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S:\Apportionment\Sch Finance\0ArchiveFinancial Summaries-rg\1920\Files for Posting\Section Three Excel Files\"/>
    </mc:Choice>
  </mc:AlternateContent>
  <bookViews>
    <workbookView xWindow="0" yWindow="0" windowWidth="20490" windowHeight="7020" activeTab="2"/>
  </bookViews>
  <sheets>
    <sheet name="District Listing" sheetId="2" r:id="rId1"/>
    <sheet name="2019-20 Data" sheetId="1" state="hidden" r:id="rId2"/>
    <sheet name="NCES OBJECT TEMPLATE" sheetId="4" r:id="rId3"/>
  </sheets>
  <definedNames>
    <definedName name="_xlnm._FilterDatabase" localSheetId="0" hidden="1">'District Listing'!$A$2:$B$2</definedName>
    <definedName name="_xlnm.Print_Titles" localSheetId="2">'NCES OBJECT TEMPLATE'!$1:$7</definedName>
  </definedNames>
  <calcPr calcId="162913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P319" i="1" l="1"/>
  <c r="DP318" i="1"/>
  <c r="DP317" i="1"/>
  <c r="DP316" i="1"/>
  <c r="DP315" i="1"/>
  <c r="DP314" i="1"/>
  <c r="DP313" i="1"/>
  <c r="DP312" i="1"/>
  <c r="DP311" i="1"/>
  <c r="DP310" i="1"/>
  <c r="DP309" i="1"/>
  <c r="DP308" i="1"/>
  <c r="DP307" i="1"/>
  <c r="DP306" i="1"/>
  <c r="DP305" i="1"/>
  <c r="DP304" i="1"/>
  <c r="DP303" i="1"/>
  <c r="DP302" i="1"/>
  <c r="DP301" i="1"/>
  <c r="DP300" i="1"/>
  <c r="DP299" i="1"/>
  <c r="DP298" i="1"/>
  <c r="DP297" i="1"/>
  <c r="DP296" i="1"/>
  <c r="DP295" i="1"/>
  <c r="DP294" i="1"/>
  <c r="DP293" i="1"/>
  <c r="DP292" i="1"/>
  <c r="DP291" i="1"/>
  <c r="DP290" i="1"/>
  <c r="DP289" i="1"/>
  <c r="DP288" i="1"/>
  <c r="DP287" i="1"/>
  <c r="DP286" i="1"/>
  <c r="DP285" i="1"/>
  <c r="DP284" i="1"/>
  <c r="DP283" i="1"/>
  <c r="DP282" i="1"/>
  <c r="DP281" i="1"/>
  <c r="DP280" i="1"/>
  <c r="DP279" i="1"/>
  <c r="DP278" i="1"/>
  <c r="DP277" i="1"/>
  <c r="DP276" i="1"/>
  <c r="DP275" i="1"/>
  <c r="DP274" i="1"/>
  <c r="DP273" i="1"/>
  <c r="DP272" i="1"/>
  <c r="DP271" i="1"/>
  <c r="DP270" i="1"/>
  <c r="DP269" i="1"/>
  <c r="DP268" i="1"/>
  <c r="DP267" i="1"/>
  <c r="DP266" i="1"/>
  <c r="DP265" i="1"/>
  <c r="DP264" i="1"/>
  <c r="DP263" i="1"/>
  <c r="DP262" i="1"/>
  <c r="DP261" i="1"/>
  <c r="DP260" i="1"/>
  <c r="DP259" i="1"/>
  <c r="DP258" i="1"/>
  <c r="DP257" i="1"/>
  <c r="DP256" i="1"/>
  <c r="DP255" i="1"/>
  <c r="DP254" i="1"/>
  <c r="DP253" i="1"/>
  <c r="DP252" i="1"/>
  <c r="DP251" i="1"/>
  <c r="DP250" i="1"/>
  <c r="DP249" i="1"/>
  <c r="DP248" i="1"/>
  <c r="DP247" i="1"/>
  <c r="DP246" i="1"/>
  <c r="DP245" i="1"/>
  <c r="DP244" i="1"/>
  <c r="DP243" i="1"/>
  <c r="DP242" i="1"/>
  <c r="DP241" i="1"/>
  <c r="DP240" i="1"/>
  <c r="DP239" i="1"/>
  <c r="DP238" i="1"/>
  <c r="DP237" i="1"/>
  <c r="DP236" i="1"/>
  <c r="DP235" i="1"/>
  <c r="DP234" i="1"/>
  <c r="DP233" i="1"/>
  <c r="DP232" i="1"/>
  <c r="DP231" i="1"/>
  <c r="DP230" i="1"/>
  <c r="DP229" i="1"/>
  <c r="DP228" i="1"/>
  <c r="DP227" i="1"/>
  <c r="DP226" i="1"/>
  <c r="DP225" i="1"/>
  <c r="DP224" i="1"/>
  <c r="DP223" i="1"/>
  <c r="DP222" i="1"/>
  <c r="DP221" i="1"/>
  <c r="DP220" i="1"/>
  <c r="DP219" i="1"/>
  <c r="DP218" i="1"/>
  <c r="DP217" i="1"/>
  <c r="DP216" i="1"/>
  <c r="DP215" i="1"/>
  <c r="DP214" i="1"/>
  <c r="DP213" i="1"/>
  <c r="DP212" i="1"/>
  <c r="DP211" i="1"/>
  <c r="DP210" i="1"/>
  <c r="DP209" i="1"/>
  <c r="DP208" i="1"/>
  <c r="DP207" i="1"/>
  <c r="DP206" i="1"/>
  <c r="DP205" i="1"/>
  <c r="DP204" i="1"/>
  <c r="DP203" i="1"/>
  <c r="DP202" i="1"/>
  <c r="DP201" i="1"/>
  <c r="DP200" i="1"/>
  <c r="DP199" i="1"/>
  <c r="DP198" i="1"/>
  <c r="DP197" i="1"/>
  <c r="DP196" i="1"/>
  <c r="DP195" i="1"/>
  <c r="DP194" i="1"/>
  <c r="DP193" i="1"/>
  <c r="DP192" i="1"/>
  <c r="DP191" i="1"/>
  <c r="DP190" i="1"/>
  <c r="DP189" i="1"/>
  <c r="DP188" i="1"/>
  <c r="DP187" i="1"/>
  <c r="DP186" i="1"/>
  <c r="DP185" i="1"/>
  <c r="DP184" i="1"/>
  <c r="DP183" i="1"/>
  <c r="DP182" i="1"/>
  <c r="DP181" i="1"/>
  <c r="DP180" i="1"/>
  <c r="DP179" i="1"/>
  <c r="DP178" i="1"/>
  <c r="DP177" i="1"/>
  <c r="DP176" i="1"/>
  <c r="DP175" i="1"/>
  <c r="DP174" i="1"/>
  <c r="DP173" i="1"/>
  <c r="DP172" i="1"/>
  <c r="DP171" i="1"/>
  <c r="DP170" i="1"/>
  <c r="DP169" i="1"/>
  <c r="DP168" i="1"/>
  <c r="DP167" i="1"/>
  <c r="DP166" i="1"/>
  <c r="DP165" i="1"/>
  <c r="DP164" i="1"/>
  <c r="DP163" i="1"/>
  <c r="DP162" i="1"/>
  <c r="DP161" i="1"/>
  <c r="DP160" i="1"/>
  <c r="DP159" i="1"/>
  <c r="DP158" i="1"/>
  <c r="DP157" i="1"/>
  <c r="DP156" i="1"/>
  <c r="DP155" i="1"/>
  <c r="DP154" i="1"/>
  <c r="DP153" i="1"/>
  <c r="DP152" i="1"/>
  <c r="DP151" i="1"/>
  <c r="DP150" i="1"/>
  <c r="DP149" i="1"/>
  <c r="DP148" i="1"/>
  <c r="DP147" i="1"/>
  <c r="DP146" i="1"/>
  <c r="DP145" i="1"/>
  <c r="DP144" i="1"/>
  <c r="DP143" i="1"/>
  <c r="DP142" i="1"/>
  <c r="DP141" i="1"/>
  <c r="DP140" i="1"/>
  <c r="DP139" i="1"/>
  <c r="DP138" i="1"/>
  <c r="DP137" i="1"/>
  <c r="DP136" i="1"/>
  <c r="DP135" i="1"/>
  <c r="DP134" i="1"/>
  <c r="DP133" i="1"/>
  <c r="DP132" i="1"/>
  <c r="DP131" i="1"/>
  <c r="DP130" i="1"/>
  <c r="DP129" i="1"/>
  <c r="DP128" i="1"/>
  <c r="DP127" i="1"/>
  <c r="DP126" i="1"/>
  <c r="DP125" i="1"/>
  <c r="DP124" i="1"/>
  <c r="DP123" i="1"/>
  <c r="DP122" i="1"/>
  <c r="DP121" i="1"/>
  <c r="DP120" i="1"/>
  <c r="DP119" i="1"/>
  <c r="DP118" i="1"/>
  <c r="DP117" i="1"/>
  <c r="DP116" i="1"/>
  <c r="DP115" i="1"/>
  <c r="DP114" i="1"/>
  <c r="DP113" i="1"/>
  <c r="DP112" i="1"/>
  <c r="DP111" i="1"/>
  <c r="DP110" i="1"/>
  <c r="DP109" i="1"/>
  <c r="DP108" i="1"/>
  <c r="DP107" i="1"/>
  <c r="DP106" i="1"/>
  <c r="DP105" i="1"/>
  <c r="DP104" i="1"/>
  <c r="DP103" i="1"/>
  <c r="DP102" i="1"/>
  <c r="DP101" i="1"/>
  <c r="DP100" i="1"/>
  <c r="DP99" i="1"/>
  <c r="DP98" i="1"/>
  <c r="DP97" i="1"/>
  <c r="DP96" i="1"/>
  <c r="DP95" i="1"/>
  <c r="DP94" i="1"/>
  <c r="DP93" i="1"/>
  <c r="DP92" i="1"/>
  <c r="DP91" i="1"/>
  <c r="DP90" i="1"/>
  <c r="DP89" i="1"/>
  <c r="DP88" i="1"/>
  <c r="DP87" i="1"/>
  <c r="DP86" i="1"/>
  <c r="DP85" i="1"/>
  <c r="DP84" i="1"/>
  <c r="DP83" i="1"/>
  <c r="DP82" i="1"/>
  <c r="DP81" i="1"/>
  <c r="DP80" i="1"/>
  <c r="DP79" i="1"/>
  <c r="DP78" i="1"/>
  <c r="DP77" i="1"/>
  <c r="DP76" i="1"/>
  <c r="DP75" i="1"/>
  <c r="DP74" i="1"/>
  <c r="DP73" i="1"/>
  <c r="DP72" i="1"/>
  <c r="DP71" i="1"/>
  <c r="DP70" i="1"/>
  <c r="DP69" i="1"/>
  <c r="DP68" i="1"/>
  <c r="DP67" i="1"/>
  <c r="DP66" i="1"/>
  <c r="DP65" i="1"/>
  <c r="DP64" i="1"/>
  <c r="DP63" i="1"/>
  <c r="DP62" i="1"/>
  <c r="DP61" i="1"/>
  <c r="DP60" i="1"/>
  <c r="DP59" i="1"/>
  <c r="DP58" i="1"/>
  <c r="DP57" i="1"/>
  <c r="DP56" i="1"/>
  <c r="DP55" i="1"/>
  <c r="DP54" i="1"/>
  <c r="DP53" i="1"/>
  <c r="DP52" i="1"/>
  <c r="DP51" i="1"/>
  <c r="DP50" i="1"/>
  <c r="DP49" i="1"/>
  <c r="DP48" i="1"/>
  <c r="DP47" i="1"/>
  <c r="DP46" i="1"/>
  <c r="DP45" i="1"/>
  <c r="DP44" i="1"/>
  <c r="DP43" i="1"/>
  <c r="DP42" i="1"/>
  <c r="DP41" i="1"/>
  <c r="DP40" i="1"/>
  <c r="DP39" i="1"/>
  <c r="DP38" i="1"/>
  <c r="DP37" i="1"/>
  <c r="DP36" i="1"/>
  <c r="DP35" i="1"/>
  <c r="DP34" i="1"/>
  <c r="DP33" i="1"/>
  <c r="DP32" i="1"/>
  <c r="DP31" i="1"/>
  <c r="DP30" i="1"/>
  <c r="DP29" i="1"/>
  <c r="DP28" i="1"/>
  <c r="DP27" i="1"/>
  <c r="DP26" i="1"/>
  <c r="DP25" i="1"/>
  <c r="DP24" i="1"/>
  <c r="DP23" i="1"/>
  <c r="DP22" i="1"/>
  <c r="DP21" i="1"/>
  <c r="DP20" i="1"/>
  <c r="DP19" i="1"/>
  <c r="DP18" i="1"/>
  <c r="DP17" i="1"/>
  <c r="DP16" i="1"/>
  <c r="DP15" i="1"/>
  <c r="DP14" i="1"/>
  <c r="DP13" i="1"/>
  <c r="DP12" i="1"/>
  <c r="DP11" i="1"/>
  <c r="DP10" i="1"/>
  <c r="DP9" i="1"/>
  <c r="DP8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C10" i="4" s="1"/>
  <c r="HV309" i="1"/>
  <c r="HV310" i="1"/>
  <c r="HV311" i="1"/>
  <c r="HV312" i="1"/>
  <c r="HV313" i="1"/>
  <c r="HV314" i="1"/>
  <c r="HV315" i="1"/>
  <c r="HV316" i="1"/>
  <c r="HV317" i="1"/>
  <c r="HV318" i="1"/>
  <c r="HV319" i="1"/>
  <c r="HV308" i="1"/>
  <c r="HV307" i="1"/>
  <c r="HV306" i="1"/>
  <c r="HV305" i="1"/>
  <c r="HV304" i="1"/>
  <c r="HV303" i="1"/>
  <c r="HV302" i="1"/>
  <c r="HV301" i="1"/>
  <c r="HV300" i="1"/>
  <c r="HV299" i="1"/>
  <c r="HV298" i="1"/>
  <c r="HV297" i="1"/>
  <c r="HV296" i="1"/>
  <c r="HV295" i="1"/>
  <c r="HV294" i="1"/>
  <c r="HV293" i="1"/>
  <c r="HV292" i="1"/>
  <c r="HV291" i="1"/>
  <c r="HV290" i="1"/>
  <c r="HV289" i="1"/>
  <c r="HV288" i="1"/>
  <c r="HV287" i="1"/>
  <c r="HV286" i="1"/>
  <c r="HV285" i="1"/>
  <c r="HV284" i="1"/>
  <c r="HV283" i="1"/>
  <c r="HV282" i="1"/>
  <c r="HV281" i="1"/>
  <c r="HV280" i="1"/>
  <c r="HV279" i="1"/>
  <c r="HV278" i="1"/>
  <c r="HV277" i="1"/>
  <c r="HV276" i="1"/>
  <c r="HV275" i="1"/>
  <c r="HV274" i="1"/>
  <c r="HV273" i="1"/>
  <c r="HV272" i="1"/>
  <c r="HV271" i="1"/>
  <c r="HV270" i="1"/>
  <c r="HV269" i="1"/>
  <c r="HV268" i="1"/>
  <c r="HV267" i="1"/>
  <c r="HV266" i="1"/>
  <c r="HV265" i="1"/>
  <c r="HV264" i="1"/>
  <c r="HV263" i="1"/>
  <c r="HV262" i="1"/>
  <c r="HV261" i="1"/>
  <c r="HV260" i="1"/>
  <c r="HV259" i="1"/>
  <c r="HV258" i="1"/>
  <c r="HV257" i="1"/>
  <c r="HV256" i="1"/>
  <c r="HV255" i="1"/>
  <c r="HV254" i="1"/>
  <c r="HV253" i="1"/>
  <c r="HV252" i="1"/>
  <c r="HV251" i="1"/>
  <c r="HV250" i="1"/>
  <c r="HV249" i="1"/>
  <c r="HV248" i="1"/>
  <c r="HV247" i="1"/>
  <c r="HV246" i="1"/>
  <c r="HV245" i="1"/>
  <c r="HV244" i="1"/>
  <c r="HV243" i="1"/>
  <c r="HV242" i="1"/>
  <c r="HV241" i="1"/>
  <c r="HV240" i="1"/>
  <c r="HV239" i="1"/>
  <c r="HV238" i="1"/>
  <c r="HV237" i="1"/>
  <c r="HV236" i="1"/>
  <c r="HV235" i="1"/>
  <c r="HV234" i="1"/>
  <c r="HV233" i="1"/>
  <c r="HV232" i="1"/>
  <c r="HV231" i="1"/>
  <c r="HV230" i="1"/>
  <c r="HV229" i="1"/>
  <c r="HV228" i="1"/>
  <c r="HV227" i="1"/>
  <c r="HV226" i="1"/>
  <c r="HV225" i="1"/>
  <c r="HV224" i="1"/>
  <c r="HV223" i="1"/>
  <c r="HV222" i="1"/>
  <c r="HV221" i="1"/>
  <c r="HV220" i="1"/>
  <c r="HV219" i="1"/>
  <c r="HV218" i="1"/>
  <c r="HV217" i="1"/>
  <c r="HV216" i="1"/>
  <c r="HV215" i="1"/>
  <c r="HV214" i="1"/>
  <c r="HV213" i="1"/>
  <c r="HV212" i="1"/>
  <c r="HV211" i="1"/>
  <c r="HV210" i="1"/>
  <c r="HV209" i="1"/>
  <c r="HV208" i="1"/>
  <c r="HV207" i="1"/>
  <c r="HV206" i="1"/>
  <c r="HV205" i="1"/>
  <c r="HV204" i="1"/>
  <c r="HV203" i="1"/>
  <c r="HV202" i="1"/>
  <c r="HV201" i="1"/>
  <c r="HV200" i="1"/>
  <c r="HV199" i="1"/>
  <c r="HV198" i="1"/>
  <c r="HV197" i="1"/>
  <c r="HV196" i="1"/>
  <c r="HV195" i="1"/>
  <c r="HV194" i="1"/>
  <c r="HV193" i="1"/>
  <c r="HV192" i="1"/>
  <c r="HV191" i="1"/>
  <c r="HV190" i="1"/>
  <c r="HV189" i="1"/>
  <c r="HV188" i="1"/>
  <c r="HV187" i="1"/>
  <c r="HV186" i="1"/>
  <c r="HV185" i="1"/>
  <c r="HV184" i="1"/>
  <c r="HV183" i="1"/>
  <c r="HV182" i="1"/>
  <c r="HV181" i="1"/>
  <c r="HV180" i="1"/>
  <c r="HV179" i="1"/>
  <c r="HV178" i="1"/>
  <c r="HV177" i="1"/>
  <c r="HV176" i="1"/>
  <c r="HV175" i="1"/>
  <c r="HV174" i="1"/>
  <c r="HV173" i="1"/>
  <c r="HV172" i="1"/>
  <c r="HV171" i="1"/>
  <c r="HV170" i="1"/>
  <c r="HV169" i="1"/>
  <c r="HV168" i="1"/>
  <c r="HV167" i="1"/>
  <c r="HV166" i="1"/>
  <c r="HV165" i="1"/>
  <c r="HV164" i="1"/>
  <c r="HV163" i="1"/>
  <c r="HV162" i="1"/>
  <c r="HV161" i="1"/>
  <c r="HV160" i="1"/>
  <c r="HV159" i="1"/>
  <c r="HV158" i="1"/>
  <c r="HV157" i="1"/>
  <c r="HV156" i="1"/>
  <c r="HV155" i="1"/>
  <c r="HV154" i="1"/>
  <c r="HV153" i="1"/>
  <c r="HV152" i="1"/>
  <c r="HV151" i="1"/>
  <c r="HV150" i="1"/>
  <c r="HV149" i="1"/>
  <c r="HV148" i="1"/>
  <c r="HV147" i="1"/>
  <c r="HV146" i="1"/>
  <c r="HV145" i="1"/>
  <c r="HV144" i="1"/>
  <c r="HV143" i="1"/>
  <c r="HV142" i="1"/>
  <c r="HV141" i="1"/>
  <c r="HV140" i="1"/>
  <c r="HV139" i="1"/>
  <c r="HV138" i="1"/>
  <c r="HV137" i="1"/>
  <c r="HV136" i="1"/>
  <c r="HV135" i="1"/>
  <c r="HV134" i="1"/>
  <c r="HV133" i="1"/>
  <c r="HV132" i="1"/>
  <c r="HV131" i="1"/>
  <c r="HV130" i="1"/>
  <c r="HV129" i="1"/>
  <c r="HV128" i="1"/>
  <c r="HV127" i="1"/>
  <c r="HV126" i="1"/>
  <c r="HV125" i="1"/>
  <c r="HV124" i="1"/>
  <c r="HV123" i="1"/>
  <c r="HV122" i="1"/>
  <c r="HV121" i="1"/>
  <c r="HV120" i="1"/>
  <c r="HV119" i="1"/>
  <c r="HV118" i="1"/>
  <c r="HV117" i="1"/>
  <c r="HV116" i="1"/>
  <c r="HV115" i="1"/>
  <c r="HV114" i="1"/>
  <c r="HV113" i="1"/>
  <c r="HV112" i="1"/>
  <c r="HV111" i="1"/>
  <c r="HV110" i="1"/>
  <c r="HV109" i="1"/>
  <c r="HV108" i="1"/>
  <c r="HV107" i="1"/>
  <c r="HV106" i="1"/>
  <c r="HV105" i="1"/>
  <c r="HV104" i="1"/>
  <c r="HV103" i="1"/>
  <c r="HV102" i="1"/>
  <c r="HV101" i="1"/>
  <c r="HV100" i="1"/>
  <c r="HV99" i="1"/>
  <c r="HV98" i="1"/>
  <c r="HV97" i="1"/>
  <c r="HV96" i="1"/>
  <c r="HV95" i="1"/>
  <c r="HV94" i="1"/>
  <c r="HV93" i="1"/>
  <c r="HV92" i="1"/>
  <c r="HV91" i="1"/>
  <c r="HV90" i="1"/>
  <c r="HV89" i="1"/>
  <c r="HV88" i="1"/>
  <c r="HV87" i="1"/>
  <c r="HV86" i="1"/>
  <c r="HV85" i="1"/>
  <c r="HV84" i="1"/>
  <c r="HV83" i="1"/>
  <c r="HV82" i="1"/>
  <c r="HV81" i="1"/>
  <c r="HV80" i="1"/>
  <c r="HV79" i="1"/>
  <c r="HV78" i="1"/>
  <c r="HV77" i="1"/>
  <c r="HV76" i="1"/>
  <c r="HV75" i="1"/>
  <c r="HV74" i="1"/>
  <c r="HV73" i="1"/>
  <c r="HV72" i="1"/>
  <c r="HV71" i="1"/>
  <c r="HV70" i="1"/>
  <c r="HV69" i="1"/>
  <c r="HV68" i="1"/>
  <c r="HV67" i="1"/>
  <c r="HV66" i="1"/>
  <c r="HV65" i="1"/>
  <c r="HV64" i="1"/>
  <c r="HV63" i="1"/>
  <c r="HV62" i="1"/>
  <c r="HV61" i="1"/>
  <c r="HV60" i="1"/>
  <c r="HV59" i="1"/>
  <c r="HV58" i="1"/>
  <c r="HV57" i="1"/>
  <c r="HV56" i="1"/>
  <c r="HV55" i="1"/>
  <c r="HV54" i="1"/>
  <c r="HV53" i="1"/>
  <c r="HV52" i="1"/>
  <c r="HV51" i="1"/>
  <c r="HV50" i="1"/>
  <c r="HV49" i="1"/>
  <c r="HV48" i="1"/>
  <c r="HV47" i="1"/>
  <c r="HV46" i="1"/>
  <c r="HV45" i="1"/>
  <c r="HV44" i="1"/>
  <c r="HV43" i="1"/>
  <c r="HV42" i="1"/>
  <c r="HV41" i="1"/>
  <c r="HV40" i="1"/>
  <c r="HV39" i="1"/>
  <c r="HV38" i="1"/>
  <c r="HV37" i="1"/>
  <c r="HV36" i="1"/>
  <c r="HV35" i="1"/>
  <c r="HV34" i="1"/>
  <c r="HV33" i="1"/>
  <c r="HV32" i="1"/>
  <c r="HV31" i="1"/>
  <c r="HV30" i="1"/>
  <c r="HV29" i="1"/>
  <c r="HV28" i="1"/>
  <c r="HV27" i="1"/>
  <c r="HV26" i="1"/>
  <c r="HV25" i="1"/>
  <c r="HV24" i="1"/>
  <c r="HV23" i="1"/>
  <c r="HV22" i="1"/>
  <c r="HV21" i="1"/>
  <c r="HV20" i="1"/>
  <c r="HV19" i="1"/>
  <c r="HV18" i="1"/>
  <c r="HV17" i="1"/>
  <c r="HV16" i="1"/>
  <c r="HV15" i="1"/>
  <c r="HV14" i="1"/>
  <c r="HV13" i="1"/>
  <c r="HV12" i="1"/>
  <c r="HV11" i="1"/>
  <c r="HV10" i="1"/>
  <c r="HV9" i="1"/>
  <c r="HV8" i="1"/>
  <c r="E121" i="4" l="1"/>
  <c r="C9" i="4"/>
  <c r="E11" i="4"/>
  <c r="E14" i="4"/>
  <c r="E18" i="4"/>
  <c r="E23" i="4"/>
  <c r="E27" i="4"/>
  <c r="E32" i="4"/>
  <c r="E36" i="4"/>
  <c r="E40" i="4"/>
  <c r="E44" i="4"/>
  <c r="E48" i="4"/>
  <c r="E53" i="4"/>
  <c r="E58" i="4"/>
  <c r="E62" i="4"/>
  <c r="E66" i="4"/>
  <c r="E70" i="4"/>
  <c r="E74" i="4"/>
  <c r="E78" i="4"/>
  <c r="E83" i="4"/>
  <c r="E87" i="4"/>
  <c r="E91" i="4"/>
  <c r="E95" i="4"/>
  <c r="E100" i="4"/>
  <c r="E104" i="4"/>
  <c r="E110" i="4"/>
  <c r="E114" i="4"/>
  <c r="E118" i="4"/>
  <c r="E9" i="4"/>
  <c r="E15" i="4"/>
  <c r="E19" i="4"/>
  <c r="E24" i="4"/>
  <c r="E28" i="4"/>
  <c r="E33" i="4"/>
  <c r="E37" i="4"/>
  <c r="E41" i="4"/>
  <c r="E45" i="4"/>
  <c r="E50" i="4"/>
  <c r="E54" i="4"/>
  <c r="E59" i="4"/>
  <c r="E63" i="4"/>
  <c r="E67" i="4"/>
  <c r="E71" i="4"/>
  <c r="E75" i="4"/>
  <c r="E79" i="4"/>
  <c r="E84" i="4"/>
  <c r="E88" i="4"/>
  <c r="E92" i="4"/>
  <c r="E97" i="4"/>
  <c r="E101" i="4"/>
  <c r="E105" i="4"/>
  <c r="E111" i="4"/>
  <c r="E115" i="4"/>
  <c r="E119" i="4"/>
  <c r="E10" i="4"/>
  <c r="E16" i="4"/>
  <c r="E20" i="4"/>
  <c r="E25" i="4"/>
  <c r="E30" i="4"/>
  <c r="E34" i="4"/>
  <c r="E38" i="4"/>
  <c r="E42" i="4"/>
  <c r="E46" i="4"/>
  <c r="E51" i="4"/>
  <c r="E55" i="4"/>
  <c r="E60" i="4"/>
  <c r="E64" i="4"/>
  <c r="E68" i="4"/>
  <c r="E72" i="4"/>
  <c r="E76" i="4"/>
  <c r="E81" i="4"/>
  <c r="E85" i="4"/>
  <c r="E89" i="4"/>
  <c r="E93" i="4"/>
  <c r="E98" i="4"/>
  <c r="E102" i="4"/>
  <c r="E106" i="4"/>
  <c r="E112" i="4"/>
  <c r="E116" i="4"/>
  <c r="E120" i="4"/>
  <c r="C118" i="4"/>
  <c r="D121" i="4"/>
  <c r="E13" i="4"/>
  <c r="E17" i="4"/>
  <c r="E22" i="4"/>
  <c r="E26" i="4"/>
  <c r="E31" i="4"/>
  <c r="E35" i="4"/>
  <c r="E39" i="4"/>
  <c r="E43" i="4"/>
  <c r="E47" i="4"/>
  <c r="E52" i="4"/>
  <c r="E57" i="4"/>
  <c r="E61" i="4"/>
  <c r="E65" i="4"/>
  <c r="E69" i="4"/>
  <c r="E73" i="4"/>
  <c r="E77" i="4"/>
  <c r="E82" i="4"/>
  <c r="E86" i="4"/>
  <c r="E90" i="4"/>
  <c r="E94" i="4"/>
  <c r="E99" i="4"/>
  <c r="E103" i="4"/>
  <c r="E108" i="4"/>
  <c r="E113" i="4"/>
  <c r="E117" i="4"/>
  <c r="C14" i="4"/>
  <c r="C27" i="4"/>
  <c r="C40" i="4"/>
  <c r="C62" i="4"/>
  <c r="C74" i="4"/>
  <c r="C86" i="4"/>
  <c r="C13" i="4"/>
  <c r="C17" i="4"/>
  <c r="C22" i="4"/>
  <c r="C26" i="4"/>
  <c r="C31" i="4"/>
  <c r="C35" i="4"/>
  <c r="C39" i="4"/>
  <c r="C43" i="4"/>
  <c r="C47" i="4"/>
  <c r="C52" i="4"/>
  <c r="C57" i="4"/>
  <c r="C61" i="4"/>
  <c r="C65" i="4"/>
  <c r="C69" i="4"/>
  <c r="C73" i="4"/>
  <c r="C77" i="4"/>
  <c r="C81" i="4"/>
  <c r="C85" i="4"/>
  <c r="C89" i="4"/>
  <c r="C93" i="4"/>
  <c r="C97" i="4"/>
  <c r="C101" i="4"/>
  <c r="C105" i="4"/>
  <c r="C111" i="4"/>
  <c r="C115" i="4"/>
  <c r="C119" i="4"/>
  <c r="D15" i="4"/>
  <c r="D19" i="4"/>
  <c r="D24" i="4"/>
  <c r="D28" i="4"/>
  <c r="D33" i="4"/>
  <c r="D37" i="4"/>
  <c r="D41" i="4"/>
  <c r="D45" i="4"/>
  <c r="D50" i="4"/>
  <c r="D54" i="4"/>
  <c r="D59" i="4"/>
  <c r="D63" i="4"/>
  <c r="D67" i="4"/>
  <c r="D71" i="4"/>
  <c r="D75" i="4"/>
  <c r="D79" i="4"/>
  <c r="D83" i="4"/>
  <c r="D87" i="4"/>
  <c r="D91" i="4"/>
  <c r="D95" i="4"/>
  <c r="D99" i="4"/>
  <c r="D103" i="4"/>
  <c r="D108" i="4"/>
  <c r="D113" i="4"/>
  <c r="D117" i="4"/>
  <c r="D10" i="4"/>
  <c r="D16" i="4"/>
  <c r="D20" i="4"/>
  <c r="D25" i="4"/>
  <c r="D30" i="4"/>
  <c r="D34" i="4"/>
  <c r="D38" i="4"/>
  <c r="D42" i="4"/>
  <c r="D46" i="4"/>
  <c r="D51" i="4"/>
  <c r="D55" i="4"/>
  <c r="D60" i="4"/>
  <c r="D64" i="4"/>
  <c r="D68" i="4"/>
  <c r="D72" i="4"/>
  <c r="D76" i="4"/>
  <c r="D80" i="4"/>
  <c r="D84" i="4"/>
  <c r="D88" i="4"/>
  <c r="D92" i="4"/>
  <c r="D96" i="4"/>
  <c r="D100" i="4"/>
  <c r="D104" i="4"/>
  <c r="D110" i="4"/>
  <c r="D114" i="4"/>
  <c r="D118" i="4"/>
  <c r="C18" i="4"/>
  <c r="C32" i="4"/>
  <c r="C44" i="4"/>
  <c r="C53" i="4"/>
  <c r="C66" i="4"/>
  <c r="C82" i="4"/>
  <c r="C94" i="4"/>
  <c r="C102" i="4"/>
  <c r="C106" i="4"/>
  <c r="C116" i="4"/>
  <c r="C120" i="4"/>
  <c r="C19" i="4"/>
  <c r="C28" i="4"/>
  <c r="C37" i="4"/>
  <c r="C45" i="4"/>
  <c r="C59" i="4"/>
  <c r="C67" i="4"/>
  <c r="C75" i="4"/>
  <c r="C83" i="4"/>
  <c r="C91" i="4"/>
  <c r="C103" i="4"/>
  <c r="C117" i="4"/>
  <c r="D11" i="4"/>
  <c r="D13" i="4"/>
  <c r="D17" i="4"/>
  <c r="D22" i="4"/>
  <c r="D26" i="4"/>
  <c r="D31" i="4"/>
  <c r="D35" i="4"/>
  <c r="D39" i="4"/>
  <c r="D43" i="4"/>
  <c r="D47" i="4"/>
  <c r="D52" i="4"/>
  <c r="D57" i="4"/>
  <c r="D61" i="4"/>
  <c r="D65" i="4"/>
  <c r="D69" i="4"/>
  <c r="D73" i="4"/>
  <c r="D77" i="4"/>
  <c r="D81" i="4"/>
  <c r="D85" i="4"/>
  <c r="D89" i="4"/>
  <c r="D93" i="4"/>
  <c r="D97" i="4"/>
  <c r="D101" i="4"/>
  <c r="D105" i="4"/>
  <c r="D111" i="4"/>
  <c r="D115" i="4"/>
  <c r="D120" i="4"/>
  <c r="C23" i="4"/>
  <c r="C36" i="4"/>
  <c r="C48" i="4"/>
  <c r="C58" i="4"/>
  <c r="C70" i="4"/>
  <c r="C78" i="4"/>
  <c r="C90" i="4"/>
  <c r="C98" i="4"/>
  <c r="C112" i="4"/>
  <c r="C15" i="4"/>
  <c r="C24" i="4"/>
  <c r="C33" i="4"/>
  <c r="C41" i="4"/>
  <c r="C50" i="4"/>
  <c r="C54" i="4"/>
  <c r="C63" i="4"/>
  <c r="C71" i="4"/>
  <c r="C79" i="4"/>
  <c r="C87" i="4"/>
  <c r="C95" i="4"/>
  <c r="C99" i="4"/>
  <c r="C110" i="4"/>
  <c r="C113" i="4"/>
  <c r="C121" i="4"/>
  <c r="C11" i="4"/>
  <c r="C16" i="4"/>
  <c r="C20" i="4"/>
  <c r="C25" i="4"/>
  <c r="C30" i="4"/>
  <c r="C34" i="4"/>
  <c r="C38" i="4"/>
  <c r="C42" i="4"/>
  <c r="C46" i="4"/>
  <c r="C51" i="4"/>
  <c r="C55" i="4"/>
  <c r="C60" i="4"/>
  <c r="C64" i="4"/>
  <c r="C68" i="4"/>
  <c r="C72" i="4"/>
  <c r="C76" i="4"/>
  <c r="C80" i="4"/>
  <c r="C84" i="4"/>
  <c r="C88" i="4"/>
  <c r="C92" i="4"/>
  <c r="C96" i="4"/>
  <c r="C100" i="4"/>
  <c r="C104" i="4"/>
  <c r="C108" i="4"/>
  <c r="C114" i="4"/>
  <c r="D9" i="4"/>
  <c r="D14" i="4"/>
  <c r="D18" i="4"/>
  <c r="D23" i="4"/>
  <c r="D27" i="4"/>
  <c r="D32" i="4"/>
  <c r="D36" i="4"/>
  <c r="D40" i="4"/>
  <c r="D44" i="4"/>
  <c r="D48" i="4"/>
  <c r="D53" i="4"/>
  <c r="D58" i="4"/>
  <c r="D62" i="4"/>
  <c r="D66" i="4"/>
  <c r="D70" i="4"/>
  <c r="D74" i="4"/>
  <c r="D78" i="4"/>
  <c r="D82" i="4"/>
  <c r="D86" i="4"/>
  <c r="D90" i="4"/>
  <c r="D94" i="4"/>
  <c r="D98" i="4"/>
  <c r="D102" i="4"/>
  <c r="D106" i="4"/>
  <c r="D112" i="4"/>
  <c r="D116" i="4"/>
  <c r="G4" i="1" l="1"/>
  <c r="E4" i="1" l="1"/>
</calcChain>
</file>

<file path=xl/sharedStrings.xml><?xml version="1.0" encoding="utf-8"?>
<sst xmlns="http://schemas.openxmlformats.org/spreadsheetml/2006/main" count="133312" uniqueCount="956">
  <si>
    <t>CountyDistrictCode</t>
  </si>
  <si>
    <t>ObjectCode</t>
  </si>
  <si>
    <t>NCESCode</t>
  </si>
  <si>
    <t>SumOfAmount</t>
  </si>
  <si>
    <t>01109</t>
  </si>
  <si>
    <t>0</t>
  </si>
  <si>
    <t>000</t>
  </si>
  <si>
    <t>1</t>
  </si>
  <si>
    <t>2</t>
  </si>
  <si>
    <t>110</t>
  </si>
  <si>
    <t>120</t>
  </si>
  <si>
    <t>130</t>
  </si>
  <si>
    <t>150</t>
  </si>
  <si>
    <t>160</t>
  </si>
  <si>
    <t>3</t>
  </si>
  <si>
    <t>4</t>
  </si>
  <si>
    <t>212</t>
  </si>
  <si>
    <t>222</t>
  </si>
  <si>
    <t>223</t>
  </si>
  <si>
    <t>232</t>
  </si>
  <si>
    <t>233</t>
  </si>
  <si>
    <t>262</t>
  </si>
  <si>
    <t>263</t>
  </si>
  <si>
    <t>272</t>
  </si>
  <si>
    <t>273</t>
  </si>
  <si>
    <t>282</t>
  </si>
  <si>
    <t>283</t>
  </si>
  <si>
    <t>292</t>
  </si>
  <si>
    <t>5</t>
  </si>
  <si>
    <t>610</t>
  </si>
  <si>
    <t>626</t>
  </si>
  <si>
    <t>630</t>
  </si>
  <si>
    <t>640</t>
  </si>
  <si>
    <t>650</t>
  </si>
  <si>
    <t>7</t>
  </si>
  <si>
    <t>310</t>
  </si>
  <si>
    <t>311</t>
  </si>
  <si>
    <t>320</t>
  </si>
  <si>
    <t>330</t>
  </si>
  <si>
    <t>340</t>
  </si>
  <si>
    <t>341</t>
  </si>
  <si>
    <t>342</t>
  </si>
  <si>
    <t>350</t>
  </si>
  <si>
    <t>351</t>
  </si>
  <si>
    <t>352</t>
  </si>
  <si>
    <t>410</t>
  </si>
  <si>
    <t>420</t>
  </si>
  <si>
    <t>431</t>
  </si>
  <si>
    <t>432</t>
  </si>
  <si>
    <t>520</t>
  </si>
  <si>
    <t>530</t>
  </si>
  <si>
    <t>540</t>
  </si>
  <si>
    <t>550</t>
  </si>
  <si>
    <t>565</t>
  </si>
  <si>
    <t>569</t>
  </si>
  <si>
    <t>580</t>
  </si>
  <si>
    <t>591</t>
  </si>
  <si>
    <t>622</t>
  </si>
  <si>
    <t>810</t>
  </si>
  <si>
    <t>8</t>
  </si>
  <si>
    <t>9</t>
  </si>
  <si>
    <t>733</t>
  </si>
  <si>
    <t>739</t>
  </si>
  <si>
    <t>01122</t>
  </si>
  <si>
    <t>321</t>
  </si>
  <si>
    <t>343</t>
  </si>
  <si>
    <t>450</t>
  </si>
  <si>
    <t>511</t>
  </si>
  <si>
    <t>570</t>
  </si>
  <si>
    <t>01147</t>
  </si>
  <si>
    <t>170</t>
  </si>
  <si>
    <t>213</t>
  </si>
  <si>
    <t>293</t>
  </si>
  <si>
    <t>322</t>
  </si>
  <si>
    <t>441</t>
  </si>
  <si>
    <t>442</t>
  </si>
  <si>
    <t>621</t>
  </si>
  <si>
    <t>720</t>
  </si>
  <si>
    <t>731</t>
  </si>
  <si>
    <t>732</t>
  </si>
  <si>
    <t>734</t>
  </si>
  <si>
    <t>735</t>
  </si>
  <si>
    <t>01158</t>
  </si>
  <si>
    <t>01160</t>
  </si>
  <si>
    <t>490</t>
  </si>
  <si>
    <t>519</t>
  </si>
  <si>
    <t>02250</t>
  </si>
  <si>
    <t>02420</t>
  </si>
  <si>
    <t>443</t>
  </si>
  <si>
    <t>03017</t>
  </si>
  <si>
    <t>252</t>
  </si>
  <si>
    <t>623</t>
  </si>
  <si>
    <t>03050</t>
  </si>
  <si>
    <t>03052</t>
  </si>
  <si>
    <t>624</t>
  </si>
  <si>
    <t>710</t>
  </si>
  <si>
    <t>03053</t>
  </si>
  <si>
    <t>242</t>
  </si>
  <si>
    <t>243</t>
  </si>
  <si>
    <t>03116</t>
  </si>
  <si>
    <t>629</t>
  </si>
  <si>
    <t>03400</t>
  </si>
  <si>
    <t>04019</t>
  </si>
  <si>
    <t>04069</t>
  </si>
  <si>
    <t>04127</t>
  </si>
  <si>
    <t>04129</t>
  </si>
  <si>
    <t>592</t>
  </si>
  <si>
    <t>04222</t>
  </si>
  <si>
    <t>04228</t>
  </si>
  <si>
    <t>04246</t>
  </si>
  <si>
    <t>05121</t>
  </si>
  <si>
    <t>05313</t>
  </si>
  <si>
    <t>950</t>
  </si>
  <si>
    <t>05323</t>
  </si>
  <si>
    <t>05401</t>
  </si>
  <si>
    <t>05402</t>
  </si>
  <si>
    <t>05903</t>
  </si>
  <si>
    <t>06037</t>
  </si>
  <si>
    <t>831</t>
  </si>
  <si>
    <t>832</t>
  </si>
  <si>
    <t>06098</t>
  </si>
  <si>
    <t>06101</t>
  </si>
  <si>
    <t>06103</t>
  </si>
  <si>
    <t>06112</t>
  </si>
  <si>
    <t>06114</t>
  </si>
  <si>
    <t>140</t>
  </si>
  <si>
    <t>820</t>
  </si>
  <si>
    <t>06117</t>
  </si>
  <si>
    <t>06119</t>
  </si>
  <si>
    <t>06122</t>
  </si>
  <si>
    <t>07002</t>
  </si>
  <si>
    <t>07035</t>
  </si>
  <si>
    <t>08122</t>
  </si>
  <si>
    <t>08130</t>
  </si>
  <si>
    <t>08401</t>
  </si>
  <si>
    <t>08402</t>
  </si>
  <si>
    <t>833</t>
  </si>
  <si>
    <t>835</t>
  </si>
  <si>
    <t>08404</t>
  </si>
  <si>
    <t>08458</t>
  </si>
  <si>
    <t>09013</t>
  </si>
  <si>
    <t>09075</t>
  </si>
  <si>
    <t>253</t>
  </si>
  <si>
    <t>09102</t>
  </si>
  <si>
    <t>09206</t>
  </si>
  <si>
    <t>09207</t>
  </si>
  <si>
    <t>09209</t>
  </si>
  <si>
    <t>10003</t>
  </si>
  <si>
    <t>10050</t>
  </si>
  <si>
    <t>10065</t>
  </si>
  <si>
    <t>10070</t>
  </si>
  <si>
    <t>10309</t>
  </si>
  <si>
    <t>11001</t>
  </si>
  <si>
    <t>11051</t>
  </si>
  <si>
    <t>11054</t>
  </si>
  <si>
    <t>11056</t>
  </si>
  <si>
    <t>12110</t>
  </si>
  <si>
    <t>13073</t>
  </si>
  <si>
    <t>13144</t>
  </si>
  <si>
    <t>13146</t>
  </si>
  <si>
    <t>13151</t>
  </si>
  <si>
    <t>13156</t>
  </si>
  <si>
    <t>13160</t>
  </si>
  <si>
    <t>13161</t>
  </si>
  <si>
    <t>13165</t>
  </si>
  <si>
    <t>13167</t>
  </si>
  <si>
    <t>13301</t>
  </si>
  <si>
    <t>14005</t>
  </si>
  <si>
    <t>14028</t>
  </si>
  <si>
    <t>14064</t>
  </si>
  <si>
    <t>14065</t>
  </si>
  <si>
    <t>14066</t>
  </si>
  <si>
    <t>14068</t>
  </si>
  <si>
    <t>625</t>
  </si>
  <si>
    <t>14077</t>
  </si>
  <si>
    <t>14097</t>
  </si>
  <si>
    <t>14099</t>
  </si>
  <si>
    <t>14104</t>
  </si>
  <si>
    <t>14117</t>
  </si>
  <si>
    <t>14172</t>
  </si>
  <si>
    <t>14400</t>
  </si>
  <si>
    <t>512</t>
  </si>
  <si>
    <t>15201</t>
  </si>
  <si>
    <t>15204</t>
  </si>
  <si>
    <t>15206</t>
  </si>
  <si>
    <t>16020</t>
  </si>
  <si>
    <t>16046</t>
  </si>
  <si>
    <t>16048</t>
  </si>
  <si>
    <t>16049</t>
  </si>
  <si>
    <t>16050</t>
  </si>
  <si>
    <t>17001</t>
  </si>
  <si>
    <t>17210</t>
  </si>
  <si>
    <t>17216</t>
  </si>
  <si>
    <t>17400</t>
  </si>
  <si>
    <t>17401</t>
  </si>
  <si>
    <t>17402</t>
  </si>
  <si>
    <t>17403</t>
  </si>
  <si>
    <t>17404</t>
  </si>
  <si>
    <t>17405</t>
  </si>
  <si>
    <t>960</t>
  </si>
  <si>
    <t>17406</t>
  </si>
  <si>
    <t>17407</t>
  </si>
  <si>
    <t>17408</t>
  </si>
  <si>
    <t>17409</t>
  </si>
  <si>
    <t>17410</t>
  </si>
  <si>
    <t>17411</t>
  </si>
  <si>
    <t>17412</t>
  </si>
  <si>
    <t>17414</t>
  </si>
  <si>
    <t>17415</t>
  </si>
  <si>
    <t>17417</t>
  </si>
  <si>
    <t>17902</t>
  </si>
  <si>
    <t>17903</t>
  </si>
  <si>
    <t>17905</t>
  </si>
  <si>
    <t>17908</t>
  </si>
  <si>
    <t>17910</t>
  </si>
  <si>
    <t>17911</t>
  </si>
  <si>
    <t>18100</t>
  </si>
  <si>
    <t>18303</t>
  </si>
  <si>
    <t>18400</t>
  </si>
  <si>
    <t>18401</t>
  </si>
  <si>
    <t>18402</t>
  </si>
  <si>
    <t>18902</t>
  </si>
  <si>
    <t>19007</t>
  </si>
  <si>
    <t>19028</t>
  </si>
  <si>
    <t>19400</t>
  </si>
  <si>
    <t>19401</t>
  </si>
  <si>
    <t>19403</t>
  </si>
  <si>
    <t>19404</t>
  </si>
  <si>
    <t>20094</t>
  </si>
  <si>
    <t>20203</t>
  </si>
  <si>
    <t>20215</t>
  </si>
  <si>
    <t>20400</t>
  </si>
  <si>
    <t>20401</t>
  </si>
  <si>
    <t>20402</t>
  </si>
  <si>
    <t>20403</t>
  </si>
  <si>
    <t>20404</t>
  </si>
  <si>
    <t>20405</t>
  </si>
  <si>
    <t>20406</t>
  </si>
  <si>
    <t>21014</t>
  </si>
  <si>
    <t>21036</t>
  </si>
  <si>
    <t>21206</t>
  </si>
  <si>
    <t>21214</t>
  </si>
  <si>
    <t>21226</t>
  </si>
  <si>
    <t>21232</t>
  </si>
  <si>
    <t>21234</t>
  </si>
  <si>
    <t>21237</t>
  </si>
  <si>
    <t>21300</t>
  </si>
  <si>
    <t>21301</t>
  </si>
  <si>
    <t>21302</t>
  </si>
  <si>
    <t>21303</t>
  </si>
  <si>
    <t>21401</t>
  </si>
  <si>
    <t>22008</t>
  </si>
  <si>
    <t>22009</t>
  </si>
  <si>
    <t>22017</t>
  </si>
  <si>
    <t>22073</t>
  </si>
  <si>
    <t>22105</t>
  </si>
  <si>
    <t>22200</t>
  </si>
  <si>
    <t>22204</t>
  </si>
  <si>
    <t>22207</t>
  </si>
  <si>
    <t>23042</t>
  </si>
  <si>
    <t>23054</t>
  </si>
  <si>
    <t>23309</t>
  </si>
  <si>
    <t>23311</t>
  </si>
  <si>
    <t>23402</t>
  </si>
  <si>
    <t>23403</t>
  </si>
  <si>
    <t>23404</t>
  </si>
  <si>
    <t>24014</t>
  </si>
  <si>
    <t>24019</t>
  </si>
  <si>
    <t>24105</t>
  </si>
  <si>
    <t>24111</t>
  </si>
  <si>
    <t>24122</t>
  </si>
  <si>
    <t>24350</t>
  </si>
  <si>
    <t>24404</t>
  </si>
  <si>
    <t>24410</t>
  </si>
  <si>
    <t>25101</t>
  </si>
  <si>
    <t>25116</t>
  </si>
  <si>
    <t>25118</t>
  </si>
  <si>
    <t>25155</t>
  </si>
  <si>
    <t>25160</t>
  </si>
  <si>
    <t>25200</t>
  </si>
  <si>
    <t>26056</t>
  </si>
  <si>
    <t>26059</t>
  </si>
  <si>
    <t>26070</t>
  </si>
  <si>
    <t>27001</t>
  </si>
  <si>
    <t>27003</t>
  </si>
  <si>
    <t>27010</t>
  </si>
  <si>
    <t>27019</t>
  </si>
  <si>
    <t>27083</t>
  </si>
  <si>
    <t>27320</t>
  </si>
  <si>
    <t>27343</t>
  </si>
  <si>
    <t>27344</t>
  </si>
  <si>
    <t>27400</t>
  </si>
  <si>
    <t>27401</t>
  </si>
  <si>
    <t>27402</t>
  </si>
  <si>
    <t>27403</t>
  </si>
  <si>
    <t>27404</t>
  </si>
  <si>
    <t>27416</t>
  </si>
  <si>
    <t>27417</t>
  </si>
  <si>
    <t>27901</t>
  </si>
  <si>
    <t>27905</t>
  </si>
  <si>
    <t>28010</t>
  </si>
  <si>
    <t>28137</t>
  </si>
  <si>
    <t>28144</t>
  </si>
  <si>
    <t>28149</t>
  </si>
  <si>
    <t>29011</t>
  </si>
  <si>
    <t>29100</t>
  </si>
  <si>
    <t>29101</t>
  </si>
  <si>
    <t>29103</t>
  </si>
  <si>
    <t>29311</t>
  </si>
  <si>
    <t>29317</t>
  </si>
  <si>
    <t>29320</t>
  </si>
  <si>
    <t>30002</t>
  </si>
  <si>
    <t>30029</t>
  </si>
  <si>
    <t>30031</t>
  </si>
  <si>
    <t>30303</t>
  </si>
  <si>
    <t>31002</t>
  </si>
  <si>
    <t>31004</t>
  </si>
  <si>
    <t>31006</t>
  </si>
  <si>
    <t>31015</t>
  </si>
  <si>
    <t>31016</t>
  </si>
  <si>
    <t>31025</t>
  </si>
  <si>
    <t>31063</t>
  </si>
  <si>
    <t>31103</t>
  </si>
  <si>
    <t>31201</t>
  </si>
  <si>
    <t>31306</t>
  </si>
  <si>
    <t>31311</t>
  </si>
  <si>
    <t>31330</t>
  </si>
  <si>
    <t>31332</t>
  </si>
  <si>
    <t>31401</t>
  </si>
  <si>
    <t>32081</t>
  </si>
  <si>
    <t>32123</t>
  </si>
  <si>
    <t>32312</t>
  </si>
  <si>
    <t>32325</t>
  </si>
  <si>
    <t>32326</t>
  </si>
  <si>
    <t>32354</t>
  </si>
  <si>
    <t>32356</t>
  </si>
  <si>
    <t>32358</t>
  </si>
  <si>
    <t>32360</t>
  </si>
  <si>
    <t>32361</t>
  </si>
  <si>
    <t>32362</t>
  </si>
  <si>
    <t>32363</t>
  </si>
  <si>
    <t>32414</t>
  </si>
  <si>
    <t>32416</t>
  </si>
  <si>
    <t>32901</t>
  </si>
  <si>
    <t>32907</t>
  </si>
  <si>
    <t>33030</t>
  </si>
  <si>
    <t>33036</t>
  </si>
  <si>
    <t>33049</t>
  </si>
  <si>
    <t>33070</t>
  </si>
  <si>
    <t>33115</t>
  </si>
  <si>
    <t>33183</t>
  </si>
  <si>
    <t>33202</t>
  </si>
  <si>
    <t>33205</t>
  </si>
  <si>
    <t>33206</t>
  </si>
  <si>
    <t>33207</t>
  </si>
  <si>
    <t>33211</t>
  </si>
  <si>
    <t>33212</t>
  </si>
  <si>
    <t>34002</t>
  </si>
  <si>
    <t>34003</t>
  </si>
  <si>
    <t>34033</t>
  </si>
  <si>
    <t>34111</t>
  </si>
  <si>
    <t>34307</t>
  </si>
  <si>
    <t>34324</t>
  </si>
  <si>
    <t>34401</t>
  </si>
  <si>
    <t>34402</t>
  </si>
  <si>
    <t>34901</t>
  </si>
  <si>
    <t>35200</t>
  </si>
  <si>
    <t>36101</t>
  </si>
  <si>
    <t>36140</t>
  </si>
  <si>
    <t>36250</t>
  </si>
  <si>
    <t>36300</t>
  </si>
  <si>
    <t>36400</t>
  </si>
  <si>
    <t>36401</t>
  </si>
  <si>
    <t>36402</t>
  </si>
  <si>
    <t>36901</t>
  </si>
  <si>
    <t>37501</t>
  </si>
  <si>
    <t>37502</t>
  </si>
  <si>
    <t>37503</t>
  </si>
  <si>
    <t>37504</t>
  </si>
  <si>
    <t>37505</t>
  </si>
  <si>
    <t>37506</t>
  </si>
  <si>
    <t>37507</t>
  </si>
  <si>
    <t>37903</t>
  </si>
  <si>
    <t>38126</t>
  </si>
  <si>
    <t>38264</t>
  </si>
  <si>
    <t>38265</t>
  </si>
  <si>
    <t>38267</t>
  </si>
  <si>
    <t>38300</t>
  </si>
  <si>
    <t>38301</t>
  </si>
  <si>
    <t>38302</t>
  </si>
  <si>
    <t>38304</t>
  </si>
  <si>
    <t>38306</t>
  </si>
  <si>
    <t>38308</t>
  </si>
  <si>
    <t>38320</t>
  </si>
  <si>
    <t>38322</t>
  </si>
  <si>
    <t>38324</t>
  </si>
  <si>
    <t>39002</t>
  </si>
  <si>
    <t>39003</t>
  </si>
  <si>
    <t>39007</t>
  </si>
  <si>
    <t>39090</t>
  </si>
  <si>
    <t>39119</t>
  </si>
  <si>
    <t>39120</t>
  </si>
  <si>
    <t>39200</t>
  </si>
  <si>
    <t>39201</t>
  </si>
  <si>
    <t>39202</t>
  </si>
  <si>
    <t>39203</t>
  </si>
  <si>
    <t>39204</t>
  </si>
  <si>
    <t>39205</t>
  </si>
  <si>
    <t>39207</t>
  </si>
  <si>
    <t>39208</t>
  </si>
  <si>
    <t>39209</t>
  </si>
  <si>
    <t>39901</t>
  </si>
  <si>
    <t>Row Labels</t>
  </si>
  <si>
    <t>Grand Total</t>
  </si>
  <si>
    <t>Column Labels</t>
  </si>
  <si>
    <t>0 Total</t>
  </si>
  <si>
    <t>1 Total</t>
  </si>
  <si>
    <t>2 Total</t>
  </si>
  <si>
    <t>3 Total</t>
  </si>
  <si>
    <t>4 Total</t>
  </si>
  <si>
    <t>5 Total</t>
  </si>
  <si>
    <t>7 Total</t>
  </si>
  <si>
    <t>8 Total</t>
  </si>
  <si>
    <t>9 Total</t>
  </si>
  <si>
    <t>Sum of SumOfAmount</t>
  </si>
  <si>
    <t>CCDDD</t>
  </si>
  <si>
    <t>NCES Object Expenditure Summary</t>
  </si>
  <si>
    <t>For the Year Ended August 31, 2020</t>
  </si>
  <si>
    <t/>
  </si>
  <si>
    <t>Certificated Salaries</t>
  </si>
  <si>
    <t>2110</t>
  </si>
  <si>
    <t>Salaries of Regular Employee</t>
  </si>
  <si>
    <t>2120</t>
  </si>
  <si>
    <t>Salaries of Temporary EEs &amp; Subs</t>
  </si>
  <si>
    <t>2130</t>
  </si>
  <si>
    <t xml:space="preserve">Non contracted Salaries </t>
  </si>
  <si>
    <t>2140</t>
  </si>
  <si>
    <t>Sabbatical Leave</t>
  </si>
  <si>
    <t>2150</t>
  </si>
  <si>
    <t>Supplemental Contracts</t>
  </si>
  <si>
    <t>2160</t>
  </si>
  <si>
    <t xml:space="preserve">Other Salaries </t>
  </si>
  <si>
    <t>2170</t>
  </si>
  <si>
    <t>Other Salaries NBCT</t>
  </si>
  <si>
    <t>Classified Salaries</t>
  </si>
  <si>
    <t>3110</t>
  </si>
  <si>
    <t>3120</t>
  </si>
  <si>
    <t>3130</t>
  </si>
  <si>
    <t>Extra Time</t>
  </si>
  <si>
    <t>3140</t>
  </si>
  <si>
    <t>3150</t>
  </si>
  <si>
    <t>3160</t>
  </si>
  <si>
    <t>4212</t>
  </si>
  <si>
    <t>Group Insurance–Certificate</t>
  </si>
  <si>
    <t>4213</t>
  </si>
  <si>
    <t>Group Insurance–Classified</t>
  </si>
  <si>
    <t>4222</t>
  </si>
  <si>
    <t>Federally Mandated Insurance–Certificate</t>
  </si>
  <si>
    <t>4223</t>
  </si>
  <si>
    <t>Federally Mandated Insurance–Classified</t>
  </si>
  <si>
    <t>4232</t>
  </si>
  <si>
    <t>Retirement Contribution – Certificated</t>
  </si>
  <si>
    <t>4233</t>
  </si>
  <si>
    <t>Retirement Contribution – Classified</t>
  </si>
  <si>
    <t>4242</t>
  </si>
  <si>
    <t>On-Behalf Payments – Certificate</t>
  </si>
  <si>
    <t>4243</t>
  </si>
  <si>
    <t>On-Behalf Payments – Classified</t>
  </si>
  <si>
    <t>4252</t>
  </si>
  <si>
    <t>Tuition Reimbursement – Certificated</t>
  </si>
  <si>
    <t>4253</t>
  </si>
  <si>
    <t>Tuition Reimbursement – Classified</t>
  </si>
  <si>
    <t>4262</t>
  </si>
  <si>
    <t>Unemployment Compensation – Certificated</t>
  </si>
  <si>
    <t>4263</t>
  </si>
  <si>
    <t>Unemployment Compensation – Classified</t>
  </si>
  <si>
    <t>4272</t>
  </si>
  <si>
    <t>Worker's Compensation – Certificated</t>
  </si>
  <si>
    <t>4273</t>
  </si>
  <si>
    <t>Worker's Compensation – Classified</t>
  </si>
  <si>
    <t>4282</t>
  </si>
  <si>
    <t>Health Benefits – Certificated</t>
  </si>
  <si>
    <t>4283</t>
  </si>
  <si>
    <t>Health Benefits – Classified</t>
  </si>
  <si>
    <t>4292</t>
  </si>
  <si>
    <t>Other Employee Benefits – Certificated</t>
  </si>
  <si>
    <t>4293</t>
  </si>
  <si>
    <t>Other Employee Benefits  – Classified</t>
  </si>
  <si>
    <t>Supplies, Non-Capital</t>
  </si>
  <si>
    <t>5610</t>
  </si>
  <si>
    <t>General Supplies</t>
  </si>
  <si>
    <t>5626</t>
  </si>
  <si>
    <t>Motor Vehicle Fuel</t>
  </si>
  <si>
    <t>5630</t>
  </si>
  <si>
    <t>Food</t>
  </si>
  <si>
    <t>5640</t>
  </si>
  <si>
    <t>Books and Periodicals</t>
  </si>
  <si>
    <t>5650</t>
  </si>
  <si>
    <t>Supplies – Technology Related</t>
  </si>
  <si>
    <t>Purchased Services</t>
  </si>
  <si>
    <t>7310</t>
  </si>
  <si>
    <t>Office and Administrative Services</t>
  </si>
  <si>
    <t>7311</t>
  </si>
  <si>
    <t>Election Fees</t>
  </si>
  <si>
    <t>7320</t>
  </si>
  <si>
    <t>Professional Educational Services</t>
  </si>
  <si>
    <t>7321</t>
  </si>
  <si>
    <t>Contracted Teachers</t>
  </si>
  <si>
    <t>7322</t>
  </si>
  <si>
    <t>Contracted Educational Staff Associates</t>
  </si>
  <si>
    <t>7330</t>
  </si>
  <si>
    <t>Employee Training and Development Services</t>
  </si>
  <si>
    <t>7340</t>
  </si>
  <si>
    <t>Other Professional Purchased Services</t>
  </si>
  <si>
    <t>7341</t>
  </si>
  <si>
    <t>Legal Services for District support</t>
  </si>
  <si>
    <t>7342</t>
  </si>
  <si>
    <t>Audit Services</t>
  </si>
  <si>
    <t>7343</t>
  </si>
  <si>
    <t>Other Legal Services</t>
  </si>
  <si>
    <t>7350</t>
  </si>
  <si>
    <t>Technical Services</t>
  </si>
  <si>
    <t>7351</t>
  </si>
  <si>
    <t>Data Processing and Coding Services</t>
  </si>
  <si>
    <t>7352</t>
  </si>
  <si>
    <t>Other Technical Services</t>
  </si>
  <si>
    <t>7410</t>
  </si>
  <si>
    <t>Utility Services</t>
  </si>
  <si>
    <t>7420</t>
  </si>
  <si>
    <t xml:space="preserve">Cleaning Services  </t>
  </si>
  <si>
    <t>7431</t>
  </si>
  <si>
    <t>Non-Technology-Related Repair and Maintenance</t>
  </si>
  <si>
    <t>7432</t>
  </si>
  <si>
    <t>Technology-Related Repair and Maintenance</t>
  </si>
  <si>
    <t>7441</t>
  </si>
  <si>
    <t>Rentals of Land and Buildings</t>
  </si>
  <si>
    <t>7442</t>
  </si>
  <si>
    <t>Rentals of Equipment and Vehicles</t>
  </si>
  <si>
    <t>7443</t>
  </si>
  <si>
    <t>Rentals of Computers and Related Equipment</t>
  </si>
  <si>
    <t>7450</t>
  </si>
  <si>
    <t xml:space="preserve">Contractor Services (renovating, remodeling) </t>
  </si>
  <si>
    <t>7490</t>
  </si>
  <si>
    <t xml:space="preserve">Other Purchased Property Services </t>
  </si>
  <si>
    <t>7511</t>
  </si>
  <si>
    <t>Student Trans Purchased from Another School District or ESD</t>
  </si>
  <si>
    <t>7512</t>
  </si>
  <si>
    <t>Student Transportation Purchased from another LEA or SEA Out of State</t>
  </si>
  <si>
    <t>7519</t>
  </si>
  <si>
    <t>Student Transportation Svcs purchased from another source</t>
  </si>
  <si>
    <t>7520</t>
  </si>
  <si>
    <t>Insurance (Other Than Employee Benefits) (Property, Liability, Vehicle, etc.)</t>
  </si>
  <si>
    <t>7530</t>
  </si>
  <si>
    <t>Communications</t>
  </si>
  <si>
    <t>7540</t>
  </si>
  <si>
    <t>Advertising</t>
  </si>
  <si>
    <t>7550</t>
  </si>
  <si>
    <t>Printing and Binding</t>
  </si>
  <si>
    <t>7565</t>
  </si>
  <si>
    <t>Tuition Paid to Postsecondary Schools (Dual Credit)</t>
  </si>
  <si>
    <t>7569</t>
  </si>
  <si>
    <t>Tuition – Other</t>
  </si>
  <si>
    <t>7570</t>
  </si>
  <si>
    <t>Food Service Management  (FSMC)</t>
  </si>
  <si>
    <t>7580</t>
  </si>
  <si>
    <t>Travel – Registration and Entrance</t>
  </si>
  <si>
    <t>7591</t>
  </si>
  <si>
    <t>Services Purchased from another School District or ESD Within the State</t>
  </si>
  <si>
    <t>7592</t>
  </si>
  <si>
    <t>Services Purchased from another School District or ESD Outside the State</t>
  </si>
  <si>
    <t>7621</t>
  </si>
  <si>
    <t>Natural Gas</t>
  </si>
  <si>
    <t>7622</t>
  </si>
  <si>
    <t>Electricity</t>
  </si>
  <si>
    <t>7623</t>
  </si>
  <si>
    <t>Bottled Gas</t>
  </si>
  <si>
    <t>7624</t>
  </si>
  <si>
    <t>Oil</t>
  </si>
  <si>
    <t>7625</t>
  </si>
  <si>
    <t>Coal</t>
  </si>
  <si>
    <t>7629</t>
  </si>
  <si>
    <t>Other Energy</t>
  </si>
  <si>
    <t>7810</t>
  </si>
  <si>
    <t>Dues and Fees</t>
  </si>
  <si>
    <t>7820</t>
  </si>
  <si>
    <t xml:space="preserve">Settlements and Judgements Against the School District </t>
  </si>
  <si>
    <t>7831</t>
  </si>
  <si>
    <t>Redemption of Principal</t>
  </si>
  <si>
    <t>7832</t>
  </si>
  <si>
    <t>Interest on Long-Term Debt</t>
  </si>
  <si>
    <t>7833</t>
  </si>
  <si>
    <t>Bond Issuance and Other Debt-Related Costs</t>
  </si>
  <si>
    <t>7835</t>
  </si>
  <si>
    <t>Interest on Short-Term Debt</t>
  </si>
  <si>
    <t>7950</t>
  </si>
  <si>
    <t>Special Items</t>
  </si>
  <si>
    <t>7960</t>
  </si>
  <si>
    <t>Extraordinary Items</t>
  </si>
  <si>
    <t>Travel</t>
  </si>
  <si>
    <t>8580</t>
  </si>
  <si>
    <t xml:space="preserve">Travel, Meals and Lodging </t>
  </si>
  <si>
    <t>Capital Outlay</t>
  </si>
  <si>
    <t>9710</t>
  </si>
  <si>
    <t>Land and Improvements</t>
  </si>
  <si>
    <t>9720</t>
  </si>
  <si>
    <t>Buildings</t>
  </si>
  <si>
    <t>9731</t>
  </si>
  <si>
    <t>Machinery</t>
  </si>
  <si>
    <t>9732</t>
  </si>
  <si>
    <t>Vehicles</t>
  </si>
  <si>
    <t>9733</t>
  </si>
  <si>
    <t>Furniture and Fixtures</t>
  </si>
  <si>
    <t>9734</t>
  </si>
  <si>
    <t xml:space="preserve">Technology-Related Hardware </t>
  </si>
  <si>
    <t>9735</t>
  </si>
  <si>
    <t>Technology-Related Software</t>
  </si>
  <si>
    <t>9739</t>
  </si>
  <si>
    <t>Other Equipment</t>
  </si>
  <si>
    <t>9950</t>
  </si>
  <si>
    <t>Special Items – Capital Outlay</t>
  </si>
  <si>
    <t>9960</t>
  </si>
  <si>
    <t>Extraordinary Items – Capital Outlay</t>
  </si>
  <si>
    <t>TOTAL ALL NCES OBJECT OF EXPENDITURE</t>
  </si>
  <si>
    <t>Total Classified Salaries</t>
  </si>
  <si>
    <t>Total Employee Benefits and Payroll Taxes</t>
  </si>
  <si>
    <t>Total Certificated Salaries</t>
  </si>
  <si>
    <t>Total Supplies, Non-Capital</t>
  </si>
  <si>
    <t>Total Purchased Services</t>
  </si>
  <si>
    <t>FundCode</t>
  </si>
  <si>
    <t>SubFundCode</t>
  </si>
  <si>
    <t>(All)</t>
  </si>
  <si>
    <t>Total
Amount</t>
  </si>
  <si>
    <t>Basic Ed.
Sub-Fund</t>
  </si>
  <si>
    <t>0000</t>
  </si>
  <si>
    <t>1000</t>
  </si>
  <si>
    <t>Transfers</t>
  </si>
  <si>
    <t>Total Transfers</t>
  </si>
  <si>
    <t>Local
Sub-Fund</t>
  </si>
  <si>
    <t>Debit Transfer</t>
  </si>
  <si>
    <t>Credit Transfer</t>
  </si>
  <si>
    <t>District</t>
  </si>
  <si>
    <t>WASHTUCNA</t>
  </si>
  <si>
    <t>BENGE</t>
  </si>
  <si>
    <t>OTHELLO</t>
  </si>
  <si>
    <t>LIND</t>
  </si>
  <si>
    <t>RITZVILLE</t>
  </si>
  <si>
    <t>CLARKSTON</t>
  </si>
  <si>
    <t>ASOTIN-ANATONE</t>
  </si>
  <si>
    <t>KENNEWICK</t>
  </si>
  <si>
    <t>PATERSON</t>
  </si>
  <si>
    <t>KIONA-BENTON</t>
  </si>
  <si>
    <t>FINLEY</t>
  </si>
  <si>
    <t>PROSSER</t>
  </si>
  <si>
    <t>RICHLAND</t>
  </si>
  <si>
    <t>MANSON</t>
  </si>
  <si>
    <t>STEHEKIN</t>
  </si>
  <si>
    <t>ENTIAT</t>
  </si>
  <si>
    <t>LAKE CHELAN</t>
  </si>
  <si>
    <t>CASHMERE</t>
  </si>
  <si>
    <t>CASCADE</t>
  </si>
  <si>
    <t>WENATCHEE</t>
  </si>
  <si>
    <t>PORT ANGELES</t>
  </si>
  <si>
    <t>CRESCENT</t>
  </si>
  <si>
    <t>SEQUIM</t>
  </si>
  <si>
    <t>CAPE FLATTERY</t>
  </si>
  <si>
    <t>QUILLAYUTE VALLEY</t>
  </si>
  <si>
    <t>QUILLAYUTE TRIBAL SCHOOL</t>
  </si>
  <si>
    <t>VANCOUVER</t>
  </si>
  <si>
    <t>HOCKINSON</t>
  </si>
  <si>
    <t>LA CENTER</t>
  </si>
  <si>
    <t>GREEN MOUNTAIN</t>
  </si>
  <si>
    <t>WASHOUGAL</t>
  </si>
  <si>
    <t>EVERGREEN</t>
  </si>
  <si>
    <t>CAMAS</t>
  </si>
  <si>
    <t>BATTLE GROUND</t>
  </si>
  <si>
    <t>RIDGEFIELD</t>
  </si>
  <si>
    <t>DAYTON</t>
  </si>
  <si>
    <t>STARBUCK</t>
  </si>
  <si>
    <t>LONGVIEW</t>
  </si>
  <si>
    <t>TOUTLE LAKE</t>
  </si>
  <si>
    <t>CASTLE ROCK</t>
  </si>
  <si>
    <t>KALAMA</t>
  </si>
  <si>
    <t>WOODLAND</t>
  </si>
  <si>
    <t>KELSO</t>
  </si>
  <si>
    <t>ORONDO</t>
  </si>
  <si>
    <t>BRIDGEPORT</t>
  </si>
  <si>
    <t>PALISADES</t>
  </si>
  <si>
    <t>EASTMONT</t>
  </si>
  <si>
    <t>MANSFIELD</t>
  </si>
  <si>
    <t>WATERVILLE</t>
  </si>
  <si>
    <t>KELLER</t>
  </si>
  <si>
    <t>CURLEW</t>
  </si>
  <si>
    <t>ORIENT</t>
  </si>
  <si>
    <t>INCHELIUM</t>
  </si>
  <si>
    <t>REPUBLIC</t>
  </si>
  <si>
    <t>PASCO</t>
  </si>
  <si>
    <t>NORTH FRANKLIN</t>
  </si>
  <si>
    <t>STAR</t>
  </si>
  <si>
    <t>KAHLOTUS</t>
  </si>
  <si>
    <t>POMEROY</t>
  </si>
  <si>
    <t>WAHLUKE</t>
  </si>
  <si>
    <t>QUINCY</t>
  </si>
  <si>
    <t>WARDEN</t>
  </si>
  <si>
    <t>COULEE-HARTLINE</t>
  </si>
  <si>
    <t>SOAP LAKE</t>
  </si>
  <si>
    <t>ROYAL</t>
  </si>
  <si>
    <t>MOSES LAKE</t>
  </si>
  <si>
    <t>EPHRATA</t>
  </si>
  <si>
    <t>WILSON CREEK</t>
  </si>
  <si>
    <t>GRAND COULEE DAM</t>
  </si>
  <si>
    <t>ABERDEEN</t>
  </si>
  <si>
    <t>HOQUIAM</t>
  </si>
  <si>
    <t>NORTH BEACH</t>
  </si>
  <si>
    <t>MCCLEARY</t>
  </si>
  <si>
    <t>MONTESANO</t>
  </si>
  <si>
    <t>ELMA</t>
  </si>
  <si>
    <t>TAHOLAH</t>
  </si>
  <si>
    <t>QUINAULT</t>
  </si>
  <si>
    <t>COSMOPOLIS</t>
  </si>
  <si>
    <t>SATSOP</t>
  </si>
  <si>
    <t>WISHKAH VALLEY</t>
  </si>
  <si>
    <t>OCOSTA</t>
  </si>
  <si>
    <t>OAKVILLE</t>
  </si>
  <si>
    <t>OAK HARBOR</t>
  </si>
  <si>
    <t>COUPEVILLE</t>
  </si>
  <si>
    <t>SOUTH WHIDBEY</t>
  </si>
  <si>
    <t>QUEETS-CLEARWATER</t>
  </si>
  <si>
    <t>BRINNON</t>
  </si>
  <si>
    <t>QUILCENE</t>
  </si>
  <si>
    <t>CHIMACUM</t>
  </si>
  <si>
    <t>PORT TOWNSEND</t>
  </si>
  <si>
    <t>SEATTLE</t>
  </si>
  <si>
    <t>FEDERAL WAY</t>
  </si>
  <si>
    <t>ENUMCLAW</t>
  </si>
  <si>
    <t>MERCER ISLAND</t>
  </si>
  <si>
    <t>HIGHLINE</t>
  </si>
  <si>
    <t>VASHON ISLAND</t>
  </si>
  <si>
    <t>RENTON</t>
  </si>
  <si>
    <t>SKYKOMISH</t>
  </si>
  <si>
    <t>BELLEVUE</t>
  </si>
  <si>
    <t>TUKWILA</t>
  </si>
  <si>
    <t>RIVERVIEW</t>
  </si>
  <si>
    <t>AUBURN</t>
  </si>
  <si>
    <t>TAHOMA</t>
  </si>
  <si>
    <t>SNOQUALMIE VALLEY</t>
  </si>
  <si>
    <t>ISSAQUAH</t>
  </si>
  <si>
    <t>SHORELINE</t>
  </si>
  <si>
    <t>LAKE WASHINGTON</t>
  </si>
  <si>
    <t>KENT</t>
  </si>
  <si>
    <t>NORTHSHORE</t>
  </si>
  <si>
    <t>SUMMIT: SIERRA</t>
  </si>
  <si>
    <t>MUCKLESHOOT INDIAN TRIBE</t>
  </si>
  <si>
    <t>SUMMIT:ATLAS</t>
  </si>
  <si>
    <t>RAINIER PREP CHARTER</t>
  </si>
  <si>
    <t>GREEN DOT-RAINIER VALLEY</t>
  </si>
  <si>
    <t>IMPACT PUBLIC SCHOOLS</t>
  </si>
  <si>
    <t>BREMERTON</t>
  </si>
  <si>
    <t>BAINBRIDGE ISLAND</t>
  </si>
  <si>
    <t>NORTH KITSAP</t>
  </si>
  <si>
    <t>CENTRAL KITSAP</t>
  </si>
  <si>
    <t>SOUTH KITSAP</t>
  </si>
  <si>
    <t xml:space="preserve">SUQUAMISH TRIBAL EDUCATION </t>
  </si>
  <si>
    <t>DAMMAN</t>
  </si>
  <si>
    <t>EASTON</t>
  </si>
  <si>
    <t>THORP</t>
  </si>
  <si>
    <t>ELLENSBURG</t>
  </si>
  <si>
    <t>KITTITAS</t>
  </si>
  <si>
    <t>CLE ELUM-ROSLYN</t>
  </si>
  <si>
    <t>WISHRAM</t>
  </si>
  <si>
    <t>BICKLETON</t>
  </si>
  <si>
    <t>CENTERVILLE</t>
  </si>
  <si>
    <t>TROUT LAKE</t>
  </si>
  <si>
    <t>GLENWOOD</t>
  </si>
  <si>
    <t>KLICKITAT</t>
  </si>
  <si>
    <t>ROOSEVELT</t>
  </si>
  <si>
    <t>GOLDENDALE</t>
  </si>
  <si>
    <t>WHITE SALMON</t>
  </si>
  <si>
    <t>LYLE</t>
  </si>
  <si>
    <t>NAPAVINE</t>
  </si>
  <si>
    <t>EVALINE</t>
  </si>
  <si>
    <t>MOSSYROCK</t>
  </si>
  <si>
    <t>MORTON</t>
  </si>
  <si>
    <t>ADNA</t>
  </si>
  <si>
    <t>WINLOCK</t>
  </si>
  <si>
    <t>BOISTFORT</t>
  </si>
  <si>
    <t>TOLEDO</t>
  </si>
  <si>
    <t>ONALASKA</t>
  </si>
  <si>
    <t>PE ELL</t>
  </si>
  <si>
    <t>CHEHALIS</t>
  </si>
  <si>
    <t>WHITE PASS</t>
  </si>
  <si>
    <t>CENTRALIA</t>
  </si>
  <si>
    <t>SPRAGUE</t>
  </si>
  <si>
    <t>REARDAN-EDWALL</t>
  </si>
  <si>
    <t>ALMIRA</t>
  </si>
  <si>
    <t>CRESTON</t>
  </si>
  <si>
    <t>ODESSA</t>
  </si>
  <si>
    <t>WILBUR</t>
  </si>
  <si>
    <t>HARRINGTON</t>
  </si>
  <si>
    <t>DAVENPORT</t>
  </si>
  <si>
    <t>SOUTHSIDE</t>
  </si>
  <si>
    <t>GRAPEVIEW</t>
  </si>
  <si>
    <t>SHELTON</t>
  </si>
  <si>
    <t>MARY M. KNIGHT</t>
  </si>
  <si>
    <t>PIONEER</t>
  </si>
  <si>
    <t>NORTH MASON</t>
  </si>
  <si>
    <t>HOOD CANAL</t>
  </si>
  <si>
    <t>NESPELEM</t>
  </si>
  <si>
    <t>OMAK</t>
  </si>
  <si>
    <t>OKANOGAN</t>
  </si>
  <si>
    <t>BREWSTER</t>
  </si>
  <si>
    <t>PATEROS</t>
  </si>
  <si>
    <t>METHOW VALLEY</t>
  </si>
  <si>
    <t>TONASKET</t>
  </si>
  <si>
    <t>OROVILLE</t>
  </si>
  <si>
    <t>OCEAN BEACH</t>
  </si>
  <si>
    <t>RAYMOND</t>
  </si>
  <si>
    <t>SOUTH BEND</t>
  </si>
  <si>
    <t>NASELLE-GRAYS RIVER</t>
  </si>
  <si>
    <t>WILLAPA VALLEY</t>
  </si>
  <si>
    <t>NORTH RIVER</t>
  </si>
  <si>
    <t>NEWPORT</t>
  </si>
  <si>
    <t>CUSICK</t>
  </si>
  <si>
    <t>SELKIRK</t>
  </si>
  <si>
    <t>STEILACOOM HIST.</t>
  </si>
  <si>
    <t>PUYALLUP</t>
  </si>
  <si>
    <t>TACOMA</t>
  </si>
  <si>
    <t>CARBONADO</t>
  </si>
  <si>
    <t>UNIVERSITY PLACE</t>
  </si>
  <si>
    <t>SUMNER</t>
  </si>
  <si>
    <t>DIERINGER</t>
  </si>
  <si>
    <t>ORTING</t>
  </si>
  <si>
    <t>CLOVER PARK</t>
  </si>
  <si>
    <t>PENINSULA</t>
  </si>
  <si>
    <t>FRANKLIN PIERCE</t>
  </si>
  <si>
    <t>BETHEL</t>
  </si>
  <si>
    <t>EATONVILLE</t>
  </si>
  <si>
    <t>WHITE RIVER</t>
  </si>
  <si>
    <t>FIFE</t>
  </si>
  <si>
    <t>CHIEF LESCHI TRIBAL</t>
  </si>
  <si>
    <t>SUMMIT: OLYMPUS</t>
  </si>
  <si>
    <t>SHAW</t>
  </si>
  <si>
    <t>ORCAS ISLAND</t>
  </si>
  <si>
    <t>LOPEZ ISLAND</t>
  </si>
  <si>
    <t>SAN JUAN</t>
  </si>
  <si>
    <t>CONCRETE</t>
  </si>
  <si>
    <t>BURLINGTON-EDISON</t>
  </si>
  <si>
    <t>SEDRO WOOLLEY</t>
  </si>
  <si>
    <t>ANACORTES</t>
  </si>
  <si>
    <t>LA CONNER</t>
  </si>
  <si>
    <t>CONWAY</t>
  </si>
  <si>
    <t>MOUNT VERNON</t>
  </si>
  <si>
    <t>SKAMANIA</t>
  </si>
  <si>
    <t>MOUNT PLEASANT</t>
  </si>
  <si>
    <t>MILL A</t>
  </si>
  <si>
    <t>STEVENSON-CARSON</t>
  </si>
  <si>
    <t>EVERETT</t>
  </si>
  <si>
    <t>LAKE STEVENS</t>
  </si>
  <si>
    <t>MUKILTEO</t>
  </si>
  <si>
    <t>EDMONDS</t>
  </si>
  <si>
    <t>ARLINGTON</t>
  </si>
  <si>
    <t>MARYSVILLE</t>
  </si>
  <si>
    <t>INDEX</t>
  </si>
  <si>
    <t>MONROE</t>
  </si>
  <si>
    <t>SNOHOMISH</t>
  </si>
  <si>
    <t>LAKEWOOD</t>
  </si>
  <si>
    <t>SULTAN</t>
  </si>
  <si>
    <t>DARRINGTON</t>
  </si>
  <si>
    <t>GRANITE FALLS</t>
  </si>
  <si>
    <t>STANWOOD</t>
  </si>
  <si>
    <t>SPOKANE</t>
  </si>
  <si>
    <t>ORCHARD PRAIRIE</t>
  </si>
  <si>
    <t>GREAT NORTHERN</t>
  </si>
  <si>
    <t>NINE MILE FALLS</t>
  </si>
  <si>
    <t>MEDICAL LAKE</t>
  </si>
  <si>
    <t>MEAD</t>
  </si>
  <si>
    <t>CENTRAL VALLEY</t>
  </si>
  <si>
    <t>FREEMAN</t>
  </si>
  <si>
    <t>CHENEY</t>
  </si>
  <si>
    <t>EAST VALLEY (Spokane)</t>
  </si>
  <si>
    <t>LIBERTY</t>
  </si>
  <si>
    <t>WEST VALLEY (Spokane)</t>
  </si>
  <si>
    <t>DEER PARK</t>
  </si>
  <si>
    <t>RIVERSIDE</t>
  </si>
  <si>
    <t>SPOKANE INTL ACADEMY</t>
  </si>
  <si>
    <t>PRIDE PREP CHARTER</t>
  </si>
  <si>
    <t>ONION CREEK</t>
  </si>
  <si>
    <t>CHEWELAH</t>
  </si>
  <si>
    <t>WELLPINIT</t>
  </si>
  <si>
    <t>VALLEY</t>
  </si>
  <si>
    <t>COLVILLE</t>
  </si>
  <si>
    <t>LOON LAKE</t>
  </si>
  <si>
    <t>SUMMIT VALLEY</t>
  </si>
  <si>
    <t>COLUMBIA (Stevens)</t>
  </si>
  <si>
    <t>MARY WALKER</t>
  </si>
  <si>
    <t>NORTHPORT</t>
  </si>
  <si>
    <t>KETTLE FALLS</t>
  </si>
  <si>
    <t>YELM COMMUNITY SCHS.</t>
  </si>
  <si>
    <t>NORTH THURSTON</t>
  </si>
  <si>
    <t>TUMWATER</t>
  </si>
  <si>
    <t>OLYMPIA</t>
  </si>
  <si>
    <t>RAINIER</t>
  </si>
  <si>
    <t>GRIFFIN</t>
  </si>
  <si>
    <t>ROCHESTER</t>
  </si>
  <si>
    <t>TENINO</t>
  </si>
  <si>
    <t>WA HE LUT Tribal School</t>
  </si>
  <si>
    <t>WAHKIAKUM</t>
  </si>
  <si>
    <t>DIXIE</t>
  </si>
  <si>
    <t>WALLA WALLA</t>
  </si>
  <si>
    <t>COLLEGE PLACE</t>
  </si>
  <si>
    <t>TOUCHET</t>
  </si>
  <si>
    <t>COLUMBIA (Walla Walla)</t>
  </si>
  <si>
    <t>WAITSBURG</t>
  </si>
  <si>
    <t>PRESCOTT</t>
  </si>
  <si>
    <t>WILLOW (INOVATION ACADEMY)</t>
  </si>
  <si>
    <t>BELLINGHAM</t>
  </si>
  <si>
    <t>FERNDALE</t>
  </si>
  <si>
    <t>BLAINE</t>
  </si>
  <si>
    <t>LYNDEN</t>
  </si>
  <si>
    <t>MERIDIAN</t>
  </si>
  <si>
    <t>NOOKSACK VALLEY</t>
  </si>
  <si>
    <t>MOUNT BAKER</t>
  </si>
  <si>
    <t>LUMMI TRIBAL AGENCY</t>
  </si>
  <si>
    <t>LACROSSE</t>
  </si>
  <si>
    <t>LAMONT</t>
  </si>
  <si>
    <t>TEKOA</t>
  </si>
  <si>
    <t>PULLMAN</t>
  </si>
  <si>
    <t>COLFAX</t>
  </si>
  <si>
    <t>PALOUSE</t>
  </si>
  <si>
    <t>GARFIELD</t>
  </si>
  <si>
    <t>STEPTOE</t>
  </si>
  <si>
    <t>COLTON</t>
  </si>
  <si>
    <t>ENDICOTT</t>
  </si>
  <si>
    <t>ROSALIA</t>
  </si>
  <si>
    <t>ST. JOHN</t>
  </si>
  <si>
    <t>OAKESDALE</t>
  </si>
  <si>
    <t>UNION GAP</t>
  </si>
  <si>
    <t>NACHES VALLEY</t>
  </si>
  <si>
    <t>YAKIMA</t>
  </si>
  <si>
    <t>EAST VALLEY (Yakima)</t>
  </si>
  <si>
    <t>SELAH</t>
  </si>
  <si>
    <t>MABTON</t>
  </si>
  <si>
    <t>GRANDVIEW</t>
  </si>
  <si>
    <t>SUNNYSIDE</t>
  </si>
  <si>
    <t>TOPPENISH</t>
  </si>
  <si>
    <t>HIGHLAND</t>
  </si>
  <si>
    <t>GRANGER</t>
  </si>
  <si>
    <t>ZILLAH</t>
  </si>
  <si>
    <t>WAPATO</t>
  </si>
  <si>
    <t>WEST VALLEY (Yakima)</t>
  </si>
  <si>
    <t>MOUNT ADAMS</t>
  </si>
  <si>
    <t>YAKAMA NATION TRIBAL SCHOOL</t>
  </si>
  <si>
    <t>District Name</t>
  </si>
  <si>
    <t>STATE SUMMARY</t>
  </si>
  <si>
    <t>(Select district from the drop-down list above)</t>
  </si>
  <si>
    <t>Employee Benefits &amp; PayrollTaxes</t>
  </si>
  <si>
    <t>Total Capital Outlay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</si>
</sst>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[Red]_(* \(#,##0\);_(* &quot; &quot;??_);_(@_)"/>
  </numFmts>
  <fonts count="5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Segoe UI"/>
      <family val="2"/>
    </font>
    <font>
      <sz val="12"/>
      <name val="Segoe UI"/>
      <family val="2"/>
    </font>
    <font>
      <b/>
      <sz val="12"/>
      <color rgb="FF000000"/>
      <name val="Segoe UI"/>
      <family val="2"/>
    </font>
    <font>
      <sz val="12"/>
      <color rgb="FF000000"/>
      <name val="Segoe UI"/>
      <family val="2"/>
    </font>
    <font>
      <sz val="12"/>
      <color theme="1"/>
      <name val="Segoe UI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9"/>
      <name val="Arial MT"/>
    </font>
    <font>
      <sz val="8"/>
      <name val="Arial MT"/>
    </font>
    <font>
      <b/>
      <sz val="18"/>
      <color theme="3"/>
      <name val="Arial Narrow"/>
      <family val="2"/>
    </font>
    <font>
      <b/>
      <sz val="15"/>
      <color theme="3"/>
      <name val="Arial Narrow"/>
      <family val="2"/>
    </font>
    <font>
      <b/>
      <sz val="13"/>
      <color theme="3"/>
      <name val="Arial Narrow"/>
      <family val="2"/>
    </font>
    <font>
      <b/>
      <sz val="11"/>
      <color theme="3"/>
      <name val="Arial Narrow"/>
      <family val="2"/>
    </font>
    <font>
      <sz val="11"/>
      <color rgb="FF006100"/>
      <name val="Arial Narrow"/>
      <family val="2"/>
    </font>
    <font>
      <sz val="11"/>
      <color rgb="FF9C0006"/>
      <name val="Arial Narrow"/>
      <family val="2"/>
    </font>
    <font>
      <sz val="11"/>
      <color rgb="FF9C6500"/>
      <name val="Arial Narrow"/>
      <family val="2"/>
    </font>
    <font>
      <sz val="11"/>
      <color rgb="FF3F3F76"/>
      <name val="Arial Narrow"/>
      <family val="2"/>
    </font>
    <font>
      <b/>
      <sz val="11"/>
      <color rgb="FF3F3F3F"/>
      <name val="Arial Narrow"/>
      <family val="2"/>
    </font>
    <font>
      <b/>
      <sz val="11"/>
      <color rgb="FFFA7D00"/>
      <name val="Arial Narrow"/>
      <family val="2"/>
    </font>
    <font>
      <sz val="11"/>
      <color rgb="FFFA7D00"/>
      <name val="Arial Narrow"/>
      <family val="2"/>
    </font>
    <font>
      <b/>
      <sz val="11"/>
      <color theme="0"/>
      <name val="Arial Narrow"/>
      <family val="2"/>
    </font>
    <font>
      <sz val="11"/>
      <color rgb="FFFF0000"/>
      <name val="Arial Narrow"/>
      <family val="2"/>
    </font>
    <font>
      <i/>
      <sz val="11"/>
      <color rgb="FF7F7F7F"/>
      <name val="Arial Narrow"/>
      <family val="2"/>
    </font>
    <font>
      <sz val="11"/>
      <color theme="0"/>
      <name val="Arial Narrow"/>
      <family val="2"/>
    </font>
    <font>
      <b/>
      <sz val="18"/>
      <color theme="3"/>
      <name val="Calibri Light"/>
      <family val="2"/>
      <scheme val="major"/>
    </font>
    <font>
      <b/>
      <i/>
      <sz val="12"/>
      <color theme="1"/>
      <name val="Arial"/>
      <family val="2"/>
    </font>
    <font>
      <b/>
      <sz val="16"/>
      <name val="Segoe UI"/>
      <family val="2"/>
    </font>
    <font>
      <b/>
      <sz val="14"/>
      <color rgb="FF000000"/>
      <name val="Segoe UI"/>
      <family val="2"/>
    </font>
    <font>
      <b/>
      <sz val="13"/>
      <color rgb="FF000000"/>
      <name val="Segoe UI"/>
      <family val="2"/>
    </font>
    <font>
      <b/>
      <sz val="13"/>
      <name val="Segoe UI"/>
      <family val="2"/>
    </font>
    <font>
      <sz val="13"/>
      <name val="Segoe UI"/>
      <family val="2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94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2" fillId="0" borderId="0">
      <alignment wrapText="1"/>
    </xf>
    <xf numFmtId="44" fontId="27" fillId="0" borderId="0" applyFont="0" applyFill="0" applyBorder="0" applyAlignment="0" applyProtection="0"/>
    <xf numFmtId="0" fontId="29" fillId="0" borderId="0"/>
    <xf numFmtId="0" fontId="30" fillId="0" borderId="0"/>
    <xf numFmtId="43" fontId="12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4" applyNumberFormat="0" applyFill="0" applyAlignment="0" applyProtection="0"/>
    <xf numFmtId="0" fontId="33" fillId="0" borderId="5" applyNumberFormat="0" applyFill="0" applyAlignment="0" applyProtection="0"/>
    <xf numFmtId="0" fontId="34" fillId="0" borderId="6" applyNumberFormat="0" applyFill="0" applyAlignment="0" applyProtection="0"/>
    <xf numFmtId="0" fontId="34" fillId="0" borderId="0" applyNumberFormat="0" applyFill="0" applyBorder="0" applyAlignment="0" applyProtection="0"/>
    <xf numFmtId="0" fontId="35" fillId="6" borderId="0" applyNumberFormat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7" applyNumberFormat="0" applyAlignment="0" applyProtection="0"/>
    <xf numFmtId="0" fontId="39" fillId="10" borderId="8" applyNumberFormat="0" applyAlignment="0" applyProtection="0"/>
    <xf numFmtId="0" fontId="40" fillId="10" borderId="7" applyNumberFormat="0" applyAlignment="0" applyProtection="0"/>
    <xf numFmtId="0" fontId="41" fillId="0" borderId="9" applyNumberFormat="0" applyFill="0" applyAlignment="0" applyProtection="0"/>
    <xf numFmtId="0" fontId="42" fillId="11" borderId="10" applyNumberFormat="0" applyAlignment="0" applyProtection="0"/>
    <xf numFmtId="0" fontId="43" fillId="0" borderId="0" applyNumberFormat="0" applyFill="0" applyBorder="0" applyAlignment="0" applyProtection="0"/>
    <xf numFmtId="0" fontId="27" fillId="12" borderId="11" applyNumberFormat="0" applyFont="0" applyAlignment="0" applyProtection="0"/>
    <xf numFmtId="0" fontId="44" fillId="0" borderId="0" applyNumberFormat="0" applyFill="0" applyBorder="0" applyAlignment="0" applyProtection="0"/>
    <xf numFmtId="0" fontId="28" fillId="0" borderId="12" applyNumberFormat="0" applyFill="0" applyAlignment="0" applyProtection="0"/>
    <xf numFmtId="0" fontId="45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3" borderId="0" applyNumberFormat="0" applyBorder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45" fillId="36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17" fillId="7" borderId="0" applyNumberFormat="0" applyBorder="0" applyAlignment="0" applyProtection="0"/>
    <xf numFmtId="0" fontId="21" fillId="10" borderId="7" applyNumberFormat="0" applyAlignment="0" applyProtection="0"/>
    <xf numFmtId="0" fontId="23" fillId="11" borderId="10" applyNumberFormat="0" applyAlignment="0" applyProtection="0"/>
    <xf numFmtId="0" fontId="25" fillId="0" borderId="0" applyNumberFormat="0" applyFill="0" applyBorder="0" applyAlignment="0" applyProtection="0"/>
    <xf numFmtId="0" fontId="16" fillId="6" borderId="0" applyNumberFormat="0" applyBorder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5" fillId="0" borderId="0" applyNumberFormat="0" applyFill="0" applyBorder="0" applyAlignment="0" applyProtection="0"/>
    <xf numFmtId="0" fontId="19" fillId="9" borderId="7" applyNumberFormat="0" applyAlignment="0" applyProtection="0"/>
    <xf numFmtId="0" fontId="22" fillId="0" borderId="9" applyNumberFormat="0" applyFill="0" applyAlignment="0" applyProtection="0"/>
    <xf numFmtId="0" fontId="18" fillId="8" borderId="0" applyNumberFormat="0" applyBorder="0" applyAlignment="0" applyProtection="0"/>
    <xf numFmtId="0" fontId="1" fillId="12" borderId="11" applyNumberFormat="0" applyFont="0" applyAlignment="0" applyProtection="0"/>
    <xf numFmtId="0" fontId="20" fillId="10" borderId="8" applyNumberFormat="0" applyAlignment="0" applyProtection="0"/>
    <xf numFmtId="0" fontId="46" fillId="0" borderId="0" applyNumberFormat="0" applyFill="0" applyBorder="0" applyAlignment="0" applyProtection="0"/>
    <xf numFmtId="0" fontId="2" fillId="0" borderId="12" applyNumberFormat="0" applyFill="0" applyAlignment="0" applyProtection="0"/>
    <xf numFmtId="0" fontId="24" fillId="0" borderId="0" applyNumberFormat="0" applyFill="0" applyBorder="0" applyAlignment="0" applyProtection="0"/>
  </cellStyleXfs>
  <cellXfs count="53">
    <xf numFmtId="0" fontId="0" fillId="0" borderId="0" xfId="0"/>
    <xf numFmtId="43" fontId="3" fillId="0" borderId="2" xfId="1" applyFont="1" applyFill="1" applyBorder="1" applyAlignment="1">
      <alignment horizontal="right" wrapText="1"/>
    </xf>
    <xf numFmtId="43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7" fillId="0" borderId="0" xfId="0" applyNumberFormat="1" applyFont="1" applyFill="1" applyBorder="1" applyAlignment="1">
      <alignment vertical="top" wrapText="1" readingOrder="1"/>
    </xf>
    <xf numFmtId="0" fontId="6" fillId="0" borderId="0" xfId="0" applyFont="1" applyFill="1" applyBorder="1" applyAlignment="1"/>
    <xf numFmtId="0" fontId="7" fillId="0" borderId="0" xfId="0" applyNumberFormat="1" applyFont="1" applyFill="1" applyBorder="1" applyAlignment="1">
      <alignment horizontal="left" vertical="top" wrapText="1" readingOrder="1"/>
    </xf>
    <xf numFmtId="0" fontId="6" fillId="0" borderId="0" xfId="0" applyFont="1" applyFill="1" applyBorder="1"/>
    <xf numFmtId="0" fontId="7" fillId="0" borderId="0" xfId="0" applyNumberFormat="1" applyFont="1" applyFill="1" applyBorder="1" applyAlignment="1">
      <alignment wrapText="1" readingOrder="1"/>
    </xf>
    <xf numFmtId="0" fontId="8" fillId="0" borderId="0" xfId="0" applyNumberFormat="1" applyFont="1" applyFill="1" applyBorder="1" applyAlignment="1">
      <alignment vertical="top" wrapText="1" readingOrder="1"/>
    </xf>
    <xf numFmtId="0" fontId="7" fillId="0" borderId="0" xfId="0" applyNumberFormat="1" applyFont="1" applyFill="1" applyBorder="1" applyAlignment="1">
      <alignment horizontal="centerContinuous" vertical="top" wrapText="1" readingOrder="1"/>
    </xf>
    <xf numFmtId="0" fontId="6" fillId="0" borderId="0" xfId="0" applyFont="1" applyFill="1" applyBorder="1" applyAlignment="1">
      <alignment horizontal="centerContinuous"/>
    </xf>
    <xf numFmtId="0" fontId="7" fillId="0" borderId="0" xfId="0" applyNumberFormat="1" applyFont="1" applyFill="1" applyBorder="1" applyAlignment="1">
      <alignment horizontal="center" wrapText="1" readingOrder="1"/>
    </xf>
    <xf numFmtId="0" fontId="9" fillId="0" borderId="0" xfId="0" applyFont="1"/>
    <xf numFmtId="0" fontId="6" fillId="0" borderId="0" xfId="0" quotePrefix="1" applyFont="1" applyFill="1" applyBorder="1"/>
    <xf numFmtId="0" fontId="3" fillId="2" borderId="1" xfId="2" applyFont="1" applyFill="1" applyBorder="1" applyAlignment="1">
      <alignment horizontal="center"/>
    </xf>
    <xf numFmtId="0" fontId="3" fillId="0" borderId="2" xfId="2" applyFont="1" applyFill="1" applyBorder="1" applyAlignment="1">
      <alignment wrapText="1"/>
    </xf>
    <xf numFmtId="0" fontId="5" fillId="0" borderId="0" xfId="0" applyFont="1" applyFill="1" applyBorder="1" applyAlignment="1">
      <alignment horizontal="center" wrapText="1"/>
    </xf>
    <xf numFmtId="0" fontId="8" fillId="0" borderId="0" xfId="0" applyNumberFormat="1" applyFont="1" applyFill="1" applyBorder="1" applyAlignment="1">
      <alignment horizontal="left" vertical="top" wrapText="1" readingOrder="1"/>
    </xf>
    <xf numFmtId="0" fontId="5" fillId="0" borderId="0" xfId="0" quotePrefix="1" applyFont="1" applyFill="1" applyBorder="1"/>
    <xf numFmtId="0" fontId="10" fillId="0" borderId="0" xfId="0" applyFont="1"/>
    <xf numFmtId="0" fontId="10" fillId="0" borderId="0" xfId="0" applyFont="1" applyAlignment="1">
      <alignment horizontal="center"/>
    </xf>
    <xf numFmtId="49" fontId="10" fillId="0" borderId="0" xfId="0" applyNumberFormat="1" applyFont="1"/>
    <xf numFmtId="49" fontId="11" fillId="0" borderId="0" xfId="0" applyNumberFormat="1" applyFont="1"/>
    <xf numFmtId="49" fontId="11" fillId="0" borderId="0" xfId="0" quotePrefix="1" applyNumberFormat="1" applyFont="1"/>
    <xf numFmtId="49" fontId="10" fillId="0" borderId="0" xfId="0" quotePrefix="1" applyNumberFormat="1" applyFont="1"/>
    <xf numFmtId="0" fontId="10" fillId="0" borderId="0" xfId="0" quotePrefix="1" applyNumberFormat="1" applyFont="1"/>
    <xf numFmtId="49" fontId="12" fillId="0" borderId="0" xfId="0" applyNumberFormat="1" applyFont="1"/>
    <xf numFmtId="0" fontId="2" fillId="3" borderId="0" xfId="0" applyFont="1" applyFill="1"/>
    <xf numFmtId="0" fontId="9" fillId="0" borderId="0" xfId="0" quotePrefix="1" applyFont="1"/>
    <xf numFmtId="0" fontId="0" fillId="0" borderId="13" xfId="0" applyBorder="1"/>
    <xf numFmtId="0" fontId="0" fillId="0" borderId="14" xfId="0" applyBorder="1"/>
    <xf numFmtId="0" fontId="0" fillId="0" borderId="15" xfId="0" applyBorder="1"/>
    <xf numFmtId="164" fontId="6" fillId="0" borderId="0" xfId="0" applyNumberFormat="1" applyFont="1" applyProtection="1"/>
    <xf numFmtId="164" fontId="5" fillId="0" borderId="0" xfId="0" applyNumberFormat="1" applyFont="1" applyProtection="1"/>
    <xf numFmtId="0" fontId="7" fillId="0" borderId="0" xfId="0" applyNumberFormat="1" applyFont="1" applyFill="1" applyBorder="1" applyAlignment="1" applyProtection="1">
      <alignment horizontal="center" wrapText="1" readingOrder="1"/>
    </xf>
    <xf numFmtId="0" fontId="5" fillId="0" borderId="0" xfId="0" applyFont="1" applyFill="1" applyBorder="1" applyAlignment="1" applyProtection="1">
      <alignment horizontal="center" wrapText="1"/>
    </xf>
    <xf numFmtId="0" fontId="47" fillId="0" borderId="0" xfId="3" applyFont="1"/>
    <xf numFmtId="0" fontId="48" fillId="5" borderId="0" xfId="0" applyFont="1" applyFill="1" applyProtection="1">
      <protection locked="0"/>
    </xf>
    <xf numFmtId="0" fontId="0" fillId="0" borderId="0" xfId="0" quotePrefix="1" applyAlignment="1">
      <alignment horizontal="left"/>
    </xf>
    <xf numFmtId="0" fontId="49" fillId="0" borderId="0" xfId="0" applyNumberFormat="1" applyFont="1" applyFill="1" applyBorder="1" applyAlignment="1">
      <alignment horizontal="centerContinuous" vertical="top" wrapText="1" readingOrder="1"/>
    </xf>
    <xf numFmtId="164" fontId="6" fillId="0" borderId="0" xfId="0" quotePrefix="1" applyNumberFormat="1" applyFont="1" applyAlignment="1" applyProtection="1">
      <alignment horizontal="center"/>
    </xf>
    <xf numFmtId="0" fontId="50" fillId="0" borderId="0" xfId="0" applyNumberFormat="1" applyFont="1" applyFill="1" applyBorder="1" applyAlignment="1">
      <alignment vertical="top" wrapText="1" readingOrder="1"/>
    </xf>
    <xf numFmtId="0" fontId="50" fillId="0" borderId="0" xfId="0" applyNumberFormat="1" applyFont="1" applyFill="1" applyBorder="1" applyAlignment="1">
      <alignment wrapText="1" readingOrder="1"/>
    </xf>
    <xf numFmtId="164" fontId="51" fillId="0" borderId="0" xfId="0" applyNumberFormat="1" applyFont="1" applyProtection="1"/>
    <xf numFmtId="0" fontId="52" fillId="0" borderId="0" xfId="0" applyFont="1" applyFill="1" applyBorder="1" applyAlignment="1"/>
    <xf numFmtId="0" fontId="52" fillId="0" borderId="0" xfId="0" applyFont="1" applyFill="1" applyBorder="1"/>
  </cellXfs>
  <cellStyles count="94">
    <cellStyle name="20% - Accent1 2" xfId="53"/>
    <cellStyle name="20% - Accent1 3" xfId="29"/>
    <cellStyle name="20% - Accent2 2" xfId="54"/>
    <cellStyle name="20% - Accent2 3" xfId="33"/>
    <cellStyle name="20% - Accent3 2" xfId="55"/>
    <cellStyle name="20% - Accent3 3" xfId="37"/>
    <cellStyle name="20% - Accent4 2" xfId="56"/>
    <cellStyle name="20% - Accent4 3" xfId="41"/>
    <cellStyle name="20% - Accent5 2" xfId="57"/>
    <cellStyle name="20% - Accent5 3" xfId="45"/>
    <cellStyle name="20% - Accent6 2" xfId="58"/>
    <cellStyle name="20% - Accent6 3" xfId="49"/>
    <cellStyle name="40% - Accent1 2" xfId="59"/>
    <cellStyle name="40% - Accent1 3" xfId="30"/>
    <cellStyle name="40% - Accent2 2" xfId="60"/>
    <cellStyle name="40% - Accent2 3" xfId="34"/>
    <cellStyle name="40% - Accent3 2" xfId="61"/>
    <cellStyle name="40% - Accent3 3" xfId="38"/>
    <cellStyle name="40% - Accent4 2" xfId="62"/>
    <cellStyle name="40% - Accent4 3" xfId="42"/>
    <cellStyle name="40% - Accent5 2" xfId="63"/>
    <cellStyle name="40% - Accent5 3" xfId="46"/>
    <cellStyle name="40% - Accent6 2" xfId="64"/>
    <cellStyle name="40% - Accent6 3" xfId="50"/>
    <cellStyle name="60% - Accent1 2" xfId="65"/>
    <cellStyle name="60% - Accent1 3" xfId="31"/>
    <cellStyle name="60% - Accent2 2" xfId="66"/>
    <cellStyle name="60% - Accent2 3" xfId="35"/>
    <cellStyle name="60% - Accent3 2" xfId="67"/>
    <cellStyle name="60% - Accent3 3" xfId="39"/>
    <cellStyle name="60% - Accent4 2" xfId="68"/>
    <cellStyle name="60% - Accent4 3" xfId="43"/>
    <cellStyle name="60% - Accent5 2" xfId="69"/>
    <cellStyle name="60% - Accent5 3" xfId="47"/>
    <cellStyle name="60% - Accent6 2" xfId="70"/>
    <cellStyle name="60% - Accent6 3" xfId="51"/>
    <cellStyle name="Accent1 2" xfId="71"/>
    <cellStyle name="Accent1 3" xfId="28"/>
    <cellStyle name="Accent2 2" xfId="72"/>
    <cellStyle name="Accent2 3" xfId="32"/>
    <cellStyle name="Accent3 2" xfId="73"/>
    <cellStyle name="Accent3 3" xfId="36"/>
    <cellStyle name="Accent4 2" xfId="74"/>
    <cellStyle name="Accent4 3" xfId="40"/>
    <cellStyle name="Accent5 2" xfId="75"/>
    <cellStyle name="Accent5 3" xfId="44"/>
    <cellStyle name="Accent6 2" xfId="76"/>
    <cellStyle name="Accent6 3" xfId="48"/>
    <cellStyle name="Bad 2" xfId="77"/>
    <cellStyle name="Bad 3" xfId="17"/>
    <cellStyle name="Calculation 2" xfId="78"/>
    <cellStyle name="Calculation 3" xfId="21"/>
    <cellStyle name="Check Cell 2" xfId="79"/>
    <cellStyle name="Check Cell 3" xfId="23"/>
    <cellStyle name="Comma" xfId="1" builtinId="3"/>
    <cellStyle name="Comma 2" xfId="10"/>
    <cellStyle name="Comma 3" xfId="4"/>
    <cellStyle name="Currency 2" xfId="7"/>
    <cellStyle name="Explanatory Text 2" xfId="80"/>
    <cellStyle name="Explanatory Text 3" xfId="26"/>
    <cellStyle name="Good 2" xfId="81"/>
    <cellStyle name="Good 3" xfId="16"/>
    <cellStyle name="Heading 1 2" xfId="82"/>
    <cellStyle name="Heading 1 3" xfId="12"/>
    <cellStyle name="Heading 2 2" xfId="83"/>
    <cellStyle name="Heading 2 3" xfId="13"/>
    <cellStyle name="Heading 3 2" xfId="84"/>
    <cellStyle name="Heading 3 3" xfId="14"/>
    <cellStyle name="Heading 4 2" xfId="85"/>
    <cellStyle name="Heading 4 3" xfId="15"/>
    <cellStyle name="Input 2" xfId="86"/>
    <cellStyle name="Input 3" xfId="19"/>
    <cellStyle name="Linked Cell 2" xfId="87"/>
    <cellStyle name="Linked Cell 3" xfId="22"/>
    <cellStyle name="Neutral 2" xfId="88"/>
    <cellStyle name="Neutral 3" xfId="18"/>
    <cellStyle name="Normal" xfId="0" builtinId="0"/>
    <cellStyle name="Normal 2" xfId="6"/>
    <cellStyle name="Normal 3" xfId="8"/>
    <cellStyle name="Normal 4" xfId="9"/>
    <cellStyle name="Normal 5" xfId="52"/>
    <cellStyle name="Normal 6" xfId="3"/>
    <cellStyle name="Normal_2019-20 Data" xfId="2"/>
    <cellStyle name="Note 2" xfId="89"/>
    <cellStyle name="Note 3" xfId="25"/>
    <cellStyle name="Output 2" xfId="90"/>
    <cellStyle name="Output 3" xfId="20"/>
    <cellStyle name="Percent 2" xfId="5"/>
    <cellStyle name="Title 2" xfId="91"/>
    <cellStyle name="Title 3" xfId="11"/>
    <cellStyle name="Total 2" xfId="92"/>
    <cellStyle name="Total 3" xfId="27"/>
    <cellStyle name="Warning Text 2" xfId="93"/>
    <cellStyle name="Warning Text 3" xfId="24"/>
  </cellStyles>
  <dxfs count="44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5" formatCode="_(* #,##0.00_);_(* \(#,##0.00\);_(* &quot;-&quot;??_);_(@_)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5" formatCode="_(* #,##0.00_);_(* \(#,##0.00\);_(* &quot;-&quot;??_);_(@_)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5" formatCode="_(* #,##0.00_);_(* \(#,##0.00\);_(* &quot;-&quot;??_);_(@_)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alph Fortunato" refreshedDate="44231.476769907407" createdVersion="6" refreshedVersion="6" minRefreshableVersion="3" recordCount="26182">
  <cacheSource type="worksheet">
    <worksheetSource ref="B5:G26187" sheet="2019-20 Data"/>
  </cacheSource>
  <cacheFields count="6">
    <cacheField name="CountyDistrictCode" numFmtId="0">
      <sharedItems count="311">
        <s v="01109"/>
        <s v="01122"/>
        <s v="01147"/>
        <s v="01158"/>
        <s v="01160"/>
        <s v="02250"/>
        <s v="02420"/>
        <s v="03017"/>
        <s v="03050"/>
        <s v="03052"/>
        <s v="03053"/>
        <s v="03116"/>
        <s v="03400"/>
        <s v="04019"/>
        <s v="04069"/>
        <s v="04127"/>
        <s v="04129"/>
        <s v="04222"/>
        <s v="04228"/>
        <s v="04246"/>
        <s v="05121"/>
        <s v="05313"/>
        <s v="05323"/>
        <s v="05401"/>
        <s v="05402"/>
        <s v="05903"/>
        <s v="06037"/>
        <s v="06098"/>
        <s v="06101"/>
        <s v="06103"/>
        <s v="06112"/>
        <s v="06114"/>
        <s v="06117"/>
        <s v="06119"/>
        <s v="06122"/>
        <s v="07002"/>
        <s v="07035"/>
        <s v="08122"/>
        <s v="08130"/>
        <s v="08401"/>
        <s v="08402"/>
        <s v="08404"/>
        <s v="08458"/>
        <s v="09013"/>
        <s v="09075"/>
        <s v="09102"/>
        <s v="09206"/>
        <s v="09207"/>
        <s v="09209"/>
        <s v="10003"/>
        <s v="10050"/>
        <s v="10065"/>
        <s v="10070"/>
        <s v="10309"/>
        <s v="11001"/>
        <s v="11051"/>
        <s v="11054"/>
        <s v="11056"/>
        <s v="12110"/>
        <s v="13073"/>
        <s v="13144"/>
        <s v="13146"/>
        <s v="13151"/>
        <s v="13156"/>
        <s v="13160"/>
        <s v="13161"/>
        <s v="13165"/>
        <s v="13167"/>
        <s v="13301"/>
        <s v="14005"/>
        <s v="14028"/>
        <s v="14064"/>
        <s v="14065"/>
        <s v="14066"/>
        <s v="14068"/>
        <s v="14077"/>
        <s v="14097"/>
        <s v="14099"/>
        <s v="14104"/>
        <s v="14117"/>
        <s v="14172"/>
        <s v="14400"/>
        <s v="15201"/>
        <s v="15204"/>
        <s v="15206"/>
        <s v="16020"/>
        <s v="16046"/>
        <s v="16048"/>
        <s v="16049"/>
        <s v="16050"/>
        <s v="17001"/>
        <s v="17210"/>
        <s v="17216"/>
        <s v="17400"/>
        <s v="17401"/>
        <s v="17402"/>
        <s v="17403"/>
        <s v="17404"/>
        <s v="17405"/>
        <s v="17406"/>
        <s v="17407"/>
        <s v="17408"/>
        <s v="17409"/>
        <s v="17410"/>
        <s v="17411"/>
        <s v="17412"/>
        <s v="17414"/>
        <s v="17415"/>
        <s v="17417"/>
        <s v="17902"/>
        <s v="17903"/>
        <s v="17905"/>
        <s v="17908"/>
        <s v="17910"/>
        <s v="17911"/>
        <s v="18100"/>
        <s v="18303"/>
        <s v="18400"/>
        <s v="18401"/>
        <s v="18402"/>
        <s v="18902"/>
        <s v="19007"/>
        <s v="19028"/>
        <s v="19400"/>
        <s v="19401"/>
        <s v="19403"/>
        <s v="19404"/>
        <s v="20094"/>
        <s v="20203"/>
        <s v="20215"/>
        <s v="20400"/>
        <s v="20401"/>
        <s v="20402"/>
        <s v="20403"/>
        <s v="20404"/>
        <s v="20405"/>
        <s v="20406"/>
        <s v="21014"/>
        <s v="21036"/>
        <s v="21206"/>
        <s v="21214"/>
        <s v="21226"/>
        <s v="21232"/>
        <s v="21234"/>
        <s v="21237"/>
        <s v="21300"/>
        <s v="21301"/>
        <s v="21302"/>
        <s v="21303"/>
        <s v="21401"/>
        <s v="22008"/>
        <s v="22009"/>
        <s v="22017"/>
        <s v="22073"/>
        <s v="22105"/>
        <s v="22200"/>
        <s v="22204"/>
        <s v="22207"/>
        <s v="23042"/>
        <s v="23054"/>
        <s v="23309"/>
        <s v="23311"/>
        <s v="23402"/>
        <s v="23403"/>
        <s v="23404"/>
        <s v="24014"/>
        <s v="24019"/>
        <s v="24105"/>
        <s v="24111"/>
        <s v="24122"/>
        <s v="24350"/>
        <s v="24404"/>
        <s v="24410"/>
        <s v="25101"/>
        <s v="25116"/>
        <s v="25118"/>
        <s v="25155"/>
        <s v="25160"/>
        <s v="25200"/>
        <s v="26056"/>
        <s v="26059"/>
        <s v="26070"/>
        <s v="27001"/>
        <s v="27003"/>
        <s v="27010"/>
        <s v="27019"/>
        <s v="27083"/>
        <s v="27320"/>
        <s v="27343"/>
        <s v="27344"/>
        <s v="27400"/>
        <s v="27401"/>
        <s v="27402"/>
        <s v="27403"/>
        <s v="27404"/>
        <s v="27416"/>
        <s v="27417"/>
        <s v="27901"/>
        <s v="27905"/>
        <s v="28010"/>
        <s v="28137"/>
        <s v="28144"/>
        <s v="28149"/>
        <s v="29011"/>
        <s v="29100"/>
        <s v="29101"/>
        <s v="29103"/>
        <s v="29311"/>
        <s v="29317"/>
        <s v="29320"/>
        <s v="30002"/>
        <s v="30029"/>
        <s v="30031"/>
        <s v="30303"/>
        <s v="31002"/>
        <s v="31004"/>
        <s v="31006"/>
        <s v="31015"/>
        <s v="31016"/>
        <s v="31025"/>
        <s v="31063"/>
        <s v="31103"/>
        <s v="31201"/>
        <s v="31306"/>
        <s v="31311"/>
        <s v="31330"/>
        <s v="31332"/>
        <s v="31401"/>
        <s v="32081"/>
        <s v="32123"/>
        <s v="32312"/>
        <s v="32325"/>
        <s v="32326"/>
        <s v="32354"/>
        <s v="32356"/>
        <s v="32358"/>
        <s v="32360"/>
        <s v="32361"/>
        <s v="32362"/>
        <s v="32363"/>
        <s v="32414"/>
        <s v="32416"/>
        <s v="32901"/>
        <s v="32907"/>
        <s v="33030"/>
        <s v="33036"/>
        <s v="33049"/>
        <s v="33070"/>
        <s v="33115"/>
        <s v="33183"/>
        <s v="33202"/>
        <s v="33205"/>
        <s v="33206"/>
        <s v="33207"/>
        <s v="33211"/>
        <s v="33212"/>
        <s v="34002"/>
        <s v="34003"/>
        <s v="34033"/>
        <s v="34111"/>
        <s v="34307"/>
        <s v="34324"/>
        <s v="34401"/>
        <s v="34402"/>
        <s v="34901"/>
        <s v="35200"/>
        <s v="36101"/>
        <s v="36140"/>
        <s v="36250"/>
        <s v="36300"/>
        <s v="36400"/>
        <s v="36401"/>
        <s v="36402"/>
        <s v="36901"/>
        <s v="37501"/>
        <s v="37502"/>
        <s v="37503"/>
        <s v="37504"/>
        <s v="37505"/>
        <s v="37506"/>
        <s v="37507"/>
        <s v="37903"/>
        <s v="38126"/>
        <s v="38264"/>
        <s v="38265"/>
        <s v="38267"/>
        <s v="38300"/>
        <s v="38301"/>
        <s v="38302"/>
        <s v="38304"/>
        <s v="38306"/>
        <s v="38308"/>
        <s v="38320"/>
        <s v="38322"/>
        <s v="38324"/>
        <s v="39002"/>
        <s v="39003"/>
        <s v="39007"/>
        <s v="39090"/>
        <s v="39119"/>
        <s v="39120"/>
        <s v="39200"/>
        <s v="39201"/>
        <s v="39202"/>
        <s v="39203"/>
        <s v="39204"/>
        <s v="39205"/>
        <s v="39207"/>
        <s v="39208"/>
        <s v="39209"/>
        <s v="39901"/>
      </sharedItems>
    </cacheField>
    <cacheField name="FundCode" numFmtId="0">
      <sharedItems count="1">
        <s v="1"/>
      </sharedItems>
    </cacheField>
    <cacheField name="SubFundCode" numFmtId="0">
      <sharedItems count="2">
        <s v="0"/>
        <s v="1"/>
      </sharedItems>
    </cacheField>
    <cacheField name="ObjectCode" numFmtId="0">
      <sharedItems count="9">
        <s v="0"/>
        <s v="1"/>
        <s v="2"/>
        <s v="3"/>
        <s v="4"/>
        <s v="5"/>
        <s v="7"/>
        <s v="8"/>
        <s v="9"/>
      </sharedItems>
    </cacheField>
    <cacheField name="NCESCode" numFmtId="0">
      <sharedItems count="88">
        <s v="000"/>
        <s v="110"/>
        <s v="120"/>
        <s v="130"/>
        <s v="150"/>
        <s v="160"/>
        <s v="212"/>
        <s v="222"/>
        <s v="223"/>
        <s v="232"/>
        <s v="233"/>
        <s v="262"/>
        <s v="263"/>
        <s v="272"/>
        <s v="273"/>
        <s v="282"/>
        <s v="283"/>
        <s v="292"/>
        <s v="610"/>
        <s v="626"/>
        <s v="630"/>
        <s v="640"/>
        <s v="650"/>
        <s v="310"/>
        <s v="311"/>
        <s v="320"/>
        <s v="330"/>
        <s v="340"/>
        <s v="341"/>
        <s v="342"/>
        <s v="350"/>
        <s v="351"/>
        <s v="352"/>
        <s v="410"/>
        <s v="420"/>
        <s v="431"/>
        <s v="432"/>
        <s v="520"/>
        <s v="530"/>
        <s v="540"/>
        <s v="550"/>
        <s v="565"/>
        <s v="569"/>
        <s v="580"/>
        <s v="591"/>
        <s v="622"/>
        <s v="810"/>
        <s v="733"/>
        <s v="739"/>
        <s v="321"/>
        <s v="343"/>
        <s v="450"/>
        <s v="511"/>
        <s v="570"/>
        <s v="170"/>
        <s v="213"/>
        <s v="293"/>
        <s v="322"/>
        <s v="441"/>
        <s v="442"/>
        <s v="621"/>
        <s v="720"/>
        <s v="731"/>
        <s v="732"/>
        <s v="734"/>
        <s v="735"/>
        <s v="490"/>
        <s v="519"/>
        <s v="443"/>
        <s v="252"/>
        <s v="623"/>
        <s v="624"/>
        <s v="710"/>
        <s v="242"/>
        <s v="243"/>
        <s v="629"/>
        <s v="592"/>
        <s v="950"/>
        <s v="831"/>
        <s v="832"/>
        <s v="140"/>
        <s v="820"/>
        <s v="833"/>
        <s v="835"/>
        <s v="253"/>
        <s v="625"/>
        <s v="512"/>
        <s v="960"/>
      </sharedItems>
    </cacheField>
    <cacheField name="SumOfAmount" numFmtId="43">
      <sharedItems containsSemiMixedTypes="0" containsString="0" containsNumber="1" minValue="-21390833.309999999" maxValue="297662571.07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6182">
  <r>
    <x v="0"/>
    <x v="0"/>
    <x v="0"/>
    <x v="0"/>
    <x v="0"/>
    <n v="8427.02"/>
  </r>
  <r>
    <x v="0"/>
    <x v="0"/>
    <x v="0"/>
    <x v="1"/>
    <x v="0"/>
    <n v="-13490.06"/>
  </r>
  <r>
    <x v="0"/>
    <x v="0"/>
    <x v="0"/>
    <x v="2"/>
    <x v="1"/>
    <n v="858418.62"/>
  </r>
  <r>
    <x v="0"/>
    <x v="0"/>
    <x v="0"/>
    <x v="2"/>
    <x v="2"/>
    <n v="12832.5"/>
  </r>
  <r>
    <x v="0"/>
    <x v="0"/>
    <x v="0"/>
    <x v="2"/>
    <x v="3"/>
    <n v="378"/>
  </r>
  <r>
    <x v="0"/>
    <x v="0"/>
    <x v="0"/>
    <x v="2"/>
    <x v="4"/>
    <n v="12440.44"/>
  </r>
  <r>
    <x v="0"/>
    <x v="0"/>
    <x v="0"/>
    <x v="2"/>
    <x v="5"/>
    <n v="70"/>
  </r>
  <r>
    <x v="0"/>
    <x v="0"/>
    <x v="0"/>
    <x v="3"/>
    <x v="1"/>
    <n v="209921.63"/>
  </r>
  <r>
    <x v="0"/>
    <x v="0"/>
    <x v="0"/>
    <x v="3"/>
    <x v="2"/>
    <n v="13164.03"/>
  </r>
  <r>
    <x v="0"/>
    <x v="0"/>
    <x v="0"/>
    <x v="3"/>
    <x v="3"/>
    <n v="9670.4699999999993"/>
  </r>
  <r>
    <x v="0"/>
    <x v="0"/>
    <x v="0"/>
    <x v="4"/>
    <x v="6"/>
    <n v="712.8"/>
  </r>
  <r>
    <x v="0"/>
    <x v="0"/>
    <x v="0"/>
    <x v="4"/>
    <x v="7"/>
    <n v="65107.24"/>
  </r>
  <r>
    <x v="0"/>
    <x v="0"/>
    <x v="0"/>
    <x v="4"/>
    <x v="8"/>
    <n v="17244.3"/>
  </r>
  <r>
    <x v="0"/>
    <x v="0"/>
    <x v="0"/>
    <x v="4"/>
    <x v="9"/>
    <n v="132773.84"/>
  </r>
  <r>
    <x v="0"/>
    <x v="0"/>
    <x v="0"/>
    <x v="4"/>
    <x v="10"/>
    <n v="29124.9"/>
  </r>
  <r>
    <x v="0"/>
    <x v="0"/>
    <x v="0"/>
    <x v="4"/>
    <x v="11"/>
    <n v="1943.53"/>
  </r>
  <r>
    <x v="0"/>
    <x v="0"/>
    <x v="0"/>
    <x v="4"/>
    <x v="12"/>
    <n v="654.75"/>
  </r>
  <r>
    <x v="0"/>
    <x v="0"/>
    <x v="0"/>
    <x v="4"/>
    <x v="13"/>
    <n v="4056.39"/>
  </r>
  <r>
    <x v="0"/>
    <x v="0"/>
    <x v="0"/>
    <x v="4"/>
    <x v="14"/>
    <n v="6667.9"/>
  </r>
  <r>
    <x v="0"/>
    <x v="0"/>
    <x v="0"/>
    <x v="4"/>
    <x v="15"/>
    <n v="132885.10999999999"/>
  </r>
  <r>
    <x v="0"/>
    <x v="0"/>
    <x v="0"/>
    <x v="4"/>
    <x v="16"/>
    <n v="78693.47"/>
  </r>
  <r>
    <x v="0"/>
    <x v="0"/>
    <x v="0"/>
    <x v="4"/>
    <x v="17"/>
    <n v="8400"/>
  </r>
  <r>
    <x v="0"/>
    <x v="0"/>
    <x v="0"/>
    <x v="5"/>
    <x v="18"/>
    <n v="47919.59"/>
  </r>
  <r>
    <x v="0"/>
    <x v="0"/>
    <x v="0"/>
    <x v="5"/>
    <x v="19"/>
    <n v="17785.29"/>
  </r>
  <r>
    <x v="0"/>
    <x v="0"/>
    <x v="0"/>
    <x v="5"/>
    <x v="20"/>
    <n v="19680.349999999999"/>
  </r>
  <r>
    <x v="0"/>
    <x v="0"/>
    <x v="0"/>
    <x v="5"/>
    <x v="21"/>
    <n v="7474.47"/>
  </r>
  <r>
    <x v="0"/>
    <x v="0"/>
    <x v="0"/>
    <x v="5"/>
    <x v="22"/>
    <n v="20837.09"/>
  </r>
  <r>
    <x v="0"/>
    <x v="0"/>
    <x v="0"/>
    <x v="6"/>
    <x v="23"/>
    <n v="855"/>
  </r>
  <r>
    <x v="0"/>
    <x v="0"/>
    <x v="0"/>
    <x v="6"/>
    <x v="24"/>
    <n v="1722.3"/>
  </r>
  <r>
    <x v="0"/>
    <x v="0"/>
    <x v="0"/>
    <x v="6"/>
    <x v="25"/>
    <n v="375.55"/>
  </r>
  <r>
    <x v="0"/>
    <x v="0"/>
    <x v="0"/>
    <x v="6"/>
    <x v="26"/>
    <n v="6100.56"/>
  </r>
  <r>
    <x v="0"/>
    <x v="0"/>
    <x v="0"/>
    <x v="6"/>
    <x v="27"/>
    <n v="16999.18"/>
  </r>
  <r>
    <x v="0"/>
    <x v="0"/>
    <x v="0"/>
    <x v="6"/>
    <x v="28"/>
    <n v="6159"/>
  </r>
  <r>
    <x v="0"/>
    <x v="0"/>
    <x v="0"/>
    <x v="6"/>
    <x v="29"/>
    <n v="1131"/>
  </r>
  <r>
    <x v="0"/>
    <x v="0"/>
    <x v="0"/>
    <x v="6"/>
    <x v="30"/>
    <n v="6087.15"/>
  </r>
  <r>
    <x v="0"/>
    <x v="0"/>
    <x v="0"/>
    <x v="6"/>
    <x v="31"/>
    <n v="2851.35"/>
  </r>
  <r>
    <x v="0"/>
    <x v="0"/>
    <x v="0"/>
    <x v="6"/>
    <x v="32"/>
    <n v="485"/>
  </r>
  <r>
    <x v="0"/>
    <x v="0"/>
    <x v="0"/>
    <x v="6"/>
    <x v="33"/>
    <n v="5563.59"/>
  </r>
  <r>
    <x v="0"/>
    <x v="0"/>
    <x v="0"/>
    <x v="6"/>
    <x v="34"/>
    <n v="5180.66"/>
  </r>
  <r>
    <x v="0"/>
    <x v="0"/>
    <x v="0"/>
    <x v="6"/>
    <x v="35"/>
    <n v="57091.57"/>
  </r>
  <r>
    <x v="0"/>
    <x v="0"/>
    <x v="0"/>
    <x v="6"/>
    <x v="36"/>
    <n v="11180.63"/>
  </r>
  <r>
    <x v="0"/>
    <x v="0"/>
    <x v="0"/>
    <x v="6"/>
    <x v="37"/>
    <n v="68374.66"/>
  </r>
  <r>
    <x v="0"/>
    <x v="0"/>
    <x v="0"/>
    <x v="6"/>
    <x v="38"/>
    <n v="16107.66"/>
  </r>
  <r>
    <x v="0"/>
    <x v="0"/>
    <x v="0"/>
    <x v="6"/>
    <x v="39"/>
    <n v="1715.66"/>
  </r>
  <r>
    <x v="0"/>
    <x v="0"/>
    <x v="0"/>
    <x v="6"/>
    <x v="40"/>
    <n v="950.73"/>
  </r>
  <r>
    <x v="0"/>
    <x v="0"/>
    <x v="0"/>
    <x v="6"/>
    <x v="41"/>
    <n v="7135"/>
  </r>
  <r>
    <x v="0"/>
    <x v="0"/>
    <x v="0"/>
    <x v="6"/>
    <x v="42"/>
    <n v="21400.560000000001"/>
  </r>
  <r>
    <x v="0"/>
    <x v="0"/>
    <x v="0"/>
    <x v="6"/>
    <x v="43"/>
    <n v="2878"/>
  </r>
  <r>
    <x v="0"/>
    <x v="0"/>
    <x v="0"/>
    <x v="6"/>
    <x v="44"/>
    <n v="54803.82"/>
  </r>
  <r>
    <x v="0"/>
    <x v="0"/>
    <x v="0"/>
    <x v="6"/>
    <x v="45"/>
    <n v="71795.14"/>
  </r>
  <r>
    <x v="0"/>
    <x v="0"/>
    <x v="0"/>
    <x v="6"/>
    <x v="46"/>
    <n v="2990"/>
  </r>
  <r>
    <x v="0"/>
    <x v="0"/>
    <x v="0"/>
    <x v="7"/>
    <x v="43"/>
    <n v="2516.48"/>
  </r>
  <r>
    <x v="0"/>
    <x v="0"/>
    <x v="0"/>
    <x v="8"/>
    <x v="47"/>
    <n v="6269.94"/>
  </r>
  <r>
    <x v="0"/>
    <x v="0"/>
    <x v="0"/>
    <x v="8"/>
    <x v="48"/>
    <n v="1875.24"/>
  </r>
  <r>
    <x v="0"/>
    <x v="0"/>
    <x v="1"/>
    <x v="0"/>
    <x v="0"/>
    <n v="5063.04"/>
  </r>
  <r>
    <x v="0"/>
    <x v="0"/>
    <x v="1"/>
    <x v="2"/>
    <x v="2"/>
    <n v="345"/>
  </r>
  <r>
    <x v="0"/>
    <x v="0"/>
    <x v="1"/>
    <x v="2"/>
    <x v="3"/>
    <n v="2871.68"/>
  </r>
  <r>
    <x v="0"/>
    <x v="0"/>
    <x v="1"/>
    <x v="2"/>
    <x v="4"/>
    <n v="18021.900000000001"/>
  </r>
  <r>
    <x v="0"/>
    <x v="0"/>
    <x v="1"/>
    <x v="3"/>
    <x v="1"/>
    <n v="19122.88"/>
  </r>
  <r>
    <x v="0"/>
    <x v="0"/>
    <x v="1"/>
    <x v="3"/>
    <x v="2"/>
    <n v="2293.69"/>
  </r>
  <r>
    <x v="0"/>
    <x v="0"/>
    <x v="1"/>
    <x v="3"/>
    <x v="3"/>
    <n v="5291.38"/>
  </r>
  <r>
    <x v="0"/>
    <x v="0"/>
    <x v="1"/>
    <x v="4"/>
    <x v="7"/>
    <n v="1601.83"/>
  </r>
  <r>
    <x v="0"/>
    <x v="0"/>
    <x v="1"/>
    <x v="4"/>
    <x v="8"/>
    <n v="1973.92"/>
  </r>
  <r>
    <x v="0"/>
    <x v="0"/>
    <x v="1"/>
    <x v="4"/>
    <x v="9"/>
    <n v="3240.14"/>
  </r>
  <r>
    <x v="0"/>
    <x v="0"/>
    <x v="1"/>
    <x v="4"/>
    <x v="10"/>
    <n v="3546.9"/>
  </r>
  <r>
    <x v="0"/>
    <x v="0"/>
    <x v="1"/>
    <x v="4"/>
    <x v="11"/>
    <n v="46.07"/>
  </r>
  <r>
    <x v="0"/>
    <x v="0"/>
    <x v="1"/>
    <x v="4"/>
    <x v="12"/>
    <n v="77.94"/>
  </r>
  <r>
    <x v="0"/>
    <x v="0"/>
    <x v="1"/>
    <x v="4"/>
    <x v="13"/>
    <n v="9.7899999999999991"/>
  </r>
  <r>
    <x v="0"/>
    <x v="0"/>
    <x v="1"/>
    <x v="4"/>
    <x v="14"/>
    <n v="804.06"/>
  </r>
  <r>
    <x v="0"/>
    <x v="0"/>
    <x v="1"/>
    <x v="4"/>
    <x v="15"/>
    <n v="8400"/>
  </r>
  <r>
    <x v="0"/>
    <x v="0"/>
    <x v="1"/>
    <x v="4"/>
    <x v="16"/>
    <n v="6764.3"/>
  </r>
  <r>
    <x v="0"/>
    <x v="0"/>
    <x v="1"/>
    <x v="5"/>
    <x v="18"/>
    <n v="139.88"/>
  </r>
  <r>
    <x v="0"/>
    <x v="0"/>
    <x v="1"/>
    <x v="6"/>
    <x v="30"/>
    <n v="45743.23"/>
  </r>
  <r>
    <x v="0"/>
    <x v="0"/>
    <x v="1"/>
    <x v="6"/>
    <x v="46"/>
    <n v="979.75"/>
  </r>
  <r>
    <x v="0"/>
    <x v="0"/>
    <x v="1"/>
    <x v="7"/>
    <x v="43"/>
    <n v="109.99"/>
  </r>
  <r>
    <x v="1"/>
    <x v="0"/>
    <x v="0"/>
    <x v="0"/>
    <x v="0"/>
    <n v="233.76"/>
  </r>
  <r>
    <x v="1"/>
    <x v="0"/>
    <x v="0"/>
    <x v="1"/>
    <x v="0"/>
    <n v="-233.76"/>
  </r>
  <r>
    <x v="1"/>
    <x v="0"/>
    <x v="0"/>
    <x v="2"/>
    <x v="1"/>
    <n v="181087.88"/>
  </r>
  <r>
    <x v="1"/>
    <x v="0"/>
    <x v="0"/>
    <x v="2"/>
    <x v="2"/>
    <n v="9824.8700000000008"/>
  </r>
  <r>
    <x v="1"/>
    <x v="0"/>
    <x v="0"/>
    <x v="3"/>
    <x v="1"/>
    <n v="48829.63"/>
  </r>
  <r>
    <x v="1"/>
    <x v="0"/>
    <x v="0"/>
    <x v="3"/>
    <x v="2"/>
    <n v="10395.02"/>
  </r>
  <r>
    <x v="1"/>
    <x v="0"/>
    <x v="0"/>
    <x v="4"/>
    <x v="7"/>
    <n v="12324.18"/>
  </r>
  <r>
    <x v="1"/>
    <x v="0"/>
    <x v="0"/>
    <x v="4"/>
    <x v="8"/>
    <n v="4407.82"/>
  </r>
  <r>
    <x v="1"/>
    <x v="0"/>
    <x v="0"/>
    <x v="4"/>
    <x v="9"/>
    <n v="25786.82"/>
  </r>
  <r>
    <x v="1"/>
    <x v="0"/>
    <x v="0"/>
    <x v="4"/>
    <x v="10"/>
    <n v="4928.79"/>
  </r>
  <r>
    <x v="1"/>
    <x v="0"/>
    <x v="0"/>
    <x v="4"/>
    <x v="13"/>
    <n v="801.91"/>
  </r>
  <r>
    <x v="1"/>
    <x v="0"/>
    <x v="0"/>
    <x v="4"/>
    <x v="14"/>
    <n v="2286.4899999999998"/>
  </r>
  <r>
    <x v="1"/>
    <x v="0"/>
    <x v="0"/>
    <x v="4"/>
    <x v="15"/>
    <n v="21482.1"/>
  </r>
  <r>
    <x v="1"/>
    <x v="0"/>
    <x v="0"/>
    <x v="4"/>
    <x v="16"/>
    <n v="10755.9"/>
  </r>
  <r>
    <x v="1"/>
    <x v="0"/>
    <x v="0"/>
    <x v="5"/>
    <x v="18"/>
    <n v="59296.3"/>
  </r>
  <r>
    <x v="1"/>
    <x v="0"/>
    <x v="0"/>
    <x v="5"/>
    <x v="19"/>
    <n v="6056.53"/>
  </r>
  <r>
    <x v="1"/>
    <x v="0"/>
    <x v="0"/>
    <x v="6"/>
    <x v="23"/>
    <n v="3364.25"/>
  </r>
  <r>
    <x v="1"/>
    <x v="0"/>
    <x v="0"/>
    <x v="6"/>
    <x v="25"/>
    <n v="125"/>
  </r>
  <r>
    <x v="1"/>
    <x v="0"/>
    <x v="0"/>
    <x v="6"/>
    <x v="49"/>
    <n v="3374.5"/>
  </r>
  <r>
    <x v="1"/>
    <x v="0"/>
    <x v="0"/>
    <x v="6"/>
    <x v="26"/>
    <n v="281.92"/>
  </r>
  <r>
    <x v="1"/>
    <x v="0"/>
    <x v="0"/>
    <x v="6"/>
    <x v="27"/>
    <n v="7830.35"/>
  </r>
  <r>
    <x v="1"/>
    <x v="0"/>
    <x v="0"/>
    <x v="6"/>
    <x v="28"/>
    <n v="719.5"/>
  </r>
  <r>
    <x v="1"/>
    <x v="0"/>
    <x v="0"/>
    <x v="6"/>
    <x v="50"/>
    <n v="816.03"/>
  </r>
  <r>
    <x v="1"/>
    <x v="0"/>
    <x v="0"/>
    <x v="6"/>
    <x v="30"/>
    <n v="5158.16"/>
  </r>
  <r>
    <x v="1"/>
    <x v="0"/>
    <x v="0"/>
    <x v="6"/>
    <x v="31"/>
    <n v="2242.33"/>
  </r>
  <r>
    <x v="1"/>
    <x v="0"/>
    <x v="0"/>
    <x v="6"/>
    <x v="33"/>
    <n v="206"/>
  </r>
  <r>
    <x v="1"/>
    <x v="0"/>
    <x v="0"/>
    <x v="6"/>
    <x v="34"/>
    <n v="660.24"/>
  </r>
  <r>
    <x v="1"/>
    <x v="0"/>
    <x v="0"/>
    <x v="6"/>
    <x v="35"/>
    <n v="24936.21"/>
  </r>
  <r>
    <x v="1"/>
    <x v="0"/>
    <x v="0"/>
    <x v="6"/>
    <x v="36"/>
    <n v="593.98"/>
  </r>
  <r>
    <x v="1"/>
    <x v="0"/>
    <x v="0"/>
    <x v="6"/>
    <x v="51"/>
    <n v="34159.61"/>
  </r>
  <r>
    <x v="1"/>
    <x v="0"/>
    <x v="0"/>
    <x v="6"/>
    <x v="52"/>
    <n v="587.38"/>
  </r>
  <r>
    <x v="1"/>
    <x v="0"/>
    <x v="0"/>
    <x v="6"/>
    <x v="37"/>
    <n v="9273.8700000000008"/>
  </r>
  <r>
    <x v="1"/>
    <x v="0"/>
    <x v="0"/>
    <x v="6"/>
    <x v="38"/>
    <n v="2112.0300000000002"/>
  </r>
  <r>
    <x v="1"/>
    <x v="0"/>
    <x v="0"/>
    <x v="6"/>
    <x v="53"/>
    <n v="284"/>
  </r>
  <r>
    <x v="1"/>
    <x v="0"/>
    <x v="0"/>
    <x v="6"/>
    <x v="43"/>
    <n v="13"/>
  </r>
  <r>
    <x v="1"/>
    <x v="0"/>
    <x v="0"/>
    <x v="6"/>
    <x v="44"/>
    <n v="300"/>
  </r>
  <r>
    <x v="1"/>
    <x v="0"/>
    <x v="0"/>
    <x v="6"/>
    <x v="45"/>
    <n v="2247"/>
  </r>
  <r>
    <x v="1"/>
    <x v="0"/>
    <x v="0"/>
    <x v="6"/>
    <x v="46"/>
    <n v="3224.43"/>
  </r>
  <r>
    <x v="1"/>
    <x v="0"/>
    <x v="0"/>
    <x v="7"/>
    <x v="43"/>
    <n v="513.29999999999995"/>
  </r>
  <r>
    <x v="1"/>
    <x v="0"/>
    <x v="1"/>
    <x v="5"/>
    <x v="20"/>
    <n v="7344.72"/>
  </r>
  <r>
    <x v="1"/>
    <x v="0"/>
    <x v="1"/>
    <x v="6"/>
    <x v="23"/>
    <n v="6750"/>
  </r>
  <r>
    <x v="1"/>
    <x v="0"/>
    <x v="1"/>
    <x v="6"/>
    <x v="30"/>
    <n v="8380"/>
  </r>
  <r>
    <x v="2"/>
    <x v="0"/>
    <x v="0"/>
    <x v="0"/>
    <x v="0"/>
    <n v="106252.7"/>
  </r>
  <r>
    <x v="2"/>
    <x v="0"/>
    <x v="0"/>
    <x v="1"/>
    <x v="0"/>
    <n v="-830595.41"/>
  </r>
  <r>
    <x v="2"/>
    <x v="0"/>
    <x v="0"/>
    <x v="2"/>
    <x v="1"/>
    <n v="19602753.899999999"/>
  </r>
  <r>
    <x v="2"/>
    <x v="0"/>
    <x v="0"/>
    <x v="2"/>
    <x v="2"/>
    <n v="546260.88"/>
  </r>
  <r>
    <x v="2"/>
    <x v="0"/>
    <x v="0"/>
    <x v="2"/>
    <x v="3"/>
    <n v="1098598.47"/>
  </r>
  <r>
    <x v="2"/>
    <x v="0"/>
    <x v="0"/>
    <x v="2"/>
    <x v="4"/>
    <n v="582427.28"/>
  </r>
  <r>
    <x v="2"/>
    <x v="0"/>
    <x v="0"/>
    <x v="2"/>
    <x v="5"/>
    <n v="219300.37"/>
  </r>
  <r>
    <x v="2"/>
    <x v="0"/>
    <x v="0"/>
    <x v="2"/>
    <x v="54"/>
    <n v="255583"/>
  </r>
  <r>
    <x v="2"/>
    <x v="0"/>
    <x v="0"/>
    <x v="3"/>
    <x v="1"/>
    <n v="8036009.0499999998"/>
  </r>
  <r>
    <x v="2"/>
    <x v="0"/>
    <x v="0"/>
    <x v="3"/>
    <x v="2"/>
    <n v="452997.71"/>
  </r>
  <r>
    <x v="2"/>
    <x v="0"/>
    <x v="0"/>
    <x v="3"/>
    <x v="3"/>
    <n v="352156.21"/>
  </r>
  <r>
    <x v="2"/>
    <x v="0"/>
    <x v="0"/>
    <x v="3"/>
    <x v="4"/>
    <n v="12866.31"/>
  </r>
  <r>
    <x v="2"/>
    <x v="0"/>
    <x v="0"/>
    <x v="3"/>
    <x v="5"/>
    <n v="113579.66"/>
  </r>
  <r>
    <x v="2"/>
    <x v="0"/>
    <x v="0"/>
    <x v="4"/>
    <x v="6"/>
    <n v="11869.35"/>
  </r>
  <r>
    <x v="2"/>
    <x v="0"/>
    <x v="0"/>
    <x v="4"/>
    <x v="55"/>
    <n v="6184.8"/>
  </r>
  <r>
    <x v="2"/>
    <x v="0"/>
    <x v="0"/>
    <x v="4"/>
    <x v="7"/>
    <n v="1815289.71"/>
  </r>
  <r>
    <x v="2"/>
    <x v="0"/>
    <x v="0"/>
    <x v="4"/>
    <x v="8"/>
    <n v="752155.49"/>
  </r>
  <r>
    <x v="2"/>
    <x v="0"/>
    <x v="0"/>
    <x v="4"/>
    <x v="9"/>
    <n v="3624420.85"/>
  </r>
  <r>
    <x v="2"/>
    <x v="0"/>
    <x v="0"/>
    <x v="4"/>
    <x v="10"/>
    <n v="1261282.82"/>
  </r>
  <r>
    <x v="2"/>
    <x v="0"/>
    <x v="0"/>
    <x v="4"/>
    <x v="11"/>
    <n v="34494.559999999998"/>
  </r>
  <r>
    <x v="2"/>
    <x v="0"/>
    <x v="0"/>
    <x v="4"/>
    <x v="12"/>
    <n v="14845.93"/>
  </r>
  <r>
    <x v="2"/>
    <x v="0"/>
    <x v="0"/>
    <x v="4"/>
    <x v="13"/>
    <n v="110193.23"/>
  </r>
  <r>
    <x v="2"/>
    <x v="0"/>
    <x v="0"/>
    <x v="4"/>
    <x v="14"/>
    <n v="219297.21"/>
  </r>
  <r>
    <x v="2"/>
    <x v="0"/>
    <x v="0"/>
    <x v="4"/>
    <x v="15"/>
    <n v="3258227.59"/>
  </r>
  <r>
    <x v="2"/>
    <x v="0"/>
    <x v="0"/>
    <x v="4"/>
    <x v="16"/>
    <n v="2901628.22"/>
  </r>
  <r>
    <x v="2"/>
    <x v="0"/>
    <x v="0"/>
    <x v="4"/>
    <x v="17"/>
    <n v="415681.16"/>
  </r>
  <r>
    <x v="2"/>
    <x v="0"/>
    <x v="0"/>
    <x v="4"/>
    <x v="56"/>
    <n v="72972.98"/>
  </r>
  <r>
    <x v="2"/>
    <x v="0"/>
    <x v="0"/>
    <x v="5"/>
    <x v="18"/>
    <n v="2003182.67"/>
  </r>
  <r>
    <x v="2"/>
    <x v="0"/>
    <x v="0"/>
    <x v="5"/>
    <x v="19"/>
    <n v="91392.23"/>
  </r>
  <r>
    <x v="2"/>
    <x v="0"/>
    <x v="0"/>
    <x v="5"/>
    <x v="20"/>
    <n v="1445667.94"/>
  </r>
  <r>
    <x v="2"/>
    <x v="0"/>
    <x v="0"/>
    <x v="5"/>
    <x v="21"/>
    <n v="364504.71"/>
  </r>
  <r>
    <x v="2"/>
    <x v="0"/>
    <x v="0"/>
    <x v="5"/>
    <x v="22"/>
    <n v="520575.29"/>
  </r>
  <r>
    <x v="2"/>
    <x v="0"/>
    <x v="0"/>
    <x v="6"/>
    <x v="23"/>
    <n v="63938.69"/>
  </r>
  <r>
    <x v="2"/>
    <x v="0"/>
    <x v="0"/>
    <x v="6"/>
    <x v="25"/>
    <n v="73071.649999999994"/>
  </r>
  <r>
    <x v="2"/>
    <x v="0"/>
    <x v="0"/>
    <x v="6"/>
    <x v="57"/>
    <n v="14162"/>
  </r>
  <r>
    <x v="2"/>
    <x v="0"/>
    <x v="0"/>
    <x v="6"/>
    <x v="26"/>
    <n v="307750.39"/>
  </r>
  <r>
    <x v="2"/>
    <x v="0"/>
    <x v="0"/>
    <x v="6"/>
    <x v="27"/>
    <n v="1380248.17"/>
  </r>
  <r>
    <x v="2"/>
    <x v="0"/>
    <x v="0"/>
    <x v="6"/>
    <x v="28"/>
    <n v="304165.06"/>
  </r>
  <r>
    <x v="2"/>
    <x v="0"/>
    <x v="0"/>
    <x v="6"/>
    <x v="30"/>
    <n v="50937.58"/>
  </r>
  <r>
    <x v="2"/>
    <x v="0"/>
    <x v="0"/>
    <x v="6"/>
    <x v="31"/>
    <n v="198539.92"/>
  </r>
  <r>
    <x v="2"/>
    <x v="0"/>
    <x v="0"/>
    <x v="6"/>
    <x v="32"/>
    <n v="46703.9"/>
  </r>
  <r>
    <x v="2"/>
    <x v="0"/>
    <x v="0"/>
    <x v="6"/>
    <x v="33"/>
    <n v="243006.25"/>
  </r>
  <r>
    <x v="2"/>
    <x v="0"/>
    <x v="0"/>
    <x v="6"/>
    <x v="34"/>
    <n v="143823.38"/>
  </r>
  <r>
    <x v="2"/>
    <x v="0"/>
    <x v="0"/>
    <x v="6"/>
    <x v="35"/>
    <n v="447373.1"/>
  </r>
  <r>
    <x v="2"/>
    <x v="0"/>
    <x v="0"/>
    <x v="6"/>
    <x v="36"/>
    <n v="55135.28"/>
  </r>
  <r>
    <x v="2"/>
    <x v="0"/>
    <x v="0"/>
    <x v="6"/>
    <x v="58"/>
    <n v="232678.74"/>
  </r>
  <r>
    <x v="2"/>
    <x v="0"/>
    <x v="0"/>
    <x v="6"/>
    <x v="59"/>
    <n v="117777.01"/>
  </r>
  <r>
    <x v="2"/>
    <x v="0"/>
    <x v="0"/>
    <x v="6"/>
    <x v="51"/>
    <n v="31710.17"/>
  </r>
  <r>
    <x v="2"/>
    <x v="0"/>
    <x v="0"/>
    <x v="6"/>
    <x v="52"/>
    <n v="122.82"/>
  </r>
  <r>
    <x v="2"/>
    <x v="0"/>
    <x v="0"/>
    <x v="6"/>
    <x v="37"/>
    <n v="426807.67"/>
  </r>
  <r>
    <x v="2"/>
    <x v="0"/>
    <x v="0"/>
    <x v="6"/>
    <x v="38"/>
    <n v="979949.95"/>
  </r>
  <r>
    <x v="2"/>
    <x v="0"/>
    <x v="0"/>
    <x v="6"/>
    <x v="39"/>
    <n v="8138.33"/>
  </r>
  <r>
    <x v="2"/>
    <x v="0"/>
    <x v="0"/>
    <x v="6"/>
    <x v="40"/>
    <n v="13239.26"/>
  </r>
  <r>
    <x v="2"/>
    <x v="0"/>
    <x v="0"/>
    <x v="6"/>
    <x v="41"/>
    <n v="613566.89"/>
  </r>
  <r>
    <x v="2"/>
    <x v="0"/>
    <x v="0"/>
    <x v="6"/>
    <x v="42"/>
    <n v="186625.42"/>
  </r>
  <r>
    <x v="2"/>
    <x v="0"/>
    <x v="0"/>
    <x v="6"/>
    <x v="43"/>
    <n v="14444.5"/>
  </r>
  <r>
    <x v="2"/>
    <x v="0"/>
    <x v="0"/>
    <x v="6"/>
    <x v="60"/>
    <n v="97446.03"/>
  </r>
  <r>
    <x v="2"/>
    <x v="0"/>
    <x v="0"/>
    <x v="6"/>
    <x v="45"/>
    <n v="350669.85"/>
  </r>
  <r>
    <x v="2"/>
    <x v="0"/>
    <x v="0"/>
    <x v="6"/>
    <x v="46"/>
    <n v="54305.01"/>
  </r>
  <r>
    <x v="2"/>
    <x v="0"/>
    <x v="0"/>
    <x v="7"/>
    <x v="43"/>
    <n v="117043.94"/>
  </r>
  <r>
    <x v="2"/>
    <x v="0"/>
    <x v="0"/>
    <x v="8"/>
    <x v="61"/>
    <n v="44095.14"/>
  </r>
  <r>
    <x v="2"/>
    <x v="0"/>
    <x v="0"/>
    <x v="8"/>
    <x v="62"/>
    <n v="35240.11"/>
  </r>
  <r>
    <x v="2"/>
    <x v="0"/>
    <x v="0"/>
    <x v="8"/>
    <x v="63"/>
    <n v="32435.83"/>
  </r>
  <r>
    <x v="2"/>
    <x v="0"/>
    <x v="0"/>
    <x v="8"/>
    <x v="47"/>
    <n v="27401.87"/>
  </r>
  <r>
    <x v="2"/>
    <x v="0"/>
    <x v="0"/>
    <x v="8"/>
    <x v="64"/>
    <n v="836547.23"/>
  </r>
  <r>
    <x v="2"/>
    <x v="0"/>
    <x v="0"/>
    <x v="8"/>
    <x v="65"/>
    <n v="94027.72"/>
  </r>
  <r>
    <x v="2"/>
    <x v="0"/>
    <x v="0"/>
    <x v="8"/>
    <x v="48"/>
    <n v="136134.68"/>
  </r>
  <r>
    <x v="2"/>
    <x v="0"/>
    <x v="1"/>
    <x v="0"/>
    <x v="0"/>
    <n v="841453.43"/>
  </r>
  <r>
    <x v="2"/>
    <x v="0"/>
    <x v="1"/>
    <x v="1"/>
    <x v="0"/>
    <n v="-117110.72"/>
  </r>
  <r>
    <x v="2"/>
    <x v="0"/>
    <x v="1"/>
    <x v="2"/>
    <x v="1"/>
    <n v="2006313.03"/>
  </r>
  <r>
    <x v="2"/>
    <x v="0"/>
    <x v="1"/>
    <x v="2"/>
    <x v="2"/>
    <n v="73372.710000000006"/>
  </r>
  <r>
    <x v="2"/>
    <x v="0"/>
    <x v="1"/>
    <x v="2"/>
    <x v="3"/>
    <n v="10754.5"/>
  </r>
  <r>
    <x v="2"/>
    <x v="0"/>
    <x v="1"/>
    <x v="2"/>
    <x v="4"/>
    <n v="1690416.7"/>
  </r>
  <r>
    <x v="2"/>
    <x v="0"/>
    <x v="1"/>
    <x v="2"/>
    <x v="5"/>
    <n v="34833.14"/>
  </r>
  <r>
    <x v="2"/>
    <x v="0"/>
    <x v="1"/>
    <x v="3"/>
    <x v="1"/>
    <n v="1416450.49"/>
  </r>
  <r>
    <x v="2"/>
    <x v="0"/>
    <x v="1"/>
    <x v="3"/>
    <x v="2"/>
    <n v="5292.65"/>
  </r>
  <r>
    <x v="2"/>
    <x v="0"/>
    <x v="1"/>
    <x v="3"/>
    <x v="3"/>
    <n v="53981.51"/>
  </r>
  <r>
    <x v="2"/>
    <x v="0"/>
    <x v="1"/>
    <x v="3"/>
    <x v="4"/>
    <n v="623583.82999999996"/>
  </r>
  <r>
    <x v="2"/>
    <x v="0"/>
    <x v="1"/>
    <x v="3"/>
    <x v="5"/>
    <n v="96832.72"/>
  </r>
  <r>
    <x v="2"/>
    <x v="0"/>
    <x v="1"/>
    <x v="4"/>
    <x v="6"/>
    <n v="847.25"/>
  </r>
  <r>
    <x v="2"/>
    <x v="0"/>
    <x v="1"/>
    <x v="4"/>
    <x v="55"/>
    <n v="262.61"/>
  </r>
  <r>
    <x v="2"/>
    <x v="0"/>
    <x v="1"/>
    <x v="4"/>
    <x v="7"/>
    <n v="143409.71"/>
  </r>
  <r>
    <x v="2"/>
    <x v="0"/>
    <x v="1"/>
    <x v="4"/>
    <x v="8"/>
    <n v="82585.960000000006"/>
  </r>
  <r>
    <x v="2"/>
    <x v="0"/>
    <x v="1"/>
    <x v="4"/>
    <x v="9"/>
    <n v="287998.3"/>
  </r>
  <r>
    <x v="2"/>
    <x v="0"/>
    <x v="1"/>
    <x v="4"/>
    <x v="10"/>
    <n v="122765.09"/>
  </r>
  <r>
    <x v="2"/>
    <x v="0"/>
    <x v="1"/>
    <x v="4"/>
    <x v="11"/>
    <n v="2759.57"/>
  </r>
  <r>
    <x v="2"/>
    <x v="0"/>
    <x v="1"/>
    <x v="4"/>
    <x v="12"/>
    <n v="1689.5"/>
  </r>
  <r>
    <x v="2"/>
    <x v="0"/>
    <x v="1"/>
    <x v="4"/>
    <x v="13"/>
    <n v="8246.19"/>
  </r>
  <r>
    <x v="2"/>
    <x v="0"/>
    <x v="1"/>
    <x v="4"/>
    <x v="14"/>
    <n v="10437.16"/>
  </r>
  <r>
    <x v="2"/>
    <x v="0"/>
    <x v="1"/>
    <x v="4"/>
    <x v="15"/>
    <n v="66362.42"/>
  </r>
  <r>
    <x v="2"/>
    <x v="0"/>
    <x v="1"/>
    <x v="4"/>
    <x v="16"/>
    <n v="98727.93"/>
  </r>
  <r>
    <x v="2"/>
    <x v="0"/>
    <x v="1"/>
    <x v="4"/>
    <x v="17"/>
    <n v="5514.39"/>
  </r>
  <r>
    <x v="2"/>
    <x v="0"/>
    <x v="1"/>
    <x v="4"/>
    <x v="56"/>
    <n v="2955.44"/>
  </r>
  <r>
    <x v="2"/>
    <x v="0"/>
    <x v="1"/>
    <x v="5"/>
    <x v="18"/>
    <n v="95716.09"/>
  </r>
  <r>
    <x v="2"/>
    <x v="0"/>
    <x v="1"/>
    <x v="5"/>
    <x v="19"/>
    <n v="28747.5"/>
  </r>
  <r>
    <x v="2"/>
    <x v="0"/>
    <x v="1"/>
    <x v="5"/>
    <x v="20"/>
    <n v="2811.81"/>
  </r>
  <r>
    <x v="2"/>
    <x v="0"/>
    <x v="1"/>
    <x v="5"/>
    <x v="21"/>
    <n v="12371.39"/>
  </r>
  <r>
    <x v="2"/>
    <x v="0"/>
    <x v="1"/>
    <x v="5"/>
    <x v="22"/>
    <n v="1816.49"/>
  </r>
  <r>
    <x v="2"/>
    <x v="0"/>
    <x v="1"/>
    <x v="6"/>
    <x v="24"/>
    <n v="17957.87"/>
  </r>
  <r>
    <x v="2"/>
    <x v="0"/>
    <x v="1"/>
    <x v="6"/>
    <x v="25"/>
    <n v="5400"/>
  </r>
  <r>
    <x v="2"/>
    <x v="0"/>
    <x v="1"/>
    <x v="6"/>
    <x v="26"/>
    <n v="9367.09"/>
  </r>
  <r>
    <x v="2"/>
    <x v="0"/>
    <x v="1"/>
    <x v="6"/>
    <x v="27"/>
    <n v="38639.79"/>
  </r>
  <r>
    <x v="2"/>
    <x v="0"/>
    <x v="1"/>
    <x v="6"/>
    <x v="29"/>
    <n v="16924.48"/>
  </r>
  <r>
    <x v="2"/>
    <x v="0"/>
    <x v="1"/>
    <x v="6"/>
    <x v="35"/>
    <n v="46272.54"/>
  </r>
  <r>
    <x v="2"/>
    <x v="0"/>
    <x v="1"/>
    <x v="6"/>
    <x v="37"/>
    <n v="45489.05"/>
  </r>
  <r>
    <x v="2"/>
    <x v="0"/>
    <x v="1"/>
    <x v="6"/>
    <x v="40"/>
    <n v="4935.16"/>
  </r>
  <r>
    <x v="2"/>
    <x v="0"/>
    <x v="1"/>
    <x v="6"/>
    <x v="46"/>
    <n v="8810.4"/>
  </r>
  <r>
    <x v="2"/>
    <x v="0"/>
    <x v="1"/>
    <x v="7"/>
    <x v="43"/>
    <n v="5878.81"/>
  </r>
  <r>
    <x v="2"/>
    <x v="0"/>
    <x v="1"/>
    <x v="8"/>
    <x v="48"/>
    <n v="28492.54"/>
  </r>
  <r>
    <x v="3"/>
    <x v="0"/>
    <x v="0"/>
    <x v="0"/>
    <x v="0"/>
    <n v="99261.57"/>
  </r>
  <r>
    <x v="3"/>
    <x v="0"/>
    <x v="0"/>
    <x v="1"/>
    <x v="0"/>
    <n v="-99261.57"/>
  </r>
  <r>
    <x v="3"/>
    <x v="0"/>
    <x v="0"/>
    <x v="2"/>
    <x v="1"/>
    <n v="1369762.25"/>
  </r>
  <r>
    <x v="3"/>
    <x v="0"/>
    <x v="0"/>
    <x v="2"/>
    <x v="2"/>
    <n v="18808.03"/>
  </r>
  <r>
    <x v="3"/>
    <x v="0"/>
    <x v="0"/>
    <x v="2"/>
    <x v="3"/>
    <n v="14818.82"/>
  </r>
  <r>
    <x v="3"/>
    <x v="0"/>
    <x v="0"/>
    <x v="2"/>
    <x v="4"/>
    <n v="37141.1"/>
  </r>
  <r>
    <x v="3"/>
    <x v="0"/>
    <x v="0"/>
    <x v="2"/>
    <x v="5"/>
    <n v="13667.94"/>
  </r>
  <r>
    <x v="3"/>
    <x v="0"/>
    <x v="0"/>
    <x v="3"/>
    <x v="1"/>
    <n v="862389.71"/>
  </r>
  <r>
    <x v="3"/>
    <x v="0"/>
    <x v="0"/>
    <x v="3"/>
    <x v="2"/>
    <n v="33783.269999999997"/>
  </r>
  <r>
    <x v="3"/>
    <x v="0"/>
    <x v="0"/>
    <x v="3"/>
    <x v="3"/>
    <n v="43493.06"/>
  </r>
  <r>
    <x v="3"/>
    <x v="0"/>
    <x v="0"/>
    <x v="3"/>
    <x v="4"/>
    <n v="875.04"/>
  </r>
  <r>
    <x v="3"/>
    <x v="0"/>
    <x v="0"/>
    <x v="3"/>
    <x v="5"/>
    <n v="3117.69"/>
  </r>
  <r>
    <x v="3"/>
    <x v="0"/>
    <x v="0"/>
    <x v="4"/>
    <x v="7"/>
    <n v="108731.62"/>
  </r>
  <r>
    <x v="3"/>
    <x v="0"/>
    <x v="0"/>
    <x v="4"/>
    <x v="8"/>
    <n v="70373.77"/>
  </r>
  <r>
    <x v="3"/>
    <x v="0"/>
    <x v="0"/>
    <x v="4"/>
    <x v="9"/>
    <n v="220771.16"/>
  </r>
  <r>
    <x v="3"/>
    <x v="0"/>
    <x v="0"/>
    <x v="4"/>
    <x v="10"/>
    <n v="123817.52"/>
  </r>
  <r>
    <x v="3"/>
    <x v="0"/>
    <x v="0"/>
    <x v="4"/>
    <x v="11"/>
    <n v="516.58000000000004"/>
  </r>
  <r>
    <x v="3"/>
    <x v="0"/>
    <x v="0"/>
    <x v="4"/>
    <x v="12"/>
    <n v="445.39"/>
  </r>
  <r>
    <x v="3"/>
    <x v="0"/>
    <x v="0"/>
    <x v="4"/>
    <x v="13"/>
    <n v="7155.51"/>
  </r>
  <r>
    <x v="3"/>
    <x v="0"/>
    <x v="0"/>
    <x v="4"/>
    <x v="14"/>
    <n v="47629.53"/>
  </r>
  <r>
    <x v="3"/>
    <x v="0"/>
    <x v="0"/>
    <x v="4"/>
    <x v="15"/>
    <n v="202796.56"/>
  </r>
  <r>
    <x v="3"/>
    <x v="0"/>
    <x v="0"/>
    <x v="4"/>
    <x v="16"/>
    <n v="351452.15"/>
  </r>
  <r>
    <x v="3"/>
    <x v="0"/>
    <x v="0"/>
    <x v="4"/>
    <x v="17"/>
    <n v="5501.59"/>
  </r>
  <r>
    <x v="3"/>
    <x v="0"/>
    <x v="0"/>
    <x v="4"/>
    <x v="56"/>
    <n v="1430.68"/>
  </r>
  <r>
    <x v="3"/>
    <x v="0"/>
    <x v="0"/>
    <x v="5"/>
    <x v="18"/>
    <n v="151343.16"/>
  </r>
  <r>
    <x v="3"/>
    <x v="0"/>
    <x v="0"/>
    <x v="5"/>
    <x v="19"/>
    <n v="92019.93"/>
  </r>
  <r>
    <x v="3"/>
    <x v="0"/>
    <x v="0"/>
    <x v="5"/>
    <x v="20"/>
    <n v="108624.93"/>
  </r>
  <r>
    <x v="3"/>
    <x v="0"/>
    <x v="0"/>
    <x v="5"/>
    <x v="21"/>
    <n v="3535.12"/>
  </r>
  <r>
    <x v="3"/>
    <x v="0"/>
    <x v="0"/>
    <x v="5"/>
    <x v="22"/>
    <n v="20699.11"/>
  </r>
  <r>
    <x v="3"/>
    <x v="0"/>
    <x v="0"/>
    <x v="6"/>
    <x v="24"/>
    <n v="3205.37"/>
  </r>
  <r>
    <x v="3"/>
    <x v="0"/>
    <x v="0"/>
    <x v="6"/>
    <x v="26"/>
    <n v="7907.81"/>
  </r>
  <r>
    <x v="3"/>
    <x v="0"/>
    <x v="0"/>
    <x v="6"/>
    <x v="27"/>
    <n v="23447.94"/>
  </r>
  <r>
    <x v="3"/>
    <x v="0"/>
    <x v="0"/>
    <x v="6"/>
    <x v="28"/>
    <n v="1570.5"/>
  </r>
  <r>
    <x v="3"/>
    <x v="0"/>
    <x v="0"/>
    <x v="6"/>
    <x v="30"/>
    <n v="184210.59"/>
  </r>
  <r>
    <x v="3"/>
    <x v="0"/>
    <x v="0"/>
    <x v="6"/>
    <x v="31"/>
    <n v="2712"/>
  </r>
  <r>
    <x v="3"/>
    <x v="0"/>
    <x v="0"/>
    <x v="6"/>
    <x v="35"/>
    <n v="22329.57"/>
  </r>
  <r>
    <x v="3"/>
    <x v="0"/>
    <x v="0"/>
    <x v="6"/>
    <x v="36"/>
    <n v="490.79"/>
  </r>
  <r>
    <x v="3"/>
    <x v="0"/>
    <x v="0"/>
    <x v="6"/>
    <x v="59"/>
    <n v="9212.3700000000008"/>
  </r>
  <r>
    <x v="3"/>
    <x v="0"/>
    <x v="0"/>
    <x v="6"/>
    <x v="37"/>
    <n v="81734.22"/>
  </r>
  <r>
    <x v="3"/>
    <x v="0"/>
    <x v="0"/>
    <x v="6"/>
    <x v="38"/>
    <n v="2167.39"/>
  </r>
  <r>
    <x v="3"/>
    <x v="0"/>
    <x v="0"/>
    <x v="6"/>
    <x v="39"/>
    <n v="1486.42"/>
  </r>
  <r>
    <x v="3"/>
    <x v="0"/>
    <x v="0"/>
    <x v="6"/>
    <x v="43"/>
    <n v="7310.3"/>
  </r>
  <r>
    <x v="3"/>
    <x v="0"/>
    <x v="0"/>
    <x v="6"/>
    <x v="44"/>
    <n v="57814.35"/>
  </r>
  <r>
    <x v="3"/>
    <x v="0"/>
    <x v="0"/>
    <x v="6"/>
    <x v="46"/>
    <n v="5752.77"/>
  </r>
  <r>
    <x v="3"/>
    <x v="0"/>
    <x v="0"/>
    <x v="7"/>
    <x v="43"/>
    <n v="4971.47"/>
  </r>
  <r>
    <x v="3"/>
    <x v="0"/>
    <x v="1"/>
    <x v="5"/>
    <x v="18"/>
    <n v="41918.160000000003"/>
  </r>
  <r>
    <x v="3"/>
    <x v="0"/>
    <x v="1"/>
    <x v="6"/>
    <x v="23"/>
    <n v="54909.4"/>
  </r>
  <r>
    <x v="3"/>
    <x v="0"/>
    <x v="1"/>
    <x v="6"/>
    <x v="29"/>
    <n v="12409.43"/>
  </r>
  <r>
    <x v="3"/>
    <x v="0"/>
    <x v="1"/>
    <x v="6"/>
    <x v="30"/>
    <n v="222612.08"/>
  </r>
  <r>
    <x v="3"/>
    <x v="0"/>
    <x v="1"/>
    <x v="6"/>
    <x v="33"/>
    <n v="27126.63"/>
  </r>
  <r>
    <x v="3"/>
    <x v="0"/>
    <x v="1"/>
    <x v="6"/>
    <x v="35"/>
    <n v="22198.25"/>
  </r>
  <r>
    <x v="3"/>
    <x v="0"/>
    <x v="1"/>
    <x v="6"/>
    <x v="38"/>
    <n v="13022.93"/>
  </r>
  <r>
    <x v="3"/>
    <x v="0"/>
    <x v="1"/>
    <x v="6"/>
    <x v="41"/>
    <n v="10086.23"/>
  </r>
  <r>
    <x v="3"/>
    <x v="0"/>
    <x v="1"/>
    <x v="6"/>
    <x v="60"/>
    <n v="18514.88"/>
  </r>
  <r>
    <x v="3"/>
    <x v="0"/>
    <x v="1"/>
    <x v="6"/>
    <x v="45"/>
    <n v="58289.32"/>
  </r>
  <r>
    <x v="3"/>
    <x v="0"/>
    <x v="1"/>
    <x v="6"/>
    <x v="46"/>
    <n v="1599.4"/>
  </r>
  <r>
    <x v="3"/>
    <x v="0"/>
    <x v="1"/>
    <x v="7"/>
    <x v="43"/>
    <n v="2100"/>
  </r>
  <r>
    <x v="3"/>
    <x v="0"/>
    <x v="1"/>
    <x v="8"/>
    <x v="63"/>
    <n v="19032.48"/>
  </r>
  <r>
    <x v="4"/>
    <x v="0"/>
    <x v="0"/>
    <x v="2"/>
    <x v="1"/>
    <n v="1788561.75"/>
  </r>
  <r>
    <x v="4"/>
    <x v="0"/>
    <x v="0"/>
    <x v="2"/>
    <x v="2"/>
    <n v="26938.07"/>
  </r>
  <r>
    <x v="4"/>
    <x v="0"/>
    <x v="0"/>
    <x v="2"/>
    <x v="3"/>
    <n v="5874"/>
  </r>
  <r>
    <x v="4"/>
    <x v="0"/>
    <x v="0"/>
    <x v="2"/>
    <x v="4"/>
    <n v="119669.69"/>
  </r>
  <r>
    <x v="4"/>
    <x v="0"/>
    <x v="0"/>
    <x v="2"/>
    <x v="5"/>
    <n v="31900.639999999999"/>
  </r>
  <r>
    <x v="4"/>
    <x v="0"/>
    <x v="0"/>
    <x v="2"/>
    <x v="54"/>
    <n v="11010"/>
  </r>
  <r>
    <x v="4"/>
    <x v="0"/>
    <x v="0"/>
    <x v="3"/>
    <x v="1"/>
    <n v="369761.79"/>
  </r>
  <r>
    <x v="4"/>
    <x v="0"/>
    <x v="0"/>
    <x v="3"/>
    <x v="2"/>
    <n v="34354.75"/>
  </r>
  <r>
    <x v="4"/>
    <x v="0"/>
    <x v="0"/>
    <x v="3"/>
    <x v="3"/>
    <n v="1059.5"/>
  </r>
  <r>
    <x v="4"/>
    <x v="0"/>
    <x v="0"/>
    <x v="3"/>
    <x v="4"/>
    <n v="20409.599999999999"/>
  </r>
  <r>
    <x v="4"/>
    <x v="0"/>
    <x v="0"/>
    <x v="3"/>
    <x v="5"/>
    <n v="1672.63"/>
  </r>
  <r>
    <x v="4"/>
    <x v="0"/>
    <x v="0"/>
    <x v="4"/>
    <x v="7"/>
    <n v="147567.35999999999"/>
  </r>
  <r>
    <x v="4"/>
    <x v="0"/>
    <x v="0"/>
    <x v="4"/>
    <x v="8"/>
    <n v="29768.57"/>
  </r>
  <r>
    <x v="4"/>
    <x v="0"/>
    <x v="0"/>
    <x v="4"/>
    <x v="9"/>
    <n v="301567.28999999998"/>
  </r>
  <r>
    <x v="4"/>
    <x v="0"/>
    <x v="0"/>
    <x v="4"/>
    <x v="10"/>
    <n v="42327.67"/>
  </r>
  <r>
    <x v="4"/>
    <x v="0"/>
    <x v="0"/>
    <x v="4"/>
    <x v="11"/>
    <n v="4317.1499999999996"/>
  </r>
  <r>
    <x v="4"/>
    <x v="0"/>
    <x v="0"/>
    <x v="4"/>
    <x v="12"/>
    <n v="914.09"/>
  </r>
  <r>
    <x v="4"/>
    <x v="0"/>
    <x v="0"/>
    <x v="4"/>
    <x v="13"/>
    <n v="10992.23"/>
  </r>
  <r>
    <x v="4"/>
    <x v="0"/>
    <x v="0"/>
    <x v="4"/>
    <x v="14"/>
    <n v="7290.92"/>
  </r>
  <r>
    <x v="4"/>
    <x v="0"/>
    <x v="0"/>
    <x v="4"/>
    <x v="15"/>
    <n v="276585.96999999997"/>
  </r>
  <r>
    <x v="4"/>
    <x v="0"/>
    <x v="0"/>
    <x v="4"/>
    <x v="16"/>
    <n v="150930.99"/>
  </r>
  <r>
    <x v="4"/>
    <x v="0"/>
    <x v="0"/>
    <x v="4"/>
    <x v="17"/>
    <n v="5415.6"/>
  </r>
  <r>
    <x v="4"/>
    <x v="0"/>
    <x v="0"/>
    <x v="4"/>
    <x v="56"/>
    <n v="217.33"/>
  </r>
  <r>
    <x v="4"/>
    <x v="0"/>
    <x v="0"/>
    <x v="5"/>
    <x v="18"/>
    <n v="121408.68"/>
  </r>
  <r>
    <x v="4"/>
    <x v="0"/>
    <x v="0"/>
    <x v="5"/>
    <x v="19"/>
    <n v="3146.93"/>
  </r>
  <r>
    <x v="4"/>
    <x v="0"/>
    <x v="0"/>
    <x v="5"/>
    <x v="20"/>
    <n v="124690.06"/>
  </r>
  <r>
    <x v="4"/>
    <x v="0"/>
    <x v="0"/>
    <x v="5"/>
    <x v="21"/>
    <n v="13706.93"/>
  </r>
  <r>
    <x v="4"/>
    <x v="0"/>
    <x v="0"/>
    <x v="5"/>
    <x v="22"/>
    <n v="55383.93"/>
  </r>
  <r>
    <x v="4"/>
    <x v="0"/>
    <x v="0"/>
    <x v="6"/>
    <x v="24"/>
    <n v="9474.31"/>
  </r>
  <r>
    <x v="4"/>
    <x v="0"/>
    <x v="0"/>
    <x v="6"/>
    <x v="25"/>
    <n v="475"/>
  </r>
  <r>
    <x v="4"/>
    <x v="0"/>
    <x v="0"/>
    <x v="6"/>
    <x v="26"/>
    <n v="20349.37"/>
  </r>
  <r>
    <x v="4"/>
    <x v="0"/>
    <x v="0"/>
    <x v="6"/>
    <x v="27"/>
    <n v="47277.85"/>
  </r>
  <r>
    <x v="4"/>
    <x v="0"/>
    <x v="0"/>
    <x v="6"/>
    <x v="29"/>
    <n v="18074.650000000001"/>
  </r>
  <r>
    <x v="4"/>
    <x v="0"/>
    <x v="0"/>
    <x v="6"/>
    <x v="50"/>
    <n v="560"/>
  </r>
  <r>
    <x v="4"/>
    <x v="0"/>
    <x v="0"/>
    <x v="6"/>
    <x v="30"/>
    <n v="6166.47"/>
  </r>
  <r>
    <x v="4"/>
    <x v="0"/>
    <x v="0"/>
    <x v="6"/>
    <x v="31"/>
    <n v="1107.5999999999999"/>
  </r>
  <r>
    <x v="4"/>
    <x v="0"/>
    <x v="0"/>
    <x v="6"/>
    <x v="33"/>
    <n v="38755.760000000002"/>
  </r>
  <r>
    <x v="4"/>
    <x v="0"/>
    <x v="0"/>
    <x v="6"/>
    <x v="34"/>
    <n v="375"/>
  </r>
  <r>
    <x v="4"/>
    <x v="0"/>
    <x v="0"/>
    <x v="6"/>
    <x v="35"/>
    <n v="53210.19"/>
  </r>
  <r>
    <x v="4"/>
    <x v="0"/>
    <x v="0"/>
    <x v="6"/>
    <x v="36"/>
    <n v="17891.8"/>
  </r>
  <r>
    <x v="4"/>
    <x v="0"/>
    <x v="0"/>
    <x v="6"/>
    <x v="59"/>
    <n v="13936.44"/>
  </r>
  <r>
    <x v="4"/>
    <x v="0"/>
    <x v="0"/>
    <x v="6"/>
    <x v="51"/>
    <n v="1035.56"/>
  </r>
  <r>
    <x v="4"/>
    <x v="0"/>
    <x v="0"/>
    <x v="6"/>
    <x v="66"/>
    <n v="63.18"/>
  </r>
  <r>
    <x v="4"/>
    <x v="0"/>
    <x v="0"/>
    <x v="6"/>
    <x v="67"/>
    <n v="31187.41"/>
  </r>
  <r>
    <x v="4"/>
    <x v="0"/>
    <x v="0"/>
    <x v="6"/>
    <x v="37"/>
    <n v="65368.69"/>
  </r>
  <r>
    <x v="4"/>
    <x v="0"/>
    <x v="0"/>
    <x v="6"/>
    <x v="38"/>
    <n v="23262.57"/>
  </r>
  <r>
    <x v="4"/>
    <x v="0"/>
    <x v="0"/>
    <x v="6"/>
    <x v="39"/>
    <n v="328.82"/>
  </r>
  <r>
    <x v="4"/>
    <x v="0"/>
    <x v="0"/>
    <x v="6"/>
    <x v="40"/>
    <n v="1268.3900000000001"/>
  </r>
  <r>
    <x v="4"/>
    <x v="0"/>
    <x v="0"/>
    <x v="6"/>
    <x v="41"/>
    <n v="39663.57"/>
  </r>
  <r>
    <x v="4"/>
    <x v="0"/>
    <x v="0"/>
    <x v="6"/>
    <x v="43"/>
    <n v="2753.52"/>
  </r>
  <r>
    <x v="4"/>
    <x v="0"/>
    <x v="0"/>
    <x v="6"/>
    <x v="44"/>
    <n v="184074.44"/>
  </r>
  <r>
    <x v="4"/>
    <x v="0"/>
    <x v="0"/>
    <x v="6"/>
    <x v="60"/>
    <n v="31592.34"/>
  </r>
  <r>
    <x v="4"/>
    <x v="0"/>
    <x v="0"/>
    <x v="6"/>
    <x v="45"/>
    <n v="86560.320000000007"/>
  </r>
  <r>
    <x v="4"/>
    <x v="0"/>
    <x v="0"/>
    <x v="6"/>
    <x v="46"/>
    <n v="1996.5"/>
  </r>
  <r>
    <x v="4"/>
    <x v="0"/>
    <x v="0"/>
    <x v="7"/>
    <x v="43"/>
    <n v="11863.48"/>
  </r>
  <r>
    <x v="4"/>
    <x v="0"/>
    <x v="0"/>
    <x v="8"/>
    <x v="47"/>
    <n v="375"/>
  </r>
  <r>
    <x v="4"/>
    <x v="0"/>
    <x v="0"/>
    <x v="8"/>
    <x v="48"/>
    <n v="15840.78"/>
  </r>
  <r>
    <x v="4"/>
    <x v="0"/>
    <x v="1"/>
    <x v="2"/>
    <x v="1"/>
    <n v="163985.34"/>
  </r>
  <r>
    <x v="4"/>
    <x v="0"/>
    <x v="1"/>
    <x v="3"/>
    <x v="1"/>
    <n v="420001.95"/>
  </r>
  <r>
    <x v="4"/>
    <x v="0"/>
    <x v="1"/>
    <x v="3"/>
    <x v="4"/>
    <n v="11260"/>
  </r>
  <r>
    <x v="4"/>
    <x v="0"/>
    <x v="1"/>
    <x v="4"/>
    <x v="7"/>
    <n v="12248.24"/>
  </r>
  <r>
    <x v="4"/>
    <x v="0"/>
    <x v="1"/>
    <x v="4"/>
    <x v="8"/>
    <n v="31909.79"/>
  </r>
  <r>
    <x v="4"/>
    <x v="0"/>
    <x v="1"/>
    <x v="4"/>
    <x v="9"/>
    <n v="25438.9"/>
  </r>
  <r>
    <x v="4"/>
    <x v="0"/>
    <x v="1"/>
    <x v="4"/>
    <x v="10"/>
    <n v="56789.19"/>
  </r>
  <r>
    <x v="4"/>
    <x v="0"/>
    <x v="1"/>
    <x v="4"/>
    <x v="11"/>
    <n v="169.3"/>
  </r>
  <r>
    <x v="4"/>
    <x v="0"/>
    <x v="1"/>
    <x v="4"/>
    <x v="12"/>
    <n v="516.65"/>
  </r>
  <r>
    <x v="4"/>
    <x v="0"/>
    <x v="1"/>
    <x v="4"/>
    <x v="13"/>
    <n v="861.28"/>
  </r>
  <r>
    <x v="4"/>
    <x v="0"/>
    <x v="1"/>
    <x v="4"/>
    <x v="14"/>
    <n v="9193.52"/>
  </r>
  <r>
    <x v="4"/>
    <x v="0"/>
    <x v="1"/>
    <x v="4"/>
    <x v="15"/>
    <n v="15327.75"/>
  </r>
  <r>
    <x v="4"/>
    <x v="0"/>
    <x v="1"/>
    <x v="4"/>
    <x v="16"/>
    <n v="107208.17"/>
  </r>
  <r>
    <x v="4"/>
    <x v="0"/>
    <x v="1"/>
    <x v="4"/>
    <x v="17"/>
    <n v="95.34"/>
  </r>
  <r>
    <x v="4"/>
    <x v="0"/>
    <x v="1"/>
    <x v="4"/>
    <x v="56"/>
    <n v="418.68"/>
  </r>
  <r>
    <x v="5"/>
    <x v="0"/>
    <x v="0"/>
    <x v="0"/>
    <x v="0"/>
    <n v="37226.31"/>
  </r>
  <r>
    <x v="5"/>
    <x v="0"/>
    <x v="0"/>
    <x v="1"/>
    <x v="0"/>
    <n v="-300752.34000000003"/>
  </r>
  <r>
    <x v="5"/>
    <x v="0"/>
    <x v="0"/>
    <x v="2"/>
    <x v="1"/>
    <n v="12925783.09"/>
  </r>
  <r>
    <x v="5"/>
    <x v="0"/>
    <x v="0"/>
    <x v="2"/>
    <x v="2"/>
    <n v="76562.14"/>
  </r>
  <r>
    <x v="5"/>
    <x v="0"/>
    <x v="0"/>
    <x v="2"/>
    <x v="4"/>
    <n v="801499.23"/>
  </r>
  <r>
    <x v="5"/>
    <x v="0"/>
    <x v="0"/>
    <x v="2"/>
    <x v="5"/>
    <n v="54520.480000000003"/>
  </r>
  <r>
    <x v="5"/>
    <x v="0"/>
    <x v="0"/>
    <x v="3"/>
    <x v="1"/>
    <n v="4695683.6399999997"/>
  </r>
  <r>
    <x v="5"/>
    <x v="0"/>
    <x v="0"/>
    <x v="3"/>
    <x v="2"/>
    <n v="67865.73"/>
  </r>
  <r>
    <x v="5"/>
    <x v="0"/>
    <x v="0"/>
    <x v="3"/>
    <x v="3"/>
    <n v="2893.03"/>
  </r>
  <r>
    <x v="5"/>
    <x v="0"/>
    <x v="0"/>
    <x v="3"/>
    <x v="4"/>
    <n v="127751.74"/>
  </r>
  <r>
    <x v="5"/>
    <x v="0"/>
    <x v="0"/>
    <x v="3"/>
    <x v="5"/>
    <n v="32828.300000000003"/>
  </r>
  <r>
    <x v="5"/>
    <x v="0"/>
    <x v="0"/>
    <x v="4"/>
    <x v="7"/>
    <n v="1040655.45"/>
  </r>
  <r>
    <x v="5"/>
    <x v="0"/>
    <x v="0"/>
    <x v="4"/>
    <x v="8"/>
    <n v="366273.02"/>
  </r>
  <r>
    <x v="5"/>
    <x v="0"/>
    <x v="0"/>
    <x v="4"/>
    <x v="9"/>
    <n v="2124955.34"/>
  </r>
  <r>
    <x v="5"/>
    <x v="0"/>
    <x v="0"/>
    <x v="4"/>
    <x v="10"/>
    <n v="624484.5"/>
  </r>
  <r>
    <x v="5"/>
    <x v="0"/>
    <x v="0"/>
    <x v="4"/>
    <x v="11"/>
    <n v="20316.73"/>
  </r>
  <r>
    <x v="5"/>
    <x v="0"/>
    <x v="0"/>
    <x v="4"/>
    <x v="12"/>
    <n v="7216.75"/>
  </r>
  <r>
    <x v="5"/>
    <x v="0"/>
    <x v="0"/>
    <x v="4"/>
    <x v="13"/>
    <n v="72812.23"/>
  </r>
  <r>
    <x v="5"/>
    <x v="0"/>
    <x v="0"/>
    <x v="4"/>
    <x v="14"/>
    <n v="139176.51"/>
  </r>
  <r>
    <x v="5"/>
    <x v="0"/>
    <x v="0"/>
    <x v="4"/>
    <x v="15"/>
    <n v="1898078.5"/>
  </r>
  <r>
    <x v="5"/>
    <x v="0"/>
    <x v="0"/>
    <x v="4"/>
    <x v="16"/>
    <n v="1548231.3"/>
  </r>
  <r>
    <x v="5"/>
    <x v="0"/>
    <x v="0"/>
    <x v="4"/>
    <x v="17"/>
    <n v="54345.75"/>
  </r>
  <r>
    <x v="5"/>
    <x v="0"/>
    <x v="0"/>
    <x v="4"/>
    <x v="56"/>
    <n v="26850"/>
  </r>
  <r>
    <x v="5"/>
    <x v="0"/>
    <x v="0"/>
    <x v="5"/>
    <x v="18"/>
    <n v="557405.55000000005"/>
  </r>
  <r>
    <x v="5"/>
    <x v="0"/>
    <x v="0"/>
    <x v="5"/>
    <x v="19"/>
    <n v="63659.17"/>
  </r>
  <r>
    <x v="5"/>
    <x v="0"/>
    <x v="0"/>
    <x v="5"/>
    <x v="20"/>
    <n v="324469.76000000001"/>
  </r>
  <r>
    <x v="5"/>
    <x v="0"/>
    <x v="0"/>
    <x v="5"/>
    <x v="21"/>
    <n v="36400.03"/>
  </r>
  <r>
    <x v="5"/>
    <x v="0"/>
    <x v="0"/>
    <x v="5"/>
    <x v="22"/>
    <n v="545539.89"/>
  </r>
  <r>
    <x v="5"/>
    <x v="0"/>
    <x v="0"/>
    <x v="6"/>
    <x v="24"/>
    <n v="4078.19"/>
  </r>
  <r>
    <x v="5"/>
    <x v="0"/>
    <x v="0"/>
    <x v="6"/>
    <x v="25"/>
    <n v="11499"/>
  </r>
  <r>
    <x v="5"/>
    <x v="0"/>
    <x v="0"/>
    <x v="6"/>
    <x v="26"/>
    <n v="29169.599999999999"/>
  </r>
  <r>
    <x v="5"/>
    <x v="0"/>
    <x v="0"/>
    <x v="6"/>
    <x v="27"/>
    <n v="419519.24"/>
  </r>
  <r>
    <x v="5"/>
    <x v="0"/>
    <x v="0"/>
    <x v="6"/>
    <x v="28"/>
    <n v="35172.49"/>
  </r>
  <r>
    <x v="5"/>
    <x v="0"/>
    <x v="0"/>
    <x v="6"/>
    <x v="29"/>
    <n v="21397.71"/>
  </r>
  <r>
    <x v="5"/>
    <x v="0"/>
    <x v="0"/>
    <x v="6"/>
    <x v="50"/>
    <n v="11250"/>
  </r>
  <r>
    <x v="5"/>
    <x v="0"/>
    <x v="0"/>
    <x v="6"/>
    <x v="30"/>
    <n v="163768.35"/>
  </r>
  <r>
    <x v="5"/>
    <x v="0"/>
    <x v="0"/>
    <x v="6"/>
    <x v="32"/>
    <n v="26478.39"/>
  </r>
  <r>
    <x v="5"/>
    <x v="0"/>
    <x v="0"/>
    <x v="6"/>
    <x v="33"/>
    <n v="119536.19"/>
  </r>
  <r>
    <x v="5"/>
    <x v="0"/>
    <x v="0"/>
    <x v="6"/>
    <x v="34"/>
    <n v="30513.43"/>
  </r>
  <r>
    <x v="5"/>
    <x v="0"/>
    <x v="0"/>
    <x v="6"/>
    <x v="35"/>
    <n v="20750.25"/>
  </r>
  <r>
    <x v="5"/>
    <x v="0"/>
    <x v="0"/>
    <x v="6"/>
    <x v="36"/>
    <n v="940.36"/>
  </r>
  <r>
    <x v="5"/>
    <x v="0"/>
    <x v="0"/>
    <x v="6"/>
    <x v="58"/>
    <n v="1320"/>
  </r>
  <r>
    <x v="5"/>
    <x v="0"/>
    <x v="0"/>
    <x v="6"/>
    <x v="59"/>
    <n v="157472.15"/>
  </r>
  <r>
    <x v="5"/>
    <x v="0"/>
    <x v="0"/>
    <x v="6"/>
    <x v="37"/>
    <n v="350730.87"/>
  </r>
  <r>
    <x v="5"/>
    <x v="0"/>
    <x v="0"/>
    <x v="6"/>
    <x v="38"/>
    <n v="157783.94"/>
  </r>
  <r>
    <x v="5"/>
    <x v="0"/>
    <x v="0"/>
    <x v="6"/>
    <x v="39"/>
    <n v="1769.54"/>
  </r>
  <r>
    <x v="5"/>
    <x v="0"/>
    <x v="0"/>
    <x v="6"/>
    <x v="40"/>
    <n v="13583.75"/>
  </r>
  <r>
    <x v="5"/>
    <x v="0"/>
    <x v="0"/>
    <x v="6"/>
    <x v="41"/>
    <n v="215836.44"/>
  </r>
  <r>
    <x v="5"/>
    <x v="0"/>
    <x v="0"/>
    <x v="6"/>
    <x v="42"/>
    <n v="136431"/>
  </r>
  <r>
    <x v="5"/>
    <x v="0"/>
    <x v="0"/>
    <x v="6"/>
    <x v="43"/>
    <n v="13526.9"/>
  </r>
  <r>
    <x v="5"/>
    <x v="0"/>
    <x v="0"/>
    <x v="6"/>
    <x v="44"/>
    <n v="149038.92000000001"/>
  </r>
  <r>
    <x v="5"/>
    <x v="0"/>
    <x v="0"/>
    <x v="6"/>
    <x v="60"/>
    <n v="122846.07"/>
  </r>
  <r>
    <x v="5"/>
    <x v="0"/>
    <x v="0"/>
    <x v="6"/>
    <x v="45"/>
    <n v="446805.52"/>
  </r>
  <r>
    <x v="5"/>
    <x v="0"/>
    <x v="0"/>
    <x v="6"/>
    <x v="46"/>
    <n v="33604.83"/>
  </r>
  <r>
    <x v="5"/>
    <x v="0"/>
    <x v="0"/>
    <x v="7"/>
    <x v="43"/>
    <n v="22113.439999999999"/>
  </r>
  <r>
    <x v="5"/>
    <x v="0"/>
    <x v="0"/>
    <x v="8"/>
    <x v="62"/>
    <n v="17159.66"/>
  </r>
  <r>
    <x v="5"/>
    <x v="0"/>
    <x v="0"/>
    <x v="8"/>
    <x v="64"/>
    <n v="188997.27"/>
  </r>
  <r>
    <x v="5"/>
    <x v="0"/>
    <x v="1"/>
    <x v="0"/>
    <x v="0"/>
    <n v="263526.03000000003"/>
  </r>
  <r>
    <x v="5"/>
    <x v="0"/>
    <x v="1"/>
    <x v="2"/>
    <x v="1"/>
    <n v="790920.97"/>
  </r>
  <r>
    <x v="5"/>
    <x v="0"/>
    <x v="1"/>
    <x v="2"/>
    <x v="2"/>
    <n v="171570.97"/>
  </r>
  <r>
    <x v="5"/>
    <x v="0"/>
    <x v="1"/>
    <x v="2"/>
    <x v="4"/>
    <n v="488000.27"/>
  </r>
  <r>
    <x v="5"/>
    <x v="0"/>
    <x v="1"/>
    <x v="2"/>
    <x v="5"/>
    <n v="200795.84"/>
  </r>
  <r>
    <x v="5"/>
    <x v="0"/>
    <x v="1"/>
    <x v="3"/>
    <x v="1"/>
    <n v="868979.71"/>
  </r>
  <r>
    <x v="5"/>
    <x v="0"/>
    <x v="1"/>
    <x v="3"/>
    <x v="2"/>
    <n v="79936.14"/>
  </r>
  <r>
    <x v="5"/>
    <x v="0"/>
    <x v="1"/>
    <x v="3"/>
    <x v="3"/>
    <n v="1659.02"/>
  </r>
  <r>
    <x v="5"/>
    <x v="0"/>
    <x v="1"/>
    <x v="3"/>
    <x v="4"/>
    <n v="436050.97"/>
  </r>
  <r>
    <x v="5"/>
    <x v="0"/>
    <x v="1"/>
    <x v="3"/>
    <x v="5"/>
    <n v="40708.01"/>
  </r>
  <r>
    <x v="5"/>
    <x v="0"/>
    <x v="1"/>
    <x v="4"/>
    <x v="7"/>
    <n v="116644.79"/>
  </r>
  <r>
    <x v="5"/>
    <x v="0"/>
    <x v="1"/>
    <x v="4"/>
    <x v="8"/>
    <n v="107077.27"/>
  </r>
  <r>
    <x v="5"/>
    <x v="0"/>
    <x v="1"/>
    <x v="4"/>
    <x v="9"/>
    <n v="199743.09"/>
  </r>
  <r>
    <x v="5"/>
    <x v="0"/>
    <x v="1"/>
    <x v="4"/>
    <x v="10"/>
    <n v="154924.32"/>
  </r>
  <r>
    <x v="5"/>
    <x v="0"/>
    <x v="1"/>
    <x v="4"/>
    <x v="11"/>
    <n v="2407.65"/>
  </r>
  <r>
    <x v="5"/>
    <x v="0"/>
    <x v="1"/>
    <x v="4"/>
    <x v="12"/>
    <n v="2085.48"/>
  </r>
  <r>
    <x v="5"/>
    <x v="0"/>
    <x v="1"/>
    <x v="4"/>
    <x v="13"/>
    <n v="6926.65"/>
  </r>
  <r>
    <x v="5"/>
    <x v="0"/>
    <x v="1"/>
    <x v="4"/>
    <x v="14"/>
    <n v="36357.53"/>
  </r>
  <r>
    <x v="5"/>
    <x v="0"/>
    <x v="1"/>
    <x v="4"/>
    <x v="15"/>
    <n v="91566.12"/>
  </r>
  <r>
    <x v="5"/>
    <x v="0"/>
    <x v="1"/>
    <x v="4"/>
    <x v="16"/>
    <n v="282317.27"/>
  </r>
  <r>
    <x v="5"/>
    <x v="0"/>
    <x v="1"/>
    <x v="4"/>
    <x v="17"/>
    <n v="3254.25"/>
  </r>
  <r>
    <x v="5"/>
    <x v="0"/>
    <x v="1"/>
    <x v="4"/>
    <x v="56"/>
    <n v="3900"/>
  </r>
  <r>
    <x v="5"/>
    <x v="0"/>
    <x v="1"/>
    <x v="5"/>
    <x v="18"/>
    <n v="67914.81"/>
  </r>
  <r>
    <x v="5"/>
    <x v="0"/>
    <x v="1"/>
    <x v="5"/>
    <x v="19"/>
    <n v="3583.22"/>
  </r>
  <r>
    <x v="5"/>
    <x v="0"/>
    <x v="1"/>
    <x v="5"/>
    <x v="20"/>
    <n v="178048.22"/>
  </r>
  <r>
    <x v="5"/>
    <x v="0"/>
    <x v="1"/>
    <x v="5"/>
    <x v="21"/>
    <n v="198.3"/>
  </r>
  <r>
    <x v="5"/>
    <x v="0"/>
    <x v="1"/>
    <x v="5"/>
    <x v="22"/>
    <n v="10232.030000000001"/>
  </r>
  <r>
    <x v="5"/>
    <x v="0"/>
    <x v="1"/>
    <x v="6"/>
    <x v="27"/>
    <n v="54261.99"/>
  </r>
  <r>
    <x v="5"/>
    <x v="0"/>
    <x v="1"/>
    <x v="6"/>
    <x v="30"/>
    <n v="67.89"/>
  </r>
  <r>
    <x v="5"/>
    <x v="0"/>
    <x v="1"/>
    <x v="6"/>
    <x v="58"/>
    <n v="1215.18"/>
  </r>
  <r>
    <x v="5"/>
    <x v="0"/>
    <x v="1"/>
    <x v="6"/>
    <x v="59"/>
    <n v="11929.72"/>
  </r>
  <r>
    <x v="5"/>
    <x v="0"/>
    <x v="1"/>
    <x v="6"/>
    <x v="67"/>
    <n v="6436.65"/>
  </r>
  <r>
    <x v="5"/>
    <x v="0"/>
    <x v="1"/>
    <x v="6"/>
    <x v="40"/>
    <n v="64.62"/>
  </r>
  <r>
    <x v="5"/>
    <x v="0"/>
    <x v="1"/>
    <x v="6"/>
    <x v="43"/>
    <n v="240"/>
  </r>
  <r>
    <x v="5"/>
    <x v="0"/>
    <x v="1"/>
    <x v="6"/>
    <x v="46"/>
    <n v="4676.75"/>
  </r>
  <r>
    <x v="5"/>
    <x v="0"/>
    <x v="1"/>
    <x v="7"/>
    <x v="43"/>
    <n v="34596.730000000003"/>
  </r>
  <r>
    <x v="6"/>
    <x v="0"/>
    <x v="0"/>
    <x v="0"/>
    <x v="0"/>
    <n v="-486772.49"/>
  </r>
  <r>
    <x v="6"/>
    <x v="0"/>
    <x v="0"/>
    <x v="1"/>
    <x v="0"/>
    <n v="-198228.36"/>
  </r>
  <r>
    <x v="6"/>
    <x v="0"/>
    <x v="0"/>
    <x v="2"/>
    <x v="1"/>
    <n v="3086681.72"/>
  </r>
  <r>
    <x v="6"/>
    <x v="0"/>
    <x v="0"/>
    <x v="2"/>
    <x v="2"/>
    <n v="41029.03"/>
  </r>
  <r>
    <x v="6"/>
    <x v="0"/>
    <x v="0"/>
    <x v="2"/>
    <x v="3"/>
    <n v="58435.48"/>
  </r>
  <r>
    <x v="6"/>
    <x v="0"/>
    <x v="0"/>
    <x v="2"/>
    <x v="5"/>
    <n v="1630"/>
  </r>
  <r>
    <x v="6"/>
    <x v="0"/>
    <x v="0"/>
    <x v="3"/>
    <x v="1"/>
    <n v="1207607.58"/>
  </r>
  <r>
    <x v="6"/>
    <x v="0"/>
    <x v="0"/>
    <x v="3"/>
    <x v="2"/>
    <n v="12308.14"/>
  </r>
  <r>
    <x v="6"/>
    <x v="0"/>
    <x v="0"/>
    <x v="3"/>
    <x v="3"/>
    <n v="34074.83"/>
  </r>
  <r>
    <x v="6"/>
    <x v="0"/>
    <x v="0"/>
    <x v="3"/>
    <x v="4"/>
    <n v="1607"/>
  </r>
  <r>
    <x v="6"/>
    <x v="0"/>
    <x v="0"/>
    <x v="3"/>
    <x v="5"/>
    <n v="766.93"/>
  </r>
  <r>
    <x v="6"/>
    <x v="0"/>
    <x v="0"/>
    <x v="4"/>
    <x v="6"/>
    <n v="7124.65"/>
  </r>
  <r>
    <x v="6"/>
    <x v="0"/>
    <x v="0"/>
    <x v="4"/>
    <x v="55"/>
    <n v="4408.8100000000004"/>
  </r>
  <r>
    <x v="6"/>
    <x v="0"/>
    <x v="0"/>
    <x v="4"/>
    <x v="7"/>
    <n v="240719.31"/>
  </r>
  <r>
    <x v="6"/>
    <x v="0"/>
    <x v="0"/>
    <x v="4"/>
    <x v="8"/>
    <n v="94172.09"/>
  </r>
  <r>
    <x v="6"/>
    <x v="0"/>
    <x v="0"/>
    <x v="4"/>
    <x v="9"/>
    <n v="487120.81"/>
  </r>
  <r>
    <x v="6"/>
    <x v="0"/>
    <x v="0"/>
    <x v="4"/>
    <x v="10"/>
    <n v="153323.07999999999"/>
  </r>
  <r>
    <x v="6"/>
    <x v="0"/>
    <x v="0"/>
    <x v="4"/>
    <x v="11"/>
    <n v="5233.41"/>
  </r>
  <r>
    <x v="6"/>
    <x v="0"/>
    <x v="0"/>
    <x v="4"/>
    <x v="12"/>
    <n v="4967.07"/>
  </r>
  <r>
    <x v="6"/>
    <x v="0"/>
    <x v="0"/>
    <x v="4"/>
    <x v="13"/>
    <n v="18226.87"/>
  </r>
  <r>
    <x v="6"/>
    <x v="0"/>
    <x v="0"/>
    <x v="4"/>
    <x v="14"/>
    <n v="33983.94"/>
  </r>
  <r>
    <x v="6"/>
    <x v="0"/>
    <x v="0"/>
    <x v="4"/>
    <x v="15"/>
    <n v="482287.17"/>
  </r>
  <r>
    <x v="6"/>
    <x v="0"/>
    <x v="0"/>
    <x v="4"/>
    <x v="16"/>
    <n v="366553.94"/>
  </r>
  <r>
    <x v="6"/>
    <x v="0"/>
    <x v="0"/>
    <x v="5"/>
    <x v="18"/>
    <n v="344330.71"/>
  </r>
  <r>
    <x v="6"/>
    <x v="0"/>
    <x v="0"/>
    <x v="5"/>
    <x v="19"/>
    <n v="482.15"/>
  </r>
  <r>
    <x v="6"/>
    <x v="0"/>
    <x v="0"/>
    <x v="5"/>
    <x v="20"/>
    <n v="76230.929999999993"/>
  </r>
  <r>
    <x v="6"/>
    <x v="0"/>
    <x v="0"/>
    <x v="5"/>
    <x v="21"/>
    <n v="39901.81"/>
  </r>
  <r>
    <x v="6"/>
    <x v="0"/>
    <x v="0"/>
    <x v="5"/>
    <x v="22"/>
    <n v="113673.67"/>
  </r>
  <r>
    <x v="6"/>
    <x v="0"/>
    <x v="0"/>
    <x v="6"/>
    <x v="24"/>
    <n v="817.2"/>
  </r>
  <r>
    <x v="6"/>
    <x v="0"/>
    <x v="0"/>
    <x v="6"/>
    <x v="57"/>
    <n v="12621.35"/>
  </r>
  <r>
    <x v="6"/>
    <x v="0"/>
    <x v="0"/>
    <x v="6"/>
    <x v="26"/>
    <n v="4274.24"/>
  </r>
  <r>
    <x v="6"/>
    <x v="0"/>
    <x v="0"/>
    <x v="6"/>
    <x v="27"/>
    <n v="54254.27"/>
  </r>
  <r>
    <x v="6"/>
    <x v="0"/>
    <x v="0"/>
    <x v="6"/>
    <x v="28"/>
    <n v="6558.5"/>
  </r>
  <r>
    <x v="6"/>
    <x v="0"/>
    <x v="0"/>
    <x v="6"/>
    <x v="29"/>
    <n v="995.13"/>
  </r>
  <r>
    <x v="6"/>
    <x v="0"/>
    <x v="0"/>
    <x v="6"/>
    <x v="30"/>
    <n v="56888.42"/>
  </r>
  <r>
    <x v="6"/>
    <x v="0"/>
    <x v="0"/>
    <x v="6"/>
    <x v="32"/>
    <n v="9919.27"/>
  </r>
  <r>
    <x v="6"/>
    <x v="0"/>
    <x v="0"/>
    <x v="6"/>
    <x v="33"/>
    <n v="33919.07"/>
  </r>
  <r>
    <x v="6"/>
    <x v="0"/>
    <x v="0"/>
    <x v="6"/>
    <x v="35"/>
    <n v="70557.39"/>
  </r>
  <r>
    <x v="6"/>
    <x v="0"/>
    <x v="0"/>
    <x v="6"/>
    <x v="36"/>
    <n v="17904.12"/>
  </r>
  <r>
    <x v="6"/>
    <x v="0"/>
    <x v="0"/>
    <x v="6"/>
    <x v="59"/>
    <n v="1303.79"/>
  </r>
  <r>
    <x v="6"/>
    <x v="0"/>
    <x v="0"/>
    <x v="6"/>
    <x v="68"/>
    <n v="10202.5"/>
  </r>
  <r>
    <x v="6"/>
    <x v="0"/>
    <x v="0"/>
    <x v="6"/>
    <x v="51"/>
    <n v="240477.41"/>
  </r>
  <r>
    <x v="6"/>
    <x v="0"/>
    <x v="0"/>
    <x v="6"/>
    <x v="37"/>
    <n v="93164.49"/>
  </r>
  <r>
    <x v="6"/>
    <x v="0"/>
    <x v="0"/>
    <x v="6"/>
    <x v="39"/>
    <n v="527.79"/>
  </r>
  <r>
    <x v="6"/>
    <x v="0"/>
    <x v="0"/>
    <x v="6"/>
    <x v="40"/>
    <n v="1207.75"/>
  </r>
  <r>
    <x v="6"/>
    <x v="0"/>
    <x v="0"/>
    <x v="6"/>
    <x v="42"/>
    <n v="31979.14"/>
  </r>
  <r>
    <x v="6"/>
    <x v="0"/>
    <x v="0"/>
    <x v="6"/>
    <x v="43"/>
    <n v="8839.24"/>
  </r>
  <r>
    <x v="6"/>
    <x v="0"/>
    <x v="0"/>
    <x v="6"/>
    <x v="44"/>
    <n v="3942.28"/>
  </r>
  <r>
    <x v="6"/>
    <x v="0"/>
    <x v="0"/>
    <x v="6"/>
    <x v="60"/>
    <n v="28148.02"/>
  </r>
  <r>
    <x v="6"/>
    <x v="0"/>
    <x v="0"/>
    <x v="6"/>
    <x v="45"/>
    <n v="103875.14"/>
  </r>
  <r>
    <x v="6"/>
    <x v="0"/>
    <x v="0"/>
    <x v="6"/>
    <x v="46"/>
    <n v="18323.95"/>
  </r>
  <r>
    <x v="6"/>
    <x v="0"/>
    <x v="0"/>
    <x v="7"/>
    <x v="43"/>
    <n v="5534.88"/>
  </r>
  <r>
    <x v="6"/>
    <x v="0"/>
    <x v="0"/>
    <x v="8"/>
    <x v="61"/>
    <n v="6102"/>
  </r>
  <r>
    <x v="6"/>
    <x v="0"/>
    <x v="0"/>
    <x v="8"/>
    <x v="62"/>
    <n v="59680.36"/>
  </r>
  <r>
    <x v="6"/>
    <x v="0"/>
    <x v="0"/>
    <x v="8"/>
    <x v="63"/>
    <n v="54917"/>
  </r>
  <r>
    <x v="6"/>
    <x v="0"/>
    <x v="1"/>
    <x v="0"/>
    <x v="0"/>
    <n v="712821.76000000001"/>
  </r>
  <r>
    <x v="6"/>
    <x v="0"/>
    <x v="1"/>
    <x v="1"/>
    <x v="0"/>
    <n v="-27820.91"/>
  </r>
  <r>
    <x v="6"/>
    <x v="0"/>
    <x v="1"/>
    <x v="2"/>
    <x v="2"/>
    <n v="1440.37"/>
  </r>
  <r>
    <x v="6"/>
    <x v="0"/>
    <x v="1"/>
    <x v="2"/>
    <x v="3"/>
    <n v="28085.5"/>
  </r>
  <r>
    <x v="6"/>
    <x v="0"/>
    <x v="1"/>
    <x v="2"/>
    <x v="4"/>
    <n v="19535"/>
  </r>
  <r>
    <x v="6"/>
    <x v="0"/>
    <x v="1"/>
    <x v="2"/>
    <x v="5"/>
    <n v="34279.9"/>
  </r>
  <r>
    <x v="6"/>
    <x v="0"/>
    <x v="1"/>
    <x v="3"/>
    <x v="1"/>
    <n v="13063.86"/>
  </r>
  <r>
    <x v="6"/>
    <x v="0"/>
    <x v="1"/>
    <x v="3"/>
    <x v="2"/>
    <n v="13931.4"/>
  </r>
  <r>
    <x v="6"/>
    <x v="0"/>
    <x v="1"/>
    <x v="3"/>
    <x v="3"/>
    <n v="13444.56"/>
  </r>
  <r>
    <x v="6"/>
    <x v="0"/>
    <x v="1"/>
    <x v="3"/>
    <x v="4"/>
    <n v="179709.29"/>
  </r>
  <r>
    <x v="6"/>
    <x v="0"/>
    <x v="1"/>
    <x v="3"/>
    <x v="5"/>
    <n v="16991.64"/>
  </r>
  <r>
    <x v="6"/>
    <x v="0"/>
    <x v="1"/>
    <x v="4"/>
    <x v="55"/>
    <n v="14.76"/>
  </r>
  <r>
    <x v="6"/>
    <x v="0"/>
    <x v="1"/>
    <x v="4"/>
    <x v="7"/>
    <n v="5065.74"/>
  </r>
  <r>
    <x v="6"/>
    <x v="0"/>
    <x v="1"/>
    <x v="4"/>
    <x v="8"/>
    <n v="18123.46"/>
  </r>
  <r>
    <x v="6"/>
    <x v="0"/>
    <x v="1"/>
    <x v="4"/>
    <x v="9"/>
    <n v="7384.87"/>
  </r>
  <r>
    <x v="6"/>
    <x v="0"/>
    <x v="1"/>
    <x v="4"/>
    <x v="10"/>
    <n v="14679.69"/>
  </r>
  <r>
    <x v="6"/>
    <x v="0"/>
    <x v="1"/>
    <x v="4"/>
    <x v="11"/>
    <n v="123.91"/>
  </r>
  <r>
    <x v="6"/>
    <x v="0"/>
    <x v="1"/>
    <x v="4"/>
    <x v="12"/>
    <n v="467.53"/>
  </r>
  <r>
    <x v="6"/>
    <x v="0"/>
    <x v="1"/>
    <x v="4"/>
    <x v="13"/>
    <n v="408.98"/>
  </r>
  <r>
    <x v="6"/>
    <x v="0"/>
    <x v="1"/>
    <x v="4"/>
    <x v="14"/>
    <n v="2230.2800000000002"/>
  </r>
  <r>
    <x v="6"/>
    <x v="0"/>
    <x v="1"/>
    <x v="4"/>
    <x v="16"/>
    <n v="384.72"/>
  </r>
  <r>
    <x v="6"/>
    <x v="0"/>
    <x v="1"/>
    <x v="5"/>
    <x v="18"/>
    <n v="37901.83"/>
  </r>
  <r>
    <x v="6"/>
    <x v="0"/>
    <x v="1"/>
    <x v="5"/>
    <x v="19"/>
    <n v="369.82"/>
  </r>
  <r>
    <x v="6"/>
    <x v="0"/>
    <x v="1"/>
    <x v="5"/>
    <x v="22"/>
    <n v="2983.47"/>
  </r>
  <r>
    <x v="6"/>
    <x v="0"/>
    <x v="1"/>
    <x v="6"/>
    <x v="30"/>
    <n v="4746.3599999999997"/>
  </r>
  <r>
    <x v="6"/>
    <x v="0"/>
    <x v="1"/>
    <x v="6"/>
    <x v="33"/>
    <n v="1572.9"/>
  </r>
  <r>
    <x v="6"/>
    <x v="0"/>
    <x v="1"/>
    <x v="6"/>
    <x v="35"/>
    <n v="29160"/>
  </r>
  <r>
    <x v="6"/>
    <x v="0"/>
    <x v="1"/>
    <x v="6"/>
    <x v="59"/>
    <n v="2155.5700000000002"/>
  </r>
  <r>
    <x v="6"/>
    <x v="0"/>
    <x v="1"/>
    <x v="6"/>
    <x v="40"/>
    <n v="1599.34"/>
  </r>
  <r>
    <x v="6"/>
    <x v="0"/>
    <x v="1"/>
    <x v="6"/>
    <x v="43"/>
    <n v="100"/>
  </r>
  <r>
    <x v="6"/>
    <x v="0"/>
    <x v="1"/>
    <x v="7"/>
    <x v="43"/>
    <n v="566.33000000000004"/>
  </r>
  <r>
    <x v="7"/>
    <x v="0"/>
    <x v="0"/>
    <x v="0"/>
    <x v="0"/>
    <n v="219796.97"/>
  </r>
  <r>
    <x v="7"/>
    <x v="0"/>
    <x v="0"/>
    <x v="1"/>
    <x v="0"/>
    <n v="-2956646.41"/>
  </r>
  <r>
    <x v="7"/>
    <x v="0"/>
    <x v="0"/>
    <x v="2"/>
    <x v="1"/>
    <n v="96779301.430000007"/>
  </r>
  <r>
    <x v="7"/>
    <x v="0"/>
    <x v="0"/>
    <x v="2"/>
    <x v="2"/>
    <n v="387902.18"/>
  </r>
  <r>
    <x v="7"/>
    <x v="0"/>
    <x v="0"/>
    <x v="2"/>
    <x v="3"/>
    <n v="1656130.52"/>
  </r>
  <r>
    <x v="7"/>
    <x v="0"/>
    <x v="0"/>
    <x v="2"/>
    <x v="4"/>
    <n v="1882472.72"/>
  </r>
  <r>
    <x v="7"/>
    <x v="0"/>
    <x v="0"/>
    <x v="2"/>
    <x v="5"/>
    <n v="204539.43"/>
  </r>
  <r>
    <x v="7"/>
    <x v="0"/>
    <x v="0"/>
    <x v="3"/>
    <x v="1"/>
    <n v="29086817.879999999"/>
  </r>
  <r>
    <x v="7"/>
    <x v="0"/>
    <x v="0"/>
    <x v="3"/>
    <x v="2"/>
    <n v="267905.01"/>
  </r>
  <r>
    <x v="7"/>
    <x v="0"/>
    <x v="0"/>
    <x v="3"/>
    <x v="3"/>
    <n v="49427.21"/>
  </r>
  <r>
    <x v="7"/>
    <x v="0"/>
    <x v="0"/>
    <x v="3"/>
    <x v="4"/>
    <n v="339700.47"/>
  </r>
  <r>
    <x v="7"/>
    <x v="0"/>
    <x v="0"/>
    <x v="3"/>
    <x v="5"/>
    <n v="621661.49"/>
  </r>
  <r>
    <x v="7"/>
    <x v="0"/>
    <x v="0"/>
    <x v="4"/>
    <x v="6"/>
    <n v="67020.600000000006"/>
  </r>
  <r>
    <x v="7"/>
    <x v="0"/>
    <x v="0"/>
    <x v="4"/>
    <x v="55"/>
    <n v="3849.6"/>
  </r>
  <r>
    <x v="7"/>
    <x v="0"/>
    <x v="0"/>
    <x v="4"/>
    <x v="7"/>
    <n v="7491148.6299999999"/>
  </r>
  <r>
    <x v="7"/>
    <x v="0"/>
    <x v="0"/>
    <x v="4"/>
    <x v="8"/>
    <n v="2230819.1"/>
  </r>
  <r>
    <x v="7"/>
    <x v="0"/>
    <x v="0"/>
    <x v="4"/>
    <x v="9"/>
    <n v="15117762.34"/>
  </r>
  <r>
    <x v="7"/>
    <x v="0"/>
    <x v="0"/>
    <x v="4"/>
    <x v="10"/>
    <n v="3632895.04"/>
  </r>
  <r>
    <x v="7"/>
    <x v="0"/>
    <x v="0"/>
    <x v="4"/>
    <x v="69"/>
    <n v="3280"/>
  </r>
  <r>
    <x v="7"/>
    <x v="0"/>
    <x v="0"/>
    <x v="4"/>
    <x v="11"/>
    <n v="395244.95"/>
  </r>
  <r>
    <x v="7"/>
    <x v="0"/>
    <x v="0"/>
    <x v="4"/>
    <x v="12"/>
    <n v="90760.3"/>
  </r>
  <r>
    <x v="7"/>
    <x v="0"/>
    <x v="0"/>
    <x v="4"/>
    <x v="13"/>
    <n v="312766.07"/>
  </r>
  <r>
    <x v="7"/>
    <x v="0"/>
    <x v="0"/>
    <x v="4"/>
    <x v="14"/>
    <n v="664571.69999999995"/>
  </r>
  <r>
    <x v="7"/>
    <x v="0"/>
    <x v="0"/>
    <x v="4"/>
    <x v="15"/>
    <n v="13976700.4"/>
  </r>
  <r>
    <x v="7"/>
    <x v="0"/>
    <x v="0"/>
    <x v="4"/>
    <x v="16"/>
    <n v="10725621.449999999"/>
  </r>
  <r>
    <x v="7"/>
    <x v="0"/>
    <x v="0"/>
    <x v="5"/>
    <x v="18"/>
    <n v="3943212.27"/>
  </r>
  <r>
    <x v="7"/>
    <x v="0"/>
    <x v="0"/>
    <x v="5"/>
    <x v="19"/>
    <n v="503502.67"/>
  </r>
  <r>
    <x v="7"/>
    <x v="0"/>
    <x v="0"/>
    <x v="5"/>
    <x v="20"/>
    <n v="470027.66"/>
  </r>
  <r>
    <x v="7"/>
    <x v="0"/>
    <x v="0"/>
    <x v="5"/>
    <x v="21"/>
    <n v="2580942.15"/>
  </r>
  <r>
    <x v="7"/>
    <x v="0"/>
    <x v="0"/>
    <x v="5"/>
    <x v="22"/>
    <n v="3194216.82"/>
  </r>
  <r>
    <x v="7"/>
    <x v="0"/>
    <x v="0"/>
    <x v="6"/>
    <x v="23"/>
    <n v="147781.09"/>
  </r>
  <r>
    <x v="7"/>
    <x v="0"/>
    <x v="0"/>
    <x v="6"/>
    <x v="24"/>
    <n v="3751.26"/>
  </r>
  <r>
    <x v="7"/>
    <x v="0"/>
    <x v="0"/>
    <x v="6"/>
    <x v="25"/>
    <n v="6504399.7400000002"/>
  </r>
  <r>
    <x v="7"/>
    <x v="0"/>
    <x v="0"/>
    <x v="6"/>
    <x v="26"/>
    <n v="305629.87"/>
  </r>
  <r>
    <x v="7"/>
    <x v="0"/>
    <x v="0"/>
    <x v="6"/>
    <x v="27"/>
    <n v="1136176.21"/>
  </r>
  <r>
    <x v="7"/>
    <x v="0"/>
    <x v="0"/>
    <x v="6"/>
    <x v="28"/>
    <n v="60240"/>
  </r>
  <r>
    <x v="7"/>
    <x v="0"/>
    <x v="0"/>
    <x v="6"/>
    <x v="29"/>
    <n v="47856.15"/>
  </r>
  <r>
    <x v="7"/>
    <x v="0"/>
    <x v="0"/>
    <x v="6"/>
    <x v="50"/>
    <n v="30"/>
  </r>
  <r>
    <x v="7"/>
    <x v="0"/>
    <x v="0"/>
    <x v="6"/>
    <x v="30"/>
    <n v="415267.1"/>
  </r>
  <r>
    <x v="7"/>
    <x v="0"/>
    <x v="0"/>
    <x v="6"/>
    <x v="33"/>
    <n v="243403.58"/>
  </r>
  <r>
    <x v="7"/>
    <x v="0"/>
    <x v="0"/>
    <x v="6"/>
    <x v="34"/>
    <n v="379745.6"/>
  </r>
  <r>
    <x v="7"/>
    <x v="0"/>
    <x v="0"/>
    <x v="6"/>
    <x v="35"/>
    <n v="634386.86"/>
  </r>
  <r>
    <x v="7"/>
    <x v="0"/>
    <x v="0"/>
    <x v="6"/>
    <x v="36"/>
    <n v="850846.78"/>
  </r>
  <r>
    <x v="7"/>
    <x v="0"/>
    <x v="0"/>
    <x v="6"/>
    <x v="58"/>
    <n v="1650"/>
  </r>
  <r>
    <x v="7"/>
    <x v="0"/>
    <x v="0"/>
    <x v="6"/>
    <x v="59"/>
    <n v="97110.11"/>
  </r>
  <r>
    <x v="7"/>
    <x v="0"/>
    <x v="0"/>
    <x v="6"/>
    <x v="51"/>
    <n v="764220.15"/>
  </r>
  <r>
    <x v="7"/>
    <x v="0"/>
    <x v="0"/>
    <x v="6"/>
    <x v="37"/>
    <n v="2054853.2"/>
  </r>
  <r>
    <x v="7"/>
    <x v="0"/>
    <x v="0"/>
    <x v="6"/>
    <x v="38"/>
    <n v="250109.18"/>
  </r>
  <r>
    <x v="7"/>
    <x v="0"/>
    <x v="0"/>
    <x v="6"/>
    <x v="39"/>
    <n v="3754.29"/>
  </r>
  <r>
    <x v="7"/>
    <x v="0"/>
    <x v="0"/>
    <x v="6"/>
    <x v="40"/>
    <n v="29838.05"/>
  </r>
  <r>
    <x v="7"/>
    <x v="0"/>
    <x v="0"/>
    <x v="6"/>
    <x v="53"/>
    <n v="4225242.8899999997"/>
  </r>
  <r>
    <x v="7"/>
    <x v="0"/>
    <x v="0"/>
    <x v="6"/>
    <x v="43"/>
    <n v="28352.14"/>
  </r>
  <r>
    <x v="7"/>
    <x v="0"/>
    <x v="0"/>
    <x v="6"/>
    <x v="44"/>
    <n v="552298.46"/>
  </r>
  <r>
    <x v="7"/>
    <x v="0"/>
    <x v="0"/>
    <x v="6"/>
    <x v="60"/>
    <n v="496541.64"/>
  </r>
  <r>
    <x v="7"/>
    <x v="0"/>
    <x v="0"/>
    <x v="6"/>
    <x v="45"/>
    <n v="1755859.81"/>
  </r>
  <r>
    <x v="7"/>
    <x v="0"/>
    <x v="0"/>
    <x v="6"/>
    <x v="70"/>
    <n v="54752.67"/>
  </r>
  <r>
    <x v="7"/>
    <x v="0"/>
    <x v="0"/>
    <x v="6"/>
    <x v="46"/>
    <n v="147165.82"/>
  </r>
  <r>
    <x v="7"/>
    <x v="0"/>
    <x v="0"/>
    <x v="7"/>
    <x v="43"/>
    <n v="288495.08"/>
  </r>
  <r>
    <x v="7"/>
    <x v="0"/>
    <x v="0"/>
    <x v="8"/>
    <x v="62"/>
    <n v="19493.7"/>
  </r>
  <r>
    <x v="7"/>
    <x v="0"/>
    <x v="0"/>
    <x v="8"/>
    <x v="63"/>
    <n v="197763.44"/>
  </r>
  <r>
    <x v="7"/>
    <x v="0"/>
    <x v="0"/>
    <x v="8"/>
    <x v="47"/>
    <n v="429292.93"/>
  </r>
  <r>
    <x v="7"/>
    <x v="0"/>
    <x v="0"/>
    <x v="8"/>
    <x v="64"/>
    <n v="419707.45"/>
  </r>
  <r>
    <x v="7"/>
    <x v="0"/>
    <x v="0"/>
    <x v="8"/>
    <x v="48"/>
    <n v="38785.4"/>
  </r>
  <r>
    <x v="7"/>
    <x v="0"/>
    <x v="1"/>
    <x v="0"/>
    <x v="0"/>
    <n v="2736849.44"/>
  </r>
  <r>
    <x v="7"/>
    <x v="0"/>
    <x v="1"/>
    <x v="2"/>
    <x v="1"/>
    <n v="10600983.300000001"/>
  </r>
  <r>
    <x v="7"/>
    <x v="0"/>
    <x v="1"/>
    <x v="2"/>
    <x v="2"/>
    <n v="1317873.8999999999"/>
  </r>
  <r>
    <x v="7"/>
    <x v="0"/>
    <x v="1"/>
    <x v="2"/>
    <x v="3"/>
    <n v="755303.29"/>
  </r>
  <r>
    <x v="7"/>
    <x v="0"/>
    <x v="1"/>
    <x v="2"/>
    <x v="4"/>
    <n v="3687172.27"/>
  </r>
  <r>
    <x v="7"/>
    <x v="0"/>
    <x v="1"/>
    <x v="2"/>
    <x v="5"/>
    <n v="1152582.74"/>
  </r>
  <r>
    <x v="7"/>
    <x v="0"/>
    <x v="1"/>
    <x v="3"/>
    <x v="1"/>
    <n v="6214548.4299999997"/>
  </r>
  <r>
    <x v="7"/>
    <x v="0"/>
    <x v="1"/>
    <x v="3"/>
    <x v="2"/>
    <n v="713226.55"/>
  </r>
  <r>
    <x v="7"/>
    <x v="0"/>
    <x v="1"/>
    <x v="3"/>
    <x v="3"/>
    <n v="129176.55"/>
  </r>
  <r>
    <x v="7"/>
    <x v="0"/>
    <x v="1"/>
    <x v="3"/>
    <x v="4"/>
    <n v="302621.17"/>
  </r>
  <r>
    <x v="7"/>
    <x v="0"/>
    <x v="1"/>
    <x v="3"/>
    <x v="5"/>
    <n v="912091.84"/>
  </r>
  <r>
    <x v="7"/>
    <x v="0"/>
    <x v="1"/>
    <x v="4"/>
    <x v="6"/>
    <n v="4541.1099999999997"/>
  </r>
  <r>
    <x v="7"/>
    <x v="0"/>
    <x v="1"/>
    <x v="4"/>
    <x v="55"/>
    <n v="1110.3499999999999"/>
  </r>
  <r>
    <x v="7"/>
    <x v="0"/>
    <x v="1"/>
    <x v="4"/>
    <x v="7"/>
    <n v="1315091.54"/>
  </r>
  <r>
    <x v="7"/>
    <x v="0"/>
    <x v="1"/>
    <x v="4"/>
    <x v="8"/>
    <n v="614091.49"/>
  </r>
  <r>
    <x v="7"/>
    <x v="0"/>
    <x v="1"/>
    <x v="4"/>
    <x v="9"/>
    <n v="2672424.17"/>
  </r>
  <r>
    <x v="7"/>
    <x v="0"/>
    <x v="1"/>
    <x v="4"/>
    <x v="10"/>
    <n v="963575.1"/>
  </r>
  <r>
    <x v="7"/>
    <x v="0"/>
    <x v="1"/>
    <x v="4"/>
    <x v="69"/>
    <n v="61627.25"/>
  </r>
  <r>
    <x v="7"/>
    <x v="0"/>
    <x v="1"/>
    <x v="4"/>
    <x v="11"/>
    <n v="36350.83"/>
  </r>
  <r>
    <x v="7"/>
    <x v="0"/>
    <x v="1"/>
    <x v="4"/>
    <x v="12"/>
    <n v="18601.21"/>
  </r>
  <r>
    <x v="7"/>
    <x v="0"/>
    <x v="1"/>
    <x v="4"/>
    <x v="13"/>
    <n v="59031.89"/>
  </r>
  <r>
    <x v="7"/>
    <x v="0"/>
    <x v="1"/>
    <x v="4"/>
    <x v="14"/>
    <n v="114756.87"/>
  </r>
  <r>
    <x v="7"/>
    <x v="0"/>
    <x v="1"/>
    <x v="4"/>
    <x v="15"/>
    <n v="962919"/>
  </r>
  <r>
    <x v="7"/>
    <x v="0"/>
    <x v="1"/>
    <x v="4"/>
    <x v="16"/>
    <n v="1473594.33"/>
  </r>
  <r>
    <x v="7"/>
    <x v="0"/>
    <x v="1"/>
    <x v="5"/>
    <x v="18"/>
    <n v="840848.29"/>
  </r>
  <r>
    <x v="7"/>
    <x v="0"/>
    <x v="1"/>
    <x v="5"/>
    <x v="21"/>
    <n v="93349.77"/>
  </r>
  <r>
    <x v="7"/>
    <x v="0"/>
    <x v="1"/>
    <x v="5"/>
    <x v="22"/>
    <n v="13261.32"/>
  </r>
  <r>
    <x v="7"/>
    <x v="0"/>
    <x v="1"/>
    <x v="6"/>
    <x v="23"/>
    <n v="64926.239999999998"/>
  </r>
  <r>
    <x v="7"/>
    <x v="0"/>
    <x v="1"/>
    <x v="6"/>
    <x v="25"/>
    <n v="522450.71"/>
  </r>
  <r>
    <x v="7"/>
    <x v="0"/>
    <x v="1"/>
    <x v="6"/>
    <x v="26"/>
    <n v="108343.13"/>
  </r>
  <r>
    <x v="7"/>
    <x v="0"/>
    <x v="1"/>
    <x v="6"/>
    <x v="27"/>
    <n v="198090.21"/>
  </r>
  <r>
    <x v="7"/>
    <x v="0"/>
    <x v="1"/>
    <x v="6"/>
    <x v="30"/>
    <n v="16572.47"/>
  </r>
  <r>
    <x v="7"/>
    <x v="0"/>
    <x v="1"/>
    <x v="6"/>
    <x v="33"/>
    <n v="12292.42"/>
  </r>
  <r>
    <x v="7"/>
    <x v="0"/>
    <x v="1"/>
    <x v="6"/>
    <x v="34"/>
    <n v="12298.05"/>
  </r>
  <r>
    <x v="7"/>
    <x v="0"/>
    <x v="1"/>
    <x v="6"/>
    <x v="35"/>
    <n v="19085.830000000002"/>
  </r>
  <r>
    <x v="7"/>
    <x v="0"/>
    <x v="1"/>
    <x v="6"/>
    <x v="40"/>
    <n v="14036.95"/>
  </r>
  <r>
    <x v="7"/>
    <x v="0"/>
    <x v="1"/>
    <x v="6"/>
    <x v="53"/>
    <n v="61779.08"/>
  </r>
  <r>
    <x v="7"/>
    <x v="0"/>
    <x v="1"/>
    <x v="6"/>
    <x v="43"/>
    <n v="90866.12"/>
  </r>
  <r>
    <x v="7"/>
    <x v="0"/>
    <x v="1"/>
    <x v="6"/>
    <x v="44"/>
    <n v="51938.5"/>
  </r>
  <r>
    <x v="7"/>
    <x v="0"/>
    <x v="1"/>
    <x v="6"/>
    <x v="45"/>
    <n v="47726.48"/>
  </r>
  <r>
    <x v="7"/>
    <x v="0"/>
    <x v="1"/>
    <x v="6"/>
    <x v="46"/>
    <n v="45276.959999999999"/>
  </r>
  <r>
    <x v="7"/>
    <x v="0"/>
    <x v="1"/>
    <x v="7"/>
    <x v="43"/>
    <n v="160463.62"/>
  </r>
  <r>
    <x v="8"/>
    <x v="0"/>
    <x v="0"/>
    <x v="2"/>
    <x v="1"/>
    <n v="760434.85"/>
  </r>
  <r>
    <x v="8"/>
    <x v="0"/>
    <x v="0"/>
    <x v="2"/>
    <x v="2"/>
    <n v="16260.83"/>
  </r>
  <r>
    <x v="8"/>
    <x v="0"/>
    <x v="0"/>
    <x v="2"/>
    <x v="3"/>
    <n v="8693.9599999999991"/>
  </r>
  <r>
    <x v="8"/>
    <x v="0"/>
    <x v="0"/>
    <x v="2"/>
    <x v="4"/>
    <n v="16760"/>
  </r>
  <r>
    <x v="8"/>
    <x v="0"/>
    <x v="0"/>
    <x v="2"/>
    <x v="5"/>
    <n v="43840.97"/>
  </r>
  <r>
    <x v="8"/>
    <x v="0"/>
    <x v="0"/>
    <x v="3"/>
    <x v="1"/>
    <n v="326273.76"/>
  </r>
  <r>
    <x v="8"/>
    <x v="0"/>
    <x v="0"/>
    <x v="3"/>
    <x v="2"/>
    <n v="6217.43"/>
  </r>
  <r>
    <x v="8"/>
    <x v="0"/>
    <x v="0"/>
    <x v="3"/>
    <x v="3"/>
    <n v="28938.73"/>
  </r>
  <r>
    <x v="8"/>
    <x v="0"/>
    <x v="0"/>
    <x v="4"/>
    <x v="7"/>
    <n v="48301.7"/>
  </r>
  <r>
    <x v="8"/>
    <x v="0"/>
    <x v="0"/>
    <x v="4"/>
    <x v="8"/>
    <n v="18234.43"/>
  </r>
  <r>
    <x v="8"/>
    <x v="0"/>
    <x v="0"/>
    <x v="4"/>
    <x v="9"/>
    <n v="123169.82"/>
  </r>
  <r>
    <x v="8"/>
    <x v="0"/>
    <x v="0"/>
    <x v="4"/>
    <x v="10"/>
    <n v="46102.36"/>
  </r>
  <r>
    <x v="8"/>
    <x v="0"/>
    <x v="0"/>
    <x v="4"/>
    <x v="13"/>
    <n v="2346.75"/>
  </r>
  <r>
    <x v="8"/>
    <x v="0"/>
    <x v="0"/>
    <x v="4"/>
    <x v="14"/>
    <n v="4646.75"/>
  </r>
  <r>
    <x v="8"/>
    <x v="0"/>
    <x v="0"/>
    <x v="4"/>
    <x v="15"/>
    <n v="91206.48"/>
  </r>
  <r>
    <x v="8"/>
    <x v="0"/>
    <x v="0"/>
    <x v="4"/>
    <x v="16"/>
    <n v="93836"/>
  </r>
  <r>
    <x v="8"/>
    <x v="0"/>
    <x v="0"/>
    <x v="4"/>
    <x v="56"/>
    <n v="52.08"/>
  </r>
  <r>
    <x v="8"/>
    <x v="0"/>
    <x v="0"/>
    <x v="5"/>
    <x v="18"/>
    <n v="143929.73000000001"/>
  </r>
  <r>
    <x v="8"/>
    <x v="0"/>
    <x v="0"/>
    <x v="5"/>
    <x v="19"/>
    <n v="19064.34"/>
  </r>
  <r>
    <x v="8"/>
    <x v="0"/>
    <x v="0"/>
    <x v="5"/>
    <x v="20"/>
    <n v="44040.67"/>
  </r>
  <r>
    <x v="8"/>
    <x v="0"/>
    <x v="0"/>
    <x v="5"/>
    <x v="22"/>
    <n v="2430"/>
  </r>
  <r>
    <x v="8"/>
    <x v="0"/>
    <x v="0"/>
    <x v="6"/>
    <x v="23"/>
    <n v="266"/>
  </r>
  <r>
    <x v="8"/>
    <x v="0"/>
    <x v="0"/>
    <x v="6"/>
    <x v="24"/>
    <n v="1829.7"/>
  </r>
  <r>
    <x v="8"/>
    <x v="0"/>
    <x v="0"/>
    <x v="6"/>
    <x v="25"/>
    <n v="23007"/>
  </r>
  <r>
    <x v="8"/>
    <x v="0"/>
    <x v="0"/>
    <x v="6"/>
    <x v="26"/>
    <n v="2412.4"/>
  </r>
  <r>
    <x v="8"/>
    <x v="0"/>
    <x v="0"/>
    <x v="6"/>
    <x v="27"/>
    <n v="135450.35999999999"/>
  </r>
  <r>
    <x v="8"/>
    <x v="0"/>
    <x v="0"/>
    <x v="6"/>
    <x v="33"/>
    <n v="27834.1"/>
  </r>
  <r>
    <x v="8"/>
    <x v="0"/>
    <x v="0"/>
    <x v="6"/>
    <x v="37"/>
    <n v="48151.73"/>
  </r>
  <r>
    <x v="8"/>
    <x v="0"/>
    <x v="0"/>
    <x v="6"/>
    <x v="44"/>
    <n v="7572"/>
  </r>
  <r>
    <x v="8"/>
    <x v="0"/>
    <x v="0"/>
    <x v="7"/>
    <x v="43"/>
    <n v="5407.13"/>
  </r>
  <r>
    <x v="8"/>
    <x v="0"/>
    <x v="0"/>
    <x v="8"/>
    <x v="64"/>
    <n v="45649.43"/>
  </r>
  <r>
    <x v="8"/>
    <x v="0"/>
    <x v="0"/>
    <x v="8"/>
    <x v="65"/>
    <n v="3010.03"/>
  </r>
  <r>
    <x v="8"/>
    <x v="0"/>
    <x v="0"/>
    <x v="8"/>
    <x v="48"/>
    <n v="45031.85"/>
  </r>
  <r>
    <x v="8"/>
    <x v="0"/>
    <x v="1"/>
    <x v="2"/>
    <x v="3"/>
    <n v="8951.25"/>
  </r>
  <r>
    <x v="8"/>
    <x v="0"/>
    <x v="1"/>
    <x v="3"/>
    <x v="3"/>
    <n v="886.34"/>
  </r>
  <r>
    <x v="8"/>
    <x v="0"/>
    <x v="1"/>
    <x v="4"/>
    <x v="7"/>
    <n v="684.75"/>
  </r>
  <r>
    <x v="8"/>
    <x v="0"/>
    <x v="1"/>
    <x v="4"/>
    <x v="8"/>
    <n v="65.77"/>
  </r>
  <r>
    <x v="8"/>
    <x v="0"/>
    <x v="1"/>
    <x v="4"/>
    <x v="9"/>
    <n v="1388.33"/>
  </r>
  <r>
    <x v="8"/>
    <x v="0"/>
    <x v="1"/>
    <x v="4"/>
    <x v="10"/>
    <n v="98.56"/>
  </r>
  <r>
    <x v="8"/>
    <x v="0"/>
    <x v="1"/>
    <x v="4"/>
    <x v="13"/>
    <n v="11.37"/>
  </r>
  <r>
    <x v="8"/>
    <x v="0"/>
    <x v="1"/>
    <x v="4"/>
    <x v="14"/>
    <n v="3.73"/>
  </r>
  <r>
    <x v="9"/>
    <x v="0"/>
    <x v="0"/>
    <x v="0"/>
    <x v="0"/>
    <n v="677.01"/>
  </r>
  <r>
    <x v="9"/>
    <x v="0"/>
    <x v="0"/>
    <x v="1"/>
    <x v="0"/>
    <n v="-223068.42"/>
  </r>
  <r>
    <x v="9"/>
    <x v="0"/>
    <x v="0"/>
    <x v="2"/>
    <x v="1"/>
    <n v="6960655.4900000002"/>
  </r>
  <r>
    <x v="9"/>
    <x v="0"/>
    <x v="0"/>
    <x v="2"/>
    <x v="2"/>
    <n v="98493.71"/>
  </r>
  <r>
    <x v="9"/>
    <x v="0"/>
    <x v="0"/>
    <x v="2"/>
    <x v="3"/>
    <n v="24830.23"/>
  </r>
  <r>
    <x v="9"/>
    <x v="0"/>
    <x v="0"/>
    <x v="2"/>
    <x v="4"/>
    <n v="235958.61"/>
  </r>
  <r>
    <x v="9"/>
    <x v="0"/>
    <x v="0"/>
    <x v="2"/>
    <x v="54"/>
    <n v="115555"/>
  </r>
  <r>
    <x v="9"/>
    <x v="0"/>
    <x v="0"/>
    <x v="3"/>
    <x v="1"/>
    <n v="2660113.73"/>
  </r>
  <r>
    <x v="9"/>
    <x v="0"/>
    <x v="0"/>
    <x v="3"/>
    <x v="2"/>
    <n v="73254.850000000006"/>
  </r>
  <r>
    <x v="9"/>
    <x v="0"/>
    <x v="0"/>
    <x v="3"/>
    <x v="3"/>
    <n v="110913.1"/>
  </r>
  <r>
    <x v="9"/>
    <x v="0"/>
    <x v="0"/>
    <x v="3"/>
    <x v="4"/>
    <n v="9237.1"/>
  </r>
  <r>
    <x v="9"/>
    <x v="0"/>
    <x v="0"/>
    <x v="3"/>
    <x v="5"/>
    <n v="7000"/>
  </r>
  <r>
    <x v="9"/>
    <x v="0"/>
    <x v="0"/>
    <x v="4"/>
    <x v="7"/>
    <n v="575186.27"/>
  </r>
  <r>
    <x v="9"/>
    <x v="0"/>
    <x v="0"/>
    <x v="4"/>
    <x v="8"/>
    <n v="210128.82"/>
  </r>
  <r>
    <x v="9"/>
    <x v="0"/>
    <x v="0"/>
    <x v="4"/>
    <x v="9"/>
    <n v="1185801.5900000001"/>
  </r>
  <r>
    <x v="9"/>
    <x v="0"/>
    <x v="0"/>
    <x v="4"/>
    <x v="10"/>
    <n v="341416.85"/>
  </r>
  <r>
    <x v="9"/>
    <x v="0"/>
    <x v="0"/>
    <x v="4"/>
    <x v="11"/>
    <n v="69.97"/>
  </r>
  <r>
    <x v="9"/>
    <x v="0"/>
    <x v="0"/>
    <x v="4"/>
    <x v="12"/>
    <n v="23.07"/>
  </r>
  <r>
    <x v="9"/>
    <x v="0"/>
    <x v="0"/>
    <x v="4"/>
    <x v="13"/>
    <n v="41741.82"/>
  </r>
  <r>
    <x v="9"/>
    <x v="0"/>
    <x v="0"/>
    <x v="4"/>
    <x v="14"/>
    <n v="81325.02"/>
  </r>
  <r>
    <x v="9"/>
    <x v="0"/>
    <x v="0"/>
    <x v="4"/>
    <x v="15"/>
    <n v="1081898.08"/>
  </r>
  <r>
    <x v="9"/>
    <x v="0"/>
    <x v="0"/>
    <x v="4"/>
    <x v="16"/>
    <n v="926614.91"/>
  </r>
  <r>
    <x v="9"/>
    <x v="0"/>
    <x v="0"/>
    <x v="4"/>
    <x v="17"/>
    <n v="26953.03"/>
  </r>
  <r>
    <x v="9"/>
    <x v="0"/>
    <x v="0"/>
    <x v="4"/>
    <x v="56"/>
    <n v="4145.05"/>
  </r>
  <r>
    <x v="9"/>
    <x v="0"/>
    <x v="0"/>
    <x v="5"/>
    <x v="18"/>
    <n v="351522.82"/>
  </r>
  <r>
    <x v="9"/>
    <x v="0"/>
    <x v="0"/>
    <x v="5"/>
    <x v="19"/>
    <n v="59258.44"/>
  </r>
  <r>
    <x v="9"/>
    <x v="0"/>
    <x v="0"/>
    <x v="5"/>
    <x v="20"/>
    <n v="291442.23"/>
  </r>
  <r>
    <x v="9"/>
    <x v="0"/>
    <x v="0"/>
    <x v="5"/>
    <x v="21"/>
    <n v="54782.18"/>
  </r>
  <r>
    <x v="9"/>
    <x v="0"/>
    <x v="0"/>
    <x v="5"/>
    <x v="22"/>
    <n v="284142.86"/>
  </r>
  <r>
    <x v="9"/>
    <x v="0"/>
    <x v="0"/>
    <x v="6"/>
    <x v="23"/>
    <n v="8849.3700000000008"/>
  </r>
  <r>
    <x v="9"/>
    <x v="0"/>
    <x v="0"/>
    <x v="6"/>
    <x v="24"/>
    <n v="52850.32"/>
  </r>
  <r>
    <x v="9"/>
    <x v="0"/>
    <x v="0"/>
    <x v="6"/>
    <x v="25"/>
    <n v="11794.35"/>
  </r>
  <r>
    <x v="9"/>
    <x v="0"/>
    <x v="0"/>
    <x v="6"/>
    <x v="26"/>
    <n v="50359.19"/>
  </r>
  <r>
    <x v="9"/>
    <x v="0"/>
    <x v="0"/>
    <x v="6"/>
    <x v="27"/>
    <n v="341917.25"/>
  </r>
  <r>
    <x v="9"/>
    <x v="0"/>
    <x v="0"/>
    <x v="6"/>
    <x v="28"/>
    <n v="41722"/>
  </r>
  <r>
    <x v="9"/>
    <x v="0"/>
    <x v="0"/>
    <x v="6"/>
    <x v="29"/>
    <n v="6195.34"/>
  </r>
  <r>
    <x v="9"/>
    <x v="0"/>
    <x v="0"/>
    <x v="6"/>
    <x v="30"/>
    <n v="46023.34"/>
  </r>
  <r>
    <x v="9"/>
    <x v="0"/>
    <x v="0"/>
    <x v="6"/>
    <x v="31"/>
    <n v="34050.15"/>
  </r>
  <r>
    <x v="9"/>
    <x v="0"/>
    <x v="0"/>
    <x v="6"/>
    <x v="33"/>
    <n v="29982.76"/>
  </r>
  <r>
    <x v="9"/>
    <x v="0"/>
    <x v="0"/>
    <x v="6"/>
    <x v="34"/>
    <n v="42736.24"/>
  </r>
  <r>
    <x v="9"/>
    <x v="0"/>
    <x v="0"/>
    <x v="6"/>
    <x v="35"/>
    <n v="611.71"/>
  </r>
  <r>
    <x v="9"/>
    <x v="0"/>
    <x v="0"/>
    <x v="6"/>
    <x v="36"/>
    <n v="6483.53"/>
  </r>
  <r>
    <x v="9"/>
    <x v="0"/>
    <x v="0"/>
    <x v="6"/>
    <x v="58"/>
    <n v="7718.9"/>
  </r>
  <r>
    <x v="9"/>
    <x v="0"/>
    <x v="0"/>
    <x v="6"/>
    <x v="59"/>
    <n v="86234.19"/>
  </r>
  <r>
    <x v="9"/>
    <x v="0"/>
    <x v="0"/>
    <x v="6"/>
    <x v="37"/>
    <n v="216126.1"/>
  </r>
  <r>
    <x v="9"/>
    <x v="0"/>
    <x v="0"/>
    <x v="6"/>
    <x v="38"/>
    <n v="112281.83"/>
  </r>
  <r>
    <x v="9"/>
    <x v="0"/>
    <x v="0"/>
    <x v="6"/>
    <x v="41"/>
    <n v="230534"/>
  </r>
  <r>
    <x v="9"/>
    <x v="0"/>
    <x v="0"/>
    <x v="6"/>
    <x v="43"/>
    <n v="23021.08"/>
  </r>
  <r>
    <x v="9"/>
    <x v="0"/>
    <x v="0"/>
    <x v="6"/>
    <x v="44"/>
    <n v="461173.03"/>
  </r>
  <r>
    <x v="9"/>
    <x v="0"/>
    <x v="0"/>
    <x v="6"/>
    <x v="45"/>
    <n v="224363.56"/>
  </r>
  <r>
    <x v="9"/>
    <x v="0"/>
    <x v="0"/>
    <x v="6"/>
    <x v="71"/>
    <n v="50380.42"/>
  </r>
  <r>
    <x v="9"/>
    <x v="0"/>
    <x v="0"/>
    <x v="6"/>
    <x v="46"/>
    <n v="14913.59"/>
  </r>
  <r>
    <x v="9"/>
    <x v="0"/>
    <x v="0"/>
    <x v="7"/>
    <x v="43"/>
    <n v="23259.55"/>
  </r>
  <r>
    <x v="9"/>
    <x v="0"/>
    <x v="0"/>
    <x v="8"/>
    <x v="72"/>
    <n v="29000"/>
  </r>
  <r>
    <x v="9"/>
    <x v="0"/>
    <x v="0"/>
    <x v="8"/>
    <x v="62"/>
    <n v="61511.44"/>
  </r>
  <r>
    <x v="9"/>
    <x v="0"/>
    <x v="0"/>
    <x v="8"/>
    <x v="48"/>
    <n v="31724.23"/>
  </r>
  <r>
    <x v="9"/>
    <x v="0"/>
    <x v="1"/>
    <x v="0"/>
    <x v="0"/>
    <n v="222391.41"/>
  </r>
  <r>
    <x v="9"/>
    <x v="0"/>
    <x v="1"/>
    <x v="2"/>
    <x v="1"/>
    <n v="760940.57"/>
  </r>
  <r>
    <x v="9"/>
    <x v="0"/>
    <x v="1"/>
    <x v="2"/>
    <x v="2"/>
    <n v="69469.48"/>
  </r>
  <r>
    <x v="9"/>
    <x v="0"/>
    <x v="1"/>
    <x v="2"/>
    <x v="3"/>
    <n v="50524.35"/>
  </r>
  <r>
    <x v="9"/>
    <x v="0"/>
    <x v="1"/>
    <x v="2"/>
    <x v="4"/>
    <n v="267973"/>
  </r>
  <r>
    <x v="9"/>
    <x v="0"/>
    <x v="1"/>
    <x v="2"/>
    <x v="5"/>
    <n v="172574.68"/>
  </r>
  <r>
    <x v="9"/>
    <x v="0"/>
    <x v="1"/>
    <x v="3"/>
    <x v="1"/>
    <n v="491283.73"/>
  </r>
  <r>
    <x v="9"/>
    <x v="0"/>
    <x v="1"/>
    <x v="3"/>
    <x v="2"/>
    <n v="53604.74"/>
  </r>
  <r>
    <x v="9"/>
    <x v="0"/>
    <x v="1"/>
    <x v="3"/>
    <x v="3"/>
    <n v="21482.27"/>
  </r>
  <r>
    <x v="9"/>
    <x v="0"/>
    <x v="1"/>
    <x v="3"/>
    <x v="4"/>
    <n v="126543.95"/>
  </r>
  <r>
    <x v="9"/>
    <x v="0"/>
    <x v="1"/>
    <x v="3"/>
    <x v="5"/>
    <n v="71396.490000000005"/>
  </r>
  <r>
    <x v="9"/>
    <x v="0"/>
    <x v="1"/>
    <x v="4"/>
    <x v="7"/>
    <n v="79648.97"/>
  </r>
  <r>
    <x v="9"/>
    <x v="0"/>
    <x v="1"/>
    <x v="4"/>
    <x v="8"/>
    <n v="59663.25"/>
  </r>
  <r>
    <x v="9"/>
    <x v="0"/>
    <x v="1"/>
    <x v="4"/>
    <x v="9"/>
    <n v="109877.9"/>
  </r>
  <r>
    <x v="9"/>
    <x v="0"/>
    <x v="1"/>
    <x v="4"/>
    <x v="10"/>
    <n v="82337.919999999998"/>
  </r>
  <r>
    <x v="9"/>
    <x v="0"/>
    <x v="1"/>
    <x v="4"/>
    <x v="11"/>
    <n v="5.9"/>
  </r>
  <r>
    <x v="9"/>
    <x v="0"/>
    <x v="1"/>
    <x v="4"/>
    <x v="12"/>
    <n v="6.94"/>
  </r>
  <r>
    <x v="9"/>
    <x v="0"/>
    <x v="1"/>
    <x v="4"/>
    <x v="13"/>
    <n v="4016.24"/>
  </r>
  <r>
    <x v="9"/>
    <x v="0"/>
    <x v="1"/>
    <x v="4"/>
    <x v="14"/>
    <n v="16149.13"/>
  </r>
  <r>
    <x v="9"/>
    <x v="0"/>
    <x v="1"/>
    <x v="4"/>
    <x v="15"/>
    <n v="20993.1"/>
  </r>
  <r>
    <x v="9"/>
    <x v="0"/>
    <x v="1"/>
    <x v="4"/>
    <x v="16"/>
    <n v="152122.49"/>
  </r>
  <r>
    <x v="9"/>
    <x v="0"/>
    <x v="1"/>
    <x v="4"/>
    <x v="17"/>
    <n v="2206.58"/>
  </r>
  <r>
    <x v="9"/>
    <x v="0"/>
    <x v="1"/>
    <x v="4"/>
    <x v="56"/>
    <n v="1176.68"/>
  </r>
  <r>
    <x v="9"/>
    <x v="0"/>
    <x v="1"/>
    <x v="5"/>
    <x v="18"/>
    <n v="53633.23"/>
  </r>
  <r>
    <x v="9"/>
    <x v="0"/>
    <x v="1"/>
    <x v="5"/>
    <x v="21"/>
    <n v="294.76"/>
  </r>
  <r>
    <x v="9"/>
    <x v="0"/>
    <x v="1"/>
    <x v="5"/>
    <x v="22"/>
    <n v="60324.58"/>
  </r>
  <r>
    <x v="9"/>
    <x v="0"/>
    <x v="1"/>
    <x v="6"/>
    <x v="26"/>
    <n v="219.29"/>
  </r>
  <r>
    <x v="9"/>
    <x v="0"/>
    <x v="1"/>
    <x v="6"/>
    <x v="27"/>
    <n v="18250.32"/>
  </r>
  <r>
    <x v="9"/>
    <x v="0"/>
    <x v="1"/>
    <x v="6"/>
    <x v="30"/>
    <n v="47708.32"/>
  </r>
  <r>
    <x v="9"/>
    <x v="0"/>
    <x v="1"/>
    <x v="6"/>
    <x v="34"/>
    <n v="1434.8"/>
  </r>
  <r>
    <x v="9"/>
    <x v="0"/>
    <x v="1"/>
    <x v="6"/>
    <x v="35"/>
    <n v="11604.06"/>
  </r>
  <r>
    <x v="9"/>
    <x v="0"/>
    <x v="1"/>
    <x v="6"/>
    <x v="59"/>
    <n v="6523.56"/>
  </r>
  <r>
    <x v="9"/>
    <x v="0"/>
    <x v="1"/>
    <x v="6"/>
    <x v="43"/>
    <n v="1448.06"/>
  </r>
  <r>
    <x v="9"/>
    <x v="0"/>
    <x v="1"/>
    <x v="6"/>
    <x v="44"/>
    <n v="2440"/>
  </r>
  <r>
    <x v="9"/>
    <x v="0"/>
    <x v="1"/>
    <x v="6"/>
    <x v="46"/>
    <n v="926.6"/>
  </r>
  <r>
    <x v="9"/>
    <x v="0"/>
    <x v="1"/>
    <x v="7"/>
    <x v="43"/>
    <n v="8182.63"/>
  </r>
  <r>
    <x v="10"/>
    <x v="0"/>
    <x v="0"/>
    <x v="0"/>
    <x v="0"/>
    <n v="3552.07"/>
  </r>
  <r>
    <x v="10"/>
    <x v="0"/>
    <x v="0"/>
    <x v="1"/>
    <x v="0"/>
    <n v="-51085.61"/>
  </r>
  <r>
    <x v="10"/>
    <x v="0"/>
    <x v="0"/>
    <x v="2"/>
    <x v="1"/>
    <n v="4912406.83"/>
  </r>
  <r>
    <x v="10"/>
    <x v="0"/>
    <x v="0"/>
    <x v="2"/>
    <x v="2"/>
    <n v="87161.34"/>
  </r>
  <r>
    <x v="10"/>
    <x v="0"/>
    <x v="0"/>
    <x v="2"/>
    <x v="3"/>
    <n v="81416.86"/>
  </r>
  <r>
    <x v="10"/>
    <x v="0"/>
    <x v="0"/>
    <x v="2"/>
    <x v="4"/>
    <n v="108059.7"/>
  </r>
  <r>
    <x v="10"/>
    <x v="0"/>
    <x v="0"/>
    <x v="2"/>
    <x v="5"/>
    <n v="5151.24"/>
  </r>
  <r>
    <x v="10"/>
    <x v="0"/>
    <x v="0"/>
    <x v="2"/>
    <x v="54"/>
    <n v="48323"/>
  </r>
  <r>
    <x v="10"/>
    <x v="0"/>
    <x v="0"/>
    <x v="3"/>
    <x v="1"/>
    <n v="1726907.65"/>
  </r>
  <r>
    <x v="10"/>
    <x v="0"/>
    <x v="0"/>
    <x v="3"/>
    <x v="2"/>
    <n v="34504.120000000003"/>
  </r>
  <r>
    <x v="10"/>
    <x v="0"/>
    <x v="0"/>
    <x v="3"/>
    <x v="3"/>
    <n v="22461.05"/>
  </r>
  <r>
    <x v="10"/>
    <x v="0"/>
    <x v="0"/>
    <x v="3"/>
    <x v="4"/>
    <n v="2500"/>
  </r>
  <r>
    <x v="10"/>
    <x v="0"/>
    <x v="0"/>
    <x v="3"/>
    <x v="5"/>
    <n v="1134.19"/>
  </r>
  <r>
    <x v="10"/>
    <x v="0"/>
    <x v="0"/>
    <x v="4"/>
    <x v="7"/>
    <n v="382415.97"/>
  </r>
  <r>
    <x v="10"/>
    <x v="0"/>
    <x v="0"/>
    <x v="4"/>
    <x v="8"/>
    <n v="139629.10999999999"/>
  </r>
  <r>
    <x v="10"/>
    <x v="0"/>
    <x v="0"/>
    <x v="4"/>
    <x v="9"/>
    <n v="819126.42"/>
  </r>
  <r>
    <x v="10"/>
    <x v="0"/>
    <x v="0"/>
    <x v="4"/>
    <x v="10"/>
    <n v="182142.27"/>
  </r>
  <r>
    <x v="10"/>
    <x v="0"/>
    <x v="0"/>
    <x v="4"/>
    <x v="73"/>
    <n v="-213.97"/>
  </r>
  <r>
    <x v="10"/>
    <x v="0"/>
    <x v="0"/>
    <x v="4"/>
    <x v="74"/>
    <n v="-3.25"/>
  </r>
  <r>
    <x v="10"/>
    <x v="0"/>
    <x v="0"/>
    <x v="4"/>
    <x v="69"/>
    <n v="-398.92"/>
  </r>
  <r>
    <x v="10"/>
    <x v="0"/>
    <x v="0"/>
    <x v="4"/>
    <x v="11"/>
    <n v="-0.44"/>
  </r>
  <r>
    <x v="10"/>
    <x v="0"/>
    <x v="0"/>
    <x v="4"/>
    <x v="13"/>
    <n v="37231.51"/>
  </r>
  <r>
    <x v="10"/>
    <x v="0"/>
    <x v="0"/>
    <x v="4"/>
    <x v="14"/>
    <n v="56498.16"/>
  </r>
  <r>
    <x v="10"/>
    <x v="0"/>
    <x v="0"/>
    <x v="4"/>
    <x v="15"/>
    <n v="701275.35"/>
  </r>
  <r>
    <x v="10"/>
    <x v="0"/>
    <x v="0"/>
    <x v="4"/>
    <x v="16"/>
    <n v="639726.35"/>
  </r>
  <r>
    <x v="10"/>
    <x v="0"/>
    <x v="0"/>
    <x v="4"/>
    <x v="17"/>
    <n v="7235.64"/>
  </r>
  <r>
    <x v="10"/>
    <x v="0"/>
    <x v="0"/>
    <x v="4"/>
    <x v="56"/>
    <n v="2136.8200000000002"/>
  </r>
  <r>
    <x v="10"/>
    <x v="0"/>
    <x v="0"/>
    <x v="5"/>
    <x v="18"/>
    <n v="248874.94"/>
  </r>
  <r>
    <x v="10"/>
    <x v="0"/>
    <x v="0"/>
    <x v="5"/>
    <x v="19"/>
    <n v="42236.02"/>
  </r>
  <r>
    <x v="10"/>
    <x v="0"/>
    <x v="0"/>
    <x v="5"/>
    <x v="20"/>
    <n v="369371.83"/>
  </r>
  <r>
    <x v="10"/>
    <x v="0"/>
    <x v="0"/>
    <x v="5"/>
    <x v="21"/>
    <n v="29509.86"/>
  </r>
  <r>
    <x v="10"/>
    <x v="0"/>
    <x v="0"/>
    <x v="5"/>
    <x v="22"/>
    <n v="107666"/>
  </r>
  <r>
    <x v="10"/>
    <x v="0"/>
    <x v="0"/>
    <x v="6"/>
    <x v="25"/>
    <n v="93288.25"/>
  </r>
  <r>
    <x v="10"/>
    <x v="0"/>
    <x v="0"/>
    <x v="6"/>
    <x v="26"/>
    <n v="3169.73"/>
  </r>
  <r>
    <x v="10"/>
    <x v="0"/>
    <x v="0"/>
    <x v="6"/>
    <x v="27"/>
    <n v="162828.03"/>
  </r>
  <r>
    <x v="10"/>
    <x v="0"/>
    <x v="0"/>
    <x v="6"/>
    <x v="30"/>
    <n v="35302.79"/>
  </r>
  <r>
    <x v="10"/>
    <x v="0"/>
    <x v="0"/>
    <x v="6"/>
    <x v="34"/>
    <n v="1153.21"/>
  </r>
  <r>
    <x v="10"/>
    <x v="0"/>
    <x v="0"/>
    <x v="6"/>
    <x v="35"/>
    <n v="54355.67"/>
  </r>
  <r>
    <x v="10"/>
    <x v="0"/>
    <x v="0"/>
    <x v="6"/>
    <x v="59"/>
    <n v="17684.8"/>
  </r>
  <r>
    <x v="10"/>
    <x v="0"/>
    <x v="0"/>
    <x v="6"/>
    <x v="51"/>
    <n v="2954.6"/>
  </r>
  <r>
    <x v="10"/>
    <x v="0"/>
    <x v="0"/>
    <x v="6"/>
    <x v="37"/>
    <n v="26281.38"/>
  </r>
  <r>
    <x v="10"/>
    <x v="0"/>
    <x v="0"/>
    <x v="6"/>
    <x v="38"/>
    <n v="179.3"/>
  </r>
  <r>
    <x v="10"/>
    <x v="0"/>
    <x v="0"/>
    <x v="6"/>
    <x v="39"/>
    <n v="460.75"/>
  </r>
  <r>
    <x v="10"/>
    <x v="0"/>
    <x v="0"/>
    <x v="6"/>
    <x v="41"/>
    <n v="57083.95"/>
  </r>
  <r>
    <x v="10"/>
    <x v="0"/>
    <x v="0"/>
    <x v="6"/>
    <x v="43"/>
    <n v="13489.4"/>
  </r>
  <r>
    <x v="10"/>
    <x v="0"/>
    <x v="0"/>
    <x v="6"/>
    <x v="44"/>
    <n v="125902.04"/>
  </r>
  <r>
    <x v="10"/>
    <x v="0"/>
    <x v="0"/>
    <x v="6"/>
    <x v="46"/>
    <n v="2930.49"/>
  </r>
  <r>
    <x v="10"/>
    <x v="0"/>
    <x v="0"/>
    <x v="7"/>
    <x v="43"/>
    <n v="22579.01"/>
  </r>
  <r>
    <x v="10"/>
    <x v="0"/>
    <x v="1"/>
    <x v="0"/>
    <x v="0"/>
    <n v="55812.39"/>
  </r>
  <r>
    <x v="10"/>
    <x v="0"/>
    <x v="1"/>
    <x v="1"/>
    <x v="0"/>
    <n v="-8278.85"/>
  </r>
  <r>
    <x v="10"/>
    <x v="0"/>
    <x v="1"/>
    <x v="2"/>
    <x v="1"/>
    <n v="155376.23000000001"/>
  </r>
  <r>
    <x v="10"/>
    <x v="0"/>
    <x v="1"/>
    <x v="2"/>
    <x v="2"/>
    <n v="2189.98"/>
  </r>
  <r>
    <x v="10"/>
    <x v="0"/>
    <x v="1"/>
    <x v="2"/>
    <x v="3"/>
    <n v="13599.86"/>
  </r>
  <r>
    <x v="10"/>
    <x v="0"/>
    <x v="1"/>
    <x v="2"/>
    <x v="4"/>
    <n v="73657.289999999994"/>
  </r>
  <r>
    <x v="10"/>
    <x v="0"/>
    <x v="1"/>
    <x v="2"/>
    <x v="5"/>
    <n v="84698.09"/>
  </r>
  <r>
    <x v="10"/>
    <x v="0"/>
    <x v="1"/>
    <x v="3"/>
    <x v="1"/>
    <n v="239575.73"/>
  </r>
  <r>
    <x v="10"/>
    <x v="0"/>
    <x v="1"/>
    <x v="3"/>
    <x v="2"/>
    <n v="6053.08"/>
  </r>
  <r>
    <x v="10"/>
    <x v="0"/>
    <x v="1"/>
    <x v="3"/>
    <x v="3"/>
    <n v="21871.74"/>
  </r>
  <r>
    <x v="10"/>
    <x v="0"/>
    <x v="1"/>
    <x v="3"/>
    <x v="4"/>
    <n v="116479.44"/>
  </r>
  <r>
    <x v="10"/>
    <x v="0"/>
    <x v="1"/>
    <x v="3"/>
    <x v="5"/>
    <n v="4737.1099999999997"/>
  </r>
  <r>
    <x v="10"/>
    <x v="0"/>
    <x v="1"/>
    <x v="4"/>
    <x v="7"/>
    <n v="22945.85"/>
  </r>
  <r>
    <x v="10"/>
    <x v="0"/>
    <x v="1"/>
    <x v="4"/>
    <x v="8"/>
    <n v="29322.5"/>
  </r>
  <r>
    <x v="10"/>
    <x v="0"/>
    <x v="1"/>
    <x v="4"/>
    <x v="9"/>
    <n v="37994.370000000003"/>
  </r>
  <r>
    <x v="10"/>
    <x v="0"/>
    <x v="1"/>
    <x v="4"/>
    <x v="10"/>
    <n v="41065.4"/>
  </r>
  <r>
    <x v="10"/>
    <x v="0"/>
    <x v="1"/>
    <x v="4"/>
    <x v="13"/>
    <n v="1319.11"/>
  </r>
  <r>
    <x v="10"/>
    <x v="0"/>
    <x v="1"/>
    <x v="4"/>
    <x v="14"/>
    <n v="13291.9"/>
  </r>
  <r>
    <x v="10"/>
    <x v="0"/>
    <x v="1"/>
    <x v="4"/>
    <x v="15"/>
    <n v="15982.35"/>
  </r>
  <r>
    <x v="10"/>
    <x v="0"/>
    <x v="1"/>
    <x v="4"/>
    <x v="16"/>
    <n v="69701.88"/>
  </r>
  <r>
    <x v="10"/>
    <x v="0"/>
    <x v="1"/>
    <x v="4"/>
    <x v="17"/>
    <n v="418.39"/>
  </r>
  <r>
    <x v="10"/>
    <x v="0"/>
    <x v="1"/>
    <x v="4"/>
    <x v="56"/>
    <n v="554.37"/>
  </r>
  <r>
    <x v="10"/>
    <x v="0"/>
    <x v="1"/>
    <x v="5"/>
    <x v="18"/>
    <n v="151184.93"/>
  </r>
  <r>
    <x v="10"/>
    <x v="0"/>
    <x v="1"/>
    <x v="5"/>
    <x v="19"/>
    <n v="3793.48"/>
  </r>
  <r>
    <x v="10"/>
    <x v="0"/>
    <x v="1"/>
    <x v="5"/>
    <x v="21"/>
    <n v="4799.1499999999996"/>
  </r>
  <r>
    <x v="10"/>
    <x v="0"/>
    <x v="1"/>
    <x v="5"/>
    <x v="22"/>
    <n v="39914.519999999997"/>
  </r>
  <r>
    <x v="10"/>
    <x v="0"/>
    <x v="1"/>
    <x v="6"/>
    <x v="23"/>
    <n v="33536.71"/>
  </r>
  <r>
    <x v="10"/>
    <x v="0"/>
    <x v="1"/>
    <x v="6"/>
    <x v="24"/>
    <n v="1249.29"/>
  </r>
  <r>
    <x v="10"/>
    <x v="0"/>
    <x v="1"/>
    <x v="6"/>
    <x v="25"/>
    <n v="315"/>
  </r>
  <r>
    <x v="10"/>
    <x v="0"/>
    <x v="1"/>
    <x v="6"/>
    <x v="26"/>
    <n v="10302.41"/>
  </r>
  <r>
    <x v="10"/>
    <x v="0"/>
    <x v="1"/>
    <x v="6"/>
    <x v="27"/>
    <n v="35633.08"/>
  </r>
  <r>
    <x v="10"/>
    <x v="0"/>
    <x v="1"/>
    <x v="6"/>
    <x v="50"/>
    <n v="9286.5"/>
  </r>
  <r>
    <x v="10"/>
    <x v="0"/>
    <x v="1"/>
    <x v="6"/>
    <x v="30"/>
    <n v="16322.16"/>
  </r>
  <r>
    <x v="10"/>
    <x v="0"/>
    <x v="1"/>
    <x v="6"/>
    <x v="31"/>
    <n v="44992.33"/>
  </r>
  <r>
    <x v="10"/>
    <x v="0"/>
    <x v="1"/>
    <x v="6"/>
    <x v="32"/>
    <n v="28718.79"/>
  </r>
  <r>
    <x v="10"/>
    <x v="0"/>
    <x v="1"/>
    <x v="6"/>
    <x v="33"/>
    <n v="6904.91"/>
  </r>
  <r>
    <x v="10"/>
    <x v="0"/>
    <x v="1"/>
    <x v="6"/>
    <x v="34"/>
    <n v="18342.12"/>
  </r>
  <r>
    <x v="10"/>
    <x v="0"/>
    <x v="1"/>
    <x v="6"/>
    <x v="35"/>
    <n v="-7251.15"/>
  </r>
  <r>
    <x v="10"/>
    <x v="0"/>
    <x v="1"/>
    <x v="6"/>
    <x v="36"/>
    <n v="2837.17"/>
  </r>
  <r>
    <x v="10"/>
    <x v="0"/>
    <x v="1"/>
    <x v="6"/>
    <x v="59"/>
    <n v="5807.84"/>
  </r>
  <r>
    <x v="10"/>
    <x v="0"/>
    <x v="1"/>
    <x v="6"/>
    <x v="67"/>
    <n v="8956.0400000000009"/>
  </r>
  <r>
    <x v="10"/>
    <x v="0"/>
    <x v="1"/>
    <x v="6"/>
    <x v="37"/>
    <n v="147072.82"/>
  </r>
  <r>
    <x v="10"/>
    <x v="0"/>
    <x v="1"/>
    <x v="6"/>
    <x v="38"/>
    <n v="76405.27"/>
  </r>
  <r>
    <x v="10"/>
    <x v="0"/>
    <x v="1"/>
    <x v="6"/>
    <x v="40"/>
    <n v="3713.21"/>
  </r>
  <r>
    <x v="10"/>
    <x v="0"/>
    <x v="1"/>
    <x v="6"/>
    <x v="41"/>
    <n v="36498.35"/>
  </r>
  <r>
    <x v="10"/>
    <x v="0"/>
    <x v="1"/>
    <x v="6"/>
    <x v="43"/>
    <n v="3740"/>
  </r>
  <r>
    <x v="10"/>
    <x v="0"/>
    <x v="1"/>
    <x v="6"/>
    <x v="44"/>
    <n v="8550.57"/>
  </r>
  <r>
    <x v="10"/>
    <x v="0"/>
    <x v="1"/>
    <x v="6"/>
    <x v="60"/>
    <n v="27288.43"/>
  </r>
  <r>
    <x v="10"/>
    <x v="0"/>
    <x v="1"/>
    <x v="6"/>
    <x v="45"/>
    <n v="208803.78"/>
  </r>
  <r>
    <x v="10"/>
    <x v="0"/>
    <x v="1"/>
    <x v="6"/>
    <x v="46"/>
    <n v="14239.83"/>
  </r>
  <r>
    <x v="10"/>
    <x v="0"/>
    <x v="1"/>
    <x v="7"/>
    <x v="43"/>
    <n v="13930.83"/>
  </r>
  <r>
    <x v="11"/>
    <x v="0"/>
    <x v="0"/>
    <x v="0"/>
    <x v="0"/>
    <n v="11613.52"/>
  </r>
  <r>
    <x v="11"/>
    <x v="0"/>
    <x v="0"/>
    <x v="1"/>
    <x v="0"/>
    <n v="-502968.74"/>
  </r>
  <r>
    <x v="11"/>
    <x v="0"/>
    <x v="0"/>
    <x v="2"/>
    <x v="1"/>
    <n v="12320066.99"/>
  </r>
  <r>
    <x v="11"/>
    <x v="0"/>
    <x v="0"/>
    <x v="2"/>
    <x v="2"/>
    <n v="137108.04999999999"/>
  </r>
  <r>
    <x v="11"/>
    <x v="0"/>
    <x v="0"/>
    <x v="2"/>
    <x v="3"/>
    <n v="528942.69999999995"/>
  </r>
  <r>
    <x v="11"/>
    <x v="0"/>
    <x v="0"/>
    <x v="2"/>
    <x v="4"/>
    <n v="154300.68"/>
  </r>
  <r>
    <x v="11"/>
    <x v="0"/>
    <x v="0"/>
    <x v="2"/>
    <x v="5"/>
    <n v="24378"/>
  </r>
  <r>
    <x v="11"/>
    <x v="0"/>
    <x v="0"/>
    <x v="2"/>
    <x v="54"/>
    <n v="102550"/>
  </r>
  <r>
    <x v="11"/>
    <x v="0"/>
    <x v="0"/>
    <x v="3"/>
    <x v="1"/>
    <n v="4929743.9000000004"/>
  </r>
  <r>
    <x v="11"/>
    <x v="0"/>
    <x v="0"/>
    <x v="3"/>
    <x v="2"/>
    <n v="196996.9"/>
  </r>
  <r>
    <x v="11"/>
    <x v="0"/>
    <x v="0"/>
    <x v="3"/>
    <x v="3"/>
    <n v="255076.62"/>
  </r>
  <r>
    <x v="11"/>
    <x v="0"/>
    <x v="0"/>
    <x v="3"/>
    <x v="5"/>
    <n v="46864.98"/>
  </r>
  <r>
    <x v="11"/>
    <x v="0"/>
    <x v="0"/>
    <x v="4"/>
    <x v="6"/>
    <n v="693.29"/>
  </r>
  <r>
    <x v="11"/>
    <x v="0"/>
    <x v="0"/>
    <x v="4"/>
    <x v="55"/>
    <n v="-128.96"/>
  </r>
  <r>
    <x v="11"/>
    <x v="0"/>
    <x v="0"/>
    <x v="4"/>
    <x v="7"/>
    <n v="1013293.74"/>
  </r>
  <r>
    <x v="11"/>
    <x v="0"/>
    <x v="0"/>
    <x v="4"/>
    <x v="8"/>
    <n v="412952.78"/>
  </r>
  <r>
    <x v="11"/>
    <x v="0"/>
    <x v="0"/>
    <x v="4"/>
    <x v="9"/>
    <n v="2024976.28"/>
  </r>
  <r>
    <x v="11"/>
    <x v="0"/>
    <x v="0"/>
    <x v="4"/>
    <x v="10"/>
    <n v="661798.26"/>
  </r>
  <r>
    <x v="11"/>
    <x v="0"/>
    <x v="0"/>
    <x v="4"/>
    <x v="11"/>
    <n v="21248.33"/>
  </r>
  <r>
    <x v="11"/>
    <x v="0"/>
    <x v="0"/>
    <x v="4"/>
    <x v="12"/>
    <n v="8114.01"/>
  </r>
  <r>
    <x v="11"/>
    <x v="0"/>
    <x v="0"/>
    <x v="4"/>
    <x v="13"/>
    <n v="77266.89"/>
  </r>
  <r>
    <x v="11"/>
    <x v="0"/>
    <x v="0"/>
    <x v="4"/>
    <x v="14"/>
    <n v="187058.63"/>
  </r>
  <r>
    <x v="11"/>
    <x v="0"/>
    <x v="0"/>
    <x v="4"/>
    <x v="15"/>
    <n v="1893586.39"/>
  </r>
  <r>
    <x v="11"/>
    <x v="0"/>
    <x v="0"/>
    <x v="4"/>
    <x v="16"/>
    <n v="1711907.78"/>
  </r>
  <r>
    <x v="11"/>
    <x v="0"/>
    <x v="0"/>
    <x v="4"/>
    <x v="17"/>
    <n v="306158.81"/>
  </r>
  <r>
    <x v="11"/>
    <x v="0"/>
    <x v="0"/>
    <x v="4"/>
    <x v="56"/>
    <n v="54655.06"/>
  </r>
  <r>
    <x v="11"/>
    <x v="0"/>
    <x v="0"/>
    <x v="5"/>
    <x v="18"/>
    <n v="908251.11"/>
  </r>
  <r>
    <x v="11"/>
    <x v="0"/>
    <x v="0"/>
    <x v="5"/>
    <x v="19"/>
    <n v="97721.68"/>
  </r>
  <r>
    <x v="11"/>
    <x v="0"/>
    <x v="0"/>
    <x v="5"/>
    <x v="20"/>
    <n v="452976.6"/>
  </r>
  <r>
    <x v="11"/>
    <x v="0"/>
    <x v="0"/>
    <x v="5"/>
    <x v="21"/>
    <n v="61080.62"/>
  </r>
  <r>
    <x v="11"/>
    <x v="0"/>
    <x v="0"/>
    <x v="5"/>
    <x v="22"/>
    <n v="929677.37"/>
  </r>
  <r>
    <x v="11"/>
    <x v="0"/>
    <x v="0"/>
    <x v="6"/>
    <x v="23"/>
    <n v="115544.2"/>
  </r>
  <r>
    <x v="11"/>
    <x v="0"/>
    <x v="0"/>
    <x v="6"/>
    <x v="26"/>
    <n v="110035.87"/>
  </r>
  <r>
    <x v="11"/>
    <x v="0"/>
    <x v="0"/>
    <x v="6"/>
    <x v="27"/>
    <n v="2299536.4"/>
  </r>
  <r>
    <x v="11"/>
    <x v="0"/>
    <x v="0"/>
    <x v="6"/>
    <x v="50"/>
    <n v="128049.67"/>
  </r>
  <r>
    <x v="11"/>
    <x v="0"/>
    <x v="0"/>
    <x v="6"/>
    <x v="30"/>
    <n v="45088.51"/>
  </r>
  <r>
    <x v="11"/>
    <x v="0"/>
    <x v="0"/>
    <x v="6"/>
    <x v="32"/>
    <n v="2711.89"/>
  </r>
  <r>
    <x v="11"/>
    <x v="0"/>
    <x v="0"/>
    <x v="6"/>
    <x v="33"/>
    <n v="147993.38"/>
  </r>
  <r>
    <x v="11"/>
    <x v="0"/>
    <x v="0"/>
    <x v="6"/>
    <x v="51"/>
    <n v="57491.519999999997"/>
  </r>
  <r>
    <x v="11"/>
    <x v="0"/>
    <x v="0"/>
    <x v="6"/>
    <x v="37"/>
    <n v="240375.45"/>
  </r>
  <r>
    <x v="11"/>
    <x v="0"/>
    <x v="0"/>
    <x v="6"/>
    <x v="38"/>
    <n v="43296.38"/>
  </r>
  <r>
    <x v="11"/>
    <x v="0"/>
    <x v="0"/>
    <x v="6"/>
    <x v="39"/>
    <n v="2256.9499999999998"/>
  </r>
  <r>
    <x v="11"/>
    <x v="0"/>
    <x v="0"/>
    <x v="6"/>
    <x v="40"/>
    <n v="382.24"/>
  </r>
  <r>
    <x v="11"/>
    <x v="0"/>
    <x v="0"/>
    <x v="6"/>
    <x v="43"/>
    <n v="38550.269999999997"/>
  </r>
  <r>
    <x v="11"/>
    <x v="0"/>
    <x v="0"/>
    <x v="6"/>
    <x v="60"/>
    <n v="121957.1"/>
  </r>
  <r>
    <x v="11"/>
    <x v="0"/>
    <x v="0"/>
    <x v="6"/>
    <x v="45"/>
    <n v="309257.93"/>
  </r>
  <r>
    <x v="11"/>
    <x v="0"/>
    <x v="0"/>
    <x v="6"/>
    <x v="75"/>
    <n v="38677.89"/>
  </r>
  <r>
    <x v="11"/>
    <x v="0"/>
    <x v="0"/>
    <x v="6"/>
    <x v="46"/>
    <n v="13805.84"/>
  </r>
  <r>
    <x v="11"/>
    <x v="0"/>
    <x v="0"/>
    <x v="7"/>
    <x v="43"/>
    <n v="39905.410000000003"/>
  </r>
  <r>
    <x v="11"/>
    <x v="0"/>
    <x v="0"/>
    <x v="8"/>
    <x v="48"/>
    <n v="184932.11"/>
  </r>
  <r>
    <x v="11"/>
    <x v="0"/>
    <x v="1"/>
    <x v="0"/>
    <x v="0"/>
    <n v="491355.22"/>
  </r>
  <r>
    <x v="11"/>
    <x v="0"/>
    <x v="1"/>
    <x v="2"/>
    <x v="1"/>
    <n v="932438.31"/>
  </r>
  <r>
    <x v="11"/>
    <x v="0"/>
    <x v="1"/>
    <x v="2"/>
    <x v="2"/>
    <n v="275499.44"/>
  </r>
  <r>
    <x v="11"/>
    <x v="0"/>
    <x v="1"/>
    <x v="2"/>
    <x v="3"/>
    <n v="731359.48"/>
  </r>
  <r>
    <x v="11"/>
    <x v="0"/>
    <x v="1"/>
    <x v="2"/>
    <x v="4"/>
    <n v="93974.92"/>
  </r>
  <r>
    <x v="11"/>
    <x v="0"/>
    <x v="1"/>
    <x v="2"/>
    <x v="5"/>
    <n v="75545.31"/>
  </r>
  <r>
    <x v="11"/>
    <x v="0"/>
    <x v="1"/>
    <x v="3"/>
    <x v="1"/>
    <n v="810543.48"/>
  </r>
  <r>
    <x v="11"/>
    <x v="0"/>
    <x v="1"/>
    <x v="3"/>
    <x v="2"/>
    <n v="73607.47"/>
  </r>
  <r>
    <x v="11"/>
    <x v="0"/>
    <x v="1"/>
    <x v="3"/>
    <x v="3"/>
    <n v="120073.99"/>
  </r>
  <r>
    <x v="11"/>
    <x v="0"/>
    <x v="1"/>
    <x v="3"/>
    <x v="5"/>
    <n v="17065.150000000001"/>
  </r>
  <r>
    <x v="11"/>
    <x v="0"/>
    <x v="1"/>
    <x v="4"/>
    <x v="6"/>
    <n v="865.8"/>
  </r>
  <r>
    <x v="11"/>
    <x v="0"/>
    <x v="1"/>
    <x v="4"/>
    <x v="7"/>
    <n v="136100.34"/>
  </r>
  <r>
    <x v="11"/>
    <x v="0"/>
    <x v="1"/>
    <x v="4"/>
    <x v="8"/>
    <n v="67776.66"/>
  </r>
  <r>
    <x v="11"/>
    <x v="0"/>
    <x v="1"/>
    <x v="4"/>
    <x v="9"/>
    <n v="271685.34000000003"/>
  </r>
  <r>
    <x v="11"/>
    <x v="0"/>
    <x v="1"/>
    <x v="4"/>
    <x v="10"/>
    <n v="93981.09"/>
  </r>
  <r>
    <x v="11"/>
    <x v="0"/>
    <x v="1"/>
    <x v="4"/>
    <x v="11"/>
    <n v="1357.15"/>
  </r>
  <r>
    <x v="11"/>
    <x v="0"/>
    <x v="1"/>
    <x v="4"/>
    <x v="12"/>
    <n v="1322.28"/>
  </r>
  <r>
    <x v="11"/>
    <x v="0"/>
    <x v="1"/>
    <x v="4"/>
    <x v="13"/>
    <n v="9641.25"/>
  </r>
  <r>
    <x v="11"/>
    <x v="0"/>
    <x v="1"/>
    <x v="4"/>
    <x v="14"/>
    <n v="18156.439999999999"/>
  </r>
  <r>
    <x v="11"/>
    <x v="0"/>
    <x v="1"/>
    <x v="4"/>
    <x v="15"/>
    <n v="201804.39"/>
  </r>
  <r>
    <x v="11"/>
    <x v="0"/>
    <x v="1"/>
    <x v="4"/>
    <x v="16"/>
    <n v="181449.64"/>
  </r>
  <r>
    <x v="11"/>
    <x v="0"/>
    <x v="1"/>
    <x v="4"/>
    <x v="17"/>
    <n v="47062.61"/>
  </r>
  <r>
    <x v="11"/>
    <x v="0"/>
    <x v="1"/>
    <x v="4"/>
    <x v="56"/>
    <n v="10532.62"/>
  </r>
  <r>
    <x v="11"/>
    <x v="0"/>
    <x v="1"/>
    <x v="5"/>
    <x v="18"/>
    <n v="58274.7"/>
  </r>
  <r>
    <x v="11"/>
    <x v="0"/>
    <x v="1"/>
    <x v="5"/>
    <x v="19"/>
    <n v="1338.69"/>
  </r>
  <r>
    <x v="11"/>
    <x v="0"/>
    <x v="1"/>
    <x v="5"/>
    <x v="20"/>
    <n v="107245.65"/>
  </r>
  <r>
    <x v="11"/>
    <x v="0"/>
    <x v="1"/>
    <x v="5"/>
    <x v="22"/>
    <n v="136479.71"/>
  </r>
  <r>
    <x v="11"/>
    <x v="0"/>
    <x v="1"/>
    <x v="6"/>
    <x v="23"/>
    <n v="2806.05"/>
  </r>
  <r>
    <x v="11"/>
    <x v="0"/>
    <x v="1"/>
    <x v="6"/>
    <x v="26"/>
    <n v="2052.1"/>
  </r>
  <r>
    <x v="11"/>
    <x v="0"/>
    <x v="1"/>
    <x v="6"/>
    <x v="27"/>
    <n v="68959.64"/>
  </r>
  <r>
    <x v="11"/>
    <x v="0"/>
    <x v="1"/>
    <x v="6"/>
    <x v="29"/>
    <n v="15721.4"/>
  </r>
  <r>
    <x v="11"/>
    <x v="0"/>
    <x v="1"/>
    <x v="6"/>
    <x v="50"/>
    <n v="45000"/>
  </r>
  <r>
    <x v="11"/>
    <x v="0"/>
    <x v="1"/>
    <x v="6"/>
    <x v="30"/>
    <n v="62060.94"/>
  </r>
  <r>
    <x v="11"/>
    <x v="0"/>
    <x v="1"/>
    <x v="6"/>
    <x v="37"/>
    <n v="53019.21"/>
  </r>
  <r>
    <x v="11"/>
    <x v="0"/>
    <x v="1"/>
    <x v="6"/>
    <x v="40"/>
    <n v="12.82"/>
  </r>
  <r>
    <x v="11"/>
    <x v="0"/>
    <x v="1"/>
    <x v="6"/>
    <x v="43"/>
    <n v="1425"/>
  </r>
  <r>
    <x v="11"/>
    <x v="0"/>
    <x v="1"/>
    <x v="6"/>
    <x v="46"/>
    <n v="13982.89"/>
  </r>
  <r>
    <x v="11"/>
    <x v="0"/>
    <x v="1"/>
    <x v="7"/>
    <x v="43"/>
    <n v="1297.23"/>
  </r>
  <r>
    <x v="12"/>
    <x v="0"/>
    <x v="0"/>
    <x v="0"/>
    <x v="0"/>
    <n v="2103331.23"/>
  </r>
  <r>
    <x v="12"/>
    <x v="0"/>
    <x v="0"/>
    <x v="1"/>
    <x v="0"/>
    <n v="-2175358.52"/>
  </r>
  <r>
    <x v="12"/>
    <x v="0"/>
    <x v="0"/>
    <x v="2"/>
    <x v="1"/>
    <n v="54810279.759999998"/>
  </r>
  <r>
    <x v="12"/>
    <x v="0"/>
    <x v="0"/>
    <x v="2"/>
    <x v="2"/>
    <n v="1359583.55"/>
  </r>
  <r>
    <x v="12"/>
    <x v="0"/>
    <x v="0"/>
    <x v="2"/>
    <x v="3"/>
    <n v="2550382.6800000002"/>
  </r>
  <r>
    <x v="12"/>
    <x v="0"/>
    <x v="0"/>
    <x v="2"/>
    <x v="4"/>
    <n v="7317029.2300000004"/>
  </r>
  <r>
    <x v="12"/>
    <x v="0"/>
    <x v="0"/>
    <x v="2"/>
    <x v="5"/>
    <n v="1080044.1000000001"/>
  </r>
  <r>
    <x v="12"/>
    <x v="0"/>
    <x v="0"/>
    <x v="3"/>
    <x v="1"/>
    <n v="20947091.940000001"/>
  </r>
  <r>
    <x v="12"/>
    <x v="0"/>
    <x v="0"/>
    <x v="3"/>
    <x v="2"/>
    <n v="676880.44"/>
  </r>
  <r>
    <x v="12"/>
    <x v="0"/>
    <x v="0"/>
    <x v="3"/>
    <x v="3"/>
    <n v="957468.47"/>
  </r>
  <r>
    <x v="12"/>
    <x v="0"/>
    <x v="0"/>
    <x v="3"/>
    <x v="4"/>
    <n v="36402.800000000003"/>
  </r>
  <r>
    <x v="12"/>
    <x v="0"/>
    <x v="0"/>
    <x v="3"/>
    <x v="5"/>
    <n v="183273.72"/>
  </r>
  <r>
    <x v="12"/>
    <x v="0"/>
    <x v="0"/>
    <x v="4"/>
    <x v="8"/>
    <n v="8248568.0099999998"/>
  </r>
  <r>
    <x v="12"/>
    <x v="0"/>
    <x v="0"/>
    <x v="4"/>
    <x v="10"/>
    <n v="15698058.24"/>
  </r>
  <r>
    <x v="12"/>
    <x v="0"/>
    <x v="0"/>
    <x v="4"/>
    <x v="13"/>
    <n v="275632.49"/>
  </r>
  <r>
    <x v="12"/>
    <x v="0"/>
    <x v="0"/>
    <x v="4"/>
    <x v="14"/>
    <n v="659593.77"/>
  </r>
  <r>
    <x v="12"/>
    <x v="0"/>
    <x v="0"/>
    <x v="4"/>
    <x v="15"/>
    <n v="7141425.0300000003"/>
  </r>
  <r>
    <x v="12"/>
    <x v="0"/>
    <x v="0"/>
    <x v="4"/>
    <x v="16"/>
    <n v="6570301.6500000004"/>
  </r>
  <r>
    <x v="12"/>
    <x v="0"/>
    <x v="0"/>
    <x v="4"/>
    <x v="17"/>
    <n v="1656311.58"/>
  </r>
  <r>
    <x v="12"/>
    <x v="0"/>
    <x v="0"/>
    <x v="5"/>
    <x v="18"/>
    <n v="6410710.6100000003"/>
  </r>
  <r>
    <x v="12"/>
    <x v="0"/>
    <x v="0"/>
    <x v="5"/>
    <x v="19"/>
    <n v="354708.46"/>
  </r>
  <r>
    <x v="12"/>
    <x v="0"/>
    <x v="0"/>
    <x v="5"/>
    <x v="20"/>
    <n v="257841.83"/>
  </r>
  <r>
    <x v="12"/>
    <x v="0"/>
    <x v="0"/>
    <x v="6"/>
    <x v="23"/>
    <n v="58861.03"/>
  </r>
  <r>
    <x v="12"/>
    <x v="0"/>
    <x v="0"/>
    <x v="6"/>
    <x v="26"/>
    <n v="312435.32"/>
  </r>
  <r>
    <x v="12"/>
    <x v="0"/>
    <x v="0"/>
    <x v="6"/>
    <x v="27"/>
    <n v="8258694.9299999997"/>
  </r>
  <r>
    <x v="12"/>
    <x v="0"/>
    <x v="0"/>
    <x v="6"/>
    <x v="29"/>
    <n v="50081.22"/>
  </r>
  <r>
    <x v="12"/>
    <x v="0"/>
    <x v="0"/>
    <x v="6"/>
    <x v="50"/>
    <n v="125187.98"/>
  </r>
  <r>
    <x v="12"/>
    <x v="0"/>
    <x v="0"/>
    <x v="6"/>
    <x v="33"/>
    <n v="625486.6"/>
  </r>
  <r>
    <x v="12"/>
    <x v="0"/>
    <x v="0"/>
    <x v="6"/>
    <x v="59"/>
    <n v="112024.56"/>
  </r>
  <r>
    <x v="12"/>
    <x v="0"/>
    <x v="0"/>
    <x v="6"/>
    <x v="37"/>
    <n v="1559720.87"/>
  </r>
  <r>
    <x v="12"/>
    <x v="0"/>
    <x v="0"/>
    <x v="6"/>
    <x v="40"/>
    <n v="6799.48"/>
  </r>
  <r>
    <x v="12"/>
    <x v="0"/>
    <x v="0"/>
    <x v="6"/>
    <x v="41"/>
    <n v="2178435.56"/>
  </r>
  <r>
    <x v="12"/>
    <x v="0"/>
    <x v="0"/>
    <x v="6"/>
    <x v="53"/>
    <n v="2376643.81"/>
  </r>
  <r>
    <x v="12"/>
    <x v="0"/>
    <x v="0"/>
    <x v="6"/>
    <x v="60"/>
    <n v="413805.81"/>
  </r>
  <r>
    <x v="12"/>
    <x v="0"/>
    <x v="0"/>
    <x v="6"/>
    <x v="45"/>
    <n v="1274908.1100000001"/>
  </r>
  <r>
    <x v="12"/>
    <x v="0"/>
    <x v="0"/>
    <x v="7"/>
    <x v="43"/>
    <n v="245052.46"/>
  </r>
  <r>
    <x v="12"/>
    <x v="0"/>
    <x v="0"/>
    <x v="8"/>
    <x v="48"/>
    <n v="1250984.22"/>
  </r>
  <r>
    <x v="12"/>
    <x v="0"/>
    <x v="1"/>
    <x v="0"/>
    <x v="0"/>
    <n v="72027.289999999994"/>
  </r>
  <r>
    <x v="12"/>
    <x v="0"/>
    <x v="1"/>
    <x v="2"/>
    <x v="1"/>
    <n v="16388098.75"/>
  </r>
  <r>
    <x v="12"/>
    <x v="0"/>
    <x v="1"/>
    <x v="2"/>
    <x v="2"/>
    <n v="981078.67"/>
  </r>
  <r>
    <x v="12"/>
    <x v="0"/>
    <x v="1"/>
    <x v="2"/>
    <x v="3"/>
    <n v="7705.38"/>
  </r>
  <r>
    <x v="12"/>
    <x v="0"/>
    <x v="1"/>
    <x v="2"/>
    <x v="4"/>
    <n v="3091.27"/>
  </r>
  <r>
    <x v="12"/>
    <x v="0"/>
    <x v="1"/>
    <x v="2"/>
    <x v="5"/>
    <n v="8621.59"/>
  </r>
  <r>
    <x v="12"/>
    <x v="0"/>
    <x v="1"/>
    <x v="3"/>
    <x v="1"/>
    <n v="2332671.4500000002"/>
  </r>
  <r>
    <x v="12"/>
    <x v="0"/>
    <x v="1"/>
    <x v="3"/>
    <x v="2"/>
    <n v="773791.72"/>
  </r>
  <r>
    <x v="12"/>
    <x v="0"/>
    <x v="1"/>
    <x v="3"/>
    <x v="3"/>
    <n v="13925.9"/>
  </r>
  <r>
    <x v="12"/>
    <x v="0"/>
    <x v="1"/>
    <x v="3"/>
    <x v="5"/>
    <n v="1830.72"/>
  </r>
  <r>
    <x v="12"/>
    <x v="0"/>
    <x v="1"/>
    <x v="4"/>
    <x v="8"/>
    <n v="161876.22"/>
  </r>
  <r>
    <x v="12"/>
    <x v="0"/>
    <x v="1"/>
    <x v="4"/>
    <x v="10"/>
    <n v="230752.53"/>
  </r>
  <r>
    <x v="12"/>
    <x v="0"/>
    <x v="1"/>
    <x v="4"/>
    <x v="13"/>
    <n v="1188.74"/>
  </r>
  <r>
    <x v="12"/>
    <x v="0"/>
    <x v="1"/>
    <x v="4"/>
    <x v="14"/>
    <n v="30.3"/>
  </r>
  <r>
    <x v="12"/>
    <x v="0"/>
    <x v="1"/>
    <x v="4"/>
    <x v="15"/>
    <n v="2847118.11"/>
  </r>
  <r>
    <x v="12"/>
    <x v="0"/>
    <x v="1"/>
    <x v="4"/>
    <x v="16"/>
    <n v="860928.83"/>
  </r>
  <r>
    <x v="12"/>
    <x v="0"/>
    <x v="1"/>
    <x v="5"/>
    <x v="18"/>
    <n v="71.23"/>
  </r>
  <r>
    <x v="12"/>
    <x v="0"/>
    <x v="1"/>
    <x v="6"/>
    <x v="27"/>
    <n v="159785.04999999999"/>
  </r>
  <r>
    <x v="12"/>
    <x v="0"/>
    <x v="1"/>
    <x v="7"/>
    <x v="43"/>
    <n v="50032.93"/>
  </r>
  <r>
    <x v="13"/>
    <x v="0"/>
    <x v="0"/>
    <x v="0"/>
    <x v="0"/>
    <n v="202297.16"/>
  </r>
  <r>
    <x v="13"/>
    <x v="0"/>
    <x v="0"/>
    <x v="1"/>
    <x v="0"/>
    <n v="-245687.09"/>
  </r>
  <r>
    <x v="13"/>
    <x v="0"/>
    <x v="0"/>
    <x v="2"/>
    <x v="1"/>
    <n v="3136653.62"/>
  </r>
  <r>
    <x v="13"/>
    <x v="0"/>
    <x v="0"/>
    <x v="2"/>
    <x v="2"/>
    <n v="18331.349999999999"/>
  </r>
  <r>
    <x v="13"/>
    <x v="0"/>
    <x v="0"/>
    <x v="2"/>
    <x v="3"/>
    <n v="6372.77"/>
  </r>
  <r>
    <x v="13"/>
    <x v="0"/>
    <x v="0"/>
    <x v="2"/>
    <x v="4"/>
    <n v="111851.25"/>
  </r>
  <r>
    <x v="13"/>
    <x v="0"/>
    <x v="0"/>
    <x v="2"/>
    <x v="5"/>
    <n v="24512.83"/>
  </r>
  <r>
    <x v="13"/>
    <x v="0"/>
    <x v="0"/>
    <x v="2"/>
    <x v="54"/>
    <n v="122273.2"/>
  </r>
  <r>
    <x v="13"/>
    <x v="0"/>
    <x v="0"/>
    <x v="3"/>
    <x v="1"/>
    <n v="1302964.27"/>
  </r>
  <r>
    <x v="13"/>
    <x v="0"/>
    <x v="0"/>
    <x v="3"/>
    <x v="2"/>
    <n v="18347.560000000001"/>
  </r>
  <r>
    <x v="13"/>
    <x v="0"/>
    <x v="0"/>
    <x v="3"/>
    <x v="3"/>
    <n v="44447.28"/>
  </r>
  <r>
    <x v="13"/>
    <x v="0"/>
    <x v="0"/>
    <x v="3"/>
    <x v="4"/>
    <n v="2890.3"/>
  </r>
  <r>
    <x v="13"/>
    <x v="0"/>
    <x v="0"/>
    <x v="3"/>
    <x v="5"/>
    <n v="10568.37"/>
  </r>
  <r>
    <x v="13"/>
    <x v="0"/>
    <x v="0"/>
    <x v="4"/>
    <x v="7"/>
    <n v="256491.78"/>
  </r>
  <r>
    <x v="13"/>
    <x v="0"/>
    <x v="0"/>
    <x v="4"/>
    <x v="8"/>
    <n v="102901.29"/>
  </r>
  <r>
    <x v="13"/>
    <x v="0"/>
    <x v="0"/>
    <x v="4"/>
    <x v="9"/>
    <n v="517553.89"/>
  </r>
  <r>
    <x v="13"/>
    <x v="0"/>
    <x v="0"/>
    <x v="4"/>
    <x v="10"/>
    <n v="176437.55"/>
  </r>
  <r>
    <x v="13"/>
    <x v="0"/>
    <x v="0"/>
    <x v="4"/>
    <x v="11"/>
    <n v="3561.07"/>
  </r>
  <r>
    <x v="13"/>
    <x v="0"/>
    <x v="0"/>
    <x v="4"/>
    <x v="12"/>
    <n v="1984.78"/>
  </r>
  <r>
    <x v="13"/>
    <x v="0"/>
    <x v="0"/>
    <x v="4"/>
    <x v="13"/>
    <n v="16636.79"/>
  </r>
  <r>
    <x v="13"/>
    <x v="0"/>
    <x v="0"/>
    <x v="4"/>
    <x v="14"/>
    <n v="29723.07"/>
  </r>
  <r>
    <x v="13"/>
    <x v="0"/>
    <x v="0"/>
    <x v="4"/>
    <x v="15"/>
    <n v="499045.42"/>
  </r>
  <r>
    <x v="13"/>
    <x v="0"/>
    <x v="0"/>
    <x v="4"/>
    <x v="16"/>
    <n v="444236.65"/>
  </r>
  <r>
    <x v="13"/>
    <x v="0"/>
    <x v="0"/>
    <x v="4"/>
    <x v="17"/>
    <n v="5005.92"/>
  </r>
  <r>
    <x v="13"/>
    <x v="0"/>
    <x v="0"/>
    <x v="4"/>
    <x v="56"/>
    <n v="2023.88"/>
  </r>
  <r>
    <x v="13"/>
    <x v="0"/>
    <x v="0"/>
    <x v="5"/>
    <x v="18"/>
    <n v="253601.75"/>
  </r>
  <r>
    <x v="13"/>
    <x v="0"/>
    <x v="0"/>
    <x v="5"/>
    <x v="19"/>
    <n v="24337.63"/>
  </r>
  <r>
    <x v="13"/>
    <x v="0"/>
    <x v="0"/>
    <x v="5"/>
    <x v="20"/>
    <n v="258271.31"/>
  </r>
  <r>
    <x v="13"/>
    <x v="0"/>
    <x v="0"/>
    <x v="5"/>
    <x v="21"/>
    <n v="4751.9399999999996"/>
  </r>
  <r>
    <x v="13"/>
    <x v="0"/>
    <x v="0"/>
    <x v="5"/>
    <x v="22"/>
    <n v="9998.85"/>
  </r>
  <r>
    <x v="13"/>
    <x v="0"/>
    <x v="0"/>
    <x v="6"/>
    <x v="23"/>
    <n v="133250.62"/>
  </r>
  <r>
    <x v="13"/>
    <x v="0"/>
    <x v="0"/>
    <x v="6"/>
    <x v="24"/>
    <n v="10878"/>
  </r>
  <r>
    <x v="13"/>
    <x v="0"/>
    <x v="0"/>
    <x v="6"/>
    <x v="25"/>
    <n v="3465.01"/>
  </r>
  <r>
    <x v="13"/>
    <x v="0"/>
    <x v="0"/>
    <x v="6"/>
    <x v="26"/>
    <n v="6902.71"/>
  </r>
  <r>
    <x v="13"/>
    <x v="0"/>
    <x v="0"/>
    <x v="6"/>
    <x v="27"/>
    <n v="241573.79"/>
  </r>
  <r>
    <x v="13"/>
    <x v="0"/>
    <x v="0"/>
    <x v="6"/>
    <x v="28"/>
    <n v="15740"/>
  </r>
  <r>
    <x v="13"/>
    <x v="0"/>
    <x v="0"/>
    <x v="6"/>
    <x v="29"/>
    <n v="15087.03"/>
  </r>
  <r>
    <x v="13"/>
    <x v="0"/>
    <x v="0"/>
    <x v="6"/>
    <x v="33"/>
    <n v="86722.31"/>
  </r>
  <r>
    <x v="13"/>
    <x v="0"/>
    <x v="0"/>
    <x v="6"/>
    <x v="35"/>
    <n v="5122.1000000000004"/>
  </r>
  <r>
    <x v="13"/>
    <x v="0"/>
    <x v="0"/>
    <x v="6"/>
    <x v="59"/>
    <n v="35477.050000000003"/>
  </r>
  <r>
    <x v="13"/>
    <x v="0"/>
    <x v="0"/>
    <x v="6"/>
    <x v="37"/>
    <n v="105117.78"/>
  </r>
  <r>
    <x v="13"/>
    <x v="0"/>
    <x v="0"/>
    <x v="6"/>
    <x v="38"/>
    <n v="16665.28"/>
  </r>
  <r>
    <x v="13"/>
    <x v="0"/>
    <x v="0"/>
    <x v="6"/>
    <x v="41"/>
    <n v="83690.789999999994"/>
  </r>
  <r>
    <x v="13"/>
    <x v="0"/>
    <x v="0"/>
    <x v="6"/>
    <x v="42"/>
    <n v="50"/>
  </r>
  <r>
    <x v="13"/>
    <x v="0"/>
    <x v="0"/>
    <x v="6"/>
    <x v="43"/>
    <n v="10775.89"/>
  </r>
  <r>
    <x v="13"/>
    <x v="0"/>
    <x v="0"/>
    <x v="6"/>
    <x v="44"/>
    <n v="44674.78"/>
  </r>
  <r>
    <x v="13"/>
    <x v="0"/>
    <x v="0"/>
    <x v="6"/>
    <x v="45"/>
    <n v="53987.89"/>
  </r>
  <r>
    <x v="13"/>
    <x v="0"/>
    <x v="0"/>
    <x v="6"/>
    <x v="70"/>
    <n v="179.62"/>
  </r>
  <r>
    <x v="13"/>
    <x v="0"/>
    <x v="0"/>
    <x v="6"/>
    <x v="46"/>
    <n v="9086.65"/>
  </r>
  <r>
    <x v="13"/>
    <x v="0"/>
    <x v="0"/>
    <x v="7"/>
    <x v="43"/>
    <n v="26872.86"/>
  </r>
  <r>
    <x v="13"/>
    <x v="0"/>
    <x v="0"/>
    <x v="8"/>
    <x v="47"/>
    <n v="676.02"/>
  </r>
  <r>
    <x v="13"/>
    <x v="0"/>
    <x v="0"/>
    <x v="8"/>
    <x v="64"/>
    <n v="6782.12"/>
  </r>
  <r>
    <x v="13"/>
    <x v="0"/>
    <x v="0"/>
    <x v="8"/>
    <x v="65"/>
    <n v="15862.58"/>
  </r>
  <r>
    <x v="13"/>
    <x v="0"/>
    <x v="0"/>
    <x v="8"/>
    <x v="48"/>
    <n v="21556.52"/>
  </r>
  <r>
    <x v="13"/>
    <x v="0"/>
    <x v="1"/>
    <x v="0"/>
    <x v="0"/>
    <n v="43389.93"/>
  </r>
  <r>
    <x v="13"/>
    <x v="0"/>
    <x v="1"/>
    <x v="2"/>
    <x v="1"/>
    <n v="500635.81"/>
  </r>
  <r>
    <x v="13"/>
    <x v="0"/>
    <x v="1"/>
    <x v="2"/>
    <x v="2"/>
    <n v="25148.32"/>
  </r>
  <r>
    <x v="13"/>
    <x v="0"/>
    <x v="1"/>
    <x v="2"/>
    <x v="3"/>
    <n v="3564.43"/>
  </r>
  <r>
    <x v="13"/>
    <x v="0"/>
    <x v="1"/>
    <x v="2"/>
    <x v="4"/>
    <n v="81383.289999999994"/>
  </r>
  <r>
    <x v="13"/>
    <x v="0"/>
    <x v="1"/>
    <x v="2"/>
    <x v="5"/>
    <n v="25838.55"/>
  </r>
  <r>
    <x v="13"/>
    <x v="0"/>
    <x v="1"/>
    <x v="3"/>
    <x v="1"/>
    <n v="449912.2"/>
  </r>
  <r>
    <x v="13"/>
    <x v="0"/>
    <x v="1"/>
    <x v="3"/>
    <x v="2"/>
    <n v="19820.73"/>
  </r>
  <r>
    <x v="13"/>
    <x v="0"/>
    <x v="1"/>
    <x v="3"/>
    <x v="3"/>
    <n v="18317.669999999998"/>
  </r>
  <r>
    <x v="13"/>
    <x v="0"/>
    <x v="1"/>
    <x v="3"/>
    <x v="4"/>
    <n v="15629.5"/>
  </r>
  <r>
    <x v="13"/>
    <x v="0"/>
    <x v="1"/>
    <x v="3"/>
    <x v="5"/>
    <n v="9543.1"/>
  </r>
  <r>
    <x v="13"/>
    <x v="0"/>
    <x v="1"/>
    <x v="4"/>
    <x v="7"/>
    <n v="48010.12"/>
  </r>
  <r>
    <x v="13"/>
    <x v="0"/>
    <x v="1"/>
    <x v="4"/>
    <x v="8"/>
    <n v="38180.85"/>
  </r>
  <r>
    <x v="13"/>
    <x v="0"/>
    <x v="1"/>
    <x v="4"/>
    <x v="9"/>
    <n v="88351.72"/>
  </r>
  <r>
    <x v="13"/>
    <x v="0"/>
    <x v="1"/>
    <x v="4"/>
    <x v="10"/>
    <n v="59732.78"/>
  </r>
  <r>
    <x v="13"/>
    <x v="0"/>
    <x v="1"/>
    <x v="4"/>
    <x v="11"/>
    <n v="587.48"/>
  </r>
  <r>
    <x v="13"/>
    <x v="0"/>
    <x v="1"/>
    <x v="4"/>
    <x v="12"/>
    <n v="708.6"/>
  </r>
  <r>
    <x v="13"/>
    <x v="0"/>
    <x v="1"/>
    <x v="4"/>
    <x v="13"/>
    <n v="2939.3"/>
  </r>
  <r>
    <x v="13"/>
    <x v="0"/>
    <x v="1"/>
    <x v="4"/>
    <x v="14"/>
    <n v="13063.11"/>
  </r>
  <r>
    <x v="13"/>
    <x v="0"/>
    <x v="1"/>
    <x v="4"/>
    <x v="15"/>
    <n v="66354.62"/>
  </r>
  <r>
    <x v="13"/>
    <x v="0"/>
    <x v="1"/>
    <x v="4"/>
    <x v="16"/>
    <n v="110920.79"/>
  </r>
  <r>
    <x v="13"/>
    <x v="0"/>
    <x v="1"/>
    <x v="4"/>
    <x v="17"/>
    <n v="933.74"/>
  </r>
  <r>
    <x v="13"/>
    <x v="0"/>
    <x v="1"/>
    <x v="4"/>
    <x v="56"/>
    <n v="752.93"/>
  </r>
  <r>
    <x v="13"/>
    <x v="0"/>
    <x v="1"/>
    <x v="5"/>
    <x v="18"/>
    <n v="60771.75"/>
  </r>
  <r>
    <x v="13"/>
    <x v="0"/>
    <x v="1"/>
    <x v="5"/>
    <x v="21"/>
    <n v="8400"/>
  </r>
  <r>
    <x v="13"/>
    <x v="0"/>
    <x v="1"/>
    <x v="5"/>
    <x v="22"/>
    <n v="1863.04"/>
  </r>
  <r>
    <x v="13"/>
    <x v="0"/>
    <x v="1"/>
    <x v="6"/>
    <x v="23"/>
    <n v="5819.28"/>
  </r>
  <r>
    <x v="13"/>
    <x v="0"/>
    <x v="1"/>
    <x v="6"/>
    <x v="26"/>
    <n v="2145"/>
  </r>
  <r>
    <x v="13"/>
    <x v="0"/>
    <x v="1"/>
    <x v="6"/>
    <x v="27"/>
    <n v="115193.7"/>
  </r>
  <r>
    <x v="13"/>
    <x v="0"/>
    <x v="1"/>
    <x v="6"/>
    <x v="35"/>
    <n v="74164.86"/>
  </r>
  <r>
    <x v="13"/>
    <x v="0"/>
    <x v="1"/>
    <x v="6"/>
    <x v="36"/>
    <n v="8652.2000000000007"/>
  </r>
  <r>
    <x v="13"/>
    <x v="0"/>
    <x v="1"/>
    <x v="6"/>
    <x v="59"/>
    <n v="1173.97"/>
  </r>
  <r>
    <x v="13"/>
    <x v="0"/>
    <x v="1"/>
    <x v="6"/>
    <x v="37"/>
    <n v="779.04"/>
  </r>
  <r>
    <x v="13"/>
    <x v="0"/>
    <x v="1"/>
    <x v="6"/>
    <x v="53"/>
    <n v="1042"/>
  </r>
  <r>
    <x v="13"/>
    <x v="0"/>
    <x v="1"/>
    <x v="6"/>
    <x v="43"/>
    <n v="3820"/>
  </r>
  <r>
    <x v="13"/>
    <x v="0"/>
    <x v="1"/>
    <x v="6"/>
    <x v="44"/>
    <n v="17550.78"/>
  </r>
  <r>
    <x v="13"/>
    <x v="0"/>
    <x v="1"/>
    <x v="6"/>
    <x v="46"/>
    <n v="1700"/>
  </r>
  <r>
    <x v="13"/>
    <x v="0"/>
    <x v="1"/>
    <x v="7"/>
    <x v="43"/>
    <n v="3725.67"/>
  </r>
  <r>
    <x v="13"/>
    <x v="0"/>
    <x v="1"/>
    <x v="8"/>
    <x v="61"/>
    <n v="5141.3599999999997"/>
  </r>
  <r>
    <x v="13"/>
    <x v="0"/>
    <x v="1"/>
    <x v="8"/>
    <x v="47"/>
    <n v="2396.41"/>
  </r>
  <r>
    <x v="13"/>
    <x v="0"/>
    <x v="1"/>
    <x v="8"/>
    <x v="64"/>
    <n v="15348.9"/>
  </r>
  <r>
    <x v="13"/>
    <x v="0"/>
    <x v="1"/>
    <x v="8"/>
    <x v="65"/>
    <n v="8612.68"/>
  </r>
  <r>
    <x v="13"/>
    <x v="0"/>
    <x v="1"/>
    <x v="8"/>
    <x v="48"/>
    <n v="9862.36"/>
  </r>
  <r>
    <x v="14"/>
    <x v="0"/>
    <x v="0"/>
    <x v="2"/>
    <x v="1"/>
    <n v="46993.52"/>
  </r>
  <r>
    <x v="14"/>
    <x v="0"/>
    <x v="0"/>
    <x v="2"/>
    <x v="2"/>
    <n v="385"/>
  </r>
  <r>
    <x v="14"/>
    <x v="0"/>
    <x v="0"/>
    <x v="2"/>
    <x v="4"/>
    <n v="2000"/>
  </r>
  <r>
    <x v="14"/>
    <x v="0"/>
    <x v="0"/>
    <x v="3"/>
    <x v="1"/>
    <n v="762.3"/>
  </r>
  <r>
    <x v="14"/>
    <x v="0"/>
    <x v="0"/>
    <x v="3"/>
    <x v="2"/>
    <n v="4937.59"/>
  </r>
  <r>
    <x v="14"/>
    <x v="0"/>
    <x v="0"/>
    <x v="3"/>
    <x v="3"/>
    <n v="30343.61"/>
  </r>
  <r>
    <x v="14"/>
    <x v="0"/>
    <x v="0"/>
    <x v="4"/>
    <x v="7"/>
    <n v="3742.02"/>
  </r>
  <r>
    <x v="14"/>
    <x v="0"/>
    <x v="0"/>
    <x v="4"/>
    <x v="8"/>
    <n v="2757.26"/>
  </r>
  <r>
    <x v="14"/>
    <x v="0"/>
    <x v="0"/>
    <x v="4"/>
    <x v="9"/>
    <n v="5703.87"/>
  </r>
  <r>
    <x v="14"/>
    <x v="0"/>
    <x v="0"/>
    <x v="4"/>
    <x v="11"/>
    <n v="80.569999999999993"/>
  </r>
  <r>
    <x v="14"/>
    <x v="0"/>
    <x v="0"/>
    <x v="4"/>
    <x v="12"/>
    <n v="66.86"/>
  </r>
  <r>
    <x v="14"/>
    <x v="0"/>
    <x v="0"/>
    <x v="4"/>
    <x v="13"/>
    <n v="364.39"/>
  </r>
  <r>
    <x v="14"/>
    <x v="0"/>
    <x v="0"/>
    <x v="4"/>
    <x v="14"/>
    <n v="575.04999999999995"/>
  </r>
  <r>
    <x v="14"/>
    <x v="0"/>
    <x v="0"/>
    <x v="4"/>
    <x v="15"/>
    <n v="11611.6"/>
  </r>
  <r>
    <x v="14"/>
    <x v="0"/>
    <x v="0"/>
    <x v="5"/>
    <x v="18"/>
    <n v="2745.46"/>
  </r>
  <r>
    <x v="14"/>
    <x v="0"/>
    <x v="0"/>
    <x v="5"/>
    <x v="19"/>
    <n v="88.36"/>
  </r>
  <r>
    <x v="14"/>
    <x v="0"/>
    <x v="0"/>
    <x v="5"/>
    <x v="21"/>
    <n v="35.47"/>
  </r>
  <r>
    <x v="14"/>
    <x v="0"/>
    <x v="0"/>
    <x v="5"/>
    <x v="22"/>
    <n v="2788.65"/>
  </r>
  <r>
    <x v="14"/>
    <x v="0"/>
    <x v="0"/>
    <x v="6"/>
    <x v="24"/>
    <n v="106"/>
  </r>
  <r>
    <x v="14"/>
    <x v="0"/>
    <x v="0"/>
    <x v="6"/>
    <x v="26"/>
    <n v="150"/>
  </r>
  <r>
    <x v="14"/>
    <x v="0"/>
    <x v="0"/>
    <x v="6"/>
    <x v="27"/>
    <n v="903.03"/>
  </r>
  <r>
    <x v="14"/>
    <x v="0"/>
    <x v="0"/>
    <x v="6"/>
    <x v="29"/>
    <n v="1231.0999999999999"/>
  </r>
  <r>
    <x v="14"/>
    <x v="0"/>
    <x v="0"/>
    <x v="6"/>
    <x v="30"/>
    <n v="75"/>
  </r>
  <r>
    <x v="14"/>
    <x v="0"/>
    <x v="0"/>
    <x v="6"/>
    <x v="34"/>
    <n v="1583.89"/>
  </r>
  <r>
    <x v="14"/>
    <x v="0"/>
    <x v="0"/>
    <x v="6"/>
    <x v="35"/>
    <n v="14195.53"/>
  </r>
  <r>
    <x v="14"/>
    <x v="0"/>
    <x v="0"/>
    <x v="6"/>
    <x v="58"/>
    <n v="8550"/>
  </r>
  <r>
    <x v="14"/>
    <x v="0"/>
    <x v="0"/>
    <x v="6"/>
    <x v="67"/>
    <n v="3537"/>
  </r>
  <r>
    <x v="14"/>
    <x v="0"/>
    <x v="0"/>
    <x v="6"/>
    <x v="37"/>
    <n v="8681.91"/>
  </r>
  <r>
    <x v="14"/>
    <x v="0"/>
    <x v="0"/>
    <x v="6"/>
    <x v="38"/>
    <n v="1600.96"/>
  </r>
  <r>
    <x v="14"/>
    <x v="0"/>
    <x v="0"/>
    <x v="6"/>
    <x v="39"/>
    <n v="131.30000000000001"/>
  </r>
  <r>
    <x v="14"/>
    <x v="0"/>
    <x v="0"/>
    <x v="6"/>
    <x v="44"/>
    <n v="31781.31"/>
  </r>
  <r>
    <x v="14"/>
    <x v="0"/>
    <x v="0"/>
    <x v="6"/>
    <x v="45"/>
    <n v="1910.71"/>
  </r>
  <r>
    <x v="14"/>
    <x v="0"/>
    <x v="0"/>
    <x v="6"/>
    <x v="46"/>
    <n v="1859.5"/>
  </r>
  <r>
    <x v="14"/>
    <x v="0"/>
    <x v="0"/>
    <x v="7"/>
    <x v="43"/>
    <n v="627.03"/>
  </r>
  <r>
    <x v="15"/>
    <x v="0"/>
    <x v="0"/>
    <x v="0"/>
    <x v="0"/>
    <n v="3209.28"/>
  </r>
  <r>
    <x v="15"/>
    <x v="0"/>
    <x v="0"/>
    <x v="1"/>
    <x v="0"/>
    <n v="-95608.3"/>
  </r>
  <r>
    <x v="15"/>
    <x v="0"/>
    <x v="0"/>
    <x v="2"/>
    <x v="1"/>
    <n v="1961727.82"/>
  </r>
  <r>
    <x v="15"/>
    <x v="0"/>
    <x v="0"/>
    <x v="2"/>
    <x v="2"/>
    <n v="19775.810000000001"/>
  </r>
  <r>
    <x v="15"/>
    <x v="0"/>
    <x v="0"/>
    <x v="2"/>
    <x v="3"/>
    <n v="2526.6"/>
  </r>
  <r>
    <x v="15"/>
    <x v="0"/>
    <x v="0"/>
    <x v="2"/>
    <x v="4"/>
    <n v="90521.600000000006"/>
  </r>
  <r>
    <x v="15"/>
    <x v="0"/>
    <x v="0"/>
    <x v="2"/>
    <x v="54"/>
    <n v="5505"/>
  </r>
  <r>
    <x v="15"/>
    <x v="0"/>
    <x v="0"/>
    <x v="3"/>
    <x v="1"/>
    <n v="821000.1"/>
  </r>
  <r>
    <x v="15"/>
    <x v="0"/>
    <x v="0"/>
    <x v="3"/>
    <x v="2"/>
    <n v="34328.559999999998"/>
  </r>
  <r>
    <x v="15"/>
    <x v="0"/>
    <x v="0"/>
    <x v="3"/>
    <x v="3"/>
    <n v="39321.519999999997"/>
  </r>
  <r>
    <x v="15"/>
    <x v="0"/>
    <x v="0"/>
    <x v="3"/>
    <x v="4"/>
    <n v="7288.4"/>
  </r>
  <r>
    <x v="15"/>
    <x v="0"/>
    <x v="0"/>
    <x v="4"/>
    <x v="7"/>
    <n v="154389.12"/>
  </r>
  <r>
    <x v="15"/>
    <x v="0"/>
    <x v="0"/>
    <x v="4"/>
    <x v="8"/>
    <n v="66706.320000000007"/>
  </r>
  <r>
    <x v="15"/>
    <x v="0"/>
    <x v="0"/>
    <x v="4"/>
    <x v="9"/>
    <n v="305831.93"/>
  </r>
  <r>
    <x v="15"/>
    <x v="0"/>
    <x v="0"/>
    <x v="4"/>
    <x v="10"/>
    <n v="110195.65"/>
  </r>
  <r>
    <x v="15"/>
    <x v="0"/>
    <x v="0"/>
    <x v="4"/>
    <x v="11"/>
    <n v="11014.03"/>
  </r>
  <r>
    <x v="15"/>
    <x v="0"/>
    <x v="0"/>
    <x v="4"/>
    <x v="12"/>
    <n v="4052.96"/>
  </r>
  <r>
    <x v="15"/>
    <x v="0"/>
    <x v="0"/>
    <x v="4"/>
    <x v="13"/>
    <n v="10283.41"/>
  </r>
  <r>
    <x v="15"/>
    <x v="0"/>
    <x v="0"/>
    <x v="4"/>
    <x v="14"/>
    <n v="27849.75"/>
  </r>
  <r>
    <x v="15"/>
    <x v="0"/>
    <x v="0"/>
    <x v="4"/>
    <x v="15"/>
    <n v="276361.25"/>
  </r>
  <r>
    <x v="15"/>
    <x v="0"/>
    <x v="0"/>
    <x v="4"/>
    <x v="16"/>
    <n v="293906.53000000003"/>
  </r>
  <r>
    <x v="15"/>
    <x v="0"/>
    <x v="0"/>
    <x v="5"/>
    <x v="18"/>
    <n v="111264.23"/>
  </r>
  <r>
    <x v="15"/>
    <x v="0"/>
    <x v="0"/>
    <x v="5"/>
    <x v="19"/>
    <n v="19378.830000000002"/>
  </r>
  <r>
    <x v="15"/>
    <x v="0"/>
    <x v="0"/>
    <x v="5"/>
    <x v="20"/>
    <n v="74309.490000000005"/>
  </r>
  <r>
    <x v="15"/>
    <x v="0"/>
    <x v="0"/>
    <x v="5"/>
    <x v="21"/>
    <n v="28345.15"/>
  </r>
  <r>
    <x v="15"/>
    <x v="0"/>
    <x v="0"/>
    <x v="5"/>
    <x v="22"/>
    <n v="86530"/>
  </r>
  <r>
    <x v="15"/>
    <x v="0"/>
    <x v="0"/>
    <x v="6"/>
    <x v="23"/>
    <n v="931.34"/>
  </r>
  <r>
    <x v="15"/>
    <x v="0"/>
    <x v="0"/>
    <x v="6"/>
    <x v="24"/>
    <n v="1174"/>
  </r>
  <r>
    <x v="15"/>
    <x v="0"/>
    <x v="0"/>
    <x v="6"/>
    <x v="25"/>
    <n v="4334"/>
  </r>
  <r>
    <x v="15"/>
    <x v="0"/>
    <x v="0"/>
    <x v="6"/>
    <x v="26"/>
    <n v="11918.74"/>
  </r>
  <r>
    <x v="15"/>
    <x v="0"/>
    <x v="0"/>
    <x v="6"/>
    <x v="27"/>
    <n v="1196.97"/>
  </r>
  <r>
    <x v="15"/>
    <x v="0"/>
    <x v="0"/>
    <x v="6"/>
    <x v="28"/>
    <n v="166.5"/>
  </r>
  <r>
    <x v="15"/>
    <x v="0"/>
    <x v="0"/>
    <x v="6"/>
    <x v="29"/>
    <n v="23166.57"/>
  </r>
  <r>
    <x v="15"/>
    <x v="0"/>
    <x v="0"/>
    <x v="6"/>
    <x v="30"/>
    <n v="5515.74"/>
  </r>
  <r>
    <x v="15"/>
    <x v="0"/>
    <x v="0"/>
    <x v="6"/>
    <x v="32"/>
    <n v="560.26"/>
  </r>
  <r>
    <x v="15"/>
    <x v="0"/>
    <x v="0"/>
    <x v="6"/>
    <x v="33"/>
    <n v="8920.66"/>
  </r>
  <r>
    <x v="15"/>
    <x v="0"/>
    <x v="0"/>
    <x v="6"/>
    <x v="34"/>
    <n v="12749.35"/>
  </r>
  <r>
    <x v="15"/>
    <x v="0"/>
    <x v="0"/>
    <x v="6"/>
    <x v="35"/>
    <n v="48859.05"/>
  </r>
  <r>
    <x v="15"/>
    <x v="0"/>
    <x v="0"/>
    <x v="6"/>
    <x v="36"/>
    <n v="781.15"/>
  </r>
  <r>
    <x v="15"/>
    <x v="0"/>
    <x v="0"/>
    <x v="6"/>
    <x v="59"/>
    <n v="19532.34"/>
  </r>
  <r>
    <x v="15"/>
    <x v="0"/>
    <x v="0"/>
    <x v="6"/>
    <x v="51"/>
    <n v="4489.09"/>
  </r>
  <r>
    <x v="15"/>
    <x v="0"/>
    <x v="0"/>
    <x v="6"/>
    <x v="67"/>
    <n v="195"/>
  </r>
  <r>
    <x v="15"/>
    <x v="0"/>
    <x v="0"/>
    <x v="6"/>
    <x v="37"/>
    <n v="67316.399999999994"/>
  </r>
  <r>
    <x v="15"/>
    <x v="0"/>
    <x v="0"/>
    <x v="6"/>
    <x v="38"/>
    <n v="18893.84"/>
  </r>
  <r>
    <x v="15"/>
    <x v="0"/>
    <x v="0"/>
    <x v="6"/>
    <x v="39"/>
    <n v="1202.8399999999999"/>
  </r>
  <r>
    <x v="15"/>
    <x v="0"/>
    <x v="0"/>
    <x v="6"/>
    <x v="41"/>
    <n v="142611.17000000001"/>
  </r>
  <r>
    <x v="15"/>
    <x v="0"/>
    <x v="0"/>
    <x v="6"/>
    <x v="43"/>
    <n v="1045.57"/>
  </r>
  <r>
    <x v="15"/>
    <x v="0"/>
    <x v="0"/>
    <x v="6"/>
    <x v="44"/>
    <n v="265358.05"/>
  </r>
  <r>
    <x v="15"/>
    <x v="0"/>
    <x v="0"/>
    <x v="6"/>
    <x v="45"/>
    <n v="41166.339999999997"/>
  </r>
  <r>
    <x v="15"/>
    <x v="0"/>
    <x v="0"/>
    <x v="6"/>
    <x v="46"/>
    <n v="6832.75"/>
  </r>
  <r>
    <x v="15"/>
    <x v="0"/>
    <x v="0"/>
    <x v="7"/>
    <x v="43"/>
    <n v="5547.5"/>
  </r>
  <r>
    <x v="15"/>
    <x v="0"/>
    <x v="0"/>
    <x v="8"/>
    <x v="63"/>
    <n v="15262.36"/>
  </r>
  <r>
    <x v="15"/>
    <x v="0"/>
    <x v="0"/>
    <x v="8"/>
    <x v="47"/>
    <n v="6530.66"/>
  </r>
  <r>
    <x v="15"/>
    <x v="0"/>
    <x v="1"/>
    <x v="0"/>
    <x v="0"/>
    <n v="92399.02"/>
  </r>
  <r>
    <x v="15"/>
    <x v="0"/>
    <x v="1"/>
    <x v="2"/>
    <x v="1"/>
    <n v="12055.88"/>
  </r>
  <r>
    <x v="15"/>
    <x v="0"/>
    <x v="1"/>
    <x v="2"/>
    <x v="2"/>
    <n v="470"/>
  </r>
  <r>
    <x v="15"/>
    <x v="0"/>
    <x v="1"/>
    <x v="2"/>
    <x v="3"/>
    <n v="64.02"/>
  </r>
  <r>
    <x v="15"/>
    <x v="0"/>
    <x v="1"/>
    <x v="3"/>
    <x v="4"/>
    <n v="69680"/>
  </r>
  <r>
    <x v="15"/>
    <x v="0"/>
    <x v="1"/>
    <x v="4"/>
    <x v="7"/>
    <n v="955.7"/>
  </r>
  <r>
    <x v="15"/>
    <x v="0"/>
    <x v="1"/>
    <x v="4"/>
    <x v="8"/>
    <n v="5263.87"/>
  </r>
  <r>
    <x v="15"/>
    <x v="0"/>
    <x v="1"/>
    <x v="4"/>
    <x v="9"/>
    <n v="1855.27"/>
  </r>
  <r>
    <x v="15"/>
    <x v="0"/>
    <x v="1"/>
    <x v="4"/>
    <x v="10"/>
    <n v="5977.33"/>
  </r>
  <r>
    <x v="15"/>
    <x v="0"/>
    <x v="1"/>
    <x v="4"/>
    <x v="11"/>
    <n v="56.23"/>
  </r>
  <r>
    <x v="15"/>
    <x v="0"/>
    <x v="1"/>
    <x v="4"/>
    <x v="12"/>
    <n v="426.63"/>
  </r>
  <r>
    <x v="15"/>
    <x v="0"/>
    <x v="1"/>
    <x v="4"/>
    <x v="13"/>
    <n v="53.74"/>
  </r>
  <r>
    <x v="15"/>
    <x v="0"/>
    <x v="1"/>
    <x v="4"/>
    <x v="14"/>
    <n v="2010.01"/>
  </r>
  <r>
    <x v="15"/>
    <x v="0"/>
    <x v="1"/>
    <x v="4"/>
    <x v="15"/>
    <n v="1172.25"/>
  </r>
  <r>
    <x v="15"/>
    <x v="0"/>
    <x v="1"/>
    <x v="5"/>
    <x v="18"/>
    <n v="2337.13"/>
  </r>
  <r>
    <x v="15"/>
    <x v="0"/>
    <x v="1"/>
    <x v="6"/>
    <x v="26"/>
    <n v="1305"/>
  </r>
  <r>
    <x v="15"/>
    <x v="0"/>
    <x v="1"/>
    <x v="6"/>
    <x v="27"/>
    <n v="13721.23"/>
  </r>
  <r>
    <x v="15"/>
    <x v="0"/>
    <x v="1"/>
    <x v="6"/>
    <x v="30"/>
    <n v="1000"/>
  </r>
  <r>
    <x v="15"/>
    <x v="0"/>
    <x v="1"/>
    <x v="6"/>
    <x v="35"/>
    <n v="2853.05"/>
  </r>
  <r>
    <x v="15"/>
    <x v="0"/>
    <x v="1"/>
    <x v="7"/>
    <x v="43"/>
    <n v="1382.58"/>
  </r>
  <r>
    <x v="16"/>
    <x v="0"/>
    <x v="0"/>
    <x v="0"/>
    <x v="0"/>
    <n v="19102.32"/>
  </r>
  <r>
    <x v="16"/>
    <x v="0"/>
    <x v="0"/>
    <x v="1"/>
    <x v="0"/>
    <n v="-289435.59000000003"/>
  </r>
  <r>
    <x v="16"/>
    <x v="0"/>
    <x v="0"/>
    <x v="2"/>
    <x v="1"/>
    <n v="6834115.4000000004"/>
  </r>
  <r>
    <x v="16"/>
    <x v="0"/>
    <x v="0"/>
    <x v="2"/>
    <x v="2"/>
    <n v="26737.26"/>
  </r>
  <r>
    <x v="16"/>
    <x v="0"/>
    <x v="0"/>
    <x v="2"/>
    <x v="3"/>
    <n v="29178.73"/>
  </r>
  <r>
    <x v="16"/>
    <x v="0"/>
    <x v="0"/>
    <x v="2"/>
    <x v="4"/>
    <n v="378561.24"/>
  </r>
  <r>
    <x v="16"/>
    <x v="0"/>
    <x v="0"/>
    <x v="2"/>
    <x v="5"/>
    <n v="4882"/>
  </r>
  <r>
    <x v="16"/>
    <x v="0"/>
    <x v="0"/>
    <x v="3"/>
    <x v="1"/>
    <n v="2769590.44"/>
  </r>
  <r>
    <x v="16"/>
    <x v="0"/>
    <x v="0"/>
    <x v="3"/>
    <x v="2"/>
    <n v="20610.48"/>
  </r>
  <r>
    <x v="16"/>
    <x v="0"/>
    <x v="0"/>
    <x v="3"/>
    <x v="3"/>
    <n v="70875.8"/>
  </r>
  <r>
    <x v="16"/>
    <x v="0"/>
    <x v="0"/>
    <x v="3"/>
    <x v="4"/>
    <n v="27049.46"/>
  </r>
  <r>
    <x v="16"/>
    <x v="0"/>
    <x v="0"/>
    <x v="3"/>
    <x v="5"/>
    <n v="11276.21"/>
  </r>
  <r>
    <x v="16"/>
    <x v="0"/>
    <x v="0"/>
    <x v="4"/>
    <x v="7"/>
    <n v="540531.94999999995"/>
  </r>
  <r>
    <x v="16"/>
    <x v="0"/>
    <x v="0"/>
    <x v="4"/>
    <x v="8"/>
    <n v="216272.24"/>
  </r>
  <r>
    <x v="16"/>
    <x v="0"/>
    <x v="0"/>
    <x v="4"/>
    <x v="9"/>
    <n v="1107408.3"/>
  </r>
  <r>
    <x v="16"/>
    <x v="0"/>
    <x v="0"/>
    <x v="4"/>
    <x v="10"/>
    <n v="359514.81"/>
  </r>
  <r>
    <x v="16"/>
    <x v="0"/>
    <x v="0"/>
    <x v="4"/>
    <x v="69"/>
    <n v="6112.5"/>
  </r>
  <r>
    <x v="16"/>
    <x v="0"/>
    <x v="0"/>
    <x v="4"/>
    <x v="11"/>
    <n v="18324.98"/>
  </r>
  <r>
    <x v="16"/>
    <x v="0"/>
    <x v="0"/>
    <x v="4"/>
    <x v="12"/>
    <n v="9722.92"/>
  </r>
  <r>
    <x v="16"/>
    <x v="0"/>
    <x v="0"/>
    <x v="4"/>
    <x v="13"/>
    <n v="41312.14"/>
  </r>
  <r>
    <x v="16"/>
    <x v="0"/>
    <x v="0"/>
    <x v="4"/>
    <x v="14"/>
    <n v="64048.32"/>
  </r>
  <r>
    <x v="16"/>
    <x v="0"/>
    <x v="0"/>
    <x v="4"/>
    <x v="15"/>
    <n v="1038053.83"/>
  </r>
  <r>
    <x v="16"/>
    <x v="0"/>
    <x v="0"/>
    <x v="4"/>
    <x v="16"/>
    <n v="849833.73"/>
  </r>
  <r>
    <x v="16"/>
    <x v="0"/>
    <x v="0"/>
    <x v="4"/>
    <x v="17"/>
    <n v="9862.0400000000009"/>
  </r>
  <r>
    <x v="16"/>
    <x v="0"/>
    <x v="0"/>
    <x v="4"/>
    <x v="56"/>
    <n v="5061.7299999999996"/>
  </r>
  <r>
    <x v="16"/>
    <x v="0"/>
    <x v="0"/>
    <x v="5"/>
    <x v="18"/>
    <n v="719286.21"/>
  </r>
  <r>
    <x v="16"/>
    <x v="0"/>
    <x v="0"/>
    <x v="5"/>
    <x v="19"/>
    <n v="42011.28"/>
  </r>
  <r>
    <x v="16"/>
    <x v="0"/>
    <x v="0"/>
    <x v="5"/>
    <x v="20"/>
    <n v="350315.61"/>
  </r>
  <r>
    <x v="16"/>
    <x v="0"/>
    <x v="0"/>
    <x v="5"/>
    <x v="21"/>
    <n v="39278.94"/>
  </r>
  <r>
    <x v="16"/>
    <x v="0"/>
    <x v="0"/>
    <x v="5"/>
    <x v="22"/>
    <n v="12543.11"/>
  </r>
  <r>
    <x v="16"/>
    <x v="0"/>
    <x v="0"/>
    <x v="6"/>
    <x v="23"/>
    <n v="193249.07"/>
  </r>
  <r>
    <x v="16"/>
    <x v="0"/>
    <x v="0"/>
    <x v="6"/>
    <x v="24"/>
    <n v="1608.11"/>
  </r>
  <r>
    <x v="16"/>
    <x v="0"/>
    <x v="0"/>
    <x v="6"/>
    <x v="25"/>
    <n v="15262.94"/>
  </r>
  <r>
    <x v="16"/>
    <x v="0"/>
    <x v="0"/>
    <x v="6"/>
    <x v="26"/>
    <n v="25033.18"/>
  </r>
  <r>
    <x v="16"/>
    <x v="0"/>
    <x v="0"/>
    <x v="6"/>
    <x v="27"/>
    <n v="47377.04"/>
  </r>
  <r>
    <x v="16"/>
    <x v="0"/>
    <x v="0"/>
    <x v="6"/>
    <x v="29"/>
    <n v="26318.32"/>
  </r>
  <r>
    <x v="16"/>
    <x v="0"/>
    <x v="0"/>
    <x v="6"/>
    <x v="33"/>
    <n v="149986.35"/>
  </r>
  <r>
    <x v="16"/>
    <x v="0"/>
    <x v="0"/>
    <x v="6"/>
    <x v="34"/>
    <n v="16036.29"/>
  </r>
  <r>
    <x v="16"/>
    <x v="0"/>
    <x v="0"/>
    <x v="6"/>
    <x v="35"/>
    <n v="312311.09999999998"/>
  </r>
  <r>
    <x v="16"/>
    <x v="0"/>
    <x v="0"/>
    <x v="6"/>
    <x v="58"/>
    <n v="27237.24"/>
  </r>
  <r>
    <x v="16"/>
    <x v="0"/>
    <x v="0"/>
    <x v="6"/>
    <x v="37"/>
    <n v="198709.79"/>
  </r>
  <r>
    <x v="16"/>
    <x v="0"/>
    <x v="0"/>
    <x v="6"/>
    <x v="38"/>
    <n v="101430.1"/>
  </r>
  <r>
    <x v="16"/>
    <x v="0"/>
    <x v="0"/>
    <x v="6"/>
    <x v="42"/>
    <n v="338634.88"/>
  </r>
  <r>
    <x v="16"/>
    <x v="0"/>
    <x v="0"/>
    <x v="6"/>
    <x v="53"/>
    <n v="12691.66"/>
  </r>
  <r>
    <x v="16"/>
    <x v="0"/>
    <x v="0"/>
    <x v="6"/>
    <x v="43"/>
    <n v="34264.6"/>
  </r>
  <r>
    <x v="16"/>
    <x v="0"/>
    <x v="0"/>
    <x v="6"/>
    <x v="76"/>
    <n v="25992.79"/>
  </r>
  <r>
    <x v="16"/>
    <x v="0"/>
    <x v="0"/>
    <x v="6"/>
    <x v="60"/>
    <n v="3071.42"/>
  </r>
  <r>
    <x v="16"/>
    <x v="0"/>
    <x v="0"/>
    <x v="6"/>
    <x v="45"/>
    <n v="130416.16"/>
  </r>
  <r>
    <x v="16"/>
    <x v="0"/>
    <x v="0"/>
    <x v="6"/>
    <x v="46"/>
    <n v="24582.720000000001"/>
  </r>
  <r>
    <x v="16"/>
    <x v="0"/>
    <x v="0"/>
    <x v="7"/>
    <x v="43"/>
    <n v="44253.14"/>
  </r>
  <r>
    <x v="16"/>
    <x v="0"/>
    <x v="0"/>
    <x v="8"/>
    <x v="47"/>
    <n v="24882.33"/>
  </r>
  <r>
    <x v="16"/>
    <x v="0"/>
    <x v="0"/>
    <x v="8"/>
    <x v="64"/>
    <n v="114644.24"/>
  </r>
  <r>
    <x v="16"/>
    <x v="0"/>
    <x v="0"/>
    <x v="8"/>
    <x v="65"/>
    <n v="29548.06"/>
  </r>
  <r>
    <x v="16"/>
    <x v="0"/>
    <x v="0"/>
    <x v="8"/>
    <x v="48"/>
    <n v="74490.429999999993"/>
  </r>
  <r>
    <x v="16"/>
    <x v="0"/>
    <x v="1"/>
    <x v="0"/>
    <x v="0"/>
    <n v="270333.27"/>
  </r>
  <r>
    <x v="16"/>
    <x v="0"/>
    <x v="1"/>
    <x v="2"/>
    <x v="1"/>
    <n v="771276.95"/>
  </r>
  <r>
    <x v="16"/>
    <x v="0"/>
    <x v="1"/>
    <x v="2"/>
    <x v="2"/>
    <n v="94386.880000000005"/>
  </r>
  <r>
    <x v="16"/>
    <x v="0"/>
    <x v="1"/>
    <x v="2"/>
    <x v="3"/>
    <n v="76368.86"/>
  </r>
  <r>
    <x v="16"/>
    <x v="0"/>
    <x v="1"/>
    <x v="2"/>
    <x v="4"/>
    <n v="281359.34000000003"/>
  </r>
  <r>
    <x v="16"/>
    <x v="0"/>
    <x v="1"/>
    <x v="2"/>
    <x v="5"/>
    <n v="81176.88"/>
  </r>
  <r>
    <x v="16"/>
    <x v="0"/>
    <x v="1"/>
    <x v="3"/>
    <x v="1"/>
    <n v="787760.34"/>
  </r>
  <r>
    <x v="16"/>
    <x v="0"/>
    <x v="1"/>
    <x v="3"/>
    <x v="2"/>
    <n v="64614.23"/>
  </r>
  <r>
    <x v="16"/>
    <x v="0"/>
    <x v="1"/>
    <x v="3"/>
    <x v="3"/>
    <n v="33820.03"/>
  </r>
  <r>
    <x v="16"/>
    <x v="0"/>
    <x v="1"/>
    <x v="3"/>
    <x v="4"/>
    <n v="24104.18"/>
  </r>
  <r>
    <x v="16"/>
    <x v="0"/>
    <x v="1"/>
    <x v="3"/>
    <x v="5"/>
    <n v="1707.33"/>
  </r>
  <r>
    <x v="16"/>
    <x v="0"/>
    <x v="1"/>
    <x v="4"/>
    <x v="7"/>
    <n v="95988.95"/>
  </r>
  <r>
    <x v="16"/>
    <x v="0"/>
    <x v="1"/>
    <x v="4"/>
    <x v="8"/>
    <n v="68133.36"/>
  </r>
  <r>
    <x v="16"/>
    <x v="0"/>
    <x v="1"/>
    <x v="4"/>
    <x v="9"/>
    <n v="177083.93"/>
  </r>
  <r>
    <x v="16"/>
    <x v="0"/>
    <x v="1"/>
    <x v="4"/>
    <x v="10"/>
    <n v="93416.65"/>
  </r>
  <r>
    <x v="16"/>
    <x v="0"/>
    <x v="1"/>
    <x v="4"/>
    <x v="11"/>
    <n v="3271.73"/>
  </r>
  <r>
    <x v="16"/>
    <x v="0"/>
    <x v="1"/>
    <x v="4"/>
    <x v="12"/>
    <n v="3082.11"/>
  </r>
  <r>
    <x v="16"/>
    <x v="0"/>
    <x v="1"/>
    <x v="4"/>
    <x v="13"/>
    <n v="8075.6"/>
  </r>
  <r>
    <x v="16"/>
    <x v="0"/>
    <x v="1"/>
    <x v="4"/>
    <x v="14"/>
    <n v="21578.54"/>
  </r>
  <r>
    <x v="16"/>
    <x v="0"/>
    <x v="1"/>
    <x v="4"/>
    <x v="15"/>
    <n v="120255.32"/>
  </r>
  <r>
    <x v="16"/>
    <x v="0"/>
    <x v="1"/>
    <x v="4"/>
    <x v="16"/>
    <n v="143915.79999999999"/>
  </r>
  <r>
    <x v="16"/>
    <x v="0"/>
    <x v="1"/>
    <x v="4"/>
    <x v="17"/>
    <n v="1918.28"/>
  </r>
  <r>
    <x v="16"/>
    <x v="0"/>
    <x v="1"/>
    <x v="4"/>
    <x v="56"/>
    <n v="1338.04"/>
  </r>
  <r>
    <x v="16"/>
    <x v="0"/>
    <x v="1"/>
    <x v="5"/>
    <x v="18"/>
    <n v="140638.93"/>
  </r>
  <r>
    <x v="16"/>
    <x v="0"/>
    <x v="1"/>
    <x v="5"/>
    <x v="21"/>
    <n v="59416.68"/>
  </r>
  <r>
    <x v="16"/>
    <x v="0"/>
    <x v="1"/>
    <x v="6"/>
    <x v="23"/>
    <n v="1114.1199999999999"/>
  </r>
  <r>
    <x v="16"/>
    <x v="0"/>
    <x v="1"/>
    <x v="6"/>
    <x v="25"/>
    <n v="2295"/>
  </r>
  <r>
    <x v="16"/>
    <x v="0"/>
    <x v="1"/>
    <x v="6"/>
    <x v="26"/>
    <n v="1291.04"/>
  </r>
  <r>
    <x v="16"/>
    <x v="0"/>
    <x v="1"/>
    <x v="6"/>
    <x v="27"/>
    <n v="79878.84"/>
  </r>
  <r>
    <x v="16"/>
    <x v="0"/>
    <x v="1"/>
    <x v="6"/>
    <x v="32"/>
    <n v="19027"/>
  </r>
  <r>
    <x v="16"/>
    <x v="0"/>
    <x v="1"/>
    <x v="6"/>
    <x v="35"/>
    <n v="5584.88"/>
  </r>
  <r>
    <x v="16"/>
    <x v="0"/>
    <x v="1"/>
    <x v="6"/>
    <x v="36"/>
    <n v="1642"/>
  </r>
  <r>
    <x v="16"/>
    <x v="0"/>
    <x v="1"/>
    <x v="6"/>
    <x v="59"/>
    <n v="95194.14"/>
  </r>
  <r>
    <x v="16"/>
    <x v="0"/>
    <x v="1"/>
    <x v="6"/>
    <x v="43"/>
    <n v="40149.599999999999"/>
  </r>
  <r>
    <x v="16"/>
    <x v="0"/>
    <x v="1"/>
    <x v="6"/>
    <x v="44"/>
    <n v="72682.679999999993"/>
  </r>
  <r>
    <x v="16"/>
    <x v="0"/>
    <x v="1"/>
    <x v="6"/>
    <x v="46"/>
    <n v="9897.25"/>
  </r>
  <r>
    <x v="16"/>
    <x v="0"/>
    <x v="1"/>
    <x v="7"/>
    <x v="43"/>
    <n v="33928.89"/>
  </r>
  <r>
    <x v="16"/>
    <x v="0"/>
    <x v="1"/>
    <x v="8"/>
    <x v="47"/>
    <n v="9371.94"/>
  </r>
  <r>
    <x v="16"/>
    <x v="0"/>
    <x v="1"/>
    <x v="8"/>
    <x v="64"/>
    <n v="73785.490000000005"/>
  </r>
  <r>
    <x v="16"/>
    <x v="0"/>
    <x v="1"/>
    <x v="8"/>
    <x v="65"/>
    <n v="28397.63"/>
  </r>
  <r>
    <x v="16"/>
    <x v="0"/>
    <x v="1"/>
    <x v="8"/>
    <x v="48"/>
    <n v="9106.08"/>
  </r>
  <r>
    <x v="17"/>
    <x v="0"/>
    <x v="0"/>
    <x v="0"/>
    <x v="0"/>
    <n v="94722.240000000005"/>
  </r>
  <r>
    <x v="17"/>
    <x v="0"/>
    <x v="0"/>
    <x v="1"/>
    <x v="0"/>
    <n v="-425704.9"/>
  </r>
  <r>
    <x v="17"/>
    <x v="0"/>
    <x v="0"/>
    <x v="2"/>
    <x v="1"/>
    <n v="8071300.2400000002"/>
  </r>
  <r>
    <x v="17"/>
    <x v="0"/>
    <x v="0"/>
    <x v="2"/>
    <x v="2"/>
    <n v="143480.60999999999"/>
  </r>
  <r>
    <x v="17"/>
    <x v="0"/>
    <x v="0"/>
    <x v="2"/>
    <x v="3"/>
    <n v="191139.7"/>
  </r>
  <r>
    <x v="17"/>
    <x v="0"/>
    <x v="0"/>
    <x v="2"/>
    <x v="4"/>
    <n v="372484.56"/>
  </r>
  <r>
    <x v="17"/>
    <x v="0"/>
    <x v="0"/>
    <x v="2"/>
    <x v="5"/>
    <n v="54305.13"/>
  </r>
  <r>
    <x v="17"/>
    <x v="0"/>
    <x v="0"/>
    <x v="2"/>
    <x v="54"/>
    <n v="103494"/>
  </r>
  <r>
    <x v="17"/>
    <x v="0"/>
    <x v="0"/>
    <x v="3"/>
    <x v="1"/>
    <n v="2809764.01"/>
  </r>
  <r>
    <x v="17"/>
    <x v="0"/>
    <x v="0"/>
    <x v="3"/>
    <x v="2"/>
    <n v="141795.76999999999"/>
  </r>
  <r>
    <x v="17"/>
    <x v="0"/>
    <x v="0"/>
    <x v="3"/>
    <x v="3"/>
    <n v="143321.67000000001"/>
  </r>
  <r>
    <x v="17"/>
    <x v="0"/>
    <x v="0"/>
    <x v="3"/>
    <x v="4"/>
    <n v="89763.53"/>
  </r>
  <r>
    <x v="17"/>
    <x v="0"/>
    <x v="0"/>
    <x v="3"/>
    <x v="5"/>
    <n v="21396.86"/>
  </r>
  <r>
    <x v="17"/>
    <x v="0"/>
    <x v="0"/>
    <x v="4"/>
    <x v="7"/>
    <n v="663170.21"/>
  </r>
  <r>
    <x v="17"/>
    <x v="0"/>
    <x v="0"/>
    <x v="4"/>
    <x v="8"/>
    <n v="236516.95"/>
  </r>
  <r>
    <x v="17"/>
    <x v="0"/>
    <x v="0"/>
    <x v="4"/>
    <x v="9"/>
    <n v="1346449.5"/>
  </r>
  <r>
    <x v="17"/>
    <x v="0"/>
    <x v="0"/>
    <x v="4"/>
    <x v="10"/>
    <n v="401368.67"/>
  </r>
  <r>
    <x v="17"/>
    <x v="0"/>
    <x v="0"/>
    <x v="4"/>
    <x v="11"/>
    <n v="4170.5600000000004"/>
  </r>
  <r>
    <x v="17"/>
    <x v="0"/>
    <x v="0"/>
    <x v="4"/>
    <x v="12"/>
    <n v="2029.21"/>
  </r>
  <r>
    <x v="17"/>
    <x v="0"/>
    <x v="0"/>
    <x v="4"/>
    <x v="13"/>
    <n v="40777.75"/>
  </r>
  <r>
    <x v="17"/>
    <x v="0"/>
    <x v="0"/>
    <x v="4"/>
    <x v="14"/>
    <n v="67448.710000000006"/>
  </r>
  <r>
    <x v="17"/>
    <x v="0"/>
    <x v="0"/>
    <x v="4"/>
    <x v="15"/>
    <n v="1254581.49"/>
  </r>
  <r>
    <x v="17"/>
    <x v="0"/>
    <x v="0"/>
    <x v="4"/>
    <x v="16"/>
    <n v="913375.12"/>
  </r>
  <r>
    <x v="17"/>
    <x v="0"/>
    <x v="0"/>
    <x v="4"/>
    <x v="17"/>
    <n v="13054.41"/>
  </r>
  <r>
    <x v="17"/>
    <x v="0"/>
    <x v="0"/>
    <x v="4"/>
    <x v="56"/>
    <n v="4703.1400000000003"/>
  </r>
  <r>
    <x v="17"/>
    <x v="0"/>
    <x v="0"/>
    <x v="5"/>
    <x v="18"/>
    <n v="383295.99"/>
  </r>
  <r>
    <x v="17"/>
    <x v="0"/>
    <x v="0"/>
    <x v="5"/>
    <x v="19"/>
    <n v="35225.730000000003"/>
  </r>
  <r>
    <x v="17"/>
    <x v="0"/>
    <x v="0"/>
    <x v="5"/>
    <x v="20"/>
    <n v="310115.24"/>
  </r>
  <r>
    <x v="17"/>
    <x v="0"/>
    <x v="0"/>
    <x v="5"/>
    <x v="21"/>
    <n v="48087.57"/>
  </r>
  <r>
    <x v="17"/>
    <x v="0"/>
    <x v="0"/>
    <x v="5"/>
    <x v="22"/>
    <n v="301203.71999999997"/>
  </r>
  <r>
    <x v="17"/>
    <x v="0"/>
    <x v="0"/>
    <x v="6"/>
    <x v="23"/>
    <n v="-928.68"/>
  </r>
  <r>
    <x v="17"/>
    <x v="0"/>
    <x v="0"/>
    <x v="6"/>
    <x v="24"/>
    <n v="2912"/>
  </r>
  <r>
    <x v="17"/>
    <x v="0"/>
    <x v="0"/>
    <x v="6"/>
    <x v="25"/>
    <n v="3188.17"/>
  </r>
  <r>
    <x v="17"/>
    <x v="0"/>
    <x v="0"/>
    <x v="6"/>
    <x v="26"/>
    <n v="41844.910000000003"/>
  </r>
  <r>
    <x v="17"/>
    <x v="0"/>
    <x v="0"/>
    <x v="6"/>
    <x v="27"/>
    <n v="278503.77"/>
  </r>
  <r>
    <x v="17"/>
    <x v="0"/>
    <x v="0"/>
    <x v="6"/>
    <x v="28"/>
    <n v="100673.9"/>
  </r>
  <r>
    <x v="17"/>
    <x v="0"/>
    <x v="0"/>
    <x v="6"/>
    <x v="29"/>
    <n v="30357.21"/>
  </r>
  <r>
    <x v="17"/>
    <x v="0"/>
    <x v="0"/>
    <x v="6"/>
    <x v="30"/>
    <n v="1655.46"/>
  </r>
  <r>
    <x v="17"/>
    <x v="0"/>
    <x v="0"/>
    <x v="6"/>
    <x v="31"/>
    <n v="2034"/>
  </r>
  <r>
    <x v="17"/>
    <x v="0"/>
    <x v="0"/>
    <x v="6"/>
    <x v="34"/>
    <n v="1104.08"/>
  </r>
  <r>
    <x v="17"/>
    <x v="0"/>
    <x v="0"/>
    <x v="6"/>
    <x v="35"/>
    <n v="8680.51"/>
  </r>
  <r>
    <x v="17"/>
    <x v="0"/>
    <x v="0"/>
    <x v="6"/>
    <x v="36"/>
    <n v="1667.05"/>
  </r>
  <r>
    <x v="17"/>
    <x v="0"/>
    <x v="0"/>
    <x v="6"/>
    <x v="68"/>
    <n v="63992.28"/>
  </r>
  <r>
    <x v="17"/>
    <x v="0"/>
    <x v="0"/>
    <x v="6"/>
    <x v="37"/>
    <n v="80277.3"/>
  </r>
  <r>
    <x v="17"/>
    <x v="0"/>
    <x v="0"/>
    <x v="6"/>
    <x v="38"/>
    <n v="81231.83"/>
  </r>
  <r>
    <x v="17"/>
    <x v="0"/>
    <x v="0"/>
    <x v="6"/>
    <x v="39"/>
    <n v="432.3"/>
  </r>
  <r>
    <x v="17"/>
    <x v="0"/>
    <x v="0"/>
    <x v="6"/>
    <x v="40"/>
    <n v="3020.95"/>
  </r>
  <r>
    <x v="17"/>
    <x v="0"/>
    <x v="0"/>
    <x v="6"/>
    <x v="41"/>
    <n v="313668.27"/>
  </r>
  <r>
    <x v="17"/>
    <x v="0"/>
    <x v="0"/>
    <x v="6"/>
    <x v="53"/>
    <n v="150"/>
  </r>
  <r>
    <x v="17"/>
    <x v="0"/>
    <x v="0"/>
    <x v="6"/>
    <x v="43"/>
    <n v="25524.27"/>
  </r>
  <r>
    <x v="17"/>
    <x v="0"/>
    <x v="0"/>
    <x v="6"/>
    <x v="44"/>
    <n v="131261.06"/>
  </r>
  <r>
    <x v="17"/>
    <x v="0"/>
    <x v="0"/>
    <x v="6"/>
    <x v="46"/>
    <n v="15863.45"/>
  </r>
  <r>
    <x v="17"/>
    <x v="0"/>
    <x v="0"/>
    <x v="7"/>
    <x v="43"/>
    <n v="22931.78"/>
  </r>
  <r>
    <x v="17"/>
    <x v="0"/>
    <x v="0"/>
    <x v="8"/>
    <x v="65"/>
    <n v="16313.25"/>
  </r>
  <r>
    <x v="17"/>
    <x v="0"/>
    <x v="1"/>
    <x v="0"/>
    <x v="0"/>
    <n v="330982.65999999997"/>
  </r>
  <r>
    <x v="17"/>
    <x v="0"/>
    <x v="1"/>
    <x v="2"/>
    <x v="1"/>
    <n v="93445.84"/>
  </r>
  <r>
    <x v="17"/>
    <x v="0"/>
    <x v="1"/>
    <x v="2"/>
    <x v="2"/>
    <n v="27398.07"/>
  </r>
  <r>
    <x v="17"/>
    <x v="0"/>
    <x v="1"/>
    <x v="2"/>
    <x v="3"/>
    <n v="65826.25"/>
  </r>
  <r>
    <x v="17"/>
    <x v="0"/>
    <x v="1"/>
    <x v="2"/>
    <x v="4"/>
    <n v="50130.080000000002"/>
  </r>
  <r>
    <x v="17"/>
    <x v="0"/>
    <x v="1"/>
    <x v="3"/>
    <x v="1"/>
    <n v="45969.74"/>
  </r>
  <r>
    <x v="17"/>
    <x v="0"/>
    <x v="1"/>
    <x v="3"/>
    <x v="2"/>
    <n v="6461.32"/>
  </r>
  <r>
    <x v="17"/>
    <x v="0"/>
    <x v="1"/>
    <x v="3"/>
    <x v="3"/>
    <n v="10902.84"/>
  </r>
  <r>
    <x v="17"/>
    <x v="0"/>
    <x v="1"/>
    <x v="3"/>
    <x v="4"/>
    <n v="330391.63"/>
  </r>
  <r>
    <x v="17"/>
    <x v="0"/>
    <x v="1"/>
    <x v="4"/>
    <x v="7"/>
    <n v="17700.91"/>
  </r>
  <r>
    <x v="17"/>
    <x v="0"/>
    <x v="1"/>
    <x v="4"/>
    <x v="8"/>
    <n v="29540.21"/>
  </r>
  <r>
    <x v="17"/>
    <x v="0"/>
    <x v="1"/>
    <x v="4"/>
    <x v="9"/>
    <n v="32441.4"/>
  </r>
  <r>
    <x v="17"/>
    <x v="0"/>
    <x v="1"/>
    <x v="4"/>
    <x v="10"/>
    <n v="41946.43"/>
  </r>
  <r>
    <x v="17"/>
    <x v="0"/>
    <x v="1"/>
    <x v="4"/>
    <x v="11"/>
    <n v="99.55"/>
  </r>
  <r>
    <x v="17"/>
    <x v="0"/>
    <x v="1"/>
    <x v="4"/>
    <x v="12"/>
    <n v="213.15"/>
  </r>
  <r>
    <x v="17"/>
    <x v="0"/>
    <x v="1"/>
    <x v="4"/>
    <x v="13"/>
    <n v="1222.3699999999999"/>
  </r>
  <r>
    <x v="17"/>
    <x v="0"/>
    <x v="1"/>
    <x v="4"/>
    <x v="14"/>
    <n v="5749.89"/>
  </r>
  <r>
    <x v="17"/>
    <x v="0"/>
    <x v="1"/>
    <x v="4"/>
    <x v="15"/>
    <n v="13925.91"/>
  </r>
  <r>
    <x v="17"/>
    <x v="0"/>
    <x v="1"/>
    <x v="4"/>
    <x v="16"/>
    <n v="22785.69"/>
  </r>
  <r>
    <x v="17"/>
    <x v="0"/>
    <x v="1"/>
    <x v="4"/>
    <x v="17"/>
    <n v="347.48"/>
  </r>
  <r>
    <x v="17"/>
    <x v="0"/>
    <x v="1"/>
    <x v="4"/>
    <x v="56"/>
    <n v="578.39"/>
  </r>
  <r>
    <x v="17"/>
    <x v="0"/>
    <x v="1"/>
    <x v="5"/>
    <x v="18"/>
    <n v="246461.51"/>
  </r>
  <r>
    <x v="17"/>
    <x v="0"/>
    <x v="1"/>
    <x v="5"/>
    <x v="19"/>
    <n v="14992.55"/>
  </r>
  <r>
    <x v="17"/>
    <x v="0"/>
    <x v="1"/>
    <x v="5"/>
    <x v="21"/>
    <n v="736.01"/>
  </r>
  <r>
    <x v="17"/>
    <x v="0"/>
    <x v="1"/>
    <x v="5"/>
    <x v="22"/>
    <n v="83397.17"/>
  </r>
  <r>
    <x v="17"/>
    <x v="0"/>
    <x v="1"/>
    <x v="6"/>
    <x v="23"/>
    <n v="15.5"/>
  </r>
  <r>
    <x v="17"/>
    <x v="0"/>
    <x v="1"/>
    <x v="6"/>
    <x v="25"/>
    <n v="2090"/>
  </r>
  <r>
    <x v="17"/>
    <x v="0"/>
    <x v="1"/>
    <x v="6"/>
    <x v="26"/>
    <n v="30883.53"/>
  </r>
  <r>
    <x v="17"/>
    <x v="0"/>
    <x v="1"/>
    <x v="6"/>
    <x v="27"/>
    <n v="60884.58"/>
  </r>
  <r>
    <x v="17"/>
    <x v="0"/>
    <x v="1"/>
    <x v="6"/>
    <x v="31"/>
    <n v="2034"/>
  </r>
  <r>
    <x v="17"/>
    <x v="0"/>
    <x v="1"/>
    <x v="6"/>
    <x v="33"/>
    <n v="20384.330000000002"/>
  </r>
  <r>
    <x v="17"/>
    <x v="0"/>
    <x v="1"/>
    <x v="6"/>
    <x v="34"/>
    <n v="69012.69"/>
  </r>
  <r>
    <x v="17"/>
    <x v="0"/>
    <x v="1"/>
    <x v="6"/>
    <x v="35"/>
    <n v="98154.31"/>
  </r>
  <r>
    <x v="17"/>
    <x v="0"/>
    <x v="1"/>
    <x v="6"/>
    <x v="36"/>
    <n v="919.5"/>
  </r>
  <r>
    <x v="17"/>
    <x v="0"/>
    <x v="1"/>
    <x v="6"/>
    <x v="59"/>
    <n v="346.56"/>
  </r>
  <r>
    <x v="17"/>
    <x v="0"/>
    <x v="1"/>
    <x v="6"/>
    <x v="68"/>
    <n v="7713.05"/>
  </r>
  <r>
    <x v="17"/>
    <x v="0"/>
    <x v="1"/>
    <x v="6"/>
    <x v="51"/>
    <n v="34405.699999999997"/>
  </r>
  <r>
    <x v="17"/>
    <x v="0"/>
    <x v="1"/>
    <x v="6"/>
    <x v="37"/>
    <n v="134243.23000000001"/>
  </r>
  <r>
    <x v="17"/>
    <x v="0"/>
    <x v="1"/>
    <x v="6"/>
    <x v="38"/>
    <n v="66791.570000000007"/>
  </r>
  <r>
    <x v="17"/>
    <x v="0"/>
    <x v="1"/>
    <x v="6"/>
    <x v="40"/>
    <n v="1178.43"/>
  </r>
  <r>
    <x v="17"/>
    <x v="0"/>
    <x v="1"/>
    <x v="6"/>
    <x v="43"/>
    <n v="18358"/>
  </r>
  <r>
    <x v="17"/>
    <x v="0"/>
    <x v="1"/>
    <x v="6"/>
    <x v="44"/>
    <n v="158487.71"/>
  </r>
  <r>
    <x v="17"/>
    <x v="0"/>
    <x v="1"/>
    <x v="6"/>
    <x v="45"/>
    <n v="156170.34"/>
  </r>
  <r>
    <x v="17"/>
    <x v="0"/>
    <x v="1"/>
    <x v="6"/>
    <x v="70"/>
    <n v="1142.28"/>
  </r>
  <r>
    <x v="17"/>
    <x v="0"/>
    <x v="1"/>
    <x v="6"/>
    <x v="46"/>
    <n v="4981.1000000000004"/>
  </r>
  <r>
    <x v="17"/>
    <x v="0"/>
    <x v="1"/>
    <x v="7"/>
    <x v="43"/>
    <n v="22450.78"/>
  </r>
  <r>
    <x v="17"/>
    <x v="0"/>
    <x v="1"/>
    <x v="8"/>
    <x v="63"/>
    <n v="17130.75"/>
  </r>
  <r>
    <x v="17"/>
    <x v="0"/>
    <x v="1"/>
    <x v="8"/>
    <x v="47"/>
    <n v="92054.95"/>
  </r>
  <r>
    <x v="17"/>
    <x v="0"/>
    <x v="1"/>
    <x v="8"/>
    <x v="48"/>
    <n v="10925.01"/>
  </r>
  <r>
    <x v="18"/>
    <x v="0"/>
    <x v="0"/>
    <x v="0"/>
    <x v="0"/>
    <n v="55303.14"/>
  </r>
  <r>
    <x v="18"/>
    <x v="0"/>
    <x v="0"/>
    <x v="1"/>
    <x v="0"/>
    <n v="-144823.99"/>
  </r>
  <r>
    <x v="18"/>
    <x v="0"/>
    <x v="0"/>
    <x v="2"/>
    <x v="1"/>
    <n v="6829818.96"/>
  </r>
  <r>
    <x v="18"/>
    <x v="0"/>
    <x v="0"/>
    <x v="2"/>
    <x v="2"/>
    <n v="57892.02"/>
  </r>
  <r>
    <x v="18"/>
    <x v="0"/>
    <x v="0"/>
    <x v="2"/>
    <x v="3"/>
    <n v="200890.61"/>
  </r>
  <r>
    <x v="18"/>
    <x v="0"/>
    <x v="0"/>
    <x v="2"/>
    <x v="4"/>
    <n v="90966.43"/>
  </r>
  <r>
    <x v="18"/>
    <x v="0"/>
    <x v="0"/>
    <x v="2"/>
    <x v="5"/>
    <n v="183310.19"/>
  </r>
  <r>
    <x v="18"/>
    <x v="0"/>
    <x v="0"/>
    <x v="3"/>
    <x v="1"/>
    <n v="2342431.0299999998"/>
  </r>
  <r>
    <x v="18"/>
    <x v="0"/>
    <x v="0"/>
    <x v="3"/>
    <x v="2"/>
    <n v="41533.49"/>
  </r>
  <r>
    <x v="18"/>
    <x v="0"/>
    <x v="0"/>
    <x v="3"/>
    <x v="3"/>
    <n v="50446.04"/>
  </r>
  <r>
    <x v="18"/>
    <x v="0"/>
    <x v="0"/>
    <x v="3"/>
    <x v="4"/>
    <n v="24921.06"/>
  </r>
  <r>
    <x v="18"/>
    <x v="0"/>
    <x v="0"/>
    <x v="3"/>
    <x v="5"/>
    <n v="10743.59"/>
  </r>
  <r>
    <x v="18"/>
    <x v="0"/>
    <x v="0"/>
    <x v="4"/>
    <x v="7"/>
    <n v="539710.15"/>
  </r>
  <r>
    <x v="18"/>
    <x v="0"/>
    <x v="0"/>
    <x v="4"/>
    <x v="8"/>
    <n v="181566.95"/>
  </r>
  <r>
    <x v="18"/>
    <x v="0"/>
    <x v="0"/>
    <x v="4"/>
    <x v="9"/>
    <n v="1108935.78"/>
  </r>
  <r>
    <x v="18"/>
    <x v="0"/>
    <x v="0"/>
    <x v="4"/>
    <x v="10"/>
    <n v="313718.36"/>
  </r>
  <r>
    <x v="18"/>
    <x v="0"/>
    <x v="0"/>
    <x v="4"/>
    <x v="11"/>
    <n v="6498.59"/>
  </r>
  <r>
    <x v="18"/>
    <x v="0"/>
    <x v="0"/>
    <x v="4"/>
    <x v="12"/>
    <n v="3487.93"/>
  </r>
  <r>
    <x v="18"/>
    <x v="0"/>
    <x v="0"/>
    <x v="4"/>
    <x v="13"/>
    <n v="39619.370000000003"/>
  </r>
  <r>
    <x v="18"/>
    <x v="0"/>
    <x v="0"/>
    <x v="4"/>
    <x v="14"/>
    <n v="57175.92"/>
  </r>
  <r>
    <x v="18"/>
    <x v="0"/>
    <x v="0"/>
    <x v="4"/>
    <x v="15"/>
    <n v="1005553.3"/>
  </r>
  <r>
    <x v="18"/>
    <x v="0"/>
    <x v="0"/>
    <x v="4"/>
    <x v="16"/>
    <n v="835599.59"/>
  </r>
  <r>
    <x v="18"/>
    <x v="0"/>
    <x v="0"/>
    <x v="5"/>
    <x v="18"/>
    <n v="462031.7"/>
  </r>
  <r>
    <x v="18"/>
    <x v="0"/>
    <x v="0"/>
    <x v="5"/>
    <x v="19"/>
    <n v="55459.03"/>
  </r>
  <r>
    <x v="18"/>
    <x v="0"/>
    <x v="0"/>
    <x v="5"/>
    <x v="20"/>
    <n v="154012.10999999999"/>
  </r>
  <r>
    <x v="18"/>
    <x v="0"/>
    <x v="0"/>
    <x v="5"/>
    <x v="21"/>
    <n v="4514.26"/>
  </r>
  <r>
    <x v="18"/>
    <x v="0"/>
    <x v="0"/>
    <x v="5"/>
    <x v="22"/>
    <n v="112690.96"/>
  </r>
  <r>
    <x v="18"/>
    <x v="0"/>
    <x v="0"/>
    <x v="6"/>
    <x v="23"/>
    <n v="5337.28"/>
  </r>
  <r>
    <x v="18"/>
    <x v="0"/>
    <x v="0"/>
    <x v="6"/>
    <x v="25"/>
    <n v="47589.93"/>
  </r>
  <r>
    <x v="18"/>
    <x v="0"/>
    <x v="0"/>
    <x v="6"/>
    <x v="26"/>
    <n v="24290.720000000001"/>
  </r>
  <r>
    <x v="18"/>
    <x v="0"/>
    <x v="0"/>
    <x v="6"/>
    <x v="27"/>
    <n v="68080.91"/>
  </r>
  <r>
    <x v="18"/>
    <x v="0"/>
    <x v="0"/>
    <x v="6"/>
    <x v="29"/>
    <n v="29730.67"/>
  </r>
  <r>
    <x v="18"/>
    <x v="0"/>
    <x v="0"/>
    <x v="6"/>
    <x v="50"/>
    <n v="1766"/>
  </r>
  <r>
    <x v="18"/>
    <x v="0"/>
    <x v="0"/>
    <x v="6"/>
    <x v="31"/>
    <n v="166.32"/>
  </r>
  <r>
    <x v="18"/>
    <x v="0"/>
    <x v="0"/>
    <x v="6"/>
    <x v="33"/>
    <n v="116255.22"/>
  </r>
  <r>
    <x v="18"/>
    <x v="0"/>
    <x v="0"/>
    <x v="6"/>
    <x v="34"/>
    <n v="52412.800000000003"/>
  </r>
  <r>
    <x v="18"/>
    <x v="0"/>
    <x v="0"/>
    <x v="6"/>
    <x v="35"/>
    <n v="75907.56"/>
  </r>
  <r>
    <x v="18"/>
    <x v="0"/>
    <x v="0"/>
    <x v="6"/>
    <x v="51"/>
    <n v="229.56"/>
  </r>
  <r>
    <x v="18"/>
    <x v="0"/>
    <x v="0"/>
    <x v="6"/>
    <x v="37"/>
    <n v="197439.12"/>
  </r>
  <r>
    <x v="18"/>
    <x v="0"/>
    <x v="0"/>
    <x v="6"/>
    <x v="38"/>
    <n v="45262.33"/>
  </r>
  <r>
    <x v="18"/>
    <x v="0"/>
    <x v="0"/>
    <x v="6"/>
    <x v="39"/>
    <n v="2103.29"/>
  </r>
  <r>
    <x v="18"/>
    <x v="0"/>
    <x v="0"/>
    <x v="6"/>
    <x v="40"/>
    <n v="9413.08"/>
  </r>
  <r>
    <x v="18"/>
    <x v="0"/>
    <x v="0"/>
    <x v="6"/>
    <x v="41"/>
    <n v="448985.98"/>
  </r>
  <r>
    <x v="18"/>
    <x v="0"/>
    <x v="0"/>
    <x v="6"/>
    <x v="43"/>
    <n v="10659.19"/>
  </r>
  <r>
    <x v="18"/>
    <x v="0"/>
    <x v="0"/>
    <x v="6"/>
    <x v="44"/>
    <n v="11983.59"/>
  </r>
  <r>
    <x v="18"/>
    <x v="0"/>
    <x v="0"/>
    <x v="6"/>
    <x v="45"/>
    <n v="150855.32999999999"/>
  </r>
  <r>
    <x v="18"/>
    <x v="0"/>
    <x v="0"/>
    <x v="6"/>
    <x v="46"/>
    <n v="10697.25"/>
  </r>
  <r>
    <x v="18"/>
    <x v="0"/>
    <x v="0"/>
    <x v="7"/>
    <x v="43"/>
    <n v="16756.349999999999"/>
  </r>
  <r>
    <x v="18"/>
    <x v="0"/>
    <x v="1"/>
    <x v="0"/>
    <x v="0"/>
    <n v="89520.85"/>
  </r>
  <r>
    <x v="18"/>
    <x v="0"/>
    <x v="1"/>
    <x v="2"/>
    <x v="1"/>
    <n v="320526.48"/>
  </r>
  <r>
    <x v="18"/>
    <x v="0"/>
    <x v="1"/>
    <x v="2"/>
    <x v="2"/>
    <n v="51912.26"/>
  </r>
  <r>
    <x v="18"/>
    <x v="0"/>
    <x v="1"/>
    <x v="2"/>
    <x v="3"/>
    <n v="175139.22"/>
  </r>
  <r>
    <x v="18"/>
    <x v="0"/>
    <x v="1"/>
    <x v="2"/>
    <x v="4"/>
    <n v="46414.1"/>
  </r>
  <r>
    <x v="18"/>
    <x v="0"/>
    <x v="1"/>
    <x v="2"/>
    <x v="5"/>
    <n v="24231.06"/>
  </r>
  <r>
    <x v="18"/>
    <x v="0"/>
    <x v="1"/>
    <x v="3"/>
    <x v="1"/>
    <n v="620744.46"/>
  </r>
  <r>
    <x v="18"/>
    <x v="0"/>
    <x v="1"/>
    <x v="3"/>
    <x v="2"/>
    <n v="63341.97"/>
  </r>
  <r>
    <x v="18"/>
    <x v="0"/>
    <x v="1"/>
    <x v="3"/>
    <x v="3"/>
    <n v="84058.64"/>
  </r>
  <r>
    <x v="18"/>
    <x v="0"/>
    <x v="1"/>
    <x v="3"/>
    <x v="4"/>
    <n v="283235.89"/>
  </r>
  <r>
    <x v="18"/>
    <x v="0"/>
    <x v="1"/>
    <x v="3"/>
    <x v="5"/>
    <n v="35128.47"/>
  </r>
  <r>
    <x v="18"/>
    <x v="0"/>
    <x v="1"/>
    <x v="4"/>
    <x v="7"/>
    <n v="58754.879999999997"/>
  </r>
  <r>
    <x v="18"/>
    <x v="0"/>
    <x v="1"/>
    <x v="4"/>
    <x v="8"/>
    <n v="80957.649999999994"/>
  </r>
  <r>
    <x v="18"/>
    <x v="0"/>
    <x v="1"/>
    <x v="4"/>
    <x v="9"/>
    <n v="83763.08"/>
  </r>
  <r>
    <x v="18"/>
    <x v="0"/>
    <x v="1"/>
    <x v="4"/>
    <x v="10"/>
    <n v="114298.62"/>
  </r>
  <r>
    <x v="18"/>
    <x v="0"/>
    <x v="1"/>
    <x v="4"/>
    <x v="11"/>
    <n v="1879.05"/>
  </r>
  <r>
    <x v="18"/>
    <x v="0"/>
    <x v="1"/>
    <x v="4"/>
    <x v="12"/>
    <n v="1585.31"/>
  </r>
  <r>
    <x v="18"/>
    <x v="0"/>
    <x v="1"/>
    <x v="4"/>
    <x v="13"/>
    <n v="3772.5"/>
  </r>
  <r>
    <x v="18"/>
    <x v="0"/>
    <x v="1"/>
    <x v="4"/>
    <x v="14"/>
    <n v="21564.92"/>
  </r>
  <r>
    <x v="18"/>
    <x v="0"/>
    <x v="1"/>
    <x v="4"/>
    <x v="15"/>
    <n v="50384.37"/>
  </r>
  <r>
    <x v="18"/>
    <x v="0"/>
    <x v="1"/>
    <x v="4"/>
    <x v="16"/>
    <n v="201138.65"/>
  </r>
  <r>
    <x v="18"/>
    <x v="0"/>
    <x v="1"/>
    <x v="5"/>
    <x v="18"/>
    <n v="210608.99"/>
  </r>
  <r>
    <x v="18"/>
    <x v="0"/>
    <x v="1"/>
    <x v="5"/>
    <x v="19"/>
    <n v="18254.95"/>
  </r>
  <r>
    <x v="18"/>
    <x v="0"/>
    <x v="1"/>
    <x v="5"/>
    <x v="20"/>
    <n v="283.79000000000002"/>
  </r>
  <r>
    <x v="18"/>
    <x v="0"/>
    <x v="1"/>
    <x v="5"/>
    <x v="21"/>
    <n v="22903.16"/>
  </r>
  <r>
    <x v="18"/>
    <x v="0"/>
    <x v="1"/>
    <x v="5"/>
    <x v="22"/>
    <n v="47194.39"/>
  </r>
  <r>
    <x v="18"/>
    <x v="0"/>
    <x v="1"/>
    <x v="6"/>
    <x v="23"/>
    <n v="60423.03"/>
  </r>
  <r>
    <x v="18"/>
    <x v="0"/>
    <x v="1"/>
    <x v="6"/>
    <x v="24"/>
    <n v="3875"/>
  </r>
  <r>
    <x v="18"/>
    <x v="0"/>
    <x v="1"/>
    <x v="6"/>
    <x v="25"/>
    <n v="22096.06"/>
  </r>
  <r>
    <x v="18"/>
    <x v="0"/>
    <x v="1"/>
    <x v="6"/>
    <x v="26"/>
    <n v="11238.5"/>
  </r>
  <r>
    <x v="18"/>
    <x v="0"/>
    <x v="1"/>
    <x v="6"/>
    <x v="27"/>
    <n v="41774.959999999999"/>
  </r>
  <r>
    <x v="18"/>
    <x v="0"/>
    <x v="1"/>
    <x v="6"/>
    <x v="50"/>
    <n v="43798.5"/>
  </r>
  <r>
    <x v="18"/>
    <x v="0"/>
    <x v="1"/>
    <x v="6"/>
    <x v="33"/>
    <n v="3944.74"/>
  </r>
  <r>
    <x v="18"/>
    <x v="0"/>
    <x v="1"/>
    <x v="6"/>
    <x v="34"/>
    <n v="1756.86"/>
  </r>
  <r>
    <x v="18"/>
    <x v="0"/>
    <x v="1"/>
    <x v="6"/>
    <x v="35"/>
    <n v="1017.69"/>
  </r>
  <r>
    <x v="18"/>
    <x v="0"/>
    <x v="1"/>
    <x v="6"/>
    <x v="39"/>
    <n v="3560.04"/>
  </r>
  <r>
    <x v="18"/>
    <x v="0"/>
    <x v="1"/>
    <x v="6"/>
    <x v="40"/>
    <n v="3831.37"/>
  </r>
  <r>
    <x v="18"/>
    <x v="0"/>
    <x v="1"/>
    <x v="6"/>
    <x v="41"/>
    <n v="68740"/>
  </r>
  <r>
    <x v="18"/>
    <x v="0"/>
    <x v="1"/>
    <x v="6"/>
    <x v="43"/>
    <n v="5592.4"/>
  </r>
  <r>
    <x v="18"/>
    <x v="0"/>
    <x v="1"/>
    <x v="6"/>
    <x v="44"/>
    <n v="109458.84"/>
  </r>
  <r>
    <x v="18"/>
    <x v="0"/>
    <x v="1"/>
    <x v="6"/>
    <x v="46"/>
    <n v="18336.830000000002"/>
  </r>
  <r>
    <x v="18"/>
    <x v="0"/>
    <x v="1"/>
    <x v="7"/>
    <x v="43"/>
    <n v="37190.89"/>
  </r>
  <r>
    <x v="19"/>
    <x v="0"/>
    <x v="0"/>
    <x v="0"/>
    <x v="0"/>
    <n v="131588.51999999999"/>
  </r>
  <r>
    <x v="19"/>
    <x v="0"/>
    <x v="0"/>
    <x v="1"/>
    <x v="0"/>
    <n v="-1172142.42"/>
  </r>
  <r>
    <x v="19"/>
    <x v="0"/>
    <x v="0"/>
    <x v="2"/>
    <x v="1"/>
    <n v="41561557.609999999"/>
  </r>
  <r>
    <x v="19"/>
    <x v="0"/>
    <x v="0"/>
    <x v="2"/>
    <x v="2"/>
    <n v="570150.77"/>
  </r>
  <r>
    <x v="19"/>
    <x v="0"/>
    <x v="0"/>
    <x v="2"/>
    <x v="3"/>
    <n v="405418.07"/>
  </r>
  <r>
    <x v="19"/>
    <x v="0"/>
    <x v="0"/>
    <x v="2"/>
    <x v="4"/>
    <n v="2280385.7799999998"/>
  </r>
  <r>
    <x v="19"/>
    <x v="0"/>
    <x v="0"/>
    <x v="2"/>
    <x v="5"/>
    <n v="444991.87"/>
  </r>
  <r>
    <x v="19"/>
    <x v="0"/>
    <x v="0"/>
    <x v="3"/>
    <x v="1"/>
    <n v="13042373.99"/>
  </r>
  <r>
    <x v="19"/>
    <x v="0"/>
    <x v="0"/>
    <x v="3"/>
    <x v="2"/>
    <n v="189228.44"/>
  </r>
  <r>
    <x v="19"/>
    <x v="0"/>
    <x v="0"/>
    <x v="3"/>
    <x v="3"/>
    <n v="694064.93"/>
  </r>
  <r>
    <x v="19"/>
    <x v="0"/>
    <x v="0"/>
    <x v="3"/>
    <x v="4"/>
    <n v="4553"/>
  </r>
  <r>
    <x v="19"/>
    <x v="0"/>
    <x v="0"/>
    <x v="3"/>
    <x v="5"/>
    <n v="220465.41"/>
  </r>
  <r>
    <x v="19"/>
    <x v="0"/>
    <x v="0"/>
    <x v="4"/>
    <x v="7"/>
    <n v="3378820.31"/>
  </r>
  <r>
    <x v="19"/>
    <x v="0"/>
    <x v="0"/>
    <x v="4"/>
    <x v="8"/>
    <n v="1051040.8500000001"/>
  </r>
  <r>
    <x v="19"/>
    <x v="0"/>
    <x v="0"/>
    <x v="4"/>
    <x v="9"/>
    <n v="6804202"/>
  </r>
  <r>
    <x v="19"/>
    <x v="0"/>
    <x v="0"/>
    <x v="4"/>
    <x v="10"/>
    <n v="1735628.95"/>
  </r>
  <r>
    <x v="19"/>
    <x v="0"/>
    <x v="0"/>
    <x v="4"/>
    <x v="11"/>
    <n v="42548.03"/>
  </r>
  <r>
    <x v="19"/>
    <x v="0"/>
    <x v="0"/>
    <x v="4"/>
    <x v="12"/>
    <n v="19279.73"/>
  </r>
  <r>
    <x v="19"/>
    <x v="0"/>
    <x v="0"/>
    <x v="4"/>
    <x v="13"/>
    <n v="245405.17"/>
  </r>
  <r>
    <x v="19"/>
    <x v="0"/>
    <x v="0"/>
    <x v="4"/>
    <x v="14"/>
    <n v="386815.25"/>
  </r>
  <r>
    <x v="19"/>
    <x v="0"/>
    <x v="0"/>
    <x v="4"/>
    <x v="15"/>
    <n v="5999991.3899999997"/>
  </r>
  <r>
    <x v="19"/>
    <x v="0"/>
    <x v="0"/>
    <x v="4"/>
    <x v="16"/>
    <n v="4401310.3899999997"/>
  </r>
  <r>
    <x v="19"/>
    <x v="0"/>
    <x v="0"/>
    <x v="4"/>
    <x v="17"/>
    <n v="65655.320000000007"/>
  </r>
  <r>
    <x v="19"/>
    <x v="0"/>
    <x v="0"/>
    <x v="4"/>
    <x v="56"/>
    <n v="20562.71"/>
  </r>
  <r>
    <x v="19"/>
    <x v="0"/>
    <x v="0"/>
    <x v="5"/>
    <x v="18"/>
    <n v="4096918.23"/>
  </r>
  <r>
    <x v="19"/>
    <x v="0"/>
    <x v="0"/>
    <x v="5"/>
    <x v="19"/>
    <n v="135083.34"/>
  </r>
  <r>
    <x v="19"/>
    <x v="0"/>
    <x v="0"/>
    <x v="5"/>
    <x v="20"/>
    <n v="1345848.46"/>
  </r>
  <r>
    <x v="19"/>
    <x v="0"/>
    <x v="0"/>
    <x v="5"/>
    <x v="21"/>
    <n v="476385.2"/>
  </r>
  <r>
    <x v="19"/>
    <x v="0"/>
    <x v="0"/>
    <x v="5"/>
    <x v="22"/>
    <n v="95773.86"/>
  </r>
  <r>
    <x v="19"/>
    <x v="0"/>
    <x v="0"/>
    <x v="6"/>
    <x v="23"/>
    <n v="21991.55"/>
  </r>
  <r>
    <x v="19"/>
    <x v="0"/>
    <x v="0"/>
    <x v="6"/>
    <x v="25"/>
    <n v="750776.69"/>
  </r>
  <r>
    <x v="19"/>
    <x v="0"/>
    <x v="0"/>
    <x v="6"/>
    <x v="26"/>
    <n v="812472.82"/>
  </r>
  <r>
    <x v="19"/>
    <x v="0"/>
    <x v="0"/>
    <x v="6"/>
    <x v="27"/>
    <n v="407376.17"/>
  </r>
  <r>
    <x v="19"/>
    <x v="0"/>
    <x v="0"/>
    <x v="6"/>
    <x v="30"/>
    <n v="101.9"/>
  </r>
  <r>
    <x v="19"/>
    <x v="0"/>
    <x v="0"/>
    <x v="6"/>
    <x v="31"/>
    <n v="1966"/>
  </r>
  <r>
    <x v="19"/>
    <x v="0"/>
    <x v="0"/>
    <x v="6"/>
    <x v="33"/>
    <n v="267266.03000000003"/>
  </r>
  <r>
    <x v="19"/>
    <x v="0"/>
    <x v="0"/>
    <x v="6"/>
    <x v="34"/>
    <n v="124728.15"/>
  </r>
  <r>
    <x v="19"/>
    <x v="0"/>
    <x v="0"/>
    <x v="6"/>
    <x v="35"/>
    <n v="48374.46"/>
  </r>
  <r>
    <x v="19"/>
    <x v="0"/>
    <x v="0"/>
    <x v="6"/>
    <x v="59"/>
    <n v="256730.08"/>
  </r>
  <r>
    <x v="19"/>
    <x v="0"/>
    <x v="0"/>
    <x v="6"/>
    <x v="37"/>
    <n v="752847.8"/>
  </r>
  <r>
    <x v="19"/>
    <x v="0"/>
    <x v="0"/>
    <x v="6"/>
    <x v="38"/>
    <n v="402213.99"/>
  </r>
  <r>
    <x v="19"/>
    <x v="0"/>
    <x v="0"/>
    <x v="6"/>
    <x v="39"/>
    <n v="25"/>
  </r>
  <r>
    <x v="19"/>
    <x v="0"/>
    <x v="0"/>
    <x v="6"/>
    <x v="40"/>
    <n v="28180.66"/>
  </r>
  <r>
    <x v="19"/>
    <x v="0"/>
    <x v="0"/>
    <x v="6"/>
    <x v="41"/>
    <n v="2531209.0099999998"/>
  </r>
  <r>
    <x v="19"/>
    <x v="0"/>
    <x v="0"/>
    <x v="6"/>
    <x v="43"/>
    <n v="83251.62"/>
  </r>
  <r>
    <x v="19"/>
    <x v="0"/>
    <x v="0"/>
    <x v="6"/>
    <x v="44"/>
    <n v="400587.53"/>
  </r>
  <r>
    <x v="19"/>
    <x v="0"/>
    <x v="0"/>
    <x v="6"/>
    <x v="60"/>
    <n v="157624.22"/>
  </r>
  <r>
    <x v="19"/>
    <x v="0"/>
    <x v="0"/>
    <x v="6"/>
    <x v="45"/>
    <n v="609281.27"/>
  </r>
  <r>
    <x v="19"/>
    <x v="0"/>
    <x v="0"/>
    <x v="6"/>
    <x v="70"/>
    <n v="13631.82"/>
  </r>
  <r>
    <x v="19"/>
    <x v="0"/>
    <x v="0"/>
    <x v="6"/>
    <x v="46"/>
    <n v="18330.02"/>
  </r>
  <r>
    <x v="19"/>
    <x v="0"/>
    <x v="0"/>
    <x v="7"/>
    <x v="43"/>
    <n v="76504.240000000005"/>
  </r>
  <r>
    <x v="19"/>
    <x v="0"/>
    <x v="0"/>
    <x v="8"/>
    <x v="62"/>
    <n v="112198.24"/>
  </r>
  <r>
    <x v="19"/>
    <x v="0"/>
    <x v="0"/>
    <x v="8"/>
    <x v="47"/>
    <n v="16254.58"/>
  </r>
  <r>
    <x v="19"/>
    <x v="0"/>
    <x v="0"/>
    <x v="8"/>
    <x v="64"/>
    <n v="24068.43"/>
  </r>
  <r>
    <x v="19"/>
    <x v="0"/>
    <x v="0"/>
    <x v="8"/>
    <x v="48"/>
    <n v="81619.55"/>
  </r>
  <r>
    <x v="19"/>
    <x v="0"/>
    <x v="1"/>
    <x v="0"/>
    <x v="0"/>
    <n v="1040553.9"/>
  </r>
  <r>
    <x v="19"/>
    <x v="0"/>
    <x v="1"/>
    <x v="2"/>
    <x v="1"/>
    <n v="2993437.79"/>
  </r>
  <r>
    <x v="19"/>
    <x v="0"/>
    <x v="1"/>
    <x v="2"/>
    <x v="2"/>
    <n v="40836.46"/>
  </r>
  <r>
    <x v="19"/>
    <x v="0"/>
    <x v="1"/>
    <x v="2"/>
    <x v="3"/>
    <n v="14940.66"/>
  </r>
  <r>
    <x v="19"/>
    <x v="0"/>
    <x v="1"/>
    <x v="2"/>
    <x v="4"/>
    <n v="1322794.81"/>
  </r>
  <r>
    <x v="19"/>
    <x v="0"/>
    <x v="1"/>
    <x v="2"/>
    <x v="5"/>
    <n v="28215.96"/>
  </r>
  <r>
    <x v="19"/>
    <x v="0"/>
    <x v="1"/>
    <x v="3"/>
    <x v="1"/>
    <n v="1826858.3"/>
  </r>
  <r>
    <x v="19"/>
    <x v="0"/>
    <x v="1"/>
    <x v="3"/>
    <x v="2"/>
    <n v="153835.35999999999"/>
  </r>
  <r>
    <x v="19"/>
    <x v="0"/>
    <x v="1"/>
    <x v="3"/>
    <x v="3"/>
    <n v="106229.14"/>
  </r>
  <r>
    <x v="19"/>
    <x v="0"/>
    <x v="1"/>
    <x v="3"/>
    <x v="4"/>
    <n v="1033885.55"/>
  </r>
  <r>
    <x v="19"/>
    <x v="0"/>
    <x v="1"/>
    <x v="3"/>
    <x v="5"/>
    <n v="22753.75"/>
  </r>
  <r>
    <x v="19"/>
    <x v="0"/>
    <x v="1"/>
    <x v="4"/>
    <x v="7"/>
    <n v="330291.59000000003"/>
  </r>
  <r>
    <x v="19"/>
    <x v="0"/>
    <x v="1"/>
    <x v="4"/>
    <x v="8"/>
    <n v="238914.07"/>
  </r>
  <r>
    <x v="19"/>
    <x v="0"/>
    <x v="1"/>
    <x v="4"/>
    <x v="9"/>
    <n v="664511.49"/>
  </r>
  <r>
    <x v="19"/>
    <x v="0"/>
    <x v="1"/>
    <x v="4"/>
    <x v="10"/>
    <n v="339477.06"/>
  </r>
  <r>
    <x v="19"/>
    <x v="0"/>
    <x v="1"/>
    <x v="4"/>
    <x v="11"/>
    <n v="4338.24"/>
  </r>
  <r>
    <x v="19"/>
    <x v="0"/>
    <x v="1"/>
    <x v="4"/>
    <x v="12"/>
    <n v="4277.49"/>
  </r>
  <r>
    <x v="19"/>
    <x v="0"/>
    <x v="1"/>
    <x v="4"/>
    <x v="13"/>
    <n v="22317.22"/>
  </r>
  <r>
    <x v="19"/>
    <x v="0"/>
    <x v="1"/>
    <x v="4"/>
    <x v="14"/>
    <n v="79398.429999999993"/>
  </r>
  <r>
    <x v="19"/>
    <x v="0"/>
    <x v="1"/>
    <x v="4"/>
    <x v="15"/>
    <n v="444639.53"/>
  </r>
  <r>
    <x v="19"/>
    <x v="0"/>
    <x v="1"/>
    <x v="4"/>
    <x v="16"/>
    <n v="543399.99"/>
  </r>
  <r>
    <x v="19"/>
    <x v="0"/>
    <x v="1"/>
    <x v="4"/>
    <x v="17"/>
    <n v="8318.4"/>
  </r>
  <r>
    <x v="19"/>
    <x v="0"/>
    <x v="1"/>
    <x v="4"/>
    <x v="56"/>
    <n v="4708.01"/>
  </r>
  <r>
    <x v="19"/>
    <x v="0"/>
    <x v="1"/>
    <x v="5"/>
    <x v="18"/>
    <n v="930072.44"/>
  </r>
  <r>
    <x v="19"/>
    <x v="0"/>
    <x v="1"/>
    <x v="5"/>
    <x v="21"/>
    <n v="12641.82"/>
  </r>
  <r>
    <x v="19"/>
    <x v="0"/>
    <x v="1"/>
    <x v="5"/>
    <x v="22"/>
    <n v="23103.599999999999"/>
  </r>
  <r>
    <x v="19"/>
    <x v="0"/>
    <x v="1"/>
    <x v="6"/>
    <x v="23"/>
    <n v="29959.360000000001"/>
  </r>
  <r>
    <x v="19"/>
    <x v="0"/>
    <x v="1"/>
    <x v="6"/>
    <x v="24"/>
    <n v="16104"/>
  </r>
  <r>
    <x v="19"/>
    <x v="0"/>
    <x v="1"/>
    <x v="6"/>
    <x v="25"/>
    <n v="95778.66"/>
  </r>
  <r>
    <x v="19"/>
    <x v="0"/>
    <x v="1"/>
    <x v="6"/>
    <x v="26"/>
    <n v="571156.84"/>
  </r>
  <r>
    <x v="19"/>
    <x v="0"/>
    <x v="1"/>
    <x v="6"/>
    <x v="27"/>
    <n v="193363.52"/>
  </r>
  <r>
    <x v="19"/>
    <x v="0"/>
    <x v="1"/>
    <x v="6"/>
    <x v="28"/>
    <n v="253213.91"/>
  </r>
  <r>
    <x v="19"/>
    <x v="0"/>
    <x v="1"/>
    <x v="6"/>
    <x v="29"/>
    <n v="44029.83"/>
  </r>
  <r>
    <x v="19"/>
    <x v="0"/>
    <x v="1"/>
    <x v="6"/>
    <x v="35"/>
    <n v="40925.71"/>
  </r>
  <r>
    <x v="19"/>
    <x v="0"/>
    <x v="1"/>
    <x v="6"/>
    <x v="36"/>
    <n v="9612.73"/>
  </r>
  <r>
    <x v="19"/>
    <x v="0"/>
    <x v="1"/>
    <x v="6"/>
    <x v="59"/>
    <n v="3610.8"/>
  </r>
  <r>
    <x v="19"/>
    <x v="0"/>
    <x v="1"/>
    <x v="6"/>
    <x v="37"/>
    <n v="16050.27"/>
  </r>
  <r>
    <x v="19"/>
    <x v="0"/>
    <x v="1"/>
    <x v="6"/>
    <x v="38"/>
    <n v="499.77"/>
  </r>
  <r>
    <x v="19"/>
    <x v="0"/>
    <x v="1"/>
    <x v="6"/>
    <x v="40"/>
    <n v="5540"/>
  </r>
  <r>
    <x v="19"/>
    <x v="0"/>
    <x v="1"/>
    <x v="6"/>
    <x v="43"/>
    <n v="88016.73"/>
  </r>
  <r>
    <x v="19"/>
    <x v="0"/>
    <x v="1"/>
    <x v="6"/>
    <x v="44"/>
    <n v="67703.240000000005"/>
  </r>
  <r>
    <x v="19"/>
    <x v="0"/>
    <x v="1"/>
    <x v="6"/>
    <x v="46"/>
    <n v="43622.35"/>
  </r>
  <r>
    <x v="19"/>
    <x v="0"/>
    <x v="1"/>
    <x v="7"/>
    <x v="43"/>
    <n v="192535"/>
  </r>
  <r>
    <x v="20"/>
    <x v="0"/>
    <x v="0"/>
    <x v="0"/>
    <x v="0"/>
    <n v="151113.44"/>
  </r>
  <r>
    <x v="20"/>
    <x v="0"/>
    <x v="0"/>
    <x v="1"/>
    <x v="0"/>
    <n v="-154234.91"/>
  </r>
  <r>
    <x v="20"/>
    <x v="0"/>
    <x v="0"/>
    <x v="2"/>
    <x v="1"/>
    <n v="19700018.809999999"/>
  </r>
  <r>
    <x v="20"/>
    <x v="0"/>
    <x v="0"/>
    <x v="2"/>
    <x v="2"/>
    <n v="314943.40999999997"/>
  </r>
  <r>
    <x v="20"/>
    <x v="0"/>
    <x v="0"/>
    <x v="2"/>
    <x v="3"/>
    <n v="234356.22"/>
  </r>
  <r>
    <x v="20"/>
    <x v="0"/>
    <x v="0"/>
    <x v="2"/>
    <x v="4"/>
    <n v="397366.66"/>
  </r>
  <r>
    <x v="20"/>
    <x v="0"/>
    <x v="0"/>
    <x v="2"/>
    <x v="5"/>
    <n v="205570.62"/>
  </r>
  <r>
    <x v="20"/>
    <x v="0"/>
    <x v="0"/>
    <x v="2"/>
    <x v="54"/>
    <n v="107898"/>
  </r>
  <r>
    <x v="20"/>
    <x v="0"/>
    <x v="0"/>
    <x v="3"/>
    <x v="1"/>
    <n v="6980851.1399999997"/>
  </r>
  <r>
    <x v="20"/>
    <x v="0"/>
    <x v="0"/>
    <x v="3"/>
    <x v="2"/>
    <n v="294580.5"/>
  </r>
  <r>
    <x v="20"/>
    <x v="0"/>
    <x v="0"/>
    <x v="3"/>
    <x v="3"/>
    <n v="494000.02"/>
  </r>
  <r>
    <x v="20"/>
    <x v="0"/>
    <x v="0"/>
    <x v="3"/>
    <x v="4"/>
    <n v="28570.34"/>
  </r>
  <r>
    <x v="20"/>
    <x v="0"/>
    <x v="0"/>
    <x v="3"/>
    <x v="5"/>
    <n v="157248.68"/>
  </r>
  <r>
    <x v="20"/>
    <x v="0"/>
    <x v="0"/>
    <x v="4"/>
    <x v="6"/>
    <n v="4962.24"/>
  </r>
  <r>
    <x v="20"/>
    <x v="0"/>
    <x v="0"/>
    <x v="4"/>
    <x v="55"/>
    <n v="4561.88"/>
  </r>
  <r>
    <x v="20"/>
    <x v="0"/>
    <x v="0"/>
    <x v="4"/>
    <x v="7"/>
    <n v="1567502.11"/>
  </r>
  <r>
    <x v="20"/>
    <x v="0"/>
    <x v="0"/>
    <x v="4"/>
    <x v="8"/>
    <n v="596309.5"/>
  </r>
  <r>
    <x v="20"/>
    <x v="0"/>
    <x v="0"/>
    <x v="4"/>
    <x v="9"/>
    <n v="544399.59"/>
  </r>
  <r>
    <x v="20"/>
    <x v="0"/>
    <x v="0"/>
    <x v="4"/>
    <x v="10"/>
    <n v="160859.04"/>
  </r>
  <r>
    <x v="20"/>
    <x v="0"/>
    <x v="0"/>
    <x v="4"/>
    <x v="11"/>
    <n v="16902.2"/>
  </r>
  <r>
    <x v="20"/>
    <x v="0"/>
    <x v="0"/>
    <x v="4"/>
    <x v="12"/>
    <n v="827843.01"/>
  </r>
  <r>
    <x v="20"/>
    <x v="0"/>
    <x v="0"/>
    <x v="4"/>
    <x v="13"/>
    <n v="77711.12"/>
  </r>
  <r>
    <x v="20"/>
    <x v="0"/>
    <x v="0"/>
    <x v="4"/>
    <x v="14"/>
    <n v="2757254.61"/>
  </r>
  <r>
    <x v="20"/>
    <x v="0"/>
    <x v="0"/>
    <x v="4"/>
    <x v="15"/>
    <n v="2799143.15"/>
  </r>
  <r>
    <x v="20"/>
    <x v="0"/>
    <x v="0"/>
    <x v="4"/>
    <x v="16"/>
    <n v="2331658.21"/>
  </r>
  <r>
    <x v="20"/>
    <x v="0"/>
    <x v="0"/>
    <x v="4"/>
    <x v="17"/>
    <n v="25598.84"/>
  </r>
  <r>
    <x v="20"/>
    <x v="0"/>
    <x v="0"/>
    <x v="4"/>
    <x v="56"/>
    <n v="9701.9699999999993"/>
  </r>
  <r>
    <x v="20"/>
    <x v="0"/>
    <x v="0"/>
    <x v="5"/>
    <x v="18"/>
    <n v="1312037.76"/>
  </r>
  <r>
    <x v="20"/>
    <x v="0"/>
    <x v="0"/>
    <x v="5"/>
    <x v="19"/>
    <n v="144276.79999999999"/>
  </r>
  <r>
    <x v="20"/>
    <x v="0"/>
    <x v="0"/>
    <x v="5"/>
    <x v="21"/>
    <n v="310246.90000000002"/>
  </r>
  <r>
    <x v="20"/>
    <x v="0"/>
    <x v="0"/>
    <x v="5"/>
    <x v="22"/>
    <n v="311756.82"/>
  </r>
  <r>
    <x v="20"/>
    <x v="0"/>
    <x v="0"/>
    <x v="6"/>
    <x v="23"/>
    <n v="1479.18"/>
  </r>
  <r>
    <x v="20"/>
    <x v="0"/>
    <x v="0"/>
    <x v="6"/>
    <x v="24"/>
    <n v="8780.35"/>
  </r>
  <r>
    <x v="20"/>
    <x v="0"/>
    <x v="0"/>
    <x v="6"/>
    <x v="25"/>
    <n v="1108"/>
  </r>
  <r>
    <x v="20"/>
    <x v="0"/>
    <x v="0"/>
    <x v="6"/>
    <x v="26"/>
    <n v="57584.67"/>
  </r>
  <r>
    <x v="20"/>
    <x v="0"/>
    <x v="0"/>
    <x v="6"/>
    <x v="27"/>
    <n v="1657085.28"/>
  </r>
  <r>
    <x v="20"/>
    <x v="0"/>
    <x v="0"/>
    <x v="6"/>
    <x v="28"/>
    <n v="4787"/>
  </r>
  <r>
    <x v="20"/>
    <x v="0"/>
    <x v="0"/>
    <x v="6"/>
    <x v="29"/>
    <n v="31258.48"/>
  </r>
  <r>
    <x v="20"/>
    <x v="0"/>
    <x v="0"/>
    <x v="6"/>
    <x v="50"/>
    <n v="10709.5"/>
  </r>
  <r>
    <x v="20"/>
    <x v="0"/>
    <x v="0"/>
    <x v="6"/>
    <x v="30"/>
    <n v="100968.61"/>
  </r>
  <r>
    <x v="20"/>
    <x v="0"/>
    <x v="0"/>
    <x v="6"/>
    <x v="32"/>
    <n v="6069.14"/>
  </r>
  <r>
    <x v="20"/>
    <x v="0"/>
    <x v="0"/>
    <x v="6"/>
    <x v="33"/>
    <n v="163256.15"/>
  </r>
  <r>
    <x v="20"/>
    <x v="0"/>
    <x v="0"/>
    <x v="6"/>
    <x v="34"/>
    <n v="63726.41"/>
  </r>
  <r>
    <x v="20"/>
    <x v="0"/>
    <x v="0"/>
    <x v="6"/>
    <x v="35"/>
    <n v="129156.29"/>
  </r>
  <r>
    <x v="20"/>
    <x v="0"/>
    <x v="0"/>
    <x v="6"/>
    <x v="36"/>
    <n v="48909.88"/>
  </r>
  <r>
    <x v="20"/>
    <x v="0"/>
    <x v="0"/>
    <x v="6"/>
    <x v="59"/>
    <n v="11827.43"/>
  </r>
  <r>
    <x v="20"/>
    <x v="0"/>
    <x v="0"/>
    <x v="6"/>
    <x v="68"/>
    <n v="4269.66"/>
  </r>
  <r>
    <x v="20"/>
    <x v="0"/>
    <x v="0"/>
    <x v="6"/>
    <x v="37"/>
    <n v="454509"/>
  </r>
  <r>
    <x v="20"/>
    <x v="0"/>
    <x v="0"/>
    <x v="6"/>
    <x v="38"/>
    <n v="97404.03"/>
  </r>
  <r>
    <x v="20"/>
    <x v="0"/>
    <x v="0"/>
    <x v="6"/>
    <x v="39"/>
    <n v="10051.11"/>
  </r>
  <r>
    <x v="20"/>
    <x v="0"/>
    <x v="0"/>
    <x v="6"/>
    <x v="40"/>
    <n v="19072.63"/>
  </r>
  <r>
    <x v="20"/>
    <x v="0"/>
    <x v="0"/>
    <x v="6"/>
    <x v="41"/>
    <n v="437700.78"/>
  </r>
  <r>
    <x v="20"/>
    <x v="0"/>
    <x v="0"/>
    <x v="6"/>
    <x v="42"/>
    <n v="758097.7"/>
  </r>
  <r>
    <x v="20"/>
    <x v="0"/>
    <x v="0"/>
    <x v="6"/>
    <x v="53"/>
    <n v="725037.59"/>
  </r>
  <r>
    <x v="20"/>
    <x v="0"/>
    <x v="0"/>
    <x v="6"/>
    <x v="43"/>
    <n v="51880.41"/>
  </r>
  <r>
    <x v="20"/>
    <x v="0"/>
    <x v="0"/>
    <x v="6"/>
    <x v="44"/>
    <n v="182619.15"/>
  </r>
  <r>
    <x v="20"/>
    <x v="0"/>
    <x v="0"/>
    <x v="6"/>
    <x v="45"/>
    <n v="611373.43000000005"/>
  </r>
  <r>
    <x v="20"/>
    <x v="0"/>
    <x v="0"/>
    <x v="6"/>
    <x v="70"/>
    <n v="22463.38"/>
  </r>
  <r>
    <x v="20"/>
    <x v="0"/>
    <x v="0"/>
    <x v="6"/>
    <x v="46"/>
    <n v="310577.62"/>
  </r>
  <r>
    <x v="20"/>
    <x v="0"/>
    <x v="0"/>
    <x v="7"/>
    <x v="43"/>
    <n v="117406.56"/>
  </r>
  <r>
    <x v="20"/>
    <x v="0"/>
    <x v="0"/>
    <x v="8"/>
    <x v="61"/>
    <n v="685"/>
  </r>
  <r>
    <x v="20"/>
    <x v="0"/>
    <x v="0"/>
    <x v="8"/>
    <x v="47"/>
    <n v="84.09"/>
  </r>
  <r>
    <x v="20"/>
    <x v="0"/>
    <x v="0"/>
    <x v="8"/>
    <x v="64"/>
    <n v="61089.15"/>
  </r>
  <r>
    <x v="20"/>
    <x v="0"/>
    <x v="0"/>
    <x v="8"/>
    <x v="48"/>
    <n v="65761.34"/>
  </r>
  <r>
    <x v="20"/>
    <x v="0"/>
    <x v="1"/>
    <x v="0"/>
    <x v="0"/>
    <n v="3121.47"/>
  </r>
  <r>
    <x v="20"/>
    <x v="0"/>
    <x v="1"/>
    <x v="2"/>
    <x v="1"/>
    <n v="1426443.02"/>
  </r>
  <r>
    <x v="20"/>
    <x v="0"/>
    <x v="1"/>
    <x v="2"/>
    <x v="2"/>
    <n v="45266.8"/>
  </r>
  <r>
    <x v="20"/>
    <x v="0"/>
    <x v="1"/>
    <x v="2"/>
    <x v="3"/>
    <n v="3935.32"/>
  </r>
  <r>
    <x v="20"/>
    <x v="0"/>
    <x v="1"/>
    <x v="2"/>
    <x v="4"/>
    <n v="334835.45"/>
  </r>
  <r>
    <x v="20"/>
    <x v="0"/>
    <x v="1"/>
    <x v="2"/>
    <x v="5"/>
    <n v="74837.179999999993"/>
  </r>
  <r>
    <x v="20"/>
    <x v="0"/>
    <x v="1"/>
    <x v="3"/>
    <x v="1"/>
    <n v="1085775.17"/>
  </r>
  <r>
    <x v="20"/>
    <x v="0"/>
    <x v="1"/>
    <x v="3"/>
    <x v="2"/>
    <n v="19496.72"/>
  </r>
  <r>
    <x v="20"/>
    <x v="0"/>
    <x v="1"/>
    <x v="3"/>
    <x v="3"/>
    <n v="2251.88"/>
  </r>
  <r>
    <x v="20"/>
    <x v="0"/>
    <x v="1"/>
    <x v="3"/>
    <x v="4"/>
    <n v="250827.47"/>
  </r>
  <r>
    <x v="20"/>
    <x v="0"/>
    <x v="1"/>
    <x v="3"/>
    <x v="5"/>
    <n v="23120.57"/>
  </r>
  <r>
    <x v="20"/>
    <x v="0"/>
    <x v="1"/>
    <x v="4"/>
    <x v="6"/>
    <n v="363.31"/>
  </r>
  <r>
    <x v="20"/>
    <x v="0"/>
    <x v="1"/>
    <x v="4"/>
    <x v="55"/>
    <n v="419.48"/>
  </r>
  <r>
    <x v="20"/>
    <x v="0"/>
    <x v="1"/>
    <x v="4"/>
    <x v="7"/>
    <n v="139532.84"/>
  </r>
  <r>
    <x v="20"/>
    <x v="0"/>
    <x v="1"/>
    <x v="4"/>
    <x v="8"/>
    <n v="104524.99"/>
  </r>
  <r>
    <x v="20"/>
    <x v="0"/>
    <x v="1"/>
    <x v="4"/>
    <x v="9"/>
    <n v="44827.15"/>
  </r>
  <r>
    <x v="20"/>
    <x v="0"/>
    <x v="1"/>
    <x v="4"/>
    <x v="10"/>
    <n v="32233.27"/>
  </r>
  <r>
    <x v="20"/>
    <x v="0"/>
    <x v="1"/>
    <x v="4"/>
    <x v="11"/>
    <n v="1469.09"/>
  </r>
  <r>
    <x v="20"/>
    <x v="0"/>
    <x v="1"/>
    <x v="4"/>
    <x v="12"/>
    <n v="147124.25"/>
  </r>
  <r>
    <x v="20"/>
    <x v="0"/>
    <x v="1"/>
    <x v="4"/>
    <x v="13"/>
    <n v="8826.89"/>
  </r>
  <r>
    <x v="20"/>
    <x v="0"/>
    <x v="1"/>
    <x v="4"/>
    <x v="14"/>
    <n v="257605.84"/>
  </r>
  <r>
    <x v="20"/>
    <x v="0"/>
    <x v="1"/>
    <x v="4"/>
    <x v="15"/>
    <n v="204190.88"/>
  </r>
  <r>
    <x v="20"/>
    <x v="0"/>
    <x v="1"/>
    <x v="4"/>
    <x v="16"/>
    <n v="236961.4"/>
  </r>
  <r>
    <x v="20"/>
    <x v="0"/>
    <x v="1"/>
    <x v="4"/>
    <x v="17"/>
    <n v="2308"/>
  </r>
  <r>
    <x v="20"/>
    <x v="0"/>
    <x v="1"/>
    <x v="4"/>
    <x v="56"/>
    <n v="1637.65"/>
  </r>
  <r>
    <x v="20"/>
    <x v="0"/>
    <x v="1"/>
    <x v="5"/>
    <x v="18"/>
    <n v="86917.16"/>
  </r>
  <r>
    <x v="20"/>
    <x v="0"/>
    <x v="1"/>
    <x v="5"/>
    <x v="21"/>
    <n v="469.53"/>
  </r>
  <r>
    <x v="20"/>
    <x v="0"/>
    <x v="1"/>
    <x v="5"/>
    <x v="22"/>
    <n v="11792.37"/>
  </r>
  <r>
    <x v="20"/>
    <x v="0"/>
    <x v="1"/>
    <x v="6"/>
    <x v="24"/>
    <n v="77350.240000000005"/>
  </r>
  <r>
    <x v="20"/>
    <x v="0"/>
    <x v="1"/>
    <x v="6"/>
    <x v="26"/>
    <n v="45"/>
  </r>
  <r>
    <x v="20"/>
    <x v="0"/>
    <x v="1"/>
    <x v="6"/>
    <x v="27"/>
    <n v="7470.44"/>
  </r>
  <r>
    <x v="20"/>
    <x v="0"/>
    <x v="1"/>
    <x v="6"/>
    <x v="28"/>
    <n v="4374"/>
  </r>
  <r>
    <x v="20"/>
    <x v="0"/>
    <x v="1"/>
    <x v="6"/>
    <x v="32"/>
    <n v="2777.6"/>
  </r>
  <r>
    <x v="20"/>
    <x v="0"/>
    <x v="1"/>
    <x v="6"/>
    <x v="51"/>
    <n v="7924.8"/>
  </r>
  <r>
    <x v="20"/>
    <x v="0"/>
    <x v="1"/>
    <x v="6"/>
    <x v="38"/>
    <n v="299.97000000000003"/>
  </r>
  <r>
    <x v="20"/>
    <x v="0"/>
    <x v="1"/>
    <x v="6"/>
    <x v="40"/>
    <n v="625"/>
  </r>
  <r>
    <x v="20"/>
    <x v="0"/>
    <x v="1"/>
    <x v="6"/>
    <x v="43"/>
    <n v="91.2"/>
  </r>
  <r>
    <x v="20"/>
    <x v="0"/>
    <x v="1"/>
    <x v="6"/>
    <x v="46"/>
    <n v="22910.2"/>
  </r>
  <r>
    <x v="20"/>
    <x v="0"/>
    <x v="1"/>
    <x v="7"/>
    <x v="43"/>
    <n v="1688.42"/>
  </r>
  <r>
    <x v="21"/>
    <x v="0"/>
    <x v="0"/>
    <x v="0"/>
    <x v="0"/>
    <n v="2005.14"/>
  </r>
  <r>
    <x v="21"/>
    <x v="0"/>
    <x v="0"/>
    <x v="1"/>
    <x v="0"/>
    <n v="-58282.74"/>
  </r>
  <r>
    <x v="21"/>
    <x v="0"/>
    <x v="0"/>
    <x v="2"/>
    <x v="1"/>
    <n v="1734537.42"/>
  </r>
  <r>
    <x v="21"/>
    <x v="0"/>
    <x v="0"/>
    <x v="2"/>
    <x v="2"/>
    <n v="28784.57"/>
  </r>
  <r>
    <x v="21"/>
    <x v="0"/>
    <x v="0"/>
    <x v="2"/>
    <x v="3"/>
    <n v="40072.959999999999"/>
  </r>
  <r>
    <x v="21"/>
    <x v="0"/>
    <x v="0"/>
    <x v="2"/>
    <x v="4"/>
    <n v="37712.89"/>
  </r>
  <r>
    <x v="21"/>
    <x v="0"/>
    <x v="0"/>
    <x v="2"/>
    <x v="5"/>
    <n v="435.08"/>
  </r>
  <r>
    <x v="21"/>
    <x v="0"/>
    <x v="0"/>
    <x v="2"/>
    <x v="54"/>
    <n v="9505"/>
  </r>
  <r>
    <x v="21"/>
    <x v="0"/>
    <x v="0"/>
    <x v="3"/>
    <x v="1"/>
    <n v="857486.54"/>
  </r>
  <r>
    <x v="21"/>
    <x v="0"/>
    <x v="0"/>
    <x v="3"/>
    <x v="2"/>
    <n v="17335.939999999999"/>
  </r>
  <r>
    <x v="21"/>
    <x v="0"/>
    <x v="0"/>
    <x v="3"/>
    <x v="3"/>
    <n v="46950.42"/>
  </r>
  <r>
    <x v="21"/>
    <x v="0"/>
    <x v="0"/>
    <x v="3"/>
    <x v="4"/>
    <n v="-4177.04"/>
  </r>
  <r>
    <x v="21"/>
    <x v="0"/>
    <x v="0"/>
    <x v="3"/>
    <x v="5"/>
    <n v="7322.63"/>
  </r>
  <r>
    <x v="21"/>
    <x v="0"/>
    <x v="0"/>
    <x v="4"/>
    <x v="7"/>
    <n v="140118.01999999999"/>
  </r>
  <r>
    <x v="21"/>
    <x v="0"/>
    <x v="0"/>
    <x v="4"/>
    <x v="8"/>
    <n v="69062.69"/>
  </r>
  <r>
    <x v="21"/>
    <x v="0"/>
    <x v="0"/>
    <x v="4"/>
    <x v="9"/>
    <n v="277875.59999999998"/>
  </r>
  <r>
    <x v="21"/>
    <x v="0"/>
    <x v="0"/>
    <x v="4"/>
    <x v="10"/>
    <n v="99748.87"/>
  </r>
  <r>
    <x v="21"/>
    <x v="0"/>
    <x v="0"/>
    <x v="4"/>
    <x v="11"/>
    <n v="822.11"/>
  </r>
  <r>
    <x v="21"/>
    <x v="0"/>
    <x v="0"/>
    <x v="4"/>
    <x v="12"/>
    <n v="493.95"/>
  </r>
  <r>
    <x v="21"/>
    <x v="0"/>
    <x v="0"/>
    <x v="4"/>
    <x v="13"/>
    <n v="7983.78"/>
  </r>
  <r>
    <x v="21"/>
    <x v="0"/>
    <x v="0"/>
    <x v="4"/>
    <x v="14"/>
    <n v="14368.49"/>
  </r>
  <r>
    <x v="21"/>
    <x v="0"/>
    <x v="0"/>
    <x v="4"/>
    <x v="15"/>
    <n v="266322.32"/>
  </r>
  <r>
    <x v="21"/>
    <x v="0"/>
    <x v="0"/>
    <x v="4"/>
    <x v="16"/>
    <n v="222011.51"/>
  </r>
  <r>
    <x v="21"/>
    <x v="0"/>
    <x v="0"/>
    <x v="4"/>
    <x v="17"/>
    <n v="2714.14"/>
  </r>
  <r>
    <x v="21"/>
    <x v="0"/>
    <x v="0"/>
    <x v="4"/>
    <x v="56"/>
    <n v="1343.7"/>
  </r>
  <r>
    <x v="21"/>
    <x v="0"/>
    <x v="0"/>
    <x v="5"/>
    <x v="18"/>
    <n v="77335.850000000006"/>
  </r>
  <r>
    <x v="21"/>
    <x v="0"/>
    <x v="0"/>
    <x v="5"/>
    <x v="19"/>
    <n v="12304.97"/>
  </r>
  <r>
    <x v="21"/>
    <x v="0"/>
    <x v="0"/>
    <x v="5"/>
    <x v="20"/>
    <n v="28064.44"/>
  </r>
  <r>
    <x v="21"/>
    <x v="0"/>
    <x v="0"/>
    <x v="5"/>
    <x v="21"/>
    <n v="67369.149999999994"/>
  </r>
  <r>
    <x v="21"/>
    <x v="0"/>
    <x v="0"/>
    <x v="5"/>
    <x v="22"/>
    <n v="62774.82"/>
  </r>
  <r>
    <x v="21"/>
    <x v="0"/>
    <x v="0"/>
    <x v="6"/>
    <x v="23"/>
    <n v="1711.15"/>
  </r>
  <r>
    <x v="21"/>
    <x v="0"/>
    <x v="0"/>
    <x v="6"/>
    <x v="24"/>
    <n v="9652.7000000000007"/>
  </r>
  <r>
    <x v="21"/>
    <x v="0"/>
    <x v="0"/>
    <x v="6"/>
    <x v="25"/>
    <n v="4834.58"/>
  </r>
  <r>
    <x v="21"/>
    <x v="0"/>
    <x v="0"/>
    <x v="6"/>
    <x v="26"/>
    <n v="2041.45"/>
  </r>
  <r>
    <x v="21"/>
    <x v="0"/>
    <x v="0"/>
    <x v="6"/>
    <x v="27"/>
    <n v="5927.87"/>
  </r>
  <r>
    <x v="21"/>
    <x v="0"/>
    <x v="0"/>
    <x v="6"/>
    <x v="28"/>
    <n v="11917.5"/>
  </r>
  <r>
    <x v="21"/>
    <x v="0"/>
    <x v="0"/>
    <x v="6"/>
    <x v="30"/>
    <n v="1400"/>
  </r>
  <r>
    <x v="21"/>
    <x v="0"/>
    <x v="0"/>
    <x v="6"/>
    <x v="31"/>
    <n v="15.12"/>
  </r>
  <r>
    <x v="21"/>
    <x v="0"/>
    <x v="0"/>
    <x v="6"/>
    <x v="32"/>
    <n v="4100"/>
  </r>
  <r>
    <x v="21"/>
    <x v="0"/>
    <x v="0"/>
    <x v="6"/>
    <x v="33"/>
    <n v="5596.12"/>
  </r>
  <r>
    <x v="21"/>
    <x v="0"/>
    <x v="0"/>
    <x v="6"/>
    <x v="34"/>
    <n v="7953.45"/>
  </r>
  <r>
    <x v="21"/>
    <x v="0"/>
    <x v="0"/>
    <x v="6"/>
    <x v="35"/>
    <n v="9943.2000000000007"/>
  </r>
  <r>
    <x v="21"/>
    <x v="0"/>
    <x v="0"/>
    <x v="6"/>
    <x v="36"/>
    <n v="4174.2299999999996"/>
  </r>
  <r>
    <x v="21"/>
    <x v="0"/>
    <x v="0"/>
    <x v="6"/>
    <x v="58"/>
    <n v="14950"/>
  </r>
  <r>
    <x v="21"/>
    <x v="0"/>
    <x v="0"/>
    <x v="6"/>
    <x v="59"/>
    <n v="385.12"/>
  </r>
  <r>
    <x v="21"/>
    <x v="0"/>
    <x v="0"/>
    <x v="6"/>
    <x v="68"/>
    <n v="4004.04"/>
  </r>
  <r>
    <x v="21"/>
    <x v="0"/>
    <x v="0"/>
    <x v="6"/>
    <x v="37"/>
    <n v="41273"/>
  </r>
  <r>
    <x v="21"/>
    <x v="0"/>
    <x v="0"/>
    <x v="6"/>
    <x v="38"/>
    <n v="26126.16"/>
  </r>
  <r>
    <x v="21"/>
    <x v="0"/>
    <x v="0"/>
    <x v="6"/>
    <x v="39"/>
    <n v="886.13"/>
  </r>
  <r>
    <x v="21"/>
    <x v="0"/>
    <x v="0"/>
    <x v="6"/>
    <x v="40"/>
    <n v="424.32"/>
  </r>
  <r>
    <x v="21"/>
    <x v="0"/>
    <x v="0"/>
    <x v="6"/>
    <x v="41"/>
    <n v="37190.400000000001"/>
  </r>
  <r>
    <x v="21"/>
    <x v="0"/>
    <x v="0"/>
    <x v="6"/>
    <x v="42"/>
    <n v="18318.57"/>
  </r>
  <r>
    <x v="21"/>
    <x v="0"/>
    <x v="0"/>
    <x v="6"/>
    <x v="43"/>
    <n v="35603"/>
  </r>
  <r>
    <x v="21"/>
    <x v="0"/>
    <x v="0"/>
    <x v="6"/>
    <x v="44"/>
    <n v="247395.75"/>
  </r>
  <r>
    <x v="21"/>
    <x v="0"/>
    <x v="0"/>
    <x v="6"/>
    <x v="76"/>
    <n v="3128.05"/>
  </r>
  <r>
    <x v="21"/>
    <x v="0"/>
    <x v="0"/>
    <x v="6"/>
    <x v="45"/>
    <n v="56420.56"/>
  </r>
  <r>
    <x v="21"/>
    <x v="0"/>
    <x v="0"/>
    <x v="6"/>
    <x v="46"/>
    <n v="8591.5"/>
  </r>
  <r>
    <x v="21"/>
    <x v="0"/>
    <x v="0"/>
    <x v="6"/>
    <x v="77"/>
    <n v="175"/>
  </r>
  <r>
    <x v="21"/>
    <x v="0"/>
    <x v="0"/>
    <x v="7"/>
    <x v="43"/>
    <n v="16800.080000000002"/>
  </r>
  <r>
    <x v="21"/>
    <x v="0"/>
    <x v="0"/>
    <x v="8"/>
    <x v="61"/>
    <n v="5886.13"/>
  </r>
  <r>
    <x v="21"/>
    <x v="0"/>
    <x v="0"/>
    <x v="8"/>
    <x v="47"/>
    <n v="8395.11"/>
  </r>
  <r>
    <x v="21"/>
    <x v="0"/>
    <x v="0"/>
    <x v="8"/>
    <x v="48"/>
    <n v="43241.33"/>
  </r>
  <r>
    <x v="21"/>
    <x v="0"/>
    <x v="1"/>
    <x v="0"/>
    <x v="0"/>
    <n v="56277.599999999999"/>
  </r>
  <r>
    <x v="21"/>
    <x v="0"/>
    <x v="1"/>
    <x v="2"/>
    <x v="3"/>
    <n v="27396.48"/>
  </r>
  <r>
    <x v="21"/>
    <x v="0"/>
    <x v="1"/>
    <x v="2"/>
    <x v="4"/>
    <n v="48252.54"/>
  </r>
  <r>
    <x v="21"/>
    <x v="0"/>
    <x v="1"/>
    <x v="3"/>
    <x v="1"/>
    <n v="32389.61"/>
  </r>
  <r>
    <x v="21"/>
    <x v="0"/>
    <x v="1"/>
    <x v="3"/>
    <x v="2"/>
    <n v="410.79"/>
  </r>
  <r>
    <x v="21"/>
    <x v="0"/>
    <x v="1"/>
    <x v="3"/>
    <x v="3"/>
    <n v="462.83"/>
  </r>
  <r>
    <x v="21"/>
    <x v="0"/>
    <x v="1"/>
    <x v="3"/>
    <x v="4"/>
    <n v="31559.11"/>
  </r>
  <r>
    <x v="21"/>
    <x v="0"/>
    <x v="1"/>
    <x v="4"/>
    <x v="7"/>
    <n v="5749.8"/>
  </r>
  <r>
    <x v="21"/>
    <x v="0"/>
    <x v="1"/>
    <x v="4"/>
    <x v="8"/>
    <n v="4917.04"/>
  </r>
  <r>
    <x v="21"/>
    <x v="0"/>
    <x v="1"/>
    <x v="4"/>
    <x v="9"/>
    <n v="11636.33"/>
  </r>
  <r>
    <x v="21"/>
    <x v="0"/>
    <x v="1"/>
    <x v="4"/>
    <x v="10"/>
    <n v="5004.8100000000004"/>
  </r>
  <r>
    <x v="21"/>
    <x v="0"/>
    <x v="1"/>
    <x v="4"/>
    <x v="11"/>
    <n v="29.98"/>
  </r>
  <r>
    <x v="21"/>
    <x v="0"/>
    <x v="1"/>
    <x v="4"/>
    <x v="12"/>
    <n v="38.479999999999997"/>
  </r>
  <r>
    <x v="21"/>
    <x v="0"/>
    <x v="1"/>
    <x v="4"/>
    <x v="13"/>
    <n v="433.16"/>
  </r>
  <r>
    <x v="21"/>
    <x v="0"/>
    <x v="1"/>
    <x v="4"/>
    <x v="14"/>
    <n v="1795.2"/>
  </r>
  <r>
    <x v="21"/>
    <x v="0"/>
    <x v="1"/>
    <x v="4"/>
    <x v="15"/>
    <n v="1037.17"/>
  </r>
  <r>
    <x v="21"/>
    <x v="0"/>
    <x v="1"/>
    <x v="4"/>
    <x v="16"/>
    <n v="9696.23"/>
  </r>
  <r>
    <x v="21"/>
    <x v="0"/>
    <x v="1"/>
    <x v="4"/>
    <x v="17"/>
    <n v="111.11"/>
  </r>
  <r>
    <x v="21"/>
    <x v="0"/>
    <x v="1"/>
    <x v="4"/>
    <x v="56"/>
    <n v="79.989999999999995"/>
  </r>
  <r>
    <x v="21"/>
    <x v="0"/>
    <x v="1"/>
    <x v="5"/>
    <x v="18"/>
    <n v="27301.02"/>
  </r>
  <r>
    <x v="21"/>
    <x v="0"/>
    <x v="1"/>
    <x v="5"/>
    <x v="20"/>
    <n v="30591.759999999998"/>
  </r>
  <r>
    <x v="21"/>
    <x v="0"/>
    <x v="1"/>
    <x v="5"/>
    <x v="21"/>
    <n v="3720.94"/>
  </r>
  <r>
    <x v="21"/>
    <x v="0"/>
    <x v="1"/>
    <x v="5"/>
    <x v="22"/>
    <n v="25581.54"/>
  </r>
  <r>
    <x v="21"/>
    <x v="0"/>
    <x v="1"/>
    <x v="6"/>
    <x v="27"/>
    <n v="3461.31"/>
  </r>
  <r>
    <x v="21"/>
    <x v="0"/>
    <x v="1"/>
    <x v="6"/>
    <x v="30"/>
    <n v="434"/>
  </r>
  <r>
    <x v="21"/>
    <x v="0"/>
    <x v="1"/>
    <x v="6"/>
    <x v="32"/>
    <n v="5237.49"/>
  </r>
  <r>
    <x v="21"/>
    <x v="0"/>
    <x v="1"/>
    <x v="6"/>
    <x v="34"/>
    <n v="5683.4"/>
  </r>
  <r>
    <x v="21"/>
    <x v="0"/>
    <x v="1"/>
    <x v="6"/>
    <x v="35"/>
    <n v="2022.91"/>
  </r>
  <r>
    <x v="21"/>
    <x v="0"/>
    <x v="1"/>
    <x v="6"/>
    <x v="36"/>
    <n v="3041.95"/>
  </r>
  <r>
    <x v="21"/>
    <x v="0"/>
    <x v="1"/>
    <x v="6"/>
    <x v="51"/>
    <n v="1555.4"/>
  </r>
  <r>
    <x v="21"/>
    <x v="0"/>
    <x v="1"/>
    <x v="6"/>
    <x v="38"/>
    <n v="5177.18"/>
  </r>
  <r>
    <x v="21"/>
    <x v="0"/>
    <x v="1"/>
    <x v="6"/>
    <x v="40"/>
    <n v="1492.56"/>
  </r>
  <r>
    <x v="21"/>
    <x v="0"/>
    <x v="1"/>
    <x v="6"/>
    <x v="43"/>
    <n v="5322.36"/>
  </r>
  <r>
    <x v="21"/>
    <x v="0"/>
    <x v="1"/>
    <x v="6"/>
    <x v="44"/>
    <n v="63061.72"/>
  </r>
  <r>
    <x v="21"/>
    <x v="0"/>
    <x v="1"/>
    <x v="6"/>
    <x v="45"/>
    <n v="9956.5499999999993"/>
  </r>
  <r>
    <x v="21"/>
    <x v="0"/>
    <x v="1"/>
    <x v="6"/>
    <x v="46"/>
    <n v="732.5"/>
  </r>
  <r>
    <x v="21"/>
    <x v="0"/>
    <x v="1"/>
    <x v="7"/>
    <x v="43"/>
    <n v="4621.5600000000004"/>
  </r>
  <r>
    <x v="21"/>
    <x v="0"/>
    <x v="1"/>
    <x v="8"/>
    <x v="61"/>
    <n v="13341.82"/>
  </r>
  <r>
    <x v="21"/>
    <x v="0"/>
    <x v="1"/>
    <x v="8"/>
    <x v="47"/>
    <n v="5599.95"/>
  </r>
  <r>
    <x v="21"/>
    <x v="0"/>
    <x v="1"/>
    <x v="8"/>
    <x v="64"/>
    <n v="883.2"/>
  </r>
  <r>
    <x v="21"/>
    <x v="0"/>
    <x v="1"/>
    <x v="8"/>
    <x v="48"/>
    <n v="577.15"/>
  </r>
  <r>
    <x v="22"/>
    <x v="0"/>
    <x v="0"/>
    <x v="0"/>
    <x v="0"/>
    <n v="5762.13"/>
  </r>
  <r>
    <x v="22"/>
    <x v="0"/>
    <x v="0"/>
    <x v="1"/>
    <x v="0"/>
    <n v="-76796.95"/>
  </r>
  <r>
    <x v="22"/>
    <x v="0"/>
    <x v="0"/>
    <x v="2"/>
    <x v="1"/>
    <n v="15286547.58"/>
  </r>
  <r>
    <x v="22"/>
    <x v="0"/>
    <x v="0"/>
    <x v="2"/>
    <x v="2"/>
    <n v="220869.3"/>
  </r>
  <r>
    <x v="22"/>
    <x v="0"/>
    <x v="0"/>
    <x v="2"/>
    <x v="4"/>
    <n v="851408.87"/>
  </r>
  <r>
    <x v="22"/>
    <x v="0"/>
    <x v="0"/>
    <x v="2"/>
    <x v="5"/>
    <n v="46806.87"/>
  </r>
  <r>
    <x v="22"/>
    <x v="0"/>
    <x v="0"/>
    <x v="3"/>
    <x v="1"/>
    <n v="6255459.4800000004"/>
  </r>
  <r>
    <x v="22"/>
    <x v="0"/>
    <x v="0"/>
    <x v="3"/>
    <x v="2"/>
    <n v="166831.54"/>
  </r>
  <r>
    <x v="22"/>
    <x v="0"/>
    <x v="0"/>
    <x v="3"/>
    <x v="3"/>
    <n v="127867.63"/>
  </r>
  <r>
    <x v="22"/>
    <x v="0"/>
    <x v="0"/>
    <x v="3"/>
    <x v="4"/>
    <n v="15577.55"/>
  </r>
  <r>
    <x v="22"/>
    <x v="0"/>
    <x v="0"/>
    <x v="3"/>
    <x v="5"/>
    <n v="87171.3"/>
  </r>
  <r>
    <x v="22"/>
    <x v="0"/>
    <x v="0"/>
    <x v="4"/>
    <x v="6"/>
    <n v="2301.9"/>
  </r>
  <r>
    <x v="22"/>
    <x v="0"/>
    <x v="0"/>
    <x v="4"/>
    <x v="55"/>
    <n v="1548.81"/>
  </r>
  <r>
    <x v="22"/>
    <x v="0"/>
    <x v="0"/>
    <x v="4"/>
    <x v="7"/>
    <n v="1231667.31"/>
  </r>
  <r>
    <x v="22"/>
    <x v="0"/>
    <x v="0"/>
    <x v="4"/>
    <x v="8"/>
    <n v="499690.71"/>
  </r>
  <r>
    <x v="22"/>
    <x v="0"/>
    <x v="0"/>
    <x v="4"/>
    <x v="9"/>
    <n v="2485819.2200000002"/>
  </r>
  <r>
    <x v="22"/>
    <x v="0"/>
    <x v="0"/>
    <x v="4"/>
    <x v="10"/>
    <n v="922595.43"/>
  </r>
  <r>
    <x v="22"/>
    <x v="0"/>
    <x v="0"/>
    <x v="4"/>
    <x v="11"/>
    <n v="33349.730000000003"/>
  </r>
  <r>
    <x v="22"/>
    <x v="0"/>
    <x v="0"/>
    <x v="4"/>
    <x v="12"/>
    <n v="15149.75"/>
  </r>
  <r>
    <x v="22"/>
    <x v="0"/>
    <x v="0"/>
    <x v="4"/>
    <x v="13"/>
    <n v="58255.66"/>
  </r>
  <r>
    <x v="22"/>
    <x v="0"/>
    <x v="0"/>
    <x v="4"/>
    <x v="14"/>
    <n v="118672.45"/>
  </r>
  <r>
    <x v="22"/>
    <x v="0"/>
    <x v="0"/>
    <x v="4"/>
    <x v="15"/>
    <n v="2152400.6800000002"/>
  </r>
  <r>
    <x v="22"/>
    <x v="0"/>
    <x v="0"/>
    <x v="4"/>
    <x v="16"/>
    <n v="1955136.25"/>
  </r>
  <r>
    <x v="22"/>
    <x v="0"/>
    <x v="0"/>
    <x v="4"/>
    <x v="17"/>
    <n v="-1114.1500000000001"/>
  </r>
  <r>
    <x v="22"/>
    <x v="0"/>
    <x v="0"/>
    <x v="5"/>
    <x v="18"/>
    <n v="1489051.02"/>
  </r>
  <r>
    <x v="22"/>
    <x v="0"/>
    <x v="0"/>
    <x v="5"/>
    <x v="19"/>
    <n v="14715.78"/>
  </r>
  <r>
    <x v="22"/>
    <x v="0"/>
    <x v="0"/>
    <x v="5"/>
    <x v="20"/>
    <n v="274451.59999999998"/>
  </r>
  <r>
    <x v="22"/>
    <x v="0"/>
    <x v="0"/>
    <x v="5"/>
    <x v="21"/>
    <n v="621.96"/>
  </r>
  <r>
    <x v="22"/>
    <x v="0"/>
    <x v="0"/>
    <x v="6"/>
    <x v="23"/>
    <n v="957179.92"/>
  </r>
  <r>
    <x v="22"/>
    <x v="0"/>
    <x v="0"/>
    <x v="6"/>
    <x v="25"/>
    <n v="11700.55"/>
  </r>
  <r>
    <x v="22"/>
    <x v="0"/>
    <x v="0"/>
    <x v="6"/>
    <x v="27"/>
    <n v="185516.96"/>
  </r>
  <r>
    <x v="22"/>
    <x v="0"/>
    <x v="0"/>
    <x v="6"/>
    <x v="35"/>
    <n v="17147.2"/>
  </r>
  <r>
    <x v="22"/>
    <x v="0"/>
    <x v="0"/>
    <x v="6"/>
    <x v="37"/>
    <n v="51801"/>
  </r>
  <r>
    <x v="22"/>
    <x v="0"/>
    <x v="0"/>
    <x v="6"/>
    <x v="41"/>
    <n v="470941.25"/>
  </r>
  <r>
    <x v="22"/>
    <x v="0"/>
    <x v="0"/>
    <x v="6"/>
    <x v="53"/>
    <n v="32578.18"/>
  </r>
  <r>
    <x v="22"/>
    <x v="0"/>
    <x v="0"/>
    <x v="7"/>
    <x v="43"/>
    <n v="36885.269999999997"/>
  </r>
  <r>
    <x v="22"/>
    <x v="0"/>
    <x v="0"/>
    <x v="8"/>
    <x v="48"/>
    <n v="217587.44"/>
  </r>
  <r>
    <x v="22"/>
    <x v="0"/>
    <x v="1"/>
    <x v="0"/>
    <x v="0"/>
    <n v="71034.820000000007"/>
  </r>
  <r>
    <x v="22"/>
    <x v="0"/>
    <x v="1"/>
    <x v="2"/>
    <x v="1"/>
    <n v="51645.87"/>
  </r>
  <r>
    <x v="22"/>
    <x v="0"/>
    <x v="1"/>
    <x v="2"/>
    <x v="4"/>
    <n v="503785.19"/>
  </r>
  <r>
    <x v="22"/>
    <x v="0"/>
    <x v="1"/>
    <x v="2"/>
    <x v="5"/>
    <n v="3417"/>
  </r>
  <r>
    <x v="22"/>
    <x v="0"/>
    <x v="1"/>
    <x v="3"/>
    <x v="1"/>
    <n v="32515.99"/>
  </r>
  <r>
    <x v="22"/>
    <x v="0"/>
    <x v="1"/>
    <x v="3"/>
    <x v="3"/>
    <n v="4649.62"/>
  </r>
  <r>
    <x v="22"/>
    <x v="0"/>
    <x v="1"/>
    <x v="3"/>
    <x v="4"/>
    <n v="231315.22"/>
  </r>
  <r>
    <x v="22"/>
    <x v="0"/>
    <x v="1"/>
    <x v="4"/>
    <x v="6"/>
    <n v="1056"/>
  </r>
  <r>
    <x v="22"/>
    <x v="0"/>
    <x v="1"/>
    <x v="4"/>
    <x v="7"/>
    <n v="42024.1"/>
  </r>
  <r>
    <x v="22"/>
    <x v="0"/>
    <x v="1"/>
    <x v="4"/>
    <x v="8"/>
    <n v="20388.05"/>
  </r>
  <r>
    <x v="22"/>
    <x v="0"/>
    <x v="1"/>
    <x v="4"/>
    <x v="9"/>
    <n v="83337.100000000006"/>
  </r>
  <r>
    <x v="22"/>
    <x v="0"/>
    <x v="1"/>
    <x v="4"/>
    <x v="10"/>
    <n v="22950.11"/>
  </r>
  <r>
    <x v="22"/>
    <x v="0"/>
    <x v="1"/>
    <x v="4"/>
    <x v="11"/>
    <n v="1025.26"/>
  </r>
  <r>
    <x v="22"/>
    <x v="0"/>
    <x v="1"/>
    <x v="4"/>
    <x v="12"/>
    <n v="580.38"/>
  </r>
  <r>
    <x v="22"/>
    <x v="0"/>
    <x v="1"/>
    <x v="4"/>
    <x v="13"/>
    <n v="1069.4000000000001"/>
  </r>
  <r>
    <x v="22"/>
    <x v="0"/>
    <x v="1"/>
    <x v="4"/>
    <x v="14"/>
    <n v="11836.28"/>
  </r>
  <r>
    <x v="22"/>
    <x v="0"/>
    <x v="1"/>
    <x v="4"/>
    <x v="15"/>
    <n v="6274.73"/>
  </r>
  <r>
    <x v="22"/>
    <x v="0"/>
    <x v="1"/>
    <x v="4"/>
    <x v="16"/>
    <n v="11054.94"/>
  </r>
  <r>
    <x v="22"/>
    <x v="0"/>
    <x v="1"/>
    <x v="5"/>
    <x v="18"/>
    <n v="366263.87"/>
  </r>
  <r>
    <x v="22"/>
    <x v="0"/>
    <x v="1"/>
    <x v="5"/>
    <x v="21"/>
    <n v="689.59"/>
  </r>
  <r>
    <x v="22"/>
    <x v="0"/>
    <x v="1"/>
    <x v="6"/>
    <x v="23"/>
    <n v="297989.84999999998"/>
  </r>
  <r>
    <x v="22"/>
    <x v="0"/>
    <x v="1"/>
    <x v="6"/>
    <x v="24"/>
    <n v="10798.43"/>
  </r>
  <r>
    <x v="22"/>
    <x v="0"/>
    <x v="1"/>
    <x v="6"/>
    <x v="27"/>
    <n v="66537.88"/>
  </r>
  <r>
    <x v="22"/>
    <x v="0"/>
    <x v="1"/>
    <x v="6"/>
    <x v="28"/>
    <n v="20732.5"/>
  </r>
  <r>
    <x v="22"/>
    <x v="0"/>
    <x v="1"/>
    <x v="6"/>
    <x v="29"/>
    <n v="32543.58"/>
  </r>
  <r>
    <x v="22"/>
    <x v="0"/>
    <x v="1"/>
    <x v="6"/>
    <x v="33"/>
    <n v="87303.72"/>
  </r>
  <r>
    <x v="22"/>
    <x v="0"/>
    <x v="1"/>
    <x v="6"/>
    <x v="34"/>
    <n v="54139.58"/>
  </r>
  <r>
    <x v="22"/>
    <x v="0"/>
    <x v="1"/>
    <x v="6"/>
    <x v="37"/>
    <n v="273479"/>
  </r>
  <r>
    <x v="22"/>
    <x v="0"/>
    <x v="1"/>
    <x v="6"/>
    <x v="53"/>
    <n v="19916.86"/>
  </r>
  <r>
    <x v="22"/>
    <x v="0"/>
    <x v="1"/>
    <x v="6"/>
    <x v="44"/>
    <n v="151379.94"/>
  </r>
  <r>
    <x v="22"/>
    <x v="0"/>
    <x v="1"/>
    <x v="6"/>
    <x v="45"/>
    <n v="475544.99"/>
  </r>
  <r>
    <x v="22"/>
    <x v="0"/>
    <x v="1"/>
    <x v="6"/>
    <x v="46"/>
    <n v="20009.21"/>
  </r>
  <r>
    <x v="22"/>
    <x v="0"/>
    <x v="1"/>
    <x v="7"/>
    <x v="43"/>
    <n v="29670.93"/>
  </r>
  <r>
    <x v="23"/>
    <x v="0"/>
    <x v="0"/>
    <x v="0"/>
    <x v="0"/>
    <n v="197830.14"/>
  </r>
  <r>
    <x v="23"/>
    <x v="0"/>
    <x v="0"/>
    <x v="1"/>
    <x v="0"/>
    <n v="-231577.98"/>
  </r>
  <r>
    <x v="23"/>
    <x v="0"/>
    <x v="0"/>
    <x v="2"/>
    <x v="1"/>
    <n v="3683594.68"/>
  </r>
  <r>
    <x v="23"/>
    <x v="0"/>
    <x v="0"/>
    <x v="2"/>
    <x v="2"/>
    <n v="45981.1"/>
  </r>
  <r>
    <x v="23"/>
    <x v="0"/>
    <x v="0"/>
    <x v="2"/>
    <x v="3"/>
    <n v="134490.63"/>
  </r>
  <r>
    <x v="23"/>
    <x v="0"/>
    <x v="0"/>
    <x v="2"/>
    <x v="4"/>
    <n v="64235.61"/>
  </r>
  <r>
    <x v="23"/>
    <x v="0"/>
    <x v="0"/>
    <x v="2"/>
    <x v="5"/>
    <n v="62861.87"/>
  </r>
  <r>
    <x v="23"/>
    <x v="0"/>
    <x v="0"/>
    <x v="2"/>
    <x v="54"/>
    <n v="27313"/>
  </r>
  <r>
    <x v="23"/>
    <x v="0"/>
    <x v="0"/>
    <x v="3"/>
    <x v="1"/>
    <n v="1860980.84"/>
  </r>
  <r>
    <x v="23"/>
    <x v="0"/>
    <x v="0"/>
    <x v="3"/>
    <x v="2"/>
    <n v="41033.64"/>
  </r>
  <r>
    <x v="23"/>
    <x v="0"/>
    <x v="0"/>
    <x v="3"/>
    <x v="3"/>
    <n v="17555.150000000001"/>
  </r>
  <r>
    <x v="23"/>
    <x v="0"/>
    <x v="0"/>
    <x v="3"/>
    <x v="4"/>
    <n v="5722.91"/>
  </r>
  <r>
    <x v="23"/>
    <x v="0"/>
    <x v="0"/>
    <x v="3"/>
    <x v="5"/>
    <n v="72833.679999999993"/>
  </r>
  <r>
    <x v="23"/>
    <x v="0"/>
    <x v="0"/>
    <x v="4"/>
    <x v="6"/>
    <n v="143.83000000000001"/>
  </r>
  <r>
    <x v="23"/>
    <x v="0"/>
    <x v="0"/>
    <x v="4"/>
    <x v="7"/>
    <n v="302343.87"/>
  </r>
  <r>
    <x v="23"/>
    <x v="0"/>
    <x v="0"/>
    <x v="4"/>
    <x v="8"/>
    <n v="149943.63"/>
  </r>
  <r>
    <x v="23"/>
    <x v="0"/>
    <x v="0"/>
    <x v="4"/>
    <x v="9"/>
    <n v="581221.56999999995"/>
  </r>
  <r>
    <x v="23"/>
    <x v="0"/>
    <x v="0"/>
    <x v="4"/>
    <x v="10"/>
    <n v="245307.28"/>
  </r>
  <r>
    <x v="23"/>
    <x v="0"/>
    <x v="0"/>
    <x v="4"/>
    <x v="11"/>
    <n v="10028.549999999999"/>
  </r>
  <r>
    <x v="23"/>
    <x v="0"/>
    <x v="0"/>
    <x v="4"/>
    <x v="12"/>
    <n v="6096.22"/>
  </r>
  <r>
    <x v="23"/>
    <x v="0"/>
    <x v="0"/>
    <x v="4"/>
    <x v="13"/>
    <n v="13432.97"/>
  </r>
  <r>
    <x v="23"/>
    <x v="0"/>
    <x v="0"/>
    <x v="4"/>
    <x v="14"/>
    <n v="33421.86"/>
  </r>
  <r>
    <x v="23"/>
    <x v="0"/>
    <x v="0"/>
    <x v="4"/>
    <x v="15"/>
    <n v="509682.15"/>
  </r>
  <r>
    <x v="23"/>
    <x v="0"/>
    <x v="0"/>
    <x v="4"/>
    <x v="16"/>
    <n v="568959.42000000004"/>
  </r>
  <r>
    <x v="23"/>
    <x v="0"/>
    <x v="0"/>
    <x v="5"/>
    <x v="18"/>
    <n v="266536.65000000002"/>
  </r>
  <r>
    <x v="23"/>
    <x v="0"/>
    <x v="0"/>
    <x v="5"/>
    <x v="19"/>
    <n v="26933.45"/>
  </r>
  <r>
    <x v="23"/>
    <x v="0"/>
    <x v="0"/>
    <x v="5"/>
    <x v="20"/>
    <n v="212209.94"/>
  </r>
  <r>
    <x v="23"/>
    <x v="0"/>
    <x v="0"/>
    <x v="5"/>
    <x v="21"/>
    <n v="37274.67"/>
  </r>
  <r>
    <x v="23"/>
    <x v="0"/>
    <x v="0"/>
    <x v="5"/>
    <x v="22"/>
    <n v="57936.47"/>
  </r>
  <r>
    <x v="23"/>
    <x v="0"/>
    <x v="0"/>
    <x v="6"/>
    <x v="24"/>
    <n v="5153.4799999999996"/>
  </r>
  <r>
    <x v="23"/>
    <x v="0"/>
    <x v="0"/>
    <x v="6"/>
    <x v="25"/>
    <n v="127602.35"/>
  </r>
  <r>
    <x v="23"/>
    <x v="0"/>
    <x v="0"/>
    <x v="6"/>
    <x v="57"/>
    <n v="286310.44"/>
  </r>
  <r>
    <x v="23"/>
    <x v="0"/>
    <x v="0"/>
    <x v="6"/>
    <x v="26"/>
    <n v="18072.77"/>
  </r>
  <r>
    <x v="23"/>
    <x v="0"/>
    <x v="0"/>
    <x v="6"/>
    <x v="27"/>
    <n v="47235.54"/>
  </r>
  <r>
    <x v="23"/>
    <x v="0"/>
    <x v="0"/>
    <x v="6"/>
    <x v="28"/>
    <n v="32650"/>
  </r>
  <r>
    <x v="23"/>
    <x v="0"/>
    <x v="0"/>
    <x v="6"/>
    <x v="30"/>
    <n v="108521.55"/>
  </r>
  <r>
    <x v="23"/>
    <x v="0"/>
    <x v="0"/>
    <x v="6"/>
    <x v="31"/>
    <n v="8832.2800000000007"/>
  </r>
  <r>
    <x v="23"/>
    <x v="0"/>
    <x v="0"/>
    <x v="6"/>
    <x v="33"/>
    <n v="40096.339999999997"/>
  </r>
  <r>
    <x v="23"/>
    <x v="0"/>
    <x v="0"/>
    <x v="6"/>
    <x v="34"/>
    <n v="14937.33"/>
  </r>
  <r>
    <x v="23"/>
    <x v="0"/>
    <x v="0"/>
    <x v="6"/>
    <x v="35"/>
    <n v="917.46"/>
  </r>
  <r>
    <x v="23"/>
    <x v="0"/>
    <x v="0"/>
    <x v="6"/>
    <x v="36"/>
    <n v="12153.08"/>
  </r>
  <r>
    <x v="23"/>
    <x v="0"/>
    <x v="0"/>
    <x v="6"/>
    <x v="59"/>
    <n v="11455.84"/>
  </r>
  <r>
    <x v="23"/>
    <x v="0"/>
    <x v="0"/>
    <x v="6"/>
    <x v="51"/>
    <n v="3300"/>
  </r>
  <r>
    <x v="23"/>
    <x v="0"/>
    <x v="0"/>
    <x v="6"/>
    <x v="67"/>
    <n v="2475.42"/>
  </r>
  <r>
    <x v="23"/>
    <x v="0"/>
    <x v="0"/>
    <x v="6"/>
    <x v="37"/>
    <n v="73648.740000000005"/>
  </r>
  <r>
    <x v="23"/>
    <x v="0"/>
    <x v="0"/>
    <x v="6"/>
    <x v="38"/>
    <n v="46105.91"/>
  </r>
  <r>
    <x v="23"/>
    <x v="0"/>
    <x v="0"/>
    <x v="6"/>
    <x v="39"/>
    <n v="1831.52"/>
  </r>
  <r>
    <x v="23"/>
    <x v="0"/>
    <x v="0"/>
    <x v="6"/>
    <x v="40"/>
    <n v="27791.27"/>
  </r>
  <r>
    <x v="23"/>
    <x v="0"/>
    <x v="0"/>
    <x v="6"/>
    <x v="41"/>
    <n v="70841.070000000007"/>
  </r>
  <r>
    <x v="23"/>
    <x v="0"/>
    <x v="0"/>
    <x v="6"/>
    <x v="43"/>
    <n v="34927.79"/>
  </r>
  <r>
    <x v="23"/>
    <x v="0"/>
    <x v="0"/>
    <x v="6"/>
    <x v="44"/>
    <n v="311916.96000000002"/>
  </r>
  <r>
    <x v="23"/>
    <x v="0"/>
    <x v="0"/>
    <x v="6"/>
    <x v="45"/>
    <n v="182031.18"/>
  </r>
  <r>
    <x v="23"/>
    <x v="0"/>
    <x v="0"/>
    <x v="6"/>
    <x v="71"/>
    <n v="8502.0499999999993"/>
  </r>
  <r>
    <x v="23"/>
    <x v="0"/>
    <x v="0"/>
    <x v="6"/>
    <x v="46"/>
    <n v="29149.24"/>
  </r>
  <r>
    <x v="23"/>
    <x v="0"/>
    <x v="0"/>
    <x v="7"/>
    <x v="43"/>
    <n v="33931.99"/>
  </r>
  <r>
    <x v="23"/>
    <x v="0"/>
    <x v="0"/>
    <x v="8"/>
    <x v="47"/>
    <n v="25302.2"/>
  </r>
  <r>
    <x v="23"/>
    <x v="0"/>
    <x v="1"/>
    <x v="0"/>
    <x v="0"/>
    <n v="33747.839999999997"/>
  </r>
  <r>
    <x v="23"/>
    <x v="0"/>
    <x v="1"/>
    <x v="2"/>
    <x v="2"/>
    <n v="600"/>
  </r>
  <r>
    <x v="23"/>
    <x v="0"/>
    <x v="1"/>
    <x v="2"/>
    <x v="4"/>
    <n v="73799.5"/>
  </r>
  <r>
    <x v="23"/>
    <x v="0"/>
    <x v="1"/>
    <x v="3"/>
    <x v="1"/>
    <n v="128978.02"/>
  </r>
  <r>
    <x v="23"/>
    <x v="0"/>
    <x v="1"/>
    <x v="3"/>
    <x v="2"/>
    <n v="328.44"/>
  </r>
  <r>
    <x v="23"/>
    <x v="0"/>
    <x v="1"/>
    <x v="3"/>
    <x v="4"/>
    <n v="60516"/>
  </r>
  <r>
    <x v="23"/>
    <x v="0"/>
    <x v="1"/>
    <x v="3"/>
    <x v="5"/>
    <n v="2697.52"/>
  </r>
  <r>
    <x v="23"/>
    <x v="0"/>
    <x v="1"/>
    <x v="4"/>
    <x v="7"/>
    <n v="5617.88"/>
  </r>
  <r>
    <x v="23"/>
    <x v="0"/>
    <x v="1"/>
    <x v="4"/>
    <x v="8"/>
    <n v="14651.07"/>
  </r>
  <r>
    <x v="23"/>
    <x v="0"/>
    <x v="1"/>
    <x v="4"/>
    <x v="9"/>
    <n v="11393.06"/>
  </r>
  <r>
    <x v="23"/>
    <x v="0"/>
    <x v="1"/>
    <x v="4"/>
    <x v="10"/>
    <n v="21330.49"/>
  </r>
  <r>
    <x v="23"/>
    <x v="0"/>
    <x v="1"/>
    <x v="4"/>
    <x v="11"/>
    <n v="189.52"/>
  </r>
  <r>
    <x v="23"/>
    <x v="0"/>
    <x v="1"/>
    <x v="4"/>
    <x v="12"/>
    <n v="579.99"/>
  </r>
  <r>
    <x v="23"/>
    <x v="0"/>
    <x v="1"/>
    <x v="4"/>
    <x v="13"/>
    <n v="307.89999999999998"/>
  </r>
  <r>
    <x v="23"/>
    <x v="0"/>
    <x v="1"/>
    <x v="4"/>
    <x v="14"/>
    <n v="5449.21"/>
  </r>
  <r>
    <x v="23"/>
    <x v="0"/>
    <x v="1"/>
    <x v="4"/>
    <x v="15"/>
    <n v="218.51"/>
  </r>
  <r>
    <x v="23"/>
    <x v="0"/>
    <x v="1"/>
    <x v="4"/>
    <x v="16"/>
    <n v="27449.42"/>
  </r>
  <r>
    <x v="23"/>
    <x v="0"/>
    <x v="1"/>
    <x v="5"/>
    <x v="18"/>
    <n v="145346.91"/>
  </r>
  <r>
    <x v="23"/>
    <x v="0"/>
    <x v="1"/>
    <x v="5"/>
    <x v="21"/>
    <n v="99479.83"/>
  </r>
  <r>
    <x v="23"/>
    <x v="0"/>
    <x v="1"/>
    <x v="5"/>
    <x v="22"/>
    <n v="11404.29"/>
  </r>
  <r>
    <x v="23"/>
    <x v="0"/>
    <x v="1"/>
    <x v="6"/>
    <x v="25"/>
    <n v="34722.839999999997"/>
  </r>
  <r>
    <x v="23"/>
    <x v="0"/>
    <x v="1"/>
    <x v="6"/>
    <x v="26"/>
    <n v="4442.0200000000004"/>
  </r>
  <r>
    <x v="23"/>
    <x v="0"/>
    <x v="1"/>
    <x v="6"/>
    <x v="27"/>
    <n v="17081"/>
  </r>
  <r>
    <x v="23"/>
    <x v="0"/>
    <x v="1"/>
    <x v="6"/>
    <x v="29"/>
    <n v="20640.759999999998"/>
  </r>
  <r>
    <x v="23"/>
    <x v="0"/>
    <x v="1"/>
    <x v="6"/>
    <x v="35"/>
    <n v="40308.03"/>
  </r>
  <r>
    <x v="23"/>
    <x v="0"/>
    <x v="1"/>
    <x v="6"/>
    <x v="59"/>
    <n v="200.73"/>
  </r>
  <r>
    <x v="23"/>
    <x v="0"/>
    <x v="1"/>
    <x v="6"/>
    <x v="38"/>
    <n v="225"/>
  </r>
  <r>
    <x v="23"/>
    <x v="0"/>
    <x v="1"/>
    <x v="6"/>
    <x v="40"/>
    <n v="292.52"/>
  </r>
  <r>
    <x v="23"/>
    <x v="0"/>
    <x v="1"/>
    <x v="6"/>
    <x v="43"/>
    <n v="13590.02"/>
  </r>
  <r>
    <x v="23"/>
    <x v="0"/>
    <x v="1"/>
    <x v="6"/>
    <x v="44"/>
    <n v="2712"/>
  </r>
  <r>
    <x v="23"/>
    <x v="0"/>
    <x v="1"/>
    <x v="6"/>
    <x v="46"/>
    <n v="7673.86"/>
  </r>
  <r>
    <x v="23"/>
    <x v="0"/>
    <x v="1"/>
    <x v="7"/>
    <x v="43"/>
    <n v="12201.58"/>
  </r>
  <r>
    <x v="23"/>
    <x v="0"/>
    <x v="1"/>
    <x v="8"/>
    <x v="47"/>
    <n v="81097.03"/>
  </r>
  <r>
    <x v="24"/>
    <x v="0"/>
    <x v="0"/>
    <x v="0"/>
    <x v="0"/>
    <n v="44706.74"/>
  </r>
  <r>
    <x v="24"/>
    <x v="0"/>
    <x v="0"/>
    <x v="1"/>
    <x v="0"/>
    <n v="-369260.13"/>
  </r>
  <r>
    <x v="24"/>
    <x v="0"/>
    <x v="0"/>
    <x v="2"/>
    <x v="1"/>
    <n v="6011857.6200000001"/>
  </r>
  <r>
    <x v="24"/>
    <x v="0"/>
    <x v="0"/>
    <x v="2"/>
    <x v="2"/>
    <n v="52748.43"/>
  </r>
  <r>
    <x v="24"/>
    <x v="0"/>
    <x v="0"/>
    <x v="2"/>
    <x v="3"/>
    <n v="52824.02"/>
  </r>
  <r>
    <x v="24"/>
    <x v="0"/>
    <x v="0"/>
    <x v="2"/>
    <x v="4"/>
    <n v="67403.13"/>
  </r>
  <r>
    <x v="24"/>
    <x v="0"/>
    <x v="0"/>
    <x v="2"/>
    <x v="5"/>
    <n v="39469.32"/>
  </r>
  <r>
    <x v="24"/>
    <x v="0"/>
    <x v="0"/>
    <x v="2"/>
    <x v="54"/>
    <n v="5505"/>
  </r>
  <r>
    <x v="24"/>
    <x v="0"/>
    <x v="0"/>
    <x v="3"/>
    <x v="1"/>
    <n v="2950305.58"/>
  </r>
  <r>
    <x v="24"/>
    <x v="0"/>
    <x v="0"/>
    <x v="3"/>
    <x v="2"/>
    <n v="78624.88"/>
  </r>
  <r>
    <x v="24"/>
    <x v="0"/>
    <x v="0"/>
    <x v="3"/>
    <x v="3"/>
    <n v="28974.07"/>
  </r>
  <r>
    <x v="24"/>
    <x v="0"/>
    <x v="0"/>
    <x v="3"/>
    <x v="5"/>
    <n v="15228.76"/>
  </r>
  <r>
    <x v="24"/>
    <x v="0"/>
    <x v="0"/>
    <x v="4"/>
    <x v="7"/>
    <n v="469101.97"/>
  </r>
  <r>
    <x v="24"/>
    <x v="0"/>
    <x v="0"/>
    <x v="4"/>
    <x v="8"/>
    <n v="229371.16"/>
  </r>
  <r>
    <x v="24"/>
    <x v="0"/>
    <x v="0"/>
    <x v="4"/>
    <x v="9"/>
    <n v="952925.47"/>
  </r>
  <r>
    <x v="24"/>
    <x v="0"/>
    <x v="0"/>
    <x v="4"/>
    <x v="10"/>
    <n v="393183.17"/>
  </r>
  <r>
    <x v="24"/>
    <x v="0"/>
    <x v="0"/>
    <x v="4"/>
    <x v="11"/>
    <n v="11866.25"/>
  </r>
  <r>
    <x v="24"/>
    <x v="0"/>
    <x v="0"/>
    <x v="4"/>
    <x v="12"/>
    <n v="2959.13"/>
  </r>
  <r>
    <x v="24"/>
    <x v="0"/>
    <x v="0"/>
    <x v="4"/>
    <x v="13"/>
    <n v="26505.51"/>
  </r>
  <r>
    <x v="24"/>
    <x v="0"/>
    <x v="0"/>
    <x v="4"/>
    <x v="14"/>
    <n v="54247"/>
  </r>
  <r>
    <x v="24"/>
    <x v="0"/>
    <x v="0"/>
    <x v="4"/>
    <x v="15"/>
    <n v="898247.14"/>
  </r>
  <r>
    <x v="24"/>
    <x v="0"/>
    <x v="0"/>
    <x v="4"/>
    <x v="16"/>
    <n v="967540.05"/>
  </r>
  <r>
    <x v="24"/>
    <x v="0"/>
    <x v="0"/>
    <x v="5"/>
    <x v="18"/>
    <n v="231097.22"/>
  </r>
  <r>
    <x v="24"/>
    <x v="0"/>
    <x v="0"/>
    <x v="5"/>
    <x v="19"/>
    <n v="36417.31"/>
  </r>
  <r>
    <x v="24"/>
    <x v="0"/>
    <x v="0"/>
    <x v="5"/>
    <x v="20"/>
    <n v="92829.35"/>
  </r>
  <r>
    <x v="24"/>
    <x v="0"/>
    <x v="0"/>
    <x v="5"/>
    <x v="21"/>
    <n v="10881.16"/>
  </r>
  <r>
    <x v="24"/>
    <x v="0"/>
    <x v="0"/>
    <x v="5"/>
    <x v="22"/>
    <n v="6306.3"/>
  </r>
  <r>
    <x v="24"/>
    <x v="0"/>
    <x v="0"/>
    <x v="6"/>
    <x v="23"/>
    <n v="5979.68"/>
  </r>
  <r>
    <x v="24"/>
    <x v="0"/>
    <x v="0"/>
    <x v="6"/>
    <x v="24"/>
    <n v="1625.19"/>
  </r>
  <r>
    <x v="24"/>
    <x v="0"/>
    <x v="0"/>
    <x v="6"/>
    <x v="25"/>
    <n v="21487936.77"/>
  </r>
  <r>
    <x v="24"/>
    <x v="0"/>
    <x v="0"/>
    <x v="6"/>
    <x v="26"/>
    <n v="30374.52"/>
  </r>
  <r>
    <x v="24"/>
    <x v="0"/>
    <x v="0"/>
    <x v="6"/>
    <x v="27"/>
    <n v="6731.01"/>
  </r>
  <r>
    <x v="24"/>
    <x v="0"/>
    <x v="0"/>
    <x v="6"/>
    <x v="28"/>
    <n v="324.43"/>
  </r>
  <r>
    <x v="24"/>
    <x v="0"/>
    <x v="0"/>
    <x v="6"/>
    <x v="29"/>
    <n v="37323.300000000003"/>
  </r>
  <r>
    <x v="24"/>
    <x v="0"/>
    <x v="0"/>
    <x v="6"/>
    <x v="50"/>
    <n v="1642.5"/>
  </r>
  <r>
    <x v="24"/>
    <x v="0"/>
    <x v="0"/>
    <x v="6"/>
    <x v="30"/>
    <n v="4647.8599999999997"/>
  </r>
  <r>
    <x v="24"/>
    <x v="0"/>
    <x v="0"/>
    <x v="6"/>
    <x v="33"/>
    <n v="37520.660000000003"/>
  </r>
  <r>
    <x v="24"/>
    <x v="0"/>
    <x v="0"/>
    <x v="6"/>
    <x v="34"/>
    <n v="23782.23"/>
  </r>
  <r>
    <x v="24"/>
    <x v="0"/>
    <x v="0"/>
    <x v="6"/>
    <x v="35"/>
    <n v="69868.67"/>
  </r>
  <r>
    <x v="24"/>
    <x v="0"/>
    <x v="0"/>
    <x v="6"/>
    <x v="59"/>
    <n v="233.61"/>
  </r>
  <r>
    <x v="24"/>
    <x v="0"/>
    <x v="0"/>
    <x v="6"/>
    <x v="68"/>
    <n v="4020"/>
  </r>
  <r>
    <x v="24"/>
    <x v="0"/>
    <x v="0"/>
    <x v="6"/>
    <x v="51"/>
    <n v="21537.25"/>
  </r>
  <r>
    <x v="24"/>
    <x v="0"/>
    <x v="0"/>
    <x v="6"/>
    <x v="67"/>
    <n v="2181.88"/>
  </r>
  <r>
    <x v="24"/>
    <x v="0"/>
    <x v="0"/>
    <x v="6"/>
    <x v="37"/>
    <n v="167589"/>
  </r>
  <r>
    <x v="24"/>
    <x v="0"/>
    <x v="0"/>
    <x v="6"/>
    <x v="38"/>
    <n v="98737.99"/>
  </r>
  <r>
    <x v="24"/>
    <x v="0"/>
    <x v="0"/>
    <x v="6"/>
    <x v="39"/>
    <n v="2718.99"/>
  </r>
  <r>
    <x v="24"/>
    <x v="0"/>
    <x v="0"/>
    <x v="6"/>
    <x v="41"/>
    <n v="906897.81"/>
  </r>
  <r>
    <x v="24"/>
    <x v="0"/>
    <x v="0"/>
    <x v="6"/>
    <x v="42"/>
    <n v="2140"/>
  </r>
  <r>
    <x v="24"/>
    <x v="0"/>
    <x v="0"/>
    <x v="6"/>
    <x v="43"/>
    <n v="34890.32"/>
  </r>
  <r>
    <x v="24"/>
    <x v="0"/>
    <x v="0"/>
    <x v="6"/>
    <x v="44"/>
    <n v="160722.98000000001"/>
  </r>
  <r>
    <x v="24"/>
    <x v="0"/>
    <x v="0"/>
    <x v="6"/>
    <x v="45"/>
    <n v="215276.85"/>
  </r>
  <r>
    <x v="24"/>
    <x v="0"/>
    <x v="0"/>
    <x v="6"/>
    <x v="71"/>
    <n v="32364.880000000001"/>
  </r>
  <r>
    <x v="24"/>
    <x v="0"/>
    <x v="0"/>
    <x v="6"/>
    <x v="75"/>
    <n v="20479.740000000002"/>
  </r>
  <r>
    <x v="24"/>
    <x v="0"/>
    <x v="0"/>
    <x v="6"/>
    <x v="46"/>
    <n v="13798.75"/>
  </r>
  <r>
    <x v="24"/>
    <x v="0"/>
    <x v="0"/>
    <x v="7"/>
    <x v="43"/>
    <n v="30197.99"/>
  </r>
  <r>
    <x v="24"/>
    <x v="0"/>
    <x v="0"/>
    <x v="8"/>
    <x v="64"/>
    <n v="95590.27"/>
  </r>
  <r>
    <x v="24"/>
    <x v="0"/>
    <x v="0"/>
    <x v="8"/>
    <x v="65"/>
    <n v="6158.46"/>
  </r>
  <r>
    <x v="24"/>
    <x v="0"/>
    <x v="1"/>
    <x v="0"/>
    <x v="0"/>
    <n v="324553.39"/>
  </r>
  <r>
    <x v="24"/>
    <x v="0"/>
    <x v="1"/>
    <x v="2"/>
    <x v="1"/>
    <n v="317226.67"/>
  </r>
  <r>
    <x v="24"/>
    <x v="0"/>
    <x v="1"/>
    <x v="2"/>
    <x v="2"/>
    <n v="5462.02"/>
  </r>
  <r>
    <x v="24"/>
    <x v="0"/>
    <x v="1"/>
    <x v="2"/>
    <x v="3"/>
    <n v="8603.48"/>
  </r>
  <r>
    <x v="24"/>
    <x v="0"/>
    <x v="1"/>
    <x v="2"/>
    <x v="4"/>
    <n v="66089.55"/>
  </r>
  <r>
    <x v="24"/>
    <x v="0"/>
    <x v="1"/>
    <x v="2"/>
    <x v="5"/>
    <n v="686.46"/>
  </r>
  <r>
    <x v="24"/>
    <x v="0"/>
    <x v="1"/>
    <x v="3"/>
    <x v="1"/>
    <n v="940013.88"/>
  </r>
  <r>
    <x v="24"/>
    <x v="0"/>
    <x v="1"/>
    <x v="3"/>
    <x v="2"/>
    <n v="26577.97"/>
  </r>
  <r>
    <x v="24"/>
    <x v="0"/>
    <x v="1"/>
    <x v="3"/>
    <x v="3"/>
    <n v="12752.56"/>
  </r>
  <r>
    <x v="24"/>
    <x v="0"/>
    <x v="1"/>
    <x v="3"/>
    <x v="4"/>
    <n v="192524.75"/>
  </r>
  <r>
    <x v="24"/>
    <x v="0"/>
    <x v="1"/>
    <x v="3"/>
    <x v="5"/>
    <n v="4898.63"/>
  </r>
  <r>
    <x v="24"/>
    <x v="0"/>
    <x v="1"/>
    <x v="4"/>
    <x v="7"/>
    <n v="29760.560000000001"/>
  </r>
  <r>
    <x v="24"/>
    <x v="0"/>
    <x v="1"/>
    <x v="4"/>
    <x v="8"/>
    <n v="88370.96"/>
  </r>
  <r>
    <x v="24"/>
    <x v="0"/>
    <x v="1"/>
    <x v="4"/>
    <x v="9"/>
    <n v="60909.06"/>
  </r>
  <r>
    <x v="24"/>
    <x v="0"/>
    <x v="1"/>
    <x v="4"/>
    <x v="10"/>
    <n v="138288.54"/>
  </r>
  <r>
    <x v="24"/>
    <x v="0"/>
    <x v="1"/>
    <x v="4"/>
    <x v="11"/>
    <n v="632.72"/>
  </r>
  <r>
    <x v="24"/>
    <x v="0"/>
    <x v="1"/>
    <x v="4"/>
    <x v="12"/>
    <n v="1075.68"/>
  </r>
  <r>
    <x v="24"/>
    <x v="0"/>
    <x v="1"/>
    <x v="4"/>
    <x v="13"/>
    <n v="2161.64"/>
  </r>
  <r>
    <x v="24"/>
    <x v="0"/>
    <x v="1"/>
    <x v="4"/>
    <x v="14"/>
    <n v="31816.61"/>
  </r>
  <r>
    <x v="24"/>
    <x v="0"/>
    <x v="1"/>
    <x v="4"/>
    <x v="15"/>
    <n v="44381.45"/>
  </r>
  <r>
    <x v="24"/>
    <x v="0"/>
    <x v="1"/>
    <x v="4"/>
    <x v="16"/>
    <n v="241385.61"/>
  </r>
  <r>
    <x v="24"/>
    <x v="0"/>
    <x v="1"/>
    <x v="5"/>
    <x v="18"/>
    <n v="173208.65"/>
  </r>
  <r>
    <x v="24"/>
    <x v="0"/>
    <x v="1"/>
    <x v="5"/>
    <x v="20"/>
    <n v="150932.35"/>
  </r>
  <r>
    <x v="24"/>
    <x v="0"/>
    <x v="1"/>
    <x v="5"/>
    <x v="21"/>
    <n v="15967.25"/>
  </r>
  <r>
    <x v="24"/>
    <x v="0"/>
    <x v="1"/>
    <x v="5"/>
    <x v="22"/>
    <n v="55597.32"/>
  </r>
  <r>
    <x v="24"/>
    <x v="0"/>
    <x v="1"/>
    <x v="6"/>
    <x v="23"/>
    <n v="2381.2600000000002"/>
  </r>
  <r>
    <x v="24"/>
    <x v="0"/>
    <x v="1"/>
    <x v="6"/>
    <x v="26"/>
    <n v="6160.37"/>
  </r>
  <r>
    <x v="24"/>
    <x v="0"/>
    <x v="1"/>
    <x v="6"/>
    <x v="27"/>
    <n v="123027.8"/>
  </r>
  <r>
    <x v="24"/>
    <x v="0"/>
    <x v="1"/>
    <x v="6"/>
    <x v="30"/>
    <n v="33629.019999999997"/>
  </r>
  <r>
    <x v="24"/>
    <x v="0"/>
    <x v="1"/>
    <x v="6"/>
    <x v="35"/>
    <n v="12391.6"/>
  </r>
  <r>
    <x v="24"/>
    <x v="0"/>
    <x v="1"/>
    <x v="6"/>
    <x v="36"/>
    <n v="18784.060000000001"/>
  </r>
  <r>
    <x v="24"/>
    <x v="0"/>
    <x v="1"/>
    <x v="6"/>
    <x v="59"/>
    <n v="77677.97"/>
  </r>
  <r>
    <x v="24"/>
    <x v="0"/>
    <x v="1"/>
    <x v="6"/>
    <x v="68"/>
    <n v="3000"/>
  </r>
  <r>
    <x v="24"/>
    <x v="0"/>
    <x v="1"/>
    <x v="6"/>
    <x v="51"/>
    <n v="103386.03"/>
  </r>
  <r>
    <x v="24"/>
    <x v="0"/>
    <x v="1"/>
    <x v="6"/>
    <x v="37"/>
    <n v="132134"/>
  </r>
  <r>
    <x v="24"/>
    <x v="0"/>
    <x v="1"/>
    <x v="6"/>
    <x v="38"/>
    <n v="270741.57"/>
  </r>
  <r>
    <x v="24"/>
    <x v="0"/>
    <x v="1"/>
    <x v="6"/>
    <x v="53"/>
    <n v="27720.74"/>
  </r>
  <r>
    <x v="24"/>
    <x v="0"/>
    <x v="1"/>
    <x v="6"/>
    <x v="43"/>
    <n v="5372.98"/>
  </r>
  <r>
    <x v="24"/>
    <x v="0"/>
    <x v="1"/>
    <x v="6"/>
    <x v="44"/>
    <n v="190396.57"/>
  </r>
  <r>
    <x v="24"/>
    <x v="0"/>
    <x v="1"/>
    <x v="6"/>
    <x v="76"/>
    <n v="1172.44"/>
  </r>
  <r>
    <x v="24"/>
    <x v="0"/>
    <x v="1"/>
    <x v="6"/>
    <x v="70"/>
    <n v="12613.92"/>
  </r>
  <r>
    <x v="24"/>
    <x v="0"/>
    <x v="1"/>
    <x v="6"/>
    <x v="46"/>
    <n v="4356.78"/>
  </r>
  <r>
    <x v="24"/>
    <x v="0"/>
    <x v="1"/>
    <x v="7"/>
    <x v="43"/>
    <n v="34429.67"/>
  </r>
  <r>
    <x v="24"/>
    <x v="0"/>
    <x v="1"/>
    <x v="8"/>
    <x v="62"/>
    <n v="7456.72"/>
  </r>
  <r>
    <x v="24"/>
    <x v="0"/>
    <x v="1"/>
    <x v="8"/>
    <x v="63"/>
    <n v="809.25"/>
  </r>
  <r>
    <x v="24"/>
    <x v="0"/>
    <x v="1"/>
    <x v="8"/>
    <x v="64"/>
    <n v="202122.38"/>
  </r>
  <r>
    <x v="24"/>
    <x v="0"/>
    <x v="1"/>
    <x v="8"/>
    <x v="65"/>
    <n v="23103.99"/>
  </r>
  <r>
    <x v="24"/>
    <x v="0"/>
    <x v="1"/>
    <x v="8"/>
    <x v="48"/>
    <n v="37609.370000000003"/>
  </r>
  <r>
    <x v="25"/>
    <x v="0"/>
    <x v="0"/>
    <x v="2"/>
    <x v="1"/>
    <n v="1210889.8700000001"/>
  </r>
  <r>
    <x v="25"/>
    <x v="0"/>
    <x v="0"/>
    <x v="2"/>
    <x v="2"/>
    <n v="1500.02"/>
  </r>
  <r>
    <x v="25"/>
    <x v="0"/>
    <x v="0"/>
    <x v="2"/>
    <x v="4"/>
    <n v="4000"/>
  </r>
  <r>
    <x v="25"/>
    <x v="0"/>
    <x v="0"/>
    <x v="3"/>
    <x v="1"/>
    <n v="196558.25"/>
  </r>
  <r>
    <x v="25"/>
    <x v="0"/>
    <x v="0"/>
    <x v="3"/>
    <x v="2"/>
    <n v="20943.8"/>
  </r>
  <r>
    <x v="25"/>
    <x v="0"/>
    <x v="0"/>
    <x v="4"/>
    <x v="6"/>
    <n v="6588.72"/>
  </r>
  <r>
    <x v="25"/>
    <x v="0"/>
    <x v="0"/>
    <x v="4"/>
    <x v="55"/>
    <n v="1368.18"/>
  </r>
  <r>
    <x v="25"/>
    <x v="0"/>
    <x v="0"/>
    <x v="4"/>
    <x v="9"/>
    <n v="180857.24"/>
  </r>
  <r>
    <x v="25"/>
    <x v="0"/>
    <x v="0"/>
    <x v="4"/>
    <x v="10"/>
    <n v="24526.47"/>
  </r>
  <r>
    <x v="25"/>
    <x v="0"/>
    <x v="0"/>
    <x v="4"/>
    <x v="13"/>
    <n v="12658.99"/>
  </r>
  <r>
    <x v="25"/>
    <x v="0"/>
    <x v="0"/>
    <x v="4"/>
    <x v="14"/>
    <n v="2218.4"/>
  </r>
  <r>
    <x v="25"/>
    <x v="0"/>
    <x v="0"/>
    <x v="4"/>
    <x v="15"/>
    <n v="170222.35"/>
  </r>
  <r>
    <x v="25"/>
    <x v="0"/>
    <x v="0"/>
    <x v="4"/>
    <x v="16"/>
    <n v="55763.02"/>
  </r>
  <r>
    <x v="25"/>
    <x v="0"/>
    <x v="0"/>
    <x v="4"/>
    <x v="17"/>
    <n v="105663.24"/>
  </r>
  <r>
    <x v="25"/>
    <x v="0"/>
    <x v="0"/>
    <x v="4"/>
    <x v="56"/>
    <n v="19591.669999999998"/>
  </r>
  <r>
    <x v="25"/>
    <x v="0"/>
    <x v="0"/>
    <x v="5"/>
    <x v="18"/>
    <n v="25781.08"/>
  </r>
  <r>
    <x v="25"/>
    <x v="0"/>
    <x v="0"/>
    <x v="5"/>
    <x v="19"/>
    <n v="8909.89"/>
  </r>
  <r>
    <x v="25"/>
    <x v="0"/>
    <x v="0"/>
    <x v="5"/>
    <x v="20"/>
    <n v="75259.850000000006"/>
  </r>
  <r>
    <x v="25"/>
    <x v="0"/>
    <x v="0"/>
    <x v="5"/>
    <x v="21"/>
    <n v="40542.03"/>
  </r>
  <r>
    <x v="25"/>
    <x v="0"/>
    <x v="0"/>
    <x v="5"/>
    <x v="22"/>
    <n v="888"/>
  </r>
  <r>
    <x v="25"/>
    <x v="0"/>
    <x v="0"/>
    <x v="6"/>
    <x v="26"/>
    <n v="2827.85"/>
  </r>
  <r>
    <x v="25"/>
    <x v="0"/>
    <x v="0"/>
    <x v="6"/>
    <x v="27"/>
    <n v="33971.79"/>
  </r>
  <r>
    <x v="25"/>
    <x v="0"/>
    <x v="0"/>
    <x v="6"/>
    <x v="30"/>
    <n v="86737.53"/>
  </r>
  <r>
    <x v="25"/>
    <x v="0"/>
    <x v="0"/>
    <x v="6"/>
    <x v="35"/>
    <n v="8452.08"/>
  </r>
  <r>
    <x v="25"/>
    <x v="0"/>
    <x v="0"/>
    <x v="6"/>
    <x v="59"/>
    <n v="686.07"/>
  </r>
  <r>
    <x v="25"/>
    <x v="0"/>
    <x v="0"/>
    <x v="6"/>
    <x v="40"/>
    <n v="1146.1300000000001"/>
  </r>
  <r>
    <x v="25"/>
    <x v="0"/>
    <x v="0"/>
    <x v="6"/>
    <x v="41"/>
    <n v="878.66"/>
  </r>
  <r>
    <x v="25"/>
    <x v="0"/>
    <x v="0"/>
    <x v="6"/>
    <x v="43"/>
    <n v="2805"/>
  </r>
  <r>
    <x v="25"/>
    <x v="0"/>
    <x v="0"/>
    <x v="6"/>
    <x v="46"/>
    <n v="982"/>
  </r>
  <r>
    <x v="25"/>
    <x v="0"/>
    <x v="0"/>
    <x v="7"/>
    <x v="43"/>
    <n v="8246.7199999999993"/>
  </r>
  <r>
    <x v="26"/>
    <x v="0"/>
    <x v="0"/>
    <x v="0"/>
    <x v="0"/>
    <n v="102205.21"/>
  </r>
  <r>
    <x v="26"/>
    <x v="0"/>
    <x v="0"/>
    <x v="1"/>
    <x v="0"/>
    <n v="-336599.44"/>
  </r>
  <r>
    <x v="26"/>
    <x v="0"/>
    <x v="0"/>
    <x v="2"/>
    <x v="1"/>
    <n v="115151101.51000001"/>
  </r>
  <r>
    <x v="26"/>
    <x v="0"/>
    <x v="0"/>
    <x v="2"/>
    <x v="2"/>
    <n v="2653492.06"/>
  </r>
  <r>
    <x v="26"/>
    <x v="0"/>
    <x v="0"/>
    <x v="2"/>
    <x v="3"/>
    <n v="7246.01"/>
  </r>
  <r>
    <x v="26"/>
    <x v="0"/>
    <x v="0"/>
    <x v="2"/>
    <x v="4"/>
    <n v="6261922.8799999999"/>
  </r>
  <r>
    <x v="26"/>
    <x v="0"/>
    <x v="0"/>
    <x v="2"/>
    <x v="5"/>
    <n v="894667.77"/>
  </r>
  <r>
    <x v="26"/>
    <x v="0"/>
    <x v="0"/>
    <x v="3"/>
    <x v="1"/>
    <n v="37817988.57"/>
  </r>
  <r>
    <x v="26"/>
    <x v="0"/>
    <x v="0"/>
    <x v="3"/>
    <x v="2"/>
    <n v="450987.85"/>
  </r>
  <r>
    <x v="26"/>
    <x v="0"/>
    <x v="0"/>
    <x v="3"/>
    <x v="3"/>
    <n v="694723.57"/>
  </r>
  <r>
    <x v="26"/>
    <x v="0"/>
    <x v="0"/>
    <x v="3"/>
    <x v="5"/>
    <n v="8220"/>
  </r>
  <r>
    <x v="26"/>
    <x v="0"/>
    <x v="0"/>
    <x v="4"/>
    <x v="6"/>
    <n v="526064.98"/>
  </r>
  <r>
    <x v="26"/>
    <x v="0"/>
    <x v="0"/>
    <x v="4"/>
    <x v="55"/>
    <n v="301042.40999999997"/>
  </r>
  <r>
    <x v="26"/>
    <x v="0"/>
    <x v="0"/>
    <x v="4"/>
    <x v="7"/>
    <n v="10301254.859999999"/>
  </r>
  <r>
    <x v="26"/>
    <x v="0"/>
    <x v="0"/>
    <x v="4"/>
    <x v="8"/>
    <n v="3538797.19"/>
  </r>
  <r>
    <x v="26"/>
    <x v="0"/>
    <x v="0"/>
    <x v="4"/>
    <x v="9"/>
    <n v="18110042.57"/>
  </r>
  <r>
    <x v="26"/>
    <x v="0"/>
    <x v="0"/>
    <x v="4"/>
    <x v="10"/>
    <n v="5191099.5999999996"/>
  </r>
  <r>
    <x v="26"/>
    <x v="0"/>
    <x v="0"/>
    <x v="4"/>
    <x v="11"/>
    <n v="197659.22"/>
  </r>
  <r>
    <x v="26"/>
    <x v="0"/>
    <x v="0"/>
    <x v="4"/>
    <x v="12"/>
    <n v="66757.36"/>
  </r>
  <r>
    <x v="26"/>
    <x v="0"/>
    <x v="0"/>
    <x v="4"/>
    <x v="13"/>
    <n v="696278.13"/>
  </r>
  <r>
    <x v="26"/>
    <x v="0"/>
    <x v="0"/>
    <x v="4"/>
    <x v="14"/>
    <n v="533120.91"/>
  </r>
  <r>
    <x v="26"/>
    <x v="0"/>
    <x v="0"/>
    <x v="4"/>
    <x v="15"/>
    <n v="18963859.66"/>
  </r>
  <r>
    <x v="26"/>
    <x v="0"/>
    <x v="0"/>
    <x v="4"/>
    <x v="16"/>
    <n v="11415664.09"/>
  </r>
  <r>
    <x v="26"/>
    <x v="0"/>
    <x v="0"/>
    <x v="5"/>
    <x v="18"/>
    <n v="7208346.8300000001"/>
  </r>
  <r>
    <x v="26"/>
    <x v="0"/>
    <x v="0"/>
    <x v="5"/>
    <x v="19"/>
    <n v="567067"/>
  </r>
  <r>
    <x v="26"/>
    <x v="0"/>
    <x v="0"/>
    <x v="5"/>
    <x v="20"/>
    <n v="2230647.85"/>
  </r>
  <r>
    <x v="26"/>
    <x v="0"/>
    <x v="0"/>
    <x v="5"/>
    <x v="21"/>
    <n v="1664572.82"/>
  </r>
  <r>
    <x v="26"/>
    <x v="0"/>
    <x v="0"/>
    <x v="5"/>
    <x v="22"/>
    <n v="384801.71"/>
  </r>
  <r>
    <x v="26"/>
    <x v="0"/>
    <x v="0"/>
    <x v="6"/>
    <x v="23"/>
    <n v="60273.440000000002"/>
  </r>
  <r>
    <x v="26"/>
    <x v="0"/>
    <x v="0"/>
    <x v="6"/>
    <x v="24"/>
    <n v="313689.46000000002"/>
  </r>
  <r>
    <x v="26"/>
    <x v="0"/>
    <x v="0"/>
    <x v="6"/>
    <x v="25"/>
    <n v="2505566.44"/>
  </r>
  <r>
    <x v="26"/>
    <x v="0"/>
    <x v="0"/>
    <x v="6"/>
    <x v="49"/>
    <n v="458604"/>
  </r>
  <r>
    <x v="26"/>
    <x v="0"/>
    <x v="0"/>
    <x v="6"/>
    <x v="26"/>
    <n v="829021.86"/>
  </r>
  <r>
    <x v="26"/>
    <x v="0"/>
    <x v="0"/>
    <x v="6"/>
    <x v="27"/>
    <n v="1206252.22"/>
  </r>
  <r>
    <x v="26"/>
    <x v="0"/>
    <x v="0"/>
    <x v="6"/>
    <x v="28"/>
    <n v="47944.01"/>
  </r>
  <r>
    <x v="26"/>
    <x v="0"/>
    <x v="0"/>
    <x v="6"/>
    <x v="29"/>
    <n v="58454.29"/>
  </r>
  <r>
    <x v="26"/>
    <x v="0"/>
    <x v="0"/>
    <x v="6"/>
    <x v="50"/>
    <n v="119177.5"/>
  </r>
  <r>
    <x v="26"/>
    <x v="0"/>
    <x v="0"/>
    <x v="6"/>
    <x v="30"/>
    <n v="1907681.93"/>
  </r>
  <r>
    <x v="26"/>
    <x v="0"/>
    <x v="0"/>
    <x v="6"/>
    <x v="31"/>
    <n v="379.4"/>
  </r>
  <r>
    <x v="26"/>
    <x v="0"/>
    <x v="0"/>
    <x v="6"/>
    <x v="33"/>
    <n v="805523.19"/>
  </r>
  <r>
    <x v="26"/>
    <x v="0"/>
    <x v="0"/>
    <x v="6"/>
    <x v="34"/>
    <n v="222321.24"/>
  </r>
  <r>
    <x v="26"/>
    <x v="0"/>
    <x v="0"/>
    <x v="6"/>
    <x v="35"/>
    <n v="569412.31000000006"/>
  </r>
  <r>
    <x v="26"/>
    <x v="0"/>
    <x v="0"/>
    <x v="6"/>
    <x v="36"/>
    <n v="196111.1"/>
  </r>
  <r>
    <x v="26"/>
    <x v="0"/>
    <x v="0"/>
    <x v="6"/>
    <x v="58"/>
    <n v="433983.84"/>
  </r>
  <r>
    <x v="26"/>
    <x v="0"/>
    <x v="0"/>
    <x v="6"/>
    <x v="59"/>
    <n v="323753.83"/>
  </r>
  <r>
    <x v="26"/>
    <x v="0"/>
    <x v="0"/>
    <x v="6"/>
    <x v="68"/>
    <n v="6972.09"/>
  </r>
  <r>
    <x v="26"/>
    <x v="0"/>
    <x v="0"/>
    <x v="6"/>
    <x v="51"/>
    <n v="68557.89"/>
  </r>
  <r>
    <x v="26"/>
    <x v="0"/>
    <x v="0"/>
    <x v="6"/>
    <x v="52"/>
    <n v="6000"/>
  </r>
  <r>
    <x v="26"/>
    <x v="0"/>
    <x v="0"/>
    <x v="6"/>
    <x v="67"/>
    <n v="163174.69"/>
  </r>
  <r>
    <x v="26"/>
    <x v="0"/>
    <x v="0"/>
    <x v="6"/>
    <x v="37"/>
    <n v="2697021.95"/>
  </r>
  <r>
    <x v="26"/>
    <x v="0"/>
    <x v="0"/>
    <x v="6"/>
    <x v="38"/>
    <n v="3248503.66"/>
  </r>
  <r>
    <x v="26"/>
    <x v="0"/>
    <x v="0"/>
    <x v="6"/>
    <x v="39"/>
    <n v="1579.44"/>
  </r>
  <r>
    <x v="26"/>
    <x v="0"/>
    <x v="0"/>
    <x v="6"/>
    <x v="40"/>
    <n v="236570.6"/>
  </r>
  <r>
    <x v="26"/>
    <x v="0"/>
    <x v="0"/>
    <x v="6"/>
    <x v="41"/>
    <n v="3638232.66"/>
  </r>
  <r>
    <x v="26"/>
    <x v="0"/>
    <x v="0"/>
    <x v="6"/>
    <x v="42"/>
    <n v="154851.1"/>
  </r>
  <r>
    <x v="26"/>
    <x v="0"/>
    <x v="0"/>
    <x v="6"/>
    <x v="53"/>
    <n v="136392.01"/>
  </r>
  <r>
    <x v="26"/>
    <x v="0"/>
    <x v="0"/>
    <x v="6"/>
    <x v="43"/>
    <n v="623803.79"/>
  </r>
  <r>
    <x v="26"/>
    <x v="0"/>
    <x v="0"/>
    <x v="6"/>
    <x v="44"/>
    <n v="1560593.19"/>
  </r>
  <r>
    <x v="26"/>
    <x v="0"/>
    <x v="0"/>
    <x v="6"/>
    <x v="60"/>
    <n v="695755.56"/>
  </r>
  <r>
    <x v="26"/>
    <x v="0"/>
    <x v="0"/>
    <x v="6"/>
    <x v="45"/>
    <n v="1966775.3"/>
  </r>
  <r>
    <x v="26"/>
    <x v="0"/>
    <x v="0"/>
    <x v="6"/>
    <x v="46"/>
    <n v="396355.64"/>
  </r>
  <r>
    <x v="26"/>
    <x v="0"/>
    <x v="0"/>
    <x v="7"/>
    <x v="43"/>
    <n v="204438.34"/>
  </r>
  <r>
    <x v="26"/>
    <x v="0"/>
    <x v="0"/>
    <x v="8"/>
    <x v="62"/>
    <n v="64685.1"/>
  </r>
  <r>
    <x v="26"/>
    <x v="0"/>
    <x v="0"/>
    <x v="8"/>
    <x v="63"/>
    <n v="6100"/>
  </r>
  <r>
    <x v="26"/>
    <x v="0"/>
    <x v="0"/>
    <x v="8"/>
    <x v="47"/>
    <n v="12812.76"/>
  </r>
  <r>
    <x v="26"/>
    <x v="0"/>
    <x v="0"/>
    <x v="8"/>
    <x v="48"/>
    <n v="129915.23"/>
  </r>
  <r>
    <x v="26"/>
    <x v="0"/>
    <x v="1"/>
    <x v="0"/>
    <x v="0"/>
    <n v="234394.23"/>
  </r>
  <r>
    <x v="26"/>
    <x v="0"/>
    <x v="1"/>
    <x v="2"/>
    <x v="1"/>
    <n v="8036755.9800000004"/>
  </r>
  <r>
    <x v="26"/>
    <x v="0"/>
    <x v="1"/>
    <x v="2"/>
    <x v="2"/>
    <n v="691056.92"/>
  </r>
  <r>
    <x v="26"/>
    <x v="0"/>
    <x v="1"/>
    <x v="2"/>
    <x v="3"/>
    <n v="16341.49"/>
  </r>
  <r>
    <x v="26"/>
    <x v="0"/>
    <x v="1"/>
    <x v="2"/>
    <x v="4"/>
    <n v="11643068.58"/>
  </r>
  <r>
    <x v="26"/>
    <x v="0"/>
    <x v="1"/>
    <x v="2"/>
    <x v="5"/>
    <n v="1157785.08"/>
  </r>
  <r>
    <x v="26"/>
    <x v="0"/>
    <x v="1"/>
    <x v="3"/>
    <x v="1"/>
    <n v="15674662.289999999"/>
  </r>
  <r>
    <x v="26"/>
    <x v="0"/>
    <x v="1"/>
    <x v="3"/>
    <x v="2"/>
    <n v="289507.20000000001"/>
  </r>
  <r>
    <x v="26"/>
    <x v="0"/>
    <x v="1"/>
    <x v="3"/>
    <x v="3"/>
    <n v="920052.03"/>
  </r>
  <r>
    <x v="26"/>
    <x v="0"/>
    <x v="1"/>
    <x v="3"/>
    <x v="4"/>
    <n v="1739170.2"/>
  </r>
  <r>
    <x v="26"/>
    <x v="0"/>
    <x v="1"/>
    <x v="3"/>
    <x v="5"/>
    <n v="757501.12"/>
  </r>
  <r>
    <x v="26"/>
    <x v="0"/>
    <x v="1"/>
    <x v="4"/>
    <x v="6"/>
    <n v="1047157.64"/>
  </r>
  <r>
    <x v="26"/>
    <x v="0"/>
    <x v="1"/>
    <x v="4"/>
    <x v="55"/>
    <n v="34915.99"/>
  </r>
  <r>
    <x v="26"/>
    <x v="0"/>
    <x v="1"/>
    <x v="4"/>
    <x v="7"/>
    <n v="774084.42"/>
  </r>
  <r>
    <x v="26"/>
    <x v="0"/>
    <x v="1"/>
    <x v="4"/>
    <x v="8"/>
    <n v="960337.4"/>
  </r>
  <r>
    <x v="26"/>
    <x v="0"/>
    <x v="1"/>
    <x v="4"/>
    <x v="9"/>
    <n v="3888529.52"/>
  </r>
  <r>
    <x v="26"/>
    <x v="0"/>
    <x v="1"/>
    <x v="4"/>
    <x v="10"/>
    <n v="1983787.72"/>
  </r>
  <r>
    <x v="26"/>
    <x v="0"/>
    <x v="1"/>
    <x v="4"/>
    <x v="11"/>
    <n v="14804.94"/>
  </r>
  <r>
    <x v="26"/>
    <x v="0"/>
    <x v="1"/>
    <x v="4"/>
    <x v="12"/>
    <n v="18033.849999999999"/>
  </r>
  <r>
    <x v="26"/>
    <x v="0"/>
    <x v="1"/>
    <x v="4"/>
    <x v="13"/>
    <n v="60367.99"/>
  </r>
  <r>
    <x v="26"/>
    <x v="0"/>
    <x v="1"/>
    <x v="4"/>
    <x v="14"/>
    <n v="130718.95"/>
  </r>
  <r>
    <x v="26"/>
    <x v="0"/>
    <x v="1"/>
    <x v="4"/>
    <x v="15"/>
    <n v="2027577.9"/>
  </r>
  <r>
    <x v="26"/>
    <x v="0"/>
    <x v="1"/>
    <x v="4"/>
    <x v="16"/>
    <n v="4420967.71"/>
  </r>
  <r>
    <x v="26"/>
    <x v="0"/>
    <x v="1"/>
    <x v="5"/>
    <x v="18"/>
    <n v="794495.52"/>
  </r>
  <r>
    <x v="26"/>
    <x v="0"/>
    <x v="1"/>
    <x v="5"/>
    <x v="19"/>
    <n v="1298.8"/>
  </r>
  <r>
    <x v="26"/>
    <x v="0"/>
    <x v="1"/>
    <x v="5"/>
    <x v="21"/>
    <n v="103438.72"/>
  </r>
  <r>
    <x v="26"/>
    <x v="0"/>
    <x v="1"/>
    <x v="5"/>
    <x v="22"/>
    <n v="6112943.9199999999"/>
  </r>
  <r>
    <x v="26"/>
    <x v="0"/>
    <x v="1"/>
    <x v="6"/>
    <x v="23"/>
    <n v="215.18"/>
  </r>
  <r>
    <x v="26"/>
    <x v="0"/>
    <x v="1"/>
    <x v="6"/>
    <x v="25"/>
    <n v="1951.51"/>
  </r>
  <r>
    <x v="26"/>
    <x v="0"/>
    <x v="1"/>
    <x v="6"/>
    <x v="26"/>
    <n v="43069.15"/>
  </r>
  <r>
    <x v="26"/>
    <x v="0"/>
    <x v="1"/>
    <x v="6"/>
    <x v="27"/>
    <n v="294444.71000000002"/>
  </r>
  <r>
    <x v="26"/>
    <x v="0"/>
    <x v="1"/>
    <x v="6"/>
    <x v="30"/>
    <n v="56087.83"/>
  </r>
  <r>
    <x v="26"/>
    <x v="0"/>
    <x v="1"/>
    <x v="6"/>
    <x v="32"/>
    <n v="407.58"/>
  </r>
  <r>
    <x v="26"/>
    <x v="0"/>
    <x v="1"/>
    <x v="6"/>
    <x v="35"/>
    <n v="1319.95"/>
  </r>
  <r>
    <x v="26"/>
    <x v="0"/>
    <x v="1"/>
    <x v="6"/>
    <x v="58"/>
    <n v="8400"/>
  </r>
  <r>
    <x v="26"/>
    <x v="0"/>
    <x v="1"/>
    <x v="6"/>
    <x v="59"/>
    <n v="45124.4"/>
  </r>
  <r>
    <x v="26"/>
    <x v="0"/>
    <x v="1"/>
    <x v="6"/>
    <x v="51"/>
    <n v="3830.45"/>
  </r>
  <r>
    <x v="26"/>
    <x v="0"/>
    <x v="1"/>
    <x v="6"/>
    <x v="37"/>
    <n v="6535"/>
  </r>
  <r>
    <x v="26"/>
    <x v="0"/>
    <x v="1"/>
    <x v="6"/>
    <x v="38"/>
    <n v="788452.31"/>
  </r>
  <r>
    <x v="26"/>
    <x v="0"/>
    <x v="1"/>
    <x v="6"/>
    <x v="40"/>
    <n v="3482.23"/>
  </r>
  <r>
    <x v="26"/>
    <x v="0"/>
    <x v="1"/>
    <x v="6"/>
    <x v="41"/>
    <n v="160.01"/>
  </r>
  <r>
    <x v="26"/>
    <x v="0"/>
    <x v="1"/>
    <x v="6"/>
    <x v="43"/>
    <n v="56116.27"/>
  </r>
  <r>
    <x v="26"/>
    <x v="0"/>
    <x v="1"/>
    <x v="6"/>
    <x v="44"/>
    <n v="51089"/>
  </r>
  <r>
    <x v="26"/>
    <x v="0"/>
    <x v="1"/>
    <x v="6"/>
    <x v="46"/>
    <n v="11976.58"/>
  </r>
  <r>
    <x v="26"/>
    <x v="0"/>
    <x v="1"/>
    <x v="6"/>
    <x v="78"/>
    <n v="3733489.25"/>
  </r>
  <r>
    <x v="26"/>
    <x v="0"/>
    <x v="1"/>
    <x v="6"/>
    <x v="79"/>
    <n v="101935.79"/>
  </r>
  <r>
    <x v="26"/>
    <x v="0"/>
    <x v="1"/>
    <x v="7"/>
    <x v="43"/>
    <n v="56172.77"/>
  </r>
  <r>
    <x v="27"/>
    <x v="0"/>
    <x v="0"/>
    <x v="2"/>
    <x v="1"/>
    <n v="9749139.8100000005"/>
  </r>
  <r>
    <x v="27"/>
    <x v="0"/>
    <x v="0"/>
    <x v="2"/>
    <x v="2"/>
    <n v="25139.22"/>
  </r>
  <r>
    <x v="27"/>
    <x v="0"/>
    <x v="0"/>
    <x v="2"/>
    <x v="3"/>
    <n v="111261.28"/>
  </r>
  <r>
    <x v="27"/>
    <x v="0"/>
    <x v="0"/>
    <x v="2"/>
    <x v="4"/>
    <n v="7689.7"/>
  </r>
  <r>
    <x v="27"/>
    <x v="0"/>
    <x v="0"/>
    <x v="2"/>
    <x v="5"/>
    <n v="1001"/>
  </r>
  <r>
    <x v="27"/>
    <x v="0"/>
    <x v="0"/>
    <x v="2"/>
    <x v="54"/>
    <n v="91383"/>
  </r>
  <r>
    <x v="27"/>
    <x v="0"/>
    <x v="0"/>
    <x v="3"/>
    <x v="1"/>
    <n v="2284937.4900000002"/>
  </r>
  <r>
    <x v="27"/>
    <x v="0"/>
    <x v="0"/>
    <x v="3"/>
    <x v="2"/>
    <n v="1291.22"/>
  </r>
  <r>
    <x v="27"/>
    <x v="0"/>
    <x v="0"/>
    <x v="3"/>
    <x v="3"/>
    <n v="1843.5"/>
  </r>
  <r>
    <x v="27"/>
    <x v="0"/>
    <x v="0"/>
    <x v="3"/>
    <x v="4"/>
    <n v="256.5"/>
  </r>
  <r>
    <x v="27"/>
    <x v="0"/>
    <x v="0"/>
    <x v="3"/>
    <x v="5"/>
    <n v="298.52999999999997"/>
  </r>
  <r>
    <x v="27"/>
    <x v="0"/>
    <x v="0"/>
    <x v="4"/>
    <x v="7"/>
    <n v="737355.92"/>
  </r>
  <r>
    <x v="27"/>
    <x v="0"/>
    <x v="0"/>
    <x v="4"/>
    <x v="8"/>
    <n v="166766.24"/>
  </r>
  <r>
    <x v="27"/>
    <x v="0"/>
    <x v="0"/>
    <x v="4"/>
    <x v="9"/>
    <n v="1508406.54"/>
  </r>
  <r>
    <x v="27"/>
    <x v="0"/>
    <x v="0"/>
    <x v="4"/>
    <x v="10"/>
    <n v="289227.90000000002"/>
  </r>
  <r>
    <x v="27"/>
    <x v="0"/>
    <x v="0"/>
    <x v="4"/>
    <x v="11"/>
    <n v="33484.31"/>
  </r>
  <r>
    <x v="27"/>
    <x v="0"/>
    <x v="0"/>
    <x v="4"/>
    <x v="12"/>
    <n v="7469.34"/>
  </r>
  <r>
    <x v="27"/>
    <x v="0"/>
    <x v="0"/>
    <x v="4"/>
    <x v="13"/>
    <n v="45473.25"/>
  </r>
  <r>
    <x v="27"/>
    <x v="0"/>
    <x v="0"/>
    <x v="4"/>
    <x v="14"/>
    <n v="43410.35"/>
  </r>
  <r>
    <x v="27"/>
    <x v="0"/>
    <x v="0"/>
    <x v="4"/>
    <x v="15"/>
    <n v="1432222.68"/>
  </r>
  <r>
    <x v="27"/>
    <x v="0"/>
    <x v="0"/>
    <x v="4"/>
    <x v="16"/>
    <n v="648021.97"/>
  </r>
  <r>
    <x v="27"/>
    <x v="0"/>
    <x v="0"/>
    <x v="4"/>
    <x v="17"/>
    <n v="29602.18"/>
  </r>
  <r>
    <x v="27"/>
    <x v="0"/>
    <x v="0"/>
    <x v="4"/>
    <x v="56"/>
    <n v="13154.24"/>
  </r>
  <r>
    <x v="27"/>
    <x v="0"/>
    <x v="0"/>
    <x v="5"/>
    <x v="18"/>
    <n v="239940.77"/>
  </r>
  <r>
    <x v="27"/>
    <x v="0"/>
    <x v="0"/>
    <x v="5"/>
    <x v="19"/>
    <n v="76379.66"/>
  </r>
  <r>
    <x v="27"/>
    <x v="0"/>
    <x v="0"/>
    <x v="5"/>
    <x v="20"/>
    <n v="39242.15"/>
  </r>
  <r>
    <x v="27"/>
    <x v="0"/>
    <x v="0"/>
    <x v="5"/>
    <x v="21"/>
    <n v="32296.61"/>
  </r>
  <r>
    <x v="27"/>
    <x v="0"/>
    <x v="0"/>
    <x v="5"/>
    <x v="22"/>
    <n v="396791.81"/>
  </r>
  <r>
    <x v="27"/>
    <x v="0"/>
    <x v="0"/>
    <x v="6"/>
    <x v="24"/>
    <n v="-8489.84"/>
  </r>
  <r>
    <x v="27"/>
    <x v="0"/>
    <x v="0"/>
    <x v="6"/>
    <x v="25"/>
    <n v="46495.96"/>
  </r>
  <r>
    <x v="27"/>
    <x v="0"/>
    <x v="0"/>
    <x v="6"/>
    <x v="26"/>
    <n v="20750.68"/>
  </r>
  <r>
    <x v="27"/>
    <x v="0"/>
    <x v="0"/>
    <x v="6"/>
    <x v="27"/>
    <n v="152599.89000000001"/>
  </r>
  <r>
    <x v="27"/>
    <x v="0"/>
    <x v="0"/>
    <x v="6"/>
    <x v="28"/>
    <n v="274829.03999999998"/>
  </r>
  <r>
    <x v="27"/>
    <x v="0"/>
    <x v="0"/>
    <x v="6"/>
    <x v="30"/>
    <n v="175680.7"/>
  </r>
  <r>
    <x v="27"/>
    <x v="0"/>
    <x v="0"/>
    <x v="6"/>
    <x v="33"/>
    <n v="41409.29"/>
  </r>
  <r>
    <x v="27"/>
    <x v="0"/>
    <x v="0"/>
    <x v="6"/>
    <x v="34"/>
    <n v="26955.79"/>
  </r>
  <r>
    <x v="27"/>
    <x v="0"/>
    <x v="0"/>
    <x v="6"/>
    <x v="35"/>
    <n v="107596.81"/>
  </r>
  <r>
    <x v="27"/>
    <x v="0"/>
    <x v="0"/>
    <x v="6"/>
    <x v="36"/>
    <n v="16753.900000000001"/>
  </r>
  <r>
    <x v="27"/>
    <x v="0"/>
    <x v="0"/>
    <x v="6"/>
    <x v="59"/>
    <n v="40285.03"/>
  </r>
  <r>
    <x v="27"/>
    <x v="0"/>
    <x v="0"/>
    <x v="6"/>
    <x v="51"/>
    <n v="2327.42"/>
  </r>
  <r>
    <x v="27"/>
    <x v="0"/>
    <x v="0"/>
    <x v="6"/>
    <x v="52"/>
    <n v="18329.25"/>
  </r>
  <r>
    <x v="27"/>
    <x v="0"/>
    <x v="0"/>
    <x v="6"/>
    <x v="67"/>
    <n v="1202829.08"/>
  </r>
  <r>
    <x v="27"/>
    <x v="0"/>
    <x v="0"/>
    <x v="6"/>
    <x v="37"/>
    <n v="164383.25"/>
  </r>
  <r>
    <x v="27"/>
    <x v="0"/>
    <x v="0"/>
    <x v="6"/>
    <x v="38"/>
    <n v="55980.78"/>
  </r>
  <r>
    <x v="27"/>
    <x v="0"/>
    <x v="0"/>
    <x v="6"/>
    <x v="39"/>
    <n v="1938.6"/>
  </r>
  <r>
    <x v="27"/>
    <x v="0"/>
    <x v="0"/>
    <x v="6"/>
    <x v="40"/>
    <n v="9205.9599999999991"/>
  </r>
  <r>
    <x v="27"/>
    <x v="0"/>
    <x v="0"/>
    <x v="6"/>
    <x v="41"/>
    <n v="699101.36"/>
  </r>
  <r>
    <x v="27"/>
    <x v="0"/>
    <x v="0"/>
    <x v="6"/>
    <x v="42"/>
    <n v="22359.9"/>
  </r>
  <r>
    <x v="27"/>
    <x v="0"/>
    <x v="0"/>
    <x v="6"/>
    <x v="53"/>
    <n v="356744.24"/>
  </r>
  <r>
    <x v="27"/>
    <x v="0"/>
    <x v="0"/>
    <x v="6"/>
    <x v="43"/>
    <n v="14797.65"/>
  </r>
  <r>
    <x v="27"/>
    <x v="0"/>
    <x v="0"/>
    <x v="6"/>
    <x v="44"/>
    <n v="414820.05"/>
  </r>
  <r>
    <x v="27"/>
    <x v="0"/>
    <x v="0"/>
    <x v="6"/>
    <x v="60"/>
    <n v="28114.77"/>
  </r>
  <r>
    <x v="27"/>
    <x v="0"/>
    <x v="0"/>
    <x v="6"/>
    <x v="45"/>
    <n v="282191.49"/>
  </r>
  <r>
    <x v="27"/>
    <x v="0"/>
    <x v="0"/>
    <x v="6"/>
    <x v="46"/>
    <n v="20142.57"/>
  </r>
  <r>
    <x v="27"/>
    <x v="0"/>
    <x v="0"/>
    <x v="7"/>
    <x v="43"/>
    <n v="11986.52"/>
  </r>
  <r>
    <x v="27"/>
    <x v="0"/>
    <x v="0"/>
    <x v="8"/>
    <x v="64"/>
    <n v="18679.419999999998"/>
  </r>
  <r>
    <x v="27"/>
    <x v="0"/>
    <x v="0"/>
    <x v="8"/>
    <x v="65"/>
    <n v="13377.03"/>
  </r>
  <r>
    <x v="27"/>
    <x v="0"/>
    <x v="1"/>
    <x v="2"/>
    <x v="1"/>
    <n v="382834.77"/>
  </r>
  <r>
    <x v="27"/>
    <x v="0"/>
    <x v="1"/>
    <x v="2"/>
    <x v="2"/>
    <n v="205180.6"/>
  </r>
  <r>
    <x v="27"/>
    <x v="0"/>
    <x v="1"/>
    <x v="2"/>
    <x v="3"/>
    <n v="103315.01"/>
  </r>
  <r>
    <x v="27"/>
    <x v="0"/>
    <x v="1"/>
    <x v="2"/>
    <x v="4"/>
    <n v="200070.37"/>
  </r>
  <r>
    <x v="27"/>
    <x v="0"/>
    <x v="1"/>
    <x v="2"/>
    <x v="5"/>
    <n v="68835.64"/>
  </r>
  <r>
    <x v="27"/>
    <x v="0"/>
    <x v="1"/>
    <x v="3"/>
    <x v="1"/>
    <n v="821202.14"/>
  </r>
  <r>
    <x v="27"/>
    <x v="0"/>
    <x v="1"/>
    <x v="3"/>
    <x v="2"/>
    <n v="53169.35"/>
  </r>
  <r>
    <x v="27"/>
    <x v="0"/>
    <x v="1"/>
    <x v="3"/>
    <x v="3"/>
    <n v="35060.81"/>
  </r>
  <r>
    <x v="27"/>
    <x v="0"/>
    <x v="1"/>
    <x v="3"/>
    <x v="4"/>
    <n v="224334.97"/>
  </r>
  <r>
    <x v="27"/>
    <x v="0"/>
    <x v="1"/>
    <x v="3"/>
    <x v="5"/>
    <n v="38865.800000000003"/>
  </r>
  <r>
    <x v="27"/>
    <x v="0"/>
    <x v="1"/>
    <x v="4"/>
    <x v="7"/>
    <n v="82365.31"/>
  </r>
  <r>
    <x v="27"/>
    <x v="0"/>
    <x v="1"/>
    <x v="4"/>
    <x v="8"/>
    <n v="93262.87"/>
  </r>
  <r>
    <x v="27"/>
    <x v="0"/>
    <x v="1"/>
    <x v="4"/>
    <x v="9"/>
    <n v="131926.38"/>
  </r>
  <r>
    <x v="27"/>
    <x v="0"/>
    <x v="1"/>
    <x v="4"/>
    <x v="10"/>
    <n v="129304.29"/>
  </r>
  <r>
    <x v="27"/>
    <x v="0"/>
    <x v="1"/>
    <x v="4"/>
    <x v="11"/>
    <n v="3745.45"/>
  </r>
  <r>
    <x v="27"/>
    <x v="0"/>
    <x v="1"/>
    <x v="4"/>
    <x v="12"/>
    <n v="4298.16"/>
  </r>
  <r>
    <x v="27"/>
    <x v="0"/>
    <x v="1"/>
    <x v="4"/>
    <x v="13"/>
    <n v="9353.48"/>
  </r>
  <r>
    <x v="27"/>
    <x v="0"/>
    <x v="1"/>
    <x v="4"/>
    <x v="14"/>
    <n v="61170.87"/>
  </r>
  <r>
    <x v="27"/>
    <x v="0"/>
    <x v="1"/>
    <x v="4"/>
    <x v="15"/>
    <n v="98840.08"/>
  </r>
  <r>
    <x v="27"/>
    <x v="0"/>
    <x v="1"/>
    <x v="4"/>
    <x v="16"/>
    <n v="293195.55"/>
  </r>
  <r>
    <x v="27"/>
    <x v="0"/>
    <x v="1"/>
    <x v="4"/>
    <x v="17"/>
    <n v="1499.26"/>
  </r>
  <r>
    <x v="27"/>
    <x v="0"/>
    <x v="1"/>
    <x v="4"/>
    <x v="56"/>
    <n v="5898.43"/>
  </r>
  <r>
    <x v="27"/>
    <x v="0"/>
    <x v="1"/>
    <x v="5"/>
    <x v="18"/>
    <n v="129691.54"/>
  </r>
  <r>
    <x v="27"/>
    <x v="0"/>
    <x v="1"/>
    <x v="5"/>
    <x v="20"/>
    <n v="538.05999999999995"/>
  </r>
  <r>
    <x v="27"/>
    <x v="0"/>
    <x v="1"/>
    <x v="5"/>
    <x v="22"/>
    <n v="7004.86"/>
  </r>
  <r>
    <x v="27"/>
    <x v="0"/>
    <x v="1"/>
    <x v="6"/>
    <x v="23"/>
    <n v="2843.65"/>
  </r>
  <r>
    <x v="27"/>
    <x v="0"/>
    <x v="1"/>
    <x v="6"/>
    <x v="26"/>
    <n v="24115.4"/>
  </r>
  <r>
    <x v="27"/>
    <x v="0"/>
    <x v="1"/>
    <x v="6"/>
    <x v="27"/>
    <n v="4106.66"/>
  </r>
  <r>
    <x v="27"/>
    <x v="0"/>
    <x v="1"/>
    <x v="6"/>
    <x v="30"/>
    <n v="171381.64"/>
  </r>
  <r>
    <x v="27"/>
    <x v="0"/>
    <x v="1"/>
    <x v="6"/>
    <x v="36"/>
    <n v="18681.66"/>
  </r>
  <r>
    <x v="27"/>
    <x v="0"/>
    <x v="1"/>
    <x v="6"/>
    <x v="38"/>
    <n v="3548.29"/>
  </r>
  <r>
    <x v="27"/>
    <x v="0"/>
    <x v="1"/>
    <x v="6"/>
    <x v="40"/>
    <n v="220.25"/>
  </r>
  <r>
    <x v="27"/>
    <x v="0"/>
    <x v="1"/>
    <x v="6"/>
    <x v="53"/>
    <n v="133333.76999999999"/>
  </r>
  <r>
    <x v="27"/>
    <x v="0"/>
    <x v="1"/>
    <x v="6"/>
    <x v="43"/>
    <n v="-653"/>
  </r>
  <r>
    <x v="27"/>
    <x v="0"/>
    <x v="1"/>
    <x v="6"/>
    <x v="46"/>
    <n v="11373.87"/>
  </r>
  <r>
    <x v="27"/>
    <x v="0"/>
    <x v="1"/>
    <x v="7"/>
    <x v="43"/>
    <n v="19458.009999999998"/>
  </r>
  <r>
    <x v="27"/>
    <x v="0"/>
    <x v="1"/>
    <x v="8"/>
    <x v="63"/>
    <n v="7069"/>
  </r>
  <r>
    <x v="27"/>
    <x v="0"/>
    <x v="1"/>
    <x v="8"/>
    <x v="64"/>
    <n v="17099.11"/>
  </r>
  <r>
    <x v="28"/>
    <x v="0"/>
    <x v="0"/>
    <x v="2"/>
    <x v="1"/>
    <n v="9188885.8200000003"/>
  </r>
  <r>
    <x v="28"/>
    <x v="0"/>
    <x v="0"/>
    <x v="2"/>
    <x v="2"/>
    <n v="19109.560000000001"/>
  </r>
  <r>
    <x v="28"/>
    <x v="0"/>
    <x v="0"/>
    <x v="2"/>
    <x v="3"/>
    <n v="22079.919999999998"/>
  </r>
  <r>
    <x v="28"/>
    <x v="0"/>
    <x v="0"/>
    <x v="2"/>
    <x v="4"/>
    <n v="192677.56"/>
  </r>
  <r>
    <x v="28"/>
    <x v="0"/>
    <x v="0"/>
    <x v="2"/>
    <x v="5"/>
    <n v="41867.89"/>
  </r>
  <r>
    <x v="28"/>
    <x v="0"/>
    <x v="0"/>
    <x v="2"/>
    <x v="54"/>
    <n v="73565"/>
  </r>
  <r>
    <x v="28"/>
    <x v="0"/>
    <x v="0"/>
    <x v="3"/>
    <x v="1"/>
    <n v="1998872.36"/>
  </r>
  <r>
    <x v="28"/>
    <x v="0"/>
    <x v="0"/>
    <x v="3"/>
    <x v="2"/>
    <n v="32471.34"/>
  </r>
  <r>
    <x v="28"/>
    <x v="0"/>
    <x v="0"/>
    <x v="3"/>
    <x v="3"/>
    <n v="56556.22"/>
  </r>
  <r>
    <x v="28"/>
    <x v="0"/>
    <x v="0"/>
    <x v="3"/>
    <x v="4"/>
    <n v="57.65"/>
  </r>
  <r>
    <x v="28"/>
    <x v="0"/>
    <x v="0"/>
    <x v="4"/>
    <x v="6"/>
    <n v="5664.28"/>
  </r>
  <r>
    <x v="28"/>
    <x v="0"/>
    <x v="0"/>
    <x v="4"/>
    <x v="55"/>
    <n v="3609.8"/>
  </r>
  <r>
    <x v="28"/>
    <x v="0"/>
    <x v="0"/>
    <x v="4"/>
    <x v="7"/>
    <n v="716853.87"/>
  </r>
  <r>
    <x v="28"/>
    <x v="0"/>
    <x v="0"/>
    <x v="4"/>
    <x v="8"/>
    <n v="155183.46"/>
  </r>
  <r>
    <x v="28"/>
    <x v="0"/>
    <x v="0"/>
    <x v="4"/>
    <x v="9"/>
    <n v="1451547.89"/>
  </r>
  <r>
    <x v="28"/>
    <x v="0"/>
    <x v="0"/>
    <x v="4"/>
    <x v="10"/>
    <n v="266366.09000000003"/>
  </r>
  <r>
    <x v="28"/>
    <x v="0"/>
    <x v="0"/>
    <x v="4"/>
    <x v="11"/>
    <n v="32455.63"/>
  </r>
  <r>
    <x v="28"/>
    <x v="0"/>
    <x v="0"/>
    <x v="4"/>
    <x v="12"/>
    <n v="12280.36"/>
  </r>
  <r>
    <x v="28"/>
    <x v="0"/>
    <x v="0"/>
    <x v="4"/>
    <x v="13"/>
    <n v="43592.04"/>
  </r>
  <r>
    <x v="28"/>
    <x v="0"/>
    <x v="0"/>
    <x v="4"/>
    <x v="14"/>
    <n v="47307.31"/>
  </r>
  <r>
    <x v="28"/>
    <x v="0"/>
    <x v="0"/>
    <x v="4"/>
    <x v="15"/>
    <n v="1340871.03"/>
  </r>
  <r>
    <x v="28"/>
    <x v="0"/>
    <x v="0"/>
    <x v="4"/>
    <x v="16"/>
    <n v="701242.71"/>
  </r>
  <r>
    <x v="28"/>
    <x v="0"/>
    <x v="0"/>
    <x v="4"/>
    <x v="17"/>
    <n v="23528.67"/>
  </r>
  <r>
    <x v="28"/>
    <x v="0"/>
    <x v="0"/>
    <x v="4"/>
    <x v="56"/>
    <n v="10778.27"/>
  </r>
  <r>
    <x v="28"/>
    <x v="0"/>
    <x v="0"/>
    <x v="5"/>
    <x v="18"/>
    <n v="499759.62"/>
  </r>
  <r>
    <x v="28"/>
    <x v="0"/>
    <x v="0"/>
    <x v="5"/>
    <x v="19"/>
    <n v="7802.94"/>
  </r>
  <r>
    <x v="28"/>
    <x v="0"/>
    <x v="0"/>
    <x v="5"/>
    <x v="20"/>
    <n v="161446.93"/>
  </r>
  <r>
    <x v="28"/>
    <x v="0"/>
    <x v="0"/>
    <x v="5"/>
    <x v="21"/>
    <n v="38427.620000000003"/>
  </r>
  <r>
    <x v="28"/>
    <x v="0"/>
    <x v="0"/>
    <x v="5"/>
    <x v="22"/>
    <n v="25427.9"/>
  </r>
  <r>
    <x v="28"/>
    <x v="0"/>
    <x v="0"/>
    <x v="6"/>
    <x v="23"/>
    <n v="180681.77"/>
  </r>
  <r>
    <x v="28"/>
    <x v="0"/>
    <x v="0"/>
    <x v="6"/>
    <x v="25"/>
    <n v="167191.72"/>
  </r>
  <r>
    <x v="28"/>
    <x v="0"/>
    <x v="0"/>
    <x v="6"/>
    <x v="57"/>
    <n v="3141"/>
  </r>
  <r>
    <x v="28"/>
    <x v="0"/>
    <x v="0"/>
    <x v="6"/>
    <x v="26"/>
    <n v="41138.25"/>
  </r>
  <r>
    <x v="28"/>
    <x v="0"/>
    <x v="0"/>
    <x v="6"/>
    <x v="27"/>
    <n v="172699.67"/>
  </r>
  <r>
    <x v="28"/>
    <x v="0"/>
    <x v="0"/>
    <x v="6"/>
    <x v="28"/>
    <n v="1776"/>
  </r>
  <r>
    <x v="28"/>
    <x v="0"/>
    <x v="0"/>
    <x v="6"/>
    <x v="29"/>
    <n v="28944.89"/>
  </r>
  <r>
    <x v="28"/>
    <x v="0"/>
    <x v="0"/>
    <x v="6"/>
    <x v="32"/>
    <n v="15417.81"/>
  </r>
  <r>
    <x v="28"/>
    <x v="0"/>
    <x v="0"/>
    <x v="6"/>
    <x v="33"/>
    <n v="103168.98"/>
  </r>
  <r>
    <x v="28"/>
    <x v="0"/>
    <x v="0"/>
    <x v="6"/>
    <x v="34"/>
    <n v="16530.36"/>
  </r>
  <r>
    <x v="28"/>
    <x v="0"/>
    <x v="0"/>
    <x v="6"/>
    <x v="35"/>
    <n v="293028.90000000002"/>
  </r>
  <r>
    <x v="28"/>
    <x v="0"/>
    <x v="0"/>
    <x v="6"/>
    <x v="36"/>
    <n v="12121.11"/>
  </r>
  <r>
    <x v="28"/>
    <x v="0"/>
    <x v="0"/>
    <x v="6"/>
    <x v="59"/>
    <n v="17519.189999999999"/>
  </r>
  <r>
    <x v="28"/>
    <x v="0"/>
    <x v="0"/>
    <x v="6"/>
    <x v="52"/>
    <n v="1211267.77"/>
  </r>
  <r>
    <x v="28"/>
    <x v="0"/>
    <x v="0"/>
    <x v="6"/>
    <x v="37"/>
    <n v="145373"/>
  </r>
  <r>
    <x v="28"/>
    <x v="0"/>
    <x v="0"/>
    <x v="6"/>
    <x v="38"/>
    <n v="23059.58"/>
  </r>
  <r>
    <x v="28"/>
    <x v="0"/>
    <x v="0"/>
    <x v="6"/>
    <x v="39"/>
    <n v="175.92"/>
  </r>
  <r>
    <x v="28"/>
    <x v="0"/>
    <x v="0"/>
    <x v="6"/>
    <x v="41"/>
    <n v="382883.45"/>
  </r>
  <r>
    <x v="28"/>
    <x v="0"/>
    <x v="0"/>
    <x v="6"/>
    <x v="43"/>
    <n v="2278"/>
  </r>
  <r>
    <x v="28"/>
    <x v="0"/>
    <x v="0"/>
    <x v="6"/>
    <x v="44"/>
    <n v="226449.69"/>
  </r>
  <r>
    <x v="28"/>
    <x v="0"/>
    <x v="0"/>
    <x v="6"/>
    <x v="60"/>
    <n v="54258.05"/>
  </r>
  <r>
    <x v="28"/>
    <x v="0"/>
    <x v="0"/>
    <x v="6"/>
    <x v="45"/>
    <n v="123390.74"/>
  </r>
  <r>
    <x v="28"/>
    <x v="0"/>
    <x v="0"/>
    <x v="6"/>
    <x v="46"/>
    <n v="6713.26"/>
  </r>
  <r>
    <x v="28"/>
    <x v="0"/>
    <x v="0"/>
    <x v="7"/>
    <x v="43"/>
    <n v="14065.98"/>
  </r>
  <r>
    <x v="28"/>
    <x v="0"/>
    <x v="0"/>
    <x v="8"/>
    <x v="64"/>
    <n v="21275.68"/>
  </r>
  <r>
    <x v="28"/>
    <x v="0"/>
    <x v="1"/>
    <x v="2"/>
    <x v="1"/>
    <n v="104015"/>
  </r>
  <r>
    <x v="28"/>
    <x v="0"/>
    <x v="1"/>
    <x v="2"/>
    <x v="2"/>
    <n v="96139.03"/>
  </r>
  <r>
    <x v="28"/>
    <x v="0"/>
    <x v="1"/>
    <x v="2"/>
    <x v="3"/>
    <n v="25877.67"/>
  </r>
  <r>
    <x v="28"/>
    <x v="0"/>
    <x v="1"/>
    <x v="2"/>
    <x v="4"/>
    <n v="239765.77"/>
  </r>
  <r>
    <x v="28"/>
    <x v="0"/>
    <x v="1"/>
    <x v="2"/>
    <x v="5"/>
    <n v="19490.48"/>
  </r>
  <r>
    <x v="28"/>
    <x v="0"/>
    <x v="1"/>
    <x v="3"/>
    <x v="1"/>
    <n v="566357.85"/>
  </r>
  <r>
    <x v="28"/>
    <x v="0"/>
    <x v="1"/>
    <x v="3"/>
    <x v="2"/>
    <n v="13814.35"/>
  </r>
  <r>
    <x v="28"/>
    <x v="0"/>
    <x v="1"/>
    <x v="3"/>
    <x v="3"/>
    <n v="67581.77"/>
  </r>
  <r>
    <x v="28"/>
    <x v="0"/>
    <x v="1"/>
    <x v="3"/>
    <x v="4"/>
    <n v="159546.03"/>
  </r>
  <r>
    <x v="28"/>
    <x v="0"/>
    <x v="1"/>
    <x v="3"/>
    <x v="5"/>
    <n v="9842.52"/>
  </r>
  <r>
    <x v="28"/>
    <x v="0"/>
    <x v="1"/>
    <x v="4"/>
    <x v="6"/>
    <n v="109.2"/>
  </r>
  <r>
    <x v="28"/>
    <x v="0"/>
    <x v="1"/>
    <x v="4"/>
    <x v="55"/>
    <n v="805"/>
  </r>
  <r>
    <x v="28"/>
    <x v="0"/>
    <x v="1"/>
    <x v="4"/>
    <x v="7"/>
    <n v="37237.919999999998"/>
  </r>
  <r>
    <x v="28"/>
    <x v="0"/>
    <x v="1"/>
    <x v="4"/>
    <x v="8"/>
    <n v="61648.09"/>
  </r>
  <r>
    <x v="28"/>
    <x v="0"/>
    <x v="1"/>
    <x v="4"/>
    <x v="9"/>
    <n v="57672.43"/>
  </r>
  <r>
    <x v="28"/>
    <x v="0"/>
    <x v="1"/>
    <x v="4"/>
    <x v="10"/>
    <n v="73318.98"/>
  </r>
  <r>
    <x v="28"/>
    <x v="0"/>
    <x v="1"/>
    <x v="4"/>
    <x v="11"/>
    <n v="1668.86"/>
  </r>
  <r>
    <x v="28"/>
    <x v="0"/>
    <x v="1"/>
    <x v="4"/>
    <x v="12"/>
    <n v="4475.1000000000004"/>
  </r>
  <r>
    <x v="28"/>
    <x v="0"/>
    <x v="1"/>
    <x v="4"/>
    <x v="13"/>
    <n v="5000.5600000000004"/>
  </r>
  <r>
    <x v="28"/>
    <x v="0"/>
    <x v="1"/>
    <x v="4"/>
    <x v="14"/>
    <n v="29141.58"/>
  </r>
  <r>
    <x v="28"/>
    <x v="0"/>
    <x v="1"/>
    <x v="4"/>
    <x v="15"/>
    <n v="10939.8"/>
  </r>
  <r>
    <x v="28"/>
    <x v="0"/>
    <x v="1"/>
    <x v="4"/>
    <x v="16"/>
    <n v="170889.4"/>
  </r>
  <r>
    <x v="28"/>
    <x v="0"/>
    <x v="1"/>
    <x v="4"/>
    <x v="17"/>
    <n v="208.68"/>
  </r>
  <r>
    <x v="28"/>
    <x v="0"/>
    <x v="1"/>
    <x v="4"/>
    <x v="56"/>
    <n v="2898.03"/>
  </r>
  <r>
    <x v="28"/>
    <x v="0"/>
    <x v="1"/>
    <x v="5"/>
    <x v="18"/>
    <n v="7135.12"/>
  </r>
  <r>
    <x v="28"/>
    <x v="0"/>
    <x v="1"/>
    <x v="6"/>
    <x v="24"/>
    <n v="2441.2399999999998"/>
  </r>
  <r>
    <x v="28"/>
    <x v="0"/>
    <x v="1"/>
    <x v="6"/>
    <x v="25"/>
    <n v="770"/>
  </r>
  <r>
    <x v="28"/>
    <x v="0"/>
    <x v="1"/>
    <x v="6"/>
    <x v="26"/>
    <n v="4335.6099999999997"/>
  </r>
  <r>
    <x v="28"/>
    <x v="0"/>
    <x v="1"/>
    <x v="6"/>
    <x v="27"/>
    <n v="1426"/>
  </r>
  <r>
    <x v="28"/>
    <x v="0"/>
    <x v="1"/>
    <x v="6"/>
    <x v="50"/>
    <n v="444"/>
  </r>
  <r>
    <x v="28"/>
    <x v="0"/>
    <x v="1"/>
    <x v="6"/>
    <x v="67"/>
    <n v="13291.48"/>
  </r>
  <r>
    <x v="28"/>
    <x v="0"/>
    <x v="1"/>
    <x v="6"/>
    <x v="38"/>
    <n v="459.32"/>
  </r>
  <r>
    <x v="28"/>
    <x v="0"/>
    <x v="1"/>
    <x v="7"/>
    <x v="43"/>
    <n v="26883.94"/>
  </r>
  <r>
    <x v="29"/>
    <x v="0"/>
    <x v="0"/>
    <x v="0"/>
    <x v="0"/>
    <n v="1608.12"/>
  </r>
  <r>
    <x v="29"/>
    <x v="0"/>
    <x v="0"/>
    <x v="1"/>
    <x v="0"/>
    <n v="-1608.12"/>
  </r>
  <r>
    <x v="29"/>
    <x v="0"/>
    <x v="0"/>
    <x v="2"/>
    <x v="1"/>
    <n v="712457.93"/>
  </r>
  <r>
    <x v="29"/>
    <x v="0"/>
    <x v="0"/>
    <x v="2"/>
    <x v="2"/>
    <n v="1337.68"/>
  </r>
  <r>
    <x v="29"/>
    <x v="0"/>
    <x v="0"/>
    <x v="2"/>
    <x v="4"/>
    <n v="7629.48"/>
  </r>
  <r>
    <x v="29"/>
    <x v="0"/>
    <x v="0"/>
    <x v="3"/>
    <x v="1"/>
    <n v="282463.76"/>
  </r>
  <r>
    <x v="29"/>
    <x v="0"/>
    <x v="0"/>
    <x v="4"/>
    <x v="7"/>
    <n v="52968.23"/>
  </r>
  <r>
    <x v="29"/>
    <x v="0"/>
    <x v="0"/>
    <x v="4"/>
    <x v="8"/>
    <n v="20713.88"/>
  </r>
  <r>
    <x v="29"/>
    <x v="0"/>
    <x v="0"/>
    <x v="4"/>
    <x v="9"/>
    <n v="108495.72"/>
  </r>
  <r>
    <x v="29"/>
    <x v="0"/>
    <x v="0"/>
    <x v="4"/>
    <x v="10"/>
    <n v="38183.730000000003"/>
  </r>
  <r>
    <x v="29"/>
    <x v="0"/>
    <x v="0"/>
    <x v="4"/>
    <x v="11"/>
    <n v="2008.88"/>
  </r>
  <r>
    <x v="29"/>
    <x v="0"/>
    <x v="0"/>
    <x v="4"/>
    <x v="12"/>
    <n v="531.54999999999995"/>
  </r>
  <r>
    <x v="29"/>
    <x v="0"/>
    <x v="0"/>
    <x v="4"/>
    <x v="13"/>
    <n v="4489.16"/>
  </r>
  <r>
    <x v="29"/>
    <x v="0"/>
    <x v="0"/>
    <x v="4"/>
    <x v="14"/>
    <n v="9400.1200000000008"/>
  </r>
  <r>
    <x v="29"/>
    <x v="0"/>
    <x v="0"/>
    <x v="4"/>
    <x v="15"/>
    <n v="132186.07"/>
  </r>
  <r>
    <x v="29"/>
    <x v="0"/>
    <x v="0"/>
    <x v="4"/>
    <x v="16"/>
    <n v="79740.600000000006"/>
  </r>
  <r>
    <x v="29"/>
    <x v="0"/>
    <x v="0"/>
    <x v="4"/>
    <x v="17"/>
    <n v="2358.5700000000002"/>
  </r>
  <r>
    <x v="29"/>
    <x v="0"/>
    <x v="0"/>
    <x v="4"/>
    <x v="56"/>
    <n v="1193.51"/>
  </r>
  <r>
    <x v="29"/>
    <x v="0"/>
    <x v="0"/>
    <x v="5"/>
    <x v="18"/>
    <n v="41276.959999999999"/>
  </r>
  <r>
    <x v="29"/>
    <x v="0"/>
    <x v="0"/>
    <x v="5"/>
    <x v="19"/>
    <n v="10393.290000000001"/>
  </r>
  <r>
    <x v="29"/>
    <x v="0"/>
    <x v="0"/>
    <x v="5"/>
    <x v="20"/>
    <n v="3531.24"/>
  </r>
  <r>
    <x v="29"/>
    <x v="0"/>
    <x v="0"/>
    <x v="5"/>
    <x v="21"/>
    <n v="27392.66"/>
  </r>
  <r>
    <x v="29"/>
    <x v="0"/>
    <x v="0"/>
    <x v="5"/>
    <x v="22"/>
    <n v="16658.41"/>
  </r>
  <r>
    <x v="29"/>
    <x v="0"/>
    <x v="0"/>
    <x v="6"/>
    <x v="23"/>
    <n v="17338.669999999998"/>
  </r>
  <r>
    <x v="29"/>
    <x v="0"/>
    <x v="0"/>
    <x v="6"/>
    <x v="25"/>
    <n v="284968.03000000003"/>
  </r>
  <r>
    <x v="29"/>
    <x v="0"/>
    <x v="0"/>
    <x v="6"/>
    <x v="57"/>
    <n v="3445"/>
  </r>
  <r>
    <x v="29"/>
    <x v="0"/>
    <x v="0"/>
    <x v="6"/>
    <x v="26"/>
    <n v="14637.4"/>
  </r>
  <r>
    <x v="29"/>
    <x v="0"/>
    <x v="0"/>
    <x v="6"/>
    <x v="27"/>
    <n v="878.32"/>
  </r>
  <r>
    <x v="29"/>
    <x v="0"/>
    <x v="0"/>
    <x v="6"/>
    <x v="28"/>
    <n v="16165.5"/>
  </r>
  <r>
    <x v="29"/>
    <x v="0"/>
    <x v="0"/>
    <x v="6"/>
    <x v="30"/>
    <n v="8019.36"/>
  </r>
  <r>
    <x v="29"/>
    <x v="0"/>
    <x v="0"/>
    <x v="6"/>
    <x v="31"/>
    <n v="21202.19"/>
  </r>
  <r>
    <x v="29"/>
    <x v="0"/>
    <x v="0"/>
    <x v="6"/>
    <x v="32"/>
    <n v="387.58"/>
  </r>
  <r>
    <x v="29"/>
    <x v="0"/>
    <x v="0"/>
    <x v="6"/>
    <x v="33"/>
    <n v="627.76"/>
  </r>
  <r>
    <x v="29"/>
    <x v="0"/>
    <x v="0"/>
    <x v="6"/>
    <x v="34"/>
    <n v="2388.5300000000002"/>
  </r>
  <r>
    <x v="29"/>
    <x v="0"/>
    <x v="0"/>
    <x v="6"/>
    <x v="35"/>
    <n v="40041.42"/>
  </r>
  <r>
    <x v="29"/>
    <x v="0"/>
    <x v="0"/>
    <x v="6"/>
    <x v="59"/>
    <n v="9794.19"/>
  </r>
  <r>
    <x v="29"/>
    <x v="0"/>
    <x v="0"/>
    <x v="6"/>
    <x v="67"/>
    <n v="5820"/>
  </r>
  <r>
    <x v="29"/>
    <x v="0"/>
    <x v="0"/>
    <x v="6"/>
    <x v="37"/>
    <n v="13760"/>
  </r>
  <r>
    <x v="29"/>
    <x v="0"/>
    <x v="0"/>
    <x v="6"/>
    <x v="38"/>
    <n v="12921.5"/>
  </r>
  <r>
    <x v="29"/>
    <x v="0"/>
    <x v="0"/>
    <x v="6"/>
    <x v="39"/>
    <n v="201.19"/>
  </r>
  <r>
    <x v="29"/>
    <x v="0"/>
    <x v="0"/>
    <x v="6"/>
    <x v="53"/>
    <n v="23970.85"/>
  </r>
  <r>
    <x v="29"/>
    <x v="0"/>
    <x v="0"/>
    <x v="6"/>
    <x v="43"/>
    <n v="673.87"/>
  </r>
  <r>
    <x v="29"/>
    <x v="0"/>
    <x v="0"/>
    <x v="6"/>
    <x v="44"/>
    <n v="2138.65"/>
  </r>
  <r>
    <x v="29"/>
    <x v="0"/>
    <x v="0"/>
    <x v="6"/>
    <x v="45"/>
    <n v="16202.96"/>
  </r>
  <r>
    <x v="29"/>
    <x v="0"/>
    <x v="0"/>
    <x v="6"/>
    <x v="70"/>
    <n v="11431.08"/>
  </r>
  <r>
    <x v="29"/>
    <x v="0"/>
    <x v="0"/>
    <x v="6"/>
    <x v="46"/>
    <n v="2651.59"/>
  </r>
  <r>
    <x v="29"/>
    <x v="0"/>
    <x v="0"/>
    <x v="7"/>
    <x v="43"/>
    <n v="1358.42"/>
  </r>
  <r>
    <x v="29"/>
    <x v="0"/>
    <x v="0"/>
    <x v="8"/>
    <x v="64"/>
    <n v="4000"/>
  </r>
  <r>
    <x v="29"/>
    <x v="0"/>
    <x v="0"/>
    <x v="8"/>
    <x v="48"/>
    <n v="7108.2"/>
  </r>
  <r>
    <x v="29"/>
    <x v="0"/>
    <x v="1"/>
    <x v="2"/>
    <x v="1"/>
    <n v="110208.86"/>
  </r>
  <r>
    <x v="29"/>
    <x v="0"/>
    <x v="1"/>
    <x v="2"/>
    <x v="3"/>
    <n v="6320.7"/>
  </r>
  <r>
    <x v="29"/>
    <x v="0"/>
    <x v="1"/>
    <x v="2"/>
    <x v="4"/>
    <n v="7755.13"/>
  </r>
  <r>
    <x v="29"/>
    <x v="0"/>
    <x v="1"/>
    <x v="3"/>
    <x v="1"/>
    <n v="34684.83"/>
  </r>
  <r>
    <x v="29"/>
    <x v="0"/>
    <x v="1"/>
    <x v="4"/>
    <x v="7"/>
    <n v="8896.9699999999993"/>
  </r>
  <r>
    <x v="29"/>
    <x v="0"/>
    <x v="1"/>
    <x v="4"/>
    <x v="8"/>
    <n v="2551.89"/>
  </r>
  <r>
    <x v="29"/>
    <x v="0"/>
    <x v="1"/>
    <x v="4"/>
    <x v="9"/>
    <n v="17757.23"/>
  </r>
  <r>
    <x v="29"/>
    <x v="0"/>
    <x v="1"/>
    <x v="4"/>
    <x v="10"/>
    <n v="4503.17"/>
  </r>
  <r>
    <x v="29"/>
    <x v="0"/>
    <x v="1"/>
    <x v="4"/>
    <x v="11"/>
    <n v="250.34"/>
  </r>
  <r>
    <x v="29"/>
    <x v="0"/>
    <x v="1"/>
    <x v="4"/>
    <x v="12"/>
    <n v="70.569999999999993"/>
  </r>
  <r>
    <x v="29"/>
    <x v="0"/>
    <x v="1"/>
    <x v="4"/>
    <x v="13"/>
    <n v="679.92"/>
  </r>
  <r>
    <x v="29"/>
    <x v="0"/>
    <x v="1"/>
    <x v="4"/>
    <x v="14"/>
    <n v="1579.08"/>
  </r>
  <r>
    <x v="29"/>
    <x v="0"/>
    <x v="1"/>
    <x v="4"/>
    <x v="15"/>
    <n v="9211.16"/>
  </r>
  <r>
    <x v="29"/>
    <x v="0"/>
    <x v="1"/>
    <x v="4"/>
    <x v="16"/>
    <n v="12827.3"/>
  </r>
  <r>
    <x v="29"/>
    <x v="0"/>
    <x v="1"/>
    <x v="4"/>
    <x v="17"/>
    <n v="159.21"/>
  </r>
  <r>
    <x v="29"/>
    <x v="0"/>
    <x v="1"/>
    <x v="4"/>
    <x v="56"/>
    <n v="166.6"/>
  </r>
  <r>
    <x v="29"/>
    <x v="0"/>
    <x v="1"/>
    <x v="5"/>
    <x v="18"/>
    <n v="1140.1300000000001"/>
  </r>
  <r>
    <x v="29"/>
    <x v="0"/>
    <x v="1"/>
    <x v="5"/>
    <x v="22"/>
    <n v="22912.75"/>
  </r>
  <r>
    <x v="29"/>
    <x v="0"/>
    <x v="1"/>
    <x v="6"/>
    <x v="27"/>
    <n v="2340"/>
  </r>
  <r>
    <x v="30"/>
    <x v="0"/>
    <x v="0"/>
    <x v="0"/>
    <x v="0"/>
    <n v="383636.96"/>
  </r>
  <r>
    <x v="30"/>
    <x v="0"/>
    <x v="0"/>
    <x v="1"/>
    <x v="0"/>
    <n v="-639921.43999999994"/>
  </r>
  <r>
    <x v="30"/>
    <x v="0"/>
    <x v="0"/>
    <x v="2"/>
    <x v="1"/>
    <n v="15517682.27"/>
  </r>
  <r>
    <x v="30"/>
    <x v="0"/>
    <x v="0"/>
    <x v="2"/>
    <x v="2"/>
    <n v="176291.95"/>
  </r>
  <r>
    <x v="30"/>
    <x v="0"/>
    <x v="0"/>
    <x v="2"/>
    <x v="3"/>
    <n v="234472.7"/>
  </r>
  <r>
    <x v="30"/>
    <x v="0"/>
    <x v="0"/>
    <x v="2"/>
    <x v="4"/>
    <n v="122592.27"/>
  </r>
  <r>
    <x v="30"/>
    <x v="0"/>
    <x v="0"/>
    <x v="2"/>
    <x v="5"/>
    <n v="45366.59"/>
  </r>
  <r>
    <x v="30"/>
    <x v="0"/>
    <x v="0"/>
    <x v="2"/>
    <x v="54"/>
    <n v="36468"/>
  </r>
  <r>
    <x v="30"/>
    <x v="0"/>
    <x v="0"/>
    <x v="3"/>
    <x v="1"/>
    <n v="6471095.4699999997"/>
  </r>
  <r>
    <x v="30"/>
    <x v="0"/>
    <x v="0"/>
    <x v="3"/>
    <x v="2"/>
    <n v="208576.49"/>
  </r>
  <r>
    <x v="30"/>
    <x v="0"/>
    <x v="0"/>
    <x v="3"/>
    <x v="3"/>
    <n v="261935.12"/>
  </r>
  <r>
    <x v="30"/>
    <x v="0"/>
    <x v="0"/>
    <x v="3"/>
    <x v="4"/>
    <n v="5722.93"/>
  </r>
  <r>
    <x v="30"/>
    <x v="0"/>
    <x v="0"/>
    <x v="3"/>
    <x v="5"/>
    <n v="6016.82"/>
  </r>
  <r>
    <x v="30"/>
    <x v="0"/>
    <x v="0"/>
    <x v="4"/>
    <x v="6"/>
    <n v="10169.24"/>
  </r>
  <r>
    <x v="30"/>
    <x v="0"/>
    <x v="0"/>
    <x v="4"/>
    <x v="55"/>
    <n v="1961.42"/>
  </r>
  <r>
    <x v="30"/>
    <x v="0"/>
    <x v="0"/>
    <x v="4"/>
    <x v="7"/>
    <n v="1207675.1499999999"/>
  </r>
  <r>
    <x v="30"/>
    <x v="0"/>
    <x v="0"/>
    <x v="4"/>
    <x v="8"/>
    <n v="522877.33"/>
  </r>
  <r>
    <x v="30"/>
    <x v="0"/>
    <x v="0"/>
    <x v="4"/>
    <x v="9"/>
    <n v="2494327.38"/>
  </r>
  <r>
    <x v="30"/>
    <x v="0"/>
    <x v="0"/>
    <x v="4"/>
    <x v="10"/>
    <n v="867146"/>
  </r>
  <r>
    <x v="30"/>
    <x v="0"/>
    <x v="0"/>
    <x v="4"/>
    <x v="11"/>
    <n v="55102.91"/>
  </r>
  <r>
    <x v="30"/>
    <x v="0"/>
    <x v="0"/>
    <x v="4"/>
    <x v="12"/>
    <n v="23819.69"/>
  </r>
  <r>
    <x v="30"/>
    <x v="0"/>
    <x v="0"/>
    <x v="4"/>
    <x v="13"/>
    <n v="81095.179999999993"/>
  </r>
  <r>
    <x v="30"/>
    <x v="0"/>
    <x v="0"/>
    <x v="4"/>
    <x v="14"/>
    <n v="198459.95"/>
  </r>
  <r>
    <x v="30"/>
    <x v="0"/>
    <x v="0"/>
    <x v="4"/>
    <x v="15"/>
    <n v="2437167.4"/>
  </r>
  <r>
    <x v="30"/>
    <x v="0"/>
    <x v="0"/>
    <x v="4"/>
    <x v="16"/>
    <n v="2280250.4900000002"/>
  </r>
  <r>
    <x v="30"/>
    <x v="0"/>
    <x v="0"/>
    <x v="4"/>
    <x v="17"/>
    <n v="49758.14"/>
  </r>
  <r>
    <x v="30"/>
    <x v="0"/>
    <x v="0"/>
    <x v="4"/>
    <x v="56"/>
    <n v="36699.5"/>
  </r>
  <r>
    <x v="30"/>
    <x v="0"/>
    <x v="0"/>
    <x v="5"/>
    <x v="18"/>
    <n v="650861.68000000005"/>
  </r>
  <r>
    <x v="30"/>
    <x v="0"/>
    <x v="0"/>
    <x v="5"/>
    <x v="19"/>
    <n v="130048.8"/>
  </r>
  <r>
    <x v="30"/>
    <x v="0"/>
    <x v="0"/>
    <x v="5"/>
    <x v="20"/>
    <n v="61087.75"/>
  </r>
  <r>
    <x v="30"/>
    <x v="0"/>
    <x v="0"/>
    <x v="5"/>
    <x v="21"/>
    <n v="59193.97"/>
  </r>
  <r>
    <x v="30"/>
    <x v="0"/>
    <x v="0"/>
    <x v="5"/>
    <x v="22"/>
    <n v="353762.1"/>
  </r>
  <r>
    <x v="30"/>
    <x v="0"/>
    <x v="0"/>
    <x v="6"/>
    <x v="23"/>
    <n v="527941.62"/>
  </r>
  <r>
    <x v="30"/>
    <x v="0"/>
    <x v="0"/>
    <x v="6"/>
    <x v="25"/>
    <n v="856219.53"/>
  </r>
  <r>
    <x v="30"/>
    <x v="0"/>
    <x v="0"/>
    <x v="6"/>
    <x v="26"/>
    <n v="3758.5"/>
  </r>
  <r>
    <x v="30"/>
    <x v="0"/>
    <x v="0"/>
    <x v="6"/>
    <x v="27"/>
    <n v="236052.99"/>
  </r>
  <r>
    <x v="30"/>
    <x v="0"/>
    <x v="0"/>
    <x v="6"/>
    <x v="50"/>
    <n v="78005.279999999999"/>
  </r>
  <r>
    <x v="30"/>
    <x v="0"/>
    <x v="0"/>
    <x v="6"/>
    <x v="30"/>
    <n v="4552.5"/>
  </r>
  <r>
    <x v="30"/>
    <x v="0"/>
    <x v="0"/>
    <x v="6"/>
    <x v="33"/>
    <n v="86135.82"/>
  </r>
  <r>
    <x v="30"/>
    <x v="0"/>
    <x v="0"/>
    <x v="6"/>
    <x v="34"/>
    <n v="72455.45"/>
  </r>
  <r>
    <x v="30"/>
    <x v="0"/>
    <x v="0"/>
    <x v="6"/>
    <x v="35"/>
    <n v="76424.89"/>
  </r>
  <r>
    <x v="30"/>
    <x v="0"/>
    <x v="0"/>
    <x v="6"/>
    <x v="36"/>
    <n v="29014.02"/>
  </r>
  <r>
    <x v="30"/>
    <x v="0"/>
    <x v="0"/>
    <x v="6"/>
    <x v="59"/>
    <n v="43112.43"/>
  </r>
  <r>
    <x v="30"/>
    <x v="0"/>
    <x v="0"/>
    <x v="6"/>
    <x v="37"/>
    <n v="235391"/>
  </r>
  <r>
    <x v="30"/>
    <x v="0"/>
    <x v="0"/>
    <x v="6"/>
    <x v="38"/>
    <n v="124547.81"/>
  </r>
  <r>
    <x v="30"/>
    <x v="0"/>
    <x v="0"/>
    <x v="6"/>
    <x v="40"/>
    <n v="113.82"/>
  </r>
  <r>
    <x v="30"/>
    <x v="0"/>
    <x v="0"/>
    <x v="6"/>
    <x v="41"/>
    <n v="766013.78"/>
  </r>
  <r>
    <x v="30"/>
    <x v="0"/>
    <x v="0"/>
    <x v="6"/>
    <x v="42"/>
    <n v="131819.93"/>
  </r>
  <r>
    <x v="30"/>
    <x v="0"/>
    <x v="0"/>
    <x v="6"/>
    <x v="43"/>
    <n v="29078.86"/>
  </r>
  <r>
    <x v="30"/>
    <x v="0"/>
    <x v="0"/>
    <x v="6"/>
    <x v="44"/>
    <n v="314403.15000000002"/>
  </r>
  <r>
    <x v="30"/>
    <x v="0"/>
    <x v="0"/>
    <x v="6"/>
    <x v="60"/>
    <n v="76189.990000000005"/>
  </r>
  <r>
    <x v="30"/>
    <x v="0"/>
    <x v="0"/>
    <x v="6"/>
    <x v="45"/>
    <n v="322142.03000000003"/>
  </r>
  <r>
    <x v="30"/>
    <x v="0"/>
    <x v="0"/>
    <x v="6"/>
    <x v="71"/>
    <n v="37486.35"/>
  </r>
  <r>
    <x v="30"/>
    <x v="0"/>
    <x v="0"/>
    <x v="6"/>
    <x v="46"/>
    <n v="55936.71"/>
  </r>
  <r>
    <x v="30"/>
    <x v="0"/>
    <x v="0"/>
    <x v="7"/>
    <x v="43"/>
    <n v="39103.160000000003"/>
  </r>
  <r>
    <x v="30"/>
    <x v="0"/>
    <x v="0"/>
    <x v="8"/>
    <x v="47"/>
    <n v="5353.38"/>
  </r>
  <r>
    <x v="30"/>
    <x v="0"/>
    <x v="0"/>
    <x v="8"/>
    <x v="48"/>
    <n v="163629.72"/>
  </r>
  <r>
    <x v="30"/>
    <x v="0"/>
    <x v="1"/>
    <x v="0"/>
    <x v="0"/>
    <n v="256284.48"/>
  </r>
  <r>
    <x v="30"/>
    <x v="0"/>
    <x v="1"/>
    <x v="2"/>
    <x v="1"/>
    <n v="2052816.12"/>
  </r>
  <r>
    <x v="30"/>
    <x v="0"/>
    <x v="1"/>
    <x v="2"/>
    <x v="2"/>
    <n v="302166.95"/>
  </r>
  <r>
    <x v="30"/>
    <x v="0"/>
    <x v="1"/>
    <x v="2"/>
    <x v="3"/>
    <n v="41460.82"/>
  </r>
  <r>
    <x v="30"/>
    <x v="0"/>
    <x v="1"/>
    <x v="2"/>
    <x v="4"/>
    <n v="468591.79"/>
  </r>
  <r>
    <x v="30"/>
    <x v="0"/>
    <x v="1"/>
    <x v="2"/>
    <x v="5"/>
    <n v="293619.57"/>
  </r>
  <r>
    <x v="30"/>
    <x v="0"/>
    <x v="1"/>
    <x v="3"/>
    <x v="1"/>
    <n v="627332.17000000004"/>
  </r>
  <r>
    <x v="30"/>
    <x v="0"/>
    <x v="1"/>
    <x v="3"/>
    <x v="2"/>
    <n v="71172.490000000005"/>
  </r>
  <r>
    <x v="30"/>
    <x v="0"/>
    <x v="1"/>
    <x v="3"/>
    <x v="3"/>
    <n v="17776.11"/>
  </r>
  <r>
    <x v="30"/>
    <x v="0"/>
    <x v="1"/>
    <x v="3"/>
    <x v="4"/>
    <n v="405930.31"/>
  </r>
  <r>
    <x v="30"/>
    <x v="0"/>
    <x v="1"/>
    <x v="3"/>
    <x v="5"/>
    <n v="29188.02"/>
  </r>
  <r>
    <x v="30"/>
    <x v="0"/>
    <x v="1"/>
    <x v="4"/>
    <x v="6"/>
    <n v="667.68"/>
  </r>
  <r>
    <x v="30"/>
    <x v="0"/>
    <x v="1"/>
    <x v="4"/>
    <x v="55"/>
    <n v="61.56"/>
  </r>
  <r>
    <x v="30"/>
    <x v="0"/>
    <x v="1"/>
    <x v="4"/>
    <x v="7"/>
    <n v="228793.85"/>
  </r>
  <r>
    <x v="30"/>
    <x v="0"/>
    <x v="1"/>
    <x v="4"/>
    <x v="8"/>
    <n v="85943.15"/>
  </r>
  <r>
    <x v="30"/>
    <x v="0"/>
    <x v="1"/>
    <x v="4"/>
    <x v="9"/>
    <n v="407580.21"/>
  </r>
  <r>
    <x v="30"/>
    <x v="0"/>
    <x v="1"/>
    <x v="4"/>
    <x v="10"/>
    <n v="121164.36"/>
  </r>
  <r>
    <x v="30"/>
    <x v="0"/>
    <x v="1"/>
    <x v="4"/>
    <x v="11"/>
    <n v="10526.61"/>
  </r>
  <r>
    <x v="30"/>
    <x v="0"/>
    <x v="1"/>
    <x v="4"/>
    <x v="12"/>
    <n v="3875.44"/>
  </r>
  <r>
    <x v="30"/>
    <x v="0"/>
    <x v="1"/>
    <x v="4"/>
    <x v="13"/>
    <n v="14625.05"/>
  </r>
  <r>
    <x v="30"/>
    <x v="0"/>
    <x v="1"/>
    <x v="4"/>
    <x v="14"/>
    <n v="22744.23"/>
  </r>
  <r>
    <x v="30"/>
    <x v="0"/>
    <x v="1"/>
    <x v="4"/>
    <x v="15"/>
    <n v="201644.54"/>
  </r>
  <r>
    <x v="30"/>
    <x v="0"/>
    <x v="1"/>
    <x v="4"/>
    <x v="16"/>
    <n v="196120.03"/>
  </r>
  <r>
    <x v="30"/>
    <x v="0"/>
    <x v="1"/>
    <x v="4"/>
    <x v="17"/>
    <n v="4144.4399999999996"/>
  </r>
  <r>
    <x v="30"/>
    <x v="0"/>
    <x v="1"/>
    <x v="4"/>
    <x v="56"/>
    <n v="3741.47"/>
  </r>
  <r>
    <x v="30"/>
    <x v="0"/>
    <x v="1"/>
    <x v="5"/>
    <x v="18"/>
    <n v="104080.85"/>
  </r>
  <r>
    <x v="30"/>
    <x v="0"/>
    <x v="1"/>
    <x v="5"/>
    <x v="21"/>
    <n v="24488.42"/>
  </r>
  <r>
    <x v="30"/>
    <x v="0"/>
    <x v="1"/>
    <x v="5"/>
    <x v="22"/>
    <n v="9211.7199999999993"/>
  </r>
  <r>
    <x v="30"/>
    <x v="0"/>
    <x v="1"/>
    <x v="6"/>
    <x v="23"/>
    <n v="3901.2"/>
  </r>
  <r>
    <x v="30"/>
    <x v="0"/>
    <x v="1"/>
    <x v="6"/>
    <x v="24"/>
    <n v="10018.15"/>
  </r>
  <r>
    <x v="30"/>
    <x v="0"/>
    <x v="1"/>
    <x v="6"/>
    <x v="25"/>
    <n v="13742.33"/>
  </r>
  <r>
    <x v="30"/>
    <x v="0"/>
    <x v="1"/>
    <x v="6"/>
    <x v="27"/>
    <n v="123294.75"/>
  </r>
  <r>
    <x v="30"/>
    <x v="0"/>
    <x v="1"/>
    <x v="6"/>
    <x v="28"/>
    <n v="3187.5"/>
  </r>
  <r>
    <x v="30"/>
    <x v="0"/>
    <x v="1"/>
    <x v="6"/>
    <x v="29"/>
    <n v="17214.080000000002"/>
  </r>
  <r>
    <x v="30"/>
    <x v="0"/>
    <x v="1"/>
    <x v="6"/>
    <x v="35"/>
    <n v="87494.94"/>
  </r>
  <r>
    <x v="30"/>
    <x v="0"/>
    <x v="1"/>
    <x v="6"/>
    <x v="38"/>
    <n v="3083.6"/>
  </r>
  <r>
    <x v="30"/>
    <x v="0"/>
    <x v="1"/>
    <x v="6"/>
    <x v="40"/>
    <n v="725.74"/>
  </r>
  <r>
    <x v="30"/>
    <x v="0"/>
    <x v="1"/>
    <x v="6"/>
    <x v="41"/>
    <n v="7057.64"/>
  </r>
  <r>
    <x v="30"/>
    <x v="0"/>
    <x v="1"/>
    <x v="6"/>
    <x v="42"/>
    <n v="66960.149999999994"/>
  </r>
  <r>
    <x v="30"/>
    <x v="0"/>
    <x v="1"/>
    <x v="6"/>
    <x v="43"/>
    <n v="30684.799999999999"/>
  </r>
  <r>
    <x v="30"/>
    <x v="0"/>
    <x v="1"/>
    <x v="6"/>
    <x v="44"/>
    <n v="684506.81"/>
  </r>
  <r>
    <x v="30"/>
    <x v="0"/>
    <x v="1"/>
    <x v="6"/>
    <x v="46"/>
    <n v="2975"/>
  </r>
  <r>
    <x v="30"/>
    <x v="0"/>
    <x v="1"/>
    <x v="7"/>
    <x v="43"/>
    <n v="46510.46"/>
  </r>
  <r>
    <x v="31"/>
    <x v="0"/>
    <x v="0"/>
    <x v="0"/>
    <x v="0"/>
    <n v="392924.04"/>
  </r>
  <r>
    <x v="31"/>
    <x v="0"/>
    <x v="0"/>
    <x v="1"/>
    <x v="0"/>
    <n v="-2193460.46"/>
  </r>
  <r>
    <x v="31"/>
    <x v="0"/>
    <x v="0"/>
    <x v="2"/>
    <x v="1"/>
    <n v="131982981.27"/>
  </r>
  <r>
    <x v="31"/>
    <x v="0"/>
    <x v="0"/>
    <x v="2"/>
    <x v="2"/>
    <n v="716021.2"/>
  </r>
  <r>
    <x v="31"/>
    <x v="0"/>
    <x v="0"/>
    <x v="2"/>
    <x v="3"/>
    <n v="3661443.01"/>
  </r>
  <r>
    <x v="31"/>
    <x v="0"/>
    <x v="0"/>
    <x v="2"/>
    <x v="4"/>
    <n v="2743505.71"/>
  </r>
  <r>
    <x v="31"/>
    <x v="0"/>
    <x v="0"/>
    <x v="2"/>
    <x v="5"/>
    <n v="206433.98"/>
  </r>
  <r>
    <x v="31"/>
    <x v="0"/>
    <x v="0"/>
    <x v="2"/>
    <x v="54"/>
    <n v="1793295"/>
  </r>
  <r>
    <x v="31"/>
    <x v="0"/>
    <x v="0"/>
    <x v="3"/>
    <x v="1"/>
    <n v="44131514.899999999"/>
  </r>
  <r>
    <x v="31"/>
    <x v="0"/>
    <x v="0"/>
    <x v="3"/>
    <x v="2"/>
    <n v="703181.12"/>
  </r>
  <r>
    <x v="31"/>
    <x v="0"/>
    <x v="0"/>
    <x v="3"/>
    <x v="3"/>
    <n v="861095.21"/>
  </r>
  <r>
    <x v="31"/>
    <x v="0"/>
    <x v="0"/>
    <x v="3"/>
    <x v="80"/>
    <n v="892.5"/>
  </r>
  <r>
    <x v="31"/>
    <x v="0"/>
    <x v="0"/>
    <x v="3"/>
    <x v="4"/>
    <n v="312"/>
  </r>
  <r>
    <x v="31"/>
    <x v="0"/>
    <x v="0"/>
    <x v="3"/>
    <x v="5"/>
    <n v="92741"/>
  </r>
  <r>
    <x v="31"/>
    <x v="0"/>
    <x v="0"/>
    <x v="4"/>
    <x v="7"/>
    <n v="11049552.41"/>
  </r>
  <r>
    <x v="31"/>
    <x v="0"/>
    <x v="0"/>
    <x v="4"/>
    <x v="8"/>
    <n v="3405666.3"/>
  </r>
  <r>
    <x v="31"/>
    <x v="0"/>
    <x v="0"/>
    <x v="4"/>
    <x v="9"/>
    <n v="22821185.800000001"/>
  </r>
  <r>
    <x v="31"/>
    <x v="0"/>
    <x v="0"/>
    <x v="4"/>
    <x v="10"/>
    <n v="5793855.0199999996"/>
  </r>
  <r>
    <x v="31"/>
    <x v="0"/>
    <x v="0"/>
    <x v="4"/>
    <x v="11"/>
    <n v="286938.03000000003"/>
  </r>
  <r>
    <x v="31"/>
    <x v="0"/>
    <x v="0"/>
    <x v="4"/>
    <x v="12"/>
    <n v="88848.81"/>
  </r>
  <r>
    <x v="31"/>
    <x v="0"/>
    <x v="0"/>
    <x v="4"/>
    <x v="13"/>
    <n v="682180.99"/>
  </r>
  <r>
    <x v="31"/>
    <x v="0"/>
    <x v="0"/>
    <x v="4"/>
    <x v="14"/>
    <n v="959350.51"/>
  </r>
  <r>
    <x v="31"/>
    <x v="0"/>
    <x v="0"/>
    <x v="4"/>
    <x v="15"/>
    <n v="18505947.010000002"/>
  </r>
  <r>
    <x v="31"/>
    <x v="0"/>
    <x v="0"/>
    <x v="4"/>
    <x v="16"/>
    <n v="13100856.74"/>
  </r>
  <r>
    <x v="31"/>
    <x v="0"/>
    <x v="0"/>
    <x v="4"/>
    <x v="17"/>
    <n v="222291.07"/>
  </r>
  <r>
    <x v="31"/>
    <x v="0"/>
    <x v="0"/>
    <x v="4"/>
    <x v="56"/>
    <n v="66859.960000000006"/>
  </r>
  <r>
    <x v="31"/>
    <x v="0"/>
    <x v="0"/>
    <x v="5"/>
    <x v="18"/>
    <n v="5068424.41"/>
  </r>
  <r>
    <x v="31"/>
    <x v="0"/>
    <x v="0"/>
    <x v="5"/>
    <x v="19"/>
    <n v="749655"/>
  </r>
  <r>
    <x v="31"/>
    <x v="0"/>
    <x v="0"/>
    <x v="5"/>
    <x v="20"/>
    <n v="415034.81"/>
  </r>
  <r>
    <x v="31"/>
    <x v="0"/>
    <x v="0"/>
    <x v="5"/>
    <x v="21"/>
    <n v="1938939.26"/>
  </r>
  <r>
    <x v="31"/>
    <x v="0"/>
    <x v="0"/>
    <x v="5"/>
    <x v="22"/>
    <n v="2020629.96"/>
  </r>
  <r>
    <x v="31"/>
    <x v="0"/>
    <x v="0"/>
    <x v="6"/>
    <x v="23"/>
    <n v="0"/>
  </r>
  <r>
    <x v="31"/>
    <x v="0"/>
    <x v="0"/>
    <x v="6"/>
    <x v="24"/>
    <n v="165652.19"/>
  </r>
  <r>
    <x v="31"/>
    <x v="0"/>
    <x v="0"/>
    <x v="6"/>
    <x v="25"/>
    <n v="911519.94"/>
  </r>
  <r>
    <x v="31"/>
    <x v="0"/>
    <x v="0"/>
    <x v="6"/>
    <x v="26"/>
    <n v="459015.98"/>
  </r>
  <r>
    <x v="31"/>
    <x v="0"/>
    <x v="0"/>
    <x v="6"/>
    <x v="27"/>
    <n v="2712112.18"/>
  </r>
  <r>
    <x v="31"/>
    <x v="0"/>
    <x v="0"/>
    <x v="6"/>
    <x v="28"/>
    <n v="179888"/>
  </r>
  <r>
    <x v="31"/>
    <x v="0"/>
    <x v="0"/>
    <x v="6"/>
    <x v="29"/>
    <n v="63705.7"/>
  </r>
  <r>
    <x v="31"/>
    <x v="0"/>
    <x v="0"/>
    <x v="6"/>
    <x v="50"/>
    <n v="19"/>
  </r>
  <r>
    <x v="31"/>
    <x v="0"/>
    <x v="0"/>
    <x v="6"/>
    <x v="30"/>
    <n v="186640.03"/>
  </r>
  <r>
    <x v="31"/>
    <x v="0"/>
    <x v="0"/>
    <x v="6"/>
    <x v="31"/>
    <n v="651140.17000000004"/>
  </r>
  <r>
    <x v="31"/>
    <x v="0"/>
    <x v="0"/>
    <x v="6"/>
    <x v="32"/>
    <n v="436.85"/>
  </r>
  <r>
    <x v="31"/>
    <x v="0"/>
    <x v="0"/>
    <x v="6"/>
    <x v="33"/>
    <n v="651131.15"/>
  </r>
  <r>
    <x v="31"/>
    <x v="0"/>
    <x v="0"/>
    <x v="6"/>
    <x v="34"/>
    <n v="8341390.5"/>
  </r>
  <r>
    <x v="31"/>
    <x v="0"/>
    <x v="0"/>
    <x v="6"/>
    <x v="35"/>
    <n v="848946.7"/>
  </r>
  <r>
    <x v="31"/>
    <x v="0"/>
    <x v="0"/>
    <x v="6"/>
    <x v="36"/>
    <n v="590925.43000000005"/>
  </r>
  <r>
    <x v="31"/>
    <x v="0"/>
    <x v="0"/>
    <x v="6"/>
    <x v="58"/>
    <n v="96492.06"/>
  </r>
  <r>
    <x v="31"/>
    <x v="0"/>
    <x v="0"/>
    <x v="6"/>
    <x v="59"/>
    <n v="52933.279999999999"/>
  </r>
  <r>
    <x v="31"/>
    <x v="0"/>
    <x v="0"/>
    <x v="6"/>
    <x v="68"/>
    <n v="11789"/>
  </r>
  <r>
    <x v="31"/>
    <x v="0"/>
    <x v="0"/>
    <x v="6"/>
    <x v="51"/>
    <n v="435551.2"/>
  </r>
  <r>
    <x v="31"/>
    <x v="0"/>
    <x v="0"/>
    <x v="6"/>
    <x v="66"/>
    <n v="178515.94"/>
  </r>
  <r>
    <x v="31"/>
    <x v="0"/>
    <x v="0"/>
    <x v="6"/>
    <x v="52"/>
    <n v="180134"/>
  </r>
  <r>
    <x v="31"/>
    <x v="0"/>
    <x v="0"/>
    <x v="6"/>
    <x v="67"/>
    <n v="2018.54"/>
  </r>
  <r>
    <x v="31"/>
    <x v="0"/>
    <x v="0"/>
    <x v="6"/>
    <x v="37"/>
    <n v="2176750.56"/>
  </r>
  <r>
    <x v="31"/>
    <x v="0"/>
    <x v="0"/>
    <x v="6"/>
    <x v="38"/>
    <n v="1142067.1599999999"/>
  </r>
  <r>
    <x v="31"/>
    <x v="0"/>
    <x v="0"/>
    <x v="6"/>
    <x v="39"/>
    <n v="6680.46"/>
  </r>
  <r>
    <x v="31"/>
    <x v="0"/>
    <x v="0"/>
    <x v="6"/>
    <x v="40"/>
    <n v="15128.27"/>
  </r>
  <r>
    <x v="31"/>
    <x v="0"/>
    <x v="0"/>
    <x v="6"/>
    <x v="41"/>
    <n v="3592029.04"/>
  </r>
  <r>
    <x v="31"/>
    <x v="0"/>
    <x v="0"/>
    <x v="6"/>
    <x v="53"/>
    <n v="6488687.4000000004"/>
  </r>
  <r>
    <x v="31"/>
    <x v="0"/>
    <x v="0"/>
    <x v="6"/>
    <x v="43"/>
    <n v="384837.4"/>
  </r>
  <r>
    <x v="31"/>
    <x v="0"/>
    <x v="0"/>
    <x v="6"/>
    <x v="44"/>
    <n v="1604911.39"/>
  </r>
  <r>
    <x v="31"/>
    <x v="0"/>
    <x v="0"/>
    <x v="6"/>
    <x v="60"/>
    <n v="422357.93"/>
  </r>
  <r>
    <x v="31"/>
    <x v="0"/>
    <x v="0"/>
    <x v="6"/>
    <x v="45"/>
    <n v="1951760.58"/>
  </r>
  <r>
    <x v="31"/>
    <x v="0"/>
    <x v="0"/>
    <x v="6"/>
    <x v="71"/>
    <n v="3682.4"/>
  </r>
  <r>
    <x v="31"/>
    <x v="0"/>
    <x v="0"/>
    <x v="6"/>
    <x v="46"/>
    <n v="185178.96"/>
  </r>
  <r>
    <x v="31"/>
    <x v="0"/>
    <x v="0"/>
    <x v="6"/>
    <x v="81"/>
    <n v="1250"/>
  </r>
  <r>
    <x v="31"/>
    <x v="0"/>
    <x v="0"/>
    <x v="6"/>
    <x v="77"/>
    <n v="22163.27"/>
  </r>
  <r>
    <x v="31"/>
    <x v="0"/>
    <x v="0"/>
    <x v="7"/>
    <x v="43"/>
    <n v="158178.01"/>
  </r>
  <r>
    <x v="31"/>
    <x v="0"/>
    <x v="0"/>
    <x v="8"/>
    <x v="62"/>
    <n v="56122.82"/>
  </r>
  <r>
    <x v="31"/>
    <x v="0"/>
    <x v="0"/>
    <x v="8"/>
    <x v="64"/>
    <n v="9779.7199999999993"/>
  </r>
  <r>
    <x v="31"/>
    <x v="0"/>
    <x v="0"/>
    <x v="8"/>
    <x v="65"/>
    <n v="60437.2"/>
  </r>
  <r>
    <x v="31"/>
    <x v="0"/>
    <x v="0"/>
    <x v="8"/>
    <x v="48"/>
    <n v="273582.40000000002"/>
  </r>
  <r>
    <x v="31"/>
    <x v="0"/>
    <x v="1"/>
    <x v="0"/>
    <x v="0"/>
    <n v="1800536.42"/>
  </r>
  <r>
    <x v="31"/>
    <x v="0"/>
    <x v="1"/>
    <x v="2"/>
    <x v="1"/>
    <n v="16933290.030000001"/>
  </r>
  <r>
    <x v="31"/>
    <x v="0"/>
    <x v="1"/>
    <x v="2"/>
    <x v="2"/>
    <n v="2978414.71"/>
  </r>
  <r>
    <x v="31"/>
    <x v="0"/>
    <x v="1"/>
    <x v="2"/>
    <x v="3"/>
    <n v="2518560.89"/>
  </r>
  <r>
    <x v="31"/>
    <x v="0"/>
    <x v="1"/>
    <x v="2"/>
    <x v="4"/>
    <n v="9486255.4399999995"/>
  </r>
  <r>
    <x v="31"/>
    <x v="0"/>
    <x v="1"/>
    <x v="2"/>
    <x v="5"/>
    <n v="774053.69"/>
  </r>
  <r>
    <x v="31"/>
    <x v="0"/>
    <x v="1"/>
    <x v="3"/>
    <x v="1"/>
    <n v="6563114.9299999997"/>
  </r>
  <r>
    <x v="31"/>
    <x v="0"/>
    <x v="1"/>
    <x v="3"/>
    <x v="2"/>
    <n v="444252.37"/>
  </r>
  <r>
    <x v="31"/>
    <x v="0"/>
    <x v="1"/>
    <x v="3"/>
    <x v="3"/>
    <n v="407594.23999999999"/>
  </r>
  <r>
    <x v="31"/>
    <x v="0"/>
    <x v="1"/>
    <x v="3"/>
    <x v="4"/>
    <n v="21688.55"/>
  </r>
  <r>
    <x v="31"/>
    <x v="0"/>
    <x v="1"/>
    <x v="3"/>
    <x v="5"/>
    <n v="83440.84"/>
  </r>
  <r>
    <x v="31"/>
    <x v="0"/>
    <x v="1"/>
    <x v="4"/>
    <x v="7"/>
    <n v="1908953.51"/>
  </r>
  <r>
    <x v="31"/>
    <x v="0"/>
    <x v="1"/>
    <x v="4"/>
    <x v="8"/>
    <n v="559485.63"/>
  </r>
  <r>
    <x v="31"/>
    <x v="0"/>
    <x v="1"/>
    <x v="4"/>
    <x v="9"/>
    <n v="3335931.87"/>
  </r>
  <r>
    <x v="31"/>
    <x v="0"/>
    <x v="1"/>
    <x v="4"/>
    <x v="10"/>
    <n v="823027.89"/>
  </r>
  <r>
    <x v="31"/>
    <x v="0"/>
    <x v="1"/>
    <x v="4"/>
    <x v="11"/>
    <n v="48896.27"/>
  </r>
  <r>
    <x v="31"/>
    <x v="0"/>
    <x v="1"/>
    <x v="4"/>
    <x v="12"/>
    <n v="14568.99"/>
  </r>
  <r>
    <x v="31"/>
    <x v="0"/>
    <x v="1"/>
    <x v="4"/>
    <x v="13"/>
    <n v="117841.59"/>
  </r>
  <r>
    <x v="31"/>
    <x v="0"/>
    <x v="1"/>
    <x v="4"/>
    <x v="14"/>
    <n v="97888.44"/>
  </r>
  <r>
    <x v="31"/>
    <x v="0"/>
    <x v="1"/>
    <x v="4"/>
    <x v="15"/>
    <n v="2538587.86"/>
  </r>
  <r>
    <x v="31"/>
    <x v="0"/>
    <x v="1"/>
    <x v="4"/>
    <x v="16"/>
    <n v="1704408.06"/>
  </r>
  <r>
    <x v="31"/>
    <x v="0"/>
    <x v="1"/>
    <x v="4"/>
    <x v="17"/>
    <n v="31165.37"/>
  </r>
  <r>
    <x v="31"/>
    <x v="0"/>
    <x v="1"/>
    <x v="4"/>
    <x v="56"/>
    <n v="10999.37"/>
  </r>
  <r>
    <x v="31"/>
    <x v="0"/>
    <x v="1"/>
    <x v="5"/>
    <x v="18"/>
    <n v="91200.13"/>
  </r>
  <r>
    <x v="31"/>
    <x v="0"/>
    <x v="1"/>
    <x v="5"/>
    <x v="20"/>
    <n v="188650.14"/>
  </r>
  <r>
    <x v="31"/>
    <x v="0"/>
    <x v="1"/>
    <x v="5"/>
    <x v="21"/>
    <n v="214.99"/>
  </r>
  <r>
    <x v="31"/>
    <x v="0"/>
    <x v="1"/>
    <x v="5"/>
    <x v="22"/>
    <n v="742757.79"/>
  </r>
  <r>
    <x v="31"/>
    <x v="0"/>
    <x v="1"/>
    <x v="6"/>
    <x v="26"/>
    <n v="4800"/>
  </r>
  <r>
    <x v="31"/>
    <x v="0"/>
    <x v="1"/>
    <x v="6"/>
    <x v="27"/>
    <n v="233199.04"/>
  </r>
  <r>
    <x v="31"/>
    <x v="0"/>
    <x v="1"/>
    <x v="6"/>
    <x v="35"/>
    <n v="22920.5"/>
  </r>
  <r>
    <x v="31"/>
    <x v="0"/>
    <x v="1"/>
    <x v="6"/>
    <x v="36"/>
    <n v="162015.28"/>
  </r>
  <r>
    <x v="31"/>
    <x v="0"/>
    <x v="1"/>
    <x v="6"/>
    <x v="59"/>
    <n v="3301.3"/>
  </r>
  <r>
    <x v="31"/>
    <x v="0"/>
    <x v="1"/>
    <x v="6"/>
    <x v="67"/>
    <n v="10124.58"/>
  </r>
  <r>
    <x v="31"/>
    <x v="0"/>
    <x v="1"/>
    <x v="6"/>
    <x v="43"/>
    <n v="8893.5400000000009"/>
  </r>
  <r>
    <x v="31"/>
    <x v="0"/>
    <x v="1"/>
    <x v="6"/>
    <x v="78"/>
    <n v="3453003.68"/>
  </r>
  <r>
    <x v="31"/>
    <x v="0"/>
    <x v="1"/>
    <x v="7"/>
    <x v="43"/>
    <n v="2876.56"/>
  </r>
  <r>
    <x v="31"/>
    <x v="0"/>
    <x v="1"/>
    <x v="8"/>
    <x v="64"/>
    <n v="2060644.38"/>
  </r>
  <r>
    <x v="31"/>
    <x v="0"/>
    <x v="1"/>
    <x v="8"/>
    <x v="65"/>
    <n v="172627"/>
  </r>
  <r>
    <x v="31"/>
    <x v="0"/>
    <x v="1"/>
    <x v="8"/>
    <x v="48"/>
    <n v="12199.33"/>
  </r>
  <r>
    <x v="32"/>
    <x v="0"/>
    <x v="0"/>
    <x v="0"/>
    <x v="0"/>
    <n v="164021.18"/>
  </r>
  <r>
    <x v="32"/>
    <x v="0"/>
    <x v="0"/>
    <x v="1"/>
    <x v="0"/>
    <n v="-297668.81"/>
  </r>
  <r>
    <x v="32"/>
    <x v="0"/>
    <x v="0"/>
    <x v="2"/>
    <x v="1"/>
    <n v="34361738.590000004"/>
  </r>
  <r>
    <x v="32"/>
    <x v="0"/>
    <x v="0"/>
    <x v="2"/>
    <x v="2"/>
    <n v="839436.31"/>
  </r>
  <r>
    <x v="32"/>
    <x v="0"/>
    <x v="0"/>
    <x v="2"/>
    <x v="3"/>
    <n v="624640.4"/>
  </r>
  <r>
    <x v="32"/>
    <x v="0"/>
    <x v="0"/>
    <x v="2"/>
    <x v="4"/>
    <n v="52904.160000000003"/>
  </r>
  <r>
    <x v="32"/>
    <x v="0"/>
    <x v="0"/>
    <x v="2"/>
    <x v="5"/>
    <n v="278684.82"/>
  </r>
  <r>
    <x v="32"/>
    <x v="0"/>
    <x v="0"/>
    <x v="2"/>
    <x v="54"/>
    <n v="402564"/>
  </r>
  <r>
    <x v="32"/>
    <x v="0"/>
    <x v="0"/>
    <x v="3"/>
    <x v="1"/>
    <n v="12845388.470000001"/>
  </r>
  <r>
    <x v="32"/>
    <x v="0"/>
    <x v="0"/>
    <x v="3"/>
    <x v="2"/>
    <n v="502531.29"/>
  </r>
  <r>
    <x v="32"/>
    <x v="0"/>
    <x v="0"/>
    <x v="3"/>
    <x v="3"/>
    <n v="359841.14"/>
  </r>
  <r>
    <x v="32"/>
    <x v="0"/>
    <x v="0"/>
    <x v="3"/>
    <x v="4"/>
    <n v="2000"/>
  </r>
  <r>
    <x v="32"/>
    <x v="0"/>
    <x v="0"/>
    <x v="3"/>
    <x v="5"/>
    <n v="105613.89"/>
  </r>
  <r>
    <x v="32"/>
    <x v="0"/>
    <x v="0"/>
    <x v="4"/>
    <x v="7"/>
    <n v="2977680.73"/>
  </r>
  <r>
    <x v="32"/>
    <x v="0"/>
    <x v="0"/>
    <x v="4"/>
    <x v="8"/>
    <n v="1036462.41"/>
  </r>
  <r>
    <x v="32"/>
    <x v="0"/>
    <x v="0"/>
    <x v="4"/>
    <x v="9"/>
    <n v="5992400.21"/>
  </r>
  <r>
    <x v="32"/>
    <x v="0"/>
    <x v="0"/>
    <x v="4"/>
    <x v="10"/>
    <n v="1736638.69"/>
  </r>
  <r>
    <x v="32"/>
    <x v="0"/>
    <x v="0"/>
    <x v="4"/>
    <x v="74"/>
    <n v="33.200000000000003"/>
  </r>
  <r>
    <x v="32"/>
    <x v="0"/>
    <x v="0"/>
    <x v="4"/>
    <x v="11"/>
    <n v="84614.19"/>
  </r>
  <r>
    <x v="32"/>
    <x v="0"/>
    <x v="0"/>
    <x v="4"/>
    <x v="12"/>
    <n v="49010.64"/>
  </r>
  <r>
    <x v="32"/>
    <x v="0"/>
    <x v="0"/>
    <x v="4"/>
    <x v="13"/>
    <n v="177956.89"/>
  </r>
  <r>
    <x v="32"/>
    <x v="0"/>
    <x v="0"/>
    <x v="4"/>
    <x v="14"/>
    <n v="365226.64"/>
  </r>
  <r>
    <x v="32"/>
    <x v="0"/>
    <x v="0"/>
    <x v="4"/>
    <x v="15"/>
    <n v="5133909.5"/>
  </r>
  <r>
    <x v="32"/>
    <x v="0"/>
    <x v="0"/>
    <x v="4"/>
    <x v="16"/>
    <n v="3959172.72"/>
  </r>
  <r>
    <x v="32"/>
    <x v="0"/>
    <x v="0"/>
    <x v="4"/>
    <x v="17"/>
    <n v="325918"/>
  </r>
  <r>
    <x v="32"/>
    <x v="0"/>
    <x v="0"/>
    <x v="4"/>
    <x v="56"/>
    <n v="23843.77"/>
  </r>
  <r>
    <x v="32"/>
    <x v="0"/>
    <x v="0"/>
    <x v="5"/>
    <x v="18"/>
    <n v="1131631.57"/>
  </r>
  <r>
    <x v="32"/>
    <x v="0"/>
    <x v="0"/>
    <x v="5"/>
    <x v="19"/>
    <n v="219000.45"/>
  </r>
  <r>
    <x v="32"/>
    <x v="0"/>
    <x v="0"/>
    <x v="5"/>
    <x v="20"/>
    <n v="723730.33"/>
  </r>
  <r>
    <x v="32"/>
    <x v="0"/>
    <x v="0"/>
    <x v="5"/>
    <x v="21"/>
    <n v="185314.36"/>
  </r>
  <r>
    <x v="32"/>
    <x v="0"/>
    <x v="0"/>
    <x v="5"/>
    <x v="22"/>
    <n v="659426.31999999995"/>
  </r>
  <r>
    <x v="32"/>
    <x v="0"/>
    <x v="0"/>
    <x v="6"/>
    <x v="24"/>
    <n v="10218.870000000001"/>
  </r>
  <r>
    <x v="32"/>
    <x v="0"/>
    <x v="0"/>
    <x v="6"/>
    <x v="25"/>
    <n v="13835.11"/>
  </r>
  <r>
    <x v="32"/>
    <x v="0"/>
    <x v="0"/>
    <x v="6"/>
    <x v="26"/>
    <n v="137327.06"/>
  </r>
  <r>
    <x v="32"/>
    <x v="0"/>
    <x v="0"/>
    <x v="6"/>
    <x v="27"/>
    <n v="386417.67"/>
  </r>
  <r>
    <x v="32"/>
    <x v="0"/>
    <x v="0"/>
    <x v="6"/>
    <x v="28"/>
    <n v="4395.75"/>
  </r>
  <r>
    <x v="32"/>
    <x v="0"/>
    <x v="0"/>
    <x v="6"/>
    <x v="29"/>
    <n v="34220.74"/>
  </r>
  <r>
    <x v="32"/>
    <x v="0"/>
    <x v="0"/>
    <x v="6"/>
    <x v="50"/>
    <n v="23343.89"/>
  </r>
  <r>
    <x v="32"/>
    <x v="0"/>
    <x v="0"/>
    <x v="6"/>
    <x v="33"/>
    <n v="276823.27"/>
  </r>
  <r>
    <x v="32"/>
    <x v="0"/>
    <x v="0"/>
    <x v="6"/>
    <x v="34"/>
    <n v="91502.42"/>
  </r>
  <r>
    <x v="32"/>
    <x v="0"/>
    <x v="0"/>
    <x v="6"/>
    <x v="35"/>
    <n v="279656.71000000002"/>
  </r>
  <r>
    <x v="32"/>
    <x v="0"/>
    <x v="0"/>
    <x v="6"/>
    <x v="36"/>
    <n v="13686.52"/>
  </r>
  <r>
    <x v="32"/>
    <x v="0"/>
    <x v="0"/>
    <x v="6"/>
    <x v="58"/>
    <n v="150"/>
  </r>
  <r>
    <x v="32"/>
    <x v="0"/>
    <x v="0"/>
    <x v="6"/>
    <x v="59"/>
    <n v="150995.07999999999"/>
  </r>
  <r>
    <x v="32"/>
    <x v="0"/>
    <x v="0"/>
    <x v="6"/>
    <x v="68"/>
    <n v="20.97"/>
  </r>
  <r>
    <x v="32"/>
    <x v="0"/>
    <x v="0"/>
    <x v="6"/>
    <x v="51"/>
    <n v="81703.61"/>
  </r>
  <r>
    <x v="32"/>
    <x v="0"/>
    <x v="0"/>
    <x v="6"/>
    <x v="66"/>
    <n v="10544.91"/>
  </r>
  <r>
    <x v="32"/>
    <x v="0"/>
    <x v="0"/>
    <x v="6"/>
    <x v="52"/>
    <n v="25350"/>
  </r>
  <r>
    <x v="32"/>
    <x v="0"/>
    <x v="0"/>
    <x v="6"/>
    <x v="37"/>
    <n v="504470.82"/>
  </r>
  <r>
    <x v="32"/>
    <x v="0"/>
    <x v="0"/>
    <x v="6"/>
    <x v="38"/>
    <n v="139131.53"/>
  </r>
  <r>
    <x v="32"/>
    <x v="0"/>
    <x v="0"/>
    <x v="6"/>
    <x v="39"/>
    <n v="1020.17"/>
  </r>
  <r>
    <x v="32"/>
    <x v="0"/>
    <x v="0"/>
    <x v="6"/>
    <x v="42"/>
    <n v="2361794.87"/>
  </r>
  <r>
    <x v="32"/>
    <x v="0"/>
    <x v="0"/>
    <x v="6"/>
    <x v="53"/>
    <n v="71608"/>
  </r>
  <r>
    <x v="32"/>
    <x v="0"/>
    <x v="0"/>
    <x v="6"/>
    <x v="43"/>
    <n v="5924.25"/>
  </r>
  <r>
    <x v="32"/>
    <x v="0"/>
    <x v="0"/>
    <x v="6"/>
    <x v="44"/>
    <n v="695559.32"/>
  </r>
  <r>
    <x v="32"/>
    <x v="0"/>
    <x v="0"/>
    <x v="6"/>
    <x v="60"/>
    <n v="166980.37"/>
  </r>
  <r>
    <x v="32"/>
    <x v="0"/>
    <x v="0"/>
    <x v="6"/>
    <x v="45"/>
    <n v="665388.31999999995"/>
  </r>
  <r>
    <x v="32"/>
    <x v="0"/>
    <x v="0"/>
    <x v="6"/>
    <x v="46"/>
    <n v="143134.94"/>
  </r>
  <r>
    <x v="32"/>
    <x v="0"/>
    <x v="0"/>
    <x v="6"/>
    <x v="81"/>
    <n v="62500"/>
  </r>
  <r>
    <x v="32"/>
    <x v="0"/>
    <x v="0"/>
    <x v="7"/>
    <x v="43"/>
    <n v="32527.16"/>
  </r>
  <r>
    <x v="32"/>
    <x v="0"/>
    <x v="0"/>
    <x v="8"/>
    <x v="62"/>
    <n v="15826.4"/>
  </r>
  <r>
    <x v="32"/>
    <x v="0"/>
    <x v="0"/>
    <x v="8"/>
    <x v="47"/>
    <n v="26744.03"/>
  </r>
  <r>
    <x v="32"/>
    <x v="0"/>
    <x v="0"/>
    <x v="8"/>
    <x v="48"/>
    <n v="74466.59"/>
  </r>
  <r>
    <x v="32"/>
    <x v="0"/>
    <x v="1"/>
    <x v="0"/>
    <x v="0"/>
    <n v="133647.63"/>
  </r>
  <r>
    <x v="32"/>
    <x v="0"/>
    <x v="1"/>
    <x v="2"/>
    <x v="1"/>
    <n v="5148308.12"/>
  </r>
  <r>
    <x v="32"/>
    <x v="0"/>
    <x v="1"/>
    <x v="2"/>
    <x v="2"/>
    <n v="62854.42"/>
  </r>
  <r>
    <x v="32"/>
    <x v="0"/>
    <x v="1"/>
    <x v="2"/>
    <x v="3"/>
    <n v="1545509.22"/>
  </r>
  <r>
    <x v="32"/>
    <x v="0"/>
    <x v="1"/>
    <x v="2"/>
    <x v="4"/>
    <n v="2564408.79"/>
  </r>
  <r>
    <x v="32"/>
    <x v="0"/>
    <x v="1"/>
    <x v="2"/>
    <x v="5"/>
    <n v="24575.38"/>
  </r>
  <r>
    <x v="32"/>
    <x v="0"/>
    <x v="1"/>
    <x v="2"/>
    <x v="54"/>
    <n v="1200"/>
  </r>
  <r>
    <x v="32"/>
    <x v="0"/>
    <x v="1"/>
    <x v="3"/>
    <x v="1"/>
    <n v="2644392.15"/>
  </r>
  <r>
    <x v="32"/>
    <x v="0"/>
    <x v="1"/>
    <x v="3"/>
    <x v="2"/>
    <n v="40391.269999999997"/>
  </r>
  <r>
    <x v="32"/>
    <x v="0"/>
    <x v="1"/>
    <x v="3"/>
    <x v="3"/>
    <n v="349898.96"/>
  </r>
  <r>
    <x v="32"/>
    <x v="0"/>
    <x v="1"/>
    <x v="3"/>
    <x v="4"/>
    <n v="822220.88"/>
  </r>
  <r>
    <x v="32"/>
    <x v="0"/>
    <x v="1"/>
    <x v="3"/>
    <x v="5"/>
    <n v="57035.08"/>
  </r>
  <r>
    <x v="32"/>
    <x v="0"/>
    <x v="1"/>
    <x v="4"/>
    <x v="7"/>
    <n v="394578.15"/>
  </r>
  <r>
    <x v="32"/>
    <x v="0"/>
    <x v="1"/>
    <x v="4"/>
    <x v="8"/>
    <n v="277948.11"/>
  </r>
  <r>
    <x v="32"/>
    <x v="0"/>
    <x v="1"/>
    <x v="4"/>
    <x v="9"/>
    <n v="799007.58"/>
  </r>
  <r>
    <x v="32"/>
    <x v="0"/>
    <x v="1"/>
    <x v="4"/>
    <x v="10"/>
    <n v="435094.84"/>
  </r>
  <r>
    <x v="32"/>
    <x v="0"/>
    <x v="1"/>
    <x v="4"/>
    <x v="11"/>
    <n v="10356.83"/>
  </r>
  <r>
    <x v="32"/>
    <x v="0"/>
    <x v="1"/>
    <x v="4"/>
    <x v="12"/>
    <n v="11893.55"/>
  </r>
  <r>
    <x v="32"/>
    <x v="0"/>
    <x v="1"/>
    <x v="4"/>
    <x v="13"/>
    <n v="31876.32"/>
  </r>
  <r>
    <x v="32"/>
    <x v="0"/>
    <x v="1"/>
    <x v="4"/>
    <x v="14"/>
    <n v="38396.639999999999"/>
  </r>
  <r>
    <x v="32"/>
    <x v="0"/>
    <x v="1"/>
    <x v="4"/>
    <x v="15"/>
    <n v="267621.98"/>
  </r>
  <r>
    <x v="32"/>
    <x v="0"/>
    <x v="1"/>
    <x v="4"/>
    <x v="16"/>
    <n v="447698"/>
  </r>
  <r>
    <x v="32"/>
    <x v="0"/>
    <x v="1"/>
    <x v="4"/>
    <x v="17"/>
    <n v="17710"/>
  </r>
  <r>
    <x v="32"/>
    <x v="0"/>
    <x v="1"/>
    <x v="4"/>
    <x v="56"/>
    <n v="2756.23"/>
  </r>
  <r>
    <x v="32"/>
    <x v="0"/>
    <x v="1"/>
    <x v="5"/>
    <x v="18"/>
    <n v="393167.89"/>
  </r>
  <r>
    <x v="32"/>
    <x v="0"/>
    <x v="1"/>
    <x v="5"/>
    <x v="21"/>
    <n v="28649"/>
  </r>
  <r>
    <x v="32"/>
    <x v="0"/>
    <x v="1"/>
    <x v="5"/>
    <x v="22"/>
    <n v="41740.1"/>
  </r>
  <r>
    <x v="32"/>
    <x v="0"/>
    <x v="1"/>
    <x v="6"/>
    <x v="25"/>
    <n v="115734"/>
  </r>
  <r>
    <x v="32"/>
    <x v="0"/>
    <x v="1"/>
    <x v="6"/>
    <x v="26"/>
    <n v="42550.33"/>
  </r>
  <r>
    <x v="32"/>
    <x v="0"/>
    <x v="1"/>
    <x v="6"/>
    <x v="27"/>
    <n v="221360.34"/>
  </r>
  <r>
    <x v="32"/>
    <x v="0"/>
    <x v="1"/>
    <x v="6"/>
    <x v="35"/>
    <n v="32194.32"/>
  </r>
  <r>
    <x v="32"/>
    <x v="0"/>
    <x v="1"/>
    <x v="6"/>
    <x v="36"/>
    <n v="3035.21"/>
  </r>
  <r>
    <x v="32"/>
    <x v="0"/>
    <x v="1"/>
    <x v="6"/>
    <x v="59"/>
    <n v="3602.52"/>
  </r>
  <r>
    <x v="32"/>
    <x v="0"/>
    <x v="1"/>
    <x v="6"/>
    <x v="51"/>
    <n v="401214.68"/>
  </r>
  <r>
    <x v="32"/>
    <x v="0"/>
    <x v="1"/>
    <x v="6"/>
    <x v="37"/>
    <n v="2332.2800000000002"/>
  </r>
  <r>
    <x v="32"/>
    <x v="0"/>
    <x v="1"/>
    <x v="6"/>
    <x v="38"/>
    <n v="6405.99"/>
  </r>
  <r>
    <x v="32"/>
    <x v="0"/>
    <x v="1"/>
    <x v="6"/>
    <x v="43"/>
    <n v="1000"/>
  </r>
  <r>
    <x v="32"/>
    <x v="0"/>
    <x v="1"/>
    <x v="6"/>
    <x v="46"/>
    <n v="76044.83"/>
  </r>
  <r>
    <x v="32"/>
    <x v="0"/>
    <x v="1"/>
    <x v="7"/>
    <x v="43"/>
    <n v="61344.1"/>
  </r>
  <r>
    <x v="32"/>
    <x v="0"/>
    <x v="1"/>
    <x v="8"/>
    <x v="61"/>
    <n v="45960.83"/>
  </r>
  <r>
    <x v="32"/>
    <x v="0"/>
    <x v="1"/>
    <x v="8"/>
    <x v="48"/>
    <n v="16910.400000000001"/>
  </r>
  <r>
    <x v="33"/>
    <x v="0"/>
    <x v="0"/>
    <x v="0"/>
    <x v="0"/>
    <n v="1040529.37"/>
  </r>
  <r>
    <x v="33"/>
    <x v="0"/>
    <x v="0"/>
    <x v="1"/>
    <x v="0"/>
    <n v="-1043910.32"/>
  </r>
  <r>
    <x v="33"/>
    <x v="0"/>
    <x v="0"/>
    <x v="2"/>
    <x v="1"/>
    <n v="62711661.880000003"/>
  </r>
  <r>
    <x v="33"/>
    <x v="0"/>
    <x v="0"/>
    <x v="2"/>
    <x v="2"/>
    <n v="1140723.76"/>
  </r>
  <r>
    <x v="33"/>
    <x v="0"/>
    <x v="0"/>
    <x v="2"/>
    <x v="3"/>
    <n v="581496.69999999995"/>
  </r>
  <r>
    <x v="33"/>
    <x v="0"/>
    <x v="0"/>
    <x v="2"/>
    <x v="4"/>
    <n v="3405522.67"/>
  </r>
  <r>
    <x v="33"/>
    <x v="0"/>
    <x v="0"/>
    <x v="2"/>
    <x v="5"/>
    <n v="195804.24"/>
  </r>
  <r>
    <x v="33"/>
    <x v="0"/>
    <x v="0"/>
    <x v="2"/>
    <x v="54"/>
    <n v="251805"/>
  </r>
  <r>
    <x v="33"/>
    <x v="0"/>
    <x v="0"/>
    <x v="3"/>
    <x v="1"/>
    <n v="19725031.300000001"/>
  </r>
  <r>
    <x v="33"/>
    <x v="0"/>
    <x v="0"/>
    <x v="3"/>
    <x v="2"/>
    <n v="524323.94999999995"/>
  </r>
  <r>
    <x v="33"/>
    <x v="0"/>
    <x v="0"/>
    <x v="3"/>
    <x v="3"/>
    <n v="163166.19"/>
  </r>
  <r>
    <x v="33"/>
    <x v="0"/>
    <x v="0"/>
    <x v="3"/>
    <x v="5"/>
    <n v="140710.64000000001"/>
  </r>
  <r>
    <x v="33"/>
    <x v="0"/>
    <x v="0"/>
    <x v="4"/>
    <x v="6"/>
    <n v="27371.78"/>
  </r>
  <r>
    <x v="33"/>
    <x v="0"/>
    <x v="0"/>
    <x v="4"/>
    <x v="55"/>
    <n v="4273.68"/>
  </r>
  <r>
    <x v="33"/>
    <x v="0"/>
    <x v="0"/>
    <x v="4"/>
    <x v="7"/>
    <n v="5092592.09"/>
  </r>
  <r>
    <x v="33"/>
    <x v="0"/>
    <x v="0"/>
    <x v="4"/>
    <x v="8"/>
    <n v="1534959.05"/>
  </r>
  <r>
    <x v="33"/>
    <x v="0"/>
    <x v="0"/>
    <x v="4"/>
    <x v="9"/>
    <n v="10378500.68"/>
  </r>
  <r>
    <x v="33"/>
    <x v="0"/>
    <x v="0"/>
    <x v="4"/>
    <x v="10"/>
    <n v="2574417.34"/>
  </r>
  <r>
    <x v="33"/>
    <x v="0"/>
    <x v="0"/>
    <x v="4"/>
    <x v="11"/>
    <n v="150722.04999999999"/>
  </r>
  <r>
    <x v="33"/>
    <x v="0"/>
    <x v="0"/>
    <x v="4"/>
    <x v="12"/>
    <n v="18818.41"/>
  </r>
  <r>
    <x v="33"/>
    <x v="0"/>
    <x v="0"/>
    <x v="4"/>
    <x v="13"/>
    <n v="333051.19"/>
  </r>
  <r>
    <x v="33"/>
    <x v="0"/>
    <x v="0"/>
    <x v="4"/>
    <x v="14"/>
    <n v="445894.39"/>
  </r>
  <r>
    <x v="33"/>
    <x v="0"/>
    <x v="0"/>
    <x v="4"/>
    <x v="15"/>
    <n v="9918896.5199999996"/>
  </r>
  <r>
    <x v="33"/>
    <x v="0"/>
    <x v="0"/>
    <x v="4"/>
    <x v="16"/>
    <n v="6447296.0199999996"/>
  </r>
  <r>
    <x v="33"/>
    <x v="0"/>
    <x v="0"/>
    <x v="5"/>
    <x v="18"/>
    <n v="3954808.32"/>
  </r>
  <r>
    <x v="33"/>
    <x v="0"/>
    <x v="0"/>
    <x v="5"/>
    <x v="19"/>
    <n v="528611.83999999997"/>
  </r>
  <r>
    <x v="33"/>
    <x v="0"/>
    <x v="0"/>
    <x v="5"/>
    <x v="20"/>
    <n v="233379"/>
  </r>
  <r>
    <x v="33"/>
    <x v="0"/>
    <x v="0"/>
    <x v="5"/>
    <x v="21"/>
    <n v="790445.42"/>
  </r>
  <r>
    <x v="33"/>
    <x v="0"/>
    <x v="0"/>
    <x v="5"/>
    <x v="22"/>
    <n v="1023244.39"/>
  </r>
  <r>
    <x v="33"/>
    <x v="0"/>
    <x v="0"/>
    <x v="6"/>
    <x v="23"/>
    <n v="126948.77"/>
  </r>
  <r>
    <x v="33"/>
    <x v="0"/>
    <x v="0"/>
    <x v="6"/>
    <x v="24"/>
    <n v="15489.28"/>
  </r>
  <r>
    <x v="33"/>
    <x v="0"/>
    <x v="0"/>
    <x v="6"/>
    <x v="25"/>
    <n v="8916"/>
  </r>
  <r>
    <x v="33"/>
    <x v="0"/>
    <x v="0"/>
    <x v="6"/>
    <x v="49"/>
    <n v="138502.51999999999"/>
  </r>
  <r>
    <x v="33"/>
    <x v="0"/>
    <x v="0"/>
    <x v="6"/>
    <x v="26"/>
    <n v="143467.01"/>
  </r>
  <r>
    <x v="33"/>
    <x v="0"/>
    <x v="0"/>
    <x v="6"/>
    <x v="27"/>
    <n v="475378.22"/>
  </r>
  <r>
    <x v="33"/>
    <x v="0"/>
    <x v="0"/>
    <x v="6"/>
    <x v="28"/>
    <n v="67736"/>
  </r>
  <r>
    <x v="33"/>
    <x v="0"/>
    <x v="0"/>
    <x v="6"/>
    <x v="29"/>
    <n v="36867.589999999997"/>
  </r>
  <r>
    <x v="33"/>
    <x v="0"/>
    <x v="0"/>
    <x v="6"/>
    <x v="30"/>
    <n v="6100.2"/>
  </r>
  <r>
    <x v="33"/>
    <x v="0"/>
    <x v="0"/>
    <x v="6"/>
    <x v="31"/>
    <n v="9539.65"/>
  </r>
  <r>
    <x v="33"/>
    <x v="0"/>
    <x v="0"/>
    <x v="6"/>
    <x v="32"/>
    <n v="16172.84"/>
  </r>
  <r>
    <x v="33"/>
    <x v="0"/>
    <x v="0"/>
    <x v="6"/>
    <x v="33"/>
    <n v="558623.17000000004"/>
  </r>
  <r>
    <x v="33"/>
    <x v="0"/>
    <x v="0"/>
    <x v="6"/>
    <x v="34"/>
    <n v="98016.99"/>
  </r>
  <r>
    <x v="33"/>
    <x v="0"/>
    <x v="0"/>
    <x v="6"/>
    <x v="35"/>
    <n v="270921.58"/>
  </r>
  <r>
    <x v="33"/>
    <x v="0"/>
    <x v="0"/>
    <x v="6"/>
    <x v="36"/>
    <n v="375873.84"/>
  </r>
  <r>
    <x v="33"/>
    <x v="0"/>
    <x v="0"/>
    <x v="6"/>
    <x v="58"/>
    <n v="513040"/>
  </r>
  <r>
    <x v="33"/>
    <x v="0"/>
    <x v="0"/>
    <x v="6"/>
    <x v="59"/>
    <n v="11709.57"/>
  </r>
  <r>
    <x v="33"/>
    <x v="0"/>
    <x v="0"/>
    <x v="6"/>
    <x v="68"/>
    <n v="-0.12"/>
  </r>
  <r>
    <x v="33"/>
    <x v="0"/>
    <x v="0"/>
    <x v="6"/>
    <x v="51"/>
    <n v="143332.09"/>
  </r>
  <r>
    <x v="33"/>
    <x v="0"/>
    <x v="0"/>
    <x v="6"/>
    <x v="52"/>
    <n v="58606.559999999998"/>
  </r>
  <r>
    <x v="33"/>
    <x v="0"/>
    <x v="0"/>
    <x v="6"/>
    <x v="67"/>
    <n v="9546783.4299999997"/>
  </r>
  <r>
    <x v="33"/>
    <x v="0"/>
    <x v="0"/>
    <x v="6"/>
    <x v="37"/>
    <n v="1235426.6299999999"/>
  </r>
  <r>
    <x v="33"/>
    <x v="0"/>
    <x v="0"/>
    <x v="6"/>
    <x v="38"/>
    <n v="764158.17"/>
  </r>
  <r>
    <x v="33"/>
    <x v="0"/>
    <x v="0"/>
    <x v="6"/>
    <x v="39"/>
    <n v="976.21"/>
  </r>
  <r>
    <x v="33"/>
    <x v="0"/>
    <x v="0"/>
    <x v="6"/>
    <x v="41"/>
    <n v="3388063.57"/>
  </r>
  <r>
    <x v="33"/>
    <x v="0"/>
    <x v="0"/>
    <x v="6"/>
    <x v="53"/>
    <n v="2819129.23"/>
  </r>
  <r>
    <x v="33"/>
    <x v="0"/>
    <x v="0"/>
    <x v="6"/>
    <x v="43"/>
    <n v="171896.49"/>
  </r>
  <r>
    <x v="33"/>
    <x v="0"/>
    <x v="0"/>
    <x v="6"/>
    <x v="44"/>
    <n v="1982583.23"/>
  </r>
  <r>
    <x v="33"/>
    <x v="0"/>
    <x v="0"/>
    <x v="6"/>
    <x v="60"/>
    <n v="168668.74"/>
  </r>
  <r>
    <x v="33"/>
    <x v="0"/>
    <x v="0"/>
    <x v="6"/>
    <x v="45"/>
    <n v="1280017.1499999999"/>
  </r>
  <r>
    <x v="33"/>
    <x v="0"/>
    <x v="0"/>
    <x v="6"/>
    <x v="71"/>
    <n v="43344.54"/>
  </r>
  <r>
    <x v="33"/>
    <x v="0"/>
    <x v="0"/>
    <x v="6"/>
    <x v="46"/>
    <n v="103748.42"/>
  </r>
  <r>
    <x v="33"/>
    <x v="0"/>
    <x v="0"/>
    <x v="7"/>
    <x v="43"/>
    <n v="107171.56"/>
  </r>
  <r>
    <x v="33"/>
    <x v="0"/>
    <x v="0"/>
    <x v="8"/>
    <x v="62"/>
    <n v="11966.29"/>
  </r>
  <r>
    <x v="33"/>
    <x v="0"/>
    <x v="0"/>
    <x v="8"/>
    <x v="63"/>
    <n v="93950.12"/>
  </r>
  <r>
    <x v="33"/>
    <x v="0"/>
    <x v="0"/>
    <x v="8"/>
    <x v="64"/>
    <n v="6146.28"/>
  </r>
  <r>
    <x v="33"/>
    <x v="0"/>
    <x v="0"/>
    <x v="8"/>
    <x v="48"/>
    <n v="412754.41"/>
  </r>
  <r>
    <x v="33"/>
    <x v="0"/>
    <x v="1"/>
    <x v="0"/>
    <x v="0"/>
    <n v="3380.95"/>
  </r>
  <r>
    <x v="33"/>
    <x v="0"/>
    <x v="1"/>
    <x v="2"/>
    <x v="1"/>
    <n v="7197101.1100000003"/>
  </r>
  <r>
    <x v="33"/>
    <x v="0"/>
    <x v="1"/>
    <x v="2"/>
    <x v="2"/>
    <n v="166766.68"/>
  </r>
  <r>
    <x v="33"/>
    <x v="0"/>
    <x v="1"/>
    <x v="2"/>
    <x v="3"/>
    <n v="138938.35"/>
  </r>
  <r>
    <x v="33"/>
    <x v="0"/>
    <x v="1"/>
    <x v="2"/>
    <x v="4"/>
    <n v="717785.05"/>
  </r>
  <r>
    <x v="33"/>
    <x v="0"/>
    <x v="1"/>
    <x v="2"/>
    <x v="5"/>
    <n v="748328.4"/>
  </r>
  <r>
    <x v="33"/>
    <x v="0"/>
    <x v="1"/>
    <x v="3"/>
    <x v="1"/>
    <n v="2465826.8199999998"/>
  </r>
  <r>
    <x v="33"/>
    <x v="0"/>
    <x v="1"/>
    <x v="3"/>
    <x v="2"/>
    <n v="70766.5"/>
  </r>
  <r>
    <x v="33"/>
    <x v="0"/>
    <x v="1"/>
    <x v="3"/>
    <x v="3"/>
    <n v="723934.47"/>
  </r>
  <r>
    <x v="33"/>
    <x v="0"/>
    <x v="1"/>
    <x v="3"/>
    <x v="5"/>
    <n v="78836.2"/>
  </r>
  <r>
    <x v="33"/>
    <x v="0"/>
    <x v="1"/>
    <x v="4"/>
    <x v="6"/>
    <n v="3176.18"/>
  </r>
  <r>
    <x v="33"/>
    <x v="0"/>
    <x v="1"/>
    <x v="4"/>
    <x v="55"/>
    <n v="725.03"/>
  </r>
  <r>
    <x v="33"/>
    <x v="0"/>
    <x v="1"/>
    <x v="4"/>
    <x v="7"/>
    <n v="646391.67000000004"/>
  </r>
  <r>
    <x v="33"/>
    <x v="0"/>
    <x v="1"/>
    <x v="4"/>
    <x v="8"/>
    <n v="247768.02"/>
  </r>
  <r>
    <x v="33"/>
    <x v="0"/>
    <x v="1"/>
    <x v="4"/>
    <x v="9"/>
    <n v="1252198.6599999999"/>
  </r>
  <r>
    <x v="33"/>
    <x v="0"/>
    <x v="1"/>
    <x v="4"/>
    <x v="10"/>
    <n v="364666.76"/>
  </r>
  <r>
    <x v="33"/>
    <x v="0"/>
    <x v="1"/>
    <x v="4"/>
    <x v="11"/>
    <n v="22511.72"/>
  </r>
  <r>
    <x v="33"/>
    <x v="0"/>
    <x v="1"/>
    <x v="4"/>
    <x v="12"/>
    <n v="10604.29"/>
  </r>
  <r>
    <x v="33"/>
    <x v="0"/>
    <x v="1"/>
    <x v="4"/>
    <x v="13"/>
    <n v="43579.87"/>
  </r>
  <r>
    <x v="33"/>
    <x v="0"/>
    <x v="1"/>
    <x v="4"/>
    <x v="14"/>
    <n v="97016.12"/>
  </r>
  <r>
    <x v="33"/>
    <x v="0"/>
    <x v="1"/>
    <x v="4"/>
    <x v="15"/>
    <n v="960517.13"/>
  </r>
  <r>
    <x v="33"/>
    <x v="0"/>
    <x v="1"/>
    <x v="4"/>
    <x v="16"/>
    <n v="816807.29"/>
  </r>
  <r>
    <x v="33"/>
    <x v="0"/>
    <x v="1"/>
    <x v="5"/>
    <x v="18"/>
    <n v="970492.38"/>
  </r>
  <r>
    <x v="33"/>
    <x v="0"/>
    <x v="1"/>
    <x v="5"/>
    <x v="19"/>
    <n v="34767.96"/>
  </r>
  <r>
    <x v="33"/>
    <x v="0"/>
    <x v="1"/>
    <x v="5"/>
    <x v="21"/>
    <n v="696070.09"/>
  </r>
  <r>
    <x v="33"/>
    <x v="0"/>
    <x v="1"/>
    <x v="5"/>
    <x v="22"/>
    <n v="253701.51"/>
  </r>
  <r>
    <x v="33"/>
    <x v="0"/>
    <x v="1"/>
    <x v="6"/>
    <x v="23"/>
    <n v="7564.79"/>
  </r>
  <r>
    <x v="33"/>
    <x v="0"/>
    <x v="1"/>
    <x v="6"/>
    <x v="26"/>
    <n v="1434"/>
  </r>
  <r>
    <x v="33"/>
    <x v="0"/>
    <x v="1"/>
    <x v="6"/>
    <x v="27"/>
    <n v="566462.06999999995"/>
  </r>
  <r>
    <x v="33"/>
    <x v="0"/>
    <x v="1"/>
    <x v="6"/>
    <x v="30"/>
    <n v="62574.55"/>
  </r>
  <r>
    <x v="33"/>
    <x v="0"/>
    <x v="1"/>
    <x v="6"/>
    <x v="33"/>
    <n v="429.2"/>
  </r>
  <r>
    <x v="33"/>
    <x v="0"/>
    <x v="1"/>
    <x v="6"/>
    <x v="34"/>
    <n v="56.44"/>
  </r>
  <r>
    <x v="33"/>
    <x v="0"/>
    <x v="1"/>
    <x v="6"/>
    <x v="36"/>
    <n v="46697.81"/>
  </r>
  <r>
    <x v="33"/>
    <x v="0"/>
    <x v="1"/>
    <x v="6"/>
    <x v="59"/>
    <n v="2214.5300000000002"/>
  </r>
  <r>
    <x v="33"/>
    <x v="0"/>
    <x v="1"/>
    <x v="6"/>
    <x v="51"/>
    <n v="731880.37"/>
  </r>
  <r>
    <x v="33"/>
    <x v="0"/>
    <x v="1"/>
    <x v="6"/>
    <x v="67"/>
    <n v="-33878.94"/>
  </r>
  <r>
    <x v="33"/>
    <x v="0"/>
    <x v="1"/>
    <x v="6"/>
    <x v="37"/>
    <n v="6566.44"/>
  </r>
  <r>
    <x v="33"/>
    <x v="0"/>
    <x v="1"/>
    <x v="6"/>
    <x v="38"/>
    <n v="679284.8"/>
  </r>
  <r>
    <x v="33"/>
    <x v="0"/>
    <x v="1"/>
    <x v="6"/>
    <x v="39"/>
    <n v="445.1"/>
  </r>
  <r>
    <x v="33"/>
    <x v="0"/>
    <x v="1"/>
    <x v="6"/>
    <x v="40"/>
    <n v="10955.22"/>
  </r>
  <r>
    <x v="33"/>
    <x v="0"/>
    <x v="1"/>
    <x v="6"/>
    <x v="43"/>
    <n v="14724.15"/>
  </r>
  <r>
    <x v="33"/>
    <x v="0"/>
    <x v="1"/>
    <x v="6"/>
    <x v="46"/>
    <n v="22374.13"/>
  </r>
  <r>
    <x v="33"/>
    <x v="0"/>
    <x v="1"/>
    <x v="7"/>
    <x v="43"/>
    <n v="19963.240000000002"/>
  </r>
  <r>
    <x v="33"/>
    <x v="0"/>
    <x v="1"/>
    <x v="8"/>
    <x v="62"/>
    <n v="5311.6"/>
  </r>
  <r>
    <x v="33"/>
    <x v="0"/>
    <x v="1"/>
    <x v="8"/>
    <x v="63"/>
    <n v="86093.5"/>
  </r>
  <r>
    <x v="33"/>
    <x v="0"/>
    <x v="1"/>
    <x v="8"/>
    <x v="48"/>
    <n v="146641.92000000001"/>
  </r>
  <r>
    <x v="34"/>
    <x v="0"/>
    <x v="0"/>
    <x v="0"/>
    <x v="0"/>
    <n v="172445.17"/>
  </r>
  <r>
    <x v="34"/>
    <x v="0"/>
    <x v="0"/>
    <x v="1"/>
    <x v="0"/>
    <n v="-172445.17"/>
  </r>
  <r>
    <x v="34"/>
    <x v="0"/>
    <x v="0"/>
    <x v="2"/>
    <x v="1"/>
    <n v="16014731.710000001"/>
  </r>
  <r>
    <x v="34"/>
    <x v="0"/>
    <x v="0"/>
    <x v="2"/>
    <x v="2"/>
    <n v="87518.18"/>
  </r>
  <r>
    <x v="34"/>
    <x v="0"/>
    <x v="0"/>
    <x v="2"/>
    <x v="3"/>
    <n v="87506.95"/>
  </r>
  <r>
    <x v="34"/>
    <x v="0"/>
    <x v="0"/>
    <x v="2"/>
    <x v="4"/>
    <n v="399237.95"/>
  </r>
  <r>
    <x v="34"/>
    <x v="0"/>
    <x v="0"/>
    <x v="2"/>
    <x v="5"/>
    <n v="70842.48"/>
  </r>
  <r>
    <x v="34"/>
    <x v="0"/>
    <x v="0"/>
    <x v="3"/>
    <x v="1"/>
    <n v="3248632.47"/>
  </r>
  <r>
    <x v="34"/>
    <x v="0"/>
    <x v="0"/>
    <x v="3"/>
    <x v="2"/>
    <n v="17780.099999999999"/>
  </r>
  <r>
    <x v="34"/>
    <x v="0"/>
    <x v="0"/>
    <x v="3"/>
    <x v="3"/>
    <n v="25465.55"/>
  </r>
  <r>
    <x v="34"/>
    <x v="0"/>
    <x v="0"/>
    <x v="3"/>
    <x v="4"/>
    <n v="17745.78"/>
  </r>
  <r>
    <x v="34"/>
    <x v="0"/>
    <x v="0"/>
    <x v="3"/>
    <x v="5"/>
    <n v="731.26"/>
  </r>
  <r>
    <x v="34"/>
    <x v="0"/>
    <x v="0"/>
    <x v="4"/>
    <x v="6"/>
    <n v="7758.65"/>
  </r>
  <r>
    <x v="34"/>
    <x v="0"/>
    <x v="0"/>
    <x v="4"/>
    <x v="55"/>
    <n v="2437.16"/>
  </r>
  <r>
    <x v="34"/>
    <x v="0"/>
    <x v="0"/>
    <x v="4"/>
    <x v="7"/>
    <n v="1266615.92"/>
  </r>
  <r>
    <x v="34"/>
    <x v="0"/>
    <x v="0"/>
    <x v="4"/>
    <x v="8"/>
    <n v="253086.83"/>
  </r>
  <r>
    <x v="34"/>
    <x v="0"/>
    <x v="0"/>
    <x v="4"/>
    <x v="9"/>
    <n v="2561280.9"/>
  </r>
  <r>
    <x v="34"/>
    <x v="0"/>
    <x v="0"/>
    <x v="4"/>
    <x v="10"/>
    <n v="432235.32"/>
  </r>
  <r>
    <x v="34"/>
    <x v="0"/>
    <x v="0"/>
    <x v="4"/>
    <x v="11"/>
    <n v="56773.25"/>
  </r>
  <r>
    <x v="34"/>
    <x v="0"/>
    <x v="0"/>
    <x v="4"/>
    <x v="12"/>
    <n v="11323.25"/>
  </r>
  <r>
    <x v="34"/>
    <x v="0"/>
    <x v="0"/>
    <x v="4"/>
    <x v="13"/>
    <n v="87493.09"/>
  </r>
  <r>
    <x v="34"/>
    <x v="0"/>
    <x v="0"/>
    <x v="4"/>
    <x v="14"/>
    <n v="47897.919999999998"/>
  </r>
  <r>
    <x v="34"/>
    <x v="0"/>
    <x v="0"/>
    <x v="4"/>
    <x v="15"/>
    <n v="2693544.09"/>
  </r>
  <r>
    <x v="34"/>
    <x v="0"/>
    <x v="0"/>
    <x v="4"/>
    <x v="16"/>
    <n v="1072115.78"/>
  </r>
  <r>
    <x v="34"/>
    <x v="0"/>
    <x v="0"/>
    <x v="4"/>
    <x v="56"/>
    <n v="126.2"/>
  </r>
  <r>
    <x v="34"/>
    <x v="0"/>
    <x v="0"/>
    <x v="5"/>
    <x v="18"/>
    <n v="559620.93000000005"/>
  </r>
  <r>
    <x v="34"/>
    <x v="0"/>
    <x v="0"/>
    <x v="5"/>
    <x v="19"/>
    <n v="16077.37"/>
  </r>
  <r>
    <x v="34"/>
    <x v="0"/>
    <x v="0"/>
    <x v="5"/>
    <x v="20"/>
    <n v="67327.72"/>
  </r>
  <r>
    <x v="34"/>
    <x v="0"/>
    <x v="0"/>
    <x v="5"/>
    <x v="21"/>
    <n v="209494.48"/>
  </r>
  <r>
    <x v="34"/>
    <x v="0"/>
    <x v="0"/>
    <x v="5"/>
    <x v="22"/>
    <n v="735988.61"/>
  </r>
  <r>
    <x v="34"/>
    <x v="0"/>
    <x v="0"/>
    <x v="6"/>
    <x v="23"/>
    <n v="13935.03"/>
  </r>
  <r>
    <x v="34"/>
    <x v="0"/>
    <x v="0"/>
    <x v="6"/>
    <x v="24"/>
    <n v="53393.56"/>
  </r>
  <r>
    <x v="34"/>
    <x v="0"/>
    <x v="0"/>
    <x v="6"/>
    <x v="25"/>
    <n v="18702.72"/>
  </r>
  <r>
    <x v="34"/>
    <x v="0"/>
    <x v="0"/>
    <x v="6"/>
    <x v="26"/>
    <n v="58720.25"/>
  </r>
  <r>
    <x v="34"/>
    <x v="0"/>
    <x v="0"/>
    <x v="6"/>
    <x v="27"/>
    <n v="241245.78"/>
  </r>
  <r>
    <x v="34"/>
    <x v="0"/>
    <x v="0"/>
    <x v="6"/>
    <x v="28"/>
    <n v="97541.88"/>
  </r>
  <r>
    <x v="34"/>
    <x v="0"/>
    <x v="0"/>
    <x v="6"/>
    <x v="29"/>
    <n v="28672.73"/>
  </r>
  <r>
    <x v="34"/>
    <x v="0"/>
    <x v="0"/>
    <x v="6"/>
    <x v="30"/>
    <n v="79750.34"/>
  </r>
  <r>
    <x v="34"/>
    <x v="0"/>
    <x v="0"/>
    <x v="6"/>
    <x v="31"/>
    <n v="98385.17"/>
  </r>
  <r>
    <x v="34"/>
    <x v="0"/>
    <x v="0"/>
    <x v="6"/>
    <x v="32"/>
    <n v="8331.08"/>
  </r>
  <r>
    <x v="34"/>
    <x v="0"/>
    <x v="0"/>
    <x v="6"/>
    <x v="33"/>
    <n v="134271.45000000001"/>
  </r>
  <r>
    <x v="34"/>
    <x v="0"/>
    <x v="0"/>
    <x v="6"/>
    <x v="34"/>
    <n v="1037069.23"/>
  </r>
  <r>
    <x v="34"/>
    <x v="0"/>
    <x v="0"/>
    <x v="6"/>
    <x v="35"/>
    <n v="67412.160000000003"/>
  </r>
  <r>
    <x v="34"/>
    <x v="0"/>
    <x v="0"/>
    <x v="6"/>
    <x v="36"/>
    <n v="9339.0300000000007"/>
  </r>
  <r>
    <x v="34"/>
    <x v="0"/>
    <x v="0"/>
    <x v="6"/>
    <x v="59"/>
    <n v="22140.71"/>
  </r>
  <r>
    <x v="34"/>
    <x v="0"/>
    <x v="0"/>
    <x v="6"/>
    <x v="51"/>
    <n v="6330.87"/>
  </r>
  <r>
    <x v="34"/>
    <x v="0"/>
    <x v="0"/>
    <x v="6"/>
    <x v="52"/>
    <n v="1937229.8"/>
  </r>
  <r>
    <x v="34"/>
    <x v="0"/>
    <x v="0"/>
    <x v="6"/>
    <x v="37"/>
    <n v="243205.8"/>
  </r>
  <r>
    <x v="34"/>
    <x v="0"/>
    <x v="0"/>
    <x v="6"/>
    <x v="38"/>
    <n v="214898.13"/>
  </r>
  <r>
    <x v="34"/>
    <x v="0"/>
    <x v="0"/>
    <x v="6"/>
    <x v="39"/>
    <n v="604.91999999999996"/>
  </r>
  <r>
    <x v="34"/>
    <x v="0"/>
    <x v="0"/>
    <x v="6"/>
    <x v="40"/>
    <n v="28941.119999999999"/>
  </r>
  <r>
    <x v="34"/>
    <x v="0"/>
    <x v="0"/>
    <x v="6"/>
    <x v="41"/>
    <n v="555792.66"/>
  </r>
  <r>
    <x v="34"/>
    <x v="0"/>
    <x v="0"/>
    <x v="6"/>
    <x v="42"/>
    <n v="43487"/>
  </r>
  <r>
    <x v="34"/>
    <x v="0"/>
    <x v="0"/>
    <x v="6"/>
    <x v="53"/>
    <n v="677915.27"/>
  </r>
  <r>
    <x v="34"/>
    <x v="0"/>
    <x v="0"/>
    <x v="6"/>
    <x v="43"/>
    <n v="7000.73"/>
  </r>
  <r>
    <x v="34"/>
    <x v="0"/>
    <x v="0"/>
    <x v="6"/>
    <x v="44"/>
    <n v="326924.36"/>
  </r>
  <r>
    <x v="34"/>
    <x v="0"/>
    <x v="0"/>
    <x v="6"/>
    <x v="76"/>
    <n v="413.66"/>
  </r>
  <r>
    <x v="34"/>
    <x v="0"/>
    <x v="0"/>
    <x v="6"/>
    <x v="60"/>
    <n v="58826.01"/>
  </r>
  <r>
    <x v="34"/>
    <x v="0"/>
    <x v="0"/>
    <x v="6"/>
    <x v="45"/>
    <n v="347302.15"/>
  </r>
  <r>
    <x v="34"/>
    <x v="0"/>
    <x v="0"/>
    <x v="6"/>
    <x v="46"/>
    <n v="49169.84"/>
  </r>
  <r>
    <x v="34"/>
    <x v="0"/>
    <x v="0"/>
    <x v="6"/>
    <x v="81"/>
    <n v="6866.5"/>
  </r>
  <r>
    <x v="34"/>
    <x v="0"/>
    <x v="0"/>
    <x v="7"/>
    <x v="43"/>
    <n v="43028.85"/>
  </r>
  <r>
    <x v="34"/>
    <x v="0"/>
    <x v="0"/>
    <x v="8"/>
    <x v="72"/>
    <n v="50690.96"/>
  </r>
  <r>
    <x v="34"/>
    <x v="0"/>
    <x v="0"/>
    <x v="8"/>
    <x v="61"/>
    <n v="26359.77"/>
  </r>
  <r>
    <x v="34"/>
    <x v="0"/>
    <x v="0"/>
    <x v="8"/>
    <x v="62"/>
    <n v="7022.85"/>
  </r>
  <r>
    <x v="34"/>
    <x v="0"/>
    <x v="0"/>
    <x v="8"/>
    <x v="47"/>
    <n v="4180.24"/>
  </r>
  <r>
    <x v="34"/>
    <x v="0"/>
    <x v="0"/>
    <x v="8"/>
    <x v="48"/>
    <n v="55928.22"/>
  </r>
  <r>
    <x v="34"/>
    <x v="0"/>
    <x v="1"/>
    <x v="2"/>
    <x v="1"/>
    <n v="423919.81"/>
  </r>
  <r>
    <x v="34"/>
    <x v="0"/>
    <x v="1"/>
    <x v="2"/>
    <x v="2"/>
    <n v="214630.2"/>
  </r>
  <r>
    <x v="34"/>
    <x v="0"/>
    <x v="1"/>
    <x v="2"/>
    <x v="3"/>
    <n v="80835.12"/>
  </r>
  <r>
    <x v="34"/>
    <x v="0"/>
    <x v="1"/>
    <x v="2"/>
    <x v="4"/>
    <n v="731496.3"/>
  </r>
  <r>
    <x v="34"/>
    <x v="0"/>
    <x v="1"/>
    <x v="2"/>
    <x v="5"/>
    <n v="152385.35999999999"/>
  </r>
  <r>
    <x v="34"/>
    <x v="0"/>
    <x v="1"/>
    <x v="3"/>
    <x v="1"/>
    <n v="950991.02"/>
  </r>
  <r>
    <x v="34"/>
    <x v="0"/>
    <x v="1"/>
    <x v="3"/>
    <x v="2"/>
    <n v="94830.85"/>
  </r>
  <r>
    <x v="34"/>
    <x v="0"/>
    <x v="1"/>
    <x v="3"/>
    <x v="3"/>
    <n v="84045.8"/>
  </r>
  <r>
    <x v="34"/>
    <x v="0"/>
    <x v="1"/>
    <x v="3"/>
    <x v="4"/>
    <n v="286966.83"/>
  </r>
  <r>
    <x v="34"/>
    <x v="0"/>
    <x v="1"/>
    <x v="3"/>
    <x v="5"/>
    <n v="34932.550000000003"/>
  </r>
  <r>
    <x v="34"/>
    <x v="0"/>
    <x v="1"/>
    <x v="4"/>
    <x v="6"/>
    <n v="225.01"/>
  </r>
  <r>
    <x v="34"/>
    <x v="0"/>
    <x v="1"/>
    <x v="4"/>
    <x v="55"/>
    <n v="592.83000000000004"/>
  </r>
  <r>
    <x v="34"/>
    <x v="0"/>
    <x v="1"/>
    <x v="4"/>
    <x v="7"/>
    <n v="120208.8"/>
  </r>
  <r>
    <x v="34"/>
    <x v="0"/>
    <x v="1"/>
    <x v="4"/>
    <x v="8"/>
    <n v="111231.52"/>
  </r>
  <r>
    <x v="34"/>
    <x v="0"/>
    <x v="1"/>
    <x v="4"/>
    <x v="9"/>
    <n v="192216.52"/>
  </r>
  <r>
    <x v="34"/>
    <x v="0"/>
    <x v="1"/>
    <x v="4"/>
    <x v="10"/>
    <n v="133347.01"/>
  </r>
  <r>
    <x v="34"/>
    <x v="0"/>
    <x v="1"/>
    <x v="4"/>
    <x v="11"/>
    <n v="5582.34"/>
  </r>
  <r>
    <x v="34"/>
    <x v="0"/>
    <x v="1"/>
    <x v="4"/>
    <x v="12"/>
    <n v="5081.33"/>
  </r>
  <r>
    <x v="34"/>
    <x v="0"/>
    <x v="1"/>
    <x v="4"/>
    <x v="13"/>
    <n v="12296.94"/>
  </r>
  <r>
    <x v="34"/>
    <x v="0"/>
    <x v="1"/>
    <x v="4"/>
    <x v="14"/>
    <n v="52956.58"/>
  </r>
  <r>
    <x v="34"/>
    <x v="0"/>
    <x v="1"/>
    <x v="4"/>
    <x v="15"/>
    <n v="57889.34"/>
  </r>
  <r>
    <x v="34"/>
    <x v="0"/>
    <x v="1"/>
    <x v="4"/>
    <x v="16"/>
    <n v="251796.38"/>
  </r>
  <r>
    <x v="34"/>
    <x v="0"/>
    <x v="1"/>
    <x v="5"/>
    <x v="18"/>
    <n v="379829.74"/>
  </r>
  <r>
    <x v="34"/>
    <x v="0"/>
    <x v="1"/>
    <x v="5"/>
    <x v="19"/>
    <n v="4413.8999999999996"/>
  </r>
  <r>
    <x v="34"/>
    <x v="0"/>
    <x v="1"/>
    <x v="5"/>
    <x v="21"/>
    <n v="94497.64"/>
  </r>
  <r>
    <x v="34"/>
    <x v="0"/>
    <x v="1"/>
    <x v="5"/>
    <x v="22"/>
    <n v="327154.09000000003"/>
  </r>
  <r>
    <x v="34"/>
    <x v="0"/>
    <x v="1"/>
    <x v="6"/>
    <x v="26"/>
    <n v="59044.160000000003"/>
  </r>
  <r>
    <x v="34"/>
    <x v="0"/>
    <x v="1"/>
    <x v="6"/>
    <x v="27"/>
    <n v="26077"/>
  </r>
  <r>
    <x v="34"/>
    <x v="0"/>
    <x v="1"/>
    <x v="6"/>
    <x v="30"/>
    <n v="131156.41"/>
  </r>
  <r>
    <x v="34"/>
    <x v="0"/>
    <x v="1"/>
    <x v="6"/>
    <x v="31"/>
    <n v="1752.71"/>
  </r>
  <r>
    <x v="34"/>
    <x v="0"/>
    <x v="1"/>
    <x v="6"/>
    <x v="33"/>
    <n v="39805.42"/>
  </r>
  <r>
    <x v="34"/>
    <x v="0"/>
    <x v="1"/>
    <x v="6"/>
    <x v="34"/>
    <n v="280908.88"/>
  </r>
  <r>
    <x v="34"/>
    <x v="0"/>
    <x v="1"/>
    <x v="6"/>
    <x v="35"/>
    <n v="3718.18"/>
  </r>
  <r>
    <x v="34"/>
    <x v="0"/>
    <x v="1"/>
    <x v="6"/>
    <x v="59"/>
    <n v="7311.52"/>
  </r>
  <r>
    <x v="34"/>
    <x v="0"/>
    <x v="1"/>
    <x v="6"/>
    <x v="51"/>
    <n v="1149"/>
  </r>
  <r>
    <x v="34"/>
    <x v="0"/>
    <x v="1"/>
    <x v="6"/>
    <x v="52"/>
    <n v="263304.44"/>
  </r>
  <r>
    <x v="34"/>
    <x v="0"/>
    <x v="1"/>
    <x v="6"/>
    <x v="38"/>
    <n v="79189.69"/>
  </r>
  <r>
    <x v="34"/>
    <x v="0"/>
    <x v="1"/>
    <x v="6"/>
    <x v="40"/>
    <n v="944.85"/>
  </r>
  <r>
    <x v="34"/>
    <x v="0"/>
    <x v="1"/>
    <x v="6"/>
    <x v="53"/>
    <n v="27130.22"/>
  </r>
  <r>
    <x v="34"/>
    <x v="0"/>
    <x v="1"/>
    <x v="6"/>
    <x v="43"/>
    <n v="44167.32"/>
  </r>
  <r>
    <x v="34"/>
    <x v="0"/>
    <x v="1"/>
    <x v="6"/>
    <x v="44"/>
    <n v="161641.96"/>
  </r>
  <r>
    <x v="34"/>
    <x v="0"/>
    <x v="1"/>
    <x v="6"/>
    <x v="45"/>
    <n v="95174.99"/>
  </r>
  <r>
    <x v="34"/>
    <x v="0"/>
    <x v="1"/>
    <x v="6"/>
    <x v="46"/>
    <n v="37589.72"/>
  </r>
  <r>
    <x v="34"/>
    <x v="0"/>
    <x v="1"/>
    <x v="7"/>
    <x v="43"/>
    <n v="23413.040000000001"/>
  </r>
  <r>
    <x v="35"/>
    <x v="0"/>
    <x v="0"/>
    <x v="0"/>
    <x v="0"/>
    <n v="20105.71"/>
  </r>
  <r>
    <x v="35"/>
    <x v="0"/>
    <x v="0"/>
    <x v="1"/>
    <x v="0"/>
    <n v="-75083.98"/>
  </r>
  <r>
    <x v="35"/>
    <x v="0"/>
    <x v="0"/>
    <x v="2"/>
    <x v="1"/>
    <n v="2306761.52"/>
  </r>
  <r>
    <x v="35"/>
    <x v="0"/>
    <x v="0"/>
    <x v="2"/>
    <x v="2"/>
    <n v="114409.2"/>
  </r>
  <r>
    <x v="35"/>
    <x v="0"/>
    <x v="0"/>
    <x v="2"/>
    <x v="3"/>
    <n v="3789.9"/>
  </r>
  <r>
    <x v="35"/>
    <x v="0"/>
    <x v="0"/>
    <x v="2"/>
    <x v="4"/>
    <n v="66971.759999999995"/>
  </r>
  <r>
    <x v="35"/>
    <x v="0"/>
    <x v="0"/>
    <x v="2"/>
    <x v="5"/>
    <n v="6328.72"/>
  </r>
  <r>
    <x v="35"/>
    <x v="0"/>
    <x v="0"/>
    <x v="2"/>
    <x v="54"/>
    <n v="38720"/>
  </r>
  <r>
    <x v="35"/>
    <x v="0"/>
    <x v="0"/>
    <x v="3"/>
    <x v="1"/>
    <n v="776861.49"/>
  </r>
  <r>
    <x v="35"/>
    <x v="0"/>
    <x v="0"/>
    <x v="3"/>
    <x v="2"/>
    <n v="39928.699999999997"/>
  </r>
  <r>
    <x v="35"/>
    <x v="0"/>
    <x v="0"/>
    <x v="3"/>
    <x v="3"/>
    <n v="21708.16"/>
  </r>
  <r>
    <x v="35"/>
    <x v="0"/>
    <x v="0"/>
    <x v="3"/>
    <x v="4"/>
    <n v="3000"/>
  </r>
  <r>
    <x v="35"/>
    <x v="0"/>
    <x v="0"/>
    <x v="3"/>
    <x v="5"/>
    <n v="1582.08"/>
  </r>
  <r>
    <x v="35"/>
    <x v="0"/>
    <x v="0"/>
    <x v="4"/>
    <x v="6"/>
    <n v="-"/>
  </r>
  <r>
    <x v="35"/>
    <x v="0"/>
    <x v="0"/>
    <x v="4"/>
    <x v="7"/>
    <n v="185560.89"/>
  </r>
  <r>
    <x v="35"/>
    <x v="0"/>
    <x v="0"/>
    <x v="4"/>
    <x v="8"/>
    <n v="62494.71"/>
  </r>
  <r>
    <x v="35"/>
    <x v="0"/>
    <x v="0"/>
    <x v="4"/>
    <x v="9"/>
    <n v="373426.41"/>
  </r>
  <r>
    <x v="35"/>
    <x v="0"/>
    <x v="0"/>
    <x v="4"/>
    <x v="10"/>
    <n v="103638.32"/>
  </r>
  <r>
    <x v="35"/>
    <x v="0"/>
    <x v="0"/>
    <x v="4"/>
    <x v="73"/>
    <n v="-"/>
  </r>
  <r>
    <x v="35"/>
    <x v="0"/>
    <x v="0"/>
    <x v="4"/>
    <x v="11"/>
    <n v="3752.09"/>
  </r>
  <r>
    <x v="35"/>
    <x v="0"/>
    <x v="0"/>
    <x v="4"/>
    <x v="12"/>
    <n v="1256.04"/>
  </r>
  <r>
    <x v="35"/>
    <x v="0"/>
    <x v="0"/>
    <x v="4"/>
    <x v="13"/>
    <n v="20647.47"/>
  </r>
  <r>
    <x v="35"/>
    <x v="0"/>
    <x v="0"/>
    <x v="4"/>
    <x v="14"/>
    <n v="30786.880000000001"/>
  </r>
  <r>
    <x v="35"/>
    <x v="0"/>
    <x v="0"/>
    <x v="4"/>
    <x v="15"/>
    <n v="381601.35"/>
  </r>
  <r>
    <x v="35"/>
    <x v="0"/>
    <x v="0"/>
    <x v="4"/>
    <x v="16"/>
    <n v="287763.48"/>
  </r>
  <r>
    <x v="35"/>
    <x v="0"/>
    <x v="0"/>
    <x v="4"/>
    <x v="56"/>
    <n v="-"/>
  </r>
  <r>
    <x v="35"/>
    <x v="0"/>
    <x v="0"/>
    <x v="5"/>
    <x v="18"/>
    <n v="201117.52"/>
  </r>
  <r>
    <x v="35"/>
    <x v="0"/>
    <x v="0"/>
    <x v="5"/>
    <x v="19"/>
    <n v="4354.26"/>
  </r>
  <r>
    <x v="35"/>
    <x v="0"/>
    <x v="0"/>
    <x v="5"/>
    <x v="20"/>
    <n v="72493.22"/>
  </r>
  <r>
    <x v="35"/>
    <x v="0"/>
    <x v="0"/>
    <x v="5"/>
    <x v="21"/>
    <n v="12311.27"/>
  </r>
  <r>
    <x v="35"/>
    <x v="0"/>
    <x v="0"/>
    <x v="5"/>
    <x v="22"/>
    <n v="6395.04"/>
  </r>
  <r>
    <x v="35"/>
    <x v="0"/>
    <x v="0"/>
    <x v="6"/>
    <x v="24"/>
    <n v="13453.57"/>
  </r>
  <r>
    <x v="35"/>
    <x v="0"/>
    <x v="0"/>
    <x v="6"/>
    <x v="25"/>
    <n v="615319.15"/>
  </r>
  <r>
    <x v="35"/>
    <x v="0"/>
    <x v="0"/>
    <x v="6"/>
    <x v="26"/>
    <n v="195"/>
  </r>
  <r>
    <x v="35"/>
    <x v="0"/>
    <x v="0"/>
    <x v="6"/>
    <x v="27"/>
    <n v="259960.35"/>
  </r>
  <r>
    <x v="35"/>
    <x v="0"/>
    <x v="0"/>
    <x v="6"/>
    <x v="28"/>
    <n v="906.5"/>
  </r>
  <r>
    <x v="35"/>
    <x v="0"/>
    <x v="0"/>
    <x v="6"/>
    <x v="29"/>
    <n v="20527.650000000001"/>
  </r>
  <r>
    <x v="35"/>
    <x v="0"/>
    <x v="0"/>
    <x v="6"/>
    <x v="30"/>
    <n v="81.3"/>
  </r>
  <r>
    <x v="35"/>
    <x v="0"/>
    <x v="0"/>
    <x v="6"/>
    <x v="33"/>
    <n v="29069.98"/>
  </r>
  <r>
    <x v="35"/>
    <x v="0"/>
    <x v="0"/>
    <x v="6"/>
    <x v="34"/>
    <n v="3940.05"/>
  </r>
  <r>
    <x v="35"/>
    <x v="0"/>
    <x v="0"/>
    <x v="6"/>
    <x v="36"/>
    <n v="52405.07"/>
  </r>
  <r>
    <x v="35"/>
    <x v="0"/>
    <x v="0"/>
    <x v="6"/>
    <x v="37"/>
    <n v="66097.41"/>
  </r>
  <r>
    <x v="35"/>
    <x v="0"/>
    <x v="0"/>
    <x v="6"/>
    <x v="38"/>
    <n v="18800.54"/>
  </r>
  <r>
    <x v="35"/>
    <x v="0"/>
    <x v="0"/>
    <x v="6"/>
    <x v="39"/>
    <n v="80.89"/>
  </r>
  <r>
    <x v="35"/>
    <x v="0"/>
    <x v="0"/>
    <x v="6"/>
    <x v="40"/>
    <n v="21423.48"/>
  </r>
  <r>
    <x v="35"/>
    <x v="0"/>
    <x v="0"/>
    <x v="6"/>
    <x v="41"/>
    <n v="51082.25"/>
  </r>
  <r>
    <x v="35"/>
    <x v="0"/>
    <x v="0"/>
    <x v="6"/>
    <x v="42"/>
    <n v="44053.38"/>
  </r>
  <r>
    <x v="35"/>
    <x v="0"/>
    <x v="0"/>
    <x v="6"/>
    <x v="43"/>
    <n v="6605.99"/>
  </r>
  <r>
    <x v="35"/>
    <x v="0"/>
    <x v="0"/>
    <x v="6"/>
    <x v="44"/>
    <n v="24089.83"/>
  </r>
  <r>
    <x v="35"/>
    <x v="0"/>
    <x v="0"/>
    <x v="6"/>
    <x v="70"/>
    <n v="3634.12"/>
  </r>
  <r>
    <x v="35"/>
    <x v="0"/>
    <x v="0"/>
    <x v="6"/>
    <x v="71"/>
    <n v="81450.22"/>
  </r>
  <r>
    <x v="35"/>
    <x v="0"/>
    <x v="0"/>
    <x v="7"/>
    <x v="43"/>
    <n v="3987.03"/>
  </r>
  <r>
    <x v="35"/>
    <x v="0"/>
    <x v="0"/>
    <x v="8"/>
    <x v="48"/>
    <n v="6996.14"/>
  </r>
  <r>
    <x v="35"/>
    <x v="0"/>
    <x v="1"/>
    <x v="0"/>
    <x v="0"/>
    <n v="54978.27"/>
  </r>
  <r>
    <x v="35"/>
    <x v="0"/>
    <x v="1"/>
    <x v="2"/>
    <x v="4"/>
    <n v="20389.75"/>
  </r>
  <r>
    <x v="35"/>
    <x v="0"/>
    <x v="1"/>
    <x v="3"/>
    <x v="4"/>
    <n v="1854"/>
  </r>
  <r>
    <x v="35"/>
    <x v="0"/>
    <x v="1"/>
    <x v="3"/>
    <x v="5"/>
    <n v="121950.13"/>
  </r>
  <r>
    <x v="35"/>
    <x v="0"/>
    <x v="1"/>
    <x v="4"/>
    <x v="7"/>
    <n v="1524.25"/>
  </r>
  <r>
    <x v="35"/>
    <x v="0"/>
    <x v="1"/>
    <x v="4"/>
    <x v="8"/>
    <n v="9389.4699999999993"/>
  </r>
  <r>
    <x v="35"/>
    <x v="0"/>
    <x v="1"/>
    <x v="4"/>
    <x v="9"/>
    <n v="3135.19"/>
  </r>
  <r>
    <x v="35"/>
    <x v="0"/>
    <x v="1"/>
    <x v="4"/>
    <x v="10"/>
    <n v="8314.07"/>
  </r>
  <r>
    <x v="35"/>
    <x v="0"/>
    <x v="1"/>
    <x v="4"/>
    <x v="11"/>
    <n v="46.74"/>
  </r>
  <r>
    <x v="35"/>
    <x v="0"/>
    <x v="1"/>
    <x v="4"/>
    <x v="12"/>
    <n v="163.41999999999999"/>
  </r>
  <r>
    <x v="35"/>
    <x v="0"/>
    <x v="1"/>
    <x v="4"/>
    <x v="13"/>
    <n v="118.33"/>
  </r>
  <r>
    <x v="35"/>
    <x v="0"/>
    <x v="1"/>
    <x v="4"/>
    <x v="14"/>
    <n v="5043.12"/>
  </r>
  <r>
    <x v="35"/>
    <x v="0"/>
    <x v="1"/>
    <x v="4"/>
    <x v="16"/>
    <n v="10808.03"/>
  </r>
  <r>
    <x v="35"/>
    <x v="0"/>
    <x v="1"/>
    <x v="5"/>
    <x v="18"/>
    <n v="57026.22"/>
  </r>
  <r>
    <x v="35"/>
    <x v="0"/>
    <x v="1"/>
    <x v="5"/>
    <x v="20"/>
    <n v="24491.32"/>
  </r>
  <r>
    <x v="35"/>
    <x v="0"/>
    <x v="1"/>
    <x v="6"/>
    <x v="27"/>
    <n v="45741.61"/>
  </r>
  <r>
    <x v="35"/>
    <x v="0"/>
    <x v="1"/>
    <x v="6"/>
    <x v="43"/>
    <n v="400"/>
  </r>
  <r>
    <x v="35"/>
    <x v="0"/>
    <x v="1"/>
    <x v="7"/>
    <x v="43"/>
    <n v="1952.5"/>
  </r>
  <r>
    <x v="36"/>
    <x v="0"/>
    <x v="0"/>
    <x v="2"/>
    <x v="1"/>
    <n v="216231.14"/>
  </r>
  <r>
    <x v="36"/>
    <x v="0"/>
    <x v="0"/>
    <x v="2"/>
    <x v="2"/>
    <n v="1920"/>
  </r>
  <r>
    <x v="36"/>
    <x v="0"/>
    <x v="0"/>
    <x v="3"/>
    <x v="1"/>
    <n v="88461.94"/>
  </r>
  <r>
    <x v="36"/>
    <x v="0"/>
    <x v="0"/>
    <x v="3"/>
    <x v="2"/>
    <n v="13341.31"/>
  </r>
  <r>
    <x v="36"/>
    <x v="0"/>
    <x v="0"/>
    <x v="3"/>
    <x v="3"/>
    <n v="20041.34"/>
  </r>
  <r>
    <x v="36"/>
    <x v="0"/>
    <x v="0"/>
    <x v="3"/>
    <x v="4"/>
    <n v="500"/>
  </r>
  <r>
    <x v="36"/>
    <x v="0"/>
    <x v="0"/>
    <x v="4"/>
    <x v="7"/>
    <n v="16649.509999999998"/>
  </r>
  <r>
    <x v="36"/>
    <x v="0"/>
    <x v="0"/>
    <x v="4"/>
    <x v="8"/>
    <n v="8798.39"/>
  </r>
  <r>
    <x v="36"/>
    <x v="0"/>
    <x v="0"/>
    <x v="4"/>
    <x v="9"/>
    <n v="33531.31"/>
  </r>
  <r>
    <x v="36"/>
    <x v="0"/>
    <x v="0"/>
    <x v="4"/>
    <x v="10"/>
    <n v="12353.14"/>
  </r>
  <r>
    <x v="36"/>
    <x v="0"/>
    <x v="0"/>
    <x v="4"/>
    <x v="13"/>
    <n v="817.63"/>
  </r>
  <r>
    <x v="36"/>
    <x v="0"/>
    <x v="0"/>
    <x v="4"/>
    <x v="14"/>
    <n v="2136.79"/>
  </r>
  <r>
    <x v="36"/>
    <x v="0"/>
    <x v="0"/>
    <x v="4"/>
    <x v="15"/>
    <n v="37266.160000000003"/>
  </r>
  <r>
    <x v="36"/>
    <x v="0"/>
    <x v="0"/>
    <x v="4"/>
    <x v="16"/>
    <n v="55122.58"/>
  </r>
  <r>
    <x v="36"/>
    <x v="0"/>
    <x v="0"/>
    <x v="5"/>
    <x v="18"/>
    <n v="54684.08"/>
  </r>
  <r>
    <x v="36"/>
    <x v="0"/>
    <x v="0"/>
    <x v="5"/>
    <x v="19"/>
    <n v="7661.23"/>
  </r>
  <r>
    <x v="36"/>
    <x v="0"/>
    <x v="0"/>
    <x v="5"/>
    <x v="20"/>
    <n v="11159.65"/>
  </r>
  <r>
    <x v="36"/>
    <x v="0"/>
    <x v="0"/>
    <x v="5"/>
    <x v="21"/>
    <n v="2627.55"/>
  </r>
  <r>
    <x v="36"/>
    <x v="0"/>
    <x v="0"/>
    <x v="5"/>
    <x v="22"/>
    <n v="3012.98"/>
  </r>
  <r>
    <x v="36"/>
    <x v="0"/>
    <x v="0"/>
    <x v="6"/>
    <x v="23"/>
    <n v="18169.330000000002"/>
  </r>
  <r>
    <x v="36"/>
    <x v="0"/>
    <x v="0"/>
    <x v="6"/>
    <x v="25"/>
    <n v="4057.52"/>
  </r>
  <r>
    <x v="36"/>
    <x v="0"/>
    <x v="0"/>
    <x v="6"/>
    <x v="26"/>
    <n v="2604.94"/>
  </r>
  <r>
    <x v="36"/>
    <x v="0"/>
    <x v="0"/>
    <x v="6"/>
    <x v="27"/>
    <n v="3157.28"/>
  </r>
  <r>
    <x v="36"/>
    <x v="0"/>
    <x v="0"/>
    <x v="6"/>
    <x v="31"/>
    <n v="10348.39"/>
  </r>
  <r>
    <x v="36"/>
    <x v="0"/>
    <x v="0"/>
    <x v="6"/>
    <x v="33"/>
    <n v="1067.67"/>
  </r>
  <r>
    <x v="36"/>
    <x v="0"/>
    <x v="0"/>
    <x v="6"/>
    <x v="34"/>
    <n v="1003.12"/>
  </r>
  <r>
    <x v="36"/>
    <x v="0"/>
    <x v="0"/>
    <x v="6"/>
    <x v="35"/>
    <n v="20525.89"/>
  </r>
  <r>
    <x v="36"/>
    <x v="0"/>
    <x v="0"/>
    <x v="6"/>
    <x v="59"/>
    <n v="1876.13"/>
  </r>
  <r>
    <x v="36"/>
    <x v="0"/>
    <x v="0"/>
    <x v="6"/>
    <x v="51"/>
    <n v="9461.49"/>
  </r>
  <r>
    <x v="36"/>
    <x v="0"/>
    <x v="0"/>
    <x v="6"/>
    <x v="37"/>
    <n v="51449.47"/>
  </r>
  <r>
    <x v="36"/>
    <x v="0"/>
    <x v="0"/>
    <x v="6"/>
    <x v="38"/>
    <n v="11346.34"/>
  </r>
  <r>
    <x v="36"/>
    <x v="0"/>
    <x v="0"/>
    <x v="6"/>
    <x v="40"/>
    <n v="176.49"/>
  </r>
  <r>
    <x v="36"/>
    <x v="0"/>
    <x v="0"/>
    <x v="6"/>
    <x v="44"/>
    <n v="33562.04"/>
  </r>
  <r>
    <x v="36"/>
    <x v="0"/>
    <x v="0"/>
    <x v="6"/>
    <x v="45"/>
    <n v="11874.45"/>
  </r>
  <r>
    <x v="36"/>
    <x v="0"/>
    <x v="0"/>
    <x v="6"/>
    <x v="46"/>
    <n v="2013.93"/>
  </r>
  <r>
    <x v="36"/>
    <x v="0"/>
    <x v="0"/>
    <x v="7"/>
    <x v="43"/>
    <n v="4770.21"/>
  </r>
  <r>
    <x v="36"/>
    <x v="0"/>
    <x v="1"/>
    <x v="2"/>
    <x v="3"/>
    <n v="1985.1"/>
  </r>
  <r>
    <x v="36"/>
    <x v="0"/>
    <x v="1"/>
    <x v="2"/>
    <x v="4"/>
    <n v="1500"/>
  </r>
  <r>
    <x v="36"/>
    <x v="0"/>
    <x v="1"/>
    <x v="3"/>
    <x v="3"/>
    <n v="9294.89"/>
  </r>
  <r>
    <x v="36"/>
    <x v="0"/>
    <x v="1"/>
    <x v="4"/>
    <x v="7"/>
    <n v="265.82"/>
  </r>
  <r>
    <x v="36"/>
    <x v="0"/>
    <x v="1"/>
    <x v="4"/>
    <x v="8"/>
    <n v="922.24"/>
  </r>
  <r>
    <x v="36"/>
    <x v="0"/>
    <x v="1"/>
    <x v="4"/>
    <x v="9"/>
    <n v="540.37"/>
  </r>
  <r>
    <x v="36"/>
    <x v="0"/>
    <x v="1"/>
    <x v="4"/>
    <x v="10"/>
    <n v="1700.83"/>
  </r>
  <r>
    <x v="36"/>
    <x v="0"/>
    <x v="1"/>
    <x v="4"/>
    <x v="13"/>
    <n v="8.6999999999999993"/>
  </r>
  <r>
    <x v="36"/>
    <x v="0"/>
    <x v="1"/>
    <x v="4"/>
    <x v="14"/>
    <n v="115.59"/>
  </r>
  <r>
    <x v="36"/>
    <x v="0"/>
    <x v="1"/>
    <x v="4"/>
    <x v="15"/>
    <n v="158.79"/>
  </r>
  <r>
    <x v="36"/>
    <x v="0"/>
    <x v="1"/>
    <x v="4"/>
    <x v="16"/>
    <n v="1132.3599999999999"/>
  </r>
  <r>
    <x v="36"/>
    <x v="0"/>
    <x v="1"/>
    <x v="5"/>
    <x v="20"/>
    <n v="3036.54"/>
  </r>
  <r>
    <x v="37"/>
    <x v="0"/>
    <x v="0"/>
    <x v="0"/>
    <x v="0"/>
    <n v="288479.03000000003"/>
  </r>
  <r>
    <x v="37"/>
    <x v="0"/>
    <x v="0"/>
    <x v="1"/>
    <x v="0"/>
    <n v="-756072.3"/>
  </r>
  <r>
    <x v="37"/>
    <x v="0"/>
    <x v="0"/>
    <x v="2"/>
    <x v="1"/>
    <n v="33680354.890000001"/>
  </r>
  <r>
    <x v="37"/>
    <x v="0"/>
    <x v="0"/>
    <x v="2"/>
    <x v="2"/>
    <n v="230416.59"/>
  </r>
  <r>
    <x v="37"/>
    <x v="0"/>
    <x v="0"/>
    <x v="2"/>
    <x v="3"/>
    <n v="171285.52"/>
  </r>
  <r>
    <x v="37"/>
    <x v="0"/>
    <x v="0"/>
    <x v="2"/>
    <x v="4"/>
    <n v="76307.570000000007"/>
  </r>
  <r>
    <x v="37"/>
    <x v="0"/>
    <x v="0"/>
    <x v="2"/>
    <x v="5"/>
    <n v="46343.67"/>
  </r>
  <r>
    <x v="37"/>
    <x v="0"/>
    <x v="0"/>
    <x v="2"/>
    <x v="54"/>
    <n v="298670"/>
  </r>
  <r>
    <x v="37"/>
    <x v="0"/>
    <x v="0"/>
    <x v="3"/>
    <x v="1"/>
    <n v="12608071.67"/>
  </r>
  <r>
    <x v="37"/>
    <x v="0"/>
    <x v="0"/>
    <x v="3"/>
    <x v="2"/>
    <n v="189908.22"/>
  </r>
  <r>
    <x v="37"/>
    <x v="0"/>
    <x v="0"/>
    <x v="3"/>
    <x v="3"/>
    <n v="199213.45"/>
  </r>
  <r>
    <x v="37"/>
    <x v="0"/>
    <x v="0"/>
    <x v="3"/>
    <x v="4"/>
    <n v="150"/>
  </r>
  <r>
    <x v="37"/>
    <x v="0"/>
    <x v="0"/>
    <x v="3"/>
    <x v="5"/>
    <n v="77179.520000000004"/>
  </r>
  <r>
    <x v="37"/>
    <x v="0"/>
    <x v="0"/>
    <x v="4"/>
    <x v="6"/>
    <n v="25533.05"/>
  </r>
  <r>
    <x v="37"/>
    <x v="0"/>
    <x v="0"/>
    <x v="4"/>
    <x v="55"/>
    <n v="766.08"/>
  </r>
  <r>
    <x v="37"/>
    <x v="0"/>
    <x v="0"/>
    <x v="4"/>
    <x v="7"/>
    <n v="2866180.88"/>
  </r>
  <r>
    <x v="37"/>
    <x v="0"/>
    <x v="0"/>
    <x v="4"/>
    <x v="8"/>
    <n v="1171712.42"/>
  </r>
  <r>
    <x v="37"/>
    <x v="0"/>
    <x v="0"/>
    <x v="4"/>
    <x v="9"/>
    <n v="5783458.7999999998"/>
  </r>
  <r>
    <x v="37"/>
    <x v="0"/>
    <x v="0"/>
    <x v="4"/>
    <x v="10"/>
    <n v="1955341.04"/>
  </r>
  <r>
    <x v="37"/>
    <x v="0"/>
    <x v="0"/>
    <x v="4"/>
    <x v="11"/>
    <n v="130487.51"/>
  </r>
  <r>
    <x v="37"/>
    <x v="0"/>
    <x v="0"/>
    <x v="4"/>
    <x v="12"/>
    <n v="53418.75"/>
  </r>
  <r>
    <x v="37"/>
    <x v="0"/>
    <x v="0"/>
    <x v="4"/>
    <x v="13"/>
    <n v="193034.7"/>
  </r>
  <r>
    <x v="37"/>
    <x v="0"/>
    <x v="0"/>
    <x v="4"/>
    <x v="14"/>
    <n v="423238.42"/>
  </r>
  <r>
    <x v="37"/>
    <x v="0"/>
    <x v="0"/>
    <x v="4"/>
    <x v="15"/>
    <n v="5608098.5"/>
  </r>
  <r>
    <x v="37"/>
    <x v="0"/>
    <x v="0"/>
    <x v="4"/>
    <x v="16"/>
    <n v="5171874.6500000004"/>
  </r>
  <r>
    <x v="37"/>
    <x v="0"/>
    <x v="0"/>
    <x v="4"/>
    <x v="17"/>
    <n v="-1055559.69"/>
  </r>
  <r>
    <x v="37"/>
    <x v="0"/>
    <x v="0"/>
    <x v="4"/>
    <x v="56"/>
    <n v="-1081371"/>
  </r>
  <r>
    <x v="37"/>
    <x v="0"/>
    <x v="0"/>
    <x v="5"/>
    <x v="18"/>
    <n v="1356285.25"/>
  </r>
  <r>
    <x v="37"/>
    <x v="0"/>
    <x v="0"/>
    <x v="5"/>
    <x v="19"/>
    <n v="182374.79"/>
  </r>
  <r>
    <x v="37"/>
    <x v="0"/>
    <x v="0"/>
    <x v="5"/>
    <x v="20"/>
    <n v="913545.55"/>
  </r>
  <r>
    <x v="37"/>
    <x v="0"/>
    <x v="0"/>
    <x v="5"/>
    <x v="21"/>
    <n v="361364.16"/>
  </r>
  <r>
    <x v="37"/>
    <x v="0"/>
    <x v="0"/>
    <x v="5"/>
    <x v="22"/>
    <n v="799777.53"/>
  </r>
  <r>
    <x v="37"/>
    <x v="0"/>
    <x v="0"/>
    <x v="6"/>
    <x v="23"/>
    <n v="17137.25"/>
  </r>
  <r>
    <x v="37"/>
    <x v="0"/>
    <x v="0"/>
    <x v="6"/>
    <x v="24"/>
    <n v="13665.05"/>
  </r>
  <r>
    <x v="37"/>
    <x v="0"/>
    <x v="0"/>
    <x v="6"/>
    <x v="25"/>
    <n v="1909358.68"/>
  </r>
  <r>
    <x v="37"/>
    <x v="0"/>
    <x v="0"/>
    <x v="6"/>
    <x v="49"/>
    <n v="107800.1"/>
  </r>
  <r>
    <x v="37"/>
    <x v="0"/>
    <x v="0"/>
    <x v="6"/>
    <x v="26"/>
    <n v="374793.45"/>
  </r>
  <r>
    <x v="37"/>
    <x v="0"/>
    <x v="0"/>
    <x v="6"/>
    <x v="27"/>
    <n v="669898.28"/>
  </r>
  <r>
    <x v="37"/>
    <x v="0"/>
    <x v="0"/>
    <x v="6"/>
    <x v="29"/>
    <n v="24112.42"/>
  </r>
  <r>
    <x v="37"/>
    <x v="0"/>
    <x v="0"/>
    <x v="6"/>
    <x v="50"/>
    <n v="3711.5"/>
  </r>
  <r>
    <x v="37"/>
    <x v="0"/>
    <x v="0"/>
    <x v="6"/>
    <x v="30"/>
    <n v="105182.98"/>
  </r>
  <r>
    <x v="37"/>
    <x v="0"/>
    <x v="0"/>
    <x v="6"/>
    <x v="31"/>
    <n v="3075.16"/>
  </r>
  <r>
    <x v="37"/>
    <x v="0"/>
    <x v="0"/>
    <x v="6"/>
    <x v="32"/>
    <n v="31151.57"/>
  </r>
  <r>
    <x v="37"/>
    <x v="0"/>
    <x v="0"/>
    <x v="6"/>
    <x v="33"/>
    <n v="677870.85"/>
  </r>
  <r>
    <x v="37"/>
    <x v="0"/>
    <x v="0"/>
    <x v="6"/>
    <x v="34"/>
    <n v="20145.919999999998"/>
  </r>
  <r>
    <x v="37"/>
    <x v="0"/>
    <x v="0"/>
    <x v="6"/>
    <x v="35"/>
    <n v="55864.93"/>
  </r>
  <r>
    <x v="37"/>
    <x v="0"/>
    <x v="0"/>
    <x v="6"/>
    <x v="36"/>
    <n v="60441.2"/>
  </r>
  <r>
    <x v="37"/>
    <x v="0"/>
    <x v="0"/>
    <x v="6"/>
    <x v="59"/>
    <n v="16056.28"/>
  </r>
  <r>
    <x v="37"/>
    <x v="0"/>
    <x v="0"/>
    <x v="6"/>
    <x v="68"/>
    <n v="484.67"/>
  </r>
  <r>
    <x v="37"/>
    <x v="0"/>
    <x v="0"/>
    <x v="6"/>
    <x v="51"/>
    <n v="150494.91"/>
  </r>
  <r>
    <x v="37"/>
    <x v="0"/>
    <x v="0"/>
    <x v="6"/>
    <x v="52"/>
    <n v="49233.49"/>
  </r>
  <r>
    <x v="37"/>
    <x v="0"/>
    <x v="0"/>
    <x v="6"/>
    <x v="37"/>
    <n v="568873.23"/>
  </r>
  <r>
    <x v="37"/>
    <x v="0"/>
    <x v="0"/>
    <x v="6"/>
    <x v="38"/>
    <n v="612778.35"/>
  </r>
  <r>
    <x v="37"/>
    <x v="0"/>
    <x v="0"/>
    <x v="6"/>
    <x v="39"/>
    <n v="2578.5"/>
  </r>
  <r>
    <x v="37"/>
    <x v="0"/>
    <x v="0"/>
    <x v="6"/>
    <x v="40"/>
    <n v="14463.69"/>
  </r>
  <r>
    <x v="37"/>
    <x v="0"/>
    <x v="0"/>
    <x v="6"/>
    <x v="41"/>
    <n v="1857905.47"/>
  </r>
  <r>
    <x v="37"/>
    <x v="0"/>
    <x v="0"/>
    <x v="6"/>
    <x v="42"/>
    <n v="5960.78"/>
  </r>
  <r>
    <x v="37"/>
    <x v="0"/>
    <x v="0"/>
    <x v="6"/>
    <x v="43"/>
    <n v="28446.22"/>
  </r>
  <r>
    <x v="37"/>
    <x v="0"/>
    <x v="0"/>
    <x v="6"/>
    <x v="44"/>
    <n v="786230.03"/>
  </r>
  <r>
    <x v="37"/>
    <x v="0"/>
    <x v="0"/>
    <x v="6"/>
    <x v="60"/>
    <n v="322579.86"/>
  </r>
  <r>
    <x v="37"/>
    <x v="0"/>
    <x v="0"/>
    <x v="6"/>
    <x v="45"/>
    <n v="902703.64"/>
  </r>
  <r>
    <x v="37"/>
    <x v="0"/>
    <x v="0"/>
    <x v="6"/>
    <x v="46"/>
    <n v="131618.17000000001"/>
  </r>
  <r>
    <x v="37"/>
    <x v="0"/>
    <x v="0"/>
    <x v="7"/>
    <x v="43"/>
    <n v="66114.87"/>
  </r>
  <r>
    <x v="37"/>
    <x v="0"/>
    <x v="0"/>
    <x v="8"/>
    <x v="62"/>
    <n v="10692.17"/>
  </r>
  <r>
    <x v="37"/>
    <x v="0"/>
    <x v="0"/>
    <x v="8"/>
    <x v="48"/>
    <n v="34320.67"/>
  </r>
  <r>
    <x v="37"/>
    <x v="0"/>
    <x v="1"/>
    <x v="0"/>
    <x v="0"/>
    <n v="508584.59"/>
  </r>
  <r>
    <x v="37"/>
    <x v="0"/>
    <x v="1"/>
    <x v="1"/>
    <x v="0"/>
    <n v="-40991.32"/>
  </r>
  <r>
    <x v="37"/>
    <x v="0"/>
    <x v="1"/>
    <x v="2"/>
    <x v="1"/>
    <n v="2239895.9900000002"/>
  </r>
  <r>
    <x v="37"/>
    <x v="0"/>
    <x v="1"/>
    <x v="2"/>
    <x v="2"/>
    <n v="575437.73"/>
  </r>
  <r>
    <x v="37"/>
    <x v="0"/>
    <x v="1"/>
    <x v="2"/>
    <x v="3"/>
    <n v="713982.17"/>
  </r>
  <r>
    <x v="37"/>
    <x v="0"/>
    <x v="1"/>
    <x v="2"/>
    <x v="4"/>
    <n v="662201.18000000005"/>
  </r>
  <r>
    <x v="37"/>
    <x v="0"/>
    <x v="1"/>
    <x v="2"/>
    <x v="5"/>
    <n v="259773.33"/>
  </r>
  <r>
    <x v="37"/>
    <x v="0"/>
    <x v="1"/>
    <x v="3"/>
    <x v="1"/>
    <n v="1778365.71"/>
  </r>
  <r>
    <x v="37"/>
    <x v="0"/>
    <x v="1"/>
    <x v="3"/>
    <x v="2"/>
    <n v="610559.13"/>
  </r>
  <r>
    <x v="37"/>
    <x v="0"/>
    <x v="1"/>
    <x v="3"/>
    <x v="3"/>
    <n v="254557.29"/>
  </r>
  <r>
    <x v="37"/>
    <x v="0"/>
    <x v="1"/>
    <x v="3"/>
    <x v="4"/>
    <n v="586553.32999999996"/>
  </r>
  <r>
    <x v="37"/>
    <x v="0"/>
    <x v="1"/>
    <x v="3"/>
    <x v="5"/>
    <n v="180701.09"/>
  </r>
  <r>
    <x v="37"/>
    <x v="0"/>
    <x v="1"/>
    <x v="4"/>
    <x v="7"/>
    <n v="47932.14"/>
  </r>
  <r>
    <x v="37"/>
    <x v="0"/>
    <x v="1"/>
    <x v="4"/>
    <x v="8"/>
    <n v="60753.89"/>
  </r>
  <r>
    <x v="37"/>
    <x v="0"/>
    <x v="1"/>
    <x v="4"/>
    <x v="9"/>
    <n v="97795.56"/>
  </r>
  <r>
    <x v="37"/>
    <x v="0"/>
    <x v="1"/>
    <x v="4"/>
    <x v="10"/>
    <n v="73958.259999999995"/>
  </r>
  <r>
    <x v="37"/>
    <x v="0"/>
    <x v="1"/>
    <x v="4"/>
    <x v="11"/>
    <n v="2242.42"/>
  </r>
  <r>
    <x v="37"/>
    <x v="0"/>
    <x v="1"/>
    <x v="4"/>
    <x v="12"/>
    <n v="2905.83"/>
  </r>
  <r>
    <x v="37"/>
    <x v="0"/>
    <x v="1"/>
    <x v="4"/>
    <x v="13"/>
    <n v="3063.47"/>
  </r>
  <r>
    <x v="37"/>
    <x v="0"/>
    <x v="1"/>
    <x v="4"/>
    <x v="14"/>
    <n v="7138.41"/>
  </r>
  <r>
    <x v="37"/>
    <x v="0"/>
    <x v="1"/>
    <x v="4"/>
    <x v="15"/>
    <n v="97747.63"/>
  </r>
  <r>
    <x v="37"/>
    <x v="0"/>
    <x v="1"/>
    <x v="4"/>
    <x v="16"/>
    <n v="83137.070000000007"/>
  </r>
  <r>
    <x v="37"/>
    <x v="0"/>
    <x v="1"/>
    <x v="4"/>
    <x v="17"/>
    <n v="1056341.05"/>
  </r>
  <r>
    <x v="37"/>
    <x v="0"/>
    <x v="1"/>
    <x v="4"/>
    <x v="56"/>
    <n v="1081164.8899999999"/>
  </r>
  <r>
    <x v="37"/>
    <x v="0"/>
    <x v="1"/>
    <x v="5"/>
    <x v="18"/>
    <n v="153700.75"/>
  </r>
  <r>
    <x v="37"/>
    <x v="0"/>
    <x v="1"/>
    <x v="5"/>
    <x v="21"/>
    <n v="22389.16"/>
  </r>
  <r>
    <x v="37"/>
    <x v="0"/>
    <x v="1"/>
    <x v="5"/>
    <x v="22"/>
    <n v="16552.53"/>
  </r>
  <r>
    <x v="37"/>
    <x v="0"/>
    <x v="1"/>
    <x v="6"/>
    <x v="25"/>
    <n v="13348.98"/>
  </r>
  <r>
    <x v="37"/>
    <x v="0"/>
    <x v="1"/>
    <x v="6"/>
    <x v="26"/>
    <n v="30193.27"/>
  </r>
  <r>
    <x v="37"/>
    <x v="0"/>
    <x v="1"/>
    <x v="6"/>
    <x v="27"/>
    <n v="206990.34"/>
  </r>
  <r>
    <x v="37"/>
    <x v="0"/>
    <x v="1"/>
    <x v="6"/>
    <x v="30"/>
    <n v="7205.35"/>
  </r>
  <r>
    <x v="37"/>
    <x v="0"/>
    <x v="1"/>
    <x v="6"/>
    <x v="32"/>
    <n v="1081"/>
  </r>
  <r>
    <x v="37"/>
    <x v="0"/>
    <x v="1"/>
    <x v="6"/>
    <x v="34"/>
    <n v="2112.63"/>
  </r>
  <r>
    <x v="37"/>
    <x v="0"/>
    <x v="1"/>
    <x v="6"/>
    <x v="35"/>
    <n v="128.6"/>
  </r>
  <r>
    <x v="37"/>
    <x v="0"/>
    <x v="1"/>
    <x v="6"/>
    <x v="59"/>
    <n v="38556.61"/>
  </r>
  <r>
    <x v="37"/>
    <x v="0"/>
    <x v="1"/>
    <x v="6"/>
    <x v="51"/>
    <n v="1945.98"/>
  </r>
  <r>
    <x v="37"/>
    <x v="0"/>
    <x v="1"/>
    <x v="6"/>
    <x v="67"/>
    <n v="3472.22"/>
  </r>
  <r>
    <x v="37"/>
    <x v="0"/>
    <x v="1"/>
    <x v="6"/>
    <x v="38"/>
    <n v="84507.08"/>
  </r>
  <r>
    <x v="37"/>
    <x v="0"/>
    <x v="1"/>
    <x v="6"/>
    <x v="43"/>
    <n v="7320.85"/>
  </r>
  <r>
    <x v="37"/>
    <x v="0"/>
    <x v="1"/>
    <x v="6"/>
    <x v="46"/>
    <n v="46268.04"/>
  </r>
  <r>
    <x v="37"/>
    <x v="0"/>
    <x v="1"/>
    <x v="7"/>
    <x v="43"/>
    <n v="38540.19"/>
  </r>
  <r>
    <x v="38"/>
    <x v="0"/>
    <x v="0"/>
    <x v="0"/>
    <x v="0"/>
    <n v="10115.969999999999"/>
  </r>
  <r>
    <x v="38"/>
    <x v="0"/>
    <x v="0"/>
    <x v="1"/>
    <x v="0"/>
    <n v="-10115.969999999999"/>
  </r>
  <r>
    <x v="38"/>
    <x v="0"/>
    <x v="0"/>
    <x v="2"/>
    <x v="1"/>
    <n v="3207666.41"/>
  </r>
  <r>
    <x v="38"/>
    <x v="0"/>
    <x v="0"/>
    <x v="2"/>
    <x v="2"/>
    <n v="35460.79"/>
  </r>
  <r>
    <x v="38"/>
    <x v="0"/>
    <x v="0"/>
    <x v="2"/>
    <x v="3"/>
    <n v="45129.71"/>
  </r>
  <r>
    <x v="38"/>
    <x v="0"/>
    <x v="0"/>
    <x v="2"/>
    <x v="4"/>
    <n v="6226.98"/>
  </r>
  <r>
    <x v="38"/>
    <x v="0"/>
    <x v="0"/>
    <x v="2"/>
    <x v="5"/>
    <n v="33193.32"/>
  </r>
  <r>
    <x v="38"/>
    <x v="0"/>
    <x v="0"/>
    <x v="2"/>
    <x v="54"/>
    <n v="5505"/>
  </r>
  <r>
    <x v="38"/>
    <x v="0"/>
    <x v="0"/>
    <x v="3"/>
    <x v="1"/>
    <n v="1337547.94"/>
  </r>
  <r>
    <x v="38"/>
    <x v="0"/>
    <x v="0"/>
    <x v="3"/>
    <x v="2"/>
    <n v="55547.58"/>
  </r>
  <r>
    <x v="38"/>
    <x v="0"/>
    <x v="0"/>
    <x v="3"/>
    <x v="3"/>
    <n v="2772.19"/>
  </r>
  <r>
    <x v="38"/>
    <x v="0"/>
    <x v="0"/>
    <x v="3"/>
    <x v="4"/>
    <n v="6495.45"/>
  </r>
  <r>
    <x v="38"/>
    <x v="0"/>
    <x v="0"/>
    <x v="3"/>
    <x v="5"/>
    <n v="2763.6"/>
  </r>
  <r>
    <x v="38"/>
    <x v="0"/>
    <x v="0"/>
    <x v="4"/>
    <x v="7"/>
    <n v="249508.27"/>
  </r>
  <r>
    <x v="38"/>
    <x v="0"/>
    <x v="0"/>
    <x v="4"/>
    <x v="8"/>
    <n v="105177.01"/>
  </r>
  <r>
    <x v="38"/>
    <x v="0"/>
    <x v="0"/>
    <x v="4"/>
    <x v="9"/>
    <n v="487430.04"/>
  </r>
  <r>
    <x v="38"/>
    <x v="0"/>
    <x v="0"/>
    <x v="4"/>
    <x v="10"/>
    <n v="173997.89"/>
  </r>
  <r>
    <x v="38"/>
    <x v="0"/>
    <x v="0"/>
    <x v="4"/>
    <x v="11"/>
    <n v="14376.27"/>
  </r>
  <r>
    <x v="38"/>
    <x v="0"/>
    <x v="0"/>
    <x v="4"/>
    <x v="12"/>
    <n v="4702.8100000000004"/>
  </r>
  <r>
    <x v="38"/>
    <x v="0"/>
    <x v="0"/>
    <x v="4"/>
    <x v="13"/>
    <n v="26068.32"/>
  </r>
  <r>
    <x v="38"/>
    <x v="0"/>
    <x v="0"/>
    <x v="4"/>
    <x v="14"/>
    <n v="46968.97"/>
  </r>
  <r>
    <x v="38"/>
    <x v="0"/>
    <x v="0"/>
    <x v="4"/>
    <x v="15"/>
    <n v="459735.01"/>
  </r>
  <r>
    <x v="38"/>
    <x v="0"/>
    <x v="0"/>
    <x v="4"/>
    <x v="16"/>
    <n v="540399.88"/>
  </r>
  <r>
    <x v="38"/>
    <x v="0"/>
    <x v="0"/>
    <x v="5"/>
    <x v="18"/>
    <n v="234523.66"/>
  </r>
  <r>
    <x v="38"/>
    <x v="0"/>
    <x v="0"/>
    <x v="5"/>
    <x v="19"/>
    <n v="28528.65"/>
  </r>
  <r>
    <x v="38"/>
    <x v="0"/>
    <x v="0"/>
    <x v="5"/>
    <x v="20"/>
    <n v="170876.35"/>
  </r>
  <r>
    <x v="38"/>
    <x v="0"/>
    <x v="0"/>
    <x v="5"/>
    <x v="21"/>
    <n v="164256.07"/>
  </r>
  <r>
    <x v="38"/>
    <x v="0"/>
    <x v="0"/>
    <x v="5"/>
    <x v="22"/>
    <n v="84208.95"/>
  </r>
  <r>
    <x v="38"/>
    <x v="0"/>
    <x v="0"/>
    <x v="6"/>
    <x v="23"/>
    <n v="1625"/>
  </r>
  <r>
    <x v="38"/>
    <x v="0"/>
    <x v="0"/>
    <x v="6"/>
    <x v="25"/>
    <n v="1125728.71"/>
  </r>
  <r>
    <x v="38"/>
    <x v="0"/>
    <x v="0"/>
    <x v="6"/>
    <x v="26"/>
    <n v="4153.9799999999996"/>
  </r>
  <r>
    <x v="38"/>
    <x v="0"/>
    <x v="0"/>
    <x v="6"/>
    <x v="27"/>
    <n v="99128.3"/>
  </r>
  <r>
    <x v="38"/>
    <x v="0"/>
    <x v="0"/>
    <x v="6"/>
    <x v="31"/>
    <n v="31188.12"/>
  </r>
  <r>
    <x v="38"/>
    <x v="0"/>
    <x v="0"/>
    <x v="6"/>
    <x v="33"/>
    <n v="26464.880000000001"/>
  </r>
  <r>
    <x v="38"/>
    <x v="0"/>
    <x v="0"/>
    <x v="6"/>
    <x v="34"/>
    <n v="7512.62"/>
  </r>
  <r>
    <x v="38"/>
    <x v="0"/>
    <x v="0"/>
    <x v="6"/>
    <x v="35"/>
    <n v="44335.71"/>
  </r>
  <r>
    <x v="38"/>
    <x v="0"/>
    <x v="0"/>
    <x v="6"/>
    <x v="36"/>
    <n v="1425"/>
  </r>
  <r>
    <x v="38"/>
    <x v="0"/>
    <x v="0"/>
    <x v="6"/>
    <x v="59"/>
    <n v="15253.04"/>
  </r>
  <r>
    <x v="38"/>
    <x v="0"/>
    <x v="0"/>
    <x v="6"/>
    <x v="66"/>
    <n v="35"/>
  </r>
  <r>
    <x v="38"/>
    <x v="0"/>
    <x v="0"/>
    <x v="6"/>
    <x v="52"/>
    <n v="3779"/>
  </r>
  <r>
    <x v="38"/>
    <x v="0"/>
    <x v="0"/>
    <x v="6"/>
    <x v="37"/>
    <n v="62999"/>
  </r>
  <r>
    <x v="38"/>
    <x v="0"/>
    <x v="0"/>
    <x v="6"/>
    <x v="38"/>
    <n v="54116.61"/>
  </r>
  <r>
    <x v="38"/>
    <x v="0"/>
    <x v="0"/>
    <x v="6"/>
    <x v="41"/>
    <n v="296696.98"/>
  </r>
  <r>
    <x v="38"/>
    <x v="0"/>
    <x v="0"/>
    <x v="6"/>
    <x v="42"/>
    <n v="20297.099999999999"/>
  </r>
  <r>
    <x v="38"/>
    <x v="0"/>
    <x v="0"/>
    <x v="6"/>
    <x v="43"/>
    <n v="7500"/>
  </r>
  <r>
    <x v="38"/>
    <x v="0"/>
    <x v="0"/>
    <x v="6"/>
    <x v="44"/>
    <n v="20924.32"/>
  </r>
  <r>
    <x v="38"/>
    <x v="0"/>
    <x v="0"/>
    <x v="6"/>
    <x v="45"/>
    <n v="138757.01"/>
  </r>
  <r>
    <x v="38"/>
    <x v="0"/>
    <x v="0"/>
    <x v="6"/>
    <x v="71"/>
    <n v="1530.75"/>
  </r>
  <r>
    <x v="38"/>
    <x v="0"/>
    <x v="0"/>
    <x v="6"/>
    <x v="46"/>
    <n v="22308.81"/>
  </r>
  <r>
    <x v="38"/>
    <x v="0"/>
    <x v="0"/>
    <x v="7"/>
    <x v="43"/>
    <n v="12134.06"/>
  </r>
  <r>
    <x v="38"/>
    <x v="0"/>
    <x v="0"/>
    <x v="8"/>
    <x v="61"/>
    <n v="9594.2000000000007"/>
  </r>
  <r>
    <x v="38"/>
    <x v="0"/>
    <x v="0"/>
    <x v="8"/>
    <x v="48"/>
    <n v="27597.21"/>
  </r>
  <r>
    <x v="38"/>
    <x v="0"/>
    <x v="1"/>
    <x v="2"/>
    <x v="2"/>
    <n v="725"/>
  </r>
  <r>
    <x v="38"/>
    <x v="0"/>
    <x v="1"/>
    <x v="2"/>
    <x v="3"/>
    <n v="47657.06"/>
  </r>
  <r>
    <x v="38"/>
    <x v="0"/>
    <x v="1"/>
    <x v="2"/>
    <x v="4"/>
    <n v="4695.34"/>
  </r>
  <r>
    <x v="38"/>
    <x v="0"/>
    <x v="1"/>
    <x v="3"/>
    <x v="3"/>
    <n v="44207.56"/>
  </r>
  <r>
    <x v="38"/>
    <x v="0"/>
    <x v="1"/>
    <x v="3"/>
    <x v="4"/>
    <n v="121724.23"/>
  </r>
  <r>
    <x v="38"/>
    <x v="0"/>
    <x v="1"/>
    <x v="4"/>
    <x v="7"/>
    <n v="4020.52"/>
  </r>
  <r>
    <x v="38"/>
    <x v="0"/>
    <x v="1"/>
    <x v="4"/>
    <x v="8"/>
    <n v="12481.32"/>
  </r>
  <r>
    <x v="38"/>
    <x v="0"/>
    <x v="1"/>
    <x v="4"/>
    <x v="9"/>
    <n v="8050.69"/>
  </r>
  <r>
    <x v="38"/>
    <x v="0"/>
    <x v="1"/>
    <x v="4"/>
    <x v="10"/>
    <n v="16265.66"/>
  </r>
  <r>
    <x v="38"/>
    <x v="0"/>
    <x v="1"/>
    <x v="4"/>
    <x v="11"/>
    <n v="187.88"/>
  </r>
  <r>
    <x v="38"/>
    <x v="0"/>
    <x v="1"/>
    <x v="4"/>
    <x v="12"/>
    <n v="539.33000000000004"/>
  </r>
  <r>
    <x v="38"/>
    <x v="0"/>
    <x v="1"/>
    <x v="4"/>
    <x v="13"/>
    <n v="291.41000000000003"/>
  </r>
  <r>
    <x v="38"/>
    <x v="0"/>
    <x v="1"/>
    <x v="4"/>
    <x v="14"/>
    <n v="5549.27"/>
  </r>
  <r>
    <x v="38"/>
    <x v="0"/>
    <x v="1"/>
    <x v="4"/>
    <x v="16"/>
    <n v="78.05"/>
  </r>
  <r>
    <x v="38"/>
    <x v="0"/>
    <x v="1"/>
    <x v="5"/>
    <x v="22"/>
    <n v="58454.82"/>
  </r>
  <r>
    <x v="38"/>
    <x v="0"/>
    <x v="1"/>
    <x v="6"/>
    <x v="24"/>
    <n v="2828.46"/>
  </r>
  <r>
    <x v="38"/>
    <x v="0"/>
    <x v="1"/>
    <x v="6"/>
    <x v="28"/>
    <n v="7309.25"/>
  </r>
  <r>
    <x v="39"/>
    <x v="0"/>
    <x v="0"/>
    <x v="1"/>
    <x v="0"/>
    <n v="-112000.7"/>
  </r>
  <r>
    <x v="39"/>
    <x v="0"/>
    <x v="0"/>
    <x v="2"/>
    <x v="1"/>
    <n v="6449965.8700000001"/>
  </r>
  <r>
    <x v="39"/>
    <x v="0"/>
    <x v="0"/>
    <x v="2"/>
    <x v="2"/>
    <n v="132846.82"/>
  </r>
  <r>
    <x v="39"/>
    <x v="0"/>
    <x v="0"/>
    <x v="2"/>
    <x v="3"/>
    <n v="241601.12"/>
  </r>
  <r>
    <x v="39"/>
    <x v="0"/>
    <x v="0"/>
    <x v="2"/>
    <x v="4"/>
    <n v="181873.51"/>
  </r>
  <r>
    <x v="39"/>
    <x v="0"/>
    <x v="0"/>
    <x v="2"/>
    <x v="5"/>
    <n v="13327.48"/>
  </r>
  <r>
    <x v="39"/>
    <x v="0"/>
    <x v="0"/>
    <x v="2"/>
    <x v="54"/>
    <n v="21515"/>
  </r>
  <r>
    <x v="39"/>
    <x v="0"/>
    <x v="0"/>
    <x v="3"/>
    <x v="1"/>
    <n v="2234557.37"/>
  </r>
  <r>
    <x v="39"/>
    <x v="0"/>
    <x v="0"/>
    <x v="3"/>
    <x v="2"/>
    <n v="82172.95"/>
  </r>
  <r>
    <x v="39"/>
    <x v="0"/>
    <x v="0"/>
    <x v="3"/>
    <x v="3"/>
    <n v="56566.5"/>
  </r>
  <r>
    <x v="39"/>
    <x v="0"/>
    <x v="0"/>
    <x v="3"/>
    <x v="4"/>
    <n v="3812.54"/>
  </r>
  <r>
    <x v="39"/>
    <x v="0"/>
    <x v="0"/>
    <x v="3"/>
    <x v="5"/>
    <n v="160091.49"/>
  </r>
  <r>
    <x v="39"/>
    <x v="0"/>
    <x v="0"/>
    <x v="4"/>
    <x v="6"/>
    <n v="588.44000000000005"/>
  </r>
  <r>
    <x v="39"/>
    <x v="0"/>
    <x v="0"/>
    <x v="4"/>
    <x v="55"/>
    <n v="623.13"/>
  </r>
  <r>
    <x v="39"/>
    <x v="0"/>
    <x v="0"/>
    <x v="4"/>
    <x v="7"/>
    <n v="555448.21"/>
  </r>
  <r>
    <x v="39"/>
    <x v="0"/>
    <x v="0"/>
    <x v="4"/>
    <x v="8"/>
    <n v="242025.08"/>
  </r>
  <r>
    <x v="39"/>
    <x v="0"/>
    <x v="0"/>
    <x v="4"/>
    <x v="9"/>
    <n v="1116477.7"/>
  </r>
  <r>
    <x v="39"/>
    <x v="0"/>
    <x v="0"/>
    <x v="4"/>
    <x v="10"/>
    <n v="403301.87"/>
  </r>
  <r>
    <x v="39"/>
    <x v="0"/>
    <x v="0"/>
    <x v="4"/>
    <x v="73"/>
    <n v="145.37"/>
  </r>
  <r>
    <x v="39"/>
    <x v="0"/>
    <x v="0"/>
    <x v="4"/>
    <x v="74"/>
    <n v="367.5"/>
  </r>
  <r>
    <x v="39"/>
    <x v="0"/>
    <x v="0"/>
    <x v="4"/>
    <x v="11"/>
    <n v="40602.410000000003"/>
  </r>
  <r>
    <x v="39"/>
    <x v="0"/>
    <x v="0"/>
    <x v="4"/>
    <x v="12"/>
    <n v="10657.22"/>
  </r>
  <r>
    <x v="39"/>
    <x v="0"/>
    <x v="0"/>
    <x v="4"/>
    <x v="13"/>
    <n v="54716.68"/>
  </r>
  <r>
    <x v="39"/>
    <x v="0"/>
    <x v="0"/>
    <x v="4"/>
    <x v="14"/>
    <n v="100337.29"/>
  </r>
  <r>
    <x v="39"/>
    <x v="0"/>
    <x v="0"/>
    <x v="4"/>
    <x v="15"/>
    <n v="969054.71999999997"/>
  </r>
  <r>
    <x v="39"/>
    <x v="0"/>
    <x v="0"/>
    <x v="4"/>
    <x v="16"/>
    <n v="857577.78"/>
  </r>
  <r>
    <x v="39"/>
    <x v="0"/>
    <x v="0"/>
    <x v="5"/>
    <x v="18"/>
    <n v="761285.48"/>
  </r>
  <r>
    <x v="39"/>
    <x v="0"/>
    <x v="0"/>
    <x v="5"/>
    <x v="19"/>
    <n v="66709.66"/>
  </r>
  <r>
    <x v="39"/>
    <x v="0"/>
    <x v="0"/>
    <x v="5"/>
    <x v="20"/>
    <n v="227612.91"/>
  </r>
  <r>
    <x v="39"/>
    <x v="0"/>
    <x v="0"/>
    <x v="5"/>
    <x v="21"/>
    <n v="27972.35"/>
  </r>
  <r>
    <x v="39"/>
    <x v="0"/>
    <x v="0"/>
    <x v="5"/>
    <x v="22"/>
    <n v="189149.48"/>
  </r>
  <r>
    <x v="39"/>
    <x v="0"/>
    <x v="0"/>
    <x v="6"/>
    <x v="23"/>
    <n v="3669.02"/>
  </r>
  <r>
    <x v="39"/>
    <x v="0"/>
    <x v="0"/>
    <x v="6"/>
    <x v="24"/>
    <n v="4494.1099999999997"/>
  </r>
  <r>
    <x v="39"/>
    <x v="0"/>
    <x v="0"/>
    <x v="6"/>
    <x v="25"/>
    <n v="29400"/>
  </r>
  <r>
    <x v="39"/>
    <x v="0"/>
    <x v="0"/>
    <x v="6"/>
    <x v="49"/>
    <n v="42000"/>
  </r>
  <r>
    <x v="39"/>
    <x v="0"/>
    <x v="0"/>
    <x v="6"/>
    <x v="57"/>
    <n v="56400.03"/>
  </r>
  <r>
    <x v="39"/>
    <x v="0"/>
    <x v="0"/>
    <x v="6"/>
    <x v="26"/>
    <n v="101857.7"/>
  </r>
  <r>
    <x v="39"/>
    <x v="0"/>
    <x v="0"/>
    <x v="6"/>
    <x v="27"/>
    <n v="393231.9"/>
  </r>
  <r>
    <x v="39"/>
    <x v="0"/>
    <x v="0"/>
    <x v="6"/>
    <x v="28"/>
    <n v="1020"/>
  </r>
  <r>
    <x v="39"/>
    <x v="0"/>
    <x v="0"/>
    <x v="6"/>
    <x v="29"/>
    <n v="30665.83"/>
  </r>
  <r>
    <x v="39"/>
    <x v="0"/>
    <x v="0"/>
    <x v="6"/>
    <x v="50"/>
    <n v="370"/>
  </r>
  <r>
    <x v="39"/>
    <x v="0"/>
    <x v="0"/>
    <x v="6"/>
    <x v="31"/>
    <n v="13735.05"/>
  </r>
  <r>
    <x v="39"/>
    <x v="0"/>
    <x v="0"/>
    <x v="6"/>
    <x v="33"/>
    <n v="72528.13"/>
  </r>
  <r>
    <x v="39"/>
    <x v="0"/>
    <x v="0"/>
    <x v="6"/>
    <x v="34"/>
    <n v="34305.1"/>
  </r>
  <r>
    <x v="39"/>
    <x v="0"/>
    <x v="0"/>
    <x v="6"/>
    <x v="35"/>
    <n v="97019.03"/>
  </r>
  <r>
    <x v="39"/>
    <x v="0"/>
    <x v="0"/>
    <x v="6"/>
    <x v="36"/>
    <n v="9674.51"/>
  </r>
  <r>
    <x v="39"/>
    <x v="0"/>
    <x v="0"/>
    <x v="6"/>
    <x v="58"/>
    <n v="95"/>
  </r>
  <r>
    <x v="39"/>
    <x v="0"/>
    <x v="0"/>
    <x v="6"/>
    <x v="59"/>
    <n v="40619.82"/>
  </r>
  <r>
    <x v="39"/>
    <x v="0"/>
    <x v="0"/>
    <x v="6"/>
    <x v="51"/>
    <n v="38301.910000000003"/>
  </r>
  <r>
    <x v="39"/>
    <x v="0"/>
    <x v="0"/>
    <x v="6"/>
    <x v="67"/>
    <n v="3522.11"/>
  </r>
  <r>
    <x v="39"/>
    <x v="0"/>
    <x v="0"/>
    <x v="6"/>
    <x v="37"/>
    <n v="111324"/>
  </r>
  <r>
    <x v="39"/>
    <x v="0"/>
    <x v="0"/>
    <x v="6"/>
    <x v="38"/>
    <n v="114753.03"/>
  </r>
  <r>
    <x v="39"/>
    <x v="0"/>
    <x v="0"/>
    <x v="6"/>
    <x v="39"/>
    <n v="2424"/>
  </r>
  <r>
    <x v="39"/>
    <x v="0"/>
    <x v="0"/>
    <x v="6"/>
    <x v="40"/>
    <n v="2565.63"/>
  </r>
  <r>
    <x v="39"/>
    <x v="0"/>
    <x v="0"/>
    <x v="6"/>
    <x v="41"/>
    <n v="358915.72"/>
  </r>
  <r>
    <x v="39"/>
    <x v="0"/>
    <x v="0"/>
    <x v="6"/>
    <x v="43"/>
    <n v="4655.99"/>
  </r>
  <r>
    <x v="39"/>
    <x v="0"/>
    <x v="0"/>
    <x v="6"/>
    <x v="44"/>
    <n v="229333.67"/>
  </r>
  <r>
    <x v="39"/>
    <x v="0"/>
    <x v="0"/>
    <x v="6"/>
    <x v="60"/>
    <n v="15551.36"/>
  </r>
  <r>
    <x v="39"/>
    <x v="0"/>
    <x v="0"/>
    <x v="6"/>
    <x v="45"/>
    <n v="212583.38"/>
  </r>
  <r>
    <x v="39"/>
    <x v="0"/>
    <x v="0"/>
    <x v="6"/>
    <x v="70"/>
    <n v="92.58"/>
  </r>
  <r>
    <x v="39"/>
    <x v="0"/>
    <x v="0"/>
    <x v="6"/>
    <x v="46"/>
    <n v="42404.1"/>
  </r>
  <r>
    <x v="39"/>
    <x v="0"/>
    <x v="0"/>
    <x v="7"/>
    <x v="43"/>
    <n v="24840.76"/>
  </r>
  <r>
    <x v="39"/>
    <x v="0"/>
    <x v="0"/>
    <x v="8"/>
    <x v="61"/>
    <n v="3402"/>
  </r>
  <r>
    <x v="39"/>
    <x v="0"/>
    <x v="0"/>
    <x v="8"/>
    <x v="62"/>
    <n v="10206"/>
  </r>
  <r>
    <x v="39"/>
    <x v="0"/>
    <x v="0"/>
    <x v="8"/>
    <x v="63"/>
    <n v="5940"/>
  </r>
  <r>
    <x v="39"/>
    <x v="0"/>
    <x v="0"/>
    <x v="8"/>
    <x v="47"/>
    <n v="40124.74"/>
  </r>
  <r>
    <x v="39"/>
    <x v="0"/>
    <x v="0"/>
    <x v="8"/>
    <x v="64"/>
    <n v="26587.439999999999"/>
  </r>
  <r>
    <x v="39"/>
    <x v="0"/>
    <x v="0"/>
    <x v="8"/>
    <x v="48"/>
    <n v="18161.27"/>
  </r>
  <r>
    <x v="39"/>
    <x v="0"/>
    <x v="1"/>
    <x v="0"/>
    <x v="0"/>
    <n v="112000.7"/>
  </r>
  <r>
    <x v="39"/>
    <x v="0"/>
    <x v="1"/>
    <x v="2"/>
    <x v="1"/>
    <n v="303359.40999999997"/>
  </r>
  <r>
    <x v="39"/>
    <x v="0"/>
    <x v="1"/>
    <x v="2"/>
    <x v="2"/>
    <n v="1709.55"/>
  </r>
  <r>
    <x v="39"/>
    <x v="0"/>
    <x v="1"/>
    <x v="2"/>
    <x v="3"/>
    <n v="3910.82"/>
  </r>
  <r>
    <x v="39"/>
    <x v="0"/>
    <x v="1"/>
    <x v="2"/>
    <x v="4"/>
    <n v="35382"/>
  </r>
  <r>
    <x v="39"/>
    <x v="0"/>
    <x v="1"/>
    <x v="3"/>
    <x v="1"/>
    <n v="747973"/>
  </r>
  <r>
    <x v="39"/>
    <x v="0"/>
    <x v="1"/>
    <x v="3"/>
    <x v="2"/>
    <n v="900"/>
  </r>
  <r>
    <x v="39"/>
    <x v="0"/>
    <x v="1"/>
    <x v="3"/>
    <x v="3"/>
    <n v="20096.7"/>
  </r>
  <r>
    <x v="39"/>
    <x v="0"/>
    <x v="1"/>
    <x v="3"/>
    <x v="4"/>
    <n v="143478.54999999999"/>
  </r>
  <r>
    <x v="39"/>
    <x v="0"/>
    <x v="1"/>
    <x v="3"/>
    <x v="5"/>
    <n v="3138.36"/>
  </r>
  <r>
    <x v="39"/>
    <x v="0"/>
    <x v="1"/>
    <x v="4"/>
    <x v="55"/>
    <n v="6.26"/>
  </r>
  <r>
    <x v="39"/>
    <x v="0"/>
    <x v="1"/>
    <x v="4"/>
    <x v="7"/>
    <n v="3101.36"/>
  </r>
  <r>
    <x v="39"/>
    <x v="0"/>
    <x v="1"/>
    <x v="4"/>
    <x v="8"/>
    <n v="17278.189999999999"/>
  </r>
  <r>
    <x v="39"/>
    <x v="0"/>
    <x v="1"/>
    <x v="4"/>
    <x v="9"/>
    <n v="6077.95"/>
  </r>
  <r>
    <x v="39"/>
    <x v="0"/>
    <x v="1"/>
    <x v="4"/>
    <x v="10"/>
    <n v="20538.060000000001"/>
  </r>
  <r>
    <x v="39"/>
    <x v="0"/>
    <x v="1"/>
    <x v="4"/>
    <x v="74"/>
    <n v="27.95"/>
  </r>
  <r>
    <x v="39"/>
    <x v="0"/>
    <x v="1"/>
    <x v="4"/>
    <x v="11"/>
    <n v="144.11000000000001"/>
  </r>
  <r>
    <x v="39"/>
    <x v="0"/>
    <x v="1"/>
    <x v="4"/>
    <x v="12"/>
    <n v="702.4"/>
  </r>
  <r>
    <x v="39"/>
    <x v="0"/>
    <x v="1"/>
    <x v="4"/>
    <x v="13"/>
    <n v="379.02"/>
  </r>
  <r>
    <x v="39"/>
    <x v="0"/>
    <x v="1"/>
    <x v="4"/>
    <x v="14"/>
    <n v="6175.26"/>
  </r>
  <r>
    <x v="39"/>
    <x v="0"/>
    <x v="1"/>
    <x v="4"/>
    <x v="15"/>
    <n v="93951.51"/>
  </r>
  <r>
    <x v="39"/>
    <x v="0"/>
    <x v="1"/>
    <x v="4"/>
    <x v="16"/>
    <n v="203775.06"/>
  </r>
  <r>
    <x v="39"/>
    <x v="0"/>
    <x v="1"/>
    <x v="5"/>
    <x v="18"/>
    <n v="13550.41"/>
  </r>
  <r>
    <x v="39"/>
    <x v="0"/>
    <x v="1"/>
    <x v="5"/>
    <x v="19"/>
    <n v="135.62"/>
  </r>
  <r>
    <x v="39"/>
    <x v="0"/>
    <x v="1"/>
    <x v="5"/>
    <x v="22"/>
    <n v="4421.55"/>
  </r>
  <r>
    <x v="39"/>
    <x v="0"/>
    <x v="1"/>
    <x v="6"/>
    <x v="23"/>
    <n v="23888.06"/>
  </r>
  <r>
    <x v="39"/>
    <x v="0"/>
    <x v="1"/>
    <x v="6"/>
    <x v="26"/>
    <n v="208"/>
  </r>
  <r>
    <x v="39"/>
    <x v="0"/>
    <x v="1"/>
    <x v="6"/>
    <x v="27"/>
    <n v="31112.66"/>
  </r>
  <r>
    <x v="39"/>
    <x v="0"/>
    <x v="1"/>
    <x v="6"/>
    <x v="31"/>
    <n v="250"/>
  </r>
  <r>
    <x v="39"/>
    <x v="0"/>
    <x v="1"/>
    <x v="6"/>
    <x v="35"/>
    <n v="6855.31"/>
  </r>
  <r>
    <x v="39"/>
    <x v="0"/>
    <x v="1"/>
    <x v="6"/>
    <x v="59"/>
    <n v="4688.08"/>
  </r>
  <r>
    <x v="39"/>
    <x v="0"/>
    <x v="1"/>
    <x v="6"/>
    <x v="38"/>
    <n v="46593.43"/>
  </r>
  <r>
    <x v="39"/>
    <x v="0"/>
    <x v="1"/>
    <x v="6"/>
    <x v="44"/>
    <n v="305708.43"/>
  </r>
  <r>
    <x v="39"/>
    <x v="0"/>
    <x v="1"/>
    <x v="6"/>
    <x v="46"/>
    <n v="1355"/>
  </r>
  <r>
    <x v="39"/>
    <x v="0"/>
    <x v="1"/>
    <x v="7"/>
    <x v="43"/>
    <n v="2226.7600000000002"/>
  </r>
  <r>
    <x v="39"/>
    <x v="0"/>
    <x v="1"/>
    <x v="8"/>
    <x v="47"/>
    <n v="4738.72"/>
  </r>
  <r>
    <x v="39"/>
    <x v="0"/>
    <x v="1"/>
    <x v="8"/>
    <x v="64"/>
    <n v="65725.56"/>
  </r>
  <r>
    <x v="39"/>
    <x v="0"/>
    <x v="1"/>
    <x v="8"/>
    <x v="65"/>
    <n v="18013.150000000001"/>
  </r>
  <r>
    <x v="39"/>
    <x v="0"/>
    <x v="1"/>
    <x v="8"/>
    <x v="48"/>
    <n v="9747"/>
  </r>
  <r>
    <x v="40"/>
    <x v="0"/>
    <x v="0"/>
    <x v="2"/>
    <x v="1"/>
    <n v="4375948.1100000003"/>
  </r>
  <r>
    <x v="40"/>
    <x v="0"/>
    <x v="0"/>
    <x v="2"/>
    <x v="2"/>
    <n v="53734.07"/>
  </r>
  <r>
    <x v="40"/>
    <x v="0"/>
    <x v="0"/>
    <x v="2"/>
    <x v="3"/>
    <n v="15267.97"/>
  </r>
  <r>
    <x v="40"/>
    <x v="0"/>
    <x v="0"/>
    <x v="2"/>
    <x v="4"/>
    <n v="43309.62"/>
  </r>
  <r>
    <x v="40"/>
    <x v="0"/>
    <x v="0"/>
    <x v="3"/>
    <x v="1"/>
    <n v="927247.29"/>
  </r>
  <r>
    <x v="40"/>
    <x v="0"/>
    <x v="0"/>
    <x v="3"/>
    <x v="2"/>
    <n v="14685.11"/>
  </r>
  <r>
    <x v="40"/>
    <x v="0"/>
    <x v="0"/>
    <x v="3"/>
    <x v="3"/>
    <n v="2078.1"/>
  </r>
  <r>
    <x v="40"/>
    <x v="0"/>
    <x v="0"/>
    <x v="4"/>
    <x v="7"/>
    <n v="344499.56"/>
  </r>
  <r>
    <x v="40"/>
    <x v="0"/>
    <x v="0"/>
    <x v="4"/>
    <x v="8"/>
    <n v="74231.72"/>
  </r>
  <r>
    <x v="40"/>
    <x v="0"/>
    <x v="0"/>
    <x v="4"/>
    <x v="9"/>
    <n v="673570.42"/>
  </r>
  <r>
    <x v="40"/>
    <x v="0"/>
    <x v="0"/>
    <x v="4"/>
    <x v="10"/>
    <n v="118776.8"/>
  </r>
  <r>
    <x v="40"/>
    <x v="0"/>
    <x v="0"/>
    <x v="4"/>
    <x v="11"/>
    <n v="15578.19"/>
  </r>
  <r>
    <x v="40"/>
    <x v="0"/>
    <x v="0"/>
    <x v="4"/>
    <x v="12"/>
    <n v="3212.75"/>
  </r>
  <r>
    <x v="40"/>
    <x v="0"/>
    <x v="0"/>
    <x v="4"/>
    <x v="13"/>
    <n v="26495.13"/>
  </r>
  <r>
    <x v="40"/>
    <x v="0"/>
    <x v="0"/>
    <x v="4"/>
    <x v="14"/>
    <n v="33549.919999999998"/>
  </r>
  <r>
    <x v="40"/>
    <x v="0"/>
    <x v="0"/>
    <x v="4"/>
    <x v="15"/>
    <n v="708353.6"/>
  </r>
  <r>
    <x v="40"/>
    <x v="0"/>
    <x v="0"/>
    <x v="4"/>
    <x v="16"/>
    <n v="331363.01"/>
  </r>
  <r>
    <x v="40"/>
    <x v="0"/>
    <x v="0"/>
    <x v="5"/>
    <x v="18"/>
    <n v="140512.5"/>
  </r>
  <r>
    <x v="40"/>
    <x v="0"/>
    <x v="0"/>
    <x v="5"/>
    <x v="19"/>
    <n v="2367.6799999999998"/>
  </r>
  <r>
    <x v="40"/>
    <x v="0"/>
    <x v="0"/>
    <x v="5"/>
    <x v="20"/>
    <n v="18043.66"/>
  </r>
  <r>
    <x v="40"/>
    <x v="0"/>
    <x v="0"/>
    <x v="5"/>
    <x v="21"/>
    <n v="61213.16"/>
  </r>
  <r>
    <x v="40"/>
    <x v="0"/>
    <x v="0"/>
    <x v="5"/>
    <x v="22"/>
    <n v="15858.69"/>
  </r>
  <r>
    <x v="40"/>
    <x v="0"/>
    <x v="0"/>
    <x v="6"/>
    <x v="23"/>
    <n v="50"/>
  </r>
  <r>
    <x v="40"/>
    <x v="0"/>
    <x v="0"/>
    <x v="6"/>
    <x v="25"/>
    <n v="6963.05"/>
  </r>
  <r>
    <x v="40"/>
    <x v="0"/>
    <x v="0"/>
    <x v="6"/>
    <x v="26"/>
    <n v="3664.94"/>
  </r>
  <r>
    <x v="40"/>
    <x v="0"/>
    <x v="0"/>
    <x v="6"/>
    <x v="27"/>
    <n v="1882967.69"/>
  </r>
  <r>
    <x v="40"/>
    <x v="0"/>
    <x v="0"/>
    <x v="6"/>
    <x v="29"/>
    <n v="20350.37"/>
  </r>
  <r>
    <x v="40"/>
    <x v="0"/>
    <x v="0"/>
    <x v="6"/>
    <x v="30"/>
    <n v="11592.5"/>
  </r>
  <r>
    <x v="40"/>
    <x v="0"/>
    <x v="0"/>
    <x v="6"/>
    <x v="32"/>
    <n v="13680"/>
  </r>
  <r>
    <x v="40"/>
    <x v="0"/>
    <x v="0"/>
    <x v="6"/>
    <x v="33"/>
    <n v="143509.69"/>
  </r>
  <r>
    <x v="40"/>
    <x v="0"/>
    <x v="0"/>
    <x v="6"/>
    <x v="34"/>
    <n v="5888.85"/>
  </r>
  <r>
    <x v="40"/>
    <x v="0"/>
    <x v="0"/>
    <x v="6"/>
    <x v="35"/>
    <n v="49367.3"/>
  </r>
  <r>
    <x v="40"/>
    <x v="0"/>
    <x v="0"/>
    <x v="6"/>
    <x v="36"/>
    <n v="88109.89"/>
  </r>
  <r>
    <x v="40"/>
    <x v="0"/>
    <x v="0"/>
    <x v="6"/>
    <x v="59"/>
    <n v="3075.19"/>
  </r>
  <r>
    <x v="40"/>
    <x v="0"/>
    <x v="0"/>
    <x v="6"/>
    <x v="51"/>
    <n v="48229.33"/>
  </r>
  <r>
    <x v="40"/>
    <x v="0"/>
    <x v="0"/>
    <x v="6"/>
    <x v="52"/>
    <n v="581000.04"/>
  </r>
  <r>
    <x v="40"/>
    <x v="0"/>
    <x v="0"/>
    <x v="6"/>
    <x v="37"/>
    <n v="66538"/>
  </r>
  <r>
    <x v="40"/>
    <x v="0"/>
    <x v="0"/>
    <x v="6"/>
    <x v="38"/>
    <n v="26789.22"/>
  </r>
  <r>
    <x v="40"/>
    <x v="0"/>
    <x v="0"/>
    <x v="6"/>
    <x v="40"/>
    <n v="1776.71"/>
  </r>
  <r>
    <x v="40"/>
    <x v="0"/>
    <x v="0"/>
    <x v="6"/>
    <x v="41"/>
    <n v="232228.42"/>
  </r>
  <r>
    <x v="40"/>
    <x v="0"/>
    <x v="0"/>
    <x v="6"/>
    <x v="43"/>
    <n v="19654.46"/>
  </r>
  <r>
    <x v="40"/>
    <x v="0"/>
    <x v="0"/>
    <x v="6"/>
    <x v="44"/>
    <n v="7876.28"/>
  </r>
  <r>
    <x v="40"/>
    <x v="0"/>
    <x v="0"/>
    <x v="6"/>
    <x v="60"/>
    <n v="25865.119999999999"/>
  </r>
  <r>
    <x v="40"/>
    <x v="0"/>
    <x v="0"/>
    <x v="6"/>
    <x v="45"/>
    <n v="104448.47"/>
  </r>
  <r>
    <x v="40"/>
    <x v="0"/>
    <x v="0"/>
    <x v="6"/>
    <x v="46"/>
    <n v="7731.43"/>
  </r>
  <r>
    <x v="40"/>
    <x v="0"/>
    <x v="0"/>
    <x v="7"/>
    <x v="43"/>
    <n v="4280.9799999999996"/>
  </r>
  <r>
    <x v="40"/>
    <x v="0"/>
    <x v="0"/>
    <x v="8"/>
    <x v="62"/>
    <n v="524.1"/>
  </r>
  <r>
    <x v="40"/>
    <x v="0"/>
    <x v="0"/>
    <x v="8"/>
    <x v="63"/>
    <n v="31619.25"/>
  </r>
  <r>
    <x v="40"/>
    <x v="0"/>
    <x v="0"/>
    <x v="8"/>
    <x v="47"/>
    <n v="11527.68"/>
  </r>
  <r>
    <x v="40"/>
    <x v="0"/>
    <x v="0"/>
    <x v="8"/>
    <x v="64"/>
    <n v="93865.18"/>
  </r>
  <r>
    <x v="40"/>
    <x v="0"/>
    <x v="0"/>
    <x v="8"/>
    <x v="65"/>
    <n v="6967.24"/>
  </r>
  <r>
    <x v="40"/>
    <x v="0"/>
    <x v="0"/>
    <x v="8"/>
    <x v="48"/>
    <n v="37747.24"/>
  </r>
  <r>
    <x v="40"/>
    <x v="0"/>
    <x v="1"/>
    <x v="2"/>
    <x v="1"/>
    <n v="249025.41"/>
  </r>
  <r>
    <x v="40"/>
    <x v="0"/>
    <x v="1"/>
    <x v="2"/>
    <x v="2"/>
    <n v="78901.320000000007"/>
  </r>
  <r>
    <x v="40"/>
    <x v="0"/>
    <x v="1"/>
    <x v="2"/>
    <x v="3"/>
    <n v="20470.57"/>
  </r>
  <r>
    <x v="40"/>
    <x v="0"/>
    <x v="1"/>
    <x v="2"/>
    <x v="4"/>
    <n v="66801.75"/>
  </r>
  <r>
    <x v="40"/>
    <x v="0"/>
    <x v="1"/>
    <x v="2"/>
    <x v="5"/>
    <n v="6878.15"/>
  </r>
  <r>
    <x v="40"/>
    <x v="0"/>
    <x v="1"/>
    <x v="2"/>
    <x v="54"/>
    <n v="16515"/>
  </r>
  <r>
    <x v="40"/>
    <x v="0"/>
    <x v="1"/>
    <x v="3"/>
    <x v="1"/>
    <n v="323602.59000000003"/>
  </r>
  <r>
    <x v="40"/>
    <x v="0"/>
    <x v="1"/>
    <x v="3"/>
    <x v="2"/>
    <n v="79095.64"/>
  </r>
  <r>
    <x v="40"/>
    <x v="0"/>
    <x v="1"/>
    <x v="3"/>
    <x v="3"/>
    <n v="7052.26"/>
  </r>
  <r>
    <x v="40"/>
    <x v="0"/>
    <x v="1"/>
    <x v="3"/>
    <x v="4"/>
    <n v="119898.09"/>
  </r>
  <r>
    <x v="40"/>
    <x v="0"/>
    <x v="1"/>
    <x v="4"/>
    <x v="7"/>
    <n v="36768.050000000003"/>
  </r>
  <r>
    <x v="40"/>
    <x v="0"/>
    <x v="1"/>
    <x v="4"/>
    <x v="8"/>
    <n v="40205.43"/>
  </r>
  <r>
    <x v="40"/>
    <x v="0"/>
    <x v="1"/>
    <x v="4"/>
    <x v="9"/>
    <n v="64382.32"/>
  </r>
  <r>
    <x v="40"/>
    <x v="0"/>
    <x v="1"/>
    <x v="4"/>
    <x v="10"/>
    <n v="45285.35"/>
  </r>
  <r>
    <x v="40"/>
    <x v="0"/>
    <x v="1"/>
    <x v="4"/>
    <x v="11"/>
    <n v="1685.78"/>
  </r>
  <r>
    <x v="40"/>
    <x v="0"/>
    <x v="1"/>
    <x v="4"/>
    <x v="12"/>
    <n v="1816.15"/>
  </r>
  <r>
    <x v="40"/>
    <x v="0"/>
    <x v="1"/>
    <x v="4"/>
    <x v="13"/>
    <n v="3493.23"/>
  </r>
  <r>
    <x v="40"/>
    <x v="0"/>
    <x v="1"/>
    <x v="4"/>
    <x v="14"/>
    <n v="20927.77"/>
  </r>
  <r>
    <x v="40"/>
    <x v="0"/>
    <x v="1"/>
    <x v="4"/>
    <x v="15"/>
    <n v="54874.63"/>
  </r>
  <r>
    <x v="40"/>
    <x v="0"/>
    <x v="1"/>
    <x v="4"/>
    <x v="16"/>
    <n v="90987.29"/>
  </r>
  <r>
    <x v="40"/>
    <x v="0"/>
    <x v="1"/>
    <x v="5"/>
    <x v="18"/>
    <n v="56593.11"/>
  </r>
  <r>
    <x v="40"/>
    <x v="0"/>
    <x v="1"/>
    <x v="5"/>
    <x v="19"/>
    <n v="4401.84"/>
  </r>
  <r>
    <x v="40"/>
    <x v="0"/>
    <x v="1"/>
    <x v="5"/>
    <x v="21"/>
    <n v="1854.06"/>
  </r>
  <r>
    <x v="40"/>
    <x v="0"/>
    <x v="1"/>
    <x v="5"/>
    <x v="22"/>
    <n v="939.54"/>
  </r>
  <r>
    <x v="40"/>
    <x v="0"/>
    <x v="1"/>
    <x v="6"/>
    <x v="23"/>
    <n v="9539.1200000000008"/>
  </r>
  <r>
    <x v="40"/>
    <x v="0"/>
    <x v="1"/>
    <x v="6"/>
    <x v="57"/>
    <n v="180"/>
  </r>
  <r>
    <x v="40"/>
    <x v="0"/>
    <x v="1"/>
    <x v="6"/>
    <x v="26"/>
    <n v="12146.19"/>
  </r>
  <r>
    <x v="40"/>
    <x v="0"/>
    <x v="1"/>
    <x v="6"/>
    <x v="27"/>
    <n v="84738.63"/>
  </r>
  <r>
    <x v="40"/>
    <x v="0"/>
    <x v="1"/>
    <x v="6"/>
    <x v="28"/>
    <n v="21323.5"/>
  </r>
  <r>
    <x v="40"/>
    <x v="0"/>
    <x v="1"/>
    <x v="6"/>
    <x v="30"/>
    <n v="1033"/>
  </r>
  <r>
    <x v="40"/>
    <x v="0"/>
    <x v="1"/>
    <x v="6"/>
    <x v="32"/>
    <n v="12744.36"/>
  </r>
  <r>
    <x v="40"/>
    <x v="0"/>
    <x v="1"/>
    <x v="6"/>
    <x v="34"/>
    <n v="1875"/>
  </r>
  <r>
    <x v="40"/>
    <x v="0"/>
    <x v="1"/>
    <x v="6"/>
    <x v="35"/>
    <n v="8613.14"/>
  </r>
  <r>
    <x v="40"/>
    <x v="0"/>
    <x v="1"/>
    <x v="6"/>
    <x v="36"/>
    <n v="-25565.01"/>
  </r>
  <r>
    <x v="40"/>
    <x v="0"/>
    <x v="1"/>
    <x v="6"/>
    <x v="59"/>
    <n v="2154.75"/>
  </r>
  <r>
    <x v="40"/>
    <x v="0"/>
    <x v="1"/>
    <x v="6"/>
    <x v="51"/>
    <n v="88591.43"/>
  </r>
  <r>
    <x v="40"/>
    <x v="0"/>
    <x v="1"/>
    <x v="6"/>
    <x v="52"/>
    <n v="215941.98"/>
  </r>
  <r>
    <x v="40"/>
    <x v="0"/>
    <x v="1"/>
    <x v="6"/>
    <x v="67"/>
    <n v="2162.77"/>
  </r>
  <r>
    <x v="40"/>
    <x v="0"/>
    <x v="1"/>
    <x v="6"/>
    <x v="38"/>
    <n v="13173.88"/>
  </r>
  <r>
    <x v="40"/>
    <x v="0"/>
    <x v="1"/>
    <x v="6"/>
    <x v="39"/>
    <n v="1137.5"/>
  </r>
  <r>
    <x v="40"/>
    <x v="0"/>
    <x v="1"/>
    <x v="6"/>
    <x v="40"/>
    <n v="4419.6099999999997"/>
  </r>
  <r>
    <x v="40"/>
    <x v="0"/>
    <x v="1"/>
    <x v="6"/>
    <x v="41"/>
    <n v="113671.62"/>
  </r>
  <r>
    <x v="40"/>
    <x v="0"/>
    <x v="1"/>
    <x v="6"/>
    <x v="42"/>
    <n v="7475"/>
  </r>
  <r>
    <x v="40"/>
    <x v="0"/>
    <x v="1"/>
    <x v="6"/>
    <x v="43"/>
    <n v="31922.11"/>
  </r>
  <r>
    <x v="40"/>
    <x v="0"/>
    <x v="1"/>
    <x v="6"/>
    <x v="44"/>
    <n v="199358.69"/>
  </r>
  <r>
    <x v="40"/>
    <x v="0"/>
    <x v="1"/>
    <x v="6"/>
    <x v="46"/>
    <n v="9652.91"/>
  </r>
  <r>
    <x v="40"/>
    <x v="0"/>
    <x v="1"/>
    <x v="6"/>
    <x v="78"/>
    <n v="19124.75"/>
  </r>
  <r>
    <x v="40"/>
    <x v="0"/>
    <x v="1"/>
    <x v="6"/>
    <x v="82"/>
    <n v="800"/>
  </r>
  <r>
    <x v="40"/>
    <x v="0"/>
    <x v="1"/>
    <x v="6"/>
    <x v="83"/>
    <n v="2035.59"/>
  </r>
  <r>
    <x v="40"/>
    <x v="0"/>
    <x v="1"/>
    <x v="7"/>
    <x v="43"/>
    <n v="8194.74"/>
  </r>
  <r>
    <x v="40"/>
    <x v="0"/>
    <x v="1"/>
    <x v="8"/>
    <x v="62"/>
    <n v="587.54999999999995"/>
  </r>
  <r>
    <x v="40"/>
    <x v="0"/>
    <x v="1"/>
    <x v="8"/>
    <x v="47"/>
    <n v="724.19"/>
  </r>
  <r>
    <x v="40"/>
    <x v="0"/>
    <x v="1"/>
    <x v="8"/>
    <x v="64"/>
    <n v="3421.89"/>
  </r>
  <r>
    <x v="40"/>
    <x v="0"/>
    <x v="1"/>
    <x v="8"/>
    <x v="48"/>
    <n v="8150.19"/>
  </r>
  <r>
    <x v="41"/>
    <x v="0"/>
    <x v="0"/>
    <x v="0"/>
    <x v="0"/>
    <n v="6069.19"/>
  </r>
  <r>
    <x v="41"/>
    <x v="0"/>
    <x v="0"/>
    <x v="1"/>
    <x v="0"/>
    <n v="-376764.89"/>
  </r>
  <r>
    <x v="41"/>
    <x v="0"/>
    <x v="0"/>
    <x v="2"/>
    <x v="1"/>
    <n v="11086751.6"/>
  </r>
  <r>
    <x v="41"/>
    <x v="0"/>
    <x v="0"/>
    <x v="2"/>
    <x v="2"/>
    <n v="182554.26"/>
  </r>
  <r>
    <x v="41"/>
    <x v="0"/>
    <x v="0"/>
    <x v="2"/>
    <x v="3"/>
    <n v="497788.9"/>
  </r>
  <r>
    <x v="41"/>
    <x v="0"/>
    <x v="0"/>
    <x v="2"/>
    <x v="4"/>
    <n v="56665.34"/>
  </r>
  <r>
    <x v="41"/>
    <x v="0"/>
    <x v="0"/>
    <x v="2"/>
    <x v="5"/>
    <n v="121245.79"/>
  </r>
  <r>
    <x v="41"/>
    <x v="0"/>
    <x v="0"/>
    <x v="2"/>
    <x v="54"/>
    <n v="99686"/>
  </r>
  <r>
    <x v="41"/>
    <x v="0"/>
    <x v="0"/>
    <x v="3"/>
    <x v="1"/>
    <n v="6870125.8300000001"/>
  </r>
  <r>
    <x v="41"/>
    <x v="0"/>
    <x v="0"/>
    <x v="3"/>
    <x v="2"/>
    <n v="255502.84"/>
  </r>
  <r>
    <x v="41"/>
    <x v="0"/>
    <x v="0"/>
    <x v="3"/>
    <x v="3"/>
    <n v="189569.54"/>
  </r>
  <r>
    <x v="41"/>
    <x v="0"/>
    <x v="0"/>
    <x v="3"/>
    <x v="4"/>
    <n v="1300"/>
  </r>
  <r>
    <x v="41"/>
    <x v="0"/>
    <x v="0"/>
    <x v="3"/>
    <x v="5"/>
    <n v="40489.74"/>
  </r>
  <r>
    <x v="41"/>
    <x v="0"/>
    <x v="0"/>
    <x v="4"/>
    <x v="7"/>
    <n v="903616.15"/>
  </r>
  <r>
    <x v="41"/>
    <x v="0"/>
    <x v="0"/>
    <x v="4"/>
    <x v="8"/>
    <n v="548962"/>
  </r>
  <r>
    <x v="41"/>
    <x v="0"/>
    <x v="0"/>
    <x v="4"/>
    <x v="9"/>
    <n v="1811918.58"/>
  </r>
  <r>
    <x v="41"/>
    <x v="0"/>
    <x v="0"/>
    <x v="4"/>
    <x v="10"/>
    <n v="922051.13"/>
  </r>
  <r>
    <x v="41"/>
    <x v="0"/>
    <x v="0"/>
    <x v="4"/>
    <x v="11"/>
    <n v="24059.360000000001"/>
  </r>
  <r>
    <x v="41"/>
    <x v="0"/>
    <x v="0"/>
    <x v="4"/>
    <x v="12"/>
    <n v="24964.799999999999"/>
  </r>
  <r>
    <x v="41"/>
    <x v="0"/>
    <x v="0"/>
    <x v="4"/>
    <x v="13"/>
    <n v="64627.59"/>
  </r>
  <r>
    <x v="41"/>
    <x v="0"/>
    <x v="0"/>
    <x v="4"/>
    <x v="14"/>
    <n v="270535.43"/>
  </r>
  <r>
    <x v="41"/>
    <x v="0"/>
    <x v="0"/>
    <x v="4"/>
    <x v="15"/>
    <n v="1751956.54"/>
  </r>
  <r>
    <x v="41"/>
    <x v="0"/>
    <x v="0"/>
    <x v="4"/>
    <x v="16"/>
    <n v="2364130.9500000002"/>
  </r>
  <r>
    <x v="41"/>
    <x v="0"/>
    <x v="0"/>
    <x v="4"/>
    <x v="17"/>
    <n v="19031.93"/>
  </r>
  <r>
    <x v="41"/>
    <x v="0"/>
    <x v="0"/>
    <x v="5"/>
    <x v="18"/>
    <n v="727522.24"/>
  </r>
  <r>
    <x v="41"/>
    <x v="0"/>
    <x v="0"/>
    <x v="5"/>
    <x v="19"/>
    <n v="364883.79"/>
  </r>
  <r>
    <x v="41"/>
    <x v="0"/>
    <x v="0"/>
    <x v="5"/>
    <x v="20"/>
    <n v="67076.33"/>
  </r>
  <r>
    <x v="41"/>
    <x v="0"/>
    <x v="0"/>
    <x v="5"/>
    <x v="21"/>
    <n v="378128.1"/>
  </r>
  <r>
    <x v="41"/>
    <x v="0"/>
    <x v="0"/>
    <x v="5"/>
    <x v="22"/>
    <n v="355903.38"/>
  </r>
  <r>
    <x v="41"/>
    <x v="0"/>
    <x v="0"/>
    <x v="6"/>
    <x v="23"/>
    <n v="42761.97"/>
  </r>
  <r>
    <x v="41"/>
    <x v="0"/>
    <x v="0"/>
    <x v="6"/>
    <x v="24"/>
    <n v="5276.37"/>
  </r>
  <r>
    <x v="41"/>
    <x v="0"/>
    <x v="0"/>
    <x v="6"/>
    <x v="25"/>
    <n v="2411.5700000000002"/>
  </r>
  <r>
    <x v="41"/>
    <x v="0"/>
    <x v="0"/>
    <x v="6"/>
    <x v="26"/>
    <n v="152530.54999999999"/>
  </r>
  <r>
    <x v="41"/>
    <x v="0"/>
    <x v="0"/>
    <x v="6"/>
    <x v="27"/>
    <n v="336764.01"/>
  </r>
  <r>
    <x v="41"/>
    <x v="0"/>
    <x v="0"/>
    <x v="6"/>
    <x v="28"/>
    <n v="2040"/>
  </r>
  <r>
    <x v="41"/>
    <x v="0"/>
    <x v="0"/>
    <x v="6"/>
    <x v="29"/>
    <n v="34211.85"/>
  </r>
  <r>
    <x v="41"/>
    <x v="0"/>
    <x v="0"/>
    <x v="6"/>
    <x v="50"/>
    <n v="26540"/>
  </r>
  <r>
    <x v="41"/>
    <x v="0"/>
    <x v="0"/>
    <x v="6"/>
    <x v="30"/>
    <n v="119748.17"/>
  </r>
  <r>
    <x v="41"/>
    <x v="0"/>
    <x v="0"/>
    <x v="6"/>
    <x v="31"/>
    <n v="84505.08"/>
  </r>
  <r>
    <x v="41"/>
    <x v="0"/>
    <x v="0"/>
    <x v="6"/>
    <x v="33"/>
    <n v="77057.7"/>
  </r>
  <r>
    <x v="41"/>
    <x v="0"/>
    <x v="0"/>
    <x v="6"/>
    <x v="34"/>
    <n v="26001.79"/>
  </r>
  <r>
    <x v="41"/>
    <x v="0"/>
    <x v="0"/>
    <x v="6"/>
    <x v="35"/>
    <n v="150508.99"/>
  </r>
  <r>
    <x v="41"/>
    <x v="0"/>
    <x v="0"/>
    <x v="6"/>
    <x v="36"/>
    <n v="66753.81"/>
  </r>
  <r>
    <x v="41"/>
    <x v="0"/>
    <x v="0"/>
    <x v="6"/>
    <x v="59"/>
    <n v="46516.93"/>
  </r>
  <r>
    <x v="41"/>
    <x v="0"/>
    <x v="0"/>
    <x v="6"/>
    <x v="37"/>
    <n v="304977.84000000003"/>
  </r>
  <r>
    <x v="41"/>
    <x v="0"/>
    <x v="0"/>
    <x v="6"/>
    <x v="38"/>
    <n v="284949.90000000002"/>
  </r>
  <r>
    <x v="41"/>
    <x v="0"/>
    <x v="0"/>
    <x v="6"/>
    <x v="39"/>
    <n v="476.29"/>
  </r>
  <r>
    <x v="41"/>
    <x v="0"/>
    <x v="0"/>
    <x v="6"/>
    <x v="40"/>
    <n v="21458.93"/>
  </r>
  <r>
    <x v="41"/>
    <x v="0"/>
    <x v="0"/>
    <x v="6"/>
    <x v="41"/>
    <n v="680221.23"/>
  </r>
  <r>
    <x v="41"/>
    <x v="0"/>
    <x v="0"/>
    <x v="6"/>
    <x v="42"/>
    <n v="592000.21"/>
  </r>
  <r>
    <x v="41"/>
    <x v="0"/>
    <x v="0"/>
    <x v="6"/>
    <x v="53"/>
    <n v="319282.39"/>
  </r>
  <r>
    <x v="41"/>
    <x v="0"/>
    <x v="0"/>
    <x v="6"/>
    <x v="43"/>
    <n v="1844.92"/>
  </r>
  <r>
    <x v="41"/>
    <x v="0"/>
    <x v="0"/>
    <x v="6"/>
    <x v="60"/>
    <n v="69012.62"/>
  </r>
  <r>
    <x v="41"/>
    <x v="0"/>
    <x v="0"/>
    <x v="6"/>
    <x v="45"/>
    <n v="235228.74"/>
  </r>
  <r>
    <x v="41"/>
    <x v="0"/>
    <x v="0"/>
    <x v="6"/>
    <x v="70"/>
    <n v="5006.8999999999996"/>
  </r>
  <r>
    <x v="41"/>
    <x v="0"/>
    <x v="0"/>
    <x v="6"/>
    <x v="71"/>
    <n v="7087.58"/>
  </r>
  <r>
    <x v="41"/>
    <x v="0"/>
    <x v="0"/>
    <x v="7"/>
    <x v="43"/>
    <n v="48753"/>
  </r>
  <r>
    <x v="41"/>
    <x v="0"/>
    <x v="1"/>
    <x v="0"/>
    <x v="0"/>
    <n v="370695.7"/>
  </r>
  <r>
    <x v="41"/>
    <x v="0"/>
    <x v="1"/>
    <x v="2"/>
    <x v="1"/>
    <n v="859141.91"/>
  </r>
  <r>
    <x v="41"/>
    <x v="0"/>
    <x v="1"/>
    <x v="2"/>
    <x v="2"/>
    <n v="5731.43"/>
  </r>
  <r>
    <x v="41"/>
    <x v="0"/>
    <x v="1"/>
    <x v="2"/>
    <x v="3"/>
    <n v="62253.31"/>
  </r>
  <r>
    <x v="41"/>
    <x v="0"/>
    <x v="1"/>
    <x v="2"/>
    <x v="4"/>
    <n v="135759.79999999999"/>
  </r>
  <r>
    <x v="41"/>
    <x v="0"/>
    <x v="1"/>
    <x v="2"/>
    <x v="5"/>
    <n v="34374.379999999997"/>
  </r>
  <r>
    <x v="41"/>
    <x v="0"/>
    <x v="1"/>
    <x v="3"/>
    <x v="1"/>
    <n v="1799321.01"/>
  </r>
  <r>
    <x v="41"/>
    <x v="0"/>
    <x v="1"/>
    <x v="3"/>
    <x v="2"/>
    <n v="18515.5"/>
  </r>
  <r>
    <x v="41"/>
    <x v="0"/>
    <x v="1"/>
    <x v="3"/>
    <x v="3"/>
    <n v="55320.04"/>
  </r>
  <r>
    <x v="41"/>
    <x v="0"/>
    <x v="1"/>
    <x v="3"/>
    <x v="4"/>
    <n v="5650"/>
  </r>
  <r>
    <x v="41"/>
    <x v="0"/>
    <x v="1"/>
    <x v="3"/>
    <x v="5"/>
    <n v="1273.51"/>
  </r>
  <r>
    <x v="41"/>
    <x v="0"/>
    <x v="1"/>
    <x v="4"/>
    <x v="7"/>
    <n v="83330.539999999994"/>
  </r>
  <r>
    <x v="41"/>
    <x v="0"/>
    <x v="1"/>
    <x v="4"/>
    <x v="8"/>
    <n v="138549.17000000001"/>
  </r>
  <r>
    <x v="41"/>
    <x v="0"/>
    <x v="1"/>
    <x v="4"/>
    <x v="9"/>
    <n v="166245.06"/>
  </r>
  <r>
    <x v="41"/>
    <x v="0"/>
    <x v="1"/>
    <x v="4"/>
    <x v="10"/>
    <n v="227288.21"/>
  </r>
  <r>
    <x v="41"/>
    <x v="0"/>
    <x v="1"/>
    <x v="4"/>
    <x v="11"/>
    <n v="2359.69"/>
  </r>
  <r>
    <x v="41"/>
    <x v="0"/>
    <x v="1"/>
    <x v="4"/>
    <x v="12"/>
    <n v="6173.18"/>
  </r>
  <r>
    <x v="41"/>
    <x v="0"/>
    <x v="1"/>
    <x v="4"/>
    <x v="13"/>
    <n v="5781.22"/>
  </r>
  <r>
    <x v="41"/>
    <x v="0"/>
    <x v="1"/>
    <x v="4"/>
    <x v="14"/>
    <n v="59193.96"/>
  </r>
  <r>
    <x v="41"/>
    <x v="0"/>
    <x v="1"/>
    <x v="4"/>
    <x v="15"/>
    <n v="125676.31"/>
  </r>
  <r>
    <x v="41"/>
    <x v="0"/>
    <x v="1"/>
    <x v="4"/>
    <x v="16"/>
    <n v="408294.82"/>
  </r>
  <r>
    <x v="41"/>
    <x v="0"/>
    <x v="1"/>
    <x v="4"/>
    <x v="17"/>
    <n v="1100.07"/>
  </r>
  <r>
    <x v="41"/>
    <x v="0"/>
    <x v="1"/>
    <x v="5"/>
    <x v="18"/>
    <n v="67448.320000000007"/>
  </r>
  <r>
    <x v="41"/>
    <x v="0"/>
    <x v="1"/>
    <x v="5"/>
    <x v="21"/>
    <n v="4189.1499999999996"/>
  </r>
  <r>
    <x v="41"/>
    <x v="0"/>
    <x v="1"/>
    <x v="5"/>
    <x v="22"/>
    <n v="171.55"/>
  </r>
  <r>
    <x v="41"/>
    <x v="0"/>
    <x v="1"/>
    <x v="6"/>
    <x v="26"/>
    <n v="4449.9799999999996"/>
  </r>
  <r>
    <x v="41"/>
    <x v="0"/>
    <x v="1"/>
    <x v="6"/>
    <x v="27"/>
    <n v="164201.04"/>
  </r>
  <r>
    <x v="41"/>
    <x v="0"/>
    <x v="1"/>
    <x v="6"/>
    <x v="30"/>
    <n v="21988.1"/>
  </r>
  <r>
    <x v="41"/>
    <x v="0"/>
    <x v="1"/>
    <x v="6"/>
    <x v="33"/>
    <n v="8200.5"/>
  </r>
  <r>
    <x v="41"/>
    <x v="0"/>
    <x v="1"/>
    <x v="6"/>
    <x v="34"/>
    <n v="1117.1099999999999"/>
  </r>
  <r>
    <x v="41"/>
    <x v="0"/>
    <x v="1"/>
    <x v="6"/>
    <x v="36"/>
    <n v="153.75"/>
  </r>
  <r>
    <x v="41"/>
    <x v="0"/>
    <x v="1"/>
    <x v="6"/>
    <x v="38"/>
    <n v="10290.35"/>
  </r>
  <r>
    <x v="41"/>
    <x v="0"/>
    <x v="1"/>
    <x v="6"/>
    <x v="42"/>
    <n v="35000"/>
  </r>
  <r>
    <x v="41"/>
    <x v="0"/>
    <x v="1"/>
    <x v="6"/>
    <x v="53"/>
    <n v="234814.87"/>
  </r>
  <r>
    <x v="41"/>
    <x v="0"/>
    <x v="1"/>
    <x v="6"/>
    <x v="43"/>
    <n v="31.52"/>
  </r>
  <r>
    <x v="41"/>
    <x v="0"/>
    <x v="1"/>
    <x v="6"/>
    <x v="60"/>
    <n v="1933.6"/>
  </r>
  <r>
    <x v="41"/>
    <x v="0"/>
    <x v="1"/>
    <x v="6"/>
    <x v="45"/>
    <n v="9659.74"/>
  </r>
  <r>
    <x v="41"/>
    <x v="0"/>
    <x v="1"/>
    <x v="7"/>
    <x v="43"/>
    <n v="1246.28"/>
  </r>
  <r>
    <x v="42"/>
    <x v="0"/>
    <x v="0"/>
    <x v="0"/>
    <x v="0"/>
    <n v="131181.95000000001"/>
  </r>
  <r>
    <x v="42"/>
    <x v="0"/>
    <x v="0"/>
    <x v="1"/>
    <x v="0"/>
    <n v="-944103.81"/>
  </r>
  <r>
    <x v="42"/>
    <x v="0"/>
    <x v="0"/>
    <x v="2"/>
    <x v="1"/>
    <n v="24882028.59"/>
  </r>
  <r>
    <x v="42"/>
    <x v="0"/>
    <x v="0"/>
    <x v="2"/>
    <x v="2"/>
    <n v="723709.77"/>
  </r>
  <r>
    <x v="42"/>
    <x v="0"/>
    <x v="0"/>
    <x v="2"/>
    <x v="3"/>
    <n v="299586.46000000002"/>
  </r>
  <r>
    <x v="42"/>
    <x v="0"/>
    <x v="0"/>
    <x v="2"/>
    <x v="4"/>
    <n v="700695.98"/>
  </r>
  <r>
    <x v="42"/>
    <x v="0"/>
    <x v="0"/>
    <x v="2"/>
    <x v="5"/>
    <n v="153711.87"/>
  </r>
  <r>
    <x v="42"/>
    <x v="0"/>
    <x v="0"/>
    <x v="2"/>
    <x v="54"/>
    <n v="169726"/>
  </r>
  <r>
    <x v="42"/>
    <x v="0"/>
    <x v="0"/>
    <x v="3"/>
    <x v="1"/>
    <n v="8619847.1199999992"/>
  </r>
  <r>
    <x v="42"/>
    <x v="0"/>
    <x v="0"/>
    <x v="3"/>
    <x v="2"/>
    <n v="472237.67"/>
  </r>
  <r>
    <x v="42"/>
    <x v="0"/>
    <x v="0"/>
    <x v="3"/>
    <x v="3"/>
    <n v="297301.57"/>
  </r>
  <r>
    <x v="42"/>
    <x v="0"/>
    <x v="0"/>
    <x v="3"/>
    <x v="4"/>
    <n v="195579.1"/>
  </r>
  <r>
    <x v="42"/>
    <x v="0"/>
    <x v="0"/>
    <x v="3"/>
    <x v="5"/>
    <n v="65443.03"/>
  </r>
  <r>
    <x v="42"/>
    <x v="0"/>
    <x v="0"/>
    <x v="4"/>
    <x v="7"/>
    <n v="2017211.89"/>
  </r>
  <r>
    <x v="42"/>
    <x v="0"/>
    <x v="0"/>
    <x v="4"/>
    <x v="8"/>
    <n v="718808.5"/>
  </r>
  <r>
    <x v="42"/>
    <x v="0"/>
    <x v="0"/>
    <x v="4"/>
    <x v="9"/>
    <n v="4038444.25"/>
  </r>
  <r>
    <x v="42"/>
    <x v="0"/>
    <x v="0"/>
    <x v="4"/>
    <x v="10"/>
    <n v="1207522.81"/>
  </r>
  <r>
    <x v="42"/>
    <x v="0"/>
    <x v="0"/>
    <x v="4"/>
    <x v="11"/>
    <n v="102096.91"/>
  </r>
  <r>
    <x v="42"/>
    <x v="0"/>
    <x v="0"/>
    <x v="4"/>
    <x v="12"/>
    <n v="36549.620000000003"/>
  </r>
  <r>
    <x v="42"/>
    <x v="0"/>
    <x v="0"/>
    <x v="4"/>
    <x v="13"/>
    <n v="184292.71"/>
  </r>
  <r>
    <x v="42"/>
    <x v="0"/>
    <x v="0"/>
    <x v="4"/>
    <x v="14"/>
    <n v="318359.71000000002"/>
  </r>
  <r>
    <x v="42"/>
    <x v="0"/>
    <x v="0"/>
    <x v="4"/>
    <x v="15"/>
    <n v="3905056.81"/>
  </r>
  <r>
    <x v="42"/>
    <x v="0"/>
    <x v="0"/>
    <x v="4"/>
    <x v="16"/>
    <n v="3120357.45"/>
  </r>
  <r>
    <x v="42"/>
    <x v="0"/>
    <x v="0"/>
    <x v="5"/>
    <x v="18"/>
    <n v="1313319.6200000001"/>
  </r>
  <r>
    <x v="42"/>
    <x v="0"/>
    <x v="0"/>
    <x v="5"/>
    <x v="19"/>
    <n v="158273.65"/>
  </r>
  <r>
    <x v="42"/>
    <x v="0"/>
    <x v="0"/>
    <x v="5"/>
    <x v="20"/>
    <n v="889191.45"/>
  </r>
  <r>
    <x v="42"/>
    <x v="0"/>
    <x v="0"/>
    <x v="5"/>
    <x v="21"/>
    <n v="67166.22"/>
  </r>
  <r>
    <x v="42"/>
    <x v="0"/>
    <x v="0"/>
    <x v="5"/>
    <x v="22"/>
    <n v="659544.42000000004"/>
  </r>
  <r>
    <x v="42"/>
    <x v="0"/>
    <x v="0"/>
    <x v="6"/>
    <x v="23"/>
    <n v="193.48"/>
  </r>
  <r>
    <x v="42"/>
    <x v="0"/>
    <x v="0"/>
    <x v="6"/>
    <x v="25"/>
    <n v="1360972.8"/>
  </r>
  <r>
    <x v="42"/>
    <x v="0"/>
    <x v="0"/>
    <x v="6"/>
    <x v="26"/>
    <n v="130187.62"/>
  </r>
  <r>
    <x v="42"/>
    <x v="0"/>
    <x v="0"/>
    <x v="6"/>
    <x v="27"/>
    <n v="1255035.55"/>
  </r>
  <r>
    <x v="42"/>
    <x v="0"/>
    <x v="0"/>
    <x v="6"/>
    <x v="30"/>
    <n v="58926.39"/>
  </r>
  <r>
    <x v="42"/>
    <x v="0"/>
    <x v="0"/>
    <x v="6"/>
    <x v="33"/>
    <n v="242882.12"/>
  </r>
  <r>
    <x v="42"/>
    <x v="0"/>
    <x v="0"/>
    <x v="6"/>
    <x v="34"/>
    <n v="119409.69"/>
  </r>
  <r>
    <x v="42"/>
    <x v="0"/>
    <x v="0"/>
    <x v="6"/>
    <x v="35"/>
    <n v="210114.69"/>
  </r>
  <r>
    <x v="42"/>
    <x v="0"/>
    <x v="0"/>
    <x v="6"/>
    <x v="59"/>
    <n v="12020.36"/>
  </r>
  <r>
    <x v="42"/>
    <x v="0"/>
    <x v="0"/>
    <x v="6"/>
    <x v="68"/>
    <n v="30403.38"/>
  </r>
  <r>
    <x v="42"/>
    <x v="0"/>
    <x v="0"/>
    <x v="6"/>
    <x v="51"/>
    <n v="88233.38"/>
  </r>
  <r>
    <x v="42"/>
    <x v="0"/>
    <x v="0"/>
    <x v="6"/>
    <x v="52"/>
    <n v="52288.4"/>
  </r>
  <r>
    <x v="42"/>
    <x v="0"/>
    <x v="0"/>
    <x v="6"/>
    <x v="37"/>
    <n v="478862.86"/>
  </r>
  <r>
    <x v="42"/>
    <x v="0"/>
    <x v="0"/>
    <x v="6"/>
    <x v="38"/>
    <n v="426547.21"/>
  </r>
  <r>
    <x v="42"/>
    <x v="0"/>
    <x v="0"/>
    <x v="6"/>
    <x v="39"/>
    <n v="1500"/>
  </r>
  <r>
    <x v="42"/>
    <x v="0"/>
    <x v="0"/>
    <x v="6"/>
    <x v="40"/>
    <n v="8373.57"/>
  </r>
  <r>
    <x v="42"/>
    <x v="0"/>
    <x v="0"/>
    <x v="6"/>
    <x v="41"/>
    <n v="1201636.1000000001"/>
  </r>
  <r>
    <x v="42"/>
    <x v="0"/>
    <x v="0"/>
    <x v="6"/>
    <x v="53"/>
    <n v="4053.77"/>
  </r>
  <r>
    <x v="42"/>
    <x v="0"/>
    <x v="0"/>
    <x v="6"/>
    <x v="43"/>
    <n v="45377.96"/>
  </r>
  <r>
    <x v="42"/>
    <x v="0"/>
    <x v="0"/>
    <x v="6"/>
    <x v="44"/>
    <n v="403483.39"/>
  </r>
  <r>
    <x v="42"/>
    <x v="0"/>
    <x v="0"/>
    <x v="6"/>
    <x v="60"/>
    <n v="150701.39000000001"/>
  </r>
  <r>
    <x v="42"/>
    <x v="0"/>
    <x v="0"/>
    <x v="6"/>
    <x v="45"/>
    <n v="486684.27"/>
  </r>
  <r>
    <x v="42"/>
    <x v="0"/>
    <x v="0"/>
    <x v="6"/>
    <x v="71"/>
    <n v="29542.54"/>
  </r>
  <r>
    <x v="42"/>
    <x v="0"/>
    <x v="0"/>
    <x v="6"/>
    <x v="46"/>
    <n v="60052.25"/>
  </r>
  <r>
    <x v="42"/>
    <x v="0"/>
    <x v="0"/>
    <x v="7"/>
    <x v="43"/>
    <n v="47918.559999999998"/>
  </r>
  <r>
    <x v="42"/>
    <x v="0"/>
    <x v="0"/>
    <x v="8"/>
    <x v="62"/>
    <n v="45645.9"/>
  </r>
  <r>
    <x v="42"/>
    <x v="0"/>
    <x v="0"/>
    <x v="8"/>
    <x v="63"/>
    <n v="21902"/>
  </r>
  <r>
    <x v="42"/>
    <x v="0"/>
    <x v="0"/>
    <x v="8"/>
    <x v="65"/>
    <n v="23422.03"/>
  </r>
  <r>
    <x v="42"/>
    <x v="0"/>
    <x v="0"/>
    <x v="8"/>
    <x v="48"/>
    <n v="194723.02"/>
  </r>
  <r>
    <x v="42"/>
    <x v="0"/>
    <x v="1"/>
    <x v="0"/>
    <x v="0"/>
    <n v="968858.76"/>
  </r>
  <r>
    <x v="42"/>
    <x v="0"/>
    <x v="1"/>
    <x v="1"/>
    <x v="0"/>
    <n v="-155936.9"/>
  </r>
  <r>
    <x v="42"/>
    <x v="0"/>
    <x v="1"/>
    <x v="2"/>
    <x v="1"/>
    <n v="1225146.3999999999"/>
  </r>
  <r>
    <x v="42"/>
    <x v="0"/>
    <x v="1"/>
    <x v="2"/>
    <x v="3"/>
    <n v="18630.39"/>
  </r>
  <r>
    <x v="42"/>
    <x v="0"/>
    <x v="1"/>
    <x v="2"/>
    <x v="4"/>
    <n v="90826.4"/>
  </r>
  <r>
    <x v="42"/>
    <x v="0"/>
    <x v="1"/>
    <x v="3"/>
    <x v="1"/>
    <n v="1059464.79"/>
  </r>
  <r>
    <x v="42"/>
    <x v="0"/>
    <x v="1"/>
    <x v="3"/>
    <x v="4"/>
    <n v="276945.23"/>
  </r>
  <r>
    <x v="42"/>
    <x v="0"/>
    <x v="1"/>
    <x v="4"/>
    <x v="7"/>
    <n v="100021.42"/>
  </r>
  <r>
    <x v="42"/>
    <x v="0"/>
    <x v="1"/>
    <x v="4"/>
    <x v="8"/>
    <n v="100004.83"/>
  </r>
  <r>
    <x v="42"/>
    <x v="0"/>
    <x v="1"/>
    <x v="4"/>
    <x v="9"/>
    <n v="210230.19"/>
  </r>
  <r>
    <x v="42"/>
    <x v="0"/>
    <x v="1"/>
    <x v="4"/>
    <x v="10"/>
    <n v="168415.61"/>
  </r>
  <r>
    <x v="42"/>
    <x v="0"/>
    <x v="1"/>
    <x v="4"/>
    <x v="11"/>
    <n v="5030.74"/>
  </r>
  <r>
    <x v="42"/>
    <x v="0"/>
    <x v="1"/>
    <x v="4"/>
    <x v="12"/>
    <n v="5105.6000000000004"/>
  </r>
  <r>
    <x v="42"/>
    <x v="0"/>
    <x v="1"/>
    <x v="4"/>
    <x v="13"/>
    <n v="6570.37"/>
  </r>
  <r>
    <x v="42"/>
    <x v="0"/>
    <x v="1"/>
    <x v="4"/>
    <x v="14"/>
    <n v="48377.57"/>
  </r>
  <r>
    <x v="42"/>
    <x v="0"/>
    <x v="1"/>
    <x v="4"/>
    <x v="15"/>
    <n v="151041.07"/>
  </r>
  <r>
    <x v="42"/>
    <x v="0"/>
    <x v="1"/>
    <x v="4"/>
    <x v="16"/>
    <n v="303559.31"/>
  </r>
  <r>
    <x v="42"/>
    <x v="0"/>
    <x v="1"/>
    <x v="5"/>
    <x v="18"/>
    <n v="585478.74"/>
  </r>
  <r>
    <x v="42"/>
    <x v="0"/>
    <x v="1"/>
    <x v="5"/>
    <x v="21"/>
    <n v="40295.800000000003"/>
  </r>
  <r>
    <x v="42"/>
    <x v="0"/>
    <x v="1"/>
    <x v="5"/>
    <x v="22"/>
    <n v="412398.39"/>
  </r>
  <r>
    <x v="42"/>
    <x v="0"/>
    <x v="1"/>
    <x v="6"/>
    <x v="23"/>
    <n v="3027.58"/>
  </r>
  <r>
    <x v="42"/>
    <x v="0"/>
    <x v="1"/>
    <x v="6"/>
    <x v="24"/>
    <n v="7668.66"/>
  </r>
  <r>
    <x v="42"/>
    <x v="0"/>
    <x v="1"/>
    <x v="6"/>
    <x v="25"/>
    <n v="24800"/>
  </r>
  <r>
    <x v="42"/>
    <x v="0"/>
    <x v="1"/>
    <x v="6"/>
    <x v="26"/>
    <n v="4157"/>
  </r>
  <r>
    <x v="42"/>
    <x v="0"/>
    <x v="1"/>
    <x v="6"/>
    <x v="27"/>
    <n v="218665.27"/>
  </r>
  <r>
    <x v="42"/>
    <x v="0"/>
    <x v="1"/>
    <x v="6"/>
    <x v="28"/>
    <n v="31579.5"/>
  </r>
  <r>
    <x v="42"/>
    <x v="0"/>
    <x v="1"/>
    <x v="6"/>
    <x v="29"/>
    <n v="39454.71"/>
  </r>
  <r>
    <x v="42"/>
    <x v="0"/>
    <x v="1"/>
    <x v="6"/>
    <x v="30"/>
    <n v="32715.39"/>
  </r>
  <r>
    <x v="42"/>
    <x v="0"/>
    <x v="1"/>
    <x v="6"/>
    <x v="34"/>
    <n v="498.33"/>
  </r>
  <r>
    <x v="42"/>
    <x v="0"/>
    <x v="1"/>
    <x v="6"/>
    <x v="35"/>
    <n v="10947.29"/>
  </r>
  <r>
    <x v="42"/>
    <x v="0"/>
    <x v="1"/>
    <x v="6"/>
    <x v="59"/>
    <n v="56851.97"/>
  </r>
  <r>
    <x v="42"/>
    <x v="0"/>
    <x v="1"/>
    <x v="6"/>
    <x v="68"/>
    <n v="76415.92"/>
  </r>
  <r>
    <x v="42"/>
    <x v="0"/>
    <x v="1"/>
    <x v="6"/>
    <x v="38"/>
    <n v="451474.01"/>
  </r>
  <r>
    <x v="42"/>
    <x v="0"/>
    <x v="1"/>
    <x v="6"/>
    <x v="39"/>
    <n v="3217.5"/>
  </r>
  <r>
    <x v="42"/>
    <x v="0"/>
    <x v="1"/>
    <x v="6"/>
    <x v="40"/>
    <n v="55872.49"/>
  </r>
  <r>
    <x v="42"/>
    <x v="0"/>
    <x v="1"/>
    <x v="6"/>
    <x v="43"/>
    <n v="16128.8"/>
  </r>
  <r>
    <x v="42"/>
    <x v="0"/>
    <x v="1"/>
    <x v="6"/>
    <x v="44"/>
    <n v="450"/>
  </r>
  <r>
    <x v="42"/>
    <x v="0"/>
    <x v="1"/>
    <x v="6"/>
    <x v="46"/>
    <n v="54081.38"/>
  </r>
  <r>
    <x v="42"/>
    <x v="0"/>
    <x v="1"/>
    <x v="7"/>
    <x v="43"/>
    <n v="17814.72"/>
  </r>
  <r>
    <x v="42"/>
    <x v="0"/>
    <x v="1"/>
    <x v="8"/>
    <x v="48"/>
    <n v="6653"/>
  </r>
  <r>
    <x v="43"/>
    <x v="0"/>
    <x v="0"/>
    <x v="0"/>
    <x v="0"/>
    <n v="10320.26"/>
  </r>
  <r>
    <x v="43"/>
    <x v="0"/>
    <x v="0"/>
    <x v="1"/>
    <x v="0"/>
    <n v="-121478.29"/>
  </r>
  <r>
    <x v="43"/>
    <x v="0"/>
    <x v="0"/>
    <x v="2"/>
    <x v="1"/>
    <n v="936235.1"/>
  </r>
  <r>
    <x v="43"/>
    <x v="0"/>
    <x v="0"/>
    <x v="2"/>
    <x v="2"/>
    <n v="12190.94"/>
  </r>
  <r>
    <x v="43"/>
    <x v="0"/>
    <x v="0"/>
    <x v="2"/>
    <x v="3"/>
    <n v="8860.9599999999991"/>
  </r>
  <r>
    <x v="43"/>
    <x v="0"/>
    <x v="0"/>
    <x v="2"/>
    <x v="4"/>
    <n v="30260.45"/>
  </r>
  <r>
    <x v="43"/>
    <x v="0"/>
    <x v="0"/>
    <x v="2"/>
    <x v="5"/>
    <n v="290"/>
  </r>
  <r>
    <x v="43"/>
    <x v="0"/>
    <x v="0"/>
    <x v="3"/>
    <x v="1"/>
    <n v="651975.78"/>
  </r>
  <r>
    <x v="43"/>
    <x v="0"/>
    <x v="0"/>
    <x v="3"/>
    <x v="2"/>
    <n v="35670.239999999998"/>
  </r>
  <r>
    <x v="43"/>
    <x v="0"/>
    <x v="0"/>
    <x v="3"/>
    <x v="3"/>
    <n v="50125.62"/>
  </r>
  <r>
    <x v="43"/>
    <x v="0"/>
    <x v="0"/>
    <x v="3"/>
    <x v="4"/>
    <n v="7137.5"/>
  </r>
  <r>
    <x v="43"/>
    <x v="0"/>
    <x v="0"/>
    <x v="3"/>
    <x v="5"/>
    <n v="6112.17"/>
  </r>
  <r>
    <x v="43"/>
    <x v="0"/>
    <x v="0"/>
    <x v="4"/>
    <x v="7"/>
    <n v="74165.61"/>
  </r>
  <r>
    <x v="43"/>
    <x v="0"/>
    <x v="0"/>
    <x v="4"/>
    <x v="8"/>
    <n v="55547.73"/>
  </r>
  <r>
    <x v="43"/>
    <x v="0"/>
    <x v="0"/>
    <x v="4"/>
    <x v="9"/>
    <n v="147201.76"/>
  </r>
  <r>
    <x v="43"/>
    <x v="0"/>
    <x v="0"/>
    <x v="4"/>
    <x v="10"/>
    <n v="93982.58"/>
  </r>
  <r>
    <x v="43"/>
    <x v="0"/>
    <x v="0"/>
    <x v="4"/>
    <x v="11"/>
    <n v="1668.18"/>
  </r>
  <r>
    <x v="43"/>
    <x v="0"/>
    <x v="0"/>
    <x v="4"/>
    <x v="12"/>
    <n v="1308.9100000000001"/>
  </r>
  <r>
    <x v="43"/>
    <x v="0"/>
    <x v="0"/>
    <x v="4"/>
    <x v="13"/>
    <n v="5105.12"/>
  </r>
  <r>
    <x v="43"/>
    <x v="0"/>
    <x v="0"/>
    <x v="4"/>
    <x v="14"/>
    <n v="17898.34"/>
  </r>
  <r>
    <x v="43"/>
    <x v="0"/>
    <x v="0"/>
    <x v="4"/>
    <x v="15"/>
    <n v="126733.88"/>
  </r>
  <r>
    <x v="43"/>
    <x v="0"/>
    <x v="0"/>
    <x v="4"/>
    <x v="16"/>
    <n v="221539.97"/>
  </r>
  <r>
    <x v="43"/>
    <x v="0"/>
    <x v="0"/>
    <x v="5"/>
    <x v="18"/>
    <n v="78122.850000000006"/>
  </r>
  <r>
    <x v="43"/>
    <x v="0"/>
    <x v="0"/>
    <x v="5"/>
    <x v="19"/>
    <n v="23301.15"/>
  </r>
  <r>
    <x v="43"/>
    <x v="0"/>
    <x v="0"/>
    <x v="5"/>
    <x v="20"/>
    <n v="115745.61"/>
  </r>
  <r>
    <x v="43"/>
    <x v="0"/>
    <x v="0"/>
    <x v="5"/>
    <x v="21"/>
    <n v="2442.0300000000002"/>
  </r>
  <r>
    <x v="43"/>
    <x v="0"/>
    <x v="0"/>
    <x v="5"/>
    <x v="22"/>
    <n v="129925.25"/>
  </r>
  <r>
    <x v="43"/>
    <x v="0"/>
    <x v="0"/>
    <x v="6"/>
    <x v="23"/>
    <n v="12500"/>
  </r>
  <r>
    <x v="43"/>
    <x v="0"/>
    <x v="0"/>
    <x v="6"/>
    <x v="24"/>
    <n v="4481.75"/>
  </r>
  <r>
    <x v="43"/>
    <x v="0"/>
    <x v="0"/>
    <x v="6"/>
    <x v="25"/>
    <n v="253492.86"/>
  </r>
  <r>
    <x v="43"/>
    <x v="0"/>
    <x v="0"/>
    <x v="6"/>
    <x v="26"/>
    <n v="11996.43"/>
  </r>
  <r>
    <x v="43"/>
    <x v="0"/>
    <x v="0"/>
    <x v="6"/>
    <x v="27"/>
    <n v="20083.46"/>
  </r>
  <r>
    <x v="43"/>
    <x v="0"/>
    <x v="0"/>
    <x v="6"/>
    <x v="28"/>
    <n v="1266.5"/>
  </r>
  <r>
    <x v="43"/>
    <x v="0"/>
    <x v="0"/>
    <x v="6"/>
    <x v="29"/>
    <n v="1131"/>
  </r>
  <r>
    <x v="43"/>
    <x v="0"/>
    <x v="0"/>
    <x v="6"/>
    <x v="33"/>
    <n v="28.84"/>
  </r>
  <r>
    <x v="43"/>
    <x v="0"/>
    <x v="0"/>
    <x v="6"/>
    <x v="34"/>
    <n v="5936.7"/>
  </r>
  <r>
    <x v="43"/>
    <x v="0"/>
    <x v="0"/>
    <x v="6"/>
    <x v="35"/>
    <n v="15454.85"/>
  </r>
  <r>
    <x v="43"/>
    <x v="0"/>
    <x v="0"/>
    <x v="6"/>
    <x v="36"/>
    <n v="34148.589999999997"/>
  </r>
  <r>
    <x v="43"/>
    <x v="0"/>
    <x v="0"/>
    <x v="6"/>
    <x v="59"/>
    <n v="328.43"/>
  </r>
  <r>
    <x v="43"/>
    <x v="0"/>
    <x v="0"/>
    <x v="6"/>
    <x v="68"/>
    <n v="10347.98"/>
  </r>
  <r>
    <x v="43"/>
    <x v="0"/>
    <x v="0"/>
    <x v="6"/>
    <x v="51"/>
    <n v="11857.89"/>
  </r>
  <r>
    <x v="43"/>
    <x v="0"/>
    <x v="0"/>
    <x v="6"/>
    <x v="37"/>
    <n v="81588.13"/>
  </r>
  <r>
    <x v="43"/>
    <x v="0"/>
    <x v="0"/>
    <x v="6"/>
    <x v="38"/>
    <n v="18989.82"/>
  </r>
  <r>
    <x v="43"/>
    <x v="0"/>
    <x v="0"/>
    <x v="6"/>
    <x v="39"/>
    <n v="611.73"/>
  </r>
  <r>
    <x v="43"/>
    <x v="0"/>
    <x v="0"/>
    <x v="6"/>
    <x v="40"/>
    <n v="303.24"/>
  </r>
  <r>
    <x v="43"/>
    <x v="0"/>
    <x v="0"/>
    <x v="6"/>
    <x v="43"/>
    <n v="2835"/>
  </r>
  <r>
    <x v="43"/>
    <x v="0"/>
    <x v="0"/>
    <x v="6"/>
    <x v="44"/>
    <n v="93090.37"/>
  </r>
  <r>
    <x v="43"/>
    <x v="0"/>
    <x v="0"/>
    <x v="6"/>
    <x v="45"/>
    <n v="14395"/>
  </r>
  <r>
    <x v="43"/>
    <x v="0"/>
    <x v="0"/>
    <x v="6"/>
    <x v="46"/>
    <n v="9282.48"/>
  </r>
  <r>
    <x v="43"/>
    <x v="0"/>
    <x v="0"/>
    <x v="7"/>
    <x v="43"/>
    <n v="6364.63"/>
  </r>
  <r>
    <x v="43"/>
    <x v="0"/>
    <x v="1"/>
    <x v="0"/>
    <x v="0"/>
    <n v="111158.03"/>
  </r>
  <r>
    <x v="43"/>
    <x v="0"/>
    <x v="1"/>
    <x v="2"/>
    <x v="1"/>
    <n v="31479.279999999999"/>
  </r>
  <r>
    <x v="43"/>
    <x v="0"/>
    <x v="1"/>
    <x v="2"/>
    <x v="2"/>
    <n v="580"/>
  </r>
  <r>
    <x v="43"/>
    <x v="0"/>
    <x v="1"/>
    <x v="2"/>
    <x v="3"/>
    <n v="305"/>
  </r>
  <r>
    <x v="43"/>
    <x v="0"/>
    <x v="1"/>
    <x v="2"/>
    <x v="4"/>
    <n v="7103.69"/>
  </r>
  <r>
    <x v="43"/>
    <x v="0"/>
    <x v="1"/>
    <x v="3"/>
    <x v="1"/>
    <n v="84629.86"/>
  </r>
  <r>
    <x v="43"/>
    <x v="0"/>
    <x v="1"/>
    <x v="3"/>
    <x v="2"/>
    <n v="2647.95"/>
  </r>
  <r>
    <x v="43"/>
    <x v="0"/>
    <x v="1"/>
    <x v="3"/>
    <x v="3"/>
    <n v="38.94"/>
  </r>
  <r>
    <x v="43"/>
    <x v="0"/>
    <x v="1"/>
    <x v="3"/>
    <x v="4"/>
    <n v="7400"/>
  </r>
  <r>
    <x v="43"/>
    <x v="0"/>
    <x v="1"/>
    <x v="4"/>
    <x v="7"/>
    <n v="2951.7"/>
  </r>
  <r>
    <x v="43"/>
    <x v="0"/>
    <x v="1"/>
    <x v="4"/>
    <x v="8"/>
    <n v="7038.89"/>
  </r>
  <r>
    <x v="43"/>
    <x v="0"/>
    <x v="1"/>
    <x v="4"/>
    <x v="9"/>
    <n v="5796.64"/>
  </r>
  <r>
    <x v="43"/>
    <x v="0"/>
    <x v="1"/>
    <x v="4"/>
    <x v="10"/>
    <n v="9918.07"/>
  </r>
  <r>
    <x v="43"/>
    <x v="0"/>
    <x v="1"/>
    <x v="4"/>
    <x v="11"/>
    <n v="69.8"/>
  </r>
  <r>
    <x v="43"/>
    <x v="0"/>
    <x v="1"/>
    <x v="4"/>
    <x v="12"/>
    <n v="167.28"/>
  </r>
  <r>
    <x v="43"/>
    <x v="0"/>
    <x v="1"/>
    <x v="4"/>
    <x v="13"/>
    <n v="437.78"/>
  </r>
  <r>
    <x v="43"/>
    <x v="0"/>
    <x v="1"/>
    <x v="4"/>
    <x v="14"/>
    <n v="1137.5999999999999"/>
  </r>
  <r>
    <x v="43"/>
    <x v="0"/>
    <x v="1"/>
    <x v="4"/>
    <x v="15"/>
    <n v="10061.9"/>
  </r>
  <r>
    <x v="43"/>
    <x v="0"/>
    <x v="1"/>
    <x v="4"/>
    <x v="16"/>
    <n v="19855.759999999998"/>
  </r>
  <r>
    <x v="43"/>
    <x v="0"/>
    <x v="1"/>
    <x v="5"/>
    <x v="18"/>
    <n v="969"/>
  </r>
  <r>
    <x v="43"/>
    <x v="0"/>
    <x v="1"/>
    <x v="5"/>
    <x v="22"/>
    <n v="17488.830000000002"/>
  </r>
  <r>
    <x v="43"/>
    <x v="0"/>
    <x v="1"/>
    <x v="6"/>
    <x v="27"/>
    <n v="313.11"/>
  </r>
  <r>
    <x v="43"/>
    <x v="0"/>
    <x v="1"/>
    <x v="6"/>
    <x v="42"/>
    <n v="86635.6"/>
  </r>
  <r>
    <x v="43"/>
    <x v="0"/>
    <x v="1"/>
    <x v="6"/>
    <x v="43"/>
    <n v="6196"/>
  </r>
  <r>
    <x v="43"/>
    <x v="0"/>
    <x v="1"/>
    <x v="6"/>
    <x v="44"/>
    <n v="51549.02"/>
  </r>
  <r>
    <x v="43"/>
    <x v="0"/>
    <x v="1"/>
    <x v="6"/>
    <x v="46"/>
    <n v="107"/>
  </r>
  <r>
    <x v="43"/>
    <x v="0"/>
    <x v="1"/>
    <x v="7"/>
    <x v="43"/>
    <n v="95.7"/>
  </r>
  <r>
    <x v="44"/>
    <x v="0"/>
    <x v="0"/>
    <x v="1"/>
    <x v="0"/>
    <n v="-208720.84"/>
  </r>
  <r>
    <x v="44"/>
    <x v="0"/>
    <x v="0"/>
    <x v="2"/>
    <x v="1"/>
    <n v="4025703.75"/>
  </r>
  <r>
    <x v="44"/>
    <x v="0"/>
    <x v="0"/>
    <x v="2"/>
    <x v="2"/>
    <n v="36938.32"/>
  </r>
  <r>
    <x v="44"/>
    <x v="0"/>
    <x v="0"/>
    <x v="2"/>
    <x v="3"/>
    <n v="101655.52"/>
  </r>
  <r>
    <x v="44"/>
    <x v="0"/>
    <x v="0"/>
    <x v="2"/>
    <x v="4"/>
    <n v="68596.75"/>
  </r>
  <r>
    <x v="44"/>
    <x v="0"/>
    <x v="0"/>
    <x v="2"/>
    <x v="5"/>
    <n v="6062.33"/>
  </r>
  <r>
    <x v="44"/>
    <x v="0"/>
    <x v="0"/>
    <x v="2"/>
    <x v="54"/>
    <n v="31515"/>
  </r>
  <r>
    <x v="44"/>
    <x v="0"/>
    <x v="0"/>
    <x v="3"/>
    <x v="1"/>
    <n v="1639028.97"/>
  </r>
  <r>
    <x v="44"/>
    <x v="0"/>
    <x v="0"/>
    <x v="3"/>
    <x v="2"/>
    <n v="53927.83"/>
  </r>
  <r>
    <x v="44"/>
    <x v="0"/>
    <x v="0"/>
    <x v="3"/>
    <x v="3"/>
    <n v="104985.47"/>
  </r>
  <r>
    <x v="44"/>
    <x v="0"/>
    <x v="0"/>
    <x v="3"/>
    <x v="4"/>
    <n v="3100"/>
  </r>
  <r>
    <x v="44"/>
    <x v="0"/>
    <x v="0"/>
    <x v="4"/>
    <x v="7"/>
    <n v="321101.34000000003"/>
  </r>
  <r>
    <x v="44"/>
    <x v="0"/>
    <x v="0"/>
    <x v="4"/>
    <x v="8"/>
    <n v="135293.24"/>
  </r>
  <r>
    <x v="44"/>
    <x v="0"/>
    <x v="0"/>
    <x v="4"/>
    <x v="9"/>
    <n v="642298"/>
  </r>
  <r>
    <x v="44"/>
    <x v="0"/>
    <x v="0"/>
    <x v="4"/>
    <x v="10"/>
    <n v="229915.08"/>
  </r>
  <r>
    <x v="44"/>
    <x v="0"/>
    <x v="0"/>
    <x v="4"/>
    <x v="69"/>
    <n v="1500"/>
  </r>
  <r>
    <x v="44"/>
    <x v="0"/>
    <x v="0"/>
    <x v="4"/>
    <x v="84"/>
    <n v="4517.68"/>
  </r>
  <r>
    <x v="44"/>
    <x v="0"/>
    <x v="0"/>
    <x v="4"/>
    <x v="11"/>
    <n v="15007.67"/>
  </r>
  <r>
    <x v="44"/>
    <x v="0"/>
    <x v="0"/>
    <x v="4"/>
    <x v="12"/>
    <n v="7436.04"/>
  </r>
  <r>
    <x v="44"/>
    <x v="0"/>
    <x v="0"/>
    <x v="4"/>
    <x v="13"/>
    <n v="27024.84"/>
  </r>
  <r>
    <x v="44"/>
    <x v="0"/>
    <x v="0"/>
    <x v="4"/>
    <x v="14"/>
    <n v="42918.77"/>
  </r>
  <r>
    <x v="44"/>
    <x v="0"/>
    <x v="0"/>
    <x v="4"/>
    <x v="15"/>
    <n v="657315.71"/>
  </r>
  <r>
    <x v="44"/>
    <x v="0"/>
    <x v="0"/>
    <x v="4"/>
    <x v="16"/>
    <n v="563546.79"/>
  </r>
  <r>
    <x v="44"/>
    <x v="0"/>
    <x v="0"/>
    <x v="5"/>
    <x v="18"/>
    <n v="290384.46000000002"/>
  </r>
  <r>
    <x v="44"/>
    <x v="0"/>
    <x v="0"/>
    <x v="5"/>
    <x v="19"/>
    <n v="35394.58"/>
  </r>
  <r>
    <x v="44"/>
    <x v="0"/>
    <x v="0"/>
    <x v="5"/>
    <x v="20"/>
    <n v="336140.53"/>
  </r>
  <r>
    <x v="44"/>
    <x v="0"/>
    <x v="0"/>
    <x v="5"/>
    <x v="21"/>
    <n v="4605.32"/>
  </r>
  <r>
    <x v="44"/>
    <x v="0"/>
    <x v="0"/>
    <x v="5"/>
    <x v="22"/>
    <n v="93459.53"/>
  </r>
  <r>
    <x v="44"/>
    <x v="0"/>
    <x v="0"/>
    <x v="6"/>
    <x v="23"/>
    <n v="7645.08"/>
  </r>
  <r>
    <x v="44"/>
    <x v="0"/>
    <x v="0"/>
    <x v="6"/>
    <x v="24"/>
    <n v="4697.18"/>
  </r>
  <r>
    <x v="44"/>
    <x v="0"/>
    <x v="0"/>
    <x v="6"/>
    <x v="25"/>
    <n v="4165.5600000000004"/>
  </r>
  <r>
    <x v="44"/>
    <x v="0"/>
    <x v="0"/>
    <x v="6"/>
    <x v="26"/>
    <n v="41055.31"/>
  </r>
  <r>
    <x v="44"/>
    <x v="0"/>
    <x v="0"/>
    <x v="6"/>
    <x v="27"/>
    <n v="116700.17"/>
  </r>
  <r>
    <x v="44"/>
    <x v="0"/>
    <x v="0"/>
    <x v="6"/>
    <x v="28"/>
    <n v="1858.5"/>
  </r>
  <r>
    <x v="44"/>
    <x v="0"/>
    <x v="0"/>
    <x v="6"/>
    <x v="29"/>
    <n v="26706.89"/>
  </r>
  <r>
    <x v="44"/>
    <x v="0"/>
    <x v="0"/>
    <x v="6"/>
    <x v="30"/>
    <n v="8341.5499999999993"/>
  </r>
  <r>
    <x v="44"/>
    <x v="0"/>
    <x v="0"/>
    <x v="6"/>
    <x v="31"/>
    <n v="16497.21"/>
  </r>
  <r>
    <x v="44"/>
    <x v="0"/>
    <x v="0"/>
    <x v="6"/>
    <x v="33"/>
    <n v="44121.21"/>
  </r>
  <r>
    <x v="44"/>
    <x v="0"/>
    <x v="0"/>
    <x v="6"/>
    <x v="34"/>
    <n v="18474.09"/>
  </r>
  <r>
    <x v="44"/>
    <x v="0"/>
    <x v="0"/>
    <x v="6"/>
    <x v="35"/>
    <n v="56438.16"/>
  </r>
  <r>
    <x v="44"/>
    <x v="0"/>
    <x v="0"/>
    <x v="6"/>
    <x v="36"/>
    <n v="148.02000000000001"/>
  </r>
  <r>
    <x v="44"/>
    <x v="0"/>
    <x v="0"/>
    <x v="6"/>
    <x v="58"/>
    <n v="2550"/>
  </r>
  <r>
    <x v="44"/>
    <x v="0"/>
    <x v="0"/>
    <x v="6"/>
    <x v="59"/>
    <n v="200"/>
  </r>
  <r>
    <x v="44"/>
    <x v="0"/>
    <x v="0"/>
    <x v="6"/>
    <x v="68"/>
    <n v="36328.559999999998"/>
  </r>
  <r>
    <x v="44"/>
    <x v="0"/>
    <x v="0"/>
    <x v="6"/>
    <x v="51"/>
    <n v="15112.82"/>
  </r>
  <r>
    <x v="44"/>
    <x v="0"/>
    <x v="0"/>
    <x v="6"/>
    <x v="37"/>
    <n v="126819.06"/>
  </r>
  <r>
    <x v="44"/>
    <x v="0"/>
    <x v="0"/>
    <x v="6"/>
    <x v="38"/>
    <n v="185277.82"/>
  </r>
  <r>
    <x v="44"/>
    <x v="0"/>
    <x v="0"/>
    <x v="6"/>
    <x v="39"/>
    <n v="492.94"/>
  </r>
  <r>
    <x v="44"/>
    <x v="0"/>
    <x v="0"/>
    <x v="6"/>
    <x v="40"/>
    <n v="1233.83"/>
  </r>
  <r>
    <x v="44"/>
    <x v="0"/>
    <x v="0"/>
    <x v="6"/>
    <x v="41"/>
    <n v="36960"/>
  </r>
  <r>
    <x v="44"/>
    <x v="0"/>
    <x v="0"/>
    <x v="6"/>
    <x v="53"/>
    <n v="571"/>
  </r>
  <r>
    <x v="44"/>
    <x v="0"/>
    <x v="0"/>
    <x v="6"/>
    <x v="43"/>
    <n v="7320.5"/>
  </r>
  <r>
    <x v="44"/>
    <x v="0"/>
    <x v="0"/>
    <x v="6"/>
    <x v="44"/>
    <n v="304936.95"/>
  </r>
  <r>
    <x v="44"/>
    <x v="0"/>
    <x v="0"/>
    <x v="6"/>
    <x v="45"/>
    <n v="68963"/>
  </r>
  <r>
    <x v="44"/>
    <x v="0"/>
    <x v="0"/>
    <x v="6"/>
    <x v="46"/>
    <n v="22473.13"/>
  </r>
  <r>
    <x v="44"/>
    <x v="0"/>
    <x v="0"/>
    <x v="7"/>
    <x v="43"/>
    <n v="36325.129999999997"/>
  </r>
  <r>
    <x v="44"/>
    <x v="0"/>
    <x v="0"/>
    <x v="8"/>
    <x v="48"/>
    <n v="20441.62"/>
  </r>
  <r>
    <x v="44"/>
    <x v="0"/>
    <x v="1"/>
    <x v="0"/>
    <x v="0"/>
    <n v="208720.84"/>
  </r>
  <r>
    <x v="44"/>
    <x v="0"/>
    <x v="1"/>
    <x v="2"/>
    <x v="1"/>
    <n v="82569.42"/>
  </r>
  <r>
    <x v="44"/>
    <x v="0"/>
    <x v="1"/>
    <x v="2"/>
    <x v="4"/>
    <n v="69233.440000000002"/>
  </r>
  <r>
    <x v="44"/>
    <x v="0"/>
    <x v="1"/>
    <x v="3"/>
    <x v="1"/>
    <n v="379521.94"/>
  </r>
  <r>
    <x v="44"/>
    <x v="0"/>
    <x v="1"/>
    <x v="3"/>
    <x v="2"/>
    <n v="27692.42"/>
  </r>
  <r>
    <x v="44"/>
    <x v="0"/>
    <x v="1"/>
    <x v="3"/>
    <x v="3"/>
    <n v="12921.67"/>
  </r>
  <r>
    <x v="44"/>
    <x v="0"/>
    <x v="1"/>
    <x v="3"/>
    <x v="4"/>
    <n v="94613.45"/>
  </r>
  <r>
    <x v="44"/>
    <x v="0"/>
    <x v="1"/>
    <x v="4"/>
    <x v="7"/>
    <n v="11154.17"/>
  </r>
  <r>
    <x v="44"/>
    <x v="0"/>
    <x v="1"/>
    <x v="4"/>
    <x v="8"/>
    <n v="38999.78"/>
  </r>
  <r>
    <x v="44"/>
    <x v="0"/>
    <x v="1"/>
    <x v="4"/>
    <x v="9"/>
    <n v="23316.36"/>
  </r>
  <r>
    <x v="44"/>
    <x v="0"/>
    <x v="1"/>
    <x v="4"/>
    <x v="10"/>
    <n v="60608.06"/>
  </r>
  <r>
    <x v="44"/>
    <x v="0"/>
    <x v="1"/>
    <x v="4"/>
    <x v="11"/>
    <n v="444.09"/>
  </r>
  <r>
    <x v="44"/>
    <x v="0"/>
    <x v="1"/>
    <x v="4"/>
    <x v="12"/>
    <n v="2145.59"/>
  </r>
  <r>
    <x v="44"/>
    <x v="0"/>
    <x v="1"/>
    <x v="4"/>
    <x v="13"/>
    <n v="1152.6400000000001"/>
  </r>
  <r>
    <x v="44"/>
    <x v="0"/>
    <x v="1"/>
    <x v="4"/>
    <x v="14"/>
    <n v="9411.73"/>
  </r>
  <r>
    <x v="44"/>
    <x v="0"/>
    <x v="1"/>
    <x v="4"/>
    <x v="15"/>
    <n v="8391.35"/>
  </r>
  <r>
    <x v="44"/>
    <x v="0"/>
    <x v="1"/>
    <x v="4"/>
    <x v="16"/>
    <n v="108266.17"/>
  </r>
  <r>
    <x v="44"/>
    <x v="0"/>
    <x v="1"/>
    <x v="5"/>
    <x v="18"/>
    <n v="13547.7"/>
  </r>
  <r>
    <x v="44"/>
    <x v="0"/>
    <x v="1"/>
    <x v="6"/>
    <x v="27"/>
    <n v="16393.099999999999"/>
  </r>
  <r>
    <x v="44"/>
    <x v="0"/>
    <x v="1"/>
    <x v="6"/>
    <x v="35"/>
    <n v="335.47"/>
  </r>
  <r>
    <x v="44"/>
    <x v="0"/>
    <x v="1"/>
    <x v="6"/>
    <x v="46"/>
    <n v="3343.95"/>
  </r>
  <r>
    <x v="44"/>
    <x v="0"/>
    <x v="1"/>
    <x v="7"/>
    <x v="43"/>
    <n v="4301.01"/>
  </r>
  <r>
    <x v="45"/>
    <x v="0"/>
    <x v="0"/>
    <x v="1"/>
    <x v="0"/>
    <n v="-19197.39"/>
  </r>
  <r>
    <x v="45"/>
    <x v="0"/>
    <x v="0"/>
    <x v="2"/>
    <x v="1"/>
    <n v="128802.88"/>
  </r>
  <r>
    <x v="45"/>
    <x v="0"/>
    <x v="0"/>
    <x v="2"/>
    <x v="2"/>
    <n v="1720"/>
  </r>
  <r>
    <x v="45"/>
    <x v="0"/>
    <x v="0"/>
    <x v="2"/>
    <x v="4"/>
    <n v="273.51"/>
  </r>
  <r>
    <x v="45"/>
    <x v="0"/>
    <x v="0"/>
    <x v="3"/>
    <x v="1"/>
    <n v="112176.03"/>
  </r>
  <r>
    <x v="45"/>
    <x v="0"/>
    <x v="0"/>
    <x v="3"/>
    <x v="2"/>
    <n v="3182.46"/>
  </r>
  <r>
    <x v="45"/>
    <x v="0"/>
    <x v="0"/>
    <x v="3"/>
    <x v="3"/>
    <n v="5325.47"/>
  </r>
  <r>
    <x v="45"/>
    <x v="0"/>
    <x v="0"/>
    <x v="3"/>
    <x v="5"/>
    <n v="1175.33"/>
  </r>
  <r>
    <x v="45"/>
    <x v="0"/>
    <x v="0"/>
    <x v="4"/>
    <x v="7"/>
    <n v="9851.42"/>
  </r>
  <r>
    <x v="45"/>
    <x v="0"/>
    <x v="0"/>
    <x v="4"/>
    <x v="8"/>
    <n v="8983.41"/>
  </r>
  <r>
    <x v="45"/>
    <x v="0"/>
    <x v="0"/>
    <x v="4"/>
    <x v="9"/>
    <n v="19994.189999999999"/>
  </r>
  <r>
    <x v="45"/>
    <x v="0"/>
    <x v="0"/>
    <x v="4"/>
    <x v="10"/>
    <n v="15414.31"/>
  </r>
  <r>
    <x v="45"/>
    <x v="0"/>
    <x v="0"/>
    <x v="4"/>
    <x v="11"/>
    <n v="191.88"/>
  </r>
  <r>
    <x v="45"/>
    <x v="0"/>
    <x v="0"/>
    <x v="4"/>
    <x v="12"/>
    <n v="178.88"/>
  </r>
  <r>
    <x v="45"/>
    <x v="0"/>
    <x v="0"/>
    <x v="4"/>
    <x v="13"/>
    <n v="905.78"/>
  </r>
  <r>
    <x v="45"/>
    <x v="0"/>
    <x v="0"/>
    <x v="4"/>
    <x v="14"/>
    <n v="4182.1099999999997"/>
  </r>
  <r>
    <x v="45"/>
    <x v="0"/>
    <x v="0"/>
    <x v="4"/>
    <x v="15"/>
    <n v="28113"/>
  </r>
  <r>
    <x v="45"/>
    <x v="0"/>
    <x v="0"/>
    <x v="4"/>
    <x v="16"/>
    <n v="43640.25"/>
  </r>
  <r>
    <x v="45"/>
    <x v="0"/>
    <x v="0"/>
    <x v="5"/>
    <x v="18"/>
    <n v="33434.26"/>
  </r>
  <r>
    <x v="45"/>
    <x v="0"/>
    <x v="0"/>
    <x v="5"/>
    <x v="19"/>
    <n v="13927.73"/>
  </r>
  <r>
    <x v="45"/>
    <x v="0"/>
    <x v="0"/>
    <x v="5"/>
    <x v="20"/>
    <n v="22482.16"/>
  </r>
  <r>
    <x v="45"/>
    <x v="0"/>
    <x v="0"/>
    <x v="5"/>
    <x v="21"/>
    <n v="410.83"/>
  </r>
  <r>
    <x v="45"/>
    <x v="0"/>
    <x v="0"/>
    <x v="5"/>
    <x v="22"/>
    <n v="1180.98"/>
  </r>
  <r>
    <x v="45"/>
    <x v="0"/>
    <x v="0"/>
    <x v="6"/>
    <x v="23"/>
    <n v="525"/>
  </r>
  <r>
    <x v="45"/>
    <x v="0"/>
    <x v="0"/>
    <x v="6"/>
    <x v="24"/>
    <n v="138.57"/>
  </r>
  <r>
    <x v="45"/>
    <x v="0"/>
    <x v="0"/>
    <x v="6"/>
    <x v="26"/>
    <n v="12.84"/>
  </r>
  <r>
    <x v="45"/>
    <x v="0"/>
    <x v="0"/>
    <x v="6"/>
    <x v="27"/>
    <n v="2316.71"/>
  </r>
  <r>
    <x v="45"/>
    <x v="0"/>
    <x v="0"/>
    <x v="6"/>
    <x v="28"/>
    <n v="943.5"/>
  </r>
  <r>
    <x v="45"/>
    <x v="0"/>
    <x v="0"/>
    <x v="6"/>
    <x v="29"/>
    <n v="1067.95"/>
  </r>
  <r>
    <x v="45"/>
    <x v="0"/>
    <x v="0"/>
    <x v="6"/>
    <x v="33"/>
    <n v="3240.49"/>
  </r>
  <r>
    <x v="45"/>
    <x v="0"/>
    <x v="0"/>
    <x v="6"/>
    <x v="34"/>
    <n v="1887.69"/>
  </r>
  <r>
    <x v="45"/>
    <x v="0"/>
    <x v="0"/>
    <x v="6"/>
    <x v="35"/>
    <n v="10788.72"/>
  </r>
  <r>
    <x v="45"/>
    <x v="0"/>
    <x v="0"/>
    <x v="6"/>
    <x v="68"/>
    <n v="6121.88"/>
  </r>
  <r>
    <x v="45"/>
    <x v="0"/>
    <x v="0"/>
    <x v="6"/>
    <x v="37"/>
    <n v="15835.71"/>
  </r>
  <r>
    <x v="45"/>
    <x v="0"/>
    <x v="0"/>
    <x v="6"/>
    <x v="38"/>
    <n v="2907.82"/>
  </r>
  <r>
    <x v="45"/>
    <x v="0"/>
    <x v="0"/>
    <x v="6"/>
    <x v="39"/>
    <n v="58.86"/>
  </r>
  <r>
    <x v="45"/>
    <x v="0"/>
    <x v="0"/>
    <x v="6"/>
    <x v="44"/>
    <n v="137122.88"/>
  </r>
  <r>
    <x v="45"/>
    <x v="0"/>
    <x v="0"/>
    <x v="6"/>
    <x v="45"/>
    <n v="4080"/>
  </r>
  <r>
    <x v="45"/>
    <x v="0"/>
    <x v="0"/>
    <x v="6"/>
    <x v="46"/>
    <n v="612.54"/>
  </r>
  <r>
    <x v="45"/>
    <x v="0"/>
    <x v="0"/>
    <x v="7"/>
    <x v="43"/>
    <n v="954.6"/>
  </r>
  <r>
    <x v="45"/>
    <x v="0"/>
    <x v="1"/>
    <x v="0"/>
    <x v="0"/>
    <n v="19197.39"/>
  </r>
  <r>
    <x v="45"/>
    <x v="0"/>
    <x v="1"/>
    <x v="2"/>
    <x v="1"/>
    <n v="16408.53"/>
  </r>
  <r>
    <x v="45"/>
    <x v="0"/>
    <x v="1"/>
    <x v="3"/>
    <x v="1"/>
    <n v="7827.64"/>
  </r>
  <r>
    <x v="45"/>
    <x v="0"/>
    <x v="1"/>
    <x v="4"/>
    <x v="7"/>
    <n v="1154.6199999999999"/>
  </r>
  <r>
    <x v="45"/>
    <x v="0"/>
    <x v="1"/>
    <x v="4"/>
    <x v="8"/>
    <n v="561.75"/>
  </r>
  <r>
    <x v="45"/>
    <x v="0"/>
    <x v="1"/>
    <x v="4"/>
    <x v="9"/>
    <n v="2544.87"/>
  </r>
  <r>
    <x v="45"/>
    <x v="0"/>
    <x v="1"/>
    <x v="4"/>
    <x v="10"/>
    <n v="1033.3599999999999"/>
  </r>
  <r>
    <x v="45"/>
    <x v="0"/>
    <x v="1"/>
    <x v="4"/>
    <x v="11"/>
    <n v="24.06"/>
  </r>
  <r>
    <x v="45"/>
    <x v="0"/>
    <x v="1"/>
    <x v="4"/>
    <x v="12"/>
    <n v="11.49"/>
  </r>
  <r>
    <x v="45"/>
    <x v="0"/>
    <x v="1"/>
    <x v="4"/>
    <x v="13"/>
    <n v="85.45"/>
  </r>
  <r>
    <x v="45"/>
    <x v="0"/>
    <x v="1"/>
    <x v="4"/>
    <x v="14"/>
    <n v="530.01"/>
  </r>
  <r>
    <x v="45"/>
    <x v="0"/>
    <x v="1"/>
    <x v="4"/>
    <x v="15"/>
    <n v="4566"/>
  </r>
  <r>
    <x v="45"/>
    <x v="0"/>
    <x v="1"/>
    <x v="4"/>
    <x v="16"/>
    <n v="2624.75"/>
  </r>
  <r>
    <x v="45"/>
    <x v="0"/>
    <x v="1"/>
    <x v="6"/>
    <x v="25"/>
    <n v="28472.06"/>
  </r>
  <r>
    <x v="46"/>
    <x v="0"/>
    <x v="0"/>
    <x v="0"/>
    <x v="0"/>
    <n v="507404.48"/>
  </r>
  <r>
    <x v="46"/>
    <x v="0"/>
    <x v="0"/>
    <x v="1"/>
    <x v="0"/>
    <n v="-681069.73"/>
  </r>
  <r>
    <x v="46"/>
    <x v="0"/>
    <x v="0"/>
    <x v="2"/>
    <x v="1"/>
    <n v="30503921.18"/>
  </r>
  <r>
    <x v="46"/>
    <x v="0"/>
    <x v="0"/>
    <x v="2"/>
    <x v="2"/>
    <n v="533529.87"/>
  </r>
  <r>
    <x v="46"/>
    <x v="0"/>
    <x v="0"/>
    <x v="2"/>
    <x v="3"/>
    <n v="984075.13"/>
  </r>
  <r>
    <x v="46"/>
    <x v="0"/>
    <x v="0"/>
    <x v="2"/>
    <x v="4"/>
    <n v="279697.34000000003"/>
  </r>
  <r>
    <x v="46"/>
    <x v="0"/>
    <x v="0"/>
    <x v="2"/>
    <x v="5"/>
    <n v="59669.26"/>
  </r>
  <r>
    <x v="46"/>
    <x v="0"/>
    <x v="0"/>
    <x v="2"/>
    <x v="54"/>
    <n v="402058"/>
  </r>
  <r>
    <x v="46"/>
    <x v="0"/>
    <x v="0"/>
    <x v="3"/>
    <x v="1"/>
    <n v="10127623.220000001"/>
  </r>
  <r>
    <x v="46"/>
    <x v="0"/>
    <x v="0"/>
    <x v="3"/>
    <x v="2"/>
    <n v="232526.99"/>
  </r>
  <r>
    <x v="46"/>
    <x v="0"/>
    <x v="0"/>
    <x v="3"/>
    <x v="3"/>
    <n v="282389.64"/>
  </r>
  <r>
    <x v="46"/>
    <x v="0"/>
    <x v="0"/>
    <x v="3"/>
    <x v="4"/>
    <n v="248495.14"/>
  </r>
  <r>
    <x v="46"/>
    <x v="0"/>
    <x v="0"/>
    <x v="3"/>
    <x v="5"/>
    <n v="79916.429999999993"/>
  </r>
  <r>
    <x v="46"/>
    <x v="0"/>
    <x v="0"/>
    <x v="4"/>
    <x v="6"/>
    <n v="3480"/>
  </r>
  <r>
    <x v="46"/>
    <x v="0"/>
    <x v="0"/>
    <x v="4"/>
    <x v="7"/>
    <n v="2435537.0699999998"/>
  </r>
  <r>
    <x v="46"/>
    <x v="0"/>
    <x v="0"/>
    <x v="4"/>
    <x v="8"/>
    <n v="816829.81"/>
  </r>
  <r>
    <x v="46"/>
    <x v="0"/>
    <x v="0"/>
    <x v="4"/>
    <x v="9"/>
    <n v="5002589.2"/>
  </r>
  <r>
    <x v="46"/>
    <x v="0"/>
    <x v="0"/>
    <x v="4"/>
    <x v="10"/>
    <n v="1401000.16"/>
  </r>
  <r>
    <x v="46"/>
    <x v="0"/>
    <x v="0"/>
    <x v="4"/>
    <x v="11"/>
    <n v="80946.929999999993"/>
  </r>
  <r>
    <x v="46"/>
    <x v="0"/>
    <x v="0"/>
    <x v="4"/>
    <x v="12"/>
    <n v="41648.32"/>
  </r>
  <r>
    <x v="46"/>
    <x v="0"/>
    <x v="0"/>
    <x v="4"/>
    <x v="13"/>
    <n v="151451.72"/>
  </r>
  <r>
    <x v="46"/>
    <x v="0"/>
    <x v="0"/>
    <x v="4"/>
    <x v="14"/>
    <n v="215857.01"/>
  </r>
  <r>
    <x v="46"/>
    <x v="0"/>
    <x v="0"/>
    <x v="4"/>
    <x v="15"/>
    <n v="4564920.54"/>
  </r>
  <r>
    <x v="46"/>
    <x v="0"/>
    <x v="0"/>
    <x v="4"/>
    <x v="16"/>
    <n v="2895566.85"/>
  </r>
  <r>
    <x v="46"/>
    <x v="0"/>
    <x v="0"/>
    <x v="5"/>
    <x v="18"/>
    <n v="1702693.42"/>
  </r>
  <r>
    <x v="46"/>
    <x v="0"/>
    <x v="0"/>
    <x v="5"/>
    <x v="19"/>
    <n v="138469.82"/>
  </r>
  <r>
    <x v="46"/>
    <x v="0"/>
    <x v="0"/>
    <x v="5"/>
    <x v="20"/>
    <n v="882212.68"/>
  </r>
  <r>
    <x v="46"/>
    <x v="0"/>
    <x v="0"/>
    <x v="5"/>
    <x v="21"/>
    <n v="659636.06000000006"/>
  </r>
  <r>
    <x v="46"/>
    <x v="0"/>
    <x v="0"/>
    <x v="5"/>
    <x v="22"/>
    <n v="1785982.13"/>
  </r>
  <r>
    <x v="46"/>
    <x v="0"/>
    <x v="0"/>
    <x v="6"/>
    <x v="24"/>
    <n v="37424.82"/>
  </r>
  <r>
    <x v="46"/>
    <x v="0"/>
    <x v="0"/>
    <x v="6"/>
    <x v="26"/>
    <n v="66111.759999999995"/>
  </r>
  <r>
    <x v="46"/>
    <x v="0"/>
    <x v="0"/>
    <x v="6"/>
    <x v="27"/>
    <n v="991598.3"/>
  </r>
  <r>
    <x v="46"/>
    <x v="0"/>
    <x v="0"/>
    <x v="6"/>
    <x v="28"/>
    <n v="25082"/>
  </r>
  <r>
    <x v="46"/>
    <x v="0"/>
    <x v="0"/>
    <x v="6"/>
    <x v="29"/>
    <n v="21316.32"/>
  </r>
  <r>
    <x v="46"/>
    <x v="0"/>
    <x v="0"/>
    <x v="6"/>
    <x v="50"/>
    <n v="6401"/>
  </r>
  <r>
    <x v="46"/>
    <x v="0"/>
    <x v="0"/>
    <x v="6"/>
    <x v="30"/>
    <n v="165153.32999999999"/>
  </r>
  <r>
    <x v="46"/>
    <x v="0"/>
    <x v="0"/>
    <x v="6"/>
    <x v="32"/>
    <n v="492.57"/>
  </r>
  <r>
    <x v="46"/>
    <x v="0"/>
    <x v="0"/>
    <x v="6"/>
    <x v="33"/>
    <n v="134700.68"/>
  </r>
  <r>
    <x v="46"/>
    <x v="0"/>
    <x v="0"/>
    <x v="6"/>
    <x v="34"/>
    <n v="122224.41"/>
  </r>
  <r>
    <x v="46"/>
    <x v="0"/>
    <x v="0"/>
    <x v="6"/>
    <x v="35"/>
    <n v="50009.58"/>
  </r>
  <r>
    <x v="46"/>
    <x v="0"/>
    <x v="0"/>
    <x v="6"/>
    <x v="36"/>
    <n v="9631.1299999999992"/>
  </r>
  <r>
    <x v="46"/>
    <x v="0"/>
    <x v="0"/>
    <x v="6"/>
    <x v="58"/>
    <n v="797.07"/>
  </r>
  <r>
    <x v="46"/>
    <x v="0"/>
    <x v="0"/>
    <x v="6"/>
    <x v="59"/>
    <n v="8127.93"/>
  </r>
  <r>
    <x v="46"/>
    <x v="0"/>
    <x v="0"/>
    <x v="6"/>
    <x v="68"/>
    <n v="154460.57999999999"/>
  </r>
  <r>
    <x v="46"/>
    <x v="0"/>
    <x v="0"/>
    <x v="6"/>
    <x v="37"/>
    <n v="611933"/>
  </r>
  <r>
    <x v="46"/>
    <x v="0"/>
    <x v="0"/>
    <x v="6"/>
    <x v="38"/>
    <n v="104303.18"/>
  </r>
  <r>
    <x v="46"/>
    <x v="0"/>
    <x v="0"/>
    <x v="6"/>
    <x v="39"/>
    <n v="886.76"/>
  </r>
  <r>
    <x v="46"/>
    <x v="0"/>
    <x v="0"/>
    <x v="6"/>
    <x v="40"/>
    <n v="25534.77"/>
  </r>
  <r>
    <x v="46"/>
    <x v="0"/>
    <x v="0"/>
    <x v="6"/>
    <x v="43"/>
    <n v="108566.87"/>
  </r>
  <r>
    <x v="46"/>
    <x v="0"/>
    <x v="0"/>
    <x v="6"/>
    <x v="44"/>
    <n v="1754721.07"/>
  </r>
  <r>
    <x v="46"/>
    <x v="0"/>
    <x v="0"/>
    <x v="6"/>
    <x v="60"/>
    <n v="230.9"/>
  </r>
  <r>
    <x v="46"/>
    <x v="0"/>
    <x v="0"/>
    <x v="6"/>
    <x v="45"/>
    <n v="495422.03"/>
  </r>
  <r>
    <x v="46"/>
    <x v="0"/>
    <x v="0"/>
    <x v="6"/>
    <x v="46"/>
    <n v="53482.44"/>
  </r>
  <r>
    <x v="46"/>
    <x v="0"/>
    <x v="0"/>
    <x v="7"/>
    <x v="43"/>
    <n v="74030.429999999993"/>
  </r>
  <r>
    <x v="46"/>
    <x v="0"/>
    <x v="0"/>
    <x v="8"/>
    <x v="62"/>
    <n v="105956.81"/>
  </r>
  <r>
    <x v="46"/>
    <x v="0"/>
    <x v="0"/>
    <x v="8"/>
    <x v="63"/>
    <n v="83255.3"/>
  </r>
  <r>
    <x v="46"/>
    <x v="0"/>
    <x v="0"/>
    <x v="8"/>
    <x v="64"/>
    <n v="173188.73"/>
  </r>
  <r>
    <x v="46"/>
    <x v="0"/>
    <x v="0"/>
    <x v="8"/>
    <x v="48"/>
    <n v="91949.9"/>
  </r>
  <r>
    <x v="46"/>
    <x v="0"/>
    <x v="1"/>
    <x v="0"/>
    <x v="0"/>
    <n v="173665.25"/>
  </r>
  <r>
    <x v="46"/>
    <x v="0"/>
    <x v="1"/>
    <x v="2"/>
    <x v="1"/>
    <n v="2106484.4500000002"/>
  </r>
  <r>
    <x v="46"/>
    <x v="0"/>
    <x v="1"/>
    <x v="2"/>
    <x v="2"/>
    <n v="296696.37"/>
  </r>
  <r>
    <x v="46"/>
    <x v="0"/>
    <x v="1"/>
    <x v="2"/>
    <x v="3"/>
    <n v="678793.73"/>
  </r>
  <r>
    <x v="46"/>
    <x v="0"/>
    <x v="1"/>
    <x v="2"/>
    <x v="4"/>
    <n v="1046921.14"/>
  </r>
  <r>
    <x v="46"/>
    <x v="0"/>
    <x v="1"/>
    <x v="2"/>
    <x v="5"/>
    <n v="655800.52"/>
  </r>
  <r>
    <x v="46"/>
    <x v="0"/>
    <x v="1"/>
    <x v="3"/>
    <x v="1"/>
    <n v="1560082.15"/>
  </r>
  <r>
    <x v="46"/>
    <x v="0"/>
    <x v="1"/>
    <x v="3"/>
    <x v="2"/>
    <n v="49691.48"/>
  </r>
  <r>
    <x v="46"/>
    <x v="0"/>
    <x v="1"/>
    <x v="3"/>
    <x v="3"/>
    <n v="44585.66"/>
  </r>
  <r>
    <x v="46"/>
    <x v="0"/>
    <x v="1"/>
    <x v="3"/>
    <x v="4"/>
    <n v="821661.56"/>
  </r>
  <r>
    <x v="46"/>
    <x v="0"/>
    <x v="1"/>
    <x v="3"/>
    <x v="5"/>
    <n v="66718.13"/>
  </r>
  <r>
    <x v="46"/>
    <x v="0"/>
    <x v="1"/>
    <x v="4"/>
    <x v="7"/>
    <n v="350630.93"/>
  </r>
  <r>
    <x v="46"/>
    <x v="0"/>
    <x v="1"/>
    <x v="4"/>
    <x v="8"/>
    <n v="188670.22"/>
  </r>
  <r>
    <x v="46"/>
    <x v="0"/>
    <x v="1"/>
    <x v="4"/>
    <x v="9"/>
    <n v="661711.71"/>
  </r>
  <r>
    <x v="46"/>
    <x v="0"/>
    <x v="1"/>
    <x v="4"/>
    <x v="10"/>
    <n v="310826.7"/>
  </r>
  <r>
    <x v="46"/>
    <x v="0"/>
    <x v="1"/>
    <x v="4"/>
    <x v="11"/>
    <n v="16077.58"/>
  </r>
  <r>
    <x v="46"/>
    <x v="0"/>
    <x v="1"/>
    <x v="4"/>
    <x v="12"/>
    <n v="14425.9"/>
  </r>
  <r>
    <x v="46"/>
    <x v="0"/>
    <x v="1"/>
    <x v="4"/>
    <x v="13"/>
    <n v="18645.900000000001"/>
  </r>
  <r>
    <x v="46"/>
    <x v="0"/>
    <x v="1"/>
    <x v="4"/>
    <x v="14"/>
    <n v="46749.2"/>
  </r>
  <r>
    <x v="46"/>
    <x v="0"/>
    <x v="1"/>
    <x v="4"/>
    <x v="15"/>
    <n v="373751.91"/>
  </r>
  <r>
    <x v="46"/>
    <x v="0"/>
    <x v="1"/>
    <x v="4"/>
    <x v="16"/>
    <n v="759260.39"/>
  </r>
  <r>
    <x v="46"/>
    <x v="0"/>
    <x v="1"/>
    <x v="5"/>
    <x v="18"/>
    <n v="858065.54"/>
  </r>
  <r>
    <x v="46"/>
    <x v="0"/>
    <x v="1"/>
    <x v="5"/>
    <x v="19"/>
    <n v="2765.9"/>
  </r>
  <r>
    <x v="46"/>
    <x v="0"/>
    <x v="1"/>
    <x v="5"/>
    <x v="20"/>
    <n v="32072.68"/>
  </r>
  <r>
    <x v="46"/>
    <x v="0"/>
    <x v="1"/>
    <x v="5"/>
    <x v="21"/>
    <n v="679.94"/>
  </r>
  <r>
    <x v="46"/>
    <x v="0"/>
    <x v="1"/>
    <x v="5"/>
    <x v="22"/>
    <n v="125632.91"/>
  </r>
  <r>
    <x v="46"/>
    <x v="0"/>
    <x v="1"/>
    <x v="6"/>
    <x v="25"/>
    <n v="111048.95"/>
  </r>
  <r>
    <x v="46"/>
    <x v="0"/>
    <x v="1"/>
    <x v="6"/>
    <x v="26"/>
    <n v="6840.33"/>
  </r>
  <r>
    <x v="46"/>
    <x v="0"/>
    <x v="1"/>
    <x v="6"/>
    <x v="27"/>
    <n v="109622.54"/>
  </r>
  <r>
    <x v="46"/>
    <x v="0"/>
    <x v="1"/>
    <x v="6"/>
    <x v="30"/>
    <n v="8534.0499999999993"/>
  </r>
  <r>
    <x v="46"/>
    <x v="0"/>
    <x v="1"/>
    <x v="6"/>
    <x v="58"/>
    <n v="50"/>
  </r>
  <r>
    <x v="46"/>
    <x v="0"/>
    <x v="1"/>
    <x v="6"/>
    <x v="59"/>
    <n v="15380.1"/>
  </r>
  <r>
    <x v="46"/>
    <x v="0"/>
    <x v="1"/>
    <x v="6"/>
    <x v="40"/>
    <n v="1637.5"/>
  </r>
  <r>
    <x v="46"/>
    <x v="0"/>
    <x v="1"/>
    <x v="6"/>
    <x v="43"/>
    <n v="12221.53"/>
  </r>
  <r>
    <x v="46"/>
    <x v="0"/>
    <x v="1"/>
    <x v="6"/>
    <x v="46"/>
    <n v="23275.68"/>
  </r>
  <r>
    <x v="46"/>
    <x v="0"/>
    <x v="1"/>
    <x v="7"/>
    <x v="43"/>
    <n v="34783.730000000003"/>
  </r>
  <r>
    <x v="46"/>
    <x v="0"/>
    <x v="1"/>
    <x v="8"/>
    <x v="62"/>
    <n v="8662.92"/>
  </r>
  <r>
    <x v="46"/>
    <x v="0"/>
    <x v="1"/>
    <x v="8"/>
    <x v="63"/>
    <n v="32358.23"/>
  </r>
  <r>
    <x v="46"/>
    <x v="0"/>
    <x v="1"/>
    <x v="8"/>
    <x v="47"/>
    <n v="15851.82"/>
  </r>
  <r>
    <x v="46"/>
    <x v="0"/>
    <x v="1"/>
    <x v="8"/>
    <x v="64"/>
    <n v="67238.899999999994"/>
  </r>
  <r>
    <x v="47"/>
    <x v="0"/>
    <x v="0"/>
    <x v="0"/>
    <x v="0"/>
    <n v="19692.32"/>
  </r>
  <r>
    <x v="47"/>
    <x v="0"/>
    <x v="0"/>
    <x v="1"/>
    <x v="0"/>
    <n v="-32708.69"/>
  </r>
  <r>
    <x v="47"/>
    <x v="0"/>
    <x v="0"/>
    <x v="2"/>
    <x v="1"/>
    <n v="948991.84"/>
  </r>
  <r>
    <x v="47"/>
    <x v="0"/>
    <x v="0"/>
    <x v="2"/>
    <x v="2"/>
    <n v="13322.34"/>
  </r>
  <r>
    <x v="47"/>
    <x v="0"/>
    <x v="0"/>
    <x v="2"/>
    <x v="3"/>
    <n v="1837.11"/>
  </r>
  <r>
    <x v="47"/>
    <x v="0"/>
    <x v="0"/>
    <x v="2"/>
    <x v="4"/>
    <n v="18092.37"/>
  </r>
  <r>
    <x v="47"/>
    <x v="0"/>
    <x v="0"/>
    <x v="2"/>
    <x v="5"/>
    <n v="2300.62"/>
  </r>
  <r>
    <x v="47"/>
    <x v="0"/>
    <x v="0"/>
    <x v="3"/>
    <x v="1"/>
    <n v="296899.17"/>
  </r>
  <r>
    <x v="47"/>
    <x v="0"/>
    <x v="0"/>
    <x v="3"/>
    <x v="2"/>
    <n v="15400.99"/>
  </r>
  <r>
    <x v="47"/>
    <x v="0"/>
    <x v="0"/>
    <x v="3"/>
    <x v="3"/>
    <n v="2980.54"/>
  </r>
  <r>
    <x v="47"/>
    <x v="0"/>
    <x v="0"/>
    <x v="3"/>
    <x v="4"/>
    <n v="18700"/>
  </r>
  <r>
    <x v="47"/>
    <x v="0"/>
    <x v="0"/>
    <x v="4"/>
    <x v="7"/>
    <n v="72199.39"/>
  </r>
  <r>
    <x v="47"/>
    <x v="0"/>
    <x v="0"/>
    <x v="4"/>
    <x v="8"/>
    <n v="22611.79"/>
  </r>
  <r>
    <x v="47"/>
    <x v="0"/>
    <x v="0"/>
    <x v="4"/>
    <x v="9"/>
    <n v="150766.54"/>
  </r>
  <r>
    <x v="47"/>
    <x v="0"/>
    <x v="0"/>
    <x v="4"/>
    <x v="10"/>
    <n v="34280.81"/>
  </r>
  <r>
    <x v="47"/>
    <x v="0"/>
    <x v="0"/>
    <x v="4"/>
    <x v="11"/>
    <n v="-491.58"/>
  </r>
  <r>
    <x v="47"/>
    <x v="0"/>
    <x v="0"/>
    <x v="4"/>
    <x v="12"/>
    <n v="-130.56"/>
  </r>
  <r>
    <x v="47"/>
    <x v="0"/>
    <x v="0"/>
    <x v="4"/>
    <x v="13"/>
    <n v="6767.6"/>
  </r>
  <r>
    <x v="47"/>
    <x v="0"/>
    <x v="0"/>
    <x v="4"/>
    <x v="14"/>
    <n v="8803.6299999999992"/>
  </r>
  <r>
    <x v="47"/>
    <x v="0"/>
    <x v="0"/>
    <x v="4"/>
    <x v="15"/>
    <n v="165648"/>
  </r>
  <r>
    <x v="47"/>
    <x v="0"/>
    <x v="0"/>
    <x v="4"/>
    <x v="16"/>
    <n v="90834.93"/>
  </r>
  <r>
    <x v="47"/>
    <x v="0"/>
    <x v="0"/>
    <x v="5"/>
    <x v="18"/>
    <n v="48039.89"/>
  </r>
  <r>
    <x v="47"/>
    <x v="0"/>
    <x v="0"/>
    <x v="5"/>
    <x v="19"/>
    <n v="24328.29"/>
  </r>
  <r>
    <x v="47"/>
    <x v="0"/>
    <x v="0"/>
    <x v="5"/>
    <x v="20"/>
    <n v="39359.410000000003"/>
  </r>
  <r>
    <x v="47"/>
    <x v="0"/>
    <x v="0"/>
    <x v="5"/>
    <x v="21"/>
    <n v="6319.64"/>
  </r>
  <r>
    <x v="47"/>
    <x v="0"/>
    <x v="0"/>
    <x v="5"/>
    <x v="22"/>
    <n v="23452.44"/>
  </r>
  <r>
    <x v="47"/>
    <x v="0"/>
    <x v="0"/>
    <x v="6"/>
    <x v="24"/>
    <n v="1842.95"/>
  </r>
  <r>
    <x v="47"/>
    <x v="0"/>
    <x v="0"/>
    <x v="6"/>
    <x v="26"/>
    <n v="577.84"/>
  </r>
  <r>
    <x v="47"/>
    <x v="0"/>
    <x v="0"/>
    <x v="6"/>
    <x v="27"/>
    <n v="14847.72"/>
  </r>
  <r>
    <x v="47"/>
    <x v="0"/>
    <x v="0"/>
    <x v="6"/>
    <x v="29"/>
    <n v="1531.4"/>
  </r>
  <r>
    <x v="47"/>
    <x v="0"/>
    <x v="0"/>
    <x v="6"/>
    <x v="30"/>
    <n v="111.97"/>
  </r>
  <r>
    <x v="47"/>
    <x v="0"/>
    <x v="0"/>
    <x v="6"/>
    <x v="33"/>
    <n v="8983.73"/>
  </r>
  <r>
    <x v="47"/>
    <x v="0"/>
    <x v="0"/>
    <x v="6"/>
    <x v="34"/>
    <n v="5185.7299999999996"/>
  </r>
  <r>
    <x v="47"/>
    <x v="0"/>
    <x v="0"/>
    <x v="6"/>
    <x v="36"/>
    <n v="268.08"/>
  </r>
  <r>
    <x v="47"/>
    <x v="0"/>
    <x v="0"/>
    <x v="6"/>
    <x v="68"/>
    <n v="3042.32"/>
  </r>
  <r>
    <x v="47"/>
    <x v="0"/>
    <x v="0"/>
    <x v="6"/>
    <x v="37"/>
    <n v="48317.21"/>
  </r>
  <r>
    <x v="47"/>
    <x v="0"/>
    <x v="0"/>
    <x v="6"/>
    <x v="38"/>
    <n v="15016.87"/>
  </r>
  <r>
    <x v="47"/>
    <x v="0"/>
    <x v="0"/>
    <x v="6"/>
    <x v="39"/>
    <n v="152.5"/>
  </r>
  <r>
    <x v="47"/>
    <x v="0"/>
    <x v="0"/>
    <x v="6"/>
    <x v="41"/>
    <n v="12115.93"/>
  </r>
  <r>
    <x v="47"/>
    <x v="0"/>
    <x v="0"/>
    <x v="6"/>
    <x v="43"/>
    <n v="3672"/>
  </r>
  <r>
    <x v="47"/>
    <x v="0"/>
    <x v="0"/>
    <x v="6"/>
    <x v="44"/>
    <n v="94905.63"/>
  </r>
  <r>
    <x v="47"/>
    <x v="0"/>
    <x v="0"/>
    <x v="6"/>
    <x v="45"/>
    <n v="29020"/>
  </r>
  <r>
    <x v="47"/>
    <x v="0"/>
    <x v="0"/>
    <x v="6"/>
    <x v="46"/>
    <n v="6527.8"/>
  </r>
  <r>
    <x v="47"/>
    <x v="0"/>
    <x v="0"/>
    <x v="7"/>
    <x v="43"/>
    <n v="13833.61"/>
  </r>
  <r>
    <x v="47"/>
    <x v="0"/>
    <x v="1"/>
    <x v="0"/>
    <x v="0"/>
    <n v="13016.37"/>
  </r>
  <r>
    <x v="47"/>
    <x v="0"/>
    <x v="1"/>
    <x v="2"/>
    <x v="4"/>
    <n v="13690"/>
  </r>
  <r>
    <x v="47"/>
    <x v="0"/>
    <x v="1"/>
    <x v="3"/>
    <x v="1"/>
    <n v="32214.01"/>
  </r>
  <r>
    <x v="47"/>
    <x v="0"/>
    <x v="1"/>
    <x v="3"/>
    <x v="2"/>
    <n v="5671.06"/>
  </r>
  <r>
    <x v="47"/>
    <x v="0"/>
    <x v="1"/>
    <x v="3"/>
    <x v="3"/>
    <n v="1505.72"/>
  </r>
  <r>
    <x v="47"/>
    <x v="0"/>
    <x v="1"/>
    <x v="3"/>
    <x v="4"/>
    <n v="17605"/>
  </r>
  <r>
    <x v="47"/>
    <x v="0"/>
    <x v="1"/>
    <x v="4"/>
    <x v="7"/>
    <n v="1016.77"/>
  </r>
  <r>
    <x v="47"/>
    <x v="0"/>
    <x v="1"/>
    <x v="4"/>
    <x v="8"/>
    <n v="5492.45"/>
  </r>
  <r>
    <x v="47"/>
    <x v="0"/>
    <x v="1"/>
    <x v="4"/>
    <x v="9"/>
    <n v="2122.91"/>
  </r>
  <r>
    <x v="47"/>
    <x v="0"/>
    <x v="1"/>
    <x v="4"/>
    <x v="10"/>
    <n v="7998.18"/>
  </r>
  <r>
    <x v="47"/>
    <x v="0"/>
    <x v="1"/>
    <x v="4"/>
    <x v="11"/>
    <n v="-1.53"/>
  </r>
  <r>
    <x v="47"/>
    <x v="0"/>
    <x v="1"/>
    <x v="4"/>
    <x v="12"/>
    <n v="-52.84"/>
  </r>
  <r>
    <x v="47"/>
    <x v="0"/>
    <x v="1"/>
    <x v="4"/>
    <x v="13"/>
    <n v="91.3"/>
  </r>
  <r>
    <x v="47"/>
    <x v="0"/>
    <x v="1"/>
    <x v="4"/>
    <x v="14"/>
    <n v="3312.68"/>
  </r>
  <r>
    <x v="47"/>
    <x v="0"/>
    <x v="1"/>
    <x v="4"/>
    <x v="16"/>
    <n v="28049.07"/>
  </r>
  <r>
    <x v="47"/>
    <x v="0"/>
    <x v="1"/>
    <x v="5"/>
    <x v="18"/>
    <n v="34391.050000000003"/>
  </r>
  <r>
    <x v="47"/>
    <x v="0"/>
    <x v="1"/>
    <x v="5"/>
    <x v="22"/>
    <n v="3256.43"/>
  </r>
  <r>
    <x v="47"/>
    <x v="0"/>
    <x v="1"/>
    <x v="6"/>
    <x v="26"/>
    <n v="350"/>
  </r>
  <r>
    <x v="47"/>
    <x v="0"/>
    <x v="1"/>
    <x v="6"/>
    <x v="27"/>
    <n v="7831.2"/>
  </r>
  <r>
    <x v="47"/>
    <x v="0"/>
    <x v="1"/>
    <x v="6"/>
    <x v="34"/>
    <n v="617.48"/>
  </r>
  <r>
    <x v="47"/>
    <x v="0"/>
    <x v="1"/>
    <x v="6"/>
    <x v="35"/>
    <n v="678.76"/>
  </r>
  <r>
    <x v="47"/>
    <x v="0"/>
    <x v="1"/>
    <x v="6"/>
    <x v="36"/>
    <n v="1303.6400000000001"/>
  </r>
  <r>
    <x v="47"/>
    <x v="0"/>
    <x v="1"/>
    <x v="6"/>
    <x v="38"/>
    <n v="1148.6099999999999"/>
  </r>
  <r>
    <x v="47"/>
    <x v="0"/>
    <x v="1"/>
    <x v="6"/>
    <x v="44"/>
    <n v="13792.36"/>
  </r>
  <r>
    <x v="47"/>
    <x v="0"/>
    <x v="1"/>
    <x v="6"/>
    <x v="46"/>
    <n v="1376.55"/>
  </r>
  <r>
    <x v="47"/>
    <x v="0"/>
    <x v="1"/>
    <x v="7"/>
    <x v="43"/>
    <n v="69.599999999999994"/>
  </r>
  <r>
    <x v="48"/>
    <x v="0"/>
    <x v="0"/>
    <x v="0"/>
    <x v="0"/>
    <n v="3067.08"/>
  </r>
  <r>
    <x v="48"/>
    <x v="0"/>
    <x v="0"/>
    <x v="1"/>
    <x v="0"/>
    <n v="-96188.81"/>
  </r>
  <r>
    <x v="48"/>
    <x v="0"/>
    <x v="0"/>
    <x v="2"/>
    <x v="1"/>
    <n v="1518851.65"/>
  </r>
  <r>
    <x v="48"/>
    <x v="0"/>
    <x v="0"/>
    <x v="2"/>
    <x v="2"/>
    <n v="23030.65"/>
  </r>
  <r>
    <x v="48"/>
    <x v="0"/>
    <x v="0"/>
    <x v="2"/>
    <x v="3"/>
    <n v="7164.74"/>
  </r>
  <r>
    <x v="48"/>
    <x v="0"/>
    <x v="0"/>
    <x v="2"/>
    <x v="4"/>
    <n v="38159.230000000003"/>
  </r>
  <r>
    <x v="48"/>
    <x v="0"/>
    <x v="0"/>
    <x v="2"/>
    <x v="5"/>
    <n v="4689.5"/>
  </r>
  <r>
    <x v="48"/>
    <x v="0"/>
    <x v="0"/>
    <x v="3"/>
    <x v="1"/>
    <n v="530737.44999999995"/>
  </r>
  <r>
    <x v="48"/>
    <x v="0"/>
    <x v="0"/>
    <x v="3"/>
    <x v="2"/>
    <n v="33027.01"/>
  </r>
  <r>
    <x v="48"/>
    <x v="0"/>
    <x v="0"/>
    <x v="3"/>
    <x v="3"/>
    <n v="8904.93"/>
  </r>
  <r>
    <x v="48"/>
    <x v="0"/>
    <x v="0"/>
    <x v="3"/>
    <x v="4"/>
    <n v="500"/>
  </r>
  <r>
    <x v="48"/>
    <x v="0"/>
    <x v="0"/>
    <x v="3"/>
    <x v="5"/>
    <n v="4144.7700000000004"/>
  </r>
  <r>
    <x v="48"/>
    <x v="0"/>
    <x v="0"/>
    <x v="4"/>
    <x v="7"/>
    <n v="119226.18"/>
  </r>
  <r>
    <x v="48"/>
    <x v="0"/>
    <x v="0"/>
    <x v="4"/>
    <x v="8"/>
    <n v="42330.879999999997"/>
  </r>
  <r>
    <x v="48"/>
    <x v="0"/>
    <x v="0"/>
    <x v="4"/>
    <x v="9"/>
    <n v="242461.89"/>
  </r>
  <r>
    <x v="48"/>
    <x v="0"/>
    <x v="0"/>
    <x v="4"/>
    <x v="10"/>
    <n v="67307.539999999994"/>
  </r>
  <r>
    <x v="48"/>
    <x v="0"/>
    <x v="0"/>
    <x v="4"/>
    <x v="11"/>
    <n v="7169.37"/>
  </r>
  <r>
    <x v="48"/>
    <x v="0"/>
    <x v="0"/>
    <x v="4"/>
    <x v="12"/>
    <n v="3086.78"/>
  </r>
  <r>
    <x v="48"/>
    <x v="0"/>
    <x v="0"/>
    <x v="4"/>
    <x v="13"/>
    <n v="7737.78"/>
  </r>
  <r>
    <x v="48"/>
    <x v="0"/>
    <x v="0"/>
    <x v="4"/>
    <x v="14"/>
    <n v="15342.32"/>
  </r>
  <r>
    <x v="48"/>
    <x v="0"/>
    <x v="0"/>
    <x v="4"/>
    <x v="15"/>
    <n v="237524.66"/>
  </r>
  <r>
    <x v="48"/>
    <x v="0"/>
    <x v="0"/>
    <x v="4"/>
    <x v="16"/>
    <n v="152807.28"/>
  </r>
  <r>
    <x v="48"/>
    <x v="0"/>
    <x v="0"/>
    <x v="5"/>
    <x v="18"/>
    <n v="92142.48"/>
  </r>
  <r>
    <x v="48"/>
    <x v="0"/>
    <x v="0"/>
    <x v="5"/>
    <x v="19"/>
    <n v="18386.34"/>
  </r>
  <r>
    <x v="48"/>
    <x v="0"/>
    <x v="0"/>
    <x v="5"/>
    <x v="20"/>
    <n v="79571.16"/>
  </r>
  <r>
    <x v="48"/>
    <x v="0"/>
    <x v="0"/>
    <x v="5"/>
    <x v="21"/>
    <n v="16061.36"/>
  </r>
  <r>
    <x v="48"/>
    <x v="0"/>
    <x v="0"/>
    <x v="5"/>
    <x v="22"/>
    <n v="14419.07"/>
  </r>
  <r>
    <x v="48"/>
    <x v="0"/>
    <x v="0"/>
    <x v="6"/>
    <x v="23"/>
    <n v="85264.47"/>
  </r>
  <r>
    <x v="48"/>
    <x v="0"/>
    <x v="0"/>
    <x v="6"/>
    <x v="24"/>
    <n v="6587.02"/>
  </r>
  <r>
    <x v="48"/>
    <x v="0"/>
    <x v="0"/>
    <x v="6"/>
    <x v="57"/>
    <n v="26136.39"/>
  </r>
  <r>
    <x v="48"/>
    <x v="0"/>
    <x v="0"/>
    <x v="6"/>
    <x v="26"/>
    <n v="48760.57"/>
  </r>
  <r>
    <x v="48"/>
    <x v="0"/>
    <x v="0"/>
    <x v="6"/>
    <x v="27"/>
    <n v="456324.89"/>
  </r>
  <r>
    <x v="48"/>
    <x v="0"/>
    <x v="0"/>
    <x v="6"/>
    <x v="28"/>
    <n v="4939.5"/>
  </r>
  <r>
    <x v="48"/>
    <x v="0"/>
    <x v="0"/>
    <x v="6"/>
    <x v="30"/>
    <n v="123.06"/>
  </r>
  <r>
    <x v="48"/>
    <x v="0"/>
    <x v="0"/>
    <x v="6"/>
    <x v="33"/>
    <n v="18634.88"/>
  </r>
  <r>
    <x v="48"/>
    <x v="0"/>
    <x v="0"/>
    <x v="6"/>
    <x v="34"/>
    <n v="26444.01"/>
  </r>
  <r>
    <x v="48"/>
    <x v="0"/>
    <x v="0"/>
    <x v="6"/>
    <x v="35"/>
    <n v="59991.5"/>
  </r>
  <r>
    <x v="48"/>
    <x v="0"/>
    <x v="0"/>
    <x v="6"/>
    <x v="59"/>
    <n v="19436.330000000002"/>
  </r>
  <r>
    <x v="48"/>
    <x v="0"/>
    <x v="0"/>
    <x v="6"/>
    <x v="51"/>
    <n v="5600.26"/>
  </r>
  <r>
    <x v="48"/>
    <x v="0"/>
    <x v="0"/>
    <x v="6"/>
    <x v="37"/>
    <n v="77027.3"/>
  </r>
  <r>
    <x v="48"/>
    <x v="0"/>
    <x v="0"/>
    <x v="6"/>
    <x v="38"/>
    <n v="46490.97"/>
  </r>
  <r>
    <x v="48"/>
    <x v="0"/>
    <x v="0"/>
    <x v="6"/>
    <x v="39"/>
    <n v="1497.28"/>
  </r>
  <r>
    <x v="48"/>
    <x v="0"/>
    <x v="0"/>
    <x v="6"/>
    <x v="40"/>
    <n v="6464.14"/>
  </r>
  <r>
    <x v="48"/>
    <x v="0"/>
    <x v="0"/>
    <x v="6"/>
    <x v="41"/>
    <n v="69670.28"/>
  </r>
  <r>
    <x v="48"/>
    <x v="0"/>
    <x v="0"/>
    <x v="6"/>
    <x v="43"/>
    <n v="875"/>
  </r>
  <r>
    <x v="48"/>
    <x v="0"/>
    <x v="0"/>
    <x v="6"/>
    <x v="44"/>
    <n v="23760.240000000002"/>
  </r>
  <r>
    <x v="48"/>
    <x v="0"/>
    <x v="0"/>
    <x v="6"/>
    <x v="45"/>
    <n v="47911"/>
  </r>
  <r>
    <x v="48"/>
    <x v="0"/>
    <x v="0"/>
    <x v="6"/>
    <x v="46"/>
    <n v="17082.28"/>
  </r>
  <r>
    <x v="48"/>
    <x v="0"/>
    <x v="0"/>
    <x v="7"/>
    <x v="43"/>
    <n v="10598.36"/>
  </r>
  <r>
    <x v="48"/>
    <x v="0"/>
    <x v="0"/>
    <x v="8"/>
    <x v="48"/>
    <n v="15553.75"/>
  </r>
  <r>
    <x v="48"/>
    <x v="0"/>
    <x v="1"/>
    <x v="0"/>
    <x v="0"/>
    <n v="93121.73"/>
  </r>
  <r>
    <x v="48"/>
    <x v="0"/>
    <x v="1"/>
    <x v="2"/>
    <x v="1"/>
    <n v="124313.06"/>
  </r>
  <r>
    <x v="48"/>
    <x v="0"/>
    <x v="1"/>
    <x v="2"/>
    <x v="3"/>
    <n v="471.48"/>
  </r>
  <r>
    <x v="48"/>
    <x v="0"/>
    <x v="1"/>
    <x v="2"/>
    <x v="4"/>
    <n v="6250"/>
  </r>
  <r>
    <x v="48"/>
    <x v="0"/>
    <x v="1"/>
    <x v="3"/>
    <x v="1"/>
    <n v="20557.68"/>
  </r>
  <r>
    <x v="48"/>
    <x v="0"/>
    <x v="1"/>
    <x v="3"/>
    <x v="2"/>
    <n v="1584.18"/>
  </r>
  <r>
    <x v="48"/>
    <x v="0"/>
    <x v="1"/>
    <x v="3"/>
    <x v="4"/>
    <n v="81541.33"/>
  </r>
  <r>
    <x v="48"/>
    <x v="0"/>
    <x v="1"/>
    <x v="4"/>
    <x v="7"/>
    <n v="9895.7000000000007"/>
  </r>
  <r>
    <x v="48"/>
    <x v="0"/>
    <x v="1"/>
    <x v="4"/>
    <x v="8"/>
    <n v="8022.89"/>
  </r>
  <r>
    <x v="48"/>
    <x v="0"/>
    <x v="1"/>
    <x v="4"/>
    <x v="9"/>
    <n v="20322.740000000002"/>
  </r>
  <r>
    <x v="48"/>
    <x v="0"/>
    <x v="1"/>
    <x v="4"/>
    <x v="10"/>
    <n v="8581.99"/>
  </r>
  <r>
    <x v="48"/>
    <x v="0"/>
    <x v="1"/>
    <x v="4"/>
    <x v="11"/>
    <n v="565.80999999999995"/>
  </r>
  <r>
    <x v="48"/>
    <x v="0"/>
    <x v="1"/>
    <x v="4"/>
    <x v="12"/>
    <n v="546.16999999999996"/>
  </r>
  <r>
    <x v="48"/>
    <x v="0"/>
    <x v="1"/>
    <x v="4"/>
    <x v="13"/>
    <n v="646.30999999999995"/>
  </r>
  <r>
    <x v="48"/>
    <x v="0"/>
    <x v="1"/>
    <x v="4"/>
    <x v="14"/>
    <n v="928.14"/>
  </r>
  <r>
    <x v="48"/>
    <x v="0"/>
    <x v="1"/>
    <x v="4"/>
    <x v="15"/>
    <n v="19245.650000000001"/>
  </r>
  <r>
    <x v="48"/>
    <x v="0"/>
    <x v="1"/>
    <x v="4"/>
    <x v="16"/>
    <n v="7859.29"/>
  </r>
  <r>
    <x v="48"/>
    <x v="0"/>
    <x v="1"/>
    <x v="5"/>
    <x v="18"/>
    <n v="19538.77"/>
  </r>
  <r>
    <x v="48"/>
    <x v="0"/>
    <x v="1"/>
    <x v="5"/>
    <x v="21"/>
    <n v="32396.6"/>
  </r>
  <r>
    <x v="48"/>
    <x v="0"/>
    <x v="1"/>
    <x v="5"/>
    <x v="22"/>
    <n v="18164.669999999998"/>
  </r>
  <r>
    <x v="48"/>
    <x v="0"/>
    <x v="1"/>
    <x v="6"/>
    <x v="26"/>
    <n v="15777.2"/>
  </r>
  <r>
    <x v="48"/>
    <x v="0"/>
    <x v="1"/>
    <x v="6"/>
    <x v="27"/>
    <n v="48393.71"/>
  </r>
  <r>
    <x v="48"/>
    <x v="0"/>
    <x v="1"/>
    <x v="6"/>
    <x v="59"/>
    <n v="633.88"/>
  </r>
  <r>
    <x v="48"/>
    <x v="0"/>
    <x v="1"/>
    <x v="6"/>
    <x v="38"/>
    <n v="5530.35"/>
  </r>
  <r>
    <x v="48"/>
    <x v="0"/>
    <x v="1"/>
    <x v="6"/>
    <x v="43"/>
    <n v="959.25"/>
  </r>
  <r>
    <x v="48"/>
    <x v="0"/>
    <x v="1"/>
    <x v="6"/>
    <x v="44"/>
    <n v="99518.7"/>
  </r>
  <r>
    <x v="48"/>
    <x v="0"/>
    <x v="1"/>
    <x v="6"/>
    <x v="46"/>
    <n v="-1890.84"/>
  </r>
  <r>
    <x v="49"/>
    <x v="0"/>
    <x v="0"/>
    <x v="0"/>
    <x v="0"/>
    <n v="2364.87"/>
  </r>
  <r>
    <x v="49"/>
    <x v="0"/>
    <x v="0"/>
    <x v="1"/>
    <x v="0"/>
    <n v="-2364.87"/>
  </r>
  <r>
    <x v="49"/>
    <x v="0"/>
    <x v="0"/>
    <x v="2"/>
    <x v="1"/>
    <n v="223360.5"/>
  </r>
  <r>
    <x v="49"/>
    <x v="0"/>
    <x v="0"/>
    <x v="2"/>
    <x v="2"/>
    <n v="1782.4"/>
  </r>
  <r>
    <x v="49"/>
    <x v="0"/>
    <x v="0"/>
    <x v="2"/>
    <x v="3"/>
    <n v="10191.969999999999"/>
  </r>
  <r>
    <x v="49"/>
    <x v="0"/>
    <x v="0"/>
    <x v="2"/>
    <x v="4"/>
    <n v="7195.16"/>
  </r>
  <r>
    <x v="49"/>
    <x v="0"/>
    <x v="0"/>
    <x v="2"/>
    <x v="5"/>
    <n v="7671.69"/>
  </r>
  <r>
    <x v="49"/>
    <x v="0"/>
    <x v="0"/>
    <x v="3"/>
    <x v="1"/>
    <n v="163960.32999999999"/>
  </r>
  <r>
    <x v="49"/>
    <x v="0"/>
    <x v="0"/>
    <x v="3"/>
    <x v="2"/>
    <n v="5134.8100000000004"/>
  </r>
  <r>
    <x v="49"/>
    <x v="0"/>
    <x v="0"/>
    <x v="3"/>
    <x v="3"/>
    <n v="3838.99"/>
  </r>
  <r>
    <x v="49"/>
    <x v="0"/>
    <x v="0"/>
    <x v="3"/>
    <x v="4"/>
    <n v="6307.2"/>
  </r>
  <r>
    <x v="49"/>
    <x v="0"/>
    <x v="0"/>
    <x v="4"/>
    <x v="7"/>
    <n v="13955.95"/>
  </r>
  <r>
    <x v="49"/>
    <x v="0"/>
    <x v="0"/>
    <x v="4"/>
    <x v="8"/>
    <n v="11787.33"/>
  </r>
  <r>
    <x v="49"/>
    <x v="0"/>
    <x v="0"/>
    <x v="4"/>
    <x v="9"/>
    <n v="23880.86"/>
  </r>
  <r>
    <x v="49"/>
    <x v="0"/>
    <x v="0"/>
    <x v="4"/>
    <x v="10"/>
    <n v="22059.93"/>
  </r>
  <r>
    <x v="49"/>
    <x v="0"/>
    <x v="0"/>
    <x v="4"/>
    <x v="73"/>
    <n v="5100.71"/>
  </r>
  <r>
    <x v="49"/>
    <x v="0"/>
    <x v="0"/>
    <x v="4"/>
    <x v="74"/>
    <n v="3389.55"/>
  </r>
  <r>
    <x v="49"/>
    <x v="0"/>
    <x v="0"/>
    <x v="4"/>
    <x v="69"/>
    <n v="8609.2900000000009"/>
  </r>
  <r>
    <x v="49"/>
    <x v="0"/>
    <x v="0"/>
    <x v="4"/>
    <x v="11"/>
    <n v="85.16"/>
  </r>
  <r>
    <x v="49"/>
    <x v="0"/>
    <x v="0"/>
    <x v="4"/>
    <x v="12"/>
    <n v="86.75"/>
  </r>
  <r>
    <x v="49"/>
    <x v="0"/>
    <x v="0"/>
    <x v="4"/>
    <x v="13"/>
    <n v="746.65"/>
  </r>
  <r>
    <x v="49"/>
    <x v="0"/>
    <x v="0"/>
    <x v="4"/>
    <x v="14"/>
    <n v="3949.07"/>
  </r>
  <r>
    <x v="49"/>
    <x v="0"/>
    <x v="0"/>
    <x v="4"/>
    <x v="15"/>
    <n v="38079.269999999997"/>
  </r>
  <r>
    <x v="49"/>
    <x v="0"/>
    <x v="0"/>
    <x v="4"/>
    <x v="16"/>
    <n v="59243.88"/>
  </r>
  <r>
    <x v="49"/>
    <x v="0"/>
    <x v="0"/>
    <x v="5"/>
    <x v="18"/>
    <n v="68607.3"/>
  </r>
  <r>
    <x v="49"/>
    <x v="0"/>
    <x v="0"/>
    <x v="5"/>
    <x v="19"/>
    <n v="3197.32"/>
  </r>
  <r>
    <x v="49"/>
    <x v="0"/>
    <x v="0"/>
    <x v="5"/>
    <x v="20"/>
    <n v="22004.18"/>
  </r>
  <r>
    <x v="49"/>
    <x v="0"/>
    <x v="0"/>
    <x v="5"/>
    <x v="21"/>
    <n v="537.03"/>
  </r>
  <r>
    <x v="49"/>
    <x v="0"/>
    <x v="0"/>
    <x v="5"/>
    <x v="22"/>
    <n v="41424.800000000003"/>
  </r>
  <r>
    <x v="49"/>
    <x v="0"/>
    <x v="0"/>
    <x v="6"/>
    <x v="23"/>
    <n v="1137"/>
  </r>
  <r>
    <x v="49"/>
    <x v="0"/>
    <x v="0"/>
    <x v="6"/>
    <x v="24"/>
    <n v="1143.43"/>
  </r>
  <r>
    <x v="49"/>
    <x v="0"/>
    <x v="0"/>
    <x v="6"/>
    <x v="25"/>
    <n v="66151.56"/>
  </r>
  <r>
    <x v="49"/>
    <x v="0"/>
    <x v="0"/>
    <x v="6"/>
    <x v="27"/>
    <n v="28294.44"/>
  </r>
  <r>
    <x v="49"/>
    <x v="0"/>
    <x v="0"/>
    <x v="6"/>
    <x v="28"/>
    <n v="166.5"/>
  </r>
  <r>
    <x v="49"/>
    <x v="0"/>
    <x v="0"/>
    <x v="6"/>
    <x v="29"/>
    <n v="1131"/>
  </r>
  <r>
    <x v="49"/>
    <x v="0"/>
    <x v="0"/>
    <x v="6"/>
    <x v="30"/>
    <n v="150"/>
  </r>
  <r>
    <x v="49"/>
    <x v="0"/>
    <x v="0"/>
    <x v="6"/>
    <x v="33"/>
    <n v="1051.75"/>
  </r>
  <r>
    <x v="49"/>
    <x v="0"/>
    <x v="0"/>
    <x v="6"/>
    <x v="59"/>
    <n v="6961.7"/>
  </r>
  <r>
    <x v="49"/>
    <x v="0"/>
    <x v="0"/>
    <x v="6"/>
    <x v="67"/>
    <n v="3071.09"/>
  </r>
  <r>
    <x v="49"/>
    <x v="0"/>
    <x v="0"/>
    <x v="6"/>
    <x v="37"/>
    <n v="27894.959999999999"/>
  </r>
  <r>
    <x v="49"/>
    <x v="0"/>
    <x v="0"/>
    <x v="6"/>
    <x v="38"/>
    <n v="3158.99"/>
  </r>
  <r>
    <x v="49"/>
    <x v="0"/>
    <x v="0"/>
    <x v="6"/>
    <x v="39"/>
    <n v="70"/>
  </r>
  <r>
    <x v="49"/>
    <x v="0"/>
    <x v="0"/>
    <x v="6"/>
    <x v="43"/>
    <n v="1035"/>
  </r>
  <r>
    <x v="49"/>
    <x v="0"/>
    <x v="0"/>
    <x v="6"/>
    <x v="44"/>
    <n v="40549.51"/>
  </r>
  <r>
    <x v="49"/>
    <x v="0"/>
    <x v="0"/>
    <x v="6"/>
    <x v="45"/>
    <n v="36537.129999999997"/>
  </r>
  <r>
    <x v="49"/>
    <x v="0"/>
    <x v="0"/>
    <x v="6"/>
    <x v="46"/>
    <n v="562"/>
  </r>
  <r>
    <x v="49"/>
    <x v="0"/>
    <x v="0"/>
    <x v="7"/>
    <x v="43"/>
    <n v="7030.59"/>
  </r>
  <r>
    <x v="49"/>
    <x v="0"/>
    <x v="1"/>
    <x v="3"/>
    <x v="1"/>
    <n v="37774.339999999997"/>
  </r>
  <r>
    <x v="49"/>
    <x v="0"/>
    <x v="1"/>
    <x v="3"/>
    <x v="3"/>
    <n v="10936.36"/>
  </r>
  <r>
    <x v="49"/>
    <x v="0"/>
    <x v="1"/>
    <x v="4"/>
    <x v="8"/>
    <n v="3540.31"/>
  </r>
  <r>
    <x v="49"/>
    <x v="0"/>
    <x v="1"/>
    <x v="4"/>
    <x v="10"/>
    <n v="6426.09"/>
  </r>
  <r>
    <x v="49"/>
    <x v="0"/>
    <x v="1"/>
    <x v="4"/>
    <x v="74"/>
    <n v="583.35"/>
  </r>
  <r>
    <x v="49"/>
    <x v="0"/>
    <x v="1"/>
    <x v="4"/>
    <x v="12"/>
    <n v="23.57"/>
  </r>
  <r>
    <x v="49"/>
    <x v="0"/>
    <x v="1"/>
    <x v="4"/>
    <x v="14"/>
    <n v="1499.22"/>
  </r>
  <r>
    <x v="49"/>
    <x v="0"/>
    <x v="1"/>
    <x v="4"/>
    <x v="16"/>
    <n v="12378.21"/>
  </r>
  <r>
    <x v="49"/>
    <x v="0"/>
    <x v="1"/>
    <x v="5"/>
    <x v="18"/>
    <n v="18552.91"/>
  </r>
  <r>
    <x v="49"/>
    <x v="0"/>
    <x v="1"/>
    <x v="5"/>
    <x v="20"/>
    <n v="3202.62"/>
  </r>
  <r>
    <x v="49"/>
    <x v="0"/>
    <x v="1"/>
    <x v="6"/>
    <x v="25"/>
    <n v="257941.26"/>
  </r>
  <r>
    <x v="49"/>
    <x v="0"/>
    <x v="1"/>
    <x v="6"/>
    <x v="27"/>
    <n v="32703.42"/>
  </r>
  <r>
    <x v="49"/>
    <x v="0"/>
    <x v="1"/>
    <x v="6"/>
    <x v="35"/>
    <n v="20294.25"/>
  </r>
  <r>
    <x v="49"/>
    <x v="0"/>
    <x v="1"/>
    <x v="6"/>
    <x v="44"/>
    <n v="41000"/>
  </r>
  <r>
    <x v="49"/>
    <x v="0"/>
    <x v="1"/>
    <x v="7"/>
    <x v="43"/>
    <n v="977.45"/>
  </r>
  <r>
    <x v="49"/>
    <x v="0"/>
    <x v="1"/>
    <x v="8"/>
    <x v="61"/>
    <n v="1481.12"/>
  </r>
  <r>
    <x v="50"/>
    <x v="0"/>
    <x v="0"/>
    <x v="0"/>
    <x v="0"/>
    <n v="14153.92"/>
  </r>
  <r>
    <x v="50"/>
    <x v="0"/>
    <x v="0"/>
    <x v="1"/>
    <x v="0"/>
    <n v="-14153.92"/>
  </r>
  <r>
    <x v="50"/>
    <x v="0"/>
    <x v="0"/>
    <x v="2"/>
    <x v="1"/>
    <n v="1095015.79"/>
  </r>
  <r>
    <x v="50"/>
    <x v="0"/>
    <x v="0"/>
    <x v="2"/>
    <x v="2"/>
    <n v="19287.43"/>
  </r>
  <r>
    <x v="50"/>
    <x v="0"/>
    <x v="0"/>
    <x v="2"/>
    <x v="3"/>
    <n v="7272.17"/>
  </r>
  <r>
    <x v="50"/>
    <x v="0"/>
    <x v="0"/>
    <x v="2"/>
    <x v="4"/>
    <n v="16851.98"/>
  </r>
  <r>
    <x v="50"/>
    <x v="0"/>
    <x v="0"/>
    <x v="2"/>
    <x v="5"/>
    <n v="10715.82"/>
  </r>
  <r>
    <x v="50"/>
    <x v="0"/>
    <x v="0"/>
    <x v="2"/>
    <x v="54"/>
    <n v="6303"/>
  </r>
  <r>
    <x v="50"/>
    <x v="0"/>
    <x v="0"/>
    <x v="3"/>
    <x v="1"/>
    <n v="670810.81999999995"/>
  </r>
  <r>
    <x v="50"/>
    <x v="0"/>
    <x v="0"/>
    <x v="3"/>
    <x v="2"/>
    <n v="3368.29"/>
  </r>
  <r>
    <x v="50"/>
    <x v="0"/>
    <x v="0"/>
    <x v="3"/>
    <x v="3"/>
    <n v="25137.73"/>
  </r>
  <r>
    <x v="50"/>
    <x v="0"/>
    <x v="0"/>
    <x v="3"/>
    <x v="4"/>
    <n v="86"/>
  </r>
  <r>
    <x v="50"/>
    <x v="0"/>
    <x v="0"/>
    <x v="3"/>
    <x v="5"/>
    <n v="9174.8799999999992"/>
  </r>
  <r>
    <x v="50"/>
    <x v="0"/>
    <x v="0"/>
    <x v="4"/>
    <x v="7"/>
    <n v="86019.73"/>
  </r>
  <r>
    <x v="50"/>
    <x v="0"/>
    <x v="0"/>
    <x v="4"/>
    <x v="8"/>
    <n v="53085.78"/>
  </r>
  <r>
    <x v="50"/>
    <x v="0"/>
    <x v="0"/>
    <x v="4"/>
    <x v="9"/>
    <n v="192061.37"/>
  </r>
  <r>
    <x v="50"/>
    <x v="0"/>
    <x v="0"/>
    <x v="4"/>
    <x v="10"/>
    <n v="101698.99"/>
  </r>
  <r>
    <x v="50"/>
    <x v="0"/>
    <x v="0"/>
    <x v="4"/>
    <x v="11"/>
    <n v="1694.8"/>
  </r>
  <r>
    <x v="50"/>
    <x v="0"/>
    <x v="0"/>
    <x v="4"/>
    <x v="12"/>
    <n v="1037.52"/>
  </r>
  <r>
    <x v="50"/>
    <x v="0"/>
    <x v="0"/>
    <x v="4"/>
    <x v="13"/>
    <n v="7482.8"/>
  </r>
  <r>
    <x v="50"/>
    <x v="0"/>
    <x v="0"/>
    <x v="4"/>
    <x v="14"/>
    <n v="17546.03"/>
  </r>
  <r>
    <x v="50"/>
    <x v="0"/>
    <x v="0"/>
    <x v="4"/>
    <x v="15"/>
    <n v="202484.21"/>
  </r>
  <r>
    <x v="50"/>
    <x v="0"/>
    <x v="0"/>
    <x v="4"/>
    <x v="16"/>
    <n v="215386.95"/>
  </r>
  <r>
    <x v="50"/>
    <x v="0"/>
    <x v="0"/>
    <x v="4"/>
    <x v="17"/>
    <n v="-408.28"/>
  </r>
  <r>
    <x v="50"/>
    <x v="0"/>
    <x v="0"/>
    <x v="4"/>
    <x v="56"/>
    <n v="-408.28"/>
  </r>
  <r>
    <x v="50"/>
    <x v="0"/>
    <x v="0"/>
    <x v="5"/>
    <x v="18"/>
    <n v="50637"/>
  </r>
  <r>
    <x v="50"/>
    <x v="0"/>
    <x v="0"/>
    <x v="5"/>
    <x v="20"/>
    <n v="59958.45"/>
  </r>
  <r>
    <x v="50"/>
    <x v="0"/>
    <x v="0"/>
    <x v="6"/>
    <x v="23"/>
    <n v="20957.310000000001"/>
  </r>
  <r>
    <x v="50"/>
    <x v="0"/>
    <x v="0"/>
    <x v="6"/>
    <x v="25"/>
    <n v="107275.81"/>
  </r>
  <r>
    <x v="50"/>
    <x v="0"/>
    <x v="0"/>
    <x v="6"/>
    <x v="49"/>
    <n v="12820"/>
  </r>
  <r>
    <x v="50"/>
    <x v="0"/>
    <x v="0"/>
    <x v="6"/>
    <x v="26"/>
    <n v="11151.61"/>
  </r>
  <r>
    <x v="50"/>
    <x v="0"/>
    <x v="0"/>
    <x v="6"/>
    <x v="30"/>
    <n v="1874.97"/>
  </r>
  <r>
    <x v="50"/>
    <x v="0"/>
    <x v="0"/>
    <x v="6"/>
    <x v="33"/>
    <n v="31191"/>
  </r>
  <r>
    <x v="50"/>
    <x v="0"/>
    <x v="0"/>
    <x v="6"/>
    <x v="34"/>
    <n v="11623.19"/>
  </r>
  <r>
    <x v="50"/>
    <x v="0"/>
    <x v="0"/>
    <x v="6"/>
    <x v="36"/>
    <n v="33878.21"/>
  </r>
  <r>
    <x v="50"/>
    <x v="0"/>
    <x v="0"/>
    <x v="6"/>
    <x v="52"/>
    <n v="7093.64"/>
  </r>
  <r>
    <x v="50"/>
    <x v="0"/>
    <x v="0"/>
    <x v="6"/>
    <x v="37"/>
    <n v="60942.79"/>
  </r>
  <r>
    <x v="50"/>
    <x v="0"/>
    <x v="0"/>
    <x v="6"/>
    <x v="41"/>
    <n v="102468.24"/>
  </r>
  <r>
    <x v="50"/>
    <x v="0"/>
    <x v="0"/>
    <x v="6"/>
    <x v="45"/>
    <n v="44520"/>
  </r>
  <r>
    <x v="50"/>
    <x v="0"/>
    <x v="0"/>
    <x v="6"/>
    <x v="71"/>
    <n v="39647.199999999997"/>
  </r>
  <r>
    <x v="50"/>
    <x v="0"/>
    <x v="0"/>
    <x v="6"/>
    <x v="75"/>
    <n v="228.76"/>
  </r>
  <r>
    <x v="50"/>
    <x v="0"/>
    <x v="0"/>
    <x v="6"/>
    <x v="46"/>
    <n v="-21.82"/>
  </r>
  <r>
    <x v="50"/>
    <x v="0"/>
    <x v="0"/>
    <x v="7"/>
    <x v="43"/>
    <n v="1859.47"/>
  </r>
  <r>
    <x v="50"/>
    <x v="0"/>
    <x v="1"/>
    <x v="2"/>
    <x v="4"/>
    <n v="6036.07"/>
  </r>
  <r>
    <x v="50"/>
    <x v="0"/>
    <x v="1"/>
    <x v="3"/>
    <x v="3"/>
    <n v="5764.57"/>
  </r>
  <r>
    <x v="50"/>
    <x v="0"/>
    <x v="1"/>
    <x v="3"/>
    <x v="4"/>
    <n v="87545.3"/>
  </r>
  <r>
    <x v="50"/>
    <x v="0"/>
    <x v="1"/>
    <x v="4"/>
    <x v="7"/>
    <n v="454.77"/>
  </r>
  <r>
    <x v="50"/>
    <x v="0"/>
    <x v="1"/>
    <x v="4"/>
    <x v="8"/>
    <n v="7041.88"/>
  </r>
  <r>
    <x v="50"/>
    <x v="0"/>
    <x v="1"/>
    <x v="4"/>
    <x v="9"/>
    <n v="936.19"/>
  </r>
  <r>
    <x v="50"/>
    <x v="0"/>
    <x v="1"/>
    <x v="4"/>
    <x v="10"/>
    <n v="7231.49"/>
  </r>
  <r>
    <x v="50"/>
    <x v="0"/>
    <x v="1"/>
    <x v="4"/>
    <x v="11"/>
    <n v="8.85"/>
  </r>
  <r>
    <x v="50"/>
    <x v="0"/>
    <x v="1"/>
    <x v="4"/>
    <x v="12"/>
    <n v="136.82"/>
  </r>
  <r>
    <x v="50"/>
    <x v="0"/>
    <x v="1"/>
    <x v="4"/>
    <x v="14"/>
    <n v="1298.3699999999999"/>
  </r>
  <r>
    <x v="50"/>
    <x v="0"/>
    <x v="1"/>
    <x v="5"/>
    <x v="18"/>
    <n v="144930.69"/>
  </r>
  <r>
    <x v="50"/>
    <x v="0"/>
    <x v="1"/>
    <x v="5"/>
    <x v="19"/>
    <n v="13477.18"/>
  </r>
  <r>
    <x v="50"/>
    <x v="0"/>
    <x v="1"/>
    <x v="5"/>
    <x v="21"/>
    <n v="2427.2199999999998"/>
  </r>
  <r>
    <x v="50"/>
    <x v="0"/>
    <x v="1"/>
    <x v="5"/>
    <x v="22"/>
    <n v="884.15"/>
  </r>
  <r>
    <x v="50"/>
    <x v="0"/>
    <x v="1"/>
    <x v="6"/>
    <x v="23"/>
    <n v="35979.99"/>
  </r>
  <r>
    <x v="50"/>
    <x v="0"/>
    <x v="1"/>
    <x v="6"/>
    <x v="24"/>
    <n v="485.2"/>
  </r>
  <r>
    <x v="50"/>
    <x v="0"/>
    <x v="1"/>
    <x v="6"/>
    <x v="25"/>
    <n v="2560.0500000000002"/>
  </r>
  <r>
    <x v="50"/>
    <x v="0"/>
    <x v="1"/>
    <x v="6"/>
    <x v="26"/>
    <n v="6525.9"/>
  </r>
  <r>
    <x v="50"/>
    <x v="0"/>
    <x v="1"/>
    <x v="6"/>
    <x v="29"/>
    <n v="1131"/>
  </r>
  <r>
    <x v="50"/>
    <x v="0"/>
    <x v="1"/>
    <x v="6"/>
    <x v="30"/>
    <n v="308.56"/>
  </r>
  <r>
    <x v="50"/>
    <x v="0"/>
    <x v="1"/>
    <x v="6"/>
    <x v="31"/>
    <n v="17212"/>
  </r>
  <r>
    <x v="50"/>
    <x v="0"/>
    <x v="1"/>
    <x v="6"/>
    <x v="35"/>
    <n v="22370.09"/>
  </r>
  <r>
    <x v="50"/>
    <x v="0"/>
    <x v="1"/>
    <x v="6"/>
    <x v="37"/>
    <n v="4500.78"/>
  </r>
  <r>
    <x v="50"/>
    <x v="0"/>
    <x v="1"/>
    <x v="6"/>
    <x v="38"/>
    <n v="5057.8599999999997"/>
  </r>
  <r>
    <x v="50"/>
    <x v="0"/>
    <x v="1"/>
    <x v="6"/>
    <x v="39"/>
    <n v="2754.4"/>
  </r>
  <r>
    <x v="50"/>
    <x v="0"/>
    <x v="1"/>
    <x v="6"/>
    <x v="40"/>
    <n v="14749.77"/>
  </r>
  <r>
    <x v="50"/>
    <x v="0"/>
    <x v="1"/>
    <x v="6"/>
    <x v="41"/>
    <n v="17097.900000000001"/>
  </r>
  <r>
    <x v="50"/>
    <x v="0"/>
    <x v="1"/>
    <x v="6"/>
    <x v="44"/>
    <n v="44484.19"/>
  </r>
  <r>
    <x v="50"/>
    <x v="0"/>
    <x v="1"/>
    <x v="7"/>
    <x v="43"/>
    <n v="7184.51"/>
  </r>
  <r>
    <x v="51"/>
    <x v="0"/>
    <x v="0"/>
    <x v="0"/>
    <x v="0"/>
    <n v="1726.42"/>
  </r>
  <r>
    <x v="51"/>
    <x v="0"/>
    <x v="0"/>
    <x v="1"/>
    <x v="0"/>
    <n v="-1726.42"/>
  </r>
  <r>
    <x v="51"/>
    <x v="0"/>
    <x v="0"/>
    <x v="2"/>
    <x v="1"/>
    <n v="317258.09000000003"/>
  </r>
  <r>
    <x v="51"/>
    <x v="0"/>
    <x v="0"/>
    <x v="2"/>
    <x v="3"/>
    <n v="3511.65"/>
  </r>
  <r>
    <x v="51"/>
    <x v="0"/>
    <x v="0"/>
    <x v="2"/>
    <x v="4"/>
    <n v="19084.41"/>
  </r>
  <r>
    <x v="51"/>
    <x v="0"/>
    <x v="0"/>
    <x v="2"/>
    <x v="54"/>
    <n v="18515"/>
  </r>
  <r>
    <x v="51"/>
    <x v="0"/>
    <x v="0"/>
    <x v="3"/>
    <x v="1"/>
    <n v="265700.74"/>
  </r>
  <r>
    <x v="51"/>
    <x v="0"/>
    <x v="0"/>
    <x v="3"/>
    <x v="2"/>
    <n v="18661.95"/>
  </r>
  <r>
    <x v="51"/>
    <x v="0"/>
    <x v="0"/>
    <x v="3"/>
    <x v="3"/>
    <n v="1024.99"/>
  </r>
  <r>
    <x v="51"/>
    <x v="0"/>
    <x v="0"/>
    <x v="3"/>
    <x v="4"/>
    <n v="21418"/>
  </r>
  <r>
    <x v="51"/>
    <x v="0"/>
    <x v="0"/>
    <x v="4"/>
    <x v="6"/>
    <n v="8845.24"/>
  </r>
  <r>
    <x v="51"/>
    <x v="0"/>
    <x v="0"/>
    <x v="4"/>
    <x v="7"/>
    <n v="1245.44"/>
  </r>
  <r>
    <x v="51"/>
    <x v="0"/>
    <x v="0"/>
    <x v="4"/>
    <x v="8"/>
    <n v="22977.68"/>
  </r>
  <r>
    <x v="51"/>
    <x v="0"/>
    <x v="0"/>
    <x v="4"/>
    <x v="9"/>
    <n v="617.21"/>
  </r>
  <r>
    <x v="51"/>
    <x v="0"/>
    <x v="0"/>
    <x v="4"/>
    <x v="10"/>
    <n v="28687.27"/>
  </r>
  <r>
    <x v="51"/>
    <x v="0"/>
    <x v="0"/>
    <x v="4"/>
    <x v="73"/>
    <n v="26531.55"/>
  </r>
  <r>
    <x v="51"/>
    <x v="0"/>
    <x v="0"/>
    <x v="4"/>
    <x v="69"/>
    <n v="34033.910000000003"/>
  </r>
  <r>
    <x v="51"/>
    <x v="0"/>
    <x v="0"/>
    <x v="4"/>
    <x v="12"/>
    <n v="834.34"/>
  </r>
  <r>
    <x v="51"/>
    <x v="0"/>
    <x v="0"/>
    <x v="4"/>
    <x v="14"/>
    <n v="7625.05"/>
  </r>
  <r>
    <x v="51"/>
    <x v="0"/>
    <x v="0"/>
    <x v="4"/>
    <x v="15"/>
    <n v="31628.6"/>
  </r>
  <r>
    <x v="51"/>
    <x v="0"/>
    <x v="0"/>
    <x v="4"/>
    <x v="16"/>
    <n v="83966.43"/>
  </r>
  <r>
    <x v="51"/>
    <x v="0"/>
    <x v="0"/>
    <x v="5"/>
    <x v="18"/>
    <n v="75191.81"/>
  </r>
  <r>
    <x v="51"/>
    <x v="0"/>
    <x v="0"/>
    <x v="5"/>
    <x v="19"/>
    <n v="21012.16"/>
  </r>
  <r>
    <x v="51"/>
    <x v="0"/>
    <x v="0"/>
    <x v="5"/>
    <x v="20"/>
    <n v="23631.26"/>
  </r>
  <r>
    <x v="51"/>
    <x v="0"/>
    <x v="0"/>
    <x v="5"/>
    <x v="21"/>
    <n v="487.86"/>
  </r>
  <r>
    <x v="51"/>
    <x v="0"/>
    <x v="0"/>
    <x v="5"/>
    <x v="22"/>
    <n v="16952.13"/>
  </r>
  <r>
    <x v="51"/>
    <x v="0"/>
    <x v="0"/>
    <x v="6"/>
    <x v="23"/>
    <n v="1790.49"/>
  </r>
  <r>
    <x v="51"/>
    <x v="0"/>
    <x v="0"/>
    <x v="6"/>
    <x v="24"/>
    <n v="332.89"/>
  </r>
  <r>
    <x v="51"/>
    <x v="0"/>
    <x v="0"/>
    <x v="6"/>
    <x v="26"/>
    <n v="4157.37"/>
  </r>
  <r>
    <x v="51"/>
    <x v="0"/>
    <x v="0"/>
    <x v="6"/>
    <x v="27"/>
    <n v="38777.82"/>
  </r>
  <r>
    <x v="51"/>
    <x v="0"/>
    <x v="0"/>
    <x v="6"/>
    <x v="28"/>
    <n v="802"/>
  </r>
  <r>
    <x v="51"/>
    <x v="0"/>
    <x v="0"/>
    <x v="6"/>
    <x v="29"/>
    <n v="1131"/>
  </r>
  <r>
    <x v="51"/>
    <x v="0"/>
    <x v="0"/>
    <x v="6"/>
    <x v="33"/>
    <n v="1620"/>
  </r>
  <r>
    <x v="51"/>
    <x v="0"/>
    <x v="0"/>
    <x v="6"/>
    <x v="34"/>
    <n v="3917.11"/>
  </r>
  <r>
    <x v="51"/>
    <x v="0"/>
    <x v="0"/>
    <x v="6"/>
    <x v="35"/>
    <n v="1974.34"/>
  </r>
  <r>
    <x v="51"/>
    <x v="0"/>
    <x v="0"/>
    <x v="6"/>
    <x v="36"/>
    <n v="6652.4"/>
  </r>
  <r>
    <x v="51"/>
    <x v="0"/>
    <x v="0"/>
    <x v="6"/>
    <x v="59"/>
    <n v="3967.37"/>
  </r>
  <r>
    <x v="51"/>
    <x v="0"/>
    <x v="0"/>
    <x v="6"/>
    <x v="38"/>
    <n v="8644.9"/>
  </r>
  <r>
    <x v="51"/>
    <x v="0"/>
    <x v="0"/>
    <x v="6"/>
    <x v="53"/>
    <n v="186.32"/>
  </r>
  <r>
    <x v="51"/>
    <x v="0"/>
    <x v="0"/>
    <x v="6"/>
    <x v="43"/>
    <n v="2445.19"/>
  </r>
  <r>
    <x v="51"/>
    <x v="0"/>
    <x v="0"/>
    <x v="6"/>
    <x v="44"/>
    <n v="16750.759999999998"/>
  </r>
  <r>
    <x v="51"/>
    <x v="0"/>
    <x v="0"/>
    <x v="6"/>
    <x v="60"/>
    <n v="-1195.76"/>
  </r>
  <r>
    <x v="51"/>
    <x v="0"/>
    <x v="0"/>
    <x v="6"/>
    <x v="45"/>
    <n v="30929.15"/>
  </r>
  <r>
    <x v="51"/>
    <x v="0"/>
    <x v="0"/>
    <x v="6"/>
    <x v="70"/>
    <n v="2556.5700000000002"/>
  </r>
  <r>
    <x v="51"/>
    <x v="0"/>
    <x v="0"/>
    <x v="7"/>
    <x v="43"/>
    <n v="4789.53"/>
  </r>
  <r>
    <x v="51"/>
    <x v="0"/>
    <x v="1"/>
    <x v="5"/>
    <x v="18"/>
    <n v="5453.73"/>
  </r>
  <r>
    <x v="51"/>
    <x v="0"/>
    <x v="1"/>
    <x v="6"/>
    <x v="27"/>
    <n v="28024.400000000001"/>
  </r>
  <r>
    <x v="51"/>
    <x v="0"/>
    <x v="1"/>
    <x v="6"/>
    <x v="35"/>
    <n v="16092.69"/>
  </r>
  <r>
    <x v="51"/>
    <x v="0"/>
    <x v="1"/>
    <x v="6"/>
    <x v="44"/>
    <n v="51250"/>
  </r>
  <r>
    <x v="52"/>
    <x v="0"/>
    <x v="0"/>
    <x v="0"/>
    <x v="0"/>
    <n v="107433.54"/>
  </r>
  <r>
    <x v="52"/>
    <x v="0"/>
    <x v="0"/>
    <x v="1"/>
    <x v="0"/>
    <n v="-107962.27"/>
  </r>
  <r>
    <x v="52"/>
    <x v="0"/>
    <x v="0"/>
    <x v="2"/>
    <x v="1"/>
    <n v="1591718.42"/>
  </r>
  <r>
    <x v="52"/>
    <x v="0"/>
    <x v="0"/>
    <x v="2"/>
    <x v="2"/>
    <n v="27369.11"/>
  </r>
  <r>
    <x v="52"/>
    <x v="0"/>
    <x v="0"/>
    <x v="2"/>
    <x v="3"/>
    <n v="73662.58"/>
  </r>
  <r>
    <x v="52"/>
    <x v="0"/>
    <x v="0"/>
    <x v="2"/>
    <x v="4"/>
    <n v="21647.14"/>
  </r>
  <r>
    <x v="52"/>
    <x v="0"/>
    <x v="0"/>
    <x v="2"/>
    <x v="5"/>
    <n v="13081.98"/>
  </r>
  <r>
    <x v="52"/>
    <x v="0"/>
    <x v="0"/>
    <x v="2"/>
    <x v="54"/>
    <n v="10505"/>
  </r>
  <r>
    <x v="52"/>
    <x v="0"/>
    <x v="0"/>
    <x v="3"/>
    <x v="1"/>
    <n v="765081.08"/>
  </r>
  <r>
    <x v="52"/>
    <x v="0"/>
    <x v="0"/>
    <x v="3"/>
    <x v="2"/>
    <n v="5952.1"/>
  </r>
  <r>
    <x v="52"/>
    <x v="0"/>
    <x v="0"/>
    <x v="3"/>
    <x v="3"/>
    <n v="12249.52"/>
  </r>
  <r>
    <x v="52"/>
    <x v="0"/>
    <x v="0"/>
    <x v="4"/>
    <x v="6"/>
    <n v="42637.13"/>
  </r>
  <r>
    <x v="52"/>
    <x v="0"/>
    <x v="0"/>
    <x v="4"/>
    <x v="55"/>
    <n v="1674.93"/>
  </r>
  <r>
    <x v="52"/>
    <x v="0"/>
    <x v="0"/>
    <x v="4"/>
    <x v="7"/>
    <n v="141408.41"/>
  </r>
  <r>
    <x v="52"/>
    <x v="0"/>
    <x v="0"/>
    <x v="4"/>
    <x v="8"/>
    <n v="60436.2"/>
  </r>
  <r>
    <x v="52"/>
    <x v="0"/>
    <x v="0"/>
    <x v="4"/>
    <x v="9"/>
    <n v="279396.57"/>
  </r>
  <r>
    <x v="52"/>
    <x v="0"/>
    <x v="0"/>
    <x v="4"/>
    <x v="10"/>
    <n v="102150.16"/>
  </r>
  <r>
    <x v="52"/>
    <x v="0"/>
    <x v="0"/>
    <x v="4"/>
    <x v="11"/>
    <n v="1986.88"/>
  </r>
  <r>
    <x v="52"/>
    <x v="0"/>
    <x v="0"/>
    <x v="4"/>
    <x v="12"/>
    <n v="959.57"/>
  </r>
  <r>
    <x v="52"/>
    <x v="0"/>
    <x v="0"/>
    <x v="4"/>
    <x v="13"/>
    <n v="7679.87"/>
  </r>
  <r>
    <x v="52"/>
    <x v="0"/>
    <x v="0"/>
    <x v="4"/>
    <x v="14"/>
    <n v="14485.87"/>
  </r>
  <r>
    <x v="52"/>
    <x v="0"/>
    <x v="0"/>
    <x v="4"/>
    <x v="15"/>
    <n v="228430.23"/>
  </r>
  <r>
    <x v="52"/>
    <x v="0"/>
    <x v="0"/>
    <x v="4"/>
    <x v="16"/>
    <n v="201542.8"/>
  </r>
  <r>
    <x v="52"/>
    <x v="0"/>
    <x v="0"/>
    <x v="4"/>
    <x v="17"/>
    <n v="2054.3000000000002"/>
  </r>
  <r>
    <x v="52"/>
    <x v="0"/>
    <x v="0"/>
    <x v="4"/>
    <x v="56"/>
    <n v="903.76"/>
  </r>
  <r>
    <x v="52"/>
    <x v="0"/>
    <x v="0"/>
    <x v="5"/>
    <x v="18"/>
    <n v="96991.5"/>
  </r>
  <r>
    <x v="52"/>
    <x v="0"/>
    <x v="0"/>
    <x v="5"/>
    <x v="19"/>
    <n v="4571.6899999999996"/>
  </r>
  <r>
    <x v="52"/>
    <x v="0"/>
    <x v="0"/>
    <x v="5"/>
    <x v="20"/>
    <n v="118701.31"/>
  </r>
  <r>
    <x v="52"/>
    <x v="0"/>
    <x v="0"/>
    <x v="5"/>
    <x v="21"/>
    <n v="7057.3"/>
  </r>
  <r>
    <x v="52"/>
    <x v="0"/>
    <x v="0"/>
    <x v="5"/>
    <x v="22"/>
    <n v="14777.14"/>
  </r>
  <r>
    <x v="52"/>
    <x v="0"/>
    <x v="0"/>
    <x v="6"/>
    <x v="23"/>
    <n v="19792.07"/>
  </r>
  <r>
    <x v="52"/>
    <x v="0"/>
    <x v="0"/>
    <x v="6"/>
    <x v="25"/>
    <n v="72994.009999999995"/>
  </r>
  <r>
    <x v="52"/>
    <x v="0"/>
    <x v="0"/>
    <x v="6"/>
    <x v="26"/>
    <n v="7447.32"/>
  </r>
  <r>
    <x v="52"/>
    <x v="0"/>
    <x v="0"/>
    <x v="6"/>
    <x v="27"/>
    <n v="55067.41"/>
  </r>
  <r>
    <x v="52"/>
    <x v="0"/>
    <x v="0"/>
    <x v="6"/>
    <x v="29"/>
    <n v="6211.66"/>
  </r>
  <r>
    <x v="52"/>
    <x v="0"/>
    <x v="0"/>
    <x v="6"/>
    <x v="50"/>
    <n v="2467"/>
  </r>
  <r>
    <x v="52"/>
    <x v="0"/>
    <x v="0"/>
    <x v="6"/>
    <x v="30"/>
    <n v="16156.85"/>
  </r>
  <r>
    <x v="52"/>
    <x v="0"/>
    <x v="0"/>
    <x v="6"/>
    <x v="32"/>
    <n v="1867.89"/>
  </r>
  <r>
    <x v="52"/>
    <x v="0"/>
    <x v="0"/>
    <x v="6"/>
    <x v="33"/>
    <n v="13138.8"/>
  </r>
  <r>
    <x v="52"/>
    <x v="0"/>
    <x v="0"/>
    <x v="6"/>
    <x v="34"/>
    <n v="3131.21"/>
  </r>
  <r>
    <x v="52"/>
    <x v="0"/>
    <x v="0"/>
    <x v="6"/>
    <x v="36"/>
    <n v="16491.88"/>
  </r>
  <r>
    <x v="52"/>
    <x v="0"/>
    <x v="0"/>
    <x v="6"/>
    <x v="59"/>
    <n v="5540.12"/>
  </r>
  <r>
    <x v="52"/>
    <x v="0"/>
    <x v="0"/>
    <x v="6"/>
    <x v="51"/>
    <n v="9114.23"/>
  </r>
  <r>
    <x v="52"/>
    <x v="0"/>
    <x v="0"/>
    <x v="6"/>
    <x v="67"/>
    <n v="6706.34"/>
  </r>
  <r>
    <x v="52"/>
    <x v="0"/>
    <x v="0"/>
    <x v="6"/>
    <x v="37"/>
    <n v="60439.86"/>
  </r>
  <r>
    <x v="52"/>
    <x v="0"/>
    <x v="0"/>
    <x v="6"/>
    <x v="38"/>
    <n v="23823.94"/>
  </r>
  <r>
    <x v="52"/>
    <x v="0"/>
    <x v="0"/>
    <x v="6"/>
    <x v="39"/>
    <n v="427.96"/>
  </r>
  <r>
    <x v="52"/>
    <x v="0"/>
    <x v="0"/>
    <x v="6"/>
    <x v="41"/>
    <n v="96732.88"/>
  </r>
  <r>
    <x v="52"/>
    <x v="0"/>
    <x v="0"/>
    <x v="6"/>
    <x v="53"/>
    <n v="380"/>
  </r>
  <r>
    <x v="52"/>
    <x v="0"/>
    <x v="0"/>
    <x v="6"/>
    <x v="43"/>
    <n v="9516.15"/>
  </r>
  <r>
    <x v="52"/>
    <x v="0"/>
    <x v="0"/>
    <x v="6"/>
    <x v="44"/>
    <n v="15000.01"/>
  </r>
  <r>
    <x v="52"/>
    <x v="0"/>
    <x v="0"/>
    <x v="6"/>
    <x v="76"/>
    <n v="271.37"/>
  </r>
  <r>
    <x v="52"/>
    <x v="0"/>
    <x v="0"/>
    <x v="6"/>
    <x v="45"/>
    <n v="148823.76"/>
  </r>
  <r>
    <x v="52"/>
    <x v="0"/>
    <x v="0"/>
    <x v="6"/>
    <x v="46"/>
    <n v="9696.39"/>
  </r>
  <r>
    <x v="52"/>
    <x v="0"/>
    <x v="0"/>
    <x v="7"/>
    <x v="43"/>
    <n v="18122.990000000002"/>
  </r>
  <r>
    <x v="52"/>
    <x v="0"/>
    <x v="0"/>
    <x v="8"/>
    <x v="63"/>
    <n v="209.22"/>
  </r>
  <r>
    <x v="52"/>
    <x v="0"/>
    <x v="1"/>
    <x v="0"/>
    <x v="0"/>
    <n v="528.73"/>
  </r>
  <r>
    <x v="52"/>
    <x v="0"/>
    <x v="1"/>
    <x v="2"/>
    <x v="1"/>
    <n v="109926"/>
  </r>
  <r>
    <x v="52"/>
    <x v="0"/>
    <x v="1"/>
    <x v="2"/>
    <x v="2"/>
    <n v="43161.52"/>
  </r>
  <r>
    <x v="52"/>
    <x v="0"/>
    <x v="1"/>
    <x v="2"/>
    <x v="3"/>
    <n v="12768.55"/>
  </r>
  <r>
    <x v="52"/>
    <x v="0"/>
    <x v="1"/>
    <x v="2"/>
    <x v="4"/>
    <n v="17074"/>
  </r>
  <r>
    <x v="52"/>
    <x v="0"/>
    <x v="1"/>
    <x v="2"/>
    <x v="5"/>
    <n v="868.22"/>
  </r>
  <r>
    <x v="52"/>
    <x v="0"/>
    <x v="1"/>
    <x v="3"/>
    <x v="1"/>
    <n v="44478.86"/>
  </r>
  <r>
    <x v="52"/>
    <x v="0"/>
    <x v="1"/>
    <x v="3"/>
    <x v="2"/>
    <n v="19532.009999999998"/>
  </r>
  <r>
    <x v="52"/>
    <x v="0"/>
    <x v="1"/>
    <x v="3"/>
    <x v="3"/>
    <n v="1196"/>
  </r>
  <r>
    <x v="52"/>
    <x v="0"/>
    <x v="1"/>
    <x v="3"/>
    <x v="4"/>
    <n v="86988.6"/>
  </r>
  <r>
    <x v="52"/>
    <x v="0"/>
    <x v="1"/>
    <x v="4"/>
    <x v="6"/>
    <n v="6295.61"/>
  </r>
  <r>
    <x v="52"/>
    <x v="0"/>
    <x v="1"/>
    <x v="4"/>
    <x v="7"/>
    <n v="2636.94"/>
  </r>
  <r>
    <x v="52"/>
    <x v="0"/>
    <x v="1"/>
    <x v="4"/>
    <x v="8"/>
    <n v="10352.58"/>
  </r>
  <r>
    <x v="52"/>
    <x v="0"/>
    <x v="1"/>
    <x v="4"/>
    <x v="9"/>
    <n v="4090.86"/>
  </r>
  <r>
    <x v="52"/>
    <x v="0"/>
    <x v="1"/>
    <x v="4"/>
    <x v="10"/>
    <n v="12276.84"/>
  </r>
  <r>
    <x v="52"/>
    <x v="0"/>
    <x v="1"/>
    <x v="4"/>
    <x v="11"/>
    <n v="39.770000000000003"/>
  </r>
  <r>
    <x v="52"/>
    <x v="0"/>
    <x v="1"/>
    <x v="4"/>
    <x v="12"/>
    <n v="162.35"/>
  </r>
  <r>
    <x v="52"/>
    <x v="0"/>
    <x v="1"/>
    <x v="4"/>
    <x v="13"/>
    <n v="86.15"/>
  </r>
  <r>
    <x v="52"/>
    <x v="0"/>
    <x v="1"/>
    <x v="4"/>
    <x v="14"/>
    <n v="1905.73"/>
  </r>
  <r>
    <x v="52"/>
    <x v="0"/>
    <x v="1"/>
    <x v="4"/>
    <x v="15"/>
    <n v="989.33"/>
  </r>
  <r>
    <x v="52"/>
    <x v="0"/>
    <x v="1"/>
    <x v="4"/>
    <x v="16"/>
    <n v="15788.31"/>
  </r>
  <r>
    <x v="52"/>
    <x v="0"/>
    <x v="1"/>
    <x v="4"/>
    <x v="17"/>
    <n v="47.11"/>
  </r>
  <r>
    <x v="52"/>
    <x v="0"/>
    <x v="1"/>
    <x v="4"/>
    <x v="56"/>
    <n v="115.91"/>
  </r>
  <r>
    <x v="52"/>
    <x v="0"/>
    <x v="1"/>
    <x v="5"/>
    <x v="18"/>
    <n v="293464.01"/>
  </r>
  <r>
    <x v="52"/>
    <x v="0"/>
    <x v="1"/>
    <x v="5"/>
    <x v="21"/>
    <n v="39229.699999999997"/>
  </r>
  <r>
    <x v="52"/>
    <x v="0"/>
    <x v="1"/>
    <x v="5"/>
    <x v="22"/>
    <n v="66631.600000000006"/>
  </r>
  <r>
    <x v="52"/>
    <x v="0"/>
    <x v="1"/>
    <x v="6"/>
    <x v="23"/>
    <n v="41023.68"/>
  </r>
  <r>
    <x v="52"/>
    <x v="0"/>
    <x v="1"/>
    <x v="6"/>
    <x v="25"/>
    <n v="20000"/>
  </r>
  <r>
    <x v="52"/>
    <x v="0"/>
    <x v="1"/>
    <x v="6"/>
    <x v="26"/>
    <n v="1350"/>
  </r>
  <r>
    <x v="52"/>
    <x v="0"/>
    <x v="1"/>
    <x v="6"/>
    <x v="27"/>
    <n v="4756.01"/>
  </r>
  <r>
    <x v="52"/>
    <x v="0"/>
    <x v="1"/>
    <x v="6"/>
    <x v="28"/>
    <n v="61188.61"/>
  </r>
  <r>
    <x v="52"/>
    <x v="0"/>
    <x v="1"/>
    <x v="6"/>
    <x v="35"/>
    <n v="13338.39"/>
  </r>
  <r>
    <x v="52"/>
    <x v="0"/>
    <x v="1"/>
    <x v="6"/>
    <x v="51"/>
    <n v="9516.36"/>
  </r>
  <r>
    <x v="52"/>
    <x v="0"/>
    <x v="1"/>
    <x v="6"/>
    <x v="38"/>
    <n v="62732"/>
  </r>
  <r>
    <x v="52"/>
    <x v="0"/>
    <x v="1"/>
    <x v="6"/>
    <x v="43"/>
    <n v="13522.87"/>
  </r>
  <r>
    <x v="52"/>
    <x v="0"/>
    <x v="1"/>
    <x v="6"/>
    <x v="45"/>
    <n v="46.22"/>
  </r>
  <r>
    <x v="52"/>
    <x v="0"/>
    <x v="1"/>
    <x v="6"/>
    <x v="46"/>
    <n v="1348.5"/>
  </r>
  <r>
    <x v="52"/>
    <x v="0"/>
    <x v="1"/>
    <x v="7"/>
    <x v="43"/>
    <n v="11719.17"/>
  </r>
  <r>
    <x v="52"/>
    <x v="0"/>
    <x v="1"/>
    <x v="8"/>
    <x v="48"/>
    <n v="52170.48"/>
  </r>
  <r>
    <x v="53"/>
    <x v="0"/>
    <x v="0"/>
    <x v="2"/>
    <x v="1"/>
    <n v="1799789.09"/>
  </r>
  <r>
    <x v="53"/>
    <x v="0"/>
    <x v="0"/>
    <x v="2"/>
    <x v="2"/>
    <n v="18760.39"/>
  </r>
  <r>
    <x v="53"/>
    <x v="0"/>
    <x v="0"/>
    <x v="2"/>
    <x v="3"/>
    <n v="7086.95"/>
  </r>
  <r>
    <x v="53"/>
    <x v="0"/>
    <x v="0"/>
    <x v="2"/>
    <x v="4"/>
    <n v="30162.5"/>
  </r>
  <r>
    <x v="53"/>
    <x v="0"/>
    <x v="0"/>
    <x v="2"/>
    <x v="5"/>
    <n v="39821.17"/>
  </r>
  <r>
    <x v="53"/>
    <x v="0"/>
    <x v="0"/>
    <x v="2"/>
    <x v="54"/>
    <n v="10505"/>
  </r>
  <r>
    <x v="53"/>
    <x v="0"/>
    <x v="0"/>
    <x v="3"/>
    <x v="1"/>
    <n v="913955.66"/>
  </r>
  <r>
    <x v="53"/>
    <x v="0"/>
    <x v="0"/>
    <x v="3"/>
    <x v="2"/>
    <n v="24877.919999999998"/>
  </r>
  <r>
    <x v="53"/>
    <x v="0"/>
    <x v="0"/>
    <x v="3"/>
    <x v="3"/>
    <n v="12282.97"/>
  </r>
  <r>
    <x v="53"/>
    <x v="0"/>
    <x v="0"/>
    <x v="3"/>
    <x v="4"/>
    <n v="6117"/>
  </r>
  <r>
    <x v="53"/>
    <x v="0"/>
    <x v="0"/>
    <x v="3"/>
    <x v="5"/>
    <n v="36145.01"/>
  </r>
  <r>
    <x v="53"/>
    <x v="0"/>
    <x v="0"/>
    <x v="4"/>
    <x v="6"/>
    <n v="-3026.29"/>
  </r>
  <r>
    <x v="53"/>
    <x v="0"/>
    <x v="0"/>
    <x v="4"/>
    <x v="55"/>
    <n v="-3717.7"/>
  </r>
  <r>
    <x v="53"/>
    <x v="0"/>
    <x v="0"/>
    <x v="4"/>
    <x v="7"/>
    <n v="143152.89000000001"/>
  </r>
  <r>
    <x v="53"/>
    <x v="0"/>
    <x v="0"/>
    <x v="4"/>
    <x v="8"/>
    <n v="68291.19"/>
  </r>
  <r>
    <x v="53"/>
    <x v="0"/>
    <x v="0"/>
    <x v="4"/>
    <x v="9"/>
    <n v="301453.33"/>
  </r>
  <r>
    <x v="53"/>
    <x v="0"/>
    <x v="0"/>
    <x v="4"/>
    <x v="10"/>
    <n v="114285.09"/>
  </r>
  <r>
    <x v="53"/>
    <x v="0"/>
    <x v="0"/>
    <x v="4"/>
    <x v="11"/>
    <n v="8077.62"/>
  </r>
  <r>
    <x v="53"/>
    <x v="0"/>
    <x v="0"/>
    <x v="4"/>
    <x v="12"/>
    <n v="4507.7"/>
  </r>
  <r>
    <x v="53"/>
    <x v="0"/>
    <x v="0"/>
    <x v="4"/>
    <x v="13"/>
    <n v="8503.08"/>
  </r>
  <r>
    <x v="53"/>
    <x v="0"/>
    <x v="0"/>
    <x v="4"/>
    <x v="14"/>
    <n v="20133.07"/>
  </r>
  <r>
    <x v="53"/>
    <x v="0"/>
    <x v="0"/>
    <x v="4"/>
    <x v="15"/>
    <n v="292933.77"/>
  </r>
  <r>
    <x v="53"/>
    <x v="0"/>
    <x v="0"/>
    <x v="4"/>
    <x v="16"/>
    <n v="291120.05"/>
  </r>
  <r>
    <x v="53"/>
    <x v="0"/>
    <x v="0"/>
    <x v="5"/>
    <x v="18"/>
    <n v="135831.85999999999"/>
  </r>
  <r>
    <x v="53"/>
    <x v="0"/>
    <x v="0"/>
    <x v="5"/>
    <x v="19"/>
    <n v="37682.26"/>
  </r>
  <r>
    <x v="53"/>
    <x v="0"/>
    <x v="0"/>
    <x v="5"/>
    <x v="20"/>
    <n v="97181.49"/>
  </r>
  <r>
    <x v="53"/>
    <x v="0"/>
    <x v="0"/>
    <x v="6"/>
    <x v="23"/>
    <n v="31641.43"/>
  </r>
  <r>
    <x v="53"/>
    <x v="0"/>
    <x v="0"/>
    <x v="6"/>
    <x v="24"/>
    <n v="961.53"/>
  </r>
  <r>
    <x v="53"/>
    <x v="0"/>
    <x v="0"/>
    <x v="6"/>
    <x v="25"/>
    <n v="352152.12"/>
  </r>
  <r>
    <x v="53"/>
    <x v="0"/>
    <x v="0"/>
    <x v="6"/>
    <x v="49"/>
    <n v="4217.6400000000003"/>
  </r>
  <r>
    <x v="53"/>
    <x v="0"/>
    <x v="0"/>
    <x v="6"/>
    <x v="57"/>
    <n v="1672.8"/>
  </r>
  <r>
    <x v="53"/>
    <x v="0"/>
    <x v="0"/>
    <x v="6"/>
    <x v="26"/>
    <n v="12865.17"/>
  </r>
  <r>
    <x v="53"/>
    <x v="0"/>
    <x v="0"/>
    <x v="6"/>
    <x v="27"/>
    <n v="22497.77"/>
  </r>
  <r>
    <x v="53"/>
    <x v="0"/>
    <x v="0"/>
    <x v="6"/>
    <x v="28"/>
    <n v="28968.23"/>
  </r>
  <r>
    <x v="53"/>
    <x v="0"/>
    <x v="0"/>
    <x v="6"/>
    <x v="29"/>
    <n v="2343.0700000000002"/>
  </r>
  <r>
    <x v="53"/>
    <x v="0"/>
    <x v="0"/>
    <x v="6"/>
    <x v="30"/>
    <n v="154.29"/>
  </r>
  <r>
    <x v="53"/>
    <x v="0"/>
    <x v="0"/>
    <x v="6"/>
    <x v="31"/>
    <n v="16856.38"/>
  </r>
  <r>
    <x v="53"/>
    <x v="0"/>
    <x v="0"/>
    <x v="6"/>
    <x v="32"/>
    <n v="1068.1600000000001"/>
  </r>
  <r>
    <x v="53"/>
    <x v="0"/>
    <x v="0"/>
    <x v="6"/>
    <x v="33"/>
    <n v="24672.74"/>
  </r>
  <r>
    <x v="53"/>
    <x v="0"/>
    <x v="0"/>
    <x v="6"/>
    <x v="34"/>
    <n v="703.43"/>
  </r>
  <r>
    <x v="53"/>
    <x v="0"/>
    <x v="0"/>
    <x v="6"/>
    <x v="35"/>
    <n v="9375.4500000000007"/>
  </r>
  <r>
    <x v="53"/>
    <x v="0"/>
    <x v="0"/>
    <x v="6"/>
    <x v="36"/>
    <n v="300.24"/>
  </r>
  <r>
    <x v="53"/>
    <x v="0"/>
    <x v="0"/>
    <x v="6"/>
    <x v="51"/>
    <n v="10399.49"/>
  </r>
  <r>
    <x v="53"/>
    <x v="0"/>
    <x v="0"/>
    <x v="6"/>
    <x v="52"/>
    <n v="136532.82999999999"/>
  </r>
  <r>
    <x v="53"/>
    <x v="0"/>
    <x v="0"/>
    <x v="6"/>
    <x v="37"/>
    <n v="223141.13"/>
  </r>
  <r>
    <x v="53"/>
    <x v="0"/>
    <x v="0"/>
    <x v="6"/>
    <x v="38"/>
    <n v="1747.83"/>
  </r>
  <r>
    <x v="53"/>
    <x v="0"/>
    <x v="0"/>
    <x v="6"/>
    <x v="39"/>
    <n v="564.5"/>
  </r>
  <r>
    <x v="53"/>
    <x v="0"/>
    <x v="0"/>
    <x v="6"/>
    <x v="40"/>
    <n v="15150.05"/>
  </r>
  <r>
    <x v="53"/>
    <x v="0"/>
    <x v="0"/>
    <x v="6"/>
    <x v="44"/>
    <n v="1937.73"/>
  </r>
  <r>
    <x v="53"/>
    <x v="0"/>
    <x v="0"/>
    <x v="6"/>
    <x v="45"/>
    <n v="85657.69"/>
  </r>
  <r>
    <x v="53"/>
    <x v="0"/>
    <x v="0"/>
    <x v="6"/>
    <x v="46"/>
    <n v="257"/>
  </r>
  <r>
    <x v="53"/>
    <x v="0"/>
    <x v="0"/>
    <x v="6"/>
    <x v="83"/>
    <n v="97.01"/>
  </r>
  <r>
    <x v="53"/>
    <x v="0"/>
    <x v="0"/>
    <x v="7"/>
    <x v="43"/>
    <n v="5012.63"/>
  </r>
  <r>
    <x v="53"/>
    <x v="0"/>
    <x v="0"/>
    <x v="8"/>
    <x v="61"/>
    <n v="151131.25"/>
  </r>
  <r>
    <x v="53"/>
    <x v="0"/>
    <x v="1"/>
    <x v="2"/>
    <x v="5"/>
    <n v="4400"/>
  </r>
  <r>
    <x v="53"/>
    <x v="0"/>
    <x v="1"/>
    <x v="3"/>
    <x v="4"/>
    <n v="62147.29"/>
  </r>
  <r>
    <x v="53"/>
    <x v="0"/>
    <x v="1"/>
    <x v="4"/>
    <x v="7"/>
    <n v="330.76"/>
  </r>
  <r>
    <x v="53"/>
    <x v="0"/>
    <x v="1"/>
    <x v="4"/>
    <x v="8"/>
    <n v="4887.99"/>
  </r>
  <r>
    <x v="53"/>
    <x v="0"/>
    <x v="1"/>
    <x v="4"/>
    <x v="9"/>
    <n v="651.39"/>
  </r>
  <r>
    <x v="53"/>
    <x v="0"/>
    <x v="1"/>
    <x v="4"/>
    <x v="10"/>
    <n v="2995.46"/>
  </r>
  <r>
    <x v="53"/>
    <x v="0"/>
    <x v="1"/>
    <x v="4"/>
    <x v="11"/>
    <n v="10.02"/>
  </r>
  <r>
    <x v="53"/>
    <x v="0"/>
    <x v="1"/>
    <x v="4"/>
    <x v="12"/>
    <n v="258.67"/>
  </r>
  <r>
    <x v="53"/>
    <x v="0"/>
    <x v="1"/>
    <x v="4"/>
    <x v="13"/>
    <n v="19.59"/>
  </r>
  <r>
    <x v="53"/>
    <x v="0"/>
    <x v="1"/>
    <x v="4"/>
    <x v="14"/>
    <n v="470.62"/>
  </r>
  <r>
    <x v="53"/>
    <x v="0"/>
    <x v="1"/>
    <x v="4"/>
    <x v="15"/>
    <n v="37.86"/>
  </r>
  <r>
    <x v="53"/>
    <x v="0"/>
    <x v="1"/>
    <x v="4"/>
    <x v="16"/>
    <n v="638.29"/>
  </r>
  <r>
    <x v="53"/>
    <x v="0"/>
    <x v="1"/>
    <x v="5"/>
    <x v="18"/>
    <n v="64732.35"/>
  </r>
  <r>
    <x v="53"/>
    <x v="0"/>
    <x v="1"/>
    <x v="5"/>
    <x v="19"/>
    <n v="836.92"/>
  </r>
  <r>
    <x v="53"/>
    <x v="0"/>
    <x v="1"/>
    <x v="5"/>
    <x v="22"/>
    <n v="193.73"/>
  </r>
  <r>
    <x v="53"/>
    <x v="0"/>
    <x v="1"/>
    <x v="6"/>
    <x v="23"/>
    <n v="451.34"/>
  </r>
  <r>
    <x v="53"/>
    <x v="0"/>
    <x v="1"/>
    <x v="6"/>
    <x v="25"/>
    <n v="149191.6"/>
  </r>
  <r>
    <x v="53"/>
    <x v="0"/>
    <x v="1"/>
    <x v="6"/>
    <x v="26"/>
    <n v="17791"/>
  </r>
  <r>
    <x v="53"/>
    <x v="0"/>
    <x v="1"/>
    <x v="6"/>
    <x v="27"/>
    <n v="3612.35"/>
  </r>
  <r>
    <x v="53"/>
    <x v="0"/>
    <x v="1"/>
    <x v="6"/>
    <x v="33"/>
    <n v="13749.18"/>
  </r>
  <r>
    <x v="53"/>
    <x v="0"/>
    <x v="1"/>
    <x v="6"/>
    <x v="34"/>
    <n v="291.79000000000002"/>
  </r>
  <r>
    <x v="53"/>
    <x v="0"/>
    <x v="1"/>
    <x v="6"/>
    <x v="35"/>
    <n v="54"/>
  </r>
  <r>
    <x v="53"/>
    <x v="0"/>
    <x v="1"/>
    <x v="6"/>
    <x v="51"/>
    <n v="10583.87"/>
  </r>
  <r>
    <x v="53"/>
    <x v="0"/>
    <x v="1"/>
    <x v="6"/>
    <x v="38"/>
    <n v="12471.06"/>
  </r>
  <r>
    <x v="53"/>
    <x v="0"/>
    <x v="1"/>
    <x v="6"/>
    <x v="39"/>
    <n v="250"/>
  </r>
  <r>
    <x v="53"/>
    <x v="0"/>
    <x v="1"/>
    <x v="6"/>
    <x v="40"/>
    <n v="8728.2900000000009"/>
  </r>
  <r>
    <x v="53"/>
    <x v="0"/>
    <x v="1"/>
    <x v="6"/>
    <x v="41"/>
    <n v="9954.83"/>
  </r>
  <r>
    <x v="53"/>
    <x v="0"/>
    <x v="1"/>
    <x v="6"/>
    <x v="44"/>
    <n v="15945.24"/>
  </r>
  <r>
    <x v="53"/>
    <x v="0"/>
    <x v="1"/>
    <x v="6"/>
    <x v="45"/>
    <n v="41380.129999999997"/>
  </r>
  <r>
    <x v="53"/>
    <x v="0"/>
    <x v="1"/>
    <x v="6"/>
    <x v="46"/>
    <n v="1748.25"/>
  </r>
  <r>
    <x v="53"/>
    <x v="0"/>
    <x v="1"/>
    <x v="7"/>
    <x v="43"/>
    <n v="1397.03"/>
  </r>
  <r>
    <x v="54"/>
    <x v="0"/>
    <x v="0"/>
    <x v="0"/>
    <x v="0"/>
    <n v="19144.97"/>
  </r>
  <r>
    <x v="54"/>
    <x v="0"/>
    <x v="0"/>
    <x v="1"/>
    <x v="0"/>
    <n v="-200845.82"/>
  </r>
  <r>
    <x v="54"/>
    <x v="0"/>
    <x v="0"/>
    <x v="2"/>
    <x v="1"/>
    <n v="92848631.989999995"/>
  </r>
  <r>
    <x v="54"/>
    <x v="0"/>
    <x v="0"/>
    <x v="2"/>
    <x v="2"/>
    <n v="1597559.72"/>
  </r>
  <r>
    <x v="54"/>
    <x v="0"/>
    <x v="0"/>
    <x v="2"/>
    <x v="3"/>
    <n v="4883561.05"/>
  </r>
  <r>
    <x v="54"/>
    <x v="0"/>
    <x v="0"/>
    <x v="2"/>
    <x v="4"/>
    <n v="972107"/>
  </r>
  <r>
    <x v="54"/>
    <x v="0"/>
    <x v="0"/>
    <x v="2"/>
    <x v="5"/>
    <n v="1957178.09"/>
  </r>
  <r>
    <x v="54"/>
    <x v="0"/>
    <x v="0"/>
    <x v="3"/>
    <x v="1"/>
    <n v="30462427.469999999"/>
  </r>
  <r>
    <x v="54"/>
    <x v="0"/>
    <x v="0"/>
    <x v="3"/>
    <x v="2"/>
    <n v="790746.95"/>
  </r>
  <r>
    <x v="54"/>
    <x v="0"/>
    <x v="0"/>
    <x v="3"/>
    <x v="3"/>
    <n v="2649831.0099999998"/>
  </r>
  <r>
    <x v="54"/>
    <x v="0"/>
    <x v="0"/>
    <x v="3"/>
    <x v="5"/>
    <n v="135437.56"/>
  </r>
  <r>
    <x v="54"/>
    <x v="0"/>
    <x v="0"/>
    <x v="4"/>
    <x v="7"/>
    <n v="7672035.1100000003"/>
  </r>
  <r>
    <x v="54"/>
    <x v="0"/>
    <x v="0"/>
    <x v="4"/>
    <x v="8"/>
    <n v="2563076.67"/>
  </r>
  <r>
    <x v="54"/>
    <x v="0"/>
    <x v="0"/>
    <x v="4"/>
    <x v="9"/>
    <n v="15427983.640000001"/>
  </r>
  <r>
    <x v="54"/>
    <x v="0"/>
    <x v="0"/>
    <x v="4"/>
    <x v="10"/>
    <n v="4140837.84"/>
  </r>
  <r>
    <x v="54"/>
    <x v="0"/>
    <x v="0"/>
    <x v="4"/>
    <x v="11"/>
    <n v="22828.71"/>
  </r>
  <r>
    <x v="54"/>
    <x v="0"/>
    <x v="0"/>
    <x v="4"/>
    <x v="12"/>
    <n v="7131.88"/>
  </r>
  <r>
    <x v="54"/>
    <x v="0"/>
    <x v="0"/>
    <x v="4"/>
    <x v="13"/>
    <n v="670874.97"/>
  </r>
  <r>
    <x v="54"/>
    <x v="0"/>
    <x v="0"/>
    <x v="4"/>
    <x v="14"/>
    <n v="1378346.86"/>
  </r>
  <r>
    <x v="54"/>
    <x v="0"/>
    <x v="0"/>
    <x v="4"/>
    <x v="15"/>
    <n v="14831848.060000001"/>
  </r>
  <r>
    <x v="54"/>
    <x v="0"/>
    <x v="0"/>
    <x v="4"/>
    <x v="16"/>
    <n v="10622960.5"/>
  </r>
  <r>
    <x v="54"/>
    <x v="0"/>
    <x v="0"/>
    <x v="4"/>
    <x v="17"/>
    <n v="175481.3"/>
  </r>
  <r>
    <x v="54"/>
    <x v="0"/>
    <x v="0"/>
    <x v="4"/>
    <x v="56"/>
    <n v="49686.82"/>
  </r>
  <r>
    <x v="54"/>
    <x v="0"/>
    <x v="0"/>
    <x v="5"/>
    <x v="18"/>
    <n v="7290799.8300000001"/>
  </r>
  <r>
    <x v="54"/>
    <x v="0"/>
    <x v="0"/>
    <x v="5"/>
    <x v="19"/>
    <n v="202411.11"/>
  </r>
  <r>
    <x v="54"/>
    <x v="0"/>
    <x v="0"/>
    <x v="5"/>
    <x v="20"/>
    <n v="3874813.29"/>
  </r>
  <r>
    <x v="54"/>
    <x v="0"/>
    <x v="0"/>
    <x v="5"/>
    <x v="21"/>
    <n v="903262.19"/>
  </r>
  <r>
    <x v="54"/>
    <x v="0"/>
    <x v="0"/>
    <x v="6"/>
    <x v="26"/>
    <n v="6437.5"/>
  </r>
  <r>
    <x v="54"/>
    <x v="0"/>
    <x v="0"/>
    <x v="6"/>
    <x v="27"/>
    <n v="13683786.689999999"/>
  </r>
  <r>
    <x v="54"/>
    <x v="0"/>
    <x v="0"/>
    <x v="6"/>
    <x v="29"/>
    <n v="73105.94"/>
  </r>
  <r>
    <x v="54"/>
    <x v="0"/>
    <x v="0"/>
    <x v="6"/>
    <x v="34"/>
    <n v="391158.71"/>
  </r>
  <r>
    <x v="54"/>
    <x v="0"/>
    <x v="0"/>
    <x v="6"/>
    <x v="37"/>
    <n v="1818870.48"/>
  </r>
  <r>
    <x v="54"/>
    <x v="0"/>
    <x v="0"/>
    <x v="6"/>
    <x v="38"/>
    <n v="119868.31"/>
  </r>
  <r>
    <x v="54"/>
    <x v="0"/>
    <x v="0"/>
    <x v="6"/>
    <x v="60"/>
    <n v="449558.57"/>
  </r>
  <r>
    <x v="54"/>
    <x v="0"/>
    <x v="0"/>
    <x v="6"/>
    <x v="45"/>
    <n v="2060782.02"/>
  </r>
  <r>
    <x v="54"/>
    <x v="0"/>
    <x v="0"/>
    <x v="7"/>
    <x v="43"/>
    <n v="248323.02"/>
  </r>
  <r>
    <x v="54"/>
    <x v="0"/>
    <x v="0"/>
    <x v="8"/>
    <x v="48"/>
    <n v="291398.95"/>
  </r>
  <r>
    <x v="54"/>
    <x v="0"/>
    <x v="1"/>
    <x v="0"/>
    <x v="0"/>
    <n v="181700.85"/>
  </r>
  <r>
    <x v="54"/>
    <x v="0"/>
    <x v="1"/>
    <x v="2"/>
    <x v="1"/>
    <n v="10439363.77"/>
  </r>
  <r>
    <x v="54"/>
    <x v="0"/>
    <x v="1"/>
    <x v="2"/>
    <x v="2"/>
    <n v="1189321.21"/>
  </r>
  <r>
    <x v="54"/>
    <x v="0"/>
    <x v="1"/>
    <x v="2"/>
    <x v="3"/>
    <n v="900112.18"/>
  </r>
  <r>
    <x v="54"/>
    <x v="0"/>
    <x v="1"/>
    <x v="2"/>
    <x v="4"/>
    <n v="2508913.31"/>
  </r>
  <r>
    <x v="54"/>
    <x v="0"/>
    <x v="1"/>
    <x v="2"/>
    <x v="5"/>
    <n v="2062411.9"/>
  </r>
  <r>
    <x v="54"/>
    <x v="0"/>
    <x v="1"/>
    <x v="3"/>
    <x v="1"/>
    <n v="2165693.0099999998"/>
  </r>
  <r>
    <x v="54"/>
    <x v="0"/>
    <x v="1"/>
    <x v="3"/>
    <x v="2"/>
    <n v="30008.240000000002"/>
  </r>
  <r>
    <x v="54"/>
    <x v="0"/>
    <x v="1"/>
    <x v="3"/>
    <x v="3"/>
    <n v="431400.39"/>
  </r>
  <r>
    <x v="54"/>
    <x v="0"/>
    <x v="1"/>
    <x v="3"/>
    <x v="5"/>
    <n v="162626.20000000001"/>
  </r>
  <r>
    <x v="54"/>
    <x v="0"/>
    <x v="1"/>
    <x v="4"/>
    <x v="7"/>
    <n v="1262967.44"/>
  </r>
  <r>
    <x v="54"/>
    <x v="0"/>
    <x v="1"/>
    <x v="4"/>
    <x v="8"/>
    <n v="209672.68"/>
  </r>
  <r>
    <x v="54"/>
    <x v="0"/>
    <x v="1"/>
    <x v="4"/>
    <x v="9"/>
    <n v="2277830.52"/>
  </r>
  <r>
    <x v="54"/>
    <x v="0"/>
    <x v="1"/>
    <x v="4"/>
    <x v="10"/>
    <n v="304159.59000000003"/>
  </r>
  <r>
    <x v="54"/>
    <x v="0"/>
    <x v="1"/>
    <x v="4"/>
    <x v="11"/>
    <n v="5373.18"/>
  </r>
  <r>
    <x v="54"/>
    <x v="0"/>
    <x v="1"/>
    <x v="4"/>
    <x v="12"/>
    <n v="565.29"/>
  </r>
  <r>
    <x v="54"/>
    <x v="0"/>
    <x v="1"/>
    <x v="4"/>
    <x v="13"/>
    <n v="100026.74"/>
  </r>
  <r>
    <x v="54"/>
    <x v="0"/>
    <x v="1"/>
    <x v="4"/>
    <x v="14"/>
    <n v="100127.09"/>
  </r>
  <r>
    <x v="54"/>
    <x v="0"/>
    <x v="1"/>
    <x v="4"/>
    <x v="15"/>
    <n v="1726301.37"/>
  </r>
  <r>
    <x v="54"/>
    <x v="0"/>
    <x v="1"/>
    <x v="4"/>
    <x v="16"/>
    <n v="602703.94999999995"/>
  </r>
  <r>
    <x v="54"/>
    <x v="0"/>
    <x v="1"/>
    <x v="4"/>
    <x v="17"/>
    <n v="24862.36"/>
  </r>
  <r>
    <x v="54"/>
    <x v="0"/>
    <x v="1"/>
    <x v="4"/>
    <x v="56"/>
    <n v="3836.24"/>
  </r>
  <r>
    <x v="54"/>
    <x v="0"/>
    <x v="1"/>
    <x v="5"/>
    <x v="18"/>
    <n v="1887965.64"/>
  </r>
  <r>
    <x v="54"/>
    <x v="0"/>
    <x v="1"/>
    <x v="5"/>
    <x v="19"/>
    <n v="382342.74"/>
  </r>
  <r>
    <x v="54"/>
    <x v="0"/>
    <x v="1"/>
    <x v="6"/>
    <x v="26"/>
    <n v="7205.41"/>
  </r>
  <r>
    <x v="54"/>
    <x v="0"/>
    <x v="1"/>
    <x v="6"/>
    <x v="27"/>
    <n v="711440.12"/>
  </r>
  <r>
    <x v="54"/>
    <x v="0"/>
    <x v="1"/>
    <x v="6"/>
    <x v="37"/>
    <n v="144244.51999999999"/>
  </r>
  <r>
    <x v="54"/>
    <x v="0"/>
    <x v="1"/>
    <x v="7"/>
    <x v="43"/>
    <n v="334281.32"/>
  </r>
  <r>
    <x v="55"/>
    <x v="0"/>
    <x v="0"/>
    <x v="0"/>
    <x v="0"/>
    <n v="15809.25"/>
  </r>
  <r>
    <x v="55"/>
    <x v="0"/>
    <x v="0"/>
    <x v="1"/>
    <x v="0"/>
    <n v="-127827.94"/>
  </r>
  <r>
    <x v="55"/>
    <x v="0"/>
    <x v="0"/>
    <x v="2"/>
    <x v="1"/>
    <n v="11050132.949999999"/>
  </r>
  <r>
    <x v="55"/>
    <x v="0"/>
    <x v="0"/>
    <x v="2"/>
    <x v="2"/>
    <n v="61387.72"/>
  </r>
  <r>
    <x v="55"/>
    <x v="0"/>
    <x v="0"/>
    <x v="2"/>
    <x v="3"/>
    <n v="338620"/>
  </r>
  <r>
    <x v="55"/>
    <x v="0"/>
    <x v="0"/>
    <x v="2"/>
    <x v="4"/>
    <n v="193600.9"/>
  </r>
  <r>
    <x v="55"/>
    <x v="0"/>
    <x v="0"/>
    <x v="2"/>
    <x v="5"/>
    <n v="93589.04"/>
  </r>
  <r>
    <x v="55"/>
    <x v="0"/>
    <x v="0"/>
    <x v="2"/>
    <x v="54"/>
    <n v="95555"/>
  </r>
  <r>
    <x v="55"/>
    <x v="0"/>
    <x v="0"/>
    <x v="3"/>
    <x v="1"/>
    <n v="4099317.2"/>
  </r>
  <r>
    <x v="55"/>
    <x v="0"/>
    <x v="0"/>
    <x v="3"/>
    <x v="2"/>
    <n v="108179.11"/>
  </r>
  <r>
    <x v="55"/>
    <x v="0"/>
    <x v="0"/>
    <x v="3"/>
    <x v="3"/>
    <n v="74595.03"/>
  </r>
  <r>
    <x v="55"/>
    <x v="0"/>
    <x v="0"/>
    <x v="3"/>
    <x v="4"/>
    <n v="5204"/>
  </r>
  <r>
    <x v="55"/>
    <x v="0"/>
    <x v="0"/>
    <x v="3"/>
    <x v="5"/>
    <n v="50360.21"/>
  </r>
  <r>
    <x v="55"/>
    <x v="0"/>
    <x v="0"/>
    <x v="4"/>
    <x v="7"/>
    <n v="882983.76"/>
  </r>
  <r>
    <x v="55"/>
    <x v="0"/>
    <x v="0"/>
    <x v="4"/>
    <x v="8"/>
    <n v="321873.61"/>
  </r>
  <r>
    <x v="55"/>
    <x v="0"/>
    <x v="0"/>
    <x v="4"/>
    <x v="9"/>
    <n v="1812039.43"/>
  </r>
  <r>
    <x v="55"/>
    <x v="0"/>
    <x v="0"/>
    <x v="4"/>
    <x v="10"/>
    <n v="535359.88"/>
  </r>
  <r>
    <x v="55"/>
    <x v="0"/>
    <x v="0"/>
    <x v="4"/>
    <x v="11"/>
    <n v="17298.189999999999"/>
  </r>
  <r>
    <x v="55"/>
    <x v="0"/>
    <x v="0"/>
    <x v="4"/>
    <x v="12"/>
    <n v="6363.12"/>
  </r>
  <r>
    <x v="55"/>
    <x v="0"/>
    <x v="0"/>
    <x v="4"/>
    <x v="13"/>
    <n v="73665.22"/>
  </r>
  <r>
    <x v="55"/>
    <x v="0"/>
    <x v="0"/>
    <x v="4"/>
    <x v="14"/>
    <n v="159354.32999999999"/>
  </r>
  <r>
    <x v="55"/>
    <x v="0"/>
    <x v="0"/>
    <x v="4"/>
    <x v="15"/>
    <n v="1677816.02"/>
  </r>
  <r>
    <x v="55"/>
    <x v="0"/>
    <x v="0"/>
    <x v="4"/>
    <x v="16"/>
    <n v="1512380.42"/>
  </r>
  <r>
    <x v="55"/>
    <x v="0"/>
    <x v="0"/>
    <x v="5"/>
    <x v="18"/>
    <n v="680864.94"/>
  </r>
  <r>
    <x v="55"/>
    <x v="0"/>
    <x v="0"/>
    <x v="5"/>
    <x v="19"/>
    <n v="137677.13"/>
  </r>
  <r>
    <x v="55"/>
    <x v="0"/>
    <x v="0"/>
    <x v="5"/>
    <x v="20"/>
    <n v="429724.31"/>
  </r>
  <r>
    <x v="55"/>
    <x v="0"/>
    <x v="0"/>
    <x v="5"/>
    <x v="21"/>
    <n v="33824.15"/>
  </r>
  <r>
    <x v="55"/>
    <x v="0"/>
    <x v="0"/>
    <x v="5"/>
    <x v="22"/>
    <n v="13911.76"/>
  </r>
  <r>
    <x v="55"/>
    <x v="0"/>
    <x v="0"/>
    <x v="6"/>
    <x v="23"/>
    <n v="15492.42"/>
  </r>
  <r>
    <x v="55"/>
    <x v="0"/>
    <x v="0"/>
    <x v="6"/>
    <x v="24"/>
    <n v="39791.81"/>
  </r>
  <r>
    <x v="55"/>
    <x v="0"/>
    <x v="0"/>
    <x v="6"/>
    <x v="25"/>
    <n v="65053.68"/>
  </r>
  <r>
    <x v="55"/>
    <x v="0"/>
    <x v="0"/>
    <x v="6"/>
    <x v="26"/>
    <n v="67710.210000000006"/>
  </r>
  <r>
    <x v="55"/>
    <x v="0"/>
    <x v="0"/>
    <x v="6"/>
    <x v="27"/>
    <n v="13808.36"/>
  </r>
  <r>
    <x v="55"/>
    <x v="0"/>
    <x v="0"/>
    <x v="6"/>
    <x v="28"/>
    <n v="4900"/>
  </r>
  <r>
    <x v="55"/>
    <x v="0"/>
    <x v="0"/>
    <x v="6"/>
    <x v="29"/>
    <n v="26642.26"/>
  </r>
  <r>
    <x v="55"/>
    <x v="0"/>
    <x v="0"/>
    <x v="6"/>
    <x v="50"/>
    <n v="21884"/>
  </r>
  <r>
    <x v="55"/>
    <x v="0"/>
    <x v="0"/>
    <x v="6"/>
    <x v="30"/>
    <n v="145874.07"/>
  </r>
  <r>
    <x v="55"/>
    <x v="0"/>
    <x v="0"/>
    <x v="6"/>
    <x v="31"/>
    <n v="91175.32"/>
  </r>
  <r>
    <x v="55"/>
    <x v="0"/>
    <x v="0"/>
    <x v="6"/>
    <x v="32"/>
    <n v="368.65"/>
  </r>
  <r>
    <x v="55"/>
    <x v="0"/>
    <x v="0"/>
    <x v="6"/>
    <x v="33"/>
    <n v="89946.27"/>
  </r>
  <r>
    <x v="55"/>
    <x v="0"/>
    <x v="0"/>
    <x v="6"/>
    <x v="34"/>
    <n v="44581.67"/>
  </r>
  <r>
    <x v="55"/>
    <x v="0"/>
    <x v="0"/>
    <x v="6"/>
    <x v="35"/>
    <n v="53001.21"/>
  </r>
  <r>
    <x v="55"/>
    <x v="0"/>
    <x v="0"/>
    <x v="6"/>
    <x v="36"/>
    <n v="5974.68"/>
  </r>
  <r>
    <x v="55"/>
    <x v="0"/>
    <x v="0"/>
    <x v="6"/>
    <x v="59"/>
    <n v="43325.31"/>
  </r>
  <r>
    <x v="55"/>
    <x v="0"/>
    <x v="0"/>
    <x v="6"/>
    <x v="37"/>
    <n v="447338.31"/>
  </r>
  <r>
    <x v="55"/>
    <x v="0"/>
    <x v="0"/>
    <x v="6"/>
    <x v="38"/>
    <n v="123563.22"/>
  </r>
  <r>
    <x v="55"/>
    <x v="0"/>
    <x v="0"/>
    <x v="6"/>
    <x v="39"/>
    <n v="9762.42"/>
  </r>
  <r>
    <x v="55"/>
    <x v="0"/>
    <x v="0"/>
    <x v="6"/>
    <x v="41"/>
    <n v="234480.04"/>
  </r>
  <r>
    <x v="55"/>
    <x v="0"/>
    <x v="0"/>
    <x v="6"/>
    <x v="42"/>
    <n v="114571.76"/>
  </r>
  <r>
    <x v="55"/>
    <x v="0"/>
    <x v="0"/>
    <x v="6"/>
    <x v="53"/>
    <n v="58800.89"/>
  </r>
  <r>
    <x v="55"/>
    <x v="0"/>
    <x v="0"/>
    <x v="6"/>
    <x v="43"/>
    <n v="13702.88"/>
  </r>
  <r>
    <x v="55"/>
    <x v="0"/>
    <x v="0"/>
    <x v="6"/>
    <x v="44"/>
    <n v="325442.65000000002"/>
  </r>
  <r>
    <x v="55"/>
    <x v="0"/>
    <x v="0"/>
    <x v="6"/>
    <x v="60"/>
    <n v="38304.5"/>
  </r>
  <r>
    <x v="55"/>
    <x v="0"/>
    <x v="0"/>
    <x v="6"/>
    <x v="45"/>
    <n v="268578.67"/>
  </r>
  <r>
    <x v="55"/>
    <x v="0"/>
    <x v="0"/>
    <x v="6"/>
    <x v="46"/>
    <n v="9762.43"/>
  </r>
  <r>
    <x v="55"/>
    <x v="0"/>
    <x v="0"/>
    <x v="6"/>
    <x v="78"/>
    <n v="25617.46"/>
  </r>
  <r>
    <x v="55"/>
    <x v="0"/>
    <x v="0"/>
    <x v="6"/>
    <x v="79"/>
    <n v="2081.9699999999998"/>
  </r>
  <r>
    <x v="55"/>
    <x v="0"/>
    <x v="0"/>
    <x v="7"/>
    <x v="43"/>
    <n v="47941.49"/>
  </r>
  <r>
    <x v="55"/>
    <x v="0"/>
    <x v="0"/>
    <x v="8"/>
    <x v="62"/>
    <n v="2079.77"/>
  </r>
  <r>
    <x v="55"/>
    <x v="0"/>
    <x v="0"/>
    <x v="8"/>
    <x v="63"/>
    <n v="125564.58"/>
  </r>
  <r>
    <x v="55"/>
    <x v="0"/>
    <x v="0"/>
    <x v="8"/>
    <x v="47"/>
    <n v="86916.26"/>
  </r>
  <r>
    <x v="55"/>
    <x v="0"/>
    <x v="0"/>
    <x v="8"/>
    <x v="64"/>
    <n v="132900.66"/>
  </r>
  <r>
    <x v="55"/>
    <x v="0"/>
    <x v="0"/>
    <x v="8"/>
    <x v="48"/>
    <n v="61831.12"/>
  </r>
  <r>
    <x v="55"/>
    <x v="0"/>
    <x v="1"/>
    <x v="0"/>
    <x v="0"/>
    <n v="112018.69"/>
  </r>
  <r>
    <x v="55"/>
    <x v="0"/>
    <x v="1"/>
    <x v="2"/>
    <x v="1"/>
    <n v="109423.5"/>
  </r>
  <r>
    <x v="55"/>
    <x v="0"/>
    <x v="1"/>
    <x v="2"/>
    <x v="2"/>
    <n v="209500.02"/>
  </r>
  <r>
    <x v="55"/>
    <x v="0"/>
    <x v="1"/>
    <x v="2"/>
    <x v="3"/>
    <n v="163108.42000000001"/>
  </r>
  <r>
    <x v="55"/>
    <x v="0"/>
    <x v="1"/>
    <x v="2"/>
    <x v="4"/>
    <n v="56795.76"/>
  </r>
  <r>
    <x v="55"/>
    <x v="0"/>
    <x v="1"/>
    <x v="2"/>
    <x v="5"/>
    <n v="960"/>
  </r>
  <r>
    <x v="55"/>
    <x v="0"/>
    <x v="1"/>
    <x v="3"/>
    <x v="1"/>
    <n v="294894.27"/>
  </r>
  <r>
    <x v="55"/>
    <x v="0"/>
    <x v="1"/>
    <x v="3"/>
    <x v="2"/>
    <n v="38185.18"/>
  </r>
  <r>
    <x v="55"/>
    <x v="0"/>
    <x v="1"/>
    <x v="3"/>
    <x v="3"/>
    <n v="5625.49"/>
  </r>
  <r>
    <x v="55"/>
    <x v="0"/>
    <x v="1"/>
    <x v="3"/>
    <x v="4"/>
    <n v="285822.74"/>
  </r>
  <r>
    <x v="55"/>
    <x v="0"/>
    <x v="1"/>
    <x v="4"/>
    <x v="7"/>
    <n v="40687.43"/>
  </r>
  <r>
    <x v="55"/>
    <x v="0"/>
    <x v="1"/>
    <x v="4"/>
    <x v="8"/>
    <n v="46847.23"/>
  </r>
  <r>
    <x v="55"/>
    <x v="0"/>
    <x v="1"/>
    <x v="4"/>
    <x v="9"/>
    <n v="52344.87"/>
  </r>
  <r>
    <x v="55"/>
    <x v="0"/>
    <x v="1"/>
    <x v="4"/>
    <x v="10"/>
    <n v="67006.350000000006"/>
  </r>
  <r>
    <x v="55"/>
    <x v="0"/>
    <x v="1"/>
    <x v="4"/>
    <x v="11"/>
    <n v="791.3"/>
  </r>
  <r>
    <x v="55"/>
    <x v="0"/>
    <x v="1"/>
    <x v="4"/>
    <x v="12"/>
    <n v="916.25"/>
  </r>
  <r>
    <x v="55"/>
    <x v="0"/>
    <x v="1"/>
    <x v="4"/>
    <x v="13"/>
    <n v="4606"/>
  </r>
  <r>
    <x v="55"/>
    <x v="0"/>
    <x v="1"/>
    <x v="4"/>
    <x v="14"/>
    <n v="13200.79"/>
  </r>
  <r>
    <x v="55"/>
    <x v="0"/>
    <x v="1"/>
    <x v="4"/>
    <x v="15"/>
    <n v="20063.79"/>
  </r>
  <r>
    <x v="55"/>
    <x v="0"/>
    <x v="1"/>
    <x v="4"/>
    <x v="16"/>
    <n v="107221"/>
  </r>
  <r>
    <x v="55"/>
    <x v="0"/>
    <x v="1"/>
    <x v="5"/>
    <x v="18"/>
    <n v="44245.599999999999"/>
  </r>
  <r>
    <x v="55"/>
    <x v="0"/>
    <x v="1"/>
    <x v="5"/>
    <x v="21"/>
    <n v="70145.509999999995"/>
  </r>
  <r>
    <x v="55"/>
    <x v="0"/>
    <x v="1"/>
    <x v="6"/>
    <x v="26"/>
    <n v="20756.740000000002"/>
  </r>
  <r>
    <x v="55"/>
    <x v="0"/>
    <x v="1"/>
    <x v="6"/>
    <x v="27"/>
    <n v="2000"/>
  </r>
  <r>
    <x v="55"/>
    <x v="0"/>
    <x v="1"/>
    <x v="6"/>
    <x v="30"/>
    <n v="84982.27"/>
  </r>
  <r>
    <x v="55"/>
    <x v="0"/>
    <x v="1"/>
    <x v="6"/>
    <x v="31"/>
    <n v="47.33"/>
  </r>
  <r>
    <x v="55"/>
    <x v="0"/>
    <x v="1"/>
    <x v="6"/>
    <x v="32"/>
    <n v="19293.88"/>
  </r>
  <r>
    <x v="55"/>
    <x v="0"/>
    <x v="1"/>
    <x v="6"/>
    <x v="35"/>
    <n v="16832.939999999999"/>
  </r>
  <r>
    <x v="55"/>
    <x v="0"/>
    <x v="1"/>
    <x v="6"/>
    <x v="36"/>
    <n v="88846.82"/>
  </r>
  <r>
    <x v="55"/>
    <x v="0"/>
    <x v="1"/>
    <x v="6"/>
    <x v="38"/>
    <n v="5269.48"/>
  </r>
  <r>
    <x v="55"/>
    <x v="0"/>
    <x v="1"/>
    <x v="6"/>
    <x v="41"/>
    <n v="16575"/>
  </r>
  <r>
    <x v="55"/>
    <x v="0"/>
    <x v="1"/>
    <x v="6"/>
    <x v="42"/>
    <n v="39331.53"/>
  </r>
  <r>
    <x v="55"/>
    <x v="0"/>
    <x v="1"/>
    <x v="6"/>
    <x v="43"/>
    <n v="8566.5"/>
  </r>
  <r>
    <x v="55"/>
    <x v="0"/>
    <x v="1"/>
    <x v="6"/>
    <x v="46"/>
    <n v="5844"/>
  </r>
  <r>
    <x v="55"/>
    <x v="0"/>
    <x v="1"/>
    <x v="7"/>
    <x v="43"/>
    <n v="20482.900000000001"/>
  </r>
  <r>
    <x v="55"/>
    <x v="0"/>
    <x v="1"/>
    <x v="8"/>
    <x v="64"/>
    <n v="60395.01"/>
  </r>
  <r>
    <x v="55"/>
    <x v="0"/>
    <x v="1"/>
    <x v="8"/>
    <x v="48"/>
    <n v="134729.51"/>
  </r>
  <r>
    <x v="56"/>
    <x v="0"/>
    <x v="0"/>
    <x v="2"/>
    <x v="1"/>
    <n v="133276.79999999999"/>
  </r>
  <r>
    <x v="56"/>
    <x v="0"/>
    <x v="0"/>
    <x v="2"/>
    <x v="2"/>
    <n v="680"/>
  </r>
  <r>
    <x v="56"/>
    <x v="0"/>
    <x v="0"/>
    <x v="2"/>
    <x v="4"/>
    <n v="9070.26"/>
  </r>
  <r>
    <x v="56"/>
    <x v="0"/>
    <x v="0"/>
    <x v="3"/>
    <x v="1"/>
    <n v="53031.97"/>
  </r>
  <r>
    <x v="56"/>
    <x v="0"/>
    <x v="0"/>
    <x v="3"/>
    <x v="2"/>
    <n v="34.380000000000003"/>
  </r>
  <r>
    <x v="56"/>
    <x v="0"/>
    <x v="0"/>
    <x v="4"/>
    <x v="7"/>
    <n v="10096.16"/>
  </r>
  <r>
    <x v="56"/>
    <x v="0"/>
    <x v="0"/>
    <x v="4"/>
    <x v="8"/>
    <n v="3862.53"/>
  </r>
  <r>
    <x v="56"/>
    <x v="0"/>
    <x v="0"/>
    <x v="4"/>
    <x v="9"/>
    <n v="19955.13"/>
  </r>
  <r>
    <x v="56"/>
    <x v="0"/>
    <x v="0"/>
    <x v="4"/>
    <x v="10"/>
    <n v="7157.13"/>
  </r>
  <r>
    <x v="56"/>
    <x v="0"/>
    <x v="0"/>
    <x v="4"/>
    <x v="13"/>
    <n v="683.95"/>
  </r>
  <r>
    <x v="56"/>
    <x v="0"/>
    <x v="0"/>
    <x v="4"/>
    <x v="14"/>
    <n v="1901.19"/>
  </r>
  <r>
    <x v="56"/>
    <x v="0"/>
    <x v="0"/>
    <x v="4"/>
    <x v="15"/>
    <n v="25776"/>
  </r>
  <r>
    <x v="56"/>
    <x v="0"/>
    <x v="0"/>
    <x v="4"/>
    <x v="16"/>
    <n v="23664"/>
  </r>
  <r>
    <x v="56"/>
    <x v="0"/>
    <x v="0"/>
    <x v="5"/>
    <x v="18"/>
    <n v="40807.51"/>
  </r>
  <r>
    <x v="56"/>
    <x v="0"/>
    <x v="0"/>
    <x v="5"/>
    <x v="21"/>
    <n v="517.03"/>
  </r>
  <r>
    <x v="56"/>
    <x v="0"/>
    <x v="0"/>
    <x v="6"/>
    <x v="24"/>
    <n v="145.5"/>
  </r>
  <r>
    <x v="56"/>
    <x v="0"/>
    <x v="0"/>
    <x v="6"/>
    <x v="25"/>
    <n v="2479.02"/>
  </r>
  <r>
    <x v="56"/>
    <x v="0"/>
    <x v="0"/>
    <x v="6"/>
    <x v="26"/>
    <n v="30"/>
  </r>
  <r>
    <x v="56"/>
    <x v="0"/>
    <x v="0"/>
    <x v="6"/>
    <x v="27"/>
    <n v="6288.98"/>
  </r>
  <r>
    <x v="56"/>
    <x v="0"/>
    <x v="0"/>
    <x v="6"/>
    <x v="29"/>
    <n v="1131"/>
  </r>
  <r>
    <x v="56"/>
    <x v="0"/>
    <x v="0"/>
    <x v="6"/>
    <x v="31"/>
    <n v="10492.62"/>
  </r>
  <r>
    <x v="56"/>
    <x v="0"/>
    <x v="0"/>
    <x v="6"/>
    <x v="34"/>
    <n v="1339.21"/>
  </r>
  <r>
    <x v="56"/>
    <x v="0"/>
    <x v="0"/>
    <x v="6"/>
    <x v="35"/>
    <n v="1426.14"/>
  </r>
  <r>
    <x v="56"/>
    <x v="0"/>
    <x v="0"/>
    <x v="6"/>
    <x v="51"/>
    <n v="59.72"/>
  </r>
  <r>
    <x v="56"/>
    <x v="0"/>
    <x v="0"/>
    <x v="6"/>
    <x v="37"/>
    <n v="29565.56"/>
  </r>
  <r>
    <x v="56"/>
    <x v="0"/>
    <x v="0"/>
    <x v="6"/>
    <x v="38"/>
    <n v="7322.31"/>
  </r>
  <r>
    <x v="56"/>
    <x v="0"/>
    <x v="0"/>
    <x v="6"/>
    <x v="43"/>
    <n v="400"/>
  </r>
  <r>
    <x v="56"/>
    <x v="0"/>
    <x v="0"/>
    <x v="6"/>
    <x v="44"/>
    <n v="10469.950000000001"/>
  </r>
  <r>
    <x v="56"/>
    <x v="0"/>
    <x v="0"/>
    <x v="6"/>
    <x v="45"/>
    <n v="4032.1"/>
  </r>
  <r>
    <x v="56"/>
    <x v="0"/>
    <x v="0"/>
    <x v="6"/>
    <x v="46"/>
    <n v="4393.72"/>
  </r>
  <r>
    <x v="56"/>
    <x v="0"/>
    <x v="0"/>
    <x v="7"/>
    <x v="43"/>
    <n v="57.75"/>
  </r>
  <r>
    <x v="56"/>
    <x v="0"/>
    <x v="0"/>
    <x v="8"/>
    <x v="47"/>
    <n v="1074.1400000000001"/>
  </r>
  <r>
    <x v="56"/>
    <x v="0"/>
    <x v="0"/>
    <x v="8"/>
    <x v="65"/>
    <n v="14.99"/>
  </r>
  <r>
    <x v="56"/>
    <x v="0"/>
    <x v="0"/>
    <x v="8"/>
    <x v="48"/>
    <n v="415.61"/>
  </r>
  <r>
    <x v="56"/>
    <x v="0"/>
    <x v="1"/>
    <x v="2"/>
    <x v="4"/>
    <n v="6429.74"/>
  </r>
  <r>
    <x v="56"/>
    <x v="0"/>
    <x v="1"/>
    <x v="4"/>
    <x v="7"/>
    <n v="1171.76"/>
  </r>
  <r>
    <x v="56"/>
    <x v="0"/>
    <x v="1"/>
    <x v="4"/>
    <x v="9"/>
    <n v="2403.4499999999998"/>
  </r>
  <r>
    <x v="56"/>
    <x v="0"/>
    <x v="1"/>
    <x v="4"/>
    <x v="13"/>
    <n v="3.1"/>
  </r>
  <r>
    <x v="57"/>
    <x v="0"/>
    <x v="0"/>
    <x v="0"/>
    <x v="0"/>
    <n v="29306"/>
  </r>
  <r>
    <x v="57"/>
    <x v="0"/>
    <x v="0"/>
    <x v="1"/>
    <x v="0"/>
    <n v="-29306"/>
  </r>
  <r>
    <x v="57"/>
    <x v="0"/>
    <x v="0"/>
    <x v="2"/>
    <x v="1"/>
    <n v="775331.07"/>
  </r>
  <r>
    <x v="57"/>
    <x v="0"/>
    <x v="0"/>
    <x v="2"/>
    <x v="2"/>
    <n v="6698.54"/>
  </r>
  <r>
    <x v="57"/>
    <x v="0"/>
    <x v="0"/>
    <x v="2"/>
    <x v="3"/>
    <n v="9494.15"/>
  </r>
  <r>
    <x v="57"/>
    <x v="0"/>
    <x v="0"/>
    <x v="2"/>
    <x v="4"/>
    <n v="21463.040000000001"/>
  </r>
  <r>
    <x v="57"/>
    <x v="0"/>
    <x v="0"/>
    <x v="2"/>
    <x v="5"/>
    <n v="5830.76"/>
  </r>
  <r>
    <x v="57"/>
    <x v="0"/>
    <x v="0"/>
    <x v="3"/>
    <x v="1"/>
    <n v="317856.2"/>
  </r>
  <r>
    <x v="57"/>
    <x v="0"/>
    <x v="0"/>
    <x v="3"/>
    <x v="2"/>
    <n v="4643.38"/>
  </r>
  <r>
    <x v="57"/>
    <x v="0"/>
    <x v="0"/>
    <x v="3"/>
    <x v="3"/>
    <n v="4759.57"/>
  </r>
  <r>
    <x v="57"/>
    <x v="0"/>
    <x v="0"/>
    <x v="3"/>
    <x v="5"/>
    <n v="2481.1799999999998"/>
  </r>
  <r>
    <x v="57"/>
    <x v="0"/>
    <x v="0"/>
    <x v="4"/>
    <x v="6"/>
    <n v="1520.8"/>
  </r>
  <r>
    <x v="57"/>
    <x v="0"/>
    <x v="0"/>
    <x v="4"/>
    <x v="7"/>
    <n v="64689.04"/>
  </r>
  <r>
    <x v="57"/>
    <x v="0"/>
    <x v="0"/>
    <x v="4"/>
    <x v="8"/>
    <n v="24930.61"/>
  </r>
  <r>
    <x v="57"/>
    <x v="0"/>
    <x v="0"/>
    <x v="4"/>
    <x v="9"/>
    <n v="125131"/>
  </r>
  <r>
    <x v="57"/>
    <x v="0"/>
    <x v="0"/>
    <x v="4"/>
    <x v="10"/>
    <n v="43142.39"/>
  </r>
  <r>
    <x v="57"/>
    <x v="0"/>
    <x v="0"/>
    <x v="4"/>
    <x v="11"/>
    <n v="4145.7299999999996"/>
  </r>
  <r>
    <x v="57"/>
    <x v="0"/>
    <x v="0"/>
    <x v="4"/>
    <x v="12"/>
    <n v="2024.22"/>
  </r>
  <r>
    <x v="57"/>
    <x v="0"/>
    <x v="0"/>
    <x v="4"/>
    <x v="13"/>
    <n v="8408.4599999999991"/>
  </r>
  <r>
    <x v="57"/>
    <x v="0"/>
    <x v="0"/>
    <x v="4"/>
    <x v="14"/>
    <n v="17312.849999999999"/>
  </r>
  <r>
    <x v="57"/>
    <x v="0"/>
    <x v="0"/>
    <x v="4"/>
    <x v="15"/>
    <n v="130916.46"/>
  </r>
  <r>
    <x v="57"/>
    <x v="0"/>
    <x v="0"/>
    <x v="4"/>
    <x v="16"/>
    <n v="104287.59"/>
  </r>
  <r>
    <x v="57"/>
    <x v="0"/>
    <x v="0"/>
    <x v="5"/>
    <x v="18"/>
    <n v="56347.839999999997"/>
  </r>
  <r>
    <x v="57"/>
    <x v="0"/>
    <x v="0"/>
    <x v="5"/>
    <x v="19"/>
    <n v="12284.38"/>
  </r>
  <r>
    <x v="57"/>
    <x v="0"/>
    <x v="0"/>
    <x v="5"/>
    <x v="20"/>
    <n v="16778.310000000001"/>
  </r>
  <r>
    <x v="57"/>
    <x v="0"/>
    <x v="0"/>
    <x v="5"/>
    <x v="21"/>
    <n v="5294.46"/>
  </r>
  <r>
    <x v="57"/>
    <x v="0"/>
    <x v="0"/>
    <x v="5"/>
    <x v="22"/>
    <n v="206.22"/>
  </r>
  <r>
    <x v="57"/>
    <x v="0"/>
    <x v="0"/>
    <x v="6"/>
    <x v="25"/>
    <n v="1644"/>
  </r>
  <r>
    <x v="57"/>
    <x v="0"/>
    <x v="0"/>
    <x v="6"/>
    <x v="26"/>
    <n v="401.84"/>
  </r>
  <r>
    <x v="57"/>
    <x v="0"/>
    <x v="0"/>
    <x v="6"/>
    <x v="27"/>
    <n v="108438.09"/>
  </r>
  <r>
    <x v="57"/>
    <x v="0"/>
    <x v="0"/>
    <x v="6"/>
    <x v="30"/>
    <n v="8179.19"/>
  </r>
  <r>
    <x v="57"/>
    <x v="0"/>
    <x v="0"/>
    <x v="6"/>
    <x v="31"/>
    <n v="14500"/>
  </r>
  <r>
    <x v="57"/>
    <x v="0"/>
    <x v="0"/>
    <x v="6"/>
    <x v="33"/>
    <n v="9816.61"/>
  </r>
  <r>
    <x v="57"/>
    <x v="0"/>
    <x v="0"/>
    <x v="6"/>
    <x v="34"/>
    <n v="2083.81"/>
  </r>
  <r>
    <x v="57"/>
    <x v="0"/>
    <x v="0"/>
    <x v="6"/>
    <x v="36"/>
    <n v="25814.16"/>
  </r>
  <r>
    <x v="57"/>
    <x v="0"/>
    <x v="0"/>
    <x v="6"/>
    <x v="51"/>
    <n v="38289.480000000003"/>
  </r>
  <r>
    <x v="57"/>
    <x v="0"/>
    <x v="0"/>
    <x v="6"/>
    <x v="37"/>
    <n v="48947.97"/>
  </r>
  <r>
    <x v="57"/>
    <x v="0"/>
    <x v="0"/>
    <x v="6"/>
    <x v="38"/>
    <n v="6245.79"/>
  </r>
  <r>
    <x v="57"/>
    <x v="0"/>
    <x v="0"/>
    <x v="6"/>
    <x v="41"/>
    <n v="4393.5"/>
  </r>
  <r>
    <x v="57"/>
    <x v="0"/>
    <x v="0"/>
    <x v="6"/>
    <x v="53"/>
    <n v="2017.96"/>
  </r>
  <r>
    <x v="57"/>
    <x v="0"/>
    <x v="0"/>
    <x v="6"/>
    <x v="45"/>
    <n v="31929.79"/>
  </r>
  <r>
    <x v="57"/>
    <x v="0"/>
    <x v="0"/>
    <x v="6"/>
    <x v="71"/>
    <n v="29948.5"/>
  </r>
  <r>
    <x v="57"/>
    <x v="0"/>
    <x v="0"/>
    <x v="6"/>
    <x v="46"/>
    <n v="1573.75"/>
  </r>
  <r>
    <x v="57"/>
    <x v="0"/>
    <x v="0"/>
    <x v="7"/>
    <x v="43"/>
    <n v="511.64"/>
  </r>
  <r>
    <x v="57"/>
    <x v="0"/>
    <x v="0"/>
    <x v="8"/>
    <x v="64"/>
    <n v="16519.080000000002"/>
  </r>
  <r>
    <x v="57"/>
    <x v="0"/>
    <x v="1"/>
    <x v="2"/>
    <x v="3"/>
    <n v="4078.83"/>
  </r>
  <r>
    <x v="57"/>
    <x v="0"/>
    <x v="1"/>
    <x v="2"/>
    <x v="4"/>
    <n v="4017.4"/>
  </r>
  <r>
    <x v="57"/>
    <x v="0"/>
    <x v="1"/>
    <x v="3"/>
    <x v="1"/>
    <n v="975.53"/>
  </r>
  <r>
    <x v="57"/>
    <x v="0"/>
    <x v="1"/>
    <x v="3"/>
    <x v="2"/>
    <n v="3996.38"/>
  </r>
  <r>
    <x v="57"/>
    <x v="0"/>
    <x v="1"/>
    <x v="4"/>
    <x v="6"/>
    <n v="3.84"/>
  </r>
  <r>
    <x v="57"/>
    <x v="0"/>
    <x v="1"/>
    <x v="4"/>
    <x v="7"/>
    <n v="603.07000000000005"/>
  </r>
  <r>
    <x v="57"/>
    <x v="0"/>
    <x v="1"/>
    <x v="4"/>
    <x v="8"/>
    <n v="377.87"/>
  </r>
  <r>
    <x v="57"/>
    <x v="0"/>
    <x v="1"/>
    <x v="4"/>
    <x v="9"/>
    <n v="1215.77"/>
  </r>
  <r>
    <x v="57"/>
    <x v="0"/>
    <x v="1"/>
    <x v="4"/>
    <x v="10"/>
    <n v="315.10000000000002"/>
  </r>
  <r>
    <x v="57"/>
    <x v="0"/>
    <x v="1"/>
    <x v="4"/>
    <x v="11"/>
    <n v="42.02"/>
  </r>
  <r>
    <x v="57"/>
    <x v="0"/>
    <x v="1"/>
    <x v="4"/>
    <x v="12"/>
    <n v="25.91"/>
  </r>
  <r>
    <x v="57"/>
    <x v="0"/>
    <x v="1"/>
    <x v="4"/>
    <x v="14"/>
    <n v="527.49"/>
  </r>
  <r>
    <x v="57"/>
    <x v="0"/>
    <x v="1"/>
    <x v="4"/>
    <x v="15"/>
    <n v="338.04"/>
  </r>
  <r>
    <x v="57"/>
    <x v="0"/>
    <x v="1"/>
    <x v="4"/>
    <x v="16"/>
    <n v="248.85"/>
  </r>
  <r>
    <x v="57"/>
    <x v="0"/>
    <x v="1"/>
    <x v="5"/>
    <x v="18"/>
    <n v="6.47"/>
  </r>
  <r>
    <x v="57"/>
    <x v="0"/>
    <x v="1"/>
    <x v="6"/>
    <x v="27"/>
    <n v="9.25"/>
  </r>
  <r>
    <x v="57"/>
    <x v="0"/>
    <x v="1"/>
    <x v="6"/>
    <x v="30"/>
    <n v="34111.550000000003"/>
  </r>
  <r>
    <x v="57"/>
    <x v="0"/>
    <x v="1"/>
    <x v="6"/>
    <x v="40"/>
    <n v="638.49"/>
  </r>
  <r>
    <x v="58"/>
    <x v="0"/>
    <x v="0"/>
    <x v="0"/>
    <x v="0"/>
    <n v="22838.09"/>
  </r>
  <r>
    <x v="58"/>
    <x v="0"/>
    <x v="0"/>
    <x v="1"/>
    <x v="0"/>
    <n v="-48234.57"/>
  </r>
  <r>
    <x v="58"/>
    <x v="0"/>
    <x v="0"/>
    <x v="2"/>
    <x v="1"/>
    <n v="1431986.44"/>
  </r>
  <r>
    <x v="58"/>
    <x v="0"/>
    <x v="0"/>
    <x v="2"/>
    <x v="2"/>
    <n v="17874.97"/>
  </r>
  <r>
    <x v="58"/>
    <x v="0"/>
    <x v="0"/>
    <x v="2"/>
    <x v="3"/>
    <n v="49910.96"/>
  </r>
  <r>
    <x v="58"/>
    <x v="0"/>
    <x v="0"/>
    <x v="2"/>
    <x v="5"/>
    <n v="600"/>
  </r>
  <r>
    <x v="58"/>
    <x v="0"/>
    <x v="0"/>
    <x v="3"/>
    <x v="1"/>
    <n v="795522.3"/>
  </r>
  <r>
    <x v="58"/>
    <x v="0"/>
    <x v="0"/>
    <x v="3"/>
    <x v="2"/>
    <n v="20365.740000000002"/>
  </r>
  <r>
    <x v="58"/>
    <x v="0"/>
    <x v="0"/>
    <x v="3"/>
    <x v="3"/>
    <n v="25259.86"/>
  </r>
  <r>
    <x v="58"/>
    <x v="0"/>
    <x v="0"/>
    <x v="3"/>
    <x v="4"/>
    <n v="4506.5"/>
  </r>
  <r>
    <x v="58"/>
    <x v="0"/>
    <x v="0"/>
    <x v="3"/>
    <x v="5"/>
    <n v="3854.63"/>
  </r>
  <r>
    <x v="58"/>
    <x v="0"/>
    <x v="0"/>
    <x v="4"/>
    <x v="7"/>
    <n v="109024.7"/>
  </r>
  <r>
    <x v="58"/>
    <x v="0"/>
    <x v="0"/>
    <x v="4"/>
    <x v="8"/>
    <n v="61946.879999999997"/>
  </r>
  <r>
    <x v="58"/>
    <x v="0"/>
    <x v="0"/>
    <x v="4"/>
    <x v="9"/>
    <n v="221917.67"/>
  </r>
  <r>
    <x v="58"/>
    <x v="0"/>
    <x v="0"/>
    <x v="4"/>
    <x v="10"/>
    <n v="108260.38"/>
  </r>
  <r>
    <x v="58"/>
    <x v="0"/>
    <x v="0"/>
    <x v="4"/>
    <x v="11"/>
    <n v="2202.96"/>
  </r>
  <r>
    <x v="58"/>
    <x v="0"/>
    <x v="0"/>
    <x v="4"/>
    <x v="12"/>
    <n v="1246.26"/>
  </r>
  <r>
    <x v="58"/>
    <x v="0"/>
    <x v="0"/>
    <x v="4"/>
    <x v="13"/>
    <n v="8527.51"/>
  </r>
  <r>
    <x v="58"/>
    <x v="0"/>
    <x v="0"/>
    <x v="4"/>
    <x v="14"/>
    <n v="30347.65"/>
  </r>
  <r>
    <x v="58"/>
    <x v="0"/>
    <x v="0"/>
    <x v="4"/>
    <x v="15"/>
    <n v="223140.28"/>
  </r>
  <r>
    <x v="58"/>
    <x v="0"/>
    <x v="0"/>
    <x v="4"/>
    <x v="16"/>
    <n v="323886.28999999998"/>
  </r>
  <r>
    <x v="58"/>
    <x v="0"/>
    <x v="0"/>
    <x v="4"/>
    <x v="17"/>
    <n v="775.81"/>
  </r>
  <r>
    <x v="58"/>
    <x v="0"/>
    <x v="0"/>
    <x v="4"/>
    <x v="56"/>
    <n v="581.02"/>
  </r>
  <r>
    <x v="58"/>
    <x v="0"/>
    <x v="0"/>
    <x v="5"/>
    <x v="18"/>
    <n v="152217.97"/>
  </r>
  <r>
    <x v="58"/>
    <x v="0"/>
    <x v="0"/>
    <x v="5"/>
    <x v="19"/>
    <n v="26839.69"/>
  </r>
  <r>
    <x v="58"/>
    <x v="0"/>
    <x v="0"/>
    <x v="5"/>
    <x v="20"/>
    <n v="58134.64"/>
  </r>
  <r>
    <x v="58"/>
    <x v="0"/>
    <x v="0"/>
    <x v="5"/>
    <x v="21"/>
    <n v="12238.88"/>
  </r>
  <r>
    <x v="58"/>
    <x v="0"/>
    <x v="0"/>
    <x v="5"/>
    <x v="22"/>
    <n v="58696.56"/>
  </r>
  <r>
    <x v="58"/>
    <x v="0"/>
    <x v="0"/>
    <x v="6"/>
    <x v="23"/>
    <n v="8871.41"/>
  </r>
  <r>
    <x v="58"/>
    <x v="0"/>
    <x v="0"/>
    <x v="6"/>
    <x v="25"/>
    <n v="18795.439999999999"/>
  </r>
  <r>
    <x v="58"/>
    <x v="0"/>
    <x v="0"/>
    <x v="6"/>
    <x v="26"/>
    <n v="9940.32"/>
  </r>
  <r>
    <x v="58"/>
    <x v="0"/>
    <x v="0"/>
    <x v="6"/>
    <x v="27"/>
    <n v="67228.06"/>
  </r>
  <r>
    <x v="58"/>
    <x v="0"/>
    <x v="0"/>
    <x v="6"/>
    <x v="29"/>
    <n v="522.71"/>
  </r>
  <r>
    <x v="58"/>
    <x v="0"/>
    <x v="0"/>
    <x v="6"/>
    <x v="30"/>
    <n v="323.7"/>
  </r>
  <r>
    <x v="58"/>
    <x v="0"/>
    <x v="0"/>
    <x v="6"/>
    <x v="31"/>
    <n v="15785.82"/>
  </r>
  <r>
    <x v="58"/>
    <x v="0"/>
    <x v="0"/>
    <x v="6"/>
    <x v="33"/>
    <n v="13116.09"/>
  </r>
  <r>
    <x v="58"/>
    <x v="0"/>
    <x v="0"/>
    <x v="6"/>
    <x v="34"/>
    <n v="9338.93"/>
  </r>
  <r>
    <x v="58"/>
    <x v="0"/>
    <x v="0"/>
    <x v="6"/>
    <x v="35"/>
    <n v="34300.25"/>
  </r>
  <r>
    <x v="58"/>
    <x v="0"/>
    <x v="0"/>
    <x v="6"/>
    <x v="36"/>
    <n v="44093.66"/>
  </r>
  <r>
    <x v="58"/>
    <x v="0"/>
    <x v="0"/>
    <x v="6"/>
    <x v="59"/>
    <n v="1086.43"/>
  </r>
  <r>
    <x v="58"/>
    <x v="0"/>
    <x v="0"/>
    <x v="6"/>
    <x v="68"/>
    <n v="232.8"/>
  </r>
  <r>
    <x v="58"/>
    <x v="0"/>
    <x v="0"/>
    <x v="6"/>
    <x v="51"/>
    <n v="26849.759999999998"/>
  </r>
  <r>
    <x v="58"/>
    <x v="0"/>
    <x v="0"/>
    <x v="6"/>
    <x v="37"/>
    <n v="99624.06"/>
  </r>
  <r>
    <x v="58"/>
    <x v="0"/>
    <x v="0"/>
    <x v="6"/>
    <x v="38"/>
    <n v="20253.23"/>
  </r>
  <r>
    <x v="58"/>
    <x v="0"/>
    <x v="0"/>
    <x v="6"/>
    <x v="39"/>
    <n v="7780.05"/>
  </r>
  <r>
    <x v="58"/>
    <x v="0"/>
    <x v="0"/>
    <x v="6"/>
    <x v="41"/>
    <n v="24113.98"/>
  </r>
  <r>
    <x v="58"/>
    <x v="0"/>
    <x v="0"/>
    <x v="6"/>
    <x v="43"/>
    <n v="135"/>
  </r>
  <r>
    <x v="58"/>
    <x v="0"/>
    <x v="0"/>
    <x v="6"/>
    <x v="45"/>
    <n v="116507.78"/>
  </r>
  <r>
    <x v="58"/>
    <x v="0"/>
    <x v="0"/>
    <x v="6"/>
    <x v="71"/>
    <n v="16482.419999999998"/>
  </r>
  <r>
    <x v="58"/>
    <x v="0"/>
    <x v="0"/>
    <x v="6"/>
    <x v="46"/>
    <n v="7682.62"/>
  </r>
  <r>
    <x v="58"/>
    <x v="0"/>
    <x v="0"/>
    <x v="7"/>
    <x v="43"/>
    <n v="3013.02"/>
  </r>
  <r>
    <x v="58"/>
    <x v="0"/>
    <x v="0"/>
    <x v="8"/>
    <x v="62"/>
    <n v="10222.700000000001"/>
  </r>
  <r>
    <x v="58"/>
    <x v="0"/>
    <x v="0"/>
    <x v="8"/>
    <x v="64"/>
    <n v="8944.91"/>
  </r>
  <r>
    <x v="58"/>
    <x v="0"/>
    <x v="0"/>
    <x v="8"/>
    <x v="48"/>
    <n v="36649.769999999997"/>
  </r>
  <r>
    <x v="58"/>
    <x v="0"/>
    <x v="1"/>
    <x v="0"/>
    <x v="0"/>
    <n v="25396.48"/>
  </r>
  <r>
    <x v="58"/>
    <x v="0"/>
    <x v="1"/>
    <x v="2"/>
    <x v="1"/>
    <n v="403215"/>
  </r>
  <r>
    <x v="58"/>
    <x v="0"/>
    <x v="1"/>
    <x v="2"/>
    <x v="2"/>
    <n v="55"/>
  </r>
  <r>
    <x v="58"/>
    <x v="0"/>
    <x v="1"/>
    <x v="2"/>
    <x v="3"/>
    <n v="17781.32"/>
  </r>
  <r>
    <x v="58"/>
    <x v="0"/>
    <x v="1"/>
    <x v="2"/>
    <x v="4"/>
    <n v="55871.96"/>
  </r>
  <r>
    <x v="58"/>
    <x v="0"/>
    <x v="1"/>
    <x v="2"/>
    <x v="5"/>
    <n v="1800"/>
  </r>
  <r>
    <x v="58"/>
    <x v="0"/>
    <x v="1"/>
    <x v="3"/>
    <x v="1"/>
    <n v="71744.800000000003"/>
  </r>
  <r>
    <x v="58"/>
    <x v="0"/>
    <x v="1"/>
    <x v="3"/>
    <x v="2"/>
    <n v="601.02"/>
  </r>
  <r>
    <x v="58"/>
    <x v="0"/>
    <x v="1"/>
    <x v="3"/>
    <x v="3"/>
    <n v="18004.240000000002"/>
  </r>
  <r>
    <x v="58"/>
    <x v="0"/>
    <x v="1"/>
    <x v="3"/>
    <x v="4"/>
    <n v="63224.87"/>
  </r>
  <r>
    <x v="58"/>
    <x v="0"/>
    <x v="1"/>
    <x v="3"/>
    <x v="5"/>
    <n v="3041.6"/>
  </r>
  <r>
    <x v="58"/>
    <x v="0"/>
    <x v="1"/>
    <x v="4"/>
    <x v="7"/>
    <n v="35668.449999999997"/>
  </r>
  <r>
    <x v="58"/>
    <x v="0"/>
    <x v="1"/>
    <x v="4"/>
    <x v="8"/>
    <n v="11431.34"/>
  </r>
  <r>
    <x v="58"/>
    <x v="0"/>
    <x v="1"/>
    <x v="4"/>
    <x v="9"/>
    <n v="72231.05"/>
  </r>
  <r>
    <x v="58"/>
    <x v="0"/>
    <x v="1"/>
    <x v="4"/>
    <x v="10"/>
    <n v="14983.98"/>
  </r>
  <r>
    <x v="58"/>
    <x v="0"/>
    <x v="1"/>
    <x v="4"/>
    <x v="11"/>
    <n v="696.84"/>
  </r>
  <r>
    <x v="58"/>
    <x v="0"/>
    <x v="1"/>
    <x v="4"/>
    <x v="12"/>
    <n v="226.91"/>
  </r>
  <r>
    <x v="58"/>
    <x v="0"/>
    <x v="1"/>
    <x v="4"/>
    <x v="13"/>
    <n v="2781.32"/>
  </r>
  <r>
    <x v="58"/>
    <x v="0"/>
    <x v="1"/>
    <x v="4"/>
    <x v="14"/>
    <n v="3153.17"/>
  </r>
  <r>
    <x v="58"/>
    <x v="0"/>
    <x v="1"/>
    <x v="4"/>
    <x v="15"/>
    <n v="69462.48"/>
  </r>
  <r>
    <x v="58"/>
    <x v="0"/>
    <x v="1"/>
    <x v="4"/>
    <x v="16"/>
    <n v="24450.29"/>
  </r>
  <r>
    <x v="58"/>
    <x v="0"/>
    <x v="1"/>
    <x v="4"/>
    <x v="17"/>
    <n v="315.11"/>
  </r>
  <r>
    <x v="58"/>
    <x v="0"/>
    <x v="1"/>
    <x v="4"/>
    <x v="56"/>
    <n v="94.02"/>
  </r>
  <r>
    <x v="58"/>
    <x v="0"/>
    <x v="1"/>
    <x v="5"/>
    <x v="18"/>
    <n v="25427.06"/>
  </r>
  <r>
    <x v="58"/>
    <x v="0"/>
    <x v="1"/>
    <x v="5"/>
    <x v="21"/>
    <n v="22834.31"/>
  </r>
  <r>
    <x v="58"/>
    <x v="0"/>
    <x v="1"/>
    <x v="5"/>
    <x v="22"/>
    <n v="2923.8"/>
  </r>
  <r>
    <x v="58"/>
    <x v="0"/>
    <x v="1"/>
    <x v="6"/>
    <x v="57"/>
    <n v="2443"/>
  </r>
  <r>
    <x v="58"/>
    <x v="0"/>
    <x v="1"/>
    <x v="6"/>
    <x v="26"/>
    <n v="14.95"/>
  </r>
  <r>
    <x v="58"/>
    <x v="0"/>
    <x v="1"/>
    <x v="6"/>
    <x v="27"/>
    <n v="650"/>
  </r>
  <r>
    <x v="58"/>
    <x v="0"/>
    <x v="1"/>
    <x v="6"/>
    <x v="58"/>
    <n v="2450.75"/>
  </r>
  <r>
    <x v="58"/>
    <x v="0"/>
    <x v="1"/>
    <x v="6"/>
    <x v="59"/>
    <n v="1050"/>
  </r>
  <r>
    <x v="58"/>
    <x v="0"/>
    <x v="1"/>
    <x v="6"/>
    <x v="43"/>
    <n v="164"/>
  </r>
  <r>
    <x v="58"/>
    <x v="0"/>
    <x v="1"/>
    <x v="6"/>
    <x v="46"/>
    <n v="4024.25"/>
  </r>
  <r>
    <x v="58"/>
    <x v="0"/>
    <x v="1"/>
    <x v="7"/>
    <x v="43"/>
    <n v="7337.19"/>
  </r>
  <r>
    <x v="59"/>
    <x v="0"/>
    <x v="0"/>
    <x v="0"/>
    <x v="0"/>
    <n v="43202.45"/>
  </r>
  <r>
    <x v="59"/>
    <x v="0"/>
    <x v="0"/>
    <x v="1"/>
    <x v="0"/>
    <n v="-884167.9"/>
  </r>
  <r>
    <x v="59"/>
    <x v="0"/>
    <x v="0"/>
    <x v="2"/>
    <x v="1"/>
    <n v="12632965.550000001"/>
  </r>
  <r>
    <x v="59"/>
    <x v="0"/>
    <x v="0"/>
    <x v="2"/>
    <x v="2"/>
    <n v="193525.51"/>
  </r>
  <r>
    <x v="59"/>
    <x v="0"/>
    <x v="0"/>
    <x v="2"/>
    <x v="3"/>
    <n v="200356.61"/>
  </r>
  <r>
    <x v="59"/>
    <x v="0"/>
    <x v="0"/>
    <x v="2"/>
    <x v="4"/>
    <n v="424223.47"/>
  </r>
  <r>
    <x v="59"/>
    <x v="0"/>
    <x v="0"/>
    <x v="2"/>
    <x v="5"/>
    <n v="80747.72"/>
  </r>
  <r>
    <x v="59"/>
    <x v="0"/>
    <x v="0"/>
    <x v="2"/>
    <x v="54"/>
    <n v="84040"/>
  </r>
  <r>
    <x v="59"/>
    <x v="0"/>
    <x v="0"/>
    <x v="3"/>
    <x v="1"/>
    <n v="5236632.18"/>
  </r>
  <r>
    <x v="59"/>
    <x v="0"/>
    <x v="0"/>
    <x v="3"/>
    <x v="2"/>
    <n v="103388.56"/>
  </r>
  <r>
    <x v="59"/>
    <x v="0"/>
    <x v="0"/>
    <x v="3"/>
    <x v="3"/>
    <n v="144800.54999999999"/>
  </r>
  <r>
    <x v="59"/>
    <x v="0"/>
    <x v="0"/>
    <x v="3"/>
    <x v="4"/>
    <n v="12196.35"/>
  </r>
  <r>
    <x v="59"/>
    <x v="0"/>
    <x v="0"/>
    <x v="3"/>
    <x v="5"/>
    <n v="104445.72"/>
  </r>
  <r>
    <x v="59"/>
    <x v="0"/>
    <x v="0"/>
    <x v="4"/>
    <x v="6"/>
    <n v="5882.56"/>
  </r>
  <r>
    <x v="59"/>
    <x v="0"/>
    <x v="0"/>
    <x v="4"/>
    <x v="55"/>
    <n v="1073"/>
  </r>
  <r>
    <x v="59"/>
    <x v="0"/>
    <x v="0"/>
    <x v="4"/>
    <x v="7"/>
    <n v="1039608.14"/>
  </r>
  <r>
    <x v="59"/>
    <x v="0"/>
    <x v="0"/>
    <x v="4"/>
    <x v="8"/>
    <n v="511923.06"/>
  </r>
  <r>
    <x v="59"/>
    <x v="0"/>
    <x v="0"/>
    <x v="4"/>
    <x v="9"/>
    <n v="2049457.38"/>
  </r>
  <r>
    <x v="59"/>
    <x v="0"/>
    <x v="0"/>
    <x v="4"/>
    <x v="10"/>
    <n v="879419.12"/>
  </r>
  <r>
    <x v="59"/>
    <x v="0"/>
    <x v="0"/>
    <x v="4"/>
    <x v="11"/>
    <n v="11961.64"/>
  </r>
  <r>
    <x v="59"/>
    <x v="0"/>
    <x v="0"/>
    <x v="4"/>
    <x v="12"/>
    <n v="8029.32"/>
  </r>
  <r>
    <x v="59"/>
    <x v="0"/>
    <x v="0"/>
    <x v="4"/>
    <x v="13"/>
    <n v="78436.78"/>
  </r>
  <r>
    <x v="59"/>
    <x v="0"/>
    <x v="0"/>
    <x v="4"/>
    <x v="14"/>
    <n v="81300.149999999994"/>
  </r>
  <r>
    <x v="59"/>
    <x v="0"/>
    <x v="0"/>
    <x v="4"/>
    <x v="15"/>
    <n v="2046067.67"/>
  </r>
  <r>
    <x v="59"/>
    <x v="0"/>
    <x v="0"/>
    <x v="4"/>
    <x v="16"/>
    <n v="1944592.96"/>
  </r>
  <r>
    <x v="59"/>
    <x v="0"/>
    <x v="0"/>
    <x v="4"/>
    <x v="17"/>
    <n v="21443.22"/>
  </r>
  <r>
    <x v="59"/>
    <x v="0"/>
    <x v="0"/>
    <x v="4"/>
    <x v="56"/>
    <n v="3832.86"/>
  </r>
  <r>
    <x v="59"/>
    <x v="0"/>
    <x v="0"/>
    <x v="5"/>
    <x v="18"/>
    <n v="1163121.72"/>
  </r>
  <r>
    <x v="59"/>
    <x v="0"/>
    <x v="0"/>
    <x v="5"/>
    <x v="19"/>
    <n v="70968.72"/>
  </r>
  <r>
    <x v="59"/>
    <x v="0"/>
    <x v="0"/>
    <x v="5"/>
    <x v="20"/>
    <n v="996101.85"/>
  </r>
  <r>
    <x v="59"/>
    <x v="0"/>
    <x v="0"/>
    <x v="5"/>
    <x v="21"/>
    <n v="23801.17"/>
  </r>
  <r>
    <x v="59"/>
    <x v="0"/>
    <x v="0"/>
    <x v="5"/>
    <x v="22"/>
    <n v="179036.02"/>
  </r>
  <r>
    <x v="59"/>
    <x v="0"/>
    <x v="0"/>
    <x v="6"/>
    <x v="23"/>
    <n v="15304.32"/>
  </r>
  <r>
    <x v="59"/>
    <x v="0"/>
    <x v="0"/>
    <x v="6"/>
    <x v="24"/>
    <n v="4588.9799999999996"/>
  </r>
  <r>
    <x v="59"/>
    <x v="0"/>
    <x v="0"/>
    <x v="6"/>
    <x v="25"/>
    <n v="47031.02"/>
  </r>
  <r>
    <x v="59"/>
    <x v="0"/>
    <x v="0"/>
    <x v="6"/>
    <x v="57"/>
    <n v="2750"/>
  </r>
  <r>
    <x v="59"/>
    <x v="0"/>
    <x v="0"/>
    <x v="6"/>
    <x v="26"/>
    <n v="316191.55"/>
  </r>
  <r>
    <x v="59"/>
    <x v="0"/>
    <x v="0"/>
    <x v="6"/>
    <x v="27"/>
    <n v="1114167.3899999999"/>
  </r>
  <r>
    <x v="59"/>
    <x v="0"/>
    <x v="0"/>
    <x v="6"/>
    <x v="29"/>
    <n v="28636.91"/>
  </r>
  <r>
    <x v="59"/>
    <x v="0"/>
    <x v="0"/>
    <x v="6"/>
    <x v="50"/>
    <n v="2300"/>
  </r>
  <r>
    <x v="59"/>
    <x v="0"/>
    <x v="0"/>
    <x v="6"/>
    <x v="30"/>
    <n v="30322.51"/>
  </r>
  <r>
    <x v="59"/>
    <x v="0"/>
    <x v="0"/>
    <x v="6"/>
    <x v="31"/>
    <n v="124958.13"/>
  </r>
  <r>
    <x v="59"/>
    <x v="0"/>
    <x v="0"/>
    <x v="6"/>
    <x v="32"/>
    <n v="8504.15"/>
  </r>
  <r>
    <x v="59"/>
    <x v="0"/>
    <x v="0"/>
    <x v="6"/>
    <x v="33"/>
    <n v="74917.31"/>
  </r>
  <r>
    <x v="59"/>
    <x v="0"/>
    <x v="0"/>
    <x v="6"/>
    <x v="34"/>
    <n v="51123.14"/>
  </r>
  <r>
    <x v="59"/>
    <x v="0"/>
    <x v="0"/>
    <x v="6"/>
    <x v="35"/>
    <n v="63460.75"/>
  </r>
  <r>
    <x v="59"/>
    <x v="0"/>
    <x v="0"/>
    <x v="6"/>
    <x v="36"/>
    <n v="37058.83"/>
  </r>
  <r>
    <x v="59"/>
    <x v="0"/>
    <x v="0"/>
    <x v="6"/>
    <x v="58"/>
    <n v="39068.800000000003"/>
  </r>
  <r>
    <x v="59"/>
    <x v="0"/>
    <x v="0"/>
    <x v="6"/>
    <x v="59"/>
    <n v="8275.1"/>
  </r>
  <r>
    <x v="59"/>
    <x v="0"/>
    <x v="0"/>
    <x v="6"/>
    <x v="68"/>
    <n v="309588.90999999997"/>
  </r>
  <r>
    <x v="59"/>
    <x v="0"/>
    <x v="0"/>
    <x v="6"/>
    <x v="51"/>
    <n v="2965.7"/>
  </r>
  <r>
    <x v="59"/>
    <x v="0"/>
    <x v="0"/>
    <x v="6"/>
    <x v="66"/>
    <n v="4322"/>
  </r>
  <r>
    <x v="59"/>
    <x v="0"/>
    <x v="0"/>
    <x v="6"/>
    <x v="37"/>
    <n v="50017.16"/>
  </r>
  <r>
    <x v="59"/>
    <x v="0"/>
    <x v="0"/>
    <x v="6"/>
    <x v="38"/>
    <n v="581515.02"/>
  </r>
  <r>
    <x v="59"/>
    <x v="0"/>
    <x v="0"/>
    <x v="6"/>
    <x v="40"/>
    <n v="2012.34"/>
  </r>
  <r>
    <x v="59"/>
    <x v="0"/>
    <x v="0"/>
    <x v="6"/>
    <x v="41"/>
    <n v="321518.8"/>
  </r>
  <r>
    <x v="59"/>
    <x v="0"/>
    <x v="0"/>
    <x v="6"/>
    <x v="53"/>
    <n v="2739.85"/>
  </r>
  <r>
    <x v="59"/>
    <x v="0"/>
    <x v="0"/>
    <x v="6"/>
    <x v="43"/>
    <n v="31341.96"/>
  </r>
  <r>
    <x v="59"/>
    <x v="0"/>
    <x v="0"/>
    <x v="6"/>
    <x v="44"/>
    <n v="70193.03"/>
  </r>
  <r>
    <x v="59"/>
    <x v="0"/>
    <x v="0"/>
    <x v="6"/>
    <x v="45"/>
    <n v="244261.77"/>
  </r>
  <r>
    <x v="59"/>
    <x v="0"/>
    <x v="0"/>
    <x v="6"/>
    <x v="70"/>
    <n v="330.04"/>
  </r>
  <r>
    <x v="59"/>
    <x v="0"/>
    <x v="0"/>
    <x v="6"/>
    <x v="46"/>
    <n v="104290.69"/>
  </r>
  <r>
    <x v="59"/>
    <x v="0"/>
    <x v="0"/>
    <x v="6"/>
    <x v="81"/>
    <n v="14975"/>
  </r>
  <r>
    <x v="59"/>
    <x v="0"/>
    <x v="0"/>
    <x v="7"/>
    <x v="43"/>
    <n v="63279.01"/>
  </r>
  <r>
    <x v="59"/>
    <x v="0"/>
    <x v="0"/>
    <x v="8"/>
    <x v="63"/>
    <n v="37817.31"/>
  </r>
  <r>
    <x v="59"/>
    <x v="0"/>
    <x v="0"/>
    <x v="8"/>
    <x v="48"/>
    <n v="5344.93"/>
  </r>
  <r>
    <x v="59"/>
    <x v="0"/>
    <x v="1"/>
    <x v="0"/>
    <x v="0"/>
    <n v="840965.45"/>
  </r>
  <r>
    <x v="59"/>
    <x v="0"/>
    <x v="1"/>
    <x v="2"/>
    <x v="1"/>
    <n v="803812.64"/>
  </r>
  <r>
    <x v="59"/>
    <x v="0"/>
    <x v="1"/>
    <x v="2"/>
    <x v="2"/>
    <n v="217734.06"/>
  </r>
  <r>
    <x v="59"/>
    <x v="0"/>
    <x v="1"/>
    <x v="2"/>
    <x v="3"/>
    <n v="101366.19"/>
  </r>
  <r>
    <x v="59"/>
    <x v="0"/>
    <x v="1"/>
    <x v="2"/>
    <x v="4"/>
    <n v="193392.24"/>
  </r>
  <r>
    <x v="59"/>
    <x v="0"/>
    <x v="1"/>
    <x v="2"/>
    <x v="5"/>
    <n v="9905.7999999999993"/>
  </r>
  <r>
    <x v="59"/>
    <x v="0"/>
    <x v="1"/>
    <x v="3"/>
    <x v="1"/>
    <n v="1195587.43"/>
  </r>
  <r>
    <x v="59"/>
    <x v="0"/>
    <x v="1"/>
    <x v="3"/>
    <x v="2"/>
    <n v="45392.76"/>
  </r>
  <r>
    <x v="59"/>
    <x v="0"/>
    <x v="1"/>
    <x v="3"/>
    <x v="3"/>
    <n v="114906.5"/>
  </r>
  <r>
    <x v="59"/>
    <x v="0"/>
    <x v="1"/>
    <x v="3"/>
    <x v="4"/>
    <n v="226379.94"/>
  </r>
  <r>
    <x v="59"/>
    <x v="0"/>
    <x v="1"/>
    <x v="3"/>
    <x v="5"/>
    <n v="41889.17"/>
  </r>
  <r>
    <x v="59"/>
    <x v="0"/>
    <x v="1"/>
    <x v="4"/>
    <x v="6"/>
    <n v="0.12"/>
  </r>
  <r>
    <x v="59"/>
    <x v="0"/>
    <x v="1"/>
    <x v="4"/>
    <x v="55"/>
    <n v="22.2"/>
  </r>
  <r>
    <x v="59"/>
    <x v="0"/>
    <x v="1"/>
    <x v="4"/>
    <x v="7"/>
    <n v="81753.36"/>
  </r>
  <r>
    <x v="59"/>
    <x v="0"/>
    <x v="1"/>
    <x v="4"/>
    <x v="8"/>
    <n v="30311.57"/>
  </r>
  <r>
    <x v="59"/>
    <x v="0"/>
    <x v="1"/>
    <x v="4"/>
    <x v="9"/>
    <n v="174082.48"/>
  </r>
  <r>
    <x v="59"/>
    <x v="0"/>
    <x v="1"/>
    <x v="4"/>
    <x v="10"/>
    <n v="43249.58"/>
  </r>
  <r>
    <x v="59"/>
    <x v="0"/>
    <x v="1"/>
    <x v="4"/>
    <x v="11"/>
    <n v="1838.35"/>
  </r>
  <r>
    <x v="59"/>
    <x v="0"/>
    <x v="1"/>
    <x v="4"/>
    <x v="12"/>
    <n v="343.22"/>
  </r>
  <r>
    <x v="59"/>
    <x v="0"/>
    <x v="1"/>
    <x v="4"/>
    <x v="13"/>
    <n v="1344.58"/>
  </r>
  <r>
    <x v="59"/>
    <x v="0"/>
    <x v="1"/>
    <x v="4"/>
    <x v="14"/>
    <n v="3376.44"/>
  </r>
  <r>
    <x v="59"/>
    <x v="0"/>
    <x v="1"/>
    <x v="4"/>
    <x v="15"/>
    <n v="31156.06"/>
  </r>
  <r>
    <x v="59"/>
    <x v="0"/>
    <x v="1"/>
    <x v="4"/>
    <x v="16"/>
    <n v="239059.86"/>
  </r>
  <r>
    <x v="59"/>
    <x v="0"/>
    <x v="1"/>
    <x v="4"/>
    <x v="17"/>
    <n v="424.53"/>
  </r>
  <r>
    <x v="59"/>
    <x v="0"/>
    <x v="1"/>
    <x v="4"/>
    <x v="56"/>
    <n v="445.07"/>
  </r>
  <r>
    <x v="59"/>
    <x v="0"/>
    <x v="1"/>
    <x v="5"/>
    <x v="18"/>
    <n v="505184.63"/>
  </r>
  <r>
    <x v="59"/>
    <x v="0"/>
    <x v="1"/>
    <x v="5"/>
    <x v="21"/>
    <n v="727.86"/>
  </r>
  <r>
    <x v="59"/>
    <x v="0"/>
    <x v="1"/>
    <x v="5"/>
    <x v="22"/>
    <n v="3609.78"/>
  </r>
  <r>
    <x v="59"/>
    <x v="0"/>
    <x v="1"/>
    <x v="6"/>
    <x v="25"/>
    <n v="26436.54"/>
  </r>
  <r>
    <x v="59"/>
    <x v="0"/>
    <x v="1"/>
    <x v="6"/>
    <x v="26"/>
    <n v="600"/>
  </r>
  <r>
    <x v="59"/>
    <x v="0"/>
    <x v="1"/>
    <x v="6"/>
    <x v="27"/>
    <n v="15699.31"/>
  </r>
  <r>
    <x v="59"/>
    <x v="0"/>
    <x v="1"/>
    <x v="6"/>
    <x v="28"/>
    <n v="158707.67000000001"/>
  </r>
  <r>
    <x v="59"/>
    <x v="0"/>
    <x v="1"/>
    <x v="6"/>
    <x v="37"/>
    <n v="222910.04"/>
  </r>
  <r>
    <x v="59"/>
    <x v="0"/>
    <x v="1"/>
    <x v="6"/>
    <x v="38"/>
    <n v="26450.16"/>
  </r>
  <r>
    <x v="59"/>
    <x v="0"/>
    <x v="1"/>
    <x v="6"/>
    <x v="43"/>
    <n v="3061.25"/>
  </r>
  <r>
    <x v="59"/>
    <x v="0"/>
    <x v="1"/>
    <x v="6"/>
    <x v="46"/>
    <n v="5065.45"/>
  </r>
  <r>
    <x v="59"/>
    <x v="0"/>
    <x v="1"/>
    <x v="7"/>
    <x v="43"/>
    <n v="4538.8599999999997"/>
  </r>
  <r>
    <x v="60"/>
    <x v="0"/>
    <x v="0"/>
    <x v="1"/>
    <x v="0"/>
    <n v="-661707.18999999994"/>
  </r>
  <r>
    <x v="60"/>
    <x v="0"/>
    <x v="0"/>
    <x v="2"/>
    <x v="1"/>
    <n v="16221565.1"/>
  </r>
  <r>
    <x v="60"/>
    <x v="0"/>
    <x v="0"/>
    <x v="2"/>
    <x v="2"/>
    <n v="568611.80000000005"/>
  </r>
  <r>
    <x v="60"/>
    <x v="0"/>
    <x v="0"/>
    <x v="2"/>
    <x v="3"/>
    <n v="301616.94"/>
  </r>
  <r>
    <x v="60"/>
    <x v="0"/>
    <x v="0"/>
    <x v="2"/>
    <x v="4"/>
    <n v="1246845.82"/>
  </r>
  <r>
    <x v="60"/>
    <x v="0"/>
    <x v="0"/>
    <x v="2"/>
    <x v="5"/>
    <n v="193152.68"/>
  </r>
  <r>
    <x v="60"/>
    <x v="0"/>
    <x v="0"/>
    <x v="2"/>
    <x v="54"/>
    <n v="110604"/>
  </r>
  <r>
    <x v="60"/>
    <x v="0"/>
    <x v="0"/>
    <x v="3"/>
    <x v="1"/>
    <n v="5802008.8799999999"/>
  </r>
  <r>
    <x v="60"/>
    <x v="0"/>
    <x v="0"/>
    <x v="3"/>
    <x v="2"/>
    <n v="373584.93"/>
  </r>
  <r>
    <x v="60"/>
    <x v="0"/>
    <x v="0"/>
    <x v="3"/>
    <x v="3"/>
    <n v="245486.88"/>
  </r>
  <r>
    <x v="60"/>
    <x v="0"/>
    <x v="0"/>
    <x v="3"/>
    <x v="80"/>
    <n v="574.58000000000004"/>
  </r>
  <r>
    <x v="60"/>
    <x v="0"/>
    <x v="0"/>
    <x v="3"/>
    <x v="4"/>
    <n v="90357.41"/>
  </r>
  <r>
    <x v="60"/>
    <x v="0"/>
    <x v="0"/>
    <x v="3"/>
    <x v="5"/>
    <n v="24422.62"/>
  </r>
  <r>
    <x v="60"/>
    <x v="0"/>
    <x v="0"/>
    <x v="4"/>
    <x v="7"/>
    <n v="1386882.36"/>
  </r>
  <r>
    <x v="60"/>
    <x v="0"/>
    <x v="0"/>
    <x v="4"/>
    <x v="8"/>
    <n v="488411.21"/>
  </r>
  <r>
    <x v="60"/>
    <x v="0"/>
    <x v="0"/>
    <x v="4"/>
    <x v="9"/>
    <n v="2773633.73"/>
  </r>
  <r>
    <x v="60"/>
    <x v="0"/>
    <x v="0"/>
    <x v="4"/>
    <x v="10"/>
    <n v="784937.68"/>
  </r>
  <r>
    <x v="60"/>
    <x v="0"/>
    <x v="0"/>
    <x v="4"/>
    <x v="11"/>
    <n v="31322"/>
  </r>
  <r>
    <x v="60"/>
    <x v="0"/>
    <x v="0"/>
    <x v="4"/>
    <x v="12"/>
    <n v="15724.33"/>
  </r>
  <r>
    <x v="60"/>
    <x v="0"/>
    <x v="0"/>
    <x v="4"/>
    <x v="13"/>
    <n v="88752.97"/>
  </r>
  <r>
    <x v="60"/>
    <x v="0"/>
    <x v="0"/>
    <x v="4"/>
    <x v="14"/>
    <n v="161346.32999999999"/>
  </r>
  <r>
    <x v="60"/>
    <x v="0"/>
    <x v="0"/>
    <x v="4"/>
    <x v="15"/>
    <n v="2583633.0099999998"/>
  </r>
  <r>
    <x v="60"/>
    <x v="0"/>
    <x v="0"/>
    <x v="4"/>
    <x v="16"/>
    <n v="2008065.58"/>
  </r>
  <r>
    <x v="60"/>
    <x v="0"/>
    <x v="0"/>
    <x v="4"/>
    <x v="17"/>
    <n v="27051.27"/>
  </r>
  <r>
    <x v="60"/>
    <x v="0"/>
    <x v="0"/>
    <x v="4"/>
    <x v="56"/>
    <n v="9553.18"/>
  </r>
  <r>
    <x v="60"/>
    <x v="0"/>
    <x v="0"/>
    <x v="5"/>
    <x v="18"/>
    <n v="686765.12"/>
  </r>
  <r>
    <x v="60"/>
    <x v="0"/>
    <x v="0"/>
    <x v="5"/>
    <x v="19"/>
    <n v="51891.51"/>
  </r>
  <r>
    <x v="60"/>
    <x v="0"/>
    <x v="0"/>
    <x v="5"/>
    <x v="20"/>
    <n v="127787.19"/>
  </r>
  <r>
    <x v="60"/>
    <x v="0"/>
    <x v="0"/>
    <x v="5"/>
    <x v="21"/>
    <n v="56013.39"/>
  </r>
  <r>
    <x v="60"/>
    <x v="0"/>
    <x v="0"/>
    <x v="5"/>
    <x v="22"/>
    <n v="213974.25"/>
  </r>
  <r>
    <x v="60"/>
    <x v="0"/>
    <x v="0"/>
    <x v="6"/>
    <x v="23"/>
    <n v="57337.95"/>
  </r>
  <r>
    <x v="60"/>
    <x v="0"/>
    <x v="0"/>
    <x v="6"/>
    <x v="26"/>
    <n v="16478.740000000002"/>
  </r>
  <r>
    <x v="60"/>
    <x v="0"/>
    <x v="0"/>
    <x v="6"/>
    <x v="27"/>
    <n v="595549.15"/>
  </r>
  <r>
    <x v="60"/>
    <x v="0"/>
    <x v="0"/>
    <x v="6"/>
    <x v="32"/>
    <n v="12580.48"/>
  </r>
  <r>
    <x v="60"/>
    <x v="0"/>
    <x v="0"/>
    <x v="6"/>
    <x v="34"/>
    <n v="7137.48"/>
  </r>
  <r>
    <x v="60"/>
    <x v="0"/>
    <x v="0"/>
    <x v="6"/>
    <x v="35"/>
    <n v="1255.23"/>
  </r>
  <r>
    <x v="60"/>
    <x v="0"/>
    <x v="0"/>
    <x v="6"/>
    <x v="36"/>
    <n v="37130.58"/>
  </r>
  <r>
    <x v="60"/>
    <x v="0"/>
    <x v="0"/>
    <x v="6"/>
    <x v="51"/>
    <n v="57919.1"/>
  </r>
  <r>
    <x v="60"/>
    <x v="0"/>
    <x v="0"/>
    <x v="6"/>
    <x v="37"/>
    <n v="161637.19"/>
  </r>
  <r>
    <x v="60"/>
    <x v="0"/>
    <x v="0"/>
    <x v="6"/>
    <x v="38"/>
    <n v="265423.61"/>
  </r>
  <r>
    <x v="60"/>
    <x v="0"/>
    <x v="0"/>
    <x v="6"/>
    <x v="41"/>
    <n v="472259.13"/>
  </r>
  <r>
    <x v="60"/>
    <x v="0"/>
    <x v="0"/>
    <x v="6"/>
    <x v="53"/>
    <n v="646171.52"/>
  </r>
  <r>
    <x v="60"/>
    <x v="0"/>
    <x v="0"/>
    <x v="6"/>
    <x v="43"/>
    <n v="65593.59"/>
  </r>
  <r>
    <x v="60"/>
    <x v="0"/>
    <x v="0"/>
    <x v="6"/>
    <x v="44"/>
    <n v="483971.44"/>
  </r>
  <r>
    <x v="60"/>
    <x v="0"/>
    <x v="0"/>
    <x v="6"/>
    <x v="46"/>
    <n v="26847.75"/>
  </r>
  <r>
    <x v="60"/>
    <x v="0"/>
    <x v="0"/>
    <x v="7"/>
    <x v="43"/>
    <n v="100144.12"/>
  </r>
  <r>
    <x v="60"/>
    <x v="0"/>
    <x v="0"/>
    <x v="8"/>
    <x v="47"/>
    <n v="56.19"/>
  </r>
  <r>
    <x v="60"/>
    <x v="0"/>
    <x v="0"/>
    <x v="8"/>
    <x v="64"/>
    <n v="98006.78"/>
  </r>
  <r>
    <x v="60"/>
    <x v="0"/>
    <x v="0"/>
    <x v="8"/>
    <x v="65"/>
    <n v="5583.53"/>
  </r>
  <r>
    <x v="60"/>
    <x v="0"/>
    <x v="0"/>
    <x v="8"/>
    <x v="48"/>
    <n v="46664.14"/>
  </r>
  <r>
    <x v="60"/>
    <x v="0"/>
    <x v="1"/>
    <x v="0"/>
    <x v="0"/>
    <n v="661707.18999999994"/>
  </r>
  <r>
    <x v="60"/>
    <x v="0"/>
    <x v="1"/>
    <x v="2"/>
    <x v="1"/>
    <n v="245542.65"/>
  </r>
  <r>
    <x v="60"/>
    <x v="0"/>
    <x v="1"/>
    <x v="2"/>
    <x v="2"/>
    <n v="6674.98"/>
  </r>
  <r>
    <x v="60"/>
    <x v="0"/>
    <x v="1"/>
    <x v="2"/>
    <x v="3"/>
    <n v="8348.89"/>
  </r>
  <r>
    <x v="60"/>
    <x v="0"/>
    <x v="1"/>
    <x v="2"/>
    <x v="4"/>
    <n v="437697.97"/>
  </r>
  <r>
    <x v="60"/>
    <x v="0"/>
    <x v="1"/>
    <x v="3"/>
    <x v="1"/>
    <n v="1437033.12"/>
  </r>
  <r>
    <x v="60"/>
    <x v="0"/>
    <x v="1"/>
    <x v="3"/>
    <x v="2"/>
    <n v="116675.13"/>
  </r>
  <r>
    <x v="60"/>
    <x v="0"/>
    <x v="1"/>
    <x v="3"/>
    <x v="3"/>
    <n v="46651.51"/>
  </r>
  <r>
    <x v="60"/>
    <x v="0"/>
    <x v="1"/>
    <x v="3"/>
    <x v="4"/>
    <n v="493621.99"/>
  </r>
  <r>
    <x v="60"/>
    <x v="0"/>
    <x v="1"/>
    <x v="3"/>
    <x v="5"/>
    <n v="30578.14"/>
  </r>
  <r>
    <x v="60"/>
    <x v="0"/>
    <x v="1"/>
    <x v="4"/>
    <x v="7"/>
    <n v="57351.27"/>
  </r>
  <r>
    <x v="60"/>
    <x v="0"/>
    <x v="1"/>
    <x v="4"/>
    <x v="8"/>
    <n v="158900.71"/>
  </r>
  <r>
    <x v="60"/>
    <x v="0"/>
    <x v="1"/>
    <x v="4"/>
    <x v="9"/>
    <n v="102712.64"/>
  </r>
  <r>
    <x v="60"/>
    <x v="0"/>
    <x v="1"/>
    <x v="4"/>
    <x v="10"/>
    <n v="247340.26"/>
  </r>
  <r>
    <x v="60"/>
    <x v="0"/>
    <x v="1"/>
    <x v="4"/>
    <x v="69"/>
    <n v="11952.41"/>
  </r>
  <r>
    <x v="60"/>
    <x v="0"/>
    <x v="1"/>
    <x v="4"/>
    <x v="11"/>
    <n v="1467.27"/>
  </r>
  <r>
    <x v="60"/>
    <x v="0"/>
    <x v="1"/>
    <x v="4"/>
    <x v="12"/>
    <n v="4841.8900000000003"/>
  </r>
  <r>
    <x v="60"/>
    <x v="0"/>
    <x v="1"/>
    <x v="4"/>
    <x v="13"/>
    <n v="2534.31"/>
  </r>
  <r>
    <x v="60"/>
    <x v="0"/>
    <x v="1"/>
    <x v="4"/>
    <x v="14"/>
    <n v="80998.03"/>
  </r>
  <r>
    <x v="60"/>
    <x v="0"/>
    <x v="1"/>
    <x v="4"/>
    <x v="15"/>
    <n v="41664.589999999997"/>
  </r>
  <r>
    <x v="60"/>
    <x v="0"/>
    <x v="1"/>
    <x v="4"/>
    <x v="16"/>
    <n v="326664.68"/>
  </r>
  <r>
    <x v="60"/>
    <x v="0"/>
    <x v="1"/>
    <x v="4"/>
    <x v="17"/>
    <n v="1123.4100000000001"/>
  </r>
  <r>
    <x v="60"/>
    <x v="0"/>
    <x v="1"/>
    <x v="4"/>
    <x v="56"/>
    <n v="3113.12"/>
  </r>
  <r>
    <x v="60"/>
    <x v="0"/>
    <x v="1"/>
    <x v="5"/>
    <x v="18"/>
    <n v="706961.35"/>
  </r>
  <r>
    <x v="60"/>
    <x v="0"/>
    <x v="1"/>
    <x v="5"/>
    <x v="19"/>
    <n v="23405.33"/>
  </r>
  <r>
    <x v="60"/>
    <x v="0"/>
    <x v="1"/>
    <x v="5"/>
    <x v="21"/>
    <n v="113283.41"/>
  </r>
  <r>
    <x v="60"/>
    <x v="0"/>
    <x v="1"/>
    <x v="5"/>
    <x v="22"/>
    <n v="73879.17"/>
  </r>
  <r>
    <x v="60"/>
    <x v="0"/>
    <x v="1"/>
    <x v="6"/>
    <x v="23"/>
    <n v="90781.7"/>
  </r>
  <r>
    <x v="60"/>
    <x v="0"/>
    <x v="1"/>
    <x v="6"/>
    <x v="24"/>
    <n v="1463.83"/>
  </r>
  <r>
    <x v="60"/>
    <x v="0"/>
    <x v="1"/>
    <x v="6"/>
    <x v="26"/>
    <n v="16169.19"/>
  </r>
  <r>
    <x v="60"/>
    <x v="0"/>
    <x v="1"/>
    <x v="6"/>
    <x v="27"/>
    <n v="201487.07"/>
  </r>
  <r>
    <x v="60"/>
    <x v="0"/>
    <x v="1"/>
    <x v="6"/>
    <x v="28"/>
    <n v="105779.15"/>
  </r>
  <r>
    <x v="60"/>
    <x v="0"/>
    <x v="1"/>
    <x v="6"/>
    <x v="29"/>
    <n v="37043.81"/>
  </r>
  <r>
    <x v="60"/>
    <x v="0"/>
    <x v="1"/>
    <x v="6"/>
    <x v="31"/>
    <n v="878.5"/>
  </r>
  <r>
    <x v="60"/>
    <x v="0"/>
    <x v="1"/>
    <x v="6"/>
    <x v="33"/>
    <n v="174666.8"/>
  </r>
  <r>
    <x v="60"/>
    <x v="0"/>
    <x v="1"/>
    <x v="6"/>
    <x v="34"/>
    <n v="48690.77"/>
  </r>
  <r>
    <x v="60"/>
    <x v="0"/>
    <x v="1"/>
    <x v="6"/>
    <x v="35"/>
    <n v="104580.97"/>
  </r>
  <r>
    <x v="60"/>
    <x v="0"/>
    <x v="1"/>
    <x v="6"/>
    <x v="36"/>
    <n v="15816.61"/>
  </r>
  <r>
    <x v="60"/>
    <x v="0"/>
    <x v="1"/>
    <x v="6"/>
    <x v="58"/>
    <n v="27096.880000000001"/>
  </r>
  <r>
    <x v="60"/>
    <x v="0"/>
    <x v="1"/>
    <x v="6"/>
    <x v="51"/>
    <n v="64.14"/>
  </r>
  <r>
    <x v="60"/>
    <x v="0"/>
    <x v="1"/>
    <x v="6"/>
    <x v="37"/>
    <n v="361398.06"/>
  </r>
  <r>
    <x v="60"/>
    <x v="0"/>
    <x v="1"/>
    <x v="6"/>
    <x v="38"/>
    <n v="92703.42"/>
  </r>
  <r>
    <x v="60"/>
    <x v="0"/>
    <x v="1"/>
    <x v="6"/>
    <x v="39"/>
    <n v="16703.48"/>
  </r>
  <r>
    <x v="60"/>
    <x v="0"/>
    <x v="1"/>
    <x v="6"/>
    <x v="40"/>
    <n v="2061.9699999999998"/>
  </r>
  <r>
    <x v="60"/>
    <x v="0"/>
    <x v="1"/>
    <x v="6"/>
    <x v="43"/>
    <n v="21693.67"/>
  </r>
  <r>
    <x v="60"/>
    <x v="0"/>
    <x v="1"/>
    <x v="6"/>
    <x v="44"/>
    <n v="168236.31"/>
  </r>
  <r>
    <x v="60"/>
    <x v="0"/>
    <x v="1"/>
    <x v="6"/>
    <x v="60"/>
    <n v="105947.23"/>
  </r>
  <r>
    <x v="60"/>
    <x v="0"/>
    <x v="1"/>
    <x v="6"/>
    <x v="45"/>
    <n v="252010.26"/>
  </r>
  <r>
    <x v="60"/>
    <x v="0"/>
    <x v="1"/>
    <x v="6"/>
    <x v="46"/>
    <n v="28786.33"/>
  </r>
  <r>
    <x v="60"/>
    <x v="0"/>
    <x v="1"/>
    <x v="7"/>
    <x v="43"/>
    <n v="22530.16"/>
  </r>
  <r>
    <x v="60"/>
    <x v="0"/>
    <x v="1"/>
    <x v="8"/>
    <x v="62"/>
    <n v="47979.360000000001"/>
  </r>
  <r>
    <x v="60"/>
    <x v="0"/>
    <x v="1"/>
    <x v="8"/>
    <x v="63"/>
    <n v="10913.32"/>
  </r>
  <r>
    <x v="60"/>
    <x v="0"/>
    <x v="1"/>
    <x v="8"/>
    <x v="64"/>
    <n v="239669.21"/>
  </r>
  <r>
    <x v="60"/>
    <x v="0"/>
    <x v="1"/>
    <x v="8"/>
    <x v="48"/>
    <n v="104837.31"/>
  </r>
  <r>
    <x v="61"/>
    <x v="0"/>
    <x v="0"/>
    <x v="0"/>
    <x v="0"/>
    <n v="391.5"/>
  </r>
  <r>
    <x v="61"/>
    <x v="0"/>
    <x v="0"/>
    <x v="1"/>
    <x v="0"/>
    <n v="-256494.38"/>
  </r>
  <r>
    <x v="61"/>
    <x v="0"/>
    <x v="0"/>
    <x v="2"/>
    <x v="1"/>
    <n v="5032726.6900000004"/>
  </r>
  <r>
    <x v="61"/>
    <x v="0"/>
    <x v="0"/>
    <x v="2"/>
    <x v="2"/>
    <n v="69777.179999999993"/>
  </r>
  <r>
    <x v="61"/>
    <x v="0"/>
    <x v="0"/>
    <x v="2"/>
    <x v="3"/>
    <n v="1530.03"/>
  </r>
  <r>
    <x v="61"/>
    <x v="0"/>
    <x v="0"/>
    <x v="2"/>
    <x v="4"/>
    <n v="133693.18"/>
  </r>
  <r>
    <x v="61"/>
    <x v="0"/>
    <x v="0"/>
    <x v="2"/>
    <x v="5"/>
    <n v="1947.36"/>
  </r>
  <r>
    <x v="61"/>
    <x v="0"/>
    <x v="0"/>
    <x v="2"/>
    <x v="54"/>
    <n v="19808"/>
  </r>
  <r>
    <x v="61"/>
    <x v="0"/>
    <x v="0"/>
    <x v="3"/>
    <x v="1"/>
    <n v="1629118.5"/>
  </r>
  <r>
    <x v="61"/>
    <x v="0"/>
    <x v="0"/>
    <x v="3"/>
    <x v="2"/>
    <n v="85196.26"/>
  </r>
  <r>
    <x v="61"/>
    <x v="0"/>
    <x v="0"/>
    <x v="3"/>
    <x v="3"/>
    <n v="11659.23"/>
  </r>
  <r>
    <x v="61"/>
    <x v="0"/>
    <x v="0"/>
    <x v="3"/>
    <x v="4"/>
    <n v="5654.31"/>
  </r>
  <r>
    <x v="61"/>
    <x v="0"/>
    <x v="0"/>
    <x v="3"/>
    <x v="5"/>
    <n v="14652.69"/>
  </r>
  <r>
    <x v="61"/>
    <x v="0"/>
    <x v="0"/>
    <x v="4"/>
    <x v="7"/>
    <n v="409878.67"/>
  </r>
  <r>
    <x v="61"/>
    <x v="0"/>
    <x v="0"/>
    <x v="4"/>
    <x v="8"/>
    <n v="143646.44"/>
  </r>
  <r>
    <x v="61"/>
    <x v="0"/>
    <x v="0"/>
    <x v="4"/>
    <x v="9"/>
    <n v="816579.05"/>
  </r>
  <r>
    <x v="61"/>
    <x v="0"/>
    <x v="0"/>
    <x v="4"/>
    <x v="10"/>
    <n v="231243.57"/>
  </r>
  <r>
    <x v="61"/>
    <x v="0"/>
    <x v="0"/>
    <x v="4"/>
    <x v="11"/>
    <n v="24108.25"/>
  </r>
  <r>
    <x v="61"/>
    <x v="0"/>
    <x v="0"/>
    <x v="4"/>
    <x v="12"/>
    <n v="9599.24"/>
  </r>
  <r>
    <x v="61"/>
    <x v="0"/>
    <x v="0"/>
    <x v="4"/>
    <x v="13"/>
    <n v="28426.43"/>
  </r>
  <r>
    <x v="61"/>
    <x v="0"/>
    <x v="0"/>
    <x v="4"/>
    <x v="14"/>
    <n v="48856.42"/>
  </r>
  <r>
    <x v="61"/>
    <x v="0"/>
    <x v="0"/>
    <x v="4"/>
    <x v="15"/>
    <n v="881385.76"/>
  </r>
  <r>
    <x v="61"/>
    <x v="0"/>
    <x v="0"/>
    <x v="4"/>
    <x v="16"/>
    <n v="727244.29"/>
  </r>
  <r>
    <x v="61"/>
    <x v="0"/>
    <x v="0"/>
    <x v="4"/>
    <x v="17"/>
    <n v="98.64"/>
  </r>
  <r>
    <x v="61"/>
    <x v="0"/>
    <x v="0"/>
    <x v="5"/>
    <x v="18"/>
    <n v="277476.07"/>
  </r>
  <r>
    <x v="61"/>
    <x v="0"/>
    <x v="0"/>
    <x v="5"/>
    <x v="19"/>
    <n v="33689.919999999998"/>
  </r>
  <r>
    <x v="61"/>
    <x v="0"/>
    <x v="0"/>
    <x v="5"/>
    <x v="20"/>
    <n v="301192.73"/>
  </r>
  <r>
    <x v="61"/>
    <x v="0"/>
    <x v="0"/>
    <x v="5"/>
    <x v="21"/>
    <n v="93508.57"/>
  </r>
  <r>
    <x v="61"/>
    <x v="0"/>
    <x v="0"/>
    <x v="5"/>
    <x v="22"/>
    <n v="175907.84"/>
  </r>
  <r>
    <x v="61"/>
    <x v="0"/>
    <x v="0"/>
    <x v="6"/>
    <x v="23"/>
    <n v="2535"/>
  </r>
  <r>
    <x v="61"/>
    <x v="0"/>
    <x v="0"/>
    <x v="6"/>
    <x v="24"/>
    <n v="3807.71"/>
  </r>
  <r>
    <x v="61"/>
    <x v="0"/>
    <x v="0"/>
    <x v="6"/>
    <x v="25"/>
    <n v="2693.55"/>
  </r>
  <r>
    <x v="61"/>
    <x v="0"/>
    <x v="0"/>
    <x v="6"/>
    <x v="26"/>
    <n v="43088.02"/>
  </r>
  <r>
    <x v="61"/>
    <x v="0"/>
    <x v="0"/>
    <x v="6"/>
    <x v="27"/>
    <n v="232095.2"/>
  </r>
  <r>
    <x v="61"/>
    <x v="0"/>
    <x v="0"/>
    <x v="6"/>
    <x v="28"/>
    <n v="45397.94"/>
  </r>
  <r>
    <x v="61"/>
    <x v="0"/>
    <x v="0"/>
    <x v="6"/>
    <x v="29"/>
    <n v="20503.86"/>
  </r>
  <r>
    <x v="61"/>
    <x v="0"/>
    <x v="0"/>
    <x v="6"/>
    <x v="30"/>
    <n v="29852.44"/>
  </r>
  <r>
    <x v="61"/>
    <x v="0"/>
    <x v="0"/>
    <x v="6"/>
    <x v="32"/>
    <n v="3745.49"/>
  </r>
  <r>
    <x v="61"/>
    <x v="0"/>
    <x v="0"/>
    <x v="6"/>
    <x v="33"/>
    <n v="55907.02"/>
  </r>
  <r>
    <x v="61"/>
    <x v="0"/>
    <x v="0"/>
    <x v="6"/>
    <x v="36"/>
    <n v="3749.56"/>
  </r>
  <r>
    <x v="61"/>
    <x v="0"/>
    <x v="0"/>
    <x v="6"/>
    <x v="68"/>
    <n v="29585.7"/>
  </r>
  <r>
    <x v="61"/>
    <x v="0"/>
    <x v="0"/>
    <x v="6"/>
    <x v="51"/>
    <n v="7844.33"/>
  </r>
  <r>
    <x v="61"/>
    <x v="0"/>
    <x v="0"/>
    <x v="6"/>
    <x v="67"/>
    <n v="3230.63"/>
  </r>
  <r>
    <x v="61"/>
    <x v="0"/>
    <x v="0"/>
    <x v="6"/>
    <x v="37"/>
    <n v="25493.51"/>
  </r>
  <r>
    <x v="61"/>
    <x v="0"/>
    <x v="0"/>
    <x v="6"/>
    <x v="38"/>
    <n v="109495.98"/>
  </r>
  <r>
    <x v="61"/>
    <x v="0"/>
    <x v="0"/>
    <x v="6"/>
    <x v="39"/>
    <n v="120.47"/>
  </r>
  <r>
    <x v="61"/>
    <x v="0"/>
    <x v="0"/>
    <x v="6"/>
    <x v="41"/>
    <n v="215131.17"/>
  </r>
  <r>
    <x v="61"/>
    <x v="0"/>
    <x v="0"/>
    <x v="6"/>
    <x v="53"/>
    <n v="9818.0499999999993"/>
  </r>
  <r>
    <x v="61"/>
    <x v="0"/>
    <x v="0"/>
    <x v="6"/>
    <x v="43"/>
    <n v="26179.19"/>
  </r>
  <r>
    <x v="61"/>
    <x v="0"/>
    <x v="0"/>
    <x v="6"/>
    <x v="44"/>
    <n v="94301.47"/>
  </r>
  <r>
    <x v="61"/>
    <x v="0"/>
    <x v="0"/>
    <x v="6"/>
    <x v="60"/>
    <n v="26005.54"/>
  </r>
  <r>
    <x v="61"/>
    <x v="0"/>
    <x v="0"/>
    <x v="6"/>
    <x v="45"/>
    <n v="92595.66"/>
  </r>
  <r>
    <x v="61"/>
    <x v="0"/>
    <x v="0"/>
    <x v="6"/>
    <x v="46"/>
    <n v="9322.6"/>
  </r>
  <r>
    <x v="61"/>
    <x v="0"/>
    <x v="0"/>
    <x v="7"/>
    <x v="43"/>
    <n v="29389.01"/>
  </r>
  <r>
    <x v="61"/>
    <x v="0"/>
    <x v="0"/>
    <x v="8"/>
    <x v="47"/>
    <n v="1083.8399999999999"/>
  </r>
  <r>
    <x v="61"/>
    <x v="0"/>
    <x v="0"/>
    <x v="8"/>
    <x v="64"/>
    <n v="13742.91"/>
  </r>
  <r>
    <x v="61"/>
    <x v="0"/>
    <x v="0"/>
    <x v="8"/>
    <x v="48"/>
    <n v="9325.68"/>
  </r>
  <r>
    <x v="61"/>
    <x v="0"/>
    <x v="1"/>
    <x v="0"/>
    <x v="0"/>
    <n v="256102.88"/>
  </r>
  <r>
    <x v="61"/>
    <x v="0"/>
    <x v="1"/>
    <x v="2"/>
    <x v="1"/>
    <n v="314290.39"/>
  </r>
  <r>
    <x v="61"/>
    <x v="0"/>
    <x v="1"/>
    <x v="2"/>
    <x v="2"/>
    <n v="73010.570000000007"/>
  </r>
  <r>
    <x v="61"/>
    <x v="0"/>
    <x v="1"/>
    <x v="2"/>
    <x v="4"/>
    <n v="77379.03"/>
  </r>
  <r>
    <x v="61"/>
    <x v="0"/>
    <x v="1"/>
    <x v="2"/>
    <x v="5"/>
    <n v="21249.3"/>
  </r>
  <r>
    <x v="61"/>
    <x v="0"/>
    <x v="1"/>
    <x v="3"/>
    <x v="1"/>
    <n v="313608.84000000003"/>
  </r>
  <r>
    <x v="61"/>
    <x v="0"/>
    <x v="1"/>
    <x v="3"/>
    <x v="2"/>
    <n v="494.71"/>
  </r>
  <r>
    <x v="61"/>
    <x v="0"/>
    <x v="1"/>
    <x v="3"/>
    <x v="4"/>
    <n v="180566.02"/>
  </r>
  <r>
    <x v="61"/>
    <x v="0"/>
    <x v="1"/>
    <x v="3"/>
    <x v="5"/>
    <n v="5098.08"/>
  </r>
  <r>
    <x v="61"/>
    <x v="0"/>
    <x v="1"/>
    <x v="4"/>
    <x v="7"/>
    <n v="17341.3"/>
  </r>
  <r>
    <x v="61"/>
    <x v="0"/>
    <x v="1"/>
    <x v="4"/>
    <x v="8"/>
    <n v="21276.22"/>
  </r>
  <r>
    <x v="61"/>
    <x v="0"/>
    <x v="1"/>
    <x v="4"/>
    <x v="9"/>
    <n v="18008.740000000002"/>
  </r>
  <r>
    <x v="61"/>
    <x v="0"/>
    <x v="1"/>
    <x v="4"/>
    <x v="10"/>
    <n v="38800.44"/>
  </r>
  <r>
    <x v="61"/>
    <x v="0"/>
    <x v="1"/>
    <x v="4"/>
    <x v="11"/>
    <n v="671.49"/>
  </r>
  <r>
    <x v="61"/>
    <x v="0"/>
    <x v="1"/>
    <x v="4"/>
    <x v="12"/>
    <n v="1825.02"/>
  </r>
  <r>
    <x v="61"/>
    <x v="0"/>
    <x v="1"/>
    <x v="4"/>
    <x v="13"/>
    <n v="781.33"/>
  </r>
  <r>
    <x v="61"/>
    <x v="0"/>
    <x v="1"/>
    <x v="4"/>
    <x v="14"/>
    <n v="4421.79"/>
  </r>
  <r>
    <x v="61"/>
    <x v="0"/>
    <x v="1"/>
    <x v="4"/>
    <x v="15"/>
    <n v="22566.97"/>
  </r>
  <r>
    <x v="61"/>
    <x v="0"/>
    <x v="1"/>
    <x v="4"/>
    <x v="16"/>
    <n v="22289.24"/>
  </r>
  <r>
    <x v="61"/>
    <x v="0"/>
    <x v="1"/>
    <x v="5"/>
    <x v="18"/>
    <n v="16248.96"/>
  </r>
  <r>
    <x v="61"/>
    <x v="0"/>
    <x v="1"/>
    <x v="6"/>
    <x v="26"/>
    <n v="25589.49"/>
  </r>
  <r>
    <x v="61"/>
    <x v="0"/>
    <x v="1"/>
    <x v="6"/>
    <x v="27"/>
    <n v="3027.24"/>
  </r>
  <r>
    <x v="61"/>
    <x v="0"/>
    <x v="1"/>
    <x v="6"/>
    <x v="35"/>
    <n v="4385.12"/>
  </r>
  <r>
    <x v="61"/>
    <x v="0"/>
    <x v="1"/>
    <x v="6"/>
    <x v="37"/>
    <n v="127076.75"/>
  </r>
  <r>
    <x v="61"/>
    <x v="0"/>
    <x v="1"/>
    <x v="6"/>
    <x v="43"/>
    <n v="3767.07"/>
  </r>
  <r>
    <x v="61"/>
    <x v="0"/>
    <x v="1"/>
    <x v="6"/>
    <x v="45"/>
    <n v="35.840000000000003"/>
  </r>
  <r>
    <x v="61"/>
    <x v="0"/>
    <x v="1"/>
    <x v="6"/>
    <x v="46"/>
    <n v="800"/>
  </r>
  <r>
    <x v="61"/>
    <x v="0"/>
    <x v="1"/>
    <x v="7"/>
    <x v="43"/>
    <n v="23844.36"/>
  </r>
  <r>
    <x v="62"/>
    <x v="0"/>
    <x v="0"/>
    <x v="1"/>
    <x v="0"/>
    <n v="-56506.12"/>
  </r>
  <r>
    <x v="62"/>
    <x v="0"/>
    <x v="0"/>
    <x v="2"/>
    <x v="1"/>
    <n v="1114685.98"/>
  </r>
  <r>
    <x v="62"/>
    <x v="0"/>
    <x v="0"/>
    <x v="2"/>
    <x v="2"/>
    <n v="21672.82"/>
  </r>
  <r>
    <x v="62"/>
    <x v="0"/>
    <x v="0"/>
    <x v="2"/>
    <x v="3"/>
    <n v="16389.52"/>
  </r>
  <r>
    <x v="62"/>
    <x v="0"/>
    <x v="0"/>
    <x v="2"/>
    <x v="4"/>
    <n v="8673.5"/>
  </r>
  <r>
    <x v="62"/>
    <x v="0"/>
    <x v="0"/>
    <x v="2"/>
    <x v="5"/>
    <n v="6760"/>
  </r>
  <r>
    <x v="62"/>
    <x v="0"/>
    <x v="0"/>
    <x v="3"/>
    <x v="1"/>
    <n v="543350.94999999995"/>
  </r>
  <r>
    <x v="62"/>
    <x v="0"/>
    <x v="0"/>
    <x v="3"/>
    <x v="2"/>
    <n v="14348.81"/>
  </r>
  <r>
    <x v="62"/>
    <x v="0"/>
    <x v="0"/>
    <x v="3"/>
    <x v="3"/>
    <n v="17899.72"/>
  </r>
  <r>
    <x v="62"/>
    <x v="0"/>
    <x v="0"/>
    <x v="3"/>
    <x v="4"/>
    <n v="8140"/>
  </r>
  <r>
    <x v="62"/>
    <x v="0"/>
    <x v="0"/>
    <x v="3"/>
    <x v="5"/>
    <n v="3188.4"/>
  </r>
  <r>
    <x v="62"/>
    <x v="0"/>
    <x v="0"/>
    <x v="4"/>
    <x v="7"/>
    <n v="87994.71"/>
  </r>
  <r>
    <x v="62"/>
    <x v="0"/>
    <x v="0"/>
    <x v="4"/>
    <x v="8"/>
    <n v="43634.48"/>
  </r>
  <r>
    <x v="62"/>
    <x v="0"/>
    <x v="0"/>
    <x v="4"/>
    <x v="9"/>
    <n v="177276.88"/>
  </r>
  <r>
    <x v="62"/>
    <x v="0"/>
    <x v="0"/>
    <x v="4"/>
    <x v="10"/>
    <n v="73278.899999999994"/>
  </r>
  <r>
    <x v="62"/>
    <x v="0"/>
    <x v="0"/>
    <x v="4"/>
    <x v="11"/>
    <n v="1713.42"/>
  </r>
  <r>
    <x v="62"/>
    <x v="0"/>
    <x v="0"/>
    <x v="4"/>
    <x v="12"/>
    <n v="897.6"/>
  </r>
  <r>
    <x v="62"/>
    <x v="0"/>
    <x v="0"/>
    <x v="4"/>
    <x v="13"/>
    <n v="5239.08"/>
  </r>
  <r>
    <x v="62"/>
    <x v="0"/>
    <x v="0"/>
    <x v="4"/>
    <x v="14"/>
    <n v="18085.169999999998"/>
  </r>
  <r>
    <x v="62"/>
    <x v="0"/>
    <x v="0"/>
    <x v="4"/>
    <x v="15"/>
    <n v="205149.44"/>
  </r>
  <r>
    <x v="62"/>
    <x v="0"/>
    <x v="0"/>
    <x v="4"/>
    <x v="16"/>
    <n v="209304.58"/>
  </r>
  <r>
    <x v="62"/>
    <x v="0"/>
    <x v="0"/>
    <x v="5"/>
    <x v="18"/>
    <n v="80081.09"/>
  </r>
  <r>
    <x v="62"/>
    <x v="0"/>
    <x v="0"/>
    <x v="5"/>
    <x v="19"/>
    <n v="30160.89"/>
  </r>
  <r>
    <x v="62"/>
    <x v="0"/>
    <x v="0"/>
    <x v="5"/>
    <x v="20"/>
    <n v="65682.2"/>
  </r>
  <r>
    <x v="62"/>
    <x v="0"/>
    <x v="0"/>
    <x v="5"/>
    <x v="21"/>
    <n v="18002.82"/>
  </r>
  <r>
    <x v="62"/>
    <x v="0"/>
    <x v="0"/>
    <x v="5"/>
    <x v="22"/>
    <n v="53174.81"/>
  </r>
  <r>
    <x v="62"/>
    <x v="0"/>
    <x v="0"/>
    <x v="6"/>
    <x v="23"/>
    <n v="860.54"/>
  </r>
  <r>
    <x v="62"/>
    <x v="0"/>
    <x v="0"/>
    <x v="6"/>
    <x v="24"/>
    <n v="3666.37"/>
  </r>
  <r>
    <x v="62"/>
    <x v="0"/>
    <x v="0"/>
    <x v="6"/>
    <x v="25"/>
    <n v="23811.25"/>
  </r>
  <r>
    <x v="62"/>
    <x v="0"/>
    <x v="0"/>
    <x v="6"/>
    <x v="26"/>
    <n v="21835.040000000001"/>
  </r>
  <r>
    <x v="62"/>
    <x v="0"/>
    <x v="0"/>
    <x v="6"/>
    <x v="27"/>
    <n v="14109.87"/>
  </r>
  <r>
    <x v="62"/>
    <x v="0"/>
    <x v="0"/>
    <x v="6"/>
    <x v="28"/>
    <n v="3255"/>
  </r>
  <r>
    <x v="62"/>
    <x v="0"/>
    <x v="0"/>
    <x v="6"/>
    <x v="29"/>
    <n v="1131"/>
  </r>
  <r>
    <x v="62"/>
    <x v="0"/>
    <x v="0"/>
    <x v="6"/>
    <x v="33"/>
    <n v="11748.38"/>
  </r>
  <r>
    <x v="62"/>
    <x v="0"/>
    <x v="0"/>
    <x v="6"/>
    <x v="34"/>
    <n v="4370.04"/>
  </r>
  <r>
    <x v="62"/>
    <x v="0"/>
    <x v="0"/>
    <x v="6"/>
    <x v="35"/>
    <n v="37500.58"/>
  </r>
  <r>
    <x v="62"/>
    <x v="0"/>
    <x v="0"/>
    <x v="6"/>
    <x v="36"/>
    <n v="37186.559999999998"/>
  </r>
  <r>
    <x v="62"/>
    <x v="0"/>
    <x v="0"/>
    <x v="6"/>
    <x v="37"/>
    <n v="78595.850000000006"/>
  </r>
  <r>
    <x v="62"/>
    <x v="0"/>
    <x v="0"/>
    <x v="6"/>
    <x v="38"/>
    <n v="17547.080000000002"/>
  </r>
  <r>
    <x v="62"/>
    <x v="0"/>
    <x v="0"/>
    <x v="6"/>
    <x v="39"/>
    <n v="347.89"/>
  </r>
  <r>
    <x v="62"/>
    <x v="0"/>
    <x v="0"/>
    <x v="6"/>
    <x v="41"/>
    <n v="21830.5"/>
  </r>
  <r>
    <x v="62"/>
    <x v="0"/>
    <x v="0"/>
    <x v="6"/>
    <x v="44"/>
    <n v="98914.18"/>
  </r>
  <r>
    <x v="62"/>
    <x v="0"/>
    <x v="0"/>
    <x v="6"/>
    <x v="45"/>
    <n v="46734.66"/>
  </r>
  <r>
    <x v="62"/>
    <x v="0"/>
    <x v="0"/>
    <x v="6"/>
    <x v="70"/>
    <n v="451.54"/>
  </r>
  <r>
    <x v="62"/>
    <x v="0"/>
    <x v="0"/>
    <x v="6"/>
    <x v="46"/>
    <n v="2296"/>
  </r>
  <r>
    <x v="62"/>
    <x v="0"/>
    <x v="0"/>
    <x v="7"/>
    <x v="43"/>
    <n v="132.84"/>
  </r>
  <r>
    <x v="62"/>
    <x v="0"/>
    <x v="0"/>
    <x v="8"/>
    <x v="47"/>
    <n v="1192.43"/>
  </r>
  <r>
    <x v="62"/>
    <x v="0"/>
    <x v="0"/>
    <x v="8"/>
    <x v="48"/>
    <n v="356.06"/>
  </r>
  <r>
    <x v="62"/>
    <x v="0"/>
    <x v="1"/>
    <x v="0"/>
    <x v="0"/>
    <n v="56506.12"/>
  </r>
  <r>
    <x v="62"/>
    <x v="0"/>
    <x v="1"/>
    <x v="3"/>
    <x v="1"/>
    <n v="10094.99"/>
  </r>
  <r>
    <x v="62"/>
    <x v="0"/>
    <x v="1"/>
    <x v="3"/>
    <x v="2"/>
    <n v="128.25"/>
  </r>
  <r>
    <x v="62"/>
    <x v="0"/>
    <x v="1"/>
    <x v="3"/>
    <x v="3"/>
    <n v="1656.58"/>
  </r>
  <r>
    <x v="62"/>
    <x v="0"/>
    <x v="1"/>
    <x v="3"/>
    <x v="4"/>
    <n v="89866.96"/>
  </r>
  <r>
    <x v="62"/>
    <x v="0"/>
    <x v="1"/>
    <x v="4"/>
    <x v="8"/>
    <n v="7722.63"/>
  </r>
  <r>
    <x v="62"/>
    <x v="0"/>
    <x v="1"/>
    <x v="4"/>
    <x v="10"/>
    <n v="10503.22"/>
  </r>
  <r>
    <x v="62"/>
    <x v="0"/>
    <x v="1"/>
    <x v="4"/>
    <x v="12"/>
    <n v="149.19"/>
  </r>
  <r>
    <x v="62"/>
    <x v="0"/>
    <x v="1"/>
    <x v="4"/>
    <x v="14"/>
    <n v="1837.63"/>
  </r>
  <r>
    <x v="62"/>
    <x v="0"/>
    <x v="1"/>
    <x v="5"/>
    <x v="18"/>
    <n v="10171.11"/>
  </r>
  <r>
    <x v="62"/>
    <x v="0"/>
    <x v="1"/>
    <x v="5"/>
    <x v="19"/>
    <n v="899.21"/>
  </r>
  <r>
    <x v="62"/>
    <x v="0"/>
    <x v="1"/>
    <x v="6"/>
    <x v="26"/>
    <n v="582.5"/>
  </r>
  <r>
    <x v="62"/>
    <x v="0"/>
    <x v="1"/>
    <x v="6"/>
    <x v="27"/>
    <n v="8750"/>
  </r>
  <r>
    <x v="62"/>
    <x v="0"/>
    <x v="1"/>
    <x v="7"/>
    <x v="43"/>
    <n v="10546.49"/>
  </r>
  <r>
    <x v="63"/>
    <x v="0"/>
    <x v="0"/>
    <x v="1"/>
    <x v="0"/>
    <n v="-176559.26"/>
  </r>
  <r>
    <x v="63"/>
    <x v="0"/>
    <x v="0"/>
    <x v="2"/>
    <x v="1"/>
    <n v="2688345.02"/>
  </r>
  <r>
    <x v="63"/>
    <x v="0"/>
    <x v="0"/>
    <x v="2"/>
    <x v="2"/>
    <n v="39592.69"/>
  </r>
  <r>
    <x v="63"/>
    <x v="0"/>
    <x v="0"/>
    <x v="2"/>
    <x v="4"/>
    <n v="105122.48"/>
  </r>
  <r>
    <x v="63"/>
    <x v="0"/>
    <x v="0"/>
    <x v="2"/>
    <x v="5"/>
    <n v="7812.02"/>
  </r>
  <r>
    <x v="63"/>
    <x v="0"/>
    <x v="0"/>
    <x v="3"/>
    <x v="1"/>
    <n v="1364589.57"/>
  </r>
  <r>
    <x v="63"/>
    <x v="0"/>
    <x v="0"/>
    <x v="3"/>
    <x v="2"/>
    <n v="48773.17"/>
  </r>
  <r>
    <x v="63"/>
    <x v="0"/>
    <x v="0"/>
    <x v="3"/>
    <x v="3"/>
    <n v="14736.88"/>
  </r>
  <r>
    <x v="63"/>
    <x v="0"/>
    <x v="0"/>
    <x v="3"/>
    <x v="4"/>
    <n v="7062.38"/>
  </r>
  <r>
    <x v="63"/>
    <x v="0"/>
    <x v="0"/>
    <x v="3"/>
    <x v="5"/>
    <n v="7471.43"/>
  </r>
  <r>
    <x v="63"/>
    <x v="0"/>
    <x v="0"/>
    <x v="4"/>
    <x v="7"/>
    <n v="212998.27"/>
  </r>
  <r>
    <x v="63"/>
    <x v="0"/>
    <x v="0"/>
    <x v="4"/>
    <x v="8"/>
    <n v="107113.85"/>
  </r>
  <r>
    <x v="63"/>
    <x v="0"/>
    <x v="0"/>
    <x v="4"/>
    <x v="9"/>
    <n v="431378.77"/>
  </r>
  <r>
    <x v="63"/>
    <x v="0"/>
    <x v="0"/>
    <x v="4"/>
    <x v="10"/>
    <n v="184315.43"/>
  </r>
  <r>
    <x v="63"/>
    <x v="0"/>
    <x v="0"/>
    <x v="4"/>
    <x v="11"/>
    <n v="13208"/>
  </r>
  <r>
    <x v="63"/>
    <x v="0"/>
    <x v="0"/>
    <x v="4"/>
    <x v="12"/>
    <n v="7809.56"/>
  </r>
  <r>
    <x v="63"/>
    <x v="0"/>
    <x v="0"/>
    <x v="4"/>
    <x v="13"/>
    <n v="15192.71"/>
  </r>
  <r>
    <x v="63"/>
    <x v="0"/>
    <x v="0"/>
    <x v="4"/>
    <x v="14"/>
    <n v="34156.75"/>
  </r>
  <r>
    <x v="63"/>
    <x v="0"/>
    <x v="0"/>
    <x v="4"/>
    <x v="15"/>
    <n v="452100.41"/>
  </r>
  <r>
    <x v="63"/>
    <x v="0"/>
    <x v="0"/>
    <x v="4"/>
    <x v="16"/>
    <n v="459517.52"/>
  </r>
  <r>
    <x v="63"/>
    <x v="0"/>
    <x v="0"/>
    <x v="5"/>
    <x v="18"/>
    <n v="259768.43"/>
  </r>
  <r>
    <x v="63"/>
    <x v="0"/>
    <x v="0"/>
    <x v="5"/>
    <x v="19"/>
    <n v="25508.52"/>
  </r>
  <r>
    <x v="63"/>
    <x v="0"/>
    <x v="0"/>
    <x v="5"/>
    <x v="20"/>
    <n v="199315.78"/>
  </r>
  <r>
    <x v="63"/>
    <x v="0"/>
    <x v="0"/>
    <x v="5"/>
    <x v="21"/>
    <n v="41512.83"/>
  </r>
  <r>
    <x v="63"/>
    <x v="0"/>
    <x v="0"/>
    <x v="5"/>
    <x v="22"/>
    <n v="78471.72"/>
  </r>
  <r>
    <x v="63"/>
    <x v="0"/>
    <x v="0"/>
    <x v="6"/>
    <x v="23"/>
    <n v="1168.2"/>
  </r>
  <r>
    <x v="63"/>
    <x v="0"/>
    <x v="0"/>
    <x v="6"/>
    <x v="24"/>
    <n v="5095.68"/>
  </r>
  <r>
    <x v="63"/>
    <x v="0"/>
    <x v="0"/>
    <x v="6"/>
    <x v="26"/>
    <n v="40860"/>
  </r>
  <r>
    <x v="63"/>
    <x v="0"/>
    <x v="0"/>
    <x v="6"/>
    <x v="27"/>
    <n v="51939.74"/>
  </r>
  <r>
    <x v="63"/>
    <x v="0"/>
    <x v="0"/>
    <x v="6"/>
    <x v="28"/>
    <n v="15478.06"/>
  </r>
  <r>
    <x v="63"/>
    <x v="0"/>
    <x v="0"/>
    <x v="6"/>
    <x v="29"/>
    <n v="22396.55"/>
  </r>
  <r>
    <x v="63"/>
    <x v="0"/>
    <x v="0"/>
    <x v="6"/>
    <x v="33"/>
    <n v="38441.11"/>
  </r>
  <r>
    <x v="63"/>
    <x v="0"/>
    <x v="0"/>
    <x v="6"/>
    <x v="35"/>
    <n v="98845.04"/>
  </r>
  <r>
    <x v="63"/>
    <x v="0"/>
    <x v="0"/>
    <x v="6"/>
    <x v="36"/>
    <n v="3659.71"/>
  </r>
  <r>
    <x v="63"/>
    <x v="0"/>
    <x v="0"/>
    <x v="6"/>
    <x v="59"/>
    <n v="270"/>
  </r>
  <r>
    <x v="63"/>
    <x v="0"/>
    <x v="0"/>
    <x v="6"/>
    <x v="68"/>
    <n v="47280.160000000003"/>
  </r>
  <r>
    <x v="63"/>
    <x v="0"/>
    <x v="0"/>
    <x v="6"/>
    <x v="51"/>
    <n v="3490.88"/>
  </r>
  <r>
    <x v="63"/>
    <x v="0"/>
    <x v="0"/>
    <x v="6"/>
    <x v="37"/>
    <n v="18730.47"/>
  </r>
  <r>
    <x v="63"/>
    <x v="0"/>
    <x v="0"/>
    <x v="6"/>
    <x v="38"/>
    <n v="43850.02"/>
  </r>
  <r>
    <x v="63"/>
    <x v="0"/>
    <x v="0"/>
    <x v="6"/>
    <x v="39"/>
    <n v="6492.74"/>
  </r>
  <r>
    <x v="63"/>
    <x v="0"/>
    <x v="0"/>
    <x v="6"/>
    <x v="41"/>
    <n v="70086.759999999995"/>
  </r>
  <r>
    <x v="63"/>
    <x v="0"/>
    <x v="0"/>
    <x v="6"/>
    <x v="42"/>
    <n v="412.5"/>
  </r>
  <r>
    <x v="63"/>
    <x v="0"/>
    <x v="0"/>
    <x v="6"/>
    <x v="43"/>
    <n v="7645.66"/>
  </r>
  <r>
    <x v="63"/>
    <x v="0"/>
    <x v="0"/>
    <x v="6"/>
    <x v="44"/>
    <n v="193281.4"/>
  </r>
  <r>
    <x v="63"/>
    <x v="0"/>
    <x v="0"/>
    <x v="6"/>
    <x v="45"/>
    <n v="57487.27"/>
  </r>
  <r>
    <x v="63"/>
    <x v="0"/>
    <x v="0"/>
    <x v="6"/>
    <x v="71"/>
    <n v="5569.1"/>
  </r>
  <r>
    <x v="63"/>
    <x v="0"/>
    <x v="0"/>
    <x v="6"/>
    <x v="46"/>
    <n v="15106.02"/>
  </r>
  <r>
    <x v="63"/>
    <x v="0"/>
    <x v="0"/>
    <x v="7"/>
    <x v="43"/>
    <n v="16468.84"/>
  </r>
  <r>
    <x v="63"/>
    <x v="0"/>
    <x v="1"/>
    <x v="0"/>
    <x v="0"/>
    <n v="176559.26"/>
  </r>
  <r>
    <x v="63"/>
    <x v="0"/>
    <x v="1"/>
    <x v="2"/>
    <x v="1"/>
    <n v="6361.02"/>
  </r>
  <r>
    <x v="63"/>
    <x v="0"/>
    <x v="1"/>
    <x v="2"/>
    <x v="2"/>
    <n v="96497.5"/>
  </r>
  <r>
    <x v="63"/>
    <x v="0"/>
    <x v="1"/>
    <x v="2"/>
    <x v="4"/>
    <n v="3062.5"/>
  </r>
  <r>
    <x v="63"/>
    <x v="0"/>
    <x v="1"/>
    <x v="3"/>
    <x v="1"/>
    <n v="17092.82"/>
  </r>
  <r>
    <x v="63"/>
    <x v="0"/>
    <x v="1"/>
    <x v="3"/>
    <x v="2"/>
    <n v="8984.11"/>
  </r>
  <r>
    <x v="63"/>
    <x v="0"/>
    <x v="1"/>
    <x v="3"/>
    <x v="3"/>
    <n v="6.02"/>
  </r>
  <r>
    <x v="63"/>
    <x v="0"/>
    <x v="1"/>
    <x v="3"/>
    <x v="4"/>
    <n v="141929.49"/>
  </r>
  <r>
    <x v="63"/>
    <x v="0"/>
    <x v="1"/>
    <x v="4"/>
    <x v="7"/>
    <n v="8083.06"/>
  </r>
  <r>
    <x v="63"/>
    <x v="0"/>
    <x v="1"/>
    <x v="4"/>
    <x v="8"/>
    <n v="12676.5"/>
  </r>
  <r>
    <x v="63"/>
    <x v="0"/>
    <x v="1"/>
    <x v="4"/>
    <x v="9"/>
    <n v="3230.69"/>
  </r>
  <r>
    <x v="63"/>
    <x v="0"/>
    <x v="1"/>
    <x v="4"/>
    <x v="10"/>
    <n v="18119.59"/>
  </r>
  <r>
    <x v="63"/>
    <x v="0"/>
    <x v="1"/>
    <x v="4"/>
    <x v="11"/>
    <n v="582.24"/>
  </r>
  <r>
    <x v="63"/>
    <x v="0"/>
    <x v="1"/>
    <x v="4"/>
    <x v="12"/>
    <n v="831.52"/>
  </r>
  <r>
    <x v="63"/>
    <x v="0"/>
    <x v="1"/>
    <x v="4"/>
    <x v="13"/>
    <n v="964.17"/>
  </r>
  <r>
    <x v="63"/>
    <x v="0"/>
    <x v="1"/>
    <x v="4"/>
    <x v="14"/>
    <n v="2943.39"/>
  </r>
  <r>
    <x v="63"/>
    <x v="0"/>
    <x v="1"/>
    <x v="4"/>
    <x v="15"/>
    <n v="6895.74"/>
  </r>
  <r>
    <x v="63"/>
    <x v="0"/>
    <x v="1"/>
    <x v="4"/>
    <x v="16"/>
    <n v="6560.12"/>
  </r>
  <r>
    <x v="63"/>
    <x v="0"/>
    <x v="1"/>
    <x v="5"/>
    <x v="18"/>
    <n v="6016.17"/>
  </r>
  <r>
    <x v="63"/>
    <x v="0"/>
    <x v="1"/>
    <x v="6"/>
    <x v="26"/>
    <n v="208"/>
  </r>
  <r>
    <x v="63"/>
    <x v="0"/>
    <x v="1"/>
    <x v="6"/>
    <x v="27"/>
    <n v="9880.77"/>
  </r>
  <r>
    <x v="63"/>
    <x v="0"/>
    <x v="1"/>
    <x v="6"/>
    <x v="36"/>
    <n v="4581.72"/>
  </r>
  <r>
    <x v="63"/>
    <x v="0"/>
    <x v="1"/>
    <x v="6"/>
    <x v="37"/>
    <n v="120553.04"/>
  </r>
  <r>
    <x v="63"/>
    <x v="0"/>
    <x v="1"/>
    <x v="6"/>
    <x v="38"/>
    <n v="1238.8900000000001"/>
  </r>
  <r>
    <x v="63"/>
    <x v="0"/>
    <x v="1"/>
    <x v="6"/>
    <x v="43"/>
    <n v="275"/>
  </r>
  <r>
    <x v="63"/>
    <x v="0"/>
    <x v="1"/>
    <x v="6"/>
    <x v="44"/>
    <n v="117842.2"/>
  </r>
  <r>
    <x v="63"/>
    <x v="0"/>
    <x v="1"/>
    <x v="6"/>
    <x v="46"/>
    <n v="9296.49"/>
  </r>
  <r>
    <x v="63"/>
    <x v="0"/>
    <x v="1"/>
    <x v="7"/>
    <x v="43"/>
    <n v="671.54"/>
  </r>
  <r>
    <x v="64"/>
    <x v="0"/>
    <x v="0"/>
    <x v="0"/>
    <x v="0"/>
    <n v="330007.71999999997"/>
  </r>
  <r>
    <x v="64"/>
    <x v="0"/>
    <x v="0"/>
    <x v="1"/>
    <x v="0"/>
    <n v="-468411.15"/>
  </r>
  <r>
    <x v="64"/>
    <x v="0"/>
    <x v="0"/>
    <x v="2"/>
    <x v="1"/>
    <n v="7749312.2000000002"/>
  </r>
  <r>
    <x v="64"/>
    <x v="0"/>
    <x v="0"/>
    <x v="2"/>
    <x v="2"/>
    <n v="242779.07"/>
  </r>
  <r>
    <x v="64"/>
    <x v="0"/>
    <x v="0"/>
    <x v="2"/>
    <x v="3"/>
    <n v="354263.05"/>
  </r>
  <r>
    <x v="64"/>
    <x v="0"/>
    <x v="0"/>
    <x v="2"/>
    <x v="4"/>
    <n v="130266.32"/>
  </r>
  <r>
    <x v="64"/>
    <x v="0"/>
    <x v="0"/>
    <x v="2"/>
    <x v="5"/>
    <n v="121812.85"/>
  </r>
  <r>
    <x v="64"/>
    <x v="0"/>
    <x v="0"/>
    <x v="2"/>
    <x v="54"/>
    <n v="52525"/>
  </r>
  <r>
    <x v="64"/>
    <x v="0"/>
    <x v="0"/>
    <x v="3"/>
    <x v="1"/>
    <n v="3282706.08"/>
  </r>
  <r>
    <x v="64"/>
    <x v="0"/>
    <x v="0"/>
    <x v="3"/>
    <x v="2"/>
    <n v="91545.919999999998"/>
  </r>
  <r>
    <x v="64"/>
    <x v="0"/>
    <x v="0"/>
    <x v="3"/>
    <x v="3"/>
    <n v="112610.38"/>
  </r>
  <r>
    <x v="64"/>
    <x v="0"/>
    <x v="0"/>
    <x v="3"/>
    <x v="4"/>
    <n v="36405.699999999997"/>
  </r>
  <r>
    <x v="64"/>
    <x v="0"/>
    <x v="0"/>
    <x v="3"/>
    <x v="5"/>
    <n v="28715.33"/>
  </r>
  <r>
    <x v="64"/>
    <x v="0"/>
    <x v="0"/>
    <x v="4"/>
    <x v="6"/>
    <n v="850857.1"/>
  </r>
  <r>
    <x v="64"/>
    <x v="0"/>
    <x v="0"/>
    <x v="4"/>
    <x v="55"/>
    <n v="887921.75"/>
  </r>
  <r>
    <x v="64"/>
    <x v="0"/>
    <x v="0"/>
    <x v="4"/>
    <x v="7"/>
    <n v="736649.12"/>
  </r>
  <r>
    <x v="64"/>
    <x v="0"/>
    <x v="0"/>
    <x v="4"/>
    <x v="8"/>
    <n v="297456.96000000002"/>
  </r>
  <r>
    <x v="64"/>
    <x v="0"/>
    <x v="0"/>
    <x v="4"/>
    <x v="9"/>
    <n v="1406496.38"/>
  </r>
  <r>
    <x v="64"/>
    <x v="0"/>
    <x v="0"/>
    <x v="4"/>
    <x v="10"/>
    <n v="507682.81"/>
  </r>
  <r>
    <x v="64"/>
    <x v="0"/>
    <x v="0"/>
    <x v="4"/>
    <x v="11"/>
    <n v="13588.28"/>
  </r>
  <r>
    <x v="64"/>
    <x v="0"/>
    <x v="0"/>
    <x v="4"/>
    <x v="12"/>
    <n v="1910.73"/>
  </r>
  <r>
    <x v="64"/>
    <x v="0"/>
    <x v="0"/>
    <x v="4"/>
    <x v="13"/>
    <n v="47812"/>
  </r>
  <r>
    <x v="64"/>
    <x v="0"/>
    <x v="0"/>
    <x v="4"/>
    <x v="14"/>
    <n v="45522.97"/>
  </r>
  <r>
    <x v="64"/>
    <x v="0"/>
    <x v="0"/>
    <x v="4"/>
    <x v="15"/>
    <n v="443069.65"/>
  </r>
  <r>
    <x v="64"/>
    <x v="0"/>
    <x v="0"/>
    <x v="4"/>
    <x v="16"/>
    <n v="394991.26"/>
  </r>
  <r>
    <x v="64"/>
    <x v="0"/>
    <x v="0"/>
    <x v="4"/>
    <x v="17"/>
    <n v="118760.97"/>
  </r>
  <r>
    <x v="64"/>
    <x v="0"/>
    <x v="0"/>
    <x v="4"/>
    <x v="56"/>
    <n v="2199.69"/>
  </r>
  <r>
    <x v="64"/>
    <x v="0"/>
    <x v="0"/>
    <x v="5"/>
    <x v="18"/>
    <n v="1593378.81"/>
  </r>
  <r>
    <x v="64"/>
    <x v="0"/>
    <x v="0"/>
    <x v="5"/>
    <x v="19"/>
    <n v="83451.429999999993"/>
  </r>
  <r>
    <x v="64"/>
    <x v="0"/>
    <x v="0"/>
    <x v="5"/>
    <x v="20"/>
    <n v="404902.66"/>
  </r>
  <r>
    <x v="64"/>
    <x v="0"/>
    <x v="0"/>
    <x v="5"/>
    <x v="21"/>
    <n v="9972.93"/>
  </r>
  <r>
    <x v="64"/>
    <x v="0"/>
    <x v="0"/>
    <x v="5"/>
    <x v="22"/>
    <n v="305070.71000000002"/>
  </r>
  <r>
    <x v="64"/>
    <x v="0"/>
    <x v="0"/>
    <x v="6"/>
    <x v="23"/>
    <n v="47451.18"/>
  </r>
  <r>
    <x v="64"/>
    <x v="0"/>
    <x v="0"/>
    <x v="6"/>
    <x v="24"/>
    <n v="4632.1000000000004"/>
  </r>
  <r>
    <x v="64"/>
    <x v="0"/>
    <x v="0"/>
    <x v="6"/>
    <x v="57"/>
    <n v="15962.5"/>
  </r>
  <r>
    <x v="64"/>
    <x v="0"/>
    <x v="0"/>
    <x v="6"/>
    <x v="26"/>
    <n v="186276.71"/>
  </r>
  <r>
    <x v="64"/>
    <x v="0"/>
    <x v="0"/>
    <x v="6"/>
    <x v="27"/>
    <n v="256906.02"/>
  </r>
  <r>
    <x v="64"/>
    <x v="0"/>
    <x v="0"/>
    <x v="6"/>
    <x v="28"/>
    <n v="38144.65"/>
  </r>
  <r>
    <x v="64"/>
    <x v="0"/>
    <x v="0"/>
    <x v="6"/>
    <x v="29"/>
    <n v="15014.73"/>
  </r>
  <r>
    <x v="64"/>
    <x v="0"/>
    <x v="0"/>
    <x v="6"/>
    <x v="30"/>
    <n v="34683.65"/>
  </r>
  <r>
    <x v="64"/>
    <x v="0"/>
    <x v="0"/>
    <x v="6"/>
    <x v="33"/>
    <n v="117040.43"/>
  </r>
  <r>
    <x v="64"/>
    <x v="0"/>
    <x v="0"/>
    <x v="6"/>
    <x v="34"/>
    <n v="4868.08"/>
  </r>
  <r>
    <x v="64"/>
    <x v="0"/>
    <x v="0"/>
    <x v="6"/>
    <x v="35"/>
    <n v="67407.98"/>
  </r>
  <r>
    <x v="64"/>
    <x v="0"/>
    <x v="0"/>
    <x v="6"/>
    <x v="59"/>
    <n v="44169.84"/>
  </r>
  <r>
    <x v="64"/>
    <x v="0"/>
    <x v="0"/>
    <x v="6"/>
    <x v="37"/>
    <n v="238221.97"/>
  </r>
  <r>
    <x v="64"/>
    <x v="0"/>
    <x v="0"/>
    <x v="6"/>
    <x v="38"/>
    <n v="41413.57"/>
  </r>
  <r>
    <x v="64"/>
    <x v="0"/>
    <x v="0"/>
    <x v="6"/>
    <x v="39"/>
    <n v="1944.54"/>
  </r>
  <r>
    <x v="64"/>
    <x v="0"/>
    <x v="0"/>
    <x v="6"/>
    <x v="40"/>
    <n v="8721.9599999999991"/>
  </r>
  <r>
    <x v="64"/>
    <x v="0"/>
    <x v="0"/>
    <x v="6"/>
    <x v="41"/>
    <n v="263816.34999999998"/>
  </r>
  <r>
    <x v="64"/>
    <x v="0"/>
    <x v="0"/>
    <x v="6"/>
    <x v="43"/>
    <n v="111560.1"/>
  </r>
  <r>
    <x v="64"/>
    <x v="0"/>
    <x v="0"/>
    <x v="6"/>
    <x v="44"/>
    <n v="195126.3"/>
  </r>
  <r>
    <x v="64"/>
    <x v="0"/>
    <x v="0"/>
    <x v="6"/>
    <x v="45"/>
    <n v="174577.58"/>
  </r>
  <r>
    <x v="64"/>
    <x v="0"/>
    <x v="0"/>
    <x v="6"/>
    <x v="46"/>
    <n v="14248.51"/>
  </r>
  <r>
    <x v="64"/>
    <x v="0"/>
    <x v="0"/>
    <x v="7"/>
    <x v="43"/>
    <n v="106546.99"/>
  </r>
  <r>
    <x v="64"/>
    <x v="0"/>
    <x v="0"/>
    <x v="8"/>
    <x v="62"/>
    <n v="41468.06"/>
  </r>
  <r>
    <x v="64"/>
    <x v="0"/>
    <x v="0"/>
    <x v="8"/>
    <x v="65"/>
    <n v="10752.24"/>
  </r>
  <r>
    <x v="64"/>
    <x v="0"/>
    <x v="0"/>
    <x v="8"/>
    <x v="48"/>
    <n v="22319.01"/>
  </r>
  <r>
    <x v="64"/>
    <x v="0"/>
    <x v="1"/>
    <x v="0"/>
    <x v="0"/>
    <n v="138403.43"/>
  </r>
  <r>
    <x v="64"/>
    <x v="0"/>
    <x v="1"/>
    <x v="2"/>
    <x v="1"/>
    <n v="626394.17000000004"/>
  </r>
  <r>
    <x v="64"/>
    <x v="0"/>
    <x v="1"/>
    <x v="2"/>
    <x v="2"/>
    <n v="3618.23"/>
  </r>
  <r>
    <x v="64"/>
    <x v="0"/>
    <x v="1"/>
    <x v="2"/>
    <x v="3"/>
    <n v="102503.87"/>
  </r>
  <r>
    <x v="64"/>
    <x v="0"/>
    <x v="1"/>
    <x v="2"/>
    <x v="4"/>
    <n v="135386.5"/>
  </r>
  <r>
    <x v="64"/>
    <x v="0"/>
    <x v="1"/>
    <x v="2"/>
    <x v="5"/>
    <n v="224.97"/>
  </r>
  <r>
    <x v="64"/>
    <x v="0"/>
    <x v="1"/>
    <x v="3"/>
    <x v="1"/>
    <n v="543334.34"/>
  </r>
  <r>
    <x v="64"/>
    <x v="0"/>
    <x v="1"/>
    <x v="3"/>
    <x v="2"/>
    <n v="945.68"/>
  </r>
  <r>
    <x v="64"/>
    <x v="0"/>
    <x v="1"/>
    <x v="3"/>
    <x v="3"/>
    <n v="4870.9799999999996"/>
  </r>
  <r>
    <x v="64"/>
    <x v="0"/>
    <x v="1"/>
    <x v="3"/>
    <x v="4"/>
    <n v="179527.41"/>
  </r>
  <r>
    <x v="64"/>
    <x v="0"/>
    <x v="1"/>
    <x v="4"/>
    <x v="6"/>
    <n v="5044.6099999999997"/>
  </r>
  <r>
    <x v="64"/>
    <x v="0"/>
    <x v="1"/>
    <x v="4"/>
    <x v="55"/>
    <n v="40544.120000000003"/>
  </r>
  <r>
    <x v="64"/>
    <x v="0"/>
    <x v="1"/>
    <x v="4"/>
    <x v="7"/>
    <n v="14304.84"/>
  </r>
  <r>
    <x v="64"/>
    <x v="0"/>
    <x v="1"/>
    <x v="4"/>
    <x v="8"/>
    <n v="26627.79"/>
  </r>
  <r>
    <x v="64"/>
    <x v="0"/>
    <x v="1"/>
    <x v="4"/>
    <x v="9"/>
    <n v="28542.01"/>
  </r>
  <r>
    <x v="64"/>
    <x v="0"/>
    <x v="1"/>
    <x v="4"/>
    <x v="10"/>
    <n v="24906.75"/>
  </r>
  <r>
    <x v="64"/>
    <x v="0"/>
    <x v="1"/>
    <x v="4"/>
    <x v="11"/>
    <n v="275.77"/>
  </r>
  <r>
    <x v="64"/>
    <x v="0"/>
    <x v="1"/>
    <x v="4"/>
    <x v="12"/>
    <n v="268.7"/>
  </r>
  <r>
    <x v="64"/>
    <x v="0"/>
    <x v="1"/>
    <x v="4"/>
    <x v="13"/>
    <n v="891.45"/>
  </r>
  <r>
    <x v="64"/>
    <x v="0"/>
    <x v="1"/>
    <x v="4"/>
    <x v="14"/>
    <n v="3873.93"/>
  </r>
  <r>
    <x v="64"/>
    <x v="0"/>
    <x v="1"/>
    <x v="4"/>
    <x v="15"/>
    <n v="2006.79"/>
  </r>
  <r>
    <x v="64"/>
    <x v="0"/>
    <x v="1"/>
    <x v="4"/>
    <x v="16"/>
    <n v="18626.32"/>
  </r>
  <r>
    <x v="64"/>
    <x v="0"/>
    <x v="1"/>
    <x v="4"/>
    <x v="17"/>
    <n v="13.03"/>
  </r>
  <r>
    <x v="64"/>
    <x v="0"/>
    <x v="1"/>
    <x v="4"/>
    <x v="56"/>
    <n v="113.91"/>
  </r>
  <r>
    <x v="64"/>
    <x v="0"/>
    <x v="1"/>
    <x v="5"/>
    <x v="18"/>
    <n v="255162.48"/>
  </r>
  <r>
    <x v="64"/>
    <x v="0"/>
    <x v="1"/>
    <x v="5"/>
    <x v="22"/>
    <n v="26277.97"/>
  </r>
  <r>
    <x v="64"/>
    <x v="0"/>
    <x v="1"/>
    <x v="6"/>
    <x v="26"/>
    <n v="1003.48"/>
  </r>
  <r>
    <x v="64"/>
    <x v="0"/>
    <x v="1"/>
    <x v="6"/>
    <x v="58"/>
    <n v="35637.24"/>
  </r>
  <r>
    <x v="64"/>
    <x v="0"/>
    <x v="1"/>
    <x v="6"/>
    <x v="46"/>
    <n v="1680"/>
  </r>
  <r>
    <x v="64"/>
    <x v="0"/>
    <x v="1"/>
    <x v="7"/>
    <x v="43"/>
    <n v="23149.75"/>
  </r>
  <r>
    <x v="65"/>
    <x v="0"/>
    <x v="0"/>
    <x v="0"/>
    <x v="0"/>
    <n v="160237.01999999999"/>
  </r>
  <r>
    <x v="65"/>
    <x v="0"/>
    <x v="0"/>
    <x v="1"/>
    <x v="0"/>
    <n v="-347438"/>
  </r>
  <r>
    <x v="65"/>
    <x v="0"/>
    <x v="0"/>
    <x v="2"/>
    <x v="1"/>
    <n v="38383177.770000003"/>
  </r>
  <r>
    <x v="65"/>
    <x v="0"/>
    <x v="0"/>
    <x v="2"/>
    <x v="2"/>
    <n v="720612.53"/>
  </r>
  <r>
    <x v="65"/>
    <x v="0"/>
    <x v="0"/>
    <x v="2"/>
    <x v="3"/>
    <n v="1437743.06"/>
  </r>
  <r>
    <x v="65"/>
    <x v="0"/>
    <x v="0"/>
    <x v="2"/>
    <x v="4"/>
    <n v="8710213.5600000005"/>
  </r>
  <r>
    <x v="65"/>
    <x v="0"/>
    <x v="0"/>
    <x v="2"/>
    <x v="5"/>
    <n v="7542.94"/>
  </r>
  <r>
    <x v="65"/>
    <x v="0"/>
    <x v="0"/>
    <x v="3"/>
    <x v="1"/>
    <n v="14323620.880000001"/>
  </r>
  <r>
    <x v="65"/>
    <x v="0"/>
    <x v="0"/>
    <x v="3"/>
    <x v="2"/>
    <n v="496358.31"/>
  </r>
  <r>
    <x v="65"/>
    <x v="0"/>
    <x v="0"/>
    <x v="3"/>
    <x v="3"/>
    <n v="331853.2"/>
  </r>
  <r>
    <x v="65"/>
    <x v="0"/>
    <x v="0"/>
    <x v="3"/>
    <x v="4"/>
    <n v="265773.06"/>
  </r>
  <r>
    <x v="65"/>
    <x v="0"/>
    <x v="0"/>
    <x v="3"/>
    <x v="5"/>
    <n v="5901.55"/>
  </r>
  <r>
    <x v="65"/>
    <x v="0"/>
    <x v="0"/>
    <x v="4"/>
    <x v="6"/>
    <n v="-3624.54"/>
  </r>
  <r>
    <x v="65"/>
    <x v="0"/>
    <x v="0"/>
    <x v="4"/>
    <x v="55"/>
    <n v="-797.76"/>
  </r>
  <r>
    <x v="65"/>
    <x v="0"/>
    <x v="0"/>
    <x v="4"/>
    <x v="7"/>
    <n v="3632924.02"/>
  </r>
  <r>
    <x v="65"/>
    <x v="0"/>
    <x v="0"/>
    <x v="4"/>
    <x v="8"/>
    <n v="956403.9"/>
  </r>
  <r>
    <x v="65"/>
    <x v="0"/>
    <x v="0"/>
    <x v="4"/>
    <x v="9"/>
    <n v="7405144.9699999997"/>
  </r>
  <r>
    <x v="65"/>
    <x v="0"/>
    <x v="0"/>
    <x v="4"/>
    <x v="10"/>
    <n v="1642126.39"/>
  </r>
  <r>
    <x v="65"/>
    <x v="0"/>
    <x v="0"/>
    <x v="4"/>
    <x v="11"/>
    <n v="34657.25"/>
  </r>
  <r>
    <x v="65"/>
    <x v="0"/>
    <x v="0"/>
    <x v="4"/>
    <x v="12"/>
    <n v="15945.93"/>
  </r>
  <r>
    <x v="65"/>
    <x v="0"/>
    <x v="0"/>
    <x v="4"/>
    <x v="13"/>
    <n v="200259.74"/>
  </r>
  <r>
    <x v="65"/>
    <x v="0"/>
    <x v="0"/>
    <x v="4"/>
    <x v="14"/>
    <n v="324847.07"/>
  </r>
  <r>
    <x v="65"/>
    <x v="0"/>
    <x v="0"/>
    <x v="4"/>
    <x v="15"/>
    <n v="6445224.1299999999"/>
  </r>
  <r>
    <x v="65"/>
    <x v="0"/>
    <x v="0"/>
    <x v="4"/>
    <x v="16"/>
    <n v="4814987.26"/>
  </r>
  <r>
    <x v="65"/>
    <x v="0"/>
    <x v="0"/>
    <x v="4"/>
    <x v="17"/>
    <n v="183004.89"/>
  </r>
  <r>
    <x v="65"/>
    <x v="0"/>
    <x v="0"/>
    <x v="4"/>
    <x v="56"/>
    <n v="23715.48"/>
  </r>
  <r>
    <x v="65"/>
    <x v="0"/>
    <x v="0"/>
    <x v="5"/>
    <x v="18"/>
    <n v="2301622.52"/>
  </r>
  <r>
    <x v="65"/>
    <x v="0"/>
    <x v="0"/>
    <x v="5"/>
    <x v="19"/>
    <n v="20800.54"/>
  </r>
  <r>
    <x v="65"/>
    <x v="0"/>
    <x v="0"/>
    <x v="5"/>
    <x v="20"/>
    <n v="275136.99"/>
  </r>
  <r>
    <x v="65"/>
    <x v="0"/>
    <x v="0"/>
    <x v="5"/>
    <x v="21"/>
    <n v="532078.54"/>
  </r>
  <r>
    <x v="65"/>
    <x v="0"/>
    <x v="0"/>
    <x v="5"/>
    <x v="22"/>
    <n v="457911.58"/>
  </r>
  <r>
    <x v="65"/>
    <x v="0"/>
    <x v="0"/>
    <x v="6"/>
    <x v="23"/>
    <n v="103869.09"/>
  </r>
  <r>
    <x v="65"/>
    <x v="0"/>
    <x v="0"/>
    <x v="6"/>
    <x v="24"/>
    <n v="5935.13"/>
  </r>
  <r>
    <x v="65"/>
    <x v="0"/>
    <x v="0"/>
    <x v="6"/>
    <x v="25"/>
    <n v="725387.2"/>
  </r>
  <r>
    <x v="65"/>
    <x v="0"/>
    <x v="0"/>
    <x v="6"/>
    <x v="49"/>
    <n v="143520"/>
  </r>
  <r>
    <x v="65"/>
    <x v="0"/>
    <x v="0"/>
    <x v="6"/>
    <x v="26"/>
    <n v="406020.84"/>
  </r>
  <r>
    <x v="65"/>
    <x v="0"/>
    <x v="0"/>
    <x v="6"/>
    <x v="27"/>
    <n v="510610.65"/>
  </r>
  <r>
    <x v="65"/>
    <x v="0"/>
    <x v="0"/>
    <x v="6"/>
    <x v="28"/>
    <n v="468488.02"/>
  </r>
  <r>
    <x v="65"/>
    <x v="0"/>
    <x v="0"/>
    <x v="6"/>
    <x v="29"/>
    <n v="34475.599999999999"/>
  </r>
  <r>
    <x v="65"/>
    <x v="0"/>
    <x v="0"/>
    <x v="6"/>
    <x v="50"/>
    <n v="45520"/>
  </r>
  <r>
    <x v="65"/>
    <x v="0"/>
    <x v="0"/>
    <x v="6"/>
    <x v="30"/>
    <n v="101021.39"/>
  </r>
  <r>
    <x v="65"/>
    <x v="0"/>
    <x v="0"/>
    <x v="6"/>
    <x v="33"/>
    <n v="403878.52"/>
  </r>
  <r>
    <x v="65"/>
    <x v="0"/>
    <x v="0"/>
    <x v="6"/>
    <x v="34"/>
    <n v="40178.199999999997"/>
  </r>
  <r>
    <x v="65"/>
    <x v="0"/>
    <x v="0"/>
    <x v="6"/>
    <x v="35"/>
    <n v="95526.399999999994"/>
  </r>
  <r>
    <x v="65"/>
    <x v="0"/>
    <x v="0"/>
    <x v="6"/>
    <x v="36"/>
    <n v="1214.57"/>
  </r>
  <r>
    <x v="65"/>
    <x v="0"/>
    <x v="0"/>
    <x v="6"/>
    <x v="58"/>
    <n v="121106.52"/>
  </r>
  <r>
    <x v="65"/>
    <x v="0"/>
    <x v="0"/>
    <x v="6"/>
    <x v="59"/>
    <n v="57726.32"/>
  </r>
  <r>
    <x v="65"/>
    <x v="0"/>
    <x v="0"/>
    <x v="6"/>
    <x v="68"/>
    <n v="226242.78"/>
  </r>
  <r>
    <x v="65"/>
    <x v="0"/>
    <x v="0"/>
    <x v="6"/>
    <x v="52"/>
    <n v="2252.96"/>
  </r>
  <r>
    <x v="65"/>
    <x v="0"/>
    <x v="0"/>
    <x v="6"/>
    <x v="37"/>
    <n v="893633.98"/>
  </r>
  <r>
    <x v="65"/>
    <x v="0"/>
    <x v="0"/>
    <x v="6"/>
    <x v="38"/>
    <n v="55225.45"/>
  </r>
  <r>
    <x v="65"/>
    <x v="0"/>
    <x v="0"/>
    <x v="6"/>
    <x v="39"/>
    <n v="162.96"/>
  </r>
  <r>
    <x v="65"/>
    <x v="0"/>
    <x v="0"/>
    <x v="6"/>
    <x v="40"/>
    <n v="27050.15"/>
  </r>
  <r>
    <x v="65"/>
    <x v="0"/>
    <x v="0"/>
    <x v="6"/>
    <x v="41"/>
    <n v="3069695.13"/>
  </r>
  <r>
    <x v="65"/>
    <x v="0"/>
    <x v="0"/>
    <x v="6"/>
    <x v="53"/>
    <n v="1435729.11"/>
  </r>
  <r>
    <x v="65"/>
    <x v="0"/>
    <x v="0"/>
    <x v="6"/>
    <x v="43"/>
    <n v="21209.42"/>
  </r>
  <r>
    <x v="65"/>
    <x v="0"/>
    <x v="0"/>
    <x v="6"/>
    <x v="44"/>
    <n v="1011137.65"/>
  </r>
  <r>
    <x v="65"/>
    <x v="0"/>
    <x v="0"/>
    <x v="6"/>
    <x v="60"/>
    <n v="355336.49"/>
  </r>
  <r>
    <x v="65"/>
    <x v="0"/>
    <x v="0"/>
    <x v="6"/>
    <x v="45"/>
    <n v="621040.18999999994"/>
  </r>
  <r>
    <x v="65"/>
    <x v="0"/>
    <x v="0"/>
    <x v="6"/>
    <x v="46"/>
    <n v="34872.92"/>
  </r>
  <r>
    <x v="65"/>
    <x v="0"/>
    <x v="0"/>
    <x v="7"/>
    <x v="43"/>
    <n v="91264.41"/>
  </r>
  <r>
    <x v="65"/>
    <x v="0"/>
    <x v="1"/>
    <x v="0"/>
    <x v="0"/>
    <n v="187200.98"/>
  </r>
  <r>
    <x v="65"/>
    <x v="0"/>
    <x v="1"/>
    <x v="2"/>
    <x v="1"/>
    <n v="1630850"/>
  </r>
  <r>
    <x v="65"/>
    <x v="0"/>
    <x v="1"/>
    <x v="2"/>
    <x v="2"/>
    <n v="13837"/>
  </r>
  <r>
    <x v="65"/>
    <x v="0"/>
    <x v="1"/>
    <x v="2"/>
    <x v="3"/>
    <n v="66640.600000000006"/>
  </r>
  <r>
    <x v="65"/>
    <x v="0"/>
    <x v="1"/>
    <x v="2"/>
    <x v="4"/>
    <n v="542081.93999999994"/>
  </r>
  <r>
    <x v="65"/>
    <x v="0"/>
    <x v="1"/>
    <x v="2"/>
    <x v="5"/>
    <n v="153"/>
  </r>
  <r>
    <x v="65"/>
    <x v="0"/>
    <x v="1"/>
    <x v="3"/>
    <x v="1"/>
    <n v="2646344.33"/>
  </r>
  <r>
    <x v="65"/>
    <x v="0"/>
    <x v="1"/>
    <x v="3"/>
    <x v="2"/>
    <n v="52454.3"/>
  </r>
  <r>
    <x v="65"/>
    <x v="0"/>
    <x v="1"/>
    <x v="3"/>
    <x v="3"/>
    <n v="201553.95"/>
  </r>
  <r>
    <x v="65"/>
    <x v="0"/>
    <x v="1"/>
    <x v="3"/>
    <x v="4"/>
    <n v="780475.11"/>
  </r>
  <r>
    <x v="65"/>
    <x v="0"/>
    <x v="1"/>
    <x v="3"/>
    <x v="5"/>
    <n v="41"/>
  </r>
  <r>
    <x v="65"/>
    <x v="0"/>
    <x v="1"/>
    <x v="4"/>
    <x v="7"/>
    <n v="155502.62"/>
  </r>
  <r>
    <x v="65"/>
    <x v="0"/>
    <x v="1"/>
    <x v="4"/>
    <x v="8"/>
    <n v="429020.78"/>
  </r>
  <r>
    <x v="65"/>
    <x v="0"/>
    <x v="1"/>
    <x v="4"/>
    <x v="9"/>
    <n v="320355.42"/>
  </r>
  <r>
    <x v="65"/>
    <x v="0"/>
    <x v="1"/>
    <x v="4"/>
    <x v="10"/>
    <n v="713411.48"/>
  </r>
  <r>
    <x v="65"/>
    <x v="0"/>
    <x v="1"/>
    <x v="4"/>
    <x v="11"/>
    <n v="1510.16"/>
  </r>
  <r>
    <x v="65"/>
    <x v="0"/>
    <x v="1"/>
    <x v="4"/>
    <x v="12"/>
    <n v="4078.67"/>
  </r>
  <r>
    <x v="65"/>
    <x v="0"/>
    <x v="1"/>
    <x v="4"/>
    <x v="13"/>
    <n v="13454.98"/>
  </r>
  <r>
    <x v="65"/>
    <x v="0"/>
    <x v="1"/>
    <x v="4"/>
    <x v="14"/>
    <n v="88833.73"/>
  </r>
  <r>
    <x v="65"/>
    <x v="0"/>
    <x v="1"/>
    <x v="4"/>
    <x v="15"/>
    <n v="252210.56"/>
  </r>
  <r>
    <x v="65"/>
    <x v="0"/>
    <x v="1"/>
    <x v="4"/>
    <x v="16"/>
    <n v="955307.66"/>
  </r>
  <r>
    <x v="65"/>
    <x v="0"/>
    <x v="1"/>
    <x v="4"/>
    <x v="17"/>
    <n v="7907.93"/>
  </r>
  <r>
    <x v="65"/>
    <x v="0"/>
    <x v="1"/>
    <x v="4"/>
    <x v="56"/>
    <n v="7237.72"/>
  </r>
  <r>
    <x v="65"/>
    <x v="0"/>
    <x v="1"/>
    <x v="5"/>
    <x v="18"/>
    <n v="1072195.54"/>
  </r>
  <r>
    <x v="65"/>
    <x v="0"/>
    <x v="1"/>
    <x v="5"/>
    <x v="19"/>
    <n v="296043.13"/>
  </r>
  <r>
    <x v="65"/>
    <x v="0"/>
    <x v="1"/>
    <x v="5"/>
    <x v="22"/>
    <n v="107036.93"/>
  </r>
  <r>
    <x v="65"/>
    <x v="0"/>
    <x v="1"/>
    <x v="6"/>
    <x v="23"/>
    <n v="138177.48000000001"/>
  </r>
  <r>
    <x v="65"/>
    <x v="0"/>
    <x v="1"/>
    <x v="6"/>
    <x v="25"/>
    <n v="45709.89"/>
  </r>
  <r>
    <x v="65"/>
    <x v="0"/>
    <x v="1"/>
    <x v="6"/>
    <x v="26"/>
    <n v="8631.6299999999992"/>
  </r>
  <r>
    <x v="65"/>
    <x v="0"/>
    <x v="1"/>
    <x v="6"/>
    <x v="27"/>
    <n v="35294.67"/>
  </r>
  <r>
    <x v="65"/>
    <x v="0"/>
    <x v="1"/>
    <x v="6"/>
    <x v="30"/>
    <n v="30895.64"/>
  </r>
  <r>
    <x v="65"/>
    <x v="0"/>
    <x v="1"/>
    <x v="6"/>
    <x v="31"/>
    <n v="289939.7"/>
  </r>
  <r>
    <x v="65"/>
    <x v="0"/>
    <x v="1"/>
    <x v="6"/>
    <x v="34"/>
    <n v="188423.76"/>
  </r>
  <r>
    <x v="65"/>
    <x v="0"/>
    <x v="1"/>
    <x v="6"/>
    <x v="35"/>
    <n v="430675.64"/>
  </r>
  <r>
    <x v="65"/>
    <x v="0"/>
    <x v="1"/>
    <x v="6"/>
    <x v="59"/>
    <n v="55645.17"/>
  </r>
  <r>
    <x v="65"/>
    <x v="0"/>
    <x v="1"/>
    <x v="6"/>
    <x v="68"/>
    <n v="7725.7"/>
  </r>
  <r>
    <x v="65"/>
    <x v="0"/>
    <x v="1"/>
    <x v="6"/>
    <x v="66"/>
    <n v="20955.169999999998"/>
  </r>
  <r>
    <x v="65"/>
    <x v="0"/>
    <x v="1"/>
    <x v="6"/>
    <x v="67"/>
    <n v="15241.29"/>
  </r>
  <r>
    <x v="65"/>
    <x v="0"/>
    <x v="1"/>
    <x v="6"/>
    <x v="38"/>
    <n v="522747.25"/>
  </r>
  <r>
    <x v="65"/>
    <x v="0"/>
    <x v="1"/>
    <x v="6"/>
    <x v="43"/>
    <n v="4940"/>
  </r>
  <r>
    <x v="65"/>
    <x v="0"/>
    <x v="1"/>
    <x v="6"/>
    <x v="46"/>
    <n v="6312.3"/>
  </r>
  <r>
    <x v="65"/>
    <x v="0"/>
    <x v="1"/>
    <x v="7"/>
    <x v="43"/>
    <n v="40974.68"/>
  </r>
  <r>
    <x v="65"/>
    <x v="0"/>
    <x v="1"/>
    <x v="8"/>
    <x v="64"/>
    <n v="12518.95"/>
  </r>
  <r>
    <x v="66"/>
    <x v="0"/>
    <x v="0"/>
    <x v="0"/>
    <x v="0"/>
    <n v="17139.45"/>
  </r>
  <r>
    <x v="66"/>
    <x v="0"/>
    <x v="0"/>
    <x v="1"/>
    <x v="0"/>
    <n v="-430927.91"/>
  </r>
  <r>
    <x v="66"/>
    <x v="0"/>
    <x v="0"/>
    <x v="2"/>
    <x v="1"/>
    <n v="13103811.949999999"/>
  </r>
  <r>
    <x v="66"/>
    <x v="0"/>
    <x v="0"/>
    <x v="2"/>
    <x v="2"/>
    <n v="119819.09"/>
  </r>
  <r>
    <x v="66"/>
    <x v="0"/>
    <x v="0"/>
    <x v="2"/>
    <x v="3"/>
    <n v="176992"/>
  </r>
  <r>
    <x v="66"/>
    <x v="0"/>
    <x v="0"/>
    <x v="2"/>
    <x v="4"/>
    <n v="594367.02"/>
  </r>
  <r>
    <x v="66"/>
    <x v="0"/>
    <x v="0"/>
    <x v="2"/>
    <x v="5"/>
    <n v="13966"/>
  </r>
  <r>
    <x v="66"/>
    <x v="0"/>
    <x v="0"/>
    <x v="2"/>
    <x v="54"/>
    <n v="44040"/>
  </r>
  <r>
    <x v="66"/>
    <x v="0"/>
    <x v="0"/>
    <x v="3"/>
    <x v="1"/>
    <n v="4037391.79"/>
  </r>
  <r>
    <x v="66"/>
    <x v="0"/>
    <x v="0"/>
    <x v="3"/>
    <x v="2"/>
    <n v="149568.49"/>
  </r>
  <r>
    <x v="66"/>
    <x v="0"/>
    <x v="0"/>
    <x v="3"/>
    <x v="3"/>
    <n v="129419.98"/>
  </r>
  <r>
    <x v="66"/>
    <x v="0"/>
    <x v="0"/>
    <x v="3"/>
    <x v="4"/>
    <n v="2592.96"/>
  </r>
  <r>
    <x v="66"/>
    <x v="0"/>
    <x v="0"/>
    <x v="3"/>
    <x v="5"/>
    <n v="56951.46"/>
  </r>
  <r>
    <x v="66"/>
    <x v="0"/>
    <x v="0"/>
    <x v="4"/>
    <x v="7"/>
    <n v="1047126.88"/>
  </r>
  <r>
    <x v="66"/>
    <x v="0"/>
    <x v="0"/>
    <x v="4"/>
    <x v="8"/>
    <n v="318873.28999999998"/>
  </r>
  <r>
    <x v="66"/>
    <x v="0"/>
    <x v="0"/>
    <x v="4"/>
    <x v="9"/>
    <n v="2158678.06"/>
  </r>
  <r>
    <x v="66"/>
    <x v="0"/>
    <x v="0"/>
    <x v="4"/>
    <x v="10"/>
    <n v="545377.9"/>
  </r>
  <r>
    <x v="66"/>
    <x v="0"/>
    <x v="0"/>
    <x v="4"/>
    <x v="11"/>
    <n v="48809.86"/>
  </r>
  <r>
    <x v="66"/>
    <x v="0"/>
    <x v="0"/>
    <x v="4"/>
    <x v="12"/>
    <n v="19265.939999999999"/>
  </r>
  <r>
    <x v="66"/>
    <x v="0"/>
    <x v="0"/>
    <x v="4"/>
    <x v="13"/>
    <n v="62265.78"/>
  </r>
  <r>
    <x v="66"/>
    <x v="0"/>
    <x v="0"/>
    <x v="4"/>
    <x v="14"/>
    <n v="93126.16"/>
  </r>
  <r>
    <x v="66"/>
    <x v="0"/>
    <x v="0"/>
    <x v="4"/>
    <x v="15"/>
    <n v="1876948.27"/>
  </r>
  <r>
    <x v="66"/>
    <x v="0"/>
    <x v="0"/>
    <x v="4"/>
    <x v="16"/>
    <n v="1449808.64"/>
  </r>
  <r>
    <x v="66"/>
    <x v="0"/>
    <x v="0"/>
    <x v="5"/>
    <x v="18"/>
    <n v="903397.6"/>
  </r>
  <r>
    <x v="66"/>
    <x v="0"/>
    <x v="0"/>
    <x v="5"/>
    <x v="19"/>
    <n v="122080.74"/>
  </r>
  <r>
    <x v="66"/>
    <x v="0"/>
    <x v="0"/>
    <x v="5"/>
    <x v="20"/>
    <n v="386504.83"/>
  </r>
  <r>
    <x v="66"/>
    <x v="0"/>
    <x v="0"/>
    <x v="5"/>
    <x v="21"/>
    <n v="63283.98"/>
  </r>
  <r>
    <x v="66"/>
    <x v="0"/>
    <x v="0"/>
    <x v="5"/>
    <x v="22"/>
    <n v="893706.54"/>
  </r>
  <r>
    <x v="66"/>
    <x v="0"/>
    <x v="0"/>
    <x v="6"/>
    <x v="23"/>
    <n v="424"/>
  </r>
  <r>
    <x v="66"/>
    <x v="0"/>
    <x v="0"/>
    <x v="6"/>
    <x v="24"/>
    <n v="2114.64"/>
  </r>
  <r>
    <x v="66"/>
    <x v="0"/>
    <x v="0"/>
    <x v="6"/>
    <x v="25"/>
    <n v="27707.21"/>
  </r>
  <r>
    <x v="66"/>
    <x v="0"/>
    <x v="0"/>
    <x v="6"/>
    <x v="26"/>
    <n v="151193.71"/>
  </r>
  <r>
    <x v="66"/>
    <x v="0"/>
    <x v="0"/>
    <x v="6"/>
    <x v="27"/>
    <n v="196865.94"/>
  </r>
  <r>
    <x v="66"/>
    <x v="0"/>
    <x v="0"/>
    <x v="6"/>
    <x v="28"/>
    <n v="10838.22"/>
  </r>
  <r>
    <x v="66"/>
    <x v="0"/>
    <x v="0"/>
    <x v="6"/>
    <x v="29"/>
    <n v="6581.08"/>
  </r>
  <r>
    <x v="66"/>
    <x v="0"/>
    <x v="0"/>
    <x v="6"/>
    <x v="30"/>
    <n v="17102.23"/>
  </r>
  <r>
    <x v="66"/>
    <x v="0"/>
    <x v="0"/>
    <x v="6"/>
    <x v="32"/>
    <n v="12130.25"/>
  </r>
  <r>
    <x v="66"/>
    <x v="0"/>
    <x v="0"/>
    <x v="6"/>
    <x v="33"/>
    <n v="99678.39"/>
  </r>
  <r>
    <x v="66"/>
    <x v="0"/>
    <x v="0"/>
    <x v="6"/>
    <x v="34"/>
    <n v="74553.91"/>
  </r>
  <r>
    <x v="66"/>
    <x v="0"/>
    <x v="0"/>
    <x v="6"/>
    <x v="35"/>
    <n v="11686.78"/>
  </r>
  <r>
    <x v="66"/>
    <x v="0"/>
    <x v="0"/>
    <x v="6"/>
    <x v="36"/>
    <n v="11504.21"/>
  </r>
  <r>
    <x v="66"/>
    <x v="0"/>
    <x v="0"/>
    <x v="6"/>
    <x v="58"/>
    <n v="2459.4499999999998"/>
  </r>
  <r>
    <x v="66"/>
    <x v="0"/>
    <x v="0"/>
    <x v="6"/>
    <x v="59"/>
    <n v="4379.99"/>
  </r>
  <r>
    <x v="66"/>
    <x v="0"/>
    <x v="0"/>
    <x v="6"/>
    <x v="68"/>
    <n v="107061.13"/>
  </r>
  <r>
    <x v="66"/>
    <x v="0"/>
    <x v="0"/>
    <x v="6"/>
    <x v="52"/>
    <n v="4009.74"/>
  </r>
  <r>
    <x v="66"/>
    <x v="0"/>
    <x v="0"/>
    <x v="6"/>
    <x v="37"/>
    <n v="305677.45"/>
  </r>
  <r>
    <x v="66"/>
    <x v="0"/>
    <x v="0"/>
    <x v="6"/>
    <x v="38"/>
    <n v="104175.41"/>
  </r>
  <r>
    <x v="66"/>
    <x v="0"/>
    <x v="0"/>
    <x v="6"/>
    <x v="39"/>
    <n v="1294.6199999999999"/>
  </r>
  <r>
    <x v="66"/>
    <x v="0"/>
    <x v="0"/>
    <x v="6"/>
    <x v="41"/>
    <n v="559194.84"/>
  </r>
  <r>
    <x v="66"/>
    <x v="0"/>
    <x v="0"/>
    <x v="6"/>
    <x v="43"/>
    <n v="11501.66"/>
  </r>
  <r>
    <x v="66"/>
    <x v="0"/>
    <x v="0"/>
    <x v="6"/>
    <x v="44"/>
    <n v="453648.77"/>
  </r>
  <r>
    <x v="66"/>
    <x v="0"/>
    <x v="0"/>
    <x v="6"/>
    <x v="45"/>
    <n v="207237.49"/>
  </r>
  <r>
    <x v="66"/>
    <x v="0"/>
    <x v="0"/>
    <x v="6"/>
    <x v="46"/>
    <n v="48251.46"/>
  </r>
  <r>
    <x v="66"/>
    <x v="0"/>
    <x v="0"/>
    <x v="7"/>
    <x v="43"/>
    <n v="29906"/>
  </r>
  <r>
    <x v="66"/>
    <x v="0"/>
    <x v="0"/>
    <x v="8"/>
    <x v="47"/>
    <n v="34779.74"/>
  </r>
  <r>
    <x v="66"/>
    <x v="0"/>
    <x v="0"/>
    <x v="8"/>
    <x v="64"/>
    <n v="332924.68"/>
  </r>
  <r>
    <x v="66"/>
    <x v="0"/>
    <x v="0"/>
    <x v="8"/>
    <x v="48"/>
    <n v="43670.48"/>
  </r>
  <r>
    <x v="66"/>
    <x v="0"/>
    <x v="1"/>
    <x v="0"/>
    <x v="0"/>
    <n v="413788.46"/>
  </r>
  <r>
    <x v="66"/>
    <x v="0"/>
    <x v="1"/>
    <x v="2"/>
    <x v="1"/>
    <n v="189098.07"/>
  </r>
  <r>
    <x v="66"/>
    <x v="0"/>
    <x v="1"/>
    <x v="2"/>
    <x v="2"/>
    <n v="48885.73"/>
  </r>
  <r>
    <x v="66"/>
    <x v="0"/>
    <x v="1"/>
    <x v="2"/>
    <x v="3"/>
    <n v="37572.07"/>
  </r>
  <r>
    <x v="66"/>
    <x v="0"/>
    <x v="1"/>
    <x v="2"/>
    <x v="4"/>
    <n v="50110.09"/>
  </r>
  <r>
    <x v="66"/>
    <x v="0"/>
    <x v="1"/>
    <x v="2"/>
    <x v="5"/>
    <n v="112891.77"/>
  </r>
  <r>
    <x v="66"/>
    <x v="0"/>
    <x v="1"/>
    <x v="3"/>
    <x v="1"/>
    <n v="792864.11"/>
  </r>
  <r>
    <x v="66"/>
    <x v="0"/>
    <x v="1"/>
    <x v="3"/>
    <x v="2"/>
    <n v="161911.72"/>
  </r>
  <r>
    <x v="66"/>
    <x v="0"/>
    <x v="1"/>
    <x v="3"/>
    <x v="3"/>
    <n v="80841.22"/>
  </r>
  <r>
    <x v="66"/>
    <x v="0"/>
    <x v="1"/>
    <x v="3"/>
    <x v="4"/>
    <n v="465337.29"/>
  </r>
  <r>
    <x v="66"/>
    <x v="0"/>
    <x v="1"/>
    <x v="3"/>
    <x v="5"/>
    <n v="45302.63"/>
  </r>
  <r>
    <x v="66"/>
    <x v="0"/>
    <x v="1"/>
    <x v="4"/>
    <x v="7"/>
    <n v="23718"/>
  </r>
  <r>
    <x v="66"/>
    <x v="0"/>
    <x v="1"/>
    <x v="4"/>
    <x v="8"/>
    <n v="112266.81"/>
  </r>
  <r>
    <x v="66"/>
    <x v="0"/>
    <x v="1"/>
    <x v="4"/>
    <x v="9"/>
    <n v="45862.91"/>
  </r>
  <r>
    <x v="66"/>
    <x v="0"/>
    <x v="1"/>
    <x v="4"/>
    <x v="10"/>
    <n v="172420.52"/>
  </r>
  <r>
    <x v="66"/>
    <x v="0"/>
    <x v="1"/>
    <x v="4"/>
    <x v="11"/>
    <n v="1495.16"/>
  </r>
  <r>
    <x v="66"/>
    <x v="0"/>
    <x v="1"/>
    <x v="4"/>
    <x v="12"/>
    <n v="6546.72"/>
  </r>
  <r>
    <x v="66"/>
    <x v="0"/>
    <x v="1"/>
    <x v="4"/>
    <x v="13"/>
    <n v="1298.47"/>
  </r>
  <r>
    <x v="66"/>
    <x v="0"/>
    <x v="1"/>
    <x v="4"/>
    <x v="14"/>
    <n v="38994.29"/>
  </r>
  <r>
    <x v="66"/>
    <x v="0"/>
    <x v="1"/>
    <x v="4"/>
    <x v="15"/>
    <n v="19678.84"/>
  </r>
  <r>
    <x v="66"/>
    <x v="0"/>
    <x v="1"/>
    <x v="4"/>
    <x v="16"/>
    <n v="209770.22"/>
  </r>
  <r>
    <x v="66"/>
    <x v="0"/>
    <x v="1"/>
    <x v="5"/>
    <x v="18"/>
    <n v="132198.17000000001"/>
  </r>
  <r>
    <x v="66"/>
    <x v="0"/>
    <x v="1"/>
    <x v="5"/>
    <x v="19"/>
    <n v="15312.93"/>
  </r>
  <r>
    <x v="66"/>
    <x v="0"/>
    <x v="1"/>
    <x v="5"/>
    <x v="20"/>
    <n v="52428.86"/>
  </r>
  <r>
    <x v="66"/>
    <x v="0"/>
    <x v="1"/>
    <x v="5"/>
    <x v="21"/>
    <n v="62682.73"/>
  </r>
  <r>
    <x v="66"/>
    <x v="0"/>
    <x v="1"/>
    <x v="5"/>
    <x v="22"/>
    <n v="77455.649999999994"/>
  </r>
  <r>
    <x v="66"/>
    <x v="0"/>
    <x v="1"/>
    <x v="6"/>
    <x v="25"/>
    <n v="6867.26"/>
  </r>
  <r>
    <x v="66"/>
    <x v="0"/>
    <x v="1"/>
    <x v="6"/>
    <x v="26"/>
    <n v="13008.2"/>
  </r>
  <r>
    <x v="66"/>
    <x v="0"/>
    <x v="1"/>
    <x v="6"/>
    <x v="27"/>
    <n v="80654.55"/>
  </r>
  <r>
    <x v="66"/>
    <x v="0"/>
    <x v="1"/>
    <x v="6"/>
    <x v="32"/>
    <n v="4431.22"/>
  </r>
  <r>
    <x v="66"/>
    <x v="0"/>
    <x v="1"/>
    <x v="6"/>
    <x v="34"/>
    <n v="390"/>
  </r>
  <r>
    <x v="66"/>
    <x v="0"/>
    <x v="1"/>
    <x v="6"/>
    <x v="35"/>
    <n v="141953.14000000001"/>
  </r>
  <r>
    <x v="66"/>
    <x v="0"/>
    <x v="1"/>
    <x v="6"/>
    <x v="36"/>
    <n v="1198.32"/>
  </r>
  <r>
    <x v="66"/>
    <x v="0"/>
    <x v="1"/>
    <x v="6"/>
    <x v="58"/>
    <n v="679.84"/>
  </r>
  <r>
    <x v="66"/>
    <x v="0"/>
    <x v="1"/>
    <x v="6"/>
    <x v="59"/>
    <n v="93.22"/>
  </r>
  <r>
    <x v="66"/>
    <x v="0"/>
    <x v="1"/>
    <x v="6"/>
    <x v="68"/>
    <n v="10910.04"/>
  </r>
  <r>
    <x v="66"/>
    <x v="0"/>
    <x v="1"/>
    <x v="6"/>
    <x v="38"/>
    <n v="165"/>
  </r>
  <r>
    <x v="66"/>
    <x v="0"/>
    <x v="1"/>
    <x v="6"/>
    <x v="39"/>
    <n v="1471.25"/>
  </r>
  <r>
    <x v="66"/>
    <x v="0"/>
    <x v="1"/>
    <x v="6"/>
    <x v="41"/>
    <n v="74552.06"/>
  </r>
  <r>
    <x v="66"/>
    <x v="0"/>
    <x v="1"/>
    <x v="6"/>
    <x v="43"/>
    <n v="1940.5"/>
  </r>
  <r>
    <x v="66"/>
    <x v="0"/>
    <x v="1"/>
    <x v="6"/>
    <x v="44"/>
    <n v="77084.100000000006"/>
  </r>
  <r>
    <x v="66"/>
    <x v="0"/>
    <x v="1"/>
    <x v="6"/>
    <x v="46"/>
    <n v="6341.42"/>
  </r>
  <r>
    <x v="66"/>
    <x v="0"/>
    <x v="1"/>
    <x v="7"/>
    <x v="43"/>
    <n v="10262.5"/>
  </r>
  <r>
    <x v="66"/>
    <x v="0"/>
    <x v="1"/>
    <x v="8"/>
    <x v="47"/>
    <n v="119627.6"/>
  </r>
  <r>
    <x v="66"/>
    <x v="0"/>
    <x v="1"/>
    <x v="8"/>
    <x v="64"/>
    <n v="251342.44"/>
  </r>
  <r>
    <x v="66"/>
    <x v="0"/>
    <x v="1"/>
    <x v="8"/>
    <x v="65"/>
    <n v="15086.98"/>
  </r>
  <r>
    <x v="66"/>
    <x v="0"/>
    <x v="1"/>
    <x v="8"/>
    <x v="48"/>
    <n v="107323.21"/>
  </r>
  <r>
    <x v="67"/>
    <x v="0"/>
    <x v="0"/>
    <x v="0"/>
    <x v="0"/>
    <n v="5927.68"/>
  </r>
  <r>
    <x v="67"/>
    <x v="0"/>
    <x v="0"/>
    <x v="1"/>
    <x v="0"/>
    <n v="-71193.91"/>
  </r>
  <r>
    <x v="67"/>
    <x v="0"/>
    <x v="0"/>
    <x v="2"/>
    <x v="1"/>
    <n v="957316.96"/>
  </r>
  <r>
    <x v="67"/>
    <x v="0"/>
    <x v="0"/>
    <x v="2"/>
    <x v="2"/>
    <n v="14888.76"/>
  </r>
  <r>
    <x v="67"/>
    <x v="0"/>
    <x v="0"/>
    <x v="2"/>
    <x v="3"/>
    <n v="20.77"/>
  </r>
  <r>
    <x v="67"/>
    <x v="0"/>
    <x v="0"/>
    <x v="2"/>
    <x v="4"/>
    <n v="6619.2"/>
  </r>
  <r>
    <x v="67"/>
    <x v="0"/>
    <x v="0"/>
    <x v="3"/>
    <x v="1"/>
    <n v="601696.84"/>
  </r>
  <r>
    <x v="67"/>
    <x v="0"/>
    <x v="0"/>
    <x v="3"/>
    <x v="2"/>
    <n v="8402.44"/>
  </r>
  <r>
    <x v="67"/>
    <x v="0"/>
    <x v="0"/>
    <x v="3"/>
    <x v="3"/>
    <n v="748.07"/>
  </r>
  <r>
    <x v="67"/>
    <x v="0"/>
    <x v="0"/>
    <x v="3"/>
    <x v="4"/>
    <n v="3000"/>
  </r>
  <r>
    <x v="67"/>
    <x v="0"/>
    <x v="0"/>
    <x v="4"/>
    <x v="6"/>
    <n v="45675.62"/>
  </r>
  <r>
    <x v="67"/>
    <x v="0"/>
    <x v="0"/>
    <x v="4"/>
    <x v="55"/>
    <n v="49589.66"/>
  </r>
  <r>
    <x v="67"/>
    <x v="0"/>
    <x v="0"/>
    <x v="4"/>
    <x v="7"/>
    <n v="73390.17"/>
  </r>
  <r>
    <x v="67"/>
    <x v="0"/>
    <x v="0"/>
    <x v="4"/>
    <x v="8"/>
    <n v="46214.42"/>
  </r>
  <r>
    <x v="67"/>
    <x v="0"/>
    <x v="0"/>
    <x v="4"/>
    <x v="9"/>
    <n v="146645.48000000001"/>
  </r>
  <r>
    <x v="67"/>
    <x v="0"/>
    <x v="0"/>
    <x v="4"/>
    <x v="10"/>
    <n v="73246.47"/>
  </r>
  <r>
    <x v="67"/>
    <x v="0"/>
    <x v="0"/>
    <x v="4"/>
    <x v="11"/>
    <n v="3020.2"/>
  </r>
  <r>
    <x v="67"/>
    <x v="0"/>
    <x v="0"/>
    <x v="4"/>
    <x v="12"/>
    <n v="2371.44"/>
  </r>
  <r>
    <x v="67"/>
    <x v="0"/>
    <x v="0"/>
    <x v="4"/>
    <x v="13"/>
    <n v="6416.31"/>
  </r>
  <r>
    <x v="67"/>
    <x v="0"/>
    <x v="0"/>
    <x v="4"/>
    <x v="14"/>
    <n v="20564.32"/>
  </r>
  <r>
    <x v="67"/>
    <x v="0"/>
    <x v="0"/>
    <x v="4"/>
    <x v="15"/>
    <n v="94940.61"/>
  </r>
  <r>
    <x v="67"/>
    <x v="0"/>
    <x v="0"/>
    <x v="4"/>
    <x v="16"/>
    <n v="137644.67000000001"/>
  </r>
  <r>
    <x v="67"/>
    <x v="0"/>
    <x v="0"/>
    <x v="4"/>
    <x v="17"/>
    <n v="1416.67"/>
  </r>
  <r>
    <x v="67"/>
    <x v="0"/>
    <x v="0"/>
    <x v="4"/>
    <x v="56"/>
    <n v="3249.29"/>
  </r>
  <r>
    <x v="67"/>
    <x v="0"/>
    <x v="0"/>
    <x v="5"/>
    <x v="18"/>
    <n v="94672.58"/>
  </r>
  <r>
    <x v="67"/>
    <x v="0"/>
    <x v="0"/>
    <x v="5"/>
    <x v="19"/>
    <n v="31550.560000000001"/>
  </r>
  <r>
    <x v="67"/>
    <x v="0"/>
    <x v="0"/>
    <x v="5"/>
    <x v="20"/>
    <n v="49723.96"/>
  </r>
  <r>
    <x v="67"/>
    <x v="0"/>
    <x v="0"/>
    <x v="5"/>
    <x v="21"/>
    <n v="832.84"/>
  </r>
  <r>
    <x v="67"/>
    <x v="0"/>
    <x v="0"/>
    <x v="5"/>
    <x v="22"/>
    <n v="22020.95"/>
  </r>
  <r>
    <x v="67"/>
    <x v="0"/>
    <x v="0"/>
    <x v="6"/>
    <x v="23"/>
    <n v="2333.41"/>
  </r>
  <r>
    <x v="67"/>
    <x v="0"/>
    <x v="0"/>
    <x v="6"/>
    <x v="24"/>
    <n v="741.23"/>
  </r>
  <r>
    <x v="67"/>
    <x v="0"/>
    <x v="0"/>
    <x v="6"/>
    <x v="25"/>
    <n v="23365.02"/>
  </r>
  <r>
    <x v="67"/>
    <x v="0"/>
    <x v="0"/>
    <x v="6"/>
    <x v="26"/>
    <n v="19510.98"/>
  </r>
  <r>
    <x v="67"/>
    <x v="0"/>
    <x v="0"/>
    <x v="6"/>
    <x v="27"/>
    <n v="105961.44"/>
  </r>
  <r>
    <x v="67"/>
    <x v="0"/>
    <x v="0"/>
    <x v="6"/>
    <x v="28"/>
    <n v="7623"/>
  </r>
  <r>
    <x v="67"/>
    <x v="0"/>
    <x v="0"/>
    <x v="6"/>
    <x v="29"/>
    <n v="1618.5"/>
  </r>
  <r>
    <x v="67"/>
    <x v="0"/>
    <x v="0"/>
    <x v="6"/>
    <x v="50"/>
    <n v="399"/>
  </r>
  <r>
    <x v="67"/>
    <x v="0"/>
    <x v="0"/>
    <x v="6"/>
    <x v="30"/>
    <n v="489.15"/>
  </r>
  <r>
    <x v="67"/>
    <x v="0"/>
    <x v="0"/>
    <x v="6"/>
    <x v="31"/>
    <n v="3636.63"/>
  </r>
  <r>
    <x v="67"/>
    <x v="0"/>
    <x v="0"/>
    <x v="6"/>
    <x v="33"/>
    <n v="28040.26"/>
  </r>
  <r>
    <x v="67"/>
    <x v="0"/>
    <x v="0"/>
    <x v="6"/>
    <x v="34"/>
    <n v="1621.25"/>
  </r>
  <r>
    <x v="67"/>
    <x v="0"/>
    <x v="0"/>
    <x v="6"/>
    <x v="35"/>
    <n v="25515.49"/>
  </r>
  <r>
    <x v="67"/>
    <x v="0"/>
    <x v="0"/>
    <x v="6"/>
    <x v="36"/>
    <n v="532.79"/>
  </r>
  <r>
    <x v="67"/>
    <x v="0"/>
    <x v="0"/>
    <x v="6"/>
    <x v="68"/>
    <n v="6521.69"/>
  </r>
  <r>
    <x v="67"/>
    <x v="0"/>
    <x v="0"/>
    <x v="6"/>
    <x v="51"/>
    <n v="6072.66"/>
  </r>
  <r>
    <x v="67"/>
    <x v="0"/>
    <x v="0"/>
    <x v="6"/>
    <x v="37"/>
    <n v="65951.360000000001"/>
  </r>
  <r>
    <x v="67"/>
    <x v="0"/>
    <x v="0"/>
    <x v="6"/>
    <x v="38"/>
    <n v="1325.14"/>
  </r>
  <r>
    <x v="67"/>
    <x v="0"/>
    <x v="0"/>
    <x v="6"/>
    <x v="41"/>
    <n v="10"/>
  </r>
  <r>
    <x v="67"/>
    <x v="0"/>
    <x v="0"/>
    <x v="6"/>
    <x v="42"/>
    <n v="11917.09"/>
  </r>
  <r>
    <x v="67"/>
    <x v="0"/>
    <x v="0"/>
    <x v="6"/>
    <x v="53"/>
    <n v="2663.22"/>
  </r>
  <r>
    <x v="67"/>
    <x v="0"/>
    <x v="0"/>
    <x v="6"/>
    <x v="43"/>
    <n v="3369"/>
  </r>
  <r>
    <x v="67"/>
    <x v="0"/>
    <x v="0"/>
    <x v="6"/>
    <x v="44"/>
    <n v="12632.67"/>
  </r>
  <r>
    <x v="67"/>
    <x v="0"/>
    <x v="0"/>
    <x v="6"/>
    <x v="45"/>
    <n v="28577.14"/>
  </r>
  <r>
    <x v="67"/>
    <x v="0"/>
    <x v="0"/>
    <x v="6"/>
    <x v="46"/>
    <n v="3128"/>
  </r>
  <r>
    <x v="67"/>
    <x v="0"/>
    <x v="0"/>
    <x v="7"/>
    <x v="43"/>
    <n v="8982.9699999999993"/>
  </r>
  <r>
    <x v="67"/>
    <x v="0"/>
    <x v="0"/>
    <x v="8"/>
    <x v="62"/>
    <n v="3713.28"/>
  </r>
  <r>
    <x v="67"/>
    <x v="0"/>
    <x v="0"/>
    <x v="8"/>
    <x v="63"/>
    <n v="23843"/>
  </r>
  <r>
    <x v="67"/>
    <x v="0"/>
    <x v="1"/>
    <x v="0"/>
    <x v="0"/>
    <n v="65266.23"/>
  </r>
  <r>
    <x v="67"/>
    <x v="0"/>
    <x v="1"/>
    <x v="2"/>
    <x v="2"/>
    <n v="1851.66"/>
  </r>
  <r>
    <x v="67"/>
    <x v="0"/>
    <x v="1"/>
    <x v="2"/>
    <x v="3"/>
    <n v="594.80999999999995"/>
  </r>
  <r>
    <x v="67"/>
    <x v="0"/>
    <x v="1"/>
    <x v="2"/>
    <x v="4"/>
    <n v="16855.57"/>
  </r>
  <r>
    <x v="67"/>
    <x v="0"/>
    <x v="1"/>
    <x v="3"/>
    <x v="1"/>
    <n v="61315.54"/>
  </r>
  <r>
    <x v="67"/>
    <x v="0"/>
    <x v="1"/>
    <x v="3"/>
    <x v="2"/>
    <n v="8654.99"/>
  </r>
  <r>
    <x v="67"/>
    <x v="0"/>
    <x v="1"/>
    <x v="3"/>
    <x v="3"/>
    <n v="100.52"/>
  </r>
  <r>
    <x v="67"/>
    <x v="0"/>
    <x v="1"/>
    <x v="3"/>
    <x v="4"/>
    <n v="55057.98"/>
  </r>
  <r>
    <x v="67"/>
    <x v="0"/>
    <x v="1"/>
    <x v="4"/>
    <x v="6"/>
    <n v="817.54"/>
  </r>
  <r>
    <x v="67"/>
    <x v="0"/>
    <x v="1"/>
    <x v="4"/>
    <x v="55"/>
    <n v="7719.62"/>
  </r>
  <r>
    <x v="67"/>
    <x v="0"/>
    <x v="1"/>
    <x v="4"/>
    <x v="7"/>
    <n v="1455.39"/>
  </r>
  <r>
    <x v="67"/>
    <x v="0"/>
    <x v="1"/>
    <x v="4"/>
    <x v="8"/>
    <n v="9838.85"/>
  </r>
  <r>
    <x v="67"/>
    <x v="0"/>
    <x v="1"/>
    <x v="4"/>
    <x v="9"/>
    <n v="2577.7600000000002"/>
  </r>
  <r>
    <x v="67"/>
    <x v="0"/>
    <x v="1"/>
    <x v="4"/>
    <x v="10"/>
    <n v="11789.59"/>
  </r>
  <r>
    <x v="67"/>
    <x v="0"/>
    <x v="1"/>
    <x v="4"/>
    <x v="11"/>
    <n v="81.14"/>
  </r>
  <r>
    <x v="67"/>
    <x v="0"/>
    <x v="1"/>
    <x v="4"/>
    <x v="12"/>
    <n v="395.56"/>
  </r>
  <r>
    <x v="67"/>
    <x v="0"/>
    <x v="1"/>
    <x v="4"/>
    <x v="13"/>
    <n v="162.37"/>
  </r>
  <r>
    <x v="67"/>
    <x v="0"/>
    <x v="1"/>
    <x v="4"/>
    <x v="14"/>
    <n v="2340.25"/>
  </r>
  <r>
    <x v="67"/>
    <x v="0"/>
    <x v="1"/>
    <x v="4"/>
    <x v="15"/>
    <n v="1636.06"/>
  </r>
  <r>
    <x v="67"/>
    <x v="0"/>
    <x v="1"/>
    <x v="4"/>
    <x v="16"/>
    <n v="17793.240000000002"/>
  </r>
  <r>
    <x v="67"/>
    <x v="0"/>
    <x v="1"/>
    <x v="4"/>
    <x v="17"/>
    <n v="28.3"/>
  </r>
  <r>
    <x v="67"/>
    <x v="0"/>
    <x v="1"/>
    <x v="4"/>
    <x v="56"/>
    <n v="184.19"/>
  </r>
  <r>
    <x v="67"/>
    <x v="0"/>
    <x v="1"/>
    <x v="5"/>
    <x v="18"/>
    <n v="8005.68"/>
  </r>
  <r>
    <x v="67"/>
    <x v="0"/>
    <x v="1"/>
    <x v="5"/>
    <x v="19"/>
    <n v="3559.23"/>
  </r>
  <r>
    <x v="67"/>
    <x v="0"/>
    <x v="1"/>
    <x v="5"/>
    <x v="20"/>
    <n v="343.03"/>
  </r>
  <r>
    <x v="67"/>
    <x v="0"/>
    <x v="1"/>
    <x v="5"/>
    <x v="22"/>
    <n v="112.22"/>
  </r>
  <r>
    <x v="67"/>
    <x v="0"/>
    <x v="1"/>
    <x v="6"/>
    <x v="23"/>
    <n v="215.39"/>
  </r>
  <r>
    <x v="67"/>
    <x v="0"/>
    <x v="1"/>
    <x v="6"/>
    <x v="24"/>
    <n v="53.22"/>
  </r>
  <r>
    <x v="67"/>
    <x v="0"/>
    <x v="1"/>
    <x v="6"/>
    <x v="27"/>
    <n v="11530.61"/>
  </r>
  <r>
    <x v="67"/>
    <x v="0"/>
    <x v="1"/>
    <x v="6"/>
    <x v="28"/>
    <n v="497"/>
  </r>
  <r>
    <x v="67"/>
    <x v="0"/>
    <x v="1"/>
    <x v="6"/>
    <x v="33"/>
    <n v="197.83"/>
  </r>
  <r>
    <x v="67"/>
    <x v="0"/>
    <x v="1"/>
    <x v="6"/>
    <x v="35"/>
    <n v="3527.27"/>
  </r>
  <r>
    <x v="67"/>
    <x v="0"/>
    <x v="1"/>
    <x v="6"/>
    <x v="38"/>
    <n v="115.9"/>
  </r>
  <r>
    <x v="67"/>
    <x v="0"/>
    <x v="1"/>
    <x v="6"/>
    <x v="43"/>
    <n v="325"/>
  </r>
  <r>
    <x v="67"/>
    <x v="0"/>
    <x v="1"/>
    <x v="6"/>
    <x v="46"/>
    <n v="891"/>
  </r>
  <r>
    <x v="67"/>
    <x v="0"/>
    <x v="1"/>
    <x v="7"/>
    <x v="43"/>
    <n v="6940.28"/>
  </r>
  <r>
    <x v="68"/>
    <x v="0"/>
    <x v="0"/>
    <x v="0"/>
    <x v="0"/>
    <n v="12008.32"/>
  </r>
  <r>
    <x v="68"/>
    <x v="0"/>
    <x v="0"/>
    <x v="1"/>
    <x v="0"/>
    <n v="-225420.05"/>
  </r>
  <r>
    <x v="68"/>
    <x v="0"/>
    <x v="0"/>
    <x v="2"/>
    <x v="1"/>
    <n v="3104995.07"/>
  </r>
  <r>
    <x v="68"/>
    <x v="0"/>
    <x v="0"/>
    <x v="2"/>
    <x v="2"/>
    <n v="86768.83"/>
  </r>
  <r>
    <x v="68"/>
    <x v="0"/>
    <x v="0"/>
    <x v="2"/>
    <x v="3"/>
    <n v="23736.76"/>
  </r>
  <r>
    <x v="68"/>
    <x v="0"/>
    <x v="0"/>
    <x v="2"/>
    <x v="4"/>
    <n v="90653.73"/>
  </r>
  <r>
    <x v="68"/>
    <x v="0"/>
    <x v="0"/>
    <x v="2"/>
    <x v="5"/>
    <n v="47990.1"/>
  </r>
  <r>
    <x v="68"/>
    <x v="0"/>
    <x v="0"/>
    <x v="2"/>
    <x v="54"/>
    <n v="52525"/>
  </r>
  <r>
    <x v="68"/>
    <x v="0"/>
    <x v="0"/>
    <x v="3"/>
    <x v="1"/>
    <n v="2087728.13"/>
  </r>
  <r>
    <x v="68"/>
    <x v="0"/>
    <x v="0"/>
    <x v="3"/>
    <x v="2"/>
    <n v="84360.17"/>
  </r>
  <r>
    <x v="68"/>
    <x v="0"/>
    <x v="0"/>
    <x v="3"/>
    <x v="3"/>
    <n v="164198.75"/>
  </r>
  <r>
    <x v="68"/>
    <x v="0"/>
    <x v="0"/>
    <x v="3"/>
    <x v="4"/>
    <n v="6300.08"/>
  </r>
  <r>
    <x v="68"/>
    <x v="0"/>
    <x v="0"/>
    <x v="3"/>
    <x v="5"/>
    <n v="359.9"/>
  </r>
  <r>
    <x v="68"/>
    <x v="0"/>
    <x v="0"/>
    <x v="4"/>
    <x v="7"/>
    <n v="254898.62"/>
  </r>
  <r>
    <x v="68"/>
    <x v="0"/>
    <x v="0"/>
    <x v="4"/>
    <x v="8"/>
    <n v="176152.72"/>
  </r>
  <r>
    <x v="68"/>
    <x v="0"/>
    <x v="0"/>
    <x v="4"/>
    <x v="9"/>
    <n v="505982.74"/>
  </r>
  <r>
    <x v="68"/>
    <x v="0"/>
    <x v="0"/>
    <x v="4"/>
    <x v="10"/>
    <n v="285987.52"/>
  </r>
  <r>
    <x v="68"/>
    <x v="0"/>
    <x v="0"/>
    <x v="4"/>
    <x v="11"/>
    <n v="7876.16"/>
  </r>
  <r>
    <x v="68"/>
    <x v="0"/>
    <x v="0"/>
    <x v="4"/>
    <x v="12"/>
    <n v="5867.78"/>
  </r>
  <r>
    <x v="68"/>
    <x v="0"/>
    <x v="0"/>
    <x v="4"/>
    <x v="13"/>
    <n v="20176.919999999998"/>
  </r>
  <r>
    <x v="68"/>
    <x v="0"/>
    <x v="0"/>
    <x v="4"/>
    <x v="14"/>
    <n v="59277.93"/>
  </r>
  <r>
    <x v="68"/>
    <x v="0"/>
    <x v="0"/>
    <x v="4"/>
    <x v="15"/>
    <n v="537787.26"/>
  </r>
  <r>
    <x v="68"/>
    <x v="0"/>
    <x v="0"/>
    <x v="4"/>
    <x v="16"/>
    <n v="771950.93"/>
  </r>
  <r>
    <x v="68"/>
    <x v="0"/>
    <x v="0"/>
    <x v="5"/>
    <x v="18"/>
    <n v="250030.22"/>
  </r>
  <r>
    <x v="68"/>
    <x v="0"/>
    <x v="0"/>
    <x v="5"/>
    <x v="19"/>
    <n v="41817.760000000002"/>
  </r>
  <r>
    <x v="68"/>
    <x v="0"/>
    <x v="0"/>
    <x v="5"/>
    <x v="20"/>
    <n v="49195.199999999997"/>
  </r>
  <r>
    <x v="68"/>
    <x v="0"/>
    <x v="0"/>
    <x v="5"/>
    <x v="21"/>
    <n v="53961.56"/>
  </r>
  <r>
    <x v="68"/>
    <x v="0"/>
    <x v="0"/>
    <x v="5"/>
    <x v="22"/>
    <n v="163251.12"/>
  </r>
  <r>
    <x v="68"/>
    <x v="0"/>
    <x v="0"/>
    <x v="6"/>
    <x v="24"/>
    <n v="1120.08"/>
  </r>
  <r>
    <x v="68"/>
    <x v="0"/>
    <x v="0"/>
    <x v="6"/>
    <x v="25"/>
    <n v="250"/>
  </r>
  <r>
    <x v="68"/>
    <x v="0"/>
    <x v="0"/>
    <x v="6"/>
    <x v="26"/>
    <n v="1465"/>
  </r>
  <r>
    <x v="68"/>
    <x v="0"/>
    <x v="0"/>
    <x v="6"/>
    <x v="27"/>
    <n v="292836.18"/>
  </r>
  <r>
    <x v="68"/>
    <x v="0"/>
    <x v="0"/>
    <x v="6"/>
    <x v="28"/>
    <n v="1982"/>
  </r>
  <r>
    <x v="68"/>
    <x v="0"/>
    <x v="0"/>
    <x v="6"/>
    <x v="33"/>
    <n v="150780.07"/>
  </r>
  <r>
    <x v="68"/>
    <x v="0"/>
    <x v="0"/>
    <x v="6"/>
    <x v="34"/>
    <n v="53288.32"/>
  </r>
  <r>
    <x v="68"/>
    <x v="0"/>
    <x v="0"/>
    <x v="6"/>
    <x v="37"/>
    <n v="23196.89"/>
  </r>
  <r>
    <x v="68"/>
    <x v="0"/>
    <x v="0"/>
    <x v="6"/>
    <x v="38"/>
    <n v="17632.77"/>
  </r>
  <r>
    <x v="68"/>
    <x v="0"/>
    <x v="0"/>
    <x v="6"/>
    <x v="39"/>
    <n v="1994.52"/>
  </r>
  <r>
    <x v="68"/>
    <x v="0"/>
    <x v="0"/>
    <x v="6"/>
    <x v="41"/>
    <n v="61279.66"/>
  </r>
  <r>
    <x v="68"/>
    <x v="0"/>
    <x v="0"/>
    <x v="6"/>
    <x v="53"/>
    <n v="132133.35999999999"/>
  </r>
  <r>
    <x v="68"/>
    <x v="0"/>
    <x v="0"/>
    <x v="6"/>
    <x v="43"/>
    <n v="10330.68"/>
  </r>
  <r>
    <x v="68"/>
    <x v="0"/>
    <x v="0"/>
    <x v="6"/>
    <x v="44"/>
    <n v="355299.64"/>
  </r>
  <r>
    <x v="68"/>
    <x v="0"/>
    <x v="0"/>
    <x v="6"/>
    <x v="45"/>
    <n v="139169.32999999999"/>
  </r>
  <r>
    <x v="68"/>
    <x v="0"/>
    <x v="0"/>
    <x v="6"/>
    <x v="46"/>
    <n v="6103.99"/>
  </r>
  <r>
    <x v="68"/>
    <x v="0"/>
    <x v="0"/>
    <x v="7"/>
    <x v="43"/>
    <n v="41220.33"/>
  </r>
  <r>
    <x v="68"/>
    <x v="0"/>
    <x v="1"/>
    <x v="0"/>
    <x v="0"/>
    <n v="213411.73"/>
  </r>
  <r>
    <x v="68"/>
    <x v="0"/>
    <x v="1"/>
    <x v="2"/>
    <x v="1"/>
    <n v="335667.18"/>
  </r>
  <r>
    <x v="68"/>
    <x v="0"/>
    <x v="1"/>
    <x v="2"/>
    <x v="3"/>
    <n v="38695"/>
  </r>
  <r>
    <x v="68"/>
    <x v="0"/>
    <x v="1"/>
    <x v="2"/>
    <x v="4"/>
    <n v="250"/>
  </r>
  <r>
    <x v="68"/>
    <x v="0"/>
    <x v="1"/>
    <x v="3"/>
    <x v="1"/>
    <n v="118079.08"/>
  </r>
  <r>
    <x v="68"/>
    <x v="0"/>
    <x v="1"/>
    <x v="3"/>
    <x v="3"/>
    <n v="3465"/>
  </r>
  <r>
    <x v="68"/>
    <x v="0"/>
    <x v="1"/>
    <x v="3"/>
    <x v="4"/>
    <n v="125554.4"/>
  </r>
  <r>
    <x v="68"/>
    <x v="0"/>
    <x v="1"/>
    <x v="4"/>
    <x v="7"/>
    <n v="28093.18"/>
  </r>
  <r>
    <x v="68"/>
    <x v="0"/>
    <x v="1"/>
    <x v="4"/>
    <x v="8"/>
    <n v="18590.8"/>
  </r>
  <r>
    <x v="68"/>
    <x v="0"/>
    <x v="1"/>
    <x v="4"/>
    <x v="9"/>
    <n v="58100.19"/>
  </r>
  <r>
    <x v="68"/>
    <x v="0"/>
    <x v="1"/>
    <x v="4"/>
    <x v="10"/>
    <n v="28295.77"/>
  </r>
  <r>
    <x v="68"/>
    <x v="0"/>
    <x v="1"/>
    <x v="4"/>
    <x v="11"/>
    <n v="869.03"/>
  </r>
  <r>
    <x v="68"/>
    <x v="0"/>
    <x v="1"/>
    <x v="4"/>
    <x v="12"/>
    <n v="614.34"/>
  </r>
  <r>
    <x v="68"/>
    <x v="0"/>
    <x v="1"/>
    <x v="4"/>
    <x v="13"/>
    <n v="2177.84"/>
  </r>
  <r>
    <x v="68"/>
    <x v="0"/>
    <x v="1"/>
    <x v="4"/>
    <x v="14"/>
    <n v="5747.96"/>
  </r>
  <r>
    <x v="68"/>
    <x v="0"/>
    <x v="1"/>
    <x v="4"/>
    <x v="15"/>
    <n v="59408.54"/>
  </r>
  <r>
    <x v="68"/>
    <x v="0"/>
    <x v="1"/>
    <x v="4"/>
    <x v="16"/>
    <n v="41760.75"/>
  </r>
  <r>
    <x v="68"/>
    <x v="0"/>
    <x v="1"/>
    <x v="5"/>
    <x v="18"/>
    <n v="58219.8"/>
  </r>
  <r>
    <x v="68"/>
    <x v="0"/>
    <x v="1"/>
    <x v="5"/>
    <x v="21"/>
    <n v="4394.62"/>
  </r>
  <r>
    <x v="68"/>
    <x v="0"/>
    <x v="1"/>
    <x v="5"/>
    <x v="22"/>
    <n v="1.89"/>
  </r>
  <r>
    <x v="68"/>
    <x v="0"/>
    <x v="1"/>
    <x v="6"/>
    <x v="27"/>
    <n v="3552.06"/>
  </r>
  <r>
    <x v="68"/>
    <x v="0"/>
    <x v="1"/>
    <x v="6"/>
    <x v="28"/>
    <n v="26844.95"/>
  </r>
  <r>
    <x v="68"/>
    <x v="0"/>
    <x v="1"/>
    <x v="6"/>
    <x v="29"/>
    <n v="11514.08"/>
  </r>
  <r>
    <x v="68"/>
    <x v="0"/>
    <x v="1"/>
    <x v="6"/>
    <x v="34"/>
    <n v="57567.26"/>
  </r>
  <r>
    <x v="68"/>
    <x v="0"/>
    <x v="1"/>
    <x v="6"/>
    <x v="35"/>
    <n v="61205.18"/>
  </r>
  <r>
    <x v="68"/>
    <x v="0"/>
    <x v="1"/>
    <x v="6"/>
    <x v="36"/>
    <n v="549.32000000000005"/>
  </r>
  <r>
    <x v="68"/>
    <x v="0"/>
    <x v="1"/>
    <x v="6"/>
    <x v="59"/>
    <n v="833"/>
  </r>
  <r>
    <x v="68"/>
    <x v="0"/>
    <x v="1"/>
    <x v="6"/>
    <x v="37"/>
    <n v="100627.69"/>
  </r>
  <r>
    <x v="68"/>
    <x v="0"/>
    <x v="1"/>
    <x v="6"/>
    <x v="38"/>
    <n v="16284.4"/>
  </r>
  <r>
    <x v="68"/>
    <x v="0"/>
    <x v="1"/>
    <x v="6"/>
    <x v="39"/>
    <n v="2814.26"/>
  </r>
  <r>
    <x v="68"/>
    <x v="0"/>
    <x v="1"/>
    <x v="6"/>
    <x v="44"/>
    <n v="127439.23"/>
  </r>
  <r>
    <x v="68"/>
    <x v="0"/>
    <x v="1"/>
    <x v="6"/>
    <x v="46"/>
    <n v="5896.32"/>
  </r>
  <r>
    <x v="68"/>
    <x v="0"/>
    <x v="1"/>
    <x v="7"/>
    <x v="43"/>
    <n v="22250.39"/>
  </r>
  <r>
    <x v="69"/>
    <x v="0"/>
    <x v="0"/>
    <x v="0"/>
    <x v="0"/>
    <n v="716676.5"/>
  </r>
  <r>
    <x v="69"/>
    <x v="0"/>
    <x v="0"/>
    <x v="1"/>
    <x v="0"/>
    <n v="-766045.91"/>
  </r>
  <r>
    <x v="69"/>
    <x v="0"/>
    <x v="0"/>
    <x v="2"/>
    <x v="1"/>
    <n v="17801024.170000002"/>
  </r>
  <r>
    <x v="69"/>
    <x v="0"/>
    <x v="0"/>
    <x v="2"/>
    <x v="2"/>
    <n v="354602.63"/>
  </r>
  <r>
    <x v="69"/>
    <x v="0"/>
    <x v="0"/>
    <x v="2"/>
    <x v="3"/>
    <n v="110616.31"/>
  </r>
  <r>
    <x v="69"/>
    <x v="0"/>
    <x v="0"/>
    <x v="2"/>
    <x v="4"/>
    <n v="483277.43"/>
  </r>
  <r>
    <x v="69"/>
    <x v="0"/>
    <x v="0"/>
    <x v="2"/>
    <x v="5"/>
    <n v="172505.91"/>
  </r>
  <r>
    <x v="69"/>
    <x v="0"/>
    <x v="0"/>
    <x v="2"/>
    <x v="54"/>
    <n v="282966"/>
  </r>
  <r>
    <x v="69"/>
    <x v="0"/>
    <x v="0"/>
    <x v="3"/>
    <x v="1"/>
    <n v="8233891"/>
  </r>
  <r>
    <x v="69"/>
    <x v="0"/>
    <x v="0"/>
    <x v="3"/>
    <x v="2"/>
    <n v="342896.7"/>
  </r>
  <r>
    <x v="69"/>
    <x v="0"/>
    <x v="0"/>
    <x v="3"/>
    <x v="3"/>
    <n v="219961.87"/>
  </r>
  <r>
    <x v="69"/>
    <x v="0"/>
    <x v="0"/>
    <x v="3"/>
    <x v="4"/>
    <n v="353826.46"/>
  </r>
  <r>
    <x v="69"/>
    <x v="0"/>
    <x v="0"/>
    <x v="3"/>
    <x v="5"/>
    <n v="119535.15"/>
  </r>
  <r>
    <x v="69"/>
    <x v="0"/>
    <x v="0"/>
    <x v="4"/>
    <x v="6"/>
    <n v="8277.7199999999993"/>
  </r>
  <r>
    <x v="69"/>
    <x v="0"/>
    <x v="0"/>
    <x v="4"/>
    <x v="55"/>
    <n v="8973.33"/>
  </r>
  <r>
    <x v="69"/>
    <x v="0"/>
    <x v="0"/>
    <x v="4"/>
    <x v="7"/>
    <n v="1440541.83"/>
  </r>
  <r>
    <x v="69"/>
    <x v="0"/>
    <x v="0"/>
    <x v="4"/>
    <x v="8"/>
    <n v="687662.86"/>
  </r>
  <r>
    <x v="69"/>
    <x v="0"/>
    <x v="0"/>
    <x v="4"/>
    <x v="9"/>
    <n v="2902342.43"/>
  </r>
  <r>
    <x v="69"/>
    <x v="0"/>
    <x v="0"/>
    <x v="4"/>
    <x v="10"/>
    <n v="1140914.25"/>
  </r>
  <r>
    <x v="69"/>
    <x v="0"/>
    <x v="0"/>
    <x v="4"/>
    <x v="11"/>
    <n v="59789.24"/>
  </r>
  <r>
    <x v="69"/>
    <x v="0"/>
    <x v="0"/>
    <x v="4"/>
    <x v="12"/>
    <n v="28636.53"/>
  </r>
  <r>
    <x v="69"/>
    <x v="0"/>
    <x v="0"/>
    <x v="4"/>
    <x v="13"/>
    <n v="82364.009999999995"/>
  </r>
  <r>
    <x v="69"/>
    <x v="0"/>
    <x v="0"/>
    <x v="4"/>
    <x v="14"/>
    <n v="191647.51"/>
  </r>
  <r>
    <x v="69"/>
    <x v="0"/>
    <x v="0"/>
    <x v="4"/>
    <x v="15"/>
    <n v="2427783.9500000002"/>
  </r>
  <r>
    <x v="69"/>
    <x v="0"/>
    <x v="0"/>
    <x v="4"/>
    <x v="16"/>
    <n v="2647985.02"/>
  </r>
  <r>
    <x v="69"/>
    <x v="0"/>
    <x v="0"/>
    <x v="4"/>
    <x v="17"/>
    <n v="46331.62"/>
  </r>
  <r>
    <x v="69"/>
    <x v="0"/>
    <x v="0"/>
    <x v="4"/>
    <x v="56"/>
    <n v="41641.949999999997"/>
  </r>
  <r>
    <x v="69"/>
    <x v="0"/>
    <x v="0"/>
    <x v="5"/>
    <x v="18"/>
    <n v="1053110.1100000001"/>
  </r>
  <r>
    <x v="69"/>
    <x v="0"/>
    <x v="0"/>
    <x v="5"/>
    <x v="19"/>
    <n v="91956.08"/>
  </r>
  <r>
    <x v="69"/>
    <x v="0"/>
    <x v="0"/>
    <x v="5"/>
    <x v="20"/>
    <n v="917067.03"/>
  </r>
  <r>
    <x v="69"/>
    <x v="0"/>
    <x v="0"/>
    <x v="5"/>
    <x v="21"/>
    <n v="404630.74"/>
  </r>
  <r>
    <x v="69"/>
    <x v="0"/>
    <x v="0"/>
    <x v="5"/>
    <x v="22"/>
    <n v="349944.21"/>
  </r>
  <r>
    <x v="69"/>
    <x v="0"/>
    <x v="0"/>
    <x v="6"/>
    <x v="23"/>
    <n v="78414.600000000006"/>
  </r>
  <r>
    <x v="69"/>
    <x v="0"/>
    <x v="0"/>
    <x v="6"/>
    <x v="24"/>
    <n v="28710.5"/>
  </r>
  <r>
    <x v="69"/>
    <x v="0"/>
    <x v="0"/>
    <x v="6"/>
    <x v="25"/>
    <n v="197178.31"/>
  </r>
  <r>
    <x v="69"/>
    <x v="0"/>
    <x v="0"/>
    <x v="6"/>
    <x v="49"/>
    <n v="15940.98"/>
  </r>
  <r>
    <x v="69"/>
    <x v="0"/>
    <x v="0"/>
    <x v="6"/>
    <x v="57"/>
    <n v="991153.96"/>
  </r>
  <r>
    <x v="69"/>
    <x v="0"/>
    <x v="0"/>
    <x v="6"/>
    <x v="26"/>
    <n v="58792.67"/>
  </r>
  <r>
    <x v="69"/>
    <x v="0"/>
    <x v="0"/>
    <x v="6"/>
    <x v="27"/>
    <n v="320760.24"/>
  </r>
  <r>
    <x v="69"/>
    <x v="0"/>
    <x v="0"/>
    <x v="6"/>
    <x v="28"/>
    <n v="4478.75"/>
  </r>
  <r>
    <x v="69"/>
    <x v="0"/>
    <x v="0"/>
    <x v="6"/>
    <x v="29"/>
    <n v="36541.379999999997"/>
  </r>
  <r>
    <x v="69"/>
    <x v="0"/>
    <x v="0"/>
    <x v="6"/>
    <x v="30"/>
    <n v="456905.15"/>
  </r>
  <r>
    <x v="69"/>
    <x v="0"/>
    <x v="0"/>
    <x v="6"/>
    <x v="31"/>
    <n v="16726.330000000002"/>
  </r>
  <r>
    <x v="69"/>
    <x v="0"/>
    <x v="0"/>
    <x v="6"/>
    <x v="32"/>
    <n v="40324.11"/>
  </r>
  <r>
    <x v="69"/>
    <x v="0"/>
    <x v="0"/>
    <x v="6"/>
    <x v="33"/>
    <n v="77747.87"/>
  </r>
  <r>
    <x v="69"/>
    <x v="0"/>
    <x v="0"/>
    <x v="6"/>
    <x v="34"/>
    <n v="84503.2"/>
  </r>
  <r>
    <x v="69"/>
    <x v="0"/>
    <x v="0"/>
    <x v="6"/>
    <x v="35"/>
    <n v="30358.36"/>
  </r>
  <r>
    <x v="69"/>
    <x v="0"/>
    <x v="0"/>
    <x v="6"/>
    <x v="36"/>
    <n v="254475.08"/>
  </r>
  <r>
    <x v="69"/>
    <x v="0"/>
    <x v="0"/>
    <x v="6"/>
    <x v="51"/>
    <n v="242474.49"/>
  </r>
  <r>
    <x v="69"/>
    <x v="0"/>
    <x v="0"/>
    <x v="6"/>
    <x v="52"/>
    <n v="478807.51"/>
  </r>
  <r>
    <x v="69"/>
    <x v="0"/>
    <x v="0"/>
    <x v="6"/>
    <x v="67"/>
    <n v="2177.4499999999998"/>
  </r>
  <r>
    <x v="69"/>
    <x v="0"/>
    <x v="0"/>
    <x v="6"/>
    <x v="37"/>
    <n v="429445.48"/>
  </r>
  <r>
    <x v="69"/>
    <x v="0"/>
    <x v="0"/>
    <x v="6"/>
    <x v="38"/>
    <n v="113329.60000000001"/>
  </r>
  <r>
    <x v="69"/>
    <x v="0"/>
    <x v="0"/>
    <x v="6"/>
    <x v="39"/>
    <n v="5135.67"/>
  </r>
  <r>
    <x v="69"/>
    <x v="0"/>
    <x v="0"/>
    <x v="6"/>
    <x v="40"/>
    <n v="53763.15"/>
  </r>
  <r>
    <x v="69"/>
    <x v="0"/>
    <x v="0"/>
    <x v="6"/>
    <x v="41"/>
    <n v="805358.4"/>
  </r>
  <r>
    <x v="69"/>
    <x v="0"/>
    <x v="0"/>
    <x v="6"/>
    <x v="42"/>
    <n v="99350"/>
  </r>
  <r>
    <x v="69"/>
    <x v="0"/>
    <x v="0"/>
    <x v="6"/>
    <x v="43"/>
    <n v="61491.6"/>
  </r>
  <r>
    <x v="69"/>
    <x v="0"/>
    <x v="0"/>
    <x v="6"/>
    <x v="44"/>
    <n v="364567.76"/>
  </r>
  <r>
    <x v="69"/>
    <x v="0"/>
    <x v="0"/>
    <x v="6"/>
    <x v="60"/>
    <n v="148418.79999999999"/>
  </r>
  <r>
    <x v="69"/>
    <x v="0"/>
    <x v="0"/>
    <x v="6"/>
    <x v="45"/>
    <n v="550059.17000000004"/>
  </r>
  <r>
    <x v="69"/>
    <x v="0"/>
    <x v="0"/>
    <x v="6"/>
    <x v="70"/>
    <n v="15015.48"/>
  </r>
  <r>
    <x v="69"/>
    <x v="0"/>
    <x v="0"/>
    <x v="6"/>
    <x v="46"/>
    <n v="98762.15"/>
  </r>
  <r>
    <x v="69"/>
    <x v="0"/>
    <x v="0"/>
    <x v="6"/>
    <x v="77"/>
    <n v="2941.11"/>
  </r>
  <r>
    <x v="69"/>
    <x v="0"/>
    <x v="0"/>
    <x v="7"/>
    <x v="43"/>
    <n v="46320.87"/>
  </r>
  <r>
    <x v="69"/>
    <x v="0"/>
    <x v="0"/>
    <x v="8"/>
    <x v="61"/>
    <n v="6000"/>
  </r>
  <r>
    <x v="69"/>
    <x v="0"/>
    <x v="0"/>
    <x v="8"/>
    <x v="47"/>
    <n v="323086.32"/>
  </r>
  <r>
    <x v="69"/>
    <x v="0"/>
    <x v="0"/>
    <x v="8"/>
    <x v="64"/>
    <n v="166846.04"/>
  </r>
  <r>
    <x v="69"/>
    <x v="0"/>
    <x v="0"/>
    <x v="8"/>
    <x v="65"/>
    <n v="32169.05"/>
  </r>
  <r>
    <x v="69"/>
    <x v="0"/>
    <x v="0"/>
    <x v="8"/>
    <x v="48"/>
    <n v="23395.13"/>
  </r>
  <r>
    <x v="69"/>
    <x v="0"/>
    <x v="1"/>
    <x v="0"/>
    <x v="0"/>
    <n v="49369.41"/>
  </r>
  <r>
    <x v="69"/>
    <x v="0"/>
    <x v="1"/>
    <x v="2"/>
    <x v="1"/>
    <n v="1092862.94"/>
  </r>
  <r>
    <x v="69"/>
    <x v="0"/>
    <x v="1"/>
    <x v="2"/>
    <x v="2"/>
    <n v="45345.7"/>
  </r>
  <r>
    <x v="69"/>
    <x v="0"/>
    <x v="1"/>
    <x v="2"/>
    <x v="3"/>
    <n v="34533.08"/>
  </r>
  <r>
    <x v="69"/>
    <x v="0"/>
    <x v="1"/>
    <x v="2"/>
    <x v="4"/>
    <n v="89551.91"/>
  </r>
  <r>
    <x v="69"/>
    <x v="0"/>
    <x v="1"/>
    <x v="2"/>
    <x v="5"/>
    <n v="22618.02"/>
  </r>
  <r>
    <x v="69"/>
    <x v="0"/>
    <x v="1"/>
    <x v="3"/>
    <x v="1"/>
    <n v="126785.59"/>
  </r>
  <r>
    <x v="69"/>
    <x v="0"/>
    <x v="1"/>
    <x v="3"/>
    <x v="2"/>
    <n v="7566.16"/>
  </r>
  <r>
    <x v="69"/>
    <x v="0"/>
    <x v="1"/>
    <x v="3"/>
    <x v="3"/>
    <n v="61967.5"/>
  </r>
  <r>
    <x v="69"/>
    <x v="0"/>
    <x v="1"/>
    <x v="3"/>
    <x v="4"/>
    <n v="122525.96"/>
  </r>
  <r>
    <x v="69"/>
    <x v="0"/>
    <x v="1"/>
    <x v="3"/>
    <x v="5"/>
    <n v="2310.44"/>
  </r>
  <r>
    <x v="69"/>
    <x v="0"/>
    <x v="1"/>
    <x v="4"/>
    <x v="6"/>
    <n v="632.72"/>
  </r>
  <r>
    <x v="69"/>
    <x v="0"/>
    <x v="1"/>
    <x v="4"/>
    <x v="55"/>
    <n v="218.82"/>
  </r>
  <r>
    <x v="69"/>
    <x v="0"/>
    <x v="1"/>
    <x v="4"/>
    <x v="7"/>
    <n v="96586.69"/>
  </r>
  <r>
    <x v="69"/>
    <x v="0"/>
    <x v="1"/>
    <x v="4"/>
    <x v="8"/>
    <n v="23988.79"/>
  </r>
  <r>
    <x v="69"/>
    <x v="0"/>
    <x v="1"/>
    <x v="4"/>
    <x v="9"/>
    <n v="182821.05"/>
  </r>
  <r>
    <x v="69"/>
    <x v="0"/>
    <x v="1"/>
    <x v="4"/>
    <x v="10"/>
    <n v="34325.53"/>
  </r>
  <r>
    <x v="69"/>
    <x v="0"/>
    <x v="1"/>
    <x v="4"/>
    <x v="11"/>
    <n v="3925.5"/>
  </r>
  <r>
    <x v="69"/>
    <x v="0"/>
    <x v="1"/>
    <x v="4"/>
    <x v="12"/>
    <n v="1094.4100000000001"/>
  </r>
  <r>
    <x v="69"/>
    <x v="0"/>
    <x v="1"/>
    <x v="4"/>
    <x v="13"/>
    <n v="5352.19"/>
  </r>
  <r>
    <x v="69"/>
    <x v="0"/>
    <x v="1"/>
    <x v="4"/>
    <x v="14"/>
    <n v="9800.92"/>
  </r>
  <r>
    <x v="69"/>
    <x v="0"/>
    <x v="1"/>
    <x v="4"/>
    <x v="15"/>
    <n v="149654.78"/>
  </r>
  <r>
    <x v="69"/>
    <x v="0"/>
    <x v="1"/>
    <x v="4"/>
    <x v="16"/>
    <n v="25715.91"/>
  </r>
  <r>
    <x v="69"/>
    <x v="0"/>
    <x v="1"/>
    <x v="4"/>
    <x v="17"/>
    <n v="2861.62"/>
  </r>
  <r>
    <x v="69"/>
    <x v="0"/>
    <x v="1"/>
    <x v="4"/>
    <x v="56"/>
    <n v="806.26"/>
  </r>
  <r>
    <x v="69"/>
    <x v="0"/>
    <x v="1"/>
    <x v="5"/>
    <x v="18"/>
    <n v="48031.69"/>
  </r>
  <r>
    <x v="69"/>
    <x v="0"/>
    <x v="1"/>
    <x v="6"/>
    <x v="25"/>
    <n v="5000"/>
  </r>
  <r>
    <x v="69"/>
    <x v="0"/>
    <x v="1"/>
    <x v="6"/>
    <x v="27"/>
    <n v="-490"/>
  </r>
  <r>
    <x v="69"/>
    <x v="0"/>
    <x v="1"/>
    <x v="6"/>
    <x v="35"/>
    <n v="12939.35"/>
  </r>
  <r>
    <x v="69"/>
    <x v="0"/>
    <x v="1"/>
    <x v="6"/>
    <x v="40"/>
    <n v="547.96"/>
  </r>
  <r>
    <x v="69"/>
    <x v="0"/>
    <x v="1"/>
    <x v="6"/>
    <x v="46"/>
    <n v="81015.06"/>
  </r>
  <r>
    <x v="69"/>
    <x v="0"/>
    <x v="1"/>
    <x v="7"/>
    <x v="43"/>
    <n v="6720.29"/>
  </r>
  <r>
    <x v="70"/>
    <x v="0"/>
    <x v="0"/>
    <x v="0"/>
    <x v="0"/>
    <n v="132.06"/>
  </r>
  <r>
    <x v="70"/>
    <x v="0"/>
    <x v="0"/>
    <x v="1"/>
    <x v="0"/>
    <n v="-564351.62"/>
  </r>
  <r>
    <x v="70"/>
    <x v="0"/>
    <x v="0"/>
    <x v="2"/>
    <x v="1"/>
    <n v="8025244"/>
  </r>
  <r>
    <x v="70"/>
    <x v="0"/>
    <x v="0"/>
    <x v="2"/>
    <x v="2"/>
    <n v="53396.87"/>
  </r>
  <r>
    <x v="70"/>
    <x v="0"/>
    <x v="0"/>
    <x v="2"/>
    <x v="3"/>
    <n v="36026.46"/>
  </r>
  <r>
    <x v="70"/>
    <x v="0"/>
    <x v="0"/>
    <x v="2"/>
    <x v="4"/>
    <n v="184212.59"/>
  </r>
  <r>
    <x v="70"/>
    <x v="0"/>
    <x v="0"/>
    <x v="2"/>
    <x v="5"/>
    <n v="41907.65"/>
  </r>
  <r>
    <x v="70"/>
    <x v="0"/>
    <x v="0"/>
    <x v="2"/>
    <x v="54"/>
    <n v="94545"/>
  </r>
  <r>
    <x v="70"/>
    <x v="0"/>
    <x v="0"/>
    <x v="3"/>
    <x v="1"/>
    <n v="3155358.33"/>
  </r>
  <r>
    <x v="70"/>
    <x v="0"/>
    <x v="0"/>
    <x v="3"/>
    <x v="2"/>
    <n v="40012.400000000001"/>
  </r>
  <r>
    <x v="70"/>
    <x v="0"/>
    <x v="0"/>
    <x v="3"/>
    <x v="3"/>
    <n v="97525.119999999995"/>
  </r>
  <r>
    <x v="70"/>
    <x v="0"/>
    <x v="0"/>
    <x v="3"/>
    <x v="4"/>
    <n v="16087.94"/>
  </r>
  <r>
    <x v="70"/>
    <x v="0"/>
    <x v="0"/>
    <x v="3"/>
    <x v="5"/>
    <n v="4034.35"/>
  </r>
  <r>
    <x v="70"/>
    <x v="0"/>
    <x v="0"/>
    <x v="4"/>
    <x v="6"/>
    <n v="6563.1"/>
  </r>
  <r>
    <x v="70"/>
    <x v="0"/>
    <x v="0"/>
    <x v="4"/>
    <x v="7"/>
    <n v="654098.13"/>
  </r>
  <r>
    <x v="70"/>
    <x v="0"/>
    <x v="0"/>
    <x v="4"/>
    <x v="8"/>
    <n v="288715.92"/>
  </r>
  <r>
    <x v="70"/>
    <x v="0"/>
    <x v="0"/>
    <x v="4"/>
    <x v="9"/>
    <n v="1337119.6200000001"/>
  </r>
  <r>
    <x v="70"/>
    <x v="0"/>
    <x v="0"/>
    <x v="4"/>
    <x v="10"/>
    <n v="496773.6"/>
  </r>
  <r>
    <x v="70"/>
    <x v="0"/>
    <x v="0"/>
    <x v="4"/>
    <x v="11"/>
    <n v="31673.9"/>
  </r>
  <r>
    <x v="70"/>
    <x v="0"/>
    <x v="0"/>
    <x v="4"/>
    <x v="12"/>
    <n v="17663.16"/>
  </r>
  <r>
    <x v="70"/>
    <x v="0"/>
    <x v="0"/>
    <x v="4"/>
    <x v="13"/>
    <n v="54347.37"/>
  </r>
  <r>
    <x v="70"/>
    <x v="0"/>
    <x v="0"/>
    <x v="4"/>
    <x v="14"/>
    <n v="132140.32"/>
  </r>
  <r>
    <x v="70"/>
    <x v="0"/>
    <x v="0"/>
    <x v="4"/>
    <x v="15"/>
    <n v="1146021.8500000001"/>
  </r>
  <r>
    <x v="70"/>
    <x v="0"/>
    <x v="0"/>
    <x v="4"/>
    <x v="16"/>
    <n v="1172986.1399999999"/>
  </r>
  <r>
    <x v="70"/>
    <x v="0"/>
    <x v="0"/>
    <x v="4"/>
    <x v="17"/>
    <n v="21708.29"/>
  </r>
  <r>
    <x v="70"/>
    <x v="0"/>
    <x v="0"/>
    <x v="4"/>
    <x v="56"/>
    <n v="19304.62"/>
  </r>
  <r>
    <x v="70"/>
    <x v="0"/>
    <x v="0"/>
    <x v="5"/>
    <x v="18"/>
    <n v="554540.76"/>
  </r>
  <r>
    <x v="70"/>
    <x v="0"/>
    <x v="0"/>
    <x v="5"/>
    <x v="19"/>
    <n v="53072.3"/>
  </r>
  <r>
    <x v="70"/>
    <x v="0"/>
    <x v="0"/>
    <x v="5"/>
    <x v="20"/>
    <n v="306433.02"/>
  </r>
  <r>
    <x v="70"/>
    <x v="0"/>
    <x v="0"/>
    <x v="5"/>
    <x v="21"/>
    <n v="29522.81"/>
  </r>
  <r>
    <x v="70"/>
    <x v="0"/>
    <x v="0"/>
    <x v="5"/>
    <x v="22"/>
    <n v="77590.55"/>
  </r>
  <r>
    <x v="70"/>
    <x v="0"/>
    <x v="0"/>
    <x v="6"/>
    <x v="24"/>
    <n v="16186.88"/>
  </r>
  <r>
    <x v="70"/>
    <x v="0"/>
    <x v="0"/>
    <x v="6"/>
    <x v="25"/>
    <n v="4000"/>
  </r>
  <r>
    <x v="70"/>
    <x v="0"/>
    <x v="0"/>
    <x v="6"/>
    <x v="26"/>
    <n v="83495.89"/>
  </r>
  <r>
    <x v="70"/>
    <x v="0"/>
    <x v="0"/>
    <x v="6"/>
    <x v="27"/>
    <n v="288286.44"/>
  </r>
  <r>
    <x v="70"/>
    <x v="0"/>
    <x v="0"/>
    <x v="6"/>
    <x v="28"/>
    <n v="810"/>
  </r>
  <r>
    <x v="70"/>
    <x v="0"/>
    <x v="0"/>
    <x v="6"/>
    <x v="29"/>
    <n v="25094.99"/>
  </r>
  <r>
    <x v="70"/>
    <x v="0"/>
    <x v="0"/>
    <x v="6"/>
    <x v="50"/>
    <n v="36475.5"/>
  </r>
  <r>
    <x v="70"/>
    <x v="0"/>
    <x v="0"/>
    <x v="6"/>
    <x v="30"/>
    <n v="4014.5"/>
  </r>
  <r>
    <x v="70"/>
    <x v="0"/>
    <x v="0"/>
    <x v="6"/>
    <x v="33"/>
    <n v="73652.25"/>
  </r>
  <r>
    <x v="70"/>
    <x v="0"/>
    <x v="0"/>
    <x v="6"/>
    <x v="34"/>
    <n v="65899.45"/>
  </r>
  <r>
    <x v="70"/>
    <x v="0"/>
    <x v="0"/>
    <x v="6"/>
    <x v="35"/>
    <n v="45419.25"/>
  </r>
  <r>
    <x v="70"/>
    <x v="0"/>
    <x v="0"/>
    <x v="6"/>
    <x v="58"/>
    <n v="23392.5"/>
  </r>
  <r>
    <x v="70"/>
    <x v="0"/>
    <x v="0"/>
    <x v="6"/>
    <x v="59"/>
    <n v="52109.39"/>
  </r>
  <r>
    <x v="70"/>
    <x v="0"/>
    <x v="0"/>
    <x v="6"/>
    <x v="37"/>
    <n v="238866.3"/>
  </r>
  <r>
    <x v="70"/>
    <x v="0"/>
    <x v="0"/>
    <x v="6"/>
    <x v="38"/>
    <n v="225814.5"/>
  </r>
  <r>
    <x v="70"/>
    <x v="0"/>
    <x v="0"/>
    <x v="6"/>
    <x v="39"/>
    <n v="2238.71"/>
  </r>
  <r>
    <x v="70"/>
    <x v="0"/>
    <x v="0"/>
    <x v="6"/>
    <x v="40"/>
    <n v="3993.19"/>
  </r>
  <r>
    <x v="70"/>
    <x v="0"/>
    <x v="0"/>
    <x v="6"/>
    <x v="41"/>
    <n v="244248.98"/>
  </r>
  <r>
    <x v="70"/>
    <x v="0"/>
    <x v="0"/>
    <x v="6"/>
    <x v="42"/>
    <n v="115192.18"/>
  </r>
  <r>
    <x v="70"/>
    <x v="0"/>
    <x v="0"/>
    <x v="6"/>
    <x v="43"/>
    <n v="240"/>
  </r>
  <r>
    <x v="70"/>
    <x v="0"/>
    <x v="0"/>
    <x v="6"/>
    <x v="44"/>
    <n v="101722.87"/>
  </r>
  <r>
    <x v="70"/>
    <x v="0"/>
    <x v="0"/>
    <x v="6"/>
    <x v="60"/>
    <n v="122168.19"/>
  </r>
  <r>
    <x v="70"/>
    <x v="0"/>
    <x v="0"/>
    <x v="6"/>
    <x v="45"/>
    <n v="290185.90999999997"/>
  </r>
  <r>
    <x v="70"/>
    <x v="0"/>
    <x v="0"/>
    <x v="6"/>
    <x v="46"/>
    <n v="41861.56"/>
  </r>
  <r>
    <x v="70"/>
    <x v="0"/>
    <x v="0"/>
    <x v="7"/>
    <x v="43"/>
    <n v="22526.49"/>
  </r>
  <r>
    <x v="70"/>
    <x v="0"/>
    <x v="0"/>
    <x v="8"/>
    <x v="61"/>
    <n v="51053.32"/>
  </r>
  <r>
    <x v="70"/>
    <x v="0"/>
    <x v="0"/>
    <x v="8"/>
    <x v="63"/>
    <n v="33638.69"/>
  </r>
  <r>
    <x v="70"/>
    <x v="0"/>
    <x v="0"/>
    <x v="8"/>
    <x v="64"/>
    <n v="23267"/>
  </r>
  <r>
    <x v="70"/>
    <x v="0"/>
    <x v="0"/>
    <x v="8"/>
    <x v="48"/>
    <n v="18620.62"/>
  </r>
  <r>
    <x v="70"/>
    <x v="0"/>
    <x v="1"/>
    <x v="0"/>
    <x v="0"/>
    <n v="564219.56000000006"/>
  </r>
  <r>
    <x v="70"/>
    <x v="0"/>
    <x v="1"/>
    <x v="2"/>
    <x v="1"/>
    <n v="543063.81999999995"/>
  </r>
  <r>
    <x v="70"/>
    <x v="0"/>
    <x v="1"/>
    <x v="2"/>
    <x v="2"/>
    <n v="51766.39"/>
  </r>
  <r>
    <x v="70"/>
    <x v="0"/>
    <x v="1"/>
    <x v="2"/>
    <x v="3"/>
    <n v="31521.87"/>
  </r>
  <r>
    <x v="70"/>
    <x v="0"/>
    <x v="1"/>
    <x v="2"/>
    <x v="4"/>
    <n v="55423.37"/>
  </r>
  <r>
    <x v="70"/>
    <x v="0"/>
    <x v="1"/>
    <x v="2"/>
    <x v="5"/>
    <n v="66982.91"/>
  </r>
  <r>
    <x v="70"/>
    <x v="0"/>
    <x v="1"/>
    <x v="3"/>
    <x v="1"/>
    <n v="924618.8"/>
  </r>
  <r>
    <x v="70"/>
    <x v="0"/>
    <x v="1"/>
    <x v="3"/>
    <x v="2"/>
    <n v="29756.7"/>
  </r>
  <r>
    <x v="70"/>
    <x v="0"/>
    <x v="1"/>
    <x v="3"/>
    <x v="3"/>
    <n v="67442.48"/>
  </r>
  <r>
    <x v="70"/>
    <x v="0"/>
    <x v="1"/>
    <x v="3"/>
    <x v="4"/>
    <n v="223761.92000000001"/>
  </r>
  <r>
    <x v="70"/>
    <x v="0"/>
    <x v="1"/>
    <x v="3"/>
    <x v="5"/>
    <n v="17335.23"/>
  </r>
  <r>
    <x v="70"/>
    <x v="0"/>
    <x v="1"/>
    <x v="4"/>
    <x v="6"/>
    <n v="93.87"/>
  </r>
  <r>
    <x v="70"/>
    <x v="0"/>
    <x v="1"/>
    <x v="4"/>
    <x v="55"/>
    <n v="0.63"/>
  </r>
  <r>
    <x v="70"/>
    <x v="0"/>
    <x v="1"/>
    <x v="4"/>
    <x v="7"/>
    <n v="33054.589999999997"/>
  </r>
  <r>
    <x v="70"/>
    <x v="0"/>
    <x v="1"/>
    <x v="4"/>
    <x v="8"/>
    <n v="54060.93"/>
  </r>
  <r>
    <x v="70"/>
    <x v="0"/>
    <x v="1"/>
    <x v="4"/>
    <x v="9"/>
    <n v="51993.46"/>
  </r>
  <r>
    <x v="70"/>
    <x v="0"/>
    <x v="1"/>
    <x v="4"/>
    <x v="10"/>
    <n v="85275.37"/>
  </r>
  <r>
    <x v="70"/>
    <x v="0"/>
    <x v="1"/>
    <x v="4"/>
    <x v="11"/>
    <n v="1610.5"/>
  </r>
  <r>
    <x v="70"/>
    <x v="0"/>
    <x v="1"/>
    <x v="4"/>
    <x v="12"/>
    <n v="3003.11"/>
  </r>
  <r>
    <x v="70"/>
    <x v="0"/>
    <x v="1"/>
    <x v="4"/>
    <x v="13"/>
    <n v="2777.68"/>
  </r>
  <r>
    <x v="70"/>
    <x v="0"/>
    <x v="1"/>
    <x v="4"/>
    <x v="14"/>
    <n v="24193.73"/>
  </r>
  <r>
    <x v="70"/>
    <x v="0"/>
    <x v="1"/>
    <x v="4"/>
    <x v="15"/>
    <n v="32354.2"/>
  </r>
  <r>
    <x v="70"/>
    <x v="0"/>
    <x v="1"/>
    <x v="4"/>
    <x v="16"/>
    <n v="67167.19"/>
  </r>
  <r>
    <x v="70"/>
    <x v="0"/>
    <x v="1"/>
    <x v="4"/>
    <x v="17"/>
    <n v="635.96"/>
  </r>
  <r>
    <x v="70"/>
    <x v="0"/>
    <x v="1"/>
    <x v="4"/>
    <x v="56"/>
    <n v="1095.75"/>
  </r>
  <r>
    <x v="70"/>
    <x v="0"/>
    <x v="1"/>
    <x v="5"/>
    <x v="18"/>
    <n v="103477.14"/>
  </r>
  <r>
    <x v="70"/>
    <x v="0"/>
    <x v="1"/>
    <x v="5"/>
    <x v="19"/>
    <n v="92.19"/>
  </r>
  <r>
    <x v="70"/>
    <x v="0"/>
    <x v="1"/>
    <x v="5"/>
    <x v="20"/>
    <n v="87344.31"/>
  </r>
  <r>
    <x v="70"/>
    <x v="0"/>
    <x v="1"/>
    <x v="5"/>
    <x v="21"/>
    <n v="107273.59"/>
  </r>
  <r>
    <x v="70"/>
    <x v="0"/>
    <x v="1"/>
    <x v="5"/>
    <x v="22"/>
    <n v="73154.92"/>
  </r>
  <r>
    <x v="70"/>
    <x v="0"/>
    <x v="1"/>
    <x v="6"/>
    <x v="23"/>
    <n v="924.48"/>
  </r>
  <r>
    <x v="70"/>
    <x v="0"/>
    <x v="1"/>
    <x v="6"/>
    <x v="26"/>
    <n v="12483.98"/>
  </r>
  <r>
    <x v="70"/>
    <x v="0"/>
    <x v="1"/>
    <x v="6"/>
    <x v="27"/>
    <n v="17123.88"/>
  </r>
  <r>
    <x v="70"/>
    <x v="0"/>
    <x v="1"/>
    <x v="6"/>
    <x v="33"/>
    <n v="7520.21"/>
  </r>
  <r>
    <x v="70"/>
    <x v="0"/>
    <x v="1"/>
    <x v="6"/>
    <x v="35"/>
    <n v="6217.87"/>
  </r>
  <r>
    <x v="70"/>
    <x v="0"/>
    <x v="1"/>
    <x v="6"/>
    <x v="36"/>
    <n v="598.4"/>
  </r>
  <r>
    <x v="70"/>
    <x v="0"/>
    <x v="1"/>
    <x v="6"/>
    <x v="58"/>
    <n v="41500"/>
  </r>
  <r>
    <x v="70"/>
    <x v="0"/>
    <x v="1"/>
    <x v="6"/>
    <x v="59"/>
    <n v="764"/>
  </r>
  <r>
    <x v="70"/>
    <x v="0"/>
    <x v="1"/>
    <x v="6"/>
    <x v="38"/>
    <n v="208043.34"/>
  </r>
  <r>
    <x v="70"/>
    <x v="0"/>
    <x v="1"/>
    <x v="6"/>
    <x v="40"/>
    <n v="13450.68"/>
  </r>
  <r>
    <x v="70"/>
    <x v="0"/>
    <x v="1"/>
    <x v="6"/>
    <x v="43"/>
    <n v="420"/>
  </r>
  <r>
    <x v="70"/>
    <x v="0"/>
    <x v="1"/>
    <x v="6"/>
    <x v="44"/>
    <n v="14700"/>
  </r>
  <r>
    <x v="70"/>
    <x v="0"/>
    <x v="1"/>
    <x v="6"/>
    <x v="60"/>
    <n v="10023.48"/>
  </r>
  <r>
    <x v="70"/>
    <x v="0"/>
    <x v="1"/>
    <x v="6"/>
    <x v="45"/>
    <n v="20835.16"/>
  </r>
  <r>
    <x v="70"/>
    <x v="0"/>
    <x v="1"/>
    <x v="6"/>
    <x v="46"/>
    <n v="10661.12"/>
  </r>
  <r>
    <x v="70"/>
    <x v="0"/>
    <x v="1"/>
    <x v="7"/>
    <x v="43"/>
    <n v="12717.91"/>
  </r>
  <r>
    <x v="70"/>
    <x v="0"/>
    <x v="1"/>
    <x v="8"/>
    <x v="61"/>
    <n v="57614.98"/>
  </r>
  <r>
    <x v="70"/>
    <x v="0"/>
    <x v="1"/>
    <x v="8"/>
    <x v="64"/>
    <n v="21801.9"/>
  </r>
  <r>
    <x v="71"/>
    <x v="0"/>
    <x v="0"/>
    <x v="1"/>
    <x v="0"/>
    <n v="-254341.64"/>
  </r>
  <r>
    <x v="71"/>
    <x v="0"/>
    <x v="0"/>
    <x v="2"/>
    <x v="1"/>
    <n v="3788887.74"/>
  </r>
  <r>
    <x v="71"/>
    <x v="0"/>
    <x v="0"/>
    <x v="2"/>
    <x v="2"/>
    <n v="39428.559999999998"/>
  </r>
  <r>
    <x v="71"/>
    <x v="0"/>
    <x v="0"/>
    <x v="2"/>
    <x v="3"/>
    <n v="34050.11"/>
  </r>
  <r>
    <x v="71"/>
    <x v="0"/>
    <x v="0"/>
    <x v="2"/>
    <x v="4"/>
    <n v="6635.39"/>
  </r>
  <r>
    <x v="71"/>
    <x v="0"/>
    <x v="0"/>
    <x v="2"/>
    <x v="54"/>
    <n v="21010"/>
  </r>
  <r>
    <x v="71"/>
    <x v="0"/>
    <x v="0"/>
    <x v="3"/>
    <x v="1"/>
    <n v="1612316.65"/>
  </r>
  <r>
    <x v="71"/>
    <x v="0"/>
    <x v="0"/>
    <x v="3"/>
    <x v="2"/>
    <n v="55507.58"/>
  </r>
  <r>
    <x v="71"/>
    <x v="0"/>
    <x v="0"/>
    <x v="3"/>
    <x v="3"/>
    <n v="82746.25"/>
  </r>
  <r>
    <x v="71"/>
    <x v="0"/>
    <x v="0"/>
    <x v="3"/>
    <x v="5"/>
    <n v="10001.629999999999"/>
  </r>
  <r>
    <x v="71"/>
    <x v="0"/>
    <x v="0"/>
    <x v="4"/>
    <x v="7"/>
    <n v="296726.90999999997"/>
  </r>
  <r>
    <x v="71"/>
    <x v="0"/>
    <x v="0"/>
    <x v="4"/>
    <x v="8"/>
    <n v="133790.32"/>
  </r>
  <r>
    <x v="71"/>
    <x v="0"/>
    <x v="0"/>
    <x v="4"/>
    <x v="9"/>
    <n v="600352.91"/>
  </r>
  <r>
    <x v="71"/>
    <x v="0"/>
    <x v="0"/>
    <x v="4"/>
    <x v="10"/>
    <n v="216558.52"/>
  </r>
  <r>
    <x v="71"/>
    <x v="0"/>
    <x v="0"/>
    <x v="4"/>
    <x v="11"/>
    <n v="9576.3799999999992"/>
  </r>
  <r>
    <x v="71"/>
    <x v="0"/>
    <x v="0"/>
    <x v="4"/>
    <x v="12"/>
    <n v="5308.08"/>
  </r>
  <r>
    <x v="71"/>
    <x v="0"/>
    <x v="0"/>
    <x v="4"/>
    <x v="13"/>
    <n v="33382.35"/>
  </r>
  <r>
    <x v="71"/>
    <x v="0"/>
    <x v="0"/>
    <x v="4"/>
    <x v="14"/>
    <n v="86078.38"/>
  </r>
  <r>
    <x v="71"/>
    <x v="0"/>
    <x v="0"/>
    <x v="4"/>
    <x v="15"/>
    <n v="562692.06999999995"/>
  </r>
  <r>
    <x v="71"/>
    <x v="0"/>
    <x v="0"/>
    <x v="4"/>
    <x v="16"/>
    <n v="518761.03"/>
  </r>
  <r>
    <x v="71"/>
    <x v="0"/>
    <x v="0"/>
    <x v="4"/>
    <x v="17"/>
    <n v="3612.75"/>
  </r>
  <r>
    <x v="71"/>
    <x v="0"/>
    <x v="0"/>
    <x v="4"/>
    <x v="56"/>
    <n v="4508.17"/>
  </r>
  <r>
    <x v="71"/>
    <x v="0"/>
    <x v="0"/>
    <x v="5"/>
    <x v="18"/>
    <n v="234330.59"/>
  </r>
  <r>
    <x v="71"/>
    <x v="0"/>
    <x v="0"/>
    <x v="5"/>
    <x v="19"/>
    <n v="49580.22"/>
  </r>
  <r>
    <x v="71"/>
    <x v="0"/>
    <x v="0"/>
    <x v="5"/>
    <x v="20"/>
    <n v="101995.12"/>
  </r>
  <r>
    <x v="71"/>
    <x v="0"/>
    <x v="0"/>
    <x v="5"/>
    <x v="21"/>
    <n v="23656.55"/>
  </r>
  <r>
    <x v="71"/>
    <x v="0"/>
    <x v="0"/>
    <x v="5"/>
    <x v="22"/>
    <n v="46111.040000000001"/>
  </r>
  <r>
    <x v="71"/>
    <x v="0"/>
    <x v="0"/>
    <x v="6"/>
    <x v="24"/>
    <n v="15023.24"/>
  </r>
  <r>
    <x v="71"/>
    <x v="0"/>
    <x v="0"/>
    <x v="6"/>
    <x v="25"/>
    <n v="37927.24"/>
  </r>
  <r>
    <x v="71"/>
    <x v="0"/>
    <x v="0"/>
    <x v="6"/>
    <x v="26"/>
    <n v="30853.759999999998"/>
  </r>
  <r>
    <x v="71"/>
    <x v="0"/>
    <x v="0"/>
    <x v="6"/>
    <x v="27"/>
    <n v="208010.35"/>
  </r>
  <r>
    <x v="71"/>
    <x v="0"/>
    <x v="0"/>
    <x v="6"/>
    <x v="28"/>
    <n v="1890"/>
  </r>
  <r>
    <x v="71"/>
    <x v="0"/>
    <x v="0"/>
    <x v="6"/>
    <x v="29"/>
    <n v="33796"/>
  </r>
  <r>
    <x v="71"/>
    <x v="0"/>
    <x v="0"/>
    <x v="6"/>
    <x v="50"/>
    <n v="25529.75"/>
  </r>
  <r>
    <x v="71"/>
    <x v="0"/>
    <x v="0"/>
    <x v="6"/>
    <x v="30"/>
    <n v="1011"/>
  </r>
  <r>
    <x v="71"/>
    <x v="0"/>
    <x v="0"/>
    <x v="6"/>
    <x v="31"/>
    <n v="28812.84"/>
  </r>
  <r>
    <x v="71"/>
    <x v="0"/>
    <x v="0"/>
    <x v="6"/>
    <x v="33"/>
    <n v="25558.21"/>
  </r>
  <r>
    <x v="71"/>
    <x v="0"/>
    <x v="0"/>
    <x v="6"/>
    <x v="34"/>
    <n v="26396"/>
  </r>
  <r>
    <x v="71"/>
    <x v="0"/>
    <x v="0"/>
    <x v="6"/>
    <x v="35"/>
    <n v="50252.14"/>
  </r>
  <r>
    <x v="71"/>
    <x v="0"/>
    <x v="0"/>
    <x v="6"/>
    <x v="59"/>
    <n v="3570.83"/>
  </r>
  <r>
    <x v="71"/>
    <x v="0"/>
    <x v="0"/>
    <x v="6"/>
    <x v="51"/>
    <n v="22016.400000000001"/>
  </r>
  <r>
    <x v="71"/>
    <x v="0"/>
    <x v="0"/>
    <x v="6"/>
    <x v="66"/>
    <n v="4047.73"/>
  </r>
  <r>
    <x v="71"/>
    <x v="0"/>
    <x v="0"/>
    <x v="6"/>
    <x v="37"/>
    <n v="126440.53"/>
  </r>
  <r>
    <x v="71"/>
    <x v="0"/>
    <x v="0"/>
    <x v="6"/>
    <x v="38"/>
    <n v="50057.02"/>
  </r>
  <r>
    <x v="71"/>
    <x v="0"/>
    <x v="0"/>
    <x v="6"/>
    <x v="39"/>
    <n v="2491.31"/>
  </r>
  <r>
    <x v="71"/>
    <x v="0"/>
    <x v="0"/>
    <x v="6"/>
    <x v="41"/>
    <n v="187240.22"/>
  </r>
  <r>
    <x v="71"/>
    <x v="0"/>
    <x v="0"/>
    <x v="6"/>
    <x v="44"/>
    <n v="105509.08"/>
  </r>
  <r>
    <x v="71"/>
    <x v="0"/>
    <x v="0"/>
    <x v="6"/>
    <x v="45"/>
    <n v="178132.01"/>
  </r>
  <r>
    <x v="71"/>
    <x v="0"/>
    <x v="0"/>
    <x v="6"/>
    <x v="70"/>
    <n v="13157.78"/>
  </r>
  <r>
    <x v="71"/>
    <x v="0"/>
    <x v="0"/>
    <x v="6"/>
    <x v="46"/>
    <n v="6894.46"/>
  </r>
  <r>
    <x v="71"/>
    <x v="0"/>
    <x v="0"/>
    <x v="7"/>
    <x v="43"/>
    <n v="40857.269999999997"/>
  </r>
  <r>
    <x v="71"/>
    <x v="0"/>
    <x v="0"/>
    <x v="8"/>
    <x v="61"/>
    <n v="11181.96"/>
  </r>
  <r>
    <x v="71"/>
    <x v="0"/>
    <x v="0"/>
    <x v="8"/>
    <x v="62"/>
    <n v="3055.91"/>
  </r>
  <r>
    <x v="71"/>
    <x v="0"/>
    <x v="0"/>
    <x v="8"/>
    <x v="64"/>
    <n v="22595.65"/>
  </r>
  <r>
    <x v="71"/>
    <x v="0"/>
    <x v="0"/>
    <x v="8"/>
    <x v="48"/>
    <n v="25414"/>
  </r>
  <r>
    <x v="71"/>
    <x v="0"/>
    <x v="1"/>
    <x v="0"/>
    <x v="0"/>
    <n v="254341.64"/>
  </r>
  <r>
    <x v="71"/>
    <x v="0"/>
    <x v="1"/>
    <x v="2"/>
    <x v="1"/>
    <n v="458406.74"/>
  </r>
  <r>
    <x v="71"/>
    <x v="0"/>
    <x v="1"/>
    <x v="2"/>
    <x v="2"/>
    <n v="82264.2"/>
  </r>
  <r>
    <x v="71"/>
    <x v="0"/>
    <x v="1"/>
    <x v="2"/>
    <x v="3"/>
    <n v="6897.59"/>
  </r>
  <r>
    <x v="71"/>
    <x v="0"/>
    <x v="1"/>
    <x v="2"/>
    <x v="4"/>
    <n v="135"/>
  </r>
  <r>
    <x v="71"/>
    <x v="0"/>
    <x v="1"/>
    <x v="2"/>
    <x v="5"/>
    <n v="74338.080000000002"/>
  </r>
  <r>
    <x v="71"/>
    <x v="0"/>
    <x v="1"/>
    <x v="3"/>
    <x v="1"/>
    <n v="353000.33"/>
  </r>
  <r>
    <x v="71"/>
    <x v="0"/>
    <x v="1"/>
    <x v="3"/>
    <x v="2"/>
    <n v="47207.6"/>
  </r>
  <r>
    <x v="71"/>
    <x v="0"/>
    <x v="1"/>
    <x v="3"/>
    <x v="3"/>
    <n v="42883.31"/>
  </r>
  <r>
    <x v="71"/>
    <x v="0"/>
    <x v="1"/>
    <x v="3"/>
    <x v="4"/>
    <n v="128255.44"/>
  </r>
  <r>
    <x v="71"/>
    <x v="0"/>
    <x v="1"/>
    <x v="3"/>
    <x v="5"/>
    <n v="65187.34"/>
  </r>
  <r>
    <x v="71"/>
    <x v="0"/>
    <x v="1"/>
    <x v="4"/>
    <x v="7"/>
    <n v="46661.73"/>
  </r>
  <r>
    <x v="71"/>
    <x v="0"/>
    <x v="1"/>
    <x v="4"/>
    <x v="8"/>
    <n v="48131.89"/>
  </r>
  <r>
    <x v="71"/>
    <x v="0"/>
    <x v="1"/>
    <x v="4"/>
    <x v="9"/>
    <n v="76669.259999999995"/>
  </r>
  <r>
    <x v="71"/>
    <x v="0"/>
    <x v="1"/>
    <x v="4"/>
    <x v="10"/>
    <n v="65682.19"/>
  </r>
  <r>
    <x v="71"/>
    <x v="0"/>
    <x v="1"/>
    <x v="4"/>
    <x v="11"/>
    <n v="1550.62"/>
  </r>
  <r>
    <x v="71"/>
    <x v="0"/>
    <x v="1"/>
    <x v="4"/>
    <x v="12"/>
    <n v="2079.83"/>
  </r>
  <r>
    <x v="71"/>
    <x v="0"/>
    <x v="1"/>
    <x v="4"/>
    <x v="13"/>
    <n v="5530.04"/>
  </r>
  <r>
    <x v="71"/>
    <x v="0"/>
    <x v="1"/>
    <x v="4"/>
    <x v="14"/>
    <n v="27321.23"/>
  </r>
  <r>
    <x v="71"/>
    <x v="0"/>
    <x v="1"/>
    <x v="4"/>
    <x v="15"/>
    <n v="76413.25"/>
  </r>
  <r>
    <x v="71"/>
    <x v="0"/>
    <x v="1"/>
    <x v="4"/>
    <x v="16"/>
    <n v="136643.01999999999"/>
  </r>
  <r>
    <x v="71"/>
    <x v="0"/>
    <x v="1"/>
    <x v="4"/>
    <x v="17"/>
    <n v="684.8"/>
  </r>
  <r>
    <x v="71"/>
    <x v="0"/>
    <x v="1"/>
    <x v="4"/>
    <x v="56"/>
    <n v="1380.44"/>
  </r>
  <r>
    <x v="71"/>
    <x v="0"/>
    <x v="1"/>
    <x v="5"/>
    <x v="18"/>
    <n v="90088.75"/>
  </r>
  <r>
    <x v="71"/>
    <x v="0"/>
    <x v="1"/>
    <x v="5"/>
    <x v="20"/>
    <n v="90751.54"/>
  </r>
  <r>
    <x v="71"/>
    <x v="0"/>
    <x v="1"/>
    <x v="5"/>
    <x v="21"/>
    <n v="61.94"/>
  </r>
  <r>
    <x v="71"/>
    <x v="0"/>
    <x v="1"/>
    <x v="5"/>
    <x v="22"/>
    <n v="15852.75"/>
  </r>
  <r>
    <x v="71"/>
    <x v="0"/>
    <x v="1"/>
    <x v="6"/>
    <x v="25"/>
    <n v="1600"/>
  </r>
  <r>
    <x v="71"/>
    <x v="0"/>
    <x v="1"/>
    <x v="6"/>
    <x v="26"/>
    <n v="645"/>
  </r>
  <r>
    <x v="71"/>
    <x v="0"/>
    <x v="1"/>
    <x v="6"/>
    <x v="27"/>
    <n v="17184.12"/>
  </r>
  <r>
    <x v="71"/>
    <x v="0"/>
    <x v="1"/>
    <x v="6"/>
    <x v="38"/>
    <n v="427.76"/>
  </r>
  <r>
    <x v="71"/>
    <x v="0"/>
    <x v="1"/>
    <x v="6"/>
    <x v="43"/>
    <n v="4066.73"/>
  </r>
  <r>
    <x v="71"/>
    <x v="0"/>
    <x v="1"/>
    <x v="6"/>
    <x v="46"/>
    <n v="85"/>
  </r>
  <r>
    <x v="71"/>
    <x v="0"/>
    <x v="1"/>
    <x v="7"/>
    <x v="43"/>
    <n v="11623.61"/>
  </r>
  <r>
    <x v="71"/>
    <x v="0"/>
    <x v="1"/>
    <x v="8"/>
    <x v="47"/>
    <n v="8175"/>
  </r>
  <r>
    <x v="71"/>
    <x v="0"/>
    <x v="1"/>
    <x v="8"/>
    <x v="64"/>
    <n v="3811.87"/>
  </r>
  <r>
    <x v="71"/>
    <x v="0"/>
    <x v="1"/>
    <x v="8"/>
    <x v="48"/>
    <n v="26857.98"/>
  </r>
  <r>
    <x v="72"/>
    <x v="0"/>
    <x v="0"/>
    <x v="1"/>
    <x v="0"/>
    <n v="-46285.19"/>
  </r>
  <r>
    <x v="72"/>
    <x v="0"/>
    <x v="0"/>
    <x v="2"/>
    <x v="1"/>
    <n v="1578258.8"/>
  </r>
  <r>
    <x v="72"/>
    <x v="0"/>
    <x v="0"/>
    <x v="2"/>
    <x v="2"/>
    <n v="9182.1200000000008"/>
  </r>
  <r>
    <x v="72"/>
    <x v="0"/>
    <x v="0"/>
    <x v="2"/>
    <x v="3"/>
    <n v="10113.379999999999"/>
  </r>
  <r>
    <x v="72"/>
    <x v="0"/>
    <x v="0"/>
    <x v="2"/>
    <x v="4"/>
    <n v="25469.39"/>
  </r>
  <r>
    <x v="72"/>
    <x v="0"/>
    <x v="0"/>
    <x v="2"/>
    <x v="5"/>
    <n v="20614.169999999998"/>
  </r>
  <r>
    <x v="72"/>
    <x v="0"/>
    <x v="0"/>
    <x v="2"/>
    <x v="54"/>
    <n v="37818"/>
  </r>
  <r>
    <x v="72"/>
    <x v="0"/>
    <x v="0"/>
    <x v="3"/>
    <x v="1"/>
    <n v="700809.14"/>
  </r>
  <r>
    <x v="72"/>
    <x v="0"/>
    <x v="0"/>
    <x v="3"/>
    <x v="2"/>
    <n v="12588.92"/>
  </r>
  <r>
    <x v="72"/>
    <x v="0"/>
    <x v="0"/>
    <x v="3"/>
    <x v="3"/>
    <n v="9101.26"/>
  </r>
  <r>
    <x v="72"/>
    <x v="0"/>
    <x v="0"/>
    <x v="3"/>
    <x v="4"/>
    <n v="1280"/>
  </r>
  <r>
    <x v="72"/>
    <x v="0"/>
    <x v="0"/>
    <x v="3"/>
    <x v="5"/>
    <n v="643.98"/>
  </r>
  <r>
    <x v="72"/>
    <x v="0"/>
    <x v="0"/>
    <x v="4"/>
    <x v="7"/>
    <n v="127705.67"/>
  </r>
  <r>
    <x v="72"/>
    <x v="0"/>
    <x v="0"/>
    <x v="4"/>
    <x v="8"/>
    <n v="52911.18"/>
  </r>
  <r>
    <x v="72"/>
    <x v="0"/>
    <x v="0"/>
    <x v="4"/>
    <x v="9"/>
    <n v="250481.13"/>
  </r>
  <r>
    <x v="72"/>
    <x v="0"/>
    <x v="0"/>
    <x v="4"/>
    <x v="10"/>
    <n v="93989.77"/>
  </r>
  <r>
    <x v="72"/>
    <x v="0"/>
    <x v="0"/>
    <x v="4"/>
    <x v="11"/>
    <n v="4537.78"/>
  </r>
  <r>
    <x v="72"/>
    <x v="0"/>
    <x v="0"/>
    <x v="4"/>
    <x v="12"/>
    <n v="3906.25"/>
  </r>
  <r>
    <x v="72"/>
    <x v="0"/>
    <x v="0"/>
    <x v="4"/>
    <x v="13"/>
    <n v="10586.28"/>
  </r>
  <r>
    <x v="72"/>
    <x v="0"/>
    <x v="0"/>
    <x v="4"/>
    <x v="14"/>
    <n v="24636.57"/>
  </r>
  <r>
    <x v="72"/>
    <x v="0"/>
    <x v="0"/>
    <x v="4"/>
    <x v="15"/>
    <n v="252788.32"/>
  </r>
  <r>
    <x v="72"/>
    <x v="0"/>
    <x v="0"/>
    <x v="4"/>
    <x v="16"/>
    <n v="305535.93"/>
  </r>
  <r>
    <x v="72"/>
    <x v="0"/>
    <x v="0"/>
    <x v="5"/>
    <x v="18"/>
    <n v="72345.22"/>
  </r>
  <r>
    <x v="72"/>
    <x v="0"/>
    <x v="0"/>
    <x v="5"/>
    <x v="19"/>
    <n v="8769.9500000000007"/>
  </r>
  <r>
    <x v="72"/>
    <x v="0"/>
    <x v="0"/>
    <x v="5"/>
    <x v="20"/>
    <n v="14217.88"/>
  </r>
  <r>
    <x v="72"/>
    <x v="0"/>
    <x v="0"/>
    <x v="5"/>
    <x v="21"/>
    <n v="45931.92"/>
  </r>
  <r>
    <x v="72"/>
    <x v="0"/>
    <x v="0"/>
    <x v="5"/>
    <x v="22"/>
    <n v="72974.28"/>
  </r>
  <r>
    <x v="72"/>
    <x v="0"/>
    <x v="0"/>
    <x v="6"/>
    <x v="23"/>
    <n v="3240.94"/>
  </r>
  <r>
    <x v="72"/>
    <x v="0"/>
    <x v="0"/>
    <x v="6"/>
    <x v="24"/>
    <n v="4634.9799999999996"/>
  </r>
  <r>
    <x v="72"/>
    <x v="0"/>
    <x v="0"/>
    <x v="6"/>
    <x v="25"/>
    <n v="25474.07"/>
  </r>
  <r>
    <x v="72"/>
    <x v="0"/>
    <x v="0"/>
    <x v="6"/>
    <x v="57"/>
    <n v="83484.27"/>
  </r>
  <r>
    <x v="72"/>
    <x v="0"/>
    <x v="0"/>
    <x v="6"/>
    <x v="26"/>
    <n v="15927.18"/>
  </r>
  <r>
    <x v="72"/>
    <x v="0"/>
    <x v="0"/>
    <x v="6"/>
    <x v="27"/>
    <n v="7770.48"/>
  </r>
  <r>
    <x v="72"/>
    <x v="0"/>
    <x v="0"/>
    <x v="6"/>
    <x v="28"/>
    <n v="3501"/>
  </r>
  <r>
    <x v="72"/>
    <x v="0"/>
    <x v="0"/>
    <x v="6"/>
    <x v="50"/>
    <n v="207.35"/>
  </r>
  <r>
    <x v="72"/>
    <x v="0"/>
    <x v="0"/>
    <x v="6"/>
    <x v="30"/>
    <n v="16570"/>
  </r>
  <r>
    <x v="72"/>
    <x v="0"/>
    <x v="0"/>
    <x v="6"/>
    <x v="31"/>
    <n v="27687.72"/>
  </r>
  <r>
    <x v="72"/>
    <x v="0"/>
    <x v="0"/>
    <x v="6"/>
    <x v="34"/>
    <n v="11219.61"/>
  </r>
  <r>
    <x v="72"/>
    <x v="0"/>
    <x v="0"/>
    <x v="6"/>
    <x v="35"/>
    <n v="22773.9"/>
  </r>
  <r>
    <x v="72"/>
    <x v="0"/>
    <x v="0"/>
    <x v="6"/>
    <x v="36"/>
    <n v="2193.41"/>
  </r>
  <r>
    <x v="72"/>
    <x v="0"/>
    <x v="0"/>
    <x v="6"/>
    <x v="59"/>
    <n v="4670.75"/>
  </r>
  <r>
    <x v="72"/>
    <x v="0"/>
    <x v="0"/>
    <x v="6"/>
    <x v="51"/>
    <n v="15292.74"/>
  </r>
  <r>
    <x v="72"/>
    <x v="0"/>
    <x v="0"/>
    <x v="6"/>
    <x v="37"/>
    <n v="100134.5"/>
  </r>
  <r>
    <x v="72"/>
    <x v="0"/>
    <x v="0"/>
    <x v="6"/>
    <x v="38"/>
    <n v="9929.2099999999991"/>
  </r>
  <r>
    <x v="72"/>
    <x v="0"/>
    <x v="0"/>
    <x v="6"/>
    <x v="39"/>
    <n v="119.26"/>
  </r>
  <r>
    <x v="72"/>
    <x v="0"/>
    <x v="0"/>
    <x v="6"/>
    <x v="40"/>
    <n v="5046.63"/>
  </r>
  <r>
    <x v="72"/>
    <x v="0"/>
    <x v="0"/>
    <x v="6"/>
    <x v="43"/>
    <n v="685"/>
  </r>
  <r>
    <x v="72"/>
    <x v="0"/>
    <x v="0"/>
    <x v="6"/>
    <x v="44"/>
    <n v="155108.46"/>
  </r>
  <r>
    <x v="72"/>
    <x v="0"/>
    <x v="0"/>
    <x v="6"/>
    <x v="45"/>
    <n v="74677.67"/>
  </r>
  <r>
    <x v="72"/>
    <x v="0"/>
    <x v="0"/>
    <x v="6"/>
    <x v="46"/>
    <n v="1988.7"/>
  </r>
  <r>
    <x v="72"/>
    <x v="0"/>
    <x v="0"/>
    <x v="7"/>
    <x v="43"/>
    <n v="12475.66"/>
  </r>
  <r>
    <x v="72"/>
    <x v="0"/>
    <x v="0"/>
    <x v="8"/>
    <x v="64"/>
    <n v="14484.96"/>
  </r>
  <r>
    <x v="72"/>
    <x v="0"/>
    <x v="1"/>
    <x v="0"/>
    <x v="0"/>
    <n v="46285.19"/>
  </r>
  <r>
    <x v="72"/>
    <x v="0"/>
    <x v="1"/>
    <x v="2"/>
    <x v="1"/>
    <n v="162611.60999999999"/>
  </r>
  <r>
    <x v="72"/>
    <x v="0"/>
    <x v="1"/>
    <x v="2"/>
    <x v="3"/>
    <n v="2399.23"/>
  </r>
  <r>
    <x v="72"/>
    <x v="0"/>
    <x v="1"/>
    <x v="2"/>
    <x v="4"/>
    <n v="34427.89"/>
  </r>
  <r>
    <x v="72"/>
    <x v="0"/>
    <x v="1"/>
    <x v="2"/>
    <x v="5"/>
    <n v="26509.37"/>
  </r>
  <r>
    <x v="72"/>
    <x v="0"/>
    <x v="1"/>
    <x v="3"/>
    <x v="1"/>
    <n v="195262.7"/>
  </r>
  <r>
    <x v="72"/>
    <x v="0"/>
    <x v="1"/>
    <x v="3"/>
    <x v="2"/>
    <n v="1804.45"/>
  </r>
  <r>
    <x v="72"/>
    <x v="0"/>
    <x v="1"/>
    <x v="3"/>
    <x v="3"/>
    <n v="2102.65"/>
  </r>
  <r>
    <x v="72"/>
    <x v="0"/>
    <x v="1"/>
    <x v="3"/>
    <x v="4"/>
    <n v="10438.58"/>
  </r>
  <r>
    <x v="72"/>
    <x v="0"/>
    <x v="1"/>
    <x v="3"/>
    <x v="5"/>
    <n v="909.45"/>
  </r>
  <r>
    <x v="72"/>
    <x v="0"/>
    <x v="1"/>
    <x v="4"/>
    <x v="7"/>
    <n v="14952.11"/>
  </r>
  <r>
    <x v="72"/>
    <x v="0"/>
    <x v="1"/>
    <x v="4"/>
    <x v="8"/>
    <n v="15884.25"/>
  </r>
  <r>
    <x v="72"/>
    <x v="0"/>
    <x v="1"/>
    <x v="4"/>
    <x v="9"/>
    <n v="27316.74"/>
  </r>
  <r>
    <x v="72"/>
    <x v="0"/>
    <x v="1"/>
    <x v="4"/>
    <x v="10"/>
    <n v="26581.11"/>
  </r>
  <r>
    <x v="72"/>
    <x v="0"/>
    <x v="1"/>
    <x v="4"/>
    <x v="11"/>
    <n v="579.66999999999996"/>
  </r>
  <r>
    <x v="72"/>
    <x v="0"/>
    <x v="1"/>
    <x v="4"/>
    <x v="12"/>
    <n v="1159.69"/>
  </r>
  <r>
    <x v="72"/>
    <x v="0"/>
    <x v="1"/>
    <x v="4"/>
    <x v="13"/>
    <n v="840.9"/>
  </r>
  <r>
    <x v="72"/>
    <x v="0"/>
    <x v="1"/>
    <x v="4"/>
    <x v="14"/>
    <n v="1507.6"/>
  </r>
  <r>
    <x v="72"/>
    <x v="0"/>
    <x v="1"/>
    <x v="4"/>
    <x v="15"/>
    <n v="10965"/>
  </r>
  <r>
    <x v="72"/>
    <x v="0"/>
    <x v="1"/>
    <x v="4"/>
    <x v="16"/>
    <n v="4201.1099999999997"/>
  </r>
  <r>
    <x v="72"/>
    <x v="0"/>
    <x v="1"/>
    <x v="5"/>
    <x v="18"/>
    <n v="11842.67"/>
  </r>
  <r>
    <x v="72"/>
    <x v="0"/>
    <x v="1"/>
    <x v="5"/>
    <x v="20"/>
    <n v="87364.25"/>
  </r>
  <r>
    <x v="72"/>
    <x v="0"/>
    <x v="1"/>
    <x v="5"/>
    <x v="22"/>
    <n v="59.48"/>
  </r>
  <r>
    <x v="72"/>
    <x v="0"/>
    <x v="1"/>
    <x v="6"/>
    <x v="25"/>
    <n v="145102.78"/>
  </r>
  <r>
    <x v="72"/>
    <x v="0"/>
    <x v="1"/>
    <x v="6"/>
    <x v="57"/>
    <n v="98768.61"/>
  </r>
  <r>
    <x v="72"/>
    <x v="0"/>
    <x v="1"/>
    <x v="6"/>
    <x v="26"/>
    <n v="360"/>
  </r>
  <r>
    <x v="72"/>
    <x v="0"/>
    <x v="1"/>
    <x v="6"/>
    <x v="59"/>
    <n v="3449.48"/>
  </r>
  <r>
    <x v="72"/>
    <x v="0"/>
    <x v="1"/>
    <x v="6"/>
    <x v="38"/>
    <n v="527.66999999999996"/>
  </r>
  <r>
    <x v="72"/>
    <x v="0"/>
    <x v="1"/>
    <x v="6"/>
    <x v="43"/>
    <n v="517.02"/>
  </r>
  <r>
    <x v="72"/>
    <x v="0"/>
    <x v="1"/>
    <x v="6"/>
    <x v="44"/>
    <n v="30328.959999999999"/>
  </r>
  <r>
    <x v="72"/>
    <x v="0"/>
    <x v="1"/>
    <x v="6"/>
    <x v="46"/>
    <n v="2641.82"/>
  </r>
  <r>
    <x v="72"/>
    <x v="0"/>
    <x v="1"/>
    <x v="7"/>
    <x v="43"/>
    <n v="24.64"/>
  </r>
  <r>
    <x v="73"/>
    <x v="0"/>
    <x v="0"/>
    <x v="0"/>
    <x v="0"/>
    <n v="7671.4"/>
  </r>
  <r>
    <x v="73"/>
    <x v="0"/>
    <x v="0"/>
    <x v="1"/>
    <x v="0"/>
    <n v="-176118.23"/>
  </r>
  <r>
    <x v="73"/>
    <x v="0"/>
    <x v="0"/>
    <x v="2"/>
    <x v="1"/>
    <n v="7371020.0199999996"/>
  </r>
  <r>
    <x v="73"/>
    <x v="0"/>
    <x v="0"/>
    <x v="2"/>
    <x v="2"/>
    <n v="45234.84"/>
  </r>
  <r>
    <x v="73"/>
    <x v="0"/>
    <x v="0"/>
    <x v="2"/>
    <x v="3"/>
    <n v="427275.02"/>
  </r>
  <r>
    <x v="73"/>
    <x v="0"/>
    <x v="0"/>
    <x v="2"/>
    <x v="4"/>
    <n v="120811.21"/>
  </r>
  <r>
    <x v="73"/>
    <x v="0"/>
    <x v="0"/>
    <x v="2"/>
    <x v="5"/>
    <n v="4803.75"/>
  </r>
  <r>
    <x v="73"/>
    <x v="0"/>
    <x v="0"/>
    <x v="2"/>
    <x v="54"/>
    <n v="41838"/>
  </r>
  <r>
    <x v="73"/>
    <x v="0"/>
    <x v="0"/>
    <x v="3"/>
    <x v="1"/>
    <n v="2242058.0699999998"/>
  </r>
  <r>
    <x v="73"/>
    <x v="0"/>
    <x v="0"/>
    <x v="3"/>
    <x v="2"/>
    <n v="12244.21"/>
  </r>
  <r>
    <x v="73"/>
    <x v="0"/>
    <x v="0"/>
    <x v="3"/>
    <x v="3"/>
    <n v="92601.68"/>
  </r>
  <r>
    <x v="73"/>
    <x v="0"/>
    <x v="0"/>
    <x v="3"/>
    <x v="5"/>
    <n v="1384.39"/>
  </r>
  <r>
    <x v="73"/>
    <x v="0"/>
    <x v="0"/>
    <x v="4"/>
    <x v="6"/>
    <n v="3216.75"/>
  </r>
  <r>
    <x v="73"/>
    <x v="0"/>
    <x v="0"/>
    <x v="4"/>
    <x v="55"/>
    <n v="19.68"/>
  </r>
  <r>
    <x v="73"/>
    <x v="0"/>
    <x v="0"/>
    <x v="4"/>
    <x v="7"/>
    <n v="599441.73"/>
  </r>
  <r>
    <x v="73"/>
    <x v="0"/>
    <x v="0"/>
    <x v="4"/>
    <x v="8"/>
    <n v="175339.22"/>
  </r>
  <r>
    <x v="73"/>
    <x v="0"/>
    <x v="0"/>
    <x v="4"/>
    <x v="9"/>
    <n v="1232399.95"/>
  </r>
  <r>
    <x v="73"/>
    <x v="0"/>
    <x v="0"/>
    <x v="4"/>
    <x v="10"/>
    <n v="294838.71000000002"/>
  </r>
  <r>
    <x v="73"/>
    <x v="0"/>
    <x v="0"/>
    <x v="4"/>
    <x v="73"/>
    <n v="3300.02"/>
  </r>
  <r>
    <x v="73"/>
    <x v="0"/>
    <x v="0"/>
    <x v="4"/>
    <x v="74"/>
    <n v="2400"/>
  </r>
  <r>
    <x v="73"/>
    <x v="0"/>
    <x v="0"/>
    <x v="4"/>
    <x v="11"/>
    <n v="3735.25"/>
  </r>
  <r>
    <x v="73"/>
    <x v="0"/>
    <x v="0"/>
    <x v="4"/>
    <x v="12"/>
    <n v="1802.6"/>
  </r>
  <r>
    <x v="73"/>
    <x v="0"/>
    <x v="0"/>
    <x v="4"/>
    <x v="13"/>
    <n v="31905.26"/>
  </r>
  <r>
    <x v="73"/>
    <x v="0"/>
    <x v="0"/>
    <x v="4"/>
    <x v="14"/>
    <n v="50026.43"/>
  </r>
  <r>
    <x v="73"/>
    <x v="0"/>
    <x v="0"/>
    <x v="4"/>
    <x v="15"/>
    <n v="984981.64"/>
  </r>
  <r>
    <x v="73"/>
    <x v="0"/>
    <x v="0"/>
    <x v="4"/>
    <x v="16"/>
    <n v="789292.06"/>
  </r>
  <r>
    <x v="73"/>
    <x v="0"/>
    <x v="0"/>
    <x v="4"/>
    <x v="17"/>
    <n v="29080.38"/>
  </r>
  <r>
    <x v="73"/>
    <x v="0"/>
    <x v="0"/>
    <x v="4"/>
    <x v="56"/>
    <n v="13167.29"/>
  </r>
  <r>
    <x v="73"/>
    <x v="0"/>
    <x v="0"/>
    <x v="5"/>
    <x v="18"/>
    <n v="349264.64000000001"/>
  </r>
  <r>
    <x v="73"/>
    <x v="0"/>
    <x v="0"/>
    <x v="5"/>
    <x v="19"/>
    <n v="40253.81"/>
  </r>
  <r>
    <x v="73"/>
    <x v="0"/>
    <x v="0"/>
    <x v="5"/>
    <x v="20"/>
    <n v="20853.54"/>
  </r>
  <r>
    <x v="73"/>
    <x v="0"/>
    <x v="0"/>
    <x v="5"/>
    <x v="21"/>
    <n v="149188.91"/>
  </r>
  <r>
    <x v="73"/>
    <x v="0"/>
    <x v="0"/>
    <x v="5"/>
    <x v="22"/>
    <n v="110174.03"/>
  </r>
  <r>
    <x v="73"/>
    <x v="0"/>
    <x v="0"/>
    <x v="6"/>
    <x v="24"/>
    <n v="1927.48"/>
  </r>
  <r>
    <x v="73"/>
    <x v="0"/>
    <x v="0"/>
    <x v="6"/>
    <x v="25"/>
    <n v="5850"/>
  </r>
  <r>
    <x v="73"/>
    <x v="0"/>
    <x v="0"/>
    <x v="6"/>
    <x v="57"/>
    <n v="438780.19"/>
  </r>
  <r>
    <x v="73"/>
    <x v="0"/>
    <x v="0"/>
    <x v="6"/>
    <x v="26"/>
    <n v="21785.759999999998"/>
  </r>
  <r>
    <x v="73"/>
    <x v="0"/>
    <x v="0"/>
    <x v="6"/>
    <x v="27"/>
    <n v="18040.14"/>
  </r>
  <r>
    <x v="73"/>
    <x v="0"/>
    <x v="0"/>
    <x v="6"/>
    <x v="28"/>
    <n v="970.5"/>
  </r>
  <r>
    <x v="73"/>
    <x v="0"/>
    <x v="0"/>
    <x v="6"/>
    <x v="29"/>
    <n v="13788.36"/>
  </r>
  <r>
    <x v="73"/>
    <x v="0"/>
    <x v="0"/>
    <x v="6"/>
    <x v="30"/>
    <n v="9278.33"/>
  </r>
  <r>
    <x v="73"/>
    <x v="0"/>
    <x v="0"/>
    <x v="6"/>
    <x v="31"/>
    <n v="5948.84"/>
  </r>
  <r>
    <x v="73"/>
    <x v="0"/>
    <x v="0"/>
    <x v="6"/>
    <x v="32"/>
    <n v="5602.63"/>
  </r>
  <r>
    <x v="73"/>
    <x v="0"/>
    <x v="0"/>
    <x v="6"/>
    <x v="33"/>
    <n v="52810.84"/>
  </r>
  <r>
    <x v="73"/>
    <x v="0"/>
    <x v="0"/>
    <x v="6"/>
    <x v="34"/>
    <n v="30125.02"/>
  </r>
  <r>
    <x v="73"/>
    <x v="0"/>
    <x v="0"/>
    <x v="6"/>
    <x v="35"/>
    <n v="13505.79"/>
  </r>
  <r>
    <x v="73"/>
    <x v="0"/>
    <x v="0"/>
    <x v="6"/>
    <x v="36"/>
    <n v="10544.48"/>
  </r>
  <r>
    <x v="73"/>
    <x v="0"/>
    <x v="0"/>
    <x v="6"/>
    <x v="59"/>
    <n v="50348.7"/>
  </r>
  <r>
    <x v="73"/>
    <x v="0"/>
    <x v="0"/>
    <x v="6"/>
    <x v="52"/>
    <n v="6192.36"/>
  </r>
  <r>
    <x v="73"/>
    <x v="0"/>
    <x v="0"/>
    <x v="6"/>
    <x v="37"/>
    <n v="158409.35"/>
  </r>
  <r>
    <x v="73"/>
    <x v="0"/>
    <x v="0"/>
    <x v="6"/>
    <x v="38"/>
    <n v="66841.070000000007"/>
  </r>
  <r>
    <x v="73"/>
    <x v="0"/>
    <x v="0"/>
    <x v="6"/>
    <x v="39"/>
    <n v="105.04"/>
  </r>
  <r>
    <x v="73"/>
    <x v="0"/>
    <x v="0"/>
    <x v="6"/>
    <x v="40"/>
    <n v="51.44"/>
  </r>
  <r>
    <x v="73"/>
    <x v="0"/>
    <x v="0"/>
    <x v="6"/>
    <x v="41"/>
    <n v="453503.33"/>
  </r>
  <r>
    <x v="73"/>
    <x v="0"/>
    <x v="0"/>
    <x v="6"/>
    <x v="42"/>
    <n v="83464.23"/>
  </r>
  <r>
    <x v="73"/>
    <x v="0"/>
    <x v="0"/>
    <x v="6"/>
    <x v="53"/>
    <n v="186148.68"/>
  </r>
  <r>
    <x v="73"/>
    <x v="0"/>
    <x v="0"/>
    <x v="6"/>
    <x v="43"/>
    <n v="505"/>
  </r>
  <r>
    <x v="73"/>
    <x v="0"/>
    <x v="0"/>
    <x v="6"/>
    <x v="44"/>
    <n v="2259.89"/>
  </r>
  <r>
    <x v="73"/>
    <x v="0"/>
    <x v="0"/>
    <x v="6"/>
    <x v="60"/>
    <n v="47539.16"/>
  </r>
  <r>
    <x v="73"/>
    <x v="0"/>
    <x v="0"/>
    <x v="6"/>
    <x v="45"/>
    <n v="174295.25"/>
  </r>
  <r>
    <x v="73"/>
    <x v="0"/>
    <x v="0"/>
    <x v="6"/>
    <x v="46"/>
    <n v="15636.23"/>
  </r>
  <r>
    <x v="73"/>
    <x v="0"/>
    <x v="0"/>
    <x v="6"/>
    <x v="77"/>
    <n v="65.38"/>
  </r>
  <r>
    <x v="73"/>
    <x v="0"/>
    <x v="0"/>
    <x v="7"/>
    <x v="43"/>
    <n v="9967.26"/>
  </r>
  <r>
    <x v="73"/>
    <x v="0"/>
    <x v="0"/>
    <x v="8"/>
    <x v="48"/>
    <n v="7616"/>
  </r>
  <r>
    <x v="73"/>
    <x v="0"/>
    <x v="1"/>
    <x v="0"/>
    <x v="0"/>
    <n v="168446.83"/>
  </r>
  <r>
    <x v="73"/>
    <x v="0"/>
    <x v="1"/>
    <x v="2"/>
    <x v="1"/>
    <n v="163461.17000000001"/>
  </r>
  <r>
    <x v="73"/>
    <x v="0"/>
    <x v="1"/>
    <x v="2"/>
    <x v="2"/>
    <n v="131401.35999999999"/>
  </r>
  <r>
    <x v="73"/>
    <x v="0"/>
    <x v="1"/>
    <x v="2"/>
    <x v="3"/>
    <n v="12131.24"/>
  </r>
  <r>
    <x v="73"/>
    <x v="0"/>
    <x v="1"/>
    <x v="2"/>
    <x v="4"/>
    <n v="89478.46"/>
  </r>
  <r>
    <x v="73"/>
    <x v="0"/>
    <x v="1"/>
    <x v="2"/>
    <x v="5"/>
    <n v="65570.33"/>
  </r>
  <r>
    <x v="73"/>
    <x v="0"/>
    <x v="1"/>
    <x v="3"/>
    <x v="1"/>
    <n v="445646.05"/>
  </r>
  <r>
    <x v="73"/>
    <x v="0"/>
    <x v="1"/>
    <x v="3"/>
    <x v="2"/>
    <n v="64695.62"/>
  </r>
  <r>
    <x v="73"/>
    <x v="0"/>
    <x v="1"/>
    <x v="3"/>
    <x v="3"/>
    <n v="23669.98"/>
  </r>
  <r>
    <x v="73"/>
    <x v="0"/>
    <x v="1"/>
    <x v="3"/>
    <x v="4"/>
    <n v="300299"/>
  </r>
  <r>
    <x v="73"/>
    <x v="0"/>
    <x v="1"/>
    <x v="3"/>
    <x v="5"/>
    <n v="10987.99"/>
  </r>
  <r>
    <x v="73"/>
    <x v="0"/>
    <x v="1"/>
    <x v="4"/>
    <x v="6"/>
    <n v="89.49"/>
  </r>
  <r>
    <x v="73"/>
    <x v="0"/>
    <x v="1"/>
    <x v="4"/>
    <x v="55"/>
    <n v="19.68"/>
  </r>
  <r>
    <x v="73"/>
    <x v="0"/>
    <x v="1"/>
    <x v="4"/>
    <x v="7"/>
    <n v="31704.36"/>
  </r>
  <r>
    <x v="73"/>
    <x v="0"/>
    <x v="1"/>
    <x v="4"/>
    <x v="8"/>
    <n v="63488.41"/>
  </r>
  <r>
    <x v="73"/>
    <x v="0"/>
    <x v="1"/>
    <x v="4"/>
    <x v="9"/>
    <n v="66109.14"/>
  </r>
  <r>
    <x v="73"/>
    <x v="0"/>
    <x v="1"/>
    <x v="4"/>
    <x v="10"/>
    <n v="70425.2"/>
  </r>
  <r>
    <x v="73"/>
    <x v="0"/>
    <x v="1"/>
    <x v="4"/>
    <x v="73"/>
    <n v="1100.02"/>
  </r>
  <r>
    <x v="73"/>
    <x v="0"/>
    <x v="1"/>
    <x v="4"/>
    <x v="11"/>
    <n v="191.84"/>
  </r>
  <r>
    <x v="73"/>
    <x v="0"/>
    <x v="1"/>
    <x v="4"/>
    <x v="12"/>
    <n v="545.78"/>
  </r>
  <r>
    <x v="73"/>
    <x v="0"/>
    <x v="1"/>
    <x v="4"/>
    <x v="13"/>
    <n v="1554.49"/>
  </r>
  <r>
    <x v="73"/>
    <x v="0"/>
    <x v="1"/>
    <x v="4"/>
    <x v="14"/>
    <n v="14719.11"/>
  </r>
  <r>
    <x v="73"/>
    <x v="0"/>
    <x v="1"/>
    <x v="4"/>
    <x v="15"/>
    <n v="27305.65"/>
  </r>
  <r>
    <x v="73"/>
    <x v="0"/>
    <x v="1"/>
    <x v="4"/>
    <x v="16"/>
    <n v="130017.82"/>
  </r>
  <r>
    <x v="73"/>
    <x v="0"/>
    <x v="1"/>
    <x v="4"/>
    <x v="17"/>
    <n v="8336.59"/>
  </r>
  <r>
    <x v="73"/>
    <x v="0"/>
    <x v="1"/>
    <x v="4"/>
    <x v="56"/>
    <n v="3215.16"/>
  </r>
  <r>
    <x v="73"/>
    <x v="0"/>
    <x v="1"/>
    <x v="5"/>
    <x v="18"/>
    <n v="77205.100000000006"/>
  </r>
  <r>
    <x v="73"/>
    <x v="0"/>
    <x v="1"/>
    <x v="5"/>
    <x v="19"/>
    <n v="1421.78"/>
  </r>
  <r>
    <x v="73"/>
    <x v="0"/>
    <x v="1"/>
    <x v="5"/>
    <x v="21"/>
    <n v="2226.2800000000002"/>
  </r>
  <r>
    <x v="73"/>
    <x v="0"/>
    <x v="1"/>
    <x v="5"/>
    <x v="22"/>
    <n v="9771.91"/>
  </r>
  <r>
    <x v="73"/>
    <x v="0"/>
    <x v="1"/>
    <x v="6"/>
    <x v="23"/>
    <n v="886.72"/>
  </r>
  <r>
    <x v="73"/>
    <x v="0"/>
    <x v="1"/>
    <x v="6"/>
    <x v="24"/>
    <n v="10437.24"/>
  </r>
  <r>
    <x v="73"/>
    <x v="0"/>
    <x v="1"/>
    <x v="6"/>
    <x v="26"/>
    <n v="7020"/>
  </r>
  <r>
    <x v="73"/>
    <x v="0"/>
    <x v="1"/>
    <x v="6"/>
    <x v="27"/>
    <n v="24985.53"/>
  </r>
  <r>
    <x v="73"/>
    <x v="0"/>
    <x v="1"/>
    <x v="6"/>
    <x v="30"/>
    <n v="2132.75"/>
  </r>
  <r>
    <x v="73"/>
    <x v="0"/>
    <x v="1"/>
    <x v="6"/>
    <x v="31"/>
    <n v="87860.14"/>
  </r>
  <r>
    <x v="73"/>
    <x v="0"/>
    <x v="1"/>
    <x v="6"/>
    <x v="34"/>
    <n v="600"/>
  </r>
  <r>
    <x v="73"/>
    <x v="0"/>
    <x v="1"/>
    <x v="6"/>
    <x v="35"/>
    <n v="3964.08"/>
  </r>
  <r>
    <x v="73"/>
    <x v="0"/>
    <x v="1"/>
    <x v="6"/>
    <x v="36"/>
    <n v="6011.2"/>
  </r>
  <r>
    <x v="73"/>
    <x v="0"/>
    <x v="1"/>
    <x v="6"/>
    <x v="59"/>
    <n v="2182.0700000000002"/>
  </r>
  <r>
    <x v="73"/>
    <x v="0"/>
    <x v="1"/>
    <x v="6"/>
    <x v="67"/>
    <n v="7564.9"/>
  </r>
  <r>
    <x v="73"/>
    <x v="0"/>
    <x v="1"/>
    <x v="6"/>
    <x v="38"/>
    <n v="11376.72"/>
  </r>
  <r>
    <x v="73"/>
    <x v="0"/>
    <x v="1"/>
    <x v="6"/>
    <x v="43"/>
    <n v="910"/>
  </r>
  <r>
    <x v="73"/>
    <x v="0"/>
    <x v="1"/>
    <x v="6"/>
    <x v="46"/>
    <n v="4538.3500000000004"/>
  </r>
  <r>
    <x v="73"/>
    <x v="0"/>
    <x v="1"/>
    <x v="7"/>
    <x v="43"/>
    <n v="7145.39"/>
  </r>
  <r>
    <x v="73"/>
    <x v="0"/>
    <x v="1"/>
    <x v="8"/>
    <x v="48"/>
    <n v="10299.85"/>
  </r>
  <r>
    <x v="74"/>
    <x v="0"/>
    <x v="0"/>
    <x v="0"/>
    <x v="0"/>
    <n v="88437.759999999995"/>
  </r>
  <r>
    <x v="74"/>
    <x v="0"/>
    <x v="0"/>
    <x v="1"/>
    <x v="0"/>
    <n v="-272124.90999999997"/>
  </r>
  <r>
    <x v="74"/>
    <x v="0"/>
    <x v="0"/>
    <x v="2"/>
    <x v="1"/>
    <n v="9304352.0800000001"/>
  </r>
  <r>
    <x v="74"/>
    <x v="0"/>
    <x v="0"/>
    <x v="2"/>
    <x v="2"/>
    <n v="132485.99"/>
  </r>
  <r>
    <x v="74"/>
    <x v="0"/>
    <x v="0"/>
    <x v="2"/>
    <x v="3"/>
    <n v="83655.740000000005"/>
  </r>
  <r>
    <x v="74"/>
    <x v="0"/>
    <x v="0"/>
    <x v="2"/>
    <x v="4"/>
    <n v="367010.11"/>
  </r>
  <r>
    <x v="74"/>
    <x v="0"/>
    <x v="0"/>
    <x v="2"/>
    <x v="5"/>
    <n v="48737.21"/>
  </r>
  <r>
    <x v="74"/>
    <x v="0"/>
    <x v="0"/>
    <x v="2"/>
    <x v="54"/>
    <n v="42020"/>
  </r>
  <r>
    <x v="74"/>
    <x v="0"/>
    <x v="0"/>
    <x v="3"/>
    <x v="1"/>
    <n v="3615903.67"/>
  </r>
  <r>
    <x v="74"/>
    <x v="0"/>
    <x v="0"/>
    <x v="3"/>
    <x v="2"/>
    <n v="126307.16"/>
  </r>
  <r>
    <x v="74"/>
    <x v="0"/>
    <x v="0"/>
    <x v="3"/>
    <x v="3"/>
    <n v="129051.43"/>
  </r>
  <r>
    <x v="74"/>
    <x v="0"/>
    <x v="0"/>
    <x v="3"/>
    <x v="4"/>
    <n v="74368.240000000005"/>
  </r>
  <r>
    <x v="74"/>
    <x v="0"/>
    <x v="0"/>
    <x v="3"/>
    <x v="5"/>
    <n v="21256.26"/>
  </r>
  <r>
    <x v="74"/>
    <x v="0"/>
    <x v="0"/>
    <x v="4"/>
    <x v="6"/>
    <n v="346721.14"/>
  </r>
  <r>
    <x v="74"/>
    <x v="0"/>
    <x v="0"/>
    <x v="4"/>
    <x v="55"/>
    <n v="179465.23"/>
  </r>
  <r>
    <x v="74"/>
    <x v="0"/>
    <x v="0"/>
    <x v="4"/>
    <x v="7"/>
    <n v="745479.02"/>
  </r>
  <r>
    <x v="74"/>
    <x v="0"/>
    <x v="0"/>
    <x v="4"/>
    <x v="8"/>
    <n v="298000.55"/>
  </r>
  <r>
    <x v="74"/>
    <x v="0"/>
    <x v="0"/>
    <x v="4"/>
    <x v="9"/>
    <n v="1411045.4"/>
  </r>
  <r>
    <x v="74"/>
    <x v="0"/>
    <x v="0"/>
    <x v="4"/>
    <x v="10"/>
    <n v="604461.9"/>
  </r>
  <r>
    <x v="74"/>
    <x v="0"/>
    <x v="0"/>
    <x v="4"/>
    <x v="11"/>
    <n v="18744.23"/>
  </r>
  <r>
    <x v="74"/>
    <x v="0"/>
    <x v="0"/>
    <x v="4"/>
    <x v="12"/>
    <n v="24884.9"/>
  </r>
  <r>
    <x v="74"/>
    <x v="0"/>
    <x v="0"/>
    <x v="4"/>
    <x v="13"/>
    <n v="70624.06"/>
  </r>
  <r>
    <x v="74"/>
    <x v="0"/>
    <x v="0"/>
    <x v="4"/>
    <x v="14"/>
    <n v="169671.82"/>
  </r>
  <r>
    <x v="74"/>
    <x v="0"/>
    <x v="0"/>
    <x v="4"/>
    <x v="15"/>
    <n v="916052.66"/>
  </r>
  <r>
    <x v="74"/>
    <x v="0"/>
    <x v="0"/>
    <x v="4"/>
    <x v="16"/>
    <n v="1033998.73"/>
  </r>
  <r>
    <x v="74"/>
    <x v="0"/>
    <x v="0"/>
    <x v="4"/>
    <x v="17"/>
    <n v="537.85"/>
  </r>
  <r>
    <x v="74"/>
    <x v="0"/>
    <x v="0"/>
    <x v="4"/>
    <x v="56"/>
    <n v="14.75"/>
  </r>
  <r>
    <x v="74"/>
    <x v="0"/>
    <x v="0"/>
    <x v="5"/>
    <x v="18"/>
    <n v="335105.51"/>
  </r>
  <r>
    <x v="74"/>
    <x v="0"/>
    <x v="0"/>
    <x v="5"/>
    <x v="19"/>
    <n v="46224.43"/>
  </r>
  <r>
    <x v="74"/>
    <x v="0"/>
    <x v="0"/>
    <x v="5"/>
    <x v="20"/>
    <n v="367303.65"/>
  </r>
  <r>
    <x v="74"/>
    <x v="0"/>
    <x v="0"/>
    <x v="5"/>
    <x v="21"/>
    <n v="46565.65"/>
  </r>
  <r>
    <x v="74"/>
    <x v="0"/>
    <x v="0"/>
    <x v="5"/>
    <x v="22"/>
    <n v="55487.9"/>
  </r>
  <r>
    <x v="74"/>
    <x v="0"/>
    <x v="0"/>
    <x v="6"/>
    <x v="23"/>
    <n v="41671.040000000001"/>
  </r>
  <r>
    <x v="74"/>
    <x v="0"/>
    <x v="0"/>
    <x v="6"/>
    <x v="24"/>
    <n v="14158.97"/>
  </r>
  <r>
    <x v="74"/>
    <x v="0"/>
    <x v="0"/>
    <x v="6"/>
    <x v="25"/>
    <n v="215125.24"/>
  </r>
  <r>
    <x v="74"/>
    <x v="0"/>
    <x v="0"/>
    <x v="6"/>
    <x v="26"/>
    <n v="47471.16"/>
  </r>
  <r>
    <x v="74"/>
    <x v="0"/>
    <x v="0"/>
    <x v="6"/>
    <x v="27"/>
    <n v="30321.71"/>
  </r>
  <r>
    <x v="74"/>
    <x v="0"/>
    <x v="0"/>
    <x v="6"/>
    <x v="28"/>
    <n v="25246"/>
  </r>
  <r>
    <x v="74"/>
    <x v="0"/>
    <x v="0"/>
    <x v="6"/>
    <x v="29"/>
    <n v="12855.29"/>
  </r>
  <r>
    <x v="74"/>
    <x v="0"/>
    <x v="0"/>
    <x v="6"/>
    <x v="50"/>
    <n v="840.98"/>
  </r>
  <r>
    <x v="74"/>
    <x v="0"/>
    <x v="0"/>
    <x v="6"/>
    <x v="30"/>
    <n v="2268.58"/>
  </r>
  <r>
    <x v="74"/>
    <x v="0"/>
    <x v="0"/>
    <x v="6"/>
    <x v="31"/>
    <n v="74746.899999999994"/>
  </r>
  <r>
    <x v="74"/>
    <x v="0"/>
    <x v="0"/>
    <x v="6"/>
    <x v="33"/>
    <n v="43796.62"/>
  </r>
  <r>
    <x v="74"/>
    <x v="0"/>
    <x v="0"/>
    <x v="6"/>
    <x v="34"/>
    <n v="41494.879999999997"/>
  </r>
  <r>
    <x v="74"/>
    <x v="0"/>
    <x v="0"/>
    <x v="6"/>
    <x v="35"/>
    <n v="355.71"/>
  </r>
  <r>
    <x v="74"/>
    <x v="0"/>
    <x v="0"/>
    <x v="6"/>
    <x v="58"/>
    <n v="500"/>
  </r>
  <r>
    <x v="74"/>
    <x v="0"/>
    <x v="0"/>
    <x v="6"/>
    <x v="59"/>
    <n v="45784.19"/>
  </r>
  <r>
    <x v="74"/>
    <x v="0"/>
    <x v="0"/>
    <x v="6"/>
    <x v="51"/>
    <n v="100232.71"/>
  </r>
  <r>
    <x v="74"/>
    <x v="0"/>
    <x v="0"/>
    <x v="6"/>
    <x v="52"/>
    <n v="4162.95"/>
  </r>
  <r>
    <x v="74"/>
    <x v="0"/>
    <x v="0"/>
    <x v="6"/>
    <x v="37"/>
    <n v="199856.26"/>
  </r>
  <r>
    <x v="74"/>
    <x v="0"/>
    <x v="0"/>
    <x v="6"/>
    <x v="38"/>
    <n v="62429.41"/>
  </r>
  <r>
    <x v="74"/>
    <x v="0"/>
    <x v="0"/>
    <x v="6"/>
    <x v="39"/>
    <n v="2291.06"/>
  </r>
  <r>
    <x v="74"/>
    <x v="0"/>
    <x v="0"/>
    <x v="6"/>
    <x v="40"/>
    <n v="6644.36"/>
  </r>
  <r>
    <x v="74"/>
    <x v="0"/>
    <x v="0"/>
    <x v="6"/>
    <x v="41"/>
    <n v="467546.58"/>
  </r>
  <r>
    <x v="74"/>
    <x v="0"/>
    <x v="0"/>
    <x v="6"/>
    <x v="43"/>
    <n v="4979"/>
  </r>
  <r>
    <x v="74"/>
    <x v="0"/>
    <x v="0"/>
    <x v="6"/>
    <x v="44"/>
    <n v="3488.52"/>
  </r>
  <r>
    <x v="74"/>
    <x v="0"/>
    <x v="0"/>
    <x v="6"/>
    <x v="60"/>
    <n v="63072.43"/>
  </r>
  <r>
    <x v="74"/>
    <x v="0"/>
    <x v="0"/>
    <x v="6"/>
    <x v="45"/>
    <n v="189873.06"/>
  </r>
  <r>
    <x v="74"/>
    <x v="0"/>
    <x v="0"/>
    <x v="6"/>
    <x v="85"/>
    <n v="5256"/>
  </r>
  <r>
    <x v="74"/>
    <x v="0"/>
    <x v="0"/>
    <x v="6"/>
    <x v="46"/>
    <n v="39183.699999999997"/>
  </r>
  <r>
    <x v="74"/>
    <x v="0"/>
    <x v="0"/>
    <x v="7"/>
    <x v="43"/>
    <n v="21920.19"/>
  </r>
  <r>
    <x v="74"/>
    <x v="0"/>
    <x v="0"/>
    <x v="8"/>
    <x v="47"/>
    <n v="18383.939999999999"/>
  </r>
  <r>
    <x v="74"/>
    <x v="0"/>
    <x v="0"/>
    <x v="8"/>
    <x v="64"/>
    <n v="117212.63"/>
  </r>
  <r>
    <x v="74"/>
    <x v="0"/>
    <x v="0"/>
    <x v="8"/>
    <x v="65"/>
    <n v="979.2"/>
  </r>
  <r>
    <x v="74"/>
    <x v="0"/>
    <x v="0"/>
    <x v="8"/>
    <x v="48"/>
    <n v="68132.67"/>
  </r>
  <r>
    <x v="74"/>
    <x v="0"/>
    <x v="1"/>
    <x v="0"/>
    <x v="0"/>
    <n v="264176.28999999998"/>
  </r>
  <r>
    <x v="74"/>
    <x v="0"/>
    <x v="1"/>
    <x v="1"/>
    <x v="0"/>
    <n v="-80489.14"/>
  </r>
  <r>
    <x v="74"/>
    <x v="0"/>
    <x v="1"/>
    <x v="2"/>
    <x v="1"/>
    <n v="120379.5"/>
  </r>
  <r>
    <x v="74"/>
    <x v="0"/>
    <x v="1"/>
    <x v="2"/>
    <x v="2"/>
    <n v="260"/>
  </r>
  <r>
    <x v="74"/>
    <x v="0"/>
    <x v="1"/>
    <x v="2"/>
    <x v="4"/>
    <n v="163064.49"/>
  </r>
  <r>
    <x v="74"/>
    <x v="0"/>
    <x v="1"/>
    <x v="3"/>
    <x v="1"/>
    <n v="198949.45"/>
  </r>
  <r>
    <x v="74"/>
    <x v="0"/>
    <x v="1"/>
    <x v="3"/>
    <x v="2"/>
    <n v="1001.53"/>
  </r>
  <r>
    <x v="74"/>
    <x v="0"/>
    <x v="1"/>
    <x v="3"/>
    <x v="3"/>
    <n v="19275.75"/>
  </r>
  <r>
    <x v="74"/>
    <x v="0"/>
    <x v="1"/>
    <x v="3"/>
    <x v="4"/>
    <n v="201938.04"/>
  </r>
  <r>
    <x v="74"/>
    <x v="0"/>
    <x v="1"/>
    <x v="3"/>
    <x v="5"/>
    <n v="418.02"/>
  </r>
  <r>
    <x v="74"/>
    <x v="0"/>
    <x v="1"/>
    <x v="4"/>
    <x v="6"/>
    <n v="5036.88"/>
  </r>
  <r>
    <x v="74"/>
    <x v="0"/>
    <x v="1"/>
    <x v="4"/>
    <x v="55"/>
    <n v="7795.82"/>
  </r>
  <r>
    <x v="74"/>
    <x v="0"/>
    <x v="1"/>
    <x v="4"/>
    <x v="7"/>
    <n v="21069.07"/>
  </r>
  <r>
    <x v="74"/>
    <x v="0"/>
    <x v="1"/>
    <x v="4"/>
    <x v="8"/>
    <n v="31970.7"/>
  </r>
  <r>
    <x v="74"/>
    <x v="0"/>
    <x v="1"/>
    <x v="4"/>
    <x v="9"/>
    <n v="42479.95"/>
  </r>
  <r>
    <x v="74"/>
    <x v="0"/>
    <x v="1"/>
    <x v="4"/>
    <x v="10"/>
    <n v="37978.28"/>
  </r>
  <r>
    <x v="74"/>
    <x v="0"/>
    <x v="1"/>
    <x v="4"/>
    <x v="11"/>
    <n v="501.01"/>
  </r>
  <r>
    <x v="74"/>
    <x v="0"/>
    <x v="1"/>
    <x v="4"/>
    <x v="12"/>
    <n v="1265.93"/>
  </r>
  <r>
    <x v="74"/>
    <x v="0"/>
    <x v="1"/>
    <x v="4"/>
    <x v="13"/>
    <n v="1965.85"/>
  </r>
  <r>
    <x v="74"/>
    <x v="0"/>
    <x v="1"/>
    <x v="4"/>
    <x v="14"/>
    <n v="24194.59"/>
  </r>
  <r>
    <x v="74"/>
    <x v="0"/>
    <x v="1"/>
    <x v="4"/>
    <x v="15"/>
    <n v="8204.14"/>
  </r>
  <r>
    <x v="74"/>
    <x v="0"/>
    <x v="1"/>
    <x v="4"/>
    <x v="16"/>
    <n v="33793.620000000003"/>
  </r>
  <r>
    <x v="74"/>
    <x v="0"/>
    <x v="1"/>
    <x v="4"/>
    <x v="17"/>
    <n v="6.41"/>
  </r>
  <r>
    <x v="74"/>
    <x v="0"/>
    <x v="1"/>
    <x v="4"/>
    <x v="56"/>
    <n v="75.55"/>
  </r>
  <r>
    <x v="74"/>
    <x v="0"/>
    <x v="1"/>
    <x v="5"/>
    <x v="18"/>
    <n v="212888.14"/>
  </r>
  <r>
    <x v="74"/>
    <x v="0"/>
    <x v="1"/>
    <x v="5"/>
    <x v="19"/>
    <n v="17551.14"/>
  </r>
  <r>
    <x v="74"/>
    <x v="0"/>
    <x v="1"/>
    <x v="5"/>
    <x v="20"/>
    <n v="12805.09"/>
  </r>
  <r>
    <x v="74"/>
    <x v="0"/>
    <x v="1"/>
    <x v="5"/>
    <x v="21"/>
    <n v="6334.68"/>
  </r>
  <r>
    <x v="74"/>
    <x v="0"/>
    <x v="1"/>
    <x v="5"/>
    <x v="22"/>
    <n v="134587.21"/>
  </r>
  <r>
    <x v="74"/>
    <x v="0"/>
    <x v="1"/>
    <x v="6"/>
    <x v="23"/>
    <n v="598.61"/>
  </r>
  <r>
    <x v="74"/>
    <x v="0"/>
    <x v="1"/>
    <x v="6"/>
    <x v="25"/>
    <n v="71366.86"/>
  </r>
  <r>
    <x v="74"/>
    <x v="0"/>
    <x v="1"/>
    <x v="6"/>
    <x v="26"/>
    <n v="1941"/>
  </r>
  <r>
    <x v="74"/>
    <x v="0"/>
    <x v="1"/>
    <x v="6"/>
    <x v="27"/>
    <n v="12058.84"/>
  </r>
  <r>
    <x v="74"/>
    <x v="0"/>
    <x v="1"/>
    <x v="6"/>
    <x v="30"/>
    <n v="5346.17"/>
  </r>
  <r>
    <x v="74"/>
    <x v="0"/>
    <x v="1"/>
    <x v="6"/>
    <x v="33"/>
    <n v="1108.8800000000001"/>
  </r>
  <r>
    <x v="74"/>
    <x v="0"/>
    <x v="1"/>
    <x v="6"/>
    <x v="34"/>
    <n v="3668.81"/>
  </r>
  <r>
    <x v="74"/>
    <x v="0"/>
    <x v="1"/>
    <x v="6"/>
    <x v="35"/>
    <n v="33904.699999999997"/>
  </r>
  <r>
    <x v="74"/>
    <x v="0"/>
    <x v="1"/>
    <x v="6"/>
    <x v="36"/>
    <n v="1340.16"/>
  </r>
  <r>
    <x v="74"/>
    <x v="0"/>
    <x v="1"/>
    <x v="6"/>
    <x v="58"/>
    <n v="6600"/>
  </r>
  <r>
    <x v="74"/>
    <x v="0"/>
    <x v="1"/>
    <x v="6"/>
    <x v="59"/>
    <n v="5898.68"/>
  </r>
  <r>
    <x v="74"/>
    <x v="0"/>
    <x v="1"/>
    <x v="6"/>
    <x v="51"/>
    <n v="27312.77"/>
  </r>
  <r>
    <x v="74"/>
    <x v="0"/>
    <x v="1"/>
    <x v="6"/>
    <x v="38"/>
    <n v="38257.24"/>
  </r>
  <r>
    <x v="74"/>
    <x v="0"/>
    <x v="1"/>
    <x v="6"/>
    <x v="40"/>
    <n v="186.08"/>
  </r>
  <r>
    <x v="74"/>
    <x v="0"/>
    <x v="1"/>
    <x v="6"/>
    <x v="43"/>
    <n v="500"/>
  </r>
  <r>
    <x v="74"/>
    <x v="0"/>
    <x v="1"/>
    <x v="6"/>
    <x v="60"/>
    <n v="2842.86"/>
  </r>
  <r>
    <x v="74"/>
    <x v="0"/>
    <x v="1"/>
    <x v="6"/>
    <x v="45"/>
    <n v="8373.56"/>
  </r>
  <r>
    <x v="74"/>
    <x v="0"/>
    <x v="1"/>
    <x v="6"/>
    <x v="46"/>
    <n v="11329.8"/>
  </r>
  <r>
    <x v="74"/>
    <x v="0"/>
    <x v="1"/>
    <x v="7"/>
    <x v="43"/>
    <n v="10637.16"/>
  </r>
  <r>
    <x v="74"/>
    <x v="0"/>
    <x v="1"/>
    <x v="8"/>
    <x v="61"/>
    <n v="14493.88"/>
  </r>
  <r>
    <x v="74"/>
    <x v="0"/>
    <x v="1"/>
    <x v="8"/>
    <x v="64"/>
    <n v="140662.84"/>
  </r>
  <r>
    <x v="74"/>
    <x v="0"/>
    <x v="1"/>
    <x v="8"/>
    <x v="65"/>
    <n v="1849.6"/>
  </r>
  <r>
    <x v="74"/>
    <x v="0"/>
    <x v="1"/>
    <x v="8"/>
    <x v="48"/>
    <n v="7438.13"/>
  </r>
  <r>
    <x v="75"/>
    <x v="0"/>
    <x v="0"/>
    <x v="0"/>
    <x v="0"/>
    <n v="37738.800000000003"/>
  </r>
  <r>
    <x v="75"/>
    <x v="0"/>
    <x v="0"/>
    <x v="1"/>
    <x v="0"/>
    <n v="-37738.800000000003"/>
  </r>
  <r>
    <x v="75"/>
    <x v="0"/>
    <x v="0"/>
    <x v="2"/>
    <x v="1"/>
    <n v="1395017.62"/>
  </r>
  <r>
    <x v="75"/>
    <x v="0"/>
    <x v="0"/>
    <x v="2"/>
    <x v="2"/>
    <n v="20345.27"/>
  </r>
  <r>
    <x v="75"/>
    <x v="0"/>
    <x v="0"/>
    <x v="2"/>
    <x v="3"/>
    <n v="4608"/>
  </r>
  <r>
    <x v="75"/>
    <x v="0"/>
    <x v="0"/>
    <x v="2"/>
    <x v="4"/>
    <n v="64738.25"/>
  </r>
  <r>
    <x v="75"/>
    <x v="0"/>
    <x v="0"/>
    <x v="2"/>
    <x v="5"/>
    <n v="152677.28"/>
  </r>
  <r>
    <x v="75"/>
    <x v="0"/>
    <x v="0"/>
    <x v="2"/>
    <x v="54"/>
    <n v="10505"/>
  </r>
  <r>
    <x v="75"/>
    <x v="0"/>
    <x v="0"/>
    <x v="3"/>
    <x v="1"/>
    <n v="589902.19999999995"/>
  </r>
  <r>
    <x v="75"/>
    <x v="0"/>
    <x v="0"/>
    <x v="3"/>
    <x v="2"/>
    <n v="6010.48"/>
  </r>
  <r>
    <x v="75"/>
    <x v="0"/>
    <x v="0"/>
    <x v="3"/>
    <x v="3"/>
    <n v="248.58"/>
  </r>
  <r>
    <x v="75"/>
    <x v="0"/>
    <x v="0"/>
    <x v="3"/>
    <x v="4"/>
    <n v="49022.5"/>
  </r>
  <r>
    <x v="75"/>
    <x v="0"/>
    <x v="0"/>
    <x v="3"/>
    <x v="5"/>
    <n v="123699.57"/>
  </r>
  <r>
    <x v="75"/>
    <x v="0"/>
    <x v="0"/>
    <x v="4"/>
    <x v="6"/>
    <n v="309.52"/>
  </r>
  <r>
    <x v="75"/>
    <x v="0"/>
    <x v="0"/>
    <x v="4"/>
    <x v="55"/>
    <n v="281.38"/>
  </r>
  <r>
    <x v="75"/>
    <x v="0"/>
    <x v="0"/>
    <x v="4"/>
    <x v="7"/>
    <n v="123144.88"/>
  </r>
  <r>
    <x v="75"/>
    <x v="0"/>
    <x v="0"/>
    <x v="4"/>
    <x v="8"/>
    <n v="57591.85"/>
  </r>
  <r>
    <x v="75"/>
    <x v="0"/>
    <x v="0"/>
    <x v="4"/>
    <x v="9"/>
    <n v="249141.74"/>
  </r>
  <r>
    <x v="75"/>
    <x v="0"/>
    <x v="0"/>
    <x v="4"/>
    <x v="10"/>
    <n v="98669.16"/>
  </r>
  <r>
    <x v="75"/>
    <x v="0"/>
    <x v="0"/>
    <x v="4"/>
    <x v="73"/>
    <n v="5601.5"/>
  </r>
  <r>
    <x v="75"/>
    <x v="0"/>
    <x v="0"/>
    <x v="4"/>
    <x v="74"/>
    <n v="5505.96"/>
  </r>
  <r>
    <x v="75"/>
    <x v="0"/>
    <x v="0"/>
    <x v="4"/>
    <x v="11"/>
    <n v="6339.91"/>
  </r>
  <r>
    <x v="75"/>
    <x v="0"/>
    <x v="0"/>
    <x v="4"/>
    <x v="12"/>
    <n v="3558.75"/>
  </r>
  <r>
    <x v="75"/>
    <x v="0"/>
    <x v="0"/>
    <x v="4"/>
    <x v="13"/>
    <n v="9849.33"/>
  </r>
  <r>
    <x v="75"/>
    <x v="0"/>
    <x v="0"/>
    <x v="4"/>
    <x v="14"/>
    <n v="25460.959999999999"/>
  </r>
  <r>
    <x v="75"/>
    <x v="0"/>
    <x v="0"/>
    <x v="4"/>
    <x v="15"/>
    <n v="216919.39"/>
  </r>
  <r>
    <x v="75"/>
    <x v="0"/>
    <x v="0"/>
    <x v="4"/>
    <x v="16"/>
    <n v="215058.76"/>
  </r>
  <r>
    <x v="75"/>
    <x v="0"/>
    <x v="0"/>
    <x v="5"/>
    <x v="18"/>
    <n v="189648.34"/>
  </r>
  <r>
    <x v="75"/>
    <x v="0"/>
    <x v="0"/>
    <x v="5"/>
    <x v="19"/>
    <n v="7158.19"/>
  </r>
  <r>
    <x v="75"/>
    <x v="0"/>
    <x v="0"/>
    <x v="5"/>
    <x v="20"/>
    <n v="64069.27"/>
  </r>
  <r>
    <x v="75"/>
    <x v="0"/>
    <x v="0"/>
    <x v="5"/>
    <x v="21"/>
    <n v="38656.589999999997"/>
  </r>
  <r>
    <x v="75"/>
    <x v="0"/>
    <x v="0"/>
    <x v="5"/>
    <x v="22"/>
    <n v="76676.789999999994"/>
  </r>
  <r>
    <x v="75"/>
    <x v="0"/>
    <x v="0"/>
    <x v="6"/>
    <x v="23"/>
    <n v="15684.45"/>
  </r>
  <r>
    <x v="75"/>
    <x v="0"/>
    <x v="0"/>
    <x v="6"/>
    <x v="24"/>
    <n v="1145.31"/>
  </r>
  <r>
    <x v="75"/>
    <x v="0"/>
    <x v="0"/>
    <x v="6"/>
    <x v="25"/>
    <n v="999"/>
  </r>
  <r>
    <x v="75"/>
    <x v="0"/>
    <x v="0"/>
    <x v="6"/>
    <x v="26"/>
    <n v="52462.89"/>
  </r>
  <r>
    <x v="75"/>
    <x v="0"/>
    <x v="0"/>
    <x v="6"/>
    <x v="27"/>
    <n v="196302.82"/>
  </r>
  <r>
    <x v="75"/>
    <x v="0"/>
    <x v="0"/>
    <x v="6"/>
    <x v="28"/>
    <n v="3672.5"/>
  </r>
  <r>
    <x v="75"/>
    <x v="0"/>
    <x v="0"/>
    <x v="6"/>
    <x v="29"/>
    <n v="21215.75"/>
  </r>
  <r>
    <x v="75"/>
    <x v="0"/>
    <x v="0"/>
    <x v="6"/>
    <x v="30"/>
    <n v="2949.06"/>
  </r>
  <r>
    <x v="75"/>
    <x v="0"/>
    <x v="0"/>
    <x v="6"/>
    <x v="31"/>
    <n v="7176.71"/>
  </r>
  <r>
    <x v="75"/>
    <x v="0"/>
    <x v="0"/>
    <x v="6"/>
    <x v="32"/>
    <n v="15953.99"/>
  </r>
  <r>
    <x v="75"/>
    <x v="0"/>
    <x v="0"/>
    <x v="6"/>
    <x v="33"/>
    <n v="23967.599999999999"/>
  </r>
  <r>
    <x v="75"/>
    <x v="0"/>
    <x v="0"/>
    <x v="6"/>
    <x v="34"/>
    <n v="1266.28"/>
  </r>
  <r>
    <x v="75"/>
    <x v="0"/>
    <x v="0"/>
    <x v="6"/>
    <x v="35"/>
    <n v="10307.52"/>
  </r>
  <r>
    <x v="75"/>
    <x v="0"/>
    <x v="0"/>
    <x v="6"/>
    <x v="36"/>
    <n v="1192.7"/>
  </r>
  <r>
    <x v="75"/>
    <x v="0"/>
    <x v="0"/>
    <x v="6"/>
    <x v="59"/>
    <n v="3977.41"/>
  </r>
  <r>
    <x v="75"/>
    <x v="0"/>
    <x v="0"/>
    <x v="6"/>
    <x v="52"/>
    <n v="9689.6"/>
  </r>
  <r>
    <x v="75"/>
    <x v="0"/>
    <x v="0"/>
    <x v="6"/>
    <x v="67"/>
    <n v="39"/>
  </r>
  <r>
    <x v="75"/>
    <x v="0"/>
    <x v="0"/>
    <x v="6"/>
    <x v="37"/>
    <n v="7000"/>
  </r>
  <r>
    <x v="75"/>
    <x v="0"/>
    <x v="0"/>
    <x v="6"/>
    <x v="38"/>
    <n v="18902.439999999999"/>
  </r>
  <r>
    <x v="75"/>
    <x v="0"/>
    <x v="0"/>
    <x v="6"/>
    <x v="40"/>
    <n v="2771.72"/>
  </r>
  <r>
    <x v="75"/>
    <x v="0"/>
    <x v="0"/>
    <x v="6"/>
    <x v="41"/>
    <n v="2856.47"/>
  </r>
  <r>
    <x v="75"/>
    <x v="0"/>
    <x v="0"/>
    <x v="6"/>
    <x v="53"/>
    <n v="2809.71"/>
  </r>
  <r>
    <x v="75"/>
    <x v="0"/>
    <x v="0"/>
    <x v="6"/>
    <x v="43"/>
    <n v="6155"/>
  </r>
  <r>
    <x v="75"/>
    <x v="0"/>
    <x v="0"/>
    <x v="6"/>
    <x v="45"/>
    <n v="98998.48"/>
  </r>
  <r>
    <x v="75"/>
    <x v="0"/>
    <x v="0"/>
    <x v="6"/>
    <x v="70"/>
    <n v="1525.51"/>
  </r>
  <r>
    <x v="75"/>
    <x v="0"/>
    <x v="0"/>
    <x v="6"/>
    <x v="71"/>
    <n v="11559.01"/>
  </r>
  <r>
    <x v="75"/>
    <x v="0"/>
    <x v="0"/>
    <x v="6"/>
    <x v="46"/>
    <n v="7805.3"/>
  </r>
  <r>
    <x v="75"/>
    <x v="0"/>
    <x v="0"/>
    <x v="7"/>
    <x v="43"/>
    <n v="34567.57"/>
  </r>
  <r>
    <x v="75"/>
    <x v="0"/>
    <x v="0"/>
    <x v="8"/>
    <x v="62"/>
    <n v="36662.339999999997"/>
  </r>
  <r>
    <x v="75"/>
    <x v="0"/>
    <x v="1"/>
    <x v="2"/>
    <x v="1"/>
    <n v="83763.759999999995"/>
  </r>
  <r>
    <x v="75"/>
    <x v="0"/>
    <x v="1"/>
    <x v="2"/>
    <x v="5"/>
    <n v="4695.25"/>
  </r>
  <r>
    <x v="75"/>
    <x v="0"/>
    <x v="1"/>
    <x v="3"/>
    <x v="1"/>
    <n v="126582.34"/>
  </r>
  <r>
    <x v="75"/>
    <x v="0"/>
    <x v="1"/>
    <x v="4"/>
    <x v="6"/>
    <n v="39.5"/>
  </r>
  <r>
    <x v="75"/>
    <x v="0"/>
    <x v="1"/>
    <x v="4"/>
    <x v="55"/>
    <n v="63.04"/>
  </r>
  <r>
    <x v="75"/>
    <x v="0"/>
    <x v="1"/>
    <x v="4"/>
    <x v="7"/>
    <n v="6744.23"/>
  </r>
  <r>
    <x v="75"/>
    <x v="0"/>
    <x v="1"/>
    <x v="4"/>
    <x v="8"/>
    <n v="9546.2900000000009"/>
  </r>
  <r>
    <x v="75"/>
    <x v="0"/>
    <x v="1"/>
    <x v="4"/>
    <x v="9"/>
    <n v="12991.55"/>
  </r>
  <r>
    <x v="75"/>
    <x v="0"/>
    <x v="1"/>
    <x v="4"/>
    <x v="10"/>
    <n v="16697.36"/>
  </r>
  <r>
    <x v="75"/>
    <x v="0"/>
    <x v="1"/>
    <x v="4"/>
    <x v="73"/>
    <n v="139.12"/>
  </r>
  <r>
    <x v="75"/>
    <x v="0"/>
    <x v="1"/>
    <x v="4"/>
    <x v="74"/>
    <n v="404.72"/>
  </r>
  <r>
    <x v="75"/>
    <x v="0"/>
    <x v="1"/>
    <x v="4"/>
    <x v="11"/>
    <n v="323.35000000000002"/>
  </r>
  <r>
    <x v="75"/>
    <x v="0"/>
    <x v="1"/>
    <x v="4"/>
    <x v="12"/>
    <n v="551.82000000000005"/>
  </r>
  <r>
    <x v="75"/>
    <x v="0"/>
    <x v="1"/>
    <x v="4"/>
    <x v="13"/>
    <n v="459.74"/>
  </r>
  <r>
    <x v="75"/>
    <x v="0"/>
    <x v="1"/>
    <x v="4"/>
    <x v="14"/>
    <n v="4455.13"/>
  </r>
  <r>
    <x v="75"/>
    <x v="0"/>
    <x v="1"/>
    <x v="4"/>
    <x v="15"/>
    <n v="6606.68"/>
  </r>
  <r>
    <x v="75"/>
    <x v="0"/>
    <x v="1"/>
    <x v="4"/>
    <x v="16"/>
    <n v="24855.73"/>
  </r>
  <r>
    <x v="76"/>
    <x v="0"/>
    <x v="0"/>
    <x v="1"/>
    <x v="0"/>
    <n v="-146666.87"/>
  </r>
  <r>
    <x v="76"/>
    <x v="0"/>
    <x v="0"/>
    <x v="2"/>
    <x v="1"/>
    <n v="1127131.79"/>
  </r>
  <r>
    <x v="76"/>
    <x v="0"/>
    <x v="0"/>
    <x v="2"/>
    <x v="2"/>
    <n v="20932.61"/>
  </r>
  <r>
    <x v="76"/>
    <x v="0"/>
    <x v="0"/>
    <x v="2"/>
    <x v="3"/>
    <n v="48220.26"/>
  </r>
  <r>
    <x v="76"/>
    <x v="0"/>
    <x v="0"/>
    <x v="2"/>
    <x v="4"/>
    <n v="2130"/>
  </r>
  <r>
    <x v="76"/>
    <x v="0"/>
    <x v="0"/>
    <x v="2"/>
    <x v="5"/>
    <n v="2076.92"/>
  </r>
  <r>
    <x v="76"/>
    <x v="0"/>
    <x v="0"/>
    <x v="2"/>
    <x v="54"/>
    <n v="31515"/>
  </r>
  <r>
    <x v="76"/>
    <x v="0"/>
    <x v="0"/>
    <x v="3"/>
    <x v="1"/>
    <n v="513558.96"/>
  </r>
  <r>
    <x v="76"/>
    <x v="0"/>
    <x v="0"/>
    <x v="3"/>
    <x v="2"/>
    <n v="15887.38"/>
  </r>
  <r>
    <x v="76"/>
    <x v="0"/>
    <x v="0"/>
    <x v="3"/>
    <x v="3"/>
    <n v="14705.02"/>
  </r>
  <r>
    <x v="76"/>
    <x v="0"/>
    <x v="0"/>
    <x v="3"/>
    <x v="5"/>
    <n v="1538.46"/>
  </r>
  <r>
    <x v="76"/>
    <x v="0"/>
    <x v="0"/>
    <x v="4"/>
    <x v="7"/>
    <n v="93150.87"/>
  </r>
  <r>
    <x v="76"/>
    <x v="0"/>
    <x v="0"/>
    <x v="4"/>
    <x v="8"/>
    <n v="40588.71"/>
  </r>
  <r>
    <x v="76"/>
    <x v="0"/>
    <x v="0"/>
    <x v="4"/>
    <x v="9"/>
    <n v="188174.29"/>
  </r>
  <r>
    <x v="76"/>
    <x v="0"/>
    <x v="0"/>
    <x v="4"/>
    <x v="10"/>
    <n v="65875.929999999993"/>
  </r>
  <r>
    <x v="76"/>
    <x v="0"/>
    <x v="0"/>
    <x v="4"/>
    <x v="11"/>
    <n v="2704.17"/>
  </r>
  <r>
    <x v="76"/>
    <x v="0"/>
    <x v="0"/>
    <x v="4"/>
    <x v="12"/>
    <n v="1303.1099999999999"/>
  </r>
  <r>
    <x v="76"/>
    <x v="0"/>
    <x v="0"/>
    <x v="4"/>
    <x v="13"/>
    <n v="8689.64"/>
  </r>
  <r>
    <x v="76"/>
    <x v="0"/>
    <x v="0"/>
    <x v="4"/>
    <x v="14"/>
    <n v="20614.86"/>
  </r>
  <r>
    <x v="76"/>
    <x v="0"/>
    <x v="0"/>
    <x v="4"/>
    <x v="15"/>
    <n v="185350.07"/>
  </r>
  <r>
    <x v="76"/>
    <x v="0"/>
    <x v="0"/>
    <x v="4"/>
    <x v="16"/>
    <n v="160283.31"/>
  </r>
  <r>
    <x v="76"/>
    <x v="0"/>
    <x v="0"/>
    <x v="5"/>
    <x v="18"/>
    <n v="98966.1"/>
  </r>
  <r>
    <x v="76"/>
    <x v="0"/>
    <x v="0"/>
    <x v="5"/>
    <x v="19"/>
    <n v="24360.37"/>
  </r>
  <r>
    <x v="76"/>
    <x v="0"/>
    <x v="0"/>
    <x v="5"/>
    <x v="20"/>
    <n v="114020.64"/>
  </r>
  <r>
    <x v="76"/>
    <x v="0"/>
    <x v="0"/>
    <x v="5"/>
    <x v="21"/>
    <n v="4581.1099999999997"/>
  </r>
  <r>
    <x v="76"/>
    <x v="0"/>
    <x v="0"/>
    <x v="5"/>
    <x v="22"/>
    <n v="18946.900000000001"/>
  </r>
  <r>
    <x v="76"/>
    <x v="0"/>
    <x v="0"/>
    <x v="6"/>
    <x v="23"/>
    <n v="390"/>
  </r>
  <r>
    <x v="76"/>
    <x v="0"/>
    <x v="0"/>
    <x v="6"/>
    <x v="24"/>
    <n v="235.85"/>
  </r>
  <r>
    <x v="76"/>
    <x v="0"/>
    <x v="0"/>
    <x v="6"/>
    <x v="25"/>
    <n v="380670.48"/>
  </r>
  <r>
    <x v="76"/>
    <x v="0"/>
    <x v="0"/>
    <x v="6"/>
    <x v="26"/>
    <n v="20797.41"/>
  </r>
  <r>
    <x v="76"/>
    <x v="0"/>
    <x v="0"/>
    <x v="6"/>
    <x v="27"/>
    <n v="1900"/>
  </r>
  <r>
    <x v="76"/>
    <x v="0"/>
    <x v="0"/>
    <x v="6"/>
    <x v="28"/>
    <n v="109.2"/>
  </r>
  <r>
    <x v="76"/>
    <x v="0"/>
    <x v="0"/>
    <x v="6"/>
    <x v="50"/>
    <n v="1417"/>
  </r>
  <r>
    <x v="76"/>
    <x v="0"/>
    <x v="0"/>
    <x v="6"/>
    <x v="30"/>
    <n v="3667.75"/>
  </r>
  <r>
    <x v="76"/>
    <x v="0"/>
    <x v="0"/>
    <x v="6"/>
    <x v="31"/>
    <n v="20183.439999999999"/>
  </r>
  <r>
    <x v="76"/>
    <x v="0"/>
    <x v="0"/>
    <x v="6"/>
    <x v="33"/>
    <n v="5315.14"/>
  </r>
  <r>
    <x v="76"/>
    <x v="0"/>
    <x v="0"/>
    <x v="6"/>
    <x v="34"/>
    <n v="11437.5"/>
  </r>
  <r>
    <x v="76"/>
    <x v="0"/>
    <x v="0"/>
    <x v="6"/>
    <x v="35"/>
    <n v="50430.62"/>
  </r>
  <r>
    <x v="76"/>
    <x v="0"/>
    <x v="0"/>
    <x v="6"/>
    <x v="59"/>
    <n v="6287.66"/>
  </r>
  <r>
    <x v="76"/>
    <x v="0"/>
    <x v="0"/>
    <x v="6"/>
    <x v="51"/>
    <n v="23788.3"/>
  </r>
  <r>
    <x v="76"/>
    <x v="0"/>
    <x v="0"/>
    <x v="6"/>
    <x v="37"/>
    <n v="71345.22"/>
  </r>
  <r>
    <x v="76"/>
    <x v="0"/>
    <x v="0"/>
    <x v="6"/>
    <x v="38"/>
    <n v="43482.69"/>
  </r>
  <r>
    <x v="76"/>
    <x v="0"/>
    <x v="0"/>
    <x v="6"/>
    <x v="39"/>
    <n v="283.75"/>
  </r>
  <r>
    <x v="76"/>
    <x v="0"/>
    <x v="0"/>
    <x v="6"/>
    <x v="41"/>
    <n v="31078.09"/>
  </r>
  <r>
    <x v="76"/>
    <x v="0"/>
    <x v="0"/>
    <x v="6"/>
    <x v="42"/>
    <n v="4640"/>
  </r>
  <r>
    <x v="76"/>
    <x v="0"/>
    <x v="0"/>
    <x v="6"/>
    <x v="43"/>
    <n v="1260"/>
  </r>
  <r>
    <x v="76"/>
    <x v="0"/>
    <x v="0"/>
    <x v="6"/>
    <x v="44"/>
    <n v="14484.59"/>
  </r>
  <r>
    <x v="76"/>
    <x v="0"/>
    <x v="0"/>
    <x v="6"/>
    <x v="45"/>
    <n v="38040.22"/>
  </r>
  <r>
    <x v="76"/>
    <x v="0"/>
    <x v="0"/>
    <x v="6"/>
    <x v="70"/>
    <n v="4016.15"/>
  </r>
  <r>
    <x v="76"/>
    <x v="0"/>
    <x v="0"/>
    <x v="6"/>
    <x v="71"/>
    <n v="30934.84"/>
  </r>
  <r>
    <x v="76"/>
    <x v="0"/>
    <x v="0"/>
    <x v="6"/>
    <x v="46"/>
    <n v="4519.5200000000004"/>
  </r>
  <r>
    <x v="76"/>
    <x v="0"/>
    <x v="0"/>
    <x v="7"/>
    <x v="43"/>
    <n v="11040.14"/>
  </r>
  <r>
    <x v="76"/>
    <x v="0"/>
    <x v="0"/>
    <x v="8"/>
    <x v="63"/>
    <n v="-390"/>
  </r>
  <r>
    <x v="76"/>
    <x v="0"/>
    <x v="0"/>
    <x v="8"/>
    <x v="47"/>
    <n v="14846"/>
  </r>
  <r>
    <x v="76"/>
    <x v="0"/>
    <x v="0"/>
    <x v="8"/>
    <x v="64"/>
    <n v="12316.63"/>
  </r>
  <r>
    <x v="76"/>
    <x v="0"/>
    <x v="0"/>
    <x v="8"/>
    <x v="48"/>
    <n v="11045.05"/>
  </r>
  <r>
    <x v="76"/>
    <x v="0"/>
    <x v="1"/>
    <x v="0"/>
    <x v="0"/>
    <n v="146666.87"/>
  </r>
  <r>
    <x v="76"/>
    <x v="0"/>
    <x v="1"/>
    <x v="2"/>
    <x v="2"/>
    <n v="272.19"/>
  </r>
  <r>
    <x v="76"/>
    <x v="0"/>
    <x v="1"/>
    <x v="2"/>
    <x v="3"/>
    <n v="11536.99"/>
  </r>
  <r>
    <x v="76"/>
    <x v="0"/>
    <x v="1"/>
    <x v="2"/>
    <x v="4"/>
    <n v="2853"/>
  </r>
  <r>
    <x v="76"/>
    <x v="0"/>
    <x v="1"/>
    <x v="3"/>
    <x v="1"/>
    <n v="110158"/>
  </r>
  <r>
    <x v="76"/>
    <x v="0"/>
    <x v="1"/>
    <x v="3"/>
    <x v="3"/>
    <n v="10325.049999999999"/>
  </r>
  <r>
    <x v="76"/>
    <x v="0"/>
    <x v="1"/>
    <x v="3"/>
    <x v="4"/>
    <n v="62784.35"/>
  </r>
  <r>
    <x v="76"/>
    <x v="0"/>
    <x v="1"/>
    <x v="4"/>
    <x v="7"/>
    <n v="1108.57"/>
  </r>
  <r>
    <x v="76"/>
    <x v="0"/>
    <x v="1"/>
    <x v="4"/>
    <x v="8"/>
    <n v="13723.37"/>
  </r>
  <r>
    <x v="76"/>
    <x v="0"/>
    <x v="1"/>
    <x v="4"/>
    <x v="9"/>
    <n v="2254.09"/>
  </r>
  <r>
    <x v="76"/>
    <x v="0"/>
    <x v="1"/>
    <x v="4"/>
    <x v="10"/>
    <n v="20328.349999999999"/>
  </r>
  <r>
    <x v="76"/>
    <x v="0"/>
    <x v="1"/>
    <x v="4"/>
    <x v="11"/>
    <n v="34.65"/>
  </r>
  <r>
    <x v="76"/>
    <x v="0"/>
    <x v="1"/>
    <x v="4"/>
    <x v="12"/>
    <n v="443.31"/>
  </r>
  <r>
    <x v="76"/>
    <x v="0"/>
    <x v="1"/>
    <x v="4"/>
    <x v="13"/>
    <n v="97.52"/>
  </r>
  <r>
    <x v="76"/>
    <x v="0"/>
    <x v="1"/>
    <x v="4"/>
    <x v="14"/>
    <n v="5238.6099999999997"/>
  </r>
  <r>
    <x v="76"/>
    <x v="0"/>
    <x v="1"/>
    <x v="4"/>
    <x v="15"/>
    <n v="61.58"/>
  </r>
  <r>
    <x v="76"/>
    <x v="0"/>
    <x v="1"/>
    <x v="4"/>
    <x v="16"/>
    <n v="33843.11"/>
  </r>
  <r>
    <x v="76"/>
    <x v="0"/>
    <x v="1"/>
    <x v="5"/>
    <x v="18"/>
    <n v="38480.19"/>
  </r>
  <r>
    <x v="76"/>
    <x v="0"/>
    <x v="1"/>
    <x v="5"/>
    <x v="20"/>
    <n v="34197.08"/>
  </r>
  <r>
    <x v="76"/>
    <x v="0"/>
    <x v="1"/>
    <x v="5"/>
    <x v="21"/>
    <n v="1262.9100000000001"/>
  </r>
  <r>
    <x v="76"/>
    <x v="0"/>
    <x v="1"/>
    <x v="5"/>
    <x v="22"/>
    <n v="3236.36"/>
  </r>
  <r>
    <x v="76"/>
    <x v="0"/>
    <x v="1"/>
    <x v="6"/>
    <x v="26"/>
    <n v="800"/>
  </r>
  <r>
    <x v="76"/>
    <x v="0"/>
    <x v="1"/>
    <x v="6"/>
    <x v="27"/>
    <n v="150"/>
  </r>
  <r>
    <x v="76"/>
    <x v="0"/>
    <x v="1"/>
    <x v="6"/>
    <x v="51"/>
    <n v="15899.79"/>
  </r>
  <r>
    <x v="76"/>
    <x v="0"/>
    <x v="1"/>
    <x v="6"/>
    <x v="38"/>
    <n v="285.37"/>
  </r>
  <r>
    <x v="76"/>
    <x v="0"/>
    <x v="1"/>
    <x v="6"/>
    <x v="43"/>
    <n v="2750"/>
  </r>
  <r>
    <x v="76"/>
    <x v="0"/>
    <x v="1"/>
    <x v="6"/>
    <x v="46"/>
    <n v="6910.03"/>
  </r>
  <r>
    <x v="76"/>
    <x v="0"/>
    <x v="1"/>
    <x v="7"/>
    <x v="43"/>
    <n v="1567.09"/>
  </r>
  <r>
    <x v="76"/>
    <x v="0"/>
    <x v="1"/>
    <x v="8"/>
    <x v="72"/>
    <n v="9784.93"/>
  </r>
  <r>
    <x v="76"/>
    <x v="0"/>
    <x v="1"/>
    <x v="8"/>
    <x v="63"/>
    <n v="44000"/>
  </r>
  <r>
    <x v="77"/>
    <x v="0"/>
    <x v="0"/>
    <x v="1"/>
    <x v="0"/>
    <n v="-98.85"/>
  </r>
  <r>
    <x v="77"/>
    <x v="0"/>
    <x v="0"/>
    <x v="2"/>
    <x v="1"/>
    <n v="930778.82"/>
  </r>
  <r>
    <x v="77"/>
    <x v="0"/>
    <x v="0"/>
    <x v="2"/>
    <x v="2"/>
    <n v="69677.83"/>
  </r>
  <r>
    <x v="77"/>
    <x v="0"/>
    <x v="0"/>
    <x v="2"/>
    <x v="3"/>
    <n v="29503.68"/>
  </r>
  <r>
    <x v="77"/>
    <x v="0"/>
    <x v="0"/>
    <x v="2"/>
    <x v="5"/>
    <n v="1254.27"/>
  </r>
  <r>
    <x v="77"/>
    <x v="0"/>
    <x v="0"/>
    <x v="2"/>
    <x v="54"/>
    <n v="5505"/>
  </r>
  <r>
    <x v="77"/>
    <x v="0"/>
    <x v="0"/>
    <x v="3"/>
    <x v="1"/>
    <n v="385826.18"/>
  </r>
  <r>
    <x v="77"/>
    <x v="0"/>
    <x v="0"/>
    <x v="3"/>
    <x v="2"/>
    <n v="29541.09"/>
  </r>
  <r>
    <x v="77"/>
    <x v="0"/>
    <x v="0"/>
    <x v="3"/>
    <x v="3"/>
    <n v="6715.64"/>
  </r>
  <r>
    <x v="77"/>
    <x v="0"/>
    <x v="0"/>
    <x v="4"/>
    <x v="7"/>
    <n v="76525.759999999995"/>
  </r>
  <r>
    <x v="77"/>
    <x v="0"/>
    <x v="0"/>
    <x v="4"/>
    <x v="8"/>
    <n v="31087.74"/>
  </r>
  <r>
    <x v="77"/>
    <x v="0"/>
    <x v="0"/>
    <x v="4"/>
    <x v="9"/>
    <n v="156581.42000000001"/>
  </r>
  <r>
    <x v="77"/>
    <x v="0"/>
    <x v="0"/>
    <x v="4"/>
    <x v="10"/>
    <n v="46738.66"/>
  </r>
  <r>
    <x v="77"/>
    <x v="0"/>
    <x v="0"/>
    <x v="4"/>
    <x v="11"/>
    <n v="988.99"/>
  </r>
  <r>
    <x v="77"/>
    <x v="0"/>
    <x v="0"/>
    <x v="4"/>
    <x v="12"/>
    <n v="578.9"/>
  </r>
  <r>
    <x v="77"/>
    <x v="0"/>
    <x v="0"/>
    <x v="4"/>
    <x v="13"/>
    <n v="7057.81"/>
  </r>
  <r>
    <x v="77"/>
    <x v="0"/>
    <x v="0"/>
    <x v="4"/>
    <x v="14"/>
    <n v="17175.16"/>
  </r>
  <r>
    <x v="77"/>
    <x v="0"/>
    <x v="0"/>
    <x v="4"/>
    <x v="15"/>
    <n v="148596.79999999999"/>
  </r>
  <r>
    <x v="77"/>
    <x v="0"/>
    <x v="0"/>
    <x v="4"/>
    <x v="16"/>
    <n v="140397.34"/>
  </r>
  <r>
    <x v="77"/>
    <x v="0"/>
    <x v="0"/>
    <x v="5"/>
    <x v="18"/>
    <n v="75353.02"/>
  </r>
  <r>
    <x v="77"/>
    <x v="0"/>
    <x v="0"/>
    <x v="5"/>
    <x v="19"/>
    <n v="5499.33"/>
  </r>
  <r>
    <x v="77"/>
    <x v="0"/>
    <x v="0"/>
    <x v="5"/>
    <x v="20"/>
    <n v="43007.16"/>
  </r>
  <r>
    <x v="77"/>
    <x v="0"/>
    <x v="0"/>
    <x v="5"/>
    <x v="21"/>
    <n v="28163.56"/>
  </r>
  <r>
    <x v="77"/>
    <x v="0"/>
    <x v="0"/>
    <x v="5"/>
    <x v="22"/>
    <n v="26478.51"/>
  </r>
  <r>
    <x v="77"/>
    <x v="0"/>
    <x v="0"/>
    <x v="6"/>
    <x v="23"/>
    <n v="193.29"/>
  </r>
  <r>
    <x v="77"/>
    <x v="0"/>
    <x v="0"/>
    <x v="6"/>
    <x v="24"/>
    <n v="3069.57"/>
  </r>
  <r>
    <x v="77"/>
    <x v="0"/>
    <x v="0"/>
    <x v="6"/>
    <x v="25"/>
    <n v="3794"/>
  </r>
  <r>
    <x v="77"/>
    <x v="0"/>
    <x v="0"/>
    <x v="6"/>
    <x v="26"/>
    <n v="6028.1"/>
  </r>
  <r>
    <x v="77"/>
    <x v="0"/>
    <x v="0"/>
    <x v="6"/>
    <x v="27"/>
    <n v="68832.42"/>
  </r>
  <r>
    <x v="77"/>
    <x v="0"/>
    <x v="0"/>
    <x v="6"/>
    <x v="30"/>
    <n v="344"/>
  </r>
  <r>
    <x v="77"/>
    <x v="0"/>
    <x v="0"/>
    <x v="6"/>
    <x v="31"/>
    <n v="8884.9500000000007"/>
  </r>
  <r>
    <x v="77"/>
    <x v="0"/>
    <x v="0"/>
    <x v="6"/>
    <x v="32"/>
    <n v="1596.42"/>
  </r>
  <r>
    <x v="77"/>
    <x v="0"/>
    <x v="0"/>
    <x v="6"/>
    <x v="34"/>
    <n v="6693.43"/>
  </r>
  <r>
    <x v="77"/>
    <x v="0"/>
    <x v="0"/>
    <x v="6"/>
    <x v="35"/>
    <n v="57485.95"/>
  </r>
  <r>
    <x v="77"/>
    <x v="0"/>
    <x v="0"/>
    <x v="6"/>
    <x v="36"/>
    <n v="11350.4"/>
  </r>
  <r>
    <x v="77"/>
    <x v="0"/>
    <x v="0"/>
    <x v="6"/>
    <x v="37"/>
    <n v="3576.08"/>
  </r>
  <r>
    <x v="77"/>
    <x v="0"/>
    <x v="0"/>
    <x v="6"/>
    <x v="38"/>
    <n v="4761.45"/>
  </r>
  <r>
    <x v="77"/>
    <x v="0"/>
    <x v="0"/>
    <x v="6"/>
    <x v="39"/>
    <n v="370.08"/>
  </r>
  <r>
    <x v="77"/>
    <x v="0"/>
    <x v="0"/>
    <x v="6"/>
    <x v="43"/>
    <n v="2060"/>
  </r>
  <r>
    <x v="77"/>
    <x v="0"/>
    <x v="0"/>
    <x v="6"/>
    <x v="44"/>
    <n v="63324.52"/>
  </r>
  <r>
    <x v="77"/>
    <x v="0"/>
    <x v="0"/>
    <x v="6"/>
    <x v="45"/>
    <n v="31644.69"/>
  </r>
  <r>
    <x v="77"/>
    <x v="0"/>
    <x v="0"/>
    <x v="6"/>
    <x v="70"/>
    <n v="17199.080000000002"/>
  </r>
  <r>
    <x v="77"/>
    <x v="0"/>
    <x v="0"/>
    <x v="6"/>
    <x v="46"/>
    <n v="6689.72"/>
  </r>
  <r>
    <x v="77"/>
    <x v="0"/>
    <x v="0"/>
    <x v="7"/>
    <x v="43"/>
    <n v="8503.85"/>
  </r>
  <r>
    <x v="77"/>
    <x v="0"/>
    <x v="1"/>
    <x v="0"/>
    <x v="0"/>
    <n v="98.85"/>
  </r>
  <r>
    <x v="77"/>
    <x v="0"/>
    <x v="1"/>
    <x v="2"/>
    <x v="1"/>
    <n v="15454.01"/>
  </r>
  <r>
    <x v="77"/>
    <x v="0"/>
    <x v="1"/>
    <x v="2"/>
    <x v="2"/>
    <n v="16354.03"/>
  </r>
  <r>
    <x v="77"/>
    <x v="0"/>
    <x v="1"/>
    <x v="2"/>
    <x v="5"/>
    <n v="33989.83"/>
  </r>
  <r>
    <x v="77"/>
    <x v="0"/>
    <x v="1"/>
    <x v="3"/>
    <x v="1"/>
    <n v="73115.839999999997"/>
  </r>
  <r>
    <x v="77"/>
    <x v="0"/>
    <x v="1"/>
    <x v="3"/>
    <x v="2"/>
    <n v="13740"/>
  </r>
  <r>
    <x v="77"/>
    <x v="0"/>
    <x v="1"/>
    <x v="3"/>
    <x v="4"/>
    <n v="1000"/>
  </r>
  <r>
    <x v="77"/>
    <x v="0"/>
    <x v="1"/>
    <x v="3"/>
    <x v="5"/>
    <n v="1628.23"/>
  </r>
  <r>
    <x v="77"/>
    <x v="0"/>
    <x v="1"/>
    <x v="4"/>
    <x v="7"/>
    <n v="4062.34"/>
  </r>
  <r>
    <x v="77"/>
    <x v="0"/>
    <x v="1"/>
    <x v="4"/>
    <x v="8"/>
    <n v="7065.08"/>
  </r>
  <r>
    <x v="77"/>
    <x v="0"/>
    <x v="1"/>
    <x v="4"/>
    <x v="9"/>
    <n v="4793.6499999999996"/>
  </r>
  <r>
    <x v="77"/>
    <x v="0"/>
    <x v="1"/>
    <x v="4"/>
    <x v="10"/>
    <n v="6819.89"/>
  </r>
  <r>
    <x v="77"/>
    <x v="0"/>
    <x v="1"/>
    <x v="4"/>
    <x v="11"/>
    <n v="32.880000000000003"/>
  </r>
  <r>
    <x v="77"/>
    <x v="0"/>
    <x v="1"/>
    <x v="4"/>
    <x v="12"/>
    <n v="4375.63"/>
  </r>
  <r>
    <x v="77"/>
    <x v="0"/>
    <x v="1"/>
    <x v="4"/>
    <x v="13"/>
    <n v="231.04"/>
  </r>
  <r>
    <x v="77"/>
    <x v="0"/>
    <x v="1"/>
    <x v="4"/>
    <x v="14"/>
    <n v="1010.97"/>
  </r>
  <r>
    <x v="77"/>
    <x v="0"/>
    <x v="1"/>
    <x v="4"/>
    <x v="15"/>
    <n v="3613.55"/>
  </r>
  <r>
    <x v="77"/>
    <x v="0"/>
    <x v="1"/>
    <x v="4"/>
    <x v="16"/>
    <n v="16383.91"/>
  </r>
  <r>
    <x v="77"/>
    <x v="0"/>
    <x v="1"/>
    <x v="5"/>
    <x v="18"/>
    <n v="22365.08"/>
  </r>
  <r>
    <x v="77"/>
    <x v="0"/>
    <x v="1"/>
    <x v="5"/>
    <x v="21"/>
    <n v="24488.12"/>
  </r>
  <r>
    <x v="77"/>
    <x v="0"/>
    <x v="1"/>
    <x v="5"/>
    <x v="22"/>
    <n v="1326.27"/>
  </r>
  <r>
    <x v="77"/>
    <x v="0"/>
    <x v="1"/>
    <x v="6"/>
    <x v="25"/>
    <n v="129654.9"/>
  </r>
  <r>
    <x v="77"/>
    <x v="0"/>
    <x v="1"/>
    <x v="6"/>
    <x v="26"/>
    <n v="593.4"/>
  </r>
  <r>
    <x v="77"/>
    <x v="0"/>
    <x v="1"/>
    <x v="6"/>
    <x v="28"/>
    <n v="887"/>
  </r>
  <r>
    <x v="77"/>
    <x v="0"/>
    <x v="1"/>
    <x v="6"/>
    <x v="29"/>
    <n v="1131"/>
  </r>
  <r>
    <x v="77"/>
    <x v="0"/>
    <x v="1"/>
    <x v="6"/>
    <x v="50"/>
    <n v="907.85"/>
  </r>
  <r>
    <x v="77"/>
    <x v="0"/>
    <x v="1"/>
    <x v="6"/>
    <x v="34"/>
    <n v="4404.78"/>
  </r>
  <r>
    <x v="77"/>
    <x v="0"/>
    <x v="1"/>
    <x v="6"/>
    <x v="37"/>
    <n v="32130.61"/>
  </r>
  <r>
    <x v="77"/>
    <x v="0"/>
    <x v="1"/>
    <x v="6"/>
    <x v="38"/>
    <n v="740.7"/>
  </r>
  <r>
    <x v="77"/>
    <x v="0"/>
    <x v="1"/>
    <x v="6"/>
    <x v="39"/>
    <n v="249.17"/>
  </r>
  <r>
    <x v="77"/>
    <x v="0"/>
    <x v="1"/>
    <x v="6"/>
    <x v="46"/>
    <n v="6218.07"/>
  </r>
  <r>
    <x v="77"/>
    <x v="0"/>
    <x v="1"/>
    <x v="7"/>
    <x v="43"/>
    <n v="1533.44"/>
  </r>
  <r>
    <x v="78"/>
    <x v="0"/>
    <x v="0"/>
    <x v="2"/>
    <x v="1"/>
    <n v="253128.06"/>
  </r>
  <r>
    <x v="78"/>
    <x v="0"/>
    <x v="0"/>
    <x v="2"/>
    <x v="3"/>
    <n v="5270.06"/>
  </r>
  <r>
    <x v="78"/>
    <x v="0"/>
    <x v="0"/>
    <x v="3"/>
    <x v="1"/>
    <n v="90332.54"/>
  </r>
  <r>
    <x v="78"/>
    <x v="0"/>
    <x v="0"/>
    <x v="3"/>
    <x v="3"/>
    <n v="6819.52"/>
  </r>
  <r>
    <x v="78"/>
    <x v="0"/>
    <x v="0"/>
    <x v="4"/>
    <x v="7"/>
    <n v="19566.759999999998"/>
  </r>
  <r>
    <x v="78"/>
    <x v="0"/>
    <x v="0"/>
    <x v="4"/>
    <x v="8"/>
    <n v="11662.49"/>
  </r>
  <r>
    <x v="78"/>
    <x v="0"/>
    <x v="0"/>
    <x v="4"/>
    <x v="9"/>
    <n v="34329.730000000003"/>
  </r>
  <r>
    <x v="78"/>
    <x v="0"/>
    <x v="0"/>
    <x v="4"/>
    <x v="10"/>
    <n v="20772.740000000002"/>
  </r>
  <r>
    <x v="78"/>
    <x v="0"/>
    <x v="0"/>
    <x v="4"/>
    <x v="11"/>
    <n v="113.72"/>
  </r>
  <r>
    <x v="78"/>
    <x v="0"/>
    <x v="0"/>
    <x v="4"/>
    <x v="12"/>
    <n v="93.75"/>
  </r>
  <r>
    <x v="78"/>
    <x v="0"/>
    <x v="0"/>
    <x v="4"/>
    <x v="13"/>
    <n v="1603.38"/>
  </r>
  <r>
    <x v="78"/>
    <x v="0"/>
    <x v="0"/>
    <x v="4"/>
    <x v="14"/>
    <n v="3371.37"/>
  </r>
  <r>
    <x v="78"/>
    <x v="0"/>
    <x v="0"/>
    <x v="4"/>
    <x v="15"/>
    <n v="31225.200000000001"/>
  </r>
  <r>
    <x v="78"/>
    <x v="0"/>
    <x v="0"/>
    <x v="4"/>
    <x v="16"/>
    <n v="66568.240000000005"/>
  </r>
  <r>
    <x v="78"/>
    <x v="0"/>
    <x v="0"/>
    <x v="4"/>
    <x v="17"/>
    <n v="834.72"/>
  </r>
  <r>
    <x v="78"/>
    <x v="0"/>
    <x v="0"/>
    <x v="4"/>
    <x v="56"/>
    <n v="1460.76"/>
  </r>
  <r>
    <x v="78"/>
    <x v="0"/>
    <x v="0"/>
    <x v="5"/>
    <x v="18"/>
    <n v="21991.439999999999"/>
  </r>
  <r>
    <x v="78"/>
    <x v="0"/>
    <x v="0"/>
    <x v="5"/>
    <x v="19"/>
    <n v="126.7"/>
  </r>
  <r>
    <x v="78"/>
    <x v="0"/>
    <x v="0"/>
    <x v="5"/>
    <x v="22"/>
    <n v="11895.81"/>
  </r>
  <r>
    <x v="78"/>
    <x v="0"/>
    <x v="0"/>
    <x v="6"/>
    <x v="23"/>
    <n v="604.29"/>
  </r>
  <r>
    <x v="78"/>
    <x v="0"/>
    <x v="0"/>
    <x v="6"/>
    <x v="24"/>
    <n v="930.46"/>
  </r>
  <r>
    <x v="78"/>
    <x v="0"/>
    <x v="0"/>
    <x v="6"/>
    <x v="25"/>
    <n v="200"/>
  </r>
  <r>
    <x v="78"/>
    <x v="0"/>
    <x v="0"/>
    <x v="6"/>
    <x v="26"/>
    <n v="2500.8000000000002"/>
  </r>
  <r>
    <x v="78"/>
    <x v="0"/>
    <x v="0"/>
    <x v="6"/>
    <x v="27"/>
    <n v="30653.08"/>
  </r>
  <r>
    <x v="78"/>
    <x v="0"/>
    <x v="0"/>
    <x v="6"/>
    <x v="30"/>
    <n v="139.65"/>
  </r>
  <r>
    <x v="78"/>
    <x v="0"/>
    <x v="0"/>
    <x v="6"/>
    <x v="33"/>
    <n v="1343.79"/>
  </r>
  <r>
    <x v="78"/>
    <x v="0"/>
    <x v="0"/>
    <x v="6"/>
    <x v="34"/>
    <n v="1609.89"/>
  </r>
  <r>
    <x v="78"/>
    <x v="0"/>
    <x v="0"/>
    <x v="6"/>
    <x v="59"/>
    <n v="76"/>
  </r>
  <r>
    <x v="78"/>
    <x v="0"/>
    <x v="0"/>
    <x v="6"/>
    <x v="51"/>
    <n v="2812.48"/>
  </r>
  <r>
    <x v="78"/>
    <x v="0"/>
    <x v="0"/>
    <x v="6"/>
    <x v="38"/>
    <n v="5834.77"/>
  </r>
  <r>
    <x v="78"/>
    <x v="0"/>
    <x v="0"/>
    <x v="6"/>
    <x v="39"/>
    <n v="148.96"/>
  </r>
  <r>
    <x v="78"/>
    <x v="0"/>
    <x v="0"/>
    <x v="6"/>
    <x v="44"/>
    <n v="26654.36"/>
  </r>
  <r>
    <x v="78"/>
    <x v="0"/>
    <x v="0"/>
    <x v="6"/>
    <x v="45"/>
    <n v="3504.13"/>
  </r>
  <r>
    <x v="78"/>
    <x v="0"/>
    <x v="0"/>
    <x v="6"/>
    <x v="70"/>
    <n v="1742.98"/>
  </r>
  <r>
    <x v="78"/>
    <x v="0"/>
    <x v="0"/>
    <x v="6"/>
    <x v="46"/>
    <n v="260"/>
  </r>
  <r>
    <x v="78"/>
    <x v="0"/>
    <x v="0"/>
    <x v="7"/>
    <x v="43"/>
    <n v="1176.1199999999999"/>
  </r>
  <r>
    <x v="78"/>
    <x v="0"/>
    <x v="1"/>
    <x v="2"/>
    <x v="1"/>
    <n v="8741"/>
  </r>
  <r>
    <x v="78"/>
    <x v="0"/>
    <x v="1"/>
    <x v="2"/>
    <x v="2"/>
    <n v="1690"/>
  </r>
  <r>
    <x v="78"/>
    <x v="0"/>
    <x v="1"/>
    <x v="2"/>
    <x v="4"/>
    <n v="11500"/>
  </r>
  <r>
    <x v="78"/>
    <x v="0"/>
    <x v="1"/>
    <x v="2"/>
    <x v="5"/>
    <n v="305.02999999999997"/>
  </r>
  <r>
    <x v="78"/>
    <x v="0"/>
    <x v="1"/>
    <x v="3"/>
    <x v="1"/>
    <n v="64347.43"/>
  </r>
  <r>
    <x v="78"/>
    <x v="0"/>
    <x v="1"/>
    <x v="3"/>
    <x v="5"/>
    <n v="579.23"/>
  </r>
  <r>
    <x v="78"/>
    <x v="0"/>
    <x v="1"/>
    <x v="4"/>
    <x v="7"/>
    <n v="1030.73"/>
  </r>
  <r>
    <x v="78"/>
    <x v="0"/>
    <x v="1"/>
    <x v="4"/>
    <x v="8"/>
    <n v="44.31"/>
  </r>
  <r>
    <x v="78"/>
    <x v="0"/>
    <x v="1"/>
    <x v="4"/>
    <x v="9"/>
    <n v="1783.34"/>
  </r>
  <r>
    <x v="78"/>
    <x v="0"/>
    <x v="1"/>
    <x v="4"/>
    <x v="11"/>
    <n v="5.17"/>
  </r>
  <r>
    <x v="78"/>
    <x v="0"/>
    <x v="1"/>
    <x v="4"/>
    <x v="12"/>
    <n v="0.35"/>
  </r>
  <r>
    <x v="78"/>
    <x v="0"/>
    <x v="1"/>
    <x v="4"/>
    <x v="13"/>
    <n v="142.66999999999999"/>
  </r>
  <r>
    <x v="78"/>
    <x v="0"/>
    <x v="1"/>
    <x v="5"/>
    <x v="18"/>
    <n v="23.5"/>
  </r>
  <r>
    <x v="78"/>
    <x v="0"/>
    <x v="1"/>
    <x v="6"/>
    <x v="25"/>
    <n v="21298"/>
  </r>
  <r>
    <x v="78"/>
    <x v="0"/>
    <x v="1"/>
    <x v="6"/>
    <x v="49"/>
    <n v="2836.45"/>
  </r>
  <r>
    <x v="78"/>
    <x v="0"/>
    <x v="1"/>
    <x v="6"/>
    <x v="27"/>
    <n v="150"/>
  </r>
  <r>
    <x v="78"/>
    <x v="0"/>
    <x v="1"/>
    <x v="6"/>
    <x v="52"/>
    <n v="1909.05"/>
  </r>
  <r>
    <x v="78"/>
    <x v="0"/>
    <x v="1"/>
    <x v="6"/>
    <x v="44"/>
    <n v="18070.88"/>
  </r>
  <r>
    <x v="79"/>
    <x v="0"/>
    <x v="0"/>
    <x v="1"/>
    <x v="0"/>
    <n v="-9377.23"/>
  </r>
  <r>
    <x v="79"/>
    <x v="0"/>
    <x v="0"/>
    <x v="2"/>
    <x v="1"/>
    <n v="1205172.75"/>
  </r>
  <r>
    <x v="79"/>
    <x v="0"/>
    <x v="0"/>
    <x v="2"/>
    <x v="2"/>
    <n v="14083.85"/>
  </r>
  <r>
    <x v="79"/>
    <x v="0"/>
    <x v="0"/>
    <x v="2"/>
    <x v="3"/>
    <n v="51620.63"/>
  </r>
  <r>
    <x v="79"/>
    <x v="0"/>
    <x v="0"/>
    <x v="3"/>
    <x v="1"/>
    <n v="467757.45"/>
  </r>
  <r>
    <x v="79"/>
    <x v="0"/>
    <x v="0"/>
    <x v="3"/>
    <x v="2"/>
    <n v="12350.18"/>
  </r>
  <r>
    <x v="79"/>
    <x v="0"/>
    <x v="0"/>
    <x v="3"/>
    <x v="3"/>
    <n v="85847.360000000001"/>
  </r>
  <r>
    <x v="79"/>
    <x v="0"/>
    <x v="0"/>
    <x v="3"/>
    <x v="4"/>
    <n v="368.28"/>
  </r>
  <r>
    <x v="79"/>
    <x v="0"/>
    <x v="0"/>
    <x v="4"/>
    <x v="6"/>
    <n v="50728.57"/>
  </r>
  <r>
    <x v="79"/>
    <x v="0"/>
    <x v="0"/>
    <x v="4"/>
    <x v="55"/>
    <n v="27200.5"/>
  </r>
  <r>
    <x v="79"/>
    <x v="0"/>
    <x v="0"/>
    <x v="4"/>
    <x v="7"/>
    <n v="103114.32"/>
  </r>
  <r>
    <x v="79"/>
    <x v="0"/>
    <x v="0"/>
    <x v="4"/>
    <x v="8"/>
    <n v="48202.54"/>
  </r>
  <r>
    <x v="79"/>
    <x v="0"/>
    <x v="0"/>
    <x v="4"/>
    <x v="9"/>
    <n v="203946.69"/>
  </r>
  <r>
    <x v="79"/>
    <x v="0"/>
    <x v="0"/>
    <x v="4"/>
    <x v="10"/>
    <n v="68651.31"/>
  </r>
  <r>
    <x v="79"/>
    <x v="0"/>
    <x v="0"/>
    <x v="4"/>
    <x v="11"/>
    <n v="476.53"/>
  </r>
  <r>
    <x v="79"/>
    <x v="0"/>
    <x v="0"/>
    <x v="4"/>
    <x v="12"/>
    <n v="343.9"/>
  </r>
  <r>
    <x v="79"/>
    <x v="0"/>
    <x v="0"/>
    <x v="4"/>
    <x v="13"/>
    <n v="9010.9500000000007"/>
  </r>
  <r>
    <x v="79"/>
    <x v="0"/>
    <x v="0"/>
    <x v="4"/>
    <x v="14"/>
    <n v="21535.4"/>
  </r>
  <r>
    <x v="79"/>
    <x v="0"/>
    <x v="0"/>
    <x v="4"/>
    <x v="15"/>
    <n v="111619.23"/>
  </r>
  <r>
    <x v="79"/>
    <x v="0"/>
    <x v="0"/>
    <x v="4"/>
    <x v="16"/>
    <n v="127232"/>
  </r>
  <r>
    <x v="79"/>
    <x v="0"/>
    <x v="0"/>
    <x v="4"/>
    <x v="17"/>
    <n v="5533.76"/>
  </r>
  <r>
    <x v="79"/>
    <x v="0"/>
    <x v="0"/>
    <x v="4"/>
    <x v="56"/>
    <n v="3538.52"/>
  </r>
  <r>
    <x v="79"/>
    <x v="0"/>
    <x v="0"/>
    <x v="5"/>
    <x v="18"/>
    <n v="108100.12"/>
  </r>
  <r>
    <x v="79"/>
    <x v="0"/>
    <x v="0"/>
    <x v="5"/>
    <x v="19"/>
    <n v="8007.18"/>
  </r>
  <r>
    <x v="79"/>
    <x v="0"/>
    <x v="0"/>
    <x v="5"/>
    <x v="20"/>
    <n v="73332.259999999995"/>
  </r>
  <r>
    <x v="79"/>
    <x v="0"/>
    <x v="0"/>
    <x v="5"/>
    <x v="21"/>
    <n v="2321.65"/>
  </r>
  <r>
    <x v="79"/>
    <x v="0"/>
    <x v="0"/>
    <x v="5"/>
    <x v="22"/>
    <n v="617.83000000000004"/>
  </r>
  <r>
    <x v="79"/>
    <x v="0"/>
    <x v="0"/>
    <x v="6"/>
    <x v="23"/>
    <n v="1475"/>
  </r>
  <r>
    <x v="79"/>
    <x v="0"/>
    <x v="0"/>
    <x v="6"/>
    <x v="24"/>
    <n v="1756.39"/>
  </r>
  <r>
    <x v="79"/>
    <x v="0"/>
    <x v="0"/>
    <x v="6"/>
    <x v="25"/>
    <n v="6935"/>
  </r>
  <r>
    <x v="79"/>
    <x v="0"/>
    <x v="0"/>
    <x v="6"/>
    <x v="26"/>
    <n v="12621.42"/>
  </r>
  <r>
    <x v="79"/>
    <x v="0"/>
    <x v="0"/>
    <x v="6"/>
    <x v="27"/>
    <n v="44835.53"/>
  </r>
  <r>
    <x v="79"/>
    <x v="0"/>
    <x v="0"/>
    <x v="6"/>
    <x v="28"/>
    <n v="31680.93"/>
  </r>
  <r>
    <x v="79"/>
    <x v="0"/>
    <x v="0"/>
    <x v="6"/>
    <x v="50"/>
    <n v="175"/>
  </r>
  <r>
    <x v="79"/>
    <x v="0"/>
    <x v="0"/>
    <x v="6"/>
    <x v="30"/>
    <n v="21347.03"/>
  </r>
  <r>
    <x v="79"/>
    <x v="0"/>
    <x v="0"/>
    <x v="6"/>
    <x v="32"/>
    <n v="4251.6099999999997"/>
  </r>
  <r>
    <x v="79"/>
    <x v="0"/>
    <x v="0"/>
    <x v="6"/>
    <x v="33"/>
    <n v="8198.7199999999993"/>
  </r>
  <r>
    <x v="79"/>
    <x v="0"/>
    <x v="0"/>
    <x v="6"/>
    <x v="34"/>
    <n v="8537.01"/>
  </r>
  <r>
    <x v="79"/>
    <x v="0"/>
    <x v="0"/>
    <x v="6"/>
    <x v="35"/>
    <n v="3790.89"/>
  </r>
  <r>
    <x v="79"/>
    <x v="0"/>
    <x v="0"/>
    <x v="6"/>
    <x v="36"/>
    <n v="6053.24"/>
  </r>
  <r>
    <x v="79"/>
    <x v="0"/>
    <x v="0"/>
    <x v="6"/>
    <x v="59"/>
    <n v="2759.93"/>
  </r>
  <r>
    <x v="79"/>
    <x v="0"/>
    <x v="0"/>
    <x v="6"/>
    <x v="51"/>
    <n v="9437.15"/>
  </r>
  <r>
    <x v="79"/>
    <x v="0"/>
    <x v="0"/>
    <x v="6"/>
    <x v="52"/>
    <n v="3685.25"/>
  </r>
  <r>
    <x v="79"/>
    <x v="0"/>
    <x v="0"/>
    <x v="6"/>
    <x v="37"/>
    <n v="12.84"/>
  </r>
  <r>
    <x v="79"/>
    <x v="0"/>
    <x v="0"/>
    <x v="6"/>
    <x v="38"/>
    <n v="17355.240000000002"/>
  </r>
  <r>
    <x v="79"/>
    <x v="0"/>
    <x v="0"/>
    <x v="6"/>
    <x v="39"/>
    <n v="435.29"/>
  </r>
  <r>
    <x v="79"/>
    <x v="0"/>
    <x v="0"/>
    <x v="6"/>
    <x v="41"/>
    <n v="68903.33"/>
  </r>
  <r>
    <x v="79"/>
    <x v="0"/>
    <x v="0"/>
    <x v="6"/>
    <x v="53"/>
    <n v="300"/>
  </r>
  <r>
    <x v="79"/>
    <x v="0"/>
    <x v="0"/>
    <x v="6"/>
    <x v="43"/>
    <n v="1150"/>
  </r>
  <r>
    <x v="79"/>
    <x v="0"/>
    <x v="0"/>
    <x v="6"/>
    <x v="44"/>
    <n v="44181.97"/>
  </r>
  <r>
    <x v="79"/>
    <x v="0"/>
    <x v="0"/>
    <x v="6"/>
    <x v="45"/>
    <n v="40854.26"/>
  </r>
  <r>
    <x v="79"/>
    <x v="0"/>
    <x v="0"/>
    <x v="6"/>
    <x v="70"/>
    <n v="12894.58"/>
  </r>
  <r>
    <x v="79"/>
    <x v="0"/>
    <x v="0"/>
    <x v="6"/>
    <x v="46"/>
    <n v="11667.07"/>
  </r>
  <r>
    <x v="79"/>
    <x v="0"/>
    <x v="0"/>
    <x v="6"/>
    <x v="81"/>
    <n v="48924.03"/>
  </r>
  <r>
    <x v="79"/>
    <x v="0"/>
    <x v="0"/>
    <x v="7"/>
    <x v="43"/>
    <n v="9842.61"/>
  </r>
  <r>
    <x v="79"/>
    <x v="0"/>
    <x v="0"/>
    <x v="8"/>
    <x v="63"/>
    <n v="25219.21"/>
  </r>
  <r>
    <x v="79"/>
    <x v="0"/>
    <x v="1"/>
    <x v="0"/>
    <x v="0"/>
    <n v="9377.23"/>
  </r>
  <r>
    <x v="79"/>
    <x v="0"/>
    <x v="1"/>
    <x v="2"/>
    <x v="1"/>
    <n v="117488.48"/>
  </r>
  <r>
    <x v="79"/>
    <x v="0"/>
    <x v="1"/>
    <x v="2"/>
    <x v="2"/>
    <n v="18236.150000000001"/>
  </r>
  <r>
    <x v="79"/>
    <x v="0"/>
    <x v="1"/>
    <x v="2"/>
    <x v="4"/>
    <n v="21853.200000000001"/>
  </r>
  <r>
    <x v="79"/>
    <x v="0"/>
    <x v="1"/>
    <x v="3"/>
    <x v="1"/>
    <n v="73368.42"/>
  </r>
  <r>
    <x v="79"/>
    <x v="0"/>
    <x v="1"/>
    <x v="3"/>
    <x v="2"/>
    <n v="10697.04"/>
  </r>
  <r>
    <x v="79"/>
    <x v="0"/>
    <x v="1"/>
    <x v="3"/>
    <x v="4"/>
    <n v="60607.62"/>
  </r>
  <r>
    <x v="79"/>
    <x v="0"/>
    <x v="1"/>
    <x v="4"/>
    <x v="6"/>
    <n v="1219.94"/>
  </r>
  <r>
    <x v="79"/>
    <x v="0"/>
    <x v="1"/>
    <x v="4"/>
    <x v="55"/>
    <n v="94.28"/>
  </r>
  <r>
    <x v="79"/>
    <x v="0"/>
    <x v="1"/>
    <x v="4"/>
    <x v="7"/>
    <n v="3963.41"/>
  </r>
  <r>
    <x v="79"/>
    <x v="0"/>
    <x v="1"/>
    <x v="4"/>
    <x v="8"/>
    <n v="4504.72"/>
  </r>
  <r>
    <x v="79"/>
    <x v="0"/>
    <x v="1"/>
    <x v="4"/>
    <x v="9"/>
    <n v="7154.32"/>
  </r>
  <r>
    <x v="79"/>
    <x v="0"/>
    <x v="1"/>
    <x v="4"/>
    <x v="10"/>
    <n v="5117.32"/>
  </r>
  <r>
    <x v="79"/>
    <x v="0"/>
    <x v="1"/>
    <x v="4"/>
    <x v="11"/>
    <n v="16.27"/>
  </r>
  <r>
    <x v="79"/>
    <x v="0"/>
    <x v="1"/>
    <x v="4"/>
    <x v="12"/>
    <n v="29.99"/>
  </r>
  <r>
    <x v="79"/>
    <x v="0"/>
    <x v="1"/>
    <x v="4"/>
    <x v="13"/>
    <n v="264.76"/>
  </r>
  <r>
    <x v="79"/>
    <x v="0"/>
    <x v="1"/>
    <x v="4"/>
    <x v="14"/>
    <n v="789.26"/>
  </r>
  <r>
    <x v="79"/>
    <x v="0"/>
    <x v="1"/>
    <x v="4"/>
    <x v="15"/>
    <n v="1491"/>
  </r>
  <r>
    <x v="79"/>
    <x v="0"/>
    <x v="1"/>
    <x v="4"/>
    <x v="17"/>
    <n v="195.3"/>
  </r>
  <r>
    <x v="79"/>
    <x v="0"/>
    <x v="1"/>
    <x v="4"/>
    <x v="56"/>
    <n v="94.74"/>
  </r>
  <r>
    <x v="79"/>
    <x v="0"/>
    <x v="1"/>
    <x v="5"/>
    <x v="18"/>
    <n v="5239.71"/>
  </r>
  <r>
    <x v="79"/>
    <x v="0"/>
    <x v="1"/>
    <x v="6"/>
    <x v="27"/>
    <n v="2329.65"/>
  </r>
  <r>
    <x v="79"/>
    <x v="0"/>
    <x v="1"/>
    <x v="6"/>
    <x v="46"/>
    <n v="2785"/>
  </r>
  <r>
    <x v="80"/>
    <x v="0"/>
    <x v="0"/>
    <x v="0"/>
    <x v="0"/>
    <n v="24956.42"/>
  </r>
  <r>
    <x v="80"/>
    <x v="0"/>
    <x v="0"/>
    <x v="1"/>
    <x v="0"/>
    <n v="-229363.63"/>
  </r>
  <r>
    <x v="80"/>
    <x v="0"/>
    <x v="0"/>
    <x v="2"/>
    <x v="1"/>
    <n v="3602441.99"/>
  </r>
  <r>
    <x v="80"/>
    <x v="0"/>
    <x v="0"/>
    <x v="2"/>
    <x v="2"/>
    <n v="63235.19"/>
  </r>
  <r>
    <x v="80"/>
    <x v="0"/>
    <x v="0"/>
    <x v="2"/>
    <x v="3"/>
    <n v="160901.78"/>
  </r>
  <r>
    <x v="80"/>
    <x v="0"/>
    <x v="0"/>
    <x v="2"/>
    <x v="4"/>
    <n v="19089.169999999998"/>
  </r>
  <r>
    <x v="80"/>
    <x v="0"/>
    <x v="0"/>
    <x v="2"/>
    <x v="5"/>
    <n v="5664.83"/>
  </r>
  <r>
    <x v="80"/>
    <x v="0"/>
    <x v="0"/>
    <x v="2"/>
    <x v="54"/>
    <n v="115555"/>
  </r>
  <r>
    <x v="80"/>
    <x v="0"/>
    <x v="0"/>
    <x v="3"/>
    <x v="1"/>
    <n v="1208970.06"/>
  </r>
  <r>
    <x v="80"/>
    <x v="0"/>
    <x v="0"/>
    <x v="3"/>
    <x v="2"/>
    <n v="27865.69"/>
  </r>
  <r>
    <x v="80"/>
    <x v="0"/>
    <x v="0"/>
    <x v="3"/>
    <x v="3"/>
    <n v="53601.04"/>
  </r>
  <r>
    <x v="80"/>
    <x v="0"/>
    <x v="0"/>
    <x v="3"/>
    <x v="5"/>
    <n v="134.66"/>
  </r>
  <r>
    <x v="80"/>
    <x v="0"/>
    <x v="0"/>
    <x v="4"/>
    <x v="7"/>
    <n v="301319.07"/>
  </r>
  <r>
    <x v="80"/>
    <x v="0"/>
    <x v="0"/>
    <x v="4"/>
    <x v="8"/>
    <n v="100300.41"/>
  </r>
  <r>
    <x v="80"/>
    <x v="0"/>
    <x v="0"/>
    <x v="4"/>
    <x v="9"/>
    <n v="607590.63"/>
  </r>
  <r>
    <x v="80"/>
    <x v="0"/>
    <x v="0"/>
    <x v="4"/>
    <x v="10"/>
    <n v="164966.17000000001"/>
  </r>
  <r>
    <x v="80"/>
    <x v="0"/>
    <x v="0"/>
    <x v="4"/>
    <x v="73"/>
    <n v="32.39"/>
  </r>
  <r>
    <x v="80"/>
    <x v="0"/>
    <x v="0"/>
    <x v="4"/>
    <x v="11"/>
    <n v="1755.31"/>
  </r>
  <r>
    <x v="80"/>
    <x v="0"/>
    <x v="0"/>
    <x v="4"/>
    <x v="12"/>
    <n v="8394.08"/>
  </r>
  <r>
    <x v="80"/>
    <x v="0"/>
    <x v="0"/>
    <x v="4"/>
    <x v="13"/>
    <n v="26985.66"/>
  </r>
  <r>
    <x v="80"/>
    <x v="0"/>
    <x v="0"/>
    <x v="4"/>
    <x v="14"/>
    <n v="72514.929999999993"/>
  </r>
  <r>
    <x v="80"/>
    <x v="0"/>
    <x v="0"/>
    <x v="4"/>
    <x v="15"/>
    <n v="542544.9"/>
  </r>
  <r>
    <x v="80"/>
    <x v="0"/>
    <x v="0"/>
    <x v="4"/>
    <x v="16"/>
    <n v="435921.32"/>
  </r>
  <r>
    <x v="80"/>
    <x v="0"/>
    <x v="0"/>
    <x v="4"/>
    <x v="17"/>
    <n v="19448.57"/>
  </r>
  <r>
    <x v="80"/>
    <x v="0"/>
    <x v="0"/>
    <x v="4"/>
    <x v="56"/>
    <n v="12116.86"/>
  </r>
  <r>
    <x v="80"/>
    <x v="0"/>
    <x v="0"/>
    <x v="5"/>
    <x v="18"/>
    <n v="322285.03000000003"/>
  </r>
  <r>
    <x v="80"/>
    <x v="0"/>
    <x v="0"/>
    <x v="5"/>
    <x v="19"/>
    <n v="35711.69"/>
  </r>
  <r>
    <x v="80"/>
    <x v="0"/>
    <x v="0"/>
    <x v="5"/>
    <x v="20"/>
    <n v="240390.36"/>
  </r>
  <r>
    <x v="80"/>
    <x v="0"/>
    <x v="0"/>
    <x v="5"/>
    <x v="21"/>
    <n v="6810.13"/>
  </r>
  <r>
    <x v="80"/>
    <x v="0"/>
    <x v="0"/>
    <x v="5"/>
    <x v="22"/>
    <n v="32406.31"/>
  </r>
  <r>
    <x v="80"/>
    <x v="0"/>
    <x v="0"/>
    <x v="6"/>
    <x v="23"/>
    <n v="901"/>
  </r>
  <r>
    <x v="80"/>
    <x v="0"/>
    <x v="0"/>
    <x v="6"/>
    <x v="25"/>
    <n v="12468.71"/>
  </r>
  <r>
    <x v="80"/>
    <x v="0"/>
    <x v="0"/>
    <x v="6"/>
    <x v="57"/>
    <n v="10509.04"/>
  </r>
  <r>
    <x v="80"/>
    <x v="0"/>
    <x v="0"/>
    <x v="6"/>
    <x v="26"/>
    <n v="38711.019999999997"/>
  </r>
  <r>
    <x v="80"/>
    <x v="0"/>
    <x v="0"/>
    <x v="6"/>
    <x v="27"/>
    <n v="295908.34999999998"/>
  </r>
  <r>
    <x v="80"/>
    <x v="0"/>
    <x v="0"/>
    <x v="6"/>
    <x v="28"/>
    <n v="1765"/>
  </r>
  <r>
    <x v="80"/>
    <x v="0"/>
    <x v="0"/>
    <x v="6"/>
    <x v="29"/>
    <n v="23643.1"/>
  </r>
  <r>
    <x v="80"/>
    <x v="0"/>
    <x v="0"/>
    <x v="6"/>
    <x v="30"/>
    <n v="11542.53"/>
  </r>
  <r>
    <x v="80"/>
    <x v="0"/>
    <x v="0"/>
    <x v="6"/>
    <x v="33"/>
    <n v="40884.449999999997"/>
  </r>
  <r>
    <x v="80"/>
    <x v="0"/>
    <x v="0"/>
    <x v="6"/>
    <x v="34"/>
    <n v="833.11"/>
  </r>
  <r>
    <x v="80"/>
    <x v="0"/>
    <x v="0"/>
    <x v="6"/>
    <x v="35"/>
    <n v="77470.22"/>
  </r>
  <r>
    <x v="80"/>
    <x v="0"/>
    <x v="0"/>
    <x v="6"/>
    <x v="36"/>
    <n v="8234.02"/>
  </r>
  <r>
    <x v="80"/>
    <x v="0"/>
    <x v="0"/>
    <x v="6"/>
    <x v="59"/>
    <n v="13099.86"/>
  </r>
  <r>
    <x v="80"/>
    <x v="0"/>
    <x v="0"/>
    <x v="6"/>
    <x v="37"/>
    <n v="121601.87"/>
  </r>
  <r>
    <x v="80"/>
    <x v="0"/>
    <x v="0"/>
    <x v="6"/>
    <x v="38"/>
    <n v="32004.34"/>
  </r>
  <r>
    <x v="80"/>
    <x v="0"/>
    <x v="0"/>
    <x v="6"/>
    <x v="39"/>
    <n v="1537.19"/>
  </r>
  <r>
    <x v="80"/>
    <x v="0"/>
    <x v="0"/>
    <x v="6"/>
    <x v="41"/>
    <n v="127337.96"/>
  </r>
  <r>
    <x v="80"/>
    <x v="0"/>
    <x v="0"/>
    <x v="6"/>
    <x v="43"/>
    <n v="7918"/>
  </r>
  <r>
    <x v="80"/>
    <x v="0"/>
    <x v="0"/>
    <x v="6"/>
    <x v="44"/>
    <n v="175976.1"/>
  </r>
  <r>
    <x v="80"/>
    <x v="0"/>
    <x v="0"/>
    <x v="6"/>
    <x v="45"/>
    <n v="197708.63"/>
  </r>
  <r>
    <x v="80"/>
    <x v="0"/>
    <x v="0"/>
    <x v="6"/>
    <x v="46"/>
    <n v="14128.23"/>
  </r>
  <r>
    <x v="80"/>
    <x v="0"/>
    <x v="0"/>
    <x v="7"/>
    <x v="43"/>
    <n v="14175.19"/>
  </r>
  <r>
    <x v="80"/>
    <x v="0"/>
    <x v="0"/>
    <x v="8"/>
    <x v="48"/>
    <n v="5541.36"/>
  </r>
  <r>
    <x v="80"/>
    <x v="0"/>
    <x v="1"/>
    <x v="0"/>
    <x v="0"/>
    <n v="204407.21"/>
  </r>
  <r>
    <x v="80"/>
    <x v="0"/>
    <x v="1"/>
    <x v="2"/>
    <x v="1"/>
    <n v="92207.2"/>
  </r>
  <r>
    <x v="80"/>
    <x v="0"/>
    <x v="1"/>
    <x v="2"/>
    <x v="3"/>
    <n v="22245.91"/>
  </r>
  <r>
    <x v="80"/>
    <x v="0"/>
    <x v="1"/>
    <x v="2"/>
    <x v="4"/>
    <n v="13419.73"/>
  </r>
  <r>
    <x v="80"/>
    <x v="0"/>
    <x v="1"/>
    <x v="2"/>
    <x v="5"/>
    <n v="17223.43"/>
  </r>
  <r>
    <x v="80"/>
    <x v="0"/>
    <x v="1"/>
    <x v="3"/>
    <x v="1"/>
    <n v="194578.31"/>
  </r>
  <r>
    <x v="80"/>
    <x v="0"/>
    <x v="1"/>
    <x v="3"/>
    <x v="2"/>
    <n v="34708.89"/>
  </r>
  <r>
    <x v="80"/>
    <x v="0"/>
    <x v="1"/>
    <x v="3"/>
    <x v="3"/>
    <n v="1637.17"/>
  </r>
  <r>
    <x v="80"/>
    <x v="0"/>
    <x v="1"/>
    <x v="3"/>
    <x v="4"/>
    <n v="132760.98000000001"/>
  </r>
  <r>
    <x v="80"/>
    <x v="0"/>
    <x v="1"/>
    <x v="3"/>
    <x v="5"/>
    <n v="12057.71"/>
  </r>
  <r>
    <x v="80"/>
    <x v="0"/>
    <x v="1"/>
    <x v="4"/>
    <x v="7"/>
    <n v="9158.77"/>
  </r>
  <r>
    <x v="80"/>
    <x v="0"/>
    <x v="1"/>
    <x v="4"/>
    <x v="8"/>
    <n v="24875.33"/>
  </r>
  <r>
    <x v="80"/>
    <x v="0"/>
    <x v="1"/>
    <x v="4"/>
    <x v="9"/>
    <n v="18588.5"/>
  </r>
  <r>
    <x v="80"/>
    <x v="0"/>
    <x v="1"/>
    <x v="4"/>
    <x v="10"/>
    <n v="36477.919999999998"/>
  </r>
  <r>
    <x v="80"/>
    <x v="0"/>
    <x v="1"/>
    <x v="4"/>
    <x v="13"/>
    <n v="775.12"/>
  </r>
  <r>
    <x v="80"/>
    <x v="0"/>
    <x v="1"/>
    <x v="4"/>
    <x v="14"/>
    <n v="14649.6"/>
  </r>
  <r>
    <x v="80"/>
    <x v="0"/>
    <x v="1"/>
    <x v="4"/>
    <x v="15"/>
    <n v="11733.8"/>
  </r>
  <r>
    <x v="80"/>
    <x v="0"/>
    <x v="1"/>
    <x v="4"/>
    <x v="16"/>
    <n v="53177.74"/>
  </r>
  <r>
    <x v="80"/>
    <x v="0"/>
    <x v="1"/>
    <x v="4"/>
    <x v="17"/>
    <n v="546.45000000000005"/>
  </r>
  <r>
    <x v="80"/>
    <x v="0"/>
    <x v="1"/>
    <x v="4"/>
    <x v="56"/>
    <n v="1558.09"/>
  </r>
  <r>
    <x v="80"/>
    <x v="0"/>
    <x v="1"/>
    <x v="5"/>
    <x v="18"/>
    <n v="2339.58"/>
  </r>
  <r>
    <x v="80"/>
    <x v="0"/>
    <x v="1"/>
    <x v="5"/>
    <x v="21"/>
    <n v="2045.24"/>
  </r>
  <r>
    <x v="80"/>
    <x v="0"/>
    <x v="1"/>
    <x v="6"/>
    <x v="24"/>
    <n v="7166.13"/>
  </r>
  <r>
    <x v="80"/>
    <x v="0"/>
    <x v="1"/>
    <x v="6"/>
    <x v="27"/>
    <n v="816.75"/>
  </r>
  <r>
    <x v="80"/>
    <x v="0"/>
    <x v="1"/>
    <x v="6"/>
    <x v="43"/>
    <n v="200"/>
  </r>
  <r>
    <x v="80"/>
    <x v="0"/>
    <x v="1"/>
    <x v="6"/>
    <x v="46"/>
    <n v="1593.12"/>
  </r>
  <r>
    <x v="80"/>
    <x v="0"/>
    <x v="1"/>
    <x v="7"/>
    <x v="43"/>
    <n v="1604.66"/>
  </r>
  <r>
    <x v="81"/>
    <x v="0"/>
    <x v="0"/>
    <x v="0"/>
    <x v="0"/>
    <n v="10135.09"/>
  </r>
  <r>
    <x v="81"/>
    <x v="0"/>
    <x v="0"/>
    <x v="1"/>
    <x v="0"/>
    <n v="-24699.71"/>
  </r>
  <r>
    <x v="81"/>
    <x v="0"/>
    <x v="0"/>
    <x v="2"/>
    <x v="1"/>
    <n v="1444496.8"/>
  </r>
  <r>
    <x v="81"/>
    <x v="0"/>
    <x v="0"/>
    <x v="2"/>
    <x v="2"/>
    <n v="15369.49"/>
  </r>
  <r>
    <x v="81"/>
    <x v="0"/>
    <x v="0"/>
    <x v="2"/>
    <x v="3"/>
    <n v="23220.080000000002"/>
  </r>
  <r>
    <x v="81"/>
    <x v="0"/>
    <x v="0"/>
    <x v="2"/>
    <x v="5"/>
    <n v="477.18"/>
  </r>
  <r>
    <x v="81"/>
    <x v="0"/>
    <x v="0"/>
    <x v="3"/>
    <x v="1"/>
    <n v="619417.47"/>
  </r>
  <r>
    <x v="81"/>
    <x v="0"/>
    <x v="0"/>
    <x v="3"/>
    <x v="2"/>
    <n v="36439.33"/>
  </r>
  <r>
    <x v="81"/>
    <x v="0"/>
    <x v="0"/>
    <x v="3"/>
    <x v="3"/>
    <n v="13597.52"/>
  </r>
  <r>
    <x v="81"/>
    <x v="0"/>
    <x v="0"/>
    <x v="3"/>
    <x v="4"/>
    <n v="3110.97"/>
  </r>
  <r>
    <x v="81"/>
    <x v="0"/>
    <x v="0"/>
    <x v="3"/>
    <x v="5"/>
    <n v="1250.8"/>
  </r>
  <r>
    <x v="81"/>
    <x v="0"/>
    <x v="0"/>
    <x v="4"/>
    <x v="7"/>
    <n v="111975.32"/>
  </r>
  <r>
    <x v="81"/>
    <x v="0"/>
    <x v="0"/>
    <x v="4"/>
    <x v="8"/>
    <n v="49150.04"/>
  </r>
  <r>
    <x v="81"/>
    <x v="0"/>
    <x v="0"/>
    <x v="4"/>
    <x v="9"/>
    <n v="216150.58"/>
  </r>
  <r>
    <x v="81"/>
    <x v="0"/>
    <x v="0"/>
    <x v="4"/>
    <x v="10"/>
    <n v="78924.800000000003"/>
  </r>
  <r>
    <x v="81"/>
    <x v="0"/>
    <x v="0"/>
    <x v="4"/>
    <x v="11"/>
    <n v="3821.57"/>
  </r>
  <r>
    <x v="81"/>
    <x v="0"/>
    <x v="0"/>
    <x v="4"/>
    <x v="12"/>
    <n v="2063.91"/>
  </r>
  <r>
    <x v="81"/>
    <x v="0"/>
    <x v="0"/>
    <x v="4"/>
    <x v="13"/>
    <n v="10073.74"/>
  </r>
  <r>
    <x v="81"/>
    <x v="0"/>
    <x v="0"/>
    <x v="4"/>
    <x v="14"/>
    <n v="26177.31"/>
  </r>
  <r>
    <x v="81"/>
    <x v="0"/>
    <x v="0"/>
    <x v="4"/>
    <x v="15"/>
    <n v="238409.28"/>
  </r>
  <r>
    <x v="81"/>
    <x v="0"/>
    <x v="0"/>
    <x v="4"/>
    <x v="16"/>
    <n v="220727.09"/>
  </r>
  <r>
    <x v="81"/>
    <x v="0"/>
    <x v="0"/>
    <x v="4"/>
    <x v="17"/>
    <n v="2168.56"/>
  </r>
  <r>
    <x v="81"/>
    <x v="0"/>
    <x v="0"/>
    <x v="4"/>
    <x v="56"/>
    <n v="12396.54"/>
  </r>
  <r>
    <x v="81"/>
    <x v="0"/>
    <x v="0"/>
    <x v="5"/>
    <x v="18"/>
    <n v="112984.11"/>
  </r>
  <r>
    <x v="81"/>
    <x v="0"/>
    <x v="0"/>
    <x v="5"/>
    <x v="19"/>
    <n v="10323.049999999999"/>
  </r>
  <r>
    <x v="81"/>
    <x v="0"/>
    <x v="0"/>
    <x v="5"/>
    <x v="20"/>
    <n v="138338.01999999999"/>
  </r>
  <r>
    <x v="81"/>
    <x v="0"/>
    <x v="0"/>
    <x v="5"/>
    <x v="21"/>
    <n v="11863.76"/>
  </r>
  <r>
    <x v="81"/>
    <x v="0"/>
    <x v="0"/>
    <x v="5"/>
    <x v="22"/>
    <n v="101450.44"/>
  </r>
  <r>
    <x v="81"/>
    <x v="0"/>
    <x v="0"/>
    <x v="6"/>
    <x v="24"/>
    <n v="3841.51"/>
  </r>
  <r>
    <x v="81"/>
    <x v="0"/>
    <x v="0"/>
    <x v="6"/>
    <x v="25"/>
    <n v="15687.44"/>
  </r>
  <r>
    <x v="81"/>
    <x v="0"/>
    <x v="0"/>
    <x v="6"/>
    <x v="26"/>
    <n v="6614.82"/>
  </r>
  <r>
    <x v="81"/>
    <x v="0"/>
    <x v="0"/>
    <x v="6"/>
    <x v="27"/>
    <n v="52046.41"/>
  </r>
  <r>
    <x v="81"/>
    <x v="0"/>
    <x v="0"/>
    <x v="6"/>
    <x v="28"/>
    <n v="11367.5"/>
  </r>
  <r>
    <x v="81"/>
    <x v="0"/>
    <x v="0"/>
    <x v="6"/>
    <x v="29"/>
    <n v="34115.279999999999"/>
  </r>
  <r>
    <x v="81"/>
    <x v="0"/>
    <x v="0"/>
    <x v="6"/>
    <x v="33"/>
    <n v="3942.52"/>
  </r>
  <r>
    <x v="81"/>
    <x v="0"/>
    <x v="0"/>
    <x v="6"/>
    <x v="34"/>
    <n v="20536.669999999998"/>
  </r>
  <r>
    <x v="81"/>
    <x v="0"/>
    <x v="0"/>
    <x v="6"/>
    <x v="35"/>
    <n v="48713.52"/>
  </r>
  <r>
    <x v="81"/>
    <x v="0"/>
    <x v="0"/>
    <x v="6"/>
    <x v="36"/>
    <n v="11179.52"/>
  </r>
  <r>
    <x v="81"/>
    <x v="0"/>
    <x v="0"/>
    <x v="6"/>
    <x v="68"/>
    <n v="14253.15"/>
  </r>
  <r>
    <x v="81"/>
    <x v="0"/>
    <x v="0"/>
    <x v="6"/>
    <x v="51"/>
    <n v="30354.15"/>
  </r>
  <r>
    <x v="81"/>
    <x v="0"/>
    <x v="0"/>
    <x v="6"/>
    <x v="86"/>
    <n v="111.97"/>
  </r>
  <r>
    <x v="81"/>
    <x v="0"/>
    <x v="0"/>
    <x v="6"/>
    <x v="67"/>
    <n v="445.61"/>
  </r>
  <r>
    <x v="81"/>
    <x v="0"/>
    <x v="0"/>
    <x v="6"/>
    <x v="37"/>
    <n v="112839.82"/>
  </r>
  <r>
    <x v="81"/>
    <x v="0"/>
    <x v="0"/>
    <x v="6"/>
    <x v="38"/>
    <n v="29847.86"/>
  </r>
  <r>
    <x v="81"/>
    <x v="0"/>
    <x v="0"/>
    <x v="6"/>
    <x v="39"/>
    <n v="206.99"/>
  </r>
  <r>
    <x v="81"/>
    <x v="0"/>
    <x v="0"/>
    <x v="6"/>
    <x v="40"/>
    <n v="554.42999999999995"/>
  </r>
  <r>
    <x v="81"/>
    <x v="0"/>
    <x v="0"/>
    <x v="6"/>
    <x v="41"/>
    <n v="44048.28"/>
  </r>
  <r>
    <x v="81"/>
    <x v="0"/>
    <x v="0"/>
    <x v="6"/>
    <x v="42"/>
    <n v="4944.3999999999996"/>
  </r>
  <r>
    <x v="81"/>
    <x v="0"/>
    <x v="0"/>
    <x v="6"/>
    <x v="43"/>
    <n v="5914.83"/>
  </r>
  <r>
    <x v="81"/>
    <x v="0"/>
    <x v="0"/>
    <x v="6"/>
    <x v="44"/>
    <n v="150414.17000000001"/>
  </r>
  <r>
    <x v="81"/>
    <x v="0"/>
    <x v="0"/>
    <x v="6"/>
    <x v="45"/>
    <n v="165182.34"/>
  </r>
  <r>
    <x v="81"/>
    <x v="0"/>
    <x v="0"/>
    <x v="6"/>
    <x v="70"/>
    <n v="701.79"/>
  </r>
  <r>
    <x v="81"/>
    <x v="0"/>
    <x v="0"/>
    <x v="6"/>
    <x v="71"/>
    <n v="6842.24"/>
  </r>
  <r>
    <x v="81"/>
    <x v="0"/>
    <x v="0"/>
    <x v="6"/>
    <x v="46"/>
    <n v="5945.83"/>
  </r>
  <r>
    <x v="81"/>
    <x v="0"/>
    <x v="0"/>
    <x v="7"/>
    <x v="43"/>
    <n v="6570.31"/>
  </r>
  <r>
    <x v="81"/>
    <x v="0"/>
    <x v="0"/>
    <x v="8"/>
    <x v="62"/>
    <n v="1700"/>
  </r>
  <r>
    <x v="81"/>
    <x v="0"/>
    <x v="1"/>
    <x v="0"/>
    <x v="0"/>
    <n v="14564.62"/>
  </r>
  <r>
    <x v="81"/>
    <x v="0"/>
    <x v="1"/>
    <x v="2"/>
    <x v="1"/>
    <n v="37980.080000000002"/>
  </r>
  <r>
    <x v="81"/>
    <x v="0"/>
    <x v="1"/>
    <x v="2"/>
    <x v="3"/>
    <n v="75"/>
  </r>
  <r>
    <x v="81"/>
    <x v="0"/>
    <x v="1"/>
    <x v="2"/>
    <x v="4"/>
    <n v="52005"/>
  </r>
  <r>
    <x v="81"/>
    <x v="0"/>
    <x v="1"/>
    <x v="3"/>
    <x v="1"/>
    <n v="49135.93"/>
  </r>
  <r>
    <x v="81"/>
    <x v="0"/>
    <x v="1"/>
    <x v="3"/>
    <x v="3"/>
    <n v="250"/>
  </r>
  <r>
    <x v="81"/>
    <x v="0"/>
    <x v="1"/>
    <x v="3"/>
    <x v="4"/>
    <n v="2877.37"/>
  </r>
  <r>
    <x v="81"/>
    <x v="0"/>
    <x v="1"/>
    <x v="4"/>
    <x v="7"/>
    <n v="6733.45"/>
  </r>
  <r>
    <x v="81"/>
    <x v="0"/>
    <x v="1"/>
    <x v="4"/>
    <x v="8"/>
    <n v="3712.12"/>
  </r>
  <r>
    <x v="81"/>
    <x v="0"/>
    <x v="1"/>
    <x v="4"/>
    <x v="9"/>
    <n v="10060.209999999999"/>
  </r>
  <r>
    <x v="81"/>
    <x v="0"/>
    <x v="1"/>
    <x v="4"/>
    <x v="10"/>
    <n v="6666.12"/>
  </r>
  <r>
    <x v="81"/>
    <x v="0"/>
    <x v="1"/>
    <x v="4"/>
    <x v="11"/>
    <n v="223.56"/>
  </r>
  <r>
    <x v="81"/>
    <x v="0"/>
    <x v="1"/>
    <x v="4"/>
    <x v="12"/>
    <n v="122.46"/>
  </r>
  <r>
    <x v="81"/>
    <x v="0"/>
    <x v="1"/>
    <x v="4"/>
    <x v="13"/>
    <n v="1658"/>
  </r>
  <r>
    <x v="81"/>
    <x v="0"/>
    <x v="1"/>
    <x v="4"/>
    <x v="14"/>
    <n v="1094.57"/>
  </r>
  <r>
    <x v="81"/>
    <x v="0"/>
    <x v="1"/>
    <x v="4"/>
    <x v="15"/>
    <n v="4530.22"/>
  </r>
  <r>
    <x v="81"/>
    <x v="0"/>
    <x v="1"/>
    <x v="4"/>
    <x v="16"/>
    <n v="8218.82"/>
  </r>
  <r>
    <x v="81"/>
    <x v="0"/>
    <x v="1"/>
    <x v="4"/>
    <x v="17"/>
    <n v="126.09"/>
  </r>
  <r>
    <x v="81"/>
    <x v="0"/>
    <x v="1"/>
    <x v="4"/>
    <x v="56"/>
    <n v="112.96"/>
  </r>
  <r>
    <x v="81"/>
    <x v="0"/>
    <x v="1"/>
    <x v="5"/>
    <x v="18"/>
    <n v="13717.58"/>
  </r>
  <r>
    <x v="81"/>
    <x v="0"/>
    <x v="1"/>
    <x v="5"/>
    <x v="20"/>
    <n v="798.79"/>
  </r>
  <r>
    <x v="81"/>
    <x v="0"/>
    <x v="1"/>
    <x v="5"/>
    <x v="21"/>
    <n v="192.93"/>
  </r>
  <r>
    <x v="81"/>
    <x v="0"/>
    <x v="1"/>
    <x v="5"/>
    <x v="22"/>
    <n v="375.72"/>
  </r>
  <r>
    <x v="81"/>
    <x v="0"/>
    <x v="1"/>
    <x v="6"/>
    <x v="26"/>
    <n v="215"/>
  </r>
  <r>
    <x v="81"/>
    <x v="0"/>
    <x v="1"/>
    <x v="6"/>
    <x v="27"/>
    <n v="252915.81"/>
  </r>
  <r>
    <x v="81"/>
    <x v="0"/>
    <x v="1"/>
    <x v="6"/>
    <x v="36"/>
    <n v="14908"/>
  </r>
  <r>
    <x v="81"/>
    <x v="0"/>
    <x v="1"/>
    <x v="6"/>
    <x v="43"/>
    <n v="240"/>
  </r>
  <r>
    <x v="81"/>
    <x v="0"/>
    <x v="1"/>
    <x v="6"/>
    <x v="44"/>
    <n v="14368.19"/>
  </r>
  <r>
    <x v="81"/>
    <x v="0"/>
    <x v="1"/>
    <x v="6"/>
    <x v="46"/>
    <n v="5135.08"/>
  </r>
  <r>
    <x v="81"/>
    <x v="0"/>
    <x v="1"/>
    <x v="7"/>
    <x v="43"/>
    <n v="443.53"/>
  </r>
  <r>
    <x v="81"/>
    <x v="0"/>
    <x v="1"/>
    <x v="8"/>
    <x v="63"/>
    <n v="4258.75"/>
  </r>
  <r>
    <x v="82"/>
    <x v="0"/>
    <x v="0"/>
    <x v="0"/>
    <x v="0"/>
    <n v="762058.41"/>
  </r>
  <r>
    <x v="82"/>
    <x v="0"/>
    <x v="0"/>
    <x v="1"/>
    <x v="0"/>
    <n v="-762058.41"/>
  </r>
  <r>
    <x v="82"/>
    <x v="0"/>
    <x v="0"/>
    <x v="2"/>
    <x v="1"/>
    <n v="33608322.439999998"/>
  </r>
  <r>
    <x v="82"/>
    <x v="0"/>
    <x v="0"/>
    <x v="2"/>
    <x v="2"/>
    <n v="912964.38"/>
  </r>
  <r>
    <x v="82"/>
    <x v="0"/>
    <x v="0"/>
    <x v="2"/>
    <x v="3"/>
    <n v="1106759.82"/>
  </r>
  <r>
    <x v="82"/>
    <x v="0"/>
    <x v="0"/>
    <x v="2"/>
    <x v="4"/>
    <n v="624771.13"/>
  </r>
  <r>
    <x v="82"/>
    <x v="0"/>
    <x v="0"/>
    <x v="2"/>
    <x v="5"/>
    <n v="98721.51"/>
  </r>
  <r>
    <x v="82"/>
    <x v="0"/>
    <x v="0"/>
    <x v="3"/>
    <x v="1"/>
    <n v="11714573.93"/>
  </r>
  <r>
    <x v="82"/>
    <x v="0"/>
    <x v="0"/>
    <x v="3"/>
    <x v="2"/>
    <n v="364470.56"/>
  </r>
  <r>
    <x v="82"/>
    <x v="0"/>
    <x v="0"/>
    <x v="3"/>
    <x v="3"/>
    <n v="458112.89"/>
  </r>
  <r>
    <x v="82"/>
    <x v="0"/>
    <x v="0"/>
    <x v="3"/>
    <x v="4"/>
    <n v="249509.26"/>
  </r>
  <r>
    <x v="82"/>
    <x v="0"/>
    <x v="0"/>
    <x v="3"/>
    <x v="5"/>
    <n v="22528.05"/>
  </r>
  <r>
    <x v="82"/>
    <x v="0"/>
    <x v="0"/>
    <x v="4"/>
    <x v="6"/>
    <n v="9383.07"/>
  </r>
  <r>
    <x v="82"/>
    <x v="0"/>
    <x v="0"/>
    <x v="4"/>
    <x v="55"/>
    <n v="390.53"/>
  </r>
  <r>
    <x v="82"/>
    <x v="0"/>
    <x v="0"/>
    <x v="4"/>
    <x v="7"/>
    <n v="2735037.34"/>
  </r>
  <r>
    <x v="82"/>
    <x v="0"/>
    <x v="0"/>
    <x v="4"/>
    <x v="8"/>
    <n v="965262.76"/>
  </r>
  <r>
    <x v="82"/>
    <x v="0"/>
    <x v="0"/>
    <x v="4"/>
    <x v="9"/>
    <n v="5444225.1399999997"/>
  </r>
  <r>
    <x v="82"/>
    <x v="0"/>
    <x v="0"/>
    <x v="4"/>
    <x v="10"/>
    <n v="1782001.26"/>
  </r>
  <r>
    <x v="82"/>
    <x v="0"/>
    <x v="0"/>
    <x v="4"/>
    <x v="11"/>
    <n v="95762.83"/>
  </r>
  <r>
    <x v="82"/>
    <x v="0"/>
    <x v="0"/>
    <x v="4"/>
    <x v="12"/>
    <n v="18866.45"/>
  </r>
  <r>
    <x v="82"/>
    <x v="0"/>
    <x v="0"/>
    <x v="4"/>
    <x v="13"/>
    <n v="101508.33"/>
  </r>
  <r>
    <x v="82"/>
    <x v="0"/>
    <x v="0"/>
    <x v="4"/>
    <x v="14"/>
    <n v="147729.72"/>
  </r>
  <r>
    <x v="82"/>
    <x v="0"/>
    <x v="0"/>
    <x v="4"/>
    <x v="15"/>
    <n v="4576416.12"/>
  </r>
  <r>
    <x v="82"/>
    <x v="0"/>
    <x v="0"/>
    <x v="4"/>
    <x v="16"/>
    <n v="3500441.26"/>
  </r>
  <r>
    <x v="82"/>
    <x v="0"/>
    <x v="0"/>
    <x v="5"/>
    <x v="18"/>
    <n v="1268292.21"/>
  </r>
  <r>
    <x v="82"/>
    <x v="0"/>
    <x v="0"/>
    <x v="5"/>
    <x v="19"/>
    <n v="79537"/>
  </r>
  <r>
    <x v="82"/>
    <x v="0"/>
    <x v="0"/>
    <x v="5"/>
    <x v="20"/>
    <n v="300"/>
  </r>
  <r>
    <x v="82"/>
    <x v="0"/>
    <x v="0"/>
    <x v="5"/>
    <x v="21"/>
    <n v="152114.64000000001"/>
  </r>
  <r>
    <x v="82"/>
    <x v="0"/>
    <x v="0"/>
    <x v="5"/>
    <x v="22"/>
    <n v="688427.03"/>
  </r>
  <r>
    <x v="82"/>
    <x v="0"/>
    <x v="0"/>
    <x v="6"/>
    <x v="23"/>
    <n v="14606.34"/>
  </r>
  <r>
    <x v="82"/>
    <x v="0"/>
    <x v="0"/>
    <x v="6"/>
    <x v="24"/>
    <n v="7617.94"/>
  </r>
  <r>
    <x v="82"/>
    <x v="0"/>
    <x v="0"/>
    <x v="6"/>
    <x v="25"/>
    <n v="14565.25"/>
  </r>
  <r>
    <x v="82"/>
    <x v="0"/>
    <x v="0"/>
    <x v="6"/>
    <x v="49"/>
    <n v="302769.77"/>
  </r>
  <r>
    <x v="82"/>
    <x v="0"/>
    <x v="0"/>
    <x v="6"/>
    <x v="26"/>
    <n v="46464.52"/>
  </r>
  <r>
    <x v="82"/>
    <x v="0"/>
    <x v="0"/>
    <x v="6"/>
    <x v="27"/>
    <n v="240174.61"/>
  </r>
  <r>
    <x v="82"/>
    <x v="0"/>
    <x v="0"/>
    <x v="6"/>
    <x v="28"/>
    <n v="37530"/>
  </r>
  <r>
    <x v="82"/>
    <x v="0"/>
    <x v="0"/>
    <x v="6"/>
    <x v="29"/>
    <n v="35724.74"/>
  </r>
  <r>
    <x v="82"/>
    <x v="0"/>
    <x v="0"/>
    <x v="6"/>
    <x v="50"/>
    <n v="2970"/>
  </r>
  <r>
    <x v="82"/>
    <x v="0"/>
    <x v="0"/>
    <x v="6"/>
    <x v="30"/>
    <n v="124007.17"/>
  </r>
  <r>
    <x v="82"/>
    <x v="0"/>
    <x v="0"/>
    <x v="6"/>
    <x v="31"/>
    <n v="19644.14"/>
  </r>
  <r>
    <x v="82"/>
    <x v="0"/>
    <x v="0"/>
    <x v="6"/>
    <x v="32"/>
    <n v="42674.91"/>
  </r>
  <r>
    <x v="82"/>
    <x v="0"/>
    <x v="0"/>
    <x v="6"/>
    <x v="33"/>
    <n v="268999.36"/>
  </r>
  <r>
    <x v="82"/>
    <x v="0"/>
    <x v="0"/>
    <x v="6"/>
    <x v="34"/>
    <n v="143592.75"/>
  </r>
  <r>
    <x v="82"/>
    <x v="0"/>
    <x v="0"/>
    <x v="6"/>
    <x v="35"/>
    <n v="80661.02"/>
  </r>
  <r>
    <x v="82"/>
    <x v="0"/>
    <x v="0"/>
    <x v="6"/>
    <x v="36"/>
    <n v="20500.07"/>
  </r>
  <r>
    <x v="82"/>
    <x v="0"/>
    <x v="0"/>
    <x v="6"/>
    <x v="58"/>
    <n v="1117.8599999999999"/>
  </r>
  <r>
    <x v="82"/>
    <x v="0"/>
    <x v="0"/>
    <x v="6"/>
    <x v="59"/>
    <n v="106287.49"/>
  </r>
  <r>
    <x v="82"/>
    <x v="0"/>
    <x v="0"/>
    <x v="6"/>
    <x v="51"/>
    <n v="30022.93"/>
  </r>
  <r>
    <x v="82"/>
    <x v="0"/>
    <x v="0"/>
    <x v="6"/>
    <x v="67"/>
    <n v="1688.96"/>
  </r>
  <r>
    <x v="82"/>
    <x v="0"/>
    <x v="0"/>
    <x v="6"/>
    <x v="37"/>
    <n v="61444"/>
  </r>
  <r>
    <x v="82"/>
    <x v="0"/>
    <x v="0"/>
    <x v="6"/>
    <x v="38"/>
    <n v="485967.4"/>
  </r>
  <r>
    <x v="82"/>
    <x v="0"/>
    <x v="0"/>
    <x v="6"/>
    <x v="39"/>
    <n v="4730.71"/>
  </r>
  <r>
    <x v="82"/>
    <x v="0"/>
    <x v="0"/>
    <x v="6"/>
    <x v="40"/>
    <n v="60320.77"/>
  </r>
  <r>
    <x v="82"/>
    <x v="0"/>
    <x v="0"/>
    <x v="6"/>
    <x v="41"/>
    <n v="777427.77"/>
  </r>
  <r>
    <x v="82"/>
    <x v="0"/>
    <x v="0"/>
    <x v="6"/>
    <x v="53"/>
    <n v="979859.52"/>
  </r>
  <r>
    <x v="82"/>
    <x v="0"/>
    <x v="0"/>
    <x v="6"/>
    <x v="43"/>
    <n v="71775.199999999997"/>
  </r>
  <r>
    <x v="82"/>
    <x v="0"/>
    <x v="0"/>
    <x v="6"/>
    <x v="44"/>
    <n v="128990"/>
  </r>
  <r>
    <x v="82"/>
    <x v="0"/>
    <x v="0"/>
    <x v="6"/>
    <x v="76"/>
    <n v="788761.46"/>
  </r>
  <r>
    <x v="82"/>
    <x v="0"/>
    <x v="0"/>
    <x v="6"/>
    <x v="60"/>
    <n v="146553.31"/>
  </r>
  <r>
    <x v="82"/>
    <x v="0"/>
    <x v="0"/>
    <x v="6"/>
    <x v="45"/>
    <n v="604464.4"/>
  </r>
  <r>
    <x v="82"/>
    <x v="0"/>
    <x v="0"/>
    <x v="6"/>
    <x v="46"/>
    <n v="85542.92"/>
  </r>
  <r>
    <x v="82"/>
    <x v="0"/>
    <x v="0"/>
    <x v="7"/>
    <x v="43"/>
    <n v="97474.51"/>
  </r>
  <r>
    <x v="82"/>
    <x v="0"/>
    <x v="0"/>
    <x v="8"/>
    <x v="47"/>
    <n v="212770.97"/>
  </r>
  <r>
    <x v="82"/>
    <x v="0"/>
    <x v="0"/>
    <x v="8"/>
    <x v="48"/>
    <n v="235682.73"/>
  </r>
  <r>
    <x v="82"/>
    <x v="0"/>
    <x v="1"/>
    <x v="0"/>
    <x v="0"/>
    <n v="11527.45"/>
  </r>
  <r>
    <x v="82"/>
    <x v="0"/>
    <x v="1"/>
    <x v="1"/>
    <x v="0"/>
    <n v="-11527.45"/>
  </r>
  <r>
    <x v="82"/>
    <x v="0"/>
    <x v="1"/>
    <x v="2"/>
    <x v="1"/>
    <n v="1631739.71"/>
  </r>
  <r>
    <x v="82"/>
    <x v="0"/>
    <x v="1"/>
    <x v="2"/>
    <x v="2"/>
    <n v="48107.5"/>
  </r>
  <r>
    <x v="82"/>
    <x v="0"/>
    <x v="1"/>
    <x v="2"/>
    <x v="3"/>
    <n v="267704.27"/>
  </r>
  <r>
    <x v="82"/>
    <x v="0"/>
    <x v="1"/>
    <x v="2"/>
    <x v="4"/>
    <n v="132883.93"/>
  </r>
  <r>
    <x v="82"/>
    <x v="0"/>
    <x v="1"/>
    <x v="3"/>
    <x v="1"/>
    <n v="2713886.83"/>
  </r>
  <r>
    <x v="82"/>
    <x v="0"/>
    <x v="1"/>
    <x v="3"/>
    <x v="2"/>
    <n v="39741.120000000003"/>
  </r>
  <r>
    <x v="82"/>
    <x v="0"/>
    <x v="1"/>
    <x v="3"/>
    <x v="3"/>
    <n v="90884.21"/>
  </r>
  <r>
    <x v="82"/>
    <x v="0"/>
    <x v="1"/>
    <x v="3"/>
    <x v="4"/>
    <n v="415296.45"/>
  </r>
  <r>
    <x v="82"/>
    <x v="0"/>
    <x v="1"/>
    <x v="3"/>
    <x v="5"/>
    <n v="2067.0500000000002"/>
  </r>
  <r>
    <x v="82"/>
    <x v="0"/>
    <x v="1"/>
    <x v="4"/>
    <x v="6"/>
    <n v="546.65"/>
  </r>
  <r>
    <x v="82"/>
    <x v="0"/>
    <x v="1"/>
    <x v="4"/>
    <x v="55"/>
    <n v="0.9"/>
  </r>
  <r>
    <x v="82"/>
    <x v="0"/>
    <x v="1"/>
    <x v="4"/>
    <x v="7"/>
    <n v="153889.54999999999"/>
  </r>
  <r>
    <x v="82"/>
    <x v="0"/>
    <x v="1"/>
    <x v="4"/>
    <x v="8"/>
    <n v="245461.15"/>
  </r>
  <r>
    <x v="82"/>
    <x v="0"/>
    <x v="1"/>
    <x v="4"/>
    <x v="9"/>
    <n v="299216.56"/>
  </r>
  <r>
    <x v="82"/>
    <x v="0"/>
    <x v="1"/>
    <x v="4"/>
    <x v="10"/>
    <n v="438626.98"/>
  </r>
  <r>
    <x v="82"/>
    <x v="0"/>
    <x v="1"/>
    <x v="4"/>
    <x v="11"/>
    <n v="5525.54"/>
  </r>
  <r>
    <x v="82"/>
    <x v="0"/>
    <x v="1"/>
    <x v="4"/>
    <x v="12"/>
    <n v="5114.96"/>
  </r>
  <r>
    <x v="82"/>
    <x v="0"/>
    <x v="1"/>
    <x v="4"/>
    <x v="13"/>
    <n v="5164.7"/>
  </r>
  <r>
    <x v="82"/>
    <x v="0"/>
    <x v="1"/>
    <x v="4"/>
    <x v="14"/>
    <n v="31728.13"/>
  </r>
  <r>
    <x v="82"/>
    <x v="0"/>
    <x v="1"/>
    <x v="4"/>
    <x v="15"/>
    <n v="229250.31"/>
  </r>
  <r>
    <x v="82"/>
    <x v="0"/>
    <x v="1"/>
    <x v="4"/>
    <x v="16"/>
    <n v="682007.4"/>
  </r>
  <r>
    <x v="82"/>
    <x v="0"/>
    <x v="1"/>
    <x v="5"/>
    <x v="18"/>
    <n v="696298.66"/>
  </r>
  <r>
    <x v="82"/>
    <x v="0"/>
    <x v="1"/>
    <x v="5"/>
    <x v="19"/>
    <n v="15350"/>
  </r>
  <r>
    <x v="82"/>
    <x v="0"/>
    <x v="1"/>
    <x v="5"/>
    <x v="21"/>
    <n v="89355.26"/>
  </r>
  <r>
    <x v="82"/>
    <x v="0"/>
    <x v="1"/>
    <x v="5"/>
    <x v="22"/>
    <n v="297007.24"/>
  </r>
  <r>
    <x v="82"/>
    <x v="0"/>
    <x v="1"/>
    <x v="6"/>
    <x v="25"/>
    <n v="750"/>
  </r>
  <r>
    <x v="82"/>
    <x v="0"/>
    <x v="1"/>
    <x v="6"/>
    <x v="57"/>
    <n v="9025.2800000000007"/>
  </r>
  <r>
    <x v="82"/>
    <x v="0"/>
    <x v="1"/>
    <x v="6"/>
    <x v="26"/>
    <n v="22115.79"/>
  </r>
  <r>
    <x v="82"/>
    <x v="0"/>
    <x v="1"/>
    <x v="6"/>
    <x v="27"/>
    <n v="395908.6"/>
  </r>
  <r>
    <x v="82"/>
    <x v="0"/>
    <x v="1"/>
    <x v="6"/>
    <x v="30"/>
    <n v="8446.73"/>
  </r>
  <r>
    <x v="82"/>
    <x v="0"/>
    <x v="1"/>
    <x v="6"/>
    <x v="34"/>
    <n v="3151.42"/>
  </r>
  <r>
    <x v="82"/>
    <x v="0"/>
    <x v="1"/>
    <x v="6"/>
    <x v="35"/>
    <n v="16363.26"/>
  </r>
  <r>
    <x v="82"/>
    <x v="0"/>
    <x v="1"/>
    <x v="6"/>
    <x v="36"/>
    <n v="63874.48"/>
  </r>
  <r>
    <x v="82"/>
    <x v="0"/>
    <x v="1"/>
    <x v="6"/>
    <x v="58"/>
    <n v="2205.5"/>
  </r>
  <r>
    <x v="82"/>
    <x v="0"/>
    <x v="1"/>
    <x v="6"/>
    <x v="59"/>
    <n v="81501.759999999995"/>
  </r>
  <r>
    <x v="82"/>
    <x v="0"/>
    <x v="1"/>
    <x v="6"/>
    <x v="51"/>
    <n v="507714.89"/>
  </r>
  <r>
    <x v="82"/>
    <x v="0"/>
    <x v="1"/>
    <x v="6"/>
    <x v="37"/>
    <n v="551292"/>
  </r>
  <r>
    <x v="82"/>
    <x v="0"/>
    <x v="1"/>
    <x v="6"/>
    <x v="38"/>
    <n v="423871.54"/>
  </r>
  <r>
    <x v="82"/>
    <x v="0"/>
    <x v="1"/>
    <x v="6"/>
    <x v="40"/>
    <n v="6432.58"/>
  </r>
  <r>
    <x v="82"/>
    <x v="0"/>
    <x v="1"/>
    <x v="6"/>
    <x v="43"/>
    <n v="24345.15"/>
  </r>
  <r>
    <x v="82"/>
    <x v="0"/>
    <x v="1"/>
    <x v="6"/>
    <x v="44"/>
    <n v="617981.12"/>
  </r>
  <r>
    <x v="82"/>
    <x v="0"/>
    <x v="1"/>
    <x v="6"/>
    <x v="46"/>
    <n v="13553.95"/>
  </r>
  <r>
    <x v="82"/>
    <x v="0"/>
    <x v="1"/>
    <x v="7"/>
    <x v="43"/>
    <n v="19074.689999999999"/>
  </r>
  <r>
    <x v="82"/>
    <x v="0"/>
    <x v="1"/>
    <x v="8"/>
    <x v="62"/>
    <n v="73159.539999999994"/>
  </r>
  <r>
    <x v="82"/>
    <x v="0"/>
    <x v="1"/>
    <x v="8"/>
    <x v="63"/>
    <n v="403348.6"/>
  </r>
  <r>
    <x v="82"/>
    <x v="0"/>
    <x v="1"/>
    <x v="8"/>
    <x v="64"/>
    <n v="55243.32"/>
  </r>
  <r>
    <x v="83"/>
    <x v="0"/>
    <x v="0"/>
    <x v="1"/>
    <x v="0"/>
    <n v="-157940.96"/>
  </r>
  <r>
    <x v="83"/>
    <x v="0"/>
    <x v="0"/>
    <x v="2"/>
    <x v="1"/>
    <n v="5421070.6699999999"/>
  </r>
  <r>
    <x v="83"/>
    <x v="0"/>
    <x v="0"/>
    <x v="2"/>
    <x v="2"/>
    <n v="-0.62"/>
  </r>
  <r>
    <x v="83"/>
    <x v="0"/>
    <x v="0"/>
    <x v="2"/>
    <x v="4"/>
    <n v="84601.44"/>
  </r>
  <r>
    <x v="83"/>
    <x v="0"/>
    <x v="0"/>
    <x v="2"/>
    <x v="5"/>
    <n v="142119.94"/>
  </r>
  <r>
    <x v="83"/>
    <x v="0"/>
    <x v="0"/>
    <x v="2"/>
    <x v="54"/>
    <n v="34131"/>
  </r>
  <r>
    <x v="83"/>
    <x v="0"/>
    <x v="0"/>
    <x v="3"/>
    <x v="1"/>
    <n v="1939032.52"/>
  </r>
  <r>
    <x v="83"/>
    <x v="0"/>
    <x v="0"/>
    <x v="3"/>
    <x v="2"/>
    <n v="11918.78"/>
  </r>
  <r>
    <x v="83"/>
    <x v="0"/>
    <x v="0"/>
    <x v="3"/>
    <x v="3"/>
    <n v="26976.22"/>
  </r>
  <r>
    <x v="83"/>
    <x v="0"/>
    <x v="0"/>
    <x v="3"/>
    <x v="5"/>
    <n v="252702.48"/>
  </r>
  <r>
    <x v="83"/>
    <x v="0"/>
    <x v="0"/>
    <x v="4"/>
    <x v="6"/>
    <n v="391759.06"/>
  </r>
  <r>
    <x v="83"/>
    <x v="0"/>
    <x v="0"/>
    <x v="4"/>
    <x v="55"/>
    <n v="526637.17000000004"/>
  </r>
  <r>
    <x v="83"/>
    <x v="0"/>
    <x v="0"/>
    <x v="4"/>
    <x v="7"/>
    <n v="484954.13"/>
  </r>
  <r>
    <x v="83"/>
    <x v="0"/>
    <x v="0"/>
    <x v="4"/>
    <x v="8"/>
    <n v="167663.60999999999"/>
  </r>
  <r>
    <x v="83"/>
    <x v="0"/>
    <x v="0"/>
    <x v="4"/>
    <x v="9"/>
    <n v="1012300.56"/>
  </r>
  <r>
    <x v="83"/>
    <x v="0"/>
    <x v="0"/>
    <x v="4"/>
    <x v="10"/>
    <n v="288390.49"/>
  </r>
  <r>
    <x v="83"/>
    <x v="0"/>
    <x v="0"/>
    <x v="4"/>
    <x v="13"/>
    <n v="14640.74"/>
  </r>
  <r>
    <x v="83"/>
    <x v="0"/>
    <x v="0"/>
    <x v="4"/>
    <x v="14"/>
    <n v="19531.88"/>
  </r>
  <r>
    <x v="83"/>
    <x v="0"/>
    <x v="0"/>
    <x v="4"/>
    <x v="15"/>
    <n v="13515.33"/>
  </r>
  <r>
    <x v="83"/>
    <x v="0"/>
    <x v="0"/>
    <x v="4"/>
    <x v="16"/>
    <n v="7885.46"/>
  </r>
  <r>
    <x v="83"/>
    <x v="0"/>
    <x v="0"/>
    <x v="4"/>
    <x v="17"/>
    <n v="9488.91"/>
  </r>
  <r>
    <x v="83"/>
    <x v="0"/>
    <x v="0"/>
    <x v="4"/>
    <x v="56"/>
    <n v="3958.98"/>
  </r>
  <r>
    <x v="83"/>
    <x v="0"/>
    <x v="0"/>
    <x v="5"/>
    <x v="18"/>
    <n v="289378.36"/>
  </r>
  <r>
    <x v="83"/>
    <x v="0"/>
    <x v="0"/>
    <x v="5"/>
    <x v="19"/>
    <n v="37397.83"/>
  </r>
  <r>
    <x v="83"/>
    <x v="0"/>
    <x v="0"/>
    <x v="5"/>
    <x v="20"/>
    <n v="164748.4"/>
  </r>
  <r>
    <x v="83"/>
    <x v="0"/>
    <x v="0"/>
    <x v="5"/>
    <x v="21"/>
    <n v="19964.55"/>
  </r>
  <r>
    <x v="83"/>
    <x v="0"/>
    <x v="0"/>
    <x v="6"/>
    <x v="24"/>
    <n v="2765.87"/>
  </r>
  <r>
    <x v="83"/>
    <x v="0"/>
    <x v="0"/>
    <x v="6"/>
    <x v="26"/>
    <n v="1150"/>
  </r>
  <r>
    <x v="83"/>
    <x v="0"/>
    <x v="0"/>
    <x v="6"/>
    <x v="27"/>
    <n v="389622.71"/>
  </r>
  <r>
    <x v="83"/>
    <x v="0"/>
    <x v="0"/>
    <x v="6"/>
    <x v="28"/>
    <n v="2312.5"/>
  </r>
  <r>
    <x v="83"/>
    <x v="0"/>
    <x v="0"/>
    <x v="6"/>
    <x v="33"/>
    <n v="52327.35"/>
  </r>
  <r>
    <x v="83"/>
    <x v="0"/>
    <x v="0"/>
    <x v="6"/>
    <x v="35"/>
    <n v="13541.13"/>
  </r>
  <r>
    <x v="83"/>
    <x v="0"/>
    <x v="0"/>
    <x v="6"/>
    <x v="58"/>
    <n v="2650.1"/>
  </r>
  <r>
    <x v="83"/>
    <x v="0"/>
    <x v="0"/>
    <x v="6"/>
    <x v="59"/>
    <n v="27104.52"/>
  </r>
  <r>
    <x v="83"/>
    <x v="0"/>
    <x v="0"/>
    <x v="6"/>
    <x v="37"/>
    <n v="119648"/>
  </r>
  <r>
    <x v="83"/>
    <x v="0"/>
    <x v="0"/>
    <x v="6"/>
    <x v="38"/>
    <n v="37273.49"/>
  </r>
  <r>
    <x v="83"/>
    <x v="0"/>
    <x v="0"/>
    <x v="6"/>
    <x v="41"/>
    <n v="128703.39"/>
  </r>
  <r>
    <x v="83"/>
    <x v="0"/>
    <x v="0"/>
    <x v="6"/>
    <x v="45"/>
    <n v="250587.51999999999"/>
  </r>
  <r>
    <x v="83"/>
    <x v="0"/>
    <x v="0"/>
    <x v="6"/>
    <x v="46"/>
    <n v="4391.76"/>
  </r>
  <r>
    <x v="83"/>
    <x v="0"/>
    <x v="0"/>
    <x v="7"/>
    <x v="43"/>
    <n v="6305.17"/>
  </r>
  <r>
    <x v="83"/>
    <x v="0"/>
    <x v="1"/>
    <x v="0"/>
    <x v="0"/>
    <n v="157940.96"/>
  </r>
  <r>
    <x v="83"/>
    <x v="0"/>
    <x v="1"/>
    <x v="2"/>
    <x v="1"/>
    <n v="940093.06"/>
  </r>
  <r>
    <x v="83"/>
    <x v="0"/>
    <x v="1"/>
    <x v="2"/>
    <x v="2"/>
    <n v="87507.13"/>
  </r>
  <r>
    <x v="83"/>
    <x v="0"/>
    <x v="1"/>
    <x v="2"/>
    <x v="4"/>
    <n v="141129.15"/>
  </r>
  <r>
    <x v="83"/>
    <x v="0"/>
    <x v="1"/>
    <x v="2"/>
    <x v="5"/>
    <n v="249598.81"/>
  </r>
  <r>
    <x v="83"/>
    <x v="0"/>
    <x v="1"/>
    <x v="3"/>
    <x v="1"/>
    <n v="469065.09"/>
  </r>
  <r>
    <x v="83"/>
    <x v="0"/>
    <x v="1"/>
    <x v="3"/>
    <x v="2"/>
    <n v="41449.11"/>
  </r>
  <r>
    <x v="83"/>
    <x v="0"/>
    <x v="1"/>
    <x v="3"/>
    <x v="3"/>
    <n v="80.709999999999994"/>
  </r>
  <r>
    <x v="83"/>
    <x v="0"/>
    <x v="1"/>
    <x v="3"/>
    <x v="4"/>
    <n v="3175"/>
  </r>
  <r>
    <x v="83"/>
    <x v="0"/>
    <x v="1"/>
    <x v="3"/>
    <x v="5"/>
    <n v="37368.36"/>
  </r>
  <r>
    <x v="83"/>
    <x v="0"/>
    <x v="1"/>
    <x v="4"/>
    <x v="6"/>
    <n v="430928.42"/>
  </r>
  <r>
    <x v="83"/>
    <x v="0"/>
    <x v="1"/>
    <x v="4"/>
    <x v="55"/>
    <n v="110997.14"/>
  </r>
  <r>
    <x v="83"/>
    <x v="0"/>
    <x v="1"/>
    <x v="4"/>
    <x v="7"/>
    <n v="37808.1"/>
  </r>
  <r>
    <x v="83"/>
    <x v="0"/>
    <x v="1"/>
    <x v="4"/>
    <x v="8"/>
    <n v="40613.410000000003"/>
  </r>
  <r>
    <x v="83"/>
    <x v="0"/>
    <x v="1"/>
    <x v="4"/>
    <x v="9"/>
    <n v="59822.86"/>
  </r>
  <r>
    <x v="83"/>
    <x v="0"/>
    <x v="1"/>
    <x v="4"/>
    <x v="10"/>
    <n v="51660.56"/>
  </r>
  <r>
    <x v="83"/>
    <x v="0"/>
    <x v="1"/>
    <x v="4"/>
    <x v="13"/>
    <n v="949.3"/>
  </r>
  <r>
    <x v="83"/>
    <x v="0"/>
    <x v="1"/>
    <x v="4"/>
    <x v="14"/>
    <n v="5867.42"/>
  </r>
  <r>
    <x v="83"/>
    <x v="0"/>
    <x v="1"/>
    <x v="4"/>
    <x v="15"/>
    <n v="722.16"/>
  </r>
  <r>
    <x v="83"/>
    <x v="0"/>
    <x v="1"/>
    <x v="4"/>
    <x v="16"/>
    <n v="1880.89"/>
  </r>
  <r>
    <x v="83"/>
    <x v="0"/>
    <x v="1"/>
    <x v="4"/>
    <x v="17"/>
    <n v="631.49"/>
  </r>
  <r>
    <x v="83"/>
    <x v="0"/>
    <x v="1"/>
    <x v="4"/>
    <x v="56"/>
    <n v="790.61"/>
  </r>
  <r>
    <x v="83"/>
    <x v="0"/>
    <x v="1"/>
    <x v="5"/>
    <x v="18"/>
    <n v="11896.25"/>
  </r>
  <r>
    <x v="83"/>
    <x v="0"/>
    <x v="1"/>
    <x v="5"/>
    <x v="22"/>
    <n v="18750.75"/>
  </r>
  <r>
    <x v="83"/>
    <x v="0"/>
    <x v="1"/>
    <x v="6"/>
    <x v="26"/>
    <n v="235"/>
  </r>
  <r>
    <x v="83"/>
    <x v="0"/>
    <x v="1"/>
    <x v="6"/>
    <x v="27"/>
    <n v="130635.82"/>
  </r>
  <r>
    <x v="83"/>
    <x v="0"/>
    <x v="1"/>
    <x v="6"/>
    <x v="31"/>
    <n v="45548.6"/>
  </r>
  <r>
    <x v="83"/>
    <x v="0"/>
    <x v="1"/>
    <x v="6"/>
    <x v="83"/>
    <n v="1389.04"/>
  </r>
  <r>
    <x v="83"/>
    <x v="0"/>
    <x v="1"/>
    <x v="7"/>
    <x v="43"/>
    <n v="7107.77"/>
  </r>
  <r>
    <x v="83"/>
    <x v="0"/>
    <x v="1"/>
    <x v="8"/>
    <x v="48"/>
    <n v="6867.11"/>
  </r>
  <r>
    <x v="84"/>
    <x v="0"/>
    <x v="0"/>
    <x v="1"/>
    <x v="0"/>
    <n v="-133042.62"/>
  </r>
  <r>
    <x v="84"/>
    <x v="0"/>
    <x v="0"/>
    <x v="2"/>
    <x v="1"/>
    <n v="7584628.9800000004"/>
  </r>
  <r>
    <x v="84"/>
    <x v="0"/>
    <x v="0"/>
    <x v="2"/>
    <x v="2"/>
    <n v="30641.97"/>
  </r>
  <r>
    <x v="84"/>
    <x v="0"/>
    <x v="0"/>
    <x v="2"/>
    <x v="3"/>
    <n v="3000"/>
  </r>
  <r>
    <x v="84"/>
    <x v="0"/>
    <x v="0"/>
    <x v="2"/>
    <x v="4"/>
    <n v="178539.35"/>
  </r>
  <r>
    <x v="84"/>
    <x v="0"/>
    <x v="0"/>
    <x v="2"/>
    <x v="5"/>
    <n v="1188.1600000000001"/>
  </r>
  <r>
    <x v="84"/>
    <x v="0"/>
    <x v="0"/>
    <x v="2"/>
    <x v="54"/>
    <n v="44040"/>
  </r>
  <r>
    <x v="84"/>
    <x v="0"/>
    <x v="0"/>
    <x v="3"/>
    <x v="1"/>
    <n v="2796295.63"/>
  </r>
  <r>
    <x v="84"/>
    <x v="0"/>
    <x v="0"/>
    <x v="3"/>
    <x v="2"/>
    <n v="58553.33"/>
  </r>
  <r>
    <x v="84"/>
    <x v="0"/>
    <x v="0"/>
    <x v="3"/>
    <x v="3"/>
    <n v="29460.95"/>
  </r>
  <r>
    <x v="84"/>
    <x v="0"/>
    <x v="0"/>
    <x v="3"/>
    <x v="4"/>
    <n v="9500"/>
  </r>
  <r>
    <x v="84"/>
    <x v="0"/>
    <x v="0"/>
    <x v="3"/>
    <x v="5"/>
    <n v="26797.31"/>
  </r>
  <r>
    <x v="84"/>
    <x v="0"/>
    <x v="0"/>
    <x v="4"/>
    <x v="7"/>
    <n v="636148.32999999996"/>
  </r>
  <r>
    <x v="84"/>
    <x v="0"/>
    <x v="0"/>
    <x v="4"/>
    <x v="8"/>
    <n v="232028.35"/>
  </r>
  <r>
    <x v="84"/>
    <x v="0"/>
    <x v="0"/>
    <x v="4"/>
    <x v="9"/>
    <n v="1297575.3899999999"/>
  </r>
  <r>
    <x v="84"/>
    <x v="0"/>
    <x v="0"/>
    <x v="4"/>
    <x v="10"/>
    <n v="381847.19"/>
  </r>
  <r>
    <x v="84"/>
    <x v="0"/>
    <x v="0"/>
    <x v="4"/>
    <x v="11"/>
    <n v="20473.48"/>
  </r>
  <r>
    <x v="84"/>
    <x v="0"/>
    <x v="0"/>
    <x v="4"/>
    <x v="12"/>
    <n v="7283.41"/>
  </r>
  <r>
    <x v="84"/>
    <x v="0"/>
    <x v="0"/>
    <x v="4"/>
    <x v="13"/>
    <n v="31814.93"/>
  </r>
  <r>
    <x v="84"/>
    <x v="0"/>
    <x v="0"/>
    <x v="4"/>
    <x v="14"/>
    <n v="55908.07"/>
  </r>
  <r>
    <x v="84"/>
    <x v="0"/>
    <x v="0"/>
    <x v="4"/>
    <x v="15"/>
    <n v="958630.59"/>
  </r>
  <r>
    <x v="84"/>
    <x v="0"/>
    <x v="0"/>
    <x v="4"/>
    <x v="16"/>
    <n v="830394.89"/>
  </r>
  <r>
    <x v="84"/>
    <x v="0"/>
    <x v="0"/>
    <x v="4"/>
    <x v="17"/>
    <n v="98458.46"/>
  </r>
  <r>
    <x v="84"/>
    <x v="0"/>
    <x v="0"/>
    <x v="4"/>
    <x v="56"/>
    <n v="37139.57"/>
  </r>
  <r>
    <x v="84"/>
    <x v="0"/>
    <x v="0"/>
    <x v="5"/>
    <x v="18"/>
    <n v="472301.7"/>
  </r>
  <r>
    <x v="84"/>
    <x v="0"/>
    <x v="0"/>
    <x v="5"/>
    <x v="19"/>
    <n v="97225.01"/>
  </r>
  <r>
    <x v="84"/>
    <x v="0"/>
    <x v="0"/>
    <x v="5"/>
    <x v="20"/>
    <n v="25560.63"/>
  </r>
  <r>
    <x v="84"/>
    <x v="0"/>
    <x v="0"/>
    <x v="5"/>
    <x v="21"/>
    <n v="1066.98"/>
  </r>
  <r>
    <x v="84"/>
    <x v="0"/>
    <x v="0"/>
    <x v="5"/>
    <x v="22"/>
    <n v="4284.95"/>
  </r>
  <r>
    <x v="84"/>
    <x v="0"/>
    <x v="0"/>
    <x v="6"/>
    <x v="23"/>
    <n v="279802.71000000002"/>
  </r>
  <r>
    <x v="84"/>
    <x v="0"/>
    <x v="0"/>
    <x v="6"/>
    <x v="24"/>
    <n v="4569.57"/>
  </r>
  <r>
    <x v="84"/>
    <x v="0"/>
    <x v="0"/>
    <x v="6"/>
    <x v="25"/>
    <n v="1832.61"/>
  </r>
  <r>
    <x v="84"/>
    <x v="0"/>
    <x v="0"/>
    <x v="6"/>
    <x v="26"/>
    <n v="21489"/>
  </r>
  <r>
    <x v="84"/>
    <x v="0"/>
    <x v="0"/>
    <x v="6"/>
    <x v="27"/>
    <n v="1186.22"/>
  </r>
  <r>
    <x v="84"/>
    <x v="0"/>
    <x v="0"/>
    <x v="6"/>
    <x v="29"/>
    <n v="17583.25"/>
  </r>
  <r>
    <x v="84"/>
    <x v="0"/>
    <x v="0"/>
    <x v="6"/>
    <x v="50"/>
    <n v="1637"/>
  </r>
  <r>
    <x v="84"/>
    <x v="0"/>
    <x v="0"/>
    <x v="6"/>
    <x v="30"/>
    <n v="44449.64"/>
  </r>
  <r>
    <x v="84"/>
    <x v="0"/>
    <x v="0"/>
    <x v="6"/>
    <x v="32"/>
    <n v="687.5"/>
  </r>
  <r>
    <x v="84"/>
    <x v="0"/>
    <x v="0"/>
    <x v="6"/>
    <x v="33"/>
    <n v="50401.45"/>
  </r>
  <r>
    <x v="84"/>
    <x v="0"/>
    <x v="0"/>
    <x v="6"/>
    <x v="35"/>
    <n v="27604.75"/>
  </r>
  <r>
    <x v="84"/>
    <x v="0"/>
    <x v="0"/>
    <x v="6"/>
    <x v="36"/>
    <n v="7052.66"/>
  </r>
  <r>
    <x v="84"/>
    <x v="0"/>
    <x v="0"/>
    <x v="6"/>
    <x v="37"/>
    <n v="193423.02"/>
  </r>
  <r>
    <x v="84"/>
    <x v="0"/>
    <x v="0"/>
    <x v="6"/>
    <x v="38"/>
    <n v="1911.89"/>
  </r>
  <r>
    <x v="84"/>
    <x v="0"/>
    <x v="0"/>
    <x v="6"/>
    <x v="40"/>
    <n v="770.39"/>
  </r>
  <r>
    <x v="84"/>
    <x v="0"/>
    <x v="0"/>
    <x v="6"/>
    <x v="41"/>
    <n v="232387.58"/>
  </r>
  <r>
    <x v="84"/>
    <x v="0"/>
    <x v="0"/>
    <x v="6"/>
    <x v="53"/>
    <n v="179525.85"/>
  </r>
  <r>
    <x v="84"/>
    <x v="0"/>
    <x v="0"/>
    <x v="6"/>
    <x v="44"/>
    <n v="83532.5"/>
  </r>
  <r>
    <x v="84"/>
    <x v="0"/>
    <x v="0"/>
    <x v="6"/>
    <x v="45"/>
    <n v="263314.24"/>
  </r>
  <r>
    <x v="84"/>
    <x v="0"/>
    <x v="0"/>
    <x v="6"/>
    <x v="70"/>
    <n v="9073.57"/>
  </r>
  <r>
    <x v="84"/>
    <x v="0"/>
    <x v="0"/>
    <x v="7"/>
    <x v="43"/>
    <n v="11256.86"/>
  </r>
  <r>
    <x v="84"/>
    <x v="0"/>
    <x v="1"/>
    <x v="0"/>
    <x v="0"/>
    <n v="133042.62"/>
  </r>
  <r>
    <x v="84"/>
    <x v="0"/>
    <x v="1"/>
    <x v="2"/>
    <x v="1"/>
    <n v="288719.42"/>
  </r>
  <r>
    <x v="84"/>
    <x v="0"/>
    <x v="1"/>
    <x v="2"/>
    <x v="2"/>
    <n v="107150.98"/>
  </r>
  <r>
    <x v="84"/>
    <x v="0"/>
    <x v="1"/>
    <x v="2"/>
    <x v="4"/>
    <n v="542611.92000000004"/>
  </r>
  <r>
    <x v="84"/>
    <x v="0"/>
    <x v="1"/>
    <x v="2"/>
    <x v="5"/>
    <n v="55529.65"/>
  </r>
  <r>
    <x v="84"/>
    <x v="0"/>
    <x v="1"/>
    <x v="3"/>
    <x v="1"/>
    <n v="256210.81"/>
  </r>
  <r>
    <x v="84"/>
    <x v="0"/>
    <x v="1"/>
    <x v="3"/>
    <x v="2"/>
    <n v="89659.09"/>
  </r>
  <r>
    <x v="84"/>
    <x v="0"/>
    <x v="1"/>
    <x v="3"/>
    <x v="3"/>
    <n v="120111.07"/>
  </r>
  <r>
    <x v="84"/>
    <x v="0"/>
    <x v="1"/>
    <x v="3"/>
    <x v="4"/>
    <n v="209862.64"/>
  </r>
  <r>
    <x v="84"/>
    <x v="0"/>
    <x v="1"/>
    <x v="3"/>
    <x v="5"/>
    <n v="87549.89"/>
  </r>
  <r>
    <x v="84"/>
    <x v="0"/>
    <x v="1"/>
    <x v="4"/>
    <x v="7"/>
    <n v="17058.099999999999"/>
  </r>
  <r>
    <x v="84"/>
    <x v="0"/>
    <x v="1"/>
    <x v="4"/>
    <x v="8"/>
    <n v="41151.11"/>
  </r>
  <r>
    <x v="84"/>
    <x v="0"/>
    <x v="1"/>
    <x v="4"/>
    <x v="9"/>
    <n v="32305.53"/>
  </r>
  <r>
    <x v="84"/>
    <x v="0"/>
    <x v="1"/>
    <x v="4"/>
    <x v="10"/>
    <n v="50847.55"/>
  </r>
  <r>
    <x v="84"/>
    <x v="0"/>
    <x v="1"/>
    <x v="4"/>
    <x v="11"/>
    <n v="574.83000000000004"/>
  </r>
  <r>
    <x v="84"/>
    <x v="0"/>
    <x v="1"/>
    <x v="4"/>
    <x v="12"/>
    <n v="1065.42"/>
  </r>
  <r>
    <x v="84"/>
    <x v="0"/>
    <x v="1"/>
    <x v="4"/>
    <x v="13"/>
    <n v="677.16"/>
  </r>
  <r>
    <x v="84"/>
    <x v="0"/>
    <x v="1"/>
    <x v="4"/>
    <x v="14"/>
    <n v="11837.73"/>
  </r>
  <r>
    <x v="84"/>
    <x v="0"/>
    <x v="1"/>
    <x v="4"/>
    <x v="15"/>
    <n v="14723.49"/>
  </r>
  <r>
    <x v="84"/>
    <x v="0"/>
    <x v="1"/>
    <x v="4"/>
    <x v="16"/>
    <n v="74364.039999999994"/>
  </r>
  <r>
    <x v="84"/>
    <x v="0"/>
    <x v="1"/>
    <x v="4"/>
    <x v="17"/>
    <n v="1946.99"/>
  </r>
  <r>
    <x v="84"/>
    <x v="0"/>
    <x v="1"/>
    <x v="4"/>
    <x v="56"/>
    <n v="3708.06"/>
  </r>
  <r>
    <x v="84"/>
    <x v="0"/>
    <x v="1"/>
    <x v="5"/>
    <x v="18"/>
    <n v="179635.81"/>
  </r>
  <r>
    <x v="84"/>
    <x v="0"/>
    <x v="1"/>
    <x v="5"/>
    <x v="19"/>
    <n v="477.06"/>
  </r>
  <r>
    <x v="84"/>
    <x v="0"/>
    <x v="1"/>
    <x v="6"/>
    <x v="23"/>
    <n v="116884.48"/>
  </r>
  <r>
    <x v="84"/>
    <x v="0"/>
    <x v="1"/>
    <x v="6"/>
    <x v="25"/>
    <n v="12949.5"/>
  </r>
  <r>
    <x v="84"/>
    <x v="0"/>
    <x v="1"/>
    <x v="6"/>
    <x v="26"/>
    <n v="25139.86"/>
  </r>
  <r>
    <x v="84"/>
    <x v="0"/>
    <x v="1"/>
    <x v="6"/>
    <x v="27"/>
    <n v="17602.36"/>
  </r>
  <r>
    <x v="84"/>
    <x v="0"/>
    <x v="1"/>
    <x v="6"/>
    <x v="33"/>
    <n v="17104.810000000001"/>
  </r>
  <r>
    <x v="84"/>
    <x v="0"/>
    <x v="1"/>
    <x v="6"/>
    <x v="36"/>
    <n v="25131.59"/>
  </r>
  <r>
    <x v="84"/>
    <x v="0"/>
    <x v="1"/>
    <x v="6"/>
    <x v="59"/>
    <n v="14499.8"/>
  </r>
  <r>
    <x v="84"/>
    <x v="0"/>
    <x v="1"/>
    <x v="6"/>
    <x v="37"/>
    <n v="14490.98"/>
  </r>
  <r>
    <x v="84"/>
    <x v="0"/>
    <x v="1"/>
    <x v="6"/>
    <x v="38"/>
    <n v="426.1"/>
  </r>
  <r>
    <x v="84"/>
    <x v="0"/>
    <x v="1"/>
    <x v="6"/>
    <x v="45"/>
    <n v="100498.61"/>
  </r>
  <r>
    <x v="84"/>
    <x v="0"/>
    <x v="1"/>
    <x v="7"/>
    <x v="43"/>
    <n v="14260.33"/>
  </r>
  <r>
    <x v="85"/>
    <x v="0"/>
    <x v="0"/>
    <x v="2"/>
    <x v="1"/>
    <n v="198684.65"/>
  </r>
  <r>
    <x v="85"/>
    <x v="0"/>
    <x v="0"/>
    <x v="3"/>
    <x v="1"/>
    <n v="169956.63"/>
  </r>
  <r>
    <x v="85"/>
    <x v="0"/>
    <x v="0"/>
    <x v="4"/>
    <x v="7"/>
    <n v="15493.12"/>
  </r>
  <r>
    <x v="85"/>
    <x v="0"/>
    <x v="0"/>
    <x v="4"/>
    <x v="8"/>
    <n v="12653.77"/>
  </r>
  <r>
    <x v="85"/>
    <x v="0"/>
    <x v="0"/>
    <x v="4"/>
    <x v="9"/>
    <n v="30583.38"/>
  </r>
  <r>
    <x v="85"/>
    <x v="0"/>
    <x v="0"/>
    <x v="4"/>
    <x v="10"/>
    <n v="21857.55"/>
  </r>
  <r>
    <x v="85"/>
    <x v="0"/>
    <x v="0"/>
    <x v="4"/>
    <x v="11"/>
    <n v="926.51"/>
  </r>
  <r>
    <x v="85"/>
    <x v="0"/>
    <x v="0"/>
    <x v="4"/>
    <x v="12"/>
    <n v="484.94"/>
  </r>
  <r>
    <x v="85"/>
    <x v="0"/>
    <x v="0"/>
    <x v="4"/>
    <x v="13"/>
    <n v="801.23"/>
  </r>
  <r>
    <x v="85"/>
    <x v="0"/>
    <x v="0"/>
    <x v="4"/>
    <x v="14"/>
    <n v="5141.55"/>
  </r>
  <r>
    <x v="85"/>
    <x v="0"/>
    <x v="0"/>
    <x v="4"/>
    <x v="15"/>
    <n v="34353.839999999997"/>
  </r>
  <r>
    <x v="85"/>
    <x v="0"/>
    <x v="0"/>
    <x v="4"/>
    <x v="16"/>
    <n v="52459.21"/>
  </r>
  <r>
    <x v="85"/>
    <x v="0"/>
    <x v="0"/>
    <x v="5"/>
    <x v="18"/>
    <n v="11871.04"/>
  </r>
  <r>
    <x v="85"/>
    <x v="0"/>
    <x v="0"/>
    <x v="5"/>
    <x v="21"/>
    <n v="600"/>
  </r>
  <r>
    <x v="85"/>
    <x v="0"/>
    <x v="0"/>
    <x v="5"/>
    <x v="22"/>
    <n v="57.39"/>
  </r>
  <r>
    <x v="85"/>
    <x v="0"/>
    <x v="0"/>
    <x v="6"/>
    <x v="23"/>
    <n v="261.77"/>
  </r>
  <r>
    <x v="85"/>
    <x v="0"/>
    <x v="0"/>
    <x v="6"/>
    <x v="25"/>
    <n v="31"/>
  </r>
  <r>
    <x v="85"/>
    <x v="0"/>
    <x v="0"/>
    <x v="6"/>
    <x v="26"/>
    <n v="1000"/>
  </r>
  <r>
    <x v="85"/>
    <x v="0"/>
    <x v="0"/>
    <x v="6"/>
    <x v="27"/>
    <n v="85765.79"/>
  </r>
  <r>
    <x v="85"/>
    <x v="0"/>
    <x v="0"/>
    <x v="6"/>
    <x v="33"/>
    <n v="1104.9000000000001"/>
  </r>
  <r>
    <x v="85"/>
    <x v="0"/>
    <x v="0"/>
    <x v="6"/>
    <x v="34"/>
    <n v="1335.96"/>
  </r>
  <r>
    <x v="85"/>
    <x v="0"/>
    <x v="0"/>
    <x v="6"/>
    <x v="37"/>
    <n v="6677"/>
  </r>
  <r>
    <x v="85"/>
    <x v="0"/>
    <x v="0"/>
    <x v="6"/>
    <x v="38"/>
    <n v="3580.95"/>
  </r>
  <r>
    <x v="85"/>
    <x v="0"/>
    <x v="0"/>
    <x v="6"/>
    <x v="44"/>
    <n v="10695.5"/>
  </r>
  <r>
    <x v="85"/>
    <x v="0"/>
    <x v="0"/>
    <x v="6"/>
    <x v="45"/>
    <n v="50334.98"/>
  </r>
  <r>
    <x v="85"/>
    <x v="0"/>
    <x v="0"/>
    <x v="7"/>
    <x v="43"/>
    <n v="816"/>
  </r>
  <r>
    <x v="85"/>
    <x v="0"/>
    <x v="1"/>
    <x v="2"/>
    <x v="1"/>
    <n v="66608.7"/>
  </r>
  <r>
    <x v="85"/>
    <x v="0"/>
    <x v="1"/>
    <x v="3"/>
    <x v="1"/>
    <n v="2700"/>
  </r>
  <r>
    <x v="85"/>
    <x v="0"/>
    <x v="1"/>
    <x v="4"/>
    <x v="7"/>
    <n v="4649.45"/>
  </r>
  <r>
    <x v="85"/>
    <x v="0"/>
    <x v="1"/>
    <x v="4"/>
    <x v="8"/>
    <n v="206.82"/>
  </r>
  <r>
    <x v="85"/>
    <x v="0"/>
    <x v="1"/>
    <x v="4"/>
    <x v="9"/>
    <n v="10074.65"/>
  </r>
  <r>
    <x v="85"/>
    <x v="0"/>
    <x v="1"/>
    <x v="4"/>
    <x v="11"/>
    <n v="195.81"/>
  </r>
  <r>
    <x v="85"/>
    <x v="0"/>
    <x v="1"/>
    <x v="4"/>
    <x v="12"/>
    <n v="8.1"/>
  </r>
  <r>
    <x v="85"/>
    <x v="0"/>
    <x v="1"/>
    <x v="4"/>
    <x v="13"/>
    <n v="274.91000000000003"/>
  </r>
  <r>
    <x v="85"/>
    <x v="0"/>
    <x v="1"/>
    <x v="4"/>
    <x v="15"/>
    <n v="8182.5"/>
  </r>
  <r>
    <x v="85"/>
    <x v="0"/>
    <x v="1"/>
    <x v="5"/>
    <x v="18"/>
    <n v="2475.87"/>
  </r>
  <r>
    <x v="85"/>
    <x v="0"/>
    <x v="1"/>
    <x v="5"/>
    <x v="20"/>
    <n v="24085.7"/>
  </r>
  <r>
    <x v="85"/>
    <x v="0"/>
    <x v="1"/>
    <x v="5"/>
    <x v="22"/>
    <n v="1399.11"/>
  </r>
  <r>
    <x v="85"/>
    <x v="0"/>
    <x v="1"/>
    <x v="6"/>
    <x v="24"/>
    <n v="62.39"/>
  </r>
  <r>
    <x v="85"/>
    <x v="0"/>
    <x v="1"/>
    <x v="6"/>
    <x v="27"/>
    <n v="18908.88"/>
  </r>
  <r>
    <x v="85"/>
    <x v="0"/>
    <x v="1"/>
    <x v="6"/>
    <x v="31"/>
    <n v="25.51"/>
  </r>
  <r>
    <x v="85"/>
    <x v="0"/>
    <x v="1"/>
    <x v="6"/>
    <x v="44"/>
    <n v="17995.810000000001"/>
  </r>
  <r>
    <x v="85"/>
    <x v="0"/>
    <x v="1"/>
    <x v="6"/>
    <x v="46"/>
    <n v="56"/>
  </r>
  <r>
    <x v="85"/>
    <x v="0"/>
    <x v="1"/>
    <x v="7"/>
    <x v="43"/>
    <n v="1918.33"/>
  </r>
  <r>
    <x v="86"/>
    <x v="0"/>
    <x v="0"/>
    <x v="0"/>
    <x v="0"/>
    <n v="36518.949999999997"/>
  </r>
  <r>
    <x v="86"/>
    <x v="0"/>
    <x v="0"/>
    <x v="1"/>
    <x v="0"/>
    <n v="-36518.949999999997"/>
  </r>
  <r>
    <x v="86"/>
    <x v="0"/>
    <x v="0"/>
    <x v="2"/>
    <x v="1"/>
    <n v="406615.5"/>
  </r>
  <r>
    <x v="86"/>
    <x v="0"/>
    <x v="0"/>
    <x v="2"/>
    <x v="2"/>
    <n v="6065.19"/>
  </r>
  <r>
    <x v="86"/>
    <x v="0"/>
    <x v="0"/>
    <x v="2"/>
    <x v="3"/>
    <n v="6383.17"/>
  </r>
  <r>
    <x v="86"/>
    <x v="0"/>
    <x v="0"/>
    <x v="2"/>
    <x v="4"/>
    <n v="10275"/>
  </r>
  <r>
    <x v="86"/>
    <x v="0"/>
    <x v="0"/>
    <x v="2"/>
    <x v="54"/>
    <n v="10505"/>
  </r>
  <r>
    <x v="86"/>
    <x v="0"/>
    <x v="0"/>
    <x v="3"/>
    <x v="1"/>
    <n v="193459.91"/>
  </r>
  <r>
    <x v="86"/>
    <x v="0"/>
    <x v="0"/>
    <x v="3"/>
    <x v="2"/>
    <n v="17902.48"/>
  </r>
  <r>
    <x v="86"/>
    <x v="0"/>
    <x v="0"/>
    <x v="3"/>
    <x v="3"/>
    <n v="15158.18"/>
  </r>
  <r>
    <x v="86"/>
    <x v="0"/>
    <x v="0"/>
    <x v="3"/>
    <x v="4"/>
    <n v="28.71"/>
  </r>
  <r>
    <x v="86"/>
    <x v="0"/>
    <x v="0"/>
    <x v="4"/>
    <x v="7"/>
    <n v="32973.71"/>
  </r>
  <r>
    <x v="86"/>
    <x v="0"/>
    <x v="0"/>
    <x v="4"/>
    <x v="8"/>
    <n v="16685.38"/>
  </r>
  <r>
    <x v="86"/>
    <x v="0"/>
    <x v="0"/>
    <x v="4"/>
    <x v="9"/>
    <n v="67311.539999999994"/>
  </r>
  <r>
    <x v="86"/>
    <x v="0"/>
    <x v="0"/>
    <x v="4"/>
    <x v="10"/>
    <n v="23257.93"/>
  </r>
  <r>
    <x v="86"/>
    <x v="0"/>
    <x v="0"/>
    <x v="4"/>
    <x v="11"/>
    <n v="186.05"/>
  </r>
  <r>
    <x v="86"/>
    <x v="0"/>
    <x v="0"/>
    <x v="4"/>
    <x v="12"/>
    <n v="132.03"/>
  </r>
  <r>
    <x v="86"/>
    <x v="0"/>
    <x v="0"/>
    <x v="4"/>
    <x v="13"/>
    <n v="1868.56"/>
  </r>
  <r>
    <x v="86"/>
    <x v="0"/>
    <x v="0"/>
    <x v="4"/>
    <x v="14"/>
    <n v="4671.83"/>
  </r>
  <r>
    <x v="86"/>
    <x v="0"/>
    <x v="0"/>
    <x v="4"/>
    <x v="15"/>
    <n v="63010.080000000002"/>
  </r>
  <r>
    <x v="86"/>
    <x v="0"/>
    <x v="0"/>
    <x v="4"/>
    <x v="16"/>
    <n v="75491.13"/>
  </r>
  <r>
    <x v="86"/>
    <x v="0"/>
    <x v="0"/>
    <x v="5"/>
    <x v="18"/>
    <n v="34461.54"/>
  </r>
  <r>
    <x v="86"/>
    <x v="0"/>
    <x v="0"/>
    <x v="5"/>
    <x v="19"/>
    <n v="7883.58"/>
  </r>
  <r>
    <x v="86"/>
    <x v="0"/>
    <x v="0"/>
    <x v="5"/>
    <x v="20"/>
    <n v="39574.5"/>
  </r>
  <r>
    <x v="86"/>
    <x v="0"/>
    <x v="0"/>
    <x v="5"/>
    <x v="21"/>
    <n v="2024.61"/>
  </r>
  <r>
    <x v="86"/>
    <x v="0"/>
    <x v="0"/>
    <x v="5"/>
    <x v="22"/>
    <n v="15067.18"/>
  </r>
  <r>
    <x v="86"/>
    <x v="0"/>
    <x v="0"/>
    <x v="6"/>
    <x v="23"/>
    <n v="652.9"/>
  </r>
  <r>
    <x v="86"/>
    <x v="0"/>
    <x v="0"/>
    <x v="6"/>
    <x v="24"/>
    <n v="5270.6"/>
  </r>
  <r>
    <x v="86"/>
    <x v="0"/>
    <x v="0"/>
    <x v="6"/>
    <x v="25"/>
    <n v="14899.6"/>
  </r>
  <r>
    <x v="86"/>
    <x v="0"/>
    <x v="0"/>
    <x v="6"/>
    <x v="26"/>
    <n v="5053.95"/>
  </r>
  <r>
    <x v="86"/>
    <x v="0"/>
    <x v="0"/>
    <x v="6"/>
    <x v="27"/>
    <n v="32929.68"/>
  </r>
  <r>
    <x v="86"/>
    <x v="0"/>
    <x v="0"/>
    <x v="6"/>
    <x v="28"/>
    <n v="3535"/>
  </r>
  <r>
    <x v="86"/>
    <x v="0"/>
    <x v="0"/>
    <x v="6"/>
    <x v="50"/>
    <n v="3152.5"/>
  </r>
  <r>
    <x v="86"/>
    <x v="0"/>
    <x v="0"/>
    <x v="6"/>
    <x v="33"/>
    <n v="2374"/>
  </r>
  <r>
    <x v="86"/>
    <x v="0"/>
    <x v="0"/>
    <x v="6"/>
    <x v="34"/>
    <n v="4217.6000000000004"/>
  </r>
  <r>
    <x v="86"/>
    <x v="0"/>
    <x v="0"/>
    <x v="6"/>
    <x v="35"/>
    <n v="13829.35"/>
  </r>
  <r>
    <x v="86"/>
    <x v="0"/>
    <x v="0"/>
    <x v="6"/>
    <x v="36"/>
    <n v="4608.76"/>
  </r>
  <r>
    <x v="86"/>
    <x v="0"/>
    <x v="0"/>
    <x v="6"/>
    <x v="37"/>
    <n v="4177"/>
  </r>
  <r>
    <x v="86"/>
    <x v="0"/>
    <x v="0"/>
    <x v="6"/>
    <x v="38"/>
    <n v="11106.11"/>
  </r>
  <r>
    <x v="86"/>
    <x v="0"/>
    <x v="0"/>
    <x v="6"/>
    <x v="39"/>
    <n v="208"/>
  </r>
  <r>
    <x v="86"/>
    <x v="0"/>
    <x v="0"/>
    <x v="6"/>
    <x v="40"/>
    <n v="3937.58"/>
  </r>
  <r>
    <x v="86"/>
    <x v="0"/>
    <x v="0"/>
    <x v="6"/>
    <x v="53"/>
    <n v="613.64"/>
  </r>
  <r>
    <x v="86"/>
    <x v="0"/>
    <x v="0"/>
    <x v="6"/>
    <x v="43"/>
    <n v="345"/>
  </r>
  <r>
    <x v="86"/>
    <x v="0"/>
    <x v="0"/>
    <x v="6"/>
    <x v="44"/>
    <n v="24959.72"/>
  </r>
  <r>
    <x v="86"/>
    <x v="0"/>
    <x v="0"/>
    <x v="6"/>
    <x v="45"/>
    <n v="7384.99"/>
  </r>
  <r>
    <x v="86"/>
    <x v="0"/>
    <x v="0"/>
    <x v="6"/>
    <x v="70"/>
    <n v="4570.97"/>
  </r>
  <r>
    <x v="86"/>
    <x v="0"/>
    <x v="0"/>
    <x v="6"/>
    <x v="46"/>
    <n v="4272.3500000000004"/>
  </r>
  <r>
    <x v="86"/>
    <x v="0"/>
    <x v="0"/>
    <x v="7"/>
    <x v="43"/>
    <n v="2876.78"/>
  </r>
  <r>
    <x v="86"/>
    <x v="0"/>
    <x v="1"/>
    <x v="2"/>
    <x v="1"/>
    <n v="21312.9"/>
  </r>
  <r>
    <x v="86"/>
    <x v="0"/>
    <x v="1"/>
    <x v="2"/>
    <x v="2"/>
    <n v="558.29"/>
  </r>
  <r>
    <x v="86"/>
    <x v="0"/>
    <x v="1"/>
    <x v="3"/>
    <x v="1"/>
    <n v="9282.6"/>
  </r>
  <r>
    <x v="86"/>
    <x v="0"/>
    <x v="1"/>
    <x v="3"/>
    <x v="2"/>
    <n v="932.77"/>
  </r>
  <r>
    <x v="86"/>
    <x v="0"/>
    <x v="1"/>
    <x v="3"/>
    <x v="3"/>
    <n v="395.28"/>
  </r>
  <r>
    <x v="86"/>
    <x v="0"/>
    <x v="1"/>
    <x v="4"/>
    <x v="7"/>
    <n v="1673.15"/>
  </r>
  <r>
    <x v="86"/>
    <x v="0"/>
    <x v="1"/>
    <x v="4"/>
    <x v="8"/>
    <n v="794.28"/>
  </r>
  <r>
    <x v="86"/>
    <x v="0"/>
    <x v="1"/>
    <x v="4"/>
    <x v="10"/>
    <n v="1250.8499999999999"/>
  </r>
  <r>
    <x v="86"/>
    <x v="0"/>
    <x v="1"/>
    <x v="4"/>
    <x v="11"/>
    <n v="12.31"/>
  </r>
  <r>
    <x v="86"/>
    <x v="0"/>
    <x v="1"/>
    <x v="4"/>
    <x v="12"/>
    <n v="6.27"/>
  </r>
  <r>
    <x v="86"/>
    <x v="0"/>
    <x v="1"/>
    <x v="4"/>
    <x v="13"/>
    <n v="93.86"/>
  </r>
  <r>
    <x v="86"/>
    <x v="0"/>
    <x v="1"/>
    <x v="4"/>
    <x v="14"/>
    <n v="117.63"/>
  </r>
  <r>
    <x v="86"/>
    <x v="0"/>
    <x v="1"/>
    <x v="4"/>
    <x v="15"/>
    <n v="384.78"/>
  </r>
  <r>
    <x v="86"/>
    <x v="0"/>
    <x v="1"/>
    <x v="4"/>
    <x v="16"/>
    <n v="4626.7"/>
  </r>
  <r>
    <x v="86"/>
    <x v="0"/>
    <x v="1"/>
    <x v="5"/>
    <x v="18"/>
    <n v="1957.5"/>
  </r>
  <r>
    <x v="86"/>
    <x v="0"/>
    <x v="1"/>
    <x v="5"/>
    <x v="20"/>
    <n v="4521.55"/>
  </r>
  <r>
    <x v="86"/>
    <x v="0"/>
    <x v="1"/>
    <x v="5"/>
    <x v="22"/>
    <n v="115.6"/>
  </r>
  <r>
    <x v="86"/>
    <x v="0"/>
    <x v="1"/>
    <x v="6"/>
    <x v="25"/>
    <n v="30246.44"/>
  </r>
  <r>
    <x v="86"/>
    <x v="0"/>
    <x v="1"/>
    <x v="6"/>
    <x v="27"/>
    <n v="4069.2"/>
  </r>
  <r>
    <x v="86"/>
    <x v="0"/>
    <x v="1"/>
    <x v="6"/>
    <x v="34"/>
    <n v="23174.86"/>
  </r>
  <r>
    <x v="86"/>
    <x v="0"/>
    <x v="1"/>
    <x v="6"/>
    <x v="35"/>
    <n v="5170.1899999999996"/>
  </r>
  <r>
    <x v="86"/>
    <x v="0"/>
    <x v="1"/>
    <x v="6"/>
    <x v="51"/>
    <n v="3920.29"/>
  </r>
  <r>
    <x v="86"/>
    <x v="0"/>
    <x v="1"/>
    <x v="6"/>
    <x v="37"/>
    <n v="7555"/>
  </r>
  <r>
    <x v="86"/>
    <x v="0"/>
    <x v="1"/>
    <x v="6"/>
    <x v="38"/>
    <n v="5717.39"/>
  </r>
  <r>
    <x v="86"/>
    <x v="0"/>
    <x v="1"/>
    <x v="6"/>
    <x v="44"/>
    <n v="37092.480000000003"/>
  </r>
  <r>
    <x v="86"/>
    <x v="0"/>
    <x v="1"/>
    <x v="6"/>
    <x v="45"/>
    <n v="2483.25"/>
  </r>
  <r>
    <x v="86"/>
    <x v="0"/>
    <x v="1"/>
    <x v="6"/>
    <x v="70"/>
    <n v="1958.99"/>
  </r>
  <r>
    <x v="86"/>
    <x v="0"/>
    <x v="1"/>
    <x v="6"/>
    <x v="46"/>
    <n v="4012.31"/>
  </r>
  <r>
    <x v="86"/>
    <x v="0"/>
    <x v="1"/>
    <x v="7"/>
    <x v="43"/>
    <n v="739.97"/>
  </r>
  <r>
    <x v="86"/>
    <x v="0"/>
    <x v="1"/>
    <x v="8"/>
    <x v="64"/>
    <n v="11600.09"/>
  </r>
  <r>
    <x v="87"/>
    <x v="0"/>
    <x v="0"/>
    <x v="0"/>
    <x v="0"/>
    <n v="72907.86"/>
  </r>
  <r>
    <x v="87"/>
    <x v="0"/>
    <x v="0"/>
    <x v="1"/>
    <x v="0"/>
    <n v="-98886.64"/>
  </r>
  <r>
    <x v="87"/>
    <x v="0"/>
    <x v="0"/>
    <x v="2"/>
    <x v="1"/>
    <n v="2458878.89"/>
  </r>
  <r>
    <x v="87"/>
    <x v="0"/>
    <x v="0"/>
    <x v="2"/>
    <x v="2"/>
    <n v="124616.19"/>
  </r>
  <r>
    <x v="87"/>
    <x v="0"/>
    <x v="0"/>
    <x v="2"/>
    <x v="3"/>
    <n v="33994.19"/>
  </r>
  <r>
    <x v="87"/>
    <x v="0"/>
    <x v="0"/>
    <x v="2"/>
    <x v="4"/>
    <n v="162271.45000000001"/>
  </r>
  <r>
    <x v="87"/>
    <x v="0"/>
    <x v="0"/>
    <x v="2"/>
    <x v="5"/>
    <n v="20376.39"/>
  </r>
  <r>
    <x v="87"/>
    <x v="0"/>
    <x v="0"/>
    <x v="2"/>
    <x v="54"/>
    <n v="16515"/>
  </r>
  <r>
    <x v="87"/>
    <x v="0"/>
    <x v="0"/>
    <x v="3"/>
    <x v="1"/>
    <n v="1262470.67"/>
  </r>
  <r>
    <x v="87"/>
    <x v="0"/>
    <x v="0"/>
    <x v="3"/>
    <x v="2"/>
    <n v="27800.51"/>
  </r>
  <r>
    <x v="87"/>
    <x v="0"/>
    <x v="0"/>
    <x v="3"/>
    <x v="3"/>
    <n v="79655.69"/>
  </r>
  <r>
    <x v="87"/>
    <x v="0"/>
    <x v="0"/>
    <x v="3"/>
    <x v="4"/>
    <n v="2250"/>
  </r>
  <r>
    <x v="87"/>
    <x v="0"/>
    <x v="0"/>
    <x v="3"/>
    <x v="5"/>
    <n v="13859.41"/>
  </r>
  <r>
    <x v="87"/>
    <x v="0"/>
    <x v="0"/>
    <x v="4"/>
    <x v="6"/>
    <n v="231.99"/>
  </r>
  <r>
    <x v="87"/>
    <x v="0"/>
    <x v="0"/>
    <x v="4"/>
    <x v="55"/>
    <n v="205.48"/>
  </r>
  <r>
    <x v="87"/>
    <x v="0"/>
    <x v="0"/>
    <x v="4"/>
    <x v="7"/>
    <n v="210887.66"/>
  </r>
  <r>
    <x v="87"/>
    <x v="0"/>
    <x v="0"/>
    <x v="4"/>
    <x v="8"/>
    <n v="103050.48"/>
  </r>
  <r>
    <x v="87"/>
    <x v="0"/>
    <x v="0"/>
    <x v="4"/>
    <x v="9"/>
    <n v="414712.42"/>
  </r>
  <r>
    <x v="87"/>
    <x v="0"/>
    <x v="0"/>
    <x v="4"/>
    <x v="10"/>
    <n v="171256.2"/>
  </r>
  <r>
    <x v="87"/>
    <x v="0"/>
    <x v="0"/>
    <x v="4"/>
    <x v="73"/>
    <n v="6038.53"/>
  </r>
  <r>
    <x v="87"/>
    <x v="0"/>
    <x v="0"/>
    <x v="4"/>
    <x v="74"/>
    <n v="5159.1899999999996"/>
  </r>
  <r>
    <x v="87"/>
    <x v="0"/>
    <x v="0"/>
    <x v="4"/>
    <x v="11"/>
    <n v="2619.7399999999998"/>
  </r>
  <r>
    <x v="87"/>
    <x v="0"/>
    <x v="0"/>
    <x v="4"/>
    <x v="12"/>
    <n v="1655.51"/>
  </r>
  <r>
    <x v="87"/>
    <x v="0"/>
    <x v="0"/>
    <x v="4"/>
    <x v="13"/>
    <n v="12404.78"/>
  </r>
  <r>
    <x v="87"/>
    <x v="0"/>
    <x v="0"/>
    <x v="4"/>
    <x v="14"/>
    <n v="25401.95"/>
  </r>
  <r>
    <x v="87"/>
    <x v="0"/>
    <x v="0"/>
    <x v="4"/>
    <x v="15"/>
    <n v="384169.7"/>
  </r>
  <r>
    <x v="87"/>
    <x v="0"/>
    <x v="0"/>
    <x v="4"/>
    <x v="16"/>
    <n v="351557.84"/>
  </r>
  <r>
    <x v="87"/>
    <x v="0"/>
    <x v="0"/>
    <x v="4"/>
    <x v="17"/>
    <n v="4127.37"/>
  </r>
  <r>
    <x v="87"/>
    <x v="0"/>
    <x v="0"/>
    <x v="4"/>
    <x v="56"/>
    <n v="2027.2"/>
  </r>
  <r>
    <x v="87"/>
    <x v="0"/>
    <x v="0"/>
    <x v="5"/>
    <x v="18"/>
    <n v="545941.24"/>
  </r>
  <r>
    <x v="87"/>
    <x v="0"/>
    <x v="0"/>
    <x v="5"/>
    <x v="19"/>
    <n v="21159.13"/>
  </r>
  <r>
    <x v="87"/>
    <x v="0"/>
    <x v="0"/>
    <x v="5"/>
    <x v="20"/>
    <n v="63882.57"/>
  </r>
  <r>
    <x v="87"/>
    <x v="0"/>
    <x v="0"/>
    <x v="5"/>
    <x v="21"/>
    <n v="3823.7"/>
  </r>
  <r>
    <x v="87"/>
    <x v="0"/>
    <x v="0"/>
    <x v="5"/>
    <x v="22"/>
    <n v="90924.38"/>
  </r>
  <r>
    <x v="87"/>
    <x v="0"/>
    <x v="0"/>
    <x v="6"/>
    <x v="23"/>
    <n v="17924.599999999999"/>
  </r>
  <r>
    <x v="87"/>
    <x v="0"/>
    <x v="0"/>
    <x v="6"/>
    <x v="24"/>
    <n v="8346.9699999999993"/>
  </r>
  <r>
    <x v="87"/>
    <x v="0"/>
    <x v="0"/>
    <x v="6"/>
    <x v="25"/>
    <n v="3320.63"/>
  </r>
  <r>
    <x v="87"/>
    <x v="0"/>
    <x v="0"/>
    <x v="6"/>
    <x v="26"/>
    <n v="29569.39"/>
  </r>
  <r>
    <x v="87"/>
    <x v="0"/>
    <x v="0"/>
    <x v="6"/>
    <x v="27"/>
    <n v="212385.64"/>
  </r>
  <r>
    <x v="87"/>
    <x v="0"/>
    <x v="0"/>
    <x v="6"/>
    <x v="28"/>
    <n v="7071.5"/>
  </r>
  <r>
    <x v="87"/>
    <x v="0"/>
    <x v="0"/>
    <x v="6"/>
    <x v="29"/>
    <n v="14024.4"/>
  </r>
  <r>
    <x v="87"/>
    <x v="0"/>
    <x v="0"/>
    <x v="6"/>
    <x v="50"/>
    <n v="1652.5"/>
  </r>
  <r>
    <x v="87"/>
    <x v="0"/>
    <x v="0"/>
    <x v="6"/>
    <x v="31"/>
    <n v="29302.44"/>
  </r>
  <r>
    <x v="87"/>
    <x v="0"/>
    <x v="0"/>
    <x v="6"/>
    <x v="33"/>
    <n v="7997.48"/>
  </r>
  <r>
    <x v="87"/>
    <x v="0"/>
    <x v="0"/>
    <x v="6"/>
    <x v="34"/>
    <n v="14852.36"/>
  </r>
  <r>
    <x v="87"/>
    <x v="0"/>
    <x v="0"/>
    <x v="6"/>
    <x v="35"/>
    <n v="11429.74"/>
  </r>
  <r>
    <x v="87"/>
    <x v="0"/>
    <x v="0"/>
    <x v="6"/>
    <x v="37"/>
    <n v="68032"/>
  </r>
  <r>
    <x v="87"/>
    <x v="0"/>
    <x v="0"/>
    <x v="6"/>
    <x v="38"/>
    <n v="28971.47"/>
  </r>
  <r>
    <x v="87"/>
    <x v="0"/>
    <x v="0"/>
    <x v="6"/>
    <x v="39"/>
    <n v="5688.34"/>
  </r>
  <r>
    <x v="87"/>
    <x v="0"/>
    <x v="0"/>
    <x v="6"/>
    <x v="41"/>
    <n v="66304.42"/>
  </r>
  <r>
    <x v="87"/>
    <x v="0"/>
    <x v="0"/>
    <x v="6"/>
    <x v="42"/>
    <n v="350357.06"/>
  </r>
  <r>
    <x v="87"/>
    <x v="0"/>
    <x v="0"/>
    <x v="6"/>
    <x v="43"/>
    <n v="9391.7999999999993"/>
  </r>
  <r>
    <x v="87"/>
    <x v="0"/>
    <x v="0"/>
    <x v="6"/>
    <x v="44"/>
    <n v="117528.39"/>
  </r>
  <r>
    <x v="87"/>
    <x v="0"/>
    <x v="0"/>
    <x v="6"/>
    <x v="45"/>
    <n v="62255.040000000001"/>
  </r>
  <r>
    <x v="87"/>
    <x v="0"/>
    <x v="0"/>
    <x v="6"/>
    <x v="70"/>
    <n v="20692.8"/>
  </r>
  <r>
    <x v="87"/>
    <x v="0"/>
    <x v="0"/>
    <x v="6"/>
    <x v="75"/>
    <n v="19711.43"/>
  </r>
  <r>
    <x v="87"/>
    <x v="0"/>
    <x v="0"/>
    <x v="6"/>
    <x v="46"/>
    <n v="44981.87"/>
  </r>
  <r>
    <x v="87"/>
    <x v="0"/>
    <x v="0"/>
    <x v="7"/>
    <x v="43"/>
    <n v="28467.23"/>
  </r>
  <r>
    <x v="87"/>
    <x v="0"/>
    <x v="0"/>
    <x v="8"/>
    <x v="61"/>
    <n v="44124.15"/>
  </r>
  <r>
    <x v="87"/>
    <x v="0"/>
    <x v="0"/>
    <x v="8"/>
    <x v="48"/>
    <n v="118465.82"/>
  </r>
  <r>
    <x v="87"/>
    <x v="0"/>
    <x v="1"/>
    <x v="0"/>
    <x v="0"/>
    <n v="25978.78"/>
  </r>
  <r>
    <x v="87"/>
    <x v="0"/>
    <x v="1"/>
    <x v="2"/>
    <x v="1"/>
    <n v="18028.560000000001"/>
  </r>
  <r>
    <x v="87"/>
    <x v="0"/>
    <x v="1"/>
    <x v="2"/>
    <x v="4"/>
    <n v="38253.86"/>
  </r>
  <r>
    <x v="87"/>
    <x v="0"/>
    <x v="1"/>
    <x v="3"/>
    <x v="1"/>
    <n v="354.43"/>
  </r>
  <r>
    <x v="87"/>
    <x v="0"/>
    <x v="1"/>
    <x v="3"/>
    <x v="3"/>
    <n v="13235.97"/>
  </r>
  <r>
    <x v="87"/>
    <x v="0"/>
    <x v="1"/>
    <x v="3"/>
    <x v="4"/>
    <n v="64015.5"/>
  </r>
  <r>
    <x v="87"/>
    <x v="0"/>
    <x v="1"/>
    <x v="4"/>
    <x v="6"/>
    <n v="1.23"/>
  </r>
  <r>
    <x v="87"/>
    <x v="0"/>
    <x v="1"/>
    <x v="4"/>
    <x v="7"/>
    <n v="4219.34"/>
  </r>
  <r>
    <x v="87"/>
    <x v="0"/>
    <x v="1"/>
    <x v="4"/>
    <x v="8"/>
    <n v="5854"/>
  </r>
  <r>
    <x v="87"/>
    <x v="0"/>
    <x v="1"/>
    <x v="4"/>
    <x v="9"/>
    <n v="8586.48"/>
  </r>
  <r>
    <x v="87"/>
    <x v="0"/>
    <x v="1"/>
    <x v="4"/>
    <x v="10"/>
    <n v="8339.7099999999991"/>
  </r>
  <r>
    <x v="87"/>
    <x v="0"/>
    <x v="1"/>
    <x v="4"/>
    <x v="73"/>
    <n v="41.8"/>
  </r>
  <r>
    <x v="87"/>
    <x v="0"/>
    <x v="1"/>
    <x v="4"/>
    <x v="74"/>
    <n v="1.0900000000000001"/>
  </r>
  <r>
    <x v="87"/>
    <x v="0"/>
    <x v="1"/>
    <x v="4"/>
    <x v="11"/>
    <n v="58.89"/>
  </r>
  <r>
    <x v="87"/>
    <x v="0"/>
    <x v="1"/>
    <x v="4"/>
    <x v="12"/>
    <n v="78.83"/>
  </r>
  <r>
    <x v="87"/>
    <x v="0"/>
    <x v="1"/>
    <x v="4"/>
    <x v="13"/>
    <n v="186.26"/>
  </r>
  <r>
    <x v="87"/>
    <x v="0"/>
    <x v="1"/>
    <x v="4"/>
    <x v="14"/>
    <n v="5400.3"/>
  </r>
  <r>
    <x v="87"/>
    <x v="0"/>
    <x v="1"/>
    <x v="4"/>
    <x v="15"/>
    <n v="2284.23"/>
  </r>
  <r>
    <x v="87"/>
    <x v="0"/>
    <x v="1"/>
    <x v="4"/>
    <x v="17"/>
    <n v="82.55"/>
  </r>
  <r>
    <x v="87"/>
    <x v="0"/>
    <x v="1"/>
    <x v="4"/>
    <x v="56"/>
    <n v="113.9"/>
  </r>
  <r>
    <x v="87"/>
    <x v="0"/>
    <x v="1"/>
    <x v="5"/>
    <x v="18"/>
    <n v="148953.07999999999"/>
  </r>
  <r>
    <x v="87"/>
    <x v="0"/>
    <x v="1"/>
    <x v="5"/>
    <x v="21"/>
    <n v="6658.48"/>
  </r>
  <r>
    <x v="87"/>
    <x v="0"/>
    <x v="1"/>
    <x v="5"/>
    <x v="22"/>
    <n v="45929.09"/>
  </r>
  <r>
    <x v="87"/>
    <x v="0"/>
    <x v="1"/>
    <x v="6"/>
    <x v="27"/>
    <n v="14063.02"/>
  </r>
  <r>
    <x v="87"/>
    <x v="0"/>
    <x v="1"/>
    <x v="6"/>
    <x v="43"/>
    <n v="428"/>
  </r>
  <r>
    <x v="87"/>
    <x v="0"/>
    <x v="1"/>
    <x v="6"/>
    <x v="46"/>
    <n v="4456"/>
  </r>
  <r>
    <x v="87"/>
    <x v="0"/>
    <x v="1"/>
    <x v="7"/>
    <x v="43"/>
    <n v="2634.72"/>
  </r>
  <r>
    <x v="88"/>
    <x v="0"/>
    <x v="0"/>
    <x v="0"/>
    <x v="0"/>
    <n v="14981.31"/>
  </r>
  <r>
    <x v="88"/>
    <x v="0"/>
    <x v="0"/>
    <x v="1"/>
    <x v="0"/>
    <n v="-37701.54"/>
  </r>
  <r>
    <x v="88"/>
    <x v="0"/>
    <x v="0"/>
    <x v="2"/>
    <x v="1"/>
    <n v="4111167.1"/>
  </r>
  <r>
    <x v="88"/>
    <x v="0"/>
    <x v="0"/>
    <x v="2"/>
    <x v="2"/>
    <n v="20717.61"/>
  </r>
  <r>
    <x v="88"/>
    <x v="0"/>
    <x v="0"/>
    <x v="2"/>
    <x v="4"/>
    <n v="161940.54999999999"/>
  </r>
  <r>
    <x v="88"/>
    <x v="0"/>
    <x v="0"/>
    <x v="2"/>
    <x v="5"/>
    <n v="1508.79"/>
  </r>
  <r>
    <x v="88"/>
    <x v="0"/>
    <x v="0"/>
    <x v="2"/>
    <x v="54"/>
    <n v="38535"/>
  </r>
  <r>
    <x v="88"/>
    <x v="0"/>
    <x v="0"/>
    <x v="3"/>
    <x v="1"/>
    <n v="1963894.69"/>
  </r>
  <r>
    <x v="88"/>
    <x v="0"/>
    <x v="0"/>
    <x v="3"/>
    <x v="2"/>
    <n v="33227.4"/>
  </r>
  <r>
    <x v="88"/>
    <x v="0"/>
    <x v="0"/>
    <x v="3"/>
    <x v="4"/>
    <n v="94229.66"/>
  </r>
  <r>
    <x v="88"/>
    <x v="0"/>
    <x v="0"/>
    <x v="3"/>
    <x v="5"/>
    <n v="14374.61"/>
  </r>
  <r>
    <x v="88"/>
    <x v="0"/>
    <x v="0"/>
    <x v="4"/>
    <x v="7"/>
    <n v="346938.92"/>
  </r>
  <r>
    <x v="88"/>
    <x v="0"/>
    <x v="0"/>
    <x v="4"/>
    <x v="8"/>
    <n v="181675.46"/>
  </r>
  <r>
    <x v="88"/>
    <x v="0"/>
    <x v="0"/>
    <x v="4"/>
    <x v="9"/>
    <n v="679477.25"/>
  </r>
  <r>
    <x v="88"/>
    <x v="0"/>
    <x v="0"/>
    <x v="4"/>
    <x v="10"/>
    <n v="306209.78000000003"/>
  </r>
  <r>
    <x v="88"/>
    <x v="0"/>
    <x v="0"/>
    <x v="4"/>
    <x v="11"/>
    <n v="3056.62"/>
  </r>
  <r>
    <x v="88"/>
    <x v="0"/>
    <x v="0"/>
    <x v="4"/>
    <x v="12"/>
    <n v="2195.7800000000002"/>
  </r>
  <r>
    <x v="88"/>
    <x v="0"/>
    <x v="0"/>
    <x v="4"/>
    <x v="13"/>
    <n v="17507.759999999998"/>
  </r>
  <r>
    <x v="88"/>
    <x v="0"/>
    <x v="0"/>
    <x v="4"/>
    <x v="14"/>
    <n v="48345.47"/>
  </r>
  <r>
    <x v="88"/>
    <x v="0"/>
    <x v="0"/>
    <x v="4"/>
    <x v="15"/>
    <n v="619695.11"/>
  </r>
  <r>
    <x v="88"/>
    <x v="0"/>
    <x v="0"/>
    <x v="4"/>
    <x v="16"/>
    <n v="713885.37"/>
  </r>
  <r>
    <x v="88"/>
    <x v="0"/>
    <x v="0"/>
    <x v="4"/>
    <x v="17"/>
    <n v="6053.52"/>
  </r>
  <r>
    <x v="88"/>
    <x v="0"/>
    <x v="0"/>
    <x v="4"/>
    <x v="56"/>
    <n v="3163.5"/>
  </r>
  <r>
    <x v="88"/>
    <x v="0"/>
    <x v="0"/>
    <x v="5"/>
    <x v="18"/>
    <n v="451561.96"/>
  </r>
  <r>
    <x v="88"/>
    <x v="0"/>
    <x v="0"/>
    <x v="5"/>
    <x v="19"/>
    <n v="51960.39"/>
  </r>
  <r>
    <x v="88"/>
    <x v="0"/>
    <x v="0"/>
    <x v="5"/>
    <x v="20"/>
    <n v="30821.9"/>
  </r>
  <r>
    <x v="88"/>
    <x v="0"/>
    <x v="0"/>
    <x v="5"/>
    <x v="21"/>
    <n v="13123.49"/>
  </r>
  <r>
    <x v="88"/>
    <x v="0"/>
    <x v="0"/>
    <x v="6"/>
    <x v="23"/>
    <n v="17576.080000000002"/>
  </r>
  <r>
    <x v="88"/>
    <x v="0"/>
    <x v="0"/>
    <x v="6"/>
    <x v="25"/>
    <n v="78800"/>
  </r>
  <r>
    <x v="88"/>
    <x v="0"/>
    <x v="0"/>
    <x v="6"/>
    <x v="57"/>
    <n v="162422.15"/>
  </r>
  <r>
    <x v="88"/>
    <x v="0"/>
    <x v="0"/>
    <x v="6"/>
    <x v="26"/>
    <n v="4757.5"/>
  </r>
  <r>
    <x v="88"/>
    <x v="0"/>
    <x v="0"/>
    <x v="6"/>
    <x v="27"/>
    <n v="352015.4"/>
  </r>
  <r>
    <x v="88"/>
    <x v="0"/>
    <x v="0"/>
    <x v="6"/>
    <x v="29"/>
    <n v="33509.58"/>
  </r>
  <r>
    <x v="88"/>
    <x v="0"/>
    <x v="0"/>
    <x v="6"/>
    <x v="31"/>
    <n v="35829.14"/>
  </r>
  <r>
    <x v="88"/>
    <x v="0"/>
    <x v="0"/>
    <x v="6"/>
    <x v="32"/>
    <n v="2204.48"/>
  </r>
  <r>
    <x v="88"/>
    <x v="0"/>
    <x v="0"/>
    <x v="6"/>
    <x v="33"/>
    <n v="38236.129999999997"/>
  </r>
  <r>
    <x v="88"/>
    <x v="0"/>
    <x v="0"/>
    <x v="6"/>
    <x v="34"/>
    <n v="18918.98"/>
  </r>
  <r>
    <x v="88"/>
    <x v="0"/>
    <x v="0"/>
    <x v="6"/>
    <x v="35"/>
    <n v="47662.48"/>
  </r>
  <r>
    <x v="88"/>
    <x v="0"/>
    <x v="0"/>
    <x v="6"/>
    <x v="37"/>
    <n v="28122"/>
  </r>
  <r>
    <x v="88"/>
    <x v="0"/>
    <x v="0"/>
    <x v="6"/>
    <x v="38"/>
    <n v="54786.78"/>
  </r>
  <r>
    <x v="88"/>
    <x v="0"/>
    <x v="0"/>
    <x v="6"/>
    <x v="43"/>
    <n v="1750"/>
  </r>
  <r>
    <x v="88"/>
    <x v="0"/>
    <x v="0"/>
    <x v="6"/>
    <x v="45"/>
    <n v="199562.69"/>
  </r>
  <r>
    <x v="88"/>
    <x v="0"/>
    <x v="0"/>
    <x v="6"/>
    <x v="75"/>
    <n v="680.78"/>
  </r>
  <r>
    <x v="88"/>
    <x v="0"/>
    <x v="0"/>
    <x v="6"/>
    <x v="46"/>
    <n v="26520.6"/>
  </r>
  <r>
    <x v="88"/>
    <x v="0"/>
    <x v="0"/>
    <x v="7"/>
    <x v="43"/>
    <n v="6059.87"/>
  </r>
  <r>
    <x v="88"/>
    <x v="0"/>
    <x v="1"/>
    <x v="0"/>
    <x v="0"/>
    <n v="22720.23"/>
  </r>
  <r>
    <x v="88"/>
    <x v="0"/>
    <x v="1"/>
    <x v="2"/>
    <x v="1"/>
    <n v="631789.75"/>
  </r>
  <r>
    <x v="88"/>
    <x v="0"/>
    <x v="1"/>
    <x v="2"/>
    <x v="2"/>
    <n v="54377.51"/>
  </r>
  <r>
    <x v="88"/>
    <x v="0"/>
    <x v="1"/>
    <x v="2"/>
    <x v="4"/>
    <n v="251803.9"/>
  </r>
  <r>
    <x v="88"/>
    <x v="0"/>
    <x v="1"/>
    <x v="2"/>
    <x v="5"/>
    <n v="52360.2"/>
  </r>
  <r>
    <x v="88"/>
    <x v="0"/>
    <x v="1"/>
    <x v="2"/>
    <x v="54"/>
    <n v="3387.54"/>
  </r>
  <r>
    <x v="88"/>
    <x v="0"/>
    <x v="1"/>
    <x v="3"/>
    <x v="1"/>
    <n v="412199.05"/>
  </r>
  <r>
    <x v="88"/>
    <x v="0"/>
    <x v="1"/>
    <x v="3"/>
    <x v="2"/>
    <n v="29124.22"/>
  </r>
  <r>
    <x v="88"/>
    <x v="0"/>
    <x v="1"/>
    <x v="3"/>
    <x v="4"/>
    <n v="147404.79999999999"/>
  </r>
  <r>
    <x v="88"/>
    <x v="0"/>
    <x v="1"/>
    <x v="3"/>
    <x v="5"/>
    <n v="794.6"/>
  </r>
  <r>
    <x v="88"/>
    <x v="0"/>
    <x v="1"/>
    <x v="4"/>
    <x v="7"/>
    <n v="54145.78"/>
  </r>
  <r>
    <x v="88"/>
    <x v="0"/>
    <x v="1"/>
    <x v="4"/>
    <x v="8"/>
    <n v="19718.09"/>
  </r>
  <r>
    <x v="88"/>
    <x v="0"/>
    <x v="1"/>
    <x v="4"/>
    <x v="9"/>
    <n v="105396.71"/>
  </r>
  <r>
    <x v="88"/>
    <x v="0"/>
    <x v="1"/>
    <x v="4"/>
    <x v="10"/>
    <n v="25739.200000000001"/>
  </r>
  <r>
    <x v="88"/>
    <x v="0"/>
    <x v="1"/>
    <x v="4"/>
    <x v="11"/>
    <n v="476.68"/>
  </r>
  <r>
    <x v="88"/>
    <x v="0"/>
    <x v="1"/>
    <x v="4"/>
    <x v="12"/>
    <n v="431.1"/>
  </r>
  <r>
    <x v="88"/>
    <x v="0"/>
    <x v="1"/>
    <x v="4"/>
    <x v="13"/>
    <n v="3167.19"/>
  </r>
  <r>
    <x v="88"/>
    <x v="0"/>
    <x v="1"/>
    <x v="4"/>
    <x v="14"/>
    <n v="3433.78"/>
  </r>
  <r>
    <x v="88"/>
    <x v="0"/>
    <x v="1"/>
    <x v="4"/>
    <x v="15"/>
    <n v="79199.86"/>
  </r>
  <r>
    <x v="88"/>
    <x v="0"/>
    <x v="1"/>
    <x v="4"/>
    <x v="16"/>
    <n v="40664.870000000003"/>
  </r>
  <r>
    <x v="88"/>
    <x v="0"/>
    <x v="1"/>
    <x v="4"/>
    <x v="17"/>
    <n v="919.94"/>
  </r>
  <r>
    <x v="88"/>
    <x v="0"/>
    <x v="1"/>
    <x v="4"/>
    <x v="56"/>
    <n v="278.8"/>
  </r>
  <r>
    <x v="88"/>
    <x v="0"/>
    <x v="1"/>
    <x v="5"/>
    <x v="18"/>
    <n v="142623.89000000001"/>
  </r>
  <r>
    <x v="88"/>
    <x v="0"/>
    <x v="1"/>
    <x v="5"/>
    <x v="20"/>
    <n v="116721.31"/>
  </r>
  <r>
    <x v="88"/>
    <x v="0"/>
    <x v="1"/>
    <x v="5"/>
    <x v="21"/>
    <n v="54025.72"/>
  </r>
  <r>
    <x v="88"/>
    <x v="0"/>
    <x v="1"/>
    <x v="6"/>
    <x v="23"/>
    <n v="13136.28"/>
  </r>
  <r>
    <x v="88"/>
    <x v="0"/>
    <x v="1"/>
    <x v="6"/>
    <x v="24"/>
    <n v="34021.519999999997"/>
  </r>
  <r>
    <x v="88"/>
    <x v="0"/>
    <x v="1"/>
    <x v="6"/>
    <x v="25"/>
    <n v="12956"/>
  </r>
  <r>
    <x v="88"/>
    <x v="0"/>
    <x v="1"/>
    <x v="6"/>
    <x v="57"/>
    <n v="17500"/>
  </r>
  <r>
    <x v="88"/>
    <x v="0"/>
    <x v="1"/>
    <x v="6"/>
    <x v="27"/>
    <n v="117660.11"/>
  </r>
  <r>
    <x v="88"/>
    <x v="0"/>
    <x v="1"/>
    <x v="6"/>
    <x v="28"/>
    <n v="26345.599999999999"/>
  </r>
  <r>
    <x v="88"/>
    <x v="0"/>
    <x v="1"/>
    <x v="6"/>
    <x v="50"/>
    <n v="402.98"/>
  </r>
  <r>
    <x v="88"/>
    <x v="0"/>
    <x v="1"/>
    <x v="6"/>
    <x v="31"/>
    <n v="60558.239999999998"/>
  </r>
  <r>
    <x v="88"/>
    <x v="0"/>
    <x v="1"/>
    <x v="6"/>
    <x v="33"/>
    <n v="2012.4"/>
  </r>
  <r>
    <x v="88"/>
    <x v="0"/>
    <x v="1"/>
    <x v="6"/>
    <x v="34"/>
    <n v="4619.58"/>
  </r>
  <r>
    <x v="88"/>
    <x v="0"/>
    <x v="1"/>
    <x v="6"/>
    <x v="67"/>
    <n v="1488"/>
  </r>
  <r>
    <x v="88"/>
    <x v="0"/>
    <x v="1"/>
    <x v="6"/>
    <x v="37"/>
    <n v="113548"/>
  </r>
  <r>
    <x v="88"/>
    <x v="0"/>
    <x v="1"/>
    <x v="6"/>
    <x v="38"/>
    <n v="15376.14"/>
  </r>
  <r>
    <x v="88"/>
    <x v="0"/>
    <x v="1"/>
    <x v="6"/>
    <x v="41"/>
    <n v="15925"/>
  </r>
  <r>
    <x v="88"/>
    <x v="0"/>
    <x v="1"/>
    <x v="6"/>
    <x v="44"/>
    <n v="18565.939999999999"/>
  </r>
  <r>
    <x v="88"/>
    <x v="0"/>
    <x v="1"/>
    <x v="6"/>
    <x v="45"/>
    <n v="42542.03"/>
  </r>
  <r>
    <x v="88"/>
    <x v="0"/>
    <x v="1"/>
    <x v="6"/>
    <x v="46"/>
    <n v="20862.98"/>
  </r>
  <r>
    <x v="88"/>
    <x v="0"/>
    <x v="1"/>
    <x v="6"/>
    <x v="81"/>
    <n v="4000"/>
  </r>
  <r>
    <x v="88"/>
    <x v="0"/>
    <x v="1"/>
    <x v="7"/>
    <x v="43"/>
    <n v="14711.62"/>
  </r>
  <r>
    <x v="88"/>
    <x v="0"/>
    <x v="1"/>
    <x v="8"/>
    <x v="48"/>
    <n v="7000"/>
  </r>
  <r>
    <x v="89"/>
    <x v="0"/>
    <x v="0"/>
    <x v="0"/>
    <x v="0"/>
    <n v="12205.79"/>
  </r>
  <r>
    <x v="89"/>
    <x v="0"/>
    <x v="0"/>
    <x v="1"/>
    <x v="0"/>
    <n v="-45731.62"/>
  </r>
  <r>
    <x v="89"/>
    <x v="0"/>
    <x v="0"/>
    <x v="2"/>
    <x v="1"/>
    <n v="6887285.2999999998"/>
  </r>
  <r>
    <x v="89"/>
    <x v="0"/>
    <x v="0"/>
    <x v="2"/>
    <x v="2"/>
    <n v="73602.64"/>
  </r>
  <r>
    <x v="89"/>
    <x v="0"/>
    <x v="0"/>
    <x v="2"/>
    <x v="3"/>
    <n v="58472.35"/>
  </r>
  <r>
    <x v="89"/>
    <x v="0"/>
    <x v="0"/>
    <x v="2"/>
    <x v="4"/>
    <n v="236861.37"/>
  </r>
  <r>
    <x v="89"/>
    <x v="0"/>
    <x v="0"/>
    <x v="2"/>
    <x v="5"/>
    <n v="53453.36"/>
  </r>
  <r>
    <x v="89"/>
    <x v="0"/>
    <x v="0"/>
    <x v="2"/>
    <x v="54"/>
    <n v="60555"/>
  </r>
  <r>
    <x v="89"/>
    <x v="0"/>
    <x v="0"/>
    <x v="3"/>
    <x v="1"/>
    <n v="2513347.92"/>
  </r>
  <r>
    <x v="89"/>
    <x v="0"/>
    <x v="0"/>
    <x v="3"/>
    <x v="2"/>
    <n v="96827.15"/>
  </r>
  <r>
    <x v="89"/>
    <x v="0"/>
    <x v="0"/>
    <x v="3"/>
    <x v="3"/>
    <n v="50424.11"/>
  </r>
  <r>
    <x v="89"/>
    <x v="0"/>
    <x v="0"/>
    <x v="3"/>
    <x v="80"/>
    <n v="82583.87"/>
  </r>
  <r>
    <x v="89"/>
    <x v="0"/>
    <x v="0"/>
    <x v="3"/>
    <x v="4"/>
    <n v="860.16"/>
  </r>
  <r>
    <x v="89"/>
    <x v="0"/>
    <x v="0"/>
    <x v="3"/>
    <x v="5"/>
    <n v="2519.3200000000002"/>
  </r>
  <r>
    <x v="89"/>
    <x v="0"/>
    <x v="0"/>
    <x v="4"/>
    <x v="55"/>
    <n v="28.99"/>
  </r>
  <r>
    <x v="89"/>
    <x v="0"/>
    <x v="0"/>
    <x v="4"/>
    <x v="7"/>
    <n v="563138.93000000005"/>
  </r>
  <r>
    <x v="89"/>
    <x v="0"/>
    <x v="0"/>
    <x v="4"/>
    <x v="8"/>
    <n v="210042.65"/>
  </r>
  <r>
    <x v="89"/>
    <x v="0"/>
    <x v="0"/>
    <x v="4"/>
    <x v="9"/>
    <n v="1112910.25"/>
  </r>
  <r>
    <x v="89"/>
    <x v="0"/>
    <x v="0"/>
    <x v="4"/>
    <x v="10"/>
    <n v="337925.76"/>
  </r>
  <r>
    <x v="89"/>
    <x v="0"/>
    <x v="0"/>
    <x v="4"/>
    <x v="73"/>
    <n v="28.99"/>
  </r>
  <r>
    <x v="89"/>
    <x v="0"/>
    <x v="0"/>
    <x v="4"/>
    <x v="11"/>
    <n v="6412.96"/>
  </r>
  <r>
    <x v="89"/>
    <x v="0"/>
    <x v="0"/>
    <x v="4"/>
    <x v="12"/>
    <n v="3307.65"/>
  </r>
  <r>
    <x v="89"/>
    <x v="0"/>
    <x v="0"/>
    <x v="4"/>
    <x v="13"/>
    <n v="29418.91"/>
  </r>
  <r>
    <x v="89"/>
    <x v="0"/>
    <x v="0"/>
    <x v="4"/>
    <x v="14"/>
    <n v="54913.85"/>
  </r>
  <r>
    <x v="89"/>
    <x v="0"/>
    <x v="0"/>
    <x v="4"/>
    <x v="15"/>
    <n v="1014140.86"/>
  </r>
  <r>
    <x v="89"/>
    <x v="0"/>
    <x v="0"/>
    <x v="4"/>
    <x v="16"/>
    <n v="890665.59"/>
  </r>
  <r>
    <x v="89"/>
    <x v="0"/>
    <x v="0"/>
    <x v="5"/>
    <x v="18"/>
    <n v="270536.69"/>
  </r>
  <r>
    <x v="89"/>
    <x v="0"/>
    <x v="0"/>
    <x v="5"/>
    <x v="19"/>
    <n v="45505.53"/>
  </r>
  <r>
    <x v="89"/>
    <x v="0"/>
    <x v="0"/>
    <x v="5"/>
    <x v="20"/>
    <n v="197054.35"/>
  </r>
  <r>
    <x v="89"/>
    <x v="0"/>
    <x v="0"/>
    <x v="5"/>
    <x v="21"/>
    <n v="239616.11"/>
  </r>
  <r>
    <x v="89"/>
    <x v="0"/>
    <x v="0"/>
    <x v="5"/>
    <x v="22"/>
    <n v="123336.97"/>
  </r>
  <r>
    <x v="89"/>
    <x v="0"/>
    <x v="0"/>
    <x v="6"/>
    <x v="23"/>
    <n v="65877.2"/>
  </r>
  <r>
    <x v="89"/>
    <x v="0"/>
    <x v="0"/>
    <x v="6"/>
    <x v="25"/>
    <n v="2769.32"/>
  </r>
  <r>
    <x v="89"/>
    <x v="0"/>
    <x v="0"/>
    <x v="6"/>
    <x v="49"/>
    <n v="8141.25"/>
  </r>
  <r>
    <x v="89"/>
    <x v="0"/>
    <x v="0"/>
    <x v="6"/>
    <x v="57"/>
    <n v="184193.14"/>
  </r>
  <r>
    <x v="89"/>
    <x v="0"/>
    <x v="0"/>
    <x v="6"/>
    <x v="26"/>
    <n v="22180.63"/>
  </r>
  <r>
    <x v="89"/>
    <x v="0"/>
    <x v="0"/>
    <x v="6"/>
    <x v="27"/>
    <n v="423895.03"/>
  </r>
  <r>
    <x v="89"/>
    <x v="0"/>
    <x v="0"/>
    <x v="6"/>
    <x v="30"/>
    <n v="28915.58"/>
  </r>
  <r>
    <x v="89"/>
    <x v="0"/>
    <x v="0"/>
    <x v="6"/>
    <x v="33"/>
    <n v="88590.89"/>
  </r>
  <r>
    <x v="89"/>
    <x v="0"/>
    <x v="0"/>
    <x v="6"/>
    <x v="34"/>
    <n v="292.08999999999997"/>
  </r>
  <r>
    <x v="89"/>
    <x v="0"/>
    <x v="0"/>
    <x v="6"/>
    <x v="35"/>
    <n v="6385.63"/>
  </r>
  <r>
    <x v="89"/>
    <x v="0"/>
    <x v="0"/>
    <x v="6"/>
    <x v="36"/>
    <n v="3886.89"/>
  </r>
  <r>
    <x v="89"/>
    <x v="0"/>
    <x v="0"/>
    <x v="6"/>
    <x v="59"/>
    <n v="1100"/>
  </r>
  <r>
    <x v="89"/>
    <x v="0"/>
    <x v="0"/>
    <x v="6"/>
    <x v="52"/>
    <n v="213033.98"/>
  </r>
  <r>
    <x v="89"/>
    <x v="0"/>
    <x v="0"/>
    <x v="6"/>
    <x v="37"/>
    <n v="21725.22"/>
  </r>
  <r>
    <x v="89"/>
    <x v="0"/>
    <x v="0"/>
    <x v="6"/>
    <x v="38"/>
    <n v="1972.39"/>
  </r>
  <r>
    <x v="89"/>
    <x v="0"/>
    <x v="0"/>
    <x v="6"/>
    <x v="40"/>
    <n v="2154.8200000000002"/>
  </r>
  <r>
    <x v="89"/>
    <x v="0"/>
    <x v="0"/>
    <x v="6"/>
    <x v="41"/>
    <n v="226359.51"/>
  </r>
  <r>
    <x v="89"/>
    <x v="0"/>
    <x v="0"/>
    <x v="6"/>
    <x v="43"/>
    <n v="2675"/>
  </r>
  <r>
    <x v="89"/>
    <x v="0"/>
    <x v="0"/>
    <x v="6"/>
    <x v="44"/>
    <n v="394112.47"/>
  </r>
  <r>
    <x v="89"/>
    <x v="0"/>
    <x v="0"/>
    <x v="6"/>
    <x v="45"/>
    <n v="304202.84000000003"/>
  </r>
  <r>
    <x v="89"/>
    <x v="0"/>
    <x v="0"/>
    <x v="6"/>
    <x v="46"/>
    <n v="9903.35"/>
  </r>
  <r>
    <x v="89"/>
    <x v="0"/>
    <x v="0"/>
    <x v="7"/>
    <x v="43"/>
    <n v="23852.46"/>
  </r>
  <r>
    <x v="89"/>
    <x v="0"/>
    <x v="0"/>
    <x v="8"/>
    <x v="72"/>
    <n v="19.62"/>
  </r>
  <r>
    <x v="89"/>
    <x v="0"/>
    <x v="0"/>
    <x v="8"/>
    <x v="48"/>
    <n v="35384.629999999997"/>
  </r>
  <r>
    <x v="89"/>
    <x v="0"/>
    <x v="1"/>
    <x v="0"/>
    <x v="0"/>
    <n v="38630.230000000003"/>
  </r>
  <r>
    <x v="89"/>
    <x v="0"/>
    <x v="1"/>
    <x v="1"/>
    <x v="0"/>
    <n v="-5104.3999999999996"/>
  </r>
  <r>
    <x v="89"/>
    <x v="0"/>
    <x v="1"/>
    <x v="2"/>
    <x v="1"/>
    <n v="80394.31"/>
  </r>
  <r>
    <x v="89"/>
    <x v="0"/>
    <x v="1"/>
    <x v="2"/>
    <x v="2"/>
    <n v="3064.65"/>
  </r>
  <r>
    <x v="89"/>
    <x v="0"/>
    <x v="1"/>
    <x v="2"/>
    <x v="4"/>
    <n v="117401.97"/>
  </r>
  <r>
    <x v="89"/>
    <x v="0"/>
    <x v="1"/>
    <x v="3"/>
    <x v="1"/>
    <n v="66572.88"/>
  </r>
  <r>
    <x v="89"/>
    <x v="0"/>
    <x v="1"/>
    <x v="3"/>
    <x v="2"/>
    <n v="230.97"/>
  </r>
  <r>
    <x v="89"/>
    <x v="0"/>
    <x v="1"/>
    <x v="3"/>
    <x v="3"/>
    <n v="753.97"/>
  </r>
  <r>
    <x v="89"/>
    <x v="0"/>
    <x v="1"/>
    <x v="3"/>
    <x v="4"/>
    <n v="120441.3"/>
  </r>
  <r>
    <x v="89"/>
    <x v="0"/>
    <x v="1"/>
    <x v="4"/>
    <x v="7"/>
    <n v="15300.94"/>
  </r>
  <r>
    <x v="89"/>
    <x v="0"/>
    <x v="1"/>
    <x v="4"/>
    <x v="8"/>
    <n v="14569.56"/>
  </r>
  <r>
    <x v="89"/>
    <x v="0"/>
    <x v="1"/>
    <x v="4"/>
    <x v="9"/>
    <n v="30433.3"/>
  </r>
  <r>
    <x v="89"/>
    <x v="0"/>
    <x v="1"/>
    <x v="4"/>
    <x v="10"/>
    <n v="16453.150000000001"/>
  </r>
  <r>
    <x v="89"/>
    <x v="0"/>
    <x v="1"/>
    <x v="4"/>
    <x v="11"/>
    <n v="183.23"/>
  </r>
  <r>
    <x v="89"/>
    <x v="0"/>
    <x v="1"/>
    <x v="4"/>
    <x v="12"/>
    <n v="220.07"/>
  </r>
  <r>
    <x v="89"/>
    <x v="0"/>
    <x v="1"/>
    <x v="4"/>
    <x v="13"/>
    <n v="1243.95"/>
  </r>
  <r>
    <x v="89"/>
    <x v="0"/>
    <x v="1"/>
    <x v="4"/>
    <x v="14"/>
    <n v="2909.91"/>
  </r>
  <r>
    <x v="89"/>
    <x v="0"/>
    <x v="1"/>
    <x v="4"/>
    <x v="15"/>
    <n v="12259.05"/>
  </r>
  <r>
    <x v="89"/>
    <x v="0"/>
    <x v="1"/>
    <x v="4"/>
    <x v="16"/>
    <n v="18927.810000000001"/>
  </r>
  <r>
    <x v="89"/>
    <x v="0"/>
    <x v="1"/>
    <x v="5"/>
    <x v="18"/>
    <n v="101367.69"/>
  </r>
  <r>
    <x v="89"/>
    <x v="0"/>
    <x v="1"/>
    <x v="5"/>
    <x v="19"/>
    <n v="104.48"/>
  </r>
  <r>
    <x v="89"/>
    <x v="0"/>
    <x v="1"/>
    <x v="5"/>
    <x v="21"/>
    <n v="2604.86"/>
  </r>
  <r>
    <x v="89"/>
    <x v="0"/>
    <x v="1"/>
    <x v="5"/>
    <x v="22"/>
    <n v="39234.76"/>
  </r>
  <r>
    <x v="89"/>
    <x v="0"/>
    <x v="1"/>
    <x v="6"/>
    <x v="23"/>
    <n v="13947.23"/>
  </r>
  <r>
    <x v="89"/>
    <x v="0"/>
    <x v="1"/>
    <x v="6"/>
    <x v="24"/>
    <n v="21069.25"/>
  </r>
  <r>
    <x v="89"/>
    <x v="0"/>
    <x v="1"/>
    <x v="6"/>
    <x v="25"/>
    <n v="235"/>
  </r>
  <r>
    <x v="89"/>
    <x v="0"/>
    <x v="1"/>
    <x v="6"/>
    <x v="26"/>
    <n v="45245.279999999999"/>
  </r>
  <r>
    <x v="89"/>
    <x v="0"/>
    <x v="1"/>
    <x v="6"/>
    <x v="27"/>
    <n v="115783.41"/>
  </r>
  <r>
    <x v="89"/>
    <x v="0"/>
    <x v="1"/>
    <x v="6"/>
    <x v="28"/>
    <n v="37524.5"/>
  </r>
  <r>
    <x v="89"/>
    <x v="0"/>
    <x v="1"/>
    <x v="6"/>
    <x v="29"/>
    <n v="25325.11"/>
  </r>
  <r>
    <x v="89"/>
    <x v="0"/>
    <x v="1"/>
    <x v="6"/>
    <x v="30"/>
    <n v="927.22"/>
  </r>
  <r>
    <x v="89"/>
    <x v="0"/>
    <x v="1"/>
    <x v="6"/>
    <x v="32"/>
    <n v="38021.35"/>
  </r>
  <r>
    <x v="89"/>
    <x v="0"/>
    <x v="1"/>
    <x v="6"/>
    <x v="34"/>
    <n v="46440.62"/>
  </r>
  <r>
    <x v="89"/>
    <x v="0"/>
    <x v="1"/>
    <x v="6"/>
    <x v="35"/>
    <n v="34823.199999999997"/>
  </r>
  <r>
    <x v="89"/>
    <x v="0"/>
    <x v="1"/>
    <x v="6"/>
    <x v="36"/>
    <n v="928.11"/>
  </r>
  <r>
    <x v="89"/>
    <x v="0"/>
    <x v="1"/>
    <x v="6"/>
    <x v="58"/>
    <n v="475"/>
  </r>
  <r>
    <x v="89"/>
    <x v="0"/>
    <x v="1"/>
    <x v="6"/>
    <x v="59"/>
    <n v="1603.28"/>
  </r>
  <r>
    <x v="89"/>
    <x v="0"/>
    <x v="1"/>
    <x v="6"/>
    <x v="67"/>
    <n v="752"/>
  </r>
  <r>
    <x v="89"/>
    <x v="0"/>
    <x v="1"/>
    <x v="6"/>
    <x v="37"/>
    <n v="142185.12"/>
  </r>
  <r>
    <x v="89"/>
    <x v="0"/>
    <x v="1"/>
    <x v="6"/>
    <x v="38"/>
    <n v="97254.25"/>
  </r>
  <r>
    <x v="89"/>
    <x v="0"/>
    <x v="1"/>
    <x v="6"/>
    <x v="39"/>
    <n v="6039"/>
  </r>
  <r>
    <x v="89"/>
    <x v="0"/>
    <x v="1"/>
    <x v="6"/>
    <x v="40"/>
    <n v="4942.9399999999996"/>
  </r>
  <r>
    <x v="89"/>
    <x v="0"/>
    <x v="1"/>
    <x v="6"/>
    <x v="43"/>
    <n v="6644"/>
  </r>
  <r>
    <x v="89"/>
    <x v="0"/>
    <x v="1"/>
    <x v="6"/>
    <x v="44"/>
    <n v="71825.81"/>
  </r>
  <r>
    <x v="89"/>
    <x v="0"/>
    <x v="1"/>
    <x v="6"/>
    <x v="71"/>
    <n v="380.17"/>
  </r>
  <r>
    <x v="89"/>
    <x v="0"/>
    <x v="1"/>
    <x v="6"/>
    <x v="46"/>
    <n v="178"/>
  </r>
  <r>
    <x v="89"/>
    <x v="0"/>
    <x v="1"/>
    <x v="7"/>
    <x v="43"/>
    <n v="9103.82"/>
  </r>
  <r>
    <x v="89"/>
    <x v="0"/>
    <x v="1"/>
    <x v="8"/>
    <x v="64"/>
    <n v="15883.48"/>
  </r>
  <r>
    <x v="89"/>
    <x v="0"/>
    <x v="1"/>
    <x v="8"/>
    <x v="48"/>
    <n v="19401.240000000002"/>
  </r>
  <r>
    <x v="90"/>
    <x v="0"/>
    <x v="0"/>
    <x v="0"/>
    <x v="0"/>
    <n v="3690834.17"/>
  </r>
  <r>
    <x v="90"/>
    <x v="0"/>
    <x v="0"/>
    <x v="1"/>
    <x v="0"/>
    <n v="-6116246.6100000003"/>
  </r>
  <r>
    <x v="90"/>
    <x v="0"/>
    <x v="0"/>
    <x v="2"/>
    <x v="1"/>
    <n v="297662571.07999998"/>
  </r>
  <r>
    <x v="90"/>
    <x v="0"/>
    <x v="0"/>
    <x v="2"/>
    <x v="2"/>
    <n v="6260537.0199999996"/>
  </r>
  <r>
    <x v="90"/>
    <x v="0"/>
    <x v="0"/>
    <x v="2"/>
    <x v="3"/>
    <n v="4503073.1399999997"/>
  </r>
  <r>
    <x v="90"/>
    <x v="0"/>
    <x v="0"/>
    <x v="2"/>
    <x v="4"/>
    <n v="51555725.490000002"/>
  </r>
  <r>
    <x v="90"/>
    <x v="0"/>
    <x v="0"/>
    <x v="2"/>
    <x v="5"/>
    <n v="3348124"/>
  </r>
  <r>
    <x v="90"/>
    <x v="0"/>
    <x v="0"/>
    <x v="3"/>
    <x v="1"/>
    <n v="78775754.760000005"/>
  </r>
  <r>
    <x v="90"/>
    <x v="0"/>
    <x v="0"/>
    <x v="3"/>
    <x v="2"/>
    <n v="3420299.86"/>
  </r>
  <r>
    <x v="90"/>
    <x v="0"/>
    <x v="0"/>
    <x v="3"/>
    <x v="3"/>
    <n v="4562920.21"/>
  </r>
  <r>
    <x v="90"/>
    <x v="0"/>
    <x v="0"/>
    <x v="3"/>
    <x v="4"/>
    <n v="121141.56"/>
  </r>
  <r>
    <x v="90"/>
    <x v="0"/>
    <x v="0"/>
    <x v="4"/>
    <x v="6"/>
    <n v="536348.75"/>
  </r>
  <r>
    <x v="90"/>
    <x v="0"/>
    <x v="0"/>
    <x v="4"/>
    <x v="55"/>
    <n v="200406.86"/>
  </r>
  <r>
    <x v="90"/>
    <x v="0"/>
    <x v="0"/>
    <x v="4"/>
    <x v="7"/>
    <n v="26457062.050000001"/>
  </r>
  <r>
    <x v="90"/>
    <x v="0"/>
    <x v="0"/>
    <x v="4"/>
    <x v="8"/>
    <n v="5547359.9299999997"/>
  </r>
  <r>
    <x v="90"/>
    <x v="0"/>
    <x v="0"/>
    <x v="4"/>
    <x v="9"/>
    <n v="55986250.270000003"/>
  </r>
  <r>
    <x v="90"/>
    <x v="0"/>
    <x v="0"/>
    <x v="4"/>
    <x v="10"/>
    <n v="14982646.939999999"/>
  </r>
  <r>
    <x v="90"/>
    <x v="0"/>
    <x v="0"/>
    <x v="4"/>
    <x v="74"/>
    <n v="196669.62"/>
  </r>
  <r>
    <x v="90"/>
    <x v="0"/>
    <x v="0"/>
    <x v="4"/>
    <x v="11"/>
    <n v="184497.05"/>
  </r>
  <r>
    <x v="90"/>
    <x v="0"/>
    <x v="0"/>
    <x v="4"/>
    <x v="12"/>
    <n v="59628.43"/>
  </r>
  <r>
    <x v="90"/>
    <x v="0"/>
    <x v="0"/>
    <x v="4"/>
    <x v="13"/>
    <n v="3433029.29"/>
  </r>
  <r>
    <x v="90"/>
    <x v="0"/>
    <x v="0"/>
    <x v="4"/>
    <x v="14"/>
    <n v="1193314.1599999999"/>
  </r>
  <r>
    <x v="90"/>
    <x v="0"/>
    <x v="0"/>
    <x v="4"/>
    <x v="15"/>
    <n v="41825444.780000001"/>
  </r>
  <r>
    <x v="90"/>
    <x v="0"/>
    <x v="0"/>
    <x v="4"/>
    <x v="16"/>
    <n v="22668436.940000001"/>
  </r>
  <r>
    <x v="90"/>
    <x v="0"/>
    <x v="0"/>
    <x v="4"/>
    <x v="17"/>
    <n v="-1214044.1399999999"/>
  </r>
  <r>
    <x v="90"/>
    <x v="0"/>
    <x v="0"/>
    <x v="4"/>
    <x v="56"/>
    <n v="-827174.66"/>
  </r>
  <r>
    <x v="90"/>
    <x v="0"/>
    <x v="0"/>
    <x v="5"/>
    <x v="18"/>
    <n v="13642118.17"/>
  </r>
  <r>
    <x v="90"/>
    <x v="0"/>
    <x v="0"/>
    <x v="5"/>
    <x v="19"/>
    <n v="987781.97"/>
  </r>
  <r>
    <x v="90"/>
    <x v="0"/>
    <x v="0"/>
    <x v="5"/>
    <x v="20"/>
    <n v="5588073.29"/>
  </r>
  <r>
    <x v="90"/>
    <x v="0"/>
    <x v="0"/>
    <x v="5"/>
    <x v="21"/>
    <n v="5040815.6399999997"/>
  </r>
  <r>
    <x v="90"/>
    <x v="0"/>
    <x v="0"/>
    <x v="5"/>
    <x v="22"/>
    <n v="842472.16"/>
  </r>
  <r>
    <x v="90"/>
    <x v="0"/>
    <x v="0"/>
    <x v="6"/>
    <x v="23"/>
    <n v="73445.45"/>
  </r>
  <r>
    <x v="90"/>
    <x v="0"/>
    <x v="0"/>
    <x v="6"/>
    <x v="24"/>
    <n v="404455.03"/>
  </r>
  <r>
    <x v="90"/>
    <x v="0"/>
    <x v="0"/>
    <x v="6"/>
    <x v="25"/>
    <n v="1246033.96"/>
  </r>
  <r>
    <x v="90"/>
    <x v="0"/>
    <x v="0"/>
    <x v="6"/>
    <x v="49"/>
    <n v="127509"/>
  </r>
  <r>
    <x v="90"/>
    <x v="0"/>
    <x v="0"/>
    <x v="6"/>
    <x v="57"/>
    <n v="8728316.9900000002"/>
  </r>
  <r>
    <x v="90"/>
    <x v="0"/>
    <x v="0"/>
    <x v="6"/>
    <x v="26"/>
    <n v="445642.86"/>
  </r>
  <r>
    <x v="90"/>
    <x v="0"/>
    <x v="0"/>
    <x v="6"/>
    <x v="27"/>
    <n v="4125015.97"/>
  </r>
  <r>
    <x v="90"/>
    <x v="0"/>
    <x v="0"/>
    <x v="6"/>
    <x v="28"/>
    <n v="5526"/>
  </r>
  <r>
    <x v="90"/>
    <x v="0"/>
    <x v="0"/>
    <x v="6"/>
    <x v="29"/>
    <n v="325686.46999999997"/>
  </r>
  <r>
    <x v="90"/>
    <x v="0"/>
    <x v="0"/>
    <x v="6"/>
    <x v="50"/>
    <n v="1544337.32"/>
  </r>
  <r>
    <x v="90"/>
    <x v="0"/>
    <x v="0"/>
    <x v="6"/>
    <x v="30"/>
    <n v="275918.49"/>
  </r>
  <r>
    <x v="90"/>
    <x v="0"/>
    <x v="0"/>
    <x v="6"/>
    <x v="31"/>
    <n v="7745"/>
  </r>
  <r>
    <x v="90"/>
    <x v="0"/>
    <x v="0"/>
    <x v="6"/>
    <x v="32"/>
    <n v="232870"/>
  </r>
  <r>
    <x v="90"/>
    <x v="0"/>
    <x v="0"/>
    <x v="6"/>
    <x v="33"/>
    <n v="4187480.04"/>
  </r>
  <r>
    <x v="90"/>
    <x v="0"/>
    <x v="0"/>
    <x v="6"/>
    <x v="34"/>
    <n v="889445.87"/>
  </r>
  <r>
    <x v="90"/>
    <x v="0"/>
    <x v="0"/>
    <x v="6"/>
    <x v="35"/>
    <n v="203267.66"/>
  </r>
  <r>
    <x v="90"/>
    <x v="0"/>
    <x v="0"/>
    <x v="6"/>
    <x v="36"/>
    <n v="299.45999999999998"/>
  </r>
  <r>
    <x v="90"/>
    <x v="0"/>
    <x v="0"/>
    <x v="6"/>
    <x v="58"/>
    <n v="235646.68"/>
  </r>
  <r>
    <x v="90"/>
    <x v="0"/>
    <x v="0"/>
    <x v="6"/>
    <x v="59"/>
    <n v="1245861.24"/>
  </r>
  <r>
    <x v="90"/>
    <x v="0"/>
    <x v="0"/>
    <x v="6"/>
    <x v="51"/>
    <n v="488122.41"/>
  </r>
  <r>
    <x v="90"/>
    <x v="0"/>
    <x v="0"/>
    <x v="6"/>
    <x v="67"/>
    <n v="39012668.020000003"/>
  </r>
  <r>
    <x v="90"/>
    <x v="0"/>
    <x v="0"/>
    <x v="6"/>
    <x v="37"/>
    <n v="2628318"/>
  </r>
  <r>
    <x v="90"/>
    <x v="0"/>
    <x v="0"/>
    <x v="6"/>
    <x v="38"/>
    <n v="923477.62"/>
  </r>
  <r>
    <x v="90"/>
    <x v="0"/>
    <x v="0"/>
    <x v="6"/>
    <x v="39"/>
    <n v="3566.62"/>
  </r>
  <r>
    <x v="90"/>
    <x v="0"/>
    <x v="0"/>
    <x v="6"/>
    <x v="40"/>
    <n v="-873.78"/>
  </r>
  <r>
    <x v="90"/>
    <x v="0"/>
    <x v="0"/>
    <x v="6"/>
    <x v="41"/>
    <n v="47823.99"/>
  </r>
  <r>
    <x v="90"/>
    <x v="0"/>
    <x v="0"/>
    <x v="6"/>
    <x v="42"/>
    <n v="18959059.309999999"/>
  </r>
  <r>
    <x v="90"/>
    <x v="0"/>
    <x v="0"/>
    <x v="6"/>
    <x v="43"/>
    <n v="679967.76"/>
  </r>
  <r>
    <x v="90"/>
    <x v="0"/>
    <x v="0"/>
    <x v="6"/>
    <x v="60"/>
    <n v="1308441.83"/>
  </r>
  <r>
    <x v="90"/>
    <x v="0"/>
    <x v="0"/>
    <x v="6"/>
    <x v="45"/>
    <n v="4531737.92"/>
  </r>
  <r>
    <x v="90"/>
    <x v="0"/>
    <x v="0"/>
    <x v="6"/>
    <x v="71"/>
    <n v="5690.29"/>
  </r>
  <r>
    <x v="90"/>
    <x v="0"/>
    <x v="0"/>
    <x v="6"/>
    <x v="46"/>
    <n v="73517.62"/>
  </r>
  <r>
    <x v="90"/>
    <x v="0"/>
    <x v="0"/>
    <x v="6"/>
    <x v="81"/>
    <n v="1415811.64"/>
  </r>
  <r>
    <x v="90"/>
    <x v="0"/>
    <x v="0"/>
    <x v="7"/>
    <x v="43"/>
    <n v="249140.8"/>
  </r>
  <r>
    <x v="90"/>
    <x v="0"/>
    <x v="0"/>
    <x v="8"/>
    <x v="61"/>
    <n v="49468.9"/>
  </r>
  <r>
    <x v="90"/>
    <x v="0"/>
    <x v="0"/>
    <x v="8"/>
    <x v="62"/>
    <n v="233801.74"/>
  </r>
  <r>
    <x v="90"/>
    <x v="0"/>
    <x v="0"/>
    <x v="8"/>
    <x v="63"/>
    <n v="477386.52"/>
  </r>
  <r>
    <x v="90"/>
    <x v="0"/>
    <x v="0"/>
    <x v="8"/>
    <x v="47"/>
    <n v="21815.88"/>
  </r>
  <r>
    <x v="90"/>
    <x v="0"/>
    <x v="0"/>
    <x v="8"/>
    <x v="64"/>
    <n v="541502.02"/>
  </r>
  <r>
    <x v="90"/>
    <x v="0"/>
    <x v="0"/>
    <x v="8"/>
    <x v="48"/>
    <n v="370414.48"/>
  </r>
  <r>
    <x v="90"/>
    <x v="0"/>
    <x v="1"/>
    <x v="0"/>
    <x v="0"/>
    <n v="3222599.05"/>
  </r>
  <r>
    <x v="90"/>
    <x v="0"/>
    <x v="1"/>
    <x v="1"/>
    <x v="0"/>
    <n v="-797186.61"/>
  </r>
  <r>
    <x v="90"/>
    <x v="0"/>
    <x v="1"/>
    <x v="2"/>
    <x v="1"/>
    <n v="41026915.090000004"/>
  </r>
  <r>
    <x v="90"/>
    <x v="0"/>
    <x v="1"/>
    <x v="2"/>
    <x v="2"/>
    <n v="3795656.12"/>
  </r>
  <r>
    <x v="90"/>
    <x v="0"/>
    <x v="1"/>
    <x v="2"/>
    <x v="3"/>
    <n v="1648732.33"/>
  </r>
  <r>
    <x v="90"/>
    <x v="0"/>
    <x v="1"/>
    <x v="2"/>
    <x v="4"/>
    <n v="22011737.670000002"/>
  </r>
  <r>
    <x v="90"/>
    <x v="0"/>
    <x v="1"/>
    <x v="2"/>
    <x v="5"/>
    <n v="273072.8"/>
  </r>
  <r>
    <x v="90"/>
    <x v="0"/>
    <x v="1"/>
    <x v="3"/>
    <x v="1"/>
    <n v="74877778.290000007"/>
  </r>
  <r>
    <x v="90"/>
    <x v="0"/>
    <x v="1"/>
    <x v="3"/>
    <x v="2"/>
    <n v="4231527.46"/>
  </r>
  <r>
    <x v="90"/>
    <x v="0"/>
    <x v="1"/>
    <x v="3"/>
    <x v="3"/>
    <n v="4145144.92"/>
  </r>
  <r>
    <x v="90"/>
    <x v="0"/>
    <x v="1"/>
    <x v="3"/>
    <x v="4"/>
    <n v="721690.26"/>
  </r>
  <r>
    <x v="90"/>
    <x v="0"/>
    <x v="1"/>
    <x v="4"/>
    <x v="6"/>
    <n v="76221.710000000006"/>
  </r>
  <r>
    <x v="90"/>
    <x v="0"/>
    <x v="1"/>
    <x v="4"/>
    <x v="55"/>
    <n v="82059.100000000006"/>
  </r>
  <r>
    <x v="90"/>
    <x v="0"/>
    <x v="1"/>
    <x v="4"/>
    <x v="7"/>
    <n v="5782290.4699999997"/>
  </r>
  <r>
    <x v="90"/>
    <x v="0"/>
    <x v="1"/>
    <x v="4"/>
    <x v="8"/>
    <n v="7291035.1799999997"/>
  </r>
  <r>
    <x v="90"/>
    <x v="0"/>
    <x v="1"/>
    <x v="4"/>
    <x v="9"/>
    <n v="8491252.1500000004"/>
  </r>
  <r>
    <x v="90"/>
    <x v="0"/>
    <x v="1"/>
    <x v="4"/>
    <x v="10"/>
    <n v="6261634.2199999997"/>
  </r>
  <r>
    <x v="90"/>
    <x v="0"/>
    <x v="1"/>
    <x v="4"/>
    <x v="74"/>
    <n v="44476.29"/>
  </r>
  <r>
    <x v="90"/>
    <x v="0"/>
    <x v="1"/>
    <x v="4"/>
    <x v="11"/>
    <n v="30952.1"/>
  </r>
  <r>
    <x v="90"/>
    <x v="0"/>
    <x v="1"/>
    <x v="4"/>
    <x v="12"/>
    <n v="26843.01"/>
  </r>
  <r>
    <x v="90"/>
    <x v="0"/>
    <x v="1"/>
    <x v="4"/>
    <x v="13"/>
    <n v="568745.76"/>
  </r>
  <r>
    <x v="90"/>
    <x v="0"/>
    <x v="1"/>
    <x v="4"/>
    <x v="14"/>
    <n v="524011.39"/>
  </r>
  <r>
    <x v="90"/>
    <x v="0"/>
    <x v="1"/>
    <x v="4"/>
    <x v="15"/>
    <n v="6996727.9199999999"/>
  </r>
  <r>
    <x v="90"/>
    <x v="0"/>
    <x v="1"/>
    <x v="4"/>
    <x v="16"/>
    <n v="8235027.6699999999"/>
  </r>
  <r>
    <x v="90"/>
    <x v="0"/>
    <x v="1"/>
    <x v="4"/>
    <x v="17"/>
    <n v="1333162.97"/>
  </r>
  <r>
    <x v="90"/>
    <x v="0"/>
    <x v="1"/>
    <x v="4"/>
    <x v="56"/>
    <n v="1313888.07"/>
  </r>
  <r>
    <x v="90"/>
    <x v="0"/>
    <x v="1"/>
    <x v="5"/>
    <x v="18"/>
    <n v="3306997.1"/>
  </r>
  <r>
    <x v="90"/>
    <x v="0"/>
    <x v="1"/>
    <x v="5"/>
    <x v="19"/>
    <n v="37112.550000000003"/>
  </r>
  <r>
    <x v="90"/>
    <x v="0"/>
    <x v="1"/>
    <x v="5"/>
    <x v="20"/>
    <n v="26381.040000000001"/>
  </r>
  <r>
    <x v="90"/>
    <x v="0"/>
    <x v="1"/>
    <x v="5"/>
    <x v="21"/>
    <n v="839484.77"/>
  </r>
  <r>
    <x v="90"/>
    <x v="0"/>
    <x v="1"/>
    <x v="5"/>
    <x v="22"/>
    <n v="6630086.8200000003"/>
  </r>
  <r>
    <x v="90"/>
    <x v="0"/>
    <x v="1"/>
    <x v="6"/>
    <x v="23"/>
    <n v="9832.19"/>
  </r>
  <r>
    <x v="90"/>
    <x v="0"/>
    <x v="1"/>
    <x v="6"/>
    <x v="25"/>
    <n v="1503624.1"/>
  </r>
  <r>
    <x v="90"/>
    <x v="0"/>
    <x v="1"/>
    <x v="6"/>
    <x v="49"/>
    <n v="162036.59"/>
  </r>
  <r>
    <x v="90"/>
    <x v="0"/>
    <x v="1"/>
    <x v="6"/>
    <x v="57"/>
    <n v="1952703.22"/>
  </r>
  <r>
    <x v="90"/>
    <x v="0"/>
    <x v="1"/>
    <x v="6"/>
    <x v="26"/>
    <n v="455197.93"/>
  </r>
  <r>
    <x v="90"/>
    <x v="0"/>
    <x v="1"/>
    <x v="6"/>
    <x v="27"/>
    <n v="3440781.23"/>
  </r>
  <r>
    <x v="90"/>
    <x v="0"/>
    <x v="1"/>
    <x v="6"/>
    <x v="50"/>
    <n v="50000"/>
  </r>
  <r>
    <x v="90"/>
    <x v="0"/>
    <x v="1"/>
    <x v="6"/>
    <x v="30"/>
    <n v="296819.45"/>
  </r>
  <r>
    <x v="90"/>
    <x v="0"/>
    <x v="1"/>
    <x v="6"/>
    <x v="32"/>
    <n v="179195.46"/>
  </r>
  <r>
    <x v="90"/>
    <x v="0"/>
    <x v="1"/>
    <x v="6"/>
    <x v="34"/>
    <n v="50446.32"/>
  </r>
  <r>
    <x v="90"/>
    <x v="0"/>
    <x v="1"/>
    <x v="6"/>
    <x v="35"/>
    <n v="12694.13"/>
  </r>
  <r>
    <x v="90"/>
    <x v="0"/>
    <x v="1"/>
    <x v="6"/>
    <x v="36"/>
    <n v="554675.5"/>
  </r>
  <r>
    <x v="90"/>
    <x v="0"/>
    <x v="1"/>
    <x v="6"/>
    <x v="58"/>
    <n v="9695.39"/>
  </r>
  <r>
    <x v="90"/>
    <x v="0"/>
    <x v="1"/>
    <x v="6"/>
    <x v="59"/>
    <n v="41023.65"/>
  </r>
  <r>
    <x v="90"/>
    <x v="0"/>
    <x v="1"/>
    <x v="6"/>
    <x v="51"/>
    <n v="270885.34000000003"/>
  </r>
  <r>
    <x v="90"/>
    <x v="0"/>
    <x v="1"/>
    <x v="6"/>
    <x v="67"/>
    <n v="744169.6"/>
  </r>
  <r>
    <x v="90"/>
    <x v="0"/>
    <x v="1"/>
    <x v="6"/>
    <x v="37"/>
    <n v="616219.27"/>
  </r>
  <r>
    <x v="90"/>
    <x v="0"/>
    <x v="1"/>
    <x v="6"/>
    <x v="38"/>
    <n v="327827.56"/>
  </r>
  <r>
    <x v="90"/>
    <x v="0"/>
    <x v="1"/>
    <x v="6"/>
    <x v="39"/>
    <n v="8348.5300000000007"/>
  </r>
  <r>
    <x v="90"/>
    <x v="0"/>
    <x v="1"/>
    <x v="6"/>
    <x v="40"/>
    <n v="7993.7"/>
  </r>
  <r>
    <x v="90"/>
    <x v="0"/>
    <x v="1"/>
    <x v="6"/>
    <x v="41"/>
    <n v="13687.69"/>
  </r>
  <r>
    <x v="90"/>
    <x v="0"/>
    <x v="1"/>
    <x v="6"/>
    <x v="42"/>
    <n v="372"/>
  </r>
  <r>
    <x v="90"/>
    <x v="0"/>
    <x v="1"/>
    <x v="6"/>
    <x v="43"/>
    <n v="907959.08"/>
  </r>
  <r>
    <x v="90"/>
    <x v="0"/>
    <x v="1"/>
    <x v="6"/>
    <x v="46"/>
    <n v="224286.88"/>
  </r>
  <r>
    <x v="90"/>
    <x v="0"/>
    <x v="1"/>
    <x v="7"/>
    <x v="43"/>
    <n v="165141.12"/>
  </r>
  <r>
    <x v="90"/>
    <x v="0"/>
    <x v="1"/>
    <x v="8"/>
    <x v="61"/>
    <n v="55990.15"/>
  </r>
  <r>
    <x v="90"/>
    <x v="0"/>
    <x v="1"/>
    <x v="8"/>
    <x v="62"/>
    <n v="15326.65"/>
  </r>
  <r>
    <x v="90"/>
    <x v="0"/>
    <x v="1"/>
    <x v="8"/>
    <x v="63"/>
    <n v="114992.24"/>
  </r>
  <r>
    <x v="90"/>
    <x v="0"/>
    <x v="1"/>
    <x v="8"/>
    <x v="47"/>
    <n v="58044.72"/>
  </r>
  <r>
    <x v="90"/>
    <x v="0"/>
    <x v="1"/>
    <x v="8"/>
    <x v="64"/>
    <n v="-42010.26"/>
  </r>
  <r>
    <x v="90"/>
    <x v="0"/>
    <x v="1"/>
    <x v="8"/>
    <x v="65"/>
    <n v="67620.12"/>
  </r>
  <r>
    <x v="90"/>
    <x v="0"/>
    <x v="1"/>
    <x v="8"/>
    <x v="48"/>
    <n v="102907.59"/>
  </r>
  <r>
    <x v="91"/>
    <x v="0"/>
    <x v="0"/>
    <x v="0"/>
    <x v="0"/>
    <n v="2942209.98"/>
  </r>
  <r>
    <x v="91"/>
    <x v="0"/>
    <x v="0"/>
    <x v="1"/>
    <x v="0"/>
    <n v="-2942209.98"/>
  </r>
  <r>
    <x v="91"/>
    <x v="0"/>
    <x v="0"/>
    <x v="2"/>
    <x v="1"/>
    <n v="122017531.58"/>
  </r>
  <r>
    <x v="91"/>
    <x v="0"/>
    <x v="0"/>
    <x v="2"/>
    <x v="2"/>
    <n v="1931538.65"/>
  </r>
  <r>
    <x v="91"/>
    <x v="0"/>
    <x v="0"/>
    <x v="2"/>
    <x v="3"/>
    <n v="-21390833.309999999"/>
  </r>
  <r>
    <x v="91"/>
    <x v="0"/>
    <x v="0"/>
    <x v="2"/>
    <x v="4"/>
    <n v="19482278.550000001"/>
  </r>
  <r>
    <x v="91"/>
    <x v="0"/>
    <x v="0"/>
    <x v="2"/>
    <x v="5"/>
    <n v="996079.07"/>
  </r>
  <r>
    <x v="91"/>
    <x v="0"/>
    <x v="0"/>
    <x v="2"/>
    <x v="54"/>
    <n v="1386240"/>
  </r>
  <r>
    <x v="91"/>
    <x v="0"/>
    <x v="0"/>
    <x v="3"/>
    <x v="1"/>
    <n v="50120794.490000002"/>
  </r>
  <r>
    <x v="91"/>
    <x v="0"/>
    <x v="0"/>
    <x v="3"/>
    <x v="2"/>
    <n v="1330195.81"/>
  </r>
  <r>
    <x v="91"/>
    <x v="0"/>
    <x v="0"/>
    <x v="3"/>
    <x v="3"/>
    <n v="-5095103.5999999996"/>
  </r>
  <r>
    <x v="91"/>
    <x v="0"/>
    <x v="0"/>
    <x v="3"/>
    <x v="4"/>
    <n v="1760018.61"/>
  </r>
  <r>
    <x v="91"/>
    <x v="0"/>
    <x v="0"/>
    <x v="3"/>
    <x v="5"/>
    <n v="495361.48"/>
  </r>
  <r>
    <x v="91"/>
    <x v="0"/>
    <x v="0"/>
    <x v="4"/>
    <x v="6"/>
    <n v="206295.09"/>
  </r>
  <r>
    <x v="91"/>
    <x v="0"/>
    <x v="0"/>
    <x v="4"/>
    <x v="55"/>
    <n v="148666.07"/>
  </r>
  <r>
    <x v="91"/>
    <x v="0"/>
    <x v="0"/>
    <x v="4"/>
    <x v="7"/>
    <n v="11075320.4"/>
  </r>
  <r>
    <x v="91"/>
    <x v="0"/>
    <x v="0"/>
    <x v="4"/>
    <x v="8"/>
    <n v="4156533.15"/>
  </r>
  <r>
    <x v="91"/>
    <x v="0"/>
    <x v="0"/>
    <x v="4"/>
    <x v="9"/>
    <n v="22346810"/>
  </r>
  <r>
    <x v="91"/>
    <x v="0"/>
    <x v="0"/>
    <x v="4"/>
    <x v="10"/>
    <n v="6866292.54"/>
  </r>
  <r>
    <x v="91"/>
    <x v="0"/>
    <x v="0"/>
    <x v="4"/>
    <x v="11"/>
    <n v="73326.83"/>
  </r>
  <r>
    <x v="91"/>
    <x v="0"/>
    <x v="0"/>
    <x v="4"/>
    <x v="12"/>
    <n v="27678.84"/>
  </r>
  <r>
    <x v="91"/>
    <x v="0"/>
    <x v="0"/>
    <x v="4"/>
    <x v="13"/>
    <n v="640234.56999999995"/>
  </r>
  <r>
    <x v="91"/>
    <x v="0"/>
    <x v="0"/>
    <x v="4"/>
    <x v="14"/>
    <n v="1236954.82"/>
  </r>
  <r>
    <x v="91"/>
    <x v="0"/>
    <x v="0"/>
    <x v="4"/>
    <x v="15"/>
    <n v="18566869.390000001"/>
  </r>
  <r>
    <x v="91"/>
    <x v="0"/>
    <x v="0"/>
    <x v="4"/>
    <x v="16"/>
    <n v="13039228.24"/>
  </r>
  <r>
    <x v="91"/>
    <x v="0"/>
    <x v="0"/>
    <x v="4"/>
    <x v="17"/>
    <n v="-5343069.84"/>
  </r>
  <r>
    <x v="91"/>
    <x v="0"/>
    <x v="0"/>
    <x v="4"/>
    <x v="56"/>
    <n v="-1616574.79"/>
  </r>
  <r>
    <x v="91"/>
    <x v="0"/>
    <x v="0"/>
    <x v="5"/>
    <x v="18"/>
    <n v="6195060.2699999996"/>
  </r>
  <r>
    <x v="91"/>
    <x v="0"/>
    <x v="0"/>
    <x v="5"/>
    <x v="19"/>
    <n v="844804.37"/>
  </r>
  <r>
    <x v="91"/>
    <x v="0"/>
    <x v="0"/>
    <x v="5"/>
    <x v="20"/>
    <n v="3703009.38"/>
  </r>
  <r>
    <x v="91"/>
    <x v="0"/>
    <x v="0"/>
    <x v="5"/>
    <x v="21"/>
    <n v="2806307.86"/>
  </r>
  <r>
    <x v="91"/>
    <x v="0"/>
    <x v="0"/>
    <x v="5"/>
    <x v="22"/>
    <n v="1193912.43"/>
  </r>
  <r>
    <x v="91"/>
    <x v="0"/>
    <x v="0"/>
    <x v="6"/>
    <x v="24"/>
    <n v="65749.45"/>
  </r>
  <r>
    <x v="91"/>
    <x v="0"/>
    <x v="0"/>
    <x v="6"/>
    <x v="25"/>
    <n v="4218491.87"/>
  </r>
  <r>
    <x v="91"/>
    <x v="0"/>
    <x v="0"/>
    <x v="6"/>
    <x v="49"/>
    <n v="304883.76"/>
  </r>
  <r>
    <x v="91"/>
    <x v="0"/>
    <x v="0"/>
    <x v="6"/>
    <x v="57"/>
    <n v="175250.66"/>
  </r>
  <r>
    <x v="91"/>
    <x v="0"/>
    <x v="0"/>
    <x v="6"/>
    <x v="27"/>
    <n v="8925538.4399999995"/>
  </r>
  <r>
    <x v="91"/>
    <x v="0"/>
    <x v="0"/>
    <x v="6"/>
    <x v="29"/>
    <n v="68300.02"/>
  </r>
  <r>
    <x v="91"/>
    <x v="0"/>
    <x v="0"/>
    <x v="6"/>
    <x v="50"/>
    <n v="82155.03"/>
  </r>
  <r>
    <x v="91"/>
    <x v="0"/>
    <x v="0"/>
    <x v="6"/>
    <x v="30"/>
    <n v="3401469.78"/>
  </r>
  <r>
    <x v="91"/>
    <x v="0"/>
    <x v="0"/>
    <x v="6"/>
    <x v="33"/>
    <n v="411630.56"/>
  </r>
  <r>
    <x v="91"/>
    <x v="0"/>
    <x v="0"/>
    <x v="6"/>
    <x v="34"/>
    <n v="491899.9"/>
  </r>
  <r>
    <x v="91"/>
    <x v="0"/>
    <x v="0"/>
    <x v="6"/>
    <x v="35"/>
    <n v="1882956.37"/>
  </r>
  <r>
    <x v="91"/>
    <x v="0"/>
    <x v="0"/>
    <x v="6"/>
    <x v="36"/>
    <n v="7359"/>
  </r>
  <r>
    <x v="91"/>
    <x v="0"/>
    <x v="0"/>
    <x v="6"/>
    <x v="58"/>
    <n v="146409.56"/>
  </r>
  <r>
    <x v="91"/>
    <x v="0"/>
    <x v="0"/>
    <x v="6"/>
    <x v="59"/>
    <n v="121778.29"/>
  </r>
  <r>
    <x v="91"/>
    <x v="0"/>
    <x v="0"/>
    <x v="6"/>
    <x v="68"/>
    <n v="18070.36"/>
  </r>
  <r>
    <x v="91"/>
    <x v="0"/>
    <x v="0"/>
    <x v="6"/>
    <x v="51"/>
    <n v="105391.37"/>
  </r>
  <r>
    <x v="91"/>
    <x v="0"/>
    <x v="0"/>
    <x v="6"/>
    <x v="52"/>
    <n v="69225.320000000007"/>
  </r>
  <r>
    <x v="91"/>
    <x v="0"/>
    <x v="0"/>
    <x v="6"/>
    <x v="67"/>
    <n v="1338340.58"/>
  </r>
  <r>
    <x v="91"/>
    <x v="0"/>
    <x v="0"/>
    <x v="6"/>
    <x v="37"/>
    <n v="2996216.58"/>
  </r>
  <r>
    <x v="91"/>
    <x v="0"/>
    <x v="0"/>
    <x v="6"/>
    <x v="38"/>
    <n v="345767.52"/>
  </r>
  <r>
    <x v="91"/>
    <x v="0"/>
    <x v="0"/>
    <x v="6"/>
    <x v="39"/>
    <n v="67124.31"/>
  </r>
  <r>
    <x v="91"/>
    <x v="0"/>
    <x v="0"/>
    <x v="6"/>
    <x v="40"/>
    <n v="1135031.1100000001"/>
  </r>
  <r>
    <x v="91"/>
    <x v="0"/>
    <x v="0"/>
    <x v="6"/>
    <x v="41"/>
    <n v="5872496.7999999998"/>
  </r>
  <r>
    <x v="91"/>
    <x v="0"/>
    <x v="0"/>
    <x v="6"/>
    <x v="42"/>
    <n v="115452.81"/>
  </r>
  <r>
    <x v="91"/>
    <x v="0"/>
    <x v="0"/>
    <x v="6"/>
    <x v="43"/>
    <n v="1060045.8"/>
  </r>
  <r>
    <x v="91"/>
    <x v="0"/>
    <x v="0"/>
    <x v="6"/>
    <x v="60"/>
    <n v="507269.74"/>
  </r>
  <r>
    <x v="91"/>
    <x v="0"/>
    <x v="0"/>
    <x v="6"/>
    <x v="45"/>
    <n v="2262933.7799999998"/>
  </r>
  <r>
    <x v="91"/>
    <x v="0"/>
    <x v="0"/>
    <x v="6"/>
    <x v="46"/>
    <n v="299275.09000000003"/>
  </r>
  <r>
    <x v="91"/>
    <x v="0"/>
    <x v="0"/>
    <x v="7"/>
    <x v="43"/>
    <n v="328153.7"/>
  </r>
  <r>
    <x v="91"/>
    <x v="0"/>
    <x v="0"/>
    <x v="8"/>
    <x v="63"/>
    <n v="151835.53"/>
  </r>
  <r>
    <x v="91"/>
    <x v="0"/>
    <x v="0"/>
    <x v="8"/>
    <x v="48"/>
    <n v="-7721.99"/>
  </r>
  <r>
    <x v="91"/>
    <x v="0"/>
    <x v="1"/>
    <x v="2"/>
    <x v="3"/>
    <n v="23159768.859999999"/>
  </r>
  <r>
    <x v="91"/>
    <x v="0"/>
    <x v="1"/>
    <x v="3"/>
    <x v="3"/>
    <n v="7019548.46"/>
  </r>
  <r>
    <x v="91"/>
    <x v="0"/>
    <x v="1"/>
    <x v="4"/>
    <x v="17"/>
    <n v="5558344.5300000003"/>
  </r>
  <r>
    <x v="91"/>
    <x v="0"/>
    <x v="1"/>
    <x v="4"/>
    <x v="56"/>
    <n v="1684691.61"/>
  </r>
  <r>
    <x v="91"/>
    <x v="0"/>
    <x v="1"/>
    <x v="8"/>
    <x v="48"/>
    <n v="687845.85"/>
  </r>
  <r>
    <x v="92"/>
    <x v="0"/>
    <x v="0"/>
    <x v="0"/>
    <x v="0"/>
    <n v="60693.31"/>
  </r>
  <r>
    <x v="92"/>
    <x v="0"/>
    <x v="0"/>
    <x v="1"/>
    <x v="0"/>
    <n v="-602178.61"/>
  </r>
  <r>
    <x v="92"/>
    <x v="0"/>
    <x v="0"/>
    <x v="2"/>
    <x v="1"/>
    <n v="22437931.52"/>
  </r>
  <r>
    <x v="92"/>
    <x v="0"/>
    <x v="0"/>
    <x v="2"/>
    <x v="2"/>
    <n v="88321.47"/>
  </r>
  <r>
    <x v="92"/>
    <x v="0"/>
    <x v="0"/>
    <x v="2"/>
    <x v="3"/>
    <n v="127861.45"/>
  </r>
  <r>
    <x v="92"/>
    <x v="0"/>
    <x v="0"/>
    <x v="2"/>
    <x v="4"/>
    <n v="608767.43000000005"/>
  </r>
  <r>
    <x v="92"/>
    <x v="0"/>
    <x v="0"/>
    <x v="2"/>
    <x v="5"/>
    <n v="125295.14"/>
  </r>
  <r>
    <x v="92"/>
    <x v="0"/>
    <x v="0"/>
    <x v="2"/>
    <x v="54"/>
    <n v="175059"/>
  </r>
  <r>
    <x v="92"/>
    <x v="0"/>
    <x v="0"/>
    <x v="3"/>
    <x v="1"/>
    <n v="8537083.1899999995"/>
  </r>
  <r>
    <x v="92"/>
    <x v="0"/>
    <x v="0"/>
    <x v="3"/>
    <x v="2"/>
    <n v="291653.89"/>
  </r>
  <r>
    <x v="92"/>
    <x v="0"/>
    <x v="0"/>
    <x v="3"/>
    <x v="3"/>
    <n v="158956.17000000001"/>
  </r>
  <r>
    <x v="92"/>
    <x v="0"/>
    <x v="0"/>
    <x v="3"/>
    <x v="4"/>
    <n v="15929.68"/>
  </r>
  <r>
    <x v="92"/>
    <x v="0"/>
    <x v="0"/>
    <x v="3"/>
    <x v="5"/>
    <n v="64951.94"/>
  </r>
  <r>
    <x v="92"/>
    <x v="0"/>
    <x v="0"/>
    <x v="4"/>
    <x v="6"/>
    <n v="13247.19"/>
  </r>
  <r>
    <x v="92"/>
    <x v="0"/>
    <x v="0"/>
    <x v="4"/>
    <x v="55"/>
    <n v="1111.6099999999999"/>
  </r>
  <r>
    <x v="92"/>
    <x v="0"/>
    <x v="0"/>
    <x v="4"/>
    <x v="7"/>
    <n v="1760851.91"/>
  </r>
  <r>
    <x v="92"/>
    <x v="0"/>
    <x v="0"/>
    <x v="4"/>
    <x v="8"/>
    <n v="684091.14"/>
  </r>
  <r>
    <x v="92"/>
    <x v="0"/>
    <x v="0"/>
    <x v="4"/>
    <x v="9"/>
    <n v="3609570.47"/>
  </r>
  <r>
    <x v="92"/>
    <x v="0"/>
    <x v="0"/>
    <x v="4"/>
    <x v="10"/>
    <n v="1161475.3400000001"/>
  </r>
  <r>
    <x v="92"/>
    <x v="0"/>
    <x v="0"/>
    <x v="4"/>
    <x v="11"/>
    <n v="32386.07"/>
  </r>
  <r>
    <x v="92"/>
    <x v="0"/>
    <x v="0"/>
    <x v="4"/>
    <x v="12"/>
    <n v="16999.32"/>
  </r>
  <r>
    <x v="92"/>
    <x v="0"/>
    <x v="0"/>
    <x v="4"/>
    <x v="13"/>
    <n v="108376.24"/>
  </r>
  <r>
    <x v="92"/>
    <x v="0"/>
    <x v="0"/>
    <x v="4"/>
    <x v="14"/>
    <n v="252219.86"/>
  </r>
  <r>
    <x v="92"/>
    <x v="0"/>
    <x v="0"/>
    <x v="4"/>
    <x v="15"/>
    <n v="2935028.55"/>
  </r>
  <r>
    <x v="92"/>
    <x v="0"/>
    <x v="0"/>
    <x v="4"/>
    <x v="16"/>
    <n v="2545669.52"/>
  </r>
  <r>
    <x v="92"/>
    <x v="0"/>
    <x v="0"/>
    <x v="4"/>
    <x v="17"/>
    <n v="34332.400000000001"/>
  </r>
  <r>
    <x v="92"/>
    <x v="0"/>
    <x v="0"/>
    <x v="4"/>
    <x v="56"/>
    <n v="13438.46"/>
  </r>
  <r>
    <x v="92"/>
    <x v="0"/>
    <x v="0"/>
    <x v="5"/>
    <x v="18"/>
    <n v="1149273.8500000001"/>
  </r>
  <r>
    <x v="92"/>
    <x v="0"/>
    <x v="0"/>
    <x v="5"/>
    <x v="19"/>
    <n v="134997"/>
  </r>
  <r>
    <x v="92"/>
    <x v="0"/>
    <x v="0"/>
    <x v="5"/>
    <x v="20"/>
    <n v="616517.25"/>
  </r>
  <r>
    <x v="92"/>
    <x v="0"/>
    <x v="0"/>
    <x v="5"/>
    <x v="21"/>
    <n v="175058.57"/>
  </r>
  <r>
    <x v="92"/>
    <x v="0"/>
    <x v="0"/>
    <x v="5"/>
    <x v="22"/>
    <n v="142593.04999999999"/>
  </r>
  <r>
    <x v="92"/>
    <x v="0"/>
    <x v="0"/>
    <x v="6"/>
    <x v="23"/>
    <n v="7077.08"/>
  </r>
  <r>
    <x v="92"/>
    <x v="0"/>
    <x v="0"/>
    <x v="6"/>
    <x v="24"/>
    <n v="63348.71"/>
  </r>
  <r>
    <x v="92"/>
    <x v="0"/>
    <x v="0"/>
    <x v="6"/>
    <x v="25"/>
    <n v="2667.83"/>
  </r>
  <r>
    <x v="92"/>
    <x v="0"/>
    <x v="0"/>
    <x v="6"/>
    <x v="26"/>
    <n v="144664.62"/>
  </r>
  <r>
    <x v="92"/>
    <x v="0"/>
    <x v="0"/>
    <x v="6"/>
    <x v="27"/>
    <n v="579748.12"/>
  </r>
  <r>
    <x v="92"/>
    <x v="0"/>
    <x v="0"/>
    <x v="6"/>
    <x v="28"/>
    <n v="27861.01"/>
  </r>
  <r>
    <x v="92"/>
    <x v="0"/>
    <x v="0"/>
    <x v="6"/>
    <x v="29"/>
    <n v="34996.699999999997"/>
  </r>
  <r>
    <x v="92"/>
    <x v="0"/>
    <x v="0"/>
    <x v="6"/>
    <x v="50"/>
    <n v="46005.99"/>
  </r>
  <r>
    <x v="92"/>
    <x v="0"/>
    <x v="0"/>
    <x v="6"/>
    <x v="30"/>
    <n v="32675.46"/>
  </r>
  <r>
    <x v="92"/>
    <x v="0"/>
    <x v="0"/>
    <x v="6"/>
    <x v="31"/>
    <n v="10264.709999999999"/>
  </r>
  <r>
    <x v="92"/>
    <x v="0"/>
    <x v="0"/>
    <x v="6"/>
    <x v="32"/>
    <n v="13884"/>
  </r>
  <r>
    <x v="92"/>
    <x v="0"/>
    <x v="0"/>
    <x v="6"/>
    <x v="33"/>
    <n v="142453.74"/>
  </r>
  <r>
    <x v="92"/>
    <x v="0"/>
    <x v="0"/>
    <x v="6"/>
    <x v="34"/>
    <n v="130734.55"/>
  </r>
  <r>
    <x v="92"/>
    <x v="0"/>
    <x v="0"/>
    <x v="6"/>
    <x v="35"/>
    <n v="367840.58"/>
  </r>
  <r>
    <x v="92"/>
    <x v="0"/>
    <x v="0"/>
    <x v="6"/>
    <x v="36"/>
    <n v="98428.27"/>
  </r>
  <r>
    <x v="92"/>
    <x v="0"/>
    <x v="0"/>
    <x v="6"/>
    <x v="58"/>
    <n v="2700"/>
  </r>
  <r>
    <x v="92"/>
    <x v="0"/>
    <x v="0"/>
    <x v="6"/>
    <x v="59"/>
    <n v="3624.83"/>
  </r>
  <r>
    <x v="92"/>
    <x v="0"/>
    <x v="0"/>
    <x v="6"/>
    <x v="51"/>
    <n v="32067.72"/>
  </r>
  <r>
    <x v="92"/>
    <x v="0"/>
    <x v="0"/>
    <x v="6"/>
    <x v="52"/>
    <n v="-1412.81"/>
  </r>
  <r>
    <x v="92"/>
    <x v="0"/>
    <x v="0"/>
    <x v="6"/>
    <x v="67"/>
    <n v="361904.18"/>
  </r>
  <r>
    <x v="92"/>
    <x v="0"/>
    <x v="0"/>
    <x v="6"/>
    <x v="37"/>
    <n v="99371.16"/>
  </r>
  <r>
    <x v="92"/>
    <x v="0"/>
    <x v="0"/>
    <x v="6"/>
    <x v="38"/>
    <n v="182471.19"/>
  </r>
  <r>
    <x v="92"/>
    <x v="0"/>
    <x v="0"/>
    <x v="6"/>
    <x v="39"/>
    <n v="214.97"/>
  </r>
  <r>
    <x v="92"/>
    <x v="0"/>
    <x v="0"/>
    <x v="6"/>
    <x v="40"/>
    <n v="15303.88"/>
  </r>
  <r>
    <x v="92"/>
    <x v="0"/>
    <x v="0"/>
    <x v="6"/>
    <x v="41"/>
    <n v="880066.56000000006"/>
  </r>
  <r>
    <x v="92"/>
    <x v="0"/>
    <x v="0"/>
    <x v="6"/>
    <x v="42"/>
    <n v="1091298.3700000001"/>
  </r>
  <r>
    <x v="92"/>
    <x v="0"/>
    <x v="0"/>
    <x v="6"/>
    <x v="43"/>
    <n v="24"/>
  </r>
  <r>
    <x v="92"/>
    <x v="0"/>
    <x v="0"/>
    <x v="6"/>
    <x v="44"/>
    <n v="3250"/>
  </r>
  <r>
    <x v="92"/>
    <x v="0"/>
    <x v="0"/>
    <x v="6"/>
    <x v="60"/>
    <n v="112063.7"/>
  </r>
  <r>
    <x v="92"/>
    <x v="0"/>
    <x v="0"/>
    <x v="6"/>
    <x v="45"/>
    <n v="384872.01"/>
  </r>
  <r>
    <x v="92"/>
    <x v="0"/>
    <x v="0"/>
    <x v="6"/>
    <x v="46"/>
    <n v="36481.870000000003"/>
  </r>
  <r>
    <x v="92"/>
    <x v="0"/>
    <x v="0"/>
    <x v="7"/>
    <x v="43"/>
    <n v="18102.05"/>
  </r>
  <r>
    <x v="92"/>
    <x v="0"/>
    <x v="0"/>
    <x v="8"/>
    <x v="63"/>
    <n v="-1.5"/>
  </r>
  <r>
    <x v="92"/>
    <x v="0"/>
    <x v="0"/>
    <x v="8"/>
    <x v="47"/>
    <n v="199405.29"/>
  </r>
  <r>
    <x v="92"/>
    <x v="0"/>
    <x v="0"/>
    <x v="8"/>
    <x v="65"/>
    <n v="151158.15"/>
  </r>
  <r>
    <x v="92"/>
    <x v="0"/>
    <x v="0"/>
    <x v="8"/>
    <x v="48"/>
    <n v="46023.99"/>
  </r>
  <r>
    <x v="92"/>
    <x v="0"/>
    <x v="1"/>
    <x v="0"/>
    <x v="0"/>
    <n v="541485.30000000005"/>
  </r>
  <r>
    <x v="92"/>
    <x v="0"/>
    <x v="1"/>
    <x v="2"/>
    <x v="1"/>
    <n v="205560.14"/>
  </r>
  <r>
    <x v="92"/>
    <x v="0"/>
    <x v="1"/>
    <x v="2"/>
    <x v="2"/>
    <n v="251255.39"/>
  </r>
  <r>
    <x v="92"/>
    <x v="0"/>
    <x v="1"/>
    <x v="2"/>
    <x v="3"/>
    <n v="47010.69"/>
  </r>
  <r>
    <x v="92"/>
    <x v="0"/>
    <x v="1"/>
    <x v="2"/>
    <x v="4"/>
    <n v="972794.19"/>
  </r>
  <r>
    <x v="92"/>
    <x v="0"/>
    <x v="1"/>
    <x v="2"/>
    <x v="5"/>
    <n v="344051.64"/>
  </r>
  <r>
    <x v="92"/>
    <x v="0"/>
    <x v="1"/>
    <x v="3"/>
    <x v="1"/>
    <n v="1339033.17"/>
  </r>
  <r>
    <x v="92"/>
    <x v="0"/>
    <x v="1"/>
    <x v="3"/>
    <x v="2"/>
    <n v="201415.71"/>
  </r>
  <r>
    <x v="92"/>
    <x v="0"/>
    <x v="1"/>
    <x v="3"/>
    <x v="3"/>
    <n v="107617.81"/>
  </r>
  <r>
    <x v="92"/>
    <x v="0"/>
    <x v="1"/>
    <x v="3"/>
    <x v="4"/>
    <n v="469409.81"/>
  </r>
  <r>
    <x v="92"/>
    <x v="0"/>
    <x v="1"/>
    <x v="3"/>
    <x v="5"/>
    <n v="171869.35"/>
  </r>
  <r>
    <x v="92"/>
    <x v="0"/>
    <x v="1"/>
    <x v="4"/>
    <x v="6"/>
    <n v="83.7"/>
  </r>
  <r>
    <x v="92"/>
    <x v="0"/>
    <x v="1"/>
    <x v="4"/>
    <x v="55"/>
    <n v="87"/>
  </r>
  <r>
    <x v="92"/>
    <x v="0"/>
    <x v="1"/>
    <x v="4"/>
    <x v="7"/>
    <n v="111715"/>
  </r>
  <r>
    <x v="92"/>
    <x v="0"/>
    <x v="1"/>
    <x v="4"/>
    <x v="8"/>
    <n v="161074.53"/>
  </r>
  <r>
    <x v="92"/>
    <x v="0"/>
    <x v="1"/>
    <x v="4"/>
    <x v="9"/>
    <n v="207349.27"/>
  </r>
  <r>
    <x v="92"/>
    <x v="0"/>
    <x v="1"/>
    <x v="4"/>
    <x v="10"/>
    <n v="255059.4"/>
  </r>
  <r>
    <x v="92"/>
    <x v="0"/>
    <x v="1"/>
    <x v="4"/>
    <x v="11"/>
    <n v="2064.21"/>
  </r>
  <r>
    <x v="92"/>
    <x v="0"/>
    <x v="1"/>
    <x v="4"/>
    <x v="12"/>
    <n v="3979.65"/>
  </r>
  <r>
    <x v="92"/>
    <x v="0"/>
    <x v="1"/>
    <x v="4"/>
    <x v="13"/>
    <n v="5073.4799999999996"/>
  </r>
  <r>
    <x v="92"/>
    <x v="0"/>
    <x v="1"/>
    <x v="4"/>
    <x v="14"/>
    <n v="72022.789999999994"/>
  </r>
  <r>
    <x v="92"/>
    <x v="0"/>
    <x v="1"/>
    <x v="4"/>
    <x v="15"/>
    <n v="21295.75"/>
  </r>
  <r>
    <x v="92"/>
    <x v="0"/>
    <x v="1"/>
    <x v="4"/>
    <x v="16"/>
    <n v="472069.12"/>
  </r>
  <r>
    <x v="92"/>
    <x v="0"/>
    <x v="1"/>
    <x v="4"/>
    <x v="17"/>
    <n v="2275.48"/>
  </r>
  <r>
    <x v="92"/>
    <x v="0"/>
    <x v="1"/>
    <x v="4"/>
    <x v="56"/>
    <n v="3182.43"/>
  </r>
  <r>
    <x v="92"/>
    <x v="0"/>
    <x v="1"/>
    <x v="5"/>
    <x v="18"/>
    <n v="154728.79"/>
  </r>
  <r>
    <x v="92"/>
    <x v="0"/>
    <x v="1"/>
    <x v="5"/>
    <x v="19"/>
    <n v="118.41"/>
  </r>
  <r>
    <x v="92"/>
    <x v="0"/>
    <x v="1"/>
    <x v="5"/>
    <x v="20"/>
    <n v="129257.84"/>
  </r>
  <r>
    <x v="92"/>
    <x v="0"/>
    <x v="1"/>
    <x v="5"/>
    <x v="21"/>
    <n v="529739.43999999994"/>
  </r>
  <r>
    <x v="92"/>
    <x v="0"/>
    <x v="1"/>
    <x v="5"/>
    <x v="22"/>
    <n v="181762.88"/>
  </r>
  <r>
    <x v="92"/>
    <x v="0"/>
    <x v="1"/>
    <x v="6"/>
    <x v="23"/>
    <n v="3539.67"/>
  </r>
  <r>
    <x v="92"/>
    <x v="0"/>
    <x v="1"/>
    <x v="6"/>
    <x v="26"/>
    <n v="122481.83"/>
  </r>
  <r>
    <x v="92"/>
    <x v="0"/>
    <x v="1"/>
    <x v="6"/>
    <x v="27"/>
    <n v="334593.57"/>
  </r>
  <r>
    <x v="92"/>
    <x v="0"/>
    <x v="1"/>
    <x v="6"/>
    <x v="30"/>
    <n v="6043.13"/>
  </r>
  <r>
    <x v="92"/>
    <x v="0"/>
    <x v="1"/>
    <x v="6"/>
    <x v="31"/>
    <n v="116270.92"/>
  </r>
  <r>
    <x v="92"/>
    <x v="0"/>
    <x v="1"/>
    <x v="6"/>
    <x v="34"/>
    <n v="12144.42"/>
  </r>
  <r>
    <x v="92"/>
    <x v="0"/>
    <x v="1"/>
    <x v="6"/>
    <x v="35"/>
    <n v="18268.740000000002"/>
  </r>
  <r>
    <x v="92"/>
    <x v="0"/>
    <x v="1"/>
    <x v="6"/>
    <x v="36"/>
    <n v="56.4"/>
  </r>
  <r>
    <x v="92"/>
    <x v="0"/>
    <x v="1"/>
    <x v="6"/>
    <x v="59"/>
    <n v="2309.39"/>
  </r>
  <r>
    <x v="92"/>
    <x v="0"/>
    <x v="1"/>
    <x v="6"/>
    <x v="51"/>
    <n v="47513.27"/>
  </r>
  <r>
    <x v="92"/>
    <x v="0"/>
    <x v="1"/>
    <x v="6"/>
    <x v="52"/>
    <n v="1492.09"/>
  </r>
  <r>
    <x v="92"/>
    <x v="0"/>
    <x v="1"/>
    <x v="6"/>
    <x v="67"/>
    <n v="3757.5"/>
  </r>
  <r>
    <x v="92"/>
    <x v="0"/>
    <x v="1"/>
    <x v="6"/>
    <x v="37"/>
    <n v="452690.84"/>
  </r>
  <r>
    <x v="92"/>
    <x v="0"/>
    <x v="1"/>
    <x v="6"/>
    <x v="38"/>
    <n v="48643.14"/>
  </r>
  <r>
    <x v="92"/>
    <x v="0"/>
    <x v="1"/>
    <x v="6"/>
    <x v="39"/>
    <n v="29.55"/>
  </r>
  <r>
    <x v="92"/>
    <x v="0"/>
    <x v="1"/>
    <x v="6"/>
    <x v="40"/>
    <n v="1488.9"/>
  </r>
  <r>
    <x v="92"/>
    <x v="0"/>
    <x v="1"/>
    <x v="6"/>
    <x v="43"/>
    <n v="1091"/>
  </r>
  <r>
    <x v="92"/>
    <x v="0"/>
    <x v="1"/>
    <x v="6"/>
    <x v="46"/>
    <n v="28321.13"/>
  </r>
  <r>
    <x v="92"/>
    <x v="0"/>
    <x v="1"/>
    <x v="7"/>
    <x v="43"/>
    <n v="29534.53"/>
  </r>
  <r>
    <x v="92"/>
    <x v="0"/>
    <x v="1"/>
    <x v="8"/>
    <x v="62"/>
    <n v="12521.94"/>
  </r>
  <r>
    <x v="92"/>
    <x v="0"/>
    <x v="1"/>
    <x v="8"/>
    <x v="63"/>
    <n v="96505.08"/>
  </r>
  <r>
    <x v="92"/>
    <x v="0"/>
    <x v="1"/>
    <x v="8"/>
    <x v="47"/>
    <n v="66780.38"/>
  </r>
  <r>
    <x v="92"/>
    <x v="0"/>
    <x v="1"/>
    <x v="8"/>
    <x v="65"/>
    <n v="116309.96"/>
  </r>
  <r>
    <x v="92"/>
    <x v="0"/>
    <x v="1"/>
    <x v="8"/>
    <x v="48"/>
    <n v="298030.88"/>
  </r>
  <r>
    <x v="93"/>
    <x v="0"/>
    <x v="0"/>
    <x v="0"/>
    <x v="0"/>
    <n v="129569.38"/>
  </r>
  <r>
    <x v="93"/>
    <x v="0"/>
    <x v="0"/>
    <x v="1"/>
    <x v="0"/>
    <n v="-140860.68"/>
  </r>
  <r>
    <x v="93"/>
    <x v="0"/>
    <x v="0"/>
    <x v="2"/>
    <x v="1"/>
    <n v="22344215.09"/>
  </r>
  <r>
    <x v="93"/>
    <x v="0"/>
    <x v="0"/>
    <x v="2"/>
    <x v="2"/>
    <n v="266448.58"/>
  </r>
  <r>
    <x v="93"/>
    <x v="0"/>
    <x v="0"/>
    <x v="2"/>
    <x v="3"/>
    <n v="123549.27"/>
  </r>
  <r>
    <x v="93"/>
    <x v="0"/>
    <x v="0"/>
    <x v="2"/>
    <x v="4"/>
    <n v="517402.01"/>
  </r>
  <r>
    <x v="93"/>
    <x v="0"/>
    <x v="0"/>
    <x v="2"/>
    <x v="5"/>
    <n v="253982.49"/>
  </r>
  <r>
    <x v="93"/>
    <x v="0"/>
    <x v="0"/>
    <x v="2"/>
    <x v="54"/>
    <n v="212493"/>
  </r>
  <r>
    <x v="93"/>
    <x v="0"/>
    <x v="0"/>
    <x v="3"/>
    <x v="1"/>
    <n v="8001976.04"/>
  </r>
  <r>
    <x v="93"/>
    <x v="0"/>
    <x v="0"/>
    <x v="3"/>
    <x v="2"/>
    <n v="188993.49"/>
  </r>
  <r>
    <x v="93"/>
    <x v="0"/>
    <x v="0"/>
    <x v="3"/>
    <x v="3"/>
    <n v="316853.81"/>
  </r>
  <r>
    <x v="93"/>
    <x v="0"/>
    <x v="0"/>
    <x v="3"/>
    <x v="4"/>
    <n v="72156.73"/>
  </r>
  <r>
    <x v="93"/>
    <x v="0"/>
    <x v="0"/>
    <x v="3"/>
    <x v="5"/>
    <n v="102646.11"/>
  </r>
  <r>
    <x v="93"/>
    <x v="0"/>
    <x v="0"/>
    <x v="4"/>
    <x v="55"/>
    <n v="469.2"/>
  </r>
  <r>
    <x v="93"/>
    <x v="0"/>
    <x v="0"/>
    <x v="4"/>
    <x v="7"/>
    <n v="1760361.61"/>
  </r>
  <r>
    <x v="93"/>
    <x v="0"/>
    <x v="0"/>
    <x v="4"/>
    <x v="8"/>
    <n v="642968.68000000005"/>
  </r>
  <r>
    <x v="93"/>
    <x v="0"/>
    <x v="0"/>
    <x v="4"/>
    <x v="9"/>
    <n v="3571839.58"/>
  </r>
  <r>
    <x v="93"/>
    <x v="0"/>
    <x v="0"/>
    <x v="4"/>
    <x v="10"/>
    <n v="974750.95"/>
  </r>
  <r>
    <x v="93"/>
    <x v="0"/>
    <x v="0"/>
    <x v="4"/>
    <x v="11"/>
    <n v="99487.92"/>
  </r>
  <r>
    <x v="93"/>
    <x v="0"/>
    <x v="0"/>
    <x v="4"/>
    <x v="12"/>
    <n v="146940.63"/>
  </r>
  <r>
    <x v="93"/>
    <x v="0"/>
    <x v="0"/>
    <x v="4"/>
    <x v="13"/>
    <n v="96629.77"/>
  </r>
  <r>
    <x v="93"/>
    <x v="0"/>
    <x v="0"/>
    <x v="4"/>
    <x v="14"/>
    <n v="124173.79"/>
  </r>
  <r>
    <x v="93"/>
    <x v="0"/>
    <x v="0"/>
    <x v="4"/>
    <x v="15"/>
    <n v="2891794.96"/>
  </r>
  <r>
    <x v="93"/>
    <x v="0"/>
    <x v="0"/>
    <x v="4"/>
    <x v="16"/>
    <n v="1583905.1"/>
  </r>
  <r>
    <x v="93"/>
    <x v="0"/>
    <x v="0"/>
    <x v="5"/>
    <x v="18"/>
    <n v="999212.5"/>
  </r>
  <r>
    <x v="93"/>
    <x v="0"/>
    <x v="0"/>
    <x v="5"/>
    <x v="19"/>
    <n v="70951.539999999994"/>
  </r>
  <r>
    <x v="93"/>
    <x v="0"/>
    <x v="0"/>
    <x v="5"/>
    <x v="20"/>
    <n v="52066.23"/>
  </r>
  <r>
    <x v="93"/>
    <x v="0"/>
    <x v="0"/>
    <x v="5"/>
    <x v="21"/>
    <n v="25008.28"/>
  </r>
  <r>
    <x v="93"/>
    <x v="0"/>
    <x v="0"/>
    <x v="5"/>
    <x v="22"/>
    <n v="85694.34"/>
  </r>
  <r>
    <x v="93"/>
    <x v="0"/>
    <x v="0"/>
    <x v="6"/>
    <x v="23"/>
    <n v="4317"/>
  </r>
  <r>
    <x v="93"/>
    <x v="0"/>
    <x v="0"/>
    <x v="6"/>
    <x v="24"/>
    <n v="34565.360000000001"/>
  </r>
  <r>
    <x v="93"/>
    <x v="0"/>
    <x v="0"/>
    <x v="6"/>
    <x v="25"/>
    <n v="442075.44"/>
  </r>
  <r>
    <x v="93"/>
    <x v="0"/>
    <x v="0"/>
    <x v="6"/>
    <x v="49"/>
    <n v="22294.13"/>
  </r>
  <r>
    <x v="93"/>
    <x v="0"/>
    <x v="0"/>
    <x v="6"/>
    <x v="26"/>
    <n v="25975.14"/>
  </r>
  <r>
    <x v="93"/>
    <x v="0"/>
    <x v="0"/>
    <x v="6"/>
    <x v="27"/>
    <n v="1182023.3700000001"/>
  </r>
  <r>
    <x v="93"/>
    <x v="0"/>
    <x v="0"/>
    <x v="6"/>
    <x v="28"/>
    <n v="58207.39"/>
  </r>
  <r>
    <x v="93"/>
    <x v="0"/>
    <x v="0"/>
    <x v="6"/>
    <x v="29"/>
    <n v="29632.2"/>
  </r>
  <r>
    <x v="93"/>
    <x v="0"/>
    <x v="0"/>
    <x v="6"/>
    <x v="50"/>
    <n v="7000"/>
  </r>
  <r>
    <x v="93"/>
    <x v="0"/>
    <x v="0"/>
    <x v="6"/>
    <x v="30"/>
    <n v="3063.5"/>
  </r>
  <r>
    <x v="93"/>
    <x v="0"/>
    <x v="0"/>
    <x v="6"/>
    <x v="32"/>
    <n v="626.28"/>
  </r>
  <r>
    <x v="93"/>
    <x v="0"/>
    <x v="0"/>
    <x v="6"/>
    <x v="33"/>
    <n v="234622.18"/>
  </r>
  <r>
    <x v="93"/>
    <x v="0"/>
    <x v="0"/>
    <x v="6"/>
    <x v="34"/>
    <n v="5964.17"/>
  </r>
  <r>
    <x v="93"/>
    <x v="0"/>
    <x v="0"/>
    <x v="6"/>
    <x v="35"/>
    <n v="111298.95"/>
  </r>
  <r>
    <x v="93"/>
    <x v="0"/>
    <x v="0"/>
    <x v="6"/>
    <x v="36"/>
    <n v="18466.29"/>
  </r>
  <r>
    <x v="93"/>
    <x v="0"/>
    <x v="0"/>
    <x v="6"/>
    <x v="59"/>
    <n v="113968.45"/>
  </r>
  <r>
    <x v="93"/>
    <x v="0"/>
    <x v="0"/>
    <x v="6"/>
    <x v="51"/>
    <n v="1399.5"/>
  </r>
  <r>
    <x v="93"/>
    <x v="0"/>
    <x v="0"/>
    <x v="6"/>
    <x v="67"/>
    <n v="110326.5"/>
  </r>
  <r>
    <x v="93"/>
    <x v="0"/>
    <x v="0"/>
    <x v="6"/>
    <x v="37"/>
    <n v="517172"/>
  </r>
  <r>
    <x v="93"/>
    <x v="0"/>
    <x v="0"/>
    <x v="6"/>
    <x v="38"/>
    <n v="410911.51"/>
  </r>
  <r>
    <x v="93"/>
    <x v="0"/>
    <x v="0"/>
    <x v="6"/>
    <x v="39"/>
    <n v="7542.59"/>
  </r>
  <r>
    <x v="93"/>
    <x v="0"/>
    <x v="0"/>
    <x v="6"/>
    <x v="40"/>
    <n v="3838.4"/>
  </r>
  <r>
    <x v="93"/>
    <x v="0"/>
    <x v="0"/>
    <x v="6"/>
    <x v="41"/>
    <n v="14703.96"/>
  </r>
  <r>
    <x v="93"/>
    <x v="0"/>
    <x v="0"/>
    <x v="6"/>
    <x v="53"/>
    <n v="1248043.99"/>
  </r>
  <r>
    <x v="93"/>
    <x v="0"/>
    <x v="0"/>
    <x v="6"/>
    <x v="43"/>
    <n v="260923.54"/>
  </r>
  <r>
    <x v="93"/>
    <x v="0"/>
    <x v="0"/>
    <x v="6"/>
    <x v="76"/>
    <n v="29.79"/>
  </r>
  <r>
    <x v="93"/>
    <x v="0"/>
    <x v="0"/>
    <x v="6"/>
    <x v="60"/>
    <n v="209010.98"/>
  </r>
  <r>
    <x v="93"/>
    <x v="0"/>
    <x v="0"/>
    <x v="6"/>
    <x v="45"/>
    <n v="487376.1"/>
  </r>
  <r>
    <x v="93"/>
    <x v="0"/>
    <x v="0"/>
    <x v="6"/>
    <x v="46"/>
    <n v="47286.42"/>
  </r>
  <r>
    <x v="93"/>
    <x v="0"/>
    <x v="0"/>
    <x v="7"/>
    <x v="43"/>
    <n v="73326.78"/>
  </r>
  <r>
    <x v="93"/>
    <x v="0"/>
    <x v="0"/>
    <x v="8"/>
    <x v="47"/>
    <n v="3192.61"/>
  </r>
  <r>
    <x v="93"/>
    <x v="0"/>
    <x v="0"/>
    <x v="8"/>
    <x v="64"/>
    <n v="30126.46"/>
  </r>
  <r>
    <x v="93"/>
    <x v="0"/>
    <x v="0"/>
    <x v="8"/>
    <x v="48"/>
    <n v="46367.5"/>
  </r>
  <r>
    <x v="93"/>
    <x v="0"/>
    <x v="1"/>
    <x v="0"/>
    <x v="0"/>
    <n v="11291.3"/>
  </r>
  <r>
    <x v="93"/>
    <x v="0"/>
    <x v="1"/>
    <x v="2"/>
    <x v="1"/>
    <n v="4458820.53"/>
  </r>
  <r>
    <x v="93"/>
    <x v="0"/>
    <x v="1"/>
    <x v="2"/>
    <x v="2"/>
    <n v="232616.78"/>
  </r>
  <r>
    <x v="93"/>
    <x v="0"/>
    <x v="1"/>
    <x v="2"/>
    <x v="3"/>
    <n v="423746.16"/>
  </r>
  <r>
    <x v="93"/>
    <x v="0"/>
    <x v="1"/>
    <x v="2"/>
    <x v="4"/>
    <n v="2233798"/>
  </r>
  <r>
    <x v="93"/>
    <x v="0"/>
    <x v="1"/>
    <x v="2"/>
    <x v="5"/>
    <n v="87623.039999999994"/>
  </r>
  <r>
    <x v="93"/>
    <x v="0"/>
    <x v="1"/>
    <x v="2"/>
    <x v="54"/>
    <n v="10183.51"/>
  </r>
  <r>
    <x v="93"/>
    <x v="0"/>
    <x v="1"/>
    <x v="3"/>
    <x v="1"/>
    <n v="2438726.75"/>
  </r>
  <r>
    <x v="93"/>
    <x v="0"/>
    <x v="1"/>
    <x v="3"/>
    <x v="2"/>
    <n v="85201.1"/>
  </r>
  <r>
    <x v="93"/>
    <x v="0"/>
    <x v="1"/>
    <x v="3"/>
    <x v="3"/>
    <n v="113563.95"/>
  </r>
  <r>
    <x v="93"/>
    <x v="0"/>
    <x v="1"/>
    <x v="3"/>
    <x v="4"/>
    <n v="677018.59"/>
  </r>
  <r>
    <x v="93"/>
    <x v="0"/>
    <x v="1"/>
    <x v="3"/>
    <x v="5"/>
    <n v="42033.68"/>
  </r>
  <r>
    <x v="93"/>
    <x v="0"/>
    <x v="1"/>
    <x v="4"/>
    <x v="55"/>
    <n v="207.6"/>
  </r>
  <r>
    <x v="93"/>
    <x v="0"/>
    <x v="1"/>
    <x v="4"/>
    <x v="7"/>
    <n v="505537.5"/>
  </r>
  <r>
    <x v="93"/>
    <x v="0"/>
    <x v="1"/>
    <x v="4"/>
    <x v="8"/>
    <n v="246285.06"/>
  </r>
  <r>
    <x v="93"/>
    <x v="0"/>
    <x v="1"/>
    <x v="4"/>
    <x v="9"/>
    <n v="1046592.3"/>
  </r>
  <r>
    <x v="93"/>
    <x v="0"/>
    <x v="1"/>
    <x v="4"/>
    <x v="10"/>
    <n v="377968.85"/>
  </r>
  <r>
    <x v="93"/>
    <x v="0"/>
    <x v="1"/>
    <x v="4"/>
    <x v="11"/>
    <n v="141956.32999999999"/>
  </r>
  <r>
    <x v="93"/>
    <x v="0"/>
    <x v="1"/>
    <x v="4"/>
    <x v="12"/>
    <n v="16732.98"/>
  </r>
  <r>
    <x v="93"/>
    <x v="0"/>
    <x v="1"/>
    <x v="4"/>
    <x v="13"/>
    <n v="5792.25"/>
  </r>
  <r>
    <x v="93"/>
    <x v="0"/>
    <x v="1"/>
    <x v="4"/>
    <x v="14"/>
    <n v="69517.78"/>
  </r>
  <r>
    <x v="93"/>
    <x v="0"/>
    <x v="1"/>
    <x v="4"/>
    <x v="15"/>
    <n v="578015.57999999996"/>
  </r>
  <r>
    <x v="93"/>
    <x v="0"/>
    <x v="1"/>
    <x v="4"/>
    <x v="16"/>
    <n v="728458.1"/>
  </r>
  <r>
    <x v="93"/>
    <x v="0"/>
    <x v="1"/>
    <x v="5"/>
    <x v="18"/>
    <n v="329862.76"/>
  </r>
  <r>
    <x v="93"/>
    <x v="0"/>
    <x v="1"/>
    <x v="5"/>
    <x v="21"/>
    <n v="24433.27"/>
  </r>
  <r>
    <x v="93"/>
    <x v="0"/>
    <x v="1"/>
    <x v="5"/>
    <x v="22"/>
    <n v="20395.689999999999"/>
  </r>
  <r>
    <x v="93"/>
    <x v="0"/>
    <x v="1"/>
    <x v="6"/>
    <x v="23"/>
    <n v="550"/>
  </r>
  <r>
    <x v="93"/>
    <x v="0"/>
    <x v="1"/>
    <x v="6"/>
    <x v="25"/>
    <n v="60507.75"/>
  </r>
  <r>
    <x v="93"/>
    <x v="0"/>
    <x v="1"/>
    <x v="6"/>
    <x v="57"/>
    <n v="773.5"/>
  </r>
  <r>
    <x v="93"/>
    <x v="0"/>
    <x v="1"/>
    <x v="6"/>
    <x v="26"/>
    <n v="19537.439999999999"/>
  </r>
  <r>
    <x v="93"/>
    <x v="0"/>
    <x v="1"/>
    <x v="6"/>
    <x v="27"/>
    <n v="171475.67"/>
  </r>
  <r>
    <x v="93"/>
    <x v="0"/>
    <x v="1"/>
    <x v="6"/>
    <x v="38"/>
    <n v="25973.79"/>
  </r>
  <r>
    <x v="93"/>
    <x v="0"/>
    <x v="1"/>
    <x v="6"/>
    <x v="43"/>
    <n v="83791.89"/>
  </r>
  <r>
    <x v="93"/>
    <x v="0"/>
    <x v="1"/>
    <x v="6"/>
    <x v="60"/>
    <n v="3929.01"/>
  </r>
  <r>
    <x v="93"/>
    <x v="0"/>
    <x v="1"/>
    <x v="6"/>
    <x v="45"/>
    <n v="10228.52"/>
  </r>
  <r>
    <x v="93"/>
    <x v="0"/>
    <x v="1"/>
    <x v="6"/>
    <x v="46"/>
    <n v="16088.69"/>
  </r>
  <r>
    <x v="93"/>
    <x v="0"/>
    <x v="1"/>
    <x v="7"/>
    <x v="43"/>
    <n v="33782.25"/>
  </r>
  <r>
    <x v="93"/>
    <x v="0"/>
    <x v="1"/>
    <x v="8"/>
    <x v="63"/>
    <n v="93058.63"/>
  </r>
  <r>
    <x v="93"/>
    <x v="0"/>
    <x v="1"/>
    <x v="8"/>
    <x v="48"/>
    <n v="30265.54"/>
  </r>
  <r>
    <x v="94"/>
    <x v="0"/>
    <x v="0"/>
    <x v="0"/>
    <x v="0"/>
    <n v="1391892.59"/>
  </r>
  <r>
    <x v="94"/>
    <x v="0"/>
    <x v="0"/>
    <x v="1"/>
    <x v="0"/>
    <n v="-2207483.06"/>
  </r>
  <r>
    <x v="94"/>
    <x v="0"/>
    <x v="0"/>
    <x v="2"/>
    <x v="1"/>
    <n v="113000749.31"/>
  </r>
  <r>
    <x v="94"/>
    <x v="0"/>
    <x v="0"/>
    <x v="2"/>
    <x v="2"/>
    <n v="1676517.56"/>
  </r>
  <r>
    <x v="94"/>
    <x v="0"/>
    <x v="0"/>
    <x v="2"/>
    <x v="3"/>
    <n v="3005366.83"/>
  </r>
  <r>
    <x v="94"/>
    <x v="0"/>
    <x v="0"/>
    <x v="2"/>
    <x v="4"/>
    <n v="4125743.35"/>
  </r>
  <r>
    <x v="94"/>
    <x v="0"/>
    <x v="0"/>
    <x v="2"/>
    <x v="5"/>
    <n v="49008.24"/>
  </r>
  <r>
    <x v="94"/>
    <x v="0"/>
    <x v="0"/>
    <x v="3"/>
    <x v="1"/>
    <n v="34370394.840000004"/>
  </r>
  <r>
    <x v="94"/>
    <x v="0"/>
    <x v="0"/>
    <x v="3"/>
    <x v="2"/>
    <n v="1119780.6599999999"/>
  </r>
  <r>
    <x v="94"/>
    <x v="0"/>
    <x v="0"/>
    <x v="3"/>
    <x v="3"/>
    <n v="439233.11"/>
  </r>
  <r>
    <x v="94"/>
    <x v="0"/>
    <x v="0"/>
    <x v="3"/>
    <x v="4"/>
    <n v="382316.1"/>
  </r>
  <r>
    <x v="94"/>
    <x v="0"/>
    <x v="0"/>
    <x v="3"/>
    <x v="5"/>
    <n v="1044949.4"/>
  </r>
  <r>
    <x v="94"/>
    <x v="0"/>
    <x v="0"/>
    <x v="4"/>
    <x v="7"/>
    <n v="9084417.0500000007"/>
  </r>
  <r>
    <x v="94"/>
    <x v="0"/>
    <x v="0"/>
    <x v="4"/>
    <x v="8"/>
    <n v="2773920.9"/>
  </r>
  <r>
    <x v="94"/>
    <x v="0"/>
    <x v="0"/>
    <x v="4"/>
    <x v="9"/>
    <n v="18840597.890000001"/>
  </r>
  <r>
    <x v="94"/>
    <x v="0"/>
    <x v="0"/>
    <x v="4"/>
    <x v="10"/>
    <n v="5319078.67"/>
  </r>
  <r>
    <x v="94"/>
    <x v="0"/>
    <x v="0"/>
    <x v="4"/>
    <x v="11"/>
    <n v="421833.22"/>
  </r>
  <r>
    <x v="94"/>
    <x v="0"/>
    <x v="0"/>
    <x v="4"/>
    <x v="12"/>
    <n v="128060"/>
  </r>
  <r>
    <x v="94"/>
    <x v="0"/>
    <x v="0"/>
    <x v="4"/>
    <x v="13"/>
    <n v="644479.19999999995"/>
  </r>
  <r>
    <x v="94"/>
    <x v="0"/>
    <x v="0"/>
    <x v="4"/>
    <x v="14"/>
    <n v="570071.38"/>
  </r>
  <r>
    <x v="94"/>
    <x v="0"/>
    <x v="0"/>
    <x v="4"/>
    <x v="15"/>
    <n v="15246306.560000001"/>
  </r>
  <r>
    <x v="94"/>
    <x v="0"/>
    <x v="0"/>
    <x v="4"/>
    <x v="16"/>
    <n v="11419665.529999999"/>
  </r>
  <r>
    <x v="94"/>
    <x v="0"/>
    <x v="0"/>
    <x v="4"/>
    <x v="17"/>
    <n v="-9813.81"/>
  </r>
  <r>
    <x v="94"/>
    <x v="0"/>
    <x v="0"/>
    <x v="5"/>
    <x v="18"/>
    <n v="8194578.3200000003"/>
  </r>
  <r>
    <x v="94"/>
    <x v="0"/>
    <x v="0"/>
    <x v="5"/>
    <x v="19"/>
    <n v="430164.08"/>
  </r>
  <r>
    <x v="94"/>
    <x v="0"/>
    <x v="0"/>
    <x v="5"/>
    <x v="20"/>
    <n v="3106856.46"/>
  </r>
  <r>
    <x v="94"/>
    <x v="0"/>
    <x v="0"/>
    <x v="5"/>
    <x v="21"/>
    <n v="832080.86"/>
  </r>
  <r>
    <x v="94"/>
    <x v="0"/>
    <x v="0"/>
    <x v="5"/>
    <x v="22"/>
    <n v="831323.37"/>
  </r>
  <r>
    <x v="94"/>
    <x v="0"/>
    <x v="0"/>
    <x v="6"/>
    <x v="23"/>
    <n v="1300"/>
  </r>
  <r>
    <x v="94"/>
    <x v="0"/>
    <x v="0"/>
    <x v="6"/>
    <x v="24"/>
    <n v="135048.26"/>
  </r>
  <r>
    <x v="94"/>
    <x v="0"/>
    <x v="0"/>
    <x v="6"/>
    <x v="49"/>
    <n v="597952.25"/>
  </r>
  <r>
    <x v="94"/>
    <x v="0"/>
    <x v="0"/>
    <x v="6"/>
    <x v="26"/>
    <n v="485598.03"/>
  </r>
  <r>
    <x v="94"/>
    <x v="0"/>
    <x v="0"/>
    <x v="6"/>
    <x v="27"/>
    <n v="18742855.27"/>
  </r>
  <r>
    <x v="94"/>
    <x v="0"/>
    <x v="0"/>
    <x v="6"/>
    <x v="29"/>
    <n v="76544.149999999994"/>
  </r>
  <r>
    <x v="94"/>
    <x v="0"/>
    <x v="0"/>
    <x v="6"/>
    <x v="50"/>
    <n v="185458.56"/>
  </r>
  <r>
    <x v="94"/>
    <x v="0"/>
    <x v="0"/>
    <x v="6"/>
    <x v="30"/>
    <n v="7125"/>
  </r>
  <r>
    <x v="94"/>
    <x v="0"/>
    <x v="0"/>
    <x v="6"/>
    <x v="33"/>
    <n v="823484.18"/>
  </r>
  <r>
    <x v="94"/>
    <x v="0"/>
    <x v="0"/>
    <x v="6"/>
    <x v="34"/>
    <n v="407219.11"/>
  </r>
  <r>
    <x v="94"/>
    <x v="0"/>
    <x v="0"/>
    <x v="6"/>
    <x v="35"/>
    <n v="22510.76"/>
  </r>
  <r>
    <x v="94"/>
    <x v="0"/>
    <x v="0"/>
    <x v="6"/>
    <x v="58"/>
    <n v="42931.09"/>
  </r>
  <r>
    <x v="94"/>
    <x v="0"/>
    <x v="0"/>
    <x v="6"/>
    <x v="67"/>
    <n v="253915.24"/>
  </r>
  <r>
    <x v="94"/>
    <x v="0"/>
    <x v="0"/>
    <x v="6"/>
    <x v="37"/>
    <n v="2855793.41"/>
  </r>
  <r>
    <x v="94"/>
    <x v="0"/>
    <x v="0"/>
    <x v="6"/>
    <x v="38"/>
    <n v="2114460.13"/>
  </r>
  <r>
    <x v="94"/>
    <x v="0"/>
    <x v="0"/>
    <x v="6"/>
    <x v="39"/>
    <n v="1456.76"/>
  </r>
  <r>
    <x v="94"/>
    <x v="0"/>
    <x v="0"/>
    <x v="6"/>
    <x v="40"/>
    <n v="655257.23"/>
  </r>
  <r>
    <x v="94"/>
    <x v="0"/>
    <x v="0"/>
    <x v="6"/>
    <x v="53"/>
    <n v="158940.57999999999"/>
  </r>
  <r>
    <x v="94"/>
    <x v="0"/>
    <x v="0"/>
    <x v="6"/>
    <x v="60"/>
    <n v="573137.57999999996"/>
  </r>
  <r>
    <x v="94"/>
    <x v="0"/>
    <x v="0"/>
    <x v="6"/>
    <x v="45"/>
    <n v="2159210.3199999998"/>
  </r>
  <r>
    <x v="94"/>
    <x v="0"/>
    <x v="0"/>
    <x v="6"/>
    <x v="46"/>
    <n v="178387.55"/>
  </r>
  <r>
    <x v="94"/>
    <x v="0"/>
    <x v="0"/>
    <x v="6"/>
    <x v="81"/>
    <n v="115422.73"/>
  </r>
  <r>
    <x v="94"/>
    <x v="0"/>
    <x v="0"/>
    <x v="7"/>
    <x v="43"/>
    <n v="193274.23"/>
  </r>
  <r>
    <x v="94"/>
    <x v="0"/>
    <x v="0"/>
    <x v="8"/>
    <x v="63"/>
    <n v="246575.78"/>
  </r>
  <r>
    <x v="94"/>
    <x v="0"/>
    <x v="0"/>
    <x v="8"/>
    <x v="64"/>
    <n v="45967.12"/>
  </r>
  <r>
    <x v="94"/>
    <x v="0"/>
    <x v="0"/>
    <x v="8"/>
    <x v="48"/>
    <n v="24235.74"/>
  </r>
  <r>
    <x v="94"/>
    <x v="0"/>
    <x v="1"/>
    <x v="0"/>
    <x v="0"/>
    <n v="823392"/>
  </r>
  <r>
    <x v="94"/>
    <x v="0"/>
    <x v="1"/>
    <x v="1"/>
    <x v="0"/>
    <n v="-7801.53"/>
  </r>
  <r>
    <x v="94"/>
    <x v="0"/>
    <x v="1"/>
    <x v="2"/>
    <x v="1"/>
    <n v="6056759.3700000001"/>
  </r>
  <r>
    <x v="94"/>
    <x v="0"/>
    <x v="1"/>
    <x v="2"/>
    <x v="2"/>
    <n v="67075"/>
  </r>
  <r>
    <x v="94"/>
    <x v="0"/>
    <x v="1"/>
    <x v="2"/>
    <x v="3"/>
    <n v="7524477.5499999998"/>
  </r>
  <r>
    <x v="94"/>
    <x v="0"/>
    <x v="1"/>
    <x v="2"/>
    <x v="4"/>
    <n v="1976683.57"/>
  </r>
  <r>
    <x v="94"/>
    <x v="0"/>
    <x v="1"/>
    <x v="2"/>
    <x v="5"/>
    <n v="150"/>
  </r>
  <r>
    <x v="94"/>
    <x v="0"/>
    <x v="1"/>
    <x v="3"/>
    <x v="1"/>
    <n v="14957586.51"/>
  </r>
  <r>
    <x v="94"/>
    <x v="0"/>
    <x v="1"/>
    <x v="3"/>
    <x v="2"/>
    <n v="251118.94"/>
  </r>
  <r>
    <x v="94"/>
    <x v="0"/>
    <x v="1"/>
    <x v="3"/>
    <x v="3"/>
    <n v="365411.94"/>
  </r>
  <r>
    <x v="94"/>
    <x v="0"/>
    <x v="1"/>
    <x v="3"/>
    <x v="4"/>
    <n v="79827.210000000006"/>
  </r>
  <r>
    <x v="94"/>
    <x v="0"/>
    <x v="1"/>
    <x v="3"/>
    <x v="5"/>
    <n v="414696.5"/>
  </r>
  <r>
    <x v="94"/>
    <x v="0"/>
    <x v="1"/>
    <x v="4"/>
    <x v="7"/>
    <n v="1179892.1399999999"/>
  </r>
  <r>
    <x v="94"/>
    <x v="0"/>
    <x v="1"/>
    <x v="4"/>
    <x v="8"/>
    <n v="1192073.8"/>
  </r>
  <r>
    <x v="94"/>
    <x v="0"/>
    <x v="1"/>
    <x v="4"/>
    <x v="9"/>
    <n v="2405764.86"/>
  </r>
  <r>
    <x v="94"/>
    <x v="0"/>
    <x v="1"/>
    <x v="4"/>
    <x v="10"/>
    <n v="1362038.39"/>
  </r>
  <r>
    <x v="94"/>
    <x v="0"/>
    <x v="1"/>
    <x v="4"/>
    <x v="11"/>
    <n v="54456.87"/>
  </r>
  <r>
    <x v="94"/>
    <x v="0"/>
    <x v="1"/>
    <x v="4"/>
    <x v="12"/>
    <n v="55490.16"/>
  </r>
  <r>
    <x v="94"/>
    <x v="0"/>
    <x v="1"/>
    <x v="4"/>
    <x v="13"/>
    <n v="51762.44"/>
  </r>
  <r>
    <x v="94"/>
    <x v="0"/>
    <x v="1"/>
    <x v="4"/>
    <x v="14"/>
    <n v="110658.87"/>
  </r>
  <r>
    <x v="94"/>
    <x v="0"/>
    <x v="1"/>
    <x v="4"/>
    <x v="15"/>
    <n v="1011422.66"/>
  </r>
  <r>
    <x v="94"/>
    <x v="0"/>
    <x v="1"/>
    <x v="4"/>
    <x v="16"/>
    <n v="1676893.72"/>
  </r>
  <r>
    <x v="94"/>
    <x v="0"/>
    <x v="1"/>
    <x v="5"/>
    <x v="18"/>
    <n v="1406773.12"/>
  </r>
  <r>
    <x v="94"/>
    <x v="0"/>
    <x v="1"/>
    <x v="5"/>
    <x v="19"/>
    <n v="298.01"/>
  </r>
  <r>
    <x v="94"/>
    <x v="0"/>
    <x v="1"/>
    <x v="5"/>
    <x v="21"/>
    <n v="96512.68"/>
  </r>
  <r>
    <x v="94"/>
    <x v="0"/>
    <x v="1"/>
    <x v="5"/>
    <x v="22"/>
    <n v="376780.87"/>
  </r>
  <r>
    <x v="94"/>
    <x v="0"/>
    <x v="1"/>
    <x v="6"/>
    <x v="23"/>
    <n v="7022.41"/>
  </r>
  <r>
    <x v="94"/>
    <x v="0"/>
    <x v="1"/>
    <x v="6"/>
    <x v="24"/>
    <n v="8368.2900000000009"/>
  </r>
  <r>
    <x v="94"/>
    <x v="0"/>
    <x v="1"/>
    <x v="6"/>
    <x v="49"/>
    <n v="2430"/>
  </r>
  <r>
    <x v="94"/>
    <x v="0"/>
    <x v="1"/>
    <x v="6"/>
    <x v="26"/>
    <n v="47069.27"/>
  </r>
  <r>
    <x v="94"/>
    <x v="0"/>
    <x v="1"/>
    <x v="6"/>
    <x v="27"/>
    <n v="2068269.73"/>
  </r>
  <r>
    <x v="94"/>
    <x v="0"/>
    <x v="1"/>
    <x v="6"/>
    <x v="50"/>
    <n v="125"/>
  </r>
  <r>
    <x v="94"/>
    <x v="0"/>
    <x v="1"/>
    <x v="6"/>
    <x v="30"/>
    <n v="1082.6600000000001"/>
  </r>
  <r>
    <x v="94"/>
    <x v="0"/>
    <x v="1"/>
    <x v="6"/>
    <x v="33"/>
    <n v="2083.5500000000002"/>
  </r>
  <r>
    <x v="94"/>
    <x v="0"/>
    <x v="1"/>
    <x v="6"/>
    <x v="34"/>
    <n v="9861.7199999999993"/>
  </r>
  <r>
    <x v="94"/>
    <x v="0"/>
    <x v="1"/>
    <x v="6"/>
    <x v="35"/>
    <n v="240053.86"/>
  </r>
  <r>
    <x v="94"/>
    <x v="0"/>
    <x v="1"/>
    <x v="6"/>
    <x v="58"/>
    <n v="35331.599999999999"/>
  </r>
  <r>
    <x v="94"/>
    <x v="0"/>
    <x v="1"/>
    <x v="6"/>
    <x v="67"/>
    <n v="890822.75"/>
  </r>
  <r>
    <x v="94"/>
    <x v="0"/>
    <x v="1"/>
    <x v="6"/>
    <x v="37"/>
    <n v="100225.33"/>
  </r>
  <r>
    <x v="94"/>
    <x v="0"/>
    <x v="1"/>
    <x v="6"/>
    <x v="38"/>
    <n v="150316.93"/>
  </r>
  <r>
    <x v="94"/>
    <x v="0"/>
    <x v="1"/>
    <x v="6"/>
    <x v="39"/>
    <n v="1012.76"/>
  </r>
  <r>
    <x v="94"/>
    <x v="0"/>
    <x v="1"/>
    <x v="6"/>
    <x v="40"/>
    <n v="49076.44"/>
  </r>
  <r>
    <x v="94"/>
    <x v="0"/>
    <x v="1"/>
    <x v="6"/>
    <x v="60"/>
    <n v="26904.51"/>
  </r>
  <r>
    <x v="94"/>
    <x v="0"/>
    <x v="1"/>
    <x v="6"/>
    <x v="45"/>
    <n v="22429.1"/>
  </r>
  <r>
    <x v="94"/>
    <x v="0"/>
    <x v="1"/>
    <x v="6"/>
    <x v="46"/>
    <n v="56936.35"/>
  </r>
  <r>
    <x v="94"/>
    <x v="0"/>
    <x v="1"/>
    <x v="6"/>
    <x v="82"/>
    <n v="100"/>
  </r>
  <r>
    <x v="94"/>
    <x v="0"/>
    <x v="1"/>
    <x v="7"/>
    <x v="43"/>
    <n v="66517.11"/>
  </r>
  <r>
    <x v="94"/>
    <x v="0"/>
    <x v="1"/>
    <x v="8"/>
    <x v="63"/>
    <n v="55005.55"/>
  </r>
  <r>
    <x v="94"/>
    <x v="0"/>
    <x v="1"/>
    <x v="8"/>
    <x v="48"/>
    <n v="26486.07"/>
  </r>
  <r>
    <x v="95"/>
    <x v="0"/>
    <x v="0"/>
    <x v="0"/>
    <x v="0"/>
    <n v="10428.280000000001"/>
  </r>
  <r>
    <x v="95"/>
    <x v="0"/>
    <x v="0"/>
    <x v="1"/>
    <x v="0"/>
    <n v="-14904.44"/>
  </r>
  <r>
    <x v="95"/>
    <x v="0"/>
    <x v="0"/>
    <x v="2"/>
    <x v="1"/>
    <n v="7625647.3399999999"/>
  </r>
  <r>
    <x v="95"/>
    <x v="0"/>
    <x v="0"/>
    <x v="2"/>
    <x v="2"/>
    <n v="90150.63"/>
  </r>
  <r>
    <x v="95"/>
    <x v="0"/>
    <x v="0"/>
    <x v="2"/>
    <x v="3"/>
    <n v="31985.86"/>
  </r>
  <r>
    <x v="95"/>
    <x v="0"/>
    <x v="0"/>
    <x v="2"/>
    <x v="4"/>
    <n v="168346.25"/>
  </r>
  <r>
    <x v="95"/>
    <x v="0"/>
    <x v="0"/>
    <x v="2"/>
    <x v="5"/>
    <n v="47056.51"/>
  </r>
  <r>
    <x v="95"/>
    <x v="0"/>
    <x v="0"/>
    <x v="3"/>
    <x v="1"/>
    <n v="2993046.23"/>
  </r>
  <r>
    <x v="95"/>
    <x v="0"/>
    <x v="0"/>
    <x v="3"/>
    <x v="2"/>
    <n v="70111.3"/>
  </r>
  <r>
    <x v="95"/>
    <x v="0"/>
    <x v="0"/>
    <x v="3"/>
    <x v="3"/>
    <n v="8969.0499999999993"/>
  </r>
  <r>
    <x v="95"/>
    <x v="0"/>
    <x v="0"/>
    <x v="3"/>
    <x v="4"/>
    <n v="13826.69"/>
  </r>
  <r>
    <x v="95"/>
    <x v="0"/>
    <x v="0"/>
    <x v="3"/>
    <x v="5"/>
    <n v="7387.57"/>
  </r>
  <r>
    <x v="95"/>
    <x v="0"/>
    <x v="0"/>
    <x v="4"/>
    <x v="6"/>
    <n v="6633.92"/>
  </r>
  <r>
    <x v="95"/>
    <x v="0"/>
    <x v="0"/>
    <x v="4"/>
    <x v="55"/>
    <n v="2911.57"/>
  </r>
  <r>
    <x v="95"/>
    <x v="0"/>
    <x v="0"/>
    <x v="4"/>
    <x v="7"/>
    <n v="595274.9"/>
  </r>
  <r>
    <x v="95"/>
    <x v="0"/>
    <x v="0"/>
    <x v="4"/>
    <x v="8"/>
    <n v="231476.13"/>
  </r>
  <r>
    <x v="95"/>
    <x v="0"/>
    <x v="0"/>
    <x v="4"/>
    <x v="9"/>
    <n v="1197520.01"/>
  </r>
  <r>
    <x v="95"/>
    <x v="0"/>
    <x v="0"/>
    <x v="4"/>
    <x v="10"/>
    <n v="391313.76"/>
  </r>
  <r>
    <x v="95"/>
    <x v="0"/>
    <x v="0"/>
    <x v="4"/>
    <x v="13"/>
    <n v="32764.87"/>
  </r>
  <r>
    <x v="95"/>
    <x v="0"/>
    <x v="0"/>
    <x v="4"/>
    <x v="14"/>
    <n v="69955.27"/>
  </r>
  <r>
    <x v="95"/>
    <x v="0"/>
    <x v="0"/>
    <x v="4"/>
    <x v="15"/>
    <n v="998564.61"/>
  </r>
  <r>
    <x v="95"/>
    <x v="0"/>
    <x v="0"/>
    <x v="4"/>
    <x v="16"/>
    <n v="747676.96"/>
  </r>
  <r>
    <x v="95"/>
    <x v="0"/>
    <x v="0"/>
    <x v="4"/>
    <x v="17"/>
    <n v="29305.89"/>
  </r>
  <r>
    <x v="95"/>
    <x v="0"/>
    <x v="0"/>
    <x v="4"/>
    <x v="56"/>
    <n v="17670.669999999998"/>
  </r>
  <r>
    <x v="95"/>
    <x v="0"/>
    <x v="0"/>
    <x v="5"/>
    <x v="18"/>
    <n v="346149.66"/>
  </r>
  <r>
    <x v="95"/>
    <x v="0"/>
    <x v="0"/>
    <x v="5"/>
    <x v="19"/>
    <n v="37396.879999999997"/>
  </r>
  <r>
    <x v="95"/>
    <x v="0"/>
    <x v="0"/>
    <x v="5"/>
    <x v="20"/>
    <n v="211776.36"/>
  </r>
  <r>
    <x v="95"/>
    <x v="0"/>
    <x v="0"/>
    <x v="5"/>
    <x v="21"/>
    <n v="71248.320000000007"/>
  </r>
  <r>
    <x v="95"/>
    <x v="0"/>
    <x v="0"/>
    <x v="5"/>
    <x v="22"/>
    <n v="49432.53"/>
  </r>
  <r>
    <x v="95"/>
    <x v="0"/>
    <x v="0"/>
    <x v="6"/>
    <x v="23"/>
    <n v="37042.6"/>
  </r>
  <r>
    <x v="95"/>
    <x v="0"/>
    <x v="0"/>
    <x v="6"/>
    <x v="24"/>
    <n v="32886.46"/>
  </r>
  <r>
    <x v="95"/>
    <x v="0"/>
    <x v="0"/>
    <x v="6"/>
    <x v="25"/>
    <n v="37137.43"/>
  </r>
  <r>
    <x v="95"/>
    <x v="0"/>
    <x v="0"/>
    <x v="6"/>
    <x v="26"/>
    <n v="21592.54"/>
  </r>
  <r>
    <x v="95"/>
    <x v="0"/>
    <x v="0"/>
    <x v="6"/>
    <x v="27"/>
    <n v="246118.6"/>
  </r>
  <r>
    <x v="95"/>
    <x v="0"/>
    <x v="0"/>
    <x v="6"/>
    <x v="28"/>
    <n v="36943"/>
  </r>
  <r>
    <x v="95"/>
    <x v="0"/>
    <x v="0"/>
    <x v="6"/>
    <x v="29"/>
    <n v="5556.75"/>
  </r>
  <r>
    <x v="95"/>
    <x v="0"/>
    <x v="0"/>
    <x v="6"/>
    <x v="33"/>
    <n v="80599.77"/>
  </r>
  <r>
    <x v="95"/>
    <x v="0"/>
    <x v="0"/>
    <x v="6"/>
    <x v="34"/>
    <n v="38761.71"/>
  </r>
  <r>
    <x v="95"/>
    <x v="0"/>
    <x v="0"/>
    <x v="6"/>
    <x v="35"/>
    <n v="25197"/>
  </r>
  <r>
    <x v="95"/>
    <x v="0"/>
    <x v="0"/>
    <x v="6"/>
    <x v="58"/>
    <n v="250"/>
  </r>
  <r>
    <x v="95"/>
    <x v="0"/>
    <x v="0"/>
    <x v="6"/>
    <x v="59"/>
    <n v="61783.53"/>
  </r>
  <r>
    <x v="95"/>
    <x v="0"/>
    <x v="0"/>
    <x v="6"/>
    <x v="67"/>
    <n v="913615.39"/>
  </r>
  <r>
    <x v="95"/>
    <x v="0"/>
    <x v="0"/>
    <x v="6"/>
    <x v="37"/>
    <n v="186624"/>
  </r>
  <r>
    <x v="95"/>
    <x v="0"/>
    <x v="0"/>
    <x v="6"/>
    <x v="38"/>
    <n v="40370.400000000001"/>
  </r>
  <r>
    <x v="95"/>
    <x v="0"/>
    <x v="0"/>
    <x v="6"/>
    <x v="40"/>
    <n v="1976.26"/>
  </r>
  <r>
    <x v="95"/>
    <x v="0"/>
    <x v="0"/>
    <x v="6"/>
    <x v="41"/>
    <n v="279024.53000000003"/>
  </r>
  <r>
    <x v="95"/>
    <x v="0"/>
    <x v="0"/>
    <x v="6"/>
    <x v="42"/>
    <n v="21000"/>
  </r>
  <r>
    <x v="95"/>
    <x v="0"/>
    <x v="0"/>
    <x v="6"/>
    <x v="43"/>
    <n v="724.6"/>
  </r>
  <r>
    <x v="95"/>
    <x v="0"/>
    <x v="0"/>
    <x v="6"/>
    <x v="44"/>
    <n v="69350.83"/>
  </r>
  <r>
    <x v="95"/>
    <x v="0"/>
    <x v="0"/>
    <x v="6"/>
    <x v="60"/>
    <n v="47810.39"/>
  </r>
  <r>
    <x v="95"/>
    <x v="0"/>
    <x v="0"/>
    <x v="6"/>
    <x v="45"/>
    <n v="187898.29"/>
  </r>
  <r>
    <x v="95"/>
    <x v="0"/>
    <x v="0"/>
    <x v="6"/>
    <x v="46"/>
    <n v="6032"/>
  </r>
  <r>
    <x v="95"/>
    <x v="0"/>
    <x v="0"/>
    <x v="7"/>
    <x v="43"/>
    <n v="12190.32"/>
  </r>
  <r>
    <x v="95"/>
    <x v="0"/>
    <x v="0"/>
    <x v="8"/>
    <x v="48"/>
    <n v="8000"/>
  </r>
  <r>
    <x v="95"/>
    <x v="0"/>
    <x v="1"/>
    <x v="0"/>
    <x v="0"/>
    <n v="4476.16"/>
  </r>
  <r>
    <x v="95"/>
    <x v="0"/>
    <x v="1"/>
    <x v="2"/>
    <x v="1"/>
    <n v="1629362"/>
  </r>
  <r>
    <x v="95"/>
    <x v="0"/>
    <x v="1"/>
    <x v="2"/>
    <x v="2"/>
    <n v="15068.27"/>
  </r>
  <r>
    <x v="95"/>
    <x v="0"/>
    <x v="1"/>
    <x v="2"/>
    <x v="3"/>
    <n v="5233.3599999999997"/>
  </r>
  <r>
    <x v="95"/>
    <x v="0"/>
    <x v="1"/>
    <x v="2"/>
    <x v="4"/>
    <n v="450384.63"/>
  </r>
  <r>
    <x v="95"/>
    <x v="0"/>
    <x v="1"/>
    <x v="2"/>
    <x v="5"/>
    <n v="5000"/>
  </r>
  <r>
    <x v="95"/>
    <x v="0"/>
    <x v="1"/>
    <x v="3"/>
    <x v="1"/>
    <n v="703094.63"/>
  </r>
  <r>
    <x v="95"/>
    <x v="0"/>
    <x v="1"/>
    <x v="3"/>
    <x v="2"/>
    <n v="5354.36"/>
  </r>
  <r>
    <x v="95"/>
    <x v="0"/>
    <x v="1"/>
    <x v="3"/>
    <x v="3"/>
    <n v="46604.29"/>
  </r>
  <r>
    <x v="95"/>
    <x v="0"/>
    <x v="1"/>
    <x v="3"/>
    <x v="4"/>
    <n v="92633.94"/>
  </r>
  <r>
    <x v="95"/>
    <x v="0"/>
    <x v="1"/>
    <x v="4"/>
    <x v="6"/>
    <n v="1378.6"/>
  </r>
  <r>
    <x v="95"/>
    <x v="0"/>
    <x v="1"/>
    <x v="4"/>
    <x v="55"/>
    <n v="586.35"/>
  </r>
  <r>
    <x v="95"/>
    <x v="0"/>
    <x v="1"/>
    <x v="4"/>
    <x v="7"/>
    <n v="158647.95000000001"/>
  </r>
  <r>
    <x v="95"/>
    <x v="0"/>
    <x v="1"/>
    <x v="4"/>
    <x v="8"/>
    <n v="63422.82"/>
  </r>
  <r>
    <x v="95"/>
    <x v="0"/>
    <x v="1"/>
    <x v="4"/>
    <x v="9"/>
    <n v="323906.55"/>
  </r>
  <r>
    <x v="95"/>
    <x v="0"/>
    <x v="1"/>
    <x v="4"/>
    <x v="10"/>
    <n v="99160.36"/>
  </r>
  <r>
    <x v="95"/>
    <x v="0"/>
    <x v="1"/>
    <x v="4"/>
    <x v="13"/>
    <n v="7607.6"/>
  </r>
  <r>
    <x v="95"/>
    <x v="0"/>
    <x v="1"/>
    <x v="4"/>
    <x v="14"/>
    <n v="22105.57"/>
  </r>
  <r>
    <x v="95"/>
    <x v="0"/>
    <x v="1"/>
    <x v="4"/>
    <x v="15"/>
    <n v="202573.26"/>
  </r>
  <r>
    <x v="95"/>
    <x v="0"/>
    <x v="1"/>
    <x v="4"/>
    <x v="16"/>
    <n v="140825.18"/>
  </r>
  <r>
    <x v="95"/>
    <x v="0"/>
    <x v="1"/>
    <x v="4"/>
    <x v="17"/>
    <n v="7066.25"/>
  </r>
  <r>
    <x v="95"/>
    <x v="0"/>
    <x v="1"/>
    <x v="4"/>
    <x v="56"/>
    <n v="3567.5"/>
  </r>
  <r>
    <x v="95"/>
    <x v="0"/>
    <x v="1"/>
    <x v="5"/>
    <x v="18"/>
    <n v="69361.289999999994"/>
  </r>
  <r>
    <x v="95"/>
    <x v="0"/>
    <x v="1"/>
    <x v="5"/>
    <x v="19"/>
    <n v="3080.56"/>
  </r>
  <r>
    <x v="95"/>
    <x v="0"/>
    <x v="1"/>
    <x v="5"/>
    <x v="21"/>
    <n v="47569.79"/>
  </r>
  <r>
    <x v="95"/>
    <x v="0"/>
    <x v="1"/>
    <x v="5"/>
    <x v="22"/>
    <n v="170923.9"/>
  </r>
  <r>
    <x v="95"/>
    <x v="0"/>
    <x v="1"/>
    <x v="6"/>
    <x v="23"/>
    <n v="6592.59"/>
  </r>
  <r>
    <x v="95"/>
    <x v="0"/>
    <x v="1"/>
    <x v="6"/>
    <x v="25"/>
    <n v="25600"/>
  </r>
  <r>
    <x v="95"/>
    <x v="0"/>
    <x v="1"/>
    <x v="6"/>
    <x v="26"/>
    <n v="15952.99"/>
  </r>
  <r>
    <x v="95"/>
    <x v="0"/>
    <x v="1"/>
    <x v="6"/>
    <x v="27"/>
    <n v="410296.27"/>
  </r>
  <r>
    <x v="95"/>
    <x v="0"/>
    <x v="1"/>
    <x v="6"/>
    <x v="29"/>
    <n v="17798.400000000001"/>
  </r>
  <r>
    <x v="95"/>
    <x v="0"/>
    <x v="1"/>
    <x v="6"/>
    <x v="30"/>
    <n v="4899.62"/>
  </r>
  <r>
    <x v="95"/>
    <x v="0"/>
    <x v="1"/>
    <x v="6"/>
    <x v="32"/>
    <n v="1322.47"/>
  </r>
  <r>
    <x v="95"/>
    <x v="0"/>
    <x v="1"/>
    <x v="6"/>
    <x v="34"/>
    <n v="13042.24"/>
  </r>
  <r>
    <x v="95"/>
    <x v="0"/>
    <x v="1"/>
    <x v="6"/>
    <x v="35"/>
    <n v="163579.89000000001"/>
  </r>
  <r>
    <x v="95"/>
    <x v="0"/>
    <x v="1"/>
    <x v="6"/>
    <x v="36"/>
    <n v="1709.72"/>
  </r>
  <r>
    <x v="95"/>
    <x v="0"/>
    <x v="1"/>
    <x v="6"/>
    <x v="51"/>
    <n v="235706.74"/>
  </r>
  <r>
    <x v="95"/>
    <x v="0"/>
    <x v="1"/>
    <x v="6"/>
    <x v="67"/>
    <n v="19640.990000000002"/>
  </r>
  <r>
    <x v="95"/>
    <x v="0"/>
    <x v="1"/>
    <x v="6"/>
    <x v="38"/>
    <n v="102263.45"/>
  </r>
  <r>
    <x v="95"/>
    <x v="0"/>
    <x v="1"/>
    <x v="6"/>
    <x v="39"/>
    <n v="505.29"/>
  </r>
  <r>
    <x v="95"/>
    <x v="0"/>
    <x v="1"/>
    <x v="6"/>
    <x v="43"/>
    <n v="550"/>
  </r>
  <r>
    <x v="95"/>
    <x v="0"/>
    <x v="1"/>
    <x v="6"/>
    <x v="46"/>
    <n v="25066.34"/>
  </r>
  <r>
    <x v="95"/>
    <x v="0"/>
    <x v="1"/>
    <x v="7"/>
    <x v="43"/>
    <n v="13439.97"/>
  </r>
  <r>
    <x v="95"/>
    <x v="0"/>
    <x v="1"/>
    <x v="8"/>
    <x v="63"/>
    <n v="59822.71"/>
  </r>
  <r>
    <x v="95"/>
    <x v="0"/>
    <x v="1"/>
    <x v="8"/>
    <x v="48"/>
    <n v="12741.8"/>
  </r>
  <r>
    <x v="96"/>
    <x v="0"/>
    <x v="0"/>
    <x v="0"/>
    <x v="0"/>
    <n v="109099.45"/>
  </r>
  <r>
    <x v="96"/>
    <x v="0"/>
    <x v="0"/>
    <x v="1"/>
    <x v="0"/>
    <n v="-173003.47"/>
  </r>
  <r>
    <x v="96"/>
    <x v="0"/>
    <x v="0"/>
    <x v="2"/>
    <x v="1"/>
    <n v="92559735.290000007"/>
  </r>
  <r>
    <x v="96"/>
    <x v="0"/>
    <x v="0"/>
    <x v="2"/>
    <x v="2"/>
    <n v="1374654.14"/>
  </r>
  <r>
    <x v="96"/>
    <x v="0"/>
    <x v="0"/>
    <x v="2"/>
    <x v="3"/>
    <n v="515261.27"/>
  </r>
  <r>
    <x v="96"/>
    <x v="0"/>
    <x v="0"/>
    <x v="2"/>
    <x v="4"/>
    <n v="2145805.12"/>
  </r>
  <r>
    <x v="96"/>
    <x v="0"/>
    <x v="0"/>
    <x v="2"/>
    <x v="5"/>
    <n v="118488.06"/>
  </r>
  <r>
    <x v="96"/>
    <x v="0"/>
    <x v="0"/>
    <x v="2"/>
    <x v="54"/>
    <n v="829802"/>
  </r>
  <r>
    <x v="96"/>
    <x v="0"/>
    <x v="0"/>
    <x v="3"/>
    <x v="1"/>
    <n v="33069177.399999999"/>
  </r>
  <r>
    <x v="96"/>
    <x v="0"/>
    <x v="0"/>
    <x v="3"/>
    <x v="2"/>
    <n v="304236.65000000002"/>
  </r>
  <r>
    <x v="96"/>
    <x v="0"/>
    <x v="0"/>
    <x v="3"/>
    <x v="3"/>
    <n v="445129.89"/>
  </r>
  <r>
    <x v="96"/>
    <x v="0"/>
    <x v="0"/>
    <x v="3"/>
    <x v="4"/>
    <n v="1607048.36"/>
  </r>
  <r>
    <x v="96"/>
    <x v="0"/>
    <x v="0"/>
    <x v="3"/>
    <x v="5"/>
    <n v="532614.71"/>
  </r>
  <r>
    <x v="96"/>
    <x v="0"/>
    <x v="0"/>
    <x v="4"/>
    <x v="6"/>
    <n v="61915.92"/>
  </r>
  <r>
    <x v="96"/>
    <x v="0"/>
    <x v="0"/>
    <x v="4"/>
    <x v="55"/>
    <n v="54335.7"/>
  </r>
  <r>
    <x v="96"/>
    <x v="0"/>
    <x v="0"/>
    <x v="4"/>
    <x v="7"/>
    <n v="7283427.4100000001"/>
  </r>
  <r>
    <x v="96"/>
    <x v="0"/>
    <x v="0"/>
    <x v="4"/>
    <x v="8"/>
    <n v="2683531.5299999998"/>
  </r>
  <r>
    <x v="96"/>
    <x v="0"/>
    <x v="0"/>
    <x v="4"/>
    <x v="9"/>
    <n v="14844599.16"/>
  </r>
  <r>
    <x v="96"/>
    <x v="0"/>
    <x v="0"/>
    <x v="4"/>
    <x v="10"/>
    <n v="4513386.5599999996"/>
  </r>
  <r>
    <x v="96"/>
    <x v="0"/>
    <x v="0"/>
    <x v="4"/>
    <x v="11"/>
    <n v="309087.81"/>
  </r>
  <r>
    <x v="96"/>
    <x v="0"/>
    <x v="0"/>
    <x v="4"/>
    <x v="12"/>
    <n v="173981.16"/>
  </r>
  <r>
    <x v="96"/>
    <x v="0"/>
    <x v="0"/>
    <x v="4"/>
    <x v="13"/>
    <n v="845656.97"/>
  </r>
  <r>
    <x v="96"/>
    <x v="0"/>
    <x v="0"/>
    <x v="4"/>
    <x v="14"/>
    <n v="997525.69"/>
  </r>
  <r>
    <x v="96"/>
    <x v="0"/>
    <x v="0"/>
    <x v="4"/>
    <x v="15"/>
    <n v="13209133.810000001"/>
  </r>
  <r>
    <x v="96"/>
    <x v="0"/>
    <x v="0"/>
    <x v="4"/>
    <x v="16"/>
    <n v="10643072.99"/>
  </r>
  <r>
    <x v="96"/>
    <x v="0"/>
    <x v="0"/>
    <x v="4"/>
    <x v="17"/>
    <n v="599829.76000000001"/>
  </r>
  <r>
    <x v="96"/>
    <x v="0"/>
    <x v="0"/>
    <x v="4"/>
    <x v="56"/>
    <n v="332189.18"/>
  </r>
  <r>
    <x v="96"/>
    <x v="0"/>
    <x v="0"/>
    <x v="5"/>
    <x v="18"/>
    <n v="3655221.72"/>
  </r>
  <r>
    <x v="96"/>
    <x v="0"/>
    <x v="0"/>
    <x v="5"/>
    <x v="19"/>
    <n v="427610.03"/>
  </r>
  <r>
    <x v="96"/>
    <x v="0"/>
    <x v="0"/>
    <x v="5"/>
    <x v="20"/>
    <n v="2192528.4900000002"/>
  </r>
  <r>
    <x v="96"/>
    <x v="0"/>
    <x v="0"/>
    <x v="5"/>
    <x v="21"/>
    <n v="1254833.23"/>
  </r>
  <r>
    <x v="96"/>
    <x v="0"/>
    <x v="0"/>
    <x v="5"/>
    <x v="22"/>
    <n v="128004.33"/>
  </r>
  <r>
    <x v="96"/>
    <x v="0"/>
    <x v="0"/>
    <x v="6"/>
    <x v="23"/>
    <n v="33078.9"/>
  </r>
  <r>
    <x v="96"/>
    <x v="0"/>
    <x v="0"/>
    <x v="6"/>
    <x v="25"/>
    <n v="9893655.8900000006"/>
  </r>
  <r>
    <x v="96"/>
    <x v="0"/>
    <x v="0"/>
    <x v="6"/>
    <x v="26"/>
    <n v="1276760.94"/>
  </r>
  <r>
    <x v="96"/>
    <x v="0"/>
    <x v="0"/>
    <x v="6"/>
    <x v="27"/>
    <n v="881775.51"/>
  </r>
  <r>
    <x v="96"/>
    <x v="0"/>
    <x v="0"/>
    <x v="6"/>
    <x v="29"/>
    <n v="73653.429999999993"/>
  </r>
  <r>
    <x v="96"/>
    <x v="0"/>
    <x v="0"/>
    <x v="6"/>
    <x v="50"/>
    <n v="8000"/>
  </r>
  <r>
    <x v="96"/>
    <x v="0"/>
    <x v="0"/>
    <x v="6"/>
    <x v="30"/>
    <n v="62676.5"/>
  </r>
  <r>
    <x v="96"/>
    <x v="0"/>
    <x v="0"/>
    <x v="6"/>
    <x v="31"/>
    <n v="19959.419999999998"/>
  </r>
  <r>
    <x v="96"/>
    <x v="0"/>
    <x v="0"/>
    <x v="6"/>
    <x v="33"/>
    <n v="869981.09"/>
  </r>
  <r>
    <x v="96"/>
    <x v="0"/>
    <x v="0"/>
    <x v="6"/>
    <x v="34"/>
    <n v="307647.69"/>
  </r>
  <r>
    <x v="96"/>
    <x v="0"/>
    <x v="0"/>
    <x v="6"/>
    <x v="35"/>
    <n v="31300.18"/>
  </r>
  <r>
    <x v="96"/>
    <x v="0"/>
    <x v="0"/>
    <x v="6"/>
    <x v="36"/>
    <n v="22299.43"/>
  </r>
  <r>
    <x v="96"/>
    <x v="0"/>
    <x v="0"/>
    <x v="6"/>
    <x v="59"/>
    <n v="487"/>
  </r>
  <r>
    <x v="96"/>
    <x v="0"/>
    <x v="0"/>
    <x v="6"/>
    <x v="51"/>
    <n v="64059.8"/>
  </r>
  <r>
    <x v="96"/>
    <x v="0"/>
    <x v="0"/>
    <x v="6"/>
    <x v="67"/>
    <n v="33760.25"/>
  </r>
  <r>
    <x v="96"/>
    <x v="0"/>
    <x v="0"/>
    <x v="6"/>
    <x v="37"/>
    <n v="71964.44"/>
  </r>
  <r>
    <x v="96"/>
    <x v="0"/>
    <x v="0"/>
    <x v="6"/>
    <x v="38"/>
    <n v="178709.51"/>
  </r>
  <r>
    <x v="96"/>
    <x v="0"/>
    <x v="0"/>
    <x v="6"/>
    <x v="39"/>
    <n v="498.75"/>
  </r>
  <r>
    <x v="96"/>
    <x v="0"/>
    <x v="0"/>
    <x v="6"/>
    <x v="41"/>
    <n v="-1634.31"/>
  </r>
  <r>
    <x v="96"/>
    <x v="0"/>
    <x v="0"/>
    <x v="6"/>
    <x v="43"/>
    <n v="406369.24"/>
  </r>
  <r>
    <x v="96"/>
    <x v="0"/>
    <x v="0"/>
    <x v="6"/>
    <x v="60"/>
    <n v="650629.30000000005"/>
  </r>
  <r>
    <x v="96"/>
    <x v="0"/>
    <x v="0"/>
    <x v="6"/>
    <x v="45"/>
    <n v="1766010.65"/>
  </r>
  <r>
    <x v="96"/>
    <x v="0"/>
    <x v="0"/>
    <x v="6"/>
    <x v="46"/>
    <n v="176717.61"/>
  </r>
  <r>
    <x v="96"/>
    <x v="0"/>
    <x v="0"/>
    <x v="7"/>
    <x v="43"/>
    <n v="184304.67"/>
  </r>
  <r>
    <x v="96"/>
    <x v="0"/>
    <x v="0"/>
    <x v="8"/>
    <x v="48"/>
    <n v="53911.14"/>
  </r>
  <r>
    <x v="96"/>
    <x v="0"/>
    <x v="1"/>
    <x v="0"/>
    <x v="0"/>
    <n v="101370.11"/>
  </r>
  <r>
    <x v="96"/>
    <x v="0"/>
    <x v="1"/>
    <x v="1"/>
    <x v="0"/>
    <n v="-37466.089999999997"/>
  </r>
  <r>
    <x v="96"/>
    <x v="0"/>
    <x v="1"/>
    <x v="2"/>
    <x v="1"/>
    <n v="4160721.26"/>
  </r>
  <r>
    <x v="96"/>
    <x v="0"/>
    <x v="1"/>
    <x v="2"/>
    <x v="2"/>
    <n v="290148.82"/>
  </r>
  <r>
    <x v="96"/>
    <x v="0"/>
    <x v="1"/>
    <x v="2"/>
    <x v="3"/>
    <n v="1233151.54"/>
  </r>
  <r>
    <x v="96"/>
    <x v="0"/>
    <x v="1"/>
    <x v="2"/>
    <x v="4"/>
    <n v="7514266.7300000004"/>
  </r>
  <r>
    <x v="96"/>
    <x v="0"/>
    <x v="1"/>
    <x v="2"/>
    <x v="5"/>
    <n v="2297295.2599999998"/>
  </r>
  <r>
    <x v="96"/>
    <x v="0"/>
    <x v="1"/>
    <x v="3"/>
    <x v="1"/>
    <n v="8981351.0199999996"/>
  </r>
  <r>
    <x v="96"/>
    <x v="0"/>
    <x v="1"/>
    <x v="3"/>
    <x v="2"/>
    <n v="295450.55"/>
  </r>
  <r>
    <x v="96"/>
    <x v="0"/>
    <x v="1"/>
    <x v="3"/>
    <x v="3"/>
    <n v="1884397.73"/>
  </r>
  <r>
    <x v="96"/>
    <x v="0"/>
    <x v="1"/>
    <x v="3"/>
    <x v="4"/>
    <n v="321869.24"/>
  </r>
  <r>
    <x v="96"/>
    <x v="0"/>
    <x v="1"/>
    <x v="3"/>
    <x v="5"/>
    <n v="809939.35"/>
  </r>
  <r>
    <x v="96"/>
    <x v="0"/>
    <x v="1"/>
    <x v="4"/>
    <x v="6"/>
    <n v="2703.63"/>
  </r>
  <r>
    <x v="96"/>
    <x v="0"/>
    <x v="1"/>
    <x v="4"/>
    <x v="55"/>
    <n v="1025.6199999999999"/>
  </r>
  <r>
    <x v="96"/>
    <x v="0"/>
    <x v="1"/>
    <x v="4"/>
    <x v="7"/>
    <n v="1161916.68"/>
  </r>
  <r>
    <x v="96"/>
    <x v="0"/>
    <x v="1"/>
    <x v="4"/>
    <x v="8"/>
    <n v="928669.1"/>
  </r>
  <r>
    <x v="96"/>
    <x v="0"/>
    <x v="1"/>
    <x v="4"/>
    <x v="9"/>
    <n v="2218932.61"/>
  </r>
  <r>
    <x v="96"/>
    <x v="0"/>
    <x v="1"/>
    <x v="4"/>
    <x v="10"/>
    <n v="1519557.42"/>
  </r>
  <r>
    <x v="96"/>
    <x v="0"/>
    <x v="1"/>
    <x v="4"/>
    <x v="11"/>
    <n v="27381.03"/>
  </r>
  <r>
    <x v="96"/>
    <x v="0"/>
    <x v="1"/>
    <x v="4"/>
    <x v="12"/>
    <n v="31994.97"/>
  </r>
  <r>
    <x v="96"/>
    <x v="0"/>
    <x v="1"/>
    <x v="4"/>
    <x v="13"/>
    <n v="46398.94"/>
  </r>
  <r>
    <x v="96"/>
    <x v="0"/>
    <x v="1"/>
    <x v="4"/>
    <x v="14"/>
    <n v="76530.320000000007"/>
  </r>
  <r>
    <x v="96"/>
    <x v="0"/>
    <x v="1"/>
    <x v="4"/>
    <x v="15"/>
    <n v="640258.68000000005"/>
  </r>
  <r>
    <x v="96"/>
    <x v="0"/>
    <x v="1"/>
    <x v="4"/>
    <x v="16"/>
    <n v="980707.68"/>
  </r>
  <r>
    <x v="96"/>
    <x v="0"/>
    <x v="1"/>
    <x v="4"/>
    <x v="17"/>
    <n v="59632.72"/>
  </r>
  <r>
    <x v="96"/>
    <x v="0"/>
    <x v="1"/>
    <x v="4"/>
    <x v="56"/>
    <n v="13431.61"/>
  </r>
  <r>
    <x v="96"/>
    <x v="0"/>
    <x v="1"/>
    <x v="5"/>
    <x v="18"/>
    <n v="1482489.28"/>
  </r>
  <r>
    <x v="96"/>
    <x v="0"/>
    <x v="1"/>
    <x v="5"/>
    <x v="19"/>
    <n v="4869.72"/>
  </r>
  <r>
    <x v="96"/>
    <x v="0"/>
    <x v="1"/>
    <x v="5"/>
    <x v="21"/>
    <n v="1200260.01"/>
  </r>
  <r>
    <x v="96"/>
    <x v="0"/>
    <x v="1"/>
    <x v="5"/>
    <x v="22"/>
    <n v="208936.89"/>
  </r>
  <r>
    <x v="96"/>
    <x v="0"/>
    <x v="1"/>
    <x v="6"/>
    <x v="23"/>
    <n v="267"/>
  </r>
  <r>
    <x v="96"/>
    <x v="0"/>
    <x v="1"/>
    <x v="6"/>
    <x v="24"/>
    <n v="299816.99"/>
  </r>
  <r>
    <x v="96"/>
    <x v="0"/>
    <x v="1"/>
    <x v="6"/>
    <x v="25"/>
    <n v="2473312.9"/>
  </r>
  <r>
    <x v="96"/>
    <x v="0"/>
    <x v="1"/>
    <x v="6"/>
    <x v="26"/>
    <n v="440399.7"/>
  </r>
  <r>
    <x v="96"/>
    <x v="0"/>
    <x v="1"/>
    <x v="6"/>
    <x v="27"/>
    <n v="914771.07"/>
  </r>
  <r>
    <x v="96"/>
    <x v="0"/>
    <x v="1"/>
    <x v="6"/>
    <x v="28"/>
    <n v="421860.32"/>
  </r>
  <r>
    <x v="96"/>
    <x v="0"/>
    <x v="1"/>
    <x v="6"/>
    <x v="50"/>
    <n v="5016"/>
  </r>
  <r>
    <x v="96"/>
    <x v="0"/>
    <x v="1"/>
    <x v="6"/>
    <x v="31"/>
    <n v="41107.199999999997"/>
  </r>
  <r>
    <x v="96"/>
    <x v="0"/>
    <x v="1"/>
    <x v="6"/>
    <x v="34"/>
    <n v="179"/>
  </r>
  <r>
    <x v="96"/>
    <x v="0"/>
    <x v="1"/>
    <x v="6"/>
    <x v="58"/>
    <n v="6000"/>
  </r>
  <r>
    <x v="96"/>
    <x v="0"/>
    <x v="1"/>
    <x v="6"/>
    <x v="59"/>
    <n v="222852.47"/>
  </r>
  <r>
    <x v="96"/>
    <x v="0"/>
    <x v="1"/>
    <x v="6"/>
    <x v="68"/>
    <n v="233712.53"/>
  </r>
  <r>
    <x v="96"/>
    <x v="0"/>
    <x v="1"/>
    <x v="6"/>
    <x v="67"/>
    <n v="1022032.25"/>
  </r>
  <r>
    <x v="96"/>
    <x v="0"/>
    <x v="1"/>
    <x v="6"/>
    <x v="37"/>
    <n v="1798458.5"/>
  </r>
  <r>
    <x v="96"/>
    <x v="0"/>
    <x v="1"/>
    <x v="6"/>
    <x v="38"/>
    <n v="209477.26"/>
  </r>
  <r>
    <x v="96"/>
    <x v="0"/>
    <x v="1"/>
    <x v="6"/>
    <x v="41"/>
    <n v="28477.78"/>
  </r>
  <r>
    <x v="96"/>
    <x v="0"/>
    <x v="1"/>
    <x v="6"/>
    <x v="43"/>
    <n v="142231.57"/>
  </r>
  <r>
    <x v="96"/>
    <x v="0"/>
    <x v="1"/>
    <x v="6"/>
    <x v="60"/>
    <n v="23277.759999999998"/>
  </r>
  <r>
    <x v="96"/>
    <x v="0"/>
    <x v="1"/>
    <x v="6"/>
    <x v="45"/>
    <n v="35809.019999999997"/>
  </r>
  <r>
    <x v="96"/>
    <x v="0"/>
    <x v="1"/>
    <x v="6"/>
    <x v="46"/>
    <n v="90821.28"/>
  </r>
  <r>
    <x v="96"/>
    <x v="0"/>
    <x v="1"/>
    <x v="7"/>
    <x v="43"/>
    <n v="72537.78"/>
  </r>
  <r>
    <x v="96"/>
    <x v="0"/>
    <x v="1"/>
    <x v="8"/>
    <x v="62"/>
    <n v="116990.26"/>
  </r>
  <r>
    <x v="96"/>
    <x v="0"/>
    <x v="1"/>
    <x v="8"/>
    <x v="63"/>
    <n v="195456.22"/>
  </r>
  <r>
    <x v="96"/>
    <x v="0"/>
    <x v="1"/>
    <x v="8"/>
    <x v="47"/>
    <n v="619.29999999999995"/>
  </r>
  <r>
    <x v="97"/>
    <x v="0"/>
    <x v="0"/>
    <x v="0"/>
    <x v="0"/>
    <n v="20924.2"/>
  </r>
  <r>
    <x v="97"/>
    <x v="0"/>
    <x v="0"/>
    <x v="1"/>
    <x v="0"/>
    <n v="-20924.2"/>
  </r>
  <r>
    <x v="97"/>
    <x v="0"/>
    <x v="0"/>
    <x v="2"/>
    <x v="1"/>
    <n v="1009496.5"/>
  </r>
  <r>
    <x v="97"/>
    <x v="0"/>
    <x v="0"/>
    <x v="2"/>
    <x v="2"/>
    <n v="16194.61"/>
  </r>
  <r>
    <x v="97"/>
    <x v="0"/>
    <x v="0"/>
    <x v="2"/>
    <x v="3"/>
    <n v="16615.43"/>
  </r>
  <r>
    <x v="97"/>
    <x v="0"/>
    <x v="0"/>
    <x v="2"/>
    <x v="4"/>
    <n v="23747.52"/>
  </r>
  <r>
    <x v="97"/>
    <x v="0"/>
    <x v="0"/>
    <x v="3"/>
    <x v="1"/>
    <n v="303433.32"/>
  </r>
  <r>
    <x v="97"/>
    <x v="0"/>
    <x v="0"/>
    <x v="3"/>
    <x v="2"/>
    <n v="1665.87"/>
  </r>
  <r>
    <x v="97"/>
    <x v="0"/>
    <x v="0"/>
    <x v="3"/>
    <x v="3"/>
    <n v="13973.38"/>
  </r>
  <r>
    <x v="97"/>
    <x v="0"/>
    <x v="0"/>
    <x v="4"/>
    <x v="7"/>
    <n v="81763.11"/>
  </r>
  <r>
    <x v="97"/>
    <x v="0"/>
    <x v="0"/>
    <x v="4"/>
    <x v="8"/>
    <n v="29194.18"/>
  </r>
  <r>
    <x v="97"/>
    <x v="0"/>
    <x v="0"/>
    <x v="4"/>
    <x v="9"/>
    <n v="162553.54"/>
  </r>
  <r>
    <x v="97"/>
    <x v="0"/>
    <x v="0"/>
    <x v="4"/>
    <x v="10"/>
    <n v="36894.25"/>
  </r>
  <r>
    <x v="97"/>
    <x v="0"/>
    <x v="0"/>
    <x v="4"/>
    <x v="11"/>
    <n v="16118.17"/>
  </r>
  <r>
    <x v="97"/>
    <x v="0"/>
    <x v="0"/>
    <x v="4"/>
    <x v="12"/>
    <n v="3226.18"/>
  </r>
  <r>
    <x v="97"/>
    <x v="0"/>
    <x v="0"/>
    <x v="4"/>
    <x v="13"/>
    <n v="4426.72"/>
  </r>
  <r>
    <x v="97"/>
    <x v="0"/>
    <x v="0"/>
    <x v="4"/>
    <x v="14"/>
    <n v="11469.08"/>
  </r>
  <r>
    <x v="97"/>
    <x v="0"/>
    <x v="0"/>
    <x v="4"/>
    <x v="15"/>
    <n v="140508.88"/>
  </r>
  <r>
    <x v="97"/>
    <x v="0"/>
    <x v="0"/>
    <x v="4"/>
    <x v="16"/>
    <n v="100335.67"/>
  </r>
  <r>
    <x v="97"/>
    <x v="0"/>
    <x v="0"/>
    <x v="5"/>
    <x v="18"/>
    <n v="45204.86"/>
  </r>
  <r>
    <x v="97"/>
    <x v="0"/>
    <x v="0"/>
    <x v="5"/>
    <x v="20"/>
    <n v="17305.8"/>
  </r>
  <r>
    <x v="97"/>
    <x v="0"/>
    <x v="0"/>
    <x v="5"/>
    <x v="21"/>
    <n v="1651.98"/>
  </r>
  <r>
    <x v="97"/>
    <x v="0"/>
    <x v="0"/>
    <x v="5"/>
    <x v="22"/>
    <n v="33.630000000000003"/>
  </r>
  <r>
    <x v="97"/>
    <x v="0"/>
    <x v="0"/>
    <x v="6"/>
    <x v="27"/>
    <n v="214373.42"/>
  </r>
  <r>
    <x v="97"/>
    <x v="0"/>
    <x v="0"/>
    <x v="6"/>
    <x v="36"/>
    <n v="19800.41"/>
  </r>
  <r>
    <x v="97"/>
    <x v="0"/>
    <x v="0"/>
    <x v="7"/>
    <x v="43"/>
    <n v="2564.69"/>
  </r>
  <r>
    <x v="97"/>
    <x v="0"/>
    <x v="1"/>
    <x v="2"/>
    <x v="3"/>
    <n v="2438.71"/>
  </r>
  <r>
    <x v="97"/>
    <x v="0"/>
    <x v="1"/>
    <x v="2"/>
    <x v="4"/>
    <n v="33631.94"/>
  </r>
  <r>
    <x v="97"/>
    <x v="0"/>
    <x v="1"/>
    <x v="3"/>
    <x v="1"/>
    <n v="89621.4"/>
  </r>
  <r>
    <x v="97"/>
    <x v="0"/>
    <x v="1"/>
    <x v="3"/>
    <x v="2"/>
    <n v="1721.97"/>
  </r>
  <r>
    <x v="97"/>
    <x v="0"/>
    <x v="1"/>
    <x v="3"/>
    <x v="3"/>
    <n v="4782.8500000000004"/>
  </r>
  <r>
    <x v="97"/>
    <x v="0"/>
    <x v="1"/>
    <x v="3"/>
    <x v="4"/>
    <n v="5000"/>
  </r>
  <r>
    <x v="97"/>
    <x v="0"/>
    <x v="1"/>
    <x v="4"/>
    <x v="7"/>
    <n v="2727.33"/>
  </r>
  <r>
    <x v="97"/>
    <x v="0"/>
    <x v="1"/>
    <x v="4"/>
    <x v="8"/>
    <n v="2570.0300000000002"/>
  </r>
  <r>
    <x v="97"/>
    <x v="0"/>
    <x v="1"/>
    <x v="4"/>
    <x v="9"/>
    <n v="5592.11"/>
  </r>
  <r>
    <x v="97"/>
    <x v="0"/>
    <x v="1"/>
    <x v="4"/>
    <x v="10"/>
    <n v="775.51"/>
  </r>
  <r>
    <x v="97"/>
    <x v="0"/>
    <x v="1"/>
    <x v="4"/>
    <x v="11"/>
    <n v="263.01"/>
  </r>
  <r>
    <x v="97"/>
    <x v="0"/>
    <x v="1"/>
    <x v="4"/>
    <x v="12"/>
    <n v="288.33"/>
  </r>
  <r>
    <x v="97"/>
    <x v="0"/>
    <x v="1"/>
    <x v="4"/>
    <x v="13"/>
    <n v="405.89"/>
  </r>
  <r>
    <x v="97"/>
    <x v="0"/>
    <x v="1"/>
    <x v="4"/>
    <x v="14"/>
    <n v="816.19"/>
  </r>
  <r>
    <x v="97"/>
    <x v="0"/>
    <x v="1"/>
    <x v="4"/>
    <x v="15"/>
    <n v="111.78"/>
  </r>
  <r>
    <x v="97"/>
    <x v="0"/>
    <x v="1"/>
    <x v="4"/>
    <x v="16"/>
    <n v="5554.19"/>
  </r>
  <r>
    <x v="97"/>
    <x v="0"/>
    <x v="1"/>
    <x v="5"/>
    <x v="18"/>
    <n v="20107.759999999998"/>
  </r>
  <r>
    <x v="97"/>
    <x v="0"/>
    <x v="1"/>
    <x v="5"/>
    <x v="20"/>
    <n v="12247.45"/>
  </r>
  <r>
    <x v="97"/>
    <x v="0"/>
    <x v="1"/>
    <x v="5"/>
    <x v="22"/>
    <n v="464.53"/>
  </r>
  <r>
    <x v="97"/>
    <x v="0"/>
    <x v="1"/>
    <x v="6"/>
    <x v="27"/>
    <n v="121856.92"/>
  </r>
  <r>
    <x v="97"/>
    <x v="0"/>
    <x v="1"/>
    <x v="6"/>
    <x v="36"/>
    <n v="24733.61"/>
  </r>
  <r>
    <x v="97"/>
    <x v="0"/>
    <x v="1"/>
    <x v="6"/>
    <x v="37"/>
    <n v="60675"/>
  </r>
  <r>
    <x v="97"/>
    <x v="0"/>
    <x v="1"/>
    <x v="7"/>
    <x v="43"/>
    <n v="1277.51"/>
  </r>
  <r>
    <x v="98"/>
    <x v="0"/>
    <x v="0"/>
    <x v="0"/>
    <x v="0"/>
    <n v="424662.46"/>
  </r>
  <r>
    <x v="98"/>
    <x v="0"/>
    <x v="0"/>
    <x v="1"/>
    <x v="0"/>
    <n v="-393421.21"/>
  </r>
  <r>
    <x v="98"/>
    <x v="0"/>
    <x v="0"/>
    <x v="2"/>
    <x v="1"/>
    <n v="117959419.65000001"/>
  </r>
  <r>
    <x v="98"/>
    <x v="0"/>
    <x v="0"/>
    <x v="2"/>
    <x v="2"/>
    <n v="2253673.62"/>
  </r>
  <r>
    <x v="98"/>
    <x v="0"/>
    <x v="0"/>
    <x v="2"/>
    <x v="3"/>
    <n v="2530063.4500000002"/>
  </r>
  <r>
    <x v="98"/>
    <x v="0"/>
    <x v="0"/>
    <x v="2"/>
    <x v="4"/>
    <n v="4332581"/>
  </r>
  <r>
    <x v="98"/>
    <x v="0"/>
    <x v="0"/>
    <x v="2"/>
    <x v="5"/>
    <n v="431152.2"/>
  </r>
  <r>
    <x v="98"/>
    <x v="0"/>
    <x v="0"/>
    <x v="2"/>
    <x v="54"/>
    <n v="1992810"/>
  </r>
  <r>
    <x v="98"/>
    <x v="0"/>
    <x v="0"/>
    <x v="3"/>
    <x v="1"/>
    <n v="38411664.310000002"/>
  </r>
  <r>
    <x v="98"/>
    <x v="0"/>
    <x v="0"/>
    <x v="3"/>
    <x v="2"/>
    <n v="710751.14"/>
  </r>
  <r>
    <x v="98"/>
    <x v="0"/>
    <x v="0"/>
    <x v="3"/>
    <x v="3"/>
    <n v="455605.01"/>
  </r>
  <r>
    <x v="98"/>
    <x v="0"/>
    <x v="0"/>
    <x v="3"/>
    <x v="4"/>
    <n v="878514.64"/>
  </r>
  <r>
    <x v="98"/>
    <x v="0"/>
    <x v="0"/>
    <x v="3"/>
    <x v="5"/>
    <n v="171709.6"/>
  </r>
  <r>
    <x v="98"/>
    <x v="0"/>
    <x v="0"/>
    <x v="4"/>
    <x v="6"/>
    <n v="92925.97"/>
  </r>
  <r>
    <x v="98"/>
    <x v="0"/>
    <x v="0"/>
    <x v="4"/>
    <x v="55"/>
    <n v="34364.67"/>
  </r>
  <r>
    <x v="98"/>
    <x v="0"/>
    <x v="0"/>
    <x v="4"/>
    <x v="7"/>
    <n v="9372872.1300000008"/>
  </r>
  <r>
    <x v="98"/>
    <x v="0"/>
    <x v="0"/>
    <x v="4"/>
    <x v="8"/>
    <n v="3132136.35"/>
  </r>
  <r>
    <x v="98"/>
    <x v="0"/>
    <x v="0"/>
    <x v="4"/>
    <x v="9"/>
    <n v="21587265.18"/>
  </r>
  <r>
    <x v="98"/>
    <x v="0"/>
    <x v="0"/>
    <x v="4"/>
    <x v="10"/>
    <n v="5811424.2699999996"/>
  </r>
  <r>
    <x v="98"/>
    <x v="0"/>
    <x v="0"/>
    <x v="4"/>
    <x v="11"/>
    <n v="394499.78"/>
  </r>
  <r>
    <x v="98"/>
    <x v="0"/>
    <x v="0"/>
    <x v="4"/>
    <x v="12"/>
    <n v="118967.85"/>
  </r>
  <r>
    <x v="98"/>
    <x v="0"/>
    <x v="0"/>
    <x v="4"/>
    <x v="13"/>
    <n v="567401.51"/>
  </r>
  <r>
    <x v="98"/>
    <x v="0"/>
    <x v="0"/>
    <x v="4"/>
    <x v="14"/>
    <n v="653796.96"/>
  </r>
  <r>
    <x v="98"/>
    <x v="0"/>
    <x v="0"/>
    <x v="4"/>
    <x v="15"/>
    <n v="14236005.449999999"/>
  </r>
  <r>
    <x v="98"/>
    <x v="0"/>
    <x v="0"/>
    <x v="4"/>
    <x v="16"/>
    <n v="9651810.4000000004"/>
  </r>
  <r>
    <x v="98"/>
    <x v="0"/>
    <x v="0"/>
    <x v="4"/>
    <x v="17"/>
    <n v="493976.24"/>
  </r>
  <r>
    <x v="98"/>
    <x v="0"/>
    <x v="0"/>
    <x v="4"/>
    <x v="56"/>
    <n v="116255.38"/>
  </r>
  <r>
    <x v="98"/>
    <x v="0"/>
    <x v="0"/>
    <x v="5"/>
    <x v="18"/>
    <n v="5084641.34"/>
  </r>
  <r>
    <x v="98"/>
    <x v="0"/>
    <x v="0"/>
    <x v="5"/>
    <x v="19"/>
    <n v="338900.34"/>
  </r>
  <r>
    <x v="98"/>
    <x v="0"/>
    <x v="0"/>
    <x v="5"/>
    <x v="20"/>
    <n v="1934510.48"/>
  </r>
  <r>
    <x v="98"/>
    <x v="0"/>
    <x v="0"/>
    <x v="5"/>
    <x v="21"/>
    <n v="412633.22"/>
  </r>
  <r>
    <x v="98"/>
    <x v="0"/>
    <x v="0"/>
    <x v="5"/>
    <x v="22"/>
    <n v="1136069.6000000001"/>
  </r>
  <r>
    <x v="98"/>
    <x v="0"/>
    <x v="0"/>
    <x v="6"/>
    <x v="23"/>
    <n v="243313.92000000001"/>
  </r>
  <r>
    <x v="98"/>
    <x v="0"/>
    <x v="0"/>
    <x v="6"/>
    <x v="25"/>
    <n v="1150781.48"/>
  </r>
  <r>
    <x v="98"/>
    <x v="0"/>
    <x v="0"/>
    <x v="6"/>
    <x v="49"/>
    <n v="1028586.82"/>
  </r>
  <r>
    <x v="98"/>
    <x v="0"/>
    <x v="0"/>
    <x v="6"/>
    <x v="57"/>
    <n v="4420554.74"/>
  </r>
  <r>
    <x v="98"/>
    <x v="0"/>
    <x v="0"/>
    <x v="6"/>
    <x v="26"/>
    <n v="752394.86"/>
  </r>
  <r>
    <x v="98"/>
    <x v="0"/>
    <x v="0"/>
    <x v="6"/>
    <x v="27"/>
    <n v="813713.86"/>
  </r>
  <r>
    <x v="98"/>
    <x v="0"/>
    <x v="0"/>
    <x v="6"/>
    <x v="28"/>
    <n v="18294.13"/>
  </r>
  <r>
    <x v="98"/>
    <x v="0"/>
    <x v="0"/>
    <x v="6"/>
    <x v="29"/>
    <n v="75192.5"/>
  </r>
  <r>
    <x v="98"/>
    <x v="0"/>
    <x v="0"/>
    <x v="6"/>
    <x v="50"/>
    <n v="93.3"/>
  </r>
  <r>
    <x v="98"/>
    <x v="0"/>
    <x v="0"/>
    <x v="6"/>
    <x v="30"/>
    <n v="917398.4"/>
  </r>
  <r>
    <x v="98"/>
    <x v="0"/>
    <x v="0"/>
    <x v="6"/>
    <x v="31"/>
    <n v="452.35"/>
  </r>
  <r>
    <x v="98"/>
    <x v="0"/>
    <x v="0"/>
    <x v="6"/>
    <x v="33"/>
    <n v="1536168.61"/>
  </r>
  <r>
    <x v="98"/>
    <x v="0"/>
    <x v="0"/>
    <x v="6"/>
    <x v="34"/>
    <n v="473154.36"/>
  </r>
  <r>
    <x v="98"/>
    <x v="0"/>
    <x v="0"/>
    <x v="6"/>
    <x v="35"/>
    <n v="4132.21"/>
  </r>
  <r>
    <x v="98"/>
    <x v="0"/>
    <x v="0"/>
    <x v="6"/>
    <x v="36"/>
    <n v="352498.03"/>
  </r>
  <r>
    <x v="98"/>
    <x v="0"/>
    <x v="0"/>
    <x v="6"/>
    <x v="58"/>
    <n v="50"/>
  </r>
  <r>
    <x v="98"/>
    <x v="0"/>
    <x v="0"/>
    <x v="6"/>
    <x v="59"/>
    <n v="72077.710000000006"/>
  </r>
  <r>
    <x v="98"/>
    <x v="0"/>
    <x v="0"/>
    <x v="6"/>
    <x v="68"/>
    <n v="17912.95"/>
  </r>
  <r>
    <x v="98"/>
    <x v="0"/>
    <x v="0"/>
    <x v="6"/>
    <x v="51"/>
    <n v="10680.55"/>
  </r>
  <r>
    <x v="98"/>
    <x v="0"/>
    <x v="0"/>
    <x v="6"/>
    <x v="52"/>
    <n v="169.82"/>
  </r>
  <r>
    <x v="98"/>
    <x v="0"/>
    <x v="0"/>
    <x v="6"/>
    <x v="67"/>
    <n v="1054188.5"/>
  </r>
  <r>
    <x v="98"/>
    <x v="0"/>
    <x v="0"/>
    <x v="6"/>
    <x v="37"/>
    <n v="1506972.06"/>
  </r>
  <r>
    <x v="98"/>
    <x v="0"/>
    <x v="0"/>
    <x v="6"/>
    <x v="38"/>
    <n v="917109.95"/>
  </r>
  <r>
    <x v="98"/>
    <x v="0"/>
    <x v="0"/>
    <x v="6"/>
    <x v="39"/>
    <n v="9204.8700000000008"/>
  </r>
  <r>
    <x v="98"/>
    <x v="0"/>
    <x v="0"/>
    <x v="6"/>
    <x v="40"/>
    <n v="16869.25"/>
  </r>
  <r>
    <x v="98"/>
    <x v="0"/>
    <x v="0"/>
    <x v="6"/>
    <x v="41"/>
    <n v="46630"/>
  </r>
  <r>
    <x v="98"/>
    <x v="0"/>
    <x v="0"/>
    <x v="6"/>
    <x v="42"/>
    <n v="5990933.4900000002"/>
  </r>
  <r>
    <x v="98"/>
    <x v="0"/>
    <x v="0"/>
    <x v="6"/>
    <x v="43"/>
    <n v="113050.02"/>
  </r>
  <r>
    <x v="98"/>
    <x v="0"/>
    <x v="0"/>
    <x v="6"/>
    <x v="60"/>
    <n v="406234.48"/>
  </r>
  <r>
    <x v="98"/>
    <x v="0"/>
    <x v="0"/>
    <x v="6"/>
    <x v="45"/>
    <n v="2186471.9500000002"/>
  </r>
  <r>
    <x v="98"/>
    <x v="0"/>
    <x v="0"/>
    <x v="6"/>
    <x v="46"/>
    <n v="112244.2"/>
  </r>
  <r>
    <x v="98"/>
    <x v="0"/>
    <x v="0"/>
    <x v="6"/>
    <x v="81"/>
    <n v="20000"/>
  </r>
  <r>
    <x v="98"/>
    <x v="0"/>
    <x v="0"/>
    <x v="7"/>
    <x v="43"/>
    <n v="458912.34"/>
  </r>
  <r>
    <x v="98"/>
    <x v="0"/>
    <x v="0"/>
    <x v="8"/>
    <x v="48"/>
    <n v="132003.57"/>
  </r>
  <r>
    <x v="98"/>
    <x v="0"/>
    <x v="1"/>
    <x v="0"/>
    <x v="0"/>
    <n v="497061.21"/>
  </r>
  <r>
    <x v="98"/>
    <x v="0"/>
    <x v="1"/>
    <x v="1"/>
    <x v="0"/>
    <n v="-528302.46"/>
  </r>
  <r>
    <x v="98"/>
    <x v="0"/>
    <x v="1"/>
    <x v="2"/>
    <x v="1"/>
    <n v="14484176.869999999"/>
  </r>
  <r>
    <x v="98"/>
    <x v="0"/>
    <x v="1"/>
    <x v="2"/>
    <x v="2"/>
    <n v="1135250.3"/>
  </r>
  <r>
    <x v="98"/>
    <x v="0"/>
    <x v="1"/>
    <x v="2"/>
    <x v="3"/>
    <n v="1921689.43"/>
  </r>
  <r>
    <x v="98"/>
    <x v="0"/>
    <x v="1"/>
    <x v="2"/>
    <x v="4"/>
    <n v="12863344.66"/>
  </r>
  <r>
    <x v="98"/>
    <x v="0"/>
    <x v="1"/>
    <x v="2"/>
    <x v="5"/>
    <n v="80894.86"/>
  </r>
  <r>
    <x v="98"/>
    <x v="0"/>
    <x v="1"/>
    <x v="3"/>
    <x v="1"/>
    <n v="17465222.149999999"/>
  </r>
  <r>
    <x v="98"/>
    <x v="0"/>
    <x v="1"/>
    <x v="3"/>
    <x v="2"/>
    <n v="490022.07"/>
  </r>
  <r>
    <x v="98"/>
    <x v="0"/>
    <x v="1"/>
    <x v="3"/>
    <x v="3"/>
    <n v="865886.54"/>
  </r>
  <r>
    <x v="98"/>
    <x v="0"/>
    <x v="1"/>
    <x v="3"/>
    <x v="4"/>
    <n v="2362975.4300000002"/>
  </r>
  <r>
    <x v="98"/>
    <x v="0"/>
    <x v="1"/>
    <x v="3"/>
    <x v="5"/>
    <n v="302046.46000000002"/>
  </r>
  <r>
    <x v="98"/>
    <x v="0"/>
    <x v="1"/>
    <x v="4"/>
    <x v="6"/>
    <n v="7311.15"/>
  </r>
  <r>
    <x v="98"/>
    <x v="0"/>
    <x v="1"/>
    <x v="4"/>
    <x v="55"/>
    <n v="13994.94"/>
  </r>
  <r>
    <x v="98"/>
    <x v="0"/>
    <x v="1"/>
    <x v="4"/>
    <x v="7"/>
    <n v="2515959.31"/>
  </r>
  <r>
    <x v="98"/>
    <x v="0"/>
    <x v="1"/>
    <x v="4"/>
    <x v="8"/>
    <n v="1478441.06"/>
  </r>
  <r>
    <x v="98"/>
    <x v="0"/>
    <x v="1"/>
    <x v="4"/>
    <x v="9"/>
    <n v="3181251.71"/>
  </r>
  <r>
    <x v="98"/>
    <x v="0"/>
    <x v="1"/>
    <x v="4"/>
    <x v="10"/>
    <n v="1876871.73"/>
  </r>
  <r>
    <x v="98"/>
    <x v="0"/>
    <x v="1"/>
    <x v="4"/>
    <x v="11"/>
    <n v="51451.1"/>
  </r>
  <r>
    <x v="98"/>
    <x v="0"/>
    <x v="1"/>
    <x v="4"/>
    <x v="12"/>
    <n v="40818.18"/>
  </r>
  <r>
    <x v="98"/>
    <x v="0"/>
    <x v="1"/>
    <x v="4"/>
    <x v="13"/>
    <n v="39703.29"/>
  </r>
  <r>
    <x v="98"/>
    <x v="0"/>
    <x v="1"/>
    <x v="4"/>
    <x v="14"/>
    <n v="134340.10999999999"/>
  </r>
  <r>
    <x v="98"/>
    <x v="0"/>
    <x v="1"/>
    <x v="4"/>
    <x v="15"/>
    <n v="3094695.31"/>
  </r>
  <r>
    <x v="98"/>
    <x v="0"/>
    <x v="1"/>
    <x v="4"/>
    <x v="16"/>
    <n v="3993547.48"/>
  </r>
  <r>
    <x v="98"/>
    <x v="0"/>
    <x v="1"/>
    <x v="4"/>
    <x v="17"/>
    <n v="47575.79"/>
  </r>
  <r>
    <x v="98"/>
    <x v="0"/>
    <x v="1"/>
    <x v="4"/>
    <x v="56"/>
    <n v="62165.99"/>
  </r>
  <r>
    <x v="98"/>
    <x v="0"/>
    <x v="1"/>
    <x v="5"/>
    <x v="18"/>
    <n v="2157962.9300000002"/>
  </r>
  <r>
    <x v="98"/>
    <x v="0"/>
    <x v="1"/>
    <x v="5"/>
    <x v="20"/>
    <n v="122655.19"/>
  </r>
  <r>
    <x v="98"/>
    <x v="0"/>
    <x v="1"/>
    <x v="5"/>
    <x v="21"/>
    <n v="135511.97"/>
  </r>
  <r>
    <x v="98"/>
    <x v="0"/>
    <x v="1"/>
    <x v="5"/>
    <x v="22"/>
    <n v="1910361.4"/>
  </r>
  <r>
    <x v="98"/>
    <x v="0"/>
    <x v="1"/>
    <x v="6"/>
    <x v="23"/>
    <n v="205417.08"/>
  </r>
  <r>
    <x v="98"/>
    <x v="0"/>
    <x v="1"/>
    <x v="6"/>
    <x v="24"/>
    <n v="251687.57"/>
  </r>
  <r>
    <x v="98"/>
    <x v="0"/>
    <x v="1"/>
    <x v="6"/>
    <x v="25"/>
    <n v="976217.32"/>
  </r>
  <r>
    <x v="98"/>
    <x v="0"/>
    <x v="1"/>
    <x v="6"/>
    <x v="57"/>
    <n v="21875"/>
  </r>
  <r>
    <x v="98"/>
    <x v="0"/>
    <x v="1"/>
    <x v="6"/>
    <x v="26"/>
    <n v="206091.42"/>
  </r>
  <r>
    <x v="98"/>
    <x v="0"/>
    <x v="1"/>
    <x v="6"/>
    <x v="27"/>
    <n v="238276.3"/>
  </r>
  <r>
    <x v="98"/>
    <x v="0"/>
    <x v="1"/>
    <x v="6"/>
    <x v="28"/>
    <n v="206915.09"/>
  </r>
  <r>
    <x v="98"/>
    <x v="0"/>
    <x v="1"/>
    <x v="6"/>
    <x v="50"/>
    <n v="242.83"/>
  </r>
  <r>
    <x v="98"/>
    <x v="0"/>
    <x v="1"/>
    <x v="6"/>
    <x v="30"/>
    <n v="288804.5"/>
  </r>
  <r>
    <x v="98"/>
    <x v="0"/>
    <x v="1"/>
    <x v="6"/>
    <x v="35"/>
    <n v="40365"/>
  </r>
  <r>
    <x v="98"/>
    <x v="0"/>
    <x v="1"/>
    <x v="6"/>
    <x v="36"/>
    <n v="100774.36"/>
  </r>
  <r>
    <x v="98"/>
    <x v="0"/>
    <x v="1"/>
    <x v="6"/>
    <x v="58"/>
    <n v="810"/>
  </r>
  <r>
    <x v="98"/>
    <x v="0"/>
    <x v="1"/>
    <x v="6"/>
    <x v="59"/>
    <n v="136357.66"/>
  </r>
  <r>
    <x v="98"/>
    <x v="0"/>
    <x v="1"/>
    <x v="6"/>
    <x v="68"/>
    <n v="266757.23"/>
  </r>
  <r>
    <x v="98"/>
    <x v="0"/>
    <x v="1"/>
    <x v="6"/>
    <x v="38"/>
    <n v="137250.79"/>
  </r>
  <r>
    <x v="98"/>
    <x v="0"/>
    <x v="1"/>
    <x v="6"/>
    <x v="42"/>
    <n v="3173.33"/>
  </r>
  <r>
    <x v="98"/>
    <x v="0"/>
    <x v="1"/>
    <x v="6"/>
    <x v="43"/>
    <n v="29455.83"/>
  </r>
  <r>
    <x v="98"/>
    <x v="0"/>
    <x v="1"/>
    <x v="6"/>
    <x v="46"/>
    <n v="64000.42"/>
  </r>
  <r>
    <x v="98"/>
    <x v="0"/>
    <x v="1"/>
    <x v="6"/>
    <x v="87"/>
    <n v="3392"/>
  </r>
  <r>
    <x v="98"/>
    <x v="0"/>
    <x v="1"/>
    <x v="7"/>
    <x v="43"/>
    <n v="129704"/>
  </r>
  <r>
    <x v="98"/>
    <x v="0"/>
    <x v="1"/>
    <x v="8"/>
    <x v="65"/>
    <n v="1640686.56"/>
  </r>
  <r>
    <x v="98"/>
    <x v="0"/>
    <x v="1"/>
    <x v="8"/>
    <x v="48"/>
    <n v="226846.3"/>
  </r>
  <r>
    <x v="99"/>
    <x v="0"/>
    <x v="0"/>
    <x v="0"/>
    <x v="0"/>
    <n v="15110.75"/>
  </r>
  <r>
    <x v="99"/>
    <x v="0"/>
    <x v="0"/>
    <x v="1"/>
    <x v="0"/>
    <n v="-80479.41"/>
  </r>
  <r>
    <x v="99"/>
    <x v="0"/>
    <x v="0"/>
    <x v="2"/>
    <x v="1"/>
    <n v="17396254.829999998"/>
  </r>
  <r>
    <x v="99"/>
    <x v="0"/>
    <x v="0"/>
    <x v="2"/>
    <x v="2"/>
    <n v="383069.65"/>
  </r>
  <r>
    <x v="99"/>
    <x v="0"/>
    <x v="0"/>
    <x v="2"/>
    <x v="3"/>
    <n v="326176.42"/>
  </r>
  <r>
    <x v="99"/>
    <x v="0"/>
    <x v="0"/>
    <x v="2"/>
    <x v="4"/>
    <n v="1207766.8899999999"/>
  </r>
  <r>
    <x v="99"/>
    <x v="0"/>
    <x v="0"/>
    <x v="2"/>
    <x v="5"/>
    <n v="121326"/>
  </r>
  <r>
    <x v="99"/>
    <x v="0"/>
    <x v="0"/>
    <x v="2"/>
    <x v="54"/>
    <n v="503818"/>
  </r>
  <r>
    <x v="99"/>
    <x v="0"/>
    <x v="0"/>
    <x v="3"/>
    <x v="1"/>
    <n v="7009118.3499999996"/>
  </r>
  <r>
    <x v="99"/>
    <x v="0"/>
    <x v="0"/>
    <x v="3"/>
    <x v="2"/>
    <n v="44693.21"/>
  </r>
  <r>
    <x v="99"/>
    <x v="0"/>
    <x v="0"/>
    <x v="3"/>
    <x v="3"/>
    <n v="106593.59"/>
  </r>
  <r>
    <x v="99"/>
    <x v="0"/>
    <x v="0"/>
    <x v="3"/>
    <x v="4"/>
    <n v="33702.11"/>
  </r>
  <r>
    <x v="99"/>
    <x v="0"/>
    <x v="0"/>
    <x v="3"/>
    <x v="5"/>
    <n v="104815"/>
  </r>
  <r>
    <x v="99"/>
    <x v="0"/>
    <x v="0"/>
    <x v="4"/>
    <x v="7"/>
    <n v="1488448.38"/>
  </r>
  <r>
    <x v="99"/>
    <x v="0"/>
    <x v="0"/>
    <x v="4"/>
    <x v="8"/>
    <n v="491991.86"/>
  </r>
  <r>
    <x v="99"/>
    <x v="0"/>
    <x v="0"/>
    <x v="4"/>
    <x v="9"/>
    <n v="3003986.5"/>
  </r>
  <r>
    <x v="99"/>
    <x v="0"/>
    <x v="0"/>
    <x v="4"/>
    <x v="10"/>
    <n v="858003.54"/>
  </r>
  <r>
    <x v="99"/>
    <x v="0"/>
    <x v="0"/>
    <x v="4"/>
    <x v="11"/>
    <n v="48159.65"/>
  </r>
  <r>
    <x v="99"/>
    <x v="0"/>
    <x v="0"/>
    <x v="4"/>
    <x v="12"/>
    <n v="16125.81"/>
  </r>
  <r>
    <x v="99"/>
    <x v="0"/>
    <x v="0"/>
    <x v="4"/>
    <x v="13"/>
    <n v="95120.69"/>
  </r>
  <r>
    <x v="99"/>
    <x v="0"/>
    <x v="0"/>
    <x v="4"/>
    <x v="14"/>
    <n v="129113.38"/>
  </r>
  <r>
    <x v="99"/>
    <x v="0"/>
    <x v="0"/>
    <x v="4"/>
    <x v="15"/>
    <n v="2594163.2999999998"/>
  </r>
  <r>
    <x v="99"/>
    <x v="0"/>
    <x v="0"/>
    <x v="4"/>
    <x v="16"/>
    <n v="1583775.85"/>
  </r>
  <r>
    <x v="99"/>
    <x v="0"/>
    <x v="0"/>
    <x v="4"/>
    <x v="17"/>
    <n v="28855.79"/>
  </r>
  <r>
    <x v="99"/>
    <x v="0"/>
    <x v="0"/>
    <x v="4"/>
    <x v="56"/>
    <n v="9683.06"/>
  </r>
  <r>
    <x v="99"/>
    <x v="0"/>
    <x v="0"/>
    <x v="5"/>
    <x v="18"/>
    <n v="705681.39"/>
  </r>
  <r>
    <x v="99"/>
    <x v="0"/>
    <x v="0"/>
    <x v="5"/>
    <x v="19"/>
    <n v="42997.03"/>
  </r>
  <r>
    <x v="99"/>
    <x v="0"/>
    <x v="0"/>
    <x v="5"/>
    <x v="20"/>
    <n v="613580.4"/>
  </r>
  <r>
    <x v="99"/>
    <x v="0"/>
    <x v="0"/>
    <x v="5"/>
    <x v="21"/>
    <n v="213220.04"/>
  </r>
  <r>
    <x v="99"/>
    <x v="0"/>
    <x v="0"/>
    <x v="5"/>
    <x v="22"/>
    <n v="97078.45"/>
  </r>
  <r>
    <x v="99"/>
    <x v="0"/>
    <x v="0"/>
    <x v="6"/>
    <x v="23"/>
    <n v="3555.29"/>
  </r>
  <r>
    <x v="99"/>
    <x v="0"/>
    <x v="0"/>
    <x v="6"/>
    <x v="24"/>
    <n v="69887.429999999993"/>
  </r>
  <r>
    <x v="99"/>
    <x v="0"/>
    <x v="0"/>
    <x v="6"/>
    <x v="25"/>
    <n v="48007.55"/>
  </r>
  <r>
    <x v="99"/>
    <x v="0"/>
    <x v="0"/>
    <x v="6"/>
    <x v="49"/>
    <n v="799949.59"/>
  </r>
  <r>
    <x v="99"/>
    <x v="0"/>
    <x v="0"/>
    <x v="6"/>
    <x v="57"/>
    <n v="329275.25"/>
  </r>
  <r>
    <x v="99"/>
    <x v="0"/>
    <x v="0"/>
    <x v="6"/>
    <x v="26"/>
    <n v="241522.61"/>
  </r>
  <r>
    <x v="99"/>
    <x v="0"/>
    <x v="0"/>
    <x v="6"/>
    <x v="27"/>
    <n v="1115331.2"/>
  </r>
  <r>
    <x v="99"/>
    <x v="0"/>
    <x v="0"/>
    <x v="6"/>
    <x v="50"/>
    <n v="15558.47"/>
  </r>
  <r>
    <x v="99"/>
    <x v="0"/>
    <x v="0"/>
    <x v="6"/>
    <x v="31"/>
    <n v="139722.13"/>
  </r>
  <r>
    <x v="99"/>
    <x v="0"/>
    <x v="0"/>
    <x v="6"/>
    <x v="32"/>
    <n v="4664.5600000000004"/>
  </r>
  <r>
    <x v="99"/>
    <x v="0"/>
    <x v="0"/>
    <x v="6"/>
    <x v="34"/>
    <n v="82172.81"/>
  </r>
  <r>
    <x v="99"/>
    <x v="0"/>
    <x v="0"/>
    <x v="6"/>
    <x v="35"/>
    <n v="324275.03000000003"/>
  </r>
  <r>
    <x v="99"/>
    <x v="0"/>
    <x v="0"/>
    <x v="6"/>
    <x v="36"/>
    <n v="93472.75"/>
  </r>
  <r>
    <x v="99"/>
    <x v="0"/>
    <x v="0"/>
    <x v="6"/>
    <x v="59"/>
    <n v="134.31"/>
  </r>
  <r>
    <x v="99"/>
    <x v="0"/>
    <x v="0"/>
    <x v="6"/>
    <x v="67"/>
    <n v="45687.47"/>
  </r>
  <r>
    <x v="99"/>
    <x v="0"/>
    <x v="0"/>
    <x v="6"/>
    <x v="37"/>
    <n v="344167"/>
  </r>
  <r>
    <x v="99"/>
    <x v="0"/>
    <x v="0"/>
    <x v="6"/>
    <x v="38"/>
    <n v="425641.75"/>
  </r>
  <r>
    <x v="99"/>
    <x v="0"/>
    <x v="0"/>
    <x v="6"/>
    <x v="40"/>
    <n v="21129.55"/>
  </r>
  <r>
    <x v="99"/>
    <x v="0"/>
    <x v="0"/>
    <x v="6"/>
    <x v="41"/>
    <n v="750547.15"/>
  </r>
  <r>
    <x v="99"/>
    <x v="0"/>
    <x v="0"/>
    <x v="6"/>
    <x v="42"/>
    <n v="453925.79"/>
  </r>
  <r>
    <x v="99"/>
    <x v="0"/>
    <x v="0"/>
    <x v="6"/>
    <x v="53"/>
    <n v="22684.67"/>
  </r>
  <r>
    <x v="99"/>
    <x v="0"/>
    <x v="0"/>
    <x v="6"/>
    <x v="43"/>
    <n v="3520"/>
  </r>
  <r>
    <x v="99"/>
    <x v="0"/>
    <x v="0"/>
    <x v="6"/>
    <x v="44"/>
    <n v="701"/>
  </r>
  <r>
    <x v="99"/>
    <x v="0"/>
    <x v="0"/>
    <x v="6"/>
    <x v="60"/>
    <n v="101182.18"/>
  </r>
  <r>
    <x v="99"/>
    <x v="0"/>
    <x v="0"/>
    <x v="6"/>
    <x v="45"/>
    <n v="363570.13"/>
  </r>
  <r>
    <x v="99"/>
    <x v="0"/>
    <x v="0"/>
    <x v="6"/>
    <x v="46"/>
    <n v="30402.37"/>
  </r>
  <r>
    <x v="99"/>
    <x v="0"/>
    <x v="0"/>
    <x v="7"/>
    <x v="43"/>
    <n v="21280.82"/>
  </r>
  <r>
    <x v="99"/>
    <x v="0"/>
    <x v="0"/>
    <x v="8"/>
    <x v="62"/>
    <n v="13277.64"/>
  </r>
  <r>
    <x v="99"/>
    <x v="0"/>
    <x v="0"/>
    <x v="8"/>
    <x v="63"/>
    <n v="29015.75"/>
  </r>
  <r>
    <x v="99"/>
    <x v="0"/>
    <x v="1"/>
    <x v="0"/>
    <x v="0"/>
    <n v="65368.66"/>
  </r>
  <r>
    <x v="99"/>
    <x v="0"/>
    <x v="1"/>
    <x v="2"/>
    <x v="1"/>
    <n v="70152.86"/>
  </r>
  <r>
    <x v="99"/>
    <x v="0"/>
    <x v="1"/>
    <x v="2"/>
    <x v="2"/>
    <n v="5022.5"/>
  </r>
  <r>
    <x v="99"/>
    <x v="0"/>
    <x v="1"/>
    <x v="2"/>
    <x v="3"/>
    <n v="25022.75"/>
  </r>
  <r>
    <x v="99"/>
    <x v="0"/>
    <x v="1"/>
    <x v="2"/>
    <x v="4"/>
    <n v="82042.990000000005"/>
  </r>
  <r>
    <x v="99"/>
    <x v="0"/>
    <x v="1"/>
    <x v="2"/>
    <x v="5"/>
    <n v="159866.12"/>
  </r>
  <r>
    <x v="99"/>
    <x v="0"/>
    <x v="1"/>
    <x v="3"/>
    <x v="1"/>
    <n v="612406.84"/>
  </r>
  <r>
    <x v="99"/>
    <x v="0"/>
    <x v="1"/>
    <x v="3"/>
    <x v="2"/>
    <n v="139673.93"/>
  </r>
  <r>
    <x v="99"/>
    <x v="0"/>
    <x v="1"/>
    <x v="3"/>
    <x v="3"/>
    <n v="141421.95000000001"/>
  </r>
  <r>
    <x v="99"/>
    <x v="0"/>
    <x v="1"/>
    <x v="3"/>
    <x v="4"/>
    <n v="255969.03"/>
  </r>
  <r>
    <x v="99"/>
    <x v="0"/>
    <x v="1"/>
    <x v="3"/>
    <x v="5"/>
    <n v="152226.62"/>
  </r>
  <r>
    <x v="99"/>
    <x v="0"/>
    <x v="1"/>
    <x v="4"/>
    <x v="7"/>
    <n v="25781.360000000001"/>
  </r>
  <r>
    <x v="99"/>
    <x v="0"/>
    <x v="1"/>
    <x v="4"/>
    <x v="8"/>
    <n v="139917.04"/>
  </r>
  <r>
    <x v="99"/>
    <x v="0"/>
    <x v="1"/>
    <x v="4"/>
    <x v="9"/>
    <n v="27497.599999999999"/>
  </r>
  <r>
    <x v="99"/>
    <x v="0"/>
    <x v="1"/>
    <x v="4"/>
    <x v="10"/>
    <n v="222662.83"/>
  </r>
  <r>
    <x v="99"/>
    <x v="0"/>
    <x v="1"/>
    <x v="4"/>
    <x v="11"/>
    <n v="749.56"/>
  </r>
  <r>
    <x v="99"/>
    <x v="0"/>
    <x v="1"/>
    <x v="4"/>
    <x v="12"/>
    <n v="4490.2299999999996"/>
  </r>
  <r>
    <x v="99"/>
    <x v="0"/>
    <x v="1"/>
    <x v="4"/>
    <x v="13"/>
    <n v="529.69000000000005"/>
  </r>
  <r>
    <x v="99"/>
    <x v="0"/>
    <x v="1"/>
    <x v="4"/>
    <x v="14"/>
    <n v="73903.539999999994"/>
  </r>
  <r>
    <x v="99"/>
    <x v="0"/>
    <x v="1"/>
    <x v="4"/>
    <x v="15"/>
    <n v="7727.76"/>
  </r>
  <r>
    <x v="99"/>
    <x v="0"/>
    <x v="1"/>
    <x v="4"/>
    <x v="16"/>
    <n v="357893.71"/>
  </r>
  <r>
    <x v="99"/>
    <x v="0"/>
    <x v="1"/>
    <x v="4"/>
    <x v="17"/>
    <n v="445.23"/>
  </r>
  <r>
    <x v="99"/>
    <x v="0"/>
    <x v="1"/>
    <x v="4"/>
    <x v="56"/>
    <n v="2739.87"/>
  </r>
  <r>
    <x v="99"/>
    <x v="0"/>
    <x v="1"/>
    <x v="5"/>
    <x v="18"/>
    <n v="167686.49"/>
  </r>
  <r>
    <x v="99"/>
    <x v="0"/>
    <x v="1"/>
    <x v="5"/>
    <x v="21"/>
    <n v="48107.78"/>
  </r>
  <r>
    <x v="99"/>
    <x v="0"/>
    <x v="1"/>
    <x v="6"/>
    <x v="25"/>
    <n v="50460"/>
  </r>
  <r>
    <x v="99"/>
    <x v="0"/>
    <x v="1"/>
    <x v="6"/>
    <x v="26"/>
    <n v="9505.84"/>
  </r>
  <r>
    <x v="99"/>
    <x v="0"/>
    <x v="1"/>
    <x v="6"/>
    <x v="27"/>
    <n v="424523.79"/>
  </r>
  <r>
    <x v="99"/>
    <x v="0"/>
    <x v="1"/>
    <x v="6"/>
    <x v="28"/>
    <n v="39372.400000000001"/>
  </r>
  <r>
    <x v="99"/>
    <x v="0"/>
    <x v="1"/>
    <x v="6"/>
    <x v="29"/>
    <n v="62152.19"/>
  </r>
  <r>
    <x v="99"/>
    <x v="0"/>
    <x v="1"/>
    <x v="6"/>
    <x v="50"/>
    <n v="15194.95"/>
  </r>
  <r>
    <x v="99"/>
    <x v="0"/>
    <x v="1"/>
    <x v="6"/>
    <x v="33"/>
    <n v="132913.5"/>
  </r>
  <r>
    <x v="99"/>
    <x v="0"/>
    <x v="1"/>
    <x v="6"/>
    <x v="35"/>
    <n v="364040.96000000002"/>
  </r>
  <r>
    <x v="99"/>
    <x v="0"/>
    <x v="1"/>
    <x v="6"/>
    <x v="36"/>
    <n v="455.68"/>
  </r>
  <r>
    <x v="99"/>
    <x v="0"/>
    <x v="1"/>
    <x v="6"/>
    <x v="38"/>
    <n v="17980.46"/>
  </r>
  <r>
    <x v="99"/>
    <x v="0"/>
    <x v="1"/>
    <x v="6"/>
    <x v="43"/>
    <n v="2891"/>
  </r>
  <r>
    <x v="99"/>
    <x v="0"/>
    <x v="1"/>
    <x v="6"/>
    <x v="46"/>
    <n v="17931.2"/>
  </r>
  <r>
    <x v="99"/>
    <x v="0"/>
    <x v="1"/>
    <x v="7"/>
    <x v="43"/>
    <n v="4445.79"/>
  </r>
  <r>
    <x v="99"/>
    <x v="0"/>
    <x v="1"/>
    <x v="8"/>
    <x v="62"/>
    <n v="16756.53"/>
  </r>
  <r>
    <x v="100"/>
    <x v="0"/>
    <x v="0"/>
    <x v="0"/>
    <x v="0"/>
    <n v="93372.03"/>
  </r>
  <r>
    <x v="100"/>
    <x v="0"/>
    <x v="0"/>
    <x v="1"/>
    <x v="0"/>
    <n v="-93372.03"/>
  </r>
  <r>
    <x v="100"/>
    <x v="0"/>
    <x v="0"/>
    <x v="2"/>
    <x v="1"/>
    <n v="17741512.670000002"/>
  </r>
  <r>
    <x v="100"/>
    <x v="0"/>
    <x v="0"/>
    <x v="2"/>
    <x v="2"/>
    <n v="394611.34"/>
  </r>
  <r>
    <x v="100"/>
    <x v="0"/>
    <x v="0"/>
    <x v="2"/>
    <x v="3"/>
    <n v="175215.08"/>
  </r>
  <r>
    <x v="100"/>
    <x v="0"/>
    <x v="0"/>
    <x v="2"/>
    <x v="4"/>
    <n v="1849762.23"/>
  </r>
  <r>
    <x v="100"/>
    <x v="0"/>
    <x v="0"/>
    <x v="2"/>
    <x v="5"/>
    <n v="222181.08"/>
  </r>
  <r>
    <x v="100"/>
    <x v="0"/>
    <x v="0"/>
    <x v="2"/>
    <x v="54"/>
    <n v="105636.08"/>
  </r>
  <r>
    <x v="100"/>
    <x v="0"/>
    <x v="0"/>
    <x v="3"/>
    <x v="1"/>
    <n v="4956127.68"/>
  </r>
  <r>
    <x v="100"/>
    <x v="0"/>
    <x v="0"/>
    <x v="3"/>
    <x v="2"/>
    <n v="197561.88"/>
  </r>
  <r>
    <x v="100"/>
    <x v="0"/>
    <x v="0"/>
    <x v="3"/>
    <x v="3"/>
    <n v="101348.66"/>
  </r>
  <r>
    <x v="100"/>
    <x v="0"/>
    <x v="0"/>
    <x v="3"/>
    <x v="4"/>
    <n v="137975.01"/>
  </r>
  <r>
    <x v="100"/>
    <x v="0"/>
    <x v="0"/>
    <x v="3"/>
    <x v="5"/>
    <n v="54407.4"/>
  </r>
  <r>
    <x v="100"/>
    <x v="0"/>
    <x v="0"/>
    <x v="4"/>
    <x v="6"/>
    <n v="9390.1200000000008"/>
  </r>
  <r>
    <x v="100"/>
    <x v="0"/>
    <x v="0"/>
    <x v="4"/>
    <x v="55"/>
    <n v="433.01"/>
  </r>
  <r>
    <x v="100"/>
    <x v="0"/>
    <x v="0"/>
    <x v="4"/>
    <x v="7"/>
    <n v="1500099.24"/>
  </r>
  <r>
    <x v="100"/>
    <x v="0"/>
    <x v="0"/>
    <x v="4"/>
    <x v="8"/>
    <n v="409066.41"/>
  </r>
  <r>
    <x v="100"/>
    <x v="0"/>
    <x v="0"/>
    <x v="4"/>
    <x v="9"/>
    <n v="3025628.25"/>
  </r>
  <r>
    <x v="100"/>
    <x v="0"/>
    <x v="0"/>
    <x v="4"/>
    <x v="10"/>
    <n v="675855.53"/>
  </r>
  <r>
    <x v="100"/>
    <x v="0"/>
    <x v="0"/>
    <x v="4"/>
    <x v="13"/>
    <n v="81475.92"/>
  </r>
  <r>
    <x v="100"/>
    <x v="0"/>
    <x v="0"/>
    <x v="4"/>
    <x v="14"/>
    <n v="147950.54"/>
  </r>
  <r>
    <x v="100"/>
    <x v="0"/>
    <x v="0"/>
    <x v="4"/>
    <x v="15"/>
    <n v="2453823.2400000002"/>
  </r>
  <r>
    <x v="100"/>
    <x v="0"/>
    <x v="0"/>
    <x v="4"/>
    <x v="16"/>
    <n v="1547537.98"/>
  </r>
  <r>
    <x v="100"/>
    <x v="0"/>
    <x v="0"/>
    <x v="4"/>
    <x v="17"/>
    <n v="73209.52"/>
  </r>
  <r>
    <x v="100"/>
    <x v="0"/>
    <x v="0"/>
    <x v="4"/>
    <x v="56"/>
    <n v="27980.53"/>
  </r>
  <r>
    <x v="100"/>
    <x v="0"/>
    <x v="0"/>
    <x v="5"/>
    <x v="18"/>
    <n v="993703.24"/>
  </r>
  <r>
    <x v="100"/>
    <x v="0"/>
    <x v="0"/>
    <x v="5"/>
    <x v="19"/>
    <n v="127070.13"/>
  </r>
  <r>
    <x v="100"/>
    <x v="0"/>
    <x v="0"/>
    <x v="5"/>
    <x v="20"/>
    <n v="145663.89000000001"/>
  </r>
  <r>
    <x v="100"/>
    <x v="0"/>
    <x v="0"/>
    <x v="5"/>
    <x v="21"/>
    <n v="388047.21"/>
  </r>
  <r>
    <x v="100"/>
    <x v="0"/>
    <x v="0"/>
    <x v="5"/>
    <x v="22"/>
    <n v="31979.1"/>
  </r>
  <r>
    <x v="100"/>
    <x v="0"/>
    <x v="0"/>
    <x v="6"/>
    <x v="25"/>
    <n v="136118.06"/>
  </r>
  <r>
    <x v="100"/>
    <x v="0"/>
    <x v="0"/>
    <x v="6"/>
    <x v="26"/>
    <n v="122795.11"/>
  </r>
  <r>
    <x v="100"/>
    <x v="0"/>
    <x v="0"/>
    <x v="6"/>
    <x v="27"/>
    <n v="1169874.82"/>
  </r>
  <r>
    <x v="100"/>
    <x v="0"/>
    <x v="0"/>
    <x v="6"/>
    <x v="67"/>
    <n v="62235.72"/>
  </r>
  <r>
    <x v="100"/>
    <x v="0"/>
    <x v="0"/>
    <x v="6"/>
    <x v="37"/>
    <n v="50565"/>
  </r>
  <r>
    <x v="100"/>
    <x v="0"/>
    <x v="0"/>
    <x v="6"/>
    <x v="38"/>
    <n v="64593.04"/>
  </r>
  <r>
    <x v="100"/>
    <x v="0"/>
    <x v="0"/>
    <x v="6"/>
    <x v="40"/>
    <n v="42922.45"/>
  </r>
  <r>
    <x v="100"/>
    <x v="0"/>
    <x v="0"/>
    <x v="6"/>
    <x v="41"/>
    <n v="740706.98"/>
  </r>
  <r>
    <x v="100"/>
    <x v="0"/>
    <x v="0"/>
    <x v="6"/>
    <x v="42"/>
    <n v="334511"/>
  </r>
  <r>
    <x v="100"/>
    <x v="0"/>
    <x v="0"/>
    <x v="6"/>
    <x v="43"/>
    <n v="122294.83"/>
  </r>
  <r>
    <x v="100"/>
    <x v="0"/>
    <x v="0"/>
    <x v="6"/>
    <x v="44"/>
    <n v="1237.75"/>
  </r>
  <r>
    <x v="100"/>
    <x v="0"/>
    <x v="0"/>
    <x v="6"/>
    <x v="46"/>
    <n v="54630.86"/>
  </r>
  <r>
    <x v="100"/>
    <x v="0"/>
    <x v="0"/>
    <x v="7"/>
    <x v="43"/>
    <n v="76939.86"/>
  </r>
  <r>
    <x v="100"/>
    <x v="0"/>
    <x v="0"/>
    <x v="8"/>
    <x v="48"/>
    <n v="50576.99"/>
  </r>
  <r>
    <x v="100"/>
    <x v="0"/>
    <x v="1"/>
    <x v="2"/>
    <x v="1"/>
    <n v="424630.14"/>
  </r>
  <r>
    <x v="100"/>
    <x v="0"/>
    <x v="1"/>
    <x v="2"/>
    <x v="2"/>
    <n v="5120.51"/>
  </r>
  <r>
    <x v="100"/>
    <x v="0"/>
    <x v="1"/>
    <x v="2"/>
    <x v="3"/>
    <n v="11250.09"/>
  </r>
  <r>
    <x v="100"/>
    <x v="0"/>
    <x v="1"/>
    <x v="2"/>
    <x v="4"/>
    <n v="435326.5"/>
  </r>
  <r>
    <x v="100"/>
    <x v="0"/>
    <x v="1"/>
    <x v="2"/>
    <x v="5"/>
    <n v="34531.68"/>
  </r>
  <r>
    <x v="100"/>
    <x v="0"/>
    <x v="1"/>
    <x v="2"/>
    <x v="54"/>
    <n v="59.92"/>
  </r>
  <r>
    <x v="100"/>
    <x v="0"/>
    <x v="1"/>
    <x v="3"/>
    <x v="1"/>
    <n v="1193508.8500000001"/>
  </r>
  <r>
    <x v="100"/>
    <x v="0"/>
    <x v="1"/>
    <x v="3"/>
    <x v="2"/>
    <n v="32438.74"/>
  </r>
  <r>
    <x v="100"/>
    <x v="0"/>
    <x v="1"/>
    <x v="3"/>
    <x v="3"/>
    <n v="57982.59"/>
  </r>
  <r>
    <x v="100"/>
    <x v="0"/>
    <x v="1"/>
    <x v="3"/>
    <x v="4"/>
    <n v="129330.6"/>
  </r>
  <r>
    <x v="100"/>
    <x v="0"/>
    <x v="1"/>
    <x v="3"/>
    <x v="5"/>
    <n v="11744.84"/>
  </r>
  <r>
    <x v="100"/>
    <x v="0"/>
    <x v="1"/>
    <x v="4"/>
    <x v="6"/>
    <n v="211.54"/>
  </r>
  <r>
    <x v="100"/>
    <x v="0"/>
    <x v="1"/>
    <x v="4"/>
    <x v="55"/>
    <n v="389.91"/>
  </r>
  <r>
    <x v="100"/>
    <x v="0"/>
    <x v="1"/>
    <x v="4"/>
    <x v="7"/>
    <n v="84394.19"/>
  </r>
  <r>
    <x v="100"/>
    <x v="0"/>
    <x v="1"/>
    <x v="4"/>
    <x v="8"/>
    <n v="100990.88"/>
  </r>
  <r>
    <x v="100"/>
    <x v="0"/>
    <x v="1"/>
    <x v="4"/>
    <x v="9"/>
    <n v="193579.12"/>
  </r>
  <r>
    <x v="100"/>
    <x v="0"/>
    <x v="1"/>
    <x v="4"/>
    <x v="10"/>
    <n v="162538.57999999999"/>
  </r>
  <r>
    <x v="100"/>
    <x v="0"/>
    <x v="1"/>
    <x v="4"/>
    <x v="73"/>
    <n v="19310"/>
  </r>
  <r>
    <x v="100"/>
    <x v="0"/>
    <x v="1"/>
    <x v="4"/>
    <x v="13"/>
    <n v="5807.11"/>
  </r>
  <r>
    <x v="100"/>
    <x v="0"/>
    <x v="1"/>
    <x v="4"/>
    <x v="14"/>
    <n v="10898.61"/>
  </r>
  <r>
    <x v="100"/>
    <x v="0"/>
    <x v="1"/>
    <x v="4"/>
    <x v="15"/>
    <n v="52578.87"/>
  </r>
  <r>
    <x v="100"/>
    <x v="0"/>
    <x v="1"/>
    <x v="4"/>
    <x v="16"/>
    <n v="194529.64"/>
  </r>
  <r>
    <x v="100"/>
    <x v="0"/>
    <x v="1"/>
    <x v="4"/>
    <x v="17"/>
    <n v="2560.5100000000002"/>
  </r>
  <r>
    <x v="100"/>
    <x v="0"/>
    <x v="1"/>
    <x v="4"/>
    <x v="56"/>
    <n v="4968.04"/>
  </r>
  <r>
    <x v="100"/>
    <x v="0"/>
    <x v="1"/>
    <x v="5"/>
    <x v="18"/>
    <n v="711654.21"/>
  </r>
  <r>
    <x v="100"/>
    <x v="0"/>
    <x v="1"/>
    <x v="5"/>
    <x v="19"/>
    <n v="3654.26"/>
  </r>
  <r>
    <x v="100"/>
    <x v="0"/>
    <x v="1"/>
    <x v="5"/>
    <x v="20"/>
    <n v="194787.62"/>
  </r>
  <r>
    <x v="100"/>
    <x v="0"/>
    <x v="1"/>
    <x v="5"/>
    <x v="21"/>
    <n v="12509.71"/>
  </r>
  <r>
    <x v="100"/>
    <x v="0"/>
    <x v="1"/>
    <x v="5"/>
    <x v="22"/>
    <n v="28500.47"/>
  </r>
  <r>
    <x v="100"/>
    <x v="0"/>
    <x v="1"/>
    <x v="6"/>
    <x v="23"/>
    <n v="40332.639999999999"/>
  </r>
  <r>
    <x v="100"/>
    <x v="0"/>
    <x v="1"/>
    <x v="6"/>
    <x v="24"/>
    <n v="49913.63"/>
  </r>
  <r>
    <x v="100"/>
    <x v="0"/>
    <x v="1"/>
    <x v="6"/>
    <x v="26"/>
    <n v="23993.5"/>
  </r>
  <r>
    <x v="100"/>
    <x v="0"/>
    <x v="1"/>
    <x v="6"/>
    <x v="27"/>
    <n v="305965.34999999998"/>
  </r>
  <r>
    <x v="100"/>
    <x v="0"/>
    <x v="1"/>
    <x v="6"/>
    <x v="28"/>
    <n v="43199.14"/>
  </r>
  <r>
    <x v="100"/>
    <x v="0"/>
    <x v="1"/>
    <x v="6"/>
    <x v="29"/>
    <n v="33221.06"/>
  </r>
  <r>
    <x v="100"/>
    <x v="0"/>
    <x v="1"/>
    <x v="6"/>
    <x v="31"/>
    <n v="148628.35"/>
  </r>
  <r>
    <x v="100"/>
    <x v="0"/>
    <x v="1"/>
    <x v="6"/>
    <x v="33"/>
    <n v="196486.79"/>
  </r>
  <r>
    <x v="100"/>
    <x v="0"/>
    <x v="1"/>
    <x v="6"/>
    <x v="34"/>
    <n v="72730.63"/>
  </r>
  <r>
    <x v="100"/>
    <x v="0"/>
    <x v="1"/>
    <x v="6"/>
    <x v="35"/>
    <n v="284774.02"/>
  </r>
  <r>
    <x v="100"/>
    <x v="0"/>
    <x v="1"/>
    <x v="6"/>
    <x v="59"/>
    <n v="23014.25"/>
  </r>
  <r>
    <x v="100"/>
    <x v="0"/>
    <x v="1"/>
    <x v="6"/>
    <x v="51"/>
    <n v="138618.25"/>
  </r>
  <r>
    <x v="100"/>
    <x v="0"/>
    <x v="1"/>
    <x v="6"/>
    <x v="37"/>
    <n v="325332"/>
  </r>
  <r>
    <x v="100"/>
    <x v="0"/>
    <x v="1"/>
    <x v="6"/>
    <x v="38"/>
    <n v="80087.03"/>
  </r>
  <r>
    <x v="100"/>
    <x v="0"/>
    <x v="1"/>
    <x v="6"/>
    <x v="39"/>
    <n v="252"/>
  </r>
  <r>
    <x v="100"/>
    <x v="0"/>
    <x v="1"/>
    <x v="6"/>
    <x v="40"/>
    <n v="16210.44"/>
  </r>
  <r>
    <x v="100"/>
    <x v="0"/>
    <x v="1"/>
    <x v="6"/>
    <x v="43"/>
    <n v="25703.53"/>
  </r>
  <r>
    <x v="100"/>
    <x v="0"/>
    <x v="1"/>
    <x v="6"/>
    <x v="45"/>
    <n v="547927.93999999994"/>
  </r>
  <r>
    <x v="100"/>
    <x v="0"/>
    <x v="1"/>
    <x v="6"/>
    <x v="70"/>
    <n v="9689.94"/>
  </r>
  <r>
    <x v="100"/>
    <x v="0"/>
    <x v="1"/>
    <x v="6"/>
    <x v="46"/>
    <n v="116229.73"/>
  </r>
  <r>
    <x v="100"/>
    <x v="0"/>
    <x v="1"/>
    <x v="7"/>
    <x v="43"/>
    <n v="49716.98"/>
  </r>
  <r>
    <x v="101"/>
    <x v="0"/>
    <x v="0"/>
    <x v="0"/>
    <x v="0"/>
    <n v="216485.23"/>
  </r>
  <r>
    <x v="101"/>
    <x v="0"/>
    <x v="0"/>
    <x v="1"/>
    <x v="0"/>
    <n v="-3659118.79"/>
  </r>
  <r>
    <x v="101"/>
    <x v="0"/>
    <x v="0"/>
    <x v="2"/>
    <x v="1"/>
    <n v="95147692.079999998"/>
  </r>
  <r>
    <x v="101"/>
    <x v="0"/>
    <x v="0"/>
    <x v="2"/>
    <x v="2"/>
    <n v="1962129.71"/>
  </r>
  <r>
    <x v="101"/>
    <x v="0"/>
    <x v="0"/>
    <x v="2"/>
    <x v="3"/>
    <n v="2894975.42"/>
  </r>
  <r>
    <x v="101"/>
    <x v="0"/>
    <x v="0"/>
    <x v="2"/>
    <x v="4"/>
    <n v="4954494.58"/>
  </r>
  <r>
    <x v="101"/>
    <x v="0"/>
    <x v="0"/>
    <x v="2"/>
    <x v="5"/>
    <n v="1178250.6000000001"/>
  </r>
  <r>
    <x v="101"/>
    <x v="0"/>
    <x v="0"/>
    <x v="2"/>
    <x v="54"/>
    <n v="6293.4"/>
  </r>
  <r>
    <x v="101"/>
    <x v="0"/>
    <x v="0"/>
    <x v="3"/>
    <x v="1"/>
    <n v="37908247.439999998"/>
  </r>
  <r>
    <x v="101"/>
    <x v="0"/>
    <x v="0"/>
    <x v="3"/>
    <x v="2"/>
    <n v="680179.76"/>
  </r>
  <r>
    <x v="101"/>
    <x v="0"/>
    <x v="0"/>
    <x v="3"/>
    <x v="3"/>
    <n v="1178156.8999999999"/>
  </r>
  <r>
    <x v="101"/>
    <x v="0"/>
    <x v="0"/>
    <x v="3"/>
    <x v="4"/>
    <n v="260601.47"/>
  </r>
  <r>
    <x v="101"/>
    <x v="0"/>
    <x v="0"/>
    <x v="3"/>
    <x v="5"/>
    <n v="141660.07"/>
  </r>
  <r>
    <x v="101"/>
    <x v="0"/>
    <x v="0"/>
    <x v="4"/>
    <x v="6"/>
    <n v="58659.1"/>
  </r>
  <r>
    <x v="101"/>
    <x v="0"/>
    <x v="0"/>
    <x v="4"/>
    <x v="55"/>
    <n v="11629.21"/>
  </r>
  <r>
    <x v="101"/>
    <x v="0"/>
    <x v="0"/>
    <x v="4"/>
    <x v="7"/>
    <n v="7889687.7699999996"/>
  </r>
  <r>
    <x v="101"/>
    <x v="0"/>
    <x v="0"/>
    <x v="4"/>
    <x v="8"/>
    <n v="2989762.75"/>
  </r>
  <r>
    <x v="101"/>
    <x v="0"/>
    <x v="0"/>
    <x v="4"/>
    <x v="9"/>
    <n v="16006414.25"/>
  </r>
  <r>
    <x v="101"/>
    <x v="0"/>
    <x v="0"/>
    <x v="4"/>
    <x v="10"/>
    <n v="5092120.95"/>
  </r>
  <r>
    <x v="101"/>
    <x v="0"/>
    <x v="0"/>
    <x v="4"/>
    <x v="73"/>
    <n v="258664.26"/>
  </r>
  <r>
    <x v="101"/>
    <x v="0"/>
    <x v="0"/>
    <x v="4"/>
    <x v="74"/>
    <n v="169049.47"/>
  </r>
  <r>
    <x v="101"/>
    <x v="0"/>
    <x v="0"/>
    <x v="4"/>
    <x v="69"/>
    <n v="156374.65"/>
  </r>
  <r>
    <x v="101"/>
    <x v="0"/>
    <x v="0"/>
    <x v="4"/>
    <x v="84"/>
    <n v="20114.169999999998"/>
  </r>
  <r>
    <x v="101"/>
    <x v="0"/>
    <x v="0"/>
    <x v="4"/>
    <x v="11"/>
    <n v="201736.74"/>
  </r>
  <r>
    <x v="101"/>
    <x v="0"/>
    <x v="0"/>
    <x v="4"/>
    <x v="12"/>
    <n v="96364.95"/>
  </r>
  <r>
    <x v="101"/>
    <x v="0"/>
    <x v="0"/>
    <x v="4"/>
    <x v="13"/>
    <n v="364189.3"/>
  </r>
  <r>
    <x v="101"/>
    <x v="0"/>
    <x v="0"/>
    <x v="4"/>
    <x v="14"/>
    <n v="1076569.1599999999"/>
  </r>
  <r>
    <x v="101"/>
    <x v="0"/>
    <x v="0"/>
    <x v="4"/>
    <x v="15"/>
    <n v="12882746.050000001"/>
  </r>
  <r>
    <x v="101"/>
    <x v="0"/>
    <x v="0"/>
    <x v="4"/>
    <x v="16"/>
    <n v="9406160.3800000008"/>
  </r>
  <r>
    <x v="101"/>
    <x v="0"/>
    <x v="0"/>
    <x v="4"/>
    <x v="17"/>
    <n v="1195"/>
  </r>
  <r>
    <x v="101"/>
    <x v="0"/>
    <x v="0"/>
    <x v="5"/>
    <x v="18"/>
    <n v="4983309.34"/>
  </r>
  <r>
    <x v="101"/>
    <x v="0"/>
    <x v="0"/>
    <x v="5"/>
    <x v="19"/>
    <n v="410515.20000000001"/>
  </r>
  <r>
    <x v="101"/>
    <x v="0"/>
    <x v="0"/>
    <x v="5"/>
    <x v="20"/>
    <n v="3336468.22"/>
  </r>
  <r>
    <x v="101"/>
    <x v="0"/>
    <x v="0"/>
    <x v="5"/>
    <x v="21"/>
    <n v="1442628.15"/>
  </r>
  <r>
    <x v="101"/>
    <x v="0"/>
    <x v="0"/>
    <x v="5"/>
    <x v="22"/>
    <n v="944628.38"/>
  </r>
  <r>
    <x v="101"/>
    <x v="0"/>
    <x v="0"/>
    <x v="6"/>
    <x v="23"/>
    <n v="11250"/>
  </r>
  <r>
    <x v="101"/>
    <x v="0"/>
    <x v="0"/>
    <x v="6"/>
    <x v="24"/>
    <n v="181561.93"/>
  </r>
  <r>
    <x v="101"/>
    <x v="0"/>
    <x v="0"/>
    <x v="6"/>
    <x v="25"/>
    <n v="1226744.6000000001"/>
  </r>
  <r>
    <x v="101"/>
    <x v="0"/>
    <x v="0"/>
    <x v="6"/>
    <x v="26"/>
    <n v="245356.31"/>
  </r>
  <r>
    <x v="101"/>
    <x v="0"/>
    <x v="0"/>
    <x v="6"/>
    <x v="27"/>
    <n v="4715756.91"/>
  </r>
  <r>
    <x v="101"/>
    <x v="0"/>
    <x v="0"/>
    <x v="6"/>
    <x v="29"/>
    <n v="86231.1"/>
  </r>
  <r>
    <x v="101"/>
    <x v="0"/>
    <x v="0"/>
    <x v="6"/>
    <x v="50"/>
    <n v="82765.84"/>
  </r>
  <r>
    <x v="101"/>
    <x v="0"/>
    <x v="0"/>
    <x v="6"/>
    <x v="31"/>
    <n v="398486.14"/>
  </r>
  <r>
    <x v="101"/>
    <x v="0"/>
    <x v="0"/>
    <x v="6"/>
    <x v="32"/>
    <n v="55004.4"/>
  </r>
  <r>
    <x v="101"/>
    <x v="0"/>
    <x v="0"/>
    <x v="6"/>
    <x v="33"/>
    <n v="967021.98"/>
  </r>
  <r>
    <x v="101"/>
    <x v="0"/>
    <x v="0"/>
    <x v="6"/>
    <x v="34"/>
    <n v="23199.49"/>
  </r>
  <r>
    <x v="101"/>
    <x v="0"/>
    <x v="0"/>
    <x v="6"/>
    <x v="35"/>
    <n v="3386263.45"/>
  </r>
  <r>
    <x v="101"/>
    <x v="0"/>
    <x v="0"/>
    <x v="6"/>
    <x v="36"/>
    <n v="1057400.02"/>
  </r>
  <r>
    <x v="101"/>
    <x v="0"/>
    <x v="0"/>
    <x v="6"/>
    <x v="58"/>
    <n v="14312.5"/>
  </r>
  <r>
    <x v="101"/>
    <x v="0"/>
    <x v="0"/>
    <x v="6"/>
    <x v="59"/>
    <n v="10215.82"/>
  </r>
  <r>
    <x v="101"/>
    <x v="0"/>
    <x v="0"/>
    <x v="6"/>
    <x v="51"/>
    <n v="327765.31"/>
  </r>
  <r>
    <x v="101"/>
    <x v="0"/>
    <x v="0"/>
    <x v="6"/>
    <x v="66"/>
    <n v="2399.84"/>
  </r>
  <r>
    <x v="101"/>
    <x v="0"/>
    <x v="0"/>
    <x v="6"/>
    <x v="52"/>
    <n v="143708.37"/>
  </r>
  <r>
    <x v="101"/>
    <x v="0"/>
    <x v="0"/>
    <x v="6"/>
    <x v="67"/>
    <n v="43088.959999999999"/>
  </r>
  <r>
    <x v="101"/>
    <x v="0"/>
    <x v="0"/>
    <x v="6"/>
    <x v="37"/>
    <n v="1659329"/>
  </r>
  <r>
    <x v="101"/>
    <x v="0"/>
    <x v="0"/>
    <x v="6"/>
    <x v="38"/>
    <n v="3713162.92"/>
  </r>
  <r>
    <x v="101"/>
    <x v="0"/>
    <x v="0"/>
    <x v="6"/>
    <x v="39"/>
    <n v="21701.39"/>
  </r>
  <r>
    <x v="101"/>
    <x v="0"/>
    <x v="0"/>
    <x v="6"/>
    <x v="40"/>
    <n v="18409.21"/>
  </r>
  <r>
    <x v="101"/>
    <x v="0"/>
    <x v="0"/>
    <x v="6"/>
    <x v="41"/>
    <n v="4292780.41"/>
  </r>
  <r>
    <x v="101"/>
    <x v="0"/>
    <x v="0"/>
    <x v="6"/>
    <x v="43"/>
    <n v="452820.88"/>
  </r>
  <r>
    <x v="101"/>
    <x v="0"/>
    <x v="0"/>
    <x v="6"/>
    <x v="60"/>
    <n v="295438.2"/>
  </r>
  <r>
    <x v="101"/>
    <x v="0"/>
    <x v="0"/>
    <x v="6"/>
    <x v="45"/>
    <n v="1397014.69"/>
  </r>
  <r>
    <x v="101"/>
    <x v="0"/>
    <x v="0"/>
    <x v="6"/>
    <x v="46"/>
    <n v="231869.9"/>
  </r>
  <r>
    <x v="101"/>
    <x v="0"/>
    <x v="0"/>
    <x v="7"/>
    <x v="43"/>
    <n v="260337.1"/>
  </r>
  <r>
    <x v="101"/>
    <x v="0"/>
    <x v="0"/>
    <x v="8"/>
    <x v="62"/>
    <n v="227790.18"/>
  </r>
  <r>
    <x v="101"/>
    <x v="0"/>
    <x v="0"/>
    <x v="8"/>
    <x v="63"/>
    <n v="389446.43"/>
  </r>
  <r>
    <x v="101"/>
    <x v="0"/>
    <x v="0"/>
    <x v="8"/>
    <x v="47"/>
    <n v="13463.01"/>
  </r>
  <r>
    <x v="101"/>
    <x v="0"/>
    <x v="0"/>
    <x v="8"/>
    <x v="48"/>
    <n v="294395.76"/>
  </r>
  <r>
    <x v="101"/>
    <x v="0"/>
    <x v="1"/>
    <x v="0"/>
    <x v="0"/>
    <n v="3442633.56"/>
  </r>
  <r>
    <x v="101"/>
    <x v="0"/>
    <x v="1"/>
    <x v="2"/>
    <x v="1"/>
    <n v="2703776"/>
  </r>
  <r>
    <x v="101"/>
    <x v="0"/>
    <x v="1"/>
    <x v="2"/>
    <x v="2"/>
    <n v="25548.6"/>
  </r>
  <r>
    <x v="101"/>
    <x v="0"/>
    <x v="1"/>
    <x v="2"/>
    <x v="3"/>
    <n v="163720.85999999999"/>
  </r>
  <r>
    <x v="101"/>
    <x v="0"/>
    <x v="1"/>
    <x v="2"/>
    <x v="4"/>
    <n v="9177221.0500000007"/>
  </r>
  <r>
    <x v="101"/>
    <x v="0"/>
    <x v="1"/>
    <x v="2"/>
    <x v="5"/>
    <n v="36334.44"/>
  </r>
  <r>
    <x v="101"/>
    <x v="0"/>
    <x v="1"/>
    <x v="3"/>
    <x v="1"/>
    <n v="1919153.24"/>
  </r>
  <r>
    <x v="101"/>
    <x v="0"/>
    <x v="1"/>
    <x v="3"/>
    <x v="2"/>
    <n v="21461.97"/>
  </r>
  <r>
    <x v="101"/>
    <x v="0"/>
    <x v="1"/>
    <x v="3"/>
    <x v="3"/>
    <n v="270870.44"/>
  </r>
  <r>
    <x v="101"/>
    <x v="0"/>
    <x v="1"/>
    <x v="3"/>
    <x v="4"/>
    <n v="1552227.29"/>
  </r>
  <r>
    <x v="101"/>
    <x v="0"/>
    <x v="1"/>
    <x v="3"/>
    <x v="5"/>
    <n v="1146.79"/>
  </r>
  <r>
    <x v="101"/>
    <x v="0"/>
    <x v="1"/>
    <x v="4"/>
    <x v="6"/>
    <n v="6475.63"/>
  </r>
  <r>
    <x v="101"/>
    <x v="0"/>
    <x v="1"/>
    <x v="4"/>
    <x v="55"/>
    <n v="1091.72"/>
  </r>
  <r>
    <x v="101"/>
    <x v="0"/>
    <x v="1"/>
    <x v="4"/>
    <x v="7"/>
    <n v="907966.03"/>
  </r>
  <r>
    <x v="101"/>
    <x v="0"/>
    <x v="1"/>
    <x v="4"/>
    <x v="8"/>
    <n v="284767.31"/>
  </r>
  <r>
    <x v="101"/>
    <x v="0"/>
    <x v="1"/>
    <x v="4"/>
    <x v="9"/>
    <n v="1864974.28"/>
  </r>
  <r>
    <x v="101"/>
    <x v="0"/>
    <x v="1"/>
    <x v="4"/>
    <x v="10"/>
    <n v="418995.63"/>
  </r>
  <r>
    <x v="101"/>
    <x v="0"/>
    <x v="1"/>
    <x v="4"/>
    <x v="73"/>
    <n v="24243.54"/>
  </r>
  <r>
    <x v="101"/>
    <x v="0"/>
    <x v="1"/>
    <x v="4"/>
    <x v="74"/>
    <n v="11755.54"/>
  </r>
  <r>
    <x v="101"/>
    <x v="0"/>
    <x v="1"/>
    <x v="4"/>
    <x v="11"/>
    <n v="17628.759999999998"/>
  </r>
  <r>
    <x v="101"/>
    <x v="0"/>
    <x v="1"/>
    <x v="4"/>
    <x v="12"/>
    <n v="5537.13"/>
  </r>
  <r>
    <x v="101"/>
    <x v="0"/>
    <x v="1"/>
    <x v="4"/>
    <x v="13"/>
    <n v="36793.33"/>
  </r>
  <r>
    <x v="101"/>
    <x v="0"/>
    <x v="1"/>
    <x v="4"/>
    <x v="14"/>
    <n v="55056.63"/>
  </r>
  <r>
    <x v="101"/>
    <x v="0"/>
    <x v="1"/>
    <x v="4"/>
    <x v="15"/>
    <n v="612321.91"/>
  </r>
  <r>
    <x v="101"/>
    <x v="0"/>
    <x v="1"/>
    <x v="4"/>
    <x v="16"/>
    <n v="552667.55000000005"/>
  </r>
  <r>
    <x v="101"/>
    <x v="0"/>
    <x v="1"/>
    <x v="5"/>
    <x v="18"/>
    <n v="395398.27"/>
  </r>
  <r>
    <x v="101"/>
    <x v="0"/>
    <x v="1"/>
    <x v="5"/>
    <x v="22"/>
    <n v="19094.32"/>
  </r>
  <r>
    <x v="101"/>
    <x v="0"/>
    <x v="1"/>
    <x v="6"/>
    <x v="26"/>
    <n v="40"/>
  </r>
  <r>
    <x v="101"/>
    <x v="0"/>
    <x v="1"/>
    <x v="6"/>
    <x v="27"/>
    <n v="34440.97"/>
  </r>
  <r>
    <x v="101"/>
    <x v="0"/>
    <x v="1"/>
    <x v="6"/>
    <x v="33"/>
    <n v="3585.3"/>
  </r>
  <r>
    <x v="101"/>
    <x v="0"/>
    <x v="1"/>
    <x v="6"/>
    <x v="34"/>
    <n v="4219.8100000000004"/>
  </r>
  <r>
    <x v="101"/>
    <x v="0"/>
    <x v="1"/>
    <x v="6"/>
    <x v="35"/>
    <n v="49659.07"/>
  </r>
  <r>
    <x v="101"/>
    <x v="0"/>
    <x v="1"/>
    <x v="6"/>
    <x v="36"/>
    <n v="2986.4"/>
  </r>
  <r>
    <x v="101"/>
    <x v="0"/>
    <x v="1"/>
    <x v="6"/>
    <x v="58"/>
    <n v="21924"/>
  </r>
  <r>
    <x v="101"/>
    <x v="0"/>
    <x v="1"/>
    <x v="6"/>
    <x v="59"/>
    <n v="1562.42"/>
  </r>
  <r>
    <x v="101"/>
    <x v="0"/>
    <x v="1"/>
    <x v="6"/>
    <x v="67"/>
    <n v="9709.86"/>
  </r>
  <r>
    <x v="101"/>
    <x v="0"/>
    <x v="1"/>
    <x v="6"/>
    <x v="38"/>
    <n v="10184.52"/>
  </r>
  <r>
    <x v="101"/>
    <x v="0"/>
    <x v="1"/>
    <x v="6"/>
    <x v="43"/>
    <n v="5886"/>
  </r>
  <r>
    <x v="101"/>
    <x v="0"/>
    <x v="1"/>
    <x v="6"/>
    <x v="46"/>
    <n v="56989.15"/>
  </r>
  <r>
    <x v="101"/>
    <x v="0"/>
    <x v="1"/>
    <x v="7"/>
    <x v="43"/>
    <n v="12310.28"/>
  </r>
  <r>
    <x v="101"/>
    <x v="0"/>
    <x v="1"/>
    <x v="8"/>
    <x v="62"/>
    <n v="9314.09"/>
  </r>
  <r>
    <x v="101"/>
    <x v="0"/>
    <x v="1"/>
    <x v="8"/>
    <x v="48"/>
    <n v="1681386.71"/>
  </r>
  <r>
    <x v="102"/>
    <x v="0"/>
    <x v="0"/>
    <x v="0"/>
    <x v="0"/>
    <n v="14127.08"/>
  </r>
  <r>
    <x v="102"/>
    <x v="0"/>
    <x v="0"/>
    <x v="1"/>
    <x v="0"/>
    <n v="-52098.64"/>
  </r>
  <r>
    <x v="102"/>
    <x v="0"/>
    <x v="0"/>
    <x v="2"/>
    <x v="1"/>
    <n v="44209879.579999998"/>
  </r>
  <r>
    <x v="102"/>
    <x v="0"/>
    <x v="0"/>
    <x v="2"/>
    <x v="2"/>
    <n v="662048.43999999994"/>
  </r>
  <r>
    <x v="102"/>
    <x v="0"/>
    <x v="0"/>
    <x v="2"/>
    <x v="3"/>
    <n v="510697.27"/>
  </r>
  <r>
    <x v="102"/>
    <x v="0"/>
    <x v="0"/>
    <x v="2"/>
    <x v="4"/>
    <n v="653606.9"/>
  </r>
  <r>
    <x v="102"/>
    <x v="0"/>
    <x v="0"/>
    <x v="2"/>
    <x v="5"/>
    <n v="331755.96000000002"/>
  </r>
  <r>
    <x v="102"/>
    <x v="0"/>
    <x v="0"/>
    <x v="2"/>
    <x v="54"/>
    <n v="491499"/>
  </r>
  <r>
    <x v="102"/>
    <x v="0"/>
    <x v="0"/>
    <x v="3"/>
    <x v="1"/>
    <n v="15405258.869999999"/>
  </r>
  <r>
    <x v="102"/>
    <x v="0"/>
    <x v="0"/>
    <x v="3"/>
    <x v="2"/>
    <n v="504923.25"/>
  </r>
  <r>
    <x v="102"/>
    <x v="0"/>
    <x v="0"/>
    <x v="3"/>
    <x v="3"/>
    <n v="1004484.56"/>
  </r>
  <r>
    <x v="102"/>
    <x v="0"/>
    <x v="0"/>
    <x v="3"/>
    <x v="4"/>
    <n v="116814.59"/>
  </r>
  <r>
    <x v="102"/>
    <x v="0"/>
    <x v="0"/>
    <x v="3"/>
    <x v="5"/>
    <n v="541639.21"/>
  </r>
  <r>
    <x v="102"/>
    <x v="0"/>
    <x v="0"/>
    <x v="4"/>
    <x v="55"/>
    <n v="-"/>
  </r>
  <r>
    <x v="102"/>
    <x v="0"/>
    <x v="0"/>
    <x v="4"/>
    <x v="7"/>
    <n v="3487099.55"/>
  </r>
  <r>
    <x v="102"/>
    <x v="0"/>
    <x v="0"/>
    <x v="4"/>
    <x v="8"/>
    <n v="1314569.7"/>
  </r>
  <r>
    <x v="102"/>
    <x v="0"/>
    <x v="0"/>
    <x v="4"/>
    <x v="9"/>
    <n v="7028581.3600000003"/>
  </r>
  <r>
    <x v="102"/>
    <x v="0"/>
    <x v="0"/>
    <x v="4"/>
    <x v="10"/>
    <n v="2145336.33"/>
  </r>
  <r>
    <x v="102"/>
    <x v="0"/>
    <x v="0"/>
    <x v="4"/>
    <x v="11"/>
    <n v="16472.53"/>
  </r>
  <r>
    <x v="102"/>
    <x v="0"/>
    <x v="0"/>
    <x v="4"/>
    <x v="12"/>
    <n v="9614.48"/>
  </r>
  <r>
    <x v="102"/>
    <x v="0"/>
    <x v="0"/>
    <x v="4"/>
    <x v="13"/>
    <n v="196851.91"/>
  </r>
  <r>
    <x v="102"/>
    <x v="0"/>
    <x v="0"/>
    <x v="4"/>
    <x v="14"/>
    <n v="388064.32"/>
  </r>
  <r>
    <x v="102"/>
    <x v="0"/>
    <x v="0"/>
    <x v="4"/>
    <x v="15"/>
    <n v="6084609.5800000001"/>
  </r>
  <r>
    <x v="102"/>
    <x v="0"/>
    <x v="0"/>
    <x v="4"/>
    <x v="16"/>
    <n v="4894910.4000000004"/>
  </r>
  <r>
    <x v="102"/>
    <x v="0"/>
    <x v="0"/>
    <x v="4"/>
    <x v="17"/>
    <n v="46361.37"/>
  </r>
  <r>
    <x v="102"/>
    <x v="0"/>
    <x v="0"/>
    <x v="4"/>
    <x v="56"/>
    <n v="17099.62"/>
  </r>
  <r>
    <x v="102"/>
    <x v="0"/>
    <x v="0"/>
    <x v="5"/>
    <x v="18"/>
    <n v="2036926.98"/>
  </r>
  <r>
    <x v="102"/>
    <x v="0"/>
    <x v="0"/>
    <x v="5"/>
    <x v="19"/>
    <n v="234118.47"/>
  </r>
  <r>
    <x v="102"/>
    <x v="0"/>
    <x v="0"/>
    <x v="5"/>
    <x v="20"/>
    <n v="535188.06000000006"/>
  </r>
  <r>
    <x v="102"/>
    <x v="0"/>
    <x v="0"/>
    <x v="5"/>
    <x v="21"/>
    <n v="530677.81000000006"/>
  </r>
  <r>
    <x v="102"/>
    <x v="0"/>
    <x v="0"/>
    <x v="5"/>
    <x v="22"/>
    <n v="702697.1"/>
  </r>
  <r>
    <x v="102"/>
    <x v="0"/>
    <x v="0"/>
    <x v="6"/>
    <x v="23"/>
    <n v="431412.12"/>
  </r>
  <r>
    <x v="102"/>
    <x v="0"/>
    <x v="0"/>
    <x v="6"/>
    <x v="24"/>
    <n v="107963.29"/>
  </r>
  <r>
    <x v="102"/>
    <x v="0"/>
    <x v="0"/>
    <x v="6"/>
    <x v="25"/>
    <n v="10739.56"/>
  </r>
  <r>
    <x v="102"/>
    <x v="0"/>
    <x v="0"/>
    <x v="6"/>
    <x v="26"/>
    <n v="106735.17"/>
  </r>
  <r>
    <x v="102"/>
    <x v="0"/>
    <x v="0"/>
    <x v="6"/>
    <x v="27"/>
    <n v="3098727.14"/>
  </r>
  <r>
    <x v="102"/>
    <x v="0"/>
    <x v="0"/>
    <x v="6"/>
    <x v="28"/>
    <n v="2232.5"/>
  </r>
  <r>
    <x v="102"/>
    <x v="0"/>
    <x v="0"/>
    <x v="6"/>
    <x v="29"/>
    <n v="38181.129999999997"/>
  </r>
  <r>
    <x v="102"/>
    <x v="0"/>
    <x v="0"/>
    <x v="6"/>
    <x v="50"/>
    <n v="30603.95"/>
  </r>
  <r>
    <x v="102"/>
    <x v="0"/>
    <x v="0"/>
    <x v="6"/>
    <x v="30"/>
    <n v="115319.96"/>
  </r>
  <r>
    <x v="102"/>
    <x v="0"/>
    <x v="0"/>
    <x v="6"/>
    <x v="31"/>
    <n v="31547.56"/>
  </r>
  <r>
    <x v="102"/>
    <x v="0"/>
    <x v="0"/>
    <x v="6"/>
    <x v="33"/>
    <n v="200020.28"/>
  </r>
  <r>
    <x v="102"/>
    <x v="0"/>
    <x v="0"/>
    <x v="6"/>
    <x v="34"/>
    <n v="344277.99"/>
  </r>
  <r>
    <x v="102"/>
    <x v="0"/>
    <x v="0"/>
    <x v="6"/>
    <x v="35"/>
    <n v="1038999.09"/>
  </r>
  <r>
    <x v="102"/>
    <x v="0"/>
    <x v="0"/>
    <x v="6"/>
    <x v="36"/>
    <n v="292412.90999999997"/>
  </r>
  <r>
    <x v="102"/>
    <x v="0"/>
    <x v="0"/>
    <x v="6"/>
    <x v="59"/>
    <n v="19146.78"/>
  </r>
  <r>
    <x v="102"/>
    <x v="0"/>
    <x v="0"/>
    <x v="6"/>
    <x v="68"/>
    <n v="143207.82999999999"/>
  </r>
  <r>
    <x v="102"/>
    <x v="0"/>
    <x v="0"/>
    <x v="6"/>
    <x v="51"/>
    <n v="3143.74"/>
  </r>
  <r>
    <x v="102"/>
    <x v="0"/>
    <x v="0"/>
    <x v="6"/>
    <x v="52"/>
    <n v="17782.400000000001"/>
  </r>
  <r>
    <x v="102"/>
    <x v="0"/>
    <x v="0"/>
    <x v="6"/>
    <x v="67"/>
    <n v="401557.32"/>
  </r>
  <r>
    <x v="102"/>
    <x v="0"/>
    <x v="0"/>
    <x v="6"/>
    <x v="37"/>
    <n v="911472"/>
  </r>
  <r>
    <x v="102"/>
    <x v="0"/>
    <x v="0"/>
    <x v="6"/>
    <x v="38"/>
    <n v="654602.71"/>
  </r>
  <r>
    <x v="102"/>
    <x v="0"/>
    <x v="0"/>
    <x v="6"/>
    <x v="39"/>
    <n v="2866.85"/>
  </r>
  <r>
    <x v="102"/>
    <x v="0"/>
    <x v="0"/>
    <x v="6"/>
    <x v="40"/>
    <n v="35249.230000000003"/>
  </r>
  <r>
    <x v="102"/>
    <x v="0"/>
    <x v="0"/>
    <x v="6"/>
    <x v="41"/>
    <n v="2804982.4"/>
  </r>
  <r>
    <x v="102"/>
    <x v="0"/>
    <x v="0"/>
    <x v="6"/>
    <x v="42"/>
    <n v="1100577.1000000001"/>
  </r>
  <r>
    <x v="102"/>
    <x v="0"/>
    <x v="0"/>
    <x v="6"/>
    <x v="43"/>
    <n v="9220.94"/>
  </r>
  <r>
    <x v="102"/>
    <x v="0"/>
    <x v="0"/>
    <x v="6"/>
    <x v="60"/>
    <n v="140355.23000000001"/>
  </r>
  <r>
    <x v="102"/>
    <x v="0"/>
    <x v="0"/>
    <x v="6"/>
    <x v="45"/>
    <n v="784164.78"/>
  </r>
  <r>
    <x v="102"/>
    <x v="0"/>
    <x v="0"/>
    <x v="6"/>
    <x v="70"/>
    <n v="21769.71"/>
  </r>
  <r>
    <x v="102"/>
    <x v="0"/>
    <x v="0"/>
    <x v="6"/>
    <x v="46"/>
    <n v="83275.679999999993"/>
  </r>
  <r>
    <x v="102"/>
    <x v="0"/>
    <x v="0"/>
    <x v="7"/>
    <x v="43"/>
    <n v="27367.62"/>
  </r>
  <r>
    <x v="102"/>
    <x v="0"/>
    <x v="0"/>
    <x v="8"/>
    <x v="72"/>
    <n v="10240.98"/>
  </r>
  <r>
    <x v="102"/>
    <x v="0"/>
    <x v="0"/>
    <x v="8"/>
    <x v="61"/>
    <n v="40818.949999999997"/>
  </r>
  <r>
    <x v="102"/>
    <x v="0"/>
    <x v="0"/>
    <x v="8"/>
    <x v="62"/>
    <n v="62774.15"/>
  </r>
  <r>
    <x v="102"/>
    <x v="0"/>
    <x v="0"/>
    <x v="8"/>
    <x v="63"/>
    <n v="89311.66"/>
  </r>
  <r>
    <x v="102"/>
    <x v="0"/>
    <x v="0"/>
    <x v="8"/>
    <x v="47"/>
    <n v="120127.54"/>
  </r>
  <r>
    <x v="102"/>
    <x v="0"/>
    <x v="0"/>
    <x v="8"/>
    <x v="64"/>
    <n v="55133.99"/>
  </r>
  <r>
    <x v="102"/>
    <x v="0"/>
    <x v="0"/>
    <x v="8"/>
    <x v="48"/>
    <n v="211849.23"/>
  </r>
  <r>
    <x v="102"/>
    <x v="0"/>
    <x v="1"/>
    <x v="0"/>
    <x v="0"/>
    <n v="37971.56"/>
  </r>
  <r>
    <x v="102"/>
    <x v="0"/>
    <x v="1"/>
    <x v="2"/>
    <x v="1"/>
    <n v="299358.02"/>
  </r>
  <r>
    <x v="102"/>
    <x v="0"/>
    <x v="1"/>
    <x v="2"/>
    <x v="2"/>
    <n v="11821.72"/>
  </r>
  <r>
    <x v="102"/>
    <x v="0"/>
    <x v="1"/>
    <x v="2"/>
    <x v="3"/>
    <n v="421446.41"/>
  </r>
  <r>
    <x v="102"/>
    <x v="0"/>
    <x v="1"/>
    <x v="2"/>
    <x v="4"/>
    <n v="7009374.1699999999"/>
  </r>
  <r>
    <x v="102"/>
    <x v="0"/>
    <x v="1"/>
    <x v="3"/>
    <x v="1"/>
    <n v="528332.82999999996"/>
  </r>
  <r>
    <x v="102"/>
    <x v="0"/>
    <x v="1"/>
    <x v="3"/>
    <x v="2"/>
    <n v="128479.24"/>
  </r>
  <r>
    <x v="102"/>
    <x v="0"/>
    <x v="1"/>
    <x v="3"/>
    <x v="3"/>
    <n v="268129.40999999997"/>
  </r>
  <r>
    <x v="102"/>
    <x v="0"/>
    <x v="1"/>
    <x v="3"/>
    <x v="4"/>
    <n v="622061.76"/>
  </r>
  <r>
    <x v="102"/>
    <x v="0"/>
    <x v="1"/>
    <x v="3"/>
    <x v="5"/>
    <n v="10072.06"/>
  </r>
  <r>
    <x v="102"/>
    <x v="0"/>
    <x v="1"/>
    <x v="4"/>
    <x v="7"/>
    <n v="581653.72"/>
  </r>
  <r>
    <x v="102"/>
    <x v="0"/>
    <x v="1"/>
    <x v="4"/>
    <x v="8"/>
    <n v="117175.33"/>
  </r>
  <r>
    <x v="102"/>
    <x v="0"/>
    <x v="1"/>
    <x v="4"/>
    <x v="9"/>
    <n v="1187597.18"/>
  </r>
  <r>
    <x v="102"/>
    <x v="0"/>
    <x v="1"/>
    <x v="4"/>
    <x v="10"/>
    <n v="160380.10999999999"/>
  </r>
  <r>
    <x v="102"/>
    <x v="0"/>
    <x v="1"/>
    <x v="4"/>
    <x v="11"/>
    <n v="2692.08"/>
  </r>
  <r>
    <x v="102"/>
    <x v="0"/>
    <x v="1"/>
    <x v="4"/>
    <x v="12"/>
    <n v="823.06"/>
  </r>
  <r>
    <x v="102"/>
    <x v="0"/>
    <x v="1"/>
    <x v="4"/>
    <x v="13"/>
    <n v="1530.44"/>
  </r>
  <r>
    <x v="102"/>
    <x v="0"/>
    <x v="1"/>
    <x v="4"/>
    <x v="14"/>
    <n v="17459.88"/>
  </r>
  <r>
    <x v="102"/>
    <x v="0"/>
    <x v="1"/>
    <x v="4"/>
    <x v="15"/>
    <n v="55817.53"/>
  </r>
  <r>
    <x v="102"/>
    <x v="0"/>
    <x v="1"/>
    <x v="4"/>
    <x v="16"/>
    <n v="183619.42"/>
  </r>
  <r>
    <x v="102"/>
    <x v="0"/>
    <x v="1"/>
    <x v="4"/>
    <x v="17"/>
    <n v="7622.13"/>
  </r>
  <r>
    <x v="102"/>
    <x v="0"/>
    <x v="1"/>
    <x v="4"/>
    <x v="56"/>
    <n v="1453.81"/>
  </r>
  <r>
    <x v="102"/>
    <x v="0"/>
    <x v="1"/>
    <x v="5"/>
    <x v="18"/>
    <n v="711663.92"/>
  </r>
  <r>
    <x v="102"/>
    <x v="0"/>
    <x v="1"/>
    <x v="5"/>
    <x v="20"/>
    <n v="4068.56"/>
  </r>
  <r>
    <x v="102"/>
    <x v="0"/>
    <x v="1"/>
    <x v="5"/>
    <x v="21"/>
    <n v="15683.62"/>
  </r>
  <r>
    <x v="102"/>
    <x v="0"/>
    <x v="1"/>
    <x v="5"/>
    <x v="22"/>
    <n v="20301.02"/>
  </r>
  <r>
    <x v="102"/>
    <x v="0"/>
    <x v="1"/>
    <x v="6"/>
    <x v="23"/>
    <n v="37902.51"/>
  </r>
  <r>
    <x v="102"/>
    <x v="0"/>
    <x v="1"/>
    <x v="6"/>
    <x v="26"/>
    <n v="6670.5"/>
  </r>
  <r>
    <x v="102"/>
    <x v="0"/>
    <x v="1"/>
    <x v="6"/>
    <x v="27"/>
    <n v="8242.7900000000009"/>
  </r>
  <r>
    <x v="102"/>
    <x v="0"/>
    <x v="1"/>
    <x v="6"/>
    <x v="30"/>
    <n v="67842.259999999995"/>
  </r>
  <r>
    <x v="102"/>
    <x v="0"/>
    <x v="1"/>
    <x v="6"/>
    <x v="35"/>
    <n v="245.44"/>
  </r>
  <r>
    <x v="102"/>
    <x v="0"/>
    <x v="1"/>
    <x v="6"/>
    <x v="36"/>
    <n v="14178.72"/>
  </r>
  <r>
    <x v="102"/>
    <x v="0"/>
    <x v="1"/>
    <x v="6"/>
    <x v="58"/>
    <n v="21302"/>
  </r>
  <r>
    <x v="102"/>
    <x v="0"/>
    <x v="1"/>
    <x v="6"/>
    <x v="59"/>
    <n v="2156.5700000000002"/>
  </r>
  <r>
    <x v="102"/>
    <x v="0"/>
    <x v="1"/>
    <x v="6"/>
    <x v="67"/>
    <n v="15713.75"/>
  </r>
  <r>
    <x v="102"/>
    <x v="0"/>
    <x v="1"/>
    <x v="6"/>
    <x v="38"/>
    <n v="134169.09"/>
  </r>
  <r>
    <x v="102"/>
    <x v="0"/>
    <x v="1"/>
    <x v="6"/>
    <x v="40"/>
    <n v="3295.33"/>
  </r>
  <r>
    <x v="102"/>
    <x v="0"/>
    <x v="1"/>
    <x v="6"/>
    <x v="41"/>
    <n v="550"/>
  </r>
  <r>
    <x v="102"/>
    <x v="0"/>
    <x v="1"/>
    <x v="6"/>
    <x v="43"/>
    <n v="4778.5"/>
  </r>
  <r>
    <x v="102"/>
    <x v="0"/>
    <x v="1"/>
    <x v="6"/>
    <x v="46"/>
    <n v="6204.45"/>
  </r>
  <r>
    <x v="102"/>
    <x v="0"/>
    <x v="1"/>
    <x v="6"/>
    <x v="81"/>
    <n v="27433.24"/>
  </r>
  <r>
    <x v="102"/>
    <x v="0"/>
    <x v="1"/>
    <x v="7"/>
    <x v="43"/>
    <n v="9491.19"/>
  </r>
  <r>
    <x v="102"/>
    <x v="0"/>
    <x v="1"/>
    <x v="8"/>
    <x v="47"/>
    <n v="15701.39"/>
  </r>
  <r>
    <x v="103"/>
    <x v="0"/>
    <x v="0"/>
    <x v="0"/>
    <x v="0"/>
    <n v="4258.6099999999997"/>
  </r>
  <r>
    <x v="103"/>
    <x v="0"/>
    <x v="0"/>
    <x v="2"/>
    <x v="1"/>
    <n v="37371205.649999999"/>
  </r>
  <r>
    <x v="103"/>
    <x v="0"/>
    <x v="0"/>
    <x v="2"/>
    <x v="2"/>
    <n v="445902.08000000002"/>
  </r>
  <r>
    <x v="103"/>
    <x v="0"/>
    <x v="0"/>
    <x v="2"/>
    <x v="3"/>
    <n v="605053.93999999994"/>
  </r>
  <r>
    <x v="103"/>
    <x v="0"/>
    <x v="0"/>
    <x v="2"/>
    <x v="4"/>
    <n v="1042816.22"/>
  </r>
  <r>
    <x v="103"/>
    <x v="0"/>
    <x v="0"/>
    <x v="2"/>
    <x v="5"/>
    <n v="399382.75"/>
  </r>
  <r>
    <x v="103"/>
    <x v="0"/>
    <x v="0"/>
    <x v="2"/>
    <x v="54"/>
    <n v="278553"/>
  </r>
  <r>
    <x v="103"/>
    <x v="0"/>
    <x v="0"/>
    <x v="3"/>
    <x v="1"/>
    <n v="9396539.8000000007"/>
  </r>
  <r>
    <x v="103"/>
    <x v="0"/>
    <x v="0"/>
    <x v="3"/>
    <x v="2"/>
    <n v="284408.38"/>
  </r>
  <r>
    <x v="103"/>
    <x v="0"/>
    <x v="0"/>
    <x v="3"/>
    <x v="3"/>
    <n v="303245.71999999997"/>
  </r>
  <r>
    <x v="103"/>
    <x v="0"/>
    <x v="0"/>
    <x v="3"/>
    <x v="4"/>
    <n v="27538.34"/>
  </r>
  <r>
    <x v="103"/>
    <x v="0"/>
    <x v="0"/>
    <x v="3"/>
    <x v="5"/>
    <n v="113777.92"/>
  </r>
  <r>
    <x v="103"/>
    <x v="0"/>
    <x v="0"/>
    <x v="4"/>
    <x v="6"/>
    <n v="43121.64"/>
  </r>
  <r>
    <x v="103"/>
    <x v="0"/>
    <x v="0"/>
    <x v="4"/>
    <x v="55"/>
    <n v="27423.45"/>
  </r>
  <r>
    <x v="103"/>
    <x v="0"/>
    <x v="0"/>
    <x v="4"/>
    <x v="7"/>
    <n v="2965163.93"/>
  </r>
  <r>
    <x v="103"/>
    <x v="0"/>
    <x v="0"/>
    <x v="4"/>
    <x v="8"/>
    <n v="756106.23"/>
  </r>
  <r>
    <x v="103"/>
    <x v="0"/>
    <x v="0"/>
    <x v="4"/>
    <x v="9"/>
    <n v="6050441.0499999998"/>
  </r>
  <r>
    <x v="103"/>
    <x v="0"/>
    <x v="0"/>
    <x v="4"/>
    <x v="10"/>
    <n v="1262219.99"/>
  </r>
  <r>
    <x v="103"/>
    <x v="0"/>
    <x v="0"/>
    <x v="4"/>
    <x v="13"/>
    <n v="120335.57"/>
  </r>
  <r>
    <x v="103"/>
    <x v="0"/>
    <x v="0"/>
    <x v="4"/>
    <x v="14"/>
    <n v="206596.6"/>
  </r>
  <r>
    <x v="103"/>
    <x v="0"/>
    <x v="0"/>
    <x v="4"/>
    <x v="15"/>
    <n v="5398712.75"/>
  </r>
  <r>
    <x v="103"/>
    <x v="0"/>
    <x v="0"/>
    <x v="4"/>
    <x v="16"/>
    <n v="3173802.33"/>
  </r>
  <r>
    <x v="103"/>
    <x v="0"/>
    <x v="0"/>
    <x v="4"/>
    <x v="17"/>
    <n v="7651.45"/>
  </r>
  <r>
    <x v="103"/>
    <x v="0"/>
    <x v="0"/>
    <x v="4"/>
    <x v="56"/>
    <n v="2092.5700000000002"/>
  </r>
  <r>
    <x v="103"/>
    <x v="0"/>
    <x v="0"/>
    <x v="5"/>
    <x v="18"/>
    <n v="1414827.61"/>
  </r>
  <r>
    <x v="103"/>
    <x v="0"/>
    <x v="0"/>
    <x v="5"/>
    <x v="19"/>
    <n v="309888.27"/>
  </r>
  <r>
    <x v="103"/>
    <x v="0"/>
    <x v="0"/>
    <x v="5"/>
    <x v="20"/>
    <n v="54721.760000000002"/>
  </r>
  <r>
    <x v="103"/>
    <x v="0"/>
    <x v="0"/>
    <x v="5"/>
    <x v="21"/>
    <n v="337024.32"/>
  </r>
  <r>
    <x v="103"/>
    <x v="0"/>
    <x v="0"/>
    <x v="5"/>
    <x v="22"/>
    <n v="655728.06999999995"/>
  </r>
  <r>
    <x v="103"/>
    <x v="0"/>
    <x v="0"/>
    <x v="6"/>
    <x v="23"/>
    <n v="202376.24"/>
  </r>
  <r>
    <x v="103"/>
    <x v="0"/>
    <x v="0"/>
    <x v="6"/>
    <x v="24"/>
    <n v="1382.6"/>
  </r>
  <r>
    <x v="103"/>
    <x v="0"/>
    <x v="0"/>
    <x v="6"/>
    <x v="25"/>
    <n v="1246337.23"/>
  </r>
  <r>
    <x v="103"/>
    <x v="0"/>
    <x v="0"/>
    <x v="6"/>
    <x v="26"/>
    <n v="414970.71"/>
  </r>
  <r>
    <x v="103"/>
    <x v="0"/>
    <x v="0"/>
    <x v="6"/>
    <x v="27"/>
    <n v="271586.93"/>
  </r>
  <r>
    <x v="103"/>
    <x v="0"/>
    <x v="0"/>
    <x v="6"/>
    <x v="28"/>
    <n v="112612.67"/>
  </r>
  <r>
    <x v="103"/>
    <x v="0"/>
    <x v="0"/>
    <x v="6"/>
    <x v="29"/>
    <n v="43981.64"/>
  </r>
  <r>
    <x v="103"/>
    <x v="0"/>
    <x v="0"/>
    <x v="6"/>
    <x v="50"/>
    <n v="4884.5"/>
  </r>
  <r>
    <x v="103"/>
    <x v="0"/>
    <x v="0"/>
    <x v="6"/>
    <x v="30"/>
    <n v="15307.99"/>
  </r>
  <r>
    <x v="103"/>
    <x v="0"/>
    <x v="0"/>
    <x v="6"/>
    <x v="31"/>
    <n v="768.5"/>
  </r>
  <r>
    <x v="103"/>
    <x v="0"/>
    <x v="0"/>
    <x v="6"/>
    <x v="33"/>
    <n v="311495.12"/>
  </r>
  <r>
    <x v="103"/>
    <x v="0"/>
    <x v="0"/>
    <x v="6"/>
    <x v="34"/>
    <n v="389359.04"/>
  </r>
  <r>
    <x v="103"/>
    <x v="0"/>
    <x v="0"/>
    <x v="6"/>
    <x v="35"/>
    <n v="1929019.29"/>
  </r>
  <r>
    <x v="103"/>
    <x v="0"/>
    <x v="0"/>
    <x v="6"/>
    <x v="36"/>
    <n v="240997.29"/>
  </r>
  <r>
    <x v="103"/>
    <x v="0"/>
    <x v="0"/>
    <x v="6"/>
    <x v="58"/>
    <n v="425"/>
  </r>
  <r>
    <x v="103"/>
    <x v="0"/>
    <x v="0"/>
    <x v="6"/>
    <x v="59"/>
    <n v="49203.35"/>
  </r>
  <r>
    <x v="103"/>
    <x v="0"/>
    <x v="0"/>
    <x v="6"/>
    <x v="51"/>
    <n v="50794.39"/>
  </r>
  <r>
    <x v="103"/>
    <x v="0"/>
    <x v="0"/>
    <x v="6"/>
    <x v="67"/>
    <n v="267735.44"/>
  </r>
  <r>
    <x v="103"/>
    <x v="0"/>
    <x v="0"/>
    <x v="6"/>
    <x v="37"/>
    <n v="861745.91"/>
  </r>
  <r>
    <x v="103"/>
    <x v="0"/>
    <x v="0"/>
    <x v="6"/>
    <x v="38"/>
    <n v="943014.42"/>
  </r>
  <r>
    <x v="103"/>
    <x v="0"/>
    <x v="0"/>
    <x v="6"/>
    <x v="39"/>
    <n v="6259.15"/>
  </r>
  <r>
    <x v="103"/>
    <x v="0"/>
    <x v="0"/>
    <x v="6"/>
    <x v="40"/>
    <n v="14613.09"/>
  </r>
  <r>
    <x v="103"/>
    <x v="0"/>
    <x v="0"/>
    <x v="6"/>
    <x v="41"/>
    <n v="1792346.24"/>
  </r>
  <r>
    <x v="103"/>
    <x v="0"/>
    <x v="0"/>
    <x v="6"/>
    <x v="42"/>
    <n v="2051969.49"/>
  </r>
  <r>
    <x v="103"/>
    <x v="0"/>
    <x v="0"/>
    <x v="6"/>
    <x v="53"/>
    <n v="346794.73"/>
  </r>
  <r>
    <x v="103"/>
    <x v="0"/>
    <x v="0"/>
    <x v="6"/>
    <x v="43"/>
    <n v="43486.49"/>
  </r>
  <r>
    <x v="103"/>
    <x v="0"/>
    <x v="0"/>
    <x v="6"/>
    <x v="44"/>
    <n v="335907.54"/>
  </r>
  <r>
    <x v="103"/>
    <x v="0"/>
    <x v="0"/>
    <x v="6"/>
    <x v="60"/>
    <n v="281612.63"/>
  </r>
  <r>
    <x v="103"/>
    <x v="0"/>
    <x v="0"/>
    <x v="6"/>
    <x v="45"/>
    <n v="942850.05"/>
  </r>
  <r>
    <x v="103"/>
    <x v="0"/>
    <x v="0"/>
    <x v="6"/>
    <x v="46"/>
    <n v="206760.58"/>
  </r>
  <r>
    <x v="103"/>
    <x v="0"/>
    <x v="0"/>
    <x v="7"/>
    <x v="43"/>
    <n v="62518.61"/>
  </r>
  <r>
    <x v="103"/>
    <x v="0"/>
    <x v="0"/>
    <x v="8"/>
    <x v="62"/>
    <n v="27319.88"/>
  </r>
  <r>
    <x v="103"/>
    <x v="0"/>
    <x v="0"/>
    <x v="8"/>
    <x v="63"/>
    <n v="28915.7"/>
  </r>
  <r>
    <x v="103"/>
    <x v="0"/>
    <x v="0"/>
    <x v="8"/>
    <x v="47"/>
    <n v="19093.919999999998"/>
  </r>
  <r>
    <x v="103"/>
    <x v="0"/>
    <x v="0"/>
    <x v="8"/>
    <x v="64"/>
    <n v="38840.5"/>
  </r>
  <r>
    <x v="103"/>
    <x v="0"/>
    <x v="0"/>
    <x v="8"/>
    <x v="48"/>
    <n v="866518.73"/>
  </r>
  <r>
    <x v="103"/>
    <x v="0"/>
    <x v="1"/>
    <x v="0"/>
    <x v="0"/>
    <n v="464143.5"/>
  </r>
  <r>
    <x v="103"/>
    <x v="0"/>
    <x v="1"/>
    <x v="1"/>
    <x v="0"/>
    <n v="-468402.11"/>
  </r>
  <r>
    <x v="103"/>
    <x v="0"/>
    <x v="1"/>
    <x v="2"/>
    <x v="1"/>
    <n v="1716369.51"/>
  </r>
  <r>
    <x v="103"/>
    <x v="0"/>
    <x v="1"/>
    <x v="2"/>
    <x v="2"/>
    <n v="88995.46"/>
  </r>
  <r>
    <x v="103"/>
    <x v="0"/>
    <x v="1"/>
    <x v="2"/>
    <x v="3"/>
    <n v="241702.17"/>
  </r>
  <r>
    <x v="103"/>
    <x v="0"/>
    <x v="1"/>
    <x v="2"/>
    <x v="4"/>
    <n v="4056906.44"/>
  </r>
  <r>
    <x v="103"/>
    <x v="0"/>
    <x v="1"/>
    <x v="2"/>
    <x v="5"/>
    <n v="44586.96"/>
  </r>
  <r>
    <x v="103"/>
    <x v="0"/>
    <x v="1"/>
    <x v="3"/>
    <x v="1"/>
    <n v="1269111.6299999999"/>
  </r>
  <r>
    <x v="103"/>
    <x v="0"/>
    <x v="1"/>
    <x v="3"/>
    <x v="2"/>
    <n v="50079.64"/>
  </r>
  <r>
    <x v="103"/>
    <x v="0"/>
    <x v="1"/>
    <x v="3"/>
    <x v="3"/>
    <n v="67723.81"/>
  </r>
  <r>
    <x v="103"/>
    <x v="0"/>
    <x v="1"/>
    <x v="3"/>
    <x v="4"/>
    <n v="601475.03"/>
  </r>
  <r>
    <x v="103"/>
    <x v="0"/>
    <x v="1"/>
    <x v="3"/>
    <x v="5"/>
    <n v="20006.650000000001"/>
  </r>
  <r>
    <x v="103"/>
    <x v="0"/>
    <x v="1"/>
    <x v="4"/>
    <x v="6"/>
    <n v="1931.46"/>
  </r>
  <r>
    <x v="103"/>
    <x v="0"/>
    <x v="1"/>
    <x v="4"/>
    <x v="55"/>
    <n v="2146.8000000000002"/>
  </r>
  <r>
    <x v="103"/>
    <x v="0"/>
    <x v="1"/>
    <x v="4"/>
    <x v="7"/>
    <n v="471983.72"/>
  </r>
  <r>
    <x v="103"/>
    <x v="0"/>
    <x v="1"/>
    <x v="4"/>
    <x v="8"/>
    <n v="144728.62"/>
  </r>
  <r>
    <x v="103"/>
    <x v="0"/>
    <x v="1"/>
    <x v="4"/>
    <x v="9"/>
    <n v="973404.01"/>
  </r>
  <r>
    <x v="103"/>
    <x v="0"/>
    <x v="1"/>
    <x v="4"/>
    <x v="10"/>
    <n v="221214.85"/>
  </r>
  <r>
    <x v="103"/>
    <x v="0"/>
    <x v="1"/>
    <x v="4"/>
    <x v="13"/>
    <n v="19335.11"/>
  </r>
  <r>
    <x v="103"/>
    <x v="0"/>
    <x v="1"/>
    <x v="4"/>
    <x v="14"/>
    <n v="15978.42"/>
  </r>
  <r>
    <x v="103"/>
    <x v="0"/>
    <x v="1"/>
    <x v="4"/>
    <x v="15"/>
    <n v="245758.06"/>
  </r>
  <r>
    <x v="103"/>
    <x v="0"/>
    <x v="1"/>
    <x v="4"/>
    <x v="16"/>
    <n v="377187.37"/>
  </r>
  <r>
    <x v="103"/>
    <x v="0"/>
    <x v="1"/>
    <x v="4"/>
    <x v="17"/>
    <n v="3525.69"/>
  </r>
  <r>
    <x v="103"/>
    <x v="0"/>
    <x v="1"/>
    <x v="4"/>
    <x v="56"/>
    <n v="913.66"/>
  </r>
  <r>
    <x v="103"/>
    <x v="0"/>
    <x v="1"/>
    <x v="5"/>
    <x v="18"/>
    <n v="154711.76"/>
  </r>
  <r>
    <x v="103"/>
    <x v="0"/>
    <x v="1"/>
    <x v="5"/>
    <x v="21"/>
    <n v="124781.63"/>
  </r>
  <r>
    <x v="103"/>
    <x v="0"/>
    <x v="1"/>
    <x v="5"/>
    <x v="22"/>
    <n v="65809.94"/>
  </r>
  <r>
    <x v="103"/>
    <x v="0"/>
    <x v="1"/>
    <x v="6"/>
    <x v="24"/>
    <n v="22176.13"/>
  </r>
  <r>
    <x v="103"/>
    <x v="0"/>
    <x v="1"/>
    <x v="6"/>
    <x v="25"/>
    <n v="334443.92"/>
  </r>
  <r>
    <x v="103"/>
    <x v="0"/>
    <x v="1"/>
    <x v="6"/>
    <x v="26"/>
    <n v="32921.040000000001"/>
  </r>
  <r>
    <x v="103"/>
    <x v="0"/>
    <x v="1"/>
    <x v="6"/>
    <x v="27"/>
    <n v="137754.44"/>
  </r>
  <r>
    <x v="103"/>
    <x v="0"/>
    <x v="1"/>
    <x v="6"/>
    <x v="31"/>
    <n v="144750.42000000001"/>
  </r>
  <r>
    <x v="103"/>
    <x v="0"/>
    <x v="1"/>
    <x v="6"/>
    <x v="35"/>
    <n v="321331.18"/>
  </r>
  <r>
    <x v="103"/>
    <x v="0"/>
    <x v="1"/>
    <x v="6"/>
    <x v="36"/>
    <n v="36978.300000000003"/>
  </r>
  <r>
    <x v="103"/>
    <x v="0"/>
    <x v="1"/>
    <x v="6"/>
    <x v="58"/>
    <n v="728.12"/>
  </r>
  <r>
    <x v="103"/>
    <x v="0"/>
    <x v="1"/>
    <x v="6"/>
    <x v="59"/>
    <n v="143.74"/>
  </r>
  <r>
    <x v="103"/>
    <x v="0"/>
    <x v="1"/>
    <x v="6"/>
    <x v="67"/>
    <n v="889.5"/>
  </r>
  <r>
    <x v="103"/>
    <x v="0"/>
    <x v="1"/>
    <x v="6"/>
    <x v="38"/>
    <n v="205472.33"/>
  </r>
  <r>
    <x v="103"/>
    <x v="0"/>
    <x v="1"/>
    <x v="6"/>
    <x v="40"/>
    <n v="4170.67"/>
  </r>
  <r>
    <x v="103"/>
    <x v="0"/>
    <x v="1"/>
    <x v="6"/>
    <x v="53"/>
    <n v="225279.8"/>
  </r>
  <r>
    <x v="103"/>
    <x v="0"/>
    <x v="1"/>
    <x v="6"/>
    <x v="43"/>
    <n v="5828.5"/>
  </r>
  <r>
    <x v="103"/>
    <x v="0"/>
    <x v="1"/>
    <x v="6"/>
    <x v="46"/>
    <n v="36360.42"/>
  </r>
  <r>
    <x v="103"/>
    <x v="0"/>
    <x v="1"/>
    <x v="6"/>
    <x v="77"/>
    <n v="18040"/>
  </r>
  <r>
    <x v="103"/>
    <x v="0"/>
    <x v="1"/>
    <x v="7"/>
    <x v="43"/>
    <n v="39543.82"/>
  </r>
  <r>
    <x v="103"/>
    <x v="0"/>
    <x v="1"/>
    <x v="8"/>
    <x v="47"/>
    <n v="10602.62"/>
  </r>
  <r>
    <x v="104"/>
    <x v="0"/>
    <x v="0"/>
    <x v="0"/>
    <x v="0"/>
    <n v="5391.09"/>
  </r>
  <r>
    <x v="104"/>
    <x v="0"/>
    <x v="0"/>
    <x v="1"/>
    <x v="0"/>
    <n v="-566320.91"/>
  </r>
  <r>
    <x v="104"/>
    <x v="0"/>
    <x v="0"/>
    <x v="2"/>
    <x v="1"/>
    <n v="109894183.28"/>
  </r>
  <r>
    <x v="104"/>
    <x v="0"/>
    <x v="0"/>
    <x v="2"/>
    <x v="2"/>
    <n v="343390.94"/>
  </r>
  <r>
    <x v="104"/>
    <x v="0"/>
    <x v="0"/>
    <x v="2"/>
    <x v="3"/>
    <n v="1683809.93"/>
  </r>
  <r>
    <x v="104"/>
    <x v="0"/>
    <x v="0"/>
    <x v="2"/>
    <x v="4"/>
    <n v="4673117.53"/>
  </r>
  <r>
    <x v="104"/>
    <x v="0"/>
    <x v="0"/>
    <x v="2"/>
    <x v="5"/>
    <n v="33189.83"/>
  </r>
  <r>
    <x v="104"/>
    <x v="0"/>
    <x v="0"/>
    <x v="3"/>
    <x v="1"/>
    <n v="34376513.479999997"/>
  </r>
  <r>
    <x v="104"/>
    <x v="0"/>
    <x v="0"/>
    <x v="3"/>
    <x v="2"/>
    <n v="110511.36"/>
  </r>
  <r>
    <x v="104"/>
    <x v="0"/>
    <x v="0"/>
    <x v="3"/>
    <x v="3"/>
    <n v="255604.98"/>
  </r>
  <r>
    <x v="104"/>
    <x v="0"/>
    <x v="0"/>
    <x v="3"/>
    <x v="4"/>
    <n v="174278.02"/>
  </r>
  <r>
    <x v="104"/>
    <x v="0"/>
    <x v="0"/>
    <x v="3"/>
    <x v="5"/>
    <n v="16755.830000000002"/>
  </r>
  <r>
    <x v="104"/>
    <x v="0"/>
    <x v="0"/>
    <x v="4"/>
    <x v="6"/>
    <n v="359158.68"/>
  </r>
  <r>
    <x v="104"/>
    <x v="0"/>
    <x v="0"/>
    <x v="4"/>
    <x v="55"/>
    <n v="605943.81000000006"/>
  </r>
  <r>
    <x v="104"/>
    <x v="0"/>
    <x v="0"/>
    <x v="4"/>
    <x v="7"/>
    <n v="9050636.0399999991"/>
  </r>
  <r>
    <x v="104"/>
    <x v="0"/>
    <x v="0"/>
    <x v="4"/>
    <x v="8"/>
    <n v="2721116.91"/>
  </r>
  <r>
    <x v="104"/>
    <x v="0"/>
    <x v="0"/>
    <x v="4"/>
    <x v="9"/>
    <n v="18418028.390000001"/>
  </r>
  <r>
    <x v="104"/>
    <x v="0"/>
    <x v="0"/>
    <x v="4"/>
    <x v="10"/>
    <n v="4613228.0599999996"/>
  </r>
  <r>
    <x v="104"/>
    <x v="0"/>
    <x v="0"/>
    <x v="4"/>
    <x v="11"/>
    <n v="174519.5"/>
  </r>
  <r>
    <x v="104"/>
    <x v="0"/>
    <x v="0"/>
    <x v="4"/>
    <x v="12"/>
    <n v="32928.57"/>
  </r>
  <r>
    <x v="104"/>
    <x v="0"/>
    <x v="0"/>
    <x v="4"/>
    <x v="15"/>
    <n v="14973700.390000001"/>
  </r>
  <r>
    <x v="104"/>
    <x v="0"/>
    <x v="0"/>
    <x v="4"/>
    <x v="16"/>
    <n v="9252245.5899999999"/>
  </r>
  <r>
    <x v="104"/>
    <x v="0"/>
    <x v="0"/>
    <x v="5"/>
    <x v="18"/>
    <n v="4354418.91"/>
  </r>
  <r>
    <x v="104"/>
    <x v="0"/>
    <x v="0"/>
    <x v="5"/>
    <x v="19"/>
    <n v="438479.58"/>
  </r>
  <r>
    <x v="104"/>
    <x v="0"/>
    <x v="0"/>
    <x v="5"/>
    <x v="20"/>
    <n v="1453576.57"/>
  </r>
  <r>
    <x v="104"/>
    <x v="0"/>
    <x v="0"/>
    <x v="5"/>
    <x v="21"/>
    <n v="1907226.04"/>
  </r>
  <r>
    <x v="104"/>
    <x v="0"/>
    <x v="0"/>
    <x v="5"/>
    <x v="22"/>
    <n v="57397.86"/>
  </r>
  <r>
    <x v="104"/>
    <x v="0"/>
    <x v="0"/>
    <x v="6"/>
    <x v="23"/>
    <n v="145469.54"/>
  </r>
  <r>
    <x v="104"/>
    <x v="0"/>
    <x v="0"/>
    <x v="6"/>
    <x v="24"/>
    <n v="312001.23"/>
  </r>
  <r>
    <x v="104"/>
    <x v="0"/>
    <x v="0"/>
    <x v="6"/>
    <x v="25"/>
    <n v="356156.52"/>
  </r>
  <r>
    <x v="104"/>
    <x v="0"/>
    <x v="0"/>
    <x v="6"/>
    <x v="26"/>
    <n v="444966.04"/>
  </r>
  <r>
    <x v="104"/>
    <x v="0"/>
    <x v="0"/>
    <x v="6"/>
    <x v="27"/>
    <n v="10044604.199999999"/>
  </r>
  <r>
    <x v="104"/>
    <x v="0"/>
    <x v="0"/>
    <x v="6"/>
    <x v="29"/>
    <n v="50194.25"/>
  </r>
  <r>
    <x v="104"/>
    <x v="0"/>
    <x v="0"/>
    <x v="6"/>
    <x v="30"/>
    <n v="1223525.8400000001"/>
  </r>
  <r>
    <x v="104"/>
    <x v="0"/>
    <x v="0"/>
    <x v="6"/>
    <x v="33"/>
    <n v="645843.17000000004"/>
  </r>
  <r>
    <x v="104"/>
    <x v="0"/>
    <x v="0"/>
    <x v="6"/>
    <x v="34"/>
    <n v="520760.36"/>
  </r>
  <r>
    <x v="104"/>
    <x v="0"/>
    <x v="0"/>
    <x v="6"/>
    <x v="35"/>
    <n v="887838.64"/>
  </r>
  <r>
    <x v="104"/>
    <x v="0"/>
    <x v="0"/>
    <x v="6"/>
    <x v="67"/>
    <n v="656633.57999999996"/>
  </r>
  <r>
    <x v="104"/>
    <x v="0"/>
    <x v="0"/>
    <x v="6"/>
    <x v="37"/>
    <n v="2419565.36"/>
  </r>
  <r>
    <x v="104"/>
    <x v="0"/>
    <x v="0"/>
    <x v="6"/>
    <x v="38"/>
    <n v="1305390.1599999999"/>
  </r>
  <r>
    <x v="104"/>
    <x v="0"/>
    <x v="0"/>
    <x v="6"/>
    <x v="40"/>
    <n v="9189.0300000000007"/>
  </r>
  <r>
    <x v="104"/>
    <x v="0"/>
    <x v="0"/>
    <x v="6"/>
    <x v="41"/>
    <n v="5108521.76"/>
  </r>
  <r>
    <x v="104"/>
    <x v="0"/>
    <x v="0"/>
    <x v="6"/>
    <x v="53"/>
    <n v="56053.48"/>
  </r>
  <r>
    <x v="104"/>
    <x v="0"/>
    <x v="0"/>
    <x v="6"/>
    <x v="60"/>
    <n v="486449.59"/>
  </r>
  <r>
    <x v="104"/>
    <x v="0"/>
    <x v="0"/>
    <x v="6"/>
    <x v="45"/>
    <n v="2808614.58"/>
  </r>
  <r>
    <x v="104"/>
    <x v="0"/>
    <x v="0"/>
    <x v="7"/>
    <x v="43"/>
    <n v="206251.28"/>
  </r>
  <r>
    <x v="104"/>
    <x v="0"/>
    <x v="0"/>
    <x v="8"/>
    <x v="48"/>
    <n v="2049633.72"/>
  </r>
  <r>
    <x v="104"/>
    <x v="0"/>
    <x v="1"/>
    <x v="0"/>
    <x v="0"/>
    <n v="560929.81999999995"/>
  </r>
  <r>
    <x v="104"/>
    <x v="0"/>
    <x v="1"/>
    <x v="2"/>
    <x v="1"/>
    <n v="11727468.24"/>
  </r>
  <r>
    <x v="104"/>
    <x v="0"/>
    <x v="1"/>
    <x v="2"/>
    <x v="2"/>
    <n v="2874751.72"/>
  </r>
  <r>
    <x v="104"/>
    <x v="0"/>
    <x v="1"/>
    <x v="2"/>
    <x v="3"/>
    <n v="3198565.24"/>
  </r>
  <r>
    <x v="104"/>
    <x v="0"/>
    <x v="1"/>
    <x v="2"/>
    <x v="4"/>
    <n v="7388571.6900000004"/>
  </r>
  <r>
    <x v="104"/>
    <x v="0"/>
    <x v="1"/>
    <x v="2"/>
    <x v="5"/>
    <n v="370927.57"/>
  </r>
  <r>
    <x v="104"/>
    <x v="0"/>
    <x v="1"/>
    <x v="3"/>
    <x v="1"/>
    <n v="10826806.789999999"/>
  </r>
  <r>
    <x v="104"/>
    <x v="0"/>
    <x v="1"/>
    <x v="3"/>
    <x v="2"/>
    <n v="886315.7"/>
  </r>
  <r>
    <x v="104"/>
    <x v="0"/>
    <x v="1"/>
    <x v="3"/>
    <x v="3"/>
    <n v="1893985.98"/>
  </r>
  <r>
    <x v="104"/>
    <x v="0"/>
    <x v="1"/>
    <x v="3"/>
    <x v="4"/>
    <n v="685788.65"/>
  </r>
  <r>
    <x v="104"/>
    <x v="0"/>
    <x v="1"/>
    <x v="3"/>
    <x v="5"/>
    <n v="375749.39"/>
  </r>
  <r>
    <x v="104"/>
    <x v="0"/>
    <x v="1"/>
    <x v="4"/>
    <x v="6"/>
    <n v="102496.17"/>
  </r>
  <r>
    <x v="104"/>
    <x v="0"/>
    <x v="1"/>
    <x v="4"/>
    <x v="55"/>
    <n v="66470.98"/>
  </r>
  <r>
    <x v="104"/>
    <x v="0"/>
    <x v="1"/>
    <x v="4"/>
    <x v="7"/>
    <n v="1586764.8"/>
  </r>
  <r>
    <x v="104"/>
    <x v="0"/>
    <x v="1"/>
    <x v="4"/>
    <x v="8"/>
    <n v="1001622.55"/>
  </r>
  <r>
    <x v="104"/>
    <x v="0"/>
    <x v="1"/>
    <x v="4"/>
    <x v="9"/>
    <n v="3025818.15"/>
  </r>
  <r>
    <x v="104"/>
    <x v="0"/>
    <x v="1"/>
    <x v="4"/>
    <x v="10"/>
    <n v="1572825.91"/>
  </r>
  <r>
    <x v="104"/>
    <x v="0"/>
    <x v="1"/>
    <x v="4"/>
    <x v="11"/>
    <n v="30829.67"/>
  </r>
  <r>
    <x v="104"/>
    <x v="0"/>
    <x v="1"/>
    <x v="4"/>
    <x v="12"/>
    <n v="13760.31"/>
  </r>
  <r>
    <x v="104"/>
    <x v="0"/>
    <x v="1"/>
    <x v="4"/>
    <x v="15"/>
    <n v="1442005.65"/>
  </r>
  <r>
    <x v="104"/>
    <x v="0"/>
    <x v="1"/>
    <x v="4"/>
    <x v="16"/>
    <n v="2652125.29"/>
  </r>
  <r>
    <x v="104"/>
    <x v="0"/>
    <x v="1"/>
    <x v="5"/>
    <x v="18"/>
    <n v="2110255.19"/>
  </r>
  <r>
    <x v="104"/>
    <x v="0"/>
    <x v="1"/>
    <x v="5"/>
    <x v="19"/>
    <n v="1537.8"/>
  </r>
  <r>
    <x v="104"/>
    <x v="0"/>
    <x v="1"/>
    <x v="5"/>
    <x v="20"/>
    <n v="56147.33"/>
  </r>
  <r>
    <x v="104"/>
    <x v="0"/>
    <x v="1"/>
    <x v="5"/>
    <x v="21"/>
    <n v="151109.32999999999"/>
  </r>
  <r>
    <x v="104"/>
    <x v="0"/>
    <x v="1"/>
    <x v="5"/>
    <x v="22"/>
    <n v="6418.55"/>
  </r>
  <r>
    <x v="104"/>
    <x v="0"/>
    <x v="1"/>
    <x v="6"/>
    <x v="23"/>
    <n v="302862.44"/>
  </r>
  <r>
    <x v="104"/>
    <x v="0"/>
    <x v="1"/>
    <x v="6"/>
    <x v="25"/>
    <n v="27530.23"/>
  </r>
  <r>
    <x v="104"/>
    <x v="0"/>
    <x v="1"/>
    <x v="6"/>
    <x v="26"/>
    <n v="75586.16"/>
  </r>
  <r>
    <x v="104"/>
    <x v="0"/>
    <x v="1"/>
    <x v="6"/>
    <x v="27"/>
    <n v="2497931.8199999998"/>
  </r>
  <r>
    <x v="104"/>
    <x v="0"/>
    <x v="1"/>
    <x v="6"/>
    <x v="30"/>
    <n v="47058.15"/>
  </r>
  <r>
    <x v="104"/>
    <x v="0"/>
    <x v="1"/>
    <x v="6"/>
    <x v="38"/>
    <n v="182077.71"/>
  </r>
  <r>
    <x v="104"/>
    <x v="0"/>
    <x v="1"/>
    <x v="7"/>
    <x v="43"/>
    <n v="58905.41"/>
  </r>
  <r>
    <x v="104"/>
    <x v="0"/>
    <x v="1"/>
    <x v="8"/>
    <x v="48"/>
    <n v="306430.77"/>
  </r>
  <r>
    <x v="105"/>
    <x v="0"/>
    <x v="0"/>
    <x v="0"/>
    <x v="0"/>
    <n v="583216.89"/>
  </r>
  <r>
    <x v="105"/>
    <x v="0"/>
    <x v="0"/>
    <x v="1"/>
    <x v="0"/>
    <n v="-828304.22"/>
  </r>
  <r>
    <x v="105"/>
    <x v="0"/>
    <x v="0"/>
    <x v="2"/>
    <x v="1"/>
    <n v="56568064.509999998"/>
  </r>
  <r>
    <x v="105"/>
    <x v="0"/>
    <x v="0"/>
    <x v="2"/>
    <x v="2"/>
    <n v="1101843.07"/>
  </r>
  <r>
    <x v="105"/>
    <x v="0"/>
    <x v="0"/>
    <x v="2"/>
    <x v="3"/>
    <n v="-4106489.62"/>
  </r>
  <r>
    <x v="105"/>
    <x v="0"/>
    <x v="0"/>
    <x v="2"/>
    <x v="4"/>
    <n v="3650869.36"/>
  </r>
  <r>
    <x v="105"/>
    <x v="0"/>
    <x v="0"/>
    <x v="2"/>
    <x v="5"/>
    <n v="400851.11"/>
  </r>
  <r>
    <x v="105"/>
    <x v="0"/>
    <x v="0"/>
    <x v="2"/>
    <x v="54"/>
    <n v="585667.19999999995"/>
  </r>
  <r>
    <x v="105"/>
    <x v="0"/>
    <x v="0"/>
    <x v="3"/>
    <x v="1"/>
    <n v="23554932.030000001"/>
  </r>
  <r>
    <x v="105"/>
    <x v="0"/>
    <x v="0"/>
    <x v="3"/>
    <x v="2"/>
    <n v="489374.98"/>
  </r>
  <r>
    <x v="105"/>
    <x v="0"/>
    <x v="0"/>
    <x v="3"/>
    <x v="3"/>
    <n v="681224.3"/>
  </r>
  <r>
    <x v="105"/>
    <x v="0"/>
    <x v="0"/>
    <x v="3"/>
    <x v="5"/>
    <n v="493764.32"/>
  </r>
  <r>
    <x v="105"/>
    <x v="0"/>
    <x v="0"/>
    <x v="4"/>
    <x v="7"/>
    <n v="3663484.4"/>
  </r>
  <r>
    <x v="105"/>
    <x v="0"/>
    <x v="0"/>
    <x v="4"/>
    <x v="8"/>
    <n v="1849111.03"/>
  </r>
  <r>
    <x v="105"/>
    <x v="0"/>
    <x v="0"/>
    <x v="4"/>
    <x v="9"/>
    <n v="9334764.0700000003"/>
  </r>
  <r>
    <x v="105"/>
    <x v="0"/>
    <x v="0"/>
    <x v="4"/>
    <x v="10"/>
    <n v="3097705.07"/>
  </r>
  <r>
    <x v="105"/>
    <x v="0"/>
    <x v="0"/>
    <x v="4"/>
    <x v="11"/>
    <n v="82577.919999999998"/>
  </r>
  <r>
    <x v="105"/>
    <x v="0"/>
    <x v="0"/>
    <x v="4"/>
    <x v="12"/>
    <n v="20488.919999999998"/>
  </r>
  <r>
    <x v="105"/>
    <x v="0"/>
    <x v="0"/>
    <x v="4"/>
    <x v="13"/>
    <n v="293926.76"/>
  </r>
  <r>
    <x v="105"/>
    <x v="0"/>
    <x v="0"/>
    <x v="4"/>
    <x v="14"/>
    <n v="617129.53"/>
  </r>
  <r>
    <x v="105"/>
    <x v="0"/>
    <x v="0"/>
    <x v="4"/>
    <x v="15"/>
    <n v="6992534.9299999997"/>
  </r>
  <r>
    <x v="105"/>
    <x v="0"/>
    <x v="0"/>
    <x v="4"/>
    <x v="16"/>
    <n v="5751078.0899999999"/>
  </r>
  <r>
    <x v="105"/>
    <x v="0"/>
    <x v="0"/>
    <x v="5"/>
    <x v="18"/>
    <n v="2176460.2400000002"/>
  </r>
  <r>
    <x v="105"/>
    <x v="0"/>
    <x v="0"/>
    <x v="5"/>
    <x v="19"/>
    <n v="166034.71"/>
  </r>
  <r>
    <x v="105"/>
    <x v="0"/>
    <x v="0"/>
    <x v="5"/>
    <x v="20"/>
    <n v="802314.23"/>
  </r>
  <r>
    <x v="105"/>
    <x v="0"/>
    <x v="0"/>
    <x v="5"/>
    <x v="21"/>
    <n v="848667.3"/>
  </r>
  <r>
    <x v="105"/>
    <x v="0"/>
    <x v="0"/>
    <x v="5"/>
    <x v="22"/>
    <n v="373961.88"/>
  </r>
  <r>
    <x v="105"/>
    <x v="0"/>
    <x v="0"/>
    <x v="6"/>
    <x v="23"/>
    <n v="22951.4"/>
  </r>
  <r>
    <x v="105"/>
    <x v="0"/>
    <x v="0"/>
    <x v="6"/>
    <x v="24"/>
    <n v="90385.96"/>
  </r>
  <r>
    <x v="105"/>
    <x v="0"/>
    <x v="0"/>
    <x v="6"/>
    <x v="25"/>
    <n v="1365336.31"/>
  </r>
  <r>
    <x v="105"/>
    <x v="0"/>
    <x v="0"/>
    <x v="6"/>
    <x v="26"/>
    <n v="3587.63"/>
  </r>
  <r>
    <x v="105"/>
    <x v="0"/>
    <x v="0"/>
    <x v="6"/>
    <x v="27"/>
    <n v="866165.7"/>
  </r>
  <r>
    <x v="105"/>
    <x v="0"/>
    <x v="0"/>
    <x v="6"/>
    <x v="29"/>
    <n v="54914.43"/>
  </r>
  <r>
    <x v="105"/>
    <x v="0"/>
    <x v="0"/>
    <x v="6"/>
    <x v="50"/>
    <n v="106951.5"/>
  </r>
  <r>
    <x v="105"/>
    <x v="0"/>
    <x v="0"/>
    <x v="6"/>
    <x v="30"/>
    <n v="295244.48"/>
  </r>
  <r>
    <x v="105"/>
    <x v="0"/>
    <x v="0"/>
    <x v="6"/>
    <x v="31"/>
    <n v="431246.35"/>
  </r>
  <r>
    <x v="105"/>
    <x v="0"/>
    <x v="0"/>
    <x v="6"/>
    <x v="32"/>
    <n v="13561"/>
  </r>
  <r>
    <x v="105"/>
    <x v="0"/>
    <x v="0"/>
    <x v="6"/>
    <x v="33"/>
    <n v="427635.71"/>
  </r>
  <r>
    <x v="105"/>
    <x v="0"/>
    <x v="0"/>
    <x v="6"/>
    <x v="34"/>
    <n v="183520.72"/>
  </r>
  <r>
    <x v="105"/>
    <x v="0"/>
    <x v="0"/>
    <x v="6"/>
    <x v="35"/>
    <n v="80681.289999999994"/>
  </r>
  <r>
    <x v="105"/>
    <x v="0"/>
    <x v="0"/>
    <x v="6"/>
    <x v="36"/>
    <n v="122164.67"/>
  </r>
  <r>
    <x v="105"/>
    <x v="0"/>
    <x v="0"/>
    <x v="6"/>
    <x v="59"/>
    <n v="5687.5"/>
  </r>
  <r>
    <x v="105"/>
    <x v="0"/>
    <x v="0"/>
    <x v="6"/>
    <x v="51"/>
    <n v="2204"/>
  </r>
  <r>
    <x v="105"/>
    <x v="0"/>
    <x v="0"/>
    <x v="6"/>
    <x v="67"/>
    <n v="482315.62"/>
  </r>
  <r>
    <x v="105"/>
    <x v="0"/>
    <x v="0"/>
    <x v="6"/>
    <x v="37"/>
    <n v="1135135.01"/>
  </r>
  <r>
    <x v="105"/>
    <x v="0"/>
    <x v="0"/>
    <x v="6"/>
    <x v="38"/>
    <n v="75478.09"/>
  </r>
  <r>
    <x v="105"/>
    <x v="0"/>
    <x v="0"/>
    <x v="6"/>
    <x v="39"/>
    <n v="847.1"/>
  </r>
  <r>
    <x v="105"/>
    <x v="0"/>
    <x v="0"/>
    <x v="6"/>
    <x v="40"/>
    <n v="54729.22"/>
  </r>
  <r>
    <x v="105"/>
    <x v="0"/>
    <x v="0"/>
    <x v="6"/>
    <x v="41"/>
    <n v="1746332.36"/>
  </r>
  <r>
    <x v="105"/>
    <x v="0"/>
    <x v="0"/>
    <x v="6"/>
    <x v="42"/>
    <n v="632331.78"/>
  </r>
  <r>
    <x v="105"/>
    <x v="0"/>
    <x v="0"/>
    <x v="6"/>
    <x v="43"/>
    <n v="211333.68"/>
  </r>
  <r>
    <x v="105"/>
    <x v="0"/>
    <x v="0"/>
    <x v="6"/>
    <x v="44"/>
    <n v="55121.15"/>
  </r>
  <r>
    <x v="105"/>
    <x v="0"/>
    <x v="0"/>
    <x v="6"/>
    <x v="60"/>
    <n v="316981.63"/>
  </r>
  <r>
    <x v="105"/>
    <x v="0"/>
    <x v="0"/>
    <x v="6"/>
    <x v="45"/>
    <n v="1186975"/>
  </r>
  <r>
    <x v="105"/>
    <x v="0"/>
    <x v="0"/>
    <x v="6"/>
    <x v="46"/>
    <n v="131923.56"/>
  </r>
  <r>
    <x v="105"/>
    <x v="0"/>
    <x v="0"/>
    <x v="7"/>
    <x v="43"/>
    <n v="59487.49"/>
  </r>
  <r>
    <x v="105"/>
    <x v="0"/>
    <x v="0"/>
    <x v="8"/>
    <x v="47"/>
    <n v="25944.19"/>
  </r>
  <r>
    <x v="105"/>
    <x v="0"/>
    <x v="0"/>
    <x v="8"/>
    <x v="48"/>
    <n v="96110.95"/>
  </r>
  <r>
    <x v="105"/>
    <x v="0"/>
    <x v="1"/>
    <x v="0"/>
    <x v="0"/>
    <n v="245087.33"/>
  </r>
  <r>
    <x v="105"/>
    <x v="0"/>
    <x v="1"/>
    <x v="2"/>
    <x v="1"/>
    <n v="1280655.68"/>
  </r>
  <r>
    <x v="105"/>
    <x v="0"/>
    <x v="1"/>
    <x v="2"/>
    <x v="2"/>
    <n v="81866.460000000006"/>
  </r>
  <r>
    <x v="105"/>
    <x v="0"/>
    <x v="1"/>
    <x v="2"/>
    <x v="3"/>
    <n v="4547581.26"/>
  </r>
  <r>
    <x v="105"/>
    <x v="0"/>
    <x v="1"/>
    <x v="2"/>
    <x v="4"/>
    <n v="10089123.57"/>
  </r>
  <r>
    <x v="105"/>
    <x v="0"/>
    <x v="1"/>
    <x v="2"/>
    <x v="5"/>
    <n v="463688.49"/>
  </r>
  <r>
    <x v="105"/>
    <x v="0"/>
    <x v="1"/>
    <x v="3"/>
    <x v="1"/>
    <n v="2950530.62"/>
  </r>
  <r>
    <x v="105"/>
    <x v="0"/>
    <x v="1"/>
    <x v="3"/>
    <x v="2"/>
    <n v="51793.64"/>
  </r>
  <r>
    <x v="105"/>
    <x v="0"/>
    <x v="1"/>
    <x v="3"/>
    <x v="3"/>
    <n v="498439.93"/>
  </r>
  <r>
    <x v="105"/>
    <x v="0"/>
    <x v="1"/>
    <x v="3"/>
    <x v="4"/>
    <n v="938031.01"/>
  </r>
  <r>
    <x v="105"/>
    <x v="0"/>
    <x v="1"/>
    <x v="3"/>
    <x v="5"/>
    <n v="78638.570000000007"/>
  </r>
  <r>
    <x v="105"/>
    <x v="0"/>
    <x v="1"/>
    <x v="4"/>
    <x v="7"/>
    <n v="1916253.04"/>
  </r>
  <r>
    <x v="105"/>
    <x v="0"/>
    <x v="1"/>
    <x v="4"/>
    <x v="8"/>
    <n v="372995.52"/>
  </r>
  <r>
    <x v="105"/>
    <x v="0"/>
    <x v="1"/>
    <x v="4"/>
    <x v="9"/>
    <n v="1836499.23"/>
  </r>
  <r>
    <x v="105"/>
    <x v="0"/>
    <x v="1"/>
    <x v="4"/>
    <x v="10"/>
    <n v="451848.9"/>
  </r>
  <r>
    <x v="105"/>
    <x v="0"/>
    <x v="1"/>
    <x v="4"/>
    <x v="11"/>
    <n v="18020.27"/>
  </r>
  <r>
    <x v="105"/>
    <x v="0"/>
    <x v="1"/>
    <x v="4"/>
    <x v="12"/>
    <n v="4972.47"/>
  </r>
  <r>
    <x v="105"/>
    <x v="0"/>
    <x v="1"/>
    <x v="4"/>
    <x v="13"/>
    <n v="26435.88"/>
  </r>
  <r>
    <x v="105"/>
    <x v="0"/>
    <x v="1"/>
    <x v="4"/>
    <x v="14"/>
    <n v="79561.62"/>
  </r>
  <r>
    <x v="105"/>
    <x v="0"/>
    <x v="1"/>
    <x v="4"/>
    <x v="15"/>
    <n v="901667.77"/>
  </r>
  <r>
    <x v="105"/>
    <x v="0"/>
    <x v="1"/>
    <x v="4"/>
    <x v="16"/>
    <n v="943220.37"/>
  </r>
  <r>
    <x v="105"/>
    <x v="0"/>
    <x v="1"/>
    <x v="5"/>
    <x v="18"/>
    <n v="1062886.73"/>
  </r>
  <r>
    <x v="105"/>
    <x v="0"/>
    <x v="1"/>
    <x v="5"/>
    <x v="19"/>
    <n v="-501.93"/>
  </r>
  <r>
    <x v="105"/>
    <x v="0"/>
    <x v="1"/>
    <x v="5"/>
    <x v="20"/>
    <n v="21903.599999999999"/>
  </r>
  <r>
    <x v="105"/>
    <x v="0"/>
    <x v="1"/>
    <x v="5"/>
    <x v="21"/>
    <n v="118518.01"/>
  </r>
  <r>
    <x v="105"/>
    <x v="0"/>
    <x v="1"/>
    <x v="5"/>
    <x v="22"/>
    <n v="40559.760000000002"/>
  </r>
  <r>
    <x v="105"/>
    <x v="0"/>
    <x v="1"/>
    <x v="6"/>
    <x v="24"/>
    <n v="3991.52"/>
  </r>
  <r>
    <x v="105"/>
    <x v="0"/>
    <x v="1"/>
    <x v="6"/>
    <x v="25"/>
    <n v="46275"/>
  </r>
  <r>
    <x v="105"/>
    <x v="0"/>
    <x v="1"/>
    <x v="6"/>
    <x v="26"/>
    <n v="6517.44"/>
  </r>
  <r>
    <x v="105"/>
    <x v="0"/>
    <x v="1"/>
    <x v="6"/>
    <x v="28"/>
    <n v="40716.160000000003"/>
  </r>
  <r>
    <x v="105"/>
    <x v="0"/>
    <x v="1"/>
    <x v="6"/>
    <x v="50"/>
    <n v="106402.37"/>
  </r>
  <r>
    <x v="105"/>
    <x v="0"/>
    <x v="1"/>
    <x v="6"/>
    <x v="30"/>
    <n v="337263.53"/>
  </r>
  <r>
    <x v="105"/>
    <x v="0"/>
    <x v="1"/>
    <x v="6"/>
    <x v="33"/>
    <n v="5035.24"/>
  </r>
  <r>
    <x v="105"/>
    <x v="0"/>
    <x v="1"/>
    <x v="6"/>
    <x v="34"/>
    <n v="10316.450000000001"/>
  </r>
  <r>
    <x v="105"/>
    <x v="0"/>
    <x v="1"/>
    <x v="6"/>
    <x v="35"/>
    <n v="107962.77"/>
  </r>
  <r>
    <x v="105"/>
    <x v="0"/>
    <x v="1"/>
    <x v="6"/>
    <x v="36"/>
    <n v="29703.25"/>
  </r>
  <r>
    <x v="105"/>
    <x v="0"/>
    <x v="1"/>
    <x v="6"/>
    <x v="38"/>
    <n v="62479.57"/>
  </r>
  <r>
    <x v="105"/>
    <x v="0"/>
    <x v="1"/>
    <x v="6"/>
    <x v="42"/>
    <n v="26420"/>
  </r>
  <r>
    <x v="105"/>
    <x v="0"/>
    <x v="1"/>
    <x v="6"/>
    <x v="43"/>
    <n v="94824.17"/>
  </r>
  <r>
    <x v="105"/>
    <x v="0"/>
    <x v="1"/>
    <x v="6"/>
    <x v="44"/>
    <n v="18860"/>
  </r>
  <r>
    <x v="105"/>
    <x v="0"/>
    <x v="1"/>
    <x v="6"/>
    <x v="60"/>
    <n v="1482.87"/>
  </r>
  <r>
    <x v="105"/>
    <x v="0"/>
    <x v="1"/>
    <x v="6"/>
    <x v="45"/>
    <n v="17167.52"/>
  </r>
  <r>
    <x v="105"/>
    <x v="0"/>
    <x v="1"/>
    <x v="6"/>
    <x v="46"/>
    <n v="39108.75"/>
  </r>
  <r>
    <x v="105"/>
    <x v="0"/>
    <x v="1"/>
    <x v="7"/>
    <x v="43"/>
    <n v="28757.58"/>
  </r>
  <r>
    <x v="105"/>
    <x v="0"/>
    <x v="1"/>
    <x v="8"/>
    <x v="63"/>
    <n v="115184.11"/>
  </r>
  <r>
    <x v="105"/>
    <x v="0"/>
    <x v="1"/>
    <x v="8"/>
    <x v="48"/>
    <n v="34203.01"/>
  </r>
  <r>
    <x v="106"/>
    <x v="0"/>
    <x v="0"/>
    <x v="0"/>
    <x v="0"/>
    <n v="631591.97"/>
  </r>
  <r>
    <x v="106"/>
    <x v="0"/>
    <x v="0"/>
    <x v="1"/>
    <x v="0"/>
    <n v="-952609.5"/>
  </r>
  <r>
    <x v="106"/>
    <x v="0"/>
    <x v="0"/>
    <x v="2"/>
    <x v="1"/>
    <n v="148654769.05000001"/>
  </r>
  <r>
    <x v="106"/>
    <x v="0"/>
    <x v="0"/>
    <x v="2"/>
    <x v="2"/>
    <n v="3036116.54"/>
  </r>
  <r>
    <x v="106"/>
    <x v="0"/>
    <x v="0"/>
    <x v="2"/>
    <x v="3"/>
    <n v="4235292.7300000004"/>
  </r>
  <r>
    <x v="106"/>
    <x v="0"/>
    <x v="0"/>
    <x v="2"/>
    <x v="4"/>
    <n v="17032464.760000002"/>
  </r>
  <r>
    <x v="106"/>
    <x v="0"/>
    <x v="0"/>
    <x v="2"/>
    <x v="5"/>
    <n v="1240587.96"/>
  </r>
  <r>
    <x v="106"/>
    <x v="0"/>
    <x v="0"/>
    <x v="2"/>
    <x v="54"/>
    <n v="1294776"/>
  </r>
  <r>
    <x v="106"/>
    <x v="0"/>
    <x v="0"/>
    <x v="3"/>
    <x v="1"/>
    <n v="51838709.25"/>
  </r>
  <r>
    <x v="106"/>
    <x v="0"/>
    <x v="0"/>
    <x v="3"/>
    <x v="2"/>
    <n v="426115.31"/>
  </r>
  <r>
    <x v="106"/>
    <x v="0"/>
    <x v="0"/>
    <x v="3"/>
    <x v="3"/>
    <n v="1838353.68"/>
  </r>
  <r>
    <x v="106"/>
    <x v="0"/>
    <x v="0"/>
    <x v="3"/>
    <x v="4"/>
    <n v="153842.76"/>
  </r>
  <r>
    <x v="106"/>
    <x v="0"/>
    <x v="0"/>
    <x v="3"/>
    <x v="5"/>
    <n v="86965.56"/>
  </r>
  <r>
    <x v="106"/>
    <x v="0"/>
    <x v="0"/>
    <x v="4"/>
    <x v="6"/>
    <n v="138896.6"/>
  </r>
  <r>
    <x v="106"/>
    <x v="0"/>
    <x v="0"/>
    <x v="4"/>
    <x v="55"/>
    <n v="59202.67"/>
  </r>
  <r>
    <x v="106"/>
    <x v="0"/>
    <x v="0"/>
    <x v="4"/>
    <x v="7"/>
    <n v="15043154.09"/>
  </r>
  <r>
    <x v="106"/>
    <x v="0"/>
    <x v="0"/>
    <x v="4"/>
    <x v="8"/>
    <n v="4429540.43"/>
  </r>
  <r>
    <x v="106"/>
    <x v="0"/>
    <x v="0"/>
    <x v="4"/>
    <x v="9"/>
    <n v="30247689.370000001"/>
  </r>
  <r>
    <x v="106"/>
    <x v="0"/>
    <x v="0"/>
    <x v="4"/>
    <x v="10"/>
    <n v="7218123.0099999998"/>
  </r>
  <r>
    <x v="106"/>
    <x v="0"/>
    <x v="0"/>
    <x v="4"/>
    <x v="11"/>
    <n v="55065.51"/>
  </r>
  <r>
    <x v="106"/>
    <x v="0"/>
    <x v="0"/>
    <x v="4"/>
    <x v="12"/>
    <n v="20574.439999999999"/>
  </r>
  <r>
    <x v="106"/>
    <x v="0"/>
    <x v="0"/>
    <x v="4"/>
    <x v="13"/>
    <n v="583856.36"/>
  </r>
  <r>
    <x v="106"/>
    <x v="0"/>
    <x v="0"/>
    <x v="4"/>
    <x v="14"/>
    <n v="377119.75"/>
  </r>
  <r>
    <x v="106"/>
    <x v="0"/>
    <x v="0"/>
    <x v="4"/>
    <x v="15"/>
    <n v="23824902.559999999"/>
  </r>
  <r>
    <x v="106"/>
    <x v="0"/>
    <x v="0"/>
    <x v="4"/>
    <x v="16"/>
    <n v="13311965"/>
  </r>
  <r>
    <x v="106"/>
    <x v="0"/>
    <x v="0"/>
    <x v="4"/>
    <x v="17"/>
    <n v="608151.31000000006"/>
  </r>
  <r>
    <x v="106"/>
    <x v="0"/>
    <x v="0"/>
    <x v="4"/>
    <x v="56"/>
    <n v="133982.1"/>
  </r>
  <r>
    <x v="106"/>
    <x v="0"/>
    <x v="0"/>
    <x v="5"/>
    <x v="18"/>
    <n v="5004695.42"/>
  </r>
  <r>
    <x v="106"/>
    <x v="0"/>
    <x v="0"/>
    <x v="5"/>
    <x v="19"/>
    <n v="361189.25"/>
  </r>
  <r>
    <x v="106"/>
    <x v="0"/>
    <x v="0"/>
    <x v="5"/>
    <x v="20"/>
    <n v="2250072.48"/>
  </r>
  <r>
    <x v="106"/>
    <x v="0"/>
    <x v="0"/>
    <x v="5"/>
    <x v="21"/>
    <n v="1856962.26"/>
  </r>
  <r>
    <x v="106"/>
    <x v="0"/>
    <x v="0"/>
    <x v="5"/>
    <x v="22"/>
    <n v="569071.1"/>
  </r>
  <r>
    <x v="106"/>
    <x v="0"/>
    <x v="0"/>
    <x v="6"/>
    <x v="23"/>
    <n v="312287.90000000002"/>
  </r>
  <r>
    <x v="106"/>
    <x v="0"/>
    <x v="0"/>
    <x v="6"/>
    <x v="25"/>
    <n v="16767960.640000001"/>
  </r>
  <r>
    <x v="106"/>
    <x v="0"/>
    <x v="0"/>
    <x v="6"/>
    <x v="26"/>
    <n v="589114.56000000006"/>
  </r>
  <r>
    <x v="106"/>
    <x v="0"/>
    <x v="0"/>
    <x v="6"/>
    <x v="27"/>
    <n v="902611.6"/>
  </r>
  <r>
    <x v="106"/>
    <x v="0"/>
    <x v="0"/>
    <x v="6"/>
    <x v="28"/>
    <n v="791215.09"/>
  </r>
  <r>
    <x v="106"/>
    <x v="0"/>
    <x v="0"/>
    <x v="6"/>
    <x v="29"/>
    <n v="110344.6"/>
  </r>
  <r>
    <x v="106"/>
    <x v="0"/>
    <x v="0"/>
    <x v="6"/>
    <x v="32"/>
    <n v="34587.24"/>
  </r>
  <r>
    <x v="106"/>
    <x v="0"/>
    <x v="0"/>
    <x v="6"/>
    <x v="33"/>
    <n v="675252.43"/>
  </r>
  <r>
    <x v="106"/>
    <x v="0"/>
    <x v="0"/>
    <x v="6"/>
    <x v="34"/>
    <n v="433262.98"/>
  </r>
  <r>
    <x v="106"/>
    <x v="0"/>
    <x v="0"/>
    <x v="6"/>
    <x v="35"/>
    <n v="2430202.16"/>
  </r>
  <r>
    <x v="106"/>
    <x v="0"/>
    <x v="0"/>
    <x v="6"/>
    <x v="36"/>
    <n v="168131.1"/>
  </r>
  <r>
    <x v="106"/>
    <x v="0"/>
    <x v="0"/>
    <x v="6"/>
    <x v="58"/>
    <n v="97086.97"/>
  </r>
  <r>
    <x v="106"/>
    <x v="0"/>
    <x v="0"/>
    <x v="6"/>
    <x v="59"/>
    <n v="390874.03"/>
  </r>
  <r>
    <x v="106"/>
    <x v="0"/>
    <x v="0"/>
    <x v="6"/>
    <x v="67"/>
    <n v="1325537.98"/>
  </r>
  <r>
    <x v="106"/>
    <x v="0"/>
    <x v="0"/>
    <x v="6"/>
    <x v="37"/>
    <n v="3159363.87"/>
  </r>
  <r>
    <x v="106"/>
    <x v="0"/>
    <x v="0"/>
    <x v="6"/>
    <x v="38"/>
    <n v="4226417.3499999996"/>
  </r>
  <r>
    <x v="106"/>
    <x v="0"/>
    <x v="0"/>
    <x v="6"/>
    <x v="39"/>
    <n v="6924.27"/>
  </r>
  <r>
    <x v="106"/>
    <x v="0"/>
    <x v="0"/>
    <x v="6"/>
    <x v="40"/>
    <n v="102686.83"/>
  </r>
  <r>
    <x v="106"/>
    <x v="0"/>
    <x v="0"/>
    <x v="6"/>
    <x v="41"/>
    <n v="3956556.9"/>
  </r>
  <r>
    <x v="106"/>
    <x v="0"/>
    <x v="0"/>
    <x v="6"/>
    <x v="53"/>
    <n v="2733189.27"/>
  </r>
  <r>
    <x v="106"/>
    <x v="0"/>
    <x v="0"/>
    <x v="6"/>
    <x v="43"/>
    <n v="709066.81"/>
  </r>
  <r>
    <x v="106"/>
    <x v="0"/>
    <x v="0"/>
    <x v="6"/>
    <x v="60"/>
    <n v="536709.28"/>
  </r>
  <r>
    <x v="106"/>
    <x v="0"/>
    <x v="0"/>
    <x v="6"/>
    <x v="45"/>
    <n v="2978742.46"/>
  </r>
  <r>
    <x v="106"/>
    <x v="0"/>
    <x v="0"/>
    <x v="6"/>
    <x v="75"/>
    <n v="929506.26"/>
  </r>
  <r>
    <x v="106"/>
    <x v="0"/>
    <x v="0"/>
    <x v="6"/>
    <x v="46"/>
    <n v="1174153.97"/>
  </r>
  <r>
    <x v="106"/>
    <x v="0"/>
    <x v="0"/>
    <x v="6"/>
    <x v="81"/>
    <n v="12000"/>
  </r>
  <r>
    <x v="106"/>
    <x v="0"/>
    <x v="0"/>
    <x v="7"/>
    <x v="43"/>
    <n v="298821.59000000003"/>
  </r>
  <r>
    <x v="106"/>
    <x v="0"/>
    <x v="0"/>
    <x v="8"/>
    <x v="61"/>
    <n v="11985.6"/>
  </r>
  <r>
    <x v="106"/>
    <x v="0"/>
    <x v="0"/>
    <x v="8"/>
    <x v="62"/>
    <n v="55203.39"/>
  </r>
  <r>
    <x v="106"/>
    <x v="0"/>
    <x v="0"/>
    <x v="8"/>
    <x v="63"/>
    <n v="177669.66"/>
  </r>
  <r>
    <x v="106"/>
    <x v="0"/>
    <x v="0"/>
    <x v="8"/>
    <x v="64"/>
    <n v="219134.49"/>
  </r>
  <r>
    <x v="106"/>
    <x v="0"/>
    <x v="0"/>
    <x v="8"/>
    <x v="48"/>
    <n v="17927.669999999998"/>
  </r>
  <r>
    <x v="106"/>
    <x v="0"/>
    <x v="1"/>
    <x v="0"/>
    <x v="0"/>
    <n v="521956.45"/>
  </r>
  <r>
    <x v="106"/>
    <x v="0"/>
    <x v="1"/>
    <x v="1"/>
    <x v="0"/>
    <n v="-200938.92"/>
  </r>
  <r>
    <x v="106"/>
    <x v="0"/>
    <x v="1"/>
    <x v="2"/>
    <x v="1"/>
    <n v="23560337.559999999"/>
  </r>
  <r>
    <x v="106"/>
    <x v="0"/>
    <x v="1"/>
    <x v="2"/>
    <x v="2"/>
    <n v="3563123.28"/>
  </r>
  <r>
    <x v="106"/>
    <x v="0"/>
    <x v="1"/>
    <x v="2"/>
    <x v="3"/>
    <n v="676738.42"/>
  </r>
  <r>
    <x v="106"/>
    <x v="0"/>
    <x v="1"/>
    <x v="2"/>
    <x v="4"/>
    <n v="5780625.3799999999"/>
  </r>
  <r>
    <x v="106"/>
    <x v="0"/>
    <x v="1"/>
    <x v="2"/>
    <x v="5"/>
    <n v="283114.12"/>
  </r>
  <r>
    <x v="106"/>
    <x v="0"/>
    <x v="1"/>
    <x v="3"/>
    <x v="1"/>
    <n v="4588627.46"/>
  </r>
  <r>
    <x v="106"/>
    <x v="0"/>
    <x v="1"/>
    <x v="3"/>
    <x v="2"/>
    <n v="37311.660000000003"/>
  </r>
  <r>
    <x v="106"/>
    <x v="0"/>
    <x v="1"/>
    <x v="3"/>
    <x v="3"/>
    <n v="413221.04"/>
  </r>
  <r>
    <x v="106"/>
    <x v="0"/>
    <x v="1"/>
    <x v="3"/>
    <x v="4"/>
    <n v="1161330.56"/>
  </r>
  <r>
    <x v="106"/>
    <x v="0"/>
    <x v="1"/>
    <x v="3"/>
    <x v="5"/>
    <n v="55432.59"/>
  </r>
  <r>
    <x v="106"/>
    <x v="0"/>
    <x v="1"/>
    <x v="4"/>
    <x v="6"/>
    <n v="1094.2"/>
  </r>
  <r>
    <x v="106"/>
    <x v="0"/>
    <x v="1"/>
    <x v="4"/>
    <x v="55"/>
    <n v="1249.6300000000001"/>
  </r>
  <r>
    <x v="106"/>
    <x v="0"/>
    <x v="1"/>
    <x v="4"/>
    <x v="7"/>
    <n v="655363.63"/>
  </r>
  <r>
    <x v="106"/>
    <x v="0"/>
    <x v="1"/>
    <x v="4"/>
    <x v="8"/>
    <n v="318290.09999999998"/>
  </r>
  <r>
    <x v="106"/>
    <x v="0"/>
    <x v="1"/>
    <x v="4"/>
    <x v="9"/>
    <n v="1255916.57"/>
  </r>
  <r>
    <x v="106"/>
    <x v="0"/>
    <x v="1"/>
    <x v="4"/>
    <x v="10"/>
    <n v="400829.4"/>
  </r>
  <r>
    <x v="106"/>
    <x v="0"/>
    <x v="1"/>
    <x v="4"/>
    <x v="11"/>
    <n v="2290.86"/>
  </r>
  <r>
    <x v="106"/>
    <x v="0"/>
    <x v="1"/>
    <x v="4"/>
    <x v="12"/>
    <n v="1573.44"/>
  </r>
  <r>
    <x v="106"/>
    <x v="0"/>
    <x v="1"/>
    <x v="4"/>
    <x v="13"/>
    <n v="9123.24"/>
  </r>
  <r>
    <x v="106"/>
    <x v="0"/>
    <x v="1"/>
    <x v="4"/>
    <x v="14"/>
    <n v="22081"/>
  </r>
  <r>
    <x v="106"/>
    <x v="0"/>
    <x v="1"/>
    <x v="4"/>
    <x v="15"/>
    <n v="174134.96"/>
  </r>
  <r>
    <x v="106"/>
    <x v="0"/>
    <x v="1"/>
    <x v="4"/>
    <x v="16"/>
    <n v="687263.96"/>
  </r>
  <r>
    <x v="106"/>
    <x v="0"/>
    <x v="1"/>
    <x v="4"/>
    <x v="17"/>
    <n v="23817.89"/>
  </r>
  <r>
    <x v="106"/>
    <x v="0"/>
    <x v="1"/>
    <x v="4"/>
    <x v="56"/>
    <n v="6079.06"/>
  </r>
  <r>
    <x v="106"/>
    <x v="0"/>
    <x v="1"/>
    <x v="5"/>
    <x v="18"/>
    <n v="4700567.88"/>
  </r>
  <r>
    <x v="106"/>
    <x v="0"/>
    <x v="1"/>
    <x v="5"/>
    <x v="19"/>
    <n v="761.8"/>
  </r>
  <r>
    <x v="106"/>
    <x v="0"/>
    <x v="1"/>
    <x v="5"/>
    <x v="20"/>
    <n v="371392.65"/>
  </r>
  <r>
    <x v="106"/>
    <x v="0"/>
    <x v="1"/>
    <x v="5"/>
    <x v="21"/>
    <n v="91731.42"/>
  </r>
  <r>
    <x v="106"/>
    <x v="0"/>
    <x v="1"/>
    <x v="5"/>
    <x v="22"/>
    <n v="56116.35"/>
  </r>
  <r>
    <x v="106"/>
    <x v="0"/>
    <x v="1"/>
    <x v="6"/>
    <x v="23"/>
    <n v="14000"/>
  </r>
  <r>
    <x v="106"/>
    <x v="0"/>
    <x v="1"/>
    <x v="6"/>
    <x v="24"/>
    <n v="66752.06"/>
  </r>
  <r>
    <x v="106"/>
    <x v="0"/>
    <x v="1"/>
    <x v="6"/>
    <x v="25"/>
    <n v="86300.26"/>
  </r>
  <r>
    <x v="106"/>
    <x v="0"/>
    <x v="1"/>
    <x v="6"/>
    <x v="26"/>
    <n v="9345.35"/>
  </r>
  <r>
    <x v="106"/>
    <x v="0"/>
    <x v="1"/>
    <x v="6"/>
    <x v="27"/>
    <n v="239580.54"/>
  </r>
  <r>
    <x v="106"/>
    <x v="0"/>
    <x v="1"/>
    <x v="6"/>
    <x v="34"/>
    <n v="25231.01"/>
  </r>
  <r>
    <x v="106"/>
    <x v="0"/>
    <x v="1"/>
    <x v="6"/>
    <x v="35"/>
    <n v="72744.47"/>
  </r>
  <r>
    <x v="106"/>
    <x v="0"/>
    <x v="1"/>
    <x v="6"/>
    <x v="36"/>
    <n v="282.88"/>
  </r>
  <r>
    <x v="106"/>
    <x v="0"/>
    <x v="1"/>
    <x v="6"/>
    <x v="59"/>
    <n v="290559.64"/>
  </r>
  <r>
    <x v="106"/>
    <x v="0"/>
    <x v="1"/>
    <x v="6"/>
    <x v="67"/>
    <n v="48620"/>
  </r>
  <r>
    <x v="106"/>
    <x v="0"/>
    <x v="1"/>
    <x v="6"/>
    <x v="38"/>
    <n v="155674.56"/>
  </r>
  <r>
    <x v="106"/>
    <x v="0"/>
    <x v="1"/>
    <x v="6"/>
    <x v="40"/>
    <n v="-311112.81"/>
  </r>
  <r>
    <x v="106"/>
    <x v="0"/>
    <x v="1"/>
    <x v="6"/>
    <x v="53"/>
    <n v="541534.69999999995"/>
  </r>
  <r>
    <x v="106"/>
    <x v="0"/>
    <x v="1"/>
    <x v="6"/>
    <x v="43"/>
    <n v="167088.19"/>
  </r>
  <r>
    <x v="106"/>
    <x v="0"/>
    <x v="1"/>
    <x v="6"/>
    <x v="46"/>
    <n v="148119.63"/>
  </r>
  <r>
    <x v="106"/>
    <x v="0"/>
    <x v="1"/>
    <x v="7"/>
    <x v="43"/>
    <n v="87102.35"/>
  </r>
  <r>
    <x v="106"/>
    <x v="0"/>
    <x v="1"/>
    <x v="8"/>
    <x v="47"/>
    <n v="9839.08"/>
  </r>
  <r>
    <x v="106"/>
    <x v="0"/>
    <x v="1"/>
    <x v="8"/>
    <x v="48"/>
    <n v="42728.07"/>
  </r>
  <r>
    <x v="107"/>
    <x v="0"/>
    <x v="0"/>
    <x v="0"/>
    <x v="0"/>
    <n v="520140.41"/>
  </r>
  <r>
    <x v="107"/>
    <x v="0"/>
    <x v="0"/>
    <x v="1"/>
    <x v="0"/>
    <n v="-2397946.59"/>
  </r>
  <r>
    <x v="107"/>
    <x v="0"/>
    <x v="0"/>
    <x v="2"/>
    <x v="1"/>
    <n v="133967219.31999999"/>
  </r>
  <r>
    <x v="107"/>
    <x v="0"/>
    <x v="0"/>
    <x v="2"/>
    <x v="2"/>
    <n v="3327883.12"/>
  </r>
  <r>
    <x v="107"/>
    <x v="0"/>
    <x v="0"/>
    <x v="2"/>
    <x v="3"/>
    <n v="2687999.61"/>
  </r>
  <r>
    <x v="107"/>
    <x v="0"/>
    <x v="0"/>
    <x v="2"/>
    <x v="4"/>
    <n v="2355419.19"/>
  </r>
  <r>
    <x v="107"/>
    <x v="0"/>
    <x v="0"/>
    <x v="2"/>
    <x v="5"/>
    <n v="411630.24"/>
  </r>
  <r>
    <x v="107"/>
    <x v="0"/>
    <x v="0"/>
    <x v="2"/>
    <x v="54"/>
    <n v="1288707"/>
  </r>
  <r>
    <x v="107"/>
    <x v="0"/>
    <x v="0"/>
    <x v="3"/>
    <x v="1"/>
    <n v="52578901.579999998"/>
  </r>
  <r>
    <x v="107"/>
    <x v="0"/>
    <x v="0"/>
    <x v="3"/>
    <x v="2"/>
    <n v="1316825.72"/>
  </r>
  <r>
    <x v="107"/>
    <x v="0"/>
    <x v="0"/>
    <x v="3"/>
    <x v="3"/>
    <n v="1083897.31"/>
  </r>
  <r>
    <x v="107"/>
    <x v="0"/>
    <x v="0"/>
    <x v="3"/>
    <x v="4"/>
    <n v="34368.22"/>
  </r>
  <r>
    <x v="107"/>
    <x v="0"/>
    <x v="0"/>
    <x v="3"/>
    <x v="5"/>
    <n v="184174.61"/>
  </r>
  <r>
    <x v="107"/>
    <x v="0"/>
    <x v="0"/>
    <x v="4"/>
    <x v="6"/>
    <n v="98253.36"/>
  </r>
  <r>
    <x v="107"/>
    <x v="0"/>
    <x v="0"/>
    <x v="4"/>
    <x v="55"/>
    <n v="108175.66"/>
  </r>
  <r>
    <x v="107"/>
    <x v="0"/>
    <x v="0"/>
    <x v="4"/>
    <x v="7"/>
    <n v="10776678.970000001"/>
  </r>
  <r>
    <x v="107"/>
    <x v="0"/>
    <x v="0"/>
    <x v="4"/>
    <x v="8"/>
    <n v="4147895.04"/>
  </r>
  <r>
    <x v="107"/>
    <x v="0"/>
    <x v="0"/>
    <x v="4"/>
    <x v="9"/>
    <n v="21882725.010000002"/>
  </r>
  <r>
    <x v="107"/>
    <x v="0"/>
    <x v="0"/>
    <x v="4"/>
    <x v="10"/>
    <n v="7032295.4299999997"/>
  </r>
  <r>
    <x v="107"/>
    <x v="0"/>
    <x v="0"/>
    <x v="4"/>
    <x v="11"/>
    <n v="140345.26999999999"/>
  </r>
  <r>
    <x v="107"/>
    <x v="0"/>
    <x v="0"/>
    <x v="4"/>
    <x v="12"/>
    <n v="53357"/>
  </r>
  <r>
    <x v="107"/>
    <x v="0"/>
    <x v="0"/>
    <x v="4"/>
    <x v="13"/>
    <n v="1205113.8999999999"/>
  </r>
  <r>
    <x v="107"/>
    <x v="0"/>
    <x v="0"/>
    <x v="4"/>
    <x v="14"/>
    <n v="839180.65"/>
  </r>
  <r>
    <x v="107"/>
    <x v="0"/>
    <x v="0"/>
    <x v="4"/>
    <x v="15"/>
    <n v="17967247.690000001"/>
  </r>
  <r>
    <x v="107"/>
    <x v="0"/>
    <x v="0"/>
    <x v="4"/>
    <x v="16"/>
    <n v="14657390.08"/>
  </r>
  <r>
    <x v="107"/>
    <x v="0"/>
    <x v="0"/>
    <x v="4"/>
    <x v="17"/>
    <n v="1433340.77"/>
  </r>
  <r>
    <x v="107"/>
    <x v="0"/>
    <x v="0"/>
    <x v="4"/>
    <x v="56"/>
    <n v="438419.42"/>
  </r>
  <r>
    <x v="107"/>
    <x v="0"/>
    <x v="0"/>
    <x v="5"/>
    <x v="18"/>
    <n v="5473849.4000000004"/>
  </r>
  <r>
    <x v="107"/>
    <x v="0"/>
    <x v="0"/>
    <x v="5"/>
    <x v="20"/>
    <n v="4226965.41"/>
  </r>
  <r>
    <x v="107"/>
    <x v="0"/>
    <x v="0"/>
    <x v="5"/>
    <x v="21"/>
    <n v="239465.32"/>
  </r>
  <r>
    <x v="107"/>
    <x v="0"/>
    <x v="0"/>
    <x v="5"/>
    <x v="22"/>
    <n v="1117560.56"/>
  </r>
  <r>
    <x v="107"/>
    <x v="0"/>
    <x v="0"/>
    <x v="6"/>
    <x v="23"/>
    <n v="42636.24"/>
  </r>
  <r>
    <x v="107"/>
    <x v="0"/>
    <x v="0"/>
    <x v="6"/>
    <x v="49"/>
    <n v="2753878.67"/>
  </r>
  <r>
    <x v="107"/>
    <x v="0"/>
    <x v="0"/>
    <x v="6"/>
    <x v="26"/>
    <n v="5.5"/>
  </r>
  <r>
    <x v="107"/>
    <x v="0"/>
    <x v="0"/>
    <x v="6"/>
    <x v="27"/>
    <n v="28460574.93"/>
  </r>
  <r>
    <x v="107"/>
    <x v="0"/>
    <x v="0"/>
    <x v="6"/>
    <x v="28"/>
    <n v="25805"/>
  </r>
  <r>
    <x v="107"/>
    <x v="0"/>
    <x v="0"/>
    <x v="6"/>
    <x v="50"/>
    <n v="177975.16"/>
  </r>
  <r>
    <x v="107"/>
    <x v="0"/>
    <x v="0"/>
    <x v="6"/>
    <x v="30"/>
    <n v="32702.6"/>
  </r>
  <r>
    <x v="107"/>
    <x v="0"/>
    <x v="0"/>
    <x v="6"/>
    <x v="33"/>
    <n v="1252128.92"/>
  </r>
  <r>
    <x v="107"/>
    <x v="0"/>
    <x v="0"/>
    <x v="6"/>
    <x v="34"/>
    <n v="425194.2"/>
  </r>
  <r>
    <x v="107"/>
    <x v="0"/>
    <x v="0"/>
    <x v="6"/>
    <x v="35"/>
    <n v="32338.17"/>
  </r>
  <r>
    <x v="107"/>
    <x v="0"/>
    <x v="0"/>
    <x v="6"/>
    <x v="36"/>
    <n v="2486"/>
  </r>
  <r>
    <x v="107"/>
    <x v="0"/>
    <x v="0"/>
    <x v="6"/>
    <x v="58"/>
    <n v="223920.84"/>
  </r>
  <r>
    <x v="107"/>
    <x v="0"/>
    <x v="0"/>
    <x v="6"/>
    <x v="51"/>
    <n v="1605.96"/>
  </r>
  <r>
    <x v="107"/>
    <x v="0"/>
    <x v="0"/>
    <x v="6"/>
    <x v="67"/>
    <n v="286961.2"/>
  </r>
  <r>
    <x v="107"/>
    <x v="0"/>
    <x v="0"/>
    <x v="6"/>
    <x v="37"/>
    <n v="2435236.04"/>
  </r>
  <r>
    <x v="107"/>
    <x v="0"/>
    <x v="0"/>
    <x v="6"/>
    <x v="38"/>
    <n v="824256.7"/>
  </r>
  <r>
    <x v="107"/>
    <x v="0"/>
    <x v="0"/>
    <x v="6"/>
    <x v="39"/>
    <n v="433.56"/>
  </r>
  <r>
    <x v="107"/>
    <x v="0"/>
    <x v="0"/>
    <x v="6"/>
    <x v="43"/>
    <n v="668096.38"/>
  </r>
  <r>
    <x v="107"/>
    <x v="0"/>
    <x v="0"/>
    <x v="6"/>
    <x v="60"/>
    <n v="516379.53"/>
  </r>
  <r>
    <x v="107"/>
    <x v="0"/>
    <x v="0"/>
    <x v="6"/>
    <x v="45"/>
    <n v="2995344.77"/>
  </r>
  <r>
    <x v="107"/>
    <x v="0"/>
    <x v="0"/>
    <x v="6"/>
    <x v="78"/>
    <n v="154560.72"/>
  </r>
  <r>
    <x v="107"/>
    <x v="0"/>
    <x v="0"/>
    <x v="6"/>
    <x v="79"/>
    <n v="6060"/>
  </r>
  <r>
    <x v="107"/>
    <x v="0"/>
    <x v="0"/>
    <x v="7"/>
    <x v="43"/>
    <n v="210847.19"/>
  </r>
  <r>
    <x v="107"/>
    <x v="0"/>
    <x v="0"/>
    <x v="8"/>
    <x v="62"/>
    <n v="117429.61"/>
  </r>
  <r>
    <x v="107"/>
    <x v="0"/>
    <x v="0"/>
    <x v="8"/>
    <x v="47"/>
    <n v="948.26"/>
  </r>
  <r>
    <x v="107"/>
    <x v="0"/>
    <x v="0"/>
    <x v="8"/>
    <x v="64"/>
    <n v="104667.68"/>
  </r>
  <r>
    <x v="107"/>
    <x v="0"/>
    <x v="0"/>
    <x v="8"/>
    <x v="48"/>
    <n v="97315.82"/>
  </r>
  <r>
    <x v="107"/>
    <x v="0"/>
    <x v="1"/>
    <x v="0"/>
    <x v="0"/>
    <n v="1877806.18"/>
  </r>
  <r>
    <x v="107"/>
    <x v="0"/>
    <x v="1"/>
    <x v="2"/>
    <x v="1"/>
    <n v="17635674.890000001"/>
  </r>
  <r>
    <x v="107"/>
    <x v="0"/>
    <x v="1"/>
    <x v="2"/>
    <x v="2"/>
    <n v="124304.13"/>
  </r>
  <r>
    <x v="107"/>
    <x v="0"/>
    <x v="1"/>
    <x v="2"/>
    <x v="3"/>
    <n v="3734.02"/>
  </r>
  <r>
    <x v="107"/>
    <x v="0"/>
    <x v="1"/>
    <x v="2"/>
    <x v="4"/>
    <n v="9576494.9900000002"/>
  </r>
  <r>
    <x v="107"/>
    <x v="0"/>
    <x v="1"/>
    <x v="2"/>
    <x v="5"/>
    <n v="3658913.01"/>
  </r>
  <r>
    <x v="107"/>
    <x v="0"/>
    <x v="1"/>
    <x v="3"/>
    <x v="1"/>
    <n v="1401468.66"/>
  </r>
  <r>
    <x v="107"/>
    <x v="0"/>
    <x v="1"/>
    <x v="3"/>
    <x v="2"/>
    <n v="32815.160000000003"/>
  </r>
  <r>
    <x v="107"/>
    <x v="0"/>
    <x v="1"/>
    <x v="3"/>
    <x v="3"/>
    <n v="138688.79999999999"/>
  </r>
  <r>
    <x v="107"/>
    <x v="0"/>
    <x v="1"/>
    <x v="3"/>
    <x v="4"/>
    <n v="871586.66"/>
  </r>
  <r>
    <x v="107"/>
    <x v="0"/>
    <x v="1"/>
    <x v="3"/>
    <x v="5"/>
    <n v="150303.23000000001"/>
  </r>
  <r>
    <x v="107"/>
    <x v="0"/>
    <x v="1"/>
    <x v="4"/>
    <x v="6"/>
    <n v="26008.5"/>
  </r>
  <r>
    <x v="107"/>
    <x v="0"/>
    <x v="1"/>
    <x v="4"/>
    <x v="55"/>
    <n v="2028.43"/>
  </r>
  <r>
    <x v="107"/>
    <x v="0"/>
    <x v="1"/>
    <x v="4"/>
    <x v="7"/>
    <n v="2351561.33"/>
  </r>
  <r>
    <x v="107"/>
    <x v="0"/>
    <x v="1"/>
    <x v="4"/>
    <x v="8"/>
    <n v="195933.42"/>
  </r>
  <r>
    <x v="107"/>
    <x v="0"/>
    <x v="1"/>
    <x v="4"/>
    <x v="9"/>
    <n v="4743229.21"/>
  </r>
  <r>
    <x v="107"/>
    <x v="0"/>
    <x v="1"/>
    <x v="4"/>
    <x v="10"/>
    <n v="250000.48"/>
  </r>
  <r>
    <x v="107"/>
    <x v="0"/>
    <x v="1"/>
    <x v="4"/>
    <x v="11"/>
    <n v="30187.119999999999"/>
  </r>
  <r>
    <x v="107"/>
    <x v="0"/>
    <x v="1"/>
    <x v="4"/>
    <x v="12"/>
    <n v="2543.08"/>
  </r>
  <r>
    <x v="107"/>
    <x v="0"/>
    <x v="1"/>
    <x v="4"/>
    <x v="13"/>
    <n v="246759.45"/>
  </r>
  <r>
    <x v="107"/>
    <x v="0"/>
    <x v="1"/>
    <x v="4"/>
    <x v="14"/>
    <n v="40406.47"/>
  </r>
  <r>
    <x v="107"/>
    <x v="0"/>
    <x v="1"/>
    <x v="4"/>
    <x v="15"/>
    <n v="2794336.19"/>
  </r>
  <r>
    <x v="107"/>
    <x v="0"/>
    <x v="1"/>
    <x v="4"/>
    <x v="16"/>
    <n v="487158.47"/>
  </r>
  <r>
    <x v="107"/>
    <x v="0"/>
    <x v="1"/>
    <x v="4"/>
    <x v="17"/>
    <n v="295941.3"/>
  </r>
  <r>
    <x v="107"/>
    <x v="0"/>
    <x v="1"/>
    <x v="4"/>
    <x v="56"/>
    <n v="15084.15"/>
  </r>
  <r>
    <x v="107"/>
    <x v="0"/>
    <x v="1"/>
    <x v="5"/>
    <x v="18"/>
    <n v="342749.98"/>
  </r>
  <r>
    <x v="107"/>
    <x v="0"/>
    <x v="1"/>
    <x v="5"/>
    <x v="20"/>
    <n v="19120.8"/>
  </r>
  <r>
    <x v="107"/>
    <x v="0"/>
    <x v="1"/>
    <x v="5"/>
    <x v="21"/>
    <n v="370.52"/>
  </r>
  <r>
    <x v="107"/>
    <x v="0"/>
    <x v="1"/>
    <x v="5"/>
    <x v="22"/>
    <n v="43000.06"/>
  </r>
  <r>
    <x v="107"/>
    <x v="0"/>
    <x v="1"/>
    <x v="6"/>
    <x v="23"/>
    <n v="3207.96"/>
  </r>
  <r>
    <x v="107"/>
    <x v="0"/>
    <x v="1"/>
    <x v="6"/>
    <x v="27"/>
    <n v="1089927.06"/>
  </r>
  <r>
    <x v="107"/>
    <x v="0"/>
    <x v="1"/>
    <x v="6"/>
    <x v="35"/>
    <n v="3199.78"/>
  </r>
  <r>
    <x v="107"/>
    <x v="0"/>
    <x v="1"/>
    <x v="6"/>
    <x v="67"/>
    <n v="514976.7"/>
  </r>
  <r>
    <x v="107"/>
    <x v="0"/>
    <x v="1"/>
    <x v="6"/>
    <x v="37"/>
    <n v="1211.29"/>
  </r>
  <r>
    <x v="107"/>
    <x v="0"/>
    <x v="1"/>
    <x v="6"/>
    <x v="38"/>
    <n v="17281.5"/>
  </r>
  <r>
    <x v="107"/>
    <x v="0"/>
    <x v="1"/>
    <x v="6"/>
    <x v="43"/>
    <n v="50792.79"/>
  </r>
  <r>
    <x v="107"/>
    <x v="0"/>
    <x v="1"/>
    <x v="7"/>
    <x v="43"/>
    <n v="15859.24"/>
  </r>
  <r>
    <x v="107"/>
    <x v="0"/>
    <x v="1"/>
    <x v="8"/>
    <x v="48"/>
    <n v="7820.01"/>
  </r>
  <r>
    <x v="108"/>
    <x v="0"/>
    <x v="0"/>
    <x v="0"/>
    <x v="0"/>
    <n v="413409.02"/>
  </r>
  <r>
    <x v="108"/>
    <x v="0"/>
    <x v="0"/>
    <x v="1"/>
    <x v="0"/>
    <n v="-2320216.2000000002"/>
  </r>
  <r>
    <x v="108"/>
    <x v="0"/>
    <x v="0"/>
    <x v="2"/>
    <x v="1"/>
    <n v="118171269.78"/>
  </r>
  <r>
    <x v="108"/>
    <x v="0"/>
    <x v="0"/>
    <x v="2"/>
    <x v="2"/>
    <n v="2172125.69"/>
  </r>
  <r>
    <x v="108"/>
    <x v="0"/>
    <x v="0"/>
    <x v="2"/>
    <x v="4"/>
    <n v="9002217.3000000007"/>
  </r>
  <r>
    <x v="108"/>
    <x v="0"/>
    <x v="0"/>
    <x v="2"/>
    <x v="5"/>
    <n v="71107.83"/>
  </r>
  <r>
    <x v="108"/>
    <x v="0"/>
    <x v="0"/>
    <x v="3"/>
    <x v="1"/>
    <n v="50177335.009999998"/>
  </r>
  <r>
    <x v="108"/>
    <x v="0"/>
    <x v="0"/>
    <x v="3"/>
    <x v="2"/>
    <n v="1269332.04"/>
  </r>
  <r>
    <x v="108"/>
    <x v="0"/>
    <x v="0"/>
    <x v="3"/>
    <x v="3"/>
    <n v="237897.75"/>
  </r>
  <r>
    <x v="108"/>
    <x v="0"/>
    <x v="0"/>
    <x v="3"/>
    <x v="4"/>
    <n v="421214.87"/>
  </r>
  <r>
    <x v="108"/>
    <x v="0"/>
    <x v="0"/>
    <x v="3"/>
    <x v="5"/>
    <n v="35784.519999999997"/>
  </r>
  <r>
    <x v="108"/>
    <x v="0"/>
    <x v="0"/>
    <x v="4"/>
    <x v="7"/>
    <n v="9635646.4900000002"/>
  </r>
  <r>
    <x v="108"/>
    <x v="0"/>
    <x v="0"/>
    <x v="4"/>
    <x v="8"/>
    <n v="3844583.19"/>
  </r>
  <r>
    <x v="108"/>
    <x v="0"/>
    <x v="0"/>
    <x v="4"/>
    <x v="9"/>
    <n v="19431293.170000002"/>
  </r>
  <r>
    <x v="108"/>
    <x v="0"/>
    <x v="0"/>
    <x v="4"/>
    <x v="10"/>
    <n v="6419905.9100000001"/>
  </r>
  <r>
    <x v="108"/>
    <x v="0"/>
    <x v="0"/>
    <x v="4"/>
    <x v="11"/>
    <n v="63396.65"/>
  </r>
  <r>
    <x v="108"/>
    <x v="0"/>
    <x v="0"/>
    <x v="4"/>
    <x v="12"/>
    <n v="25320.09"/>
  </r>
  <r>
    <x v="108"/>
    <x v="0"/>
    <x v="0"/>
    <x v="4"/>
    <x v="13"/>
    <n v="394846.39"/>
  </r>
  <r>
    <x v="108"/>
    <x v="0"/>
    <x v="0"/>
    <x v="4"/>
    <x v="14"/>
    <n v="531727.98"/>
  </r>
  <r>
    <x v="108"/>
    <x v="0"/>
    <x v="0"/>
    <x v="4"/>
    <x v="15"/>
    <n v="23943202.43"/>
  </r>
  <r>
    <x v="108"/>
    <x v="0"/>
    <x v="0"/>
    <x v="4"/>
    <x v="16"/>
    <n v="4772236.83"/>
  </r>
  <r>
    <x v="108"/>
    <x v="0"/>
    <x v="0"/>
    <x v="4"/>
    <x v="17"/>
    <n v="237685.9"/>
  </r>
  <r>
    <x v="108"/>
    <x v="0"/>
    <x v="0"/>
    <x v="4"/>
    <x v="56"/>
    <n v="8695.56"/>
  </r>
  <r>
    <x v="108"/>
    <x v="0"/>
    <x v="0"/>
    <x v="5"/>
    <x v="18"/>
    <n v="6238816.3899999997"/>
  </r>
  <r>
    <x v="108"/>
    <x v="0"/>
    <x v="0"/>
    <x v="5"/>
    <x v="20"/>
    <n v="2216558.12"/>
  </r>
  <r>
    <x v="108"/>
    <x v="0"/>
    <x v="0"/>
    <x v="5"/>
    <x v="22"/>
    <n v="539515.96"/>
  </r>
  <r>
    <x v="108"/>
    <x v="0"/>
    <x v="0"/>
    <x v="6"/>
    <x v="23"/>
    <n v="180720.18"/>
  </r>
  <r>
    <x v="108"/>
    <x v="0"/>
    <x v="0"/>
    <x v="6"/>
    <x v="24"/>
    <n v="45109.89"/>
  </r>
  <r>
    <x v="108"/>
    <x v="0"/>
    <x v="0"/>
    <x v="6"/>
    <x v="26"/>
    <n v="132499.88"/>
  </r>
  <r>
    <x v="108"/>
    <x v="0"/>
    <x v="0"/>
    <x v="6"/>
    <x v="27"/>
    <n v="12109304.25"/>
  </r>
  <r>
    <x v="108"/>
    <x v="0"/>
    <x v="0"/>
    <x v="6"/>
    <x v="29"/>
    <n v="70299.73"/>
  </r>
  <r>
    <x v="108"/>
    <x v="0"/>
    <x v="0"/>
    <x v="6"/>
    <x v="33"/>
    <n v="511031.36"/>
  </r>
  <r>
    <x v="108"/>
    <x v="0"/>
    <x v="0"/>
    <x v="6"/>
    <x v="34"/>
    <n v="143813.13"/>
  </r>
  <r>
    <x v="108"/>
    <x v="0"/>
    <x v="0"/>
    <x v="6"/>
    <x v="36"/>
    <n v="3189130.67"/>
  </r>
  <r>
    <x v="108"/>
    <x v="0"/>
    <x v="0"/>
    <x v="6"/>
    <x v="59"/>
    <n v="27673.200000000001"/>
  </r>
  <r>
    <x v="108"/>
    <x v="0"/>
    <x v="0"/>
    <x v="6"/>
    <x v="67"/>
    <n v="332812.07"/>
  </r>
  <r>
    <x v="108"/>
    <x v="0"/>
    <x v="0"/>
    <x v="6"/>
    <x v="37"/>
    <n v="2655340.4900000002"/>
  </r>
  <r>
    <x v="108"/>
    <x v="0"/>
    <x v="0"/>
    <x v="6"/>
    <x v="38"/>
    <n v="148811.67000000001"/>
  </r>
  <r>
    <x v="108"/>
    <x v="0"/>
    <x v="0"/>
    <x v="6"/>
    <x v="39"/>
    <n v="1812.8"/>
  </r>
  <r>
    <x v="108"/>
    <x v="0"/>
    <x v="0"/>
    <x v="6"/>
    <x v="41"/>
    <n v="3905967.08"/>
  </r>
  <r>
    <x v="108"/>
    <x v="0"/>
    <x v="0"/>
    <x v="6"/>
    <x v="43"/>
    <n v="244117.16"/>
  </r>
  <r>
    <x v="108"/>
    <x v="0"/>
    <x v="0"/>
    <x v="6"/>
    <x v="60"/>
    <n v="478944.17"/>
  </r>
  <r>
    <x v="108"/>
    <x v="0"/>
    <x v="0"/>
    <x v="6"/>
    <x v="45"/>
    <n v="2329329.67"/>
  </r>
  <r>
    <x v="108"/>
    <x v="0"/>
    <x v="0"/>
    <x v="6"/>
    <x v="81"/>
    <n v="50000"/>
  </r>
  <r>
    <x v="108"/>
    <x v="0"/>
    <x v="0"/>
    <x v="7"/>
    <x v="43"/>
    <n v="76513.119999999995"/>
  </r>
  <r>
    <x v="108"/>
    <x v="0"/>
    <x v="0"/>
    <x v="8"/>
    <x v="47"/>
    <n v="15335.7"/>
  </r>
  <r>
    <x v="108"/>
    <x v="0"/>
    <x v="0"/>
    <x v="8"/>
    <x v="48"/>
    <n v="218443.68"/>
  </r>
  <r>
    <x v="108"/>
    <x v="0"/>
    <x v="1"/>
    <x v="0"/>
    <x v="0"/>
    <n v="1906807.18"/>
  </r>
  <r>
    <x v="108"/>
    <x v="0"/>
    <x v="1"/>
    <x v="2"/>
    <x v="1"/>
    <n v="7975785.7999999998"/>
  </r>
  <r>
    <x v="108"/>
    <x v="0"/>
    <x v="1"/>
    <x v="2"/>
    <x v="2"/>
    <n v="837913.29"/>
  </r>
  <r>
    <x v="108"/>
    <x v="0"/>
    <x v="1"/>
    <x v="2"/>
    <x v="4"/>
    <n v="26209173.129999999"/>
  </r>
  <r>
    <x v="108"/>
    <x v="0"/>
    <x v="1"/>
    <x v="2"/>
    <x v="5"/>
    <n v="512339.51"/>
  </r>
  <r>
    <x v="108"/>
    <x v="0"/>
    <x v="1"/>
    <x v="3"/>
    <x v="1"/>
    <n v="2199953.48"/>
  </r>
  <r>
    <x v="108"/>
    <x v="0"/>
    <x v="1"/>
    <x v="3"/>
    <x v="2"/>
    <n v="3413115.88"/>
  </r>
  <r>
    <x v="108"/>
    <x v="0"/>
    <x v="1"/>
    <x v="3"/>
    <x v="3"/>
    <n v="993047.48"/>
  </r>
  <r>
    <x v="108"/>
    <x v="0"/>
    <x v="1"/>
    <x v="3"/>
    <x v="4"/>
    <n v="1315544.6100000001"/>
  </r>
  <r>
    <x v="108"/>
    <x v="0"/>
    <x v="1"/>
    <x v="3"/>
    <x v="5"/>
    <n v="341441.35"/>
  </r>
  <r>
    <x v="108"/>
    <x v="0"/>
    <x v="1"/>
    <x v="4"/>
    <x v="7"/>
    <n v="2697479.37"/>
  </r>
  <r>
    <x v="108"/>
    <x v="0"/>
    <x v="1"/>
    <x v="4"/>
    <x v="8"/>
    <n v="655084.94999999995"/>
  </r>
  <r>
    <x v="108"/>
    <x v="0"/>
    <x v="1"/>
    <x v="4"/>
    <x v="9"/>
    <n v="5458735.8300000001"/>
  </r>
  <r>
    <x v="108"/>
    <x v="0"/>
    <x v="1"/>
    <x v="4"/>
    <x v="10"/>
    <n v="968415.72"/>
  </r>
  <r>
    <x v="108"/>
    <x v="0"/>
    <x v="1"/>
    <x v="4"/>
    <x v="11"/>
    <n v="17185.650000000001"/>
  </r>
  <r>
    <x v="108"/>
    <x v="0"/>
    <x v="1"/>
    <x v="4"/>
    <x v="12"/>
    <n v="3640.63"/>
  </r>
  <r>
    <x v="108"/>
    <x v="0"/>
    <x v="1"/>
    <x v="4"/>
    <x v="13"/>
    <n v="200187.02"/>
  </r>
  <r>
    <x v="108"/>
    <x v="0"/>
    <x v="1"/>
    <x v="4"/>
    <x v="14"/>
    <n v="163912.01"/>
  </r>
  <r>
    <x v="108"/>
    <x v="0"/>
    <x v="1"/>
    <x v="4"/>
    <x v="15"/>
    <n v="1322308.95"/>
  </r>
  <r>
    <x v="108"/>
    <x v="0"/>
    <x v="1"/>
    <x v="4"/>
    <x v="16"/>
    <n v="110376.34"/>
  </r>
  <r>
    <x v="108"/>
    <x v="0"/>
    <x v="1"/>
    <x v="4"/>
    <x v="17"/>
    <n v="48156.23"/>
  </r>
  <r>
    <x v="108"/>
    <x v="0"/>
    <x v="1"/>
    <x v="4"/>
    <x v="56"/>
    <n v="5955.16"/>
  </r>
  <r>
    <x v="108"/>
    <x v="0"/>
    <x v="1"/>
    <x v="5"/>
    <x v="18"/>
    <n v="667271.42000000004"/>
  </r>
  <r>
    <x v="108"/>
    <x v="0"/>
    <x v="1"/>
    <x v="5"/>
    <x v="22"/>
    <n v="23758.34"/>
  </r>
  <r>
    <x v="108"/>
    <x v="0"/>
    <x v="1"/>
    <x v="6"/>
    <x v="26"/>
    <n v="2248.4"/>
  </r>
  <r>
    <x v="108"/>
    <x v="0"/>
    <x v="1"/>
    <x v="6"/>
    <x v="27"/>
    <n v="2727253.83"/>
  </r>
  <r>
    <x v="108"/>
    <x v="0"/>
    <x v="1"/>
    <x v="6"/>
    <x v="36"/>
    <n v="55755.07"/>
  </r>
  <r>
    <x v="108"/>
    <x v="0"/>
    <x v="1"/>
    <x v="6"/>
    <x v="59"/>
    <n v="-168.8"/>
  </r>
  <r>
    <x v="108"/>
    <x v="0"/>
    <x v="1"/>
    <x v="6"/>
    <x v="43"/>
    <n v="15652.57"/>
  </r>
  <r>
    <x v="108"/>
    <x v="0"/>
    <x v="1"/>
    <x v="7"/>
    <x v="43"/>
    <n v="35850.339999999997"/>
  </r>
  <r>
    <x v="108"/>
    <x v="0"/>
    <x v="1"/>
    <x v="8"/>
    <x v="48"/>
    <n v="66993.19"/>
  </r>
  <r>
    <x v="109"/>
    <x v="0"/>
    <x v="0"/>
    <x v="2"/>
    <x v="1"/>
    <n v="1994842.75"/>
  </r>
  <r>
    <x v="109"/>
    <x v="0"/>
    <x v="0"/>
    <x v="3"/>
    <x v="1"/>
    <n v="249574.73"/>
  </r>
  <r>
    <x v="109"/>
    <x v="0"/>
    <x v="0"/>
    <x v="3"/>
    <x v="2"/>
    <n v="10691.63"/>
  </r>
  <r>
    <x v="109"/>
    <x v="0"/>
    <x v="0"/>
    <x v="4"/>
    <x v="7"/>
    <n v="130008.17"/>
  </r>
  <r>
    <x v="109"/>
    <x v="0"/>
    <x v="0"/>
    <x v="4"/>
    <x v="8"/>
    <n v="37665.49"/>
  </r>
  <r>
    <x v="109"/>
    <x v="0"/>
    <x v="0"/>
    <x v="4"/>
    <x v="9"/>
    <n v="314778.63"/>
  </r>
  <r>
    <x v="109"/>
    <x v="0"/>
    <x v="0"/>
    <x v="4"/>
    <x v="10"/>
    <n v="22635.119999999999"/>
  </r>
  <r>
    <x v="109"/>
    <x v="0"/>
    <x v="0"/>
    <x v="4"/>
    <x v="11"/>
    <n v="23602.5"/>
  </r>
  <r>
    <x v="109"/>
    <x v="0"/>
    <x v="0"/>
    <x v="4"/>
    <x v="12"/>
    <n v="3131.14"/>
  </r>
  <r>
    <x v="109"/>
    <x v="0"/>
    <x v="0"/>
    <x v="4"/>
    <x v="13"/>
    <n v="37547.269999999997"/>
  </r>
  <r>
    <x v="109"/>
    <x v="0"/>
    <x v="0"/>
    <x v="4"/>
    <x v="14"/>
    <n v="1946.77"/>
  </r>
  <r>
    <x v="109"/>
    <x v="0"/>
    <x v="0"/>
    <x v="4"/>
    <x v="15"/>
    <n v="245723.03"/>
  </r>
  <r>
    <x v="109"/>
    <x v="0"/>
    <x v="0"/>
    <x v="4"/>
    <x v="16"/>
    <n v="75770.58"/>
  </r>
  <r>
    <x v="109"/>
    <x v="0"/>
    <x v="0"/>
    <x v="5"/>
    <x v="18"/>
    <n v="45693.77"/>
  </r>
  <r>
    <x v="109"/>
    <x v="0"/>
    <x v="0"/>
    <x v="5"/>
    <x v="20"/>
    <n v="33788.18"/>
  </r>
  <r>
    <x v="109"/>
    <x v="0"/>
    <x v="0"/>
    <x v="5"/>
    <x v="22"/>
    <n v="23283.5"/>
  </r>
  <r>
    <x v="109"/>
    <x v="0"/>
    <x v="0"/>
    <x v="6"/>
    <x v="25"/>
    <n v="222037.23"/>
  </r>
  <r>
    <x v="109"/>
    <x v="0"/>
    <x v="0"/>
    <x v="6"/>
    <x v="57"/>
    <n v="25914.52"/>
  </r>
  <r>
    <x v="109"/>
    <x v="0"/>
    <x v="0"/>
    <x v="6"/>
    <x v="26"/>
    <n v="4857.8599999999997"/>
  </r>
  <r>
    <x v="109"/>
    <x v="0"/>
    <x v="0"/>
    <x v="6"/>
    <x v="27"/>
    <n v="820640.88"/>
  </r>
  <r>
    <x v="109"/>
    <x v="0"/>
    <x v="0"/>
    <x v="6"/>
    <x v="28"/>
    <n v="4516.84"/>
  </r>
  <r>
    <x v="109"/>
    <x v="0"/>
    <x v="0"/>
    <x v="6"/>
    <x v="29"/>
    <n v="5198"/>
  </r>
  <r>
    <x v="109"/>
    <x v="0"/>
    <x v="0"/>
    <x v="6"/>
    <x v="33"/>
    <n v="82752.98"/>
  </r>
  <r>
    <x v="109"/>
    <x v="0"/>
    <x v="0"/>
    <x v="6"/>
    <x v="34"/>
    <n v="39708.78"/>
  </r>
  <r>
    <x v="109"/>
    <x v="0"/>
    <x v="0"/>
    <x v="6"/>
    <x v="58"/>
    <n v="265244.08"/>
  </r>
  <r>
    <x v="109"/>
    <x v="0"/>
    <x v="0"/>
    <x v="6"/>
    <x v="59"/>
    <n v="8107.28"/>
  </r>
  <r>
    <x v="109"/>
    <x v="0"/>
    <x v="0"/>
    <x v="6"/>
    <x v="51"/>
    <n v="55608.44"/>
  </r>
  <r>
    <x v="109"/>
    <x v="0"/>
    <x v="0"/>
    <x v="6"/>
    <x v="67"/>
    <n v="210574.92"/>
  </r>
  <r>
    <x v="109"/>
    <x v="0"/>
    <x v="0"/>
    <x v="6"/>
    <x v="37"/>
    <n v="24654.86"/>
  </r>
  <r>
    <x v="109"/>
    <x v="0"/>
    <x v="0"/>
    <x v="6"/>
    <x v="39"/>
    <n v="6488.56"/>
  </r>
  <r>
    <x v="109"/>
    <x v="0"/>
    <x v="0"/>
    <x v="6"/>
    <x v="41"/>
    <n v="59224.99"/>
  </r>
  <r>
    <x v="109"/>
    <x v="0"/>
    <x v="0"/>
    <x v="6"/>
    <x v="53"/>
    <n v="9424.16"/>
  </r>
  <r>
    <x v="109"/>
    <x v="0"/>
    <x v="0"/>
    <x v="6"/>
    <x v="46"/>
    <n v="2071.56"/>
  </r>
  <r>
    <x v="109"/>
    <x v="0"/>
    <x v="0"/>
    <x v="7"/>
    <x v="43"/>
    <n v="35.93"/>
  </r>
  <r>
    <x v="109"/>
    <x v="0"/>
    <x v="0"/>
    <x v="8"/>
    <x v="47"/>
    <n v="15232.17"/>
  </r>
  <r>
    <x v="109"/>
    <x v="0"/>
    <x v="0"/>
    <x v="8"/>
    <x v="64"/>
    <n v="99997.74"/>
  </r>
  <r>
    <x v="109"/>
    <x v="0"/>
    <x v="0"/>
    <x v="8"/>
    <x v="65"/>
    <n v="44126.23"/>
  </r>
  <r>
    <x v="110"/>
    <x v="0"/>
    <x v="0"/>
    <x v="2"/>
    <x v="1"/>
    <n v="4298771.01"/>
  </r>
  <r>
    <x v="110"/>
    <x v="0"/>
    <x v="0"/>
    <x v="2"/>
    <x v="2"/>
    <n v="161861.22"/>
  </r>
  <r>
    <x v="110"/>
    <x v="0"/>
    <x v="0"/>
    <x v="3"/>
    <x v="1"/>
    <n v="105922.29"/>
  </r>
  <r>
    <x v="110"/>
    <x v="0"/>
    <x v="0"/>
    <x v="3"/>
    <x v="4"/>
    <n v="5000"/>
  </r>
  <r>
    <x v="110"/>
    <x v="0"/>
    <x v="0"/>
    <x v="4"/>
    <x v="6"/>
    <n v="494854.31"/>
  </r>
  <r>
    <x v="110"/>
    <x v="0"/>
    <x v="0"/>
    <x v="4"/>
    <x v="55"/>
    <n v="16876.66"/>
  </r>
  <r>
    <x v="110"/>
    <x v="0"/>
    <x v="0"/>
    <x v="4"/>
    <x v="9"/>
    <n v="154801.75"/>
  </r>
  <r>
    <x v="110"/>
    <x v="0"/>
    <x v="0"/>
    <x v="4"/>
    <x v="10"/>
    <n v="4478.01"/>
  </r>
  <r>
    <x v="110"/>
    <x v="0"/>
    <x v="0"/>
    <x v="4"/>
    <x v="17"/>
    <n v="354359.37"/>
  </r>
  <r>
    <x v="110"/>
    <x v="0"/>
    <x v="0"/>
    <x v="4"/>
    <x v="56"/>
    <n v="8627.94"/>
  </r>
  <r>
    <x v="110"/>
    <x v="0"/>
    <x v="0"/>
    <x v="5"/>
    <x v="18"/>
    <n v="6822.62"/>
  </r>
  <r>
    <x v="110"/>
    <x v="0"/>
    <x v="0"/>
    <x v="6"/>
    <x v="25"/>
    <n v="15000"/>
  </r>
  <r>
    <x v="110"/>
    <x v="0"/>
    <x v="0"/>
    <x v="6"/>
    <x v="27"/>
    <n v="10000"/>
  </r>
  <r>
    <x v="110"/>
    <x v="0"/>
    <x v="0"/>
    <x v="6"/>
    <x v="30"/>
    <n v="18900.68"/>
  </r>
  <r>
    <x v="110"/>
    <x v="0"/>
    <x v="0"/>
    <x v="6"/>
    <x v="59"/>
    <n v="933069.47"/>
  </r>
  <r>
    <x v="110"/>
    <x v="0"/>
    <x v="0"/>
    <x v="6"/>
    <x v="41"/>
    <n v="45761.75"/>
  </r>
  <r>
    <x v="110"/>
    <x v="0"/>
    <x v="0"/>
    <x v="7"/>
    <x v="43"/>
    <n v="680.31"/>
  </r>
  <r>
    <x v="110"/>
    <x v="0"/>
    <x v="1"/>
    <x v="5"/>
    <x v="20"/>
    <n v="51616.08"/>
  </r>
  <r>
    <x v="111"/>
    <x v="0"/>
    <x v="0"/>
    <x v="2"/>
    <x v="1"/>
    <n v="1914901.93"/>
  </r>
  <r>
    <x v="111"/>
    <x v="0"/>
    <x v="0"/>
    <x v="3"/>
    <x v="1"/>
    <n v="750178.64"/>
  </r>
  <r>
    <x v="111"/>
    <x v="0"/>
    <x v="0"/>
    <x v="3"/>
    <x v="2"/>
    <n v="35644.080000000002"/>
  </r>
  <r>
    <x v="111"/>
    <x v="0"/>
    <x v="0"/>
    <x v="4"/>
    <x v="7"/>
    <n v="151025.62"/>
  </r>
  <r>
    <x v="111"/>
    <x v="0"/>
    <x v="0"/>
    <x v="4"/>
    <x v="8"/>
    <n v="51359.7"/>
  </r>
  <r>
    <x v="111"/>
    <x v="0"/>
    <x v="0"/>
    <x v="4"/>
    <x v="9"/>
    <n v="309938.65999999997"/>
  </r>
  <r>
    <x v="111"/>
    <x v="0"/>
    <x v="0"/>
    <x v="4"/>
    <x v="10"/>
    <n v="76453.03"/>
  </r>
  <r>
    <x v="111"/>
    <x v="0"/>
    <x v="0"/>
    <x v="4"/>
    <x v="11"/>
    <n v="22674.13"/>
  </r>
  <r>
    <x v="111"/>
    <x v="0"/>
    <x v="0"/>
    <x v="4"/>
    <x v="12"/>
    <n v="10040"/>
  </r>
  <r>
    <x v="111"/>
    <x v="0"/>
    <x v="0"/>
    <x v="4"/>
    <x v="13"/>
    <n v="34706.199999999997"/>
  </r>
  <r>
    <x v="111"/>
    <x v="0"/>
    <x v="0"/>
    <x v="4"/>
    <x v="14"/>
    <n v="7614.35"/>
  </r>
  <r>
    <x v="111"/>
    <x v="0"/>
    <x v="0"/>
    <x v="4"/>
    <x v="15"/>
    <n v="273075.32"/>
  </r>
  <r>
    <x v="111"/>
    <x v="0"/>
    <x v="0"/>
    <x v="4"/>
    <x v="16"/>
    <n v="104454.54"/>
  </r>
  <r>
    <x v="111"/>
    <x v="0"/>
    <x v="0"/>
    <x v="5"/>
    <x v="18"/>
    <n v="63669.599999999999"/>
  </r>
  <r>
    <x v="111"/>
    <x v="0"/>
    <x v="0"/>
    <x v="5"/>
    <x v="20"/>
    <n v="105734.13"/>
  </r>
  <r>
    <x v="111"/>
    <x v="0"/>
    <x v="0"/>
    <x v="5"/>
    <x v="22"/>
    <n v="10477.5"/>
  </r>
  <r>
    <x v="111"/>
    <x v="0"/>
    <x v="0"/>
    <x v="6"/>
    <x v="25"/>
    <n v="286160.75"/>
  </r>
  <r>
    <x v="111"/>
    <x v="0"/>
    <x v="0"/>
    <x v="6"/>
    <x v="26"/>
    <n v="1895.78"/>
  </r>
  <r>
    <x v="111"/>
    <x v="0"/>
    <x v="0"/>
    <x v="6"/>
    <x v="27"/>
    <n v="1146094.01"/>
  </r>
  <r>
    <x v="111"/>
    <x v="0"/>
    <x v="0"/>
    <x v="6"/>
    <x v="28"/>
    <n v="11899.08"/>
  </r>
  <r>
    <x v="111"/>
    <x v="0"/>
    <x v="0"/>
    <x v="6"/>
    <x v="29"/>
    <n v="5198"/>
  </r>
  <r>
    <x v="111"/>
    <x v="0"/>
    <x v="0"/>
    <x v="6"/>
    <x v="33"/>
    <n v="82434.429999999993"/>
  </r>
  <r>
    <x v="111"/>
    <x v="0"/>
    <x v="0"/>
    <x v="6"/>
    <x v="34"/>
    <n v="72041.179999999993"/>
  </r>
  <r>
    <x v="111"/>
    <x v="0"/>
    <x v="0"/>
    <x v="6"/>
    <x v="58"/>
    <n v="480094.35"/>
  </r>
  <r>
    <x v="111"/>
    <x v="0"/>
    <x v="0"/>
    <x v="6"/>
    <x v="59"/>
    <n v="12493.86"/>
  </r>
  <r>
    <x v="111"/>
    <x v="0"/>
    <x v="0"/>
    <x v="6"/>
    <x v="51"/>
    <n v="88511.18"/>
  </r>
  <r>
    <x v="111"/>
    <x v="0"/>
    <x v="0"/>
    <x v="6"/>
    <x v="67"/>
    <n v="232723.62"/>
  </r>
  <r>
    <x v="111"/>
    <x v="0"/>
    <x v="0"/>
    <x v="6"/>
    <x v="37"/>
    <n v="36067.050000000003"/>
  </r>
  <r>
    <x v="111"/>
    <x v="0"/>
    <x v="0"/>
    <x v="6"/>
    <x v="39"/>
    <n v="7222.6"/>
  </r>
  <r>
    <x v="111"/>
    <x v="0"/>
    <x v="0"/>
    <x v="6"/>
    <x v="41"/>
    <n v="17132.150000000001"/>
  </r>
  <r>
    <x v="111"/>
    <x v="0"/>
    <x v="0"/>
    <x v="6"/>
    <x v="53"/>
    <n v="5820.18"/>
  </r>
  <r>
    <x v="111"/>
    <x v="0"/>
    <x v="0"/>
    <x v="6"/>
    <x v="46"/>
    <n v="3246.52"/>
  </r>
  <r>
    <x v="111"/>
    <x v="0"/>
    <x v="0"/>
    <x v="7"/>
    <x v="43"/>
    <n v="0.12"/>
  </r>
  <r>
    <x v="111"/>
    <x v="0"/>
    <x v="0"/>
    <x v="8"/>
    <x v="47"/>
    <n v="14536.34"/>
  </r>
  <r>
    <x v="111"/>
    <x v="0"/>
    <x v="0"/>
    <x v="8"/>
    <x v="64"/>
    <n v="139742.67000000001"/>
  </r>
  <r>
    <x v="111"/>
    <x v="0"/>
    <x v="0"/>
    <x v="8"/>
    <x v="65"/>
    <n v="48162.35"/>
  </r>
  <r>
    <x v="112"/>
    <x v="0"/>
    <x v="0"/>
    <x v="2"/>
    <x v="1"/>
    <n v="1666939"/>
  </r>
  <r>
    <x v="112"/>
    <x v="0"/>
    <x v="0"/>
    <x v="3"/>
    <x v="1"/>
    <n v="396701"/>
  </r>
  <r>
    <x v="112"/>
    <x v="0"/>
    <x v="0"/>
    <x v="4"/>
    <x v="7"/>
    <n v="123957"/>
  </r>
  <r>
    <x v="112"/>
    <x v="0"/>
    <x v="0"/>
    <x v="4"/>
    <x v="8"/>
    <n v="950"/>
  </r>
  <r>
    <x v="112"/>
    <x v="0"/>
    <x v="0"/>
    <x v="4"/>
    <x v="9"/>
    <n v="253953"/>
  </r>
  <r>
    <x v="112"/>
    <x v="0"/>
    <x v="0"/>
    <x v="4"/>
    <x v="10"/>
    <n v="52646"/>
  </r>
  <r>
    <x v="112"/>
    <x v="0"/>
    <x v="0"/>
    <x v="4"/>
    <x v="11"/>
    <n v="1662.8"/>
  </r>
  <r>
    <x v="112"/>
    <x v="0"/>
    <x v="0"/>
    <x v="4"/>
    <x v="12"/>
    <n v="583"/>
  </r>
  <r>
    <x v="112"/>
    <x v="0"/>
    <x v="0"/>
    <x v="4"/>
    <x v="13"/>
    <n v="8844.82"/>
  </r>
  <r>
    <x v="112"/>
    <x v="0"/>
    <x v="0"/>
    <x v="4"/>
    <x v="14"/>
    <n v="1597"/>
  </r>
  <r>
    <x v="112"/>
    <x v="0"/>
    <x v="0"/>
    <x v="4"/>
    <x v="15"/>
    <n v="273554.77"/>
  </r>
  <r>
    <x v="112"/>
    <x v="0"/>
    <x v="0"/>
    <x v="4"/>
    <x v="16"/>
    <n v="85238"/>
  </r>
  <r>
    <x v="112"/>
    <x v="0"/>
    <x v="0"/>
    <x v="4"/>
    <x v="17"/>
    <n v="779.17"/>
  </r>
  <r>
    <x v="112"/>
    <x v="0"/>
    <x v="0"/>
    <x v="5"/>
    <x v="18"/>
    <n v="103177"/>
  </r>
  <r>
    <x v="112"/>
    <x v="0"/>
    <x v="0"/>
    <x v="5"/>
    <x v="22"/>
    <n v="46494.74"/>
  </r>
  <r>
    <x v="112"/>
    <x v="0"/>
    <x v="0"/>
    <x v="6"/>
    <x v="23"/>
    <n v="19541"/>
  </r>
  <r>
    <x v="112"/>
    <x v="0"/>
    <x v="0"/>
    <x v="6"/>
    <x v="25"/>
    <n v="36790"/>
  </r>
  <r>
    <x v="112"/>
    <x v="0"/>
    <x v="0"/>
    <x v="6"/>
    <x v="49"/>
    <n v="2000"/>
  </r>
  <r>
    <x v="112"/>
    <x v="0"/>
    <x v="0"/>
    <x v="6"/>
    <x v="26"/>
    <n v="15257"/>
  </r>
  <r>
    <x v="112"/>
    <x v="0"/>
    <x v="0"/>
    <x v="6"/>
    <x v="27"/>
    <n v="114962"/>
  </r>
  <r>
    <x v="112"/>
    <x v="0"/>
    <x v="0"/>
    <x v="6"/>
    <x v="29"/>
    <n v="16625"/>
  </r>
  <r>
    <x v="112"/>
    <x v="0"/>
    <x v="0"/>
    <x v="6"/>
    <x v="31"/>
    <n v="13314"/>
  </r>
  <r>
    <x v="112"/>
    <x v="0"/>
    <x v="0"/>
    <x v="6"/>
    <x v="33"/>
    <n v="47780"/>
  </r>
  <r>
    <x v="112"/>
    <x v="0"/>
    <x v="0"/>
    <x v="6"/>
    <x v="34"/>
    <n v="23906"/>
  </r>
  <r>
    <x v="112"/>
    <x v="0"/>
    <x v="0"/>
    <x v="6"/>
    <x v="36"/>
    <n v="102"/>
  </r>
  <r>
    <x v="112"/>
    <x v="0"/>
    <x v="0"/>
    <x v="6"/>
    <x v="58"/>
    <n v="138120"/>
  </r>
  <r>
    <x v="112"/>
    <x v="0"/>
    <x v="0"/>
    <x v="6"/>
    <x v="51"/>
    <n v="2229"/>
  </r>
  <r>
    <x v="112"/>
    <x v="0"/>
    <x v="0"/>
    <x v="6"/>
    <x v="67"/>
    <n v="266980"/>
  </r>
  <r>
    <x v="112"/>
    <x v="0"/>
    <x v="0"/>
    <x v="6"/>
    <x v="37"/>
    <n v="16770"/>
  </r>
  <r>
    <x v="112"/>
    <x v="0"/>
    <x v="0"/>
    <x v="6"/>
    <x v="38"/>
    <n v="2125"/>
  </r>
  <r>
    <x v="112"/>
    <x v="0"/>
    <x v="0"/>
    <x v="6"/>
    <x v="53"/>
    <n v="128940"/>
  </r>
  <r>
    <x v="112"/>
    <x v="0"/>
    <x v="0"/>
    <x v="6"/>
    <x v="43"/>
    <n v="285"/>
  </r>
  <r>
    <x v="112"/>
    <x v="0"/>
    <x v="0"/>
    <x v="6"/>
    <x v="44"/>
    <n v="3713"/>
  </r>
  <r>
    <x v="112"/>
    <x v="0"/>
    <x v="0"/>
    <x v="6"/>
    <x v="46"/>
    <n v="126869"/>
  </r>
  <r>
    <x v="112"/>
    <x v="0"/>
    <x v="0"/>
    <x v="7"/>
    <x v="43"/>
    <n v="2548"/>
  </r>
  <r>
    <x v="112"/>
    <x v="0"/>
    <x v="1"/>
    <x v="3"/>
    <x v="1"/>
    <n v="88231"/>
  </r>
  <r>
    <x v="112"/>
    <x v="0"/>
    <x v="1"/>
    <x v="4"/>
    <x v="8"/>
    <n v="6615.74"/>
  </r>
  <r>
    <x v="112"/>
    <x v="0"/>
    <x v="1"/>
    <x v="4"/>
    <x v="10"/>
    <n v="11638"/>
  </r>
  <r>
    <x v="112"/>
    <x v="0"/>
    <x v="1"/>
    <x v="4"/>
    <x v="12"/>
    <n v="68.52"/>
  </r>
  <r>
    <x v="112"/>
    <x v="0"/>
    <x v="1"/>
    <x v="4"/>
    <x v="14"/>
    <n v="340.31"/>
  </r>
  <r>
    <x v="112"/>
    <x v="0"/>
    <x v="1"/>
    <x v="4"/>
    <x v="16"/>
    <n v="4207"/>
  </r>
  <r>
    <x v="112"/>
    <x v="0"/>
    <x v="1"/>
    <x v="5"/>
    <x v="18"/>
    <n v="1164"/>
  </r>
  <r>
    <x v="112"/>
    <x v="0"/>
    <x v="1"/>
    <x v="6"/>
    <x v="27"/>
    <n v="16191"/>
  </r>
  <r>
    <x v="112"/>
    <x v="0"/>
    <x v="1"/>
    <x v="6"/>
    <x v="46"/>
    <n v="1113"/>
  </r>
  <r>
    <x v="113"/>
    <x v="0"/>
    <x v="0"/>
    <x v="2"/>
    <x v="1"/>
    <n v="1711591.08"/>
  </r>
  <r>
    <x v="113"/>
    <x v="0"/>
    <x v="0"/>
    <x v="2"/>
    <x v="2"/>
    <n v="53035.75"/>
  </r>
  <r>
    <x v="113"/>
    <x v="0"/>
    <x v="0"/>
    <x v="2"/>
    <x v="4"/>
    <n v="30010.720000000001"/>
  </r>
  <r>
    <x v="113"/>
    <x v="0"/>
    <x v="0"/>
    <x v="2"/>
    <x v="5"/>
    <n v="28649.83"/>
  </r>
  <r>
    <x v="113"/>
    <x v="0"/>
    <x v="0"/>
    <x v="3"/>
    <x v="1"/>
    <n v="505497.16"/>
  </r>
  <r>
    <x v="113"/>
    <x v="0"/>
    <x v="0"/>
    <x v="3"/>
    <x v="2"/>
    <n v="2310"/>
  </r>
  <r>
    <x v="113"/>
    <x v="0"/>
    <x v="0"/>
    <x v="3"/>
    <x v="3"/>
    <n v="5330.78"/>
  </r>
  <r>
    <x v="113"/>
    <x v="0"/>
    <x v="0"/>
    <x v="3"/>
    <x v="4"/>
    <n v="5812.5"/>
  </r>
  <r>
    <x v="113"/>
    <x v="0"/>
    <x v="0"/>
    <x v="3"/>
    <x v="5"/>
    <n v="3020.02"/>
  </r>
  <r>
    <x v="113"/>
    <x v="0"/>
    <x v="0"/>
    <x v="4"/>
    <x v="6"/>
    <n v="1405.49"/>
  </r>
  <r>
    <x v="113"/>
    <x v="0"/>
    <x v="0"/>
    <x v="4"/>
    <x v="55"/>
    <n v="340.07"/>
  </r>
  <r>
    <x v="113"/>
    <x v="0"/>
    <x v="0"/>
    <x v="4"/>
    <x v="7"/>
    <n v="137275.60999999999"/>
  </r>
  <r>
    <x v="113"/>
    <x v="0"/>
    <x v="0"/>
    <x v="4"/>
    <x v="8"/>
    <n v="7544.79"/>
  </r>
  <r>
    <x v="113"/>
    <x v="0"/>
    <x v="0"/>
    <x v="4"/>
    <x v="9"/>
    <n v="335996.92"/>
  </r>
  <r>
    <x v="113"/>
    <x v="0"/>
    <x v="0"/>
    <x v="4"/>
    <x v="10"/>
    <n v="68780.2"/>
  </r>
  <r>
    <x v="113"/>
    <x v="0"/>
    <x v="0"/>
    <x v="4"/>
    <x v="11"/>
    <n v="8385.51"/>
  </r>
  <r>
    <x v="113"/>
    <x v="0"/>
    <x v="0"/>
    <x v="4"/>
    <x v="12"/>
    <n v="2326.02"/>
  </r>
  <r>
    <x v="113"/>
    <x v="0"/>
    <x v="0"/>
    <x v="4"/>
    <x v="13"/>
    <n v="7358.54"/>
  </r>
  <r>
    <x v="113"/>
    <x v="0"/>
    <x v="0"/>
    <x v="4"/>
    <x v="14"/>
    <n v="2766.27"/>
  </r>
  <r>
    <x v="113"/>
    <x v="0"/>
    <x v="0"/>
    <x v="4"/>
    <x v="15"/>
    <n v="210857.34"/>
  </r>
  <r>
    <x v="113"/>
    <x v="0"/>
    <x v="0"/>
    <x v="4"/>
    <x v="16"/>
    <n v="86316.31"/>
  </r>
  <r>
    <x v="113"/>
    <x v="0"/>
    <x v="0"/>
    <x v="5"/>
    <x v="18"/>
    <n v="71926.960000000006"/>
  </r>
  <r>
    <x v="113"/>
    <x v="0"/>
    <x v="0"/>
    <x v="5"/>
    <x v="20"/>
    <n v="40.43"/>
  </r>
  <r>
    <x v="113"/>
    <x v="0"/>
    <x v="0"/>
    <x v="5"/>
    <x v="21"/>
    <n v="11798.03"/>
  </r>
  <r>
    <x v="113"/>
    <x v="0"/>
    <x v="0"/>
    <x v="5"/>
    <x v="22"/>
    <n v="109205.16"/>
  </r>
  <r>
    <x v="113"/>
    <x v="0"/>
    <x v="0"/>
    <x v="6"/>
    <x v="23"/>
    <n v="12892.03"/>
  </r>
  <r>
    <x v="113"/>
    <x v="0"/>
    <x v="0"/>
    <x v="6"/>
    <x v="25"/>
    <n v="105938.75"/>
  </r>
  <r>
    <x v="113"/>
    <x v="0"/>
    <x v="0"/>
    <x v="6"/>
    <x v="57"/>
    <n v="235042.57"/>
  </r>
  <r>
    <x v="113"/>
    <x v="0"/>
    <x v="0"/>
    <x v="6"/>
    <x v="26"/>
    <n v="63373.18"/>
  </r>
  <r>
    <x v="113"/>
    <x v="0"/>
    <x v="0"/>
    <x v="6"/>
    <x v="27"/>
    <n v="57310.69"/>
  </r>
  <r>
    <x v="113"/>
    <x v="0"/>
    <x v="0"/>
    <x v="6"/>
    <x v="29"/>
    <n v="48145.01"/>
  </r>
  <r>
    <x v="113"/>
    <x v="0"/>
    <x v="0"/>
    <x v="6"/>
    <x v="50"/>
    <n v="6525"/>
  </r>
  <r>
    <x v="113"/>
    <x v="0"/>
    <x v="0"/>
    <x v="6"/>
    <x v="30"/>
    <n v="33.89"/>
  </r>
  <r>
    <x v="113"/>
    <x v="0"/>
    <x v="0"/>
    <x v="6"/>
    <x v="32"/>
    <n v="528"/>
  </r>
  <r>
    <x v="113"/>
    <x v="0"/>
    <x v="0"/>
    <x v="6"/>
    <x v="33"/>
    <n v="5899.91"/>
  </r>
  <r>
    <x v="113"/>
    <x v="0"/>
    <x v="0"/>
    <x v="6"/>
    <x v="34"/>
    <n v="71028.45"/>
  </r>
  <r>
    <x v="113"/>
    <x v="0"/>
    <x v="0"/>
    <x v="6"/>
    <x v="35"/>
    <n v="24760.02"/>
  </r>
  <r>
    <x v="113"/>
    <x v="0"/>
    <x v="0"/>
    <x v="6"/>
    <x v="36"/>
    <n v="887.71"/>
  </r>
  <r>
    <x v="113"/>
    <x v="0"/>
    <x v="0"/>
    <x v="6"/>
    <x v="58"/>
    <n v="56743.69"/>
  </r>
  <r>
    <x v="113"/>
    <x v="0"/>
    <x v="0"/>
    <x v="6"/>
    <x v="59"/>
    <n v="21636.26"/>
  </r>
  <r>
    <x v="113"/>
    <x v="0"/>
    <x v="0"/>
    <x v="6"/>
    <x v="51"/>
    <n v="6820"/>
  </r>
  <r>
    <x v="113"/>
    <x v="0"/>
    <x v="0"/>
    <x v="6"/>
    <x v="67"/>
    <n v="207177.43"/>
  </r>
  <r>
    <x v="113"/>
    <x v="0"/>
    <x v="0"/>
    <x v="6"/>
    <x v="37"/>
    <n v="31629.5"/>
  </r>
  <r>
    <x v="113"/>
    <x v="0"/>
    <x v="0"/>
    <x v="6"/>
    <x v="38"/>
    <n v="15949.2"/>
  </r>
  <r>
    <x v="113"/>
    <x v="0"/>
    <x v="0"/>
    <x v="6"/>
    <x v="39"/>
    <n v="3958.84"/>
  </r>
  <r>
    <x v="113"/>
    <x v="0"/>
    <x v="0"/>
    <x v="6"/>
    <x v="40"/>
    <n v="4416.28"/>
  </r>
  <r>
    <x v="113"/>
    <x v="0"/>
    <x v="0"/>
    <x v="6"/>
    <x v="53"/>
    <n v="95317.13"/>
  </r>
  <r>
    <x v="113"/>
    <x v="0"/>
    <x v="0"/>
    <x v="6"/>
    <x v="43"/>
    <n v="415"/>
  </r>
  <r>
    <x v="113"/>
    <x v="0"/>
    <x v="0"/>
    <x v="6"/>
    <x v="44"/>
    <n v="205981.09"/>
  </r>
  <r>
    <x v="113"/>
    <x v="0"/>
    <x v="0"/>
    <x v="6"/>
    <x v="60"/>
    <n v="162.88"/>
  </r>
  <r>
    <x v="113"/>
    <x v="0"/>
    <x v="0"/>
    <x v="6"/>
    <x v="45"/>
    <n v="19632.45"/>
  </r>
  <r>
    <x v="113"/>
    <x v="0"/>
    <x v="0"/>
    <x v="6"/>
    <x v="46"/>
    <n v="3940.15"/>
  </r>
  <r>
    <x v="113"/>
    <x v="0"/>
    <x v="0"/>
    <x v="7"/>
    <x v="43"/>
    <n v="6738.21"/>
  </r>
  <r>
    <x v="113"/>
    <x v="0"/>
    <x v="1"/>
    <x v="2"/>
    <x v="1"/>
    <n v="198915.3"/>
  </r>
  <r>
    <x v="113"/>
    <x v="0"/>
    <x v="1"/>
    <x v="2"/>
    <x v="4"/>
    <n v="2500"/>
  </r>
  <r>
    <x v="113"/>
    <x v="0"/>
    <x v="1"/>
    <x v="2"/>
    <x v="5"/>
    <n v="3500"/>
  </r>
  <r>
    <x v="113"/>
    <x v="0"/>
    <x v="1"/>
    <x v="3"/>
    <x v="1"/>
    <n v="251581.31"/>
  </r>
  <r>
    <x v="113"/>
    <x v="0"/>
    <x v="1"/>
    <x v="3"/>
    <x v="3"/>
    <n v="1297.81"/>
  </r>
  <r>
    <x v="113"/>
    <x v="0"/>
    <x v="1"/>
    <x v="3"/>
    <x v="4"/>
    <n v="2500"/>
  </r>
  <r>
    <x v="113"/>
    <x v="0"/>
    <x v="1"/>
    <x v="3"/>
    <x v="5"/>
    <n v="638.82000000000005"/>
  </r>
  <r>
    <x v="113"/>
    <x v="0"/>
    <x v="1"/>
    <x v="4"/>
    <x v="6"/>
    <n v="221.51"/>
  </r>
  <r>
    <x v="113"/>
    <x v="0"/>
    <x v="1"/>
    <x v="4"/>
    <x v="55"/>
    <n v="263.56"/>
  </r>
  <r>
    <x v="113"/>
    <x v="0"/>
    <x v="1"/>
    <x v="4"/>
    <x v="7"/>
    <n v="12537.78"/>
  </r>
  <r>
    <x v="113"/>
    <x v="0"/>
    <x v="1"/>
    <x v="4"/>
    <x v="8"/>
    <n v="3560.26"/>
  </r>
  <r>
    <x v="113"/>
    <x v="0"/>
    <x v="1"/>
    <x v="4"/>
    <x v="9"/>
    <n v="28384.42"/>
  </r>
  <r>
    <x v="113"/>
    <x v="0"/>
    <x v="1"/>
    <x v="4"/>
    <x v="10"/>
    <n v="33321.94"/>
  </r>
  <r>
    <x v="113"/>
    <x v="0"/>
    <x v="1"/>
    <x v="4"/>
    <x v="11"/>
    <n v="572.49"/>
  </r>
  <r>
    <x v="113"/>
    <x v="0"/>
    <x v="1"/>
    <x v="4"/>
    <x v="12"/>
    <n v="958.39"/>
  </r>
  <r>
    <x v="113"/>
    <x v="0"/>
    <x v="1"/>
    <x v="4"/>
    <x v="13"/>
    <n v="410.39"/>
  </r>
  <r>
    <x v="113"/>
    <x v="0"/>
    <x v="1"/>
    <x v="4"/>
    <x v="14"/>
    <n v="966.46"/>
  </r>
  <r>
    <x v="113"/>
    <x v="0"/>
    <x v="1"/>
    <x v="4"/>
    <x v="15"/>
    <n v="12871.6"/>
  </r>
  <r>
    <x v="113"/>
    <x v="0"/>
    <x v="1"/>
    <x v="4"/>
    <x v="16"/>
    <n v="34441.86"/>
  </r>
  <r>
    <x v="113"/>
    <x v="0"/>
    <x v="1"/>
    <x v="5"/>
    <x v="18"/>
    <n v="5385.25"/>
  </r>
  <r>
    <x v="113"/>
    <x v="0"/>
    <x v="1"/>
    <x v="5"/>
    <x v="22"/>
    <n v="-3036.9"/>
  </r>
  <r>
    <x v="113"/>
    <x v="0"/>
    <x v="1"/>
    <x v="6"/>
    <x v="23"/>
    <n v="7227.54"/>
  </r>
  <r>
    <x v="113"/>
    <x v="0"/>
    <x v="1"/>
    <x v="6"/>
    <x v="49"/>
    <n v="-0.44"/>
  </r>
  <r>
    <x v="113"/>
    <x v="0"/>
    <x v="1"/>
    <x v="6"/>
    <x v="57"/>
    <n v="600.44000000000005"/>
  </r>
  <r>
    <x v="113"/>
    <x v="0"/>
    <x v="1"/>
    <x v="6"/>
    <x v="26"/>
    <n v="33212.26"/>
  </r>
  <r>
    <x v="113"/>
    <x v="0"/>
    <x v="1"/>
    <x v="6"/>
    <x v="27"/>
    <n v="520473.5"/>
  </r>
  <r>
    <x v="113"/>
    <x v="0"/>
    <x v="1"/>
    <x v="6"/>
    <x v="29"/>
    <n v="15804.45"/>
  </r>
  <r>
    <x v="113"/>
    <x v="0"/>
    <x v="1"/>
    <x v="6"/>
    <x v="50"/>
    <n v="33722.49"/>
  </r>
  <r>
    <x v="113"/>
    <x v="0"/>
    <x v="1"/>
    <x v="6"/>
    <x v="33"/>
    <n v="23927.22"/>
  </r>
  <r>
    <x v="113"/>
    <x v="0"/>
    <x v="1"/>
    <x v="6"/>
    <x v="34"/>
    <n v="2224.65"/>
  </r>
  <r>
    <x v="113"/>
    <x v="0"/>
    <x v="1"/>
    <x v="6"/>
    <x v="35"/>
    <n v="130037.3"/>
  </r>
  <r>
    <x v="113"/>
    <x v="0"/>
    <x v="1"/>
    <x v="6"/>
    <x v="58"/>
    <n v="1123758.05"/>
  </r>
  <r>
    <x v="113"/>
    <x v="0"/>
    <x v="1"/>
    <x v="6"/>
    <x v="59"/>
    <n v="1074.3900000000001"/>
  </r>
  <r>
    <x v="113"/>
    <x v="0"/>
    <x v="1"/>
    <x v="6"/>
    <x v="66"/>
    <n v="6926.9"/>
  </r>
  <r>
    <x v="113"/>
    <x v="0"/>
    <x v="1"/>
    <x v="6"/>
    <x v="37"/>
    <n v="70897.86"/>
  </r>
  <r>
    <x v="113"/>
    <x v="0"/>
    <x v="1"/>
    <x v="6"/>
    <x v="38"/>
    <n v="25157.07"/>
  </r>
  <r>
    <x v="113"/>
    <x v="0"/>
    <x v="1"/>
    <x v="6"/>
    <x v="39"/>
    <n v="1196.8900000000001"/>
  </r>
  <r>
    <x v="113"/>
    <x v="0"/>
    <x v="1"/>
    <x v="6"/>
    <x v="60"/>
    <n v="9746.6"/>
  </r>
  <r>
    <x v="113"/>
    <x v="0"/>
    <x v="1"/>
    <x v="6"/>
    <x v="45"/>
    <n v="12057.46"/>
  </r>
  <r>
    <x v="113"/>
    <x v="0"/>
    <x v="1"/>
    <x v="6"/>
    <x v="46"/>
    <n v="11466.11"/>
  </r>
  <r>
    <x v="113"/>
    <x v="0"/>
    <x v="1"/>
    <x v="6"/>
    <x v="78"/>
    <n v="147909.21"/>
  </r>
  <r>
    <x v="113"/>
    <x v="0"/>
    <x v="1"/>
    <x v="6"/>
    <x v="79"/>
    <n v="3954.31"/>
  </r>
  <r>
    <x v="113"/>
    <x v="0"/>
    <x v="1"/>
    <x v="7"/>
    <x v="43"/>
    <n v="1603.67"/>
  </r>
  <r>
    <x v="114"/>
    <x v="0"/>
    <x v="0"/>
    <x v="2"/>
    <x v="1"/>
    <n v="1076831.3"/>
  </r>
  <r>
    <x v="114"/>
    <x v="0"/>
    <x v="0"/>
    <x v="3"/>
    <x v="1"/>
    <n v="305025.13"/>
  </r>
  <r>
    <x v="114"/>
    <x v="0"/>
    <x v="0"/>
    <x v="4"/>
    <x v="9"/>
    <n v="161580.07999999999"/>
  </r>
  <r>
    <x v="114"/>
    <x v="0"/>
    <x v="0"/>
    <x v="4"/>
    <x v="10"/>
    <n v="44057.760000000002"/>
  </r>
  <r>
    <x v="114"/>
    <x v="0"/>
    <x v="0"/>
    <x v="4"/>
    <x v="13"/>
    <n v="7818.03"/>
  </r>
  <r>
    <x v="114"/>
    <x v="0"/>
    <x v="0"/>
    <x v="4"/>
    <x v="14"/>
    <n v="1589.96"/>
  </r>
  <r>
    <x v="114"/>
    <x v="0"/>
    <x v="0"/>
    <x v="4"/>
    <x v="15"/>
    <n v="184762.13"/>
  </r>
  <r>
    <x v="114"/>
    <x v="0"/>
    <x v="0"/>
    <x v="4"/>
    <x v="16"/>
    <n v="52450.559999999998"/>
  </r>
  <r>
    <x v="114"/>
    <x v="0"/>
    <x v="0"/>
    <x v="4"/>
    <x v="17"/>
    <n v="85397.84"/>
  </r>
  <r>
    <x v="114"/>
    <x v="0"/>
    <x v="0"/>
    <x v="4"/>
    <x v="56"/>
    <n v="24673.91"/>
  </r>
  <r>
    <x v="114"/>
    <x v="0"/>
    <x v="0"/>
    <x v="5"/>
    <x v="18"/>
    <n v="141064.39000000001"/>
  </r>
  <r>
    <x v="114"/>
    <x v="0"/>
    <x v="0"/>
    <x v="5"/>
    <x v="21"/>
    <n v="26684.04"/>
  </r>
  <r>
    <x v="114"/>
    <x v="0"/>
    <x v="0"/>
    <x v="5"/>
    <x v="22"/>
    <n v="162177.32999999999"/>
  </r>
  <r>
    <x v="114"/>
    <x v="0"/>
    <x v="0"/>
    <x v="6"/>
    <x v="25"/>
    <n v="6247.56"/>
  </r>
  <r>
    <x v="114"/>
    <x v="0"/>
    <x v="0"/>
    <x v="6"/>
    <x v="57"/>
    <n v="184721.49"/>
  </r>
  <r>
    <x v="114"/>
    <x v="0"/>
    <x v="0"/>
    <x v="6"/>
    <x v="26"/>
    <n v="16540.740000000002"/>
  </r>
  <r>
    <x v="114"/>
    <x v="0"/>
    <x v="0"/>
    <x v="6"/>
    <x v="27"/>
    <n v="21808.36"/>
  </r>
  <r>
    <x v="114"/>
    <x v="0"/>
    <x v="0"/>
    <x v="6"/>
    <x v="30"/>
    <n v="3124.8"/>
  </r>
  <r>
    <x v="114"/>
    <x v="0"/>
    <x v="0"/>
    <x v="6"/>
    <x v="33"/>
    <n v="61331.5"/>
  </r>
  <r>
    <x v="114"/>
    <x v="0"/>
    <x v="0"/>
    <x v="6"/>
    <x v="34"/>
    <n v="33327.64"/>
  </r>
  <r>
    <x v="114"/>
    <x v="0"/>
    <x v="0"/>
    <x v="6"/>
    <x v="35"/>
    <n v="39477.17"/>
  </r>
  <r>
    <x v="114"/>
    <x v="0"/>
    <x v="0"/>
    <x v="6"/>
    <x v="58"/>
    <n v="547406"/>
  </r>
  <r>
    <x v="114"/>
    <x v="0"/>
    <x v="0"/>
    <x v="6"/>
    <x v="86"/>
    <n v="82535.600000000006"/>
  </r>
  <r>
    <x v="114"/>
    <x v="0"/>
    <x v="0"/>
    <x v="6"/>
    <x v="37"/>
    <n v="16162.56"/>
  </r>
  <r>
    <x v="114"/>
    <x v="0"/>
    <x v="0"/>
    <x v="6"/>
    <x v="38"/>
    <n v="9266.15"/>
  </r>
  <r>
    <x v="114"/>
    <x v="0"/>
    <x v="0"/>
    <x v="6"/>
    <x v="53"/>
    <n v="127853.04"/>
  </r>
  <r>
    <x v="114"/>
    <x v="0"/>
    <x v="0"/>
    <x v="6"/>
    <x v="46"/>
    <n v="497713.86"/>
  </r>
  <r>
    <x v="114"/>
    <x v="0"/>
    <x v="0"/>
    <x v="6"/>
    <x v="79"/>
    <n v="16902.12"/>
  </r>
  <r>
    <x v="114"/>
    <x v="0"/>
    <x v="0"/>
    <x v="7"/>
    <x v="43"/>
    <n v="242.8"/>
  </r>
  <r>
    <x v="114"/>
    <x v="0"/>
    <x v="1"/>
    <x v="6"/>
    <x v="53"/>
    <n v="35357.07"/>
  </r>
  <r>
    <x v="115"/>
    <x v="0"/>
    <x v="0"/>
    <x v="0"/>
    <x v="0"/>
    <n v="895298.71"/>
  </r>
  <r>
    <x v="115"/>
    <x v="0"/>
    <x v="0"/>
    <x v="1"/>
    <x v="0"/>
    <n v="-912444.87"/>
  </r>
  <r>
    <x v="115"/>
    <x v="0"/>
    <x v="0"/>
    <x v="2"/>
    <x v="1"/>
    <n v="31583672.239999998"/>
  </r>
  <r>
    <x v="115"/>
    <x v="0"/>
    <x v="0"/>
    <x v="2"/>
    <x v="2"/>
    <n v="533871"/>
  </r>
  <r>
    <x v="115"/>
    <x v="0"/>
    <x v="0"/>
    <x v="2"/>
    <x v="3"/>
    <n v="408587.82"/>
  </r>
  <r>
    <x v="115"/>
    <x v="0"/>
    <x v="0"/>
    <x v="2"/>
    <x v="4"/>
    <n v="133789.70000000001"/>
  </r>
  <r>
    <x v="115"/>
    <x v="0"/>
    <x v="0"/>
    <x v="2"/>
    <x v="5"/>
    <n v="120833.51"/>
  </r>
  <r>
    <x v="115"/>
    <x v="0"/>
    <x v="0"/>
    <x v="2"/>
    <x v="54"/>
    <n v="462784"/>
  </r>
  <r>
    <x v="115"/>
    <x v="0"/>
    <x v="0"/>
    <x v="3"/>
    <x v="1"/>
    <n v="9374437.2899999991"/>
  </r>
  <r>
    <x v="115"/>
    <x v="0"/>
    <x v="0"/>
    <x v="3"/>
    <x v="2"/>
    <n v="315622.21999999997"/>
  </r>
  <r>
    <x v="115"/>
    <x v="0"/>
    <x v="0"/>
    <x v="3"/>
    <x v="3"/>
    <n v="242337.08"/>
  </r>
  <r>
    <x v="115"/>
    <x v="0"/>
    <x v="0"/>
    <x v="3"/>
    <x v="4"/>
    <n v="10572.34"/>
  </r>
  <r>
    <x v="115"/>
    <x v="0"/>
    <x v="0"/>
    <x v="3"/>
    <x v="5"/>
    <n v="60221.87"/>
  </r>
  <r>
    <x v="115"/>
    <x v="0"/>
    <x v="0"/>
    <x v="4"/>
    <x v="7"/>
    <n v="2501764.6"/>
  </r>
  <r>
    <x v="115"/>
    <x v="0"/>
    <x v="0"/>
    <x v="4"/>
    <x v="8"/>
    <n v="748201.62"/>
  </r>
  <r>
    <x v="115"/>
    <x v="0"/>
    <x v="0"/>
    <x v="4"/>
    <x v="9"/>
    <n v="4979242.13"/>
  </r>
  <r>
    <x v="115"/>
    <x v="0"/>
    <x v="0"/>
    <x v="4"/>
    <x v="10"/>
    <n v="1251846.29"/>
  </r>
  <r>
    <x v="115"/>
    <x v="0"/>
    <x v="0"/>
    <x v="4"/>
    <x v="11"/>
    <n v="15851.12"/>
  </r>
  <r>
    <x v="115"/>
    <x v="0"/>
    <x v="0"/>
    <x v="4"/>
    <x v="12"/>
    <n v="7071.75"/>
  </r>
  <r>
    <x v="115"/>
    <x v="0"/>
    <x v="0"/>
    <x v="4"/>
    <x v="13"/>
    <n v="174792.45"/>
  </r>
  <r>
    <x v="115"/>
    <x v="0"/>
    <x v="0"/>
    <x v="4"/>
    <x v="14"/>
    <n v="218668.05"/>
  </r>
  <r>
    <x v="115"/>
    <x v="0"/>
    <x v="0"/>
    <x v="4"/>
    <x v="15"/>
    <n v="4149052.25"/>
  </r>
  <r>
    <x v="115"/>
    <x v="0"/>
    <x v="0"/>
    <x v="4"/>
    <x v="16"/>
    <n v="2654772.25"/>
  </r>
  <r>
    <x v="115"/>
    <x v="0"/>
    <x v="0"/>
    <x v="4"/>
    <x v="17"/>
    <n v="96119.28"/>
  </r>
  <r>
    <x v="115"/>
    <x v="0"/>
    <x v="0"/>
    <x v="4"/>
    <x v="56"/>
    <n v="19390.73"/>
  </r>
  <r>
    <x v="115"/>
    <x v="0"/>
    <x v="0"/>
    <x v="5"/>
    <x v="18"/>
    <n v="1632542.93"/>
  </r>
  <r>
    <x v="115"/>
    <x v="0"/>
    <x v="0"/>
    <x v="5"/>
    <x v="19"/>
    <n v="83149.77"/>
  </r>
  <r>
    <x v="115"/>
    <x v="0"/>
    <x v="0"/>
    <x v="5"/>
    <x v="20"/>
    <n v="1057354.8799999999"/>
  </r>
  <r>
    <x v="115"/>
    <x v="0"/>
    <x v="0"/>
    <x v="5"/>
    <x v="21"/>
    <n v="236905.55"/>
  </r>
  <r>
    <x v="115"/>
    <x v="0"/>
    <x v="0"/>
    <x v="5"/>
    <x v="22"/>
    <n v="641879.21"/>
  </r>
  <r>
    <x v="115"/>
    <x v="0"/>
    <x v="0"/>
    <x v="6"/>
    <x v="23"/>
    <n v="139644.82999999999"/>
  </r>
  <r>
    <x v="115"/>
    <x v="0"/>
    <x v="0"/>
    <x v="6"/>
    <x v="24"/>
    <n v="151184.41"/>
  </r>
  <r>
    <x v="115"/>
    <x v="0"/>
    <x v="0"/>
    <x v="6"/>
    <x v="25"/>
    <n v="406015.3"/>
  </r>
  <r>
    <x v="115"/>
    <x v="0"/>
    <x v="0"/>
    <x v="6"/>
    <x v="49"/>
    <n v="95549.83"/>
  </r>
  <r>
    <x v="115"/>
    <x v="0"/>
    <x v="0"/>
    <x v="6"/>
    <x v="57"/>
    <n v="1000002.79"/>
  </r>
  <r>
    <x v="115"/>
    <x v="0"/>
    <x v="0"/>
    <x v="6"/>
    <x v="26"/>
    <n v="363425.44"/>
  </r>
  <r>
    <x v="115"/>
    <x v="0"/>
    <x v="0"/>
    <x v="6"/>
    <x v="27"/>
    <n v="815375.43"/>
  </r>
  <r>
    <x v="115"/>
    <x v="0"/>
    <x v="0"/>
    <x v="6"/>
    <x v="28"/>
    <n v="71169.05"/>
  </r>
  <r>
    <x v="115"/>
    <x v="0"/>
    <x v="0"/>
    <x v="6"/>
    <x v="29"/>
    <n v="35250.910000000003"/>
  </r>
  <r>
    <x v="115"/>
    <x v="0"/>
    <x v="0"/>
    <x v="6"/>
    <x v="30"/>
    <n v="209928.24"/>
  </r>
  <r>
    <x v="115"/>
    <x v="0"/>
    <x v="0"/>
    <x v="6"/>
    <x v="31"/>
    <n v="23825.5"/>
  </r>
  <r>
    <x v="115"/>
    <x v="0"/>
    <x v="0"/>
    <x v="6"/>
    <x v="32"/>
    <n v="138.94999999999999"/>
  </r>
  <r>
    <x v="115"/>
    <x v="0"/>
    <x v="0"/>
    <x v="6"/>
    <x v="33"/>
    <n v="118493.02"/>
  </r>
  <r>
    <x v="115"/>
    <x v="0"/>
    <x v="0"/>
    <x v="6"/>
    <x v="34"/>
    <n v="134117.5"/>
  </r>
  <r>
    <x v="115"/>
    <x v="0"/>
    <x v="0"/>
    <x v="6"/>
    <x v="35"/>
    <n v="349960.88"/>
  </r>
  <r>
    <x v="115"/>
    <x v="0"/>
    <x v="0"/>
    <x v="6"/>
    <x v="36"/>
    <n v="293677.2"/>
  </r>
  <r>
    <x v="115"/>
    <x v="0"/>
    <x v="0"/>
    <x v="6"/>
    <x v="58"/>
    <n v="34490.32"/>
  </r>
  <r>
    <x v="115"/>
    <x v="0"/>
    <x v="0"/>
    <x v="6"/>
    <x v="59"/>
    <n v="22341.69"/>
  </r>
  <r>
    <x v="115"/>
    <x v="0"/>
    <x v="0"/>
    <x v="6"/>
    <x v="51"/>
    <n v="49272.2"/>
  </r>
  <r>
    <x v="115"/>
    <x v="0"/>
    <x v="0"/>
    <x v="6"/>
    <x v="52"/>
    <n v="169926.12"/>
  </r>
  <r>
    <x v="115"/>
    <x v="0"/>
    <x v="0"/>
    <x v="6"/>
    <x v="67"/>
    <n v="35723.1"/>
  </r>
  <r>
    <x v="115"/>
    <x v="0"/>
    <x v="0"/>
    <x v="6"/>
    <x v="37"/>
    <n v="820700.91"/>
  </r>
  <r>
    <x v="115"/>
    <x v="0"/>
    <x v="0"/>
    <x v="6"/>
    <x v="38"/>
    <n v="548631.25"/>
  </r>
  <r>
    <x v="115"/>
    <x v="0"/>
    <x v="0"/>
    <x v="6"/>
    <x v="39"/>
    <n v="157.94999999999999"/>
  </r>
  <r>
    <x v="115"/>
    <x v="0"/>
    <x v="0"/>
    <x v="6"/>
    <x v="40"/>
    <n v="159856.19"/>
  </r>
  <r>
    <x v="115"/>
    <x v="0"/>
    <x v="0"/>
    <x v="6"/>
    <x v="41"/>
    <n v="590639.54"/>
  </r>
  <r>
    <x v="115"/>
    <x v="0"/>
    <x v="0"/>
    <x v="6"/>
    <x v="43"/>
    <n v="201620.34"/>
  </r>
  <r>
    <x v="115"/>
    <x v="0"/>
    <x v="0"/>
    <x v="6"/>
    <x v="44"/>
    <n v="61240.69"/>
  </r>
  <r>
    <x v="115"/>
    <x v="0"/>
    <x v="0"/>
    <x v="6"/>
    <x v="60"/>
    <n v="133370.01"/>
  </r>
  <r>
    <x v="115"/>
    <x v="0"/>
    <x v="0"/>
    <x v="6"/>
    <x v="45"/>
    <n v="654339.57999999996"/>
  </r>
  <r>
    <x v="115"/>
    <x v="0"/>
    <x v="0"/>
    <x v="6"/>
    <x v="46"/>
    <n v="96075.8"/>
  </r>
  <r>
    <x v="115"/>
    <x v="0"/>
    <x v="0"/>
    <x v="6"/>
    <x v="81"/>
    <n v="177949"/>
  </r>
  <r>
    <x v="115"/>
    <x v="0"/>
    <x v="0"/>
    <x v="7"/>
    <x v="43"/>
    <n v="127404.61"/>
  </r>
  <r>
    <x v="115"/>
    <x v="0"/>
    <x v="0"/>
    <x v="8"/>
    <x v="63"/>
    <n v="17572.25"/>
  </r>
  <r>
    <x v="115"/>
    <x v="0"/>
    <x v="0"/>
    <x v="8"/>
    <x v="47"/>
    <n v="522.28"/>
  </r>
  <r>
    <x v="115"/>
    <x v="0"/>
    <x v="0"/>
    <x v="8"/>
    <x v="48"/>
    <n v="139460.4"/>
  </r>
  <r>
    <x v="115"/>
    <x v="0"/>
    <x v="1"/>
    <x v="0"/>
    <x v="0"/>
    <n v="17146.16"/>
  </r>
  <r>
    <x v="115"/>
    <x v="0"/>
    <x v="1"/>
    <x v="2"/>
    <x v="1"/>
    <n v="1832684.96"/>
  </r>
  <r>
    <x v="115"/>
    <x v="0"/>
    <x v="1"/>
    <x v="2"/>
    <x v="2"/>
    <n v="37272.15"/>
  </r>
  <r>
    <x v="115"/>
    <x v="0"/>
    <x v="1"/>
    <x v="2"/>
    <x v="3"/>
    <n v="289336.65000000002"/>
  </r>
  <r>
    <x v="115"/>
    <x v="0"/>
    <x v="1"/>
    <x v="2"/>
    <x v="4"/>
    <n v="221933.23"/>
  </r>
  <r>
    <x v="115"/>
    <x v="0"/>
    <x v="1"/>
    <x v="2"/>
    <x v="5"/>
    <n v="6884.09"/>
  </r>
  <r>
    <x v="115"/>
    <x v="0"/>
    <x v="1"/>
    <x v="3"/>
    <x v="1"/>
    <n v="3164421.29"/>
  </r>
  <r>
    <x v="115"/>
    <x v="0"/>
    <x v="1"/>
    <x v="3"/>
    <x v="2"/>
    <n v="47219.44"/>
  </r>
  <r>
    <x v="115"/>
    <x v="0"/>
    <x v="1"/>
    <x v="3"/>
    <x v="3"/>
    <n v="71621.929999999993"/>
  </r>
  <r>
    <x v="115"/>
    <x v="0"/>
    <x v="1"/>
    <x v="3"/>
    <x v="4"/>
    <n v="344151.99"/>
  </r>
  <r>
    <x v="115"/>
    <x v="0"/>
    <x v="1"/>
    <x v="3"/>
    <x v="5"/>
    <n v="13474"/>
  </r>
  <r>
    <x v="115"/>
    <x v="0"/>
    <x v="1"/>
    <x v="4"/>
    <x v="7"/>
    <n v="177980.84"/>
  </r>
  <r>
    <x v="115"/>
    <x v="0"/>
    <x v="1"/>
    <x v="4"/>
    <x v="8"/>
    <n v="271493.07"/>
  </r>
  <r>
    <x v="115"/>
    <x v="0"/>
    <x v="1"/>
    <x v="4"/>
    <x v="9"/>
    <n v="367681.88"/>
  </r>
  <r>
    <x v="115"/>
    <x v="0"/>
    <x v="1"/>
    <x v="4"/>
    <x v="10"/>
    <n v="452797.49"/>
  </r>
  <r>
    <x v="115"/>
    <x v="0"/>
    <x v="1"/>
    <x v="4"/>
    <x v="11"/>
    <n v="1049.96"/>
  </r>
  <r>
    <x v="115"/>
    <x v="0"/>
    <x v="1"/>
    <x v="4"/>
    <x v="12"/>
    <n v="7580.02"/>
  </r>
  <r>
    <x v="115"/>
    <x v="0"/>
    <x v="1"/>
    <x v="4"/>
    <x v="13"/>
    <n v="16565.57"/>
  </r>
  <r>
    <x v="115"/>
    <x v="0"/>
    <x v="1"/>
    <x v="4"/>
    <x v="14"/>
    <n v="72444.58"/>
  </r>
  <r>
    <x v="115"/>
    <x v="0"/>
    <x v="1"/>
    <x v="4"/>
    <x v="15"/>
    <n v="169717.74"/>
  </r>
  <r>
    <x v="115"/>
    <x v="0"/>
    <x v="1"/>
    <x v="4"/>
    <x v="16"/>
    <n v="738418.33"/>
  </r>
  <r>
    <x v="115"/>
    <x v="0"/>
    <x v="1"/>
    <x v="4"/>
    <x v="17"/>
    <n v="5442.25"/>
  </r>
  <r>
    <x v="115"/>
    <x v="0"/>
    <x v="1"/>
    <x v="4"/>
    <x v="56"/>
    <n v="9621.17"/>
  </r>
  <r>
    <x v="115"/>
    <x v="0"/>
    <x v="1"/>
    <x v="5"/>
    <x v="18"/>
    <n v="206949.57"/>
  </r>
  <r>
    <x v="115"/>
    <x v="0"/>
    <x v="1"/>
    <x v="5"/>
    <x v="19"/>
    <n v="1187.5"/>
  </r>
  <r>
    <x v="115"/>
    <x v="0"/>
    <x v="1"/>
    <x v="5"/>
    <x v="21"/>
    <n v="18541.53"/>
  </r>
  <r>
    <x v="115"/>
    <x v="0"/>
    <x v="1"/>
    <x v="5"/>
    <x v="22"/>
    <n v="26017.19"/>
  </r>
  <r>
    <x v="115"/>
    <x v="0"/>
    <x v="1"/>
    <x v="6"/>
    <x v="23"/>
    <n v="1962.08"/>
  </r>
  <r>
    <x v="115"/>
    <x v="0"/>
    <x v="1"/>
    <x v="6"/>
    <x v="25"/>
    <n v="567.47"/>
  </r>
  <r>
    <x v="115"/>
    <x v="0"/>
    <x v="1"/>
    <x v="6"/>
    <x v="57"/>
    <n v="797361.92"/>
  </r>
  <r>
    <x v="115"/>
    <x v="0"/>
    <x v="1"/>
    <x v="6"/>
    <x v="26"/>
    <n v="6654.97"/>
  </r>
  <r>
    <x v="115"/>
    <x v="0"/>
    <x v="1"/>
    <x v="6"/>
    <x v="27"/>
    <n v="35057.519999999997"/>
  </r>
  <r>
    <x v="115"/>
    <x v="0"/>
    <x v="1"/>
    <x v="6"/>
    <x v="30"/>
    <n v="8542.5400000000009"/>
  </r>
  <r>
    <x v="115"/>
    <x v="0"/>
    <x v="1"/>
    <x v="6"/>
    <x v="35"/>
    <n v="1079.8699999999999"/>
  </r>
  <r>
    <x v="115"/>
    <x v="0"/>
    <x v="1"/>
    <x v="6"/>
    <x v="36"/>
    <n v="75391.960000000006"/>
  </r>
  <r>
    <x v="115"/>
    <x v="0"/>
    <x v="1"/>
    <x v="6"/>
    <x v="59"/>
    <n v="33423.760000000002"/>
  </r>
  <r>
    <x v="115"/>
    <x v="0"/>
    <x v="1"/>
    <x v="6"/>
    <x v="67"/>
    <n v="32578.42"/>
  </r>
  <r>
    <x v="115"/>
    <x v="0"/>
    <x v="1"/>
    <x v="6"/>
    <x v="38"/>
    <n v="22631.62"/>
  </r>
  <r>
    <x v="115"/>
    <x v="0"/>
    <x v="1"/>
    <x v="6"/>
    <x v="40"/>
    <n v="1950.61"/>
  </r>
  <r>
    <x v="115"/>
    <x v="0"/>
    <x v="1"/>
    <x v="6"/>
    <x v="43"/>
    <n v="24832.98"/>
  </r>
  <r>
    <x v="115"/>
    <x v="0"/>
    <x v="1"/>
    <x v="6"/>
    <x v="46"/>
    <n v="4563.41"/>
  </r>
  <r>
    <x v="115"/>
    <x v="0"/>
    <x v="1"/>
    <x v="7"/>
    <x v="43"/>
    <n v="18947.22"/>
  </r>
  <r>
    <x v="115"/>
    <x v="0"/>
    <x v="1"/>
    <x v="8"/>
    <x v="47"/>
    <n v="22538.16"/>
  </r>
  <r>
    <x v="115"/>
    <x v="0"/>
    <x v="1"/>
    <x v="8"/>
    <x v="48"/>
    <n v="15805"/>
  </r>
  <r>
    <x v="116"/>
    <x v="0"/>
    <x v="0"/>
    <x v="0"/>
    <x v="0"/>
    <n v="23984.83"/>
  </r>
  <r>
    <x v="116"/>
    <x v="0"/>
    <x v="0"/>
    <x v="1"/>
    <x v="0"/>
    <n v="-98109.38"/>
  </r>
  <r>
    <x v="116"/>
    <x v="0"/>
    <x v="0"/>
    <x v="2"/>
    <x v="1"/>
    <n v="20565329.969999999"/>
  </r>
  <r>
    <x v="116"/>
    <x v="0"/>
    <x v="0"/>
    <x v="2"/>
    <x v="2"/>
    <n v="206824.35"/>
  </r>
  <r>
    <x v="116"/>
    <x v="0"/>
    <x v="0"/>
    <x v="2"/>
    <x v="3"/>
    <n v="614312.12"/>
  </r>
  <r>
    <x v="116"/>
    <x v="0"/>
    <x v="0"/>
    <x v="2"/>
    <x v="4"/>
    <n v="918.75"/>
  </r>
  <r>
    <x v="116"/>
    <x v="0"/>
    <x v="0"/>
    <x v="2"/>
    <x v="5"/>
    <n v="220439.01"/>
  </r>
  <r>
    <x v="116"/>
    <x v="0"/>
    <x v="0"/>
    <x v="2"/>
    <x v="54"/>
    <n v="226482"/>
  </r>
  <r>
    <x v="116"/>
    <x v="0"/>
    <x v="0"/>
    <x v="3"/>
    <x v="1"/>
    <n v="5551179.3700000001"/>
  </r>
  <r>
    <x v="116"/>
    <x v="0"/>
    <x v="0"/>
    <x v="3"/>
    <x v="2"/>
    <n v="303011.52"/>
  </r>
  <r>
    <x v="116"/>
    <x v="0"/>
    <x v="0"/>
    <x v="3"/>
    <x v="3"/>
    <n v="247813.47"/>
  </r>
  <r>
    <x v="116"/>
    <x v="0"/>
    <x v="0"/>
    <x v="3"/>
    <x v="4"/>
    <n v="456"/>
  </r>
  <r>
    <x v="116"/>
    <x v="0"/>
    <x v="0"/>
    <x v="3"/>
    <x v="5"/>
    <n v="8733.9699999999993"/>
  </r>
  <r>
    <x v="116"/>
    <x v="0"/>
    <x v="0"/>
    <x v="4"/>
    <x v="7"/>
    <n v="1636158.35"/>
  </r>
  <r>
    <x v="116"/>
    <x v="0"/>
    <x v="0"/>
    <x v="4"/>
    <x v="8"/>
    <n v="477106.66"/>
  </r>
  <r>
    <x v="116"/>
    <x v="0"/>
    <x v="0"/>
    <x v="4"/>
    <x v="9"/>
    <n v="3268115.74"/>
  </r>
  <r>
    <x v="116"/>
    <x v="0"/>
    <x v="0"/>
    <x v="4"/>
    <x v="10"/>
    <n v="685458.3"/>
  </r>
  <r>
    <x v="116"/>
    <x v="0"/>
    <x v="0"/>
    <x v="4"/>
    <x v="11"/>
    <n v="7429.67"/>
  </r>
  <r>
    <x v="116"/>
    <x v="0"/>
    <x v="0"/>
    <x v="4"/>
    <x v="12"/>
    <n v="3118.01"/>
  </r>
  <r>
    <x v="116"/>
    <x v="0"/>
    <x v="0"/>
    <x v="4"/>
    <x v="13"/>
    <n v="73949.350000000006"/>
  </r>
  <r>
    <x v="116"/>
    <x v="0"/>
    <x v="0"/>
    <x v="4"/>
    <x v="14"/>
    <n v="92046.35"/>
  </r>
  <r>
    <x v="116"/>
    <x v="0"/>
    <x v="0"/>
    <x v="4"/>
    <x v="15"/>
    <n v="2708552.21"/>
  </r>
  <r>
    <x v="116"/>
    <x v="0"/>
    <x v="0"/>
    <x v="4"/>
    <x v="16"/>
    <n v="1387592.49"/>
  </r>
  <r>
    <x v="116"/>
    <x v="0"/>
    <x v="0"/>
    <x v="5"/>
    <x v="18"/>
    <n v="1012188.88"/>
  </r>
  <r>
    <x v="116"/>
    <x v="0"/>
    <x v="0"/>
    <x v="5"/>
    <x v="19"/>
    <n v="73451.67"/>
  </r>
  <r>
    <x v="116"/>
    <x v="0"/>
    <x v="0"/>
    <x v="5"/>
    <x v="20"/>
    <n v="399728.92"/>
  </r>
  <r>
    <x v="116"/>
    <x v="0"/>
    <x v="0"/>
    <x v="5"/>
    <x v="21"/>
    <n v="126162.11"/>
  </r>
  <r>
    <x v="116"/>
    <x v="0"/>
    <x v="0"/>
    <x v="5"/>
    <x v="22"/>
    <n v="380424.25"/>
  </r>
  <r>
    <x v="116"/>
    <x v="0"/>
    <x v="0"/>
    <x v="6"/>
    <x v="23"/>
    <n v="42528.95"/>
  </r>
  <r>
    <x v="116"/>
    <x v="0"/>
    <x v="0"/>
    <x v="6"/>
    <x v="24"/>
    <n v="16092.61"/>
  </r>
  <r>
    <x v="116"/>
    <x v="0"/>
    <x v="0"/>
    <x v="6"/>
    <x v="25"/>
    <n v="2500"/>
  </r>
  <r>
    <x v="116"/>
    <x v="0"/>
    <x v="0"/>
    <x v="6"/>
    <x v="57"/>
    <n v="1866.67"/>
  </r>
  <r>
    <x v="116"/>
    <x v="0"/>
    <x v="0"/>
    <x v="6"/>
    <x v="26"/>
    <n v="51271.07"/>
  </r>
  <r>
    <x v="116"/>
    <x v="0"/>
    <x v="0"/>
    <x v="6"/>
    <x v="27"/>
    <n v="77510.399999999994"/>
  </r>
  <r>
    <x v="116"/>
    <x v="0"/>
    <x v="0"/>
    <x v="6"/>
    <x v="28"/>
    <n v="92785.02"/>
  </r>
  <r>
    <x v="116"/>
    <x v="0"/>
    <x v="0"/>
    <x v="6"/>
    <x v="29"/>
    <n v="41533.279999999999"/>
  </r>
  <r>
    <x v="116"/>
    <x v="0"/>
    <x v="0"/>
    <x v="6"/>
    <x v="30"/>
    <n v="7731.46"/>
  </r>
  <r>
    <x v="116"/>
    <x v="0"/>
    <x v="0"/>
    <x v="6"/>
    <x v="32"/>
    <n v="2922.19"/>
  </r>
  <r>
    <x v="116"/>
    <x v="0"/>
    <x v="0"/>
    <x v="6"/>
    <x v="33"/>
    <n v="193246.17"/>
  </r>
  <r>
    <x v="116"/>
    <x v="0"/>
    <x v="0"/>
    <x v="6"/>
    <x v="34"/>
    <n v="77970.490000000005"/>
  </r>
  <r>
    <x v="116"/>
    <x v="0"/>
    <x v="0"/>
    <x v="6"/>
    <x v="35"/>
    <n v="154073.66"/>
  </r>
  <r>
    <x v="116"/>
    <x v="0"/>
    <x v="0"/>
    <x v="6"/>
    <x v="36"/>
    <n v="39863.440000000002"/>
  </r>
  <r>
    <x v="116"/>
    <x v="0"/>
    <x v="0"/>
    <x v="6"/>
    <x v="58"/>
    <n v="15300"/>
  </r>
  <r>
    <x v="116"/>
    <x v="0"/>
    <x v="0"/>
    <x v="6"/>
    <x v="59"/>
    <n v="125610.83"/>
  </r>
  <r>
    <x v="116"/>
    <x v="0"/>
    <x v="0"/>
    <x v="6"/>
    <x v="37"/>
    <n v="478779"/>
  </r>
  <r>
    <x v="116"/>
    <x v="0"/>
    <x v="0"/>
    <x v="6"/>
    <x v="38"/>
    <n v="366214.11"/>
  </r>
  <r>
    <x v="116"/>
    <x v="0"/>
    <x v="0"/>
    <x v="6"/>
    <x v="39"/>
    <n v="1614.65"/>
  </r>
  <r>
    <x v="116"/>
    <x v="0"/>
    <x v="0"/>
    <x v="6"/>
    <x v="40"/>
    <n v="3558.14"/>
  </r>
  <r>
    <x v="116"/>
    <x v="0"/>
    <x v="0"/>
    <x v="6"/>
    <x v="41"/>
    <n v="631822.43000000005"/>
  </r>
  <r>
    <x v="116"/>
    <x v="0"/>
    <x v="0"/>
    <x v="6"/>
    <x v="42"/>
    <n v="659843.12"/>
  </r>
  <r>
    <x v="116"/>
    <x v="0"/>
    <x v="0"/>
    <x v="6"/>
    <x v="43"/>
    <n v="55573.279999999999"/>
  </r>
  <r>
    <x v="116"/>
    <x v="0"/>
    <x v="0"/>
    <x v="6"/>
    <x v="44"/>
    <n v="242225.64"/>
  </r>
  <r>
    <x v="116"/>
    <x v="0"/>
    <x v="0"/>
    <x v="6"/>
    <x v="45"/>
    <n v="584958.81999999995"/>
  </r>
  <r>
    <x v="116"/>
    <x v="0"/>
    <x v="0"/>
    <x v="6"/>
    <x v="70"/>
    <n v="125729.7"/>
  </r>
  <r>
    <x v="116"/>
    <x v="0"/>
    <x v="0"/>
    <x v="6"/>
    <x v="46"/>
    <n v="51015.44"/>
  </r>
  <r>
    <x v="116"/>
    <x v="0"/>
    <x v="0"/>
    <x v="7"/>
    <x v="43"/>
    <n v="33345.54"/>
  </r>
  <r>
    <x v="116"/>
    <x v="0"/>
    <x v="0"/>
    <x v="8"/>
    <x v="63"/>
    <n v="89705.66"/>
  </r>
  <r>
    <x v="116"/>
    <x v="0"/>
    <x v="0"/>
    <x v="8"/>
    <x v="48"/>
    <n v="20739.43"/>
  </r>
  <r>
    <x v="116"/>
    <x v="0"/>
    <x v="1"/>
    <x v="0"/>
    <x v="0"/>
    <n v="74124.55"/>
  </r>
  <r>
    <x v="116"/>
    <x v="0"/>
    <x v="1"/>
    <x v="2"/>
    <x v="1"/>
    <n v="2726937.3"/>
  </r>
  <r>
    <x v="116"/>
    <x v="0"/>
    <x v="1"/>
    <x v="2"/>
    <x v="2"/>
    <n v="16499.61"/>
  </r>
  <r>
    <x v="116"/>
    <x v="0"/>
    <x v="1"/>
    <x v="2"/>
    <x v="3"/>
    <n v="843182.17"/>
  </r>
  <r>
    <x v="116"/>
    <x v="0"/>
    <x v="1"/>
    <x v="2"/>
    <x v="4"/>
    <n v="407417.93"/>
  </r>
  <r>
    <x v="116"/>
    <x v="0"/>
    <x v="1"/>
    <x v="2"/>
    <x v="5"/>
    <n v="16208.37"/>
  </r>
  <r>
    <x v="116"/>
    <x v="0"/>
    <x v="1"/>
    <x v="3"/>
    <x v="1"/>
    <n v="3459459.49"/>
  </r>
  <r>
    <x v="116"/>
    <x v="0"/>
    <x v="1"/>
    <x v="3"/>
    <x v="2"/>
    <n v="41565.65"/>
  </r>
  <r>
    <x v="116"/>
    <x v="0"/>
    <x v="1"/>
    <x v="3"/>
    <x v="3"/>
    <n v="187775.14"/>
  </r>
  <r>
    <x v="116"/>
    <x v="0"/>
    <x v="1"/>
    <x v="3"/>
    <x v="5"/>
    <n v="11825.21"/>
  </r>
  <r>
    <x v="116"/>
    <x v="0"/>
    <x v="1"/>
    <x v="4"/>
    <x v="7"/>
    <n v="305588.90999999997"/>
  </r>
  <r>
    <x v="116"/>
    <x v="0"/>
    <x v="1"/>
    <x v="4"/>
    <x v="8"/>
    <n v="290138.59000000003"/>
  </r>
  <r>
    <x v="116"/>
    <x v="0"/>
    <x v="1"/>
    <x v="4"/>
    <x v="9"/>
    <n v="608153.53"/>
  </r>
  <r>
    <x v="116"/>
    <x v="0"/>
    <x v="1"/>
    <x v="4"/>
    <x v="10"/>
    <n v="426522.66"/>
  </r>
  <r>
    <x v="116"/>
    <x v="0"/>
    <x v="1"/>
    <x v="4"/>
    <x v="11"/>
    <n v="1333.35"/>
  </r>
  <r>
    <x v="116"/>
    <x v="0"/>
    <x v="1"/>
    <x v="4"/>
    <x v="12"/>
    <n v="1888.53"/>
  </r>
  <r>
    <x v="116"/>
    <x v="0"/>
    <x v="1"/>
    <x v="4"/>
    <x v="13"/>
    <n v="13383.32"/>
  </r>
  <r>
    <x v="116"/>
    <x v="0"/>
    <x v="1"/>
    <x v="4"/>
    <x v="14"/>
    <n v="47599.59"/>
  </r>
  <r>
    <x v="116"/>
    <x v="0"/>
    <x v="1"/>
    <x v="4"/>
    <x v="15"/>
    <n v="360860.71"/>
  </r>
  <r>
    <x v="116"/>
    <x v="0"/>
    <x v="1"/>
    <x v="4"/>
    <x v="16"/>
    <n v="786871.23"/>
  </r>
  <r>
    <x v="116"/>
    <x v="0"/>
    <x v="1"/>
    <x v="5"/>
    <x v="18"/>
    <n v="203650.57"/>
  </r>
  <r>
    <x v="116"/>
    <x v="0"/>
    <x v="1"/>
    <x v="5"/>
    <x v="21"/>
    <n v="22259.13"/>
  </r>
  <r>
    <x v="116"/>
    <x v="0"/>
    <x v="1"/>
    <x v="5"/>
    <x v="22"/>
    <n v="12858.6"/>
  </r>
  <r>
    <x v="116"/>
    <x v="0"/>
    <x v="1"/>
    <x v="6"/>
    <x v="23"/>
    <n v="56245.5"/>
  </r>
  <r>
    <x v="116"/>
    <x v="0"/>
    <x v="1"/>
    <x v="6"/>
    <x v="26"/>
    <n v="42741.97"/>
  </r>
  <r>
    <x v="116"/>
    <x v="0"/>
    <x v="1"/>
    <x v="6"/>
    <x v="27"/>
    <n v="27122.41"/>
  </r>
  <r>
    <x v="116"/>
    <x v="0"/>
    <x v="1"/>
    <x v="6"/>
    <x v="30"/>
    <n v="2181.31"/>
  </r>
  <r>
    <x v="116"/>
    <x v="0"/>
    <x v="1"/>
    <x v="6"/>
    <x v="32"/>
    <n v="-7211.57"/>
  </r>
  <r>
    <x v="116"/>
    <x v="0"/>
    <x v="1"/>
    <x v="6"/>
    <x v="33"/>
    <n v="-1233.07"/>
  </r>
  <r>
    <x v="116"/>
    <x v="0"/>
    <x v="1"/>
    <x v="6"/>
    <x v="34"/>
    <n v="-620.01"/>
  </r>
  <r>
    <x v="116"/>
    <x v="0"/>
    <x v="1"/>
    <x v="6"/>
    <x v="35"/>
    <n v="5444.34"/>
  </r>
  <r>
    <x v="116"/>
    <x v="0"/>
    <x v="1"/>
    <x v="6"/>
    <x v="36"/>
    <n v="51975.17"/>
  </r>
  <r>
    <x v="116"/>
    <x v="0"/>
    <x v="1"/>
    <x v="6"/>
    <x v="59"/>
    <n v="12911.85"/>
  </r>
  <r>
    <x v="116"/>
    <x v="0"/>
    <x v="1"/>
    <x v="6"/>
    <x v="67"/>
    <n v="3865.5"/>
  </r>
  <r>
    <x v="116"/>
    <x v="0"/>
    <x v="1"/>
    <x v="6"/>
    <x v="38"/>
    <n v="279079.63"/>
  </r>
  <r>
    <x v="116"/>
    <x v="0"/>
    <x v="1"/>
    <x v="6"/>
    <x v="43"/>
    <n v="45364.32"/>
  </r>
  <r>
    <x v="116"/>
    <x v="0"/>
    <x v="1"/>
    <x v="6"/>
    <x v="44"/>
    <n v="7644.97"/>
  </r>
  <r>
    <x v="116"/>
    <x v="0"/>
    <x v="1"/>
    <x v="6"/>
    <x v="45"/>
    <n v="-4953.6000000000004"/>
  </r>
  <r>
    <x v="116"/>
    <x v="0"/>
    <x v="1"/>
    <x v="6"/>
    <x v="70"/>
    <n v="-47827.64"/>
  </r>
  <r>
    <x v="116"/>
    <x v="0"/>
    <x v="1"/>
    <x v="6"/>
    <x v="46"/>
    <n v="24574.12"/>
  </r>
  <r>
    <x v="116"/>
    <x v="0"/>
    <x v="1"/>
    <x v="6"/>
    <x v="78"/>
    <n v="599.5"/>
  </r>
  <r>
    <x v="116"/>
    <x v="0"/>
    <x v="1"/>
    <x v="6"/>
    <x v="79"/>
    <n v="147.15"/>
  </r>
  <r>
    <x v="116"/>
    <x v="0"/>
    <x v="1"/>
    <x v="7"/>
    <x v="43"/>
    <n v="28239.57"/>
  </r>
  <r>
    <x v="116"/>
    <x v="0"/>
    <x v="1"/>
    <x v="8"/>
    <x v="47"/>
    <n v="22190.99"/>
  </r>
  <r>
    <x v="117"/>
    <x v="0"/>
    <x v="0"/>
    <x v="0"/>
    <x v="0"/>
    <n v="539080.02"/>
  </r>
  <r>
    <x v="117"/>
    <x v="0"/>
    <x v="0"/>
    <x v="1"/>
    <x v="0"/>
    <n v="-680536.61"/>
  </r>
  <r>
    <x v="117"/>
    <x v="0"/>
    <x v="0"/>
    <x v="2"/>
    <x v="1"/>
    <n v="30040286.100000001"/>
  </r>
  <r>
    <x v="117"/>
    <x v="0"/>
    <x v="0"/>
    <x v="2"/>
    <x v="2"/>
    <n v="45071.21"/>
  </r>
  <r>
    <x v="117"/>
    <x v="0"/>
    <x v="0"/>
    <x v="2"/>
    <x v="3"/>
    <n v="33080.99"/>
  </r>
  <r>
    <x v="117"/>
    <x v="0"/>
    <x v="0"/>
    <x v="2"/>
    <x v="4"/>
    <n v="392033.74"/>
  </r>
  <r>
    <x v="117"/>
    <x v="0"/>
    <x v="0"/>
    <x v="2"/>
    <x v="5"/>
    <n v="19832.29"/>
  </r>
  <r>
    <x v="117"/>
    <x v="0"/>
    <x v="0"/>
    <x v="2"/>
    <x v="54"/>
    <n v="181665"/>
  </r>
  <r>
    <x v="117"/>
    <x v="0"/>
    <x v="0"/>
    <x v="3"/>
    <x v="1"/>
    <n v="11138794.039999999"/>
  </r>
  <r>
    <x v="117"/>
    <x v="0"/>
    <x v="0"/>
    <x v="3"/>
    <x v="2"/>
    <n v="21735.8"/>
  </r>
  <r>
    <x v="117"/>
    <x v="0"/>
    <x v="0"/>
    <x v="3"/>
    <x v="3"/>
    <n v="124033.58"/>
  </r>
  <r>
    <x v="117"/>
    <x v="0"/>
    <x v="0"/>
    <x v="3"/>
    <x v="4"/>
    <n v="3916"/>
  </r>
  <r>
    <x v="117"/>
    <x v="0"/>
    <x v="0"/>
    <x v="3"/>
    <x v="5"/>
    <n v="8501.18"/>
  </r>
  <r>
    <x v="117"/>
    <x v="0"/>
    <x v="0"/>
    <x v="4"/>
    <x v="6"/>
    <n v="14373.06"/>
  </r>
  <r>
    <x v="117"/>
    <x v="0"/>
    <x v="0"/>
    <x v="4"/>
    <x v="55"/>
    <n v="12179.62"/>
  </r>
  <r>
    <x v="117"/>
    <x v="0"/>
    <x v="0"/>
    <x v="4"/>
    <x v="7"/>
    <n v="2350718.59"/>
  </r>
  <r>
    <x v="117"/>
    <x v="0"/>
    <x v="0"/>
    <x v="4"/>
    <x v="8"/>
    <n v="844493.59"/>
  </r>
  <r>
    <x v="117"/>
    <x v="0"/>
    <x v="0"/>
    <x v="4"/>
    <x v="9"/>
    <n v="4724085.6500000004"/>
  </r>
  <r>
    <x v="117"/>
    <x v="0"/>
    <x v="0"/>
    <x v="4"/>
    <x v="10"/>
    <n v="1441467.44"/>
  </r>
  <r>
    <x v="117"/>
    <x v="0"/>
    <x v="0"/>
    <x v="4"/>
    <x v="11"/>
    <n v="16334.59"/>
  </r>
  <r>
    <x v="117"/>
    <x v="0"/>
    <x v="0"/>
    <x v="4"/>
    <x v="12"/>
    <n v="8956.76"/>
  </r>
  <r>
    <x v="117"/>
    <x v="0"/>
    <x v="0"/>
    <x v="4"/>
    <x v="13"/>
    <n v="114722.08"/>
  </r>
  <r>
    <x v="117"/>
    <x v="0"/>
    <x v="0"/>
    <x v="4"/>
    <x v="14"/>
    <n v="197999.96"/>
  </r>
  <r>
    <x v="117"/>
    <x v="0"/>
    <x v="0"/>
    <x v="4"/>
    <x v="15"/>
    <n v="4008466.44"/>
  </r>
  <r>
    <x v="117"/>
    <x v="0"/>
    <x v="0"/>
    <x v="4"/>
    <x v="16"/>
    <n v="3204342.4"/>
  </r>
  <r>
    <x v="117"/>
    <x v="0"/>
    <x v="0"/>
    <x v="4"/>
    <x v="17"/>
    <n v="306.8"/>
  </r>
  <r>
    <x v="117"/>
    <x v="0"/>
    <x v="0"/>
    <x v="5"/>
    <x v="18"/>
    <n v="1117869.8600000001"/>
  </r>
  <r>
    <x v="117"/>
    <x v="0"/>
    <x v="0"/>
    <x v="5"/>
    <x v="19"/>
    <n v="184524.29"/>
  </r>
  <r>
    <x v="117"/>
    <x v="0"/>
    <x v="0"/>
    <x v="5"/>
    <x v="20"/>
    <n v="705058.83"/>
  </r>
  <r>
    <x v="117"/>
    <x v="0"/>
    <x v="0"/>
    <x v="5"/>
    <x v="21"/>
    <n v="270417.75"/>
  </r>
  <r>
    <x v="117"/>
    <x v="0"/>
    <x v="0"/>
    <x v="5"/>
    <x v="22"/>
    <n v="874783.89"/>
  </r>
  <r>
    <x v="117"/>
    <x v="0"/>
    <x v="0"/>
    <x v="6"/>
    <x v="23"/>
    <n v="327821.07"/>
  </r>
  <r>
    <x v="117"/>
    <x v="0"/>
    <x v="0"/>
    <x v="6"/>
    <x v="24"/>
    <n v="31449.919999999998"/>
  </r>
  <r>
    <x v="117"/>
    <x v="0"/>
    <x v="0"/>
    <x v="6"/>
    <x v="25"/>
    <n v="258903.2"/>
  </r>
  <r>
    <x v="117"/>
    <x v="0"/>
    <x v="0"/>
    <x v="6"/>
    <x v="49"/>
    <n v="80014.25"/>
  </r>
  <r>
    <x v="117"/>
    <x v="0"/>
    <x v="0"/>
    <x v="6"/>
    <x v="57"/>
    <n v="293601.75"/>
  </r>
  <r>
    <x v="117"/>
    <x v="0"/>
    <x v="0"/>
    <x v="6"/>
    <x v="26"/>
    <n v="113002.41"/>
  </r>
  <r>
    <x v="117"/>
    <x v="0"/>
    <x v="0"/>
    <x v="6"/>
    <x v="27"/>
    <n v="845853.96"/>
  </r>
  <r>
    <x v="117"/>
    <x v="0"/>
    <x v="0"/>
    <x v="6"/>
    <x v="30"/>
    <n v="111372.76"/>
  </r>
  <r>
    <x v="117"/>
    <x v="0"/>
    <x v="0"/>
    <x v="6"/>
    <x v="31"/>
    <n v="270389.06"/>
  </r>
  <r>
    <x v="117"/>
    <x v="0"/>
    <x v="0"/>
    <x v="6"/>
    <x v="32"/>
    <n v="582.5"/>
  </r>
  <r>
    <x v="117"/>
    <x v="0"/>
    <x v="0"/>
    <x v="6"/>
    <x v="33"/>
    <n v="379934.46"/>
  </r>
  <r>
    <x v="117"/>
    <x v="0"/>
    <x v="0"/>
    <x v="6"/>
    <x v="34"/>
    <n v="110250.43"/>
  </r>
  <r>
    <x v="117"/>
    <x v="0"/>
    <x v="0"/>
    <x v="6"/>
    <x v="35"/>
    <n v="762481.07"/>
  </r>
  <r>
    <x v="117"/>
    <x v="0"/>
    <x v="0"/>
    <x v="6"/>
    <x v="36"/>
    <n v="775.37"/>
  </r>
  <r>
    <x v="117"/>
    <x v="0"/>
    <x v="0"/>
    <x v="6"/>
    <x v="58"/>
    <n v="500"/>
  </r>
  <r>
    <x v="117"/>
    <x v="0"/>
    <x v="0"/>
    <x v="6"/>
    <x v="59"/>
    <n v="23772.85"/>
  </r>
  <r>
    <x v="117"/>
    <x v="0"/>
    <x v="0"/>
    <x v="6"/>
    <x v="51"/>
    <n v="195550.84"/>
  </r>
  <r>
    <x v="117"/>
    <x v="0"/>
    <x v="0"/>
    <x v="6"/>
    <x v="52"/>
    <n v="8465.2000000000007"/>
  </r>
  <r>
    <x v="117"/>
    <x v="0"/>
    <x v="0"/>
    <x v="6"/>
    <x v="67"/>
    <n v="22679.75"/>
  </r>
  <r>
    <x v="117"/>
    <x v="0"/>
    <x v="0"/>
    <x v="6"/>
    <x v="38"/>
    <n v="405671.21"/>
  </r>
  <r>
    <x v="117"/>
    <x v="0"/>
    <x v="0"/>
    <x v="6"/>
    <x v="39"/>
    <n v="2110.36"/>
  </r>
  <r>
    <x v="117"/>
    <x v="0"/>
    <x v="0"/>
    <x v="6"/>
    <x v="40"/>
    <n v="3897.2"/>
  </r>
  <r>
    <x v="117"/>
    <x v="0"/>
    <x v="0"/>
    <x v="6"/>
    <x v="41"/>
    <n v="1687930.77"/>
  </r>
  <r>
    <x v="117"/>
    <x v="0"/>
    <x v="0"/>
    <x v="6"/>
    <x v="42"/>
    <n v="31366.14"/>
  </r>
  <r>
    <x v="117"/>
    <x v="0"/>
    <x v="0"/>
    <x v="6"/>
    <x v="43"/>
    <n v="6388.5"/>
  </r>
  <r>
    <x v="117"/>
    <x v="0"/>
    <x v="0"/>
    <x v="6"/>
    <x v="44"/>
    <n v="37272.78"/>
  </r>
  <r>
    <x v="117"/>
    <x v="0"/>
    <x v="0"/>
    <x v="6"/>
    <x v="60"/>
    <n v="232086.62"/>
  </r>
  <r>
    <x v="117"/>
    <x v="0"/>
    <x v="0"/>
    <x v="6"/>
    <x v="45"/>
    <n v="958409.29"/>
  </r>
  <r>
    <x v="117"/>
    <x v="0"/>
    <x v="0"/>
    <x v="6"/>
    <x v="46"/>
    <n v="18102.37"/>
  </r>
  <r>
    <x v="117"/>
    <x v="0"/>
    <x v="0"/>
    <x v="7"/>
    <x v="43"/>
    <n v="19992.46"/>
  </r>
  <r>
    <x v="117"/>
    <x v="0"/>
    <x v="0"/>
    <x v="8"/>
    <x v="63"/>
    <n v="128170.87"/>
  </r>
  <r>
    <x v="117"/>
    <x v="0"/>
    <x v="1"/>
    <x v="0"/>
    <x v="0"/>
    <n v="153866.20000000001"/>
  </r>
  <r>
    <x v="117"/>
    <x v="0"/>
    <x v="1"/>
    <x v="1"/>
    <x v="0"/>
    <n v="-12409.61"/>
  </r>
  <r>
    <x v="117"/>
    <x v="0"/>
    <x v="1"/>
    <x v="2"/>
    <x v="1"/>
    <n v="964510.64"/>
  </r>
  <r>
    <x v="117"/>
    <x v="0"/>
    <x v="1"/>
    <x v="2"/>
    <x v="2"/>
    <n v="324468.75"/>
  </r>
  <r>
    <x v="117"/>
    <x v="0"/>
    <x v="1"/>
    <x v="2"/>
    <x v="3"/>
    <n v="604079.44999999995"/>
  </r>
  <r>
    <x v="117"/>
    <x v="0"/>
    <x v="1"/>
    <x v="2"/>
    <x v="4"/>
    <n v="3098567.18"/>
  </r>
  <r>
    <x v="117"/>
    <x v="0"/>
    <x v="1"/>
    <x v="2"/>
    <x v="5"/>
    <n v="230319.83"/>
  </r>
  <r>
    <x v="117"/>
    <x v="0"/>
    <x v="1"/>
    <x v="3"/>
    <x v="1"/>
    <n v="3480206.98"/>
  </r>
  <r>
    <x v="117"/>
    <x v="0"/>
    <x v="1"/>
    <x v="3"/>
    <x v="2"/>
    <n v="551244.28"/>
  </r>
  <r>
    <x v="117"/>
    <x v="0"/>
    <x v="1"/>
    <x v="3"/>
    <x v="3"/>
    <n v="378973.64"/>
  </r>
  <r>
    <x v="117"/>
    <x v="0"/>
    <x v="1"/>
    <x v="3"/>
    <x v="4"/>
    <n v="706415.66"/>
  </r>
  <r>
    <x v="117"/>
    <x v="0"/>
    <x v="1"/>
    <x v="3"/>
    <x v="5"/>
    <n v="60169.22"/>
  </r>
  <r>
    <x v="117"/>
    <x v="0"/>
    <x v="1"/>
    <x v="4"/>
    <x v="6"/>
    <n v="1607.63"/>
  </r>
  <r>
    <x v="117"/>
    <x v="0"/>
    <x v="1"/>
    <x v="4"/>
    <x v="55"/>
    <n v="3441.9"/>
  </r>
  <r>
    <x v="117"/>
    <x v="0"/>
    <x v="1"/>
    <x v="4"/>
    <x v="7"/>
    <n v="394420.77"/>
  </r>
  <r>
    <x v="117"/>
    <x v="0"/>
    <x v="1"/>
    <x v="4"/>
    <x v="8"/>
    <n v="411552.07"/>
  </r>
  <r>
    <x v="117"/>
    <x v="0"/>
    <x v="1"/>
    <x v="4"/>
    <x v="9"/>
    <n v="734012.1"/>
  </r>
  <r>
    <x v="117"/>
    <x v="0"/>
    <x v="1"/>
    <x v="4"/>
    <x v="10"/>
    <n v="563294.68000000005"/>
  </r>
  <r>
    <x v="117"/>
    <x v="0"/>
    <x v="1"/>
    <x v="4"/>
    <x v="11"/>
    <n v="2735.84"/>
  </r>
  <r>
    <x v="117"/>
    <x v="0"/>
    <x v="1"/>
    <x v="4"/>
    <x v="12"/>
    <n v="4119.8100000000004"/>
  </r>
  <r>
    <x v="117"/>
    <x v="0"/>
    <x v="1"/>
    <x v="4"/>
    <x v="13"/>
    <n v="9093.7199999999993"/>
  </r>
  <r>
    <x v="117"/>
    <x v="0"/>
    <x v="1"/>
    <x v="4"/>
    <x v="14"/>
    <n v="87332.74"/>
  </r>
  <r>
    <x v="117"/>
    <x v="0"/>
    <x v="1"/>
    <x v="4"/>
    <x v="15"/>
    <n v="290680.02"/>
  </r>
  <r>
    <x v="117"/>
    <x v="0"/>
    <x v="1"/>
    <x v="4"/>
    <x v="16"/>
    <n v="970055.11"/>
  </r>
  <r>
    <x v="117"/>
    <x v="0"/>
    <x v="1"/>
    <x v="5"/>
    <x v="18"/>
    <n v="150245.63"/>
  </r>
  <r>
    <x v="117"/>
    <x v="0"/>
    <x v="1"/>
    <x v="5"/>
    <x v="19"/>
    <n v="909.98"/>
  </r>
  <r>
    <x v="117"/>
    <x v="0"/>
    <x v="1"/>
    <x v="5"/>
    <x v="21"/>
    <n v="38781.56"/>
  </r>
  <r>
    <x v="117"/>
    <x v="0"/>
    <x v="1"/>
    <x v="5"/>
    <x v="22"/>
    <n v="77212.800000000003"/>
  </r>
  <r>
    <x v="117"/>
    <x v="0"/>
    <x v="1"/>
    <x v="6"/>
    <x v="23"/>
    <n v="12788.01"/>
  </r>
  <r>
    <x v="117"/>
    <x v="0"/>
    <x v="1"/>
    <x v="6"/>
    <x v="25"/>
    <n v="215403.15"/>
  </r>
  <r>
    <x v="117"/>
    <x v="0"/>
    <x v="1"/>
    <x v="6"/>
    <x v="26"/>
    <n v="93779.09"/>
  </r>
  <r>
    <x v="117"/>
    <x v="0"/>
    <x v="1"/>
    <x v="6"/>
    <x v="27"/>
    <n v="377941.46"/>
  </r>
  <r>
    <x v="117"/>
    <x v="0"/>
    <x v="1"/>
    <x v="6"/>
    <x v="28"/>
    <n v="62663.5"/>
  </r>
  <r>
    <x v="117"/>
    <x v="0"/>
    <x v="1"/>
    <x v="6"/>
    <x v="29"/>
    <n v="30064.09"/>
  </r>
  <r>
    <x v="117"/>
    <x v="0"/>
    <x v="1"/>
    <x v="6"/>
    <x v="30"/>
    <n v="17732.919999999998"/>
  </r>
  <r>
    <x v="117"/>
    <x v="0"/>
    <x v="1"/>
    <x v="6"/>
    <x v="34"/>
    <n v="4543.72"/>
  </r>
  <r>
    <x v="117"/>
    <x v="0"/>
    <x v="1"/>
    <x v="6"/>
    <x v="35"/>
    <n v="9494"/>
  </r>
  <r>
    <x v="117"/>
    <x v="0"/>
    <x v="1"/>
    <x v="6"/>
    <x v="59"/>
    <n v="5281.99"/>
  </r>
  <r>
    <x v="117"/>
    <x v="0"/>
    <x v="1"/>
    <x v="6"/>
    <x v="51"/>
    <n v="1151.17"/>
  </r>
  <r>
    <x v="117"/>
    <x v="0"/>
    <x v="1"/>
    <x v="6"/>
    <x v="67"/>
    <n v="41970.45"/>
  </r>
  <r>
    <x v="117"/>
    <x v="0"/>
    <x v="1"/>
    <x v="6"/>
    <x v="37"/>
    <n v="794611"/>
  </r>
  <r>
    <x v="117"/>
    <x v="0"/>
    <x v="1"/>
    <x v="6"/>
    <x v="39"/>
    <n v="101.76"/>
  </r>
  <r>
    <x v="117"/>
    <x v="0"/>
    <x v="1"/>
    <x v="6"/>
    <x v="43"/>
    <n v="1739"/>
  </r>
  <r>
    <x v="117"/>
    <x v="0"/>
    <x v="1"/>
    <x v="6"/>
    <x v="46"/>
    <n v="34936.949999999997"/>
  </r>
  <r>
    <x v="117"/>
    <x v="0"/>
    <x v="1"/>
    <x v="7"/>
    <x v="43"/>
    <n v="25313.55"/>
  </r>
  <r>
    <x v="118"/>
    <x v="0"/>
    <x v="0"/>
    <x v="0"/>
    <x v="0"/>
    <n v="1022577.28"/>
  </r>
  <r>
    <x v="118"/>
    <x v="0"/>
    <x v="0"/>
    <x v="1"/>
    <x v="0"/>
    <n v="-1517529.67"/>
  </r>
  <r>
    <x v="118"/>
    <x v="0"/>
    <x v="0"/>
    <x v="2"/>
    <x v="1"/>
    <n v="69842852.549999997"/>
  </r>
  <r>
    <x v="118"/>
    <x v="0"/>
    <x v="0"/>
    <x v="2"/>
    <x v="2"/>
    <n v="519428.7"/>
  </r>
  <r>
    <x v="118"/>
    <x v="0"/>
    <x v="0"/>
    <x v="2"/>
    <x v="3"/>
    <n v="785515.12"/>
  </r>
  <r>
    <x v="118"/>
    <x v="0"/>
    <x v="0"/>
    <x v="2"/>
    <x v="4"/>
    <n v="559484.96"/>
  </r>
  <r>
    <x v="118"/>
    <x v="0"/>
    <x v="0"/>
    <x v="2"/>
    <x v="5"/>
    <n v="289350.59000000003"/>
  </r>
  <r>
    <x v="118"/>
    <x v="0"/>
    <x v="0"/>
    <x v="2"/>
    <x v="54"/>
    <n v="475632"/>
  </r>
  <r>
    <x v="118"/>
    <x v="0"/>
    <x v="0"/>
    <x v="3"/>
    <x v="1"/>
    <n v="24406343.579999998"/>
  </r>
  <r>
    <x v="118"/>
    <x v="0"/>
    <x v="0"/>
    <x v="3"/>
    <x v="2"/>
    <n v="862212.74"/>
  </r>
  <r>
    <x v="118"/>
    <x v="0"/>
    <x v="0"/>
    <x v="3"/>
    <x v="3"/>
    <n v="472442.37"/>
  </r>
  <r>
    <x v="118"/>
    <x v="0"/>
    <x v="0"/>
    <x v="3"/>
    <x v="4"/>
    <n v="18392.259999999998"/>
  </r>
  <r>
    <x v="118"/>
    <x v="0"/>
    <x v="0"/>
    <x v="3"/>
    <x v="5"/>
    <n v="323369.15000000002"/>
  </r>
  <r>
    <x v="118"/>
    <x v="0"/>
    <x v="0"/>
    <x v="4"/>
    <x v="6"/>
    <n v="65130.13"/>
  </r>
  <r>
    <x v="118"/>
    <x v="0"/>
    <x v="0"/>
    <x v="4"/>
    <x v="55"/>
    <n v="51975.9"/>
  </r>
  <r>
    <x v="118"/>
    <x v="0"/>
    <x v="0"/>
    <x v="4"/>
    <x v="7"/>
    <n v="5112718.6900000004"/>
  </r>
  <r>
    <x v="118"/>
    <x v="0"/>
    <x v="0"/>
    <x v="4"/>
    <x v="8"/>
    <n v="1945700.64"/>
  </r>
  <r>
    <x v="118"/>
    <x v="0"/>
    <x v="0"/>
    <x v="4"/>
    <x v="9"/>
    <n v="11118603.17"/>
  </r>
  <r>
    <x v="118"/>
    <x v="0"/>
    <x v="0"/>
    <x v="4"/>
    <x v="10"/>
    <n v="3339056.31"/>
  </r>
  <r>
    <x v="118"/>
    <x v="0"/>
    <x v="0"/>
    <x v="4"/>
    <x v="11"/>
    <n v="35569.5"/>
  </r>
  <r>
    <x v="118"/>
    <x v="0"/>
    <x v="0"/>
    <x v="4"/>
    <x v="12"/>
    <n v="18950.46"/>
  </r>
  <r>
    <x v="118"/>
    <x v="0"/>
    <x v="0"/>
    <x v="4"/>
    <x v="13"/>
    <n v="221040.1"/>
  </r>
  <r>
    <x v="118"/>
    <x v="0"/>
    <x v="0"/>
    <x v="4"/>
    <x v="14"/>
    <n v="397896.32"/>
  </r>
  <r>
    <x v="118"/>
    <x v="0"/>
    <x v="0"/>
    <x v="4"/>
    <x v="15"/>
    <n v="8339033.2000000002"/>
  </r>
  <r>
    <x v="118"/>
    <x v="0"/>
    <x v="0"/>
    <x v="4"/>
    <x v="16"/>
    <n v="6067707.8499999996"/>
  </r>
  <r>
    <x v="118"/>
    <x v="0"/>
    <x v="0"/>
    <x v="4"/>
    <x v="17"/>
    <n v="1139.04"/>
  </r>
  <r>
    <x v="118"/>
    <x v="0"/>
    <x v="0"/>
    <x v="4"/>
    <x v="56"/>
    <n v="1139.04"/>
  </r>
  <r>
    <x v="118"/>
    <x v="0"/>
    <x v="0"/>
    <x v="5"/>
    <x v="18"/>
    <n v="1965828.54"/>
  </r>
  <r>
    <x v="118"/>
    <x v="0"/>
    <x v="0"/>
    <x v="5"/>
    <x v="19"/>
    <n v="363516.42"/>
  </r>
  <r>
    <x v="118"/>
    <x v="0"/>
    <x v="0"/>
    <x v="5"/>
    <x v="20"/>
    <n v="764673.6"/>
  </r>
  <r>
    <x v="118"/>
    <x v="0"/>
    <x v="0"/>
    <x v="5"/>
    <x v="21"/>
    <n v="299696.09000000003"/>
  </r>
  <r>
    <x v="118"/>
    <x v="0"/>
    <x v="0"/>
    <x v="5"/>
    <x v="22"/>
    <n v="314476.02"/>
  </r>
  <r>
    <x v="118"/>
    <x v="0"/>
    <x v="0"/>
    <x v="6"/>
    <x v="23"/>
    <n v="139.94999999999999"/>
  </r>
  <r>
    <x v="118"/>
    <x v="0"/>
    <x v="0"/>
    <x v="6"/>
    <x v="24"/>
    <n v="31101.34"/>
  </r>
  <r>
    <x v="118"/>
    <x v="0"/>
    <x v="0"/>
    <x v="6"/>
    <x v="25"/>
    <n v="244344.41"/>
  </r>
  <r>
    <x v="118"/>
    <x v="0"/>
    <x v="0"/>
    <x v="6"/>
    <x v="57"/>
    <n v="484061.88"/>
  </r>
  <r>
    <x v="118"/>
    <x v="0"/>
    <x v="0"/>
    <x v="6"/>
    <x v="26"/>
    <n v="187731.56"/>
  </r>
  <r>
    <x v="118"/>
    <x v="0"/>
    <x v="0"/>
    <x v="6"/>
    <x v="27"/>
    <n v="1457990.89"/>
  </r>
  <r>
    <x v="118"/>
    <x v="0"/>
    <x v="0"/>
    <x v="6"/>
    <x v="28"/>
    <n v="52207.5"/>
  </r>
  <r>
    <x v="118"/>
    <x v="0"/>
    <x v="0"/>
    <x v="6"/>
    <x v="29"/>
    <n v="48451.48"/>
  </r>
  <r>
    <x v="118"/>
    <x v="0"/>
    <x v="0"/>
    <x v="6"/>
    <x v="50"/>
    <n v="56944.22"/>
  </r>
  <r>
    <x v="118"/>
    <x v="0"/>
    <x v="0"/>
    <x v="6"/>
    <x v="30"/>
    <n v="1012.32"/>
  </r>
  <r>
    <x v="118"/>
    <x v="0"/>
    <x v="0"/>
    <x v="6"/>
    <x v="31"/>
    <n v="458916.69"/>
  </r>
  <r>
    <x v="118"/>
    <x v="0"/>
    <x v="0"/>
    <x v="6"/>
    <x v="32"/>
    <n v="13095.72"/>
  </r>
  <r>
    <x v="118"/>
    <x v="0"/>
    <x v="0"/>
    <x v="6"/>
    <x v="33"/>
    <n v="584891.46"/>
  </r>
  <r>
    <x v="118"/>
    <x v="0"/>
    <x v="0"/>
    <x v="6"/>
    <x v="34"/>
    <n v="274297.96000000002"/>
  </r>
  <r>
    <x v="118"/>
    <x v="0"/>
    <x v="0"/>
    <x v="6"/>
    <x v="35"/>
    <n v="394586.47"/>
  </r>
  <r>
    <x v="118"/>
    <x v="0"/>
    <x v="0"/>
    <x v="6"/>
    <x v="36"/>
    <n v="84297.35"/>
  </r>
  <r>
    <x v="118"/>
    <x v="0"/>
    <x v="0"/>
    <x v="6"/>
    <x v="59"/>
    <n v="227595.4"/>
  </r>
  <r>
    <x v="118"/>
    <x v="0"/>
    <x v="0"/>
    <x v="6"/>
    <x v="68"/>
    <n v="29.55"/>
  </r>
  <r>
    <x v="118"/>
    <x v="0"/>
    <x v="0"/>
    <x v="6"/>
    <x v="51"/>
    <n v="21256.59"/>
  </r>
  <r>
    <x v="118"/>
    <x v="0"/>
    <x v="0"/>
    <x v="6"/>
    <x v="52"/>
    <n v="18785.990000000002"/>
  </r>
  <r>
    <x v="118"/>
    <x v="0"/>
    <x v="0"/>
    <x v="6"/>
    <x v="67"/>
    <n v="129769.41"/>
  </r>
  <r>
    <x v="118"/>
    <x v="0"/>
    <x v="0"/>
    <x v="6"/>
    <x v="37"/>
    <n v="1709572.86"/>
  </r>
  <r>
    <x v="118"/>
    <x v="0"/>
    <x v="0"/>
    <x v="6"/>
    <x v="38"/>
    <n v="388810.21"/>
  </r>
  <r>
    <x v="118"/>
    <x v="0"/>
    <x v="0"/>
    <x v="6"/>
    <x v="39"/>
    <n v="746.12"/>
  </r>
  <r>
    <x v="118"/>
    <x v="0"/>
    <x v="0"/>
    <x v="6"/>
    <x v="40"/>
    <n v="21505.69"/>
  </r>
  <r>
    <x v="118"/>
    <x v="0"/>
    <x v="0"/>
    <x v="6"/>
    <x v="41"/>
    <n v="2645162.9"/>
  </r>
  <r>
    <x v="118"/>
    <x v="0"/>
    <x v="0"/>
    <x v="6"/>
    <x v="42"/>
    <n v="2140"/>
  </r>
  <r>
    <x v="118"/>
    <x v="0"/>
    <x v="0"/>
    <x v="6"/>
    <x v="43"/>
    <n v="119542.59"/>
  </r>
  <r>
    <x v="118"/>
    <x v="0"/>
    <x v="0"/>
    <x v="6"/>
    <x v="44"/>
    <n v="581778"/>
  </r>
  <r>
    <x v="118"/>
    <x v="0"/>
    <x v="0"/>
    <x v="6"/>
    <x v="60"/>
    <n v="173854.34"/>
  </r>
  <r>
    <x v="118"/>
    <x v="0"/>
    <x v="0"/>
    <x v="6"/>
    <x v="45"/>
    <n v="1340752.54"/>
  </r>
  <r>
    <x v="118"/>
    <x v="0"/>
    <x v="0"/>
    <x v="6"/>
    <x v="46"/>
    <n v="108331.43"/>
  </r>
  <r>
    <x v="118"/>
    <x v="0"/>
    <x v="0"/>
    <x v="7"/>
    <x v="43"/>
    <n v="135788.9"/>
  </r>
  <r>
    <x v="118"/>
    <x v="0"/>
    <x v="0"/>
    <x v="8"/>
    <x v="63"/>
    <n v="36618.94"/>
  </r>
  <r>
    <x v="118"/>
    <x v="0"/>
    <x v="0"/>
    <x v="8"/>
    <x v="48"/>
    <n v="25393.99"/>
  </r>
  <r>
    <x v="118"/>
    <x v="0"/>
    <x v="1"/>
    <x v="0"/>
    <x v="0"/>
    <n v="494952.39"/>
  </r>
  <r>
    <x v="118"/>
    <x v="0"/>
    <x v="1"/>
    <x v="2"/>
    <x v="1"/>
    <n v="2798159.18"/>
  </r>
  <r>
    <x v="118"/>
    <x v="0"/>
    <x v="1"/>
    <x v="2"/>
    <x v="2"/>
    <n v="645554.9"/>
  </r>
  <r>
    <x v="118"/>
    <x v="0"/>
    <x v="1"/>
    <x v="2"/>
    <x v="3"/>
    <n v="718380.3"/>
  </r>
  <r>
    <x v="118"/>
    <x v="0"/>
    <x v="1"/>
    <x v="2"/>
    <x v="4"/>
    <n v="1003404.87"/>
  </r>
  <r>
    <x v="118"/>
    <x v="0"/>
    <x v="1"/>
    <x v="2"/>
    <x v="5"/>
    <n v="858837.67"/>
  </r>
  <r>
    <x v="118"/>
    <x v="0"/>
    <x v="1"/>
    <x v="3"/>
    <x v="1"/>
    <n v="3869213.43"/>
  </r>
  <r>
    <x v="118"/>
    <x v="0"/>
    <x v="1"/>
    <x v="3"/>
    <x v="2"/>
    <n v="156665.49"/>
  </r>
  <r>
    <x v="118"/>
    <x v="0"/>
    <x v="1"/>
    <x v="3"/>
    <x v="3"/>
    <n v="184606"/>
  </r>
  <r>
    <x v="118"/>
    <x v="0"/>
    <x v="1"/>
    <x v="3"/>
    <x v="4"/>
    <n v="1186131.27"/>
  </r>
  <r>
    <x v="118"/>
    <x v="0"/>
    <x v="1"/>
    <x v="3"/>
    <x v="5"/>
    <n v="51109.45"/>
  </r>
  <r>
    <x v="118"/>
    <x v="0"/>
    <x v="1"/>
    <x v="4"/>
    <x v="6"/>
    <n v="2431.33"/>
  </r>
  <r>
    <x v="118"/>
    <x v="0"/>
    <x v="1"/>
    <x v="4"/>
    <x v="55"/>
    <n v="7058.83"/>
  </r>
  <r>
    <x v="118"/>
    <x v="0"/>
    <x v="1"/>
    <x v="4"/>
    <x v="7"/>
    <n v="720714.64"/>
  </r>
  <r>
    <x v="118"/>
    <x v="0"/>
    <x v="1"/>
    <x v="4"/>
    <x v="8"/>
    <n v="395270.88"/>
  </r>
  <r>
    <x v="118"/>
    <x v="0"/>
    <x v="1"/>
    <x v="4"/>
    <x v="9"/>
    <n v="756429.17"/>
  </r>
  <r>
    <x v="118"/>
    <x v="0"/>
    <x v="1"/>
    <x v="4"/>
    <x v="10"/>
    <n v="563485.35"/>
  </r>
  <r>
    <x v="118"/>
    <x v="0"/>
    <x v="1"/>
    <x v="4"/>
    <x v="11"/>
    <n v="2200.85"/>
  </r>
  <r>
    <x v="118"/>
    <x v="0"/>
    <x v="1"/>
    <x v="4"/>
    <x v="12"/>
    <n v="4332.78"/>
  </r>
  <r>
    <x v="118"/>
    <x v="0"/>
    <x v="1"/>
    <x v="4"/>
    <x v="13"/>
    <n v="13267.64"/>
  </r>
  <r>
    <x v="118"/>
    <x v="0"/>
    <x v="1"/>
    <x v="4"/>
    <x v="14"/>
    <n v="65314.11"/>
  </r>
  <r>
    <x v="118"/>
    <x v="0"/>
    <x v="1"/>
    <x v="4"/>
    <x v="15"/>
    <n v="383972.52"/>
  </r>
  <r>
    <x v="118"/>
    <x v="0"/>
    <x v="1"/>
    <x v="4"/>
    <x v="16"/>
    <n v="1301808.01"/>
  </r>
  <r>
    <x v="118"/>
    <x v="0"/>
    <x v="1"/>
    <x v="5"/>
    <x v="18"/>
    <n v="567331.42000000004"/>
  </r>
  <r>
    <x v="118"/>
    <x v="0"/>
    <x v="1"/>
    <x v="5"/>
    <x v="20"/>
    <n v="602259.99"/>
  </r>
  <r>
    <x v="118"/>
    <x v="0"/>
    <x v="1"/>
    <x v="5"/>
    <x v="21"/>
    <n v="19964.400000000001"/>
  </r>
  <r>
    <x v="118"/>
    <x v="0"/>
    <x v="1"/>
    <x v="5"/>
    <x v="22"/>
    <n v="397554.35"/>
  </r>
  <r>
    <x v="118"/>
    <x v="0"/>
    <x v="1"/>
    <x v="6"/>
    <x v="23"/>
    <n v="50"/>
  </r>
  <r>
    <x v="118"/>
    <x v="0"/>
    <x v="1"/>
    <x v="6"/>
    <x v="25"/>
    <n v="247026.67"/>
  </r>
  <r>
    <x v="118"/>
    <x v="0"/>
    <x v="1"/>
    <x v="6"/>
    <x v="26"/>
    <n v="140237.62"/>
  </r>
  <r>
    <x v="118"/>
    <x v="0"/>
    <x v="1"/>
    <x v="6"/>
    <x v="27"/>
    <n v="2487603.04"/>
  </r>
  <r>
    <x v="118"/>
    <x v="0"/>
    <x v="1"/>
    <x v="6"/>
    <x v="30"/>
    <n v="1585.95"/>
  </r>
  <r>
    <x v="118"/>
    <x v="0"/>
    <x v="1"/>
    <x v="6"/>
    <x v="32"/>
    <n v="124472.79"/>
  </r>
  <r>
    <x v="118"/>
    <x v="0"/>
    <x v="1"/>
    <x v="6"/>
    <x v="34"/>
    <n v="347.32"/>
  </r>
  <r>
    <x v="118"/>
    <x v="0"/>
    <x v="1"/>
    <x v="6"/>
    <x v="35"/>
    <n v="17616.79"/>
  </r>
  <r>
    <x v="118"/>
    <x v="0"/>
    <x v="1"/>
    <x v="6"/>
    <x v="36"/>
    <n v="71487.850000000006"/>
  </r>
  <r>
    <x v="118"/>
    <x v="0"/>
    <x v="1"/>
    <x v="6"/>
    <x v="58"/>
    <n v="4054.8"/>
  </r>
  <r>
    <x v="118"/>
    <x v="0"/>
    <x v="1"/>
    <x v="6"/>
    <x v="59"/>
    <n v="21669.360000000001"/>
  </r>
  <r>
    <x v="118"/>
    <x v="0"/>
    <x v="1"/>
    <x v="6"/>
    <x v="51"/>
    <n v="1090"/>
  </r>
  <r>
    <x v="118"/>
    <x v="0"/>
    <x v="1"/>
    <x v="6"/>
    <x v="52"/>
    <n v="2535.0100000000002"/>
  </r>
  <r>
    <x v="118"/>
    <x v="0"/>
    <x v="1"/>
    <x v="6"/>
    <x v="67"/>
    <n v="3802.88"/>
  </r>
  <r>
    <x v="118"/>
    <x v="0"/>
    <x v="1"/>
    <x v="6"/>
    <x v="38"/>
    <n v="685479.1"/>
  </r>
  <r>
    <x v="118"/>
    <x v="0"/>
    <x v="1"/>
    <x v="6"/>
    <x v="39"/>
    <n v="1922"/>
  </r>
  <r>
    <x v="118"/>
    <x v="0"/>
    <x v="1"/>
    <x v="6"/>
    <x v="40"/>
    <n v="804.48"/>
  </r>
  <r>
    <x v="118"/>
    <x v="0"/>
    <x v="1"/>
    <x v="6"/>
    <x v="41"/>
    <n v="35431.01"/>
  </r>
  <r>
    <x v="118"/>
    <x v="0"/>
    <x v="1"/>
    <x v="6"/>
    <x v="43"/>
    <n v="27197.84"/>
  </r>
  <r>
    <x v="118"/>
    <x v="0"/>
    <x v="1"/>
    <x v="6"/>
    <x v="44"/>
    <n v="40384"/>
  </r>
  <r>
    <x v="118"/>
    <x v="0"/>
    <x v="1"/>
    <x v="6"/>
    <x v="46"/>
    <n v="97436.2"/>
  </r>
  <r>
    <x v="118"/>
    <x v="0"/>
    <x v="1"/>
    <x v="7"/>
    <x v="43"/>
    <n v="50828.15"/>
  </r>
  <r>
    <x v="119"/>
    <x v="0"/>
    <x v="0"/>
    <x v="0"/>
    <x v="0"/>
    <n v="79193.009999999995"/>
  </r>
  <r>
    <x v="119"/>
    <x v="0"/>
    <x v="0"/>
    <x v="2"/>
    <x v="1"/>
    <n v="48833356.670000002"/>
  </r>
  <r>
    <x v="119"/>
    <x v="0"/>
    <x v="0"/>
    <x v="2"/>
    <x v="2"/>
    <n v="1659320.86"/>
  </r>
  <r>
    <x v="119"/>
    <x v="0"/>
    <x v="0"/>
    <x v="2"/>
    <x v="3"/>
    <n v="975554.79"/>
  </r>
  <r>
    <x v="119"/>
    <x v="0"/>
    <x v="0"/>
    <x v="2"/>
    <x v="4"/>
    <n v="402274.49"/>
  </r>
  <r>
    <x v="119"/>
    <x v="0"/>
    <x v="0"/>
    <x v="2"/>
    <x v="5"/>
    <n v="69188.58"/>
  </r>
  <r>
    <x v="119"/>
    <x v="0"/>
    <x v="0"/>
    <x v="3"/>
    <x v="1"/>
    <n v="21549393.460000001"/>
  </r>
  <r>
    <x v="119"/>
    <x v="0"/>
    <x v="0"/>
    <x v="3"/>
    <x v="2"/>
    <n v="1188253.26"/>
  </r>
  <r>
    <x v="119"/>
    <x v="0"/>
    <x v="0"/>
    <x v="3"/>
    <x v="3"/>
    <n v="543171.12"/>
  </r>
  <r>
    <x v="119"/>
    <x v="0"/>
    <x v="0"/>
    <x v="3"/>
    <x v="4"/>
    <n v="150"/>
  </r>
  <r>
    <x v="119"/>
    <x v="0"/>
    <x v="0"/>
    <x v="3"/>
    <x v="5"/>
    <n v="9194.84"/>
  </r>
  <r>
    <x v="119"/>
    <x v="0"/>
    <x v="0"/>
    <x v="4"/>
    <x v="6"/>
    <n v="37352.089999999997"/>
  </r>
  <r>
    <x v="119"/>
    <x v="0"/>
    <x v="0"/>
    <x v="4"/>
    <x v="55"/>
    <n v="28254.46"/>
  </r>
  <r>
    <x v="119"/>
    <x v="0"/>
    <x v="0"/>
    <x v="4"/>
    <x v="7"/>
    <n v="4766374.8600000003"/>
  </r>
  <r>
    <x v="119"/>
    <x v="0"/>
    <x v="0"/>
    <x v="4"/>
    <x v="8"/>
    <n v="1759345.94"/>
  </r>
  <r>
    <x v="119"/>
    <x v="0"/>
    <x v="0"/>
    <x v="4"/>
    <x v="9"/>
    <n v="9711537.4900000002"/>
  </r>
  <r>
    <x v="119"/>
    <x v="0"/>
    <x v="0"/>
    <x v="4"/>
    <x v="10"/>
    <n v="2973856.04"/>
  </r>
  <r>
    <x v="119"/>
    <x v="0"/>
    <x v="0"/>
    <x v="4"/>
    <x v="11"/>
    <n v="96408.86"/>
  </r>
  <r>
    <x v="119"/>
    <x v="0"/>
    <x v="0"/>
    <x v="4"/>
    <x v="12"/>
    <n v="21790.02"/>
  </r>
  <r>
    <x v="119"/>
    <x v="0"/>
    <x v="0"/>
    <x v="4"/>
    <x v="13"/>
    <n v="254835.76"/>
  </r>
  <r>
    <x v="119"/>
    <x v="0"/>
    <x v="0"/>
    <x v="4"/>
    <x v="14"/>
    <n v="464536.45"/>
  </r>
  <r>
    <x v="119"/>
    <x v="0"/>
    <x v="0"/>
    <x v="4"/>
    <x v="15"/>
    <n v="7664072.5099999998"/>
  </r>
  <r>
    <x v="119"/>
    <x v="0"/>
    <x v="0"/>
    <x v="4"/>
    <x v="16"/>
    <n v="5953212.1200000001"/>
  </r>
  <r>
    <x v="119"/>
    <x v="0"/>
    <x v="0"/>
    <x v="4"/>
    <x v="17"/>
    <n v="144981.82"/>
  </r>
  <r>
    <x v="119"/>
    <x v="0"/>
    <x v="0"/>
    <x v="4"/>
    <x v="56"/>
    <n v="483740.85"/>
  </r>
  <r>
    <x v="119"/>
    <x v="0"/>
    <x v="0"/>
    <x v="5"/>
    <x v="18"/>
    <n v="3103601.92"/>
  </r>
  <r>
    <x v="119"/>
    <x v="0"/>
    <x v="0"/>
    <x v="5"/>
    <x v="19"/>
    <n v="312389.73"/>
  </r>
  <r>
    <x v="119"/>
    <x v="0"/>
    <x v="0"/>
    <x v="5"/>
    <x v="20"/>
    <n v="1510568.01"/>
  </r>
  <r>
    <x v="119"/>
    <x v="0"/>
    <x v="0"/>
    <x v="5"/>
    <x v="21"/>
    <n v="1088210.1399999999"/>
  </r>
  <r>
    <x v="119"/>
    <x v="0"/>
    <x v="0"/>
    <x v="5"/>
    <x v="22"/>
    <n v="510647.96"/>
  </r>
  <r>
    <x v="119"/>
    <x v="0"/>
    <x v="0"/>
    <x v="6"/>
    <x v="23"/>
    <n v="61314.29"/>
  </r>
  <r>
    <x v="119"/>
    <x v="0"/>
    <x v="0"/>
    <x v="6"/>
    <x v="24"/>
    <n v="37823.89"/>
  </r>
  <r>
    <x v="119"/>
    <x v="0"/>
    <x v="0"/>
    <x v="6"/>
    <x v="25"/>
    <n v="5485291.04"/>
  </r>
  <r>
    <x v="119"/>
    <x v="0"/>
    <x v="0"/>
    <x v="6"/>
    <x v="26"/>
    <n v="88794.82"/>
  </r>
  <r>
    <x v="119"/>
    <x v="0"/>
    <x v="0"/>
    <x v="6"/>
    <x v="27"/>
    <n v="548545.05000000005"/>
  </r>
  <r>
    <x v="119"/>
    <x v="0"/>
    <x v="0"/>
    <x v="6"/>
    <x v="28"/>
    <n v="177879.26"/>
  </r>
  <r>
    <x v="119"/>
    <x v="0"/>
    <x v="0"/>
    <x v="6"/>
    <x v="29"/>
    <n v="44787.6"/>
  </r>
  <r>
    <x v="119"/>
    <x v="0"/>
    <x v="0"/>
    <x v="6"/>
    <x v="30"/>
    <n v="156342.18"/>
  </r>
  <r>
    <x v="119"/>
    <x v="0"/>
    <x v="0"/>
    <x v="6"/>
    <x v="31"/>
    <n v="227688.63"/>
  </r>
  <r>
    <x v="119"/>
    <x v="0"/>
    <x v="0"/>
    <x v="6"/>
    <x v="32"/>
    <n v="93658.68"/>
  </r>
  <r>
    <x v="119"/>
    <x v="0"/>
    <x v="0"/>
    <x v="6"/>
    <x v="33"/>
    <n v="374972.06"/>
  </r>
  <r>
    <x v="119"/>
    <x v="0"/>
    <x v="0"/>
    <x v="6"/>
    <x v="34"/>
    <n v="247509.73"/>
  </r>
  <r>
    <x v="119"/>
    <x v="0"/>
    <x v="0"/>
    <x v="6"/>
    <x v="35"/>
    <n v="746284.39"/>
  </r>
  <r>
    <x v="119"/>
    <x v="0"/>
    <x v="0"/>
    <x v="6"/>
    <x v="36"/>
    <n v="275572.36"/>
  </r>
  <r>
    <x v="119"/>
    <x v="0"/>
    <x v="0"/>
    <x v="6"/>
    <x v="58"/>
    <n v="2386.4699999999998"/>
  </r>
  <r>
    <x v="119"/>
    <x v="0"/>
    <x v="0"/>
    <x v="6"/>
    <x v="59"/>
    <n v="17611.46"/>
  </r>
  <r>
    <x v="119"/>
    <x v="0"/>
    <x v="0"/>
    <x v="6"/>
    <x v="68"/>
    <n v="116829.01"/>
  </r>
  <r>
    <x v="119"/>
    <x v="0"/>
    <x v="0"/>
    <x v="6"/>
    <x v="51"/>
    <n v="822699.96"/>
  </r>
  <r>
    <x v="119"/>
    <x v="0"/>
    <x v="0"/>
    <x v="6"/>
    <x v="52"/>
    <n v="17948.02"/>
  </r>
  <r>
    <x v="119"/>
    <x v="0"/>
    <x v="0"/>
    <x v="6"/>
    <x v="67"/>
    <n v="6897.93"/>
  </r>
  <r>
    <x v="119"/>
    <x v="0"/>
    <x v="0"/>
    <x v="6"/>
    <x v="37"/>
    <n v="1183452.54"/>
  </r>
  <r>
    <x v="119"/>
    <x v="0"/>
    <x v="0"/>
    <x v="6"/>
    <x v="38"/>
    <n v="398379.41"/>
  </r>
  <r>
    <x v="119"/>
    <x v="0"/>
    <x v="0"/>
    <x v="6"/>
    <x v="39"/>
    <n v="7901.75"/>
  </r>
  <r>
    <x v="119"/>
    <x v="0"/>
    <x v="0"/>
    <x v="6"/>
    <x v="40"/>
    <n v="123969.60000000001"/>
  </r>
  <r>
    <x v="119"/>
    <x v="0"/>
    <x v="0"/>
    <x v="6"/>
    <x v="41"/>
    <n v="1759561.91"/>
  </r>
  <r>
    <x v="119"/>
    <x v="0"/>
    <x v="0"/>
    <x v="6"/>
    <x v="43"/>
    <n v="230686.54"/>
  </r>
  <r>
    <x v="119"/>
    <x v="0"/>
    <x v="0"/>
    <x v="6"/>
    <x v="44"/>
    <n v="348170.35"/>
  </r>
  <r>
    <x v="119"/>
    <x v="0"/>
    <x v="0"/>
    <x v="6"/>
    <x v="60"/>
    <n v="104178.48"/>
  </r>
  <r>
    <x v="119"/>
    <x v="0"/>
    <x v="0"/>
    <x v="6"/>
    <x v="45"/>
    <n v="1473981.15"/>
  </r>
  <r>
    <x v="119"/>
    <x v="0"/>
    <x v="0"/>
    <x v="6"/>
    <x v="70"/>
    <n v="60.81"/>
  </r>
  <r>
    <x v="119"/>
    <x v="0"/>
    <x v="0"/>
    <x v="6"/>
    <x v="71"/>
    <n v="25373.72"/>
  </r>
  <r>
    <x v="119"/>
    <x v="0"/>
    <x v="0"/>
    <x v="6"/>
    <x v="75"/>
    <n v="102.72"/>
  </r>
  <r>
    <x v="119"/>
    <x v="0"/>
    <x v="0"/>
    <x v="6"/>
    <x v="46"/>
    <n v="125633.53"/>
  </r>
  <r>
    <x v="119"/>
    <x v="0"/>
    <x v="0"/>
    <x v="7"/>
    <x v="43"/>
    <n v="277785.76"/>
  </r>
  <r>
    <x v="119"/>
    <x v="0"/>
    <x v="0"/>
    <x v="8"/>
    <x v="62"/>
    <n v="76929.149999999994"/>
  </r>
  <r>
    <x v="119"/>
    <x v="0"/>
    <x v="0"/>
    <x v="8"/>
    <x v="63"/>
    <n v="44097.120000000003"/>
  </r>
  <r>
    <x v="119"/>
    <x v="0"/>
    <x v="0"/>
    <x v="8"/>
    <x v="47"/>
    <n v="8272.69"/>
  </r>
  <r>
    <x v="119"/>
    <x v="0"/>
    <x v="0"/>
    <x v="8"/>
    <x v="64"/>
    <n v="4184.8999999999996"/>
  </r>
  <r>
    <x v="119"/>
    <x v="0"/>
    <x v="0"/>
    <x v="8"/>
    <x v="65"/>
    <n v="10833.54"/>
  </r>
  <r>
    <x v="119"/>
    <x v="0"/>
    <x v="0"/>
    <x v="8"/>
    <x v="48"/>
    <n v="41650.94"/>
  </r>
  <r>
    <x v="119"/>
    <x v="0"/>
    <x v="1"/>
    <x v="0"/>
    <x v="0"/>
    <n v="2186537.44"/>
  </r>
  <r>
    <x v="119"/>
    <x v="0"/>
    <x v="1"/>
    <x v="1"/>
    <x v="0"/>
    <n v="-2265730.4500000002"/>
  </r>
  <r>
    <x v="119"/>
    <x v="0"/>
    <x v="1"/>
    <x v="2"/>
    <x v="1"/>
    <n v="12700619.119999999"/>
  </r>
  <r>
    <x v="119"/>
    <x v="0"/>
    <x v="1"/>
    <x v="2"/>
    <x v="2"/>
    <n v="1294.5999999999999"/>
  </r>
  <r>
    <x v="119"/>
    <x v="0"/>
    <x v="1"/>
    <x v="2"/>
    <x v="3"/>
    <n v="20090.21"/>
  </r>
  <r>
    <x v="119"/>
    <x v="0"/>
    <x v="1"/>
    <x v="2"/>
    <x v="4"/>
    <n v="628944.29"/>
  </r>
  <r>
    <x v="119"/>
    <x v="0"/>
    <x v="1"/>
    <x v="2"/>
    <x v="5"/>
    <n v="872889.97"/>
  </r>
  <r>
    <x v="119"/>
    <x v="0"/>
    <x v="1"/>
    <x v="3"/>
    <x v="1"/>
    <n v="376434.2"/>
  </r>
  <r>
    <x v="119"/>
    <x v="0"/>
    <x v="1"/>
    <x v="3"/>
    <x v="2"/>
    <n v="49363.16"/>
  </r>
  <r>
    <x v="119"/>
    <x v="0"/>
    <x v="1"/>
    <x v="3"/>
    <x v="3"/>
    <n v="61706.06"/>
  </r>
  <r>
    <x v="119"/>
    <x v="0"/>
    <x v="1"/>
    <x v="3"/>
    <x v="4"/>
    <n v="642557.49"/>
  </r>
  <r>
    <x v="119"/>
    <x v="0"/>
    <x v="1"/>
    <x v="3"/>
    <x v="5"/>
    <n v="163874.15"/>
  </r>
  <r>
    <x v="119"/>
    <x v="0"/>
    <x v="1"/>
    <x v="4"/>
    <x v="6"/>
    <n v="182.18"/>
  </r>
  <r>
    <x v="119"/>
    <x v="0"/>
    <x v="1"/>
    <x v="4"/>
    <x v="55"/>
    <n v="223.25"/>
  </r>
  <r>
    <x v="119"/>
    <x v="0"/>
    <x v="1"/>
    <x v="4"/>
    <x v="7"/>
    <n v="112774.47"/>
  </r>
  <r>
    <x v="119"/>
    <x v="0"/>
    <x v="1"/>
    <x v="4"/>
    <x v="8"/>
    <n v="88469.25"/>
  </r>
  <r>
    <x v="119"/>
    <x v="0"/>
    <x v="1"/>
    <x v="4"/>
    <x v="9"/>
    <n v="121809.9"/>
  </r>
  <r>
    <x v="119"/>
    <x v="0"/>
    <x v="1"/>
    <x v="4"/>
    <x v="10"/>
    <n v="116682.49"/>
  </r>
  <r>
    <x v="119"/>
    <x v="0"/>
    <x v="1"/>
    <x v="4"/>
    <x v="11"/>
    <n v="76034.09"/>
  </r>
  <r>
    <x v="119"/>
    <x v="0"/>
    <x v="1"/>
    <x v="4"/>
    <x v="12"/>
    <n v="37636.379999999997"/>
  </r>
  <r>
    <x v="119"/>
    <x v="0"/>
    <x v="1"/>
    <x v="4"/>
    <x v="13"/>
    <n v="4584.03"/>
  </r>
  <r>
    <x v="119"/>
    <x v="0"/>
    <x v="1"/>
    <x v="4"/>
    <x v="14"/>
    <n v="16363.96"/>
  </r>
  <r>
    <x v="119"/>
    <x v="0"/>
    <x v="1"/>
    <x v="4"/>
    <x v="15"/>
    <n v="22189.25"/>
  </r>
  <r>
    <x v="119"/>
    <x v="0"/>
    <x v="1"/>
    <x v="4"/>
    <x v="16"/>
    <n v="49275.27"/>
  </r>
  <r>
    <x v="119"/>
    <x v="0"/>
    <x v="1"/>
    <x v="4"/>
    <x v="17"/>
    <n v="164.99"/>
  </r>
  <r>
    <x v="119"/>
    <x v="0"/>
    <x v="1"/>
    <x v="4"/>
    <x v="56"/>
    <n v="3246.43"/>
  </r>
  <r>
    <x v="119"/>
    <x v="0"/>
    <x v="1"/>
    <x v="5"/>
    <x v="18"/>
    <n v="344955.12"/>
  </r>
  <r>
    <x v="119"/>
    <x v="0"/>
    <x v="1"/>
    <x v="5"/>
    <x v="21"/>
    <n v="8623.4"/>
  </r>
  <r>
    <x v="119"/>
    <x v="0"/>
    <x v="1"/>
    <x v="5"/>
    <x v="22"/>
    <n v="635766.13"/>
  </r>
  <r>
    <x v="119"/>
    <x v="0"/>
    <x v="1"/>
    <x v="6"/>
    <x v="23"/>
    <n v="-13892.65"/>
  </r>
  <r>
    <x v="119"/>
    <x v="0"/>
    <x v="1"/>
    <x v="6"/>
    <x v="25"/>
    <n v="197990.26"/>
  </r>
  <r>
    <x v="119"/>
    <x v="0"/>
    <x v="1"/>
    <x v="6"/>
    <x v="57"/>
    <n v="333374.25"/>
  </r>
  <r>
    <x v="119"/>
    <x v="0"/>
    <x v="1"/>
    <x v="6"/>
    <x v="26"/>
    <n v="-3564.98"/>
  </r>
  <r>
    <x v="119"/>
    <x v="0"/>
    <x v="1"/>
    <x v="6"/>
    <x v="27"/>
    <n v="312144.03999999998"/>
  </r>
  <r>
    <x v="119"/>
    <x v="0"/>
    <x v="1"/>
    <x v="6"/>
    <x v="30"/>
    <n v="32413.72"/>
  </r>
  <r>
    <x v="119"/>
    <x v="0"/>
    <x v="1"/>
    <x v="6"/>
    <x v="32"/>
    <n v="22848.77"/>
  </r>
  <r>
    <x v="119"/>
    <x v="0"/>
    <x v="1"/>
    <x v="6"/>
    <x v="34"/>
    <n v="149.55000000000001"/>
  </r>
  <r>
    <x v="119"/>
    <x v="0"/>
    <x v="1"/>
    <x v="6"/>
    <x v="35"/>
    <n v="21568.39"/>
  </r>
  <r>
    <x v="119"/>
    <x v="0"/>
    <x v="1"/>
    <x v="6"/>
    <x v="36"/>
    <n v="133157.65"/>
  </r>
  <r>
    <x v="119"/>
    <x v="0"/>
    <x v="1"/>
    <x v="6"/>
    <x v="58"/>
    <n v="525"/>
  </r>
  <r>
    <x v="119"/>
    <x v="0"/>
    <x v="1"/>
    <x v="6"/>
    <x v="59"/>
    <n v="1763.32"/>
  </r>
  <r>
    <x v="119"/>
    <x v="0"/>
    <x v="1"/>
    <x v="6"/>
    <x v="51"/>
    <n v="1068837.48"/>
  </r>
  <r>
    <x v="119"/>
    <x v="0"/>
    <x v="1"/>
    <x v="6"/>
    <x v="37"/>
    <n v="1286"/>
  </r>
  <r>
    <x v="119"/>
    <x v="0"/>
    <x v="1"/>
    <x v="6"/>
    <x v="38"/>
    <n v="292.72000000000003"/>
  </r>
  <r>
    <x v="119"/>
    <x v="0"/>
    <x v="1"/>
    <x v="6"/>
    <x v="39"/>
    <n v="1750"/>
  </r>
  <r>
    <x v="119"/>
    <x v="0"/>
    <x v="1"/>
    <x v="6"/>
    <x v="40"/>
    <n v="6935.63"/>
  </r>
  <r>
    <x v="119"/>
    <x v="0"/>
    <x v="1"/>
    <x v="6"/>
    <x v="43"/>
    <n v="44854.9"/>
  </r>
  <r>
    <x v="119"/>
    <x v="0"/>
    <x v="1"/>
    <x v="6"/>
    <x v="44"/>
    <n v="345497.15"/>
  </r>
  <r>
    <x v="119"/>
    <x v="0"/>
    <x v="1"/>
    <x v="6"/>
    <x v="46"/>
    <n v="43091.15"/>
  </r>
  <r>
    <x v="119"/>
    <x v="0"/>
    <x v="1"/>
    <x v="7"/>
    <x v="43"/>
    <n v="77304.990000000005"/>
  </r>
  <r>
    <x v="119"/>
    <x v="0"/>
    <x v="1"/>
    <x v="8"/>
    <x v="47"/>
    <n v="12194.16"/>
  </r>
  <r>
    <x v="119"/>
    <x v="0"/>
    <x v="1"/>
    <x v="8"/>
    <x v="64"/>
    <n v="191746.56"/>
  </r>
  <r>
    <x v="119"/>
    <x v="0"/>
    <x v="1"/>
    <x v="8"/>
    <x v="48"/>
    <n v="371007.31"/>
  </r>
  <r>
    <x v="120"/>
    <x v="0"/>
    <x v="0"/>
    <x v="2"/>
    <x v="1"/>
    <n v="871106.62"/>
  </r>
  <r>
    <x v="120"/>
    <x v="0"/>
    <x v="0"/>
    <x v="2"/>
    <x v="2"/>
    <n v="6440"/>
  </r>
  <r>
    <x v="120"/>
    <x v="0"/>
    <x v="0"/>
    <x v="3"/>
    <x v="1"/>
    <n v="640661.99"/>
  </r>
  <r>
    <x v="120"/>
    <x v="0"/>
    <x v="0"/>
    <x v="3"/>
    <x v="2"/>
    <n v="14292.75"/>
  </r>
  <r>
    <x v="120"/>
    <x v="0"/>
    <x v="0"/>
    <x v="4"/>
    <x v="9"/>
    <n v="44787.64"/>
  </r>
  <r>
    <x v="120"/>
    <x v="0"/>
    <x v="0"/>
    <x v="4"/>
    <x v="10"/>
    <n v="31133.49"/>
  </r>
  <r>
    <x v="120"/>
    <x v="0"/>
    <x v="0"/>
    <x v="4"/>
    <x v="73"/>
    <n v="66141.240000000005"/>
  </r>
  <r>
    <x v="120"/>
    <x v="0"/>
    <x v="0"/>
    <x v="4"/>
    <x v="74"/>
    <n v="56074.17"/>
  </r>
  <r>
    <x v="120"/>
    <x v="0"/>
    <x v="0"/>
    <x v="4"/>
    <x v="11"/>
    <n v="2694.78"/>
  </r>
  <r>
    <x v="120"/>
    <x v="0"/>
    <x v="0"/>
    <x v="4"/>
    <x v="12"/>
    <n v="2170.4499999999998"/>
  </r>
  <r>
    <x v="120"/>
    <x v="0"/>
    <x v="0"/>
    <x v="4"/>
    <x v="13"/>
    <n v="7976.26"/>
  </r>
  <r>
    <x v="120"/>
    <x v="0"/>
    <x v="0"/>
    <x v="4"/>
    <x v="14"/>
    <n v="10953.08"/>
  </r>
  <r>
    <x v="120"/>
    <x v="0"/>
    <x v="0"/>
    <x v="4"/>
    <x v="15"/>
    <n v="164898.29999999999"/>
  </r>
  <r>
    <x v="120"/>
    <x v="0"/>
    <x v="0"/>
    <x v="4"/>
    <x v="16"/>
    <n v="126644.2"/>
  </r>
  <r>
    <x v="120"/>
    <x v="0"/>
    <x v="0"/>
    <x v="5"/>
    <x v="18"/>
    <n v="5692.97"/>
  </r>
  <r>
    <x v="120"/>
    <x v="0"/>
    <x v="0"/>
    <x v="5"/>
    <x v="19"/>
    <n v="1617.68"/>
  </r>
  <r>
    <x v="120"/>
    <x v="0"/>
    <x v="0"/>
    <x v="5"/>
    <x v="22"/>
    <n v="69062.44"/>
  </r>
  <r>
    <x v="120"/>
    <x v="0"/>
    <x v="0"/>
    <x v="6"/>
    <x v="23"/>
    <n v="133059.9"/>
  </r>
  <r>
    <x v="120"/>
    <x v="0"/>
    <x v="0"/>
    <x v="6"/>
    <x v="57"/>
    <n v="12806.28"/>
  </r>
  <r>
    <x v="120"/>
    <x v="0"/>
    <x v="0"/>
    <x v="6"/>
    <x v="27"/>
    <n v="9193.68"/>
  </r>
  <r>
    <x v="120"/>
    <x v="0"/>
    <x v="0"/>
    <x v="6"/>
    <x v="29"/>
    <n v="2148.9"/>
  </r>
  <r>
    <x v="120"/>
    <x v="0"/>
    <x v="0"/>
    <x v="6"/>
    <x v="35"/>
    <n v="249.59"/>
  </r>
  <r>
    <x v="120"/>
    <x v="0"/>
    <x v="0"/>
    <x v="6"/>
    <x v="59"/>
    <n v="17687.8"/>
  </r>
  <r>
    <x v="120"/>
    <x v="0"/>
    <x v="0"/>
    <x v="6"/>
    <x v="51"/>
    <n v="4058.63"/>
  </r>
  <r>
    <x v="120"/>
    <x v="0"/>
    <x v="0"/>
    <x v="6"/>
    <x v="40"/>
    <n v="2252.56"/>
  </r>
  <r>
    <x v="120"/>
    <x v="0"/>
    <x v="0"/>
    <x v="7"/>
    <x v="43"/>
    <n v="3662.83"/>
  </r>
  <r>
    <x v="121"/>
    <x v="0"/>
    <x v="0"/>
    <x v="2"/>
    <x v="1"/>
    <n v="177141.6"/>
  </r>
  <r>
    <x v="121"/>
    <x v="0"/>
    <x v="0"/>
    <x v="2"/>
    <x v="2"/>
    <n v="1939.38"/>
  </r>
  <r>
    <x v="121"/>
    <x v="0"/>
    <x v="0"/>
    <x v="3"/>
    <x v="1"/>
    <n v="53428.9"/>
  </r>
  <r>
    <x v="121"/>
    <x v="0"/>
    <x v="0"/>
    <x v="3"/>
    <x v="2"/>
    <n v="671.88"/>
  </r>
  <r>
    <x v="121"/>
    <x v="0"/>
    <x v="0"/>
    <x v="4"/>
    <x v="6"/>
    <n v="44179.03"/>
  </r>
  <r>
    <x v="121"/>
    <x v="0"/>
    <x v="0"/>
    <x v="4"/>
    <x v="55"/>
    <n v="9951.26"/>
  </r>
  <r>
    <x v="121"/>
    <x v="0"/>
    <x v="0"/>
    <x v="4"/>
    <x v="7"/>
    <n v="12729.97"/>
  </r>
  <r>
    <x v="121"/>
    <x v="0"/>
    <x v="0"/>
    <x v="4"/>
    <x v="8"/>
    <n v="2986.05"/>
  </r>
  <r>
    <x v="121"/>
    <x v="0"/>
    <x v="0"/>
    <x v="4"/>
    <x v="9"/>
    <n v="24217.56"/>
  </r>
  <r>
    <x v="121"/>
    <x v="0"/>
    <x v="0"/>
    <x v="4"/>
    <x v="10"/>
    <n v="3215.09"/>
  </r>
  <r>
    <x v="121"/>
    <x v="0"/>
    <x v="0"/>
    <x v="4"/>
    <x v="13"/>
    <n v="1254.95"/>
  </r>
  <r>
    <x v="121"/>
    <x v="0"/>
    <x v="0"/>
    <x v="4"/>
    <x v="14"/>
    <n v="819.25"/>
  </r>
  <r>
    <x v="121"/>
    <x v="0"/>
    <x v="0"/>
    <x v="4"/>
    <x v="15"/>
    <n v="591.26"/>
  </r>
  <r>
    <x v="121"/>
    <x v="0"/>
    <x v="0"/>
    <x v="4"/>
    <x v="17"/>
    <n v="349.75"/>
  </r>
  <r>
    <x v="121"/>
    <x v="0"/>
    <x v="0"/>
    <x v="4"/>
    <x v="56"/>
    <n v="22.06"/>
  </r>
  <r>
    <x v="121"/>
    <x v="0"/>
    <x v="0"/>
    <x v="5"/>
    <x v="18"/>
    <n v="7608.03"/>
  </r>
  <r>
    <x v="121"/>
    <x v="0"/>
    <x v="0"/>
    <x v="5"/>
    <x v="19"/>
    <n v="366.59"/>
  </r>
  <r>
    <x v="121"/>
    <x v="0"/>
    <x v="0"/>
    <x v="5"/>
    <x v="21"/>
    <n v="884.81"/>
  </r>
  <r>
    <x v="121"/>
    <x v="0"/>
    <x v="0"/>
    <x v="5"/>
    <x v="22"/>
    <n v="1600.26"/>
  </r>
  <r>
    <x v="121"/>
    <x v="0"/>
    <x v="0"/>
    <x v="6"/>
    <x v="23"/>
    <n v="7603.16"/>
  </r>
  <r>
    <x v="121"/>
    <x v="0"/>
    <x v="0"/>
    <x v="6"/>
    <x v="24"/>
    <n v="377.55"/>
  </r>
  <r>
    <x v="121"/>
    <x v="0"/>
    <x v="0"/>
    <x v="6"/>
    <x v="25"/>
    <n v="35"/>
  </r>
  <r>
    <x v="121"/>
    <x v="0"/>
    <x v="0"/>
    <x v="6"/>
    <x v="26"/>
    <n v="600"/>
  </r>
  <r>
    <x v="121"/>
    <x v="0"/>
    <x v="0"/>
    <x v="6"/>
    <x v="27"/>
    <n v="12351.15"/>
  </r>
  <r>
    <x v="121"/>
    <x v="0"/>
    <x v="0"/>
    <x v="6"/>
    <x v="30"/>
    <n v="4691.8900000000003"/>
  </r>
  <r>
    <x v="121"/>
    <x v="0"/>
    <x v="0"/>
    <x v="6"/>
    <x v="33"/>
    <n v="215"/>
  </r>
  <r>
    <x v="121"/>
    <x v="0"/>
    <x v="0"/>
    <x v="6"/>
    <x v="34"/>
    <n v="7974.4"/>
  </r>
  <r>
    <x v="121"/>
    <x v="0"/>
    <x v="0"/>
    <x v="6"/>
    <x v="35"/>
    <n v="615.66999999999996"/>
  </r>
  <r>
    <x v="121"/>
    <x v="0"/>
    <x v="0"/>
    <x v="6"/>
    <x v="36"/>
    <n v="2357.3200000000002"/>
  </r>
  <r>
    <x v="121"/>
    <x v="0"/>
    <x v="0"/>
    <x v="6"/>
    <x v="59"/>
    <n v="798.56"/>
  </r>
  <r>
    <x v="121"/>
    <x v="0"/>
    <x v="0"/>
    <x v="6"/>
    <x v="51"/>
    <n v="120.47"/>
  </r>
  <r>
    <x v="121"/>
    <x v="0"/>
    <x v="0"/>
    <x v="6"/>
    <x v="37"/>
    <n v="4493.5"/>
  </r>
  <r>
    <x v="121"/>
    <x v="0"/>
    <x v="0"/>
    <x v="6"/>
    <x v="38"/>
    <n v="3691.1"/>
  </r>
  <r>
    <x v="121"/>
    <x v="0"/>
    <x v="0"/>
    <x v="6"/>
    <x v="39"/>
    <n v="356.97"/>
  </r>
  <r>
    <x v="121"/>
    <x v="0"/>
    <x v="0"/>
    <x v="6"/>
    <x v="40"/>
    <n v="31.59"/>
  </r>
  <r>
    <x v="121"/>
    <x v="0"/>
    <x v="0"/>
    <x v="6"/>
    <x v="44"/>
    <n v="2500"/>
  </r>
  <r>
    <x v="121"/>
    <x v="0"/>
    <x v="0"/>
    <x v="6"/>
    <x v="45"/>
    <n v="11357.72"/>
  </r>
  <r>
    <x v="121"/>
    <x v="0"/>
    <x v="0"/>
    <x v="6"/>
    <x v="70"/>
    <n v="86.4"/>
  </r>
  <r>
    <x v="121"/>
    <x v="0"/>
    <x v="0"/>
    <x v="6"/>
    <x v="46"/>
    <n v="212.2"/>
  </r>
  <r>
    <x v="121"/>
    <x v="0"/>
    <x v="0"/>
    <x v="7"/>
    <x v="43"/>
    <n v="301.60000000000002"/>
  </r>
  <r>
    <x v="121"/>
    <x v="0"/>
    <x v="0"/>
    <x v="8"/>
    <x v="64"/>
    <n v="18053.8"/>
  </r>
  <r>
    <x v="121"/>
    <x v="0"/>
    <x v="1"/>
    <x v="6"/>
    <x v="25"/>
    <n v="60738.66"/>
  </r>
  <r>
    <x v="121"/>
    <x v="0"/>
    <x v="1"/>
    <x v="6"/>
    <x v="52"/>
    <n v="219.59"/>
  </r>
  <r>
    <x v="121"/>
    <x v="0"/>
    <x v="1"/>
    <x v="6"/>
    <x v="43"/>
    <n v="575"/>
  </r>
  <r>
    <x v="121"/>
    <x v="0"/>
    <x v="1"/>
    <x v="6"/>
    <x v="46"/>
    <n v="800"/>
  </r>
  <r>
    <x v="121"/>
    <x v="0"/>
    <x v="1"/>
    <x v="7"/>
    <x v="43"/>
    <n v="440.63"/>
  </r>
  <r>
    <x v="122"/>
    <x v="0"/>
    <x v="0"/>
    <x v="0"/>
    <x v="0"/>
    <n v="2891.89"/>
  </r>
  <r>
    <x v="122"/>
    <x v="0"/>
    <x v="0"/>
    <x v="1"/>
    <x v="0"/>
    <n v="-796.39"/>
  </r>
  <r>
    <x v="122"/>
    <x v="0"/>
    <x v="0"/>
    <x v="2"/>
    <x v="1"/>
    <n v="996530.74"/>
  </r>
  <r>
    <x v="122"/>
    <x v="0"/>
    <x v="0"/>
    <x v="2"/>
    <x v="2"/>
    <n v="24220.03"/>
  </r>
  <r>
    <x v="122"/>
    <x v="0"/>
    <x v="0"/>
    <x v="2"/>
    <x v="3"/>
    <n v="19439.21"/>
  </r>
  <r>
    <x v="122"/>
    <x v="0"/>
    <x v="0"/>
    <x v="2"/>
    <x v="4"/>
    <n v="20046"/>
  </r>
  <r>
    <x v="122"/>
    <x v="0"/>
    <x v="0"/>
    <x v="2"/>
    <x v="5"/>
    <n v="3890.17"/>
  </r>
  <r>
    <x v="122"/>
    <x v="0"/>
    <x v="0"/>
    <x v="2"/>
    <x v="54"/>
    <n v="10505"/>
  </r>
  <r>
    <x v="122"/>
    <x v="0"/>
    <x v="0"/>
    <x v="3"/>
    <x v="1"/>
    <n v="356173.98"/>
  </r>
  <r>
    <x v="122"/>
    <x v="0"/>
    <x v="0"/>
    <x v="3"/>
    <x v="2"/>
    <n v="25669.77"/>
  </r>
  <r>
    <x v="122"/>
    <x v="0"/>
    <x v="0"/>
    <x v="3"/>
    <x v="3"/>
    <n v="4362.63"/>
  </r>
  <r>
    <x v="122"/>
    <x v="0"/>
    <x v="0"/>
    <x v="3"/>
    <x v="4"/>
    <n v="12900"/>
  </r>
  <r>
    <x v="122"/>
    <x v="0"/>
    <x v="0"/>
    <x v="3"/>
    <x v="5"/>
    <n v="960"/>
  </r>
  <r>
    <x v="122"/>
    <x v="0"/>
    <x v="0"/>
    <x v="4"/>
    <x v="7"/>
    <n v="78883.33"/>
  </r>
  <r>
    <x v="122"/>
    <x v="0"/>
    <x v="0"/>
    <x v="4"/>
    <x v="8"/>
    <n v="29601.73"/>
  </r>
  <r>
    <x v="122"/>
    <x v="0"/>
    <x v="0"/>
    <x v="4"/>
    <x v="9"/>
    <n v="156368.73000000001"/>
  </r>
  <r>
    <x v="122"/>
    <x v="0"/>
    <x v="0"/>
    <x v="4"/>
    <x v="10"/>
    <n v="43358.84"/>
  </r>
  <r>
    <x v="122"/>
    <x v="0"/>
    <x v="0"/>
    <x v="4"/>
    <x v="13"/>
    <n v="6321.76"/>
  </r>
  <r>
    <x v="122"/>
    <x v="0"/>
    <x v="0"/>
    <x v="4"/>
    <x v="14"/>
    <n v="3947.73"/>
  </r>
  <r>
    <x v="122"/>
    <x v="0"/>
    <x v="0"/>
    <x v="4"/>
    <x v="15"/>
    <n v="132784.98000000001"/>
  </r>
  <r>
    <x v="122"/>
    <x v="0"/>
    <x v="0"/>
    <x v="4"/>
    <x v="16"/>
    <n v="100453.05"/>
  </r>
  <r>
    <x v="122"/>
    <x v="0"/>
    <x v="0"/>
    <x v="5"/>
    <x v="18"/>
    <n v="52561.02"/>
  </r>
  <r>
    <x v="122"/>
    <x v="0"/>
    <x v="0"/>
    <x v="5"/>
    <x v="19"/>
    <n v="5873.82"/>
  </r>
  <r>
    <x v="122"/>
    <x v="0"/>
    <x v="0"/>
    <x v="5"/>
    <x v="20"/>
    <n v="23190.32"/>
  </r>
  <r>
    <x v="122"/>
    <x v="0"/>
    <x v="0"/>
    <x v="5"/>
    <x v="21"/>
    <n v="18122.490000000002"/>
  </r>
  <r>
    <x v="122"/>
    <x v="0"/>
    <x v="0"/>
    <x v="5"/>
    <x v="22"/>
    <n v="9039.4699999999993"/>
  </r>
  <r>
    <x v="122"/>
    <x v="0"/>
    <x v="0"/>
    <x v="6"/>
    <x v="23"/>
    <n v="723.38"/>
  </r>
  <r>
    <x v="122"/>
    <x v="0"/>
    <x v="0"/>
    <x v="6"/>
    <x v="25"/>
    <n v="31953.7"/>
  </r>
  <r>
    <x v="122"/>
    <x v="0"/>
    <x v="0"/>
    <x v="6"/>
    <x v="26"/>
    <n v="3214.47"/>
  </r>
  <r>
    <x v="122"/>
    <x v="0"/>
    <x v="0"/>
    <x v="6"/>
    <x v="27"/>
    <n v="43298.52"/>
  </r>
  <r>
    <x v="122"/>
    <x v="0"/>
    <x v="0"/>
    <x v="6"/>
    <x v="50"/>
    <n v="14985.81"/>
  </r>
  <r>
    <x v="122"/>
    <x v="0"/>
    <x v="0"/>
    <x v="6"/>
    <x v="30"/>
    <n v="6295.9"/>
  </r>
  <r>
    <x v="122"/>
    <x v="0"/>
    <x v="0"/>
    <x v="6"/>
    <x v="31"/>
    <n v="20092.27"/>
  </r>
  <r>
    <x v="122"/>
    <x v="0"/>
    <x v="0"/>
    <x v="6"/>
    <x v="32"/>
    <n v="2445.09"/>
  </r>
  <r>
    <x v="122"/>
    <x v="0"/>
    <x v="0"/>
    <x v="6"/>
    <x v="33"/>
    <n v="4636.17"/>
  </r>
  <r>
    <x v="122"/>
    <x v="0"/>
    <x v="0"/>
    <x v="6"/>
    <x v="34"/>
    <n v="13939.97"/>
  </r>
  <r>
    <x v="122"/>
    <x v="0"/>
    <x v="0"/>
    <x v="6"/>
    <x v="35"/>
    <n v="15742.23"/>
  </r>
  <r>
    <x v="122"/>
    <x v="0"/>
    <x v="0"/>
    <x v="6"/>
    <x v="59"/>
    <n v="93.03"/>
  </r>
  <r>
    <x v="122"/>
    <x v="0"/>
    <x v="0"/>
    <x v="6"/>
    <x v="68"/>
    <n v="6104.42"/>
  </r>
  <r>
    <x v="122"/>
    <x v="0"/>
    <x v="0"/>
    <x v="6"/>
    <x v="66"/>
    <n v="72.11"/>
  </r>
  <r>
    <x v="122"/>
    <x v="0"/>
    <x v="0"/>
    <x v="6"/>
    <x v="67"/>
    <n v="-751.73"/>
  </r>
  <r>
    <x v="122"/>
    <x v="0"/>
    <x v="0"/>
    <x v="6"/>
    <x v="37"/>
    <n v="44872.54"/>
  </r>
  <r>
    <x v="122"/>
    <x v="0"/>
    <x v="0"/>
    <x v="6"/>
    <x v="38"/>
    <n v="11613.45"/>
  </r>
  <r>
    <x v="122"/>
    <x v="0"/>
    <x v="0"/>
    <x v="6"/>
    <x v="39"/>
    <n v="1409.7"/>
  </r>
  <r>
    <x v="122"/>
    <x v="0"/>
    <x v="0"/>
    <x v="6"/>
    <x v="40"/>
    <n v="601.49"/>
  </r>
  <r>
    <x v="122"/>
    <x v="0"/>
    <x v="0"/>
    <x v="6"/>
    <x v="41"/>
    <n v="24845.96"/>
  </r>
  <r>
    <x v="122"/>
    <x v="0"/>
    <x v="0"/>
    <x v="6"/>
    <x v="53"/>
    <n v="31.88"/>
  </r>
  <r>
    <x v="122"/>
    <x v="0"/>
    <x v="0"/>
    <x v="6"/>
    <x v="43"/>
    <n v="4230.72"/>
  </r>
  <r>
    <x v="122"/>
    <x v="0"/>
    <x v="0"/>
    <x v="6"/>
    <x v="44"/>
    <n v="31758.240000000002"/>
  </r>
  <r>
    <x v="122"/>
    <x v="0"/>
    <x v="0"/>
    <x v="6"/>
    <x v="60"/>
    <n v="29705.200000000001"/>
  </r>
  <r>
    <x v="122"/>
    <x v="0"/>
    <x v="0"/>
    <x v="6"/>
    <x v="45"/>
    <n v="26580.03"/>
  </r>
  <r>
    <x v="122"/>
    <x v="0"/>
    <x v="0"/>
    <x v="6"/>
    <x v="75"/>
    <n v="2648.53"/>
  </r>
  <r>
    <x v="122"/>
    <x v="0"/>
    <x v="0"/>
    <x v="6"/>
    <x v="46"/>
    <n v="6068.83"/>
  </r>
  <r>
    <x v="122"/>
    <x v="0"/>
    <x v="0"/>
    <x v="7"/>
    <x v="43"/>
    <n v="7182.83"/>
  </r>
  <r>
    <x v="122"/>
    <x v="0"/>
    <x v="1"/>
    <x v="1"/>
    <x v="0"/>
    <n v="-2095.5"/>
  </r>
  <r>
    <x v="122"/>
    <x v="0"/>
    <x v="1"/>
    <x v="2"/>
    <x v="1"/>
    <n v="85457.7"/>
  </r>
  <r>
    <x v="122"/>
    <x v="0"/>
    <x v="1"/>
    <x v="2"/>
    <x v="2"/>
    <n v="165"/>
  </r>
  <r>
    <x v="122"/>
    <x v="0"/>
    <x v="1"/>
    <x v="2"/>
    <x v="3"/>
    <n v="19515.650000000001"/>
  </r>
  <r>
    <x v="122"/>
    <x v="0"/>
    <x v="1"/>
    <x v="2"/>
    <x v="5"/>
    <n v="24428.99"/>
  </r>
  <r>
    <x v="122"/>
    <x v="0"/>
    <x v="1"/>
    <x v="3"/>
    <x v="1"/>
    <n v="67394.81"/>
  </r>
  <r>
    <x v="122"/>
    <x v="0"/>
    <x v="1"/>
    <x v="3"/>
    <x v="3"/>
    <n v="726.6"/>
  </r>
  <r>
    <x v="122"/>
    <x v="0"/>
    <x v="1"/>
    <x v="3"/>
    <x v="4"/>
    <n v="27196"/>
  </r>
  <r>
    <x v="122"/>
    <x v="0"/>
    <x v="1"/>
    <x v="3"/>
    <x v="5"/>
    <n v="2400.39"/>
  </r>
  <r>
    <x v="122"/>
    <x v="0"/>
    <x v="1"/>
    <x v="4"/>
    <x v="7"/>
    <n v="9761.9599999999991"/>
  </r>
  <r>
    <x v="122"/>
    <x v="0"/>
    <x v="1"/>
    <x v="4"/>
    <x v="8"/>
    <n v="7280.65"/>
  </r>
  <r>
    <x v="122"/>
    <x v="0"/>
    <x v="1"/>
    <x v="4"/>
    <x v="9"/>
    <n v="18383.75"/>
  </r>
  <r>
    <x v="122"/>
    <x v="0"/>
    <x v="1"/>
    <x v="4"/>
    <x v="10"/>
    <n v="11109.92"/>
  </r>
  <r>
    <x v="122"/>
    <x v="0"/>
    <x v="1"/>
    <x v="4"/>
    <x v="13"/>
    <n v="609.19000000000005"/>
  </r>
  <r>
    <x v="122"/>
    <x v="0"/>
    <x v="1"/>
    <x v="4"/>
    <x v="14"/>
    <n v="853.64"/>
  </r>
  <r>
    <x v="122"/>
    <x v="0"/>
    <x v="1"/>
    <x v="4"/>
    <x v="15"/>
    <n v="8835.01"/>
  </r>
  <r>
    <x v="122"/>
    <x v="0"/>
    <x v="1"/>
    <x v="4"/>
    <x v="16"/>
    <n v="14244.85"/>
  </r>
  <r>
    <x v="122"/>
    <x v="0"/>
    <x v="1"/>
    <x v="5"/>
    <x v="18"/>
    <n v="1565.73"/>
  </r>
  <r>
    <x v="122"/>
    <x v="0"/>
    <x v="1"/>
    <x v="6"/>
    <x v="24"/>
    <n v="489.26"/>
  </r>
  <r>
    <x v="122"/>
    <x v="0"/>
    <x v="1"/>
    <x v="6"/>
    <x v="27"/>
    <n v="3127.77"/>
  </r>
  <r>
    <x v="122"/>
    <x v="0"/>
    <x v="1"/>
    <x v="6"/>
    <x v="50"/>
    <n v="1988.5"/>
  </r>
  <r>
    <x v="122"/>
    <x v="0"/>
    <x v="1"/>
    <x v="6"/>
    <x v="43"/>
    <n v="200"/>
  </r>
  <r>
    <x v="122"/>
    <x v="0"/>
    <x v="1"/>
    <x v="6"/>
    <x v="46"/>
    <n v="3195.01"/>
  </r>
  <r>
    <x v="122"/>
    <x v="0"/>
    <x v="1"/>
    <x v="7"/>
    <x v="43"/>
    <n v="188.47"/>
  </r>
  <r>
    <x v="122"/>
    <x v="0"/>
    <x v="1"/>
    <x v="8"/>
    <x v="87"/>
    <n v="544.45000000000005"/>
  </r>
  <r>
    <x v="123"/>
    <x v="0"/>
    <x v="0"/>
    <x v="1"/>
    <x v="0"/>
    <n v="-17552.62"/>
  </r>
  <r>
    <x v="123"/>
    <x v="0"/>
    <x v="0"/>
    <x v="2"/>
    <x v="1"/>
    <n v="1459664.06"/>
  </r>
  <r>
    <x v="123"/>
    <x v="0"/>
    <x v="0"/>
    <x v="2"/>
    <x v="2"/>
    <n v="35238.11"/>
  </r>
  <r>
    <x v="123"/>
    <x v="0"/>
    <x v="0"/>
    <x v="2"/>
    <x v="3"/>
    <n v="40018.9"/>
  </r>
  <r>
    <x v="123"/>
    <x v="0"/>
    <x v="0"/>
    <x v="2"/>
    <x v="4"/>
    <n v="50679.63"/>
  </r>
  <r>
    <x v="123"/>
    <x v="0"/>
    <x v="0"/>
    <x v="2"/>
    <x v="5"/>
    <n v="2168.88"/>
  </r>
  <r>
    <x v="123"/>
    <x v="0"/>
    <x v="0"/>
    <x v="3"/>
    <x v="1"/>
    <n v="441568.68"/>
  </r>
  <r>
    <x v="123"/>
    <x v="0"/>
    <x v="0"/>
    <x v="3"/>
    <x v="2"/>
    <n v="11921.42"/>
  </r>
  <r>
    <x v="123"/>
    <x v="0"/>
    <x v="0"/>
    <x v="3"/>
    <x v="3"/>
    <n v="18966.189999999999"/>
  </r>
  <r>
    <x v="123"/>
    <x v="0"/>
    <x v="0"/>
    <x v="3"/>
    <x v="5"/>
    <n v="361.28"/>
  </r>
  <r>
    <x v="123"/>
    <x v="0"/>
    <x v="0"/>
    <x v="4"/>
    <x v="7"/>
    <n v="119705.67"/>
  </r>
  <r>
    <x v="123"/>
    <x v="0"/>
    <x v="0"/>
    <x v="4"/>
    <x v="8"/>
    <n v="35416.28"/>
  </r>
  <r>
    <x v="123"/>
    <x v="0"/>
    <x v="0"/>
    <x v="4"/>
    <x v="9"/>
    <n v="241987.25"/>
  </r>
  <r>
    <x v="123"/>
    <x v="0"/>
    <x v="0"/>
    <x v="4"/>
    <x v="10"/>
    <n v="54451.54"/>
  </r>
  <r>
    <x v="123"/>
    <x v="0"/>
    <x v="0"/>
    <x v="4"/>
    <x v="11"/>
    <n v="2330.23"/>
  </r>
  <r>
    <x v="123"/>
    <x v="0"/>
    <x v="0"/>
    <x v="4"/>
    <x v="12"/>
    <n v="1755.73"/>
  </r>
  <r>
    <x v="123"/>
    <x v="0"/>
    <x v="0"/>
    <x v="4"/>
    <x v="13"/>
    <n v="9322.4"/>
  </r>
  <r>
    <x v="123"/>
    <x v="0"/>
    <x v="0"/>
    <x v="4"/>
    <x v="14"/>
    <n v="6090.88"/>
  </r>
  <r>
    <x v="123"/>
    <x v="0"/>
    <x v="0"/>
    <x v="4"/>
    <x v="15"/>
    <n v="216286.17"/>
  </r>
  <r>
    <x v="123"/>
    <x v="0"/>
    <x v="0"/>
    <x v="4"/>
    <x v="16"/>
    <n v="159553.16"/>
  </r>
  <r>
    <x v="123"/>
    <x v="0"/>
    <x v="0"/>
    <x v="4"/>
    <x v="17"/>
    <n v="23346.12"/>
  </r>
  <r>
    <x v="123"/>
    <x v="0"/>
    <x v="0"/>
    <x v="5"/>
    <x v="18"/>
    <n v="62763.98"/>
  </r>
  <r>
    <x v="123"/>
    <x v="0"/>
    <x v="0"/>
    <x v="5"/>
    <x v="19"/>
    <n v="13405.37"/>
  </r>
  <r>
    <x v="123"/>
    <x v="0"/>
    <x v="0"/>
    <x v="5"/>
    <x v="20"/>
    <n v="54337.599999999999"/>
  </r>
  <r>
    <x v="123"/>
    <x v="0"/>
    <x v="0"/>
    <x v="5"/>
    <x v="21"/>
    <n v="32704.240000000002"/>
  </r>
  <r>
    <x v="123"/>
    <x v="0"/>
    <x v="0"/>
    <x v="6"/>
    <x v="23"/>
    <n v="3850.47"/>
  </r>
  <r>
    <x v="123"/>
    <x v="0"/>
    <x v="0"/>
    <x v="6"/>
    <x v="25"/>
    <n v="126.77"/>
  </r>
  <r>
    <x v="123"/>
    <x v="0"/>
    <x v="0"/>
    <x v="6"/>
    <x v="26"/>
    <n v="13474.36"/>
  </r>
  <r>
    <x v="123"/>
    <x v="0"/>
    <x v="0"/>
    <x v="6"/>
    <x v="27"/>
    <n v="109878.22"/>
  </r>
  <r>
    <x v="123"/>
    <x v="0"/>
    <x v="0"/>
    <x v="6"/>
    <x v="28"/>
    <n v="19000"/>
  </r>
  <r>
    <x v="123"/>
    <x v="0"/>
    <x v="0"/>
    <x v="6"/>
    <x v="30"/>
    <n v="1200"/>
  </r>
  <r>
    <x v="123"/>
    <x v="0"/>
    <x v="0"/>
    <x v="6"/>
    <x v="31"/>
    <n v="13191.84"/>
  </r>
  <r>
    <x v="123"/>
    <x v="0"/>
    <x v="0"/>
    <x v="6"/>
    <x v="33"/>
    <n v="9649.93"/>
  </r>
  <r>
    <x v="123"/>
    <x v="0"/>
    <x v="0"/>
    <x v="6"/>
    <x v="35"/>
    <n v="49094.76"/>
  </r>
  <r>
    <x v="123"/>
    <x v="0"/>
    <x v="0"/>
    <x v="6"/>
    <x v="36"/>
    <n v="-32725.4"/>
  </r>
  <r>
    <x v="123"/>
    <x v="0"/>
    <x v="0"/>
    <x v="6"/>
    <x v="59"/>
    <n v="13921.44"/>
  </r>
  <r>
    <x v="123"/>
    <x v="0"/>
    <x v="0"/>
    <x v="6"/>
    <x v="51"/>
    <n v="3977.56"/>
  </r>
  <r>
    <x v="123"/>
    <x v="0"/>
    <x v="0"/>
    <x v="6"/>
    <x v="66"/>
    <n v="5122.6000000000004"/>
  </r>
  <r>
    <x v="123"/>
    <x v="0"/>
    <x v="0"/>
    <x v="6"/>
    <x v="37"/>
    <n v="32646.5"/>
  </r>
  <r>
    <x v="123"/>
    <x v="0"/>
    <x v="0"/>
    <x v="6"/>
    <x v="38"/>
    <n v="8738.5400000000009"/>
  </r>
  <r>
    <x v="123"/>
    <x v="0"/>
    <x v="0"/>
    <x v="6"/>
    <x v="39"/>
    <n v="3019.73"/>
  </r>
  <r>
    <x v="123"/>
    <x v="0"/>
    <x v="0"/>
    <x v="6"/>
    <x v="42"/>
    <n v="60952.17"/>
  </r>
  <r>
    <x v="123"/>
    <x v="0"/>
    <x v="0"/>
    <x v="6"/>
    <x v="53"/>
    <n v="108"/>
  </r>
  <r>
    <x v="123"/>
    <x v="0"/>
    <x v="0"/>
    <x v="6"/>
    <x v="43"/>
    <n v="3240"/>
  </r>
  <r>
    <x v="123"/>
    <x v="0"/>
    <x v="0"/>
    <x v="6"/>
    <x v="60"/>
    <n v="25107.91"/>
  </r>
  <r>
    <x v="123"/>
    <x v="0"/>
    <x v="0"/>
    <x v="6"/>
    <x v="45"/>
    <n v="23821.200000000001"/>
  </r>
  <r>
    <x v="123"/>
    <x v="0"/>
    <x v="0"/>
    <x v="6"/>
    <x v="46"/>
    <n v="2412.71"/>
  </r>
  <r>
    <x v="123"/>
    <x v="0"/>
    <x v="0"/>
    <x v="6"/>
    <x v="77"/>
    <n v="1919.99"/>
  </r>
  <r>
    <x v="123"/>
    <x v="0"/>
    <x v="0"/>
    <x v="7"/>
    <x v="43"/>
    <n v="8083.58"/>
  </r>
  <r>
    <x v="123"/>
    <x v="0"/>
    <x v="0"/>
    <x v="8"/>
    <x v="72"/>
    <n v="900"/>
  </r>
  <r>
    <x v="123"/>
    <x v="0"/>
    <x v="0"/>
    <x v="8"/>
    <x v="63"/>
    <n v="45532.76"/>
  </r>
  <r>
    <x v="123"/>
    <x v="0"/>
    <x v="0"/>
    <x v="8"/>
    <x v="47"/>
    <n v="48.69"/>
  </r>
  <r>
    <x v="123"/>
    <x v="0"/>
    <x v="0"/>
    <x v="8"/>
    <x v="48"/>
    <n v="102305.14"/>
  </r>
  <r>
    <x v="123"/>
    <x v="0"/>
    <x v="1"/>
    <x v="0"/>
    <x v="0"/>
    <n v="17552.62"/>
  </r>
  <r>
    <x v="123"/>
    <x v="0"/>
    <x v="1"/>
    <x v="2"/>
    <x v="1"/>
    <n v="116728.62"/>
  </r>
  <r>
    <x v="123"/>
    <x v="0"/>
    <x v="1"/>
    <x v="2"/>
    <x v="4"/>
    <n v="93196.46"/>
  </r>
  <r>
    <x v="123"/>
    <x v="0"/>
    <x v="1"/>
    <x v="3"/>
    <x v="1"/>
    <n v="108433.9"/>
  </r>
  <r>
    <x v="123"/>
    <x v="0"/>
    <x v="1"/>
    <x v="3"/>
    <x v="4"/>
    <n v="5472.98"/>
  </r>
  <r>
    <x v="123"/>
    <x v="0"/>
    <x v="1"/>
    <x v="4"/>
    <x v="7"/>
    <n v="15899.53"/>
  </r>
  <r>
    <x v="123"/>
    <x v="0"/>
    <x v="1"/>
    <x v="4"/>
    <x v="8"/>
    <n v="8406.33"/>
  </r>
  <r>
    <x v="123"/>
    <x v="0"/>
    <x v="1"/>
    <x v="4"/>
    <x v="9"/>
    <n v="30855.78"/>
  </r>
  <r>
    <x v="123"/>
    <x v="0"/>
    <x v="1"/>
    <x v="4"/>
    <x v="10"/>
    <n v="14842.91"/>
  </r>
  <r>
    <x v="123"/>
    <x v="0"/>
    <x v="1"/>
    <x v="4"/>
    <x v="11"/>
    <n v="307.89999999999998"/>
  </r>
  <r>
    <x v="123"/>
    <x v="0"/>
    <x v="1"/>
    <x v="4"/>
    <x v="12"/>
    <n v="166.32"/>
  </r>
  <r>
    <x v="123"/>
    <x v="0"/>
    <x v="1"/>
    <x v="4"/>
    <x v="13"/>
    <n v="1055.92"/>
  </r>
  <r>
    <x v="123"/>
    <x v="0"/>
    <x v="1"/>
    <x v="4"/>
    <x v="14"/>
    <n v="790.54"/>
  </r>
  <r>
    <x v="123"/>
    <x v="0"/>
    <x v="1"/>
    <x v="4"/>
    <x v="15"/>
    <n v="12657.66"/>
  </r>
  <r>
    <x v="123"/>
    <x v="0"/>
    <x v="1"/>
    <x v="4"/>
    <x v="16"/>
    <n v="17376.8"/>
  </r>
  <r>
    <x v="123"/>
    <x v="0"/>
    <x v="1"/>
    <x v="6"/>
    <x v="27"/>
    <n v="16361.46"/>
  </r>
  <r>
    <x v="123"/>
    <x v="0"/>
    <x v="1"/>
    <x v="6"/>
    <x v="28"/>
    <n v="8633.68"/>
  </r>
  <r>
    <x v="123"/>
    <x v="0"/>
    <x v="1"/>
    <x v="6"/>
    <x v="59"/>
    <n v="48661.11"/>
  </r>
  <r>
    <x v="123"/>
    <x v="0"/>
    <x v="1"/>
    <x v="6"/>
    <x v="46"/>
    <n v="300"/>
  </r>
  <r>
    <x v="124"/>
    <x v="0"/>
    <x v="0"/>
    <x v="0"/>
    <x v="0"/>
    <n v="373236.99"/>
  </r>
  <r>
    <x v="124"/>
    <x v="0"/>
    <x v="0"/>
    <x v="1"/>
    <x v="0"/>
    <n v="-470770.95"/>
  </r>
  <r>
    <x v="124"/>
    <x v="0"/>
    <x v="0"/>
    <x v="2"/>
    <x v="1"/>
    <n v="16938239.239999998"/>
  </r>
  <r>
    <x v="124"/>
    <x v="0"/>
    <x v="0"/>
    <x v="2"/>
    <x v="2"/>
    <n v="471920.65"/>
  </r>
  <r>
    <x v="124"/>
    <x v="0"/>
    <x v="0"/>
    <x v="2"/>
    <x v="3"/>
    <n v="77123.490000000005"/>
  </r>
  <r>
    <x v="124"/>
    <x v="0"/>
    <x v="0"/>
    <x v="2"/>
    <x v="4"/>
    <n v="463247.22"/>
  </r>
  <r>
    <x v="124"/>
    <x v="0"/>
    <x v="0"/>
    <x v="2"/>
    <x v="5"/>
    <n v="180597.07"/>
  </r>
  <r>
    <x v="124"/>
    <x v="0"/>
    <x v="0"/>
    <x v="2"/>
    <x v="54"/>
    <n v="111201"/>
  </r>
  <r>
    <x v="124"/>
    <x v="0"/>
    <x v="0"/>
    <x v="3"/>
    <x v="1"/>
    <n v="5961984.0099999998"/>
  </r>
  <r>
    <x v="124"/>
    <x v="0"/>
    <x v="0"/>
    <x v="3"/>
    <x v="2"/>
    <n v="278121.28000000003"/>
  </r>
  <r>
    <x v="124"/>
    <x v="0"/>
    <x v="0"/>
    <x v="3"/>
    <x v="3"/>
    <n v="149963.93"/>
  </r>
  <r>
    <x v="124"/>
    <x v="0"/>
    <x v="0"/>
    <x v="3"/>
    <x v="5"/>
    <n v="137842.70000000001"/>
  </r>
  <r>
    <x v="124"/>
    <x v="0"/>
    <x v="0"/>
    <x v="4"/>
    <x v="55"/>
    <n v="-988.34"/>
  </r>
  <r>
    <x v="124"/>
    <x v="0"/>
    <x v="0"/>
    <x v="4"/>
    <x v="7"/>
    <n v="1364634.65"/>
  </r>
  <r>
    <x v="124"/>
    <x v="0"/>
    <x v="0"/>
    <x v="4"/>
    <x v="8"/>
    <n v="484183.18"/>
  </r>
  <r>
    <x v="124"/>
    <x v="0"/>
    <x v="0"/>
    <x v="4"/>
    <x v="9"/>
    <n v="2702821.29"/>
  </r>
  <r>
    <x v="124"/>
    <x v="0"/>
    <x v="0"/>
    <x v="4"/>
    <x v="10"/>
    <n v="783011.86"/>
  </r>
  <r>
    <x v="124"/>
    <x v="0"/>
    <x v="0"/>
    <x v="4"/>
    <x v="73"/>
    <n v="29508.66"/>
  </r>
  <r>
    <x v="124"/>
    <x v="0"/>
    <x v="0"/>
    <x v="4"/>
    <x v="74"/>
    <n v="17866.490000000002"/>
  </r>
  <r>
    <x v="124"/>
    <x v="0"/>
    <x v="0"/>
    <x v="4"/>
    <x v="11"/>
    <n v="26371.17"/>
  </r>
  <r>
    <x v="124"/>
    <x v="0"/>
    <x v="0"/>
    <x v="4"/>
    <x v="12"/>
    <n v="9501.5"/>
  </r>
  <r>
    <x v="124"/>
    <x v="0"/>
    <x v="0"/>
    <x v="4"/>
    <x v="13"/>
    <n v="96931.34"/>
  </r>
  <r>
    <x v="124"/>
    <x v="0"/>
    <x v="0"/>
    <x v="4"/>
    <x v="14"/>
    <n v="74838.44"/>
  </r>
  <r>
    <x v="124"/>
    <x v="0"/>
    <x v="0"/>
    <x v="4"/>
    <x v="15"/>
    <n v="2399988.96"/>
  </r>
  <r>
    <x v="124"/>
    <x v="0"/>
    <x v="0"/>
    <x v="4"/>
    <x v="16"/>
    <n v="1975406.81"/>
  </r>
  <r>
    <x v="124"/>
    <x v="0"/>
    <x v="0"/>
    <x v="4"/>
    <x v="17"/>
    <n v="220609.77"/>
  </r>
  <r>
    <x v="124"/>
    <x v="0"/>
    <x v="0"/>
    <x v="4"/>
    <x v="56"/>
    <n v="-802.87"/>
  </r>
  <r>
    <x v="124"/>
    <x v="0"/>
    <x v="0"/>
    <x v="5"/>
    <x v="18"/>
    <n v="749619.29"/>
  </r>
  <r>
    <x v="124"/>
    <x v="0"/>
    <x v="0"/>
    <x v="5"/>
    <x v="19"/>
    <n v="71643.179999999993"/>
  </r>
  <r>
    <x v="124"/>
    <x v="0"/>
    <x v="0"/>
    <x v="5"/>
    <x v="20"/>
    <n v="424090.31"/>
  </r>
  <r>
    <x v="124"/>
    <x v="0"/>
    <x v="0"/>
    <x v="5"/>
    <x v="21"/>
    <n v="60214.09"/>
  </r>
  <r>
    <x v="124"/>
    <x v="0"/>
    <x v="0"/>
    <x v="5"/>
    <x v="22"/>
    <n v="226012.7"/>
  </r>
  <r>
    <x v="124"/>
    <x v="0"/>
    <x v="0"/>
    <x v="6"/>
    <x v="23"/>
    <n v="26526.28"/>
  </r>
  <r>
    <x v="124"/>
    <x v="0"/>
    <x v="0"/>
    <x v="6"/>
    <x v="24"/>
    <n v="8016.7"/>
  </r>
  <r>
    <x v="124"/>
    <x v="0"/>
    <x v="0"/>
    <x v="6"/>
    <x v="25"/>
    <n v="6217.5"/>
  </r>
  <r>
    <x v="124"/>
    <x v="0"/>
    <x v="0"/>
    <x v="6"/>
    <x v="49"/>
    <n v="1640"/>
  </r>
  <r>
    <x v="124"/>
    <x v="0"/>
    <x v="0"/>
    <x v="6"/>
    <x v="26"/>
    <n v="111691.12"/>
  </r>
  <r>
    <x v="124"/>
    <x v="0"/>
    <x v="0"/>
    <x v="6"/>
    <x v="27"/>
    <n v="735128.86"/>
  </r>
  <r>
    <x v="124"/>
    <x v="0"/>
    <x v="0"/>
    <x v="6"/>
    <x v="28"/>
    <n v="85704.41"/>
  </r>
  <r>
    <x v="124"/>
    <x v="0"/>
    <x v="0"/>
    <x v="6"/>
    <x v="29"/>
    <n v="5146.05"/>
  </r>
  <r>
    <x v="124"/>
    <x v="0"/>
    <x v="0"/>
    <x v="6"/>
    <x v="30"/>
    <n v="65828.3"/>
  </r>
  <r>
    <x v="124"/>
    <x v="0"/>
    <x v="0"/>
    <x v="6"/>
    <x v="31"/>
    <n v="12591.28"/>
  </r>
  <r>
    <x v="124"/>
    <x v="0"/>
    <x v="0"/>
    <x v="6"/>
    <x v="32"/>
    <n v="2723.75"/>
  </r>
  <r>
    <x v="124"/>
    <x v="0"/>
    <x v="0"/>
    <x v="6"/>
    <x v="33"/>
    <n v="105641.25"/>
  </r>
  <r>
    <x v="124"/>
    <x v="0"/>
    <x v="0"/>
    <x v="6"/>
    <x v="34"/>
    <n v="125978.65"/>
  </r>
  <r>
    <x v="124"/>
    <x v="0"/>
    <x v="0"/>
    <x v="6"/>
    <x v="35"/>
    <n v="123501.4"/>
  </r>
  <r>
    <x v="124"/>
    <x v="0"/>
    <x v="0"/>
    <x v="6"/>
    <x v="36"/>
    <n v="21549.3"/>
  </r>
  <r>
    <x v="124"/>
    <x v="0"/>
    <x v="0"/>
    <x v="6"/>
    <x v="58"/>
    <n v="30066.63"/>
  </r>
  <r>
    <x v="124"/>
    <x v="0"/>
    <x v="0"/>
    <x v="6"/>
    <x v="59"/>
    <n v="197.65"/>
  </r>
  <r>
    <x v="124"/>
    <x v="0"/>
    <x v="0"/>
    <x v="6"/>
    <x v="51"/>
    <n v="50535.24"/>
  </r>
  <r>
    <x v="124"/>
    <x v="0"/>
    <x v="0"/>
    <x v="6"/>
    <x v="37"/>
    <n v="281543.88"/>
  </r>
  <r>
    <x v="124"/>
    <x v="0"/>
    <x v="0"/>
    <x v="6"/>
    <x v="38"/>
    <n v="165788.29999999999"/>
  </r>
  <r>
    <x v="124"/>
    <x v="0"/>
    <x v="0"/>
    <x v="6"/>
    <x v="39"/>
    <n v="850.83"/>
  </r>
  <r>
    <x v="124"/>
    <x v="0"/>
    <x v="0"/>
    <x v="6"/>
    <x v="40"/>
    <n v="13529.32"/>
  </r>
  <r>
    <x v="124"/>
    <x v="0"/>
    <x v="0"/>
    <x v="6"/>
    <x v="41"/>
    <n v="736973.41"/>
  </r>
  <r>
    <x v="124"/>
    <x v="0"/>
    <x v="0"/>
    <x v="6"/>
    <x v="43"/>
    <n v="21786.5"/>
  </r>
  <r>
    <x v="124"/>
    <x v="0"/>
    <x v="0"/>
    <x v="6"/>
    <x v="44"/>
    <n v="175382.73"/>
  </r>
  <r>
    <x v="124"/>
    <x v="0"/>
    <x v="0"/>
    <x v="6"/>
    <x v="60"/>
    <n v="193434.71"/>
  </r>
  <r>
    <x v="124"/>
    <x v="0"/>
    <x v="0"/>
    <x v="6"/>
    <x v="45"/>
    <n v="395878.5"/>
  </r>
  <r>
    <x v="124"/>
    <x v="0"/>
    <x v="0"/>
    <x v="6"/>
    <x v="70"/>
    <n v="13.37"/>
  </r>
  <r>
    <x v="124"/>
    <x v="0"/>
    <x v="0"/>
    <x v="6"/>
    <x v="46"/>
    <n v="12255.43"/>
  </r>
  <r>
    <x v="124"/>
    <x v="0"/>
    <x v="0"/>
    <x v="7"/>
    <x v="43"/>
    <n v="55518.98"/>
  </r>
  <r>
    <x v="124"/>
    <x v="0"/>
    <x v="0"/>
    <x v="8"/>
    <x v="48"/>
    <n v="13602.48"/>
  </r>
  <r>
    <x v="124"/>
    <x v="0"/>
    <x v="1"/>
    <x v="0"/>
    <x v="0"/>
    <n v="97533.96"/>
  </r>
  <r>
    <x v="124"/>
    <x v="0"/>
    <x v="1"/>
    <x v="2"/>
    <x v="1"/>
    <n v="1093953.1000000001"/>
  </r>
  <r>
    <x v="124"/>
    <x v="0"/>
    <x v="1"/>
    <x v="2"/>
    <x v="2"/>
    <n v="14901.79"/>
  </r>
  <r>
    <x v="124"/>
    <x v="0"/>
    <x v="1"/>
    <x v="2"/>
    <x v="3"/>
    <n v="27191.39"/>
  </r>
  <r>
    <x v="124"/>
    <x v="0"/>
    <x v="1"/>
    <x v="2"/>
    <x v="4"/>
    <n v="106344.89"/>
  </r>
  <r>
    <x v="124"/>
    <x v="0"/>
    <x v="1"/>
    <x v="2"/>
    <x v="5"/>
    <n v="65611.33"/>
  </r>
  <r>
    <x v="124"/>
    <x v="0"/>
    <x v="1"/>
    <x v="3"/>
    <x v="1"/>
    <n v="383856.33"/>
  </r>
  <r>
    <x v="124"/>
    <x v="0"/>
    <x v="1"/>
    <x v="3"/>
    <x v="2"/>
    <n v="9267.2099999999991"/>
  </r>
  <r>
    <x v="124"/>
    <x v="0"/>
    <x v="1"/>
    <x v="3"/>
    <x v="3"/>
    <n v="5776.95"/>
  </r>
  <r>
    <x v="124"/>
    <x v="0"/>
    <x v="1"/>
    <x v="3"/>
    <x v="4"/>
    <n v="341901.93"/>
  </r>
  <r>
    <x v="124"/>
    <x v="0"/>
    <x v="1"/>
    <x v="3"/>
    <x v="5"/>
    <n v="10110.450000000001"/>
  </r>
  <r>
    <x v="124"/>
    <x v="0"/>
    <x v="1"/>
    <x v="4"/>
    <x v="7"/>
    <n v="98494.84"/>
  </r>
  <r>
    <x v="124"/>
    <x v="0"/>
    <x v="1"/>
    <x v="4"/>
    <x v="8"/>
    <n v="56641.93"/>
  </r>
  <r>
    <x v="124"/>
    <x v="0"/>
    <x v="1"/>
    <x v="4"/>
    <x v="9"/>
    <n v="198241.59"/>
  </r>
  <r>
    <x v="124"/>
    <x v="0"/>
    <x v="1"/>
    <x v="4"/>
    <x v="10"/>
    <n v="66134.84"/>
  </r>
  <r>
    <x v="124"/>
    <x v="0"/>
    <x v="1"/>
    <x v="4"/>
    <x v="73"/>
    <n v="385.43"/>
  </r>
  <r>
    <x v="124"/>
    <x v="0"/>
    <x v="1"/>
    <x v="4"/>
    <x v="74"/>
    <n v="1151.92"/>
  </r>
  <r>
    <x v="124"/>
    <x v="0"/>
    <x v="1"/>
    <x v="4"/>
    <x v="11"/>
    <n v="1901.94"/>
  </r>
  <r>
    <x v="124"/>
    <x v="0"/>
    <x v="1"/>
    <x v="4"/>
    <x v="12"/>
    <n v="838.97"/>
  </r>
  <r>
    <x v="124"/>
    <x v="0"/>
    <x v="1"/>
    <x v="4"/>
    <x v="13"/>
    <n v="6101.5"/>
  </r>
  <r>
    <x v="124"/>
    <x v="0"/>
    <x v="1"/>
    <x v="4"/>
    <x v="14"/>
    <n v="7478.49"/>
  </r>
  <r>
    <x v="124"/>
    <x v="0"/>
    <x v="1"/>
    <x v="4"/>
    <x v="15"/>
    <n v="160308.65"/>
  </r>
  <r>
    <x v="124"/>
    <x v="0"/>
    <x v="1"/>
    <x v="4"/>
    <x v="16"/>
    <n v="112893.27"/>
  </r>
  <r>
    <x v="124"/>
    <x v="0"/>
    <x v="1"/>
    <x v="4"/>
    <x v="17"/>
    <n v="2711.4"/>
  </r>
  <r>
    <x v="124"/>
    <x v="0"/>
    <x v="1"/>
    <x v="5"/>
    <x v="18"/>
    <n v="593561.57999999996"/>
  </r>
  <r>
    <x v="124"/>
    <x v="0"/>
    <x v="1"/>
    <x v="5"/>
    <x v="19"/>
    <n v="10683.29"/>
  </r>
  <r>
    <x v="124"/>
    <x v="0"/>
    <x v="1"/>
    <x v="5"/>
    <x v="20"/>
    <n v="52951.5"/>
  </r>
  <r>
    <x v="124"/>
    <x v="0"/>
    <x v="1"/>
    <x v="5"/>
    <x v="21"/>
    <n v="313845.69"/>
  </r>
  <r>
    <x v="124"/>
    <x v="0"/>
    <x v="1"/>
    <x v="5"/>
    <x v="22"/>
    <n v="306442.23"/>
  </r>
  <r>
    <x v="124"/>
    <x v="0"/>
    <x v="1"/>
    <x v="6"/>
    <x v="23"/>
    <n v="1003.58"/>
  </r>
  <r>
    <x v="124"/>
    <x v="0"/>
    <x v="1"/>
    <x v="6"/>
    <x v="26"/>
    <n v="11400"/>
  </r>
  <r>
    <x v="124"/>
    <x v="0"/>
    <x v="1"/>
    <x v="6"/>
    <x v="27"/>
    <n v="410512.09"/>
  </r>
  <r>
    <x v="124"/>
    <x v="0"/>
    <x v="1"/>
    <x v="6"/>
    <x v="30"/>
    <n v="1260.6600000000001"/>
  </r>
  <r>
    <x v="124"/>
    <x v="0"/>
    <x v="1"/>
    <x v="6"/>
    <x v="35"/>
    <n v="6360.29"/>
  </r>
  <r>
    <x v="124"/>
    <x v="0"/>
    <x v="1"/>
    <x v="6"/>
    <x v="59"/>
    <n v="1124.67"/>
  </r>
  <r>
    <x v="124"/>
    <x v="0"/>
    <x v="1"/>
    <x v="6"/>
    <x v="67"/>
    <n v="1307.02"/>
  </r>
  <r>
    <x v="124"/>
    <x v="0"/>
    <x v="1"/>
    <x v="6"/>
    <x v="37"/>
    <n v="629143.55000000005"/>
  </r>
  <r>
    <x v="124"/>
    <x v="0"/>
    <x v="1"/>
    <x v="6"/>
    <x v="38"/>
    <n v="10211.39"/>
  </r>
  <r>
    <x v="124"/>
    <x v="0"/>
    <x v="1"/>
    <x v="6"/>
    <x v="40"/>
    <n v="35952"/>
  </r>
  <r>
    <x v="124"/>
    <x v="0"/>
    <x v="1"/>
    <x v="6"/>
    <x v="41"/>
    <n v="15125"/>
  </r>
  <r>
    <x v="124"/>
    <x v="0"/>
    <x v="1"/>
    <x v="6"/>
    <x v="42"/>
    <n v="4560"/>
  </r>
  <r>
    <x v="124"/>
    <x v="0"/>
    <x v="1"/>
    <x v="6"/>
    <x v="43"/>
    <n v="3950.11"/>
  </r>
  <r>
    <x v="124"/>
    <x v="0"/>
    <x v="1"/>
    <x v="6"/>
    <x v="44"/>
    <n v="2000"/>
  </r>
  <r>
    <x v="124"/>
    <x v="0"/>
    <x v="1"/>
    <x v="6"/>
    <x v="46"/>
    <n v="19603.75"/>
  </r>
  <r>
    <x v="124"/>
    <x v="0"/>
    <x v="1"/>
    <x v="7"/>
    <x v="43"/>
    <n v="6998.98"/>
  </r>
  <r>
    <x v="125"/>
    <x v="0"/>
    <x v="0"/>
    <x v="1"/>
    <x v="0"/>
    <n v="-110266.14"/>
  </r>
  <r>
    <x v="125"/>
    <x v="0"/>
    <x v="0"/>
    <x v="2"/>
    <x v="1"/>
    <n v="3193486.27"/>
  </r>
  <r>
    <x v="125"/>
    <x v="0"/>
    <x v="0"/>
    <x v="2"/>
    <x v="2"/>
    <n v="23102.23"/>
  </r>
  <r>
    <x v="125"/>
    <x v="0"/>
    <x v="0"/>
    <x v="2"/>
    <x v="3"/>
    <n v="11200.05"/>
  </r>
  <r>
    <x v="125"/>
    <x v="0"/>
    <x v="0"/>
    <x v="2"/>
    <x v="4"/>
    <n v="84331.27"/>
  </r>
  <r>
    <x v="125"/>
    <x v="0"/>
    <x v="0"/>
    <x v="2"/>
    <x v="5"/>
    <n v="55806.6"/>
  </r>
  <r>
    <x v="125"/>
    <x v="0"/>
    <x v="0"/>
    <x v="3"/>
    <x v="1"/>
    <n v="1065318.05"/>
  </r>
  <r>
    <x v="125"/>
    <x v="0"/>
    <x v="0"/>
    <x v="3"/>
    <x v="2"/>
    <n v="1883.7"/>
  </r>
  <r>
    <x v="125"/>
    <x v="0"/>
    <x v="0"/>
    <x v="3"/>
    <x v="3"/>
    <n v="49239.14"/>
  </r>
  <r>
    <x v="125"/>
    <x v="0"/>
    <x v="0"/>
    <x v="3"/>
    <x v="4"/>
    <n v="6100"/>
  </r>
  <r>
    <x v="125"/>
    <x v="0"/>
    <x v="0"/>
    <x v="3"/>
    <x v="5"/>
    <n v="18293.55"/>
  </r>
  <r>
    <x v="125"/>
    <x v="0"/>
    <x v="0"/>
    <x v="4"/>
    <x v="7"/>
    <n v="251260.29"/>
  </r>
  <r>
    <x v="125"/>
    <x v="0"/>
    <x v="0"/>
    <x v="4"/>
    <x v="8"/>
    <n v="81927.070000000007"/>
  </r>
  <r>
    <x v="125"/>
    <x v="0"/>
    <x v="0"/>
    <x v="4"/>
    <x v="9"/>
    <n v="513320.06"/>
  </r>
  <r>
    <x v="125"/>
    <x v="0"/>
    <x v="0"/>
    <x v="4"/>
    <x v="10"/>
    <n v="136088.81"/>
  </r>
  <r>
    <x v="125"/>
    <x v="0"/>
    <x v="0"/>
    <x v="4"/>
    <x v="11"/>
    <n v="4837.28"/>
  </r>
  <r>
    <x v="125"/>
    <x v="0"/>
    <x v="0"/>
    <x v="4"/>
    <x v="12"/>
    <n v="1655.34"/>
  </r>
  <r>
    <x v="125"/>
    <x v="0"/>
    <x v="0"/>
    <x v="4"/>
    <x v="13"/>
    <n v="21182.54"/>
  </r>
  <r>
    <x v="125"/>
    <x v="0"/>
    <x v="0"/>
    <x v="4"/>
    <x v="14"/>
    <n v="15478.37"/>
  </r>
  <r>
    <x v="125"/>
    <x v="0"/>
    <x v="0"/>
    <x v="4"/>
    <x v="15"/>
    <n v="549016.17000000004"/>
  </r>
  <r>
    <x v="125"/>
    <x v="0"/>
    <x v="0"/>
    <x v="4"/>
    <x v="16"/>
    <n v="417136.48"/>
  </r>
  <r>
    <x v="125"/>
    <x v="0"/>
    <x v="0"/>
    <x v="4"/>
    <x v="56"/>
    <n v="10570.72"/>
  </r>
  <r>
    <x v="125"/>
    <x v="0"/>
    <x v="0"/>
    <x v="5"/>
    <x v="18"/>
    <n v="216839.42"/>
  </r>
  <r>
    <x v="125"/>
    <x v="0"/>
    <x v="0"/>
    <x v="5"/>
    <x v="19"/>
    <n v="33754.019999999997"/>
  </r>
  <r>
    <x v="125"/>
    <x v="0"/>
    <x v="0"/>
    <x v="5"/>
    <x v="20"/>
    <n v="106280.15"/>
  </r>
  <r>
    <x v="125"/>
    <x v="0"/>
    <x v="0"/>
    <x v="5"/>
    <x v="21"/>
    <n v="31954.85"/>
  </r>
  <r>
    <x v="125"/>
    <x v="0"/>
    <x v="0"/>
    <x v="5"/>
    <x v="22"/>
    <n v="49272.160000000003"/>
  </r>
  <r>
    <x v="125"/>
    <x v="0"/>
    <x v="0"/>
    <x v="6"/>
    <x v="23"/>
    <n v="318.27999999999997"/>
  </r>
  <r>
    <x v="125"/>
    <x v="0"/>
    <x v="0"/>
    <x v="6"/>
    <x v="25"/>
    <n v="117918.96"/>
  </r>
  <r>
    <x v="125"/>
    <x v="0"/>
    <x v="0"/>
    <x v="6"/>
    <x v="57"/>
    <n v="41875.17"/>
  </r>
  <r>
    <x v="125"/>
    <x v="0"/>
    <x v="0"/>
    <x v="6"/>
    <x v="26"/>
    <n v="23118.34"/>
  </r>
  <r>
    <x v="125"/>
    <x v="0"/>
    <x v="0"/>
    <x v="6"/>
    <x v="27"/>
    <n v="304790.76"/>
  </r>
  <r>
    <x v="125"/>
    <x v="0"/>
    <x v="0"/>
    <x v="6"/>
    <x v="28"/>
    <n v="23840"/>
  </r>
  <r>
    <x v="125"/>
    <x v="0"/>
    <x v="0"/>
    <x v="6"/>
    <x v="29"/>
    <n v="15607.8"/>
  </r>
  <r>
    <x v="125"/>
    <x v="0"/>
    <x v="0"/>
    <x v="6"/>
    <x v="30"/>
    <n v="53293.34"/>
  </r>
  <r>
    <x v="125"/>
    <x v="0"/>
    <x v="0"/>
    <x v="6"/>
    <x v="31"/>
    <n v="32932.22"/>
  </r>
  <r>
    <x v="125"/>
    <x v="0"/>
    <x v="0"/>
    <x v="6"/>
    <x v="32"/>
    <n v="11286.81"/>
  </r>
  <r>
    <x v="125"/>
    <x v="0"/>
    <x v="0"/>
    <x v="6"/>
    <x v="33"/>
    <n v="163352.9"/>
  </r>
  <r>
    <x v="125"/>
    <x v="0"/>
    <x v="0"/>
    <x v="6"/>
    <x v="34"/>
    <n v="4769.1099999999997"/>
  </r>
  <r>
    <x v="125"/>
    <x v="0"/>
    <x v="0"/>
    <x v="6"/>
    <x v="35"/>
    <n v="156028.23000000001"/>
  </r>
  <r>
    <x v="125"/>
    <x v="0"/>
    <x v="0"/>
    <x v="6"/>
    <x v="36"/>
    <n v="13223.76"/>
  </r>
  <r>
    <x v="125"/>
    <x v="0"/>
    <x v="0"/>
    <x v="6"/>
    <x v="59"/>
    <n v="16340.61"/>
  </r>
  <r>
    <x v="125"/>
    <x v="0"/>
    <x v="0"/>
    <x v="6"/>
    <x v="51"/>
    <n v="22918.28"/>
  </r>
  <r>
    <x v="125"/>
    <x v="0"/>
    <x v="0"/>
    <x v="6"/>
    <x v="67"/>
    <n v="120"/>
  </r>
  <r>
    <x v="125"/>
    <x v="0"/>
    <x v="0"/>
    <x v="6"/>
    <x v="37"/>
    <n v="100807.63"/>
  </r>
  <r>
    <x v="125"/>
    <x v="0"/>
    <x v="0"/>
    <x v="6"/>
    <x v="38"/>
    <n v="102922.1"/>
  </r>
  <r>
    <x v="125"/>
    <x v="0"/>
    <x v="0"/>
    <x v="6"/>
    <x v="39"/>
    <n v="1726.68"/>
  </r>
  <r>
    <x v="125"/>
    <x v="0"/>
    <x v="0"/>
    <x v="6"/>
    <x v="41"/>
    <n v="208759.48"/>
  </r>
  <r>
    <x v="125"/>
    <x v="0"/>
    <x v="0"/>
    <x v="6"/>
    <x v="43"/>
    <n v="4019"/>
  </r>
  <r>
    <x v="125"/>
    <x v="0"/>
    <x v="0"/>
    <x v="6"/>
    <x v="60"/>
    <n v="63256.91"/>
  </r>
  <r>
    <x v="125"/>
    <x v="0"/>
    <x v="0"/>
    <x v="6"/>
    <x v="45"/>
    <n v="159883.38"/>
  </r>
  <r>
    <x v="125"/>
    <x v="0"/>
    <x v="0"/>
    <x v="6"/>
    <x v="46"/>
    <n v="22028.66"/>
  </r>
  <r>
    <x v="125"/>
    <x v="0"/>
    <x v="0"/>
    <x v="7"/>
    <x v="43"/>
    <n v="11230.32"/>
  </r>
  <r>
    <x v="125"/>
    <x v="0"/>
    <x v="0"/>
    <x v="8"/>
    <x v="62"/>
    <n v="756"/>
  </r>
  <r>
    <x v="125"/>
    <x v="0"/>
    <x v="0"/>
    <x v="8"/>
    <x v="64"/>
    <n v="15969.1"/>
  </r>
  <r>
    <x v="125"/>
    <x v="0"/>
    <x v="0"/>
    <x v="8"/>
    <x v="48"/>
    <n v="93052.98"/>
  </r>
  <r>
    <x v="125"/>
    <x v="0"/>
    <x v="1"/>
    <x v="0"/>
    <x v="0"/>
    <n v="110266.14"/>
  </r>
  <r>
    <x v="125"/>
    <x v="0"/>
    <x v="1"/>
    <x v="2"/>
    <x v="1"/>
    <n v="75875"/>
  </r>
  <r>
    <x v="125"/>
    <x v="0"/>
    <x v="1"/>
    <x v="2"/>
    <x v="2"/>
    <n v="36166.42"/>
  </r>
  <r>
    <x v="125"/>
    <x v="0"/>
    <x v="1"/>
    <x v="2"/>
    <x v="3"/>
    <n v="343.05"/>
  </r>
  <r>
    <x v="125"/>
    <x v="0"/>
    <x v="1"/>
    <x v="2"/>
    <x v="4"/>
    <n v="102736.53"/>
  </r>
  <r>
    <x v="125"/>
    <x v="0"/>
    <x v="1"/>
    <x v="2"/>
    <x v="5"/>
    <n v="7119.64"/>
  </r>
  <r>
    <x v="125"/>
    <x v="0"/>
    <x v="1"/>
    <x v="3"/>
    <x v="1"/>
    <n v="363201.94"/>
  </r>
  <r>
    <x v="125"/>
    <x v="0"/>
    <x v="1"/>
    <x v="3"/>
    <x v="2"/>
    <n v="46301.23"/>
  </r>
  <r>
    <x v="125"/>
    <x v="0"/>
    <x v="1"/>
    <x v="3"/>
    <x v="3"/>
    <n v="5883.7"/>
  </r>
  <r>
    <x v="125"/>
    <x v="0"/>
    <x v="1"/>
    <x v="3"/>
    <x v="4"/>
    <n v="137542.71"/>
  </r>
  <r>
    <x v="125"/>
    <x v="0"/>
    <x v="1"/>
    <x v="3"/>
    <x v="5"/>
    <n v="1833.31"/>
  </r>
  <r>
    <x v="125"/>
    <x v="0"/>
    <x v="1"/>
    <x v="4"/>
    <x v="7"/>
    <n v="16545.45"/>
  </r>
  <r>
    <x v="125"/>
    <x v="0"/>
    <x v="1"/>
    <x v="4"/>
    <x v="8"/>
    <n v="41234.94"/>
  </r>
  <r>
    <x v="125"/>
    <x v="0"/>
    <x v="1"/>
    <x v="4"/>
    <x v="9"/>
    <n v="28801.439999999999"/>
  </r>
  <r>
    <x v="125"/>
    <x v="0"/>
    <x v="1"/>
    <x v="4"/>
    <x v="10"/>
    <n v="58090.92"/>
  </r>
  <r>
    <x v="125"/>
    <x v="0"/>
    <x v="1"/>
    <x v="4"/>
    <x v="11"/>
    <n v="309.81"/>
  </r>
  <r>
    <x v="125"/>
    <x v="0"/>
    <x v="1"/>
    <x v="4"/>
    <x v="12"/>
    <n v="777.6"/>
  </r>
  <r>
    <x v="125"/>
    <x v="0"/>
    <x v="1"/>
    <x v="4"/>
    <x v="13"/>
    <n v="1813.49"/>
  </r>
  <r>
    <x v="125"/>
    <x v="0"/>
    <x v="1"/>
    <x v="4"/>
    <x v="14"/>
    <n v="7870.15"/>
  </r>
  <r>
    <x v="125"/>
    <x v="0"/>
    <x v="1"/>
    <x v="4"/>
    <x v="15"/>
    <n v="14875.6"/>
  </r>
  <r>
    <x v="125"/>
    <x v="0"/>
    <x v="1"/>
    <x v="4"/>
    <x v="16"/>
    <n v="124407.75"/>
  </r>
  <r>
    <x v="125"/>
    <x v="0"/>
    <x v="1"/>
    <x v="5"/>
    <x v="18"/>
    <n v="706.34"/>
  </r>
  <r>
    <x v="125"/>
    <x v="0"/>
    <x v="1"/>
    <x v="6"/>
    <x v="24"/>
    <n v="8442.0400000000009"/>
  </r>
  <r>
    <x v="125"/>
    <x v="0"/>
    <x v="1"/>
    <x v="6"/>
    <x v="27"/>
    <n v="5029.1400000000003"/>
  </r>
  <r>
    <x v="125"/>
    <x v="0"/>
    <x v="1"/>
    <x v="6"/>
    <x v="30"/>
    <n v="730.6"/>
  </r>
  <r>
    <x v="125"/>
    <x v="0"/>
    <x v="1"/>
    <x v="6"/>
    <x v="43"/>
    <n v="2575"/>
  </r>
  <r>
    <x v="125"/>
    <x v="0"/>
    <x v="1"/>
    <x v="6"/>
    <x v="46"/>
    <n v="3967.25"/>
  </r>
  <r>
    <x v="125"/>
    <x v="0"/>
    <x v="1"/>
    <x v="7"/>
    <x v="43"/>
    <n v="3118.1"/>
  </r>
  <r>
    <x v="126"/>
    <x v="0"/>
    <x v="0"/>
    <x v="0"/>
    <x v="0"/>
    <n v="77728.02"/>
  </r>
  <r>
    <x v="126"/>
    <x v="0"/>
    <x v="0"/>
    <x v="1"/>
    <x v="0"/>
    <n v="-75849.56"/>
  </r>
  <r>
    <x v="126"/>
    <x v="0"/>
    <x v="0"/>
    <x v="2"/>
    <x v="1"/>
    <n v="4318930.6100000003"/>
  </r>
  <r>
    <x v="126"/>
    <x v="0"/>
    <x v="0"/>
    <x v="2"/>
    <x v="2"/>
    <n v="53947.18"/>
  </r>
  <r>
    <x v="126"/>
    <x v="0"/>
    <x v="0"/>
    <x v="2"/>
    <x v="3"/>
    <n v="95095.83"/>
  </r>
  <r>
    <x v="126"/>
    <x v="0"/>
    <x v="0"/>
    <x v="2"/>
    <x v="4"/>
    <n v="13360.9"/>
  </r>
  <r>
    <x v="126"/>
    <x v="0"/>
    <x v="0"/>
    <x v="2"/>
    <x v="5"/>
    <n v="4957.18"/>
  </r>
  <r>
    <x v="126"/>
    <x v="0"/>
    <x v="0"/>
    <x v="2"/>
    <x v="54"/>
    <n v="16515"/>
  </r>
  <r>
    <x v="126"/>
    <x v="0"/>
    <x v="0"/>
    <x v="3"/>
    <x v="1"/>
    <n v="1755077.63"/>
  </r>
  <r>
    <x v="126"/>
    <x v="0"/>
    <x v="0"/>
    <x v="3"/>
    <x v="2"/>
    <n v="28360.15"/>
  </r>
  <r>
    <x v="126"/>
    <x v="0"/>
    <x v="0"/>
    <x v="3"/>
    <x v="3"/>
    <n v="63168.52"/>
  </r>
  <r>
    <x v="126"/>
    <x v="0"/>
    <x v="0"/>
    <x v="3"/>
    <x v="5"/>
    <n v="12853.39"/>
  </r>
  <r>
    <x v="126"/>
    <x v="0"/>
    <x v="0"/>
    <x v="4"/>
    <x v="7"/>
    <n v="337708.67"/>
  </r>
  <r>
    <x v="126"/>
    <x v="0"/>
    <x v="0"/>
    <x v="4"/>
    <x v="8"/>
    <n v="134996.38"/>
  </r>
  <r>
    <x v="126"/>
    <x v="0"/>
    <x v="0"/>
    <x v="4"/>
    <x v="9"/>
    <n v="688347.77"/>
  </r>
  <r>
    <x v="126"/>
    <x v="0"/>
    <x v="0"/>
    <x v="4"/>
    <x v="10"/>
    <n v="244777.22"/>
  </r>
  <r>
    <x v="126"/>
    <x v="0"/>
    <x v="0"/>
    <x v="4"/>
    <x v="11"/>
    <n v="6600.36"/>
  </r>
  <r>
    <x v="126"/>
    <x v="0"/>
    <x v="0"/>
    <x v="4"/>
    <x v="12"/>
    <n v="2759"/>
  </r>
  <r>
    <x v="126"/>
    <x v="0"/>
    <x v="0"/>
    <x v="4"/>
    <x v="13"/>
    <n v="23444.9"/>
  </r>
  <r>
    <x v="126"/>
    <x v="0"/>
    <x v="0"/>
    <x v="4"/>
    <x v="14"/>
    <n v="20844.57"/>
  </r>
  <r>
    <x v="126"/>
    <x v="0"/>
    <x v="0"/>
    <x v="4"/>
    <x v="15"/>
    <n v="713367.78"/>
  </r>
  <r>
    <x v="126"/>
    <x v="0"/>
    <x v="0"/>
    <x v="4"/>
    <x v="16"/>
    <n v="641155.19999999995"/>
  </r>
  <r>
    <x v="126"/>
    <x v="0"/>
    <x v="0"/>
    <x v="5"/>
    <x v="18"/>
    <n v="272277.90999999997"/>
  </r>
  <r>
    <x v="126"/>
    <x v="0"/>
    <x v="0"/>
    <x v="5"/>
    <x v="19"/>
    <n v="31162.09"/>
  </r>
  <r>
    <x v="126"/>
    <x v="0"/>
    <x v="0"/>
    <x v="5"/>
    <x v="20"/>
    <n v="10143.780000000001"/>
  </r>
  <r>
    <x v="126"/>
    <x v="0"/>
    <x v="0"/>
    <x v="5"/>
    <x v="21"/>
    <n v="27077.919999999998"/>
  </r>
  <r>
    <x v="126"/>
    <x v="0"/>
    <x v="0"/>
    <x v="5"/>
    <x v="22"/>
    <n v="56176.5"/>
  </r>
  <r>
    <x v="126"/>
    <x v="0"/>
    <x v="0"/>
    <x v="6"/>
    <x v="23"/>
    <n v="33846.9"/>
  </r>
  <r>
    <x v="126"/>
    <x v="0"/>
    <x v="0"/>
    <x v="6"/>
    <x v="25"/>
    <n v="752.89"/>
  </r>
  <r>
    <x v="126"/>
    <x v="0"/>
    <x v="0"/>
    <x v="6"/>
    <x v="57"/>
    <n v="9700"/>
  </r>
  <r>
    <x v="126"/>
    <x v="0"/>
    <x v="0"/>
    <x v="6"/>
    <x v="26"/>
    <n v="17959.060000000001"/>
  </r>
  <r>
    <x v="126"/>
    <x v="0"/>
    <x v="0"/>
    <x v="6"/>
    <x v="27"/>
    <n v="154904.5"/>
  </r>
  <r>
    <x v="126"/>
    <x v="0"/>
    <x v="0"/>
    <x v="6"/>
    <x v="28"/>
    <n v="4281"/>
  </r>
  <r>
    <x v="126"/>
    <x v="0"/>
    <x v="0"/>
    <x v="6"/>
    <x v="50"/>
    <n v="705.98"/>
  </r>
  <r>
    <x v="126"/>
    <x v="0"/>
    <x v="0"/>
    <x v="6"/>
    <x v="30"/>
    <n v="100"/>
  </r>
  <r>
    <x v="126"/>
    <x v="0"/>
    <x v="0"/>
    <x v="6"/>
    <x v="31"/>
    <n v="36652.39"/>
  </r>
  <r>
    <x v="126"/>
    <x v="0"/>
    <x v="0"/>
    <x v="6"/>
    <x v="32"/>
    <n v="18377.28"/>
  </r>
  <r>
    <x v="126"/>
    <x v="0"/>
    <x v="0"/>
    <x v="6"/>
    <x v="33"/>
    <n v="76520.73"/>
  </r>
  <r>
    <x v="126"/>
    <x v="0"/>
    <x v="0"/>
    <x v="6"/>
    <x v="34"/>
    <n v="7917.44"/>
  </r>
  <r>
    <x v="126"/>
    <x v="0"/>
    <x v="0"/>
    <x v="6"/>
    <x v="35"/>
    <n v="40028.51"/>
  </r>
  <r>
    <x v="126"/>
    <x v="0"/>
    <x v="0"/>
    <x v="6"/>
    <x v="36"/>
    <n v="1459.4"/>
  </r>
  <r>
    <x v="126"/>
    <x v="0"/>
    <x v="0"/>
    <x v="6"/>
    <x v="59"/>
    <n v="1288.3900000000001"/>
  </r>
  <r>
    <x v="126"/>
    <x v="0"/>
    <x v="0"/>
    <x v="6"/>
    <x v="68"/>
    <n v="16574.900000000001"/>
  </r>
  <r>
    <x v="126"/>
    <x v="0"/>
    <x v="0"/>
    <x v="6"/>
    <x v="37"/>
    <n v="125290"/>
  </r>
  <r>
    <x v="126"/>
    <x v="0"/>
    <x v="0"/>
    <x v="6"/>
    <x v="38"/>
    <n v="75628.490000000005"/>
  </r>
  <r>
    <x v="126"/>
    <x v="0"/>
    <x v="0"/>
    <x v="6"/>
    <x v="39"/>
    <n v="8239.23"/>
  </r>
  <r>
    <x v="126"/>
    <x v="0"/>
    <x v="0"/>
    <x v="6"/>
    <x v="41"/>
    <n v="184135.67"/>
  </r>
  <r>
    <x v="126"/>
    <x v="0"/>
    <x v="0"/>
    <x v="6"/>
    <x v="43"/>
    <n v="19837.59"/>
  </r>
  <r>
    <x v="126"/>
    <x v="0"/>
    <x v="0"/>
    <x v="6"/>
    <x v="60"/>
    <n v="43095.29"/>
  </r>
  <r>
    <x v="126"/>
    <x v="0"/>
    <x v="0"/>
    <x v="6"/>
    <x v="45"/>
    <n v="113607.37"/>
  </r>
  <r>
    <x v="126"/>
    <x v="0"/>
    <x v="0"/>
    <x v="6"/>
    <x v="46"/>
    <n v="20383.37"/>
  </r>
  <r>
    <x v="126"/>
    <x v="0"/>
    <x v="0"/>
    <x v="7"/>
    <x v="43"/>
    <n v="11260.03"/>
  </r>
  <r>
    <x v="126"/>
    <x v="0"/>
    <x v="0"/>
    <x v="8"/>
    <x v="62"/>
    <n v="3214.78"/>
  </r>
  <r>
    <x v="126"/>
    <x v="0"/>
    <x v="0"/>
    <x v="8"/>
    <x v="48"/>
    <n v="1134"/>
  </r>
  <r>
    <x v="126"/>
    <x v="0"/>
    <x v="1"/>
    <x v="0"/>
    <x v="0"/>
    <n v="42369.83"/>
  </r>
  <r>
    <x v="126"/>
    <x v="0"/>
    <x v="1"/>
    <x v="1"/>
    <x v="0"/>
    <n v="-44248.29"/>
  </r>
  <r>
    <x v="126"/>
    <x v="0"/>
    <x v="1"/>
    <x v="2"/>
    <x v="1"/>
    <n v="153062.46"/>
  </r>
  <r>
    <x v="126"/>
    <x v="0"/>
    <x v="1"/>
    <x v="2"/>
    <x v="2"/>
    <n v="58779.54"/>
  </r>
  <r>
    <x v="126"/>
    <x v="0"/>
    <x v="1"/>
    <x v="2"/>
    <x v="3"/>
    <n v="115562.88"/>
  </r>
  <r>
    <x v="126"/>
    <x v="0"/>
    <x v="1"/>
    <x v="2"/>
    <x v="4"/>
    <n v="99813.79"/>
  </r>
  <r>
    <x v="126"/>
    <x v="0"/>
    <x v="1"/>
    <x v="2"/>
    <x v="5"/>
    <n v="39933.79"/>
  </r>
  <r>
    <x v="126"/>
    <x v="0"/>
    <x v="1"/>
    <x v="3"/>
    <x v="1"/>
    <n v="183721.15"/>
  </r>
  <r>
    <x v="126"/>
    <x v="0"/>
    <x v="1"/>
    <x v="3"/>
    <x v="2"/>
    <n v="14444.92"/>
  </r>
  <r>
    <x v="126"/>
    <x v="0"/>
    <x v="1"/>
    <x v="3"/>
    <x v="3"/>
    <n v="-933.74"/>
  </r>
  <r>
    <x v="126"/>
    <x v="0"/>
    <x v="1"/>
    <x v="3"/>
    <x v="4"/>
    <n v="115266.55"/>
  </r>
  <r>
    <x v="126"/>
    <x v="0"/>
    <x v="1"/>
    <x v="3"/>
    <x v="5"/>
    <n v="13400.87"/>
  </r>
  <r>
    <x v="126"/>
    <x v="0"/>
    <x v="1"/>
    <x v="4"/>
    <x v="7"/>
    <n v="34545.040000000001"/>
  </r>
  <r>
    <x v="126"/>
    <x v="0"/>
    <x v="1"/>
    <x v="4"/>
    <x v="8"/>
    <n v="24470.61"/>
  </r>
  <r>
    <x v="126"/>
    <x v="0"/>
    <x v="1"/>
    <x v="4"/>
    <x v="9"/>
    <n v="57770.720000000001"/>
  </r>
  <r>
    <x v="126"/>
    <x v="0"/>
    <x v="1"/>
    <x v="4"/>
    <x v="10"/>
    <n v="30097.01"/>
  </r>
  <r>
    <x v="126"/>
    <x v="0"/>
    <x v="1"/>
    <x v="4"/>
    <x v="11"/>
    <n v="690.2"/>
  </r>
  <r>
    <x v="126"/>
    <x v="0"/>
    <x v="1"/>
    <x v="4"/>
    <x v="12"/>
    <n v="477.81"/>
  </r>
  <r>
    <x v="126"/>
    <x v="0"/>
    <x v="1"/>
    <x v="4"/>
    <x v="13"/>
    <n v="3387"/>
  </r>
  <r>
    <x v="126"/>
    <x v="0"/>
    <x v="1"/>
    <x v="4"/>
    <x v="14"/>
    <n v="2766.36"/>
  </r>
  <r>
    <x v="126"/>
    <x v="0"/>
    <x v="1"/>
    <x v="4"/>
    <x v="15"/>
    <n v="34027.550000000003"/>
  </r>
  <r>
    <x v="126"/>
    <x v="0"/>
    <x v="1"/>
    <x v="4"/>
    <x v="16"/>
    <n v="42653.63"/>
  </r>
  <r>
    <x v="126"/>
    <x v="0"/>
    <x v="1"/>
    <x v="5"/>
    <x v="18"/>
    <n v="88451.74"/>
  </r>
  <r>
    <x v="126"/>
    <x v="0"/>
    <x v="1"/>
    <x v="5"/>
    <x v="19"/>
    <n v="5943.39"/>
  </r>
  <r>
    <x v="126"/>
    <x v="0"/>
    <x v="1"/>
    <x v="5"/>
    <x v="20"/>
    <n v="117681.84"/>
  </r>
  <r>
    <x v="126"/>
    <x v="0"/>
    <x v="1"/>
    <x v="5"/>
    <x v="22"/>
    <n v="52775.86"/>
  </r>
  <r>
    <x v="126"/>
    <x v="0"/>
    <x v="1"/>
    <x v="6"/>
    <x v="23"/>
    <n v="-300"/>
  </r>
  <r>
    <x v="126"/>
    <x v="0"/>
    <x v="1"/>
    <x v="6"/>
    <x v="24"/>
    <n v="20883.900000000001"/>
  </r>
  <r>
    <x v="126"/>
    <x v="0"/>
    <x v="1"/>
    <x v="6"/>
    <x v="57"/>
    <n v="103290.57"/>
  </r>
  <r>
    <x v="126"/>
    <x v="0"/>
    <x v="1"/>
    <x v="6"/>
    <x v="27"/>
    <n v="70546.58"/>
  </r>
  <r>
    <x v="126"/>
    <x v="0"/>
    <x v="1"/>
    <x v="6"/>
    <x v="31"/>
    <n v="3178.94"/>
  </r>
  <r>
    <x v="126"/>
    <x v="0"/>
    <x v="1"/>
    <x v="6"/>
    <x v="35"/>
    <n v="1477.7"/>
  </r>
  <r>
    <x v="126"/>
    <x v="0"/>
    <x v="1"/>
    <x v="6"/>
    <x v="36"/>
    <n v="8919.56"/>
  </r>
  <r>
    <x v="126"/>
    <x v="0"/>
    <x v="1"/>
    <x v="6"/>
    <x v="59"/>
    <n v="6287.23"/>
  </r>
  <r>
    <x v="126"/>
    <x v="0"/>
    <x v="1"/>
    <x v="6"/>
    <x v="51"/>
    <n v="1188"/>
  </r>
  <r>
    <x v="126"/>
    <x v="0"/>
    <x v="1"/>
    <x v="6"/>
    <x v="38"/>
    <n v="32290.21"/>
  </r>
  <r>
    <x v="126"/>
    <x v="0"/>
    <x v="1"/>
    <x v="6"/>
    <x v="39"/>
    <n v="252"/>
  </r>
  <r>
    <x v="126"/>
    <x v="0"/>
    <x v="1"/>
    <x v="6"/>
    <x v="43"/>
    <n v="3589"/>
  </r>
  <r>
    <x v="126"/>
    <x v="0"/>
    <x v="1"/>
    <x v="6"/>
    <x v="46"/>
    <n v="8072.35"/>
  </r>
  <r>
    <x v="126"/>
    <x v="0"/>
    <x v="1"/>
    <x v="7"/>
    <x v="43"/>
    <n v="4179.34"/>
  </r>
  <r>
    <x v="126"/>
    <x v="0"/>
    <x v="1"/>
    <x v="8"/>
    <x v="62"/>
    <n v="1079.98"/>
  </r>
  <r>
    <x v="126"/>
    <x v="0"/>
    <x v="1"/>
    <x v="8"/>
    <x v="64"/>
    <n v="46230.76"/>
  </r>
  <r>
    <x v="127"/>
    <x v="0"/>
    <x v="0"/>
    <x v="1"/>
    <x v="0"/>
    <n v="-47952.7"/>
  </r>
  <r>
    <x v="127"/>
    <x v="0"/>
    <x v="0"/>
    <x v="2"/>
    <x v="1"/>
    <n v="730657.38"/>
  </r>
  <r>
    <x v="127"/>
    <x v="0"/>
    <x v="0"/>
    <x v="2"/>
    <x v="2"/>
    <n v="6373.28"/>
  </r>
  <r>
    <x v="127"/>
    <x v="0"/>
    <x v="0"/>
    <x v="2"/>
    <x v="3"/>
    <n v="13492.58"/>
  </r>
  <r>
    <x v="127"/>
    <x v="0"/>
    <x v="0"/>
    <x v="2"/>
    <x v="4"/>
    <n v="16792.73"/>
  </r>
  <r>
    <x v="127"/>
    <x v="0"/>
    <x v="0"/>
    <x v="2"/>
    <x v="5"/>
    <n v="2390.85"/>
  </r>
  <r>
    <x v="127"/>
    <x v="0"/>
    <x v="0"/>
    <x v="3"/>
    <x v="1"/>
    <n v="414144.83"/>
  </r>
  <r>
    <x v="127"/>
    <x v="0"/>
    <x v="0"/>
    <x v="3"/>
    <x v="2"/>
    <n v="6513.89"/>
  </r>
  <r>
    <x v="127"/>
    <x v="0"/>
    <x v="0"/>
    <x v="3"/>
    <x v="3"/>
    <n v="7148.34"/>
  </r>
  <r>
    <x v="127"/>
    <x v="0"/>
    <x v="0"/>
    <x v="3"/>
    <x v="4"/>
    <n v="3150"/>
  </r>
  <r>
    <x v="127"/>
    <x v="0"/>
    <x v="0"/>
    <x v="3"/>
    <x v="5"/>
    <n v="1128"/>
  </r>
  <r>
    <x v="127"/>
    <x v="0"/>
    <x v="0"/>
    <x v="4"/>
    <x v="6"/>
    <n v="34641.17"/>
  </r>
  <r>
    <x v="127"/>
    <x v="0"/>
    <x v="0"/>
    <x v="4"/>
    <x v="55"/>
    <n v="2682.09"/>
  </r>
  <r>
    <x v="127"/>
    <x v="0"/>
    <x v="0"/>
    <x v="4"/>
    <x v="7"/>
    <n v="57125.74"/>
  </r>
  <r>
    <x v="127"/>
    <x v="0"/>
    <x v="0"/>
    <x v="4"/>
    <x v="8"/>
    <n v="32090.3"/>
  </r>
  <r>
    <x v="127"/>
    <x v="0"/>
    <x v="0"/>
    <x v="4"/>
    <x v="9"/>
    <n v="114987.85"/>
  </r>
  <r>
    <x v="127"/>
    <x v="0"/>
    <x v="0"/>
    <x v="4"/>
    <x v="10"/>
    <n v="54182.2"/>
  </r>
  <r>
    <x v="127"/>
    <x v="0"/>
    <x v="0"/>
    <x v="4"/>
    <x v="11"/>
    <n v="1439.42"/>
  </r>
  <r>
    <x v="127"/>
    <x v="0"/>
    <x v="0"/>
    <x v="4"/>
    <x v="12"/>
    <n v="764.46"/>
  </r>
  <r>
    <x v="127"/>
    <x v="0"/>
    <x v="0"/>
    <x v="4"/>
    <x v="13"/>
    <n v="3970.73"/>
  </r>
  <r>
    <x v="127"/>
    <x v="0"/>
    <x v="0"/>
    <x v="4"/>
    <x v="14"/>
    <n v="13813.32"/>
  </r>
  <r>
    <x v="127"/>
    <x v="0"/>
    <x v="0"/>
    <x v="4"/>
    <x v="15"/>
    <n v="73359.240000000005"/>
  </r>
  <r>
    <x v="127"/>
    <x v="0"/>
    <x v="0"/>
    <x v="4"/>
    <x v="16"/>
    <n v="94136.3"/>
  </r>
  <r>
    <x v="127"/>
    <x v="0"/>
    <x v="0"/>
    <x v="4"/>
    <x v="17"/>
    <n v="1863.09"/>
  </r>
  <r>
    <x v="127"/>
    <x v="0"/>
    <x v="0"/>
    <x v="4"/>
    <x v="56"/>
    <n v="2267.44"/>
  </r>
  <r>
    <x v="127"/>
    <x v="0"/>
    <x v="0"/>
    <x v="5"/>
    <x v="18"/>
    <n v="37029.58"/>
  </r>
  <r>
    <x v="127"/>
    <x v="0"/>
    <x v="0"/>
    <x v="5"/>
    <x v="19"/>
    <n v="7816.89"/>
  </r>
  <r>
    <x v="127"/>
    <x v="0"/>
    <x v="0"/>
    <x v="5"/>
    <x v="20"/>
    <n v="23933.439999999999"/>
  </r>
  <r>
    <x v="127"/>
    <x v="0"/>
    <x v="0"/>
    <x v="5"/>
    <x v="21"/>
    <n v="12093.83"/>
  </r>
  <r>
    <x v="127"/>
    <x v="0"/>
    <x v="0"/>
    <x v="5"/>
    <x v="22"/>
    <n v="26728.43"/>
  </r>
  <r>
    <x v="127"/>
    <x v="0"/>
    <x v="0"/>
    <x v="6"/>
    <x v="24"/>
    <n v="977.3"/>
  </r>
  <r>
    <x v="127"/>
    <x v="0"/>
    <x v="0"/>
    <x v="6"/>
    <x v="25"/>
    <n v="134003.64000000001"/>
  </r>
  <r>
    <x v="127"/>
    <x v="0"/>
    <x v="0"/>
    <x v="6"/>
    <x v="26"/>
    <n v="8317.51"/>
  </r>
  <r>
    <x v="127"/>
    <x v="0"/>
    <x v="0"/>
    <x v="6"/>
    <x v="27"/>
    <n v="4287.12"/>
  </r>
  <r>
    <x v="127"/>
    <x v="0"/>
    <x v="0"/>
    <x v="6"/>
    <x v="30"/>
    <n v="2671.38"/>
  </r>
  <r>
    <x v="127"/>
    <x v="0"/>
    <x v="0"/>
    <x v="6"/>
    <x v="33"/>
    <n v="11446.57"/>
  </r>
  <r>
    <x v="127"/>
    <x v="0"/>
    <x v="0"/>
    <x v="6"/>
    <x v="35"/>
    <n v="14402.51"/>
  </r>
  <r>
    <x v="127"/>
    <x v="0"/>
    <x v="0"/>
    <x v="6"/>
    <x v="36"/>
    <n v="5805.18"/>
  </r>
  <r>
    <x v="127"/>
    <x v="0"/>
    <x v="0"/>
    <x v="6"/>
    <x v="59"/>
    <n v="117"/>
  </r>
  <r>
    <x v="127"/>
    <x v="0"/>
    <x v="0"/>
    <x v="6"/>
    <x v="37"/>
    <n v="14834"/>
  </r>
  <r>
    <x v="127"/>
    <x v="0"/>
    <x v="0"/>
    <x v="6"/>
    <x v="38"/>
    <n v="3549.06"/>
  </r>
  <r>
    <x v="127"/>
    <x v="0"/>
    <x v="0"/>
    <x v="6"/>
    <x v="39"/>
    <n v="3790"/>
  </r>
  <r>
    <x v="127"/>
    <x v="0"/>
    <x v="0"/>
    <x v="6"/>
    <x v="41"/>
    <n v="4942.9799999999996"/>
  </r>
  <r>
    <x v="127"/>
    <x v="0"/>
    <x v="0"/>
    <x v="6"/>
    <x v="42"/>
    <n v="3850"/>
  </r>
  <r>
    <x v="127"/>
    <x v="0"/>
    <x v="0"/>
    <x v="6"/>
    <x v="44"/>
    <n v="909.81"/>
  </r>
  <r>
    <x v="127"/>
    <x v="0"/>
    <x v="0"/>
    <x v="6"/>
    <x v="60"/>
    <n v="441.5"/>
  </r>
  <r>
    <x v="127"/>
    <x v="0"/>
    <x v="0"/>
    <x v="6"/>
    <x v="45"/>
    <n v="26454.05"/>
  </r>
  <r>
    <x v="127"/>
    <x v="0"/>
    <x v="0"/>
    <x v="6"/>
    <x v="46"/>
    <n v="15179.23"/>
  </r>
  <r>
    <x v="127"/>
    <x v="0"/>
    <x v="0"/>
    <x v="7"/>
    <x v="43"/>
    <n v="1007.53"/>
  </r>
  <r>
    <x v="127"/>
    <x v="0"/>
    <x v="0"/>
    <x v="8"/>
    <x v="62"/>
    <n v="19401"/>
  </r>
  <r>
    <x v="127"/>
    <x v="0"/>
    <x v="0"/>
    <x v="8"/>
    <x v="48"/>
    <n v="43570.8"/>
  </r>
  <r>
    <x v="127"/>
    <x v="0"/>
    <x v="1"/>
    <x v="0"/>
    <x v="0"/>
    <n v="47952.7"/>
  </r>
  <r>
    <x v="127"/>
    <x v="0"/>
    <x v="1"/>
    <x v="2"/>
    <x v="1"/>
    <n v="105349.64"/>
  </r>
  <r>
    <x v="127"/>
    <x v="0"/>
    <x v="1"/>
    <x v="2"/>
    <x v="3"/>
    <n v="1146.5999999999999"/>
  </r>
  <r>
    <x v="127"/>
    <x v="0"/>
    <x v="1"/>
    <x v="2"/>
    <x v="4"/>
    <n v="7210.6"/>
  </r>
  <r>
    <x v="127"/>
    <x v="0"/>
    <x v="1"/>
    <x v="3"/>
    <x v="1"/>
    <n v="1869.6"/>
  </r>
  <r>
    <x v="127"/>
    <x v="0"/>
    <x v="1"/>
    <x v="3"/>
    <x v="3"/>
    <n v="2423.9"/>
  </r>
  <r>
    <x v="127"/>
    <x v="0"/>
    <x v="1"/>
    <x v="3"/>
    <x v="4"/>
    <n v="15724.96"/>
  </r>
  <r>
    <x v="127"/>
    <x v="0"/>
    <x v="1"/>
    <x v="4"/>
    <x v="6"/>
    <n v="4713.99"/>
  </r>
  <r>
    <x v="127"/>
    <x v="0"/>
    <x v="1"/>
    <x v="4"/>
    <x v="55"/>
    <n v="11.01"/>
  </r>
  <r>
    <x v="127"/>
    <x v="0"/>
    <x v="1"/>
    <x v="4"/>
    <x v="7"/>
    <n v="8653.27"/>
  </r>
  <r>
    <x v="127"/>
    <x v="0"/>
    <x v="1"/>
    <x v="4"/>
    <x v="8"/>
    <n v="2046.64"/>
  </r>
  <r>
    <x v="127"/>
    <x v="0"/>
    <x v="1"/>
    <x v="4"/>
    <x v="9"/>
    <n v="17634.63"/>
  </r>
  <r>
    <x v="127"/>
    <x v="0"/>
    <x v="1"/>
    <x v="4"/>
    <x v="10"/>
    <n v="3707.26"/>
  </r>
  <r>
    <x v="127"/>
    <x v="0"/>
    <x v="1"/>
    <x v="4"/>
    <x v="11"/>
    <n v="223.15"/>
  </r>
  <r>
    <x v="127"/>
    <x v="0"/>
    <x v="1"/>
    <x v="4"/>
    <x v="12"/>
    <n v="48.62"/>
  </r>
  <r>
    <x v="127"/>
    <x v="0"/>
    <x v="1"/>
    <x v="4"/>
    <x v="13"/>
    <n v="708.2"/>
  </r>
  <r>
    <x v="127"/>
    <x v="0"/>
    <x v="1"/>
    <x v="4"/>
    <x v="14"/>
    <n v="882.21"/>
  </r>
  <r>
    <x v="127"/>
    <x v="0"/>
    <x v="1"/>
    <x v="4"/>
    <x v="15"/>
    <n v="13637.42"/>
  </r>
  <r>
    <x v="127"/>
    <x v="0"/>
    <x v="1"/>
    <x v="4"/>
    <x v="16"/>
    <n v="4153.34"/>
  </r>
  <r>
    <x v="127"/>
    <x v="0"/>
    <x v="1"/>
    <x v="4"/>
    <x v="17"/>
    <n v="432.39"/>
  </r>
  <r>
    <x v="127"/>
    <x v="0"/>
    <x v="1"/>
    <x v="4"/>
    <x v="56"/>
    <n v="28.04"/>
  </r>
  <r>
    <x v="127"/>
    <x v="0"/>
    <x v="1"/>
    <x v="5"/>
    <x v="18"/>
    <n v="1651.03"/>
  </r>
  <r>
    <x v="127"/>
    <x v="0"/>
    <x v="1"/>
    <x v="5"/>
    <x v="20"/>
    <n v="5553.23"/>
  </r>
  <r>
    <x v="127"/>
    <x v="0"/>
    <x v="1"/>
    <x v="6"/>
    <x v="27"/>
    <n v="3600"/>
  </r>
  <r>
    <x v="127"/>
    <x v="0"/>
    <x v="1"/>
    <x v="6"/>
    <x v="46"/>
    <n v="1340"/>
  </r>
  <r>
    <x v="127"/>
    <x v="0"/>
    <x v="1"/>
    <x v="7"/>
    <x v="43"/>
    <n v="165"/>
  </r>
  <r>
    <x v="128"/>
    <x v="0"/>
    <x v="0"/>
    <x v="2"/>
    <x v="1"/>
    <n v="1163833.24"/>
  </r>
  <r>
    <x v="128"/>
    <x v="0"/>
    <x v="0"/>
    <x v="2"/>
    <x v="2"/>
    <n v="3925.5"/>
  </r>
  <r>
    <x v="128"/>
    <x v="0"/>
    <x v="0"/>
    <x v="3"/>
    <x v="1"/>
    <n v="239760.98"/>
  </r>
  <r>
    <x v="128"/>
    <x v="0"/>
    <x v="0"/>
    <x v="3"/>
    <x v="2"/>
    <n v="7503.5"/>
  </r>
  <r>
    <x v="128"/>
    <x v="0"/>
    <x v="0"/>
    <x v="4"/>
    <x v="7"/>
    <n v="88309.13"/>
  </r>
  <r>
    <x v="128"/>
    <x v="0"/>
    <x v="0"/>
    <x v="4"/>
    <x v="8"/>
    <n v="18545.47"/>
  </r>
  <r>
    <x v="128"/>
    <x v="0"/>
    <x v="0"/>
    <x v="4"/>
    <x v="9"/>
    <n v="178385.96"/>
  </r>
  <r>
    <x v="128"/>
    <x v="0"/>
    <x v="0"/>
    <x v="4"/>
    <x v="10"/>
    <n v="29642.86"/>
  </r>
  <r>
    <x v="128"/>
    <x v="0"/>
    <x v="0"/>
    <x v="4"/>
    <x v="13"/>
    <n v="7004.22"/>
  </r>
  <r>
    <x v="128"/>
    <x v="0"/>
    <x v="0"/>
    <x v="4"/>
    <x v="14"/>
    <n v="3710.64"/>
  </r>
  <r>
    <x v="128"/>
    <x v="0"/>
    <x v="0"/>
    <x v="4"/>
    <x v="15"/>
    <n v="164872.49"/>
  </r>
  <r>
    <x v="128"/>
    <x v="0"/>
    <x v="0"/>
    <x v="4"/>
    <x v="16"/>
    <n v="76305.179999999993"/>
  </r>
  <r>
    <x v="128"/>
    <x v="0"/>
    <x v="0"/>
    <x v="4"/>
    <x v="17"/>
    <n v="3095.42"/>
  </r>
  <r>
    <x v="128"/>
    <x v="0"/>
    <x v="0"/>
    <x v="4"/>
    <x v="56"/>
    <n v="1766.83"/>
  </r>
  <r>
    <x v="128"/>
    <x v="0"/>
    <x v="0"/>
    <x v="5"/>
    <x v="18"/>
    <n v="68374.87"/>
  </r>
  <r>
    <x v="128"/>
    <x v="0"/>
    <x v="0"/>
    <x v="5"/>
    <x v="19"/>
    <n v="17700.02"/>
  </r>
  <r>
    <x v="128"/>
    <x v="0"/>
    <x v="0"/>
    <x v="5"/>
    <x v="21"/>
    <n v="18708.23"/>
  </r>
  <r>
    <x v="128"/>
    <x v="0"/>
    <x v="0"/>
    <x v="5"/>
    <x v="22"/>
    <n v="17821.77"/>
  </r>
  <r>
    <x v="128"/>
    <x v="0"/>
    <x v="0"/>
    <x v="6"/>
    <x v="24"/>
    <n v="403.39"/>
  </r>
  <r>
    <x v="128"/>
    <x v="0"/>
    <x v="0"/>
    <x v="6"/>
    <x v="57"/>
    <n v="30485.8"/>
  </r>
  <r>
    <x v="128"/>
    <x v="0"/>
    <x v="0"/>
    <x v="6"/>
    <x v="26"/>
    <n v="741.08"/>
  </r>
  <r>
    <x v="128"/>
    <x v="0"/>
    <x v="0"/>
    <x v="6"/>
    <x v="27"/>
    <n v="3175.47"/>
  </r>
  <r>
    <x v="128"/>
    <x v="0"/>
    <x v="0"/>
    <x v="6"/>
    <x v="29"/>
    <n v="1131"/>
  </r>
  <r>
    <x v="128"/>
    <x v="0"/>
    <x v="0"/>
    <x v="6"/>
    <x v="31"/>
    <n v="13191.84"/>
  </r>
  <r>
    <x v="128"/>
    <x v="0"/>
    <x v="0"/>
    <x v="6"/>
    <x v="34"/>
    <n v="75"/>
  </r>
  <r>
    <x v="128"/>
    <x v="0"/>
    <x v="0"/>
    <x v="6"/>
    <x v="35"/>
    <n v="73518.64"/>
  </r>
  <r>
    <x v="128"/>
    <x v="0"/>
    <x v="0"/>
    <x v="6"/>
    <x v="36"/>
    <n v="4159.3"/>
  </r>
  <r>
    <x v="128"/>
    <x v="0"/>
    <x v="0"/>
    <x v="6"/>
    <x v="58"/>
    <n v="719.04"/>
  </r>
  <r>
    <x v="128"/>
    <x v="0"/>
    <x v="0"/>
    <x v="6"/>
    <x v="51"/>
    <n v="32885.800000000003"/>
  </r>
  <r>
    <x v="128"/>
    <x v="0"/>
    <x v="0"/>
    <x v="6"/>
    <x v="38"/>
    <n v="16078.26"/>
  </r>
  <r>
    <x v="128"/>
    <x v="0"/>
    <x v="0"/>
    <x v="6"/>
    <x v="40"/>
    <n v="6997.55"/>
  </r>
  <r>
    <x v="128"/>
    <x v="0"/>
    <x v="0"/>
    <x v="6"/>
    <x v="41"/>
    <n v="3780"/>
  </r>
  <r>
    <x v="128"/>
    <x v="0"/>
    <x v="0"/>
    <x v="6"/>
    <x v="43"/>
    <n v="6824"/>
  </r>
  <r>
    <x v="128"/>
    <x v="0"/>
    <x v="0"/>
    <x v="6"/>
    <x v="44"/>
    <n v="19421.16"/>
  </r>
  <r>
    <x v="128"/>
    <x v="0"/>
    <x v="0"/>
    <x v="6"/>
    <x v="45"/>
    <n v="35153.78"/>
  </r>
  <r>
    <x v="128"/>
    <x v="0"/>
    <x v="0"/>
    <x v="6"/>
    <x v="46"/>
    <n v="3249.91"/>
  </r>
  <r>
    <x v="128"/>
    <x v="0"/>
    <x v="0"/>
    <x v="7"/>
    <x v="43"/>
    <n v="5321.16"/>
  </r>
  <r>
    <x v="128"/>
    <x v="0"/>
    <x v="0"/>
    <x v="8"/>
    <x v="47"/>
    <n v="3449.17"/>
  </r>
  <r>
    <x v="128"/>
    <x v="0"/>
    <x v="0"/>
    <x v="8"/>
    <x v="48"/>
    <n v="13636.01"/>
  </r>
  <r>
    <x v="128"/>
    <x v="0"/>
    <x v="1"/>
    <x v="2"/>
    <x v="1"/>
    <n v="4611.13"/>
  </r>
  <r>
    <x v="128"/>
    <x v="0"/>
    <x v="1"/>
    <x v="2"/>
    <x v="2"/>
    <n v="544"/>
  </r>
  <r>
    <x v="128"/>
    <x v="0"/>
    <x v="1"/>
    <x v="2"/>
    <x v="4"/>
    <n v="14124"/>
  </r>
  <r>
    <x v="128"/>
    <x v="0"/>
    <x v="1"/>
    <x v="3"/>
    <x v="1"/>
    <n v="5516.05"/>
  </r>
  <r>
    <x v="128"/>
    <x v="0"/>
    <x v="1"/>
    <x v="3"/>
    <x v="4"/>
    <n v="7429"/>
  </r>
  <r>
    <x v="128"/>
    <x v="0"/>
    <x v="1"/>
    <x v="4"/>
    <x v="7"/>
    <n v="1474.1"/>
  </r>
  <r>
    <x v="128"/>
    <x v="0"/>
    <x v="1"/>
    <x v="4"/>
    <x v="8"/>
    <n v="986.37"/>
  </r>
  <r>
    <x v="128"/>
    <x v="0"/>
    <x v="1"/>
    <x v="4"/>
    <x v="9"/>
    <n v="2905.05"/>
  </r>
  <r>
    <x v="128"/>
    <x v="0"/>
    <x v="1"/>
    <x v="4"/>
    <x v="10"/>
    <n v="727.57"/>
  </r>
  <r>
    <x v="128"/>
    <x v="0"/>
    <x v="1"/>
    <x v="4"/>
    <x v="13"/>
    <n v="114.79"/>
  </r>
  <r>
    <x v="128"/>
    <x v="0"/>
    <x v="1"/>
    <x v="4"/>
    <x v="14"/>
    <n v="178.55"/>
  </r>
  <r>
    <x v="128"/>
    <x v="0"/>
    <x v="1"/>
    <x v="4"/>
    <x v="15"/>
    <n v="576.29"/>
  </r>
  <r>
    <x v="128"/>
    <x v="0"/>
    <x v="1"/>
    <x v="4"/>
    <x v="16"/>
    <n v="1728.9"/>
  </r>
  <r>
    <x v="128"/>
    <x v="0"/>
    <x v="1"/>
    <x v="4"/>
    <x v="17"/>
    <n v="34.78"/>
  </r>
  <r>
    <x v="128"/>
    <x v="0"/>
    <x v="1"/>
    <x v="4"/>
    <x v="56"/>
    <n v="104.34"/>
  </r>
  <r>
    <x v="128"/>
    <x v="0"/>
    <x v="1"/>
    <x v="5"/>
    <x v="18"/>
    <n v="54083.13"/>
  </r>
  <r>
    <x v="128"/>
    <x v="0"/>
    <x v="1"/>
    <x v="5"/>
    <x v="22"/>
    <n v="2082.16"/>
  </r>
  <r>
    <x v="128"/>
    <x v="0"/>
    <x v="1"/>
    <x v="6"/>
    <x v="26"/>
    <n v="758.92"/>
  </r>
  <r>
    <x v="128"/>
    <x v="0"/>
    <x v="1"/>
    <x v="6"/>
    <x v="27"/>
    <n v="6400.16"/>
  </r>
  <r>
    <x v="128"/>
    <x v="0"/>
    <x v="1"/>
    <x v="6"/>
    <x v="33"/>
    <n v="1850.03"/>
  </r>
  <r>
    <x v="128"/>
    <x v="0"/>
    <x v="1"/>
    <x v="6"/>
    <x v="34"/>
    <n v="1931.6"/>
  </r>
  <r>
    <x v="128"/>
    <x v="0"/>
    <x v="1"/>
    <x v="6"/>
    <x v="35"/>
    <n v="1606.63"/>
  </r>
  <r>
    <x v="128"/>
    <x v="0"/>
    <x v="1"/>
    <x v="6"/>
    <x v="36"/>
    <n v="1193.0999999999999"/>
  </r>
  <r>
    <x v="128"/>
    <x v="0"/>
    <x v="1"/>
    <x v="6"/>
    <x v="51"/>
    <n v="56689"/>
  </r>
  <r>
    <x v="128"/>
    <x v="0"/>
    <x v="1"/>
    <x v="6"/>
    <x v="37"/>
    <n v="31052.65"/>
  </r>
  <r>
    <x v="128"/>
    <x v="0"/>
    <x v="1"/>
    <x v="6"/>
    <x v="38"/>
    <n v="8428.23"/>
  </r>
  <r>
    <x v="128"/>
    <x v="0"/>
    <x v="1"/>
    <x v="6"/>
    <x v="43"/>
    <n v="380"/>
  </r>
  <r>
    <x v="128"/>
    <x v="0"/>
    <x v="1"/>
    <x v="6"/>
    <x v="45"/>
    <n v="14203.93"/>
  </r>
  <r>
    <x v="128"/>
    <x v="0"/>
    <x v="1"/>
    <x v="6"/>
    <x v="70"/>
    <n v="19598.28"/>
  </r>
  <r>
    <x v="128"/>
    <x v="0"/>
    <x v="1"/>
    <x v="6"/>
    <x v="46"/>
    <n v="994.85"/>
  </r>
  <r>
    <x v="128"/>
    <x v="0"/>
    <x v="1"/>
    <x v="7"/>
    <x v="43"/>
    <n v="1671.66"/>
  </r>
  <r>
    <x v="128"/>
    <x v="0"/>
    <x v="1"/>
    <x v="8"/>
    <x v="62"/>
    <n v="3172.67"/>
  </r>
  <r>
    <x v="128"/>
    <x v="0"/>
    <x v="1"/>
    <x v="8"/>
    <x v="48"/>
    <n v="6587.47"/>
  </r>
  <r>
    <x v="129"/>
    <x v="0"/>
    <x v="0"/>
    <x v="1"/>
    <x v="0"/>
    <n v="-13394.29"/>
  </r>
  <r>
    <x v="129"/>
    <x v="0"/>
    <x v="0"/>
    <x v="2"/>
    <x v="1"/>
    <n v="388657.06"/>
  </r>
  <r>
    <x v="129"/>
    <x v="0"/>
    <x v="0"/>
    <x v="2"/>
    <x v="2"/>
    <n v="5265"/>
  </r>
  <r>
    <x v="129"/>
    <x v="0"/>
    <x v="0"/>
    <x v="2"/>
    <x v="4"/>
    <n v="3658.62"/>
  </r>
  <r>
    <x v="129"/>
    <x v="0"/>
    <x v="0"/>
    <x v="3"/>
    <x v="1"/>
    <n v="171192.98"/>
  </r>
  <r>
    <x v="129"/>
    <x v="0"/>
    <x v="0"/>
    <x v="3"/>
    <x v="2"/>
    <n v="15741.13"/>
  </r>
  <r>
    <x v="129"/>
    <x v="0"/>
    <x v="0"/>
    <x v="3"/>
    <x v="3"/>
    <n v="5230.5200000000004"/>
  </r>
  <r>
    <x v="129"/>
    <x v="0"/>
    <x v="0"/>
    <x v="4"/>
    <x v="6"/>
    <n v="18.47"/>
  </r>
  <r>
    <x v="129"/>
    <x v="0"/>
    <x v="0"/>
    <x v="4"/>
    <x v="55"/>
    <n v="24.14"/>
  </r>
  <r>
    <x v="129"/>
    <x v="0"/>
    <x v="0"/>
    <x v="4"/>
    <x v="7"/>
    <n v="29740.68"/>
  </r>
  <r>
    <x v="129"/>
    <x v="0"/>
    <x v="0"/>
    <x v="4"/>
    <x v="8"/>
    <n v="14389.49"/>
  </r>
  <r>
    <x v="129"/>
    <x v="0"/>
    <x v="0"/>
    <x v="4"/>
    <x v="9"/>
    <n v="56575.69"/>
  </r>
  <r>
    <x v="129"/>
    <x v="0"/>
    <x v="0"/>
    <x v="4"/>
    <x v="10"/>
    <n v="22364.54"/>
  </r>
  <r>
    <x v="129"/>
    <x v="0"/>
    <x v="0"/>
    <x v="4"/>
    <x v="11"/>
    <n v="774.34"/>
  </r>
  <r>
    <x v="129"/>
    <x v="0"/>
    <x v="0"/>
    <x v="4"/>
    <x v="12"/>
    <n v="374.77"/>
  </r>
  <r>
    <x v="129"/>
    <x v="0"/>
    <x v="0"/>
    <x v="4"/>
    <x v="13"/>
    <n v="2510.1799999999998"/>
  </r>
  <r>
    <x v="129"/>
    <x v="0"/>
    <x v="0"/>
    <x v="4"/>
    <x v="14"/>
    <n v="7132.5"/>
  </r>
  <r>
    <x v="129"/>
    <x v="0"/>
    <x v="0"/>
    <x v="4"/>
    <x v="15"/>
    <n v="54585.08"/>
  </r>
  <r>
    <x v="129"/>
    <x v="0"/>
    <x v="0"/>
    <x v="4"/>
    <x v="16"/>
    <n v="69856.149999999994"/>
  </r>
  <r>
    <x v="129"/>
    <x v="0"/>
    <x v="0"/>
    <x v="4"/>
    <x v="17"/>
    <n v="1197.98"/>
  </r>
  <r>
    <x v="129"/>
    <x v="0"/>
    <x v="0"/>
    <x v="4"/>
    <x v="56"/>
    <n v="1204.75"/>
  </r>
  <r>
    <x v="129"/>
    <x v="0"/>
    <x v="0"/>
    <x v="5"/>
    <x v="18"/>
    <n v="40037.129999999997"/>
  </r>
  <r>
    <x v="129"/>
    <x v="0"/>
    <x v="0"/>
    <x v="5"/>
    <x v="19"/>
    <n v="8606"/>
  </r>
  <r>
    <x v="129"/>
    <x v="0"/>
    <x v="0"/>
    <x v="5"/>
    <x v="20"/>
    <n v="24820.26"/>
  </r>
  <r>
    <x v="129"/>
    <x v="0"/>
    <x v="0"/>
    <x v="5"/>
    <x v="21"/>
    <n v="169.29"/>
  </r>
  <r>
    <x v="129"/>
    <x v="0"/>
    <x v="0"/>
    <x v="5"/>
    <x v="22"/>
    <n v="7463.34"/>
  </r>
  <r>
    <x v="129"/>
    <x v="0"/>
    <x v="0"/>
    <x v="6"/>
    <x v="23"/>
    <n v="1609.61"/>
  </r>
  <r>
    <x v="129"/>
    <x v="0"/>
    <x v="0"/>
    <x v="6"/>
    <x v="24"/>
    <n v="1861.54"/>
  </r>
  <r>
    <x v="129"/>
    <x v="0"/>
    <x v="0"/>
    <x v="6"/>
    <x v="26"/>
    <n v="1171.33"/>
  </r>
  <r>
    <x v="129"/>
    <x v="0"/>
    <x v="0"/>
    <x v="6"/>
    <x v="27"/>
    <n v="8104.57"/>
  </r>
  <r>
    <x v="129"/>
    <x v="0"/>
    <x v="0"/>
    <x v="6"/>
    <x v="28"/>
    <n v="2332.8000000000002"/>
  </r>
  <r>
    <x v="129"/>
    <x v="0"/>
    <x v="0"/>
    <x v="6"/>
    <x v="29"/>
    <n v="1131"/>
  </r>
  <r>
    <x v="129"/>
    <x v="0"/>
    <x v="0"/>
    <x v="6"/>
    <x v="34"/>
    <n v="2062.7399999999998"/>
  </r>
  <r>
    <x v="129"/>
    <x v="0"/>
    <x v="0"/>
    <x v="6"/>
    <x v="35"/>
    <n v="27192.85"/>
  </r>
  <r>
    <x v="129"/>
    <x v="0"/>
    <x v="0"/>
    <x v="6"/>
    <x v="36"/>
    <n v="13751.6"/>
  </r>
  <r>
    <x v="129"/>
    <x v="0"/>
    <x v="0"/>
    <x v="6"/>
    <x v="59"/>
    <n v="2641.67"/>
  </r>
  <r>
    <x v="129"/>
    <x v="0"/>
    <x v="0"/>
    <x v="6"/>
    <x v="51"/>
    <n v="6726.47"/>
  </r>
  <r>
    <x v="129"/>
    <x v="0"/>
    <x v="0"/>
    <x v="6"/>
    <x v="37"/>
    <n v="13982"/>
  </r>
  <r>
    <x v="129"/>
    <x v="0"/>
    <x v="0"/>
    <x v="6"/>
    <x v="38"/>
    <n v="6301.45"/>
  </r>
  <r>
    <x v="129"/>
    <x v="0"/>
    <x v="0"/>
    <x v="6"/>
    <x v="40"/>
    <n v="1633.75"/>
  </r>
  <r>
    <x v="129"/>
    <x v="0"/>
    <x v="0"/>
    <x v="6"/>
    <x v="43"/>
    <n v="210"/>
  </r>
  <r>
    <x v="129"/>
    <x v="0"/>
    <x v="0"/>
    <x v="6"/>
    <x v="44"/>
    <n v="100318.36"/>
  </r>
  <r>
    <x v="129"/>
    <x v="0"/>
    <x v="0"/>
    <x v="6"/>
    <x v="45"/>
    <n v="9321.5"/>
  </r>
  <r>
    <x v="129"/>
    <x v="0"/>
    <x v="0"/>
    <x v="6"/>
    <x v="70"/>
    <n v="17640.830000000002"/>
  </r>
  <r>
    <x v="129"/>
    <x v="0"/>
    <x v="0"/>
    <x v="6"/>
    <x v="46"/>
    <n v="257.10000000000002"/>
  </r>
  <r>
    <x v="129"/>
    <x v="0"/>
    <x v="0"/>
    <x v="7"/>
    <x v="43"/>
    <n v="3887.02"/>
  </r>
  <r>
    <x v="129"/>
    <x v="0"/>
    <x v="1"/>
    <x v="0"/>
    <x v="0"/>
    <n v="13394.29"/>
  </r>
  <r>
    <x v="129"/>
    <x v="0"/>
    <x v="1"/>
    <x v="2"/>
    <x v="1"/>
    <n v="55354.03"/>
  </r>
  <r>
    <x v="129"/>
    <x v="0"/>
    <x v="1"/>
    <x v="2"/>
    <x v="3"/>
    <n v="2261.35"/>
  </r>
  <r>
    <x v="129"/>
    <x v="0"/>
    <x v="1"/>
    <x v="2"/>
    <x v="4"/>
    <n v="5705.08"/>
  </r>
  <r>
    <x v="129"/>
    <x v="0"/>
    <x v="1"/>
    <x v="3"/>
    <x v="1"/>
    <n v="65890.149999999994"/>
  </r>
  <r>
    <x v="129"/>
    <x v="0"/>
    <x v="1"/>
    <x v="3"/>
    <x v="2"/>
    <n v="1337.05"/>
  </r>
  <r>
    <x v="129"/>
    <x v="0"/>
    <x v="1"/>
    <x v="3"/>
    <x v="4"/>
    <n v="13956.11"/>
  </r>
  <r>
    <x v="129"/>
    <x v="0"/>
    <x v="1"/>
    <x v="4"/>
    <x v="6"/>
    <n v="3.13"/>
  </r>
  <r>
    <x v="129"/>
    <x v="0"/>
    <x v="1"/>
    <x v="4"/>
    <x v="55"/>
    <n v="7.06"/>
  </r>
  <r>
    <x v="129"/>
    <x v="0"/>
    <x v="1"/>
    <x v="4"/>
    <x v="7"/>
    <n v="4824"/>
  </r>
  <r>
    <x v="129"/>
    <x v="0"/>
    <x v="1"/>
    <x v="4"/>
    <x v="8"/>
    <n v="6151.46"/>
  </r>
  <r>
    <x v="129"/>
    <x v="0"/>
    <x v="1"/>
    <x v="4"/>
    <x v="9"/>
    <n v="9626.48"/>
  </r>
  <r>
    <x v="129"/>
    <x v="0"/>
    <x v="1"/>
    <x v="4"/>
    <x v="10"/>
    <n v="10742.53"/>
  </r>
  <r>
    <x v="129"/>
    <x v="0"/>
    <x v="1"/>
    <x v="4"/>
    <x v="11"/>
    <n v="125.65"/>
  </r>
  <r>
    <x v="129"/>
    <x v="0"/>
    <x v="1"/>
    <x v="4"/>
    <x v="12"/>
    <n v="157.94999999999999"/>
  </r>
  <r>
    <x v="129"/>
    <x v="0"/>
    <x v="1"/>
    <x v="4"/>
    <x v="13"/>
    <n v="521.14"/>
  </r>
  <r>
    <x v="129"/>
    <x v="0"/>
    <x v="1"/>
    <x v="4"/>
    <x v="14"/>
    <n v="1443.66"/>
  </r>
  <r>
    <x v="129"/>
    <x v="0"/>
    <x v="1"/>
    <x v="4"/>
    <x v="15"/>
    <n v="9147.5400000000009"/>
  </r>
  <r>
    <x v="129"/>
    <x v="0"/>
    <x v="1"/>
    <x v="4"/>
    <x v="16"/>
    <n v="20885.25"/>
  </r>
  <r>
    <x v="129"/>
    <x v="0"/>
    <x v="1"/>
    <x v="4"/>
    <x v="17"/>
    <n v="193.22"/>
  </r>
  <r>
    <x v="129"/>
    <x v="0"/>
    <x v="1"/>
    <x v="4"/>
    <x v="56"/>
    <n v="395.13"/>
  </r>
  <r>
    <x v="129"/>
    <x v="0"/>
    <x v="1"/>
    <x v="5"/>
    <x v="18"/>
    <n v="139.02000000000001"/>
  </r>
  <r>
    <x v="129"/>
    <x v="0"/>
    <x v="1"/>
    <x v="6"/>
    <x v="25"/>
    <n v="25837"/>
  </r>
  <r>
    <x v="129"/>
    <x v="0"/>
    <x v="1"/>
    <x v="6"/>
    <x v="38"/>
    <n v="285"/>
  </r>
  <r>
    <x v="129"/>
    <x v="0"/>
    <x v="1"/>
    <x v="7"/>
    <x v="43"/>
    <n v="110.2"/>
  </r>
  <r>
    <x v="130"/>
    <x v="0"/>
    <x v="0"/>
    <x v="1"/>
    <x v="0"/>
    <n v="-27733.84"/>
  </r>
  <r>
    <x v="130"/>
    <x v="0"/>
    <x v="0"/>
    <x v="2"/>
    <x v="1"/>
    <n v="1292768.8899999999"/>
  </r>
  <r>
    <x v="130"/>
    <x v="0"/>
    <x v="0"/>
    <x v="2"/>
    <x v="2"/>
    <n v="18034.59"/>
  </r>
  <r>
    <x v="130"/>
    <x v="0"/>
    <x v="0"/>
    <x v="2"/>
    <x v="3"/>
    <n v="1162.8"/>
  </r>
  <r>
    <x v="130"/>
    <x v="0"/>
    <x v="0"/>
    <x v="2"/>
    <x v="4"/>
    <n v="8186.36"/>
  </r>
  <r>
    <x v="130"/>
    <x v="0"/>
    <x v="0"/>
    <x v="2"/>
    <x v="54"/>
    <n v="5505"/>
  </r>
  <r>
    <x v="130"/>
    <x v="0"/>
    <x v="0"/>
    <x v="3"/>
    <x v="1"/>
    <n v="416391.08"/>
  </r>
  <r>
    <x v="130"/>
    <x v="0"/>
    <x v="0"/>
    <x v="3"/>
    <x v="2"/>
    <n v="22094.52"/>
  </r>
  <r>
    <x v="130"/>
    <x v="0"/>
    <x v="0"/>
    <x v="3"/>
    <x v="3"/>
    <n v="1437.04"/>
  </r>
  <r>
    <x v="130"/>
    <x v="0"/>
    <x v="0"/>
    <x v="4"/>
    <x v="6"/>
    <n v="59.1"/>
  </r>
  <r>
    <x v="130"/>
    <x v="0"/>
    <x v="0"/>
    <x v="4"/>
    <x v="55"/>
    <n v="28.8"/>
  </r>
  <r>
    <x v="130"/>
    <x v="0"/>
    <x v="0"/>
    <x v="4"/>
    <x v="7"/>
    <n v="99460.2"/>
  </r>
  <r>
    <x v="130"/>
    <x v="0"/>
    <x v="0"/>
    <x v="4"/>
    <x v="8"/>
    <n v="33125.68"/>
  </r>
  <r>
    <x v="130"/>
    <x v="0"/>
    <x v="0"/>
    <x v="4"/>
    <x v="9"/>
    <n v="200218.07"/>
  </r>
  <r>
    <x v="130"/>
    <x v="0"/>
    <x v="0"/>
    <x v="4"/>
    <x v="10"/>
    <n v="51546.26"/>
  </r>
  <r>
    <x v="130"/>
    <x v="0"/>
    <x v="0"/>
    <x v="4"/>
    <x v="11"/>
    <n v="6098.16"/>
  </r>
  <r>
    <x v="130"/>
    <x v="0"/>
    <x v="0"/>
    <x v="4"/>
    <x v="12"/>
    <n v="1449.26"/>
  </r>
  <r>
    <x v="130"/>
    <x v="0"/>
    <x v="0"/>
    <x v="4"/>
    <x v="13"/>
    <n v="6115.1"/>
  </r>
  <r>
    <x v="130"/>
    <x v="0"/>
    <x v="0"/>
    <x v="4"/>
    <x v="14"/>
    <n v="10954.22"/>
  </r>
  <r>
    <x v="130"/>
    <x v="0"/>
    <x v="0"/>
    <x v="4"/>
    <x v="15"/>
    <n v="200387.66"/>
  </r>
  <r>
    <x v="130"/>
    <x v="0"/>
    <x v="0"/>
    <x v="4"/>
    <x v="16"/>
    <n v="103303.25"/>
  </r>
  <r>
    <x v="130"/>
    <x v="0"/>
    <x v="0"/>
    <x v="4"/>
    <x v="17"/>
    <n v="3486.45"/>
  </r>
  <r>
    <x v="130"/>
    <x v="0"/>
    <x v="0"/>
    <x v="4"/>
    <x v="56"/>
    <n v="1863.44"/>
  </r>
  <r>
    <x v="130"/>
    <x v="0"/>
    <x v="0"/>
    <x v="5"/>
    <x v="18"/>
    <n v="89030.81"/>
  </r>
  <r>
    <x v="130"/>
    <x v="0"/>
    <x v="0"/>
    <x v="5"/>
    <x v="19"/>
    <n v="16973.7"/>
  </r>
  <r>
    <x v="130"/>
    <x v="0"/>
    <x v="0"/>
    <x v="5"/>
    <x v="21"/>
    <n v="10742.94"/>
  </r>
  <r>
    <x v="130"/>
    <x v="0"/>
    <x v="0"/>
    <x v="5"/>
    <x v="22"/>
    <n v="15249.91"/>
  </r>
  <r>
    <x v="130"/>
    <x v="0"/>
    <x v="0"/>
    <x v="6"/>
    <x v="23"/>
    <n v="47.18"/>
  </r>
  <r>
    <x v="130"/>
    <x v="0"/>
    <x v="0"/>
    <x v="6"/>
    <x v="24"/>
    <n v="4559.03"/>
  </r>
  <r>
    <x v="130"/>
    <x v="0"/>
    <x v="0"/>
    <x v="6"/>
    <x v="25"/>
    <n v="251154.88"/>
  </r>
  <r>
    <x v="130"/>
    <x v="0"/>
    <x v="0"/>
    <x v="6"/>
    <x v="26"/>
    <n v="8750.64"/>
  </r>
  <r>
    <x v="130"/>
    <x v="0"/>
    <x v="0"/>
    <x v="6"/>
    <x v="27"/>
    <n v="9615"/>
  </r>
  <r>
    <x v="130"/>
    <x v="0"/>
    <x v="0"/>
    <x v="6"/>
    <x v="28"/>
    <n v="8990"/>
  </r>
  <r>
    <x v="130"/>
    <x v="0"/>
    <x v="0"/>
    <x v="6"/>
    <x v="29"/>
    <n v="1181.05"/>
  </r>
  <r>
    <x v="130"/>
    <x v="0"/>
    <x v="0"/>
    <x v="6"/>
    <x v="33"/>
    <n v="12179.62"/>
  </r>
  <r>
    <x v="130"/>
    <x v="0"/>
    <x v="0"/>
    <x v="6"/>
    <x v="34"/>
    <n v="19312.21"/>
  </r>
  <r>
    <x v="130"/>
    <x v="0"/>
    <x v="0"/>
    <x v="6"/>
    <x v="35"/>
    <n v="54704.69"/>
  </r>
  <r>
    <x v="130"/>
    <x v="0"/>
    <x v="0"/>
    <x v="6"/>
    <x v="59"/>
    <n v="17365.169999999998"/>
  </r>
  <r>
    <x v="130"/>
    <x v="0"/>
    <x v="0"/>
    <x v="6"/>
    <x v="37"/>
    <n v="36207"/>
  </r>
  <r>
    <x v="130"/>
    <x v="0"/>
    <x v="0"/>
    <x v="6"/>
    <x v="38"/>
    <n v="22233.73"/>
  </r>
  <r>
    <x v="130"/>
    <x v="0"/>
    <x v="0"/>
    <x v="6"/>
    <x v="39"/>
    <n v="1267.8399999999999"/>
  </r>
  <r>
    <x v="130"/>
    <x v="0"/>
    <x v="0"/>
    <x v="6"/>
    <x v="40"/>
    <n v="148.26"/>
  </r>
  <r>
    <x v="130"/>
    <x v="0"/>
    <x v="0"/>
    <x v="6"/>
    <x v="41"/>
    <n v="17399.38"/>
  </r>
  <r>
    <x v="130"/>
    <x v="0"/>
    <x v="0"/>
    <x v="6"/>
    <x v="42"/>
    <n v="7859.05"/>
  </r>
  <r>
    <x v="130"/>
    <x v="0"/>
    <x v="0"/>
    <x v="6"/>
    <x v="43"/>
    <n v="3650"/>
  </r>
  <r>
    <x v="130"/>
    <x v="0"/>
    <x v="0"/>
    <x v="6"/>
    <x v="44"/>
    <n v="34649.379999999997"/>
  </r>
  <r>
    <x v="130"/>
    <x v="0"/>
    <x v="0"/>
    <x v="6"/>
    <x v="45"/>
    <n v="56820"/>
  </r>
  <r>
    <x v="130"/>
    <x v="0"/>
    <x v="0"/>
    <x v="6"/>
    <x v="46"/>
    <n v="13290.43"/>
  </r>
  <r>
    <x v="130"/>
    <x v="0"/>
    <x v="0"/>
    <x v="7"/>
    <x v="43"/>
    <n v="8355.58"/>
  </r>
  <r>
    <x v="130"/>
    <x v="0"/>
    <x v="1"/>
    <x v="0"/>
    <x v="0"/>
    <n v="27733.84"/>
  </r>
  <r>
    <x v="130"/>
    <x v="0"/>
    <x v="1"/>
    <x v="2"/>
    <x v="1"/>
    <n v="42211.11"/>
  </r>
  <r>
    <x v="130"/>
    <x v="0"/>
    <x v="1"/>
    <x v="2"/>
    <x v="4"/>
    <n v="51859.040000000001"/>
  </r>
  <r>
    <x v="130"/>
    <x v="0"/>
    <x v="1"/>
    <x v="3"/>
    <x v="1"/>
    <n v="25142.21"/>
  </r>
  <r>
    <x v="130"/>
    <x v="0"/>
    <x v="1"/>
    <x v="3"/>
    <x v="2"/>
    <n v="647.64"/>
  </r>
  <r>
    <x v="130"/>
    <x v="0"/>
    <x v="1"/>
    <x v="3"/>
    <x v="3"/>
    <n v="13931.59"/>
  </r>
  <r>
    <x v="130"/>
    <x v="0"/>
    <x v="1"/>
    <x v="3"/>
    <x v="4"/>
    <n v="63087.19"/>
  </r>
  <r>
    <x v="130"/>
    <x v="0"/>
    <x v="1"/>
    <x v="4"/>
    <x v="6"/>
    <n v="0.9"/>
  </r>
  <r>
    <x v="130"/>
    <x v="0"/>
    <x v="1"/>
    <x v="4"/>
    <x v="55"/>
    <n v="3.6"/>
  </r>
  <r>
    <x v="130"/>
    <x v="0"/>
    <x v="1"/>
    <x v="4"/>
    <x v="7"/>
    <n v="7067.39"/>
  </r>
  <r>
    <x v="130"/>
    <x v="0"/>
    <x v="1"/>
    <x v="4"/>
    <x v="8"/>
    <n v="7714.55"/>
  </r>
  <r>
    <x v="130"/>
    <x v="0"/>
    <x v="1"/>
    <x v="4"/>
    <x v="9"/>
    <n v="14776.5"/>
  </r>
  <r>
    <x v="130"/>
    <x v="0"/>
    <x v="1"/>
    <x v="4"/>
    <x v="10"/>
    <n v="9589.76"/>
  </r>
  <r>
    <x v="130"/>
    <x v="0"/>
    <x v="1"/>
    <x v="4"/>
    <x v="11"/>
    <n v="315.63"/>
  </r>
  <r>
    <x v="130"/>
    <x v="0"/>
    <x v="1"/>
    <x v="4"/>
    <x v="12"/>
    <n v="312"/>
  </r>
  <r>
    <x v="130"/>
    <x v="0"/>
    <x v="1"/>
    <x v="4"/>
    <x v="13"/>
    <n v="759.67"/>
  </r>
  <r>
    <x v="130"/>
    <x v="0"/>
    <x v="1"/>
    <x v="4"/>
    <x v="14"/>
    <n v="7127.78"/>
  </r>
  <r>
    <x v="130"/>
    <x v="0"/>
    <x v="1"/>
    <x v="4"/>
    <x v="15"/>
    <n v="4436.99"/>
  </r>
  <r>
    <x v="130"/>
    <x v="0"/>
    <x v="1"/>
    <x v="4"/>
    <x v="16"/>
    <n v="13346.69"/>
  </r>
  <r>
    <x v="130"/>
    <x v="0"/>
    <x v="1"/>
    <x v="4"/>
    <x v="17"/>
    <n v="52.55"/>
  </r>
  <r>
    <x v="130"/>
    <x v="0"/>
    <x v="1"/>
    <x v="4"/>
    <x v="56"/>
    <n v="157.65"/>
  </r>
  <r>
    <x v="130"/>
    <x v="0"/>
    <x v="1"/>
    <x v="5"/>
    <x v="18"/>
    <n v="5694.86"/>
  </r>
  <r>
    <x v="130"/>
    <x v="0"/>
    <x v="1"/>
    <x v="5"/>
    <x v="20"/>
    <n v="36182.449999999997"/>
  </r>
  <r>
    <x v="130"/>
    <x v="0"/>
    <x v="1"/>
    <x v="5"/>
    <x v="22"/>
    <n v="6807.07"/>
  </r>
  <r>
    <x v="130"/>
    <x v="0"/>
    <x v="1"/>
    <x v="6"/>
    <x v="27"/>
    <n v="10073.01"/>
  </r>
  <r>
    <x v="130"/>
    <x v="0"/>
    <x v="1"/>
    <x v="6"/>
    <x v="59"/>
    <n v="3000"/>
  </r>
  <r>
    <x v="130"/>
    <x v="0"/>
    <x v="1"/>
    <x v="6"/>
    <x v="40"/>
    <n v="3142.85"/>
  </r>
  <r>
    <x v="130"/>
    <x v="0"/>
    <x v="1"/>
    <x v="6"/>
    <x v="46"/>
    <n v="6994.85"/>
  </r>
  <r>
    <x v="130"/>
    <x v="0"/>
    <x v="1"/>
    <x v="7"/>
    <x v="43"/>
    <n v="1460.07"/>
  </r>
  <r>
    <x v="131"/>
    <x v="0"/>
    <x v="0"/>
    <x v="0"/>
    <x v="0"/>
    <n v="293.87"/>
  </r>
  <r>
    <x v="131"/>
    <x v="0"/>
    <x v="0"/>
    <x v="1"/>
    <x v="0"/>
    <n v="-65005.7"/>
  </r>
  <r>
    <x v="131"/>
    <x v="0"/>
    <x v="0"/>
    <x v="2"/>
    <x v="1"/>
    <n v="803859.56"/>
  </r>
  <r>
    <x v="131"/>
    <x v="0"/>
    <x v="0"/>
    <x v="2"/>
    <x v="2"/>
    <n v="8517.7000000000007"/>
  </r>
  <r>
    <x v="131"/>
    <x v="0"/>
    <x v="0"/>
    <x v="2"/>
    <x v="5"/>
    <n v="4545.47"/>
  </r>
  <r>
    <x v="131"/>
    <x v="0"/>
    <x v="0"/>
    <x v="3"/>
    <x v="1"/>
    <n v="298915.48"/>
  </r>
  <r>
    <x v="131"/>
    <x v="0"/>
    <x v="0"/>
    <x v="3"/>
    <x v="2"/>
    <n v="4126.6099999999997"/>
  </r>
  <r>
    <x v="131"/>
    <x v="0"/>
    <x v="0"/>
    <x v="3"/>
    <x v="4"/>
    <n v="50406.7"/>
  </r>
  <r>
    <x v="131"/>
    <x v="0"/>
    <x v="0"/>
    <x v="4"/>
    <x v="6"/>
    <n v="118.93"/>
  </r>
  <r>
    <x v="131"/>
    <x v="0"/>
    <x v="0"/>
    <x v="4"/>
    <x v="55"/>
    <n v="97.84"/>
  </r>
  <r>
    <x v="131"/>
    <x v="0"/>
    <x v="0"/>
    <x v="4"/>
    <x v="7"/>
    <n v="61255.79"/>
  </r>
  <r>
    <x v="131"/>
    <x v="0"/>
    <x v="0"/>
    <x v="4"/>
    <x v="8"/>
    <n v="26320.92"/>
  </r>
  <r>
    <x v="131"/>
    <x v="0"/>
    <x v="0"/>
    <x v="4"/>
    <x v="9"/>
    <n v="123647.94"/>
  </r>
  <r>
    <x v="131"/>
    <x v="0"/>
    <x v="0"/>
    <x v="4"/>
    <x v="10"/>
    <n v="44930.84"/>
  </r>
  <r>
    <x v="131"/>
    <x v="0"/>
    <x v="0"/>
    <x v="4"/>
    <x v="11"/>
    <n v="1577.08"/>
  </r>
  <r>
    <x v="131"/>
    <x v="0"/>
    <x v="0"/>
    <x v="4"/>
    <x v="12"/>
    <n v="692.69"/>
  </r>
  <r>
    <x v="131"/>
    <x v="0"/>
    <x v="0"/>
    <x v="4"/>
    <x v="13"/>
    <n v="7051.92"/>
  </r>
  <r>
    <x v="131"/>
    <x v="0"/>
    <x v="0"/>
    <x v="4"/>
    <x v="14"/>
    <n v="18533.36"/>
  </r>
  <r>
    <x v="131"/>
    <x v="0"/>
    <x v="0"/>
    <x v="4"/>
    <x v="15"/>
    <n v="117397.26"/>
  </r>
  <r>
    <x v="131"/>
    <x v="0"/>
    <x v="0"/>
    <x v="4"/>
    <x v="16"/>
    <n v="113804.6"/>
  </r>
  <r>
    <x v="131"/>
    <x v="0"/>
    <x v="0"/>
    <x v="4"/>
    <x v="17"/>
    <n v="20.14"/>
  </r>
  <r>
    <x v="131"/>
    <x v="0"/>
    <x v="0"/>
    <x v="5"/>
    <x v="18"/>
    <n v="36736.44"/>
  </r>
  <r>
    <x v="131"/>
    <x v="0"/>
    <x v="0"/>
    <x v="5"/>
    <x v="19"/>
    <n v="9207.15"/>
  </r>
  <r>
    <x v="131"/>
    <x v="0"/>
    <x v="0"/>
    <x v="5"/>
    <x v="20"/>
    <n v="25161.37"/>
  </r>
  <r>
    <x v="131"/>
    <x v="0"/>
    <x v="0"/>
    <x v="5"/>
    <x v="21"/>
    <n v="7058.3"/>
  </r>
  <r>
    <x v="131"/>
    <x v="0"/>
    <x v="0"/>
    <x v="5"/>
    <x v="22"/>
    <n v="6943.64"/>
  </r>
  <r>
    <x v="131"/>
    <x v="0"/>
    <x v="0"/>
    <x v="6"/>
    <x v="23"/>
    <n v="12801.84"/>
  </r>
  <r>
    <x v="131"/>
    <x v="0"/>
    <x v="0"/>
    <x v="6"/>
    <x v="24"/>
    <n v="1142.5899999999999"/>
  </r>
  <r>
    <x v="131"/>
    <x v="0"/>
    <x v="0"/>
    <x v="6"/>
    <x v="25"/>
    <n v="142418.31"/>
  </r>
  <r>
    <x v="131"/>
    <x v="0"/>
    <x v="0"/>
    <x v="6"/>
    <x v="26"/>
    <n v="825"/>
  </r>
  <r>
    <x v="131"/>
    <x v="0"/>
    <x v="0"/>
    <x v="6"/>
    <x v="27"/>
    <n v="1839.43"/>
  </r>
  <r>
    <x v="131"/>
    <x v="0"/>
    <x v="0"/>
    <x v="6"/>
    <x v="30"/>
    <n v="1653.83"/>
  </r>
  <r>
    <x v="131"/>
    <x v="0"/>
    <x v="0"/>
    <x v="6"/>
    <x v="31"/>
    <n v="376.5"/>
  </r>
  <r>
    <x v="131"/>
    <x v="0"/>
    <x v="0"/>
    <x v="6"/>
    <x v="32"/>
    <n v="1676.79"/>
  </r>
  <r>
    <x v="131"/>
    <x v="0"/>
    <x v="0"/>
    <x v="6"/>
    <x v="33"/>
    <n v="9791.02"/>
  </r>
  <r>
    <x v="131"/>
    <x v="0"/>
    <x v="0"/>
    <x v="6"/>
    <x v="34"/>
    <n v="2580.25"/>
  </r>
  <r>
    <x v="131"/>
    <x v="0"/>
    <x v="0"/>
    <x v="6"/>
    <x v="35"/>
    <n v="25226.41"/>
  </r>
  <r>
    <x v="131"/>
    <x v="0"/>
    <x v="0"/>
    <x v="6"/>
    <x v="36"/>
    <n v="59532.61"/>
  </r>
  <r>
    <x v="131"/>
    <x v="0"/>
    <x v="0"/>
    <x v="6"/>
    <x v="68"/>
    <n v="13481.88"/>
  </r>
  <r>
    <x v="131"/>
    <x v="0"/>
    <x v="0"/>
    <x v="6"/>
    <x v="51"/>
    <n v="429"/>
  </r>
  <r>
    <x v="131"/>
    <x v="0"/>
    <x v="0"/>
    <x v="6"/>
    <x v="37"/>
    <n v="17698"/>
  </r>
  <r>
    <x v="131"/>
    <x v="0"/>
    <x v="0"/>
    <x v="6"/>
    <x v="38"/>
    <n v="9185.9500000000007"/>
  </r>
  <r>
    <x v="131"/>
    <x v="0"/>
    <x v="0"/>
    <x v="6"/>
    <x v="39"/>
    <n v="323.61"/>
  </r>
  <r>
    <x v="131"/>
    <x v="0"/>
    <x v="0"/>
    <x v="6"/>
    <x v="43"/>
    <n v="4278.8500000000004"/>
  </r>
  <r>
    <x v="131"/>
    <x v="0"/>
    <x v="0"/>
    <x v="6"/>
    <x v="44"/>
    <n v="4901.9399999999996"/>
  </r>
  <r>
    <x v="131"/>
    <x v="0"/>
    <x v="0"/>
    <x v="6"/>
    <x v="45"/>
    <n v="51767.54"/>
  </r>
  <r>
    <x v="131"/>
    <x v="0"/>
    <x v="0"/>
    <x v="6"/>
    <x v="70"/>
    <n v="128.4"/>
  </r>
  <r>
    <x v="131"/>
    <x v="0"/>
    <x v="0"/>
    <x v="7"/>
    <x v="43"/>
    <n v="2460.5700000000002"/>
  </r>
  <r>
    <x v="131"/>
    <x v="0"/>
    <x v="0"/>
    <x v="8"/>
    <x v="47"/>
    <n v="479.22"/>
  </r>
  <r>
    <x v="131"/>
    <x v="0"/>
    <x v="0"/>
    <x v="8"/>
    <x v="64"/>
    <n v="3960.02"/>
  </r>
  <r>
    <x v="131"/>
    <x v="0"/>
    <x v="0"/>
    <x v="8"/>
    <x v="48"/>
    <n v="22371.14"/>
  </r>
  <r>
    <x v="131"/>
    <x v="0"/>
    <x v="1"/>
    <x v="0"/>
    <x v="0"/>
    <n v="64711.83"/>
  </r>
  <r>
    <x v="131"/>
    <x v="0"/>
    <x v="1"/>
    <x v="2"/>
    <x v="4"/>
    <n v="14214.65"/>
  </r>
  <r>
    <x v="131"/>
    <x v="0"/>
    <x v="1"/>
    <x v="3"/>
    <x v="1"/>
    <n v="2556.46"/>
  </r>
  <r>
    <x v="131"/>
    <x v="0"/>
    <x v="1"/>
    <x v="3"/>
    <x v="4"/>
    <n v="14422.64"/>
  </r>
  <r>
    <x v="131"/>
    <x v="0"/>
    <x v="1"/>
    <x v="4"/>
    <x v="55"/>
    <n v="1.1599999999999999"/>
  </r>
  <r>
    <x v="131"/>
    <x v="0"/>
    <x v="1"/>
    <x v="4"/>
    <x v="7"/>
    <n v="1079.69"/>
  </r>
  <r>
    <x v="131"/>
    <x v="0"/>
    <x v="1"/>
    <x v="4"/>
    <x v="8"/>
    <n v="1299.55"/>
  </r>
  <r>
    <x v="131"/>
    <x v="0"/>
    <x v="1"/>
    <x v="4"/>
    <x v="9"/>
    <n v="1808.61"/>
  </r>
  <r>
    <x v="131"/>
    <x v="0"/>
    <x v="1"/>
    <x v="4"/>
    <x v="10"/>
    <n v="1001.87"/>
  </r>
  <r>
    <x v="131"/>
    <x v="0"/>
    <x v="1"/>
    <x v="4"/>
    <x v="11"/>
    <n v="27.87"/>
  </r>
  <r>
    <x v="131"/>
    <x v="0"/>
    <x v="1"/>
    <x v="4"/>
    <x v="12"/>
    <n v="33.56"/>
  </r>
  <r>
    <x v="131"/>
    <x v="0"/>
    <x v="1"/>
    <x v="4"/>
    <x v="13"/>
    <n v="120.29"/>
  </r>
  <r>
    <x v="131"/>
    <x v="0"/>
    <x v="1"/>
    <x v="4"/>
    <x v="14"/>
    <n v="691.05"/>
  </r>
  <r>
    <x v="131"/>
    <x v="0"/>
    <x v="1"/>
    <x v="4"/>
    <x v="16"/>
    <n v="312.19"/>
  </r>
  <r>
    <x v="131"/>
    <x v="0"/>
    <x v="1"/>
    <x v="5"/>
    <x v="18"/>
    <n v="2590.23"/>
  </r>
  <r>
    <x v="131"/>
    <x v="0"/>
    <x v="1"/>
    <x v="5"/>
    <x v="21"/>
    <n v="750.61"/>
  </r>
  <r>
    <x v="131"/>
    <x v="0"/>
    <x v="1"/>
    <x v="6"/>
    <x v="27"/>
    <n v="8943.0499999999993"/>
  </r>
  <r>
    <x v="131"/>
    <x v="0"/>
    <x v="1"/>
    <x v="6"/>
    <x v="43"/>
    <n v="1221.5"/>
  </r>
  <r>
    <x v="131"/>
    <x v="0"/>
    <x v="1"/>
    <x v="6"/>
    <x v="46"/>
    <n v="2014.65"/>
  </r>
  <r>
    <x v="131"/>
    <x v="0"/>
    <x v="1"/>
    <x v="7"/>
    <x v="43"/>
    <n v="2831.14"/>
  </r>
  <r>
    <x v="132"/>
    <x v="0"/>
    <x v="0"/>
    <x v="0"/>
    <x v="0"/>
    <n v="4892.5600000000004"/>
  </r>
  <r>
    <x v="132"/>
    <x v="0"/>
    <x v="0"/>
    <x v="1"/>
    <x v="0"/>
    <n v="-17457.490000000002"/>
  </r>
  <r>
    <x v="132"/>
    <x v="0"/>
    <x v="0"/>
    <x v="2"/>
    <x v="1"/>
    <n v="783598.66"/>
  </r>
  <r>
    <x v="132"/>
    <x v="0"/>
    <x v="0"/>
    <x v="2"/>
    <x v="2"/>
    <n v="12774.34"/>
  </r>
  <r>
    <x v="132"/>
    <x v="0"/>
    <x v="0"/>
    <x v="2"/>
    <x v="3"/>
    <n v="393.75"/>
  </r>
  <r>
    <x v="132"/>
    <x v="0"/>
    <x v="0"/>
    <x v="2"/>
    <x v="4"/>
    <n v="11279.65"/>
  </r>
  <r>
    <x v="132"/>
    <x v="0"/>
    <x v="0"/>
    <x v="3"/>
    <x v="1"/>
    <n v="402336.27"/>
  </r>
  <r>
    <x v="132"/>
    <x v="0"/>
    <x v="0"/>
    <x v="3"/>
    <x v="2"/>
    <n v="10956.58"/>
  </r>
  <r>
    <x v="132"/>
    <x v="0"/>
    <x v="0"/>
    <x v="3"/>
    <x v="3"/>
    <n v="18787.88"/>
  </r>
  <r>
    <x v="132"/>
    <x v="0"/>
    <x v="0"/>
    <x v="3"/>
    <x v="5"/>
    <n v="22922.54"/>
  </r>
  <r>
    <x v="132"/>
    <x v="0"/>
    <x v="0"/>
    <x v="4"/>
    <x v="6"/>
    <n v="98.01"/>
  </r>
  <r>
    <x v="132"/>
    <x v="0"/>
    <x v="0"/>
    <x v="4"/>
    <x v="55"/>
    <n v="84.69"/>
  </r>
  <r>
    <x v="132"/>
    <x v="0"/>
    <x v="0"/>
    <x v="4"/>
    <x v="7"/>
    <n v="60764.37"/>
  </r>
  <r>
    <x v="132"/>
    <x v="0"/>
    <x v="0"/>
    <x v="4"/>
    <x v="8"/>
    <n v="32324.080000000002"/>
  </r>
  <r>
    <x v="132"/>
    <x v="0"/>
    <x v="0"/>
    <x v="4"/>
    <x v="9"/>
    <n v="123724.02"/>
  </r>
  <r>
    <x v="132"/>
    <x v="0"/>
    <x v="0"/>
    <x v="4"/>
    <x v="10"/>
    <n v="53001.02"/>
  </r>
  <r>
    <x v="132"/>
    <x v="0"/>
    <x v="0"/>
    <x v="4"/>
    <x v="11"/>
    <n v="1543.54"/>
  </r>
  <r>
    <x v="132"/>
    <x v="0"/>
    <x v="0"/>
    <x v="4"/>
    <x v="12"/>
    <n v="896.86"/>
  </r>
  <r>
    <x v="132"/>
    <x v="0"/>
    <x v="0"/>
    <x v="4"/>
    <x v="13"/>
    <n v="4641.63"/>
  </r>
  <r>
    <x v="132"/>
    <x v="0"/>
    <x v="0"/>
    <x v="4"/>
    <x v="14"/>
    <n v="14125.49"/>
  </r>
  <r>
    <x v="132"/>
    <x v="0"/>
    <x v="0"/>
    <x v="4"/>
    <x v="15"/>
    <n v="118105.84"/>
  </r>
  <r>
    <x v="132"/>
    <x v="0"/>
    <x v="0"/>
    <x v="4"/>
    <x v="16"/>
    <n v="112358.61"/>
  </r>
  <r>
    <x v="132"/>
    <x v="0"/>
    <x v="0"/>
    <x v="4"/>
    <x v="17"/>
    <n v="406.92"/>
  </r>
  <r>
    <x v="132"/>
    <x v="0"/>
    <x v="0"/>
    <x v="4"/>
    <x v="56"/>
    <n v="9.34"/>
  </r>
  <r>
    <x v="132"/>
    <x v="0"/>
    <x v="0"/>
    <x v="5"/>
    <x v="18"/>
    <n v="96187.48"/>
  </r>
  <r>
    <x v="132"/>
    <x v="0"/>
    <x v="0"/>
    <x v="5"/>
    <x v="19"/>
    <n v="14568.53"/>
  </r>
  <r>
    <x v="132"/>
    <x v="0"/>
    <x v="0"/>
    <x v="5"/>
    <x v="21"/>
    <n v="23438.16"/>
  </r>
  <r>
    <x v="132"/>
    <x v="0"/>
    <x v="0"/>
    <x v="5"/>
    <x v="22"/>
    <n v="51809.96"/>
  </r>
  <r>
    <x v="132"/>
    <x v="0"/>
    <x v="0"/>
    <x v="6"/>
    <x v="23"/>
    <n v="7289.89"/>
  </r>
  <r>
    <x v="132"/>
    <x v="0"/>
    <x v="0"/>
    <x v="6"/>
    <x v="24"/>
    <n v="360.43"/>
  </r>
  <r>
    <x v="132"/>
    <x v="0"/>
    <x v="0"/>
    <x v="6"/>
    <x v="25"/>
    <n v="6318.42"/>
  </r>
  <r>
    <x v="132"/>
    <x v="0"/>
    <x v="0"/>
    <x v="6"/>
    <x v="49"/>
    <n v="57984.94"/>
  </r>
  <r>
    <x v="132"/>
    <x v="0"/>
    <x v="0"/>
    <x v="6"/>
    <x v="57"/>
    <n v="2940"/>
  </r>
  <r>
    <x v="132"/>
    <x v="0"/>
    <x v="0"/>
    <x v="6"/>
    <x v="26"/>
    <n v="2580"/>
  </r>
  <r>
    <x v="132"/>
    <x v="0"/>
    <x v="0"/>
    <x v="6"/>
    <x v="27"/>
    <n v="67679.66"/>
  </r>
  <r>
    <x v="132"/>
    <x v="0"/>
    <x v="0"/>
    <x v="6"/>
    <x v="29"/>
    <n v="904.8"/>
  </r>
  <r>
    <x v="132"/>
    <x v="0"/>
    <x v="0"/>
    <x v="6"/>
    <x v="50"/>
    <n v="50"/>
  </r>
  <r>
    <x v="132"/>
    <x v="0"/>
    <x v="0"/>
    <x v="6"/>
    <x v="30"/>
    <n v="567.1"/>
  </r>
  <r>
    <x v="132"/>
    <x v="0"/>
    <x v="0"/>
    <x v="6"/>
    <x v="31"/>
    <n v="5618.76"/>
  </r>
  <r>
    <x v="132"/>
    <x v="0"/>
    <x v="0"/>
    <x v="6"/>
    <x v="33"/>
    <n v="9955.14"/>
  </r>
  <r>
    <x v="132"/>
    <x v="0"/>
    <x v="0"/>
    <x v="6"/>
    <x v="34"/>
    <n v="4944.17"/>
  </r>
  <r>
    <x v="132"/>
    <x v="0"/>
    <x v="0"/>
    <x v="6"/>
    <x v="35"/>
    <n v="38840.68"/>
  </r>
  <r>
    <x v="132"/>
    <x v="0"/>
    <x v="0"/>
    <x v="6"/>
    <x v="36"/>
    <n v="15548.5"/>
  </r>
  <r>
    <x v="132"/>
    <x v="0"/>
    <x v="0"/>
    <x v="6"/>
    <x v="51"/>
    <n v="160980.64000000001"/>
  </r>
  <r>
    <x v="132"/>
    <x v="0"/>
    <x v="0"/>
    <x v="6"/>
    <x v="37"/>
    <n v="21402"/>
  </r>
  <r>
    <x v="132"/>
    <x v="0"/>
    <x v="0"/>
    <x v="6"/>
    <x v="38"/>
    <n v="17252.900000000001"/>
  </r>
  <r>
    <x v="132"/>
    <x v="0"/>
    <x v="0"/>
    <x v="6"/>
    <x v="39"/>
    <n v="170"/>
  </r>
  <r>
    <x v="132"/>
    <x v="0"/>
    <x v="0"/>
    <x v="6"/>
    <x v="41"/>
    <n v="5499"/>
  </r>
  <r>
    <x v="132"/>
    <x v="0"/>
    <x v="0"/>
    <x v="6"/>
    <x v="42"/>
    <n v="11644.71"/>
  </r>
  <r>
    <x v="132"/>
    <x v="0"/>
    <x v="0"/>
    <x v="6"/>
    <x v="43"/>
    <n v="5903.36"/>
  </r>
  <r>
    <x v="132"/>
    <x v="0"/>
    <x v="0"/>
    <x v="6"/>
    <x v="44"/>
    <n v="11476.74"/>
  </r>
  <r>
    <x v="132"/>
    <x v="0"/>
    <x v="0"/>
    <x v="6"/>
    <x v="60"/>
    <n v="18703.95"/>
  </r>
  <r>
    <x v="132"/>
    <x v="0"/>
    <x v="0"/>
    <x v="6"/>
    <x v="45"/>
    <n v="20166.060000000001"/>
  </r>
  <r>
    <x v="132"/>
    <x v="0"/>
    <x v="0"/>
    <x v="6"/>
    <x v="46"/>
    <n v="11028.71"/>
  </r>
  <r>
    <x v="132"/>
    <x v="0"/>
    <x v="0"/>
    <x v="6"/>
    <x v="78"/>
    <n v="4793.0600000000004"/>
  </r>
  <r>
    <x v="132"/>
    <x v="0"/>
    <x v="0"/>
    <x v="7"/>
    <x v="43"/>
    <n v="11105.35"/>
  </r>
  <r>
    <x v="132"/>
    <x v="0"/>
    <x v="1"/>
    <x v="0"/>
    <x v="0"/>
    <n v="30971.360000000001"/>
  </r>
  <r>
    <x v="132"/>
    <x v="0"/>
    <x v="1"/>
    <x v="1"/>
    <x v="0"/>
    <n v="-18406.43"/>
  </r>
  <r>
    <x v="132"/>
    <x v="0"/>
    <x v="1"/>
    <x v="2"/>
    <x v="3"/>
    <n v="599.25"/>
  </r>
  <r>
    <x v="132"/>
    <x v="0"/>
    <x v="1"/>
    <x v="2"/>
    <x v="4"/>
    <n v="7840"/>
  </r>
  <r>
    <x v="132"/>
    <x v="0"/>
    <x v="1"/>
    <x v="3"/>
    <x v="1"/>
    <n v="61202.11"/>
  </r>
  <r>
    <x v="132"/>
    <x v="0"/>
    <x v="1"/>
    <x v="3"/>
    <x v="2"/>
    <n v="1610.92"/>
  </r>
  <r>
    <x v="132"/>
    <x v="0"/>
    <x v="1"/>
    <x v="3"/>
    <x v="3"/>
    <n v="6429.22"/>
  </r>
  <r>
    <x v="132"/>
    <x v="0"/>
    <x v="1"/>
    <x v="3"/>
    <x v="4"/>
    <n v="15182"/>
  </r>
  <r>
    <x v="132"/>
    <x v="0"/>
    <x v="1"/>
    <x v="3"/>
    <x v="5"/>
    <n v="1528.17"/>
  </r>
  <r>
    <x v="132"/>
    <x v="0"/>
    <x v="1"/>
    <x v="4"/>
    <x v="55"/>
    <n v="15.3"/>
  </r>
  <r>
    <x v="132"/>
    <x v="0"/>
    <x v="1"/>
    <x v="4"/>
    <x v="7"/>
    <n v="641.30999999999995"/>
  </r>
  <r>
    <x v="132"/>
    <x v="0"/>
    <x v="1"/>
    <x v="4"/>
    <x v="8"/>
    <n v="6266.51"/>
  </r>
  <r>
    <x v="132"/>
    <x v="0"/>
    <x v="1"/>
    <x v="4"/>
    <x v="9"/>
    <n v="1262.17"/>
  </r>
  <r>
    <x v="132"/>
    <x v="0"/>
    <x v="1"/>
    <x v="4"/>
    <x v="10"/>
    <n v="9970.25"/>
  </r>
  <r>
    <x v="132"/>
    <x v="0"/>
    <x v="1"/>
    <x v="4"/>
    <x v="11"/>
    <n v="16.61"/>
  </r>
  <r>
    <x v="132"/>
    <x v="0"/>
    <x v="1"/>
    <x v="4"/>
    <x v="12"/>
    <n v="169.1"/>
  </r>
  <r>
    <x v="132"/>
    <x v="0"/>
    <x v="1"/>
    <x v="4"/>
    <x v="13"/>
    <n v="106.45"/>
  </r>
  <r>
    <x v="132"/>
    <x v="0"/>
    <x v="1"/>
    <x v="4"/>
    <x v="14"/>
    <n v="7053.72"/>
  </r>
  <r>
    <x v="132"/>
    <x v="0"/>
    <x v="1"/>
    <x v="4"/>
    <x v="16"/>
    <n v="18719.61"/>
  </r>
  <r>
    <x v="132"/>
    <x v="0"/>
    <x v="1"/>
    <x v="5"/>
    <x v="18"/>
    <n v="13897.24"/>
  </r>
  <r>
    <x v="132"/>
    <x v="0"/>
    <x v="1"/>
    <x v="5"/>
    <x v="20"/>
    <n v="39592.5"/>
  </r>
  <r>
    <x v="132"/>
    <x v="0"/>
    <x v="1"/>
    <x v="6"/>
    <x v="26"/>
    <n v="30"/>
  </r>
  <r>
    <x v="132"/>
    <x v="0"/>
    <x v="1"/>
    <x v="6"/>
    <x v="27"/>
    <n v="150"/>
  </r>
  <r>
    <x v="132"/>
    <x v="0"/>
    <x v="1"/>
    <x v="6"/>
    <x v="30"/>
    <n v="486.85"/>
  </r>
  <r>
    <x v="132"/>
    <x v="0"/>
    <x v="1"/>
    <x v="6"/>
    <x v="33"/>
    <n v="4411.3100000000004"/>
  </r>
  <r>
    <x v="132"/>
    <x v="0"/>
    <x v="1"/>
    <x v="6"/>
    <x v="34"/>
    <n v="1815.33"/>
  </r>
  <r>
    <x v="132"/>
    <x v="0"/>
    <x v="1"/>
    <x v="6"/>
    <x v="35"/>
    <n v="4530.68"/>
  </r>
  <r>
    <x v="132"/>
    <x v="0"/>
    <x v="1"/>
    <x v="6"/>
    <x v="38"/>
    <n v="1339.7"/>
  </r>
  <r>
    <x v="132"/>
    <x v="0"/>
    <x v="1"/>
    <x v="6"/>
    <x v="43"/>
    <n v="317"/>
  </r>
  <r>
    <x v="132"/>
    <x v="0"/>
    <x v="1"/>
    <x v="6"/>
    <x v="60"/>
    <n v="2883.1"/>
  </r>
  <r>
    <x v="132"/>
    <x v="0"/>
    <x v="1"/>
    <x v="6"/>
    <x v="45"/>
    <n v="3017.48"/>
  </r>
  <r>
    <x v="132"/>
    <x v="0"/>
    <x v="1"/>
    <x v="6"/>
    <x v="46"/>
    <n v="1103.9000000000001"/>
  </r>
  <r>
    <x v="132"/>
    <x v="0"/>
    <x v="1"/>
    <x v="7"/>
    <x v="43"/>
    <n v="2595.1"/>
  </r>
  <r>
    <x v="133"/>
    <x v="0"/>
    <x v="0"/>
    <x v="2"/>
    <x v="1"/>
    <n v="147149.78"/>
  </r>
  <r>
    <x v="133"/>
    <x v="0"/>
    <x v="0"/>
    <x v="2"/>
    <x v="2"/>
    <n v="1638.52"/>
  </r>
  <r>
    <x v="133"/>
    <x v="0"/>
    <x v="0"/>
    <x v="2"/>
    <x v="3"/>
    <n v="1877.58"/>
  </r>
  <r>
    <x v="133"/>
    <x v="0"/>
    <x v="0"/>
    <x v="2"/>
    <x v="4"/>
    <n v="1827.57"/>
  </r>
  <r>
    <x v="133"/>
    <x v="0"/>
    <x v="0"/>
    <x v="3"/>
    <x v="1"/>
    <n v="83902.3"/>
  </r>
  <r>
    <x v="133"/>
    <x v="0"/>
    <x v="0"/>
    <x v="3"/>
    <x v="2"/>
    <n v="3990.34"/>
  </r>
  <r>
    <x v="133"/>
    <x v="0"/>
    <x v="0"/>
    <x v="3"/>
    <x v="3"/>
    <n v="6859.56"/>
  </r>
  <r>
    <x v="133"/>
    <x v="0"/>
    <x v="0"/>
    <x v="4"/>
    <x v="7"/>
    <n v="11503.92"/>
  </r>
  <r>
    <x v="133"/>
    <x v="0"/>
    <x v="0"/>
    <x v="4"/>
    <x v="8"/>
    <n v="6995.82"/>
  </r>
  <r>
    <x v="133"/>
    <x v="0"/>
    <x v="0"/>
    <x v="4"/>
    <x v="9"/>
    <n v="23431.73"/>
  </r>
  <r>
    <x v="133"/>
    <x v="0"/>
    <x v="0"/>
    <x v="4"/>
    <x v="10"/>
    <n v="11903.35"/>
  </r>
  <r>
    <x v="133"/>
    <x v="0"/>
    <x v="0"/>
    <x v="4"/>
    <x v="11"/>
    <n v="296.22000000000003"/>
  </r>
  <r>
    <x v="133"/>
    <x v="0"/>
    <x v="0"/>
    <x v="4"/>
    <x v="12"/>
    <n v="182.02"/>
  </r>
  <r>
    <x v="133"/>
    <x v="0"/>
    <x v="0"/>
    <x v="4"/>
    <x v="13"/>
    <n v="1047.73"/>
  </r>
  <r>
    <x v="133"/>
    <x v="0"/>
    <x v="0"/>
    <x v="4"/>
    <x v="14"/>
    <n v="4074.75"/>
  </r>
  <r>
    <x v="133"/>
    <x v="0"/>
    <x v="0"/>
    <x v="4"/>
    <x v="15"/>
    <n v="22632.83"/>
  </r>
  <r>
    <x v="133"/>
    <x v="0"/>
    <x v="0"/>
    <x v="4"/>
    <x v="16"/>
    <n v="38259.199999999997"/>
  </r>
  <r>
    <x v="133"/>
    <x v="0"/>
    <x v="0"/>
    <x v="5"/>
    <x v="18"/>
    <n v="34718.379999999997"/>
  </r>
  <r>
    <x v="133"/>
    <x v="0"/>
    <x v="0"/>
    <x v="5"/>
    <x v="19"/>
    <n v="7918.72"/>
  </r>
  <r>
    <x v="133"/>
    <x v="0"/>
    <x v="0"/>
    <x v="5"/>
    <x v="21"/>
    <n v="2104.31"/>
  </r>
  <r>
    <x v="133"/>
    <x v="0"/>
    <x v="0"/>
    <x v="5"/>
    <x v="22"/>
    <n v="2385.16"/>
  </r>
  <r>
    <x v="133"/>
    <x v="0"/>
    <x v="0"/>
    <x v="6"/>
    <x v="23"/>
    <n v="12276.22"/>
  </r>
  <r>
    <x v="133"/>
    <x v="0"/>
    <x v="0"/>
    <x v="6"/>
    <x v="24"/>
    <n v="121.25"/>
  </r>
  <r>
    <x v="133"/>
    <x v="0"/>
    <x v="0"/>
    <x v="6"/>
    <x v="25"/>
    <n v="60402.080000000002"/>
  </r>
  <r>
    <x v="133"/>
    <x v="0"/>
    <x v="0"/>
    <x v="6"/>
    <x v="26"/>
    <n v="6260"/>
  </r>
  <r>
    <x v="133"/>
    <x v="0"/>
    <x v="0"/>
    <x v="6"/>
    <x v="27"/>
    <n v="1747.39"/>
  </r>
  <r>
    <x v="133"/>
    <x v="0"/>
    <x v="0"/>
    <x v="6"/>
    <x v="30"/>
    <n v="4358.1000000000004"/>
  </r>
  <r>
    <x v="133"/>
    <x v="0"/>
    <x v="0"/>
    <x v="6"/>
    <x v="33"/>
    <n v="1571.25"/>
  </r>
  <r>
    <x v="133"/>
    <x v="0"/>
    <x v="0"/>
    <x v="6"/>
    <x v="34"/>
    <n v="500"/>
  </r>
  <r>
    <x v="133"/>
    <x v="0"/>
    <x v="0"/>
    <x v="6"/>
    <x v="35"/>
    <n v="12624.52"/>
  </r>
  <r>
    <x v="133"/>
    <x v="0"/>
    <x v="0"/>
    <x v="6"/>
    <x v="59"/>
    <n v="4674.8500000000004"/>
  </r>
  <r>
    <x v="133"/>
    <x v="0"/>
    <x v="0"/>
    <x v="6"/>
    <x v="51"/>
    <n v="28104.62"/>
  </r>
  <r>
    <x v="133"/>
    <x v="0"/>
    <x v="0"/>
    <x v="6"/>
    <x v="67"/>
    <n v="17107.400000000001"/>
  </r>
  <r>
    <x v="133"/>
    <x v="0"/>
    <x v="0"/>
    <x v="6"/>
    <x v="37"/>
    <n v="6946"/>
  </r>
  <r>
    <x v="133"/>
    <x v="0"/>
    <x v="0"/>
    <x v="6"/>
    <x v="38"/>
    <n v="4003.33"/>
  </r>
  <r>
    <x v="133"/>
    <x v="0"/>
    <x v="0"/>
    <x v="6"/>
    <x v="44"/>
    <n v="136.06"/>
  </r>
  <r>
    <x v="133"/>
    <x v="0"/>
    <x v="0"/>
    <x v="6"/>
    <x v="45"/>
    <n v="11365.5"/>
  </r>
  <r>
    <x v="133"/>
    <x v="0"/>
    <x v="0"/>
    <x v="6"/>
    <x v="46"/>
    <n v="39"/>
  </r>
  <r>
    <x v="133"/>
    <x v="0"/>
    <x v="0"/>
    <x v="7"/>
    <x v="43"/>
    <n v="815.55"/>
  </r>
  <r>
    <x v="133"/>
    <x v="0"/>
    <x v="0"/>
    <x v="8"/>
    <x v="47"/>
    <n v="2149.35"/>
  </r>
  <r>
    <x v="133"/>
    <x v="0"/>
    <x v="0"/>
    <x v="8"/>
    <x v="48"/>
    <n v="9608.98"/>
  </r>
  <r>
    <x v="133"/>
    <x v="0"/>
    <x v="1"/>
    <x v="3"/>
    <x v="1"/>
    <n v="17040.96"/>
  </r>
  <r>
    <x v="133"/>
    <x v="0"/>
    <x v="1"/>
    <x v="4"/>
    <x v="8"/>
    <n v="1263.6600000000001"/>
  </r>
  <r>
    <x v="133"/>
    <x v="0"/>
    <x v="1"/>
    <x v="4"/>
    <x v="10"/>
    <n v="2250.6799999999998"/>
  </r>
  <r>
    <x v="133"/>
    <x v="0"/>
    <x v="1"/>
    <x v="4"/>
    <x v="12"/>
    <n v="31.78"/>
  </r>
  <r>
    <x v="133"/>
    <x v="0"/>
    <x v="1"/>
    <x v="4"/>
    <x v="14"/>
    <n v="6161.91"/>
  </r>
  <r>
    <x v="133"/>
    <x v="0"/>
    <x v="1"/>
    <x v="4"/>
    <x v="16"/>
    <n v="9852.5400000000009"/>
  </r>
  <r>
    <x v="133"/>
    <x v="0"/>
    <x v="1"/>
    <x v="5"/>
    <x v="20"/>
    <n v="461.35"/>
  </r>
  <r>
    <x v="133"/>
    <x v="0"/>
    <x v="1"/>
    <x v="6"/>
    <x v="25"/>
    <n v="5832"/>
  </r>
  <r>
    <x v="133"/>
    <x v="0"/>
    <x v="1"/>
    <x v="6"/>
    <x v="38"/>
    <n v="5141.6000000000004"/>
  </r>
  <r>
    <x v="133"/>
    <x v="0"/>
    <x v="1"/>
    <x v="6"/>
    <x v="44"/>
    <n v="11287.57"/>
  </r>
  <r>
    <x v="133"/>
    <x v="0"/>
    <x v="1"/>
    <x v="6"/>
    <x v="45"/>
    <n v="5687.63"/>
  </r>
  <r>
    <x v="134"/>
    <x v="0"/>
    <x v="0"/>
    <x v="0"/>
    <x v="0"/>
    <n v="70638.97"/>
  </r>
  <r>
    <x v="134"/>
    <x v="0"/>
    <x v="0"/>
    <x v="1"/>
    <x v="0"/>
    <n v="-287205.32"/>
  </r>
  <r>
    <x v="134"/>
    <x v="0"/>
    <x v="0"/>
    <x v="2"/>
    <x v="1"/>
    <n v="4225455.3600000003"/>
  </r>
  <r>
    <x v="134"/>
    <x v="0"/>
    <x v="0"/>
    <x v="2"/>
    <x v="2"/>
    <n v="79223.240000000005"/>
  </r>
  <r>
    <x v="134"/>
    <x v="0"/>
    <x v="0"/>
    <x v="2"/>
    <x v="3"/>
    <n v="63260.959999999999"/>
  </r>
  <r>
    <x v="134"/>
    <x v="0"/>
    <x v="0"/>
    <x v="2"/>
    <x v="4"/>
    <n v="79318.289999999994"/>
  </r>
  <r>
    <x v="134"/>
    <x v="0"/>
    <x v="0"/>
    <x v="2"/>
    <x v="5"/>
    <n v="10482.35"/>
  </r>
  <r>
    <x v="134"/>
    <x v="0"/>
    <x v="0"/>
    <x v="2"/>
    <x v="54"/>
    <n v="53060.86"/>
  </r>
  <r>
    <x v="134"/>
    <x v="0"/>
    <x v="0"/>
    <x v="3"/>
    <x v="1"/>
    <n v="1673479.19"/>
  </r>
  <r>
    <x v="134"/>
    <x v="0"/>
    <x v="0"/>
    <x v="3"/>
    <x v="2"/>
    <n v="58487.8"/>
  </r>
  <r>
    <x v="134"/>
    <x v="0"/>
    <x v="0"/>
    <x v="3"/>
    <x v="3"/>
    <n v="65548.600000000006"/>
  </r>
  <r>
    <x v="134"/>
    <x v="0"/>
    <x v="0"/>
    <x v="3"/>
    <x v="4"/>
    <n v="3925.92"/>
  </r>
  <r>
    <x v="134"/>
    <x v="0"/>
    <x v="0"/>
    <x v="3"/>
    <x v="5"/>
    <n v="3112.61"/>
  </r>
  <r>
    <x v="134"/>
    <x v="0"/>
    <x v="0"/>
    <x v="4"/>
    <x v="6"/>
    <n v="543.34"/>
  </r>
  <r>
    <x v="134"/>
    <x v="0"/>
    <x v="0"/>
    <x v="4"/>
    <x v="55"/>
    <n v="501.67"/>
  </r>
  <r>
    <x v="134"/>
    <x v="0"/>
    <x v="0"/>
    <x v="4"/>
    <x v="7"/>
    <n v="337599.01"/>
  </r>
  <r>
    <x v="134"/>
    <x v="0"/>
    <x v="0"/>
    <x v="4"/>
    <x v="8"/>
    <n v="133701.57"/>
  </r>
  <r>
    <x v="134"/>
    <x v="0"/>
    <x v="0"/>
    <x v="4"/>
    <x v="9"/>
    <n v="674020.14"/>
  </r>
  <r>
    <x v="134"/>
    <x v="0"/>
    <x v="0"/>
    <x v="4"/>
    <x v="10"/>
    <n v="211894.87"/>
  </r>
  <r>
    <x v="134"/>
    <x v="0"/>
    <x v="0"/>
    <x v="4"/>
    <x v="11"/>
    <n v="22344.46"/>
  </r>
  <r>
    <x v="134"/>
    <x v="0"/>
    <x v="0"/>
    <x v="4"/>
    <x v="12"/>
    <n v="2631.72"/>
  </r>
  <r>
    <x v="134"/>
    <x v="0"/>
    <x v="0"/>
    <x v="4"/>
    <x v="13"/>
    <n v="24995.68"/>
  </r>
  <r>
    <x v="134"/>
    <x v="0"/>
    <x v="0"/>
    <x v="4"/>
    <x v="14"/>
    <n v="21649.84"/>
  </r>
  <r>
    <x v="134"/>
    <x v="0"/>
    <x v="0"/>
    <x v="4"/>
    <x v="15"/>
    <n v="655212.29"/>
  </r>
  <r>
    <x v="134"/>
    <x v="0"/>
    <x v="0"/>
    <x v="4"/>
    <x v="16"/>
    <n v="590097.25"/>
  </r>
  <r>
    <x v="134"/>
    <x v="0"/>
    <x v="0"/>
    <x v="4"/>
    <x v="17"/>
    <n v="11225.05"/>
  </r>
  <r>
    <x v="134"/>
    <x v="0"/>
    <x v="0"/>
    <x v="4"/>
    <x v="56"/>
    <n v="7056.36"/>
  </r>
  <r>
    <x v="134"/>
    <x v="0"/>
    <x v="0"/>
    <x v="5"/>
    <x v="18"/>
    <n v="331490.44"/>
  </r>
  <r>
    <x v="134"/>
    <x v="0"/>
    <x v="0"/>
    <x v="5"/>
    <x v="19"/>
    <n v="50626.6"/>
  </r>
  <r>
    <x v="134"/>
    <x v="0"/>
    <x v="0"/>
    <x v="5"/>
    <x v="20"/>
    <n v="100510.28"/>
  </r>
  <r>
    <x v="134"/>
    <x v="0"/>
    <x v="0"/>
    <x v="5"/>
    <x v="21"/>
    <n v="27051.03"/>
  </r>
  <r>
    <x v="134"/>
    <x v="0"/>
    <x v="0"/>
    <x v="5"/>
    <x v="22"/>
    <n v="109550.05"/>
  </r>
  <r>
    <x v="134"/>
    <x v="0"/>
    <x v="0"/>
    <x v="6"/>
    <x v="23"/>
    <n v="4805.8500000000004"/>
  </r>
  <r>
    <x v="134"/>
    <x v="0"/>
    <x v="0"/>
    <x v="6"/>
    <x v="25"/>
    <n v="1332034.1599999999"/>
  </r>
  <r>
    <x v="134"/>
    <x v="0"/>
    <x v="0"/>
    <x v="6"/>
    <x v="26"/>
    <n v="51605.78"/>
  </r>
  <r>
    <x v="134"/>
    <x v="0"/>
    <x v="0"/>
    <x v="6"/>
    <x v="27"/>
    <n v="3628.14"/>
  </r>
  <r>
    <x v="134"/>
    <x v="0"/>
    <x v="0"/>
    <x v="6"/>
    <x v="28"/>
    <n v="1912"/>
  </r>
  <r>
    <x v="134"/>
    <x v="0"/>
    <x v="0"/>
    <x v="6"/>
    <x v="30"/>
    <n v="211.62"/>
  </r>
  <r>
    <x v="134"/>
    <x v="0"/>
    <x v="0"/>
    <x v="6"/>
    <x v="32"/>
    <n v="425"/>
  </r>
  <r>
    <x v="134"/>
    <x v="0"/>
    <x v="0"/>
    <x v="6"/>
    <x v="33"/>
    <n v="52710.59"/>
  </r>
  <r>
    <x v="134"/>
    <x v="0"/>
    <x v="0"/>
    <x v="6"/>
    <x v="34"/>
    <n v="21171.93"/>
  </r>
  <r>
    <x v="134"/>
    <x v="0"/>
    <x v="0"/>
    <x v="6"/>
    <x v="35"/>
    <n v="41735.370000000003"/>
  </r>
  <r>
    <x v="134"/>
    <x v="0"/>
    <x v="0"/>
    <x v="6"/>
    <x v="36"/>
    <n v="26285.17"/>
  </r>
  <r>
    <x v="134"/>
    <x v="0"/>
    <x v="0"/>
    <x v="6"/>
    <x v="59"/>
    <n v="1126.5999999999999"/>
  </r>
  <r>
    <x v="134"/>
    <x v="0"/>
    <x v="0"/>
    <x v="6"/>
    <x v="68"/>
    <n v="13782.93"/>
  </r>
  <r>
    <x v="134"/>
    <x v="0"/>
    <x v="0"/>
    <x v="6"/>
    <x v="51"/>
    <n v="4612.5600000000004"/>
  </r>
  <r>
    <x v="134"/>
    <x v="0"/>
    <x v="0"/>
    <x v="6"/>
    <x v="52"/>
    <n v="1116.05"/>
  </r>
  <r>
    <x v="134"/>
    <x v="0"/>
    <x v="0"/>
    <x v="6"/>
    <x v="67"/>
    <n v="2934.5"/>
  </r>
  <r>
    <x v="134"/>
    <x v="0"/>
    <x v="0"/>
    <x v="6"/>
    <x v="37"/>
    <n v="31585.78"/>
  </r>
  <r>
    <x v="134"/>
    <x v="0"/>
    <x v="0"/>
    <x v="6"/>
    <x v="38"/>
    <n v="46721.86"/>
  </r>
  <r>
    <x v="134"/>
    <x v="0"/>
    <x v="0"/>
    <x v="6"/>
    <x v="39"/>
    <n v="144.5"/>
  </r>
  <r>
    <x v="134"/>
    <x v="0"/>
    <x v="0"/>
    <x v="6"/>
    <x v="40"/>
    <n v="4513.68"/>
  </r>
  <r>
    <x v="134"/>
    <x v="0"/>
    <x v="0"/>
    <x v="6"/>
    <x v="41"/>
    <n v="56815.9"/>
  </r>
  <r>
    <x v="134"/>
    <x v="0"/>
    <x v="0"/>
    <x v="6"/>
    <x v="43"/>
    <n v="6690"/>
  </r>
  <r>
    <x v="134"/>
    <x v="0"/>
    <x v="0"/>
    <x v="6"/>
    <x v="44"/>
    <n v="78657.08"/>
  </r>
  <r>
    <x v="134"/>
    <x v="0"/>
    <x v="0"/>
    <x v="6"/>
    <x v="60"/>
    <n v="68589.27"/>
  </r>
  <r>
    <x v="134"/>
    <x v="0"/>
    <x v="0"/>
    <x v="6"/>
    <x v="45"/>
    <n v="128606"/>
  </r>
  <r>
    <x v="134"/>
    <x v="0"/>
    <x v="0"/>
    <x v="6"/>
    <x v="46"/>
    <n v="19457.900000000001"/>
  </r>
  <r>
    <x v="134"/>
    <x v="0"/>
    <x v="0"/>
    <x v="7"/>
    <x v="43"/>
    <n v="26660.77"/>
  </r>
  <r>
    <x v="134"/>
    <x v="0"/>
    <x v="0"/>
    <x v="8"/>
    <x v="61"/>
    <n v="183352"/>
  </r>
  <r>
    <x v="134"/>
    <x v="0"/>
    <x v="0"/>
    <x v="8"/>
    <x v="63"/>
    <n v="4407.05"/>
  </r>
  <r>
    <x v="134"/>
    <x v="0"/>
    <x v="0"/>
    <x v="8"/>
    <x v="48"/>
    <n v="14861.52"/>
  </r>
  <r>
    <x v="134"/>
    <x v="0"/>
    <x v="1"/>
    <x v="0"/>
    <x v="0"/>
    <n v="216566.35"/>
  </r>
  <r>
    <x v="134"/>
    <x v="0"/>
    <x v="1"/>
    <x v="2"/>
    <x v="1"/>
    <n v="78345.91"/>
  </r>
  <r>
    <x v="134"/>
    <x v="0"/>
    <x v="1"/>
    <x v="2"/>
    <x v="2"/>
    <n v="29063.67"/>
  </r>
  <r>
    <x v="134"/>
    <x v="0"/>
    <x v="1"/>
    <x v="2"/>
    <x v="3"/>
    <n v="24669.06"/>
  </r>
  <r>
    <x v="134"/>
    <x v="0"/>
    <x v="1"/>
    <x v="2"/>
    <x v="4"/>
    <n v="20771"/>
  </r>
  <r>
    <x v="134"/>
    <x v="0"/>
    <x v="1"/>
    <x v="2"/>
    <x v="5"/>
    <n v="331.54"/>
  </r>
  <r>
    <x v="134"/>
    <x v="0"/>
    <x v="1"/>
    <x v="3"/>
    <x v="1"/>
    <n v="381894.21"/>
  </r>
  <r>
    <x v="134"/>
    <x v="0"/>
    <x v="1"/>
    <x v="3"/>
    <x v="2"/>
    <n v="1861.12"/>
  </r>
  <r>
    <x v="134"/>
    <x v="0"/>
    <x v="1"/>
    <x v="3"/>
    <x v="3"/>
    <n v="30727.88"/>
  </r>
  <r>
    <x v="134"/>
    <x v="0"/>
    <x v="1"/>
    <x v="4"/>
    <x v="6"/>
    <n v="14.08"/>
  </r>
  <r>
    <x v="134"/>
    <x v="0"/>
    <x v="1"/>
    <x v="4"/>
    <x v="55"/>
    <n v="74.91"/>
  </r>
  <r>
    <x v="134"/>
    <x v="0"/>
    <x v="1"/>
    <x v="4"/>
    <x v="7"/>
    <n v="11567.66"/>
  </r>
  <r>
    <x v="134"/>
    <x v="0"/>
    <x v="1"/>
    <x v="4"/>
    <x v="8"/>
    <n v="30845.26"/>
  </r>
  <r>
    <x v="134"/>
    <x v="0"/>
    <x v="1"/>
    <x v="4"/>
    <x v="9"/>
    <n v="18912.53"/>
  </r>
  <r>
    <x v="134"/>
    <x v="0"/>
    <x v="1"/>
    <x v="4"/>
    <x v="10"/>
    <n v="42319.77"/>
  </r>
  <r>
    <x v="134"/>
    <x v="0"/>
    <x v="1"/>
    <x v="4"/>
    <x v="11"/>
    <n v="221.09"/>
  </r>
  <r>
    <x v="134"/>
    <x v="0"/>
    <x v="1"/>
    <x v="4"/>
    <x v="12"/>
    <n v="605.96"/>
  </r>
  <r>
    <x v="134"/>
    <x v="0"/>
    <x v="1"/>
    <x v="4"/>
    <x v="13"/>
    <n v="622.97"/>
  </r>
  <r>
    <x v="134"/>
    <x v="0"/>
    <x v="1"/>
    <x v="4"/>
    <x v="14"/>
    <n v="4617"/>
  </r>
  <r>
    <x v="134"/>
    <x v="0"/>
    <x v="1"/>
    <x v="4"/>
    <x v="15"/>
    <n v="7413.72"/>
  </r>
  <r>
    <x v="134"/>
    <x v="0"/>
    <x v="1"/>
    <x v="4"/>
    <x v="16"/>
    <n v="84755.09"/>
  </r>
  <r>
    <x v="134"/>
    <x v="0"/>
    <x v="1"/>
    <x v="4"/>
    <x v="17"/>
    <n v="330.32"/>
  </r>
  <r>
    <x v="134"/>
    <x v="0"/>
    <x v="1"/>
    <x v="4"/>
    <x v="56"/>
    <n v="1677.85"/>
  </r>
  <r>
    <x v="134"/>
    <x v="0"/>
    <x v="1"/>
    <x v="5"/>
    <x v="18"/>
    <n v="21867.09"/>
  </r>
  <r>
    <x v="134"/>
    <x v="0"/>
    <x v="1"/>
    <x v="5"/>
    <x v="21"/>
    <n v="6795.43"/>
  </r>
  <r>
    <x v="134"/>
    <x v="0"/>
    <x v="1"/>
    <x v="5"/>
    <x v="22"/>
    <n v="41293.980000000003"/>
  </r>
  <r>
    <x v="134"/>
    <x v="0"/>
    <x v="1"/>
    <x v="6"/>
    <x v="23"/>
    <n v="2030.75"/>
  </r>
  <r>
    <x v="134"/>
    <x v="0"/>
    <x v="1"/>
    <x v="6"/>
    <x v="24"/>
    <n v="19563.2"/>
  </r>
  <r>
    <x v="134"/>
    <x v="0"/>
    <x v="1"/>
    <x v="6"/>
    <x v="25"/>
    <n v="109315.16"/>
  </r>
  <r>
    <x v="134"/>
    <x v="0"/>
    <x v="1"/>
    <x v="6"/>
    <x v="26"/>
    <n v="385"/>
  </r>
  <r>
    <x v="134"/>
    <x v="0"/>
    <x v="1"/>
    <x v="6"/>
    <x v="27"/>
    <n v="7902.3"/>
  </r>
  <r>
    <x v="134"/>
    <x v="0"/>
    <x v="1"/>
    <x v="6"/>
    <x v="28"/>
    <n v="16910"/>
  </r>
  <r>
    <x v="134"/>
    <x v="0"/>
    <x v="1"/>
    <x v="6"/>
    <x v="29"/>
    <n v="29060.2"/>
  </r>
  <r>
    <x v="134"/>
    <x v="0"/>
    <x v="1"/>
    <x v="6"/>
    <x v="30"/>
    <n v="11250"/>
  </r>
  <r>
    <x v="134"/>
    <x v="0"/>
    <x v="1"/>
    <x v="6"/>
    <x v="31"/>
    <n v="8404.77"/>
  </r>
  <r>
    <x v="134"/>
    <x v="0"/>
    <x v="1"/>
    <x v="6"/>
    <x v="35"/>
    <n v="6770.33"/>
  </r>
  <r>
    <x v="134"/>
    <x v="0"/>
    <x v="1"/>
    <x v="6"/>
    <x v="67"/>
    <n v="26.39"/>
  </r>
  <r>
    <x v="134"/>
    <x v="0"/>
    <x v="1"/>
    <x v="6"/>
    <x v="37"/>
    <n v="126802.88"/>
  </r>
  <r>
    <x v="134"/>
    <x v="0"/>
    <x v="1"/>
    <x v="6"/>
    <x v="38"/>
    <n v="3393.18"/>
  </r>
  <r>
    <x v="134"/>
    <x v="0"/>
    <x v="1"/>
    <x v="6"/>
    <x v="39"/>
    <n v="999"/>
  </r>
  <r>
    <x v="134"/>
    <x v="0"/>
    <x v="1"/>
    <x v="6"/>
    <x v="40"/>
    <n v="1198.6300000000001"/>
  </r>
  <r>
    <x v="134"/>
    <x v="0"/>
    <x v="1"/>
    <x v="6"/>
    <x v="43"/>
    <n v="250"/>
  </r>
  <r>
    <x v="134"/>
    <x v="0"/>
    <x v="1"/>
    <x v="6"/>
    <x v="44"/>
    <n v="4068"/>
  </r>
  <r>
    <x v="134"/>
    <x v="0"/>
    <x v="1"/>
    <x v="6"/>
    <x v="46"/>
    <n v="8467.4500000000007"/>
  </r>
  <r>
    <x v="134"/>
    <x v="0"/>
    <x v="1"/>
    <x v="7"/>
    <x v="43"/>
    <n v="8297.7199999999993"/>
  </r>
  <r>
    <x v="134"/>
    <x v="0"/>
    <x v="1"/>
    <x v="8"/>
    <x v="61"/>
    <n v="137562.34"/>
  </r>
  <r>
    <x v="134"/>
    <x v="0"/>
    <x v="1"/>
    <x v="8"/>
    <x v="64"/>
    <n v="16891.47"/>
  </r>
  <r>
    <x v="134"/>
    <x v="0"/>
    <x v="1"/>
    <x v="8"/>
    <x v="65"/>
    <n v="18838.02"/>
  </r>
  <r>
    <x v="135"/>
    <x v="0"/>
    <x v="0"/>
    <x v="0"/>
    <x v="0"/>
    <n v="19480.349999999999"/>
  </r>
  <r>
    <x v="135"/>
    <x v="0"/>
    <x v="0"/>
    <x v="1"/>
    <x v="0"/>
    <n v="-133967.38"/>
  </r>
  <r>
    <x v="135"/>
    <x v="0"/>
    <x v="0"/>
    <x v="2"/>
    <x v="1"/>
    <n v="5559305.0999999996"/>
  </r>
  <r>
    <x v="135"/>
    <x v="0"/>
    <x v="0"/>
    <x v="2"/>
    <x v="2"/>
    <n v="15536.42"/>
  </r>
  <r>
    <x v="135"/>
    <x v="0"/>
    <x v="0"/>
    <x v="2"/>
    <x v="3"/>
    <n v="75354.77"/>
  </r>
  <r>
    <x v="135"/>
    <x v="0"/>
    <x v="0"/>
    <x v="2"/>
    <x v="4"/>
    <n v="21629.02"/>
  </r>
  <r>
    <x v="135"/>
    <x v="0"/>
    <x v="0"/>
    <x v="2"/>
    <x v="5"/>
    <n v="2330"/>
  </r>
  <r>
    <x v="135"/>
    <x v="0"/>
    <x v="0"/>
    <x v="2"/>
    <x v="54"/>
    <n v="69363"/>
  </r>
  <r>
    <x v="135"/>
    <x v="0"/>
    <x v="0"/>
    <x v="3"/>
    <x v="1"/>
    <n v="2173657.0699999998"/>
  </r>
  <r>
    <x v="135"/>
    <x v="0"/>
    <x v="0"/>
    <x v="3"/>
    <x v="2"/>
    <n v="10785.93"/>
  </r>
  <r>
    <x v="135"/>
    <x v="0"/>
    <x v="0"/>
    <x v="3"/>
    <x v="3"/>
    <n v="41997.62"/>
  </r>
  <r>
    <x v="135"/>
    <x v="0"/>
    <x v="0"/>
    <x v="3"/>
    <x v="4"/>
    <n v="1103.4000000000001"/>
  </r>
  <r>
    <x v="135"/>
    <x v="0"/>
    <x v="0"/>
    <x v="3"/>
    <x v="5"/>
    <n v="1105.8800000000001"/>
  </r>
  <r>
    <x v="135"/>
    <x v="0"/>
    <x v="0"/>
    <x v="4"/>
    <x v="6"/>
    <n v="288.43"/>
  </r>
  <r>
    <x v="135"/>
    <x v="0"/>
    <x v="0"/>
    <x v="4"/>
    <x v="55"/>
    <n v="269.06"/>
  </r>
  <r>
    <x v="135"/>
    <x v="0"/>
    <x v="0"/>
    <x v="4"/>
    <x v="7"/>
    <n v="470355.49"/>
  </r>
  <r>
    <x v="135"/>
    <x v="0"/>
    <x v="0"/>
    <x v="4"/>
    <x v="8"/>
    <n v="205963.83"/>
  </r>
  <r>
    <x v="135"/>
    <x v="0"/>
    <x v="0"/>
    <x v="4"/>
    <x v="9"/>
    <n v="948603.43"/>
  </r>
  <r>
    <x v="135"/>
    <x v="0"/>
    <x v="0"/>
    <x v="4"/>
    <x v="10"/>
    <n v="334649.56"/>
  </r>
  <r>
    <x v="135"/>
    <x v="0"/>
    <x v="0"/>
    <x v="4"/>
    <x v="73"/>
    <n v="16042.15"/>
  </r>
  <r>
    <x v="135"/>
    <x v="0"/>
    <x v="0"/>
    <x v="4"/>
    <x v="74"/>
    <n v="13636.57"/>
  </r>
  <r>
    <x v="135"/>
    <x v="0"/>
    <x v="0"/>
    <x v="4"/>
    <x v="11"/>
    <n v="24715.58"/>
  </r>
  <r>
    <x v="135"/>
    <x v="0"/>
    <x v="0"/>
    <x v="4"/>
    <x v="12"/>
    <n v="9343.86"/>
  </r>
  <r>
    <x v="135"/>
    <x v="0"/>
    <x v="0"/>
    <x v="4"/>
    <x v="13"/>
    <n v="34082.07"/>
  </r>
  <r>
    <x v="135"/>
    <x v="0"/>
    <x v="0"/>
    <x v="4"/>
    <x v="14"/>
    <n v="91423.49"/>
  </r>
  <r>
    <x v="135"/>
    <x v="0"/>
    <x v="0"/>
    <x v="4"/>
    <x v="15"/>
    <n v="975941.48"/>
  </r>
  <r>
    <x v="135"/>
    <x v="0"/>
    <x v="0"/>
    <x v="4"/>
    <x v="16"/>
    <n v="839501.92"/>
  </r>
  <r>
    <x v="135"/>
    <x v="0"/>
    <x v="0"/>
    <x v="5"/>
    <x v="18"/>
    <n v="223207.31"/>
  </r>
  <r>
    <x v="135"/>
    <x v="0"/>
    <x v="0"/>
    <x v="5"/>
    <x v="19"/>
    <n v="50499.49"/>
  </r>
  <r>
    <x v="135"/>
    <x v="0"/>
    <x v="0"/>
    <x v="5"/>
    <x v="20"/>
    <n v="59815.23"/>
  </r>
  <r>
    <x v="135"/>
    <x v="0"/>
    <x v="0"/>
    <x v="5"/>
    <x v="21"/>
    <n v="7247.19"/>
  </r>
  <r>
    <x v="135"/>
    <x v="0"/>
    <x v="0"/>
    <x v="5"/>
    <x v="22"/>
    <n v="22858.98"/>
  </r>
  <r>
    <x v="135"/>
    <x v="0"/>
    <x v="0"/>
    <x v="6"/>
    <x v="23"/>
    <n v="33813.230000000003"/>
  </r>
  <r>
    <x v="135"/>
    <x v="0"/>
    <x v="0"/>
    <x v="6"/>
    <x v="26"/>
    <n v="27278.95"/>
  </r>
  <r>
    <x v="135"/>
    <x v="0"/>
    <x v="0"/>
    <x v="6"/>
    <x v="27"/>
    <n v="71213.69"/>
  </r>
  <r>
    <x v="135"/>
    <x v="0"/>
    <x v="0"/>
    <x v="6"/>
    <x v="28"/>
    <n v="38200.31"/>
  </r>
  <r>
    <x v="135"/>
    <x v="0"/>
    <x v="0"/>
    <x v="6"/>
    <x v="33"/>
    <n v="90168.12"/>
  </r>
  <r>
    <x v="135"/>
    <x v="0"/>
    <x v="0"/>
    <x v="6"/>
    <x v="34"/>
    <n v="19442.72"/>
  </r>
  <r>
    <x v="135"/>
    <x v="0"/>
    <x v="0"/>
    <x v="6"/>
    <x v="35"/>
    <n v="7482"/>
  </r>
  <r>
    <x v="135"/>
    <x v="0"/>
    <x v="0"/>
    <x v="6"/>
    <x v="59"/>
    <n v="500.76"/>
  </r>
  <r>
    <x v="135"/>
    <x v="0"/>
    <x v="0"/>
    <x v="6"/>
    <x v="68"/>
    <n v="38319.32"/>
  </r>
  <r>
    <x v="135"/>
    <x v="0"/>
    <x v="0"/>
    <x v="6"/>
    <x v="38"/>
    <n v="61268.2"/>
  </r>
  <r>
    <x v="135"/>
    <x v="0"/>
    <x v="0"/>
    <x v="6"/>
    <x v="39"/>
    <n v="136"/>
  </r>
  <r>
    <x v="135"/>
    <x v="0"/>
    <x v="0"/>
    <x v="6"/>
    <x v="43"/>
    <n v="4645.3500000000004"/>
  </r>
  <r>
    <x v="135"/>
    <x v="0"/>
    <x v="0"/>
    <x v="6"/>
    <x v="44"/>
    <n v="1892966.09"/>
  </r>
  <r>
    <x v="135"/>
    <x v="0"/>
    <x v="0"/>
    <x v="6"/>
    <x v="60"/>
    <n v="36096.11"/>
  </r>
  <r>
    <x v="135"/>
    <x v="0"/>
    <x v="0"/>
    <x v="6"/>
    <x v="45"/>
    <n v="215073.02"/>
  </r>
  <r>
    <x v="135"/>
    <x v="0"/>
    <x v="0"/>
    <x v="6"/>
    <x v="46"/>
    <n v="7844.21"/>
  </r>
  <r>
    <x v="135"/>
    <x v="0"/>
    <x v="0"/>
    <x v="7"/>
    <x v="43"/>
    <n v="26461.26"/>
  </r>
  <r>
    <x v="135"/>
    <x v="0"/>
    <x v="0"/>
    <x v="8"/>
    <x v="62"/>
    <n v="14659"/>
  </r>
  <r>
    <x v="135"/>
    <x v="0"/>
    <x v="0"/>
    <x v="8"/>
    <x v="64"/>
    <n v="6402.88"/>
  </r>
  <r>
    <x v="135"/>
    <x v="0"/>
    <x v="1"/>
    <x v="0"/>
    <x v="0"/>
    <n v="114487.03"/>
  </r>
  <r>
    <x v="135"/>
    <x v="0"/>
    <x v="1"/>
    <x v="2"/>
    <x v="1"/>
    <n v="230312.23"/>
  </r>
  <r>
    <x v="135"/>
    <x v="0"/>
    <x v="1"/>
    <x v="2"/>
    <x v="2"/>
    <n v="86231.22"/>
  </r>
  <r>
    <x v="135"/>
    <x v="0"/>
    <x v="1"/>
    <x v="2"/>
    <x v="3"/>
    <n v="178816.39"/>
  </r>
  <r>
    <x v="135"/>
    <x v="0"/>
    <x v="1"/>
    <x v="2"/>
    <x v="4"/>
    <n v="58460.480000000003"/>
  </r>
  <r>
    <x v="135"/>
    <x v="0"/>
    <x v="1"/>
    <x v="2"/>
    <x v="5"/>
    <n v="73037.77"/>
  </r>
  <r>
    <x v="135"/>
    <x v="0"/>
    <x v="1"/>
    <x v="3"/>
    <x v="1"/>
    <n v="337089.99"/>
  </r>
  <r>
    <x v="135"/>
    <x v="0"/>
    <x v="1"/>
    <x v="3"/>
    <x v="2"/>
    <n v="97880.6"/>
  </r>
  <r>
    <x v="135"/>
    <x v="0"/>
    <x v="1"/>
    <x v="3"/>
    <x v="3"/>
    <n v="165276.97"/>
  </r>
  <r>
    <x v="135"/>
    <x v="0"/>
    <x v="1"/>
    <x v="3"/>
    <x v="4"/>
    <n v="196527.71"/>
  </r>
  <r>
    <x v="135"/>
    <x v="0"/>
    <x v="1"/>
    <x v="3"/>
    <x v="5"/>
    <n v="264.25"/>
  </r>
  <r>
    <x v="135"/>
    <x v="0"/>
    <x v="1"/>
    <x v="4"/>
    <x v="6"/>
    <n v="4.1100000000000003"/>
  </r>
  <r>
    <x v="135"/>
    <x v="0"/>
    <x v="1"/>
    <x v="4"/>
    <x v="55"/>
    <n v="7.2"/>
  </r>
  <r>
    <x v="135"/>
    <x v="0"/>
    <x v="1"/>
    <x v="4"/>
    <x v="7"/>
    <n v="9114.76"/>
  </r>
  <r>
    <x v="135"/>
    <x v="0"/>
    <x v="1"/>
    <x v="4"/>
    <x v="8"/>
    <n v="21601.91"/>
  </r>
  <r>
    <x v="135"/>
    <x v="0"/>
    <x v="1"/>
    <x v="4"/>
    <x v="9"/>
    <n v="16469.41"/>
  </r>
  <r>
    <x v="135"/>
    <x v="0"/>
    <x v="1"/>
    <x v="4"/>
    <x v="10"/>
    <n v="32071.16"/>
  </r>
  <r>
    <x v="135"/>
    <x v="0"/>
    <x v="1"/>
    <x v="4"/>
    <x v="73"/>
    <n v="136.41"/>
  </r>
  <r>
    <x v="135"/>
    <x v="0"/>
    <x v="1"/>
    <x v="4"/>
    <x v="74"/>
    <n v="360.84"/>
  </r>
  <r>
    <x v="135"/>
    <x v="0"/>
    <x v="1"/>
    <x v="4"/>
    <x v="11"/>
    <n v="480.87"/>
  </r>
  <r>
    <x v="135"/>
    <x v="0"/>
    <x v="1"/>
    <x v="4"/>
    <x v="12"/>
    <n v="1005.27"/>
  </r>
  <r>
    <x v="135"/>
    <x v="0"/>
    <x v="1"/>
    <x v="4"/>
    <x v="13"/>
    <n v="781.2"/>
  </r>
  <r>
    <x v="135"/>
    <x v="0"/>
    <x v="1"/>
    <x v="4"/>
    <x v="14"/>
    <n v="13277.08"/>
  </r>
  <r>
    <x v="135"/>
    <x v="0"/>
    <x v="1"/>
    <x v="4"/>
    <x v="15"/>
    <n v="15483.08"/>
  </r>
  <r>
    <x v="135"/>
    <x v="0"/>
    <x v="1"/>
    <x v="4"/>
    <x v="16"/>
    <n v="24103.52"/>
  </r>
  <r>
    <x v="135"/>
    <x v="0"/>
    <x v="1"/>
    <x v="5"/>
    <x v="18"/>
    <n v="285595.28000000003"/>
  </r>
  <r>
    <x v="135"/>
    <x v="0"/>
    <x v="1"/>
    <x v="5"/>
    <x v="20"/>
    <n v="58106.42"/>
  </r>
  <r>
    <x v="135"/>
    <x v="0"/>
    <x v="1"/>
    <x v="5"/>
    <x v="21"/>
    <n v="57346.91"/>
  </r>
  <r>
    <x v="135"/>
    <x v="0"/>
    <x v="1"/>
    <x v="5"/>
    <x v="22"/>
    <n v="53971.81"/>
  </r>
  <r>
    <x v="135"/>
    <x v="0"/>
    <x v="1"/>
    <x v="6"/>
    <x v="23"/>
    <n v="32760.41"/>
  </r>
  <r>
    <x v="135"/>
    <x v="0"/>
    <x v="1"/>
    <x v="6"/>
    <x v="24"/>
    <n v="22413.279999999999"/>
  </r>
  <r>
    <x v="135"/>
    <x v="0"/>
    <x v="1"/>
    <x v="6"/>
    <x v="26"/>
    <n v="27740.59"/>
  </r>
  <r>
    <x v="135"/>
    <x v="0"/>
    <x v="1"/>
    <x v="6"/>
    <x v="27"/>
    <n v="106858.04"/>
  </r>
  <r>
    <x v="135"/>
    <x v="0"/>
    <x v="1"/>
    <x v="6"/>
    <x v="35"/>
    <n v="9069.7800000000007"/>
  </r>
  <r>
    <x v="135"/>
    <x v="0"/>
    <x v="1"/>
    <x v="6"/>
    <x v="36"/>
    <n v="90.77"/>
  </r>
  <r>
    <x v="135"/>
    <x v="0"/>
    <x v="1"/>
    <x v="6"/>
    <x v="59"/>
    <n v="1032.56"/>
  </r>
  <r>
    <x v="135"/>
    <x v="0"/>
    <x v="1"/>
    <x v="6"/>
    <x v="52"/>
    <n v="3324"/>
  </r>
  <r>
    <x v="135"/>
    <x v="0"/>
    <x v="1"/>
    <x v="6"/>
    <x v="37"/>
    <n v="125971"/>
  </r>
  <r>
    <x v="135"/>
    <x v="0"/>
    <x v="1"/>
    <x v="6"/>
    <x v="38"/>
    <n v="14219.05"/>
  </r>
  <r>
    <x v="135"/>
    <x v="0"/>
    <x v="1"/>
    <x v="6"/>
    <x v="40"/>
    <n v="5116.8"/>
  </r>
  <r>
    <x v="135"/>
    <x v="0"/>
    <x v="1"/>
    <x v="6"/>
    <x v="41"/>
    <n v="72333.05"/>
  </r>
  <r>
    <x v="135"/>
    <x v="0"/>
    <x v="1"/>
    <x v="6"/>
    <x v="43"/>
    <n v="1700"/>
  </r>
  <r>
    <x v="135"/>
    <x v="0"/>
    <x v="1"/>
    <x v="6"/>
    <x v="44"/>
    <n v="424826.78"/>
  </r>
  <r>
    <x v="135"/>
    <x v="0"/>
    <x v="1"/>
    <x v="6"/>
    <x v="45"/>
    <n v="6414.8"/>
  </r>
  <r>
    <x v="135"/>
    <x v="0"/>
    <x v="1"/>
    <x v="6"/>
    <x v="46"/>
    <n v="986.18"/>
  </r>
  <r>
    <x v="135"/>
    <x v="0"/>
    <x v="1"/>
    <x v="7"/>
    <x v="43"/>
    <n v="5496.11"/>
  </r>
  <r>
    <x v="135"/>
    <x v="0"/>
    <x v="1"/>
    <x v="8"/>
    <x v="48"/>
    <n v="7751.13"/>
  </r>
  <r>
    <x v="136"/>
    <x v="0"/>
    <x v="0"/>
    <x v="0"/>
    <x v="0"/>
    <n v="67415.320000000007"/>
  </r>
  <r>
    <x v="136"/>
    <x v="0"/>
    <x v="0"/>
    <x v="1"/>
    <x v="0"/>
    <n v="-97942.74"/>
  </r>
  <r>
    <x v="136"/>
    <x v="0"/>
    <x v="0"/>
    <x v="2"/>
    <x v="1"/>
    <n v="1141501.46"/>
  </r>
  <r>
    <x v="136"/>
    <x v="0"/>
    <x v="0"/>
    <x v="2"/>
    <x v="2"/>
    <n v="290"/>
  </r>
  <r>
    <x v="136"/>
    <x v="0"/>
    <x v="0"/>
    <x v="2"/>
    <x v="3"/>
    <n v="23003.759999999998"/>
  </r>
  <r>
    <x v="136"/>
    <x v="0"/>
    <x v="0"/>
    <x v="2"/>
    <x v="4"/>
    <n v="8091"/>
  </r>
  <r>
    <x v="136"/>
    <x v="0"/>
    <x v="0"/>
    <x v="2"/>
    <x v="5"/>
    <n v="11449.4"/>
  </r>
  <r>
    <x v="136"/>
    <x v="0"/>
    <x v="0"/>
    <x v="3"/>
    <x v="1"/>
    <n v="327925.32"/>
  </r>
  <r>
    <x v="136"/>
    <x v="0"/>
    <x v="0"/>
    <x v="3"/>
    <x v="2"/>
    <n v="31589.3"/>
  </r>
  <r>
    <x v="136"/>
    <x v="0"/>
    <x v="0"/>
    <x v="3"/>
    <x v="3"/>
    <n v="13079.26"/>
  </r>
  <r>
    <x v="136"/>
    <x v="0"/>
    <x v="0"/>
    <x v="4"/>
    <x v="6"/>
    <n v="38.83"/>
  </r>
  <r>
    <x v="136"/>
    <x v="0"/>
    <x v="0"/>
    <x v="4"/>
    <x v="55"/>
    <n v="30.22"/>
  </r>
  <r>
    <x v="136"/>
    <x v="0"/>
    <x v="0"/>
    <x v="4"/>
    <x v="7"/>
    <n v="89225.73"/>
  </r>
  <r>
    <x v="136"/>
    <x v="0"/>
    <x v="0"/>
    <x v="4"/>
    <x v="8"/>
    <n v="29667.87"/>
  </r>
  <r>
    <x v="136"/>
    <x v="0"/>
    <x v="0"/>
    <x v="4"/>
    <x v="9"/>
    <n v="172976.65"/>
  </r>
  <r>
    <x v="136"/>
    <x v="0"/>
    <x v="0"/>
    <x v="4"/>
    <x v="10"/>
    <n v="46440.88"/>
  </r>
  <r>
    <x v="136"/>
    <x v="0"/>
    <x v="0"/>
    <x v="4"/>
    <x v="11"/>
    <n v="4555.5600000000004"/>
  </r>
  <r>
    <x v="136"/>
    <x v="0"/>
    <x v="0"/>
    <x v="4"/>
    <x v="12"/>
    <n v="1580.63"/>
  </r>
  <r>
    <x v="136"/>
    <x v="0"/>
    <x v="0"/>
    <x v="4"/>
    <x v="13"/>
    <n v="9703.6200000000008"/>
  </r>
  <r>
    <x v="136"/>
    <x v="0"/>
    <x v="0"/>
    <x v="4"/>
    <x v="14"/>
    <n v="15742.86"/>
  </r>
  <r>
    <x v="136"/>
    <x v="0"/>
    <x v="0"/>
    <x v="4"/>
    <x v="15"/>
    <n v="182763.96"/>
  </r>
  <r>
    <x v="136"/>
    <x v="0"/>
    <x v="0"/>
    <x v="4"/>
    <x v="16"/>
    <n v="113379.78"/>
  </r>
  <r>
    <x v="136"/>
    <x v="0"/>
    <x v="0"/>
    <x v="5"/>
    <x v="18"/>
    <n v="104932.79"/>
  </r>
  <r>
    <x v="136"/>
    <x v="0"/>
    <x v="0"/>
    <x v="5"/>
    <x v="19"/>
    <n v="20082.98"/>
  </r>
  <r>
    <x v="136"/>
    <x v="0"/>
    <x v="0"/>
    <x v="5"/>
    <x v="20"/>
    <n v="67880.850000000006"/>
  </r>
  <r>
    <x v="136"/>
    <x v="0"/>
    <x v="0"/>
    <x v="5"/>
    <x v="22"/>
    <n v="7267.48"/>
  </r>
  <r>
    <x v="136"/>
    <x v="0"/>
    <x v="0"/>
    <x v="6"/>
    <x v="23"/>
    <n v="30675.57"/>
  </r>
  <r>
    <x v="136"/>
    <x v="0"/>
    <x v="0"/>
    <x v="6"/>
    <x v="24"/>
    <n v="10309.4"/>
  </r>
  <r>
    <x v="136"/>
    <x v="0"/>
    <x v="0"/>
    <x v="6"/>
    <x v="25"/>
    <n v="349329.37"/>
  </r>
  <r>
    <x v="136"/>
    <x v="0"/>
    <x v="0"/>
    <x v="6"/>
    <x v="49"/>
    <n v="114390.34"/>
  </r>
  <r>
    <x v="136"/>
    <x v="0"/>
    <x v="0"/>
    <x v="6"/>
    <x v="26"/>
    <n v="4949"/>
  </r>
  <r>
    <x v="136"/>
    <x v="0"/>
    <x v="0"/>
    <x v="6"/>
    <x v="27"/>
    <n v="9048.93"/>
  </r>
  <r>
    <x v="136"/>
    <x v="0"/>
    <x v="0"/>
    <x v="6"/>
    <x v="28"/>
    <n v="35165.379999999997"/>
  </r>
  <r>
    <x v="136"/>
    <x v="0"/>
    <x v="0"/>
    <x v="6"/>
    <x v="29"/>
    <n v="9299.9"/>
  </r>
  <r>
    <x v="136"/>
    <x v="0"/>
    <x v="0"/>
    <x v="6"/>
    <x v="31"/>
    <n v="5716.29"/>
  </r>
  <r>
    <x v="136"/>
    <x v="0"/>
    <x v="0"/>
    <x v="6"/>
    <x v="32"/>
    <n v="452.2"/>
  </r>
  <r>
    <x v="136"/>
    <x v="0"/>
    <x v="0"/>
    <x v="6"/>
    <x v="33"/>
    <n v="3808.99"/>
  </r>
  <r>
    <x v="136"/>
    <x v="0"/>
    <x v="0"/>
    <x v="6"/>
    <x v="34"/>
    <n v="12398.92"/>
  </r>
  <r>
    <x v="136"/>
    <x v="0"/>
    <x v="0"/>
    <x v="6"/>
    <x v="35"/>
    <n v="25695.1"/>
  </r>
  <r>
    <x v="136"/>
    <x v="0"/>
    <x v="0"/>
    <x v="6"/>
    <x v="36"/>
    <n v="400"/>
  </r>
  <r>
    <x v="136"/>
    <x v="0"/>
    <x v="0"/>
    <x v="6"/>
    <x v="37"/>
    <n v="33475"/>
  </r>
  <r>
    <x v="136"/>
    <x v="0"/>
    <x v="0"/>
    <x v="6"/>
    <x v="38"/>
    <n v="33606.370000000003"/>
  </r>
  <r>
    <x v="136"/>
    <x v="0"/>
    <x v="0"/>
    <x v="6"/>
    <x v="39"/>
    <n v="238"/>
  </r>
  <r>
    <x v="136"/>
    <x v="0"/>
    <x v="0"/>
    <x v="6"/>
    <x v="42"/>
    <n v="69603.179999999993"/>
  </r>
  <r>
    <x v="136"/>
    <x v="0"/>
    <x v="0"/>
    <x v="6"/>
    <x v="43"/>
    <n v="9807.99"/>
  </r>
  <r>
    <x v="136"/>
    <x v="0"/>
    <x v="0"/>
    <x v="6"/>
    <x v="44"/>
    <n v="145024.57999999999"/>
  </r>
  <r>
    <x v="136"/>
    <x v="0"/>
    <x v="0"/>
    <x v="6"/>
    <x v="45"/>
    <n v="76593.69"/>
  </r>
  <r>
    <x v="136"/>
    <x v="0"/>
    <x v="0"/>
    <x v="6"/>
    <x v="70"/>
    <n v="803.1"/>
  </r>
  <r>
    <x v="136"/>
    <x v="0"/>
    <x v="0"/>
    <x v="7"/>
    <x v="43"/>
    <n v="10362.39"/>
  </r>
  <r>
    <x v="136"/>
    <x v="0"/>
    <x v="0"/>
    <x v="8"/>
    <x v="48"/>
    <n v="37000.129999999997"/>
  </r>
  <r>
    <x v="136"/>
    <x v="0"/>
    <x v="1"/>
    <x v="0"/>
    <x v="0"/>
    <n v="30527.42"/>
  </r>
  <r>
    <x v="136"/>
    <x v="0"/>
    <x v="1"/>
    <x v="3"/>
    <x v="1"/>
    <n v="258094.17"/>
  </r>
  <r>
    <x v="136"/>
    <x v="0"/>
    <x v="1"/>
    <x v="3"/>
    <x v="2"/>
    <n v="8949.67"/>
  </r>
  <r>
    <x v="136"/>
    <x v="0"/>
    <x v="1"/>
    <x v="3"/>
    <x v="3"/>
    <n v="6511.34"/>
  </r>
  <r>
    <x v="136"/>
    <x v="0"/>
    <x v="1"/>
    <x v="3"/>
    <x v="4"/>
    <n v="57220.68"/>
  </r>
  <r>
    <x v="136"/>
    <x v="0"/>
    <x v="1"/>
    <x v="4"/>
    <x v="55"/>
    <n v="83.46"/>
  </r>
  <r>
    <x v="136"/>
    <x v="0"/>
    <x v="1"/>
    <x v="4"/>
    <x v="8"/>
    <n v="23060.66"/>
  </r>
  <r>
    <x v="136"/>
    <x v="0"/>
    <x v="1"/>
    <x v="4"/>
    <x v="10"/>
    <n v="35926.58"/>
  </r>
  <r>
    <x v="136"/>
    <x v="0"/>
    <x v="1"/>
    <x v="4"/>
    <x v="12"/>
    <n v="865.41"/>
  </r>
  <r>
    <x v="136"/>
    <x v="0"/>
    <x v="1"/>
    <x v="4"/>
    <x v="14"/>
    <n v="27181.1"/>
  </r>
  <r>
    <x v="136"/>
    <x v="0"/>
    <x v="1"/>
    <x v="4"/>
    <x v="16"/>
    <n v="84064.1"/>
  </r>
  <r>
    <x v="136"/>
    <x v="0"/>
    <x v="1"/>
    <x v="5"/>
    <x v="18"/>
    <n v="17319.169999999998"/>
  </r>
  <r>
    <x v="136"/>
    <x v="0"/>
    <x v="1"/>
    <x v="5"/>
    <x v="19"/>
    <n v="479.93"/>
  </r>
  <r>
    <x v="136"/>
    <x v="0"/>
    <x v="1"/>
    <x v="6"/>
    <x v="27"/>
    <n v="81.73"/>
  </r>
  <r>
    <x v="136"/>
    <x v="0"/>
    <x v="1"/>
    <x v="6"/>
    <x v="34"/>
    <n v="214.35"/>
  </r>
  <r>
    <x v="136"/>
    <x v="0"/>
    <x v="1"/>
    <x v="6"/>
    <x v="35"/>
    <n v="21448.47"/>
  </r>
  <r>
    <x v="136"/>
    <x v="0"/>
    <x v="1"/>
    <x v="6"/>
    <x v="36"/>
    <n v="6228.85"/>
  </r>
  <r>
    <x v="136"/>
    <x v="0"/>
    <x v="1"/>
    <x v="7"/>
    <x v="43"/>
    <n v="1099.1500000000001"/>
  </r>
  <r>
    <x v="137"/>
    <x v="0"/>
    <x v="0"/>
    <x v="0"/>
    <x v="0"/>
    <n v="1062.5"/>
  </r>
  <r>
    <x v="137"/>
    <x v="0"/>
    <x v="0"/>
    <x v="1"/>
    <x v="0"/>
    <n v="-159023.81"/>
  </r>
  <r>
    <x v="137"/>
    <x v="0"/>
    <x v="0"/>
    <x v="2"/>
    <x v="1"/>
    <n v="3725979.56"/>
  </r>
  <r>
    <x v="137"/>
    <x v="0"/>
    <x v="0"/>
    <x v="2"/>
    <x v="2"/>
    <n v="66160.570000000007"/>
  </r>
  <r>
    <x v="137"/>
    <x v="0"/>
    <x v="0"/>
    <x v="2"/>
    <x v="3"/>
    <n v="10931.96"/>
  </r>
  <r>
    <x v="137"/>
    <x v="0"/>
    <x v="0"/>
    <x v="2"/>
    <x v="4"/>
    <n v="20940.189999999999"/>
  </r>
  <r>
    <x v="137"/>
    <x v="0"/>
    <x v="0"/>
    <x v="2"/>
    <x v="5"/>
    <n v="133"/>
  </r>
  <r>
    <x v="137"/>
    <x v="0"/>
    <x v="0"/>
    <x v="2"/>
    <x v="54"/>
    <n v="11010"/>
  </r>
  <r>
    <x v="137"/>
    <x v="0"/>
    <x v="0"/>
    <x v="3"/>
    <x v="1"/>
    <n v="1242037.8700000001"/>
  </r>
  <r>
    <x v="137"/>
    <x v="0"/>
    <x v="0"/>
    <x v="3"/>
    <x v="2"/>
    <n v="29543.41"/>
  </r>
  <r>
    <x v="137"/>
    <x v="0"/>
    <x v="0"/>
    <x v="3"/>
    <x v="3"/>
    <n v="38044.79"/>
  </r>
  <r>
    <x v="137"/>
    <x v="0"/>
    <x v="0"/>
    <x v="3"/>
    <x v="5"/>
    <n v="6305.02"/>
  </r>
  <r>
    <x v="137"/>
    <x v="0"/>
    <x v="0"/>
    <x v="4"/>
    <x v="7"/>
    <n v="286740.57"/>
  </r>
  <r>
    <x v="137"/>
    <x v="0"/>
    <x v="0"/>
    <x v="4"/>
    <x v="8"/>
    <n v="98506.67"/>
  </r>
  <r>
    <x v="137"/>
    <x v="0"/>
    <x v="0"/>
    <x v="4"/>
    <x v="9"/>
    <n v="583153.36"/>
  </r>
  <r>
    <x v="137"/>
    <x v="0"/>
    <x v="0"/>
    <x v="4"/>
    <x v="10"/>
    <n v="168340.21"/>
  </r>
  <r>
    <x v="137"/>
    <x v="0"/>
    <x v="0"/>
    <x v="4"/>
    <x v="11"/>
    <n v="18951.28"/>
  </r>
  <r>
    <x v="137"/>
    <x v="0"/>
    <x v="0"/>
    <x v="4"/>
    <x v="12"/>
    <n v="7719.3"/>
  </r>
  <r>
    <x v="137"/>
    <x v="0"/>
    <x v="0"/>
    <x v="4"/>
    <x v="13"/>
    <n v="17338.900000000001"/>
  </r>
  <r>
    <x v="137"/>
    <x v="0"/>
    <x v="0"/>
    <x v="4"/>
    <x v="14"/>
    <n v="25844.02"/>
  </r>
  <r>
    <x v="137"/>
    <x v="0"/>
    <x v="0"/>
    <x v="4"/>
    <x v="15"/>
    <n v="563211.93999999994"/>
  </r>
  <r>
    <x v="137"/>
    <x v="0"/>
    <x v="0"/>
    <x v="4"/>
    <x v="16"/>
    <n v="458691.49"/>
  </r>
  <r>
    <x v="137"/>
    <x v="0"/>
    <x v="0"/>
    <x v="4"/>
    <x v="17"/>
    <n v="50230.51"/>
  </r>
  <r>
    <x v="137"/>
    <x v="0"/>
    <x v="0"/>
    <x v="4"/>
    <x v="56"/>
    <n v="20041.93"/>
  </r>
  <r>
    <x v="137"/>
    <x v="0"/>
    <x v="0"/>
    <x v="5"/>
    <x v="18"/>
    <n v="215916.81"/>
  </r>
  <r>
    <x v="137"/>
    <x v="0"/>
    <x v="0"/>
    <x v="5"/>
    <x v="19"/>
    <n v="28823.87"/>
  </r>
  <r>
    <x v="137"/>
    <x v="0"/>
    <x v="0"/>
    <x v="5"/>
    <x v="20"/>
    <n v="22426.73"/>
  </r>
  <r>
    <x v="137"/>
    <x v="0"/>
    <x v="0"/>
    <x v="5"/>
    <x v="21"/>
    <n v="10808.14"/>
  </r>
  <r>
    <x v="137"/>
    <x v="0"/>
    <x v="0"/>
    <x v="5"/>
    <x v="22"/>
    <n v="136410.60999999999"/>
  </r>
  <r>
    <x v="137"/>
    <x v="0"/>
    <x v="0"/>
    <x v="6"/>
    <x v="23"/>
    <n v="14083.55"/>
  </r>
  <r>
    <x v="137"/>
    <x v="0"/>
    <x v="0"/>
    <x v="6"/>
    <x v="24"/>
    <n v="732.99"/>
  </r>
  <r>
    <x v="137"/>
    <x v="0"/>
    <x v="0"/>
    <x v="6"/>
    <x v="25"/>
    <n v="372552"/>
  </r>
  <r>
    <x v="137"/>
    <x v="0"/>
    <x v="0"/>
    <x v="6"/>
    <x v="26"/>
    <n v="21620.02"/>
  </r>
  <r>
    <x v="137"/>
    <x v="0"/>
    <x v="0"/>
    <x v="6"/>
    <x v="27"/>
    <n v="74947.63"/>
  </r>
  <r>
    <x v="137"/>
    <x v="0"/>
    <x v="0"/>
    <x v="6"/>
    <x v="28"/>
    <n v="21115.82"/>
  </r>
  <r>
    <x v="137"/>
    <x v="0"/>
    <x v="0"/>
    <x v="6"/>
    <x v="50"/>
    <n v="1982.5"/>
  </r>
  <r>
    <x v="137"/>
    <x v="0"/>
    <x v="0"/>
    <x v="6"/>
    <x v="30"/>
    <n v="66357.08"/>
  </r>
  <r>
    <x v="137"/>
    <x v="0"/>
    <x v="0"/>
    <x v="6"/>
    <x v="31"/>
    <n v="4696.84"/>
  </r>
  <r>
    <x v="137"/>
    <x v="0"/>
    <x v="0"/>
    <x v="6"/>
    <x v="32"/>
    <n v="5960.31"/>
  </r>
  <r>
    <x v="137"/>
    <x v="0"/>
    <x v="0"/>
    <x v="6"/>
    <x v="33"/>
    <n v="16309.3"/>
  </r>
  <r>
    <x v="137"/>
    <x v="0"/>
    <x v="0"/>
    <x v="6"/>
    <x v="34"/>
    <n v="12693.39"/>
  </r>
  <r>
    <x v="137"/>
    <x v="0"/>
    <x v="0"/>
    <x v="6"/>
    <x v="35"/>
    <n v="4363.74"/>
  </r>
  <r>
    <x v="137"/>
    <x v="0"/>
    <x v="0"/>
    <x v="6"/>
    <x v="36"/>
    <n v="13098.8"/>
  </r>
  <r>
    <x v="137"/>
    <x v="0"/>
    <x v="0"/>
    <x v="6"/>
    <x v="59"/>
    <n v="9339.25"/>
  </r>
  <r>
    <x v="137"/>
    <x v="0"/>
    <x v="0"/>
    <x v="6"/>
    <x v="51"/>
    <n v="54868.12"/>
  </r>
  <r>
    <x v="137"/>
    <x v="0"/>
    <x v="0"/>
    <x v="6"/>
    <x v="37"/>
    <n v="118673.49"/>
  </r>
  <r>
    <x v="137"/>
    <x v="0"/>
    <x v="0"/>
    <x v="6"/>
    <x v="38"/>
    <n v="26165.78"/>
  </r>
  <r>
    <x v="137"/>
    <x v="0"/>
    <x v="0"/>
    <x v="6"/>
    <x v="39"/>
    <n v="1178.19"/>
  </r>
  <r>
    <x v="137"/>
    <x v="0"/>
    <x v="0"/>
    <x v="6"/>
    <x v="40"/>
    <n v="3054.49"/>
  </r>
  <r>
    <x v="137"/>
    <x v="0"/>
    <x v="0"/>
    <x v="6"/>
    <x v="41"/>
    <n v="242378.43"/>
  </r>
  <r>
    <x v="137"/>
    <x v="0"/>
    <x v="0"/>
    <x v="6"/>
    <x v="42"/>
    <n v="115322.19"/>
  </r>
  <r>
    <x v="137"/>
    <x v="0"/>
    <x v="0"/>
    <x v="6"/>
    <x v="53"/>
    <n v="265664.09999999998"/>
  </r>
  <r>
    <x v="137"/>
    <x v="0"/>
    <x v="0"/>
    <x v="6"/>
    <x v="43"/>
    <n v="6459"/>
  </r>
  <r>
    <x v="137"/>
    <x v="0"/>
    <x v="0"/>
    <x v="6"/>
    <x v="44"/>
    <n v="378014.68"/>
  </r>
  <r>
    <x v="137"/>
    <x v="0"/>
    <x v="0"/>
    <x v="6"/>
    <x v="45"/>
    <n v="124064.89"/>
  </r>
  <r>
    <x v="137"/>
    <x v="0"/>
    <x v="0"/>
    <x v="6"/>
    <x v="46"/>
    <n v="8338.84"/>
  </r>
  <r>
    <x v="137"/>
    <x v="0"/>
    <x v="0"/>
    <x v="6"/>
    <x v="77"/>
    <n v="17.899999999999999"/>
  </r>
  <r>
    <x v="137"/>
    <x v="0"/>
    <x v="0"/>
    <x v="7"/>
    <x v="43"/>
    <n v="2783.51"/>
  </r>
  <r>
    <x v="137"/>
    <x v="0"/>
    <x v="0"/>
    <x v="8"/>
    <x v="63"/>
    <n v="114257.44"/>
  </r>
  <r>
    <x v="137"/>
    <x v="0"/>
    <x v="0"/>
    <x v="8"/>
    <x v="48"/>
    <n v="9546.8799999999992"/>
  </r>
  <r>
    <x v="137"/>
    <x v="0"/>
    <x v="1"/>
    <x v="0"/>
    <x v="0"/>
    <n v="157961.31"/>
  </r>
  <r>
    <x v="137"/>
    <x v="0"/>
    <x v="1"/>
    <x v="2"/>
    <x v="1"/>
    <n v="53477.09"/>
  </r>
  <r>
    <x v="137"/>
    <x v="0"/>
    <x v="1"/>
    <x v="2"/>
    <x v="2"/>
    <n v="4349.8500000000004"/>
  </r>
  <r>
    <x v="137"/>
    <x v="0"/>
    <x v="1"/>
    <x v="2"/>
    <x v="4"/>
    <n v="14097.87"/>
  </r>
  <r>
    <x v="137"/>
    <x v="0"/>
    <x v="1"/>
    <x v="2"/>
    <x v="5"/>
    <n v="44923"/>
  </r>
  <r>
    <x v="137"/>
    <x v="0"/>
    <x v="1"/>
    <x v="3"/>
    <x v="1"/>
    <n v="34555.199999999997"/>
  </r>
  <r>
    <x v="137"/>
    <x v="0"/>
    <x v="1"/>
    <x v="3"/>
    <x v="2"/>
    <n v="755.84"/>
  </r>
  <r>
    <x v="137"/>
    <x v="0"/>
    <x v="1"/>
    <x v="3"/>
    <x v="3"/>
    <n v="15976.76"/>
  </r>
  <r>
    <x v="137"/>
    <x v="0"/>
    <x v="1"/>
    <x v="3"/>
    <x v="4"/>
    <n v="140313.37"/>
  </r>
  <r>
    <x v="137"/>
    <x v="0"/>
    <x v="1"/>
    <x v="3"/>
    <x v="5"/>
    <n v="15897.61"/>
  </r>
  <r>
    <x v="137"/>
    <x v="0"/>
    <x v="1"/>
    <x v="4"/>
    <x v="7"/>
    <n v="8826.51"/>
  </r>
  <r>
    <x v="137"/>
    <x v="0"/>
    <x v="1"/>
    <x v="4"/>
    <x v="8"/>
    <n v="15711.75"/>
  </r>
  <r>
    <x v="137"/>
    <x v="0"/>
    <x v="1"/>
    <x v="4"/>
    <x v="9"/>
    <n v="10975.74"/>
  </r>
  <r>
    <x v="137"/>
    <x v="0"/>
    <x v="1"/>
    <x v="4"/>
    <x v="10"/>
    <n v="19559.93"/>
  </r>
  <r>
    <x v="137"/>
    <x v="0"/>
    <x v="1"/>
    <x v="4"/>
    <x v="11"/>
    <n v="607.9"/>
  </r>
  <r>
    <x v="137"/>
    <x v="0"/>
    <x v="1"/>
    <x v="4"/>
    <x v="12"/>
    <n v="1144.9100000000001"/>
  </r>
  <r>
    <x v="137"/>
    <x v="0"/>
    <x v="1"/>
    <x v="4"/>
    <x v="13"/>
    <n v="509.11"/>
  </r>
  <r>
    <x v="137"/>
    <x v="0"/>
    <x v="1"/>
    <x v="4"/>
    <x v="14"/>
    <n v="2717.38"/>
  </r>
  <r>
    <x v="137"/>
    <x v="0"/>
    <x v="1"/>
    <x v="4"/>
    <x v="15"/>
    <n v="4402.05"/>
  </r>
  <r>
    <x v="137"/>
    <x v="0"/>
    <x v="1"/>
    <x v="4"/>
    <x v="16"/>
    <n v="22850.62"/>
  </r>
  <r>
    <x v="137"/>
    <x v="0"/>
    <x v="1"/>
    <x v="4"/>
    <x v="17"/>
    <n v="452.45"/>
  </r>
  <r>
    <x v="137"/>
    <x v="0"/>
    <x v="1"/>
    <x v="4"/>
    <x v="56"/>
    <n v="675.44"/>
  </r>
  <r>
    <x v="137"/>
    <x v="0"/>
    <x v="1"/>
    <x v="5"/>
    <x v="18"/>
    <n v="6408.77"/>
  </r>
  <r>
    <x v="137"/>
    <x v="0"/>
    <x v="1"/>
    <x v="5"/>
    <x v="19"/>
    <n v="1316.18"/>
  </r>
  <r>
    <x v="137"/>
    <x v="0"/>
    <x v="1"/>
    <x v="5"/>
    <x v="22"/>
    <n v="20425.46"/>
  </r>
  <r>
    <x v="137"/>
    <x v="0"/>
    <x v="1"/>
    <x v="6"/>
    <x v="26"/>
    <n v="320"/>
  </r>
  <r>
    <x v="137"/>
    <x v="0"/>
    <x v="1"/>
    <x v="6"/>
    <x v="30"/>
    <n v="24617.16"/>
  </r>
  <r>
    <x v="137"/>
    <x v="0"/>
    <x v="1"/>
    <x v="6"/>
    <x v="31"/>
    <n v="431.19"/>
  </r>
  <r>
    <x v="137"/>
    <x v="0"/>
    <x v="1"/>
    <x v="6"/>
    <x v="44"/>
    <n v="10245.66"/>
  </r>
  <r>
    <x v="138"/>
    <x v="0"/>
    <x v="0"/>
    <x v="0"/>
    <x v="0"/>
    <n v="702.25"/>
  </r>
  <r>
    <x v="138"/>
    <x v="0"/>
    <x v="0"/>
    <x v="1"/>
    <x v="0"/>
    <n v="-702.25"/>
  </r>
  <r>
    <x v="138"/>
    <x v="0"/>
    <x v="0"/>
    <x v="2"/>
    <x v="1"/>
    <n v="238029.44"/>
  </r>
  <r>
    <x v="138"/>
    <x v="0"/>
    <x v="0"/>
    <x v="2"/>
    <x v="2"/>
    <n v="260.3"/>
  </r>
  <r>
    <x v="138"/>
    <x v="0"/>
    <x v="0"/>
    <x v="2"/>
    <x v="3"/>
    <n v="5409.01"/>
  </r>
  <r>
    <x v="138"/>
    <x v="0"/>
    <x v="0"/>
    <x v="2"/>
    <x v="4"/>
    <n v="8043.17"/>
  </r>
  <r>
    <x v="138"/>
    <x v="0"/>
    <x v="0"/>
    <x v="2"/>
    <x v="5"/>
    <n v="100"/>
  </r>
  <r>
    <x v="138"/>
    <x v="0"/>
    <x v="0"/>
    <x v="3"/>
    <x v="1"/>
    <n v="129265.24"/>
  </r>
  <r>
    <x v="138"/>
    <x v="0"/>
    <x v="0"/>
    <x v="3"/>
    <x v="2"/>
    <n v="4803.6400000000003"/>
  </r>
  <r>
    <x v="138"/>
    <x v="0"/>
    <x v="0"/>
    <x v="3"/>
    <x v="3"/>
    <n v="6344.27"/>
  </r>
  <r>
    <x v="138"/>
    <x v="0"/>
    <x v="0"/>
    <x v="3"/>
    <x v="4"/>
    <n v="733.33"/>
  </r>
  <r>
    <x v="138"/>
    <x v="0"/>
    <x v="0"/>
    <x v="4"/>
    <x v="7"/>
    <n v="18331.59"/>
  </r>
  <r>
    <x v="138"/>
    <x v="0"/>
    <x v="0"/>
    <x v="4"/>
    <x v="8"/>
    <n v="11474.62"/>
  </r>
  <r>
    <x v="138"/>
    <x v="0"/>
    <x v="0"/>
    <x v="4"/>
    <x v="9"/>
    <n v="38670.65"/>
  </r>
  <r>
    <x v="138"/>
    <x v="0"/>
    <x v="0"/>
    <x v="4"/>
    <x v="10"/>
    <n v="16359.19"/>
  </r>
  <r>
    <x v="138"/>
    <x v="0"/>
    <x v="0"/>
    <x v="4"/>
    <x v="11"/>
    <n v="149.24"/>
  </r>
  <r>
    <x v="138"/>
    <x v="0"/>
    <x v="0"/>
    <x v="4"/>
    <x v="12"/>
    <n v="85.19"/>
  </r>
  <r>
    <x v="138"/>
    <x v="0"/>
    <x v="0"/>
    <x v="4"/>
    <x v="13"/>
    <n v="1867.41"/>
  </r>
  <r>
    <x v="138"/>
    <x v="0"/>
    <x v="0"/>
    <x v="4"/>
    <x v="14"/>
    <n v="4381.29"/>
  </r>
  <r>
    <x v="138"/>
    <x v="0"/>
    <x v="0"/>
    <x v="4"/>
    <x v="15"/>
    <n v="49530.37"/>
  </r>
  <r>
    <x v="138"/>
    <x v="0"/>
    <x v="0"/>
    <x v="4"/>
    <x v="16"/>
    <n v="64939.26"/>
  </r>
  <r>
    <x v="138"/>
    <x v="0"/>
    <x v="0"/>
    <x v="4"/>
    <x v="17"/>
    <n v="20.5"/>
  </r>
  <r>
    <x v="138"/>
    <x v="0"/>
    <x v="0"/>
    <x v="5"/>
    <x v="18"/>
    <n v="29717.47"/>
  </r>
  <r>
    <x v="138"/>
    <x v="0"/>
    <x v="0"/>
    <x v="5"/>
    <x v="21"/>
    <n v="3907.42"/>
  </r>
  <r>
    <x v="138"/>
    <x v="0"/>
    <x v="0"/>
    <x v="5"/>
    <x v="22"/>
    <n v="4119.75"/>
  </r>
  <r>
    <x v="138"/>
    <x v="0"/>
    <x v="0"/>
    <x v="6"/>
    <x v="23"/>
    <n v="21722.55"/>
  </r>
  <r>
    <x v="138"/>
    <x v="0"/>
    <x v="0"/>
    <x v="6"/>
    <x v="24"/>
    <n v="254.98"/>
  </r>
  <r>
    <x v="138"/>
    <x v="0"/>
    <x v="0"/>
    <x v="6"/>
    <x v="25"/>
    <n v="561.76"/>
  </r>
  <r>
    <x v="138"/>
    <x v="0"/>
    <x v="0"/>
    <x v="6"/>
    <x v="57"/>
    <n v="22078.49"/>
  </r>
  <r>
    <x v="138"/>
    <x v="0"/>
    <x v="0"/>
    <x v="6"/>
    <x v="26"/>
    <n v="15520"/>
  </r>
  <r>
    <x v="138"/>
    <x v="0"/>
    <x v="0"/>
    <x v="6"/>
    <x v="27"/>
    <n v="25746.33"/>
  </r>
  <r>
    <x v="138"/>
    <x v="0"/>
    <x v="0"/>
    <x v="6"/>
    <x v="29"/>
    <n v="1074.45"/>
  </r>
  <r>
    <x v="138"/>
    <x v="0"/>
    <x v="0"/>
    <x v="6"/>
    <x v="30"/>
    <n v="600"/>
  </r>
  <r>
    <x v="138"/>
    <x v="0"/>
    <x v="0"/>
    <x v="6"/>
    <x v="31"/>
    <n v="8431.89"/>
  </r>
  <r>
    <x v="138"/>
    <x v="0"/>
    <x v="0"/>
    <x v="6"/>
    <x v="33"/>
    <n v="2261.9499999999998"/>
  </r>
  <r>
    <x v="138"/>
    <x v="0"/>
    <x v="0"/>
    <x v="6"/>
    <x v="34"/>
    <n v="1740"/>
  </r>
  <r>
    <x v="138"/>
    <x v="0"/>
    <x v="0"/>
    <x v="6"/>
    <x v="35"/>
    <n v="433.01"/>
  </r>
  <r>
    <x v="138"/>
    <x v="0"/>
    <x v="0"/>
    <x v="6"/>
    <x v="36"/>
    <n v="160"/>
  </r>
  <r>
    <x v="138"/>
    <x v="0"/>
    <x v="0"/>
    <x v="6"/>
    <x v="51"/>
    <n v="3807.8"/>
  </r>
  <r>
    <x v="138"/>
    <x v="0"/>
    <x v="0"/>
    <x v="6"/>
    <x v="67"/>
    <n v="3216.25"/>
  </r>
  <r>
    <x v="138"/>
    <x v="0"/>
    <x v="0"/>
    <x v="6"/>
    <x v="37"/>
    <n v="6814.65"/>
  </r>
  <r>
    <x v="138"/>
    <x v="0"/>
    <x v="0"/>
    <x v="6"/>
    <x v="38"/>
    <n v="6585.21"/>
  </r>
  <r>
    <x v="138"/>
    <x v="0"/>
    <x v="0"/>
    <x v="6"/>
    <x v="39"/>
    <n v="291.08999999999997"/>
  </r>
  <r>
    <x v="138"/>
    <x v="0"/>
    <x v="0"/>
    <x v="6"/>
    <x v="44"/>
    <n v="293.5"/>
  </r>
  <r>
    <x v="138"/>
    <x v="0"/>
    <x v="0"/>
    <x v="6"/>
    <x v="45"/>
    <n v="3676.85"/>
  </r>
  <r>
    <x v="138"/>
    <x v="0"/>
    <x v="0"/>
    <x v="6"/>
    <x v="46"/>
    <n v="2710.67"/>
  </r>
  <r>
    <x v="138"/>
    <x v="0"/>
    <x v="0"/>
    <x v="7"/>
    <x v="43"/>
    <n v="2857.27"/>
  </r>
  <r>
    <x v="138"/>
    <x v="0"/>
    <x v="1"/>
    <x v="2"/>
    <x v="1"/>
    <n v="3965"/>
  </r>
  <r>
    <x v="138"/>
    <x v="0"/>
    <x v="1"/>
    <x v="2"/>
    <x v="2"/>
    <n v="1271.2"/>
  </r>
  <r>
    <x v="138"/>
    <x v="0"/>
    <x v="1"/>
    <x v="2"/>
    <x v="4"/>
    <n v="9956.83"/>
  </r>
  <r>
    <x v="138"/>
    <x v="0"/>
    <x v="1"/>
    <x v="3"/>
    <x v="1"/>
    <n v="65969.3"/>
  </r>
  <r>
    <x v="138"/>
    <x v="0"/>
    <x v="1"/>
    <x v="3"/>
    <x v="3"/>
    <n v="429.32"/>
  </r>
  <r>
    <x v="138"/>
    <x v="0"/>
    <x v="1"/>
    <x v="4"/>
    <x v="7"/>
    <n v="1823.57"/>
  </r>
  <r>
    <x v="138"/>
    <x v="0"/>
    <x v="1"/>
    <x v="4"/>
    <x v="8"/>
    <n v="4204.45"/>
  </r>
  <r>
    <x v="138"/>
    <x v="0"/>
    <x v="1"/>
    <x v="4"/>
    <x v="9"/>
    <n v="1565.66"/>
  </r>
  <r>
    <x v="138"/>
    <x v="0"/>
    <x v="1"/>
    <x v="4"/>
    <x v="10"/>
    <n v="6901.06"/>
  </r>
  <r>
    <x v="138"/>
    <x v="0"/>
    <x v="1"/>
    <x v="4"/>
    <x v="11"/>
    <n v="6.3"/>
  </r>
  <r>
    <x v="138"/>
    <x v="0"/>
    <x v="1"/>
    <x v="4"/>
    <x v="12"/>
    <n v="28.81"/>
  </r>
  <r>
    <x v="138"/>
    <x v="0"/>
    <x v="1"/>
    <x v="4"/>
    <x v="13"/>
    <n v="95.29"/>
  </r>
  <r>
    <x v="138"/>
    <x v="0"/>
    <x v="1"/>
    <x v="4"/>
    <x v="14"/>
    <n v="635.46"/>
  </r>
  <r>
    <x v="138"/>
    <x v="0"/>
    <x v="1"/>
    <x v="4"/>
    <x v="15"/>
    <n v="1504.29"/>
  </r>
  <r>
    <x v="138"/>
    <x v="0"/>
    <x v="1"/>
    <x v="4"/>
    <x v="16"/>
    <n v="15580.95"/>
  </r>
  <r>
    <x v="138"/>
    <x v="0"/>
    <x v="1"/>
    <x v="5"/>
    <x v="18"/>
    <n v="744.7"/>
  </r>
  <r>
    <x v="138"/>
    <x v="0"/>
    <x v="1"/>
    <x v="5"/>
    <x v="20"/>
    <n v="12045.69"/>
  </r>
  <r>
    <x v="138"/>
    <x v="0"/>
    <x v="1"/>
    <x v="5"/>
    <x v="22"/>
    <n v="431.19"/>
  </r>
  <r>
    <x v="138"/>
    <x v="0"/>
    <x v="1"/>
    <x v="6"/>
    <x v="23"/>
    <n v="7193.7"/>
  </r>
  <r>
    <x v="138"/>
    <x v="0"/>
    <x v="1"/>
    <x v="6"/>
    <x v="25"/>
    <n v="69.98"/>
  </r>
  <r>
    <x v="138"/>
    <x v="0"/>
    <x v="1"/>
    <x v="6"/>
    <x v="27"/>
    <n v="63223.19"/>
  </r>
  <r>
    <x v="138"/>
    <x v="0"/>
    <x v="1"/>
    <x v="6"/>
    <x v="30"/>
    <n v="204.8"/>
  </r>
  <r>
    <x v="138"/>
    <x v="0"/>
    <x v="1"/>
    <x v="6"/>
    <x v="35"/>
    <n v="34442.1"/>
  </r>
  <r>
    <x v="138"/>
    <x v="0"/>
    <x v="1"/>
    <x v="6"/>
    <x v="59"/>
    <n v="544.52"/>
  </r>
  <r>
    <x v="138"/>
    <x v="0"/>
    <x v="1"/>
    <x v="6"/>
    <x v="51"/>
    <n v="2695"/>
  </r>
  <r>
    <x v="139"/>
    <x v="0"/>
    <x v="0"/>
    <x v="1"/>
    <x v="0"/>
    <n v="-217934.1"/>
  </r>
  <r>
    <x v="139"/>
    <x v="0"/>
    <x v="0"/>
    <x v="2"/>
    <x v="1"/>
    <n v="2742878"/>
  </r>
  <r>
    <x v="139"/>
    <x v="0"/>
    <x v="0"/>
    <x v="2"/>
    <x v="2"/>
    <n v="1006.46"/>
  </r>
  <r>
    <x v="139"/>
    <x v="0"/>
    <x v="0"/>
    <x v="2"/>
    <x v="3"/>
    <n v="8540.5"/>
  </r>
  <r>
    <x v="139"/>
    <x v="0"/>
    <x v="0"/>
    <x v="2"/>
    <x v="4"/>
    <n v="7792.08"/>
  </r>
  <r>
    <x v="139"/>
    <x v="0"/>
    <x v="0"/>
    <x v="2"/>
    <x v="54"/>
    <n v="34208.800000000003"/>
  </r>
  <r>
    <x v="139"/>
    <x v="0"/>
    <x v="0"/>
    <x v="3"/>
    <x v="1"/>
    <n v="977452.58"/>
  </r>
  <r>
    <x v="139"/>
    <x v="0"/>
    <x v="0"/>
    <x v="3"/>
    <x v="2"/>
    <n v="23945.91"/>
  </r>
  <r>
    <x v="139"/>
    <x v="0"/>
    <x v="0"/>
    <x v="3"/>
    <x v="3"/>
    <n v="31581.9"/>
  </r>
  <r>
    <x v="139"/>
    <x v="0"/>
    <x v="0"/>
    <x v="3"/>
    <x v="5"/>
    <n v="4700.08"/>
  </r>
  <r>
    <x v="139"/>
    <x v="0"/>
    <x v="0"/>
    <x v="4"/>
    <x v="7"/>
    <n v="152247.92000000001"/>
  </r>
  <r>
    <x v="139"/>
    <x v="0"/>
    <x v="0"/>
    <x v="4"/>
    <x v="8"/>
    <n v="78436.39"/>
  </r>
  <r>
    <x v="139"/>
    <x v="0"/>
    <x v="0"/>
    <x v="4"/>
    <x v="9"/>
    <n v="461497.65"/>
  </r>
  <r>
    <x v="139"/>
    <x v="0"/>
    <x v="0"/>
    <x v="4"/>
    <x v="10"/>
    <n v="126815.37"/>
  </r>
  <r>
    <x v="139"/>
    <x v="0"/>
    <x v="0"/>
    <x v="4"/>
    <x v="73"/>
    <n v="88020.28"/>
  </r>
  <r>
    <x v="139"/>
    <x v="0"/>
    <x v="0"/>
    <x v="4"/>
    <x v="11"/>
    <n v="24027.439999999999"/>
  </r>
  <r>
    <x v="139"/>
    <x v="0"/>
    <x v="0"/>
    <x v="4"/>
    <x v="12"/>
    <n v="5958.49"/>
  </r>
  <r>
    <x v="139"/>
    <x v="0"/>
    <x v="0"/>
    <x v="4"/>
    <x v="13"/>
    <n v="16988.95"/>
  </r>
  <r>
    <x v="139"/>
    <x v="0"/>
    <x v="0"/>
    <x v="4"/>
    <x v="14"/>
    <n v="39832.980000000003"/>
  </r>
  <r>
    <x v="139"/>
    <x v="0"/>
    <x v="0"/>
    <x v="4"/>
    <x v="15"/>
    <n v="408831.58"/>
  </r>
  <r>
    <x v="139"/>
    <x v="0"/>
    <x v="0"/>
    <x v="4"/>
    <x v="16"/>
    <n v="365730.44"/>
  </r>
  <r>
    <x v="139"/>
    <x v="0"/>
    <x v="0"/>
    <x v="4"/>
    <x v="17"/>
    <n v="249.56"/>
  </r>
  <r>
    <x v="139"/>
    <x v="0"/>
    <x v="0"/>
    <x v="4"/>
    <x v="56"/>
    <n v="92.71"/>
  </r>
  <r>
    <x v="139"/>
    <x v="0"/>
    <x v="0"/>
    <x v="5"/>
    <x v="18"/>
    <n v="243129.93"/>
  </r>
  <r>
    <x v="139"/>
    <x v="0"/>
    <x v="0"/>
    <x v="5"/>
    <x v="19"/>
    <n v="35078.9"/>
  </r>
  <r>
    <x v="139"/>
    <x v="0"/>
    <x v="0"/>
    <x v="5"/>
    <x v="20"/>
    <n v="223712.52"/>
  </r>
  <r>
    <x v="139"/>
    <x v="0"/>
    <x v="0"/>
    <x v="5"/>
    <x v="21"/>
    <n v="78268.36"/>
  </r>
  <r>
    <x v="139"/>
    <x v="0"/>
    <x v="0"/>
    <x v="5"/>
    <x v="22"/>
    <n v="61366.47"/>
  </r>
  <r>
    <x v="139"/>
    <x v="0"/>
    <x v="0"/>
    <x v="6"/>
    <x v="23"/>
    <n v="4140.97"/>
  </r>
  <r>
    <x v="139"/>
    <x v="0"/>
    <x v="0"/>
    <x v="6"/>
    <x v="24"/>
    <n v="930.95"/>
  </r>
  <r>
    <x v="139"/>
    <x v="0"/>
    <x v="0"/>
    <x v="6"/>
    <x v="25"/>
    <n v="53074.23"/>
  </r>
  <r>
    <x v="139"/>
    <x v="0"/>
    <x v="0"/>
    <x v="6"/>
    <x v="26"/>
    <n v="53466.79"/>
  </r>
  <r>
    <x v="139"/>
    <x v="0"/>
    <x v="0"/>
    <x v="6"/>
    <x v="27"/>
    <n v="52112.95"/>
  </r>
  <r>
    <x v="139"/>
    <x v="0"/>
    <x v="0"/>
    <x v="6"/>
    <x v="28"/>
    <n v="2976"/>
  </r>
  <r>
    <x v="139"/>
    <x v="0"/>
    <x v="0"/>
    <x v="6"/>
    <x v="50"/>
    <n v="1136"/>
  </r>
  <r>
    <x v="139"/>
    <x v="0"/>
    <x v="0"/>
    <x v="6"/>
    <x v="30"/>
    <n v="33360.339999999997"/>
  </r>
  <r>
    <x v="139"/>
    <x v="0"/>
    <x v="0"/>
    <x v="6"/>
    <x v="33"/>
    <n v="24352.65"/>
  </r>
  <r>
    <x v="139"/>
    <x v="0"/>
    <x v="0"/>
    <x v="6"/>
    <x v="34"/>
    <n v="13169.58"/>
  </r>
  <r>
    <x v="139"/>
    <x v="0"/>
    <x v="0"/>
    <x v="6"/>
    <x v="35"/>
    <n v="6860.77"/>
  </r>
  <r>
    <x v="139"/>
    <x v="0"/>
    <x v="0"/>
    <x v="6"/>
    <x v="36"/>
    <n v="688.17"/>
  </r>
  <r>
    <x v="139"/>
    <x v="0"/>
    <x v="0"/>
    <x v="6"/>
    <x v="59"/>
    <n v="9127.99"/>
  </r>
  <r>
    <x v="139"/>
    <x v="0"/>
    <x v="0"/>
    <x v="6"/>
    <x v="51"/>
    <n v="10400.870000000001"/>
  </r>
  <r>
    <x v="139"/>
    <x v="0"/>
    <x v="0"/>
    <x v="6"/>
    <x v="37"/>
    <n v="101042.68"/>
  </r>
  <r>
    <x v="139"/>
    <x v="0"/>
    <x v="0"/>
    <x v="6"/>
    <x v="38"/>
    <n v="65121.26"/>
  </r>
  <r>
    <x v="139"/>
    <x v="0"/>
    <x v="0"/>
    <x v="6"/>
    <x v="39"/>
    <n v="1272.3900000000001"/>
  </r>
  <r>
    <x v="139"/>
    <x v="0"/>
    <x v="0"/>
    <x v="6"/>
    <x v="40"/>
    <n v="21614.83"/>
  </r>
  <r>
    <x v="139"/>
    <x v="0"/>
    <x v="0"/>
    <x v="6"/>
    <x v="41"/>
    <n v="59593.61"/>
  </r>
  <r>
    <x v="139"/>
    <x v="0"/>
    <x v="0"/>
    <x v="6"/>
    <x v="42"/>
    <n v="609.02"/>
  </r>
  <r>
    <x v="139"/>
    <x v="0"/>
    <x v="0"/>
    <x v="6"/>
    <x v="53"/>
    <n v="1345.65"/>
  </r>
  <r>
    <x v="139"/>
    <x v="0"/>
    <x v="0"/>
    <x v="6"/>
    <x v="43"/>
    <n v="540"/>
  </r>
  <r>
    <x v="139"/>
    <x v="0"/>
    <x v="0"/>
    <x v="6"/>
    <x v="44"/>
    <n v="559294.02"/>
  </r>
  <r>
    <x v="139"/>
    <x v="0"/>
    <x v="0"/>
    <x v="6"/>
    <x v="76"/>
    <n v="4245"/>
  </r>
  <r>
    <x v="139"/>
    <x v="0"/>
    <x v="0"/>
    <x v="6"/>
    <x v="45"/>
    <n v="106112.95"/>
  </r>
  <r>
    <x v="139"/>
    <x v="0"/>
    <x v="0"/>
    <x v="6"/>
    <x v="70"/>
    <n v="2631.66"/>
  </r>
  <r>
    <x v="139"/>
    <x v="0"/>
    <x v="0"/>
    <x v="6"/>
    <x v="46"/>
    <n v="18663.95"/>
  </r>
  <r>
    <x v="139"/>
    <x v="0"/>
    <x v="0"/>
    <x v="7"/>
    <x v="43"/>
    <n v="2115.23"/>
  </r>
  <r>
    <x v="139"/>
    <x v="0"/>
    <x v="1"/>
    <x v="0"/>
    <x v="0"/>
    <n v="217934.1"/>
  </r>
  <r>
    <x v="139"/>
    <x v="0"/>
    <x v="1"/>
    <x v="2"/>
    <x v="1"/>
    <n v="310294.26"/>
  </r>
  <r>
    <x v="139"/>
    <x v="0"/>
    <x v="1"/>
    <x v="2"/>
    <x v="2"/>
    <n v="99901.79"/>
  </r>
  <r>
    <x v="139"/>
    <x v="0"/>
    <x v="1"/>
    <x v="2"/>
    <x v="3"/>
    <n v="1694.49"/>
  </r>
  <r>
    <x v="139"/>
    <x v="0"/>
    <x v="1"/>
    <x v="2"/>
    <x v="4"/>
    <n v="77355.41"/>
  </r>
  <r>
    <x v="139"/>
    <x v="0"/>
    <x v="1"/>
    <x v="2"/>
    <x v="5"/>
    <n v="77138.86"/>
  </r>
  <r>
    <x v="139"/>
    <x v="0"/>
    <x v="1"/>
    <x v="3"/>
    <x v="1"/>
    <n v="139400.98000000001"/>
  </r>
  <r>
    <x v="139"/>
    <x v="0"/>
    <x v="1"/>
    <x v="3"/>
    <x v="2"/>
    <n v="13643.52"/>
  </r>
  <r>
    <x v="139"/>
    <x v="0"/>
    <x v="1"/>
    <x v="3"/>
    <x v="3"/>
    <n v="639.88"/>
  </r>
  <r>
    <x v="139"/>
    <x v="0"/>
    <x v="1"/>
    <x v="3"/>
    <x v="4"/>
    <n v="54505.95"/>
  </r>
  <r>
    <x v="139"/>
    <x v="0"/>
    <x v="1"/>
    <x v="3"/>
    <x v="5"/>
    <n v="13266.33"/>
  </r>
  <r>
    <x v="139"/>
    <x v="0"/>
    <x v="1"/>
    <x v="4"/>
    <x v="7"/>
    <n v="19076.63"/>
  </r>
  <r>
    <x v="139"/>
    <x v="0"/>
    <x v="1"/>
    <x v="4"/>
    <x v="8"/>
    <n v="14910.58"/>
  </r>
  <r>
    <x v="139"/>
    <x v="0"/>
    <x v="1"/>
    <x v="4"/>
    <x v="9"/>
    <n v="36982.89"/>
  </r>
  <r>
    <x v="139"/>
    <x v="0"/>
    <x v="1"/>
    <x v="4"/>
    <x v="10"/>
    <n v="21582.99"/>
  </r>
  <r>
    <x v="139"/>
    <x v="0"/>
    <x v="1"/>
    <x v="4"/>
    <x v="11"/>
    <n v="1673.78"/>
  </r>
  <r>
    <x v="139"/>
    <x v="0"/>
    <x v="1"/>
    <x v="4"/>
    <x v="12"/>
    <n v="332.44"/>
  </r>
  <r>
    <x v="139"/>
    <x v="0"/>
    <x v="1"/>
    <x v="4"/>
    <x v="13"/>
    <n v="1312.73"/>
  </r>
  <r>
    <x v="139"/>
    <x v="0"/>
    <x v="1"/>
    <x v="4"/>
    <x v="14"/>
    <n v="9753.42"/>
  </r>
  <r>
    <x v="139"/>
    <x v="0"/>
    <x v="1"/>
    <x v="4"/>
    <x v="15"/>
    <n v="25220.05"/>
  </r>
  <r>
    <x v="139"/>
    <x v="0"/>
    <x v="1"/>
    <x v="4"/>
    <x v="16"/>
    <n v="43263.97"/>
  </r>
  <r>
    <x v="139"/>
    <x v="0"/>
    <x v="1"/>
    <x v="4"/>
    <x v="17"/>
    <n v="156.77000000000001"/>
  </r>
  <r>
    <x v="139"/>
    <x v="0"/>
    <x v="1"/>
    <x v="5"/>
    <x v="18"/>
    <n v="22673.91"/>
  </r>
  <r>
    <x v="139"/>
    <x v="0"/>
    <x v="1"/>
    <x v="5"/>
    <x v="21"/>
    <n v="3220.13"/>
  </r>
  <r>
    <x v="139"/>
    <x v="0"/>
    <x v="1"/>
    <x v="5"/>
    <x v="22"/>
    <n v="1196.95"/>
  </r>
  <r>
    <x v="139"/>
    <x v="0"/>
    <x v="1"/>
    <x v="6"/>
    <x v="25"/>
    <n v="1559.5"/>
  </r>
  <r>
    <x v="139"/>
    <x v="0"/>
    <x v="1"/>
    <x v="6"/>
    <x v="26"/>
    <n v="6003.29"/>
  </r>
  <r>
    <x v="139"/>
    <x v="0"/>
    <x v="1"/>
    <x v="6"/>
    <x v="27"/>
    <n v="10363.42"/>
  </r>
  <r>
    <x v="139"/>
    <x v="0"/>
    <x v="1"/>
    <x v="6"/>
    <x v="43"/>
    <n v="755"/>
  </r>
  <r>
    <x v="139"/>
    <x v="0"/>
    <x v="1"/>
    <x v="6"/>
    <x v="46"/>
    <n v="4455"/>
  </r>
  <r>
    <x v="139"/>
    <x v="0"/>
    <x v="1"/>
    <x v="7"/>
    <x v="43"/>
    <n v="5186.76"/>
  </r>
  <r>
    <x v="140"/>
    <x v="0"/>
    <x v="0"/>
    <x v="1"/>
    <x v="0"/>
    <n v="-86994.38"/>
  </r>
  <r>
    <x v="140"/>
    <x v="0"/>
    <x v="0"/>
    <x v="2"/>
    <x v="1"/>
    <n v="1653815.47"/>
  </r>
  <r>
    <x v="140"/>
    <x v="0"/>
    <x v="0"/>
    <x v="2"/>
    <x v="2"/>
    <n v="25882.69"/>
  </r>
  <r>
    <x v="140"/>
    <x v="0"/>
    <x v="0"/>
    <x v="2"/>
    <x v="3"/>
    <n v="1500"/>
  </r>
  <r>
    <x v="140"/>
    <x v="0"/>
    <x v="0"/>
    <x v="2"/>
    <x v="4"/>
    <n v="5232.24"/>
  </r>
  <r>
    <x v="140"/>
    <x v="0"/>
    <x v="0"/>
    <x v="2"/>
    <x v="5"/>
    <n v="3749.53"/>
  </r>
  <r>
    <x v="140"/>
    <x v="0"/>
    <x v="0"/>
    <x v="2"/>
    <x v="54"/>
    <n v="6337.77"/>
  </r>
  <r>
    <x v="140"/>
    <x v="0"/>
    <x v="0"/>
    <x v="3"/>
    <x v="1"/>
    <n v="691505.99"/>
  </r>
  <r>
    <x v="140"/>
    <x v="0"/>
    <x v="0"/>
    <x v="3"/>
    <x v="2"/>
    <n v="18887.330000000002"/>
  </r>
  <r>
    <x v="140"/>
    <x v="0"/>
    <x v="0"/>
    <x v="3"/>
    <x v="4"/>
    <n v="-3145.97"/>
  </r>
  <r>
    <x v="140"/>
    <x v="0"/>
    <x v="0"/>
    <x v="3"/>
    <x v="5"/>
    <n v="2178.04"/>
  </r>
  <r>
    <x v="140"/>
    <x v="0"/>
    <x v="0"/>
    <x v="4"/>
    <x v="7"/>
    <n v="132333.29999999999"/>
  </r>
  <r>
    <x v="140"/>
    <x v="0"/>
    <x v="0"/>
    <x v="4"/>
    <x v="8"/>
    <n v="55742.07"/>
  </r>
  <r>
    <x v="140"/>
    <x v="0"/>
    <x v="0"/>
    <x v="4"/>
    <x v="9"/>
    <n v="263813.07"/>
  </r>
  <r>
    <x v="140"/>
    <x v="0"/>
    <x v="0"/>
    <x v="4"/>
    <x v="10"/>
    <n v="88243.78"/>
  </r>
  <r>
    <x v="140"/>
    <x v="0"/>
    <x v="0"/>
    <x v="4"/>
    <x v="11"/>
    <n v="6065.11"/>
  </r>
  <r>
    <x v="140"/>
    <x v="0"/>
    <x v="0"/>
    <x v="4"/>
    <x v="12"/>
    <n v="2764.79"/>
  </r>
  <r>
    <x v="140"/>
    <x v="0"/>
    <x v="0"/>
    <x v="4"/>
    <x v="13"/>
    <n v="11110.14"/>
  </r>
  <r>
    <x v="140"/>
    <x v="0"/>
    <x v="0"/>
    <x v="4"/>
    <x v="14"/>
    <n v="20423.95"/>
  </r>
  <r>
    <x v="140"/>
    <x v="0"/>
    <x v="0"/>
    <x v="4"/>
    <x v="15"/>
    <n v="265642.68"/>
  </r>
  <r>
    <x v="140"/>
    <x v="0"/>
    <x v="0"/>
    <x v="4"/>
    <x v="16"/>
    <n v="249696.33"/>
  </r>
  <r>
    <x v="140"/>
    <x v="0"/>
    <x v="0"/>
    <x v="4"/>
    <x v="17"/>
    <n v="6766.64"/>
  </r>
  <r>
    <x v="140"/>
    <x v="0"/>
    <x v="0"/>
    <x v="4"/>
    <x v="56"/>
    <n v="5050.08"/>
  </r>
  <r>
    <x v="140"/>
    <x v="0"/>
    <x v="0"/>
    <x v="5"/>
    <x v="18"/>
    <n v="238843.67"/>
  </r>
  <r>
    <x v="140"/>
    <x v="0"/>
    <x v="0"/>
    <x v="5"/>
    <x v="19"/>
    <n v="26166.38"/>
  </r>
  <r>
    <x v="140"/>
    <x v="0"/>
    <x v="0"/>
    <x v="5"/>
    <x v="20"/>
    <n v="68759.72"/>
  </r>
  <r>
    <x v="140"/>
    <x v="0"/>
    <x v="0"/>
    <x v="5"/>
    <x v="21"/>
    <n v="6412.68"/>
  </r>
  <r>
    <x v="140"/>
    <x v="0"/>
    <x v="0"/>
    <x v="5"/>
    <x v="22"/>
    <n v="28052.35"/>
  </r>
  <r>
    <x v="140"/>
    <x v="0"/>
    <x v="0"/>
    <x v="6"/>
    <x v="26"/>
    <n v="72841.45"/>
  </r>
  <r>
    <x v="140"/>
    <x v="0"/>
    <x v="0"/>
    <x v="6"/>
    <x v="27"/>
    <n v="21150.17"/>
  </r>
  <r>
    <x v="140"/>
    <x v="0"/>
    <x v="0"/>
    <x v="6"/>
    <x v="28"/>
    <n v="12095"/>
  </r>
  <r>
    <x v="140"/>
    <x v="0"/>
    <x v="0"/>
    <x v="6"/>
    <x v="30"/>
    <n v="2161.1799999999998"/>
  </r>
  <r>
    <x v="140"/>
    <x v="0"/>
    <x v="0"/>
    <x v="6"/>
    <x v="32"/>
    <n v="11069.98"/>
  </r>
  <r>
    <x v="140"/>
    <x v="0"/>
    <x v="0"/>
    <x v="6"/>
    <x v="33"/>
    <n v="15590.23"/>
  </r>
  <r>
    <x v="140"/>
    <x v="0"/>
    <x v="0"/>
    <x v="6"/>
    <x v="34"/>
    <n v="17920.810000000001"/>
  </r>
  <r>
    <x v="140"/>
    <x v="0"/>
    <x v="0"/>
    <x v="6"/>
    <x v="35"/>
    <n v="108974.26"/>
  </r>
  <r>
    <x v="140"/>
    <x v="0"/>
    <x v="0"/>
    <x v="6"/>
    <x v="59"/>
    <n v="7855.53"/>
  </r>
  <r>
    <x v="140"/>
    <x v="0"/>
    <x v="0"/>
    <x v="6"/>
    <x v="37"/>
    <n v="100415.96"/>
  </r>
  <r>
    <x v="140"/>
    <x v="0"/>
    <x v="0"/>
    <x v="6"/>
    <x v="38"/>
    <n v="28363.05"/>
  </r>
  <r>
    <x v="140"/>
    <x v="0"/>
    <x v="0"/>
    <x v="6"/>
    <x v="39"/>
    <n v="1033.08"/>
  </r>
  <r>
    <x v="140"/>
    <x v="0"/>
    <x v="0"/>
    <x v="6"/>
    <x v="41"/>
    <n v="75689.02"/>
  </r>
  <r>
    <x v="140"/>
    <x v="0"/>
    <x v="0"/>
    <x v="6"/>
    <x v="43"/>
    <n v="4770"/>
  </r>
  <r>
    <x v="140"/>
    <x v="0"/>
    <x v="0"/>
    <x v="6"/>
    <x v="44"/>
    <n v="286804.68"/>
  </r>
  <r>
    <x v="140"/>
    <x v="0"/>
    <x v="0"/>
    <x v="6"/>
    <x v="45"/>
    <n v="123178.25"/>
  </r>
  <r>
    <x v="140"/>
    <x v="0"/>
    <x v="0"/>
    <x v="6"/>
    <x v="46"/>
    <n v="108046.12"/>
  </r>
  <r>
    <x v="140"/>
    <x v="0"/>
    <x v="0"/>
    <x v="7"/>
    <x v="43"/>
    <n v="26515.39"/>
  </r>
  <r>
    <x v="140"/>
    <x v="0"/>
    <x v="1"/>
    <x v="0"/>
    <x v="0"/>
    <n v="86994.38"/>
  </r>
  <r>
    <x v="140"/>
    <x v="0"/>
    <x v="1"/>
    <x v="2"/>
    <x v="1"/>
    <n v="152176.07999999999"/>
  </r>
  <r>
    <x v="140"/>
    <x v="0"/>
    <x v="1"/>
    <x v="2"/>
    <x v="2"/>
    <n v="13300"/>
  </r>
  <r>
    <x v="140"/>
    <x v="0"/>
    <x v="1"/>
    <x v="2"/>
    <x v="3"/>
    <n v="600"/>
  </r>
  <r>
    <x v="140"/>
    <x v="0"/>
    <x v="1"/>
    <x v="2"/>
    <x v="4"/>
    <n v="40747.31"/>
  </r>
  <r>
    <x v="140"/>
    <x v="0"/>
    <x v="1"/>
    <x v="2"/>
    <x v="5"/>
    <n v="10741.44"/>
  </r>
  <r>
    <x v="140"/>
    <x v="0"/>
    <x v="1"/>
    <x v="3"/>
    <x v="1"/>
    <n v="124545.39"/>
  </r>
  <r>
    <x v="140"/>
    <x v="0"/>
    <x v="1"/>
    <x v="3"/>
    <x v="2"/>
    <n v="5734.12"/>
  </r>
  <r>
    <x v="140"/>
    <x v="0"/>
    <x v="1"/>
    <x v="3"/>
    <x v="4"/>
    <n v="43241.43"/>
  </r>
  <r>
    <x v="140"/>
    <x v="0"/>
    <x v="1"/>
    <x v="3"/>
    <x v="5"/>
    <n v="1780.69"/>
  </r>
  <r>
    <x v="140"/>
    <x v="0"/>
    <x v="1"/>
    <x v="4"/>
    <x v="7"/>
    <n v="12241.92"/>
  </r>
  <r>
    <x v="140"/>
    <x v="0"/>
    <x v="1"/>
    <x v="4"/>
    <x v="8"/>
    <n v="10624"/>
  </r>
  <r>
    <x v="140"/>
    <x v="0"/>
    <x v="1"/>
    <x v="4"/>
    <x v="9"/>
    <n v="21657.33"/>
  </r>
  <r>
    <x v="140"/>
    <x v="0"/>
    <x v="1"/>
    <x v="4"/>
    <x v="10"/>
    <n v="16373.92"/>
  </r>
  <r>
    <x v="140"/>
    <x v="0"/>
    <x v="1"/>
    <x v="4"/>
    <x v="11"/>
    <n v="479.43"/>
  </r>
  <r>
    <x v="140"/>
    <x v="0"/>
    <x v="1"/>
    <x v="4"/>
    <x v="12"/>
    <n v="532.75"/>
  </r>
  <r>
    <x v="140"/>
    <x v="0"/>
    <x v="1"/>
    <x v="4"/>
    <x v="13"/>
    <n v="1320.02"/>
  </r>
  <r>
    <x v="140"/>
    <x v="0"/>
    <x v="1"/>
    <x v="4"/>
    <x v="14"/>
    <n v="8296.92"/>
  </r>
  <r>
    <x v="140"/>
    <x v="0"/>
    <x v="1"/>
    <x v="4"/>
    <x v="15"/>
    <n v="18905.97"/>
  </r>
  <r>
    <x v="140"/>
    <x v="0"/>
    <x v="1"/>
    <x v="4"/>
    <x v="16"/>
    <n v="37860.839999999997"/>
  </r>
  <r>
    <x v="140"/>
    <x v="0"/>
    <x v="1"/>
    <x v="4"/>
    <x v="17"/>
    <n v="537.16"/>
  </r>
  <r>
    <x v="140"/>
    <x v="0"/>
    <x v="1"/>
    <x v="4"/>
    <x v="56"/>
    <n v="862.52"/>
  </r>
  <r>
    <x v="140"/>
    <x v="0"/>
    <x v="1"/>
    <x v="5"/>
    <x v="18"/>
    <n v="72487.820000000007"/>
  </r>
  <r>
    <x v="140"/>
    <x v="0"/>
    <x v="1"/>
    <x v="5"/>
    <x v="20"/>
    <n v="6556.08"/>
  </r>
  <r>
    <x v="140"/>
    <x v="0"/>
    <x v="1"/>
    <x v="5"/>
    <x v="22"/>
    <n v="589.71"/>
  </r>
  <r>
    <x v="140"/>
    <x v="0"/>
    <x v="1"/>
    <x v="6"/>
    <x v="25"/>
    <n v="33690.959999999999"/>
  </r>
  <r>
    <x v="140"/>
    <x v="0"/>
    <x v="1"/>
    <x v="6"/>
    <x v="26"/>
    <n v="280"/>
  </r>
  <r>
    <x v="140"/>
    <x v="0"/>
    <x v="1"/>
    <x v="6"/>
    <x v="27"/>
    <n v="4380.58"/>
  </r>
  <r>
    <x v="140"/>
    <x v="0"/>
    <x v="1"/>
    <x v="6"/>
    <x v="28"/>
    <n v="725"/>
  </r>
  <r>
    <x v="140"/>
    <x v="0"/>
    <x v="1"/>
    <x v="6"/>
    <x v="30"/>
    <n v="20676.07"/>
  </r>
  <r>
    <x v="140"/>
    <x v="0"/>
    <x v="1"/>
    <x v="6"/>
    <x v="35"/>
    <n v="750"/>
  </r>
  <r>
    <x v="140"/>
    <x v="0"/>
    <x v="1"/>
    <x v="6"/>
    <x v="43"/>
    <n v="3363"/>
  </r>
  <r>
    <x v="140"/>
    <x v="0"/>
    <x v="1"/>
    <x v="6"/>
    <x v="44"/>
    <n v="79780.759999999995"/>
  </r>
  <r>
    <x v="140"/>
    <x v="0"/>
    <x v="1"/>
    <x v="6"/>
    <x v="46"/>
    <n v="7600.05"/>
  </r>
  <r>
    <x v="140"/>
    <x v="0"/>
    <x v="1"/>
    <x v="7"/>
    <x v="43"/>
    <n v="8117.63"/>
  </r>
  <r>
    <x v="141"/>
    <x v="0"/>
    <x v="0"/>
    <x v="0"/>
    <x v="0"/>
    <n v="483.23"/>
  </r>
  <r>
    <x v="141"/>
    <x v="0"/>
    <x v="0"/>
    <x v="1"/>
    <x v="0"/>
    <n v="-35371.64"/>
  </r>
  <r>
    <x v="141"/>
    <x v="0"/>
    <x v="0"/>
    <x v="2"/>
    <x v="1"/>
    <n v="2811137.88"/>
  </r>
  <r>
    <x v="141"/>
    <x v="0"/>
    <x v="0"/>
    <x v="2"/>
    <x v="2"/>
    <n v="23669.79"/>
  </r>
  <r>
    <x v="141"/>
    <x v="0"/>
    <x v="0"/>
    <x v="2"/>
    <x v="3"/>
    <n v="17454"/>
  </r>
  <r>
    <x v="141"/>
    <x v="0"/>
    <x v="0"/>
    <x v="2"/>
    <x v="4"/>
    <n v="79060.639999999999"/>
  </r>
  <r>
    <x v="141"/>
    <x v="0"/>
    <x v="0"/>
    <x v="2"/>
    <x v="5"/>
    <n v="19856.96"/>
  </r>
  <r>
    <x v="141"/>
    <x v="0"/>
    <x v="0"/>
    <x v="2"/>
    <x v="54"/>
    <n v="23620"/>
  </r>
  <r>
    <x v="141"/>
    <x v="0"/>
    <x v="0"/>
    <x v="3"/>
    <x v="1"/>
    <n v="819994.56"/>
  </r>
  <r>
    <x v="141"/>
    <x v="0"/>
    <x v="0"/>
    <x v="3"/>
    <x v="2"/>
    <n v="31184.76"/>
  </r>
  <r>
    <x v="141"/>
    <x v="0"/>
    <x v="0"/>
    <x v="3"/>
    <x v="3"/>
    <n v="9354.1299999999992"/>
  </r>
  <r>
    <x v="141"/>
    <x v="0"/>
    <x v="0"/>
    <x v="3"/>
    <x v="4"/>
    <n v="500"/>
  </r>
  <r>
    <x v="141"/>
    <x v="0"/>
    <x v="0"/>
    <x v="3"/>
    <x v="5"/>
    <n v="606.79"/>
  </r>
  <r>
    <x v="141"/>
    <x v="0"/>
    <x v="0"/>
    <x v="4"/>
    <x v="7"/>
    <n v="222170"/>
  </r>
  <r>
    <x v="141"/>
    <x v="0"/>
    <x v="0"/>
    <x v="4"/>
    <x v="8"/>
    <n v="72269.81"/>
  </r>
  <r>
    <x v="141"/>
    <x v="0"/>
    <x v="0"/>
    <x v="4"/>
    <x v="9"/>
    <n v="443695.04"/>
  </r>
  <r>
    <x v="141"/>
    <x v="0"/>
    <x v="0"/>
    <x v="4"/>
    <x v="10"/>
    <n v="124530.55"/>
  </r>
  <r>
    <x v="141"/>
    <x v="0"/>
    <x v="0"/>
    <x v="4"/>
    <x v="11"/>
    <n v="1258.51"/>
  </r>
  <r>
    <x v="141"/>
    <x v="0"/>
    <x v="0"/>
    <x v="4"/>
    <x v="12"/>
    <n v="533.72"/>
  </r>
  <r>
    <x v="141"/>
    <x v="0"/>
    <x v="0"/>
    <x v="4"/>
    <x v="13"/>
    <n v="14601.18"/>
  </r>
  <r>
    <x v="141"/>
    <x v="0"/>
    <x v="0"/>
    <x v="4"/>
    <x v="14"/>
    <n v="21859.58"/>
  </r>
  <r>
    <x v="141"/>
    <x v="0"/>
    <x v="0"/>
    <x v="4"/>
    <x v="15"/>
    <n v="495564.27"/>
  </r>
  <r>
    <x v="141"/>
    <x v="0"/>
    <x v="0"/>
    <x v="4"/>
    <x v="16"/>
    <n v="372841.6"/>
  </r>
  <r>
    <x v="141"/>
    <x v="0"/>
    <x v="0"/>
    <x v="4"/>
    <x v="17"/>
    <n v="4468.07"/>
  </r>
  <r>
    <x v="141"/>
    <x v="0"/>
    <x v="0"/>
    <x v="4"/>
    <x v="56"/>
    <n v="1406.35"/>
  </r>
  <r>
    <x v="141"/>
    <x v="0"/>
    <x v="0"/>
    <x v="5"/>
    <x v="18"/>
    <n v="297760.95"/>
  </r>
  <r>
    <x v="141"/>
    <x v="0"/>
    <x v="0"/>
    <x v="5"/>
    <x v="19"/>
    <n v="7994.8"/>
  </r>
  <r>
    <x v="141"/>
    <x v="0"/>
    <x v="0"/>
    <x v="5"/>
    <x v="21"/>
    <n v="67459.45"/>
  </r>
  <r>
    <x v="141"/>
    <x v="0"/>
    <x v="0"/>
    <x v="5"/>
    <x v="22"/>
    <n v="31760.9"/>
  </r>
  <r>
    <x v="141"/>
    <x v="0"/>
    <x v="0"/>
    <x v="6"/>
    <x v="23"/>
    <n v="4456.3999999999996"/>
  </r>
  <r>
    <x v="141"/>
    <x v="0"/>
    <x v="0"/>
    <x v="6"/>
    <x v="24"/>
    <n v="5074.3"/>
  </r>
  <r>
    <x v="141"/>
    <x v="0"/>
    <x v="0"/>
    <x v="6"/>
    <x v="25"/>
    <n v="22117.7"/>
  </r>
  <r>
    <x v="141"/>
    <x v="0"/>
    <x v="0"/>
    <x v="6"/>
    <x v="26"/>
    <n v="9846.7999999999993"/>
  </r>
  <r>
    <x v="141"/>
    <x v="0"/>
    <x v="0"/>
    <x v="6"/>
    <x v="27"/>
    <n v="185059.65"/>
  </r>
  <r>
    <x v="141"/>
    <x v="0"/>
    <x v="0"/>
    <x v="6"/>
    <x v="50"/>
    <n v="462"/>
  </r>
  <r>
    <x v="141"/>
    <x v="0"/>
    <x v="0"/>
    <x v="6"/>
    <x v="30"/>
    <n v="8209.59"/>
  </r>
  <r>
    <x v="141"/>
    <x v="0"/>
    <x v="0"/>
    <x v="6"/>
    <x v="33"/>
    <n v="21790.84"/>
  </r>
  <r>
    <x v="141"/>
    <x v="0"/>
    <x v="0"/>
    <x v="6"/>
    <x v="35"/>
    <n v="7875.76"/>
  </r>
  <r>
    <x v="141"/>
    <x v="0"/>
    <x v="0"/>
    <x v="6"/>
    <x v="36"/>
    <n v="3107.04"/>
  </r>
  <r>
    <x v="141"/>
    <x v="0"/>
    <x v="0"/>
    <x v="6"/>
    <x v="67"/>
    <n v="417601.47"/>
  </r>
  <r>
    <x v="141"/>
    <x v="0"/>
    <x v="0"/>
    <x v="6"/>
    <x v="38"/>
    <n v="29311.05"/>
  </r>
  <r>
    <x v="141"/>
    <x v="0"/>
    <x v="0"/>
    <x v="6"/>
    <x v="39"/>
    <n v="836.99"/>
  </r>
  <r>
    <x v="141"/>
    <x v="0"/>
    <x v="0"/>
    <x v="6"/>
    <x v="40"/>
    <n v="19172.37"/>
  </r>
  <r>
    <x v="141"/>
    <x v="0"/>
    <x v="0"/>
    <x v="6"/>
    <x v="41"/>
    <n v="180905.45"/>
  </r>
  <r>
    <x v="141"/>
    <x v="0"/>
    <x v="0"/>
    <x v="6"/>
    <x v="43"/>
    <n v="1538.16"/>
  </r>
  <r>
    <x v="141"/>
    <x v="0"/>
    <x v="0"/>
    <x v="6"/>
    <x v="44"/>
    <n v="450810.97"/>
  </r>
  <r>
    <x v="141"/>
    <x v="0"/>
    <x v="0"/>
    <x v="6"/>
    <x v="60"/>
    <n v="45610.13"/>
  </r>
  <r>
    <x v="141"/>
    <x v="0"/>
    <x v="0"/>
    <x v="6"/>
    <x v="45"/>
    <n v="57996.34"/>
  </r>
  <r>
    <x v="141"/>
    <x v="0"/>
    <x v="0"/>
    <x v="6"/>
    <x v="46"/>
    <n v="23917.64"/>
  </r>
  <r>
    <x v="141"/>
    <x v="0"/>
    <x v="0"/>
    <x v="7"/>
    <x v="43"/>
    <n v="1672.82"/>
  </r>
  <r>
    <x v="141"/>
    <x v="0"/>
    <x v="0"/>
    <x v="8"/>
    <x v="48"/>
    <n v="1984.59"/>
  </r>
  <r>
    <x v="141"/>
    <x v="0"/>
    <x v="1"/>
    <x v="0"/>
    <x v="0"/>
    <n v="34888.410000000003"/>
  </r>
  <r>
    <x v="141"/>
    <x v="0"/>
    <x v="1"/>
    <x v="2"/>
    <x v="1"/>
    <n v="104382.58"/>
  </r>
  <r>
    <x v="141"/>
    <x v="0"/>
    <x v="1"/>
    <x v="2"/>
    <x v="2"/>
    <n v="20782.61"/>
  </r>
  <r>
    <x v="141"/>
    <x v="0"/>
    <x v="1"/>
    <x v="2"/>
    <x v="4"/>
    <n v="8815.98"/>
  </r>
  <r>
    <x v="141"/>
    <x v="0"/>
    <x v="1"/>
    <x v="3"/>
    <x v="1"/>
    <n v="186222.94"/>
  </r>
  <r>
    <x v="141"/>
    <x v="0"/>
    <x v="1"/>
    <x v="3"/>
    <x v="2"/>
    <n v="43873.94"/>
  </r>
  <r>
    <x v="141"/>
    <x v="0"/>
    <x v="1"/>
    <x v="3"/>
    <x v="3"/>
    <n v="4225.58"/>
  </r>
  <r>
    <x v="141"/>
    <x v="0"/>
    <x v="1"/>
    <x v="3"/>
    <x v="4"/>
    <n v="128562"/>
  </r>
  <r>
    <x v="141"/>
    <x v="0"/>
    <x v="1"/>
    <x v="3"/>
    <x v="5"/>
    <n v="14970"/>
  </r>
  <r>
    <x v="141"/>
    <x v="0"/>
    <x v="1"/>
    <x v="4"/>
    <x v="7"/>
    <n v="10378.23"/>
  </r>
  <r>
    <x v="141"/>
    <x v="0"/>
    <x v="1"/>
    <x v="4"/>
    <x v="8"/>
    <n v="20240.16"/>
  </r>
  <r>
    <x v="141"/>
    <x v="0"/>
    <x v="1"/>
    <x v="4"/>
    <x v="9"/>
    <n v="14206.8"/>
  </r>
  <r>
    <x v="141"/>
    <x v="0"/>
    <x v="1"/>
    <x v="4"/>
    <x v="10"/>
    <n v="20806.34"/>
  </r>
  <r>
    <x v="141"/>
    <x v="0"/>
    <x v="1"/>
    <x v="4"/>
    <x v="11"/>
    <n v="60.49"/>
  </r>
  <r>
    <x v="141"/>
    <x v="0"/>
    <x v="1"/>
    <x v="4"/>
    <x v="12"/>
    <n v="145.80000000000001"/>
  </r>
  <r>
    <x v="141"/>
    <x v="0"/>
    <x v="1"/>
    <x v="4"/>
    <x v="13"/>
    <n v="786.48"/>
  </r>
  <r>
    <x v="141"/>
    <x v="0"/>
    <x v="1"/>
    <x v="4"/>
    <x v="14"/>
    <n v="7073.73"/>
  </r>
  <r>
    <x v="141"/>
    <x v="0"/>
    <x v="1"/>
    <x v="4"/>
    <x v="15"/>
    <n v="10294.36"/>
  </r>
  <r>
    <x v="141"/>
    <x v="0"/>
    <x v="1"/>
    <x v="4"/>
    <x v="16"/>
    <n v="47287.16"/>
  </r>
  <r>
    <x v="141"/>
    <x v="0"/>
    <x v="1"/>
    <x v="4"/>
    <x v="17"/>
    <n v="239.58"/>
  </r>
  <r>
    <x v="141"/>
    <x v="0"/>
    <x v="1"/>
    <x v="4"/>
    <x v="56"/>
    <n v="415.48"/>
  </r>
  <r>
    <x v="141"/>
    <x v="0"/>
    <x v="1"/>
    <x v="5"/>
    <x v="18"/>
    <n v="64050.98"/>
  </r>
  <r>
    <x v="141"/>
    <x v="0"/>
    <x v="1"/>
    <x v="5"/>
    <x v="20"/>
    <n v="80883.199999999997"/>
  </r>
  <r>
    <x v="141"/>
    <x v="0"/>
    <x v="1"/>
    <x v="5"/>
    <x v="22"/>
    <n v="55756.67"/>
  </r>
  <r>
    <x v="141"/>
    <x v="0"/>
    <x v="1"/>
    <x v="6"/>
    <x v="25"/>
    <n v="179.04"/>
  </r>
  <r>
    <x v="141"/>
    <x v="0"/>
    <x v="1"/>
    <x v="6"/>
    <x v="26"/>
    <n v="4500"/>
  </r>
  <r>
    <x v="141"/>
    <x v="0"/>
    <x v="1"/>
    <x v="6"/>
    <x v="27"/>
    <n v="34286.230000000003"/>
  </r>
  <r>
    <x v="141"/>
    <x v="0"/>
    <x v="1"/>
    <x v="6"/>
    <x v="30"/>
    <n v="205.48"/>
  </r>
  <r>
    <x v="141"/>
    <x v="0"/>
    <x v="1"/>
    <x v="6"/>
    <x v="32"/>
    <n v="3124.04"/>
  </r>
  <r>
    <x v="141"/>
    <x v="0"/>
    <x v="1"/>
    <x v="6"/>
    <x v="36"/>
    <n v="69430.91"/>
  </r>
  <r>
    <x v="141"/>
    <x v="0"/>
    <x v="1"/>
    <x v="6"/>
    <x v="37"/>
    <n v="119854.47"/>
  </r>
  <r>
    <x v="141"/>
    <x v="0"/>
    <x v="1"/>
    <x v="6"/>
    <x v="38"/>
    <n v="8136"/>
  </r>
  <r>
    <x v="141"/>
    <x v="0"/>
    <x v="1"/>
    <x v="6"/>
    <x v="41"/>
    <n v="1520"/>
  </r>
  <r>
    <x v="141"/>
    <x v="0"/>
    <x v="1"/>
    <x v="6"/>
    <x v="46"/>
    <n v="2447.2800000000002"/>
  </r>
  <r>
    <x v="141"/>
    <x v="0"/>
    <x v="1"/>
    <x v="7"/>
    <x v="43"/>
    <n v="70.73"/>
  </r>
  <r>
    <x v="142"/>
    <x v="0"/>
    <x v="0"/>
    <x v="1"/>
    <x v="0"/>
    <n v="-249102.33"/>
  </r>
  <r>
    <x v="142"/>
    <x v="0"/>
    <x v="0"/>
    <x v="2"/>
    <x v="1"/>
    <n v="3298872.03"/>
  </r>
  <r>
    <x v="142"/>
    <x v="0"/>
    <x v="0"/>
    <x v="2"/>
    <x v="2"/>
    <n v="58403.360000000001"/>
  </r>
  <r>
    <x v="142"/>
    <x v="0"/>
    <x v="0"/>
    <x v="2"/>
    <x v="3"/>
    <n v="6566.22"/>
  </r>
  <r>
    <x v="142"/>
    <x v="0"/>
    <x v="0"/>
    <x v="2"/>
    <x v="4"/>
    <n v="15371.88"/>
  </r>
  <r>
    <x v="142"/>
    <x v="0"/>
    <x v="0"/>
    <x v="2"/>
    <x v="5"/>
    <n v="75"/>
  </r>
  <r>
    <x v="142"/>
    <x v="0"/>
    <x v="0"/>
    <x v="2"/>
    <x v="54"/>
    <n v="10505"/>
  </r>
  <r>
    <x v="142"/>
    <x v="0"/>
    <x v="0"/>
    <x v="3"/>
    <x v="1"/>
    <n v="1698506.5"/>
  </r>
  <r>
    <x v="142"/>
    <x v="0"/>
    <x v="0"/>
    <x v="3"/>
    <x v="2"/>
    <n v="60450.38"/>
  </r>
  <r>
    <x v="142"/>
    <x v="0"/>
    <x v="0"/>
    <x v="3"/>
    <x v="3"/>
    <n v="9613.41"/>
  </r>
  <r>
    <x v="142"/>
    <x v="0"/>
    <x v="0"/>
    <x v="3"/>
    <x v="5"/>
    <n v="15183.1"/>
  </r>
  <r>
    <x v="142"/>
    <x v="0"/>
    <x v="0"/>
    <x v="4"/>
    <x v="6"/>
    <n v="45.33"/>
  </r>
  <r>
    <x v="142"/>
    <x v="0"/>
    <x v="0"/>
    <x v="4"/>
    <x v="55"/>
    <n v="30.27"/>
  </r>
  <r>
    <x v="142"/>
    <x v="0"/>
    <x v="0"/>
    <x v="4"/>
    <x v="7"/>
    <n v="250023.37"/>
  </r>
  <r>
    <x v="142"/>
    <x v="0"/>
    <x v="0"/>
    <x v="4"/>
    <x v="8"/>
    <n v="131921.21"/>
  </r>
  <r>
    <x v="142"/>
    <x v="0"/>
    <x v="0"/>
    <x v="4"/>
    <x v="9"/>
    <n v="502849.6"/>
  </r>
  <r>
    <x v="142"/>
    <x v="0"/>
    <x v="0"/>
    <x v="4"/>
    <x v="10"/>
    <n v="220327.49"/>
  </r>
  <r>
    <x v="142"/>
    <x v="0"/>
    <x v="0"/>
    <x v="4"/>
    <x v="11"/>
    <n v="15053.57"/>
  </r>
  <r>
    <x v="142"/>
    <x v="0"/>
    <x v="0"/>
    <x v="4"/>
    <x v="12"/>
    <n v="11258.12"/>
  </r>
  <r>
    <x v="142"/>
    <x v="0"/>
    <x v="0"/>
    <x v="4"/>
    <x v="13"/>
    <n v="19971.16"/>
  </r>
  <r>
    <x v="142"/>
    <x v="0"/>
    <x v="0"/>
    <x v="4"/>
    <x v="14"/>
    <n v="53151.32"/>
  </r>
  <r>
    <x v="142"/>
    <x v="0"/>
    <x v="0"/>
    <x v="4"/>
    <x v="15"/>
    <n v="494095.82"/>
  </r>
  <r>
    <x v="142"/>
    <x v="0"/>
    <x v="0"/>
    <x v="4"/>
    <x v="16"/>
    <n v="626103.42000000004"/>
  </r>
  <r>
    <x v="142"/>
    <x v="0"/>
    <x v="0"/>
    <x v="4"/>
    <x v="17"/>
    <n v="7569.87"/>
  </r>
  <r>
    <x v="142"/>
    <x v="0"/>
    <x v="0"/>
    <x v="4"/>
    <x v="56"/>
    <n v="2926.53"/>
  </r>
  <r>
    <x v="142"/>
    <x v="0"/>
    <x v="0"/>
    <x v="5"/>
    <x v="18"/>
    <n v="286213.93"/>
  </r>
  <r>
    <x v="142"/>
    <x v="0"/>
    <x v="0"/>
    <x v="5"/>
    <x v="19"/>
    <n v="29887.05"/>
  </r>
  <r>
    <x v="142"/>
    <x v="0"/>
    <x v="0"/>
    <x v="5"/>
    <x v="20"/>
    <n v="29874.79"/>
  </r>
  <r>
    <x v="142"/>
    <x v="0"/>
    <x v="0"/>
    <x v="5"/>
    <x v="21"/>
    <n v="53299.26"/>
  </r>
  <r>
    <x v="142"/>
    <x v="0"/>
    <x v="0"/>
    <x v="5"/>
    <x v="22"/>
    <n v="179271.89"/>
  </r>
  <r>
    <x v="142"/>
    <x v="0"/>
    <x v="0"/>
    <x v="6"/>
    <x v="23"/>
    <n v="6567.3"/>
  </r>
  <r>
    <x v="142"/>
    <x v="0"/>
    <x v="0"/>
    <x v="6"/>
    <x v="25"/>
    <n v="244830.38"/>
  </r>
  <r>
    <x v="142"/>
    <x v="0"/>
    <x v="0"/>
    <x v="6"/>
    <x v="49"/>
    <n v="3534.69"/>
  </r>
  <r>
    <x v="142"/>
    <x v="0"/>
    <x v="0"/>
    <x v="6"/>
    <x v="26"/>
    <n v="52325.14"/>
  </r>
  <r>
    <x v="142"/>
    <x v="0"/>
    <x v="0"/>
    <x v="6"/>
    <x v="27"/>
    <n v="137622.95000000001"/>
  </r>
  <r>
    <x v="142"/>
    <x v="0"/>
    <x v="0"/>
    <x v="6"/>
    <x v="29"/>
    <n v="19638.75"/>
  </r>
  <r>
    <x v="142"/>
    <x v="0"/>
    <x v="0"/>
    <x v="6"/>
    <x v="33"/>
    <n v="22355.49"/>
  </r>
  <r>
    <x v="142"/>
    <x v="0"/>
    <x v="0"/>
    <x v="6"/>
    <x v="34"/>
    <n v="21323.46"/>
  </r>
  <r>
    <x v="142"/>
    <x v="0"/>
    <x v="0"/>
    <x v="6"/>
    <x v="35"/>
    <n v="75482.84"/>
  </r>
  <r>
    <x v="142"/>
    <x v="0"/>
    <x v="0"/>
    <x v="6"/>
    <x v="36"/>
    <n v="49115.93"/>
  </r>
  <r>
    <x v="142"/>
    <x v="0"/>
    <x v="0"/>
    <x v="6"/>
    <x v="59"/>
    <n v="-1557.3"/>
  </r>
  <r>
    <x v="142"/>
    <x v="0"/>
    <x v="0"/>
    <x v="6"/>
    <x v="51"/>
    <n v="3849.46"/>
  </r>
  <r>
    <x v="142"/>
    <x v="0"/>
    <x v="0"/>
    <x v="6"/>
    <x v="37"/>
    <n v="118835.42"/>
  </r>
  <r>
    <x v="142"/>
    <x v="0"/>
    <x v="0"/>
    <x v="6"/>
    <x v="38"/>
    <n v="43681.93"/>
  </r>
  <r>
    <x v="142"/>
    <x v="0"/>
    <x v="0"/>
    <x v="6"/>
    <x v="39"/>
    <n v="371.43"/>
  </r>
  <r>
    <x v="142"/>
    <x v="0"/>
    <x v="0"/>
    <x v="6"/>
    <x v="40"/>
    <n v="1475.84"/>
  </r>
  <r>
    <x v="142"/>
    <x v="0"/>
    <x v="0"/>
    <x v="6"/>
    <x v="41"/>
    <n v="77617.38"/>
  </r>
  <r>
    <x v="142"/>
    <x v="0"/>
    <x v="0"/>
    <x v="6"/>
    <x v="53"/>
    <n v="421845.87"/>
  </r>
  <r>
    <x v="142"/>
    <x v="0"/>
    <x v="0"/>
    <x v="6"/>
    <x v="43"/>
    <n v="932.99"/>
  </r>
  <r>
    <x v="142"/>
    <x v="0"/>
    <x v="0"/>
    <x v="6"/>
    <x v="44"/>
    <n v="459891.96"/>
  </r>
  <r>
    <x v="142"/>
    <x v="0"/>
    <x v="0"/>
    <x v="6"/>
    <x v="60"/>
    <n v="26892.94"/>
  </r>
  <r>
    <x v="142"/>
    <x v="0"/>
    <x v="0"/>
    <x v="6"/>
    <x v="45"/>
    <n v="100580.3"/>
  </r>
  <r>
    <x v="142"/>
    <x v="0"/>
    <x v="0"/>
    <x v="6"/>
    <x v="46"/>
    <n v="17561.39"/>
  </r>
  <r>
    <x v="142"/>
    <x v="0"/>
    <x v="0"/>
    <x v="7"/>
    <x v="43"/>
    <n v="20392.740000000002"/>
  </r>
  <r>
    <x v="142"/>
    <x v="0"/>
    <x v="1"/>
    <x v="0"/>
    <x v="0"/>
    <n v="249102.33"/>
  </r>
  <r>
    <x v="142"/>
    <x v="0"/>
    <x v="1"/>
    <x v="3"/>
    <x v="1"/>
    <n v="8372.64"/>
  </r>
  <r>
    <x v="142"/>
    <x v="0"/>
    <x v="1"/>
    <x v="3"/>
    <x v="4"/>
    <n v="113701.99"/>
  </r>
  <r>
    <x v="142"/>
    <x v="0"/>
    <x v="1"/>
    <x v="4"/>
    <x v="8"/>
    <n v="8606.43"/>
  </r>
  <r>
    <x v="142"/>
    <x v="0"/>
    <x v="1"/>
    <x v="4"/>
    <x v="10"/>
    <n v="9146.06"/>
  </r>
  <r>
    <x v="142"/>
    <x v="0"/>
    <x v="1"/>
    <x v="5"/>
    <x v="18"/>
    <n v="464.18"/>
  </r>
  <r>
    <x v="142"/>
    <x v="0"/>
    <x v="1"/>
    <x v="5"/>
    <x v="21"/>
    <n v="2280.56"/>
  </r>
  <r>
    <x v="142"/>
    <x v="0"/>
    <x v="1"/>
    <x v="6"/>
    <x v="25"/>
    <n v="69579.3"/>
  </r>
  <r>
    <x v="142"/>
    <x v="0"/>
    <x v="1"/>
    <x v="6"/>
    <x v="27"/>
    <n v="64265.7"/>
  </r>
  <r>
    <x v="142"/>
    <x v="0"/>
    <x v="1"/>
    <x v="6"/>
    <x v="59"/>
    <n v="68434.69"/>
  </r>
  <r>
    <x v="142"/>
    <x v="0"/>
    <x v="1"/>
    <x v="6"/>
    <x v="38"/>
    <n v="25759.85"/>
  </r>
  <r>
    <x v="142"/>
    <x v="0"/>
    <x v="1"/>
    <x v="6"/>
    <x v="44"/>
    <n v="86355.33"/>
  </r>
  <r>
    <x v="143"/>
    <x v="0"/>
    <x v="0"/>
    <x v="0"/>
    <x v="0"/>
    <n v="1735.07"/>
  </r>
  <r>
    <x v="143"/>
    <x v="0"/>
    <x v="0"/>
    <x v="1"/>
    <x v="0"/>
    <n v="-40691.22"/>
  </r>
  <r>
    <x v="143"/>
    <x v="0"/>
    <x v="0"/>
    <x v="2"/>
    <x v="1"/>
    <n v="399315.82"/>
  </r>
  <r>
    <x v="143"/>
    <x v="0"/>
    <x v="0"/>
    <x v="2"/>
    <x v="2"/>
    <n v="133"/>
  </r>
  <r>
    <x v="143"/>
    <x v="0"/>
    <x v="0"/>
    <x v="2"/>
    <x v="4"/>
    <n v="4.76"/>
  </r>
  <r>
    <x v="143"/>
    <x v="0"/>
    <x v="0"/>
    <x v="2"/>
    <x v="54"/>
    <n v="3303"/>
  </r>
  <r>
    <x v="143"/>
    <x v="0"/>
    <x v="0"/>
    <x v="3"/>
    <x v="1"/>
    <n v="330014.13"/>
  </r>
  <r>
    <x v="143"/>
    <x v="0"/>
    <x v="0"/>
    <x v="3"/>
    <x v="4"/>
    <n v="1436.69"/>
  </r>
  <r>
    <x v="143"/>
    <x v="0"/>
    <x v="0"/>
    <x v="3"/>
    <x v="5"/>
    <n v="33187.74"/>
  </r>
  <r>
    <x v="143"/>
    <x v="0"/>
    <x v="0"/>
    <x v="4"/>
    <x v="7"/>
    <n v="5620.14"/>
  </r>
  <r>
    <x v="143"/>
    <x v="0"/>
    <x v="0"/>
    <x v="4"/>
    <x v="8"/>
    <n v="5177.2700000000004"/>
  </r>
  <r>
    <x v="143"/>
    <x v="0"/>
    <x v="0"/>
    <x v="4"/>
    <x v="9"/>
    <n v="61681.120000000003"/>
  </r>
  <r>
    <x v="143"/>
    <x v="0"/>
    <x v="0"/>
    <x v="4"/>
    <x v="10"/>
    <n v="42115.69"/>
  </r>
  <r>
    <x v="143"/>
    <x v="0"/>
    <x v="0"/>
    <x v="4"/>
    <x v="73"/>
    <n v="24030.91"/>
  </r>
  <r>
    <x v="143"/>
    <x v="0"/>
    <x v="0"/>
    <x v="4"/>
    <x v="74"/>
    <n v="22137.67"/>
  </r>
  <r>
    <x v="143"/>
    <x v="0"/>
    <x v="0"/>
    <x v="4"/>
    <x v="11"/>
    <n v="1185.04"/>
  </r>
  <r>
    <x v="143"/>
    <x v="0"/>
    <x v="0"/>
    <x v="4"/>
    <x v="12"/>
    <n v="1245.32"/>
  </r>
  <r>
    <x v="143"/>
    <x v="0"/>
    <x v="0"/>
    <x v="4"/>
    <x v="13"/>
    <n v="3186.71"/>
  </r>
  <r>
    <x v="143"/>
    <x v="0"/>
    <x v="0"/>
    <x v="4"/>
    <x v="14"/>
    <n v="12889.95"/>
  </r>
  <r>
    <x v="143"/>
    <x v="0"/>
    <x v="0"/>
    <x v="4"/>
    <x v="15"/>
    <n v="78800.38"/>
  </r>
  <r>
    <x v="143"/>
    <x v="0"/>
    <x v="0"/>
    <x v="4"/>
    <x v="16"/>
    <n v="128453.99"/>
  </r>
  <r>
    <x v="143"/>
    <x v="0"/>
    <x v="0"/>
    <x v="4"/>
    <x v="17"/>
    <n v="807.52"/>
  </r>
  <r>
    <x v="143"/>
    <x v="0"/>
    <x v="0"/>
    <x v="5"/>
    <x v="18"/>
    <n v="56621.13"/>
  </r>
  <r>
    <x v="143"/>
    <x v="0"/>
    <x v="0"/>
    <x v="5"/>
    <x v="19"/>
    <n v="9943.7199999999993"/>
  </r>
  <r>
    <x v="143"/>
    <x v="0"/>
    <x v="0"/>
    <x v="5"/>
    <x v="20"/>
    <n v="4134.0600000000004"/>
  </r>
  <r>
    <x v="143"/>
    <x v="0"/>
    <x v="0"/>
    <x v="5"/>
    <x v="21"/>
    <n v="8210.93"/>
  </r>
  <r>
    <x v="143"/>
    <x v="0"/>
    <x v="0"/>
    <x v="5"/>
    <x v="22"/>
    <n v="908.82"/>
  </r>
  <r>
    <x v="143"/>
    <x v="0"/>
    <x v="0"/>
    <x v="6"/>
    <x v="23"/>
    <n v="2994.41"/>
  </r>
  <r>
    <x v="143"/>
    <x v="0"/>
    <x v="0"/>
    <x v="6"/>
    <x v="24"/>
    <n v="240.94"/>
  </r>
  <r>
    <x v="143"/>
    <x v="0"/>
    <x v="0"/>
    <x v="6"/>
    <x v="26"/>
    <n v="6000"/>
  </r>
  <r>
    <x v="143"/>
    <x v="0"/>
    <x v="0"/>
    <x v="6"/>
    <x v="27"/>
    <n v="108729.44"/>
  </r>
  <r>
    <x v="143"/>
    <x v="0"/>
    <x v="0"/>
    <x v="6"/>
    <x v="28"/>
    <n v="62.4"/>
  </r>
  <r>
    <x v="143"/>
    <x v="0"/>
    <x v="0"/>
    <x v="6"/>
    <x v="29"/>
    <n v="1131"/>
  </r>
  <r>
    <x v="143"/>
    <x v="0"/>
    <x v="0"/>
    <x v="6"/>
    <x v="31"/>
    <n v="13156.4"/>
  </r>
  <r>
    <x v="143"/>
    <x v="0"/>
    <x v="0"/>
    <x v="6"/>
    <x v="33"/>
    <n v="4251.17"/>
  </r>
  <r>
    <x v="143"/>
    <x v="0"/>
    <x v="0"/>
    <x v="6"/>
    <x v="34"/>
    <n v="3471.08"/>
  </r>
  <r>
    <x v="143"/>
    <x v="0"/>
    <x v="0"/>
    <x v="6"/>
    <x v="35"/>
    <n v="226.38"/>
  </r>
  <r>
    <x v="143"/>
    <x v="0"/>
    <x v="0"/>
    <x v="6"/>
    <x v="36"/>
    <n v="640"/>
  </r>
  <r>
    <x v="143"/>
    <x v="0"/>
    <x v="0"/>
    <x v="6"/>
    <x v="59"/>
    <n v="7307.57"/>
  </r>
  <r>
    <x v="143"/>
    <x v="0"/>
    <x v="0"/>
    <x v="6"/>
    <x v="37"/>
    <n v="55168.72"/>
  </r>
  <r>
    <x v="143"/>
    <x v="0"/>
    <x v="0"/>
    <x v="6"/>
    <x v="38"/>
    <n v="8363.66"/>
  </r>
  <r>
    <x v="143"/>
    <x v="0"/>
    <x v="0"/>
    <x v="6"/>
    <x v="39"/>
    <n v="683"/>
  </r>
  <r>
    <x v="143"/>
    <x v="0"/>
    <x v="0"/>
    <x v="6"/>
    <x v="43"/>
    <n v="60"/>
  </r>
  <r>
    <x v="143"/>
    <x v="0"/>
    <x v="0"/>
    <x v="6"/>
    <x v="45"/>
    <n v="18048.509999999998"/>
  </r>
  <r>
    <x v="143"/>
    <x v="0"/>
    <x v="0"/>
    <x v="6"/>
    <x v="70"/>
    <n v="6297.68"/>
  </r>
  <r>
    <x v="143"/>
    <x v="0"/>
    <x v="0"/>
    <x v="6"/>
    <x v="46"/>
    <n v="674.5"/>
  </r>
  <r>
    <x v="143"/>
    <x v="0"/>
    <x v="0"/>
    <x v="7"/>
    <x v="43"/>
    <n v="1382.96"/>
  </r>
  <r>
    <x v="143"/>
    <x v="0"/>
    <x v="1"/>
    <x v="0"/>
    <x v="0"/>
    <n v="38956.15"/>
  </r>
  <r>
    <x v="143"/>
    <x v="0"/>
    <x v="1"/>
    <x v="2"/>
    <x v="1"/>
    <n v="26250"/>
  </r>
  <r>
    <x v="143"/>
    <x v="0"/>
    <x v="1"/>
    <x v="2"/>
    <x v="4"/>
    <n v="1500"/>
  </r>
  <r>
    <x v="143"/>
    <x v="0"/>
    <x v="1"/>
    <x v="3"/>
    <x v="1"/>
    <n v="62161.18"/>
  </r>
  <r>
    <x v="143"/>
    <x v="0"/>
    <x v="1"/>
    <x v="3"/>
    <x v="4"/>
    <n v="5924.73"/>
  </r>
  <r>
    <x v="143"/>
    <x v="0"/>
    <x v="1"/>
    <x v="4"/>
    <x v="7"/>
    <n v="394.28"/>
  </r>
  <r>
    <x v="143"/>
    <x v="0"/>
    <x v="1"/>
    <x v="4"/>
    <x v="8"/>
    <n v="682.83"/>
  </r>
  <r>
    <x v="143"/>
    <x v="0"/>
    <x v="1"/>
    <x v="4"/>
    <x v="9"/>
    <n v="4287.8900000000003"/>
  </r>
  <r>
    <x v="143"/>
    <x v="0"/>
    <x v="1"/>
    <x v="4"/>
    <x v="10"/>
    <n v="6503.88"/>
  </r>
  <r>
    <x v="143"/>
    <x v="0"/>
    <x v="1"/>
    <x v="4"/>
    <x v="73"/>
    <n v="1685.89"/>
  </r>
  <r>
    <x v="143"/>
    <x v="0"/>
    <x v="1"/>
    <x v="4"/>
    <x v="74"/>
    <n v="2919.7"/>
  </r>
  <r>
    <x v="143"/>
    <x v="0"/>
    <x v="1"/>
    <x v="4"/>
    <x v="11"/>
    <n v="50.99"/>
  </r>
  <r>
    <x v="143"/>
    <x v="0"/>
    <x v="1"/>
    <x v="4"/>
    <x v="12"/>
    <n v="175.42"/>
  </r>
  <r>
    <x v="143"/>
    <x v="0"/>
    <x v="1"/>
    <x v="4"/>
    <x v="13"/>
    <n v="174.17"/>
  </r>
  <r>
    <x v="143"/>
    <x v="0"/>
    <x v="1"/>
    <x v="4"/>
    <x v="14"/>
    <n v="495.1"/>
  </r>
  <r>
    <x v="143"/>
    <x v="0"/>
    <x v="1"/>
    <x v="4"/>
    <x v="15"/>
    <n v="3780.18"/>
  </r>
  <r>
    <x v="143"/>
    <x v="0"/>
    <x v="1"/>
    <x v="4"/>
    <x v="16"/>
    <n v="12713.19"/>
  </r>
  <r>
    <x v="143"/>
    <x v="0"/>
    <x v="1"/>
    <x v="5"/>
    <x v="20"/>
    <n v="45937.9"/>
  </r>
  <r>
    <x v="143"/>
    <x v="0"/>
    <x v="1"/>
    <x v="6"/>
    <x v="25"/>
    <n v="46228.99"/>
  </r>
  <r>
    <x v="144"/>
    <x v="0"/>
    <x v="0"/>
    <x v="0"/>
    <x v="0"/>
    <n v="7732.91"/>
  </r>
  <r>
    <x v="144"/>
    <x v="0"/>
    <x v="0"/>
    <x v="1"/>
    <x v="0"/>
    <n v="-32843.29"/>
  </r>
  <r>
    <x v="144"/>
    <x v="0"/>
    <x v="0"/>
    <x v="2"/>
    <x v="1"/>
    <n v="3619165.29"/>
  </r>
  <r>
    <x v="144"/>
    <x v="0"/>
    <x v="0"/>
    <x v="2"/>
    <x v="2"/>
    <n v="28708.07"/>
  </r>
  <r>
    <x v="144"/>
    <x v="0"/>
    <x v="0"/>
    <x v="2"/>
    <x v="3"/>
    <n v="68631.8"/>
  </r>
  <r>
    <x v="144"/>
    <x v="0"/>
    <x v="0"/>
    <x v="2"/>
    <x v="4"/>
    <n v="17309.28"/>
  </r>
  <r>
    <x v="144"/>
    <x v="0"/>
    <x v="0"/>
    <x v="2"/>
    <x v="5"/>
    <n v="19418.32"/>
  </r>
  <r>
    <x v="144"/>
    <x v="0"/>
    <x v="0"/>
    <x v="2"/>
    <x v="54"/>
    <n v="11010"/>
  </r>
  <r>
    <x v="144"/>
    <x v="0"/>
    <x v="0"/>
    <x v="3"/>
    <x v="1"/>
    <n v="1168048.04"/>
  </r>
  <r>
    <x v="144"/>
    <x v="0"/>
    <x v="0"/>
    <x v="3"/>
    <x v="2"/>
    <n v="99398.43"/>
  </r>
  <r>
    <x v="144"/>
    <x v="0"/>
    <x v="0"/>
    <x v="3"/>
    <x v="3"/>
    <n v="58187.6"/>
  </r>
  <r>
    <x v="144"/>
    <x v="0"/>
    <x v="0"/>
    <x v="3"/>
    <x v="5"/>
    <n v="1123.0899999999999"/>
  </r>
  <r>
    <x v="144"/>
    <x v="0"/>
    <x v="0"/>
    <x v="4"/>
    <x v="7"/>
    <n v="294326.82"/>
  </r>
  <r>
    <x v="144"/>
    <x v="0"/>
    <x v="0"/>
    <x v="4"/>
    <x v="8"/>
    <n v="98113.14"/>
  </r>
  <r>
    <x v="144"/>
    <x v="0"/>
    <x v="0"/>
    <x v="4"/>
    <x v="9"/>
    <n v="599372.28"/>
  </r>
  <r>
    <x v="144"/>
    <x v="0"/>
    <x v="0"/>
    <x v="4"/>
    <x v="10"/>
    <n v="162514.32"/>
  </r>
  <r>
    <x v="144"/>
    <x v="0"/>
    <x v="0"/>
    <x v="4"/>
    <x v="73"/>
    <n v="4800"/>
  </r>
  <r>
    <x v="144"/>
    <x v="0"/>
    <x v="0"/>
    <x v="4"/>
    <x v="11"/>
    <n v="8771.5400000000009"/>
  </r>
  <r>
    <x v="144"/>
    <x v="0"/>
    <x v="0"/>
    <x v="4"/>
    <x v="12"/>
    <n v="4282.58"/>
  </r>
  <r>
    <x v="144"/>
    <x v="0"/>
    <x v="0"/>
    <x v="4"/>
    <x v="13"/>
    <n v="24017.62"/>
  </r>
  <r>
    <x v="144"/>
    <x v="0"/>
    <x v="0"/>
    <x v="4"/>
    <x v="14"/>
    <n v="48407.56"/>
  </r>
  <r>
    <x v="144"/>
    <x v="0"/>
    <x v="0"/>
    <x v="4"/>
    <x v="15"/>
    <n v="541829.26"/>
  </r>
  <r>
    <x v="144"/>
    <x v="0"/>
    <x v="0"/>
    <x v="4"/>
    <x v="16"/>
    <n v="505144.78"/>
  </r>
  <r>
    <x v="144"/>
    <x v="0"/>
    <x v="0"/>
    <x v="4"/>
    <x v="17"/>
    <n v="16019"/>
  </r>
  <r>
    <x v="144"/>
    <x v="0"/>
    <x v="0"/>
    <x v="4"/>
    <x v="56"/>
    <n v="10197.67"/>
  </r>
  <r>
    <x v="144"/>
    <x v="0"/>
    <x v="0"/>
    <x v="5"/>
    <x v="18"/>
    <n v="289477.21999999997"/>
  </r>
  <r>
    <x v="144"/>
    <x v="0"/>
    <x v="0"/>
    <x v="5"/>
    <x v="19"/>
    <n v="34663.08"/>
  </r>
  <r>
    <x v="144"/>
    <x v="0"/>
    <x v="0"/>
    <x v="5"/>
    <x v="20"/>
    <n v="11761.44"/>
  </r>
  <r>
    <x v="144"/>
    <x v="0"/>
    <x v="0"/>
    <x v="5"/>
    <x v="21"/>
    <n v="67972.75"/>
  </r>
  <r>
    <x v="144"/>
    <x v="0"/>
    <x v="0"/>
    <x v="5"/>
    <x v="22"/>
    <n v="116206.32"/>
  </r>
  <r>
    <x v="144"/>
    <x v="0"/>
    <x v="0"/>
    <x v="6"/>
    <x v="23"/>
    <n v="83623.89"/>
  </r>
  <r>
    <x v="144"/>
    <x v="0"/>
    <x v="0"/>
    <x v="6"/>
    <x v="25"/>
    <n v="115152.97"/>
  </r>
  <r>
    <x v="144"/>
    <x v="0"/>
    <x v="0"/>
    <x v="6"/>
    <x v="49"/>
    <n v="97166"/>
  </r>
  <r>
    <x v="144"/>
    <x v="0"/>
    <x v="0"/>
    <x v="6"/>
    <x v="26"/>
    <n v="24532.720000000001"/>
  </r>
  <r>
    <x v="144"/>
    <x v="0"/>
    <x v="0"/>
    <x v="6"/>
    <x v="27"/>
    <n v="107836.4"/>
  </r>
  <r>
    <x v="144"/>
    <x v="0"/>
    <x v="0"/>
    <x v="6"/>
    <x v="28"/>
    <n v="2400"/>
  </r>
  <r>
    <x v="144"/>
    <x v="0"/>
    <x v="0"/>
    <x v="6"/>
    <x v="30"/>
    <n v="7176.29"/>
  </r>
  <r>
    <x v="144"/>
    <x v="0"/>
    <x v="0"/>
    <x v="6"/>
    <x v="31"/>
    <n v="5078.62"/>
  </r>
  <r>
    <x v="144"/>
    <x v="0"/>
    <x v="0"/>
    <x v="6"/>
    <x v="33"/>
    <n v="82699.25"/>
  </r>
  <r>
    <x v="144"/>
    <x v="0"/>
    <x v="0"/>
    <x v="6"/>
    <x v="34"/>
    <n v="434.12"/>
  </r>
  <r>
    <x v="144"/>
    <x v="0"/>
    <x v="0"/>
    <x v="6"/>
    <x v="35"/>
    <n v="67324.83"/>
  </r>
  <r>
    <x v="144"/>
    <x v="0"/>
    <x v="0"/>
    <x v="6"/>
    <x v="36"/>
    <n v="83689.570000000007"/>
  </r>
  <r>
    <x v="144"/>
    <x v="0"/>
    <x v="0"/>
    <x v="6"/>
    <x v="59"/>
    <n v="666.3"/>
  </r>
  <r>
    <x v="144"/>
    <x v="0"/>
    <x v="0"/>
    <x v="6"/>
    <x v="51"/>
    <n v="44174.55"/>
  </r>
  <r>
    <x v="144"/>
    <x v="0"/>
    <x v="0"/>
    <x v="6"/>
    <x v="37"/>
    <n v="139631.91"/>
  </r>
  <r>
    <x v="144"/>
    <x v="0"/>
    <x v="0"/>
    <x v="6"/>
    <x v="38"/>
    <n v="129013.81"/>
  </r>
  <r>
    <x v="144"/>
    <x v="0"/>
    <x v="0"/>
    <x v="6"/>
    <x v="39"/>
    <n v="499.99"/>
  </r>
  <r>
    <x v="144"/>
    <x v="0"/>
    <x v="0"/>
    <x v="6"/>
    <x v="40"/>
    <n v="6998.92"/>
  </r>
  <r>
    <x v="144"/>
    <x v="0"/>
    <x v="0"/>
    <x v="6"/>
    <x v="41"/>
    <n v="131142.53"/>
  </r>
  <r>
    <x v="144"/>
    <x v="0"/>
    <x v="0"/>
    <x v="6"/>
    <x v="53"/>
    <n v="314623.15999999997"/>
  </r>
  <r>
    <x v="144"/>
    <x v="0"/>
    <x v="0"/>
    <x v="6"/>
    <x v="43"/>
    <n v="8991.9"/>
  </r>
  <r>
    <x v="144"/>
    <x v="0"/>
    <x v="0"/>
    <x v="6"/>
    <x v="44"/>
    <n v="471666.49"/>
  </r>
  <r>
    <x v="144"/>
    <x v="0"/>
    <x v="0"/>
    <x v="6"/>
    <x v="60"/>
    <n v="45379.17"/>
  </r>
  <r>
    <x v="144"/>
    <x v="0"/>
    <x v="0"/>
    <x v="6"/>
    <x v="45"/>
    <n v="79007.5"/>
  </r>
  <r>
    <x v="144"/>
    <x v="0"/>
    <x v="0"/>
    <x v="6"/>
    <x v="46"/>
    <n v="11864.17"/>
  </r>
  <r>
    <x v="144"/>
    <x v="0"/>
    <x v="0"/>
    <x v="6"/>
    <x v="81"/>
    <n v="22639.83"/>
  </r>
  <r>
    <x v="144"/>
    <x v="0"/>
    <x v="0"/>
    <x v="7"/>
    <x v="43"/>
    <n v="13093.12"/>
  </r>
  <r>
    <x v="144"/>
    <x v="0"/>
    <x v="0"/>
    <x v="8"/>
    <x v="77"/>
    <n v="467.53"/>
  </r>
  <r>
    <x v="144"/>
    <x v="0"/>
    <x v="1"/>
    <x v="0"/>
    <x v="0"/>
    <n v="25110.38"/>
  </r>
  <r>
    <x v="144"/>
    <x v="0"/>
    <x v="1"/>
    <x v="2"/>
    <x v="1"/>
    <n v="475111.5"/>
  </r>
  <r>
    <x v="144"/>
    <x v="0"/>
    <x v="1"/>
    <x v="2"/>
    <x v="2"/>
    <n v="45839.88"/>
  </r>
  <r>
    <x v="144"/>
    <x v="0"/>
    <x v="1"/>
    <x v="2"/>
    <x v="3"/>
    <n v="665"/>
  </r>
  <r>
    <x v="144"/>
    <x v="0"/>
    <x v="1"/>
    <x v="2"/>
    <x v="4"/>
    <n v="37400.82"/>
  </r>
  <r>
    <x v="144"/>
    <x v="0"/>
    <x v="1"/>
    <x v="2"/>
    <x v="5"/>
    <n v="1004"/>
  </r>
  <r>
    <x v="144"/>
    <x v="0"/>
    <x v="1"/>
    <x v="3"/>
    <x v="1"/>
    <n v="228955.49"/>
  </r>
  <r>
    <x v="144"/>
    <x v="0"/>
    <x v="1"/>
    <x v="3"/>
    <x v="2"/>
    <n v="17834.740000000002"/>
  </r>
  <r>
    <x v="144"/>
    <x v="0"/>
    <x v="1"/>
    <x v="3"/>
    <x v="3"/>
    <n v="24721.599999999999"/>
  </r>
  <r>
    <x v="144"/>
    <x v="0"/>
    <x v="1"/>
    <x v="3"/>
    <x v="4"/>
    <n v="121267.67"/>
  </r>
  <r>
    <x v="144"/>
    <x v="0"/>
    <x v="1"/>
    <x v="4"/>
    <x v="7"/>
    <n v="31807.3"/>
  </r>
  <r>
    <x v="144"/>
    <x v="0"/>
    <x v="1"/>
    <x v="4"/>
    <x v="8"/>
    <n v="30932.400000000001"/>
  </r>
  <r>
    <x v="144"/>
    <x v="0"/>
    <x v="1"/>
    <x v="4"/>
    <x v="9"/>
    <n v="58487.92"/>
  </r>
  <r>
    <x v="144"/>
    <x v="0"/>
    <x v="1"/>
    <x v="4"/>
    <x v="10"/>
    <n v="46339.77"/>
  </r>
  <r>
    <x v="144"/>
    <x v="0"/>
    <x v="1"/>
    <x v="4"/>
    <x v="11"/>
    <n v="961.16"/>
  </r>
  <r>
    <x v="144"/>
    <x v="0"/>
    <x v="1"/>
    <x v="4"/>
    <x v="12"/>
    <n v="1133.95"/>
  </r>
  <r>
    <x v="144"/>
    <x v="0"/>
    <x v="1"/>
    <x v="4"/>
    <x v="13"/>
    <n v="2933.25"/>
  </r>
  <r>
    <x v="144"/>
    <x v="0"/>
    <x v="1"/>
    <x v="4"/>
    <x v="14"/>
    <n v="16301.51"/>
  </r>
  <r>
    <x v="144"/>
    <x v="0"/>
    <x v="1"/>
    <x v="4"/>
    <x v="15"/>
    <n v="46543.519999999997"/>
  </r>
  <r>
    <x v="144"/>
    <x v="0"/>
    <x v="1"/>
    <x v="4"/>
    <x v="16"/>
    <n v="60606.64"/>
  </r>
  <r>
    <x v="144"/>
    <x v="0"/>
    <x v="1"/>
    <x v="4"/>
    <x v="17"/>
    <n v="1504.84"/>
  </r>
  <r>
    <x v="144"/>
    <x v="0"/>
    <x v="1"/>
    <x v="4"/>
    <x v="56"/>
    <n v="1613.13"/>
  </r>
  <r>
    <x v="144"/>
    <x v="0"/>
    <x v="1"/>
    <x v="5"/>
    <x v="18"/>
    <n v="12601.63"/>
  </r>
  <r>
    <x v="144"/>
    <x v="0"/>
    <x v="1"/>
    <x v="6"/>
    <x v="26"/>
    <n v="547.58000000000004"/>
  </r>
  <r>
    <x v="144"/>
    <x v="0"/>
    <x v="1"/>
    <x v="6"/>
    <x v="44"/>
    <n v="37389.5"/>
  </r>
  <r>
    <x v="144"/>
    <x v="0"/>
    <x v="1"/>
    <x v="7"/>
    <x v="43"/>
    <n v="33727.599999999999"/>
  </r>
  <r>
    <x v="145"/>
    <x v="0"/>
    <x v="0"/>
    <x v="0"/>
    <x v="0"/>
    <n v="36547.26"/>
  </r>
  <r>
    <x v="145"/>
    <x v="0"/>
    <x v="0"/>
    <x v="1"/>
    <x v="0"/>
    <n v="-59277.87"/>
  </r>
  <r>
    <x v="145"/>
    <x v="0"/>
    <x v="0"/>
    <x v="2"/>
    <x v="1"/>
    <n v="3636252.8"/>
  </r>
  <r>
    <x v="145"/>
    <x v="0"/>
    <x v="0"/>
    <x v="2"/>
    <x v="2"/>
    <n v="63393.69"/>
  </r>
  <r>
    <x v="145"/>
    <x v="0"/>
    <x v="0"/>
    <x v="2"/>
    <x v="3"/>
    <n v="18568.72"/>
  </r>
  <r>
    <x v="145"/>
    <x v="0"/>
    <x v="0"/>
    <x v="2"/>
    <x v="4"/>
    <n v="27086"/>
  </r>
  <r>
    <x v="145"/>
    <x v="0"/>
    <x v="0"/>
    <x v="2"/>
    <x v="5"/>
    <n v="10248.08"/>
  </r>
  <r>
    <x v="145"/>
    <x v="0"/>
    <x v="0"/>
    <x v="3"/>
    <x v="1"/>
    <n v="1674455.29"/>
  </r>
  <r>
    <x v="145"/>
    <x v="0"/>
    <x v="0"/>
    <x v="3"/>
    <x v="2"/>
    <n v="50306.559999999998"/>
  </r>
  <r>
    <x v="145"/>
    <x v="0"/>
    <x v="0"/>
    <x v="3"/>
    <x v="3"/>
    <n v="65845.990000000005"/>
  </r>
  <r>
    <x v="145"/>
    <x v="0"/>
    <x v="0"/>
    <x v="3"/>
    <x v="5"/>
    <n v="4855.58"/>
  </r>
  <r>
    <x v="145"/>
    <x v="0"/>
    <x v="0"/>
    <x v="4"/>
    <x v="7"/>
    <n v="281278.78000000003"/>
  </r>
  <r>
    <x v="145"/>
    <x v="0"/>
    <x v="0"/>
    <x v="4"/>
    <x v="8"/>
    <n v="133509.01999999999"/>
  </r>
  <r>
    <x v="145"/>
    <x v="0"/>
    <x v="0"/>
    <x v="4"/>
    <x v="9"/>
    <n v="570995.64"/>
  </r>
  <r>
    <x v="145"/>
    <x v="0"/>
    <x v="0"/>
    <x v="4"/>
    <x v="10"/>
    <n v="226150.87"/>
  </r>
  <r>
    <x v="145"/>
    <x v="0"/>
    <x v="0"/>
    <x v="4"/>
    <x v="11"/>
    <n v="13005.3"/>
  </r>
  <r>
    <x v="145"/>
    <x v="0"/>
    <x v="0"/>
    <x v="4"/>
    <x v="12"/>
    <n v="7308.03"/>
  </r>
  <r>
    <x v="145"/>
    <x v="0"/>
    <x v="0"/>
    <x v="4"/>
    <x v="13"/>
    <n v="18456.79"/>
  </r>
  <r>
    <x v="145"/>
    <x v="0"/>
    <x v="0"/>
    <x v="4"/>
    <x v="14"/>
    <n v="49047.14"/>
  </r>
  <r>
    <x v="145"/>
    <x v="0"/>
    <x v="0"/>
    <x v="4"/>
    <x v="15"/>
    <n v="617605.86"/>
  </r>
  <r>
    <x v="145"/>
    <x v="0"/>
    <x v="0"/>
    <x v="4"/>
    <x v="16"/>
    <n v="727267.09"/>
  </r>
  <r>
    <x v="145"/>
    <x v="0"/>
    <x v="0"/>
    <x v="5"/>
    <x v="18"/>
    <n v="443623.9"/>
  </r>
  <r>
    <x v="145"/>
    <x v="0"/>
    <x v="0"/>
    <x v="5"/>
    <x v="19"/>
    <n v="50071.94"/>
  </r>
  <r>
    <x v="145"/>
    <x v="0"/>
    <x v="0"/>
    <x v="5"/>
    <x v="20"/>
    <n v="145435.71"/>
  </r>
  <r>
    <x v="145"/>
    <x v="0"/>
    <x v="0"/>
    <x v="5"/>
    <x v="21"/>
    <n v="115030.08"/>
  </r>
  <r>
    <x v="145"/>
    <x v="0"/>
    <x v="0"/>
    <x v="5"/>
    <x v="22"/>
    <n v="108883.15"/>
  </r>
  <r>
    <x v="145"/>
    <x v="0"/>
    <x v="0"/>
    <x v="6"/>
    <x v="23"/>
    <n v="4740.97"/>
  </r>
  <r>
    <x v="145"/>
    <x v="0"/>
    <x v="0"/>
    <x v="6"/>
    <x v="24"/>
    <n v="1151.68"/>
  </r>
  <r>
    <x v="145"/>
    <x v="0"/>
    <x v="0"/>
    <x v="6"/>
    <x v="25"/>
    <n v="5360.83"/>
  </r>
  <r>
    <x v="145"/>
    <x v="0"/>
    <x v="0"/>
    <x v="6"/>
    <x v="26"/>
    <n v="10936.92"/>
  </r>
  <r>
    <x v="145"/>
    <x v="0"/>
    <x v="0"/>
    <x v="6"/>
    <x v="27"/>
    <n v="130122.42"/>
  </r>
  <r>
    <x v="145"/>
    <x v="0"/>
    <x v="0"/>
    <x v="6"/>
    <x v="28"/>
    <n v="1595"/>
  </r>
  <r>
    <x v="145"/>
    <x v="0"/>
    <x v="0"/>
    <x v="6"/>
    <x v="30"/>
    <n v="34639.31"/>
  </r>
  <r>
    <x v="145"/>
    <x v="0"/>
    <x v="0"/>
    <x v="6"/>
    <x v="34"/>
    <n v="24299.46"/>
  </r>
  <r>
    <x v="145"/>
    <x v="0"/>
    <x v="0"/>
    <x v="6"/>
    <x v="35"/>
    <n v="430.94"/>
  </r>
  <r>
    <x v="145"/>
    <x v="0"/>
    <x v="0"/>
    <x v="6"/>
    <x v="36"/>
    <n v="237.16"/>
  </r>
  <r>
    <x v="145"/>
    <x v="0"/>
    <x v="0"/>
    <x v="6"/>
    <x v="59"/>
    <n v="47383.75"/>
  </r>
  <r>
    <x v="145"/>
    <x v="0"/>
    <x v="0"/>
    <x v="6"/>
    <x v="51"/>
    <n v="33807.31"/>
  </r>
  <r>
    <x v="145"/>
    <x v="0"/>
    <x v="0"/>
    <x v="6"/>
    <x v="38"/>
    <n v="22244.880000000001"/>
  </r>
  <r>
    <x v="145"/>
    <x v="0"/>
    <x v="0"/>
    <x v="6"/>
    <x v="39"/>
    <n v="863.29"/>
  </r>
  <r>
    <x v="145"/>
    <x v="0"/>
    <x v="0"/>
    <x v="6"/>
    <x v="41"/>
    <n v="96145.97"/>
  </r>
  <r>
    <x v="145"/>
    <x v="0"/>
    <x v="0"/>
    <x v="6"/>
    <x v="43"/>
    <n v="17985.43"/>
  </r>
  <r>
    <x v="145"/>
    <x v="0"/>
    <x v="0"/>
    <x v="6"/>
    <x v="44"/>
    <n v="671631.62"/>
  </r>
  <r>
    <x v="145"/>
    <x v="0"/>
    <x v="0"/>
    <x v="6"/>
    <x v="45"/>
    <n v="115386.42"/>
  </r>
  <r>
    <x v="145"/>
    <x v="0"/>
    <x v="0"/>
    <x v="6"/>
    <x v="70"/>
    <n v="36923.760000000002"/>
  </r>
  <r>
    <x v="145"/>
    <x v="0"/>
    <x v="0"/>
    <x v="6"/>
    <x v="46"/>
    <n v="167477.15"/>
  </r>
  <r>
    <x v="145"/>
    <x v="0"/>
    <x v="0"/>
    <x v="7"/>
    <x v="43"/>
    <n v="14815.31"/>
  </r>
  <r>
    <x v="145"/>
    <x v="0"/>
    <x v="0"/>
    <x v="8"/>
    <x v="48"/>
    <n v="51154.04"/>
  </r>
  <r>
    <x v="145"/>
    <x v="0"/>
    <x v="1"/>
    <x v="0"/>
    <x v="0"/>
    <n v="22730.61"/>
  </r>
  <r>
    <x v="145"/>
    <x v="0"/>
    <x v="1"/>
    <x v="2"/>
    <x v="1"/>
    <n v="214097.36"/>
  </r>
  <r>
    <x v="145"/>
    <x v="0"/>
    <x v="1"/>
    <x v="2"/>
    <x v="2"/>
    <n v="3769.07"/>
  </r>
  <r>
    <x v="145"/>
    <x v="0"/>
    <x v="1"/>
    <x v="2"/>
    <x v="3"/>
    <n v="4351.58"/>
  </r>
  <r>
    <x v="145"/>
    <x v="0"/>
    <x v="1"/>
    <x v="2"/>
    <x v="4"/>
    <n v="25362.31"/>
  </r>
  <r>
    <x v="145"/>
    <x v="0"/>
    <x v="1"/>
    <x v="2"/>
    <x v="5"/>
    <n v="962.24"/>
  </r>
  <r>
    <x v="145"/>
    <x v="0"/>
    <x v="1"/>
    <x v="3"/>
    <x v="1"/>
    <n v="143313.13"/>
  </r>
  <r>
    <x v="145"/>
    <x v="0"/>
    <x v="1"/>
    <x v="3"/>
    <x v="2"/>
    <n v="1177.92"/>
  </r>
  <r>
    <x v="145"/>
    <x v="0"/>
    <x v="1"/>
    <x v="3"/>
    <x v="3"/>
    <n v="22378.79"/>
  </r>
  <r>
    <x v="145"/>
    <x v="0"/>
    <x v="1"/>
    <x v="3"/>
    <x v="4"/>
    <n v="154195.32"/>
  </r>
  <r>
    <x v="145"/>
    <x v="0"/>
    <x v="1"/>
    <x v="3"/>
    <x v="5"/>
    <n v="6842.9"/>
  </r>
  <r>
    <x v="145"/>
    <x v="0"/>
    <x v="1"/>
    <x v="4"/>
    <x v="7"/>
    <n v="18682.75"/>
  </r>
  <r>
    <x v="145"/>
    <x v="0"/>
    <x v="1"/>
    <x v="4"/>
    <x v="8"/>
    <n v="24388.01"/>
  </r>
  <r>
    <x v="145"/>
    <x v="0"/>
    <x v="1"/>
    <x v="4"/>
    <x v="9"/>
    <n v="37963.879999999997"/>
  </r>
  <r>
    <x v="145"/>
    <x v="0"/>
    <x v="1"/>
    <x v="4"/>
    <x v="10"/>
    <n v="38739.9"/>
  </r>
  <r>
    <x v="145"/>
    <x v="0"/>
    <x v="1"/>
    <x v="4"/>
    <x v="11"/>
    <n v="815.93"/>
  </r>
  <r>
    <x v="145"/>
    <x v="0"/>
    <x v="1"/>
    <x v="4"/>
    <x v="12"/>
    <n v="1229.99"/>
  </r>
  <r>
    <x v="145"/>
    <x v="0"/>
    <x v="1"/>
    <x v="4"/>
    <x v="13"/>
    <n v="1069"/>
  </r>
  <r>
    <x v="145"/>
    <x v="0"/>
    <x v="1"/>
    <x v="4"/>
    <x v="14"/>
    <n v="10389.23"/>
  </r>
  <r>
    <x v="145"/>
    <x v="0"/>
    <x v="1"/>
    <x v="4"/>
    <x v="15"/>
    <n v="35033.699999999997"/>
  </r>
  <r>
    <x v="145"/>
    <x v="0"/>
    <x v="1"/>
    <x v="4"/>
    <x v="16"/>
    <n v="88819.8"/>
  </r>
  <r>
    <x v="145"/>
    <x v="0"/>
    <x v="1"/>
    <x v="5"/>
    <x v="18"/>
    <n v="74022.039999999994"/>
  </r>
  <r>
    <x v="145"/>
    <x v="0"/>
    <x v="1"/>
    <x v="5"/>
    <x v="21"/>
    <n v="2158.83"/>
  </r>
  <r>
    <x v="145"/>
    <x v="0"/>
    <x v="1"/>
    <x v="6"/>
    <x v="27"/>
    <n v="79398.12"/>
  </r>
  <r>
    <x v="145"/>
    <x v="0"/>
    <x v="1"/>
    <x v="6"/>
    <x v="35"/>
    <n v="4782.01"/>
  </r>
  <r>
    <x v="145"/>
    <x v="0"/>
    <x v="1"/>
    <x v="6"/>
    <x v="38"/>
    <n v="3455.65"/>
  </r>
  <r>
    <x v="145"/>
    <x v="0"/>
    <x v="1"/>
    <x v="6"/>
    <x v="43"/>
    <n v="4838.99"/>
  </r>
  <r>
    <x v="145"/>
    <x v="0"/>
    <x v="1"/>
    <x v="6"/>
    <x v="46"/>
    <n v="358.84"/>
  </r>
  <r>
    <x v="145"/>
    <x v="0"/>
    <x v="1"/>
    <x v="7"/>
    <x v="43"/>
    <n v="1449.04"/>
  </r>
  <r>
    <x v="145"/>
    <x v="0"/>
    <x v="1"/>
    <x v="8"/>
    <x v="48"/>
    <n v="21297.18"/>
  </r>
  <r>
    <x v="146"/>
    <x v="0"/>
    <x v="0"/>
    <x v="1"/>
    <x v="0"/>
    <n v="-52105.91"/>
  </r>
  <r>
    <x v="146"/>
    <x v="0"/>
    <x v="0"/>
    <x v="2"/>
    <x v="1"/>
    <n v="1780540.72"/>
  </r>
  <r>
    <x v="146"/>
    <x v="0"/>
    <x v="0"/>
    <x v="2"/>
    <x v="2"/>
    <n v="17086.57"/>
  </r>
  <r>
    <x v="146"/>
    <x v="0"/>
    <x v="0"/>
    <x v="2"/>
    <x v="3"/>
    <n v="18443.25"/>
  </r>
  <r>
    <x v="146"/>
    <x v="0"/>
    <x v="0"/>
    <x v="2"/>
    <x v="4"/>
    <n v="3906"/>
  </r>
  <r>
    <x v="146"/>
    <x v="0"/>
    <x v="0"/>
    <x v="3"/>
    <x v="1"/>
    <n v="638365.31000000006"/>
  </r>
  <r>
    <x v="146"/>
    <x v="0"/>
    <x v="0"/>
    <x v="3"/>
    <x v="2"/>
    <n v="14764.56"/>
  </r>
  <r>
    <x v="146"/>
    <x v="0"/>
    <x v="0"/>
    <x v="3"/>
    <x v="3"/>
    <n v="18389.43"/>
  </r>
  <r>
    <x v="146"/>
    <x v="0"/>
    <x v="0"/>
    <x v="4"/>
    <x v="7"/>
    <n v="135683.71"/>
  </r>
  <r>
    <x v="146"/>
    <x v="0"/>
    <x v="0"/>
    <x v="4"/>
    <x v="8"/>
    <n v="49660.17"/>
  </r>
  <r>
    <x v="146"/>
    <x v="0"/>
    <x v="0"/>
    <x v="4"/>
    <x v="9"/>
    <n v="280953.18"/>
  </r>
  <r>
    <x v="146"/>
    <x v="0"/>
    <x v="0"/>
    <x v="4"/>
    <x v="10"/>
    <n v="86432"/>
  </r>
  <r>
    <x v="146"/>
    <x v="0"/>
    <x v="0"/>
    <x v="4"/>
    <x v="11"/>
    <n v="1307.3399999999999"/>
  </r>
  <r>
    <x v="146"/>
    <x v="0"/>
    <x v="0"/>
    <x v="4"/>
    <x v="12"/>
    <n v="719.67"/>
  </r>
  <r>
    <x v="146"/>
    <x v="0"/>
    <x v="0"/>
    <x v="4"/>
    <x v="13"/>
    <n v="7648.75"/>
  </r>
  <r>
    <x v="146"/>
    <x v="0"/>
    <x v="0"/>
    <x v="4"/>
    <x v="14"/>
    <n v="20856.310000000001"/>
  </r>
  <r>
    <x v="146"/>
    <x v="0"/>
    <x v="0"/>
    <x v="4"/>
    <x v="15"/>
    <n v="266677.21000000002"/>
  </r>
  <r>
    <x v="146"/>
    <x v="0"/>
    <x v="0"/>
    <x v="4"/>
    <x v="16"/>
    <n v="241612.26"/>
  </r>
  <r>
    <x v="146"/>
    <x v="0"/>
    <x v="0"/>
    <x v="4"/>
    <x v="17"/>
    <n v="16826.400000000001"/>
  </r>
  <r>
    <x v="146"/>
    <x v="0"/>
    <x v="0"/>
    <x v="4"/>
    <x v="56"/>
    <n v="11751.59"/>
  </r>
  <r>
    <x v="146"/>
    <x v="0"/>
    <x v="0"/>
    <x v="5"/>
    <x v="18"/>
    <n v="131843.73000000001"/>
  </r>
  <r>
    <x v="146"/>
    <x v="0"/>
    <x v="0"/>
    <x v="5"/>
    <x v="19"/>
    <n v="15734.42"/>
  </r>
  <r>
    <x v="146"/>
    <x v="0"/>
    <x v="0"/>
    <x v="5"/>
    <x v="20"/>
    <n v="97340.99"/>
  </r>
  <r>
    <x v="146"/>
    <x v="0"/>
    <x v="0"/>
    <x v="5"/>
    <x v="21"/>
    <n v="10366.61"/>
  </r>
  <r>
    <x v="146"/>
    <x v="0"/>
    <x v="0"/>
    <x v="5"/>
    <x v="22"/>
    <n v="33202.620000000003"/>
  </r>
  <r>
    <x v="146"/>
    <x v="0"/>
    <x v="0"/>
    <x v="6"/>
    <x v="23"/>
    <n v="1461.5"/>
  </r>
  <r>
    <x v="146"/>
    <x v="0"/>
    <x v="0"/>
    <x v="6"/>
    <x v="24"/>
    <n v="2094.09"/>
  </r>
  <r>
    <x v="146"/>
    <x v="0"/>
    <x v="0"/>
    <x v="6"/>
    <x v="25"/>
    <n v="1086.44"/>
  </r>
  <r>
    <x v="146"/>
    <x v="0"/>
    <x v="0"/>
    <x v="6"/>
    <x v="26"/>
    <n v="12792.2"/>
  </r>
  <r>
    <x v="146"/>
    <x v="0"/>
    <x v="0"/>
    <x v="6"/>
    <x v="27"/>
    <n v="122399.46"/>
  </r>
  <r>
    <x v="146"/>
    <x v="0"/>
    <x v="0"/>
    <x v="6"/>
    <x v="30"/>
    <n v="2212.08"/>
  </r>
  <r>
    <x v="146"/>
    <x v="0"/>
    <x v="0"/>
    <x v="6"/>
    <x v="31"/>
    <n v="13336.3"/>
  </r>
  <r>
    <x v="146"/>
    <x v="0"/>
    <x v="0"/>
    <x v="6"/>
    <x v="32"/>
    <n v="2173.08"/>
  </r>
  <r>
    <x v="146"/>
    <x v="0"/>
    <x v="0"/>
    <x v="6"/>
    <x v="33"/>
    <n v="14650.63"/>
  </r>
  <r>
    <x v="146"/>
    <x v="0"/>
    <x v="0"/>
    <x v="6"/>
    <x v="34"/>
    <n v="16116.78"/>
  </r>
  <r>
    <x v="146"/>
    <x v="0"/>
    <x v="0"/>
    <x v="6"/>
    <x v="35"/>
    <n v="44607.59"/>
  </r>
  <r>
    <x v="146"/>
    <x v="0"/>
    <x v="0"/>
    <x v="6"/>
    <x v="36"/>
    <n v="11251.62"/>
  </r>
  <r>
    <x v="146"/>
    <x v="0"/>
    <x v="0"/>
    <x v="6"/>
    <x v="59"/>
    <n v="18393.23"/>
  </r>
  <r>
    <x v="146"/>
    <x v="0"/>
    <x v="0"/>
    <x v="6"/>
    <x v="67"/>
    <n v="4680.32"/>
  </r>
  <r>
    <x v="146"/>
    <x v="0"/>
    <x v="0"/>
    <x v="6"/>
    <x v="37"/>
    <n v="92976.19"/>
  </r>
  <r>
    <x v="146"/>
    <x v="0"/>
    <x v="0"/>
    <x v="6"/>
    <x v="38"/>
    <n v="3815.75"/>
  </r>
  <r>
    <x v="146"/>
    <x v="0"/>
    <x v="0"/>
    <x v="6"/>
    <x v="41"/>
    <n v="32162.27"/>
  </r>
  <r>
    <x v="146"/>
    <x v="0"/>
    <x v="0"/>
    <x v="6"/>
    <x v="42"/>
    <n v="660"/>
  </r>
  <r>
    <x v="146"/>
    <x v="0"/>
    <x v="0"/>
    <x v="6"/>
    <x v="53"/>
    <n v="9939.26"/>
  </r>
  <r>
    <x v="146"/>
    <x v="0"/>
    <x v="0"/>
    <x v="6"/>
    <x v="43"/>
    <n v="6945.43"/>
  </r>
  <r>
    <x v="146"/>
    <x v="0"/>
    <x v="0"/>
    <x v="6"/>
    <x v="44"/>
    <n v="237832.04"/>
  </r>
  <r>
    <x v="146"/>
    <x v="0"/>
    <x v="0"/>
    <x v="6"/>
    <x v="45"/>
    <n v="31632.85"/>
  </r>
  <r>
    <x v="146"/>
    <x v="0"/>
    <x v="0"/>
    <x v="6"/>
    <x v="70"/>
    <n v="28315.279999999999"/>
  </r>
  <r>
    <x v="146"/>
    <x v="0"/>
    <x v="0"/>
    <x v="6"/>
    <x v="71"/>
    <n v="10857.73"/>
  </r>
  <r>
    <x v="146"/>
    <x v="0"/>
    <x v="0"/>
    <x v="6"/>
    <x v="46"/>
    <n v="23638.67"/>
  </r>
  <r>
    <x v="146"/>
    <x v="0"/>
    <x v="0"/>
    <x v="6"/>
    <x v="83"/>
    <n v="157.16999999999999"/>
  </r>
  <r>
    <x v="146"/>
    <x v="0"/>
    <x v="0"/>
    <x v="7"/>
    <x v="43"/>
    <n v="8006.32"/>
  </r>
  <r>
    <x v="146"/>
    <x v="0"/>
    <x v="0"/>
    <x v="8"/>
    <x v="72"/>
    <n v="6957.91"/>
  </r>
  <r>
    <x v="146"/>
    <x v="0"/>
    <x v="0"/>
    <x v="8"/>
    <x v="47"/>
    <n v="8698.31"/>
  </r>
  <r>
    <x v="146"/>
    <x v="0"/>
    <x v="1"/>
    <x v="0"/>
    <x v="0"/>
    <n v="52105.91"/>
  </r>
  <r>
    <x v="146"/>
    <x v="0"/>
    <x v="1"/>
    <x v="2"/>
    <x v="1"/>
    <n v="84090.63"/>
  </r>
  <r>
    <x v="146"/>
    <x v="0"/>
    <x v="1"/>
    <x v="2"/>
    <x v="2"/>
    <n v="7194.77"/>
  </r>
  <r>
    <x v="146"/>
    <x v="0"/>
    <x v="1"/>
    <x v="2"/>
    <x v="3"/>
    <n v="11317.26"/>
  </r>
  <r>
    <x v="146"/>
    <x v="0"/>
    <x v="1"/>
    <x v="2"/>
    <x v="4"/>
    <n v="38000.239999999998"/>
  </r>
  <r>
    <x v="146"/>
    <x v="0"/>
    <x v="1"/>
    <x v="2"/>
    <x v="5"/>
    <n v="5461.15"/>
  </r>
  <r>
    <x v="146"/>
    <x v="0"/>
    <x v="1"/>
    <x v="3"/>
    <x v="1"/>
    <n v="91451.65"/>
  </r>
  <r>
    <x v="146"/>
    <x v="0"/>
    <x v="1"/>
    <x v="3"/>
    <x v="2"/>
    <n v="6483.4"/>
  </r>
  <r>
    <x v="146"/>
    <x v="0"/>
    <x v="1"/>
    <x v="3"/>
    <x v="3"/>
    <n v="33174.49"/>
  </r>
  <r>
    <x v="146"/>
    <x v="0"/>
    <x v="1"/>
    <x v="3"/>
    <x v="4"/>
    <n v="50653.81"/>
  </r>
  <r>
    <x v="146"/>
    <x v="0"/>
    <x v="1"/>
    <x v="4"/>
    <x v="7"/>
    <n v="10861.23"/>
  </r>
  <r>
    <x v="146"/>
    <x v="0"/>
    <x v="1"/>
    <x v="4"/>
    <x v="8"/>
    <n v="13553.78"/>
  </r>
  <r>
    <x v="146"/>
    <x v="0"/>
    <x v="1"/>
    <x v="4"/>
    <x v="9"/>
    <n v="21376.91"/>
  </r>
  <r>
    <x v="146"/>
    <x v="0"/>
    <x v="1"/>
    <x v="4"/>
    <x v="10"/>
    <n v="16936.900000000001"/>
  </r>
  <r>
    <x v="146"/>
    <x v="0"/>
    <x v="1"/>
    <x v="4"/>
    <x v="11"/>
    <n v="97.98"/>
  </r>
  <r>
    <x v="146"/>
    <x v="0"/>
    <x v="1"/>
    <x v="4"/>
    <x v="12"/>
    <n v="194.38"/>
  </r>
  <r>
    <x v="146"/>
    <x v="0"/>
    <x v="1"/>
    <x v="4"/>
    <x v="13"/>
    <n v="451.38"/>
  </r>
  <r>
    <x v="146"/>
    <x v="0"/>
    <x v="1"/>
    <x v="4"/>
    <x v="14"/>
    <n v="9944.2900000000009"/>
  </r>
  <r>
    <x v="146"/>
    <x v="0"/>
    <x v="1"/>
    <x v="4"/>
    <x v="15"/>
    <n v="17184.16"/>
  </r>
  <r>
    <x v="146"/>
    <x v="0"/>
    <x v="1"/>
    <x v="4"/>
    <x v="16"/>
    <n v="38598.28"/>
  </r>
  <r>
    <x v="146"/>
    <x v="0"/>
    <x v="1"/>
    <x v="4"/>
    <x v="17"/>
    <n v="1036.54"/>
  </r>
  <r>
    <x v="146"/>
    <x v="0"/>
    <x v="1"/>
    <x v="4"/>
    <x v="56"/>
    <n v="1454.19"/>
  </r>
  <r>
    <x v="146"/>
    <x v="0"/>
    <x v="1"/>
    <x v="5"/>
    <x v="18"/>
    <n v="39799.93"/>
  </r>
  <r>
    <x v="146"/>
    <x v="0"/>
    <x v="1"/>
    <x v="5"/>
    <x v="21"/>
    <n v="5978.42"/>
  </r>
  <r>
    <x v="146"/>
    <x v="0"/>
    <x v="1"/>
    <x v="5"/>
    <x v="22"/>
    <n v="7858.98"/>
  </r>
  <r>
    <x v="146"/>
    <x v="0"/>
    <x v="1"/>
    <x v="6"/>
    <x v="26"/>
    <n v="200"/>
  </r>
  <r>
    <x v="146"/>
    <x v="0"/>
    <x v="1"/>
    <x v="6"/>
    <x v="27"/>
    <n v="336"/>
  </r>
  <r>
    <x v="146"/>
    <x v="0"/>
    <x v="1"/>
    <x v="6"/>
    <x v="35"/>
    <n v="2628.61"/>
  </r>
  <r>
    <x v="146"/>
    <x v="0"/>
    <x v="1"/>
    <x v="6"/>
    <x v="36"/>
    <n v="8660"/>
  </r>
  <r>
    <x v="146"/>
    <x v="0"/>
    <x v="1"/>
    <x v="6"/>
    <x v="38"/>
    <n v="480"/>
  </r>
  <r>
    <x v="146"/>
    <x v="0"/>
    <x v="1"/>
    <x v="6"/>
    <x v="43"/>
    <n v="1895.52"/>
  </r>
  <r>
    <x v="146"/>
    <x v="0"/>
    <x v="1"/>
    <x v="6"/>
    <x v="46"/>
    <n v="7047.09"/>
  </r>
  <r>
    <x v="146"/>
    <x v="0"/>
    <x v="1"/>
    <x v="7"/>
    <x v="43"/>
    <n v="560.20000000000005"/>
  </r>
  <r>
    <x v="146"/>
    <x v="0"/>
    <x v="1"/>
    <x v="8"/>
    <x v="47"/>
    <n v="2594.12"/>
  </r>
  <r>
    <x v="147"/>
    <x v="0"/>
    <x v="0"/>
    <x v="0"/>
    <x v="0"/>
    <n v="64525.98"/>
  </r>
  <r>
    <x v="147"/>
    <x v="0"/>
    <x v="0"/>
    <x v="1"/>
    <x v="0"/>
    <n v="-64525.98"/>
  </r>
  <r>
    <x v="147"/>
    <x v="0"/>
    <x v="0"/>
    <x v="2"/>
    <x v="1"/>
    <n v="15413188.52"/>
  </r>
  <r>
    <x v="147"/>
    <x v="0"/>
    <x v="0"/>
    <x v="2"/>
    <x v="2"/>
    <n v="181505.03"/>
  </r>
  <r>
    <x v="147"/>
    <x v="0"/>
    <x v="0"/>
    <x v="2"/>
    <x v="3"/>
    <n v="106723.4"/>
  </r>
  <r>
    <x v="147"/>
    <x v="0"/>
    <x v="0"/>
    <x v="2"/>
    <x v="4"/>
    <n v="497736.24"/>
  </r>
  <r>
    <x v="147"/>
    <x v="0"/>
    <x v="0"/>
    <x v="2"/>
    <x v="5"/>
    <n v="22601.4"/>
  </r>
  <r>
    <x v="147"/>
    <x v="0"/>
    <x v="0"/>
    <x v="3"/>
    <x v="1"/>
    <n v="4974022.8499999996"/>
  </r>
  <r>
    <x v="147"/>
    <x v="0"/>
    <x v="0"/>
    <x v="3"/>
    <x v="2"/>
    <n v="634637.86"/>
  </r>
  <r>
    <x v="147"/>
    <x v="0"/>
    <x v="0"/>
    <x v="3"/>
    <x v="3"/>
    <n v="188861.45"/>
  </r>
  <r>
    <x v="147"/>
    <x v="0"/>
    <x v="0"/>
    <x v="3"/>
    <x v="5"/>
    <n v="50941.16"/>
  </r>
  <r>
    <x v="147"/>
    <x v="0"/>
    <x v="0"/>
    <x v="4"/>
    <x v="6"/>
    <n v="1213.75"/>
  </r>
  <r>
    <x v="147"/>
    <x v="0"/>
    <x v="0"/>
    <x v="4"/>
    <x v="55"/>
    <n v="761.71"/>
  </r>
  <r>
    <x v="147"/>
    <x v="0"/>
    <x v="0"/>
    <x v="4"/>
    <x v="7"/>
    <n v="1226927.76"/>
  </r>
  <r>
    <x v="147"/>
    <x v="0"/>
    <x v="0"/>
    <x v="4"/>
    <x v="8"/>
    <n v="455135.57"/>
  </r>
  <r>
    <x v="147"/>
    <x v="0"/>
    <x v="0"/>
    <x v="4"/>
    <x v="9"/>
    <n v="2449818.6800000002"/>
  </r>
  <r>
    <x v="147"/>
    <x v="0"/>
    <x v="0"/>
    <x v="4"/>
    <x v="10"/>
    <n v="770469.94"/>
  </r>
  <r>
    <x v="147"/>
    <x v="0"/>
    <x v="0"/>
    <x v="4"/>
    <x v="11"/>
    <n v="91606.89"/>
  </r>
  <r>
    <x v="147"/>
    <x v="0"/>
    <x v="0"/>
    <x v="4"/>
    <x v="12"/>
    <n v="36482.089999999997"/>
  </r>
  <r>
    <x v="147"/>
    <x v="0"/>
    <x v="0"/>
    <x v="4"/>
    <x v="13"/>
    <n v="78251.210000000006"/>
  </r>
  <r>
    <x v="147"/>
    <x v="0"/>
    <x v="0"/>
    <x v="4"/>
    <x v="14"/>
    <n v="144629.49"/>
  </r>
  <r>
    <x v="147"/>
    <x v="0"/>
    <x v="0"/>
    <x v="4"/>
    <x v="15"/>
    <n v="2197040.9700000002"/>
  </r>
  <r>
    <x v="147"/>
    <x v="0"/>
    <x v="0"/>
    <x v="4"/>
    <x v="16"/>
    <n v="2088630.87"/>
  </r>
  <r>
    <x v="147"/>
    <x v="0"/>
    <x v="0"/>
    <x v="4"/>
    <x v="17"/>
    <n v="178133.46"/>
  </r>
  <r>
    <x v="147"/>
    <x v="0"/>
    <x v="0"/>
    <x v="4"/>
    <x v="56"/>
    <n v="60185.48"/>
  </r>
  <r>
    <x v="147"/>
    <x v="0"/>
    <x v="0"/>
    <x v="5"/>
    <x v="18"/>
    <n v="584016.77"/>
  </r>
  <r>
    <x v="147"/>
    <x v="0"/>
    <x v="0"/>
    <x v="5"/>
    <x v="19"/>
    <n v="90655.34"/>
  </r>
  <r>
    <x v="147"/>
    <x v="0"/>
    <x v="0"/>
    <x v="5"/>
    <x v="20"/>
    <n v="566464.35"/>
  </r>
  <r>
    <x v="147"/>
    <x v="0"/>
    <x v="0"/>
    <x v="5"/>
    <x v="21"/>
    <n v="70069.03"/>
  </r>
  <r>
    <x v="147"/>
    <x v="0"/>
    <x v="0"/>
    <x v="5"/>
    <x v="22"/>
    <n v="139314.14000000001"/>
  </r>
  <r>
    <x v="147"/>
    <x v="0"/>
    <x v="0"/>
    <x v="6"/>
    <x v="23"/>
    <n v="89378.91"/>
  </r>
  <r>
    <x v="147"/>
    <x v="0"/>
    <x v="0"/>
    <x v="6"/>
    <x v="24"/>
    <n v="16796.939999999999"/>
  </r>
  <r>
    <x v="147"/>
    <x v="0"/>
    <x v="0"/>
    <x v="6"/>
    <x v="25"/>
    <n v="146587.38"/>
  </r>
  <r>
    <x v="147"/>
    <x v="0"/>
    <x v="0"/>
    <x v="6"/>
    <x v="57"/>
    <n v="21206.66"/>
  </r>
  <r>
    <x v="147"/>
    <x v="0"/>
    <x v="0"/>
    <x v="6"/>
    <x v="26"/>
    <n v="127151.69"/>
  </r>
  <r>
    <x v="147"/>
    <x v="0"/>
    <x v="0"/>
    <x v="6"/>
    <x v="27"/>
    <n v="599151.47"/>
  </r>
  <r>
    <x v="147"/>
    <x v="0"/>
    <x v="0"/>
    <x v="6"/>
    <x v="28"/>
    <n v="43975"/>
  </r>
  <r>
    <x v="147"/>
    <x v="0"/>
    <x v="0"/>
    <x v="6"/>
    <x v="29"/>
    <n v="28712.84"/>
  </r>
  <r>
    <x v="147"/>
    <x v="0"/>
    <x v="0"/>
    <x v="6"/>
    <x v="30"/>
    <n v="69863.67"/>
  </r>
  <r>
    <x v="147"/>
    <x v="0"/>
    <x v="0"/>
    <x v="6"/>
    <x v="31"/>
    <n v="5238.5200000000004"/>
  </r>
  <r>
    <x v="147"/>
    <x v="0"/>
    <x v="0"/>
    <x v="6"/>
    <x v="33"/>
    <n v="167166.39000000001"/>
  </r>
  <r>
    <x v="147"/>
    <x v="0"/>
    <x v="0"/>
    <x v="6"/>
    <x v="34"/>
    <n v="45048.77"/>
  </r>
  <r>
    <x v="147"/>
    <x v="0"/>
    <x v="0"/>
    <x v="6"/>
    <x v="35"/>
    <n v="204170.3"/>
  </r>
  <r>
    <x v="147"/>
    <x v="0"/>
    <x v="0"/>
    <x v="6"/>
    <x v="36"/>
    <n v="15507.13"/>
  </r>
  <r>
    <x v="147"/>
    <x v="0"/>
    <x v="0"/>
    <x v="6"/>
    <x v="58"/>
    <n v="20875.32"/>
  </r>
  <r>
    <x v="147"/>
    <x v="0"/>
    <x v="0"/>
    <x v="6"/>
    <x v="59"/>
    <n v="2155.44"/>
  </r>
  <r>
    <x v="147"/>
    <x v="0"/>
    <x v="0"/>
    <x v="6"/>
    <x v="51"/>
    <n v="62214.42"/>
  </r>
  <r>
    <x v="147"/>
    <x v="0"/>
    <x v="0"/>
    <x v="6"/>
    <x v="52"/>
    <n v="513957.95"/>
  </r>
  <r>
    <x v="147"/>
    <x v="0"/>
    <x v="0"/>
    <x v="6"/>
    <x v="37"/>
    <n v="47318.879999999997"/>
  </r>
  <r>
    <x v="147"/>
    <x v="0"/>
    <x v="0"/>
    <x v="6"/>
    <x v="38"/>
    <n v="154244.42000000001"/>
  </r>
  <r>
    <x v="147"/>
    <x v="0"/>
    <x v="0"/>
    <x v="6"/>
    <x v="39"/>
    <n v="3250.99"/>
  </r>
  <r>
    <x v="147"/>
    <x v="0"/>
    <x v="0"/>
    <x v="6"/>
    <x v="40"/>
    <n v="39118.18"/>
  </r>
  <r>
    <x v="147"/>
    <x v="0"/>
    <x v="0"/>
    <x v="6"/>
    <x v="41"/>
    <n v="656093.55000000005"/>
  </r>
  <r>
    <x v="147"/>
    <x v="0"/>
    <x v="0"/>
    <x v="6"/>
    <x v="53"/>
    <n v="1440"/>
  </r>
  <r>
    <x v="147"/>
    <x v="0"/>
    <x v="0"/>
    <x v="6"/>
    <x v="43"/>
    <n v="14664"/>
  </r>
  <r>
    <x v="147"/>
    <x v="0"/>
    <x v="0"/>
    <x v="6"/>
    <x v="44"/>
    <n v="111746.22"/>
  </r>
  <r>
    <x v="147"/>
    <x v="0"/>
    <x v="0"/>
    <x v="6"/>
    <x v="60"/>
    <n v="165698.76"/>
  </r>
  <r>
    <x v="147"/>
    <x v="0"/>
    <x v="0"/>
    <x v="6"/>
    <x v="45"/>
    <n v="283085.74"/>
  </r>
  <r>
    <x v="147"/>
    <x v="0"/>
    <x v="0"/>
    <x v="6"/>
    <x v="46"/>
    <n v="328320.59999999998"/>
  </r>
  <r>
    <x v="147"/>
    <x v="0"/>
    <x v="0"/>
    <x v="7"/>
    <x v="43"/>
    <n v="43505.49"/>
  </r>
  <r>
    <x v="147"/>
    <x v="0"/>
    <x v="0"/>
    <x v="8"/>
    <x v="62"/>
    <n v="19123.48"/>
  </r>
  <r>
    <x v="147"/>
    <x v="0"/>
    <x v="0"/>
    <x v="8"/>
    <x v="47"/>
    <n v="19534.490000000002"/>
  </r>
  <r>
    <x v="147"/>
    <x v="0"/>
    <x v="0"/>
    <x v="8"/>
    <x v="64"/>
    <n v="601745.49"/>
  </r>
  <r>
    <x v="147"/>
    <x v="0"/>
    <x v="0"/>
    <x v="8"/>
    <x v="48"/>
    <n v="100246.56"/>
  </r>
  <r>
    <x v="147"/>
    <x v="0"/>
    <x v="1"/>
    <x v="2"/>
    <x v="1"/>
    <n v="1672350.02"/>
  </r>
  <r>
    <x v="147"/>
    <x v="0"/>
    <x v="1"/>
    <x v="2"/>
    <x v="2"/>
    <n v="176147.37"/>
  </r>
  <r>
    <x v="147"/>
    <x v="0"/>
    <x v="1"/>
    <x v="2"/>
    <x v="3"/>
    <n v="261362.67"/>
  </r>
  <r>
    <x v="147"/>
    <x v="0"/>
    <x v="1"/>
    <x v="2"/>
    <x v="4"/>
    <n v="601631.73"/>
  </r>
  <r>
    <x v="147"/>
    <x v="0"/>
    <x v="1"/>
    <x v="2"/>
    <x v="5"/>
    <n v="349164.24"/>
  </r>
  <r>
    <x v="147"/>
    <x v="0"/>
    <x v="1"/>
    <x v="3"/>
    <x v="1"/>
    <n v="676430.14"/>
  </r>
  <r>
    <x v="147"/>
    <x v="0"/>
    <x v="1"/>
    <x v="3"/>
    <x v="2"/>
    <n v="357392.14"/>
  </r>
  <r>
    <x v="147"/>
    <x v="0"/>
    <x v="1"/>
    <x v="3"/>
    <x v="3"/>
    <n v="25293.27"/>
  </r>
  <r>
    <x v="147"/>
    <x v="0"/>
    <x v="1"/>
    <x v="3"/>
    <x v="4"/>
    <n v="428247.79"/>
  </r>
  <r>
    <x v="147"/>
    <x v="0"/>
    <x v="1"/>
    <x v="3"/>
    <x v="5"/>
    <n v="68247.12"/>
  </r>
  <r>
    <x v="147"/>
    <x v="0"/>
    <x v="1"/>
    <x v="4"/>
    <x v="6"/>
    <n v="453.29"/>
  </r>
  <r>
    <x v="147"/>
    <x v="0"/>
    <x v="1"/>
    <x v="4"/>
    <x v="55"/>
    <n v="303.47000000000003"/>
  </r>
  <r>
    <x v="147"/>
    <x v="0"/>
    <x v="1"/>
    <x v="4"/>
    <x v="7"/>
    <n v="211249.75"/>
  </r>
  <r>
    <x v="147"/>
    <x v="0"/>
    <x v="1"/>
    <x v="4"/>
    <x v="8"/>
    <n v="95883.85"/>
  </r>
  <r>
    <x v="147"/>
    <x v="0"/>
    <x v="1"/>
    <x v="4"/>
    <x v="9"/>
    <n v="404717.51"/>
  </r>
  <r>
    <x v="147"/>
    <x v="0"/>
    <x v="1"/>
    <x v="4"/>
    <x v="10"/>
    <n v="139763.60999999999"/>
  </r>
  <r>
    <x v="147"/>
    <x v="0"/>
    <x v="1"/>
    <x v="4"/>
    <x v="11"/>
    <n v="11267.53"/>
  </r>
  <r>
    <x v="147"/>
    <x v="0"/>
    <x v="1"/>
    <x v="4"/>
    <x v="12"/>
    <n v="4520.16"/>
  </r>
  <r>
    <x v="147"/>
    <x v="0"/>
    <x v="1"/>
    <x v="4"/>
    <x v="13"/>
    <n v="9874.64"/>
  </r>
  <r>
    <x v="147"/>
    <x v="0"/>
    <x v="1"/>
    <x v="4"/>
    <x v="14"/>
    <n v="16176.16"/>
  </r>
  <r>
    <x v="147"/>
    <x v="0"/>
    <x v="1"/>
    <x v="4"/>
    <x v="15"/>
    <n v="185396.12"/>
  </r>
  <r>
    <x v="147"/>
    <x v="0"/>
    <x v="1"/>
    <x v="4"/>
    <x v="16"/>
    <n v="164130.35999999999"/>
  </r>
  <r>
    <x v="147"/>
    <x v="0"/>
    <x v="1"/>
    <x v="4"/>
    <x v="17"/>
    <n v="23620.09"/>
  </r>
  <r>
    <x v="147"/>
    <x v="0"/>
    <x v="1"/>
    <x v="4"/>
    <x v="56"/>
    <n v="13177.03"/>
  </r>
  <r>
    <x v="147"/>
    <x v="0"/>
    <x v="1"/>
    <x v="5"/>
    <x v="18"/>
    <n v="35703.620000000003"/>
  </r>
  <r>
    <x v="147"/>
    <x v="0"/>
    <x v="1"/>
    <x v="5"/>
    <x v="19"/>
    <n v="165.5"/>
  </r>
  <r>
    <x v="147"/>
    <x v="0"/>
    <x v="1"/>
    <x v="5"/>
    <x v="21"/>
    <n v="5161.96"/>
  </r>
  <r>
    <x v="147"/>
    <x v="0"/>
    <x v="1"/>
    <x v="5"/>
    <x v="22"/>
    <n v="1581.88"/>
  </r>
  <r>
    <x v="147"/>
    <x v="0"/>
    <x v="1"/>
    <x v="6"/>
    <x v="25"/>
    <n v="28000"/>
  </r>
  <r>
    <x v="147"/>
    <x v="0"/>
    <x v="1"/>
    <x v="6"/>
    <x v="57"/>
    <n v="116636.63"/>
  </r>
  <r>
    <x v="147"/>
    <x v="0"/>
    <x v="1"/>
    <x v="6"/>
    <x v="26"/>
    <n v="12720"/>
  </r>
  <r>
    <x v="147"/>
    <x v="0"/>
    <x v="1"/>
    <x v="6"/>
    <x v="27"/>
    <n v="48306.89"/>
  </r>
  <r>
    <x v="147"/>
    <x v="0"/>
    <x v="1"/>
    <x v="6"/>
    <x v="59"/>
    <n v="15084.21"/>
  </r>
  <r>
    <x v="147"/>
    <x v="0"/>
    <x v="1"/>
    <x v="6"/>
    <x v="37"/>
    <n v="365804.18"/>
  </r>
  <r>
    <x v="147"/>
    <x v="0"/>
    <x v="1"/>
    <x v="6"/>
    <x v="38"/>
    <n v="158.58000000000001"/>
  </r>
  <r>
    <x v="147"/>
    <x v="0"/>
    <x v="1"/>
    <x v="6"/>
    <x v="40"/>
    <n v="207.74"/>
  </r>
  <r>
    <x v="147"/>
    <x v="0"/>
    <x v="1"/>
    <x v="6"/>
    <x v="41"/>
    <n v="8567.6"/>
  </r>
  <r>
    <x v="147"/>
    <x v="0"/>
    <x v="1"/>
    <x v="6"/>
    <x v="46"/>
    <n v="9105.57"/>
  </r>
  <r>
    <x v="147"/>
    <x v="0"/>
    <x v="1"/>
    <x v="7"/>
    <x v="43"/>
    <n v="4590.91"/>
  </r>
  <r>
    <x v="147"/>
    <x v="0"/>
    <x v="1"/>
    <x v="8"/>
    <x v="63"/>
    <n v="24155.7"/>
  </r>
  <r>
    <x v="147"/>
    <x v="0"/>
    <x v="1"/>
    <x v="8"/>
    <x v="64"/>
    <n v="32460.02"/>
  </r>
  <r>
    <x v="147"/>
    <x v="0"/>
    <x v="1"/>
    <x v="8"/>
    <x v="48"/>
    <n v="18836"/>
  </r>
  <r>
    <x v="148"/>
    <x v="0"/>
    <x v="0"/>
    <x v="0"/>
    <x v="0"/>
    <n v="1400.71"/>
  </r>
  <r>
    <x v="148"/>
    <x v="0"/>
    <x v="0"/>
    <x v="1"/>
    <x v="0"/>
    <n v="-42753.48"/>
  </r>
  <r>
    <x v="148"/>
    <x v="0"/>
    <x v="0"/>
    <x v="2"/>
    <x v="1"/>
    <n v="2059062.32"/>
  </r>
  <r>
    <x v="148"/>
    <x v="0"/>
    <x v="0"/>
    <x v="2"/>
    <x v="2"/>
    <n v="68117.539999999994"/>
  </r>
  <r>
    <x v="148"/>
    <x v="0"/>
    <x v="0"/>
    <x v="2"/>
    <x v="3"/>
    <n v="341.99"/>
  </r>
  <r>
    <x v="148"/>
    <x v="0"/>
    <x v="0"/>
    <x v="2"/>
    <x v="4"/>
    <n v="47589.01"/>
  </r>
  <r>
    <x v="148"/>
    <x v="0"/>
    <x v="0"/>
    <x v="3"/>
    <x v="1"/>
    <n v="806917.82"/>
  </r>
  <r>
    <x v="148"/>
    <x v="0"/>
    <x v="0"/>
    <x v="3"/>
    <x v="2"/>
    <n v="47117.08"/>
  </r>
  <r>
    <x v="148"/>
    <x v="0"/>
    <x v="0"/>
    <x v="3"/>
    <x v="4"/>
    <n v="500"/>
  </r>
  <r>
    <x v="148"/>
    <x v="0"/>
    <x v="0"/>
    <x v="4"/>
    <x v="7"/>
    <n v="137337.32"/>
  </r>
  <r>
    <x v="148"/>
    <x v="0"/>
    <x v="0"/>
    <x v="4"/>
    <x v="8"/>
    <n v="52632.160000000003"/>
  </r>
  <r>
    <x v="148"/>
    <x v="0"/>
    <x v="0"/>
    <x v="4"/>
    <x v="9"/>
    <n v="271895.96000000002"/>
  </r>
  <r>
    <x v="148"/>
    <x v="0"/>
    <x v="0"/>
    <x v="4"/>
    <x v="10"/>
    <n v="84409.91"/>
  </r>
  <r>
    <x v="148"/>
    <x v="0"/>
    <x v="0"/>
    <x v="4"/>
    <x v="11"/>
    <n v="782.14"/>
  </r>
  <r>
    <x v="148"/>
    <x v="0"/>
    <x v="0"/>
    <x v="4"/>
    <x v="12"/>
    <n v="396.16"/>
  </r>
  <r>
    <x v="148"/>
    <x v="0"/>
    <x v="0"/>
    <x v="4"/>
    <x v="13"/>
    <n v="7667.65"/>
  </r>
  <r>
    <x v="148"/>
    <x v="0"/>
    <x v="0"/>
    <x v="4"/>
    <x v="14"/>
    <n v="18550"/>
  </r>
  <r>
    <x v="148"/>
    <x v="0"/>
    <x v="0"/>
    <x v="4"/>
    <x v="15"/>
    <n v="230255.96"/>
  </r>
  <r>
    <x v="148"/>
    <x v="0"/>
    <x v="0"/>
    <x v="4"/>
    <x v="16"/>
    <n v="256062.92"/>
  </r>
  <r>
    <x v="148"/>
    <x v="0"/>
    <x v="0"/>
    <x v="4"/>
    <x v="17"/>
    <n v="149267.79999999999"/>
  </r>
  <r>
    <x v="148"/>
    <x v="0"/>
    <x v="0"/>
    <x v="4"/>
    <x v="56"/>
    <n v="78152.86"/>
  </r>
  <r>
    <x v="148"/>
    <x v="0"/>
    <x v="0"/>
    <x v="5"/>
    <x v="18"/>
    <n v="118211.49"/>
  </r>
  <r>
    <x v="148"/>
    <x v="0"/>
    <x v="0"/>
    <x v="5"/>
    <x v="19"/>
    <n v="36116.660000000003"/>
  </r>
  <r>
    <x v="148"/>
    <x v="0"/>
    <x v="0"/>
    <x v="5"/>
    <x v="20"/>
    <n v="12831.03"/>
  </r>
  <r>
    <x v="148"/>
    <x v="0"/>
    <x v="0"/>
    <x v="5"/>
    <x v="21"/>
    <n v="49077.17"/>
  </r>
  <r>
    <x v="148"/>
    <x v="0"/>
    <x v="0"/>
    <x v="5"/>
    <x v="22"/>
    <n v="39013.14"/>
  </r>
  <r>
    <x v="148"/>
    <x v="0"/>
    <x v="0"/>
    <x v="6"/>
    <x v="23"/>
    <n v="6387.35"/>
  </r>
  <r>
    <x v="148"/>
    <x v="0"/>
    <x v="0"/>
    <x v="6"/>
    <x v="25"/>
    <n v="3936.76"/>
  </r>
  <r>
    <x v="148"/>
    <x v="0"/>
    <x v="0"/>
    <x v="6"/>
    <x v="26"/>
    <n v="43621.21"/>
  </r>
  <r>
    <x v="148"/>
    <x v="0"/>
    <x v="0"/>
    <x v="6"/>
    <x v="27"/>
    <n v="27911.62"/>
  </r>
  <r>
    <x v="148"/>
    <x v="0"/>
    <x v="0"/>
    <x v="6"/>
    <x v="28"/>
    <n v="10356.799999999999"/>
  </r>
  <r>
    <x v="148"/>
    <x v="0"/>
    <x v="0"/>
    <x v="6"/>
    <x v="29"/>
    <n v="14024.4"/>
  </r>
  <r>
    <x v="148"/>
    <x v="0"/>
    <x v="0"/>
    <x v="6"/>
    <x v="50"/>
    <n v="5995"/>
  </r>
  <r>
    <x v="148"/>
    <x v="0"/>
    <x v="0"/>
    <x v="6"/>
    <x v="31"/>
    <n v="21287.42"/>
  </r>
  <r>
    <x v="148"/>
    <x v="0"/>
    <x v="0"/>
    <x v="6"/>
    <x v="32"/>
    <n v="6500"/>
  </r>
  <r>
    <x v="148"/>
    <x v="0"/>
    <x v="0"/>
    <x v="6"/>
    <x v="33"/>
    <n v="3308.99"/>
  </r>
  <r>
    <x v="148"/>
    <x v="0"/>
    <x v="0"/>
    <x v="6"/>
    <x v="34"/>
    <n v="14385.14"/>
  </r>
  <r>
    <x v="148"/>
    <x v="0"/>
    <x v="0"/>
    <x v="6"/>
    <x v="35"/>
    <n v="5361.26"/>
  </r>
  <r>
    <x v="148"/>
    <x v="0"/>
    <x v="0"/>
    <x v="6"/>
    <x v="59"/>
    <n v="2030.03"/>
  </r>
  <r>
    <x v="148"/>
    <x v="0"/>
    <x v="0"/>
    <x v="6"/>
    <x v="67"/>
    <n v="926.96"/>
  </r>
  <r>
    <x v="148"/>
    <x v="0"/>
    <x v="0"/>
    <x v="6"/>
    <x v="37"/>
    <n v="149789.31"/>
  </r>
  <r>
    <x v="148"/>
    <x v="0"/>
    <x v="0"/>
    <x v="6"/>
    <x v="38"/>
    <n v="35727.35"/>
  </r>
  <r>
    <x v="148"/>
    <x v="0"/>
    <x v="0"/>
    <x v="6"/>
    <x v="39"/>
    <n v="500.99"/>
  </r>
  <r>
    <x v="148"/>
    <x v="0"/>
    <x v="0"/>
    <x v="6"/>
    <x v="40"/>
    <n v="22131.09"/>
  </r>
  <r>
    <x v="148"/>
    <x v="0"/>
    <x v="0"/>
    <x v="6"/>
    <x v="41"/>
    <n v="50420.73"/>
  </r>
  <r>
    <x v="148"/>
    <x v="0"/>
    <x v="0"/>
    <x v="6"/>
    <x v="53"/>
    <n v="86281.5"/>
  </r>
  <r>
    <x v="148"/>
    <x v="0"/>
    <x v="0"/>
    <x v="6"/>
    <x v="43"/>
    <n v="4493.3"/>
  </r>
  <r>
    <x v="148"/>
    <x v="0"/>
    <x v="0"/>
    <x v="6"/>
    <x v="44"/>
    <n v="240071.23"/>
  </r>
  <r>
    <x v="148"/>
    <x v="0"/>
    <x v="0"/>
    <x v="6"/>
    <x v="60"/>
    <n v="882.24"/>
  </r>
  <r>
    <x v="148"/>
    <x v="0"/>
    <x v="0"/>
    <x v="6"/>
    <x v="45"/>
    <n v="122500.32"/>
  </r>
  <r>
    <x v="148"/>
    <x v="0"/>
    <x v="0"/>
    <x v="6"/>
    <x v="46"/>
    <n v="1712"/>
  </r>
  <r>
    <x v="148"/>
    <x v="0"/>
    <x v="0"/>
    <x v="7"/>
    <x v="43"/>
    <n v="9543.6200000000008"/>
  </r>
  <r>
    <x v="148"/>
    <x v="0"/>
    <x v="0"/>
    <x v="8"/>
    <x v="62"/>
    <n v="15952.97"/>
  </r>
  <r>
    <x v="148"/>
    <x v="0"/>
    <x v="0"/>
    <x v="8"/>
    <x v="64"/>
    <n v="15168.64"/>
  </r>
  <r>
    <x v="148"/>
    <x v="0"/>
    <x v="0"/>
    <x v="8"/>
    <x v="48"/>
    <n v="5471.97"/>
  </r>
  <r>
    <x v="148"/>
    <x v="0"/>
    <x v="1"/>
    <x v="0"/>
    <x v="0"/>
    <n v="152129.79999999999"/>
  </r>
  <r>
    <x v="148"/>
    <x v="0"/>
    <x v="1"/>
    <x v="1"/>
    <x v="0"/>
    <n v="-110777.03"/>
  </r>
  <r>
    <x v="148"/>
    <x v="0"/>
    <x v="1"/>
    <x v="2"/>
    <x v="1"/>
    <n v="255444.16"/>
  </r>
  <r>
    <x v="148"/>
    <x v="0"/>
    <x v="1"/>
    <x v="2"/>
    <x v="4"/>
    <n v="44585.2"/>
  </r>
  <r>
    <x v="148"/>
    <x v="0"/>
    <x v="1"/>
    <x v="3"/>
    <x v="1"/>
    <n v="230749.17"/>
  </r>
  <r>
    <x v="148"/>
    <x v="0"/>
    <x v="1"/>
    <x v="3"/>
    <x v="2"/>
    <n v="11371.69"/>
  </r>
  <r>
    <x v="148"/>
    <x v="0"/>
    <x v="1"/>
    <x v="3"/>
    <x v="4"/>
    <n v="38439.65"/>
  </r>
  <r>
    <x v="148"/>
    <x v="0"/>
    <x v="1"/>
    <x v="4"/>
    <x v="7"/>
    <n v="20194.5"/>
  </r>
  <r>
    <x v="148"/>
    <x v="0"/>
    <x v="1"/>
    <x v="4"/>
    <x v="8"/>
    <n v="17020.91"/>
  </r>
  <r>
    <x v="148"/>
    <x v="0"/>
    <x v="1"/>
    <x v="4"/>
    <x v="9"/>
    <n v="41650.47"/>
  </r>
  <r>
    <x v="148"/>
    <x v="0"/>
    <x v="1"/>
    <x v="4"/>
    <x v="10"/>
    <n v="21923.83"/>
  </r>
  <r>
    <x v="148"/>
    <x v="0"/>
    <x v="1"/>
    <x v="4"/>
    <x v="11"/>
    <n v="138.16"/>
  </r>
  <r>
    <x v="148"/>
    <x v="0"/>
    <x v="1"/>
    <x v="4"/>
    <x v="12"/>
    <n v="133.21"/>
  </r>
  <r>
    <x v="148"/>
    <x v="0"/>
    <x v="1"/>
    <x v="4"/>
    <x v="13"/>
    <n v="1293.45"/>
  </r>
  <r>
    <x v="148"/>
    <x v="0"/>
    <x v="1"/>
    <x v="4"/>
    <x v="14"/>
    <n v="4464.8900000000003"/>
  </r>
  <r>
    <x v="148"/>
    <x v="0"/>
    <x v="1"/>
    <x v="4"/>
    <x v="15"/>
    <n v="36792.519999999997"/>
  </r>
  <r>
    <x v="148"/>
    <x v="0"/>
    <x v="1"/>
    <x v="4"/>
    <x v="16"/>
    <n v="78586.539999999994"/>
  </r>
  <r>
    <x v="148"/>
    <x v="0"/>
    <x v="1"/>
    <x v="4"/>
    <x v="17"/>
    <n v="12624.36"/>
  </r>
  <r>
    <x v="148"/>
    <x v="0"/>
    <x v="1"/>
    <x v="4"/>
    <x v="56"/>
    <n v="19778.91"/>
  </r>
  <r>
    <x v="148"/>
    <x v="0"/>
    <x v="1"/>
    <x v="5"/>
    <x v="18"/>
    <n v="11893.84"/>
  </r>
  <r>
    <x v="148"/>
    <x v="0"/>
    <x v="1"/>
    <x v="5"/>
    <x v="21"/>
    <n v="33864.39"/>
  </r>
  <r>
    <x v="148"/>
    <x v="0"/>
    <x v="1"/>
    <x v="5"/>
    <x v="22"/>
    <n v="16726.89"/>
  </r>
  <r>
    <x v="148"/>
    <x v="0"/>
    <x v="1"/>
    <x v="6"/>
    <x v="26"/>
    <n v="95"/>
  </r>
  <r>
    <x v="148"/>
    <x v="0"/>
    <x v="1"/>
    <x v="6"/>
    <x v="27"/>
    <n v="25593.17"/>
  </r>
  <r>
    <x v="148"/>
    <x v="0"/>
    <x v="1"/>
    <x v="6"/>
    <x v="53"/>
    <n v="120264.19"/>
  </r>
  <r>
    <x v="148"/>
    <x v="0"/>
    <x v="1"/>
    <x v="7"/>
    <x v="43"/>
    <n v="1000"/>
  </r>
  <r>
    <x v="148"/>
    <x v="0"/>
    <x v="1"/>
    <x v="8"/>
    <x v="63"/>
    <n v="19794.47"/>
  </r>
  <r>
    <x v="149"/>
    <x v="0"/>
    <x v="0"/>
    <x v="0"/>
    <x v="0"/>
    <n v="533950.01"/>
  </r>
  <r>
    <x v="149"/>
    <x v="0"/>
    <x v="0"/>
    <x v="1"/>
    <x v="0"/>
    <n v="-534163.04"/>
  </r>
  <r>
    <x v="149"/>
    <x v="0"/>
    <x v="0"/>
    <x v="2"/>
    <x v="1"/>
    <n v="15932625.189999999"/>
  </r>
  <r>
    <x v="149"/>
    <x v="0"/>
    <x v="0"/>
    <x v="2"/>
    <x v="2"/>
    <n v="574757.54"/>
  </r>
  <r>
    <x v="149"/>
    <x v="0"/>
    <x v="0"/>
    <x v="2"/>
    <x v="3"/>
    <n v="146779.99"/>
  </r>
  <r>
    <x v="149"/>
    <x v="0"/>
    <x v="0"/>
    <x v="2"/>
    <x v="4"/>
    <n v="1618934.06"/>
  </r>
  <r>
    <x v="149"/>
    <x v="0"/>
    <x v="0"/>
    <x v="2"/>
    <x v="5"/>
    <n v="80303.990000000005"/>
  </r>
  <r>
    <x v="149"/>
    <x v="0"/>
    <x v="0"/>
    <x v="2"/>
    <x v="54"/>
    <n v="194595"/>
  </r>
  <r>
    <x v="149"/>
    <x v="0"/>
    <x v="0"/>
    <x v="3"/>
    <x v="1"/>
    <n v="6658308.79"/>
  </r>
  <r>
    <x v="149"/>
    <x v="0"/>
    <x v="0"/>
    <x v="3"/>
    <x v="2"/>
    <n v="1102963.6499999999"/>
  </r>
  <r>
    <x v="149"/>
    <x v="0"/>
    <x v="0"/>
    <x v="3"/>
    <x v="3"/>
    <n v="289961.21999999997"/>
  </r>
  <r>
    <x v="149"/>
    <x v="0"/>
    <x v="0"/>
    <x v="3"/>
    <x v="4"/>
    <n v="55672.15"/>
  </r>
  <r>
    <x v="149"/>
    <x v="0"/>
    <x v="0"/>
    <x v="3"/>
    <x v="5"/>
    <n v="67304.740000000005"/>
  </r>
  <r>
    <x v="149"/>
    <x v="0"/>
    <x v="0"/>
    <x v="4"/>
    <x v="6"/>
    <n v="596486.43000000005"/>
  </r>
  <r>
    <x v="149"/>
    <x v="0"/>
    <x v="0"/>
    <x v="4"/>
    <x v="55"/>
    <n v="499925.22"/>
  </r>
  <r>
    <x v="149"/>
    <x v="0"/>
    <x v="0"/>
    <x v="4"/>
    <x v="7"/>
    <n v="1430667.89"/>
  </r>
  <r>
    <x v="149"/>
    <x v="0"/>
    <x v="0"/>
    <x v="4"/>
    <x v="8"/>
    <n v="623216.22"/>
  </r>
  <r>
    <x v="149"/>
    <x v="0"/>
    <x v="0"/>
    <x v="4"/>
    <x v="9"/>
    <n v="2761485.79"/>
  </r>
  <r>
    <x v="149"/>
    <x v="0"/>
    <x v="0"/>
    <x v="4"/>
    <x v="10"/>
    <n v="1003118.57"/>
  </r>
  <r>
    <x v="149"/>
    <x v="0"/>
    <x v="0"/>
    <x v="4"/>
    <x v="11"/>
    <n v="23211.64"/>
  </r>
  <r>
    <x v="149"/>
    <x v="0"/>
    <x v="0"/>
    <x v="4"/>
    <x v="12"/>
    <n v="14007.71"/>
  </r>
  <r>
    <x v="149"/>
    <x v="0"/>
    <x v="0"/>
    <x v="4"/>
    <x v="13"/>
    <n v="102719.07"/>
  </r>
  <r>
    <x v="149"/>
    <x v="0"/>
    <x v="0"/>
    <x v="4"/>
    <x v="14"/>
    <n v="265950.09999999998"/>
  </r>
  <r>
    <x v="149"/>
    <x v="0"/>
    <x v="0"/>
    <x v="4"/>
    <x v="15"/>
    <n v="1759386.88"/>
  </r>
  <r>
    <x v="149"/>
    <x v="0"/>
    <x v="0"/>
    <x v="4"/>
    <x v="16"/>
    <n v="2099447.94"/>
  </r>
  <r>
    <x v="149"/>
    <x v="0"/>
    <x v="0"/>
    <x v="4"/>
    <x v="17"/>
    <n v="300"/>
  </r>
  <r>
    <x v="149"/>
    <x v="0"/>
    <x v="0"/>
    <x v="5"/>
    <x v="18"/>
    <n v="1117260.3999999999"/>
  </r>
  <r>
    <x v="149"/>
    <x v="0"/>
    <x v="0"/>
    <x v="5"/>
    <x v="19"/>
    <n v="128177.49"/>
  </r>
  <r>
    <x v="149"/>
    <x v="0"/>
    <x v="0"/>
    <x v="5"/>
    <x v="20"/>
    <n v="121362.9"/>
  </r>
  <r>
    <x v="149"/>
    <x v="0"/>
    <x v="0"/>
    <x v="5"/>
    <x v="22"/>
    <n v="344483.9"/>
  </r>
  <r>
    <x v="149"/>
    <x v="0"/>
    <x v="0"/>
    <x v="6"/>
    <x v="24"/>
    <n v="36536.97"/>
  </r>
  <r>
    <x v="149"/>
    <x v="0"/>
    <x v="0"/>
    <x v="6"/>
    <x v="26"/>
    <n v="102660.01"/>
  </r>
  <r>
    <x v="149"/>
    <x v="0"/>
    <x v="0"/>
    <x v="6"/>
    <x v="27"/>
    <n v="2816585.16"/>
  </r>
  <r>
    <x v="149"/>
    <x v="0"/>
    <x v="0"/>
    <x v="6"/>
    <x v="28"/>
    <n v="104082.5"/>
  </r>
  <r>
    <x v="149"/>
    <x v="0"/>
    <x v="0"/>
    <x v="6"/>
    <x v="29"/>
    <n v="43702.73"/>
  </r>
  <r>
    <x v="149"/>
    <x v="0"/>
    <x v="0"/>
    <x v="6"/>
    <x v="50"/>
    <n v="12664.68"/>
  </r>
  <r>
    <x v="149"/>
    <x v="0"/>
    <x v="0"/>
    <x v="6"/>
    <x v="30"/>
    <n v="178849.67"/>
  </r>
  <r>
    <x v="149"/>
    <x v="0"/>
    <x v="0"/>
    <x v="6"/>
    <x v="31"/>
    <n v="448.99"/>
  </r>
  <r>
    <x v="149"/>
    <x v="0"/>
    <x v="0"/>
    <x v="6"/>
    <x v="33"/>
    <n v="107762.07"/>
  </r>
  <r>
    <x v="149"/>
    <x v="0"/>
    <x v="0"/>
    <x v="6"/>
    <x v="34"/>
    <n v="97782.68"/>
  </r>
  <r>
    <x v="149"/>
    <x v="0"/>
    <x v="0"/>
    <x v="6"/>
    <x v="35"/>
    <n v="143848.28"/>
  </r>
  <r>
    <x v="149"/>
    <x v="0"/>
    <x v="0"/>
    <x v="6"/>
    <x v="36"/>
    <n v="37508.49"/>
  </r>
  <r>
    <x v="149"/>
    <x v="0"/>
    <x v="0"/>
    <x v="6"/>
    <x v="58"/>
    <n v="25378.04"/>
  </r>
  <r>
    <x v="149"/>
    <x v="0"/>
    <x v="0"/>
    <x v="6"/>
    <x v="59"/>
    <n v="5758.85"/>
  </r>
  <r>
    <x v="149"/>
    <x v="0"/>
    <x v="0"/>
    <x v="6"/>
    <x v="68"/>
    <n v="63584.77"/>
  </r>
  <r>
    <x v="149"/>
    <x v="0"/>
    <x v="0"/>
    <x v="6"/>
    <x v="51"/>
    <n v="49273.68"/>
  </r>
  <r>
    <x v="149"/>
    <x v="0"/>
    <x v="0"/>
    <x v="6"/>
    <x v="52"/>
    <n v="149911.54999999999"/>
  </r>
  <r>
    <x v="149"/>
    <x v="0"/>
    <x v="0"/>
    <x v="6"/>
    <x v="37"/>
    <n v="674682.32"/>
  </r>
  <r>
    <x v="149"/>
    <x v="0"/>
    <x v="0"/>
    <x v="6"/>
    <x v="38"/>
    <n v="56016.7"/>
  </r>
  <r>
    <x v="149"/>
    <x v="0"/>
    <x v="0"/>
    <x v="6"/>
    <x v="41"/>
    <n v="16927.88"/>
  </r>
  <r>
    <x v="149"/>
    <x v="0"/>
    <x v="0"/>
    <x v="6"/>
    <x v="44"/>
    <n v="169500.63"/>
  </r>
  <r>
    <x v="149"/>
    <x v="0"/>
    <x v="0"/>
    <x v="6"/>
    <x v="60"/>
    <n v="99672.76"/>
  </r>
  <r>
    <x v="149"/>
    <x v="0"/>
    <x v="0"/>
    <x v="6"/>
    <x v="45"/>
    <n v="403975.85"/>
  </r>
  <r>
    <x v="149"/>
    <x v="0"/>
    <x v="0"/>
    <x v="7"/>
    <x v="43"/>
    <n v="64091.73"/>
  </r>
  <r>
    <x v="149"/>
    <x v="0"/>
    <x v="0"/>
    <x v="8"/>
    <x v="63"/>
    <n v="32835.86"/>
  </r>
  <r>
    <x v="149"/>
    <x v="0"/>
    <x v="1"/>
    <x v="0"/>
    <x v="0"/>
    <n v="213.03"/>
  </r>
  <r>
    <x v="149"/>
    <x v="0"/>
    <x v="1"/>
    <x v="2"/>
    <x v="1"/>
    <n v="2572343.2599999998"/>
  </r>
  <r>
    <x v="149"/>
    <x v="0"/>
    <x v="1"/>
    <x v="2"/>
    <x v="2"/>
    <n v="13271.82"/>
  </r>
  <r>
    <x v="149"/>
    <x v="0"/>
    <x v="1"/>
    <x v="2"/>
    <x v="3"/>
    <n v="1818.21"/>
  </r>
  <r>
    <x v="149"/>
    <x v="0"/>
    <x v="1"/>
    <x v="2"/>
    <x v="4"/>
    <n v="236361"/>
  </r>
  <r>
    <x v="149"/>
    <x v="0"/>
    <x v="1"/>
    <x v="2"/>
    <x v="5"/>
    <n v="1395.81"/>
  </r>
  <r>
    <x v="149"/>
    <x v="0"/>
    <x v="1"/>
    <x v="3"/>
    <x v="1"/>
    <n v="1400042.54"/>
  </r>
  <r>
    <x v="149"/>
    <x v="0"/>
    <x v="1"/>
    <x v="3"/>
    <x v="2"/>
    <n v="58930.59"/>
  </r>
  <r>
    <x v="149"/>
    <x v="0"/>
    <x v="1"/>
    <x v="3"/>
    <x v="3"/>
    <n v="10789.25"/>
  </r>
  <r>
    <x v="149"/>
    <x v="0"/>
    <x v="1"/>
    <x v="3"/>
    <x v="4"/>
    <n v="148892.85999999999"/>
  </r>
  <r>
    <x v="149"/>
    <x v="0"/>
    <x v="1"/>
    <x v="4"/>
    <x v="6"/>
    <n v="84784.09"/>
  </r>
  <r>
    <x v="149"/>
    <x v="0"/>
    <x v="1"/>
    <x v="4"/>
    <x v="55"/>
    <n v="68336.06"/>
  </r>
  <r>
    <x v="149"/>
    <x v="0"/>
    <x v="1"/>
    <x v="4"/>
    <x v="7"/>
    <n v="217044.05"/>
  </r>
  <r>
    <x v="149"/>
    <x v="0"/>
    <x v="1"/>
    <x v="4"/>
    <x v="8"/>
    <n v="124275.23"/>
  </r>
  <r>
    <x v="149"/>
    <x v="0"/>
    <x v="1"/>
    <x v="4"/>
    <x v="9"/>
    <n v="424192.58"/>
  </r>
  <r>
    <x v="149"/>
    <x v="0"/>
    <x v="1"/>
    <x v="4"/>
    <x v="10"/>
    <n v="183677.83"/>
  </r>
  <r>
    <x v="149"/>
    <x v="0"/>
    <x v="1"/>
    <x v="4"/>
    <x v="11"/>
    <n v="3213.43"/>
  </r>
  <r>
    <x v="149"/>
    <x v="0"/>
    <x v="1"/>
    <x v="4"/>
    <x v="12"/>
    <n v="2379.92"/>
  </r>
  <r>
    <x v="149"/>
    <x v="0"/>
    <x v="1"/>
    <x v="4"/>
    <x v="13"/>
    <n v="14375.66"/>
  </r>
  <r>
    <x v="149"/>
    <x v="0"/>
    <x v="1"/>
    <x v="4"/>
    <x v="14"/>
    <n v="66303.62"/>
  </r>
  <r>
    <x v="149"/>
    <x v="0"/>
    <x v="1"/>
    <x v="4"/>
    <x v="15"/>
    <n v="232565.3"/>
  </r>
  <r>
    <x v="149"/>
    <x v="0"/>
    <x v="1"/>
    <x v="4"/>
    <x v="16"/>
    <n v="260546.15"/>
  </r>
  <r>
    <x v="149"/>
    <x v="0"/>
    <x v="1"/>
    <x v="4"/>
    <x v="17"/>
    <n v="1700"/>
  </r>
  <r>
    <x v="149"/>
    <x v="0"/>
    <x v="1"/>
    <x v="5"/>
    <x v="18"/>
    <n v="264973.88"/>
  </r>
  <r>
    <x v="149"/>
    <x v="0"/>
    <x v="1"/>
    <x v="5"/>
    <x v="22"/>
    <n v="104458.66"/>
  </r>
  <r>
    <x v="149"/>
    <x v="0"/>
    <x v="1"/>
    <x v="6"/>
    <x v="26"/>
    <n v="8491.9500000000007"/>
  </r>
  <r>
    <x v="149"/>
    <x v="0"/>
    <x v="1"/>
    <x v="6"/>
    <x v="27"/>
    <n v="1258519.44"/>
  </r>
  <r>
    <x v="149"/>
    <x v="0"/>
    <x v="1"/>
    <x v="6"/>
    <x v="59"/>
    <n v="6062.23"/>
  </r>
  <r>
    <x v="149"/>
    <x v="0"/>
    <x v="1"/>
    <x v="6"/>
    <x v="51"/>
    <n v="2542.11"/>
  </r>
  <r>
    <x v="149"/>
    <x v="0"/>
    <x v="1"/>
    <x v="6"/>
    <x v="67"/>
    <n v="4430.45"/>
  </r>
  <r>
    <x v="149"/>
    <x v="0"/>
    <x v="1"/>
    <x v="7"/>
    <x v="43"/>
    <n v="4130.72"/>
  </r>
  <r>
    <x v="150"/>
    <x v="0"/>
    <x v="0"/>
    <x v="0"/>
    <x v="0"/>
    <n v="3256.4"/>
  </r>
  <r>
    <x v="150"/>
    <x v="0"/>
    <x v="0"/>
    <x v="1"/>
    <x v="0"/>
    <n v="-47243.38"/>
  </r>
  <r>
    <x v="150"/>
    <x v="0"/>
    <x v="0"/>
    <x v="2"/>
    <x v="1"/>
    <n v="776857.89"/>
  </r>
  <r>
    <x v="150"/>
    <x v="0"/>
    <x v="0"/>
    <x v="2"/>
    <x v="2"/>
    <n v="15289.19"/>
  </r>
  <r>
    <x v="150"/>
    <x v="0"/>
    <x v="0"/>
    <x v="2"/>
    <x v="3"/>
    <n v="3893.98"/>
  </r>
  <r>
    <x v="150"/>
    <x v="0"/>
    <x v="0"/>
    <x v="2"/>
    <x v="4"/>
    <n v="15570.4"/>
  </r>
  <r>
    <x v="150"/>
    <x v="0"/>
    <x v="0"/>
    <x v="2"/>
    <x v="5"/>
    <n v="2486.25"/>
  </r>
  <r>
    <x v="150"/>
    <x v="0"/>
    <x v="0"/>
    <x v="3"/>
    <x v="1"/>
    <n v="332262.88"/>
  </r>
  <r>
    <x v="150"/>
    <x v="0"/>
    <x v="0"/>
    <x v="3"/>
    <x v="2"/>
    <n v="4851.29"/>
  </r>
  <r>
    <x v="150"/>
    <x v="0"/>
    <x v="0"/>
    <x v="3"/>
    <x v="3"/>
    <n v="22867.63"/>
  </r>
  <r>
    <x v="150"/>
    <x v="0"/>
    <x v="0"/>
    <x v="3"/>
    <x v="4"/>
    <n v="1000"/>
  </r>
  <r>
    <x v="150"/>
    <x v="0"/>
    <x v="0"/>
    <x v="3"/>
    <x v="5"/>
    <n v="1591.91"/>
  </r>
  <r>
    <x v="150"/>
    <x v="0"/>
    <x v="0"/>
    <x v="4"/>
    <x v="7"/>
    <n v="61369.32"/>
  </r>
  <r>
    <x v="150"/>
    <x v="0"/>
    <x v="0"/>
    <x v="4"/>
    <x v="8"/>
    <n v="27474.07"/>
  </r>
  <r>
    <x v="150"/>
    <x v="0"/>
    <x v="0"/>
    <x v="4"/>
    <x v="9"/>
    <n v="125051.65"/>
  </r>
  <r>
    <x v="150"/>
    <x v="0"/>
    <x v="0"/>
    <x v="4"/>
    <x v="10"/>
    <n v="45843.39"/>
  </r>
  <r>
    <x v="150"/>
    <x v="0"/>
    <x v="0"/>
    <x v="4"/>
    <x v="11"/>
    <n v="389.68"/>
  </r>
  <r>
    <x v="150"/>
    <x v="0"/>
    <x v="0"/>
    <x v="4"/>
    <x v="12"/>
    <n v="210.74"/>
  </r>
  <r>
    <x v="150"/>
    <x v="0"/>
    <x v="0"/>
    <x v="4"/>
    <x v="13"/>
    <n v="4458.22"/>
  </r>
  <r>
    <x v="150"/>
    <x v="0"/>
    <x v="0"/>
    <x v="4"/>
    <x v="14"/>
    <n v="9366.6299999999992"/>
  </r>
  <r>
    <x v="150"/>
    <x v="0"/>
    <x v="0"/>
    <x v="4"/>
    <x v="15"/>
    <n v="133193.51999999999"/>
  </r>
  <r>
    <x v="150"/>
    <x v="0"/>
    <x v="0"/>
    <x v="4"/>
    <x v="16"/>
    <n v="121153.97"/>
  </r>
  <r>
    <x v="150"/>
    <x v="0"/>
    <x v="0"/>
    <x v="5"/>
    <x v="18"/>
    <n v="65429.07"/>
  </r>
  <r>
    <x v="150"/>
    <x v="0"/>
    <x v="0"/>
    <x v="5"/>
    <x v="19"/>
    <n v="12786.3"/>
  </r>
  <r>
    <x v="150"/>
    <x v="0"/>
    <x v="0"/>
    <x v="5"/>
    <x v="20"/>
    <n v="11716.29"/>
  </r>
  <r>
    <x v="150"/>
    <x v="0"/>
    <x v="0"/>
    <x v="5"/>
    <x v="22"/>
    <n v="18919.73"/>
  </r>
  <r>
    <x v="150"/>
    <x v="0"/>
    <x v="0"/>
    <x v="6"/>
    <x v="24"/>
    <n v="805.06"/>
  </r>
  <r>
    <x v="150"/>
    <x v="0"/>
    <x v="0"/>
    <x v="6"/>
    <x v="25"/>
    <n v="519"/>
  </r>
  <r>
    <x v="150"/>
    <x v="0"/>
    <x v="0"/>
    <x v="6"/>
    <x v="26"/>
    <n v="3010.97"/>
  </r>
  <r>
    <x v="150"/>
    <x v="0"/>
    <x v="0"/>
    <x v="6"/>
    <x v="27"/>
    <n v="51908.1"/>
  </r>
  <r>
    <x v="150"/>
    <x v="0"/>
    <x v="0"/>
    <x v="6"/>
    <x v="29"/>
    <n v="1131"/>
  </r>
  <r>
    <x v="150"/>
    <x v="0"/>
    <x v="0"/>
    <x v="6"/>
    <x v="30"/>
    <n v="13227.42"/>
  </r>
  <r>
    <x v="150"/>
    <x v="0"/>
    <x v="0"/>
    <x v="6"/>
    <x v="31"/>
    <n v="14680"/>
  </r>
  <r>
    <x v="150"/>
    <x v="0"/>
    <x v="0"/>
    <x v="6"/>
    <x v="33"/>
    <n v="20430.38"/>
  </r>
  <r>
    <x v="150"/>
    <x v="0"/>
    <x v="0"/>
    <x v="6"/>
    <x v="34"/>
    <n v="5388.5"/>
  </r>
  <r>
    <x v="150"/>
    <x v="0"/>
    <x v="0"/>
    <x v="6"/>
    <x v="35"/>
    <n v="6033.69"/>
  </r>
  <r>
    <x v="150"/>
    <x v="0"/>
    <x v="0"/>
    <x v="6"/>
    <x v="36"/>
    <n v="1003.98"/>
  </r>
  <r>
    <x v="150"/>
    <x v="0"/>
    <x v="0"/>
    <x v="6"/>
    <x v="59"/>
    <n v="11519.65"/>
  </r>
  <r>
    <x v="150"/>
    <x v="0"/>
    <x v="0"/>
    <x v="6"/>
    <x v="51"/>
    <n v="15260.91"/>
  </r>
  <r>
    <x v="150"/>
    <x v="0"/>
    <x v="0"/>
    <x v="6"/>
    <x v="37"/>
    <n v="50719.15"/>
  </r>
  <r>
    <x v="150"/>
    <x v="0"/>
    <x v="0"/>
    <x v="6"/>
    <x v="38"/>
    <n v="11376.93"/>
  </r>
  <r>
    <x v="150"/>
    <x v="0"/>
    <x v="0"/>
    <x v="6"/>
    <x v="39"/>
    <n v="299.89999999999998"/>
  </r>
  <r>
    <x v="150"/>
    <x v="0"/>
    <x v="0"/>
    <x v="6"/>
    <x v="41"/>
    <n v="975"/>
  </r>
  <r>
    <x v="150"/>
    <x v="0"/>
    <x v="0"/>
    <x v="6"/>
    <x v="42"/>
    <n v="1474.4"/>
  </r>
  <r>
    <x v="150"/>
    <x v="0"/>
    <x v="0"/>
    <x v="6"/>
    <x v="43"/>
    <n v="230"/>
  </r>
  <r>
    <x v="150"/>
    <x v="0"/>
    <x v="0"/>
    <x v="6"/>
    <x v="44"/>
    <n v="23375.8"/>
  </r>
  <r>
    <x v="150"/>
    <x v="0"/>
    <x v="0"/>
    <x v="6"/>
    <x v="60"/>
    <n v="17025.68"/>
  </r>
  <r>
    <x v="150"/>
    <x v="0"/>
    <x v="0"/>
    <x v="6"/>
    <x v="45"/>
    <n v="27707.23"/>
  </r>
  <r>
    <x v="150"/>
    <x v="0"/>
    <x v="0"/>
    <x v="6"/>
    <x v="46"/>
    <n v="2031.48"/>
  </r>
  <r>
    <x v="150"/>
    <x v="0"/>
    <x v="0"/>
    <x v="6"/>
    <x v="77"/>
    <n v="77"/>
  </r>
  <r>
    <x v="150"/>
    <x v="0"/>
    <x v="0"/>
    <x v="7"/>
    <x v="43"/>
    <n v="1785.06"/>
  </r>
  <r>
    <x v="150"/>
    <x v="0"/>
    <x v="0"/>
    <x v="8"/>
    <x v="72"/>
    <n v="23738.400000000001"/>
  </r>
  <r>
    <x v="150"/>
    <x v="0"/>
    <x v="0"/>
    <x v="8"/>
    <x v="61"/>
    <n v="12789.8"/>
  </r>
  <r>
    <x v="150"/>
    <x v="0"/>
    <x v="0"/>
    <x v="8"/>
    <x v="63"/>
    <n v="28140.98"/>
  </r>
  <r>
    <x v="150"/>
    <x v="0"/>
    <x v="0"/>
    <x v="8"/>
    <x v="48"/>
    <n v="1264.21"/>
  </r>
  <r>
    <x v="150"/>
    <x v="0"/>
    <x v="1"/>
    <x v="0"/>
    <x v="0"/>
    <n v="43986.98"/>
  </r>
  <r>
    <x v="150"/>
    <x v="0"/>
    <x v="1"/>
    <x v="2"/>
    <x v="1"/>
    <n v="12710.81"/>
  </r>
  <r>
    <x v="150"/>
    <x v="0"/>
    <x v="1"/>
    <x v="2"/>
    <x v="4"/>
    <n v="12750"/>
  </r>
  <r>
    <x v="150"/>
    <x v="0"/>
    <x v="1"/>
    <x v="3"/>
    <x v="1"/>
    <n v="10953.14"/>
  </r>
  <r>
    <x v="150"/>
    <x v="0"/>
    <x v="1"/>
    <x v="3"/>
    <x v="2"/>
    <n v="303.35000000000002"/>
  </r>
  <r>
    <x v="150"/>
    <x v="0"/>
    <x v="1"/>
    <x v="3"/>
    <x v="3"/>
    <n v="12729.99"/>
  </r>
  <r>
    <x v="150"/>
    <x v="0"/>
    <x v="1"/>
    <x v="3"/>
    <x v="4"/>
    <n v="1000"/>
  </r>
  <r>
    <x v="150"/>
    <x v="0"/>
    <x v="1"/>
    <x v="4"/>
    <x v="7"/>
    <n v="932.17"/>
  </r>
  <r>
    <x v="150"/>
    <x v="0"/>
    <x v="1"/>
    <x v="4"/>
    <x v="8"/>
    <n v="1381.27"/>
  </r>
  <r>
    <x v="150"/>
    <x v="0"/>
    <x v="1"/>
    <x v="4"/>
    <x v="9"/>
    <n v="1977.15"/>
  </r>
  <r>
    <x v="150"/>
    <x v="0"/>
    <x v="1"/>
    <x v="4"/>
    <x v="10"/>
    <n v="2231.35"/>
  </r>
  <r>
    <x v="150"/>
    <x v="0"/>
    <x v="1"/>
    <x v="4"/>
    <x v="11"/>
    <n v="6.57"/>
  </r>
  <r>
    <x v="150"/>
    <x v="0"/>
    <x v="1"/>
    <x v="4"/>
    <x v="12"/>
    <n v="10.77"/>
  </r>
  <r>
    <x v="150"/>
    <x v="0"/>
    <x v="1"/>
    <x v="4"/>
    <x v="13"/>
    <n v="22.92"/>
  </r>
  <r>
    <x v="150"/>
    <x v="0"/>
    <x v="1"/>
    <x v="4"/>
    <x v="14"/>
    <n v="547.54"/>
  </r>
  <r>
    <x v="150"/>
    <x v="0"/>
    <x v="1"/>
    <x v="4"/>
    <x v="16"/>
    <n v="7871.38"/>
  </r>
  <r>
    <x v="150"/>
    <x v="0"/>
    <x v="1"/>
    <x v="5"/>
    <x v="18"/>
    <n v="204.85"/>
  </r>
  <r>
    <x v="150"/>
    <x v="0"/>
    <x v="1"/>
    <x v="5"/>
    <x v="20"/>
    <n v="15549.86"/>
  </r>
  <r>
    <x v="150"/>
    <x v="0"/>
    <x v="1"/>
    <x v="6"/>
    <x v="25"/>
    <n v="12507.28"/>
  </r>
  <r>
    <x v="150"/>
    <x v="0"/>
    <x v="1"/>
    <x v="6"/>
    <x v="27"/>
    <n v="36820.879999999997"/>
  </r>
  <r>
    <x v="150"/>
    <x v="0"/>
    <x v="1"/>
    <x v="6"/>
    <x v="42"/>
    <n v="400"/>
  </r>
  <r>
    <x v="150"/>
    <x v="0"/>
    <x v="1"/>
    <x v="8"/>
    <x v="61"/>
    <n v="25000"/>
  </r>
  <r>
    <x v="151"/>
    <x v="0"/>
    <x v="0"/>
    <x v="0"/>
    <x v="0"/>
    <n v="8407.01"/>
  </r>
  <r>
    <x v="151"/>
    <x v="0"/>
    <x v="0"/>
    <x v="1"/>
    <x v="0"/>
    <n v="-97684.06"/>
  </r>
  <r>
    <x v="151"/>
    <x v="0"/>
    <x v="0"/>
    <x v="2"/>
    <x v="1"/>
    <n v="2750010.71"/>
  </r>
  <r>
    <x v="151"/>
    <x v="0"/>
    <x v="0"/>
    <x v="2"/>
    <x v="2"/>
    <n v="15626.46"/>
  </r>
  <r>
    <x v="151"/>
    <x v="0"/>
    <x v="0"/>
    <x v="2"/>
    <x v="3"/>
    <n v="2149.73"/>
  </r>
  <r>
    <x v="151"/>
    <x v="0"/>
    <x v="0"/>
    <x v="2"/>
    <x v="4"/>
    <n v="1500"/>
  </r>
  <r>
    <x v="151"/>
    <x v="0"/>
    <x v="0"/>
    <x v="2"/>
    <x v="5"/>
    <n v="3738.45"/>
  </r>
  <r>
    <x v="151"/>
    <x v="0"/>
    <x v="0"/>
    <x v="2"/>
    <x v="54"/>
    <n v="5505"/>
  </r>
  <r>
    <x v="151"/>
    <x v="0"/>
    <x v="0"/>
    <x v="3"/>
    <x v="1"/>
    <n v="1235539.97"/>
  </r>
  <r>
    <x v="151"/>
    <x v="0"/>
    <x v="0"/>
    <x v="3"/>
    <x v="2"/>
    <n v="128662.3"/>
  </r>
  <r>
    <x v="151"/>
    <x v="0"/>
    <x v="0"/>
    <x v="3"/>
    <x v="5"/>
    <n v="6095.25"/>
  </r>
  <r>
    <x v="151"/>
    <x v="0"/>
    <x v="0"/>
    <x v="4"/>
    <x v="7"/>
    <n v="231972.01"/>
  </r>
  <r>
    <x v="151"/>
    <x v="0"/>
    <x v="0"/>
    <x v="4"/>
    <x v="8"/>
    <n v="115601.3"/>
  </r>
  <r>
    <x v="151"/>
    <x v="0"/>
    <x v="0"/>
    <x v="4"/>
    <x v="9"/>
    <n v="474649.38"/>
  </r>
  <r>
    <x v="151"/>
    <x v="0"/>
    <x v="0"/>
    <x v="4"/>
    <x v="10"/>
    <n v="187120.42"/>
  </r>
  <r>
    <x v="151"/>
    <x v="0"/>
    <x v="0"/>
    <x v="4"/>
    <x v="11"/>
    <n v="1353.65"/>
  </r>
  <r>
    <x v="151"/>
    <x v="0"/>
    <x v="0"/>
    <x v="4"/>
    <x v="12"/>
    <n v="797.74"/>
  </r>
  <r>
    <x v="151"/>
    <x v="0"/>
    <x v="0"/>
    <x v="4"/>
    <x v="13"/>
    <n v="13706.47"/>
  </r>
  <r>
    <x v="151"/>
    <x v="0"/>
    <x v="0"/>
    <x v="4"/>
    <x v="14"/>
    <n v="35691.58"/>
  </r>
  <r>
    <x v="151"/>
    <x v="0"/>
    <x v="0"/>
    <x v="4"/>
    <x v="15"/>
    <n v="452733.18"/>
  </r>
  <r>
    <x v="151"/>
    <x v="0"/>
    <x v="0"/>
    <x v="4"/>
    <x v="16"/>
    <n v="482289.39"/>
  </r>
  <r>
    <x v="151"/>
    <x v="0"/>
    <x v="0"/>
    <x v="4"/>
    <x v="17"/>
    <n v="11105.56"/>
  </r>
  <r>
    <x v="151"/>
    <x v="0"/>
    <x v="0"/>
    <x v="4"/>
    <x v="56"/>
    <n v="851.74"/>
  </r>
  <r>
    <x v="151"/>
    <x v="0"/>
    <x v="0"/>
    <x v="5"/>
    <x v="18"/>
    <n v="264082.34000000003"/>
  </r>
  <r>
    <x v="151"/>
    <x v="0"/>
    <x v="0"/>
    <x v="5"/>
    <x v="19"/>
    <n v="57653.24"/>
  </r>
  <r>
    <x v="151"/>
    <x v="0"/>
    <x v="0"/>
    <x v="5"/>
    <x v="20"/>
    <n v="91236.34"/>
  </r>
  <r>
    <x v="151"/>
    <x v="0"/>
    <x v="0"/>
    <x v="5"/>
    <x v="21"/>
    <n v="116955.25"/>
  </r>
  <r>
    <x v="151"/>
    <x v="0"/>
    <x v="0"/>
    <x v="5"/>
    <x v="22"/>
    <n v="110915.26"/>
  </r>
  <r>
    <x v="151"/>
    <x v="0"/>
    <x v="0"/>
    <x v="6"/>
    <x v="23"/>
    <n v="1792.73"/>
  </r>
  <r>
    <x v="151"/>
    <x v="0"/>
    <x v="0"/>
    <x v="6"/>
    <x v="24"/>
    <n v="2140.81"/>
  </r>
  <r>
    <x v="151"/>
    <x v="0"/>
    <x v="0"/>
    <x v="6"/>
    <x v="25"/>
    <n v="1109.31"/>
  </r>
  <r>
    <x v="151"/>
    <x v="0"/>
    <x v="0"/>
    <x v="6"/>
    <x v="26"/>
    <n v="13740.73"/>
  </r>
  <r>
    <x v="151"/>
    <x v="0"/>
    <x v="0"/>
    <x v="6"/>
    <x v="27"/>
    <n v="126804.72"/>
  </r>
  <r>
    <x v="151"/>
    <x v="0"/>
    <x v="0"/>
    <x v="6"/>
    <x v="28"/>
    <n v="2656"/>
  </r>
  <r>
    <x v="151"/>
    <x v="0"/>
    <x v="0"/>
    <x v="6"/>
    <x v="30"/>
    <n v="8002.8"/>
  </r>
  <r>
    <x v="151"/>
    <x v="0"/>
    <x v="0"/>
    <x v="6"/>
    <x v="31"/>
    <n v="7709.28"/>
  </r>
  <r>
    <x v="151"/>
    <x v="0"/>
    <x v="0"/>
    <x v="6"/>
    <x v="33"/>
    <n v="30877.7"/>
  </r>
  <r>
    <x v="151"/>
    <x v="0"/>
    <x v="0"/>
    <x v="6"/>
    <x v="34"/>
    <n v="19251.53"/>
  </r>
  <r>
    <x v="151"/>
    <x v="0"/>
    <x v="0"/>
    <x v="6"/>
    <x v="35"/>
    <n v="29425.97"/>
  </r>
  <r>
    <x v="151"/>
    <x v="0"/>
    <x v="0"/>
    <x v="6"/>
    <x v="36"/>
    <n v="48824.62"/>
  </r>
  <r>
    <x v="151"/>
    <x v="0"/>
    <x v="0"/>
    <x v="6"/>
    <x v="58"/>
    <n v="1844.5"/>
  </r>
  <r>
    <x v="151"/>
    <x v="0"/>
    <x v="0"/>
    <x v="6"/>
    <x v="59"/>
    <n v="35421.42"/>
  </r>
  <r>
    <x v="151"/>
    <x v="0"/>
    <x v="0"/>
    <x v="6"/>
    <x v="51"/>
    <n v="12713.38"/>
  </r>
  <r>
    <x v="151"/>
    <x v="0"/>
    <x v="0"/>
    <x v="6"/>
    <x v="37"/>
    <n v="137145.5"/>
  </r>
  <r>
    <x v="151"/>
    <x v="0"/>
    <x v="0"/>
    <x v="6"/>
    <x v="38"/>
    <n v="105941.23"/>
  </r>
  <r>
    <x v="151"/>
    <x v="0"/>
    <x v="0"/>
    <x v="6"/>
    <x v="39"/>
    <n v="10505.75"/>
  </r>
  <r>
    <x v="151"/>
    <x v="0"/>
    <x v="0"/>
    <x v="6"/>
    <x v="41"/>
    <n v="571.76"/>
  </r>
  <r>
    <x v="151"/>
    <x v="0"/>
    <x v="0"/>
    <x v="6"/>
    <x v="42"/>
    <n v="360"/>
  </r>
  <r>
    <x v="151"/>
    <x v="0"/>
    <x v="0"/>
    <x v="6"/>
    <x v="43"/>
    <n v="20249.21"/>
  </r>
  <r>
    <x v="151"/>
    <x v="0"/>
    <x v="0"/>
    <x v="6"/>
    <x v="44"/>
    <n v="112330.42"/>
  </r>
  <r>
    <x v="151"/>
    <x v="0"/>
    <x v="0"/>
    <x v="6"/>
    <x v="60"/>
    <n v="34568.839999999997"/>
  </r>
  <r>
    <x v="151"/>
    <x v="0"/>
    <x v="0"/>
    <x v="6"/>
    <x v="45"/>
    <n v="97622.27"/>
  </r>
  <r>
    <x v="151"/>
    <x v="0"/>
    <x v="0"/>
    <x v="6"/>
    <x v="46"/>
    <n v="11129.73"/>
  </r>
  <r>
    <x v="151"/>
    <x v="0"/>
    <x v="0"/>
    <x v="7"/>
    <x v="43"/>
    <n v="17585.02"/>
  </r>
  <r>
    <x v="151"/>
    <x v="0"/>
    <x v="0"/>
    <x v="8"/>
    <x v="61"/>
    <n v="300.75"/>
  </r>
  <r>
    <x v="151"/>
    <x v="0"/>
    <x v="0"/>
    <x v="8"/>
    <x v="63"/>
    <n v="20175"/>
  </r>
  <r>
    <x v="151"/>
    <x v="0"/>
    <x v="0"/>
    <x v="8"/>
    <x v="64"/>
    <n v="323.88"/>
  </r>
  <r>
    <x v="151"/>
    <x v="0"/>
    <x v="1"/>
    <x v="0"/>
    <x v="0"/>
    <n v="111369.97"/>
  </r>
  <r>
    <x v="151"/>
    <x v="0"/>
    <x v="1"/>
    <x v="1"/>
    <x v="0"/>
    <n v="-22092.92"/>
  </r>
  <r>
    <x v="151"/>
    <x v="0"/>
    <x v="1"/>
    <x v="2"/>
    <x v="1"/>
    <n v="374930.23"/>
  </r>
  <r>
    <x v="151"/>
    <x v="0"/>
    <x v="1"/>
    <x v="2"/>
    <x v="2"/>
    <n v="2421.25"/>
  </r>
  <r>
    <x v="151"/>
    <x v="0"/>
    <x v="1"/>
    <x v="2"/>
    <x v="3"/>
    <n v="585"/>
  </r>
  <r>
    <x v="151"/>
    <x v="0"/>
    <x v="1"/>
    <x v="2"/>
    <x v="4"/>
    <n v="47703.07"/>
  </r>
  <r>
    <x v="151"/>
    <x v="0"/>
    <x v="1"/>
    <x v="2"/>
    <x v="5"/>
    <n v="33411.43"/>
  </r>
  <r>
    <x v="151"/>
    <x v="0"/>
    <x v="1"/>
    <x v="3"/>
    <x v="1"/>
    <n v="198497.26"/>
  </r>
  <r>
    <x v="151"/>
    <x v="0"/>
    <x v="1"/>
    <x v="3"/>
    <x v="2"/>
    <n v="3475.86"/>
  </r>
  <r>
    <x v="151"/>
    <x v="0"/>
    <x v="1"/>
    <x v="3"/>
    <x v="4"/>
    <n v="91487.56"/>
  </r>
  <r>
    <x v="151"/>
    <x v="0"/>
    <x v="1"/>
    <x v="3"/>
    <x v="5"/>
    <n v="7302.42"/>
  </r>
  <r>
    <x v="151"/>
    <x v="0"/>
    <x v="1"/>
    <x v="4"/>
    <x v="7"/>
    <n v="6146.44"/>
  </r>
  <r>
    <x v="151"/>
    <x v="0"/>
    <x v="1"/>
    <x v="4"/>
    <x v="8"/>
    <n v="8951.2099999999991"/>
  </r>
  <r>
    <x v="151"/>
    <x v="0"/>
    <x v="1"/>
    <x v="4"/>
    <x v="9"/>
    <n v="4303.12"/>
  </r>
  <r>
    <x v="151"/>
    <x v="0"/>
    <x v="1"/>
    <x v="4"/>
    <x v="10"/>
    <n v="12647.41"/>
  </r>
  <r>
    <x v="151"/>
    <x v="0"/>
    <x v="1"/>
    <x v="4"/>
    <x v="11"/>
    <n v="34.67"/>
  </r>
  <r>
    <x v="151"/>
    <x v="0"/>
    <x v="1"/>
    <x v="4"/>
    <x v="12"/>
    <n v="52.9"/>
  </r>
  <r>
    <x v="151"/>
    <x v="0"/>
    <x v="1"/>
    <x v="4"/>
    <x v="13"/>
    <n v="359.81"/>
  </r>
  <r>
    <x v="151"/>
    <x v="0"/>
    <x v="1"/>
    <x v="4"/>
    <x v="14"/>
    <n v="1702.62"/>
  </r>
  <r>
    <x v="151"/>
    <x v="0"/>
    <x v="1"/>
    <x v="4"/>
    <x v="15"/>
    <n v="1696.87"/>
  </r>
  <r>
    <x v="151"/>
    <x v="0"/>
    <x v="1"/>
    <x v="4"/>
    <x v="16"/>
    <n v="5389.17"/>
  </r>
  <r>
    <x v="151"/>
    <x v="0"/>
    <x v="1"/>
    <x v="4"/>
    <x v="17"/>
    <n v="114.45"/>
  </r>
  <r>
    <x v="151"/>
    <x v="0"/>
    <x v="1"/>
    <x v="4"/>
    <x v="56"/>
    <n v="92.2"/>
  </r>
  <r>
    <x v="151"/>
    <x v="0"/>
    <x v="1"/>
    <x v="5"/>
    <x v="18"/>
    <n v="25967.68"/>
  </r>
  <r>
    <x v="151"/>
    <x v="0"/>
    <x v="1"/>
    <x v="5"/>
    <x v="20"/>
    <n v="31554.62"/>
  </r>
  <r>
    <x v="151"/>
    <x v="0"/>
    <x v="1"/>
    <x v="5"/>
    <x v="21"/>
    <n v="30855.599999999999"/>
  </r>
  <r>
    <x v="151"/>
    <x v="0"/>
    <x v="1"/>
    <x v="6"/>
    <x v="26"/>
    <n v="196.74"/>
  </r>
  <r>
    <x v="151"/>
    <x v="0"/>
    <x v="1"/>
    <x v="6"/>
    <x v="27"/>
    <n v="11015.04"/>
  </r>
  <r>
    <x v="151"/>
    <x v="0"/>
    <x v="1"/>
    <x v="6"/>
    <x v="59"/>
    <n v="4609.2"/>
  </r>
  <r>
    <x v="151"/>
    <x v="0"/>
    <x v="1"/>
    <x v="6"/>
    <x v="43"/>
    <n v="952.5"/>
  </r>
  <r>
    <x v="151"/>
    <x v="0"/>
    <x v="1"/>
    <x v="6"/>
    <x v="45"/>
    <n v="1600"/>
  </r>
  <r>
    <x v="151"/>
    <x v="0"/>
    <x v="1"/>
    <x v="7"/>
    <x v="43"/>
    <n v="2054.0300000000002"/>
  </r>
  <r>
    <x v="151"/>
    <x v="0"/>
    <x v="1"/>
    <x v="8"/>
    <x v="61"/>
    <n v="49896"/>
  </r>
  <r>
    <x v="151"/>
    <x v="0"/>
    <x v="1"/>
    <x v="8"/>
    <x v="48"/>
    <n v="12154.32"/>
  </r>
  <r>
    <x v="152"/>
    <x v="0"/>
    <x v="0"/>
    <x v="0"/>
    <x v="0"/>
    <n v="25087.8"/>
  </r>
  <r>
    <x v="152"/>
    <x v="0"/>
    <x v="0"/>
    <x v="1"/>
    <x v="0"/>
    <n v="-25087.8"/>
  </r>
  <r>
    <x v="152"/>
    <x v="0"/>
    <x v="0"/>
    <x v="2"/>
    <x v="1"/>
    <n v="753401.12"/>
  </r>
  <r>
    <x v="152"/>
    <x v="0"/>
    <x v="0"/>
    <x v="2"/>
    <x v="4"/>
    <n v="125"/>
  </r>
  <r>
    <x v="152"/>
    <x v="0"/>
    <x v="0"/>
    <x v="2"/>
    <x v="5"/>
    <n v="53304.03"/>
  </r>
  <r>
    <x v="152"/>
    <x v="0"/>
    <x v="0"/>
    <x v="3"/>
    <x v="1"/>
    <n v="363277.27"/>
  </r>
  <r>
    <x v="152"/>
    <x v="0"/>
    <x v="0"/>
    <x v="3"/>
    <x v="2"/>
    <n v="1199.3800000000001"/>
  </r>
  <r>
    <x v="152"/>
    <x v="0"/>
    <x v="0"/>
    <x v="3"/>
    <x v="5"/>
    <n v="559.97"/>
  </r>
  <r>
    <x v="152"/>
    <x v="0"/>
    <x v="0"/>
    <x v="4"/>
    <x v="6"/>
    <n v="518.80999999999995"/>
  </r>
  <r>
    <x v="152"/>
    <x v="0"/>
    <x v="0"/>
    <x v="4"/>
    <x v="55"/>
    <n v="6596.68"/>
  </r>
  <r>
    <x v="152"/>
    <x v="0"/>
    <x v="0"/>
    <x v="4"/>
    <x v="7"/>
    <n v="50095.839999999997"/>
  </r>
  <r>
    <x v="152"/>
    <x v="0"/>
    <x v="0"/>
    <x v="4"/>
    <x v="8"/>
    <n v="30120.27"/>
  </r>
  <r>
    <x v="152"/>
    <x v="0"/>
    <x v="0"/>
    <x v="4"/>
    <x v="9"/>
    <n v="119313.7"/>
  </r>
  <r>
    <x v="152"/>
    <x v="0"/>
    <x v="0"/>
    <x v="4"/>
    <x v="10"/>
    <n v="45609.98"/>
  </r>
  <r>
    <x v="152"/>
    <x v="0"/>
    <x v="0"/>
    <x v="4"/>
    <x v="11"/>
    <n v="2325.62"/>
  </r>
  <r>
    <x v="152"/>
    <x v="0"/>
    <x v="0"/>
    <x v="4"/>
    <x v="12"/>
    <n v="1498.93"/>
  </r>
  <r>
    <x v="152"/>
    <x v="0"/>
    <x v="0"/>
    <x v="4"/>
    <x v="13"/>
    <n v="3098.86"/>
  </r>
  <r>
    <x v="152"/>
    <x v="0"/>
    <x v="0"/>
    <x v="4"/>
    <x v="14"/>
    <n v="8675.4"/>
  </r>
  <r>
    <x v="152"/>
    <x v="0"/>
    <x v="0"/>
    <x v="4"/>
    <x v="15"/>
    <n v="128101.67"/>
  </r>
  <r>
    <x v="152"/>
    <x v="0"/>
    <x v="0"/>
    <x v="4"/>
    <x v="16"/>
    <n v="131477.75"/>
  </r>
  <r>
    <x v="152"/>
    <x v="0"/>
    <x v="0"/>
    <x v="5"/>
    <x v="18"/>
    <n v="89425.01"/>
  </r>
  <r>
    <x v="152"/>
    <x v="0"/>
    <x v="0"/>
    <x v="5"/>
    <x v="19"/>
    <n v="2211.9299999999998"/>
  </r>
  <r>
    <x v="152"/>
    <x v="0"/>
    <x v="0"/>
    <x v="5"/>
    <x v="20"/>
    <n v="54901.72"/>
  </r>
  <r>
    <x v="152"/>
    <x v="0"/>
    <x v="0"/>
    <x v="5"/>
    <x v="21"/>
    <n v="5897.63"/>
  </r>
  <r>
    <x v="152"/>
    <x v="0"/>
    <x v="0"/>
    <x v="5"/>
    <x v="22"/>
    <n v="13402.3"/>
  </r>
  <r>
    <x v="152"/>
    <x v="0"/>
    <x v="0"/>
    <x v="6"/>
    <x v="23"/>
    <n v="14689.99"/>
  </r>
  <r>
    <x v="152"/>
    <x v="0"/>
    <x v="0"/>
    <x v="6"/>
    <x v="25"/>
    <n v="3679.79"/>
  </r>
  <r>
    <x v="152"/>
    <x v="0"/>
    <x v="0"/>
    <x v="6"/>
    <x v="27"/>
    <n v="161044.1"/>
  </r>
  <r>
    <x v="152"/>
    <x v="0"/>
    <x v="0"/>
    <x v="6"/>
    <x v="33"/>
    <n v="29745.27"/>
  </r>
  <r>
    <x v="152"/>
    <x v="0"/>
    <x v="0"/>
    <x v="6"/>
    <x v="36"/>
    <n v="5500"/>
  </r>
  <r>
    <x v="152"/>
    <x v="0"/>
    <x v="0"/>
    <x v="6"/>
    <x v="37"/>
    <n v="43275.26"/>
  </r>
  <r>
    <x v="152"/>
    <x v="0"/>
    <x v="0"/>
    <x v="6"/>
    <x v="38"/>
    <n v="6279.25"/>
  </r>
  <r>
    <x v="152"/>
    <x v="0"/>
    <x v="0"/>
    <x v="6"/>
    <x v="53"/>
    <n v="321.19"/>
  </r>
  <r>
    <x v="152"/>
    <x v="0"/>
    <x v="0"/>
    <x v="6"/>
    <x v="45"/>
    <n v="58743.26"/>
  </r>
  <r>
    <x v="152"/>
    <x v="0"/>
    <x v="0"/>
    <x v="7"/>
    <x v="43"/>
    <n v="6660.17"/>
  </r>
  <r>
    <x v="152"/>
    <x v="0"/>
    <x v="0"/>
    <x v="8"/>
    <x v="72"/>
    <n v="41126.68"/>
  </r>
  <r>
    <x v="152"/>
    <x v="0"/>
    <x v="0"/>
    <x v="8"/>
    <x v="64"/>
    <n v="2076.36"/>
  </r>
  <r>
    <x v="152"/>
    <x v="0"/>
    <x v="1"/>
    <x v="2"/>
    <x v="1"/>
    <n v="7571.95"/>
  </r>
  <r>
    <x v="152"/>
    <x v="0"/>
    <x v="1"/>
    <x v="3"/>
    <x v="1"/>
    <n v="25611.72"/>
  </r>
  <r>
    <x v="152"/>
    <x v="0"/>
    <x v="1"/>
    <x v="3"/>
    <x v="2"/>
    <n v="57076.65"/>
  </r>
  <r>
    <x v="152"/>
    <x v="0"/>
    <x v="1"/>
    <x v="3"/>
    <x v="4"/>
    <n v="333.32"/>
  </r>
  <r>
    <x v="152"/>
    <x v="0"/>
    <x v="1"/>
    <x v="3"/>
    <x v="5"/>
    <n v="1616.76"/>
  </r>
  <r>
    <x v="152"/>
    <x v="0"/>
    <x v="1"/>
    <x v="4"/>
    <x v="55"/>
    <n v="2.4300000000000002"/>
  </r>
  <r>
    <x v="152"/>
    <x v="0"/>
    <x v="1"/>
    <x v="4"/>
    <x v="7"/>
    <n v="579.24"/>
  </r>
  <r>
    <x v="152"/>
    <x v="0"/>
    <x v="1"/>
    <x v="4"/>
    <x v="8"/>
    <n v="5005.22"/>
  </r>
  <r>
    <x v="152"/>
    <x v="0"/>
    <x v="1"/>
    <x v="4"/>
    <x v="9"/>
    <n v="3280.08"/>
  </r>
  <r>
    <x v="152"/>
    <x v="0"/>
    <x v="1"/>
    <x v="4"/>
    <x v="10"/>
    <n v="2015.57"/>
  </r>
  <r>
    <x v="152"/>
    <x v="0"/>
    <x v="1"/>
    <x v="4"/>
    <x v="11"/>
    <n v="17.02"/>
  </r>
  <r>
    <x v="152"/>
    <x v="0"/>
    <x v="1"/>
    <x v="4"/>
    <x v="12"/>
    <n v="160.88"/>
  </r>
  <r>
    <x v="152"/>
    <x v="0"/>
    <x v="1"/>
    <x v="4"/>
    <x v="13"/>
    <n v="131.57"/>
  </r>
  <r>
    <x v="152"/>
    <x v="0"/>
    <x v="1"/>
    <x v="4"/>
    <x v="14"/>
    <n v="335.66"/>
  </r>
  <r>
    <x v="152"/>
    <x v="0"/>
    <x v="1"/>
    <x v="4"/>
    <x v="15"/>
    <n v="202.47"/>
  </r>
  <r>
    <x v="152"/>
    <x v="0"/>
    <x v="1"/>
    <x v="4"/>
    <x v="16"/>
    <n v="11318"/>
  </r>
  <r>
    <x v="152"/>
    <x v="0"/>
    <x v="1"/>
    <x v="5"/>
    <x v="18"/>
    <n v="9837"/>
  </r>
  <r>
    <x v="152"/>
    <x v="0"/>
    <x v="1"/>
    <x v="5"/>
    <x v="20"/>
    <n v="2371.6799999999998"/>
  </r>
  <r>
    <x v="152"/>
    <x v="0"/>
    <x v="1"/>
    <x v="6"/>
    <x v="27"/>
    <n v="10751.87"/>
  </r>
  <r>
    <x v="152"/>
    <x v="0"/>
    <x v="1"/>
    <x v="7"/>
    <x v="43"/>
    <n v="3845.03"/>
  </r>
  <r>
    <x v="153"/>
    <x v="0"/>
    <x v="0"/>
    <x v="0"/>
    <x v="0"/>
    <n v="7895.69"/>
  </r>
  <r>
    <x v="153"/>
    <x v="0"/>
    <x v="0"/>
    <x v="1"/>
    <x v="0"/>
    <n v="-36005.53"/>
  </r>
  <r>
    <x v="153"/>
    <x v="0"/>
    <x v="0"/>
    <x v="2"/>
    <x v="1"/>
    <n v="755003.65"/>
  </r>
  <r>
    <x v="153"/>
    <x v="0"/>
    <x v="0"/>
    <x v="2"/>
    <x v="2"/>
    <n v="12590.5"/>
  </r>
  <r>
    <x v="153"/>
    <x v="0"/>
    <x v="0"/>
    <x v="2"/>
    <x v="3"/>
    <n v="13587.52"/>
  </r>
  <r>
    <x v="153"/>
    <x v="0"/>
    <x v="0"/>
    <x v="2"/>
    <x v="4"/>
    <n v="3750"/>
  </r>
  <r>
    <x v="153"/>
    <x v="0"/>
    <x v="0"/>
    <x v="2"/>
    <x v="5"/>
    <n v="14132.3"/>
  </r>
  <r>
    <x v="153"/>
    <x v="0"/>
    <x v="0"/>
    <x v="3"/>
    <x v="1"/>
    <n v="311639.28000000003"/>
  </r>
  <r>
    <x v="153"/>
    <x v="0"/>
    <x v="0"/>
    <x v="3"/>
    <x v="2"/>
    <n v="17120.009999999998"/>
  </r>
  <r>
    <x v="153"/>
    <x v="0"/>
    <x v="0"/>
    <x v="3"/>
    <x v="3"/>
    <n v="10510.76"/>
  </r>
  <r>
    <x v="153"/>
    <x v="0"/>
    <x v="0"/>
    <x v="4"/>
    <x v="7"/>
    <n v="62154.02"/>
  </r>
  <r>
    <x v="153"/>
    <x v="0"/>
    <x v="0"/>
    <x v="4"/>
    <x v="8"/>
    <n v="24379.58"/>
  </r>
  <r>
    <x v="153"/>
    <x v="0"/>
    <x v="0"/>
    <x v="4"/>
    <x v="9"/>
    <n v="123431.49"/>
  </r>
  <r>
    <x v="153"/>
    <x v="0"/>
    <x v="0"/>
    <x v="4"/>
    <x v="10"/>
    <n v="43027.43"/>
  </r>
  <r>
    <x v="153"/>
    <x v="0"/>
    <x v="0"/>
    <x v="4"/>
    <x v="69"/>
    <n v="-400"/>
  </r>
  <r>
    <x v="153"/>
    <x v="0"/>
    <x v="0"/>
    <x v="4"/>
    <x v="11"/>
    <n v="320.64999999999998"/>
  </r>
  <r>
    <x v="153"/>
    <x v="0"/>
    <x v="0"/>
    <x v="4"/>
    <x v="12"/>
    <n v="197.53"/>
  </r>
  <r>
    <x v="153"/>
    <x v="0"/>
    <x v="0"/>
    <x v="4"/>
    <x v="13"/>
    <n v="3837.75"/>
  </r>
  <r>
    <x v="153"/>
    <x v="0"/>
    <x v="0"/>
    <x v="4"/>
    <x v="14"/>
    <n v="9834.5300000000007"/>
  </r>
  <r>
    <x v="153"/>
    <x v="0"/>
    <x v="0"/>
    <x v="4"/>
    <x v="15"/>
    <n v="133289.35"/>
  </r>
  <r>
    <x v="153"/>
    <x v="0"/>
    <x v="0"/>
    <x v="4"/>
    <x v="16"/>
    <n v="112857.34"/>
  </r>
  <r>
    <x v="153"/>
    <x v="0"/>
    <x v="0"/>
    <x v="5"/>
    <x v="18"/>
    <n v="126110.43"/>
  </r>
  <r>
    <x v="153"/>
    <x v="0"/>
    <x v="0"/>
    <x v="5"/>
    <x v="19"/>
    <n v="40145.24"/>
  </r>
  <r>
    <x v="153"/>
    <x v="0"/>
    <x v="0"/>
    <x v="5"/>
    <x v="20"/>
    <n v="44017.93"/>
  </r>
  <r>
    <x v="153"/>
    <x v="0"/>
    <x v="0"/>
    <x v="5"/>
    <x v="21"/>
    <n v="2029.45"/>
  </r>
  <r>
    <x v="153"/>
    <x v="0"/>
    <x v="0"/>
    <x v="6"/>
    <x v="23"/>
    <n v="39"/>
  </r>
  <r>
    <x v="153"/>
    <x v="0"/>
    <x v="0"/>
    <x v="6"/>
    <x v="24"/>
    <n v="960.25"/>
  </r>
  <r>
    <x v="153"/>
    <x v="0"/>
    <x v="0"/>
    <x v="6"/>
    <x v="26"/>
    <n v="5324.97"/>
  </r>
  <r>
    <x v="153"/>
    <x v="0"/>
    <x v="0"/>
    <x v="6"/>
    <x v="27"/>
    <n v="28108.22"/>
  </r>
  <r>
    <x v="153"/>
    <x v="0"/>
    <x v="0"/>
    <x v="6"/>
    <x v="28"/>
    <n v="446.5"/>
  </r>
  <r>
    <x v="153"/>
    <x v="0"/>
    <x v="0"/>
    <x v="6"/>
    <x v="29"/>
    <n v="2926.97"/>
  </r>
  <r>
    <x v="153"/>
    <x v="0"/>
    <x v="0"/>
    <x v="6"/>
    <x v="33"/>
    <n v="12444.07"/>
  </r>
  <r>
    <x v="153"/>
    <x v="0"/>
    <x v="0"/>
    <x v="6"/>
    <x v="34"/>
    <n v="300.60000000000002"/>
  </r>
  <r>
    <x v="153"/>
    <x v="0"/>
    <x v="0"/>
    <x v="6"/>
    <x v="35"/>
    <n v="27339.200000000001"/>
  </r>
  <r>
    <x v="153"/>
    <x v="0"/>
    <x v="0"/>
    <x v="6"/>
    <x v="36"/>
    <n v="4772.66"/>
  </r>
  <r>
    <x v="153"/>
    <x v="0"/>
    <x v="0"/>
    <x v="6"/>
    <x v="59"/>
    <n v="12404.59"/>
  </r>
  <r>
    <x v="153"/>
    <x v="0"/>
    <x v="0"/>
    <x v="6"/>
    <x v="51"/>
    <n v="10393.56"/>
  </r>
  <r>
    <x v="153"/>
    <x v="0"/>
    <x v="0"/>
    <x v="6"/>
    <x v="52"/>
    <n v="261216.44"/>
  </r>
  <r>
    <x v="153"/>
    <x v="0"/>
    <x v="0"/>
    <x v="6"/>
    <x v="37"/>
    <n v="68433.73"/>
  </r>
  <r>
    <x v="153"/>
    <x v="0"/>
    <x v="0"/>
    <x v="6"/>
    <x v="38"/>
    <n v="41783.4"/>
  </r>
  <r>
    <x v="153"/>
    <x v="0"/>
    <x v="0"/>
    <x v="6"/>
    <x v="39"/>
    <n v="385.88"/>
  </r>
  <r>
    <x v="153"/>
    <x v="0"/>
    <x v="0"/>
    <x v="6"/>
    <x v="43"/>
    <n v="699.03"/>
  </r>
  <r>
    <x v="153"/>
    <x v="0"/>
    <x v="0"/>
    <x v="6"/>
    <x v="44"/>
    <n v="111530.78"/>
  </r>
  <r>
    <x v="153"/>
    <x v="0"/>
    <x v="0"/>
    <x v="6"/>
    <x v="45"/>
    <n v="93413.69"/>
  </r>
  <r>
    <x v="153"/>
    <x v="0"/>
    <x v="0"/>
    <x v="6"/>
    <x v="46"/>
    <n v="6138.34"/>
  </r>
  <r>
    <x v="153"/>
    <x v="0"/>
    <x v="0"/>
    <x v="7"/>
    <x v="43"/>
    <n v="1750.32"/>
  </r>
  <r>
    <x v="153"/>
    <x v="0"/>
    <x v="0"/>
    <x v="8"/>
    <x v="62"/>
    <n v="2242.56"/>
  </r>
  <r>
    <x v="153"/>
    <x v="0"/>
    <x v="0"/>
    <x v="8"/>
    <x v="63"/>
    <n v="4100"/>
  </r>
  <r>
    <x v="153"/>
    <x v="0"/>
    <x v="0"/>
    <x v="8"/>
    <x v="47"/>
    <n v="4423.6000000000004"/>
  </r>
  <r>
    <x v="153"/>
    <x v="0"/>
    <x v="1"/>
    <x v="0"/>
    <x v="0"/>
    <n v="28109.84"/>
  </r>
  <r>
    <x v="153"/>
    <x v="0"/>
    <x v="1"/>
    <x v="2"/>
    <x v="1"/>
    <n v="60300"/>
  </r>
  <r>
    <x v="153"/>
    <x v="0"/>
    <x v="1"/>
    <x v="2"/>
    <x v="4"/>
    <n v="12958.63"/>
  </r>
  <r>
    <x v="153"/>
    <x v="0"/>
    <x v="1"/>
    <x v="3"/>
    <x v="1"/>
    <n v="31017"/>
  </r>
  <r>
    <x v="153"/>
    <x v="0"/>
    <x v="1"/>
    <x v="3"/>
    <x v="3"/>
    <n v="443.1"/>
  </r>
  <r>
    <x v="153"/>
    <x v="0"/>
    <x v="1"/>
    <x v="3"/>
    <x v="4"/>
    <n v="4662"/>
  </r>
  <r>
    <x v="153"/>
    <x v="0"/>
    <x v="1"/>
    <x v="4"/>
    <x v="7"/>
    <n v="822.32"/>
  </r>
  <r>
    <x v="153"/>
    <x v="0"/>
    <x v="1"/>
    <x v="4"/>
    <x v="8"/>
    <n v="2886.83"/>
  </r>
  <r>
    <x v="153"/>
    <x v="0"/>
    <x v="1"/>
    <x v="4"/>
    <x v="9"/>
    <n v="2009.48"/>
  </r>
  <r>
    <x v="153"/>
    <x v="0"/>
    <x v="1"/>
    <x v="4"/>
    <x v="10"/>
    <n v="3574.02"/>
  </r>
  <r>
    <x v="153"/>
    <x v="0"/>
    <x v="1"/>
    <x v="4"/>
    <x v="11"/>
    <n v="3.21"/>
  </r>
  <r>
    <x v="153"/>
    <x v="0"/>
    <x v="1"/>
    <x v="4"/>
    <x v="12"/>
    <n v="4.8"/>
  </r>
  <r>
    <x v="153"/>
    <x v="0"/>
    <x v="1"/>
    <x v="4"/>
    <x v="13"/>
    <n v="8.2200000000000006"/>
  </r>
  <r>
    <x v="153"/>
    <x v="0"/>
    <x v="1"/>
    <x v="4"/>
    <x v="14"/>
    <n v="231.27"/>
  </r>
  <r>
    <x v="153"/>
    <x v="0"/>
    <x v="1"/>
    <x v="4"/>
    <x v="15"/>
    <n v="205.15"/>
  </r>
  <r>
    <x v="153"/>
    <x v="0"/>
    <x v="1"/>
    <x v="4"/>
    <x v="16"/>
    <n v="939"/>
  </r>
  <r>
    <x v="153"/>
    <x v="0"/>
    <x v="1"/>
    <x v="5"/>
    <x v="18"/>
    <n v="7341.46"/>
  </r>
  <r>
    <x v="153"/>
    <x v="0"/>
    <x v="1"/>
    <x v="5"/>
    <x v="19"/>
    <n v="760.74"/>
  </r>
  <r>
    <x v="153"/>
    <x v="0"/>
    <x v="1"/>
    <x v="5"/>
    <x v="22"/>
    <n v="12018.51"/>
  </r>
  <r>
    <x v="153"/>
    <x v="0"/>
    <x v="1"/>
    <x v="6"/>
    <x v="57"/>
    <n v="15000"/>
  </r>
  <r>
    <x v="153"/>
    <x v="0"/>
    <x v="1"/>
    <x v="6"/>
    <x v="26"/>
    <n v="3397"/>
  </r>
  <r>
    <x v="153"/>
    <x v="0"/>
    <x v="1"/>
    <x v="6"/>
    <x v="27"/>
    <n v="45999.9"/>
  </r>
  <r>
    <x v="153"/>
    <x v="0"/>
    <x v="1"/>
    <x v="6"/>
    <x v="44"/>
    <n v="5500"/>
  </r>
  <r>
    <x v="154"/>
    <x v="0"/>
    <x v="0"/>
    <x v="0"/>
    <x v="0"/>
    <n v="66188.7"/>
  </r>
  <r>
    <x v="154"/>
    <x v="0"/>
    <x v="0"/>
    <x v="1"/>
    <x v="0"/>
    <n v="-66188.7"/>
  </r>
  <r>
    <x v="154"/>
    <x v="0"/>
    <x v="0"/>
    <x v="2"/>
    <x v="1"/>
    <n v="1508671.96"/>
  </r>
  <r>
    <x v="154"/>
    <x v="0"/>
    <x v="0"/>
    <x v="2"/>
    <x v="2"/>
    <n v="19964.28"/>
  </r>
  <r>
    <x v="154"/>
    <x v="0"/>
    <x v="0"/>
    <x v="2"/>
    <x v="3"/>
    <n v="5563.92"/>
  </r>
  <r>
    <x v="154"/>
    <x v="0"/>
    <x v="0"/>
    <x v="2"/>
    <x v="4"/>
    <n v="2015.08"/>
  </r>
  <r>
    <x v="154"/>
    <x v="0"/>
    <x v="0"/>
    <x v="3"/>
    <x v="1"/>
    <n v="615414.89"/>
  </r>
  <r>
    <x v="154"/>
    <x v="0"/>
    <x v="0"/>
    <x v="3"/>
    <x v="2"/>
    <n v="11875"/>
  </r>
  <r>
    <x v="154"/>
    <x v="0"/>
    <x v="0"/>
    <x v="3"/>
    <x v="3"/>
    <n v="12704.27"/>
  </r>
  <r>
    <x v="154"/>
    <x v="0"/>
    <x v="0"/>
    <x v="4"/>
    <x v="6"/>
    <n v="430.95"/>
  </r>
  <r>
    <x v="154"/>
    <x v="0"/>
    <x v="0"/>
    <x v="4"/>
    <x v="55"/>
    <n v="485.34"/>
  </r>
  <r>
    <x v="154"/>
    <x v="0"/>
    <x v="0"/>
    <x v="4"/>
    <x v="7"/>
    <n v="114704.87"/>
  </r>
  <r>
    <x v="154"/>
    <x v="0"/>
    <x v="0"/>
    <x v="4"/>
    <x v="8"/>
    <n v="46014.35"/>
  </r>
  <r>
    <x v="154"/>
    <x v="0"/>
    <x v="0"/>
    <x v="4"/>
    <x v="9"/>
    <n v="234541.91"/>
  </r>
  <r>
    <x v="154"/>
    <x v="0"/>
    <x v="0"/>
    <x v="4"/>
    <x v="10"/>
    <n v="81482.5"/>
  </r>
  <r>
    <x v="154"/>
    <x v="0"/>
    <x v="0"/>
    <x v="4"/>
    <x v="11"/>
    <n v="2788.55"/>
  </r>
  <r>
    <x v="154"/>
    <x v="0"/>
    <x v="0"/>
    <x v="4"/>
    <x v="12"/>
    <n v="1267.79"/>
  </r>
  <r>
    <x v="154"/>
    <x v="0"/>
    <x v="0"/>
    <x v="4"/>
    <x v="13"/>
    <n v="6923.48"/>
  </r>
  <r>
    <x v="154"/>
    <x v="0"/>
    <x v="0"/>
    <x v="4"/>
    <x v="14"/>
    <n v="16234.56"/>
  </r>
  <r>
    <x v="154"/>
    <x v="0"/>
    <x v="0"/>
    <x v="4"/>
    <x v="15"/>
    <n v="232867.21"/>
  </r>
  <r>
    <x v="154"/>
    <x v="0"/>
    <x v="0"/>
    <x v="4"/>
    <x v="16"/>
    <n v="257876.31"/>
  </r>
  <r>
    <x v="154"/>
    <x v="0"/>
    <x v="0"/>
    <x v="4"/>
    <x v="17"/>
    <n v="3968.49"/>
  </r>
  <r>
    <x v="154"/>
    <x v="0"/>
    <x v="0"/>
    <x v="4"/>
    <x v="56"/>
    <n v="3514.8"/>
  </r>
  <r>
    <x v="154"/>
    <x v="0"/>
    <x v="0"/>
    <x v="5"/>
    <x v="18"/>
    <n v="128809.06"/>
  </r>
  <r>
    <x v="154"/>
    <x v="0"/>
    <x v="0"/>
    <x v="5"/>
    <x v="19"/>
    <n v="35072.82"/>
  </r>
  <r>
    <x v="154"/>
    <x v="0"/>
    <x v="0"/>
    <x v="5"/>
    <x v="20"/>
    <n v="45995.24"/>
  </r>
  <r>
    <x v="154"/>
    <x v="0"/>
    <x v="0"/>
    <x v="5"/>
    <x v="21"/>
    <n v="7637.4"/>
  </r>
  <r>
    <x v="154"/>
    <x v="0"/>
    <x v="0"/>
    <x v="5"/>
    <x v="22"/>
    <n v="27794.01"/>
  </r>
  <r>
    <x v="154"/>
    <x v="0"/>
    <x v="0"/>
    <x v="6"/>
    <x v="23"/>
    <n v="515.12"/>
  </r>
  <r>
    <x v="154"/>
    <x v="0"/>
    <x v="0"/>
    <x v="6"/>
    <x v="24"/>
    <n v="3823.96"/>
  </r>
  <r>
    <x v="154"/>
    <x v="0"/>
    <x v="0"/>
    <x v="6"/>
    <x v="26"/>
    <n v="519.97"/>
  </r>
  <r>
    <x v="154"/>
    <x v="0"/>
    <x v="0"/>
    <x v="6"/>
    <x v="27"/>
    <n v="93301.2"/>
  </r>
  <r>
    <x v="154"/>
    <x v="0"/>
    <x v="0"/>
    <x v="6"/>
    <x v="28"/>
    <n v="2859.5"/>
  </r>
  <r>
    <x v="154"/>
    <x v="0"/>
    <x v="0"/>
    <x v="6"/>
    <x v="29"/>
    <n v="1130"/>
  </r>
  <r>
    <x v="154"/>
    <x v="0"/>
    <x v="0"/>
    <x v="6"/>
    <x v="30"/>
    <n v="7080.29"/>
  </r>
  <r>
    <x v="154"/>
    <x v="0"/>
    <x v="0"/>
    <x v="6"/>
    <x v="33"/>
    <n v="33808.339999999997"/>
  </r>
  <r>
    <x v="154"/>
    <x v="0"/>
    <x v="0"/>
    <x v="6"/>
    <x v="34"/>
    <n v="12764.7"/>
  </r>
  <r>
    <x v="154"/>
    <x v="0"/>
    <x v="0"/>
    <x v="6"/>
    <x v="35"/>
    <n v="28841"/>
  </r>
  <r>
    <x v="154"/>
    <x v="0"/>
    <x v="0"/>
    <x v="6"/>
    <x v="59"/>
    <n v="13030.54"/>
  </r>
  <r>
    <x v="154"/>
    <x v="0"/>
    <x v="0"/>
    <x v="6"/>
    <x v="37"/>
    <n v="75671.87"/>
  </r>
  <r>
    <x v="154"/>
    <x v="0"/>
    <x v="0"/>
    <x v="6"/>
    <x v="38"/>
    <n v="19217.04"/>
  </r>
  <r>
    <x v="154"/>
    <x v="0"/>
    <x v="0"/>
    <x v="6"/>
    <x v="39"/>
    <n v="35"/>
  </r>
  <r>
    <x v="154"/>
    <x v="0"/>
    <x v="0"/>
    <x v="6"/>
    <x v="41"/>
    <n v="13235.98"/>
  </r>
  <r>
    <x v="154"/>
    <x v="0"/>
    <x v="0"/>
    <x v="6"/>
    <x v="42"/>
    <n v="4725"/>
  </r>
  <r>
    <x v="154"/>
    <x v="0"/>
    <x v="0"/>
    <x v="6"/>
    <x v="43"/>
    <n v="8294.2000000000007"/>
  </r>
  <r>
    <x v="154"/>
    <x v="0"/>
    <x v="0"/>
    <x v="6"/>
    <x v="44"/>
    <n v="105484.66"/>
  </r>
  <r>
    <x v="154"/>
    <x v="0"/>
    <x v="0"/>
    <x v="6"/>
    <x v="60"/>
    <n v="21024.400000000001"/>
  </r>
  <r>
    <x v="154"/>
    <x v="0"/>
    <x v="0"/>
    <x v="6"/>
    <x v="45"/>
    <n v="43896.73"/>
  </r>
  <r>
    <x v="154"/>
    <x v="0"/>
    <x v="0"/>
    <x v="6"/>
    <x v="46"/>
    <n v="4811.16"/>
  </r>
  <r>
    <x v="154"/>
    <x v="0"/>
    <x v="0"/>
    <x v="7"/>
    <x v="43"/>
    <n v="1550.65"/>
  </r>
  <r>
    <x v="154"/>
    <x v="0"/>
    <x v="0"/>
    <x v="8"/>
    <x v="64"/>
    <n v="21787.62"/>
  </r>
  <r>
    <x v="154"/>
    <x v="0"/>
    <x v="1"/>
    <x v="2"/>
    <x v="1"/>
    <n v="115901.99"/>
  </r>
  <r>
    <x v="154"/>
    <x v="0"/>
    <x v="1"/>
    <x v="2"/>
    <x v="2"/>
    <n v="260"/>
  </r>
  <r>
    <x v="154"/>
    <x v="0"/>
    <x v="1"/>
    <x v="2"/>
    <x v="4"/>
    <n v="31002.75"/>
  </r>
  <r>
    <x v="154"/>
    <x v="0"/>
    <x v="1"/>
    <x v="3"/>
    <x v="1"/>
    <n v="13541.17"/>
  </r>
  <r>
    <x v="154"/>
    <x v="0"/>
    <x v="1"/>
    <x v="3"/>
    <x v="4"/>
    <n v="73579.429999999993"/>
  </r>
  <r>
    <x v="154"/>
    <x v="0"/>
    <x v="1"/>
    <x v="4"/>
    <x v="6"/>
    <n v="33.42"/>
  </r>
  <r>
    <x v="154"/>
    <x v="0"/>
    <x v="1"/>
    <x v="4"/>
    <x v="55"/>
    <n v="19.41"/>
  </r>
  <r>
    <x v="154"/>
    <x v="0"/>
    <x v="1"/>
    <x v="4"/>
    <x v="7"/>
    <n v="11024.21"/>
  </r>
  <r>
    <x v="154"/>
    <x v="0"/>
    <x v="1"/>
    <x v="4"/>
    <x v="8"/>
    <n v="6503.51"/>
  </r>
  <r>
    <x v="154"/>
    <x v="0"/>
    <x v="1"/>
    <x v="4"/>
    <x v="9"/>
    <n v="22774.15"/>
  </r>
  <r>
    <x v="154"/>
    <x v="0"/>
    <x v="1"/>
    <x v="4"/>
    <x v="10"/>
    <n v="7316.4"/>
  </r>
  <r>
    <x v="154"/>
    <x v="0"/>
    <x v="1"/>
    <x v="4"/>
    <x v="11"/>
    <n v="270.92"/>
  </r>
  <r>
    <x v="154"/>
    <x v="0"/>
    <x v="1"/>
    <x v="4"/>
    <x v="12"/>
    <n v="165.57"/>
  </r>
  <r>
    <x v="154"/>
    <x v="0"/>
    <x v="1"/>
    <x v="4"/>
    <x v="13"/>
    <n v="529.66999999999996"/>
  </r>
  <r>
    <x v="154"/>
    <x v="0"/>
    <x v="1"/>
    <x v="4"/>
    <x v="14"/>
    <n v="1507.56"/>
  </r>
  <r>
    <x v="154"/>
    <x v="0"/>
    <x v="1"/>
    <x v="4"/>
    <x v="15"/>
    <n v="18069.23"/>
  </r>
  <r>
    <x v="154"/>
    <x v="0"/>
    <x v="1"/>
    <x v="4"/>
    <x v="16"/>
    <n v="10081.49"/>
  </r>
  <r>
    <x v="154"/>
    <x v="0"/>
    <x v="1"/>
    <x v="4"/>
    <x v="17"/>
    <n v="202.41"/>
  </r>
  <r>
    <x v="154"/>
    <x v="0"/>
    <x v="1"/>
    <x v="4"/>
    <x v="56"/>
    <n v="119.19"/>
  </r>
  <r>
    <x v="154"/>
    <x v="0"/>
    <x v="1"/>
    <x v="5"/>
    <x v="18"/>
    <n v="21799.43"/>
  </r>
  <r>
    <x v="154"/>
    <x v="0"/>
    <x v="1"/>
    <x v="6"/>
    <x v="27"/>
    <n v="13129.91"/>
  </r>
  <r>
    <x v="154"/>
    <x v="0"/>
    <x v="1"/>
    <x v="6"/>
    <x v="59"/>
    <n v="875"/>
  </r>
  <r>
    <x v="154"/>
    <x v="0"/>
    <x v="1"/>
    <x v="6"/>
    <x v="38"/>
    <n v="465.5"/>
  </r>
  <r>
    <x v="154"/>
    <x v="0"/>
    <x v="1"/>
    <x v="6"/>
    <x v="43"/>
    <n v="60"/>
  </r>
  <r>
    <x v="154"/>
    <x v="0"/>
    <x v="1"/>
    <x v="6"/>
    <x v="46"/>
    <n v="80"/>
  </r>
  <r>
    <x v="154"/>
    <x v="0"/>
    <x v="1"/>
    <x v="7"/>
    <x v="43"/>
    <n v="3143.75"/>
  </r>
  <r>
    <x v="155"/>
    <x v="0"/>
    <x v="0"/>
    <x v="0"/>
    <x v="0"/>
    <n v="26443.86"/>
  </r>
  <r>
    <x v="155"/>
    <x v="0"/>
    <x v="0"/>
    <x v="1"/>
    <x v="0"/>
    <n v="-26443.86"/>
  </r>
  <r>
    <x v="155"/>
    <x v="0"/>
    <x v="0"/>
    <x v="2"/>
    <x v="1"/>
    <n v="1371564.72"/>
  </r>
  <r>
    <x v="155"/>
    <x v="0"/>
    <x v="0"/>
    <x v="2"/>
    <x v="2"/>
    <n v="51630.96"/>
  </r>
  <r>
    <x v="155"/>
    <x v="0"/>
    <x v="0"/>
    <x v="2"/>
    <x v="3"/>
    <n v="19099.02"/>
  </r>
  <r>
    <x v="155"/>
    <x v="0"/>
    <x v="0"/>
    <x v="2"/>
    <x v="4"/>
    <n v="2595.5"/>
  </r>
  <r>
    <x v="155"/>
    <x v="0"/>
    <x v="0"/>
    <x v="3"/>
    <x v="1"/>
    <n v="416171.66"/>
  </r>
  <r>
    <x v="155"/>
    <x v="0"/>
    <x v="0"/>
    <x v="3"/>
    <x v="2"/>
    <n v="15990.71"/>
  </r>
  <r>
    <x v="155"/>
    <x v="0"/>
    <x v="0"/>
    <x v="3"/>
    <x v="3"/>
    <n v="1840.86"/>
  </r>
  <r>
    <x v="155"/>
    <x v="0"/>
    <x v="0"/>
    <x v="4"/>
    <x v="7"/>
    <n v="109289.29"/>
  </r>
  <r>
    <x v="155"/>
    <x v="0"/>
    <x v="0"/>
    <x v="4"/>
    <x v="8"/>
    <n v="33370.18"/>
  </r>
  <r>
    <x v="155"/>
    <x v="0"/>
    <x v="0"/>
    <x v="4"/>
    <x v="9"/>
    <n v="212111.57"/>
  </r>
  <r>
    <x v="155"/>
    <x v="0"/>
    <x v="0"/>
    <x v="4"/>
    <x v="10"/>
    <n v="56634.28"/>
  </r>
  <r>
    <x v="155"/>
    <x v="0"/>
    <x v="0"/>
    <x v="4"/>
    <x v="11"/>
    <n v="6452.78"/>
  </r>
  <r>
    <x v="155"/>
    <x v="0"/>
    <x v="0"/>
    <x v="4"/>
    <x v="12"/>
    <n v="1199.3800000000001"/>
  </r>
  <r>
    <x v="155"/>
    <x v="0"/>
    <x v="0"/>
    <x v="4"/>
    <x v="13"/>
    <n v="6787.77"/>
  </r>
  <r>
    <x v="155"/>
    <x v="0"/>
    <x v="0"/>
    <x v="4"/>
    <x v="14"/>
    <n v="12021.61"/>
  </r>
  <r>
    <x v="155"/>
    <x v="0"/>
    <x v="0"/>
    <x v="4"/>
    <x v="15"/>
    <n v="209694.14"/>
  </r>
  <r>
    <x v="155"/>
    <x v="0"/>
    <x v="0"/>
    <x v="4"/>
    <x v="16"/>
    <n v="157773.25"/>
  </r>
  <r>
    <x v="155"/>
    <x v="0"/>
    <x v="0"/>
    <x v="4"/>
    <x v="17"/>
    <n v="-612.54999999999995"/>
  </r>
  <r>
    <x v="155"/>
    <x v="0"/>
    <x v="0"/>
    <x v="5"/>
    <x v="18"/>
    <n v="73356.98"/>
  </r>
  <r>
    <x v="155"/>
    <x v="0"/>
    <x v="0"/>
    <x v="5"/>
    <x v="19"/>
    <n v="2390.4699999999998"/>
  </r>
  <r>
    <x v="155"/>
    <x v="0"/>
    <x v="0"/>
    <x v="5"/>
    <x v="20"/>
    <n v="52571.43"/>
  </r>
  <r>
    <x v="155"/>
    <x v="0"/>
    <x v="0"/>
    <x v="5"/>
    <x v="21"/>
    <n v="28956.880000000001"/>
  </r>
  <r>
    <x v="155"/>
    <x v="0"/>
    <x v="0"/>
    <x v="5"/>
    <x v="22"/>
    <n v="15202.78"/>
  </r>
  <r>
    <x v="155"/>
    <x v="0"/>
    <x v="0"/>
    <x v="6"/>
    <x v="23"/>
    <n v="1509.11"/>
  </r>
  <r>
    <x v="155"/>
    <x v="0"/>
    <x v="0"/>
    <x v="6"/>
    <x v="24"/>
    <n v="3269.6"/>
  </r>
  <r>
    <x v="155"/>
    <x v="0"/>
    <x v="0"/>
    <x v="6"/>
    <x v="25"/>
    <n v="9200"/>
  </r>
  <r>
    <x v="155"/>
    <x v="0"/>
    <x v="0"/>
    <x v="6"/>
    <x v="57"/>
    <n v="7866"/>
  </r>
  <r>
    <x v="155"/>
    <x v="0"/>
    <x v="0"/>
    <x v="6"/>
    <x v="26"/>
    <n v="17561.53"/>
  </r>
  <r>
    <x v="155"/>
    <x v="0"/>
    <x v="0"/>
    <x v="6"/>
    <x v="27"/>
    <n v="4601.1499999999996"/>
  </r>
  <r>
    <x v="155"/>
    <x v="0"/>
    <x v="0"/>
    <x v="6"/>
    <x v="28"/>
    <n v="1583"/>
  </r>
  <r>
    <x v="155"/>
    <x v="0"/>
    <x v="0"/>
    <x v="6"/>
    <x v="30"/>
    <n v="4370.9399999999996"/>
  </r>
  <r>
    <x v="155"/>
    <x v="0"/>
    <x v="0"/>
    <x v="6"/>
    <x v="31"/>
    <n v="72904.05"/>
  </r>
  <r>
    <x v="155"/>
    <x v="0"/>
    <x v="0"/>
    <x v="6"/>
    <x v="33"/>
    <n v="10990.73"/>
  </r>
  <r>
    <x v="155"/>
    <x v="0"/>
    <x v="0"/>
    <x v="6"/>
    <x v="34"/>
    <n v="81.44"/>
  </r>
  <r>
    <x v="155"/>
    <x v="0"/>
    <x v="0"/>
    <x v="6"/>
    <x v="35"/>
    <n v="18931.97"/>
  </r>
  <r>
    <x v="155"/>
    <x v="0"/>
    <x v="0"/>
    <x v="6"/>
    <x v="36"/>
    <n v="3524.52"/>
  </r>
  <r>
    <x v="155"/>
    <x v="0"/>
    <x v="0"/>
    <x v="6"/>
    <x v="59"/>
    <n v="23029.84"/>
  </r>
  <r>
    <x v="155"/>
    <x v="0"/>
    <x v="0"/>
    <x v="6"/>
    <x v="51"/>
    <n v="5591.16"/>
  </r>
  <r>
    <x v="155"/>
    <x v="0"/>
    <x v="0"/>
    <x v="6"/>
    <x v="37"/>
    <n v="130262.17"/>
  </r>
  <r>
    <x v="155"/>
    <x v="0"/>
    <x v="0"/>
    <x v="6"/>
    <x v="38"/>
    <n v="32330.33"/>
  </r>
  <r>
    <x v="155"/>
    <x v="0"/>
    <x v="0"/>
    <x v="6"/>
    <x v="39"/>
    <n v="2287.17"/>
  </r>
  <r>
    <x v="155"/>
    <x v="0"/>
    <x v="0"/>
    <x v="6"/>
    <x v="43"/>
    <n v="1394.5"/>
  </r>
  <r>
    <x v="155"/>
    <x v="0"/>
    <x v="0"/>
    <x v="6"/>
    <x v="44"/>
    <n v="233128.55"/>
  </r>
  <r>
    <x v="155"/>
    <x v="0"/>
    <x v="0"/>
    <x v="6"/>
    <x v="45"/>
    <n v="48144.05"/>
  </r>
  <r>
    <x v="155"/>
    <x v="0"/>
    <x v="0"/>
    <x v="6"/>
    <x v="71"/>
    <n v="20743.919999999998"/>
  </r>
  <r>
    <x v="155"/>
    <x v="0"/>
    <x v="0"/>
    <x v="6"/>
    <x v="46"/>
    <n v="5533.1"/>
  </r>
  <r>
    <x v="155"/>
    <x v="0"/>
    <x v="0"/>
    <x v="7"/>
    <x v="43"/>
    <n v="1285.02"/>
  </r>
  <r>
    <x v="155"/>
    <x v="0"/>
    <x v="1"/>
    <x v="2"/>
    <x v="1"/>
    <n v="78453.33"/>
  </r>
  <r>
    <x v="155"/>
    <x v="0"/>
    <x v="1"/>
    <x v="2"/>
    <x v="2"/>
    <n v="671.7"/>
  </r>
  <r>
    <x v="155"/>
    <x v="0"/>
    <x v="1"/>
    <x v="2"/>
    <x v="4"/>
    <n v="500"/>
  </r>
  <r>
    <x v="155"/>
    <x v="0"/>
    <x v="1"/>
    <x v="3"/>
    <x v="1"/>
    <n v="96051.75"/>
  </r>
  <r>
    <x v="155"/>
    <x v="0"/>
    <x v="1"/>
    <x v="3"/>
    <x v="2"/>
    <n v="102"/>
  </r>
  <r>
    <x v="155"/>
    <x v="0"/>
    <x v="1"/>
    <x v="3"/>
    <x v="4"/>
    <n v="3100"/>
  </r>
  <r>
    <x v="155"/>
    <x v="0"/>
    <x v="1"/>
    <x v="4"/>
    <x v="7"/>
    <n v="3921.84"/>
  </r>
  <r>
    <x v="155"/>
    <x v="0"/>
    <x v="1"/>
    <x v="4"/>
    <x v="8"/>
    <n v="5204"/>
  </r>
  <r>
    <x v="155"/>
    <x v="0"/>
    <x v="1"/>
    <x v="4"/>
    <x v="9"/>
    <n v="8097.54"/>
  </r>
  <r>
    <x v="155"/>
    <x v="0"/>
    <x v="1"/>
    <x v="4"/>
    <x v="10"/>
    <n v="5374.92"/>
  </r>
  <r>
    <x v="155"/>
    <x v="0"/>
    <x v="1"/>
    <x v="4"/>
    <x v="11"/>
    <n v="239"/>
  </r>
  <r>
    <x v="155"/>
    <x v="0"/>
    <x v="1"/>
    <x v="4"/>
    <x v="12"/>
    <n v="199.6"/>
  </r>
  <r>
    <x v="155"/>
    <x v="0"/>
    <x v="1"/>
    <x v="4"/>
    <x v="13"/>
    <n v="231.85"/>
  </r>
  <r>
    <x v="155"/>
    <x v="0"/>
    <x v="1"/>
    <x v="4"/>
    <x v="14"/>
    <n v="1058.1500000000001"/>
  </r>
  <r>
    <x v="155"/>
    <x v="0"/>
    <x v="1"/>
    <x v="4"/>
    <x v="15"/>
    <n v="6988.56"/>
  </r>
  <r>
    <x v="155"/>
    <x v="0"/>
    <x v="1"/>
    <x v="4"/>
    <x v="16"/>
    <n v="2508.3000000000002"/>
  </r>
  <r>
    <x v="155"/>
    <x v="0"/>
    <x v="1"/>
    <x v="5"/>
    <x v="18"/>
    <n v="5778.98"/>
  </r>
  <r>
    <x v="155"/>
    <x v="0"/>
    <x v="1"/>
    <x v="5"/>
    <x v="19"/>
    <n v="33.950000000000003"/>
  </r>
  <r>
    <x v="155"/>
    <x v="0"/>
    <x v="1"/>
    <x v="5"/>
    <x v="22"/>
    <n v="27027.82"/>
  </r>
  <r>
    <x v="155"/>
    <x v="0"/>
    <x v="1"/>
    <x v="6"/>
    <x v="57"/>
    <n v="60330"/>
  </r>
  <r>
    <x v="155"/>
    <x v="0"/>
    <x v="1"/>
    <x v="6"/>
    <x v="26"/>
    <n v="23825"/>
  </r>
  <r>
    <x v="155"/>
    <x v="0"/>
    <x v="1"/>
    <x v="6"/>
    <x v="30"/>
    <n v="-8134.23"/>
  </r>
  <r>
    <x v="155"/>
    <x v="0"/>
    <x v="1"/>
    <x v="6"/>
    <x v="41"/>
    <n v="120"/>
  </r>
  <r>
    <x v="155"/>
    <x v="0"/>
    <x v="1"/>
    <x v="6"/>
    <x v="43"/>
    <n v="246"/>
  </r>
  <r>
    <x v="155"/>
    <x v="0"/>
    <x v="1"/>
    <x v="6"/>
    <x v="44"/>
    <n v="5500"/>
  </r>
  <r>
    <x v="155"/>
    <x v="0"/>
    <x v="1"/>
    <x v="7"/>
    <x v="43"/>
    <n v="937.58"/>
  </r>
  <r>
    <x v="156"/>
    <x v="0"/>
    <x v="0"/>
    <x v="0"/>
    <x v="0"/>
    <n v="16296.37"/>
  </r>
  <r>
    <x v="156"/>
    <x v="0"/>
    <x v="0"/>
    <x v="1"/>
    <x v="0"/>
    <n v="-16296.37"/>
  </r>
  <r>
    <x v="156"/>
    <x v="0"/>
    <x v="0"/>
    <x v="2"/>
    <x v="1"/>
    <n v="1093592.08"/>
  </r>
  <r>
    <x v="156"/>
    <x v="0"/>
    <x v="0"/>
    <x v="2"/>
    <x v="2"/>
    <n v="23459.040000000001"/>
  </r>
  <r>
    <x v="156"/>
    <x v="0"/>
    <x v="0"/>
    <x v="2"/>
    <x v="3"/>
    <n v="16011.77"/>
  </r>
  <r>
    <x v="156"/>
    <x v="0"/>
    <x v="0"/>
    <x v="2"/>
    <x v="4"/>
    <n v="97821.48"/>
  </r>
  <r>
    <x v="156"/>
    <x v="0"/>
    <x v="0"/>
    <x v="2"/>
    <x v="5"/>
    <n v="4534.12"/>
  </r>
  <r>
    <x v="156"/>
    <x v="0"/>
    <x v="0"/>
    <x v="3"/>
    <x v="1"/>
    <n v="559489.74"/>
  </r>
  <r>
    <x v="156"/>
    <x v="0"/>
    <x v="0"/>
    <x v="3"/>
    <x v="2"/>
    <n v="38513.15"/>
  </r>
  <r>
    <x v="156"/>
    <x v="0"/>
    <x v="0"/>
    <x v="3"/>
    <x v="3"/>
    <n v="5604.4"/>
  </r>
  <r>
    <x v="156"/>
    <x v="0"/>
    <x v="0"/>
    <x v="3"/>
    <x v="4"/>
    <n v="3000"/>
  </r>
  <r>
    <x v="156"/>
    <x v="0"/>
    <x v="0"/>
    <x v="3"/>
    <x v="5"/>
    <n v="2515.6799999999998"/>
  </r>
  <r>
    <x v="156"/>
    <x v="0"/>
    <x v="0"/>
    <x v="4"/>
    <x v="7"/>
    <n v="91766.45"/>
  </r>
  <r>
    <x v="156"/>
    <x v="0"/>
    <x v="0"/>
    <x v="4"/>
    <x v="8"/>
    <n v="44157.26"/>
  </r>
  <r>
    <x v="156"/>
    <x v="0"/>
    <x v="0"/>
    <x v="4"/>
    <x v="9"/>
    <n v="177521.27"/>
  </r>
  <r>
    <x v="156"/>
    <x v="0"/>
    <x v="0"/>
    <x v="4"/>
    <x v="10"/>
    <n v="63657.279999999999"/>
  </r>
  <r>
    <x v="156"/>
    <x v="0"/>
    <x v="0"/>
    <x v="4"/>
    <x v="11"/>
    <n v="1080.4000000000001"/>
  </r>
  <r>
    <x v="156"/>
    <x v="0"/>
    <x v="0"/>
    <x v="4"/>
    <x v="12"/>
    <n v="718.3"/>
  </r>
  <r>
    <x v="156"/>
    <x v="0"/>
    <x v="0"/>
    <x v="4"/>
    <x v="13"/>
    <n v="4390.37"/>
  </r>
  <r>
    <x v="156"/>
    <x v="0"/>
    <x v="0"/>
    <x v="4"/>
    <x v="14"/>
    <n v="13377.95"/>
  </r>
  <r>
    <x v="156"/>
    <x v="0"/>
    <x v="0"/>
    <x v="4"/>
    <x v="15"/>
    <n v="172658.94"/>
  </r>
  <r>
    <x v="156"/>
    <x v="0"/>
    <x v="0"/>
    <x v="4"/>
    <x v="16"/>
    <n v="193419.54"/>
  </r>
  <r>
    <x v="156"/>
    <x v="0"/>
    <x v="0"/>
    <x v="4"/>
    <x v="17"/>
    <n v="513.97"/>
  </r>
  <r>
    <x v="156"/>
    <x v="0"/>
    <x v="0"/>
    <x v="4"/>
    <x v="56"/>
    <n v="219.52"/>
  </r>
  <r>
    <x v="156"/>
    <x v="0"/>
    <x v="0"/>
    <x v="5"/>
    <x v="18"/>
    <n v="102295.13"/>
  </r>
  <r>
    <x v="156"/>
    <x v="0"/>
    <x v="0"/>
    <x v="5"/>
    <x v="19"/>
    <n v="17546.650000000001"/>
  </r>
  <r>
    <x v="156"/>
    <x v="0"/>
    <x v="0"/>
    <x v="5"/>
    <x v="20"/>
    <n v="5441.72"/>
  </r>
  <r>
    <x v="156"/>
    <x v="0"/>
    <x v="0"/>
    <x v="5"/>
    <x v="21"/>
    <n v="7876.85"/>
  </r>
  <r>
    <x v="156"/>
    <x v="0"/>
    <x v="0"/>
    <x v="5"/>
    <x v="22"/>
    <n v="37340.03"/>
  </r>
  <r>
    <x v="156"/>
    <x v="0"/>
    <x v="0"/>
    <x v="6"/>
    <x v="23"/>
    <n v="-1392.81"/>
  </r>
  <r>
    <x v="156"/>
    <x v="0"/>
    <x v="0"/>
    <x v="6"/>
    <x v="24"/>
    <n v="2136.19"/>
  </r>
  <r>
    <x v="156"/>
    <x v="0"/>
    <x v="0"/>
    <x v="6"/>
    <x v="49"/>
    <n v="5600"/>
  </r>
  <r>
    <x v="156"/>
    <x v="0"/>
    <x v="0"/>
    <x v="6"/>
    <x v="57"/>
    <n v="68463.13"/>
  </r>
  <r>
    <x v="156"/>
    <x v="0"/>
    <x v="0"/>
    <x v="6"/>
    <x v="26"/>
    <n v="15869.53"/>
  </r>
  <r>
    <x v="156"/>
    <x v="0"/>
    <x v="0"/>
    <x v="6"/>
    <x v="27"/>
    <n v="22163.15"/>
  </r>
  <r>
    <x v="156"/>
    <x v="0"/>
    <x v="0"/>
    <x v="6"/>
    <x v="28"/>
    <n v="970"/>
  </r>
  <r>
    <x v="156"/>
    <x v="0"/>
    <x v="0"/>
    <x v="6"/>
    <x v="29"/>
    <n v="1131"/>
  </r>
  <r>
    <x v="156"/>
    <x v="0"/>
    <x v="0"/>
    <x v="6"/>
    <x v="30"/>
    <n v="1448.14"/>
  </r>
  <r>
    <x v="156"/>
    <x v="0"/>
    <x v="0"/>
    <x v="6"/>
    <x v="33"/>
    <n v="23263.73"/>
  </r>
  <r>
    <x v="156"/>
    <x v="0"/>
    <x v="0"/>
    <x v="6"/>
    <x v="34"/>
    <n v="2734.45"/>
  </r>
  <r>
    <x v="156"/>
    <x v="0"/>
    <x v="0"/>
    <x v="6"/>
    <x v="35"/>
    <n v="1285.42"/>
  </r>
  <r>
    <x v="156"/>
    <x v="0"/>
    <x v="0"/>
    <x v="6"/>
    <x v="59"/>
    <n v="11760.9"/>
  </r>
  <r>
    <x v="156"/>
    <x v="0"/>
    <x v="0"/>
    <x v="6"/>
    <x v="37"/>
    <n v="13597.94"/>
  </r>
  <r>
    <x v="156"/>
    <x v="0"/>
    <x v="0"/>
    <x v="6"/>
    <x v="38"/>
    <n v="7379.63"/>
  </r>
  <r>
    <x v="156"/>
    <x v="0"/>
    <x v="0"/>
    <x v="6"/>
    <x v="39"/>
    <n v="797.9"/>
  </r>
  <r>
    <x v="156"/>
    <x v="0"/>
    <x v="0"/>
    <x v="6"/>
    <x v="41"/>
    <n v="14761.65"/>
  </r>
  <r>
    <x v="156"/>
    <x v="0"/>
    <x v="0"/>
    <x v="6"/>
    <x v="43"/>
    <n v="5706.25"/>
  </r>
  <r>
    <x v="156"/>
    <x v="0"/>
    <x v="0"/>
    <x v="6"/>
    <x v="44"/>
    <n v="95399.24"/>
  </r>
  <r>
    <x v="156"/>
    <x v="0"/>
    <x v="0"/>
    <x v="6"/>
    <x v="46"/>
    <n v="3255.65"/>
  </r>
  <r>
    <x v="156"/>
    <x v="0"/>
    <x v="0"/>
    <x v="7"/>
    <x v="43"/>
    <n v="1798.09"/>
  </r>
  <r>
    <x v="156"/>
    <x v="0"/>
    <x v="0"/>
    <x v="8"/>
    <x v="47"/>
    <n v="13556.25"/>
  </r>
  <r>
    <x v="156"/>
    <x v="0"/>
    <x v="1"/>
    <x v="5"/>
    <x v="18"/>
    <n v="20000"/>
  </r>
  <r>
    <x v="156"/>
    <x v="0"/>
    <x v="1"/>
    <x v="5"/>
    <x v="20"/>
    <n v="49107.53"/>
  </r>
  <r>
    <x v="156"/>
    <x v="0"/>
    <x v="1"/>
    <x v="6"/>
    <x v="35"/>
    <n v="16640.080000000002"/>
  </r>
  <r>
    <x v="156"/>
    <x v="0"/>
    <x v="1"/>
    <x v="6"/>
    <x v="37"/>
    <n v="39454.26"/>
  </r>
  <r>
    <x v="156"/>
    <x v="0"/>
    <x v="1"/>
    <x v="6"/>
    <x v="38"/>
    <n v="11803.17"/>
  </r>
  <r>
    <x v="156"/>
    <x v="0"/>
    <x v="1"/>
    <x v="6"/>
    <x v="44"/>
    <n v="41500"/>
  </r>
  <r>
    <x v="156"/>
    <x v="0"/>
    <x v="1"/>
    <x v="6"/>
    <x v="60"/>
    <n v="25042.44"/>
  </r>
  <r>
    <x v="156"/>
    <x v="0"/>
    <x v="1"/>
    <x v="6"/>
    <x v="45"/>
    <n v="33189.29"/>
  </r>
  <r>
    <x v="157"/>
    <x v="0"/>
    <x v="0"/>
    <x v="1"/>
    <x v="0"/>
    <n v="-67215.58"/>
  </r>
  <r>
    <x v="157"/>
    <x v="0"/>
    <x v="0"/>
    <x v="2"/>
    <x v="1"/>
    <n v="2942245.81"/>
  </r>
  <r>
    <x v="157"/>
    <x v="0"/>
    <x v="0"/>
    <x v="2"/>
    <x v="2"/>
    <n v="28906.560000000001"/>
  </r>
  <r>
    <x v="157"/>
    <x v="0"/>
    <x v="0"/>
    <x v="2"/>
    <x v="3"/>
    <n v="26425.34"/>
  </r>
  <r>
    <x v="157"/>
    <x v="0"/>
    <x v="0"/>
    <x v="2"/>
    <x v="4"/>
    <n v="58024.800000000003"/>
  </r>
  <r>
    <x v="157"/>
    <x v="0"/>
    <x v="0"/>
    <x v="2"/>
    <x v="5"/>
    <n v="34463.74"/>
  </r>
  <r>
    <x v="157"/>
    <x v="0"/>
    <x v="0"/>
    <x v="2"/>
    <x v="54"/>
    <n v="25680"/>
  </r>
  <r>
    <x v="157"/>
    <x v="0"/>
    <x v="0"/>
    <x v="3"/>
    <x v="1"/>
    <n v="1123877.58"/>
  </r>
  <r>
    <x v="157"/>
    <x v="0"/>
    <x v="0"/>
    <x v="3"/>
    <x v="2"/>
    <n v="50220.58"/>
  </r>
  <r>
    <x v="157"/>
    <x v="0"/>
    <x v="0"/>
    <x v="3"/>
    <x v="3"/>
    <n v="24479.03"/>
  </r>
  <r>
    <x v="157"/>
    <x v="0"/>
    <x v="0"/>
    <x v="3"/>
    <x v="5"/>
    <n v="4376.95"/>
  </r>
  <r>
    <x v="157"/>
    <x v="0"/>
    <x v="0"/>
    <x v="4"/>
    <x v="7"/>
    <n v="235289.28"/>
  </r>
  <r>
    <x v="157"/>
    <x v="0"/>
    <x v="0"/>
    <x v="4"/>
    <x v="8"/>
    <n v="89355.01"/>
  </r>
  <r>
    <x v="157"/>
    <x v="0"/>
    <x v="0"/>
    <x v="4"/>
    <x v="9"/>
    <n v="465467"/>
  </r>
  <r>
    <x v="157"/>
    <x v="0"/>
    <x v="0"/>
    <x v="4"/>
    <x v="10"/>
    <n v="149012.03"/>
  </r>
  <r>
    <x v="157"/>
    <x v="0"/>
    <x v="0"/>
    <x v="4"/>
    <x v="11"/>
    <n v="1063.19"/>
  </r>
  <r>
    <x v="157"/>
    <x v="0"/>
    <x v="0"/>
    <x v="4"/>
    <x v="12"/>
    <n v="1922.67"/>
  </r>
  <r>
    <x v="157"/>
    <x v="0"/>
    <x v="0"/>
    <x v="4"/>
    <x v="13"/>
    <n v="13426.53"/>
  </r>
  <r>
    <x v="157"/>
    <x v="0"/>
    <x v="0"/>
    <x v="4"/>
    <x v="14"/>
    <n v="24211.040000000001"/>
  </r>
  <r>
    <x v="157"/>
    <x v="0"/>
    <x v="0"/>
    <x v="4"/>
    <x v="15"/>
    <n v="479223.9"/>
  </r>
  <r>
    <x v="157"/>
    <x v="0"/>
    <x v="0"/>
    <x v="4"/>
    <x v="16"/>
    <n v="402789.96"/>
  </r>
  <r>
    <x v="157"/>
    <x v="0"/>
    <x v="0"/>
    <x v="4"/>
    <x v="17"/>
    <n v="4142.0600000000004"/>
  </r>
  <r>
    <x v="157"/>
    <x v="0"/>
    <x v="0"/>
    <x v="4"/>
    <x v="56"/>
    <n v="1932.76"/>
  </r>
  <r>
    <x v="157"/>
    <x v="0"/>
    <x v="0"/>
    <x v="5"/>
    <x v="18"/>
    <n v="241603.84"/>
  </r>
  <r>
    <x v="157"/>
    <x v="0"/>
    <x v="0"/>
    <x v="5"/>
    <x v="19"/>
    <n v="41590.660000000003"/>
  </r>
  <r>
    <x v="157"/>
    <x v="0"/>
    <x v="0"/>
    <x v="5"/>
    <x v="20"/>
    <n v="147208.12"/>
  </r>
  <r>
    <x v="157"/>
    <x v="0"/>
    <x v="0"/>
    <x v="5"/>
    <x v="21"/>
    <n v="67902.83"/>
  </r>
  <r>
    <x v="157"/>
    <x v="0"/>
    <x v="0"/>
    <x v="5"/>
    <x v="22"/>
    <n v="99351.08"/>
  </r>
  <r>
    <x v="157"/>
    <x v="0"/>
    <x v="0"/>
    <x v="6"/>
    <x v="23"/>
    <n v="3509.19"/>
  </r>
  <r>
    <x v="157"/>
    <x v="0"/>
    <x v="0"/>
    <x v="6"/>
    <x v="24"/>
    <n v="6297.79"/>
  </r>
  <r>
    <x v="157"/>
    <x v="0"/>
    <x v="0"/>
    <x v="6"/>
    <x v="25"/>
    <n v="59078.68"/>
  </r>
  <r>
    <x v="157"/>
    <x v="0"/>
    <x v="0"/>
    <x v="6"/>
    <x v="49"/>
    <n v="20250"/>
  </r>
  <r>
    <x v="157"/>
    <x v="0"/>
    <x v="0"/>
    <x v="6"/>
    <x v="57"/>
    <n v="1697"/>
  </r>
  <r>
    <x v="157"/>
    <x v="0"/>
    <x v="0"/>
    <x v="6"/>
    <x v="26"/>
    <n v="2703.98"/>
  </r>
  <r>
    <x v="157"/>
    <x v="0"/>
    <x v="0"/>
    <x v="6"/>
    <x v="27"/>
    <n v="124166.68"/>
  </r>
  <r>
    <x v="157"/>
    <x v="0"/>
    <x v="0"/>
    <x v="6"/>
    <x v="28"/>
    <n v="9131"/>
  </r>
  <r>
    <x v="157"/>
    <x v="0"/>
    <x v="0"/>
    <x v="6"/>
    <x v="29"/>
    <n v="16311.7"/>
  </r>
  <r>
    <x v="157"/>
    <x v="0"/>
    <x v="0"/>
    <x v="6"/>
    <x v="30"/>
    <n v="2230.7199999999998"/>
  </r>
  <r>
    <x v="157"/>
    <x v="0"/>
    <x v="0"/>
    <x v="6"/>
    <x v="31"/>
    <n v="22128.47"/>
  </r>
  <r>
    <x v="157"/>
    <x v="0"/>
    <x v="0"/>
    <x v="6"/>
    <x v="32"/>
    <n v="4713.24"/>
  </r>
  <r>
    <x v="157"/>
    <x v="0"/>
    <x v="0"/>
    <x v="6"/>
    <x v="33"/>
    <n v="28527.3"/>
  </r>
  <r>
    <x v="157"/>
    <x v="0"/>
    <x v="0"/>
    <x v="6"/>
    <x v="34"/>
    <n v="17032.400000000001"/>
  </r>
  <r>
    <x v="157"/>
    <x v="0"/>
    <x v="0"/>
    <x v="6"/>
    <x v="35"/>
    <n v="49547.37"/>
  </r>
  <r>
    <x v="157"/>
    <x v="0"/>
    <x v="0"/>
    <x v="6"/>
    <x v="36"/>
    <n v="2440.59"/>
  </r>
  <r>
    <x v="157"/>
    <x v="0"/>
    <x v="0"/>
    <x v="6"/>
    <x v="59"/>
    <n v="1360.64"/>
  </r>
  <r>
    <x v="157"/>
    <x v="0"/>
    <x v="0"/>
    <x v="6"/>
    <x v="37"/>
    <n v="22132"/>
  </r>
  <r>
    <x v="157"/>
    <x v="0"/>
    <x v="0"/>
    <x v="6"/>
    <x v="38"/>
    <n v="28379.58"/>
  </r>
  <r>
    <x v="157"/>
    <x v="0"/>
    <x v="0"/>
    <x v="6"/>
    <x v="39"/>
    <n v="3054.91"/>
  </r>
  <r>
    <x v="157"/>
    <x v="0"/>
    <x v="0"/>
    <x v="6"/>
    <x v="40"/>
    <n v="17128.080000000002"/>
  </r>
  <r>
    <x v="157"/>
    <x v="0"/>
    <x v="0"/>
    <x v="6"/>
    <x v="43"/>
    <n v="26686.55"/>
  </r>
  <r>
    <x v="157"/>
    <x v="0"/>
    <x v="0"/>
    <x v="6"/>
    <x v="44"/>
    <n v="38833.5"/>
  </r>
  <r>
    <x v="157"/>
    <x v="0"/>
    <x v="0"/>
    <x v="6"/>
    <x v="60"/>
    <n v="25879.7"/>
  </r>
  <r>
    <x v="157"/>
    <x v="0"/>
    <x v="0"/>
    <x v="6"/>
    <x v="45"/>
    <n v="77431.13"/>
  </r>
  <r>
    <x v="157"/>
    <x v="0"/>
    <x v="0"/>
    <x v="6"/>
    <x v="70"/>
    <n v="1472.58"/>
  </r>
  <r>
    <x v="157"/>
    <x v="0"/>
    <x v="0"/>
    <x v="6"/>
    <x v="46"/>
    <n v="9669.58"/>
  </r>
  <r>
    <x v="157"/>
    <x v="0"/>
    <x v="0"/>
    <x v="7"/>
    <x v="43"/>
    <n v="17103.810000000001"/>
  </r>
  <r>
    <x v="157"/>
    <x v="0"/>
    <x v="0"/>
    <x v="8"/>
    <x v="47"/>
    <n v="1549.99"/>
  </r>
  <r>
    <x v="157"/>
    <x v="0"/>
    <x v="0"/>
    <x v="8"/>
    <x v="64"/>
    <n v="27745.74"/>
  </r>
  <r>
    <x v="157"/>
    <x v="0"/>
    <x v="0"/>
    <x v="8"/>
    <x v="48"/>
    <n v="5315.42"/>
  </r>
  <r>
    <x v="157"/>
    <x v="0"/>
    <x v="1"/>
    <x v="0"/>
    <x v="0"/>
    <n v="67215.58"/>
  </r>
  <r>
    <x v="157"/>
    <x v="0"/>
    <x v="1"/>
    <x v="2"/>
    <x v="1"/>
    <n v="198707.67"/>
  </r>
  <r>
    <x v="157"/>
    <x v="0"/>
    <x v="1"/>
    <x v="2"/>
    <x v="2"/>
    <n v="29464.68"/>
  </r>
  <r>
    <x v="157"/>
    <x v="0"/>
    <x v="1"/>
    <x v="2"/>
    <x v="3"/>
    <n v="18987.34"/>
  </r>
  <r>
    <x v="157"/>
    <x v="0"/>
    <x v="1"/>
    <x v="2"/>
    <x v="4"/>
    <n v="104472.6"/>
  </r>
  <r>
    <x v="157"/>
    <x v="0"/>
    <x v="1"/>
    <x v="2"/>
    <x v="5"/>
    <n v="21832.3"/>
  </r>
  <r>
    <x v="157"/>
    <x v="0"/>
    <x v="1"/>
    <x v="3"/>
    <x v="1"/>
    <n v="93387.17"/>
  </r>
  <r>
    <x v="157"/>
    <x v="0"/>
    <x v="1"/>
    <x v="3"/>
    <x v="2"/>
    <n v="13222.24"/>
  </r>
  <r>
    <x v="157"/>
    <x v="0"/>
    <x v="1"/>
    <x v="3"/>
    <x v="3"/>
    <n v="16333.74"/>
  </r>
  <r>
    <x v="157"/>
    <x v="0"/>
    <x v="1"/>
    <x v="3"/>
    <x v="4"/>
    <n v="81489.570000000007"/>
  </r>
  <r>
    <x v="157"/>
    <x v="0"/>
    <x v="1"/>
    <x v="3"/>
    <x v="5"/>
    <n v="4783.47"/>
  </r>
  <r>
    <x v="157"/>
    <x v="0"/>
    <x v="1"/>
    <x v="4"/>
    <x v="7"/>
    <n v="40695.33"/>
  </r>
  <r>
    <x v="157"/>
    <x v="0"/>
    <x v="1"/>
    <x v="4"/>
    <x v="8"/>
    <n v="14416.92"/>
  </r>
  <r>
    <x v="157"/>
    <x v="0"/>
    <x v="1"/>
    <x v="4"/>
    <x v="9"/>
    <n v="61403.39"/>
  </r>
  <r>
    <x v="157"/>
    <x v="0"/>
    <x v="1"/>
    <x v="4"/>
    <x v="10"/>
    <n v="16837.900000000001"/>
  </r>
  <r>
    <x v="157"/>
    <x v="0"/>
    <x v="1"/>
    <x v="4"/>
    <x v="11"/>
    <n v="1549.33"/>
  </r>
  <r>
    <x v="157"/>
    <x v="0"/>
    <x v="1"/>
    <x v="4"/>
    <x v="12"/>
    <n v="189.18"/>
  </r>
  <r>
    <x v="157"/>
    <x v="0"/>
    <x v="1"/>
    <x v="4"/>
    <x v="13"/>
    <n v="1664.84"/>
  </r>
  <r>
    <x v="157"/>
    <x v="0"/>
    <x v="1"/>
    <x v="4"/>
    <x v="14"/>
    <n v="4398.97"/>
  </r>
  <r>
    <x v="157"/>
    <x v="0"/>
    <x v="1"/>
    <x v="4"/>
    <x v="15"/>
    <n v="22809.62"/>
  </r>
  <r>
    <x v="157"/>
    <x v="0"/>
    <x v="1"/>
    <x v="4"/>
    <x v="16"/>
    <n v="36295.49"/>
  </r>
  <r>
    <x v="157"/>
    <x v="0"/>
    <x v="1"/>
    <x v="4"/>
    <x v="17"/>
    <n v="493.93"/>
  </r>
  <r>
    <x v="157"/>
    <x v="0"/>
    <x v="1"/>
    <x v="4"/>
    <x v="56"/>
    <n v="259.42"/>
  </r>
  <r>
    <x v="157"/>
    <x v="0"/>
    <x v="1"/>
    <x v="5"/>
    <x v="18"/>
    <n v="6810.59"/>
  </r>
  <r>
    <x v="157"/>
    <x v="0"/>
    <x v="1"/>
    <x v="5"/>
    <x v="19"/>
    <n v="2912.45"/>
  </r>
  <r>
    <x v="157"/>
    <x v="0"/>
    <x v="1"/>
    <x v="5"/>
    <x v="21"/>
    <n v="11569.6"/>
  </r>
  <r>
    <x v="157"/>
    <x v="0"/>
    <x v="1"/>
    <x v="5"/>
    <x v="22"/>
    <n v="95"/>
  </r>
  <r>
    <x v="157"/>
    <x v="0"/>
    <x v="1"/>
    <x v="6"/>
    <x v="23"/>
    <n v="1630"/>
  </r>
  <r>
    <x v="157"/>
    <x v="0"/>
    <x v="1"/>
    <x v="6"/>
    <x v="25"/>
    <n v="3345.5"/>
  </r>
  <r>
    <x v="157"/>
    <x v="0"/>
    <x v="1"/>
    <x v="6"/>
    <x v="49"/>
    <n v="90"/>
  </r>
  <r>
    <x v="157"/>
    <x v="0"/>
    <x v="1"/>
    <x v="6"/>
    <x v="27"/>
    <n v="13749.04"/>
  </r>
  <r>
    <x v="157"/>
    <x v="0"/>
    <x v="1"/>
    <x v="6"/>
    <x v="31"/>
    <n v="7257.5"/>
  </r>
  <r>
    <x v="157"/>
    <x v="0"/>
    <x v="1"/>
    <x v="6"/>
    <x v="32"/>
    <n v="12944.5"/>
  </r>
  <r>
    <x v="157"/>
    <x v="0"/>
    <x v="1"/>
    <x v="6"/>
    <x v="35"/>
    <n v="15093.16"/>
  </r>
  <r>
    <x v="157"/>
    <x v="0"/>
    <x v="1"/>
    <x v="6"/>
    <x v="59"/>
    <n v="50"/>
  </r>
  <r>
    <x v="157"/>
    <x v="0"/>
    <x v="1"/>
    <x v="6"/>
    <x v="37"/>
    <n v="95467.63"/>
  </r>
  <r>
    <x v="157"/>
    <x v="0"/>
    <x v="1"/>
    <x v="6"/>
    <x v="43"/>
    <n v="2480.25"/>
  </r>
  <r>
    <x v="157"/>
    <x v="0"/>
    <x v="1"/>
    <x v="6"/>
    <x v="45"/>
    <n v="47917.120000000003"/>
  </r>
  <r>
    <x v="157"/>
    <x v="0"/>
    <x v="1"/>
    <x v="6"/>
    <x v="46"/>
    <n v="1040"/>
  </r>
  <r>
    <x v="157"/>
    <x v="0"/>
    <x v="1"/>
    <x v="7"/>
    <x v="43"/>
    <n v="2930.9"/>
  </r>
  <r>
    <x v="158"/>
    <x v="0"/>
    <x v="0"/>
    <x v="1"/>
    <x v="0"/>
    <n v="-204.28"/>
  </r>
  <r>
    <x v="158"/>
    <x v="0"/>
    <x v="0"/>
    <x v="2"/>
    <x v="1"/>
    <n v="905005.02"/>
  </r>
  <r>
    <x v="158"/>
    <x v="0"/>
    <x v="0"/>
    <x v="2"/>
    <x v="2"/>
    <n v="5946.56"/>
  </r>
  <r>
    <x v="158"/>
    <x v="0"/>
    <x v="0"/>
    <x v="2"/>
    <x v="3"/>
    <n v="15555.04"/>
  </r>
  <r>
    <x v="158"/>
    <x v="0"/>
    <x v="0"/>
    <x v="2"/>
    <x v="4"/>
    <n v="31497.16"/>
  </r>
  <r>
    <x v="158"/>
    <x v="0"/>
    <x v="0"/>
    <x v="3"/>
    <x v="1"/>
    <n v="307787.44"/>
  </r>
  <r>
    <x v="158"/>
    <x v="0"/>
    <x v="0"/>
    <x v="3"/>
    <x v="3"/>
    <n v="10052.790000000001"/>
  </r>
  <r>
    <x v="158"/>
    <x v="0"/>
    <x v="0"/>
    <x v="3"/>
    <x v="4"/>
    <n v="2700"/>
  </r>
  <r>
    <x v="158"/>
    <x v="0"/>
    <x v="0"/>
    <x v="4"/>
    <x v="7"/>
    <n v="81593.039999999994"/>
  </r>
  <r>
    <x v="158"/>
    <x v="0"/>
    <x v="0"/>
    <x v="4"/>
    <x v="8"/>
    <n v="32375.9"/>
  </r>
  <r>
    <x v="158"/>
    <x v="0"/>
    <x v="0"/>
    <x v="4"/>
    <x v="9"/>
    <n v="157536.64000000001"/>
  </r>
  <r>
    <x v="158"/>
    <x v="0"/>
    <x v="0"/>
    <x v="4"/>
    <x v="10"/>
    <n v="56041.97"/>
  </r>
  <r>
    <x v="158"/>
    <x v="0"/>
    <x v="0"/>
    <x v="4"/>
    <x v="11"/>
    <n v="2302.7800000000002"/>
  </r>
  <r>
    <x v="158"/>
    <x v="0"/>
    <x v="0"/>
    <x v="4"/>
    <x v="12"/>
    <n v="1283.8599999999999"/>
  </r>
  <r>
    <x v="158"/>
    <x v="0"/>
    <x v="0"/>
    <x v="4"/>
    <x v="13"/>
    <n v="7429.88"/>
  </r>
  <r>
    <x v="158"/>
    <x v="0"/>
    <x v="0"/>
    <x v="4"/>
    <x v="14"/>
    <n v="17981.88"/>
  </r>
  <r>
    <x v="158"/>
    <x v="0"/>
    <x v="0"/>
    <x v="4"/>
    <x v="15"/>
    <n v="155041.14000000001"/>
  </r>
  <r>
    <x v="158"/>
    <x v="0"/>
    <x v="0"/>
    <x v="4"/>
    <x v="16"/>
    <n v="130670.47"/>
  </r>
  <r>
    <x v="158"/>
    <x v="0"/>
    <x v="0"/>
    <x v="4"/>
    <x v="17"/>
    <n v="3774.12"/>
  </r>
  <r>
    <x v="158"/>
    <x v="0"/>
    <x v="0"/>
    <x v="4"/>
    <x v="56"/>
    <n v="3085.23"/>
  </r>
  <r>
    <x v="158"/>
    <x v="0"/>
    <x v="0"/>
    <x v="5"/>
    <x v="18"/>
    <n v="33028.339999999997"/>
  </r>
  <r>
    <x v="158"/>
    <x v="0"/>
    <x v="0"/>
    <x v="5"/>
    <x v="20"/>
    <n v="5426.54"/>
  </r>
  <r>
    <x v="158"/>
    <x v="0"/>
    <x v="0"/>
    <x v="5"/>
    <x v="21"/>
    <n v="62083.519999999997"/>
  </r>
  <r>
    <x v="158"/>
    <x v="0"/>
    <x v="0"/>
    <x v="5"/>
    <x v="22"/>
    <n v="9464.33"/>
  </r>
  <r>
    <x v="158"/>
    <x v="0"/>
    <x v="0"/>
    <x v="6"/>
    <x v="23"/>
    <n v="8109.09"/>
  </r>
  <r>
    <x v="158"/>
    <x v="0"/>
    <x v="0"/>
    <x v="6"/>
    <x v="24"/>
    <n v="3787.07"/>
  </r>
  <r>
    <x v="158"/>
    <x v="0"/>
    <x v="0"/>
    <x v="6"/>
    <x v="25"/>
    <n v="1400"/>
  </r>
  <r>
    <x v="158"/>
    <x v="0"/>
    <x v="0"/>
    <x v="6"/>
    <x v="26"/>
    <n v="15761.05"/>
  </r>
  <r>
    <x v="158"/>
    <x v="0"/>
    <x v="0"/>
    <x v="6"/>
    <x v="27"/>
    <n v="172470.52"/>
  </r>
  <r>
    <x v="158"/>
    <x v="0"/>
    <x v="0"/>
    <x v="6"/>
    <x v="28"/>
    <n v="6878"/>
  </r>
  <r>
    <x v="158"/>
    <x v="0"/>
    <x v="0"/>
    <x v="6"/>
    <x v="29"/>
    <n v="2262"/>
  </r>
  <r>
    <x v="158"/>
    <x v="0"/>
    <x v="0"/>
    <x v="6"/>
    <x v="31"/>
    <n v="11464.74"/>
  </r>
  <r>
    <x v="158"/>
    <x v="0"/>
    <x v="0"/>
    <x v="6"/>
    <x v="32"/>
    <n v="65.08"/>
  </r>
  <r>
    <x v="158"/>
    <x v="0"/>
    <x v="0"/>
    <x v="6"/>
    <x v="35"/>
    <n v="64297.94"/>
  </r>
  <r>
    <x v="158"/>
    <x v="0"/>
    <x v="0"/>
    <x v="6"/>
    <x v="59"/>
    <n v="11627.98"/>
  </r>
  <r>
    <x v="158"/>
    <x v="0"/>
    <x v="0"/>
    <x v="6"/>
    <x v="37"/>
    <n v="32447.7"/>
  </r>
  <r>
    <x v="158"/>
    <x v="0"/>
    <x v="0"/>
    <x v="6"/>
    <x v="38"/>
    <n v="35404.32"/>
  </r>
  <r>
    <x v="158"/>
    <x v="0"/>
    <x v="0"/>
    <x v="6"/>
    <x v="53"/>
    <n v="21093.1"/>
  </r>
  <r>
    <x v="158"/>
    <x v="0"/>
    <x v="0"/>
    <x v="6"/>
    <x v="44"/>
    <n v="7946.66"/>
  </r>
  <r>
    <x v="158"/>
    <x v="0"/>
    <x v="0"/>
    <x v="6"/>
    <x v="45"/>
    <n v="44713.32"/>
  </r>
  <r>
    <x v="158"/>
    <x v="0"/>
    <x v="0"/>
    <x v="6"/>
    <x v="46"/>
    <n v="6569.07"/>
  </r>
  <r>
    <x v="158"/>
    <x v="0"/>
    <x v="0"/>
    <x v="7"/>
    <x v="43"/>
    <n v="1346.71"/>
  </r>
  <r>
    <x v="158"/>
    <x v="0"/>
    <x v="1"/>
    <x v="0"/>
    <x v="0"/>
    <n v="204.28"/>
  </r>
  <r>
    <x v="158"/>
    <x v="0"/>
    <x v="1"/>
    <x v="2"/>
    <x v="1"/>
    <n v="229006.34"/>
  </r>
  <r>
    <x v="158"/>
    <x v="0"/>
    <x v="1"/>
    <x v="2"/>
    <x v="2"/>
    <n v="641"/>
  </r>
  <r>
    <x v="158"/>
    <x v="0"/>
    <x v="1"/>
    <x v="2"/>
    <x v="4"/>
    <n v="6375"/>
  </r>
  <r>
    <x v="158"/>
    <x v="0"/>
    <x v="1"/>
    <x v="2"/>
    <x v="5"/>
    <n v="16966.68"/>
  </r>
  <r>
    <x v="158"/>
    <x v="0"/>
    <x v="1"/>
    <x v="3"/>
    <x v="1"/>
    <n v="134819.32"/>
  </r>
  <r>
    <x v="158"/>
    <x v="0"/>
    <x v="1"/>
    <x v="3"/>
    <x v="2"/>
    <n v="2101.3000000000002"/>
  </r>
  <r>
    <x v="158"/>
    <x v="0"/>
    <x v="1"/>
    <x v="3"/>
    <x v="4"/>
    <n v="3100"/>
  </r>
  <r>
    <x v="158"/>
    <x v="0"/>
    <x v="1"/>
    <x v="3"/>
    <x v="5"/>
    <n v="207.76"/>
  </r>
  <r>
    <x v="158"/>
    <x v="0"/>
    <x v="1"/>
    <x v="4"/>
    <x v="7"/>
    <n v="9892.6299999999992"/>
  </r>
  <r>
    <x v="158"/>
    <x v="0"/>
    <x v="1"/>
    <x v="4"/>
    <x v="8"/>
    <n v="2395.0500000000002"/>
  </r>
  <r>
    <x v="158"/>
    <x v="0"/>
    <x v="1"/>
    <x v="4"/>
    <x v="9"/>
    <n v="15517.94"/>
  </r>
  <r>
    <x v="158"/>
    <x v="0"/>
    <x v="1"/>
    <x v="4"/>
    <x v="10"/>
    <n v="3976.86"/>
  </r>
  <r>
    <x v="158"/>
    <x v="0"/>
    <x v="1"/>
    <x v="4"/>
    <x v="11"/>
    <n v="206.45"/>
  </r>
  <r>
    <x v="158"/>
    <x v="0"/>
    <x v="1"/>
    <x v="4"/>
    <x v="12"/>
    <n v="98.92"/>
  </r>
  <r>
    <x v="158"/>
    <x v="0"/>
    <x v="1"/>
    <x v="4"/>
    <x v="13"/>
    <n v="717.16"/>
  </r>
  <r>
    <x v="158"/>
    <x v="0"/>
    <x v="1"/>
    <x v="4"/>
    <x v="14"/>
    <n v="697.32"/>
  </r>
  <r>
    <x v="158"/>
    <x v="0"/>
    <x v="1"/>
    <x v="4"/>
    <x v="15"/>
    <n v="13345.94"/>
  </r>
  <r>
    <x v="158"/>
    <x v="0"/>
    <x v="1"/>
    <x v="4"/>
    <x v="16"/>
    <n v="10916.59"/>
  </r>
  <r>
    <x v="158"/>
    <x v="0"/>
    <x v="1"/>
    <x v="4"/>
    <x v="17"/>
    <n v="346.08"/>
  </r>
  <r>
    <x v="158"/>
    <x v="0"/>
    <x v="1"/>
    <x v="4"/>
    <x v="56"/>
    <n v="279.64"/>
  </r>
  <r>
    <x v="158"/>
    <x v="0"/>
    <x v="1"/>
    <x v="6"/>
    <x v="26"/>
    <n v="77.430000000000007"/>
  </r>
  <r>
    <x v="158"/>
    <x v="0"/>
    <x v="1"/>
    <x v="6"/>
    <x v="52"/>
    <n v="97534.05"/>
  </r>
  <r>
    <x v="158"/>
    <x v="0"/>
    <x v="1"/>
    <x v="6"/>
    <x v="53"/>
    <n v="13510"/>
  </r>
  <r>
    <x v="159"/>
    <x v="0"/>
    <x v="0"/>
    <x v="3"/>
    <x v="1"/>
    <n v="12342.81"/>
  </r>
  <r>
    <x v="159"/>
    <x v="0"/>
    <x v="0"/>
    <x v="3"/>
    <x v="2"/>
    <n v="1204.08"/>
  </r>
  <r>
    <x v="159"/>
    <x v="0"/>
    <x v="0"/>
    <x v="4"/>
    <x v="8"/>
    <n v="2249.0700000000002"/>
  </r>
  <r>
    <x v="159"/>
    <x v="0"/>
    <x v="0"/>
    <x v="4"/>
    <x v="12"/>
    <n v="0.72"/>
  </r>
  <r>
    <x v="159"/>
    <x v="0"/>
    <x v="0"/>
    <x v="4"/>
    <x v="14"/>
    <n v="67.61"/>
  </r>
  <r>
    <x v="159"/>
    <x v="0"/>
    <x v="0"/>
    <x v="5"/>
    <x v="18"/>
    <n v="1924.24"/>
  </r>
  <r>
    <x v="159"/>
    <x v="0"/>
    <x v="0"/>
    <x v="5"/>
    <x v="20"/>
    <n v="12993.74"/>
  </r>
  <r>
    <x v="159"/>
    <x v="0"/>
    <x v="0"/>
    <x v="6"/>
    <x v="26"/>
    <n v="150"/>
  </r>
  <r>
    <x v="159"/>
    <x v="0"/>
    <x v="0"/>
    <x v="6"/>
    <x v="27"/>
    <n v="242.81"/>
  </r>
  <r>
    <x v="159"/>
    <x v="0"/>
    <x v="0"/>
    <x v="6"/>
    <x v="30"/>
    <n v="2203.08"/>
  </r>
  <r>
    <x v="159"/>
    <x v="0"/>
    <x v="0"/>
    <x v="6"/>
    <x v="51"/>
    <n v="423.15"/>
  </r>
  <r>
    <x v="159"/>
    <x v="0"/>
    <x v="0"/>
    <x v="6"/>
    <x v="46"/>
    <n v="1208.4000000000001"/>
  </r>
  <r>
    <x v="159"/>
    <x v="0"/>
    <x v="1"/>
    <x v="0"/>
    <x v="0"/>
    <n v="6072.02"/>
  </r>
  <r>
    <x v="159"/>
    <x v="0"/>
    <x v="1"/>
    <x v="1"/>
    <x v="0"/>
    <n v="-6072.02"/>
  </r>
  <r>
    <x v="159"/>
    <x v="0"/>
    <x v="1"/>
    <x v="2"/>
    <x v="1"/>
    <n v="1173076.03"/>
  </r>
  <r>
    <x v="159"/>
    <x v="0"/>
    <x v="1"/>
    <x v="2"/>
    <x v="2"/>
    <n v="26865"/>
  </r>
  <r>
    <x v="159"/>
    <x v="0"/>
    <x v="1"/>
    <x v="2"/>
    <x v="4"/>
    <n v="53684.29"/>
  </r>
  <r>
    <x v="159"/>
    <x v="0"/>
    <x v="1"/>
    <x v="2"/>
    <x v="5"/>
    <n v="19887.48"/>
  </r>
  <r>
    <x v="159"/>
    <x v="0"/>
    <x v="1"/>
    <x v="3"/>
    <x v="1"/>
    <n v="524614.02"/>
  </r>
  <r>
    <x v="159"/>
    <x v="0"/>
    <x v="1"/>
    <x v="3"/>
    <x v="2"/>
    <n v="7840.33"/>
  </r>
  <r>
    <x v="159"/>
    <x v="0"/>
    <x v="1"/>
    <x v="3"/>
    <x v="4"/>
    <n v="10231.9"/>
  </r>
  <r>
    <x v="159"/>
    <x v="0"/>
    <x v="1"/>
    <x v="3"/>
    <x v="5"/>
    <n v="6691.19"/>
  </r>
  <r>
    <x v="159"/>
    <x v="0"/>
    <x v="1"/>
    <x v="4"/>
    <x v="7"/>
    <n v="92120.54"/>
  </r>
  <r>
    <x v="159"/>
    <x v="0"/>
    <x v="1"/>
    <x v="4"/>
    <x v="8"/>
    <n v="41485.24"/>
  </r>
  <r>
    <x v="159"/>
    <x v="0"/>
    <x v="1"/>
    <x v="4"/>
    <x v="9"/>
    <n v="188806.92"/>
  </r>
  <r>
    <x v="159"/>
    <x v="0"/>
    <x v="1"/>
    <x v="4"/>
    <x v="10"/>
    <n v="68239.350000000006"/>
  </r>
  <r>
    <x v="159"/>
    <x v="0"/>
    <x v="1"/>
    <x v="4"/>
    <x v="11"/>
    <n v="528.86"/>
  </r>
  <r>
    <x v="159"/>
    <x v="0"/>
    <x v="1"/>
    <x v="4"/>
    <x v="12"/>
    <n v="259.69"/>
  </r>
  <r>
    <x v="159"/>
    <x v="0"/>
    <x v="1"/>
    <x v="4"/>
    <x v="13"/>
    <n v="4777.82"/>
  </r>
  <r>
    <x v="159"/>
    <x v="0"/>
    <x v="1"/>
    <x v="4"/>
    <x v="14"/>
    <n v="16374.19"/>
  </r>
  <r>
    <x v="159"/>
    <x v="0"/>
    <x v="1"/>
    <x v="4"/>
    <x v="15"/>
    <n v="36718.01"/>
  </r>
  <r>
    <x v="159"/>
    <x v="0"/>
    <x v="1"/>
    <x v="4"/>
    <x v="16"/>
    <n v="28993.96"/>
  </r>
  <r>
    <x v="159"/>
    <x v="0"/>
    <x v="1"/>
    <x v="4"/>
    <x v="17"/>
    <n v="130044.41"/>
  </r>
  <r>
    <x v="159"/>
    <x v="0"/>
    <x v="1"/>
    <x v="4"/>
    <x v="56"/>
    <n v="127816.19"/>
  </r>
  <r>
    <x v="159"/>
    <x v="0"/>
    <x v="1"/>
    <x v="5"/>
    <x v="18"/>
    <n v="63628.57"/>
  </r>
  <r>
    <x v="159"/>
    <x v="0"/>
    <x v="1"/>
    <x v="5"/>
    <x v="19"/>
    <n v="7111.19"/>
  </r>
  <r>
    <x v="159"/>
    <x v="0"/>
    <x v="1"/>
    <x v="5"/>
    <x v="20"/>
    <n v="24589.22"/>
  </r>
  <r>
    <x v="159"/>
    <x v="0"/>
    <x v="1"/>
    <x v="5"/>
    <x v="21"/>
    <n v="499.91"/>
  </r>
  <r>
    <x v="159"/>
    <x v="0"/>
    <x v="1"/>
    <x v="5"/>
    <x v="22"/>
    <n v="8737.41"/>
  </r>
  <r>
    <x v="159"/>
    <x v="0"/>
    <x v="1"/>
    <x v="6"/>
    <x v="24"/>
    <n v="4581.29"/>
  </r>
  <r>
    <x v="159"/>
    <x v="0"/>
    <x v="1"/>
    <x v="6"/>
    <x v="25"/>
    <n v="171271.85"/>
  </r>
  <r>
    <x v="159"/>
    <x v="0"/>
    <x v="1"/>
    <x v="6"/>
    <x v="26"/>
    <n v="2010.95"/>
  </r>
  <r>
    <x v="159"/>
    <x v="0"/>
    <x v="1"/>
    <x v="6"/>
    <x v="27"/>
    <n v="102407.41"/>
  </r>
  <r>
    <x v="159"/>
    <x v="0"/>
    <x v="1"/>
    <x v="6"/>
    <x v="28"/>
    <n v="2967"/>
  </r>
  <r>
    <x v="159"/>
    <x v="0"/>
    <x v="1"/>
    <x v="6"/>
    <x v="29"/>
    <n v="9396.66"/>
  </r>
  <r>
    <x v="159"/>
    <x v="0"/>
    <x v="1"/>
    <x v="6"/>
    <x v="31"/>
    <n v="19868.63"/>
  </r>
  <r>
    <x v="159"/>
    <x v="0"/>
    <x v="1"/>
    <x v="6"/>
    <x v="32"/>
    <n v="668.87"/>
  </r>
  <r>
    <x v="159"/>
    <x v="0"/>
    <x v="1"/>
    <x v="6"/>
    <x v="33"/>
    <n v="16379.24"/>
  </r>
  <r>
    <x v="159"/>
    <x v="0"/>
    <x v="1"/>
    <x v="6"/>
    <x v="35"/>
    <n v="13296.72"/>
  </r>
  <r>
    <x v="159"/>
    <x v="0"/>
    <x v="1"/>
    <x v="6"/>
    <x v="36"/>
    <n v="27252.79"/>
  </r>
  <r>
    <x v="159"/>
    <x v="0"/>
    <x v="1"/>
    <x v="6"/>
    <x v="59"/>
    <n v="10599.09"/>
  </r>
  <r>
    <x v="159"/>
    <x v="0"/>
    <x v="1"/>
    <x v="6"/>
    <x v="37"/>
    <n v="48682.67"/>
  </r>
  <r>
    <x v="159"/>
    <x v="0"/>
    <x v="1"/>
    <x v="6"/>
    <x v="38"/>
    <n v="6285.12"/>
  </r>
  <r>
    <x v="159"/>
    <x v="0"/>
    <x v="1"/>
    <x v="6"/>
    <x v="39"/>
    <n v="474.29"/>
  </r>
  <r>
    <x v="159"/>
    <x v="0"/>
    <x v="1"/>
    <x v="6"/>
    <x v="53"/>
    <n v="1173.77"/>
  </r>
  <r>
    <x v="159"/>
    <x v="0"/>
    <x v="1"/>
    <x v="6"/>
    <x v="44"/>
    <n v="11594.06"/>
  </r>
  <r>
    <x v="159"/>
    <x v="0"/>
    <x v="1"/>
    <x v="6"/>
    <x v="45"/>
    <n v="58824.77"/>
  </r>
  <r>
    <x v="159"/>
    <x v="0"/>
    <x v="1"/>
    <x v="6"/>
    <x v="46"/>
    <n v="2788"/>
  </r>
  <r>
    <x v="159"/>
    <x v="0"/>
    <x v="1"/>
    <x v="7"/>
    <x v="43"/>
    <n v="7113.57"/>
  </r>
  <r>
    <x v="159"/>
    <x v="0"/>
    <x v="1"/>
    <x v="8"/>
    <x v="48"/>
    <n v="4138.03"/>
  </r>
  <r>
    <x v="160"/>
    <x v="0"/>
    <x v="0"/>
    <x v="0"/>
    <x v="0"/>
    <n v="56025.42"/>
  </r>
  <r>
    <x v="160"/>
    <x v="0"/>
    <x v="0"/>
    <x v="1"/>
    <x v="0"/>
    <n v="-119808.7"/>
  </r>
  <r>
    <x v="160"/>
    <x v="0"/>
    <x v="0"/>
    <x v="2"/>
    <x v="1"/>
    <n v="23353670.16"/>
  </r>
  <r>
    <x v="160"/>
    <x v="0"/>
    <x v="0"/>
    <x v="2"/>
    <x v="2"/>
    <n v="248098.12"/>
  </r>
  <r>
    <x v="160"/>
    <x v="0"/>
    <x v="0"/>
    <x v="2"/>
    <x v="3"/>
    <n v="974127.97"/>
  </r>
  <r>
    <x v="160"/>
    <x v="0"/>
    <x v="0"/>
    <x v="2"/>
    <x v="4"/>
    <n v="941187.83"/>
  </r>
  <r>
    <x v="160"/>
    <x v="0"/>
    <x v="0"/>
    <x v="2"/>
    <x v="5"/>
    <n v="49226.23"/>
  </r>
  <r>
    <x v="160"/>
    <x v="0"/>
    <x v="0"/>
    <x v="2"/>
    <x v="54"/>
    <n v="257438"/>
  </r>
  <r>
    <x v="160"/>
    <x v="0"/>
    <x v="0"/>
    <x v="3"/>
    <x v="1"/>
    <n v="8625143.3499999996"/>
  </r>
  <r>
    <x v="160"/>
    <x v="0"/>
    <x v="0"/>
    <x v="3"/>
    <x v="2"/>
    <n v="101339.27"/>
  </r>
  <r>
    <x v="160"/>
    <x v="0"/>
    <x v="0"/>
    <x v="3"/>
    <x v="3"/>
    <n v="386911.99"/>
  </r>
  <r>
    <x v="160"/>
    <x v="0"/>
    <x v="0"/>
    <x v="3"/>
    <x v="4"/>
    <n v="322642.88"/>
  </r>
  <r>
    <x v="160"/>
    <x v="0"/>
    <x v="0"/>
    <x v="3"/>
    <x v="5"/>
    <n v="-1405.27"/>
  </r>
  <r>
    <x v="160"/>
    <x v="0"/>
    <x v="0"/>
    <x v="4"/>
    <x v="6"/>
    <n v="2901.59"/>
  </r>
  <r>
    <x v="160"/>
    <x v="0"/>
    <x v="0"/>
    <x v="4"/>
    <x v="55"/>
    <n v="2850.24"/>
  </r>
  <r>
    <x v="160"/>
    <x v="0"/>
    <x v="0"/>
    <x v="4"/>
    <x v="7"/>
    <n v="2027067.89"/>
  </r>
  <r>
    <x v="160"/>
    <x v="0"/>
    <x v="0"/>
    <x v="4"/>
    <x v="8"/>
    <n v="876607.14"/>
  </r>
  <r>
    <x v="160"/>
    <x v="0"/>
    <x v="0"/>
    <x v="4"/>
    <x v="9"/>
    <n v="4162406.96"/>
  </r>
  <r>
    <x v="160"/>
    <x v="0"/>
    <x v="0"/>
    <x v="4"/>
    <x v="10"/>
    <n v="1517514.59"/>
  </r>
  <r>
    <x v="160"/>
    <x v="0"/>
    <x v="0"/>
    <x v="4"/>
    <x v="11"/>
    <n v="10561.11"/>
  </r>
  <r>
    <x v="160"/>
    <x v="0"/>
    <x v="0"/>
    <x v="4"/>
    <x v="12"/>
    <n v="4934.95"/>
  </r>
  <r>
    <x v="160"/>
    <x v="0"/>
    <x v="0"/>
    <x v="4"/>
    <x v="13"/>
    <n v="178758.35"/>
  </r>
  <r>
    <x v="160"/>
    <x v="0"/>
    <x v="0"/>
    <x v="4"/>
    <x v="14"/>
    <n v="313992.63"/>
  </r>
  <r>
    <x v="160"/>
    <x v="0"/>
    <x v="0"/>
    <x v="4"/>
    <x v="15"/>
    <n v="3662528.26"/>
  </r>
  <r>
    <x v="160"/>
    <x v="0"/>
    <x v="0"/>
    <x v="4"/>
    <x v="16"/>
    <n v="3265855.61"/>
  </r>
  <r>
    <x v="160"/>
    <x v="0"/>
    <x v="0"/>
    <x v="4"/>
    <x v="17"/>
    <n v="69459.210000000006"/>
  </r>
  <r>
    <x v="160"/>
    <x v="0"/>
    <x v="0"/>
    <x v="4"/>
    <x v="56"/>
    <n v="132529.57"/>
  </r>
  <r>
    <x v="160"/>
    <x v="0"/>
    <x v="0"/>
    <x v="5"/>
    <x v="18"/>
    <n v="1192933.3700000001"/>
  </r>
  <r>
    <x v="160"/>
    <x v="0"/>
    <x v="0"/>
    <x v="5"/>
    <x v="19"/>
    <n v="61890"/>
  </r>
  <r>
    <x v="160"/>
    <x v="0"/>
    <x v="0"/>
    <x v="5"/>
    <x v="20"/>
    <n v="703698.72"/>
  </r>
  <r>
    <x v="160"/>
    <x v="0"/>
    <x v="0"/>
    <x v="5"/>
    <x v="21"/>
    <n v="105148.64"/>
  </r>
  <r>
    <x v="160"/>
    <x v="0"/>
    <x v="0"/>
    <x v="5"/>
    <x v="22"/>
    <n v="572628.99"/>
  </r>
  <r>
    <x v="160"/>
    <x v="0"/>
    <x v="0"/>
    <x v="6"/>
    <x v="23"/>
    <n v="12997.05"/>
  </r>
  <r>
    <x v="160"/>
    <x v="0"/>
    <x v="0"/>
    <x v="6"/>
    <x v="24"/>
    <n v="39538.050000000003"/>
  </r>
  <r>
    <x v="160"/>
    <x v="0"/>
    <x v="0"/>
    <x v="6"/>
    <x v="25"/>
    <n v="89585.69"/>
  </r>
  <r>
    <x v="160"/>
    <x v="0"/>
    <x v="0"/>
    <x v="6"/>
    <x v="26"/>
    <n v="115841.29"/>
  </r>
  <r>
    <x v="160"/>
    <x v="0"/>
    <x v="0"/>
    <x v="6"/>
    <x v="27"/>
    <n v="152341.29999999999"/>
  </r>
  <r>
    <x v="160"/>
    <x v="0"/>
    <x v="0"/>
    <x v="6"/>
    <x v="28"/>
    <n v="39593.5"/>
  </r>
  <r>
    <x v="160"/>
    <x v="0"/>
    <x v="0"/>
    <x v="6"/>
    <x v="29"/>
    <n v="30717.83"/>
  </r>
  <r>
    <x v="160"/>
    <x v="0"/>
    <x v="0"/>
    <x v="6"/>
    <x v="30"/>
    <n v="94216.69"/>
  </r>
  <r>
    <x v="160"/>
    <x v="0"/>
    <x v="0"/>
    <x v="6"/>
    <x v="31"/>
    <n v="13467.48"/>
  </r>
  <r>
    <x v="160"/>
    <x v="0"/>
    <x v="0"/>
    <x v="6"/>
    <x v="32"/>
    <n v="93628.35"/>
  </r>
  <r>
    <x v="160"/>
    <x v="0"/>
    <x v="0"/>
    <x v="6"/>
    <x v="33"/>
    <n v="394827.99"/>
  </r>
  <r>
    <x v="160"/>
    <x v="0"/>
    <x v="0"/>
    <x v="6"/>
    <x v="34"/>
    <n v="46011.67"/>
  </r>
  <r>
    <x v="160"/>
    <x v="0"/>
    <x v="0"/>
    <x v="6"/>
    <x v="35"/>
    <n v="14245.45"/>
  </r>
  <r>
    <x v="160"/>
    <x v="0"/>
    <x v="0"/>
    <x v="6"/>
    <x v="36"/>
    <n v="5181.49"/>
  </r>
  <r>
    <x v="160"/>
    <x v="0"/>
    <x v="0"/>
    <x v="6"/>
    <x v="58"/>
    <n v="8376.6200000000008"/>
  </r>
  <r>
    <x v="160"/>
    <x v="0"/>
    <x v="0"/>
    <x v="6"/>
    <x v="59"/>
    <n v="102419.68"/>
  </r>
  <r>
    <x v="160"/>
    <x v="0"/>
    <x v="0"/>
    <x v="6"/>
    <x v="51"/>
    <n v="652.79999999999995"/>
  </r>
  <r>
    <x v="160"/>
    <x v="0"/>
    <x v="0"/>
    <x v="6"/>
    <x v="37"/>
    <n v="262459.78000000003"/>
  </r>
  <r>
    <x v="160"/>
    <x v="0"/>
    <x v="0"/>
    <x v="6"/>
    <x v="38"/>
    <n v="202179.14"/>
  </r>
  <r>
    <x v="160"/>
    <x v="0"/>
    <x v="0"/>
    <x v="6"/>
    <x v="39"/>
    <n v="420.29"/>
  </r>
  <r>
    <x v="160"/>
    <x v="0"/>
    <x v="0"/>
    <x v="6"/>
    <x v="40"/>
    <n v="40203.64"/>
  </r>
  <r>
    <x v="160"/>
    <x v="0"/>
    <x v="0"/>
    <x v="6"/>
    <x v="41"/>
    <n v="122563.83"/>
  </r>
  <r>
    <x v="160"/>
    <x v="0"/>
    <x v="0"/>
    <x v="6"/>
    <x v="42"/>
    <n v="704723.25"/>
  </r>
  <r>
    <x v="160"/>
    <x v="0"/>
    <x v="0"/>
    <x v="6"/>
    <x v="43"/>
    <n v="43785.17"/>
  </r>
  <r>
    <x v="160"/>
    <x v="0"/>
    <x v="0"/>
    <x v="6"/>
    <x v="44"/>
    <n v="10791.75"/>
  </r>
  <r>
    <x v="160"/>
    <x v="0"/>
    <x v="0"/>
    <x v="6"/>
    <x v="60"/>
    <n v="132923.56"/>
  </r>
  <r>
    <x v="160"/>
    <x v="0"/>
    <x v="0"/>
    <x v="6"/>
    <x v="45"/>
    <n v="551245.38"/>
  </r>
  <r>
    <x v="160"/>
    <x v="0"/>
    <x v="0"/>
    <x v="6"/>
    <x v="46"/>
    <n v="43019.19"/>
  </r>
  <r>
    <x v="160"/>
    <x v="0"/>
    <x v="0"/>
    <x v="7"/>
    <x v="43"/>
    <n v="37790.26"/>
  </r>
  <r>
    <x v="160"/>
    <x v="0"/>
    <x v="0"/>
    <x v="8"/>
    <x v="62"/>
    <n v="13866.56"/>
  </r>
  <r>
    <x v="160"/>
    <x v="0"/>
    <x v="0"/>
    <x v="8"/>
    <x v="63"/>
    <n v="-1267.5"/>
  </r>
  <r>
    <x v="160"/>
    <x v="0"/>
    <x v="0"/>
    <x v="8"/>
    <x v="47"/>
    <n v="6511.68"/>
  </r>
  <r>
    <x v="160"/>
    <x v="0"/>
    <x v="0"/>
    <x v="8"/>
    <x v="64"/>
    <n v="15355.42"/>
  </r>
  <r>
    <x v="160"/>
    <x v="0"/>
    <x v="0"/>
    <x v="8"/>
    <x v="48"/>
    <n v="167568.44"/>
  </r>
  <r>
    <x v="160"/>
    <x v="0"/>
    <x v="1"/>
    <x v="0"/>
    <x v="0"/>
    <n v="63783.28"/>
  </r>
  <r>
    <x v="160"/>
    <x v="0"/>
    <x v="1"/>
    <x v="2"/>
    <x v="1"/>
    <n v="1509422.04"/>
  </r>
  <r>
    <x v="160"/>
    <x v="0"/>
    <x v="1"/>
    <x v="2"/>
    <x v="2"/>
    <n v="22409.21"/>
  </r>
  <r>
    <x v="160"/>
    <x v="0"/>
    <x v="1"/>
    <x v="2"/>
    <x v="4"/>
    <n v="80955.45"/>
  </r>
  <r>
    <x v="160"/>
    <x v="0"/>
    <x v="1"/>
    <x v="2"/>
    <x v="5"/>
    <n v="241368.37"/>
  </r>
  <r>
    <x v="160"/>
    <x v="0"/>
    <x v="1"/>
    <x v="3"/>
    <x v="1"/>
    <n v="2671325.2599999998"/>
  </r>
  <r>
    <x v="160"/>
    <x v="0"/>
    <x v="1"/>
    <x v="3"/>
    <x v="2"/>
    <n v="159218.62"/>
  </r>
  <r>
    <x v="160"/>
    <x v="0"/>
    <x v="1"/>
    <x v="3"/>
    <x v="3"/>
    <n v="159500.92000000001"/>
  </r>
  <r>
    <x v="160"/>
    <x v="0"/>
    <x v="1"/>
    <x v="3"/>
    <x v="4"/>
    <n v="446342.47"/>
  </r>
  <r>
    <x v="160"/>
    <x v="0"/>
    <x v="1"/>
    <x v="3"/>
    <x v="5"/>
    <n v="87159.59"/>
  </r>
  <r>
    <x v="160"/>
    <x v="0"/>
    <x v="1"/>
    <x v="4"/>
    <x v="6"/>
    <n v="116.49"/>
  </r>
  <r>
    <x v="160"/>
    <x v="0"/>
    <x v="1"/>
    <x v="4"/>
    <x v="55"/>
    <n v="143.19999999999999"/>
  </r>
  <r>
    <x v="160"/>
    <x v="0"/>
    <x v="1"/>
    <x v="4"/>
    <x v="7"/>
    <n v="26899.48"/>
  </r>
  <r>
    <x v="160"/>
    <x v="0"/>
    <x v="1"/>
    <x v="4"/>
    <x v="8"/>
    <n v="93103.039999999994"/>
  </r>
  <r>
    <x v="160"/>
    <x v="0"/>
    <x v="1"/>
    <x v="4"/>
    <x v="9"/>
    <n v="38414.519999999997"/>
  </r>
  <r>
    <x v="160"/>
    <x v="0"/>
    <x v="1"/>
    <x v="4"/>
    <x v="10"/>
    <n v="105287.25"/>
  </r>
  <r>
    <x v="160"/>
    <x v="0"/>
    <x v="1"/>
    <x v="4"/>
    <x v="11"/>
    <n v="890.94"/>
  </r>
  <r>
    <x v="160"/>
    <x v="0"/>
    <x v="1"/>
    <x v="4"/>
    <x v="12"/>
    <n v="408.6"/>
  </r>
  <r>
    <x v="160"/>
    <x v="0"/>
    <x v="1"/>
    <x v="4"/>
    <x v="13"/>
    <n v="2013.97"/>
  </r>
  <r>
    <x v="160"/>
    <x v="0"/>
    <x v="1"/>
    <x v="4"/>
    <x v="14"/>
    <n v="30491.63"/>
  </r>
  <r>
    <x v="160"/>
    <x v="0"/>
    <x v="1"/>
    <x v="4"/>
    <x v="15"/>
    <n v="20702.669999999998"/>
  </r>
  <r>
    <x v="160"/>
    <x v="0"/>
    <x v="1"/>
    <x v="4"/>
    <x v="16"/>
    <n v="122856.97"/>
  </r>
  <r>
    <x v="160"/>
    <x v="0"/>
    <x v="1"/>
    <x v="4"/>
    <x v="17"/>
    <n v="396.42"/>
  </r>
  <r>
    <x v="160"/>
    <x v="0"/>
    <x v="1"/>
    <x v="4"/>
    <x v="56"/>
    <n v="1183.83"/>
  </r>
  <r>
    <x v="160"/>
    <x v="0"/>
    <x v="1"/>
    <x v="5"/>
    <x v="18"/>
    <n v="423573.4"/>
  </r>
  <r>
    <x v="160"/>
    <x v="0"/>
    <x v="1"/>
    <x v="5"/>
    <x v="19"/>
    <n v="75831.490000000005"/>
  </r>
  <r>
    <x v="160"/>
    <x v="0"/>
    <x v="1"/>
    <x v="5"/>
    <x v="21"/>
    <n v="921.05"/>
  </r>
  <r>
    <x v="160"/>
    <x v="0"/>
    <x v="1"/>
    <x v="5"/>
    <x v="22"/>
    <n v="4558.99"/>
  </r>
  <r>
    <x v="160"/>
    <x v="0"/>
    <x v="1"/>
    <x v="6"/>
    <x v="26"/>
    <n v="19634.5"/>
  </r>
  <r>
    <x v="160"/>
    <x v="0"/>
    <x v="1"/>
    <x v="6"/>
    <x v="27"/>
    <n v="832343.58"/>
  </r>
  <r>
    <x v="160"/>
    <x v="0"/>
    <x v="1"/>
    <x v="6"/>
    <x v="30"/>
    <n v="103123.68"/>
  </r>
  <r>
    <x v="160"/>
    <x v="0"/>
    <x v="1"/>
    <x v="6"/>
    <x v="31"/>
    <n v="197837.27"/>
  </r>
  <r>
    <x v="160"/>
    <x v="0"/>
    <x v="1"/>
    <x v="6"/>
    <x v="34"/>
    <n v="402.74"/>
  </r>
  <r>
    <x v="160"/>
    <x v="0"/>
    <x v="1"/>
    <x v="6"/>
    <x v="35"/>
    <n v="23538.080000000002"/>
  </r>
  <r>
    <x v="160"/>
    <x v="0"/>
    <x v="1"/>
    <x v="6"/>
    <x v="36"/>
    <n v="201"/>
  </r>
  <r>
    <x v="160"/>
    <x v="0"/>
    <x v="1"/>
    <x v="6"/>
    <x v="58"/>
    <n v="7800.25"/>
  </r>
  <r>
    <x v="160"/>
    <x v="0"/>
    <x v="1"/>
    <x v="6"/>
    <x v="59"/>
    <n v="29476.639999999999"/>
  </r>
  <r>
    <x v="160"/>
    <x v="0"/>
    <x v="1"/>
    <x v="6"/>
    <x v="51"/>
    <n v="74536.399999999994"/>
  </r>
  <r>
    <x v="160"/>
    <x v="0"/>
    <x v="1"/>
    <x v="6"/>
    <x v="37"/>
    <n v="297915.07"/>
  </r>
  <r>
    <x v="160"/>
    <x v="0"/>
    <x v="1"/>
    <x v="6"/>
    <x v="38"/>
    <n v="18463.04"/>
  </r>
  <r>
    <x v="160"/>
    <x v="0"/>
    <x v="1"/>
    <x v="6"/>
    <x v="39"/>
    <n v="9323.27"/>
  </r>
  <r>
    <x v="160"/>
    <x v="0"/>
    <x v="1"/>
    <x v="6"/>
    <x v="40"/>
    <n v="23830.66"/>
  </r>
  <r>
    <x v="160"/>
    <x v="0"/>
    <x v="1"/>
    <x v="6"/>
    <x v="42"/>
    <n v="441435.1"/>
  </r>
  <r>
    <x v="160"/>
    <x v="0"/>
    <x v="1"/>
    <x v="6"/>
    <x v="43"/>
    <n v="809.1"/>
  </r>
  <r>
    <x v="160"/>
    <x v="0"/>
    <x v="1"/>
    <x v="7"/>
    <x v="43"/>
    <n v="7032.82"/>
  </r>
  <r>
    <x v="160"/>
    <x v="0"/>
    <x v="1"/>
    <x v="8"/>
    <x v="48"/>
    <n v="29092.55"/>
  </r>
  <r>
    <x v="161"/>
    <x v="0"/>
    <x v="0"/>
    <x v="0"/>
    <x v="0"/>
    <n v="32901.75"/>
  </r>
  <r>
    <x v="161"/>
    <x v="0"/>
    <x v="0"/>
    <x v="1"/>
    <x v="0"/>
    <n v="-47288.2"/>
  </r>
  <r>
    <x v="161"/>
    <x v="0"/>
    <x v="0"/>
    <x v="2"/>
    <x v="1"/>
    <n v="787267.6"/>
  </r>
  <r>
    <x v="161"/>
    <x v="0"/>
    <x v="0"/>
    <x v="2"/>
    <x v="2"/>
    <n v="5142.3"/>
  </r>
  <r>
    <x v="161"/>
    <x v="0"/>
    <x v="0"/>
    <x v="2"/>
    <x v="3"/>
    <n v="660"/>
  </r>
  <r>
    <x v="161"/>
    <x v="0"/>
    <x v="0"/>
    <x v="2"/>
    <x v="4"/>
    <n v="15370.97"/>
  </r>
  <r>
    <x v="161"/>
    <x v="0"/>
    <x v="0"/>
    <x v="2"/>
    <x v="5"/>
    <n v="4545"/>
  </r>
  <r>
    <x v="161"/>
    <x v="0"/>
    <x v="0"/>
    <x v="3"/>
    <x v="1"/>
    <n v="359733.24"/>
  </r>
  <r>
    <x v="161"/>
    <x v="0"/>
    <x v="0"/>
    <x v="3"/>
    <x v="2"/>
    <n v="3146.19"/>
  </r>
  <r>
    <x v="161"/>
    <x v="0"/>
    <x v="0"/>
    <x v="3"/>
    <x v="3"/>
    <n v="7290.19"/>
  </r>
  <r>
    <x v="161"/>
    <x v="0"/>
    <x v="0"/>
    <x v="4"/>
    <x v="7"/>
    <n v="78259.460000000006"/>
  </r>
  <r>
    <x v="161"/>
    <x v="0"/>
    <x v="0"/>
    <x v="4"/>
    <x v="8"/>
    <n v="40316.82"/>
  </r>
  <r>
    <x v="161"/>
    <x v="0"/>
    <x v="0"/>
    <x v="4"/>
    <x v="9"/>
    <n v="155317.82999999999"/>
  </r>
  <r>
    <x v="161"/>
    <x v="0"/>
    <x v="0"/>
    <x v="4"/>
    <x v="10"/>
    <n v="69005.27"/>
  </r>
  <r>
    <x v="161"/>
    <x v="0"/>
    <x v="0"/>
    <x v="4"/>
    <x v="11"/>
    <n v="2808.36"/>
  </r>
  <r>
    <x v="161"/>
    <x v="0"/>
    <x v="0"/>
    <x v="4"/>
    <x v="12"/>
    <n v="1614.26"/>
  </r>
  <r>
    <x v="161"/>
    <x v="0"/>
    <x v="0"/>
    <x v="4"/>
    <x v="13"/>
    <n v="8573.2900000000009"/>
  </r>
  <r>
    <x v="161"/>
    <x v="0"/>
    <x v="0"/>
    <x v="4"/>
    <x v="14"/>
    <n v="25869.51"/>
  </r>
  <r>
    <x v="161"/>
    <x v="0"/>
    <x v="0"/>
    <x v="4"/>
    <x v="15"/>
    <n v="158172.76"/>
  </r>
  <r>
    <x v="161"/>
    <x v="0"/>
    <x v="0"/>
    <x v="4"/>
    <x v="16"/>
    <n v="175288.6"/>
  </r>
  <r>
    <x v="161"/>
    <x v="0"/>
    <x v="0"/>
    <x v="4"/>
    <x v="17"/>
    <n v="3811.89"/>
  </r>
  <r>
    <x v="161"/>
    <x v="0"/>
    <x v="0"/>
    <x v="4"/>
    <x v="56"/>
    <n v="3685.3"/>
  </r>
  <r>
    <x v="161"/>
    <x v="0"/>
    <x v="0"/>
    <x v="5"/>
    <x v="18"/>
    <n v="98230.33"/>
  </r>
  <r>
    <x v="161"/>
    <x v="0"/>
    <x v="0"/>
    <x v="5"/>
    <x v="19"/>
    <n v="19448.560000000001"/>
  </r>
  <r>
    <x v="161"/>
    <x v="0"/>
    <x v="0"/>
    <x v="5"/>
    <x v="20"/>
    <n v="68762.259999999995"/>
  </r>
  <r>
    <x v="161"/>
    <x v="0"/>
    <x v="0"/>
    <x v="5"/>
    <x v="21"/>
    <n v="15080.41"/>
  </r>
  <r>
    <x v="161"/>
    <x v="0"/>
    <x v="0"/>
    <x v="5"/>
    <x v="22"/>
    <n v="2481.3000000000002"/>
  </r>
  <r>
    <x v="161"/>
    <x v="0"/>
    <x v="0"/>
    <x v="6"/>
    <x v="23"/>
    <n v="3098.67"/>
  </r>
  <r>
    <x v="161"/>
    <x v="0"/>
    <x v="0"/>
    <x v="6"/>
    <x v="24"/>
    <n v="3261.56"/>
  </r>
  <r>
    <x v="161"/>
    <x v="0"/>
    <x v="0"/>
    <x v="6"/>
    <x v="25"/>
    <n v="27277.78"/>
  </r>
  <r>
    <x v="161"/>
    <x v="0"/>
    <x v="0"/>
    <x v="6"/>
    <x v="49"/>
    <n v="15008423.9"/>
  </r>
  <r>
    <x v="161"/>
    <x v="0"/>
    <x v="0"/>
    <x v="6"/>
    <x v="26"/>
    <n v="15989.68"/>
  </r>
  <r>
    <x v="161"/>
    <x v="0"/>
    <x v="0"/>
    <x v="6"/>
    <x v="27"/>
    <n v="50973.36"/>
  </r>
  <r>
    <x v="161"/>
    <x v="0"/>
    <x v="0"/>
    <x v="6"/>
    <x v="30"/>
    <n v="30343.07"/>
  </r>
  <r>
    <x v="161"/>
    <x v="0"/>
    <x v="0"/>
    <x v="6"/>
    <x v="31"/>
    <n v="5632.34"/>
  </r>
  <r>
    <x v="161"/>
    <x v="0"/>
    <x v="0"/>
    <x v="6"/>
    <x v="32"/>
    <n v="1538.43"/>
  </r>
  <r>
    <x v="161"/>
    <x v="0"/>
    <x v="0"/>
    <x v="6"/>
    <x v="33"/>
    <n v="5198.18"/>
  </r>
  <r>
    <x v="161"/>
    <x v="0"/>
    <x v="0"/>
    <x v="6"/>
    <x v="34"/>
    <n v="6885.03"/>
  </r>
  <r>
    <x v="161"/>
    <x v="0"/>
    <x v="0"/>
    <x v="6"/>
    <x v="35"/>
    <n v="88737.37"/>
  </r>
  <r>
    <x v="161"/>
    <x v="0"/>
    <x v="0"/>
    <x v="6"/>
    <x v="36"/>
    <n v="8881.89"/>
  </r>
  <r>
    <x v="161"/>
    <x v="0"/>
    <x v="0"/>
    <x v="6"/>
    <x v="59"/>
    <n v="1197.8900000000001"/>
  </r>
  <r>
    <x v="161"/>
    <x v="0"/>
    <x v="0"/>
    <x v="6"/>
    <x v="67"/>
    <n v="1679.05"/>
  </r>
  <r>
    <x v="161"/>
    <x v="0"/>
    <x v="0"/>
    <x v="6"/>
    <x v="37"/>
    <n v="51620.52"/>
  </r>
  <r>
    <x v="161"/>
    <x v="0"/>
    <x v="0"/>
    <x v="6"/>
    <x v="38"/>
    <n v="12828.74"/>
  </r>
  <r>
    <x v="161"/>
    <x v="0"/>
    <x v="0"/>
    <x v="6"/>
    <x v="39"/>
    <n v="230.29"/>
  </r>
  <r>
    <x v="161"/>
    <x v="0"/>
    <x v="0"/>
    <x v="6"/>
    <x v="40"/>
    <n v="16324.83"/>
  </r>
  <r>
    <x v="161"/>
    <x v="0"/>
    <x v="0"/>
    <x v="6"/>
    <x v="42"/>
    <n v="245577.23"/>
  </r>
  <r>
    <x v="161"/>
    <x v="0"/>
    <x v="0"/>
    <x v="6"/>
    <x v="44"/>
    <n v="267262.74"/>
  </r>
  <r>
    <x v="161"/>
    <x v="0"/>
    <x v="0"/>
    <x v="6"/>
    <x v="60"/>
    <n v="1783.51"/>
  </r>
  <r>
    <x v="161"/>
    <x v="0"/>
    <x v="0"/>
    <x v="6"/>
    <x v="45"/>
    <n v="47570.96"/>
  </r>
  <r>
    <x v="161"/>
    <x v="0"/>
    <x v="0"/>
    <x v="6"/>
    <x v="46"/>
    <n v="4044.15"/>
  </r>
  <r>
    <x v="161"/>
    <x v="0"/>
    <x v="0"/>
    <x v="7"/>
    <x v="43"/>
    <n v="3559.73"/>
  </r>
  <r>
    <x v="161"/>
    <x v="0"/>
    <x v="0"/>
    <x v="8"/>
    <x v="63"/>
    <n v="16100"/>
  </r>
  <r>
    <x v="161"/>
    <x v="0"/>
    <x v="0"/>
    <x v="8"/>
    <x v="64"/>
    <n v="37935.67"/>
  </r>
  <r>
    <x v="161"/>
    <x v="0"/>
    <x v="0"/>
    <x v="8"/>
    <x v="48"/>
    <n v="29124.34"/>
  </r>
  <r>
    <x v="161"/>
    <x v="0"/>
    <x v="1"/>
    <x v="0"/>
    <x v="0"/>
    <n v="14386.45"/>
  </r>
  <r>
    <x v="161"/>
    <x v="0"/>
    <x v="1"/>
    <x v="2"/>
    <x v="1"/>
    <n v="252157.97"/>
  </r>
  <r>
    <x v="161"/>
    <x v="0"/>
    <x v="1"/>
    <x v="2"/>
    <x v="2"/>
    <n v="27720.05"/>
  </r>
  <r>
    <x v="161"/>
    <x v="0"/>
    <x v="1"/>
    <x v="2"/>
    <x v="3"/>
    <n v="2220"/>
  </r>
  <r>
    <x v="161"/>
    <x v="0"/>
    <x v="1"/>
    <x v="2"/>
    <x v="4"/>
    <n v="18461.57"/>
  </r>
  <r>
    <x v="161"/>
    <x v="0"/>
    <x v="1"/>
    <x v="2"/>
    <x v="5"/>
    <n v="2000"/>
  </r>
  <r>
    <x v="161"/>
    <x v="0"/>
    <x v="1"/>
    <x v="3"/>
    <x v="1"/>
    <n v="171428.77"/>
  </r>
  <r>
    <x v="161"/>
    <x v="0"/>
    <x v="1"/>
    <x v="3"/>
    <x v="2"/>
    <n v="11189.62"/>
  </r>
  <r>
    <x v="161"/>
    <x v="0"/>
    <x v="1"/>
    <x v="3"/>
    <x v="3"/>
    <n v="14419.44"/>
  </r>
  <r>
    <x v="161"/>
    <x v="0"/>
    <x v="1"/>
    <x v="3"/>
    <x v="4"/>
    <n v="55938.18"/>
  </r>
  <r>
    <x v="161"/>
    <x v="0"/>
    <x v="1"/>
    <x v="3"/>
    <x v="5"/>
    <n v="400"/>
  </r>
  <r>
    <x v="161"/>
    <x v="0"/>
    <x v="1"/>
    <x v="4"/>
    <x v="7"/>
    <n v="5799.62"/>
  </r>
  <r>
    <x v="161"/>
    <x v="0"/>
    <x v="1"/>
    <x v="4"/>
    <x v="8"/>
    <n v="6332"/>
  </r>
  <r>
    <x v="161"/>
    <x v="0"/>
    <x v="1"/>
    <x v="4"/>
    <x v="9"/>
    <n v="11708.02"/>
  </r>
  <r>
    <x v="161"/>
    <x v="0"/>
    <x v="1"/>
    <x v="4"/>
    <x v="10"/>
    <n v="8554.35"/>
  </r>
  <r>
    <x v="161"/>
    <x v="0"/>
    <x v="1"/>
    <x v="4"/>
    <x v="11"/>
    <n v="188.95"/>
  </r>
  <r>
    <x v="161"/>
    <x v="0"/>
    <x v="1"/>
    <x v="4"/>
    <x v="12"/>
    <n v="250.32"/>
  </r>
  <r>
    <x v="161"/>
    <x v="0"/>
    <x v="1"/>
    <x v="4"/>
    <x v="13"/>
    <n v="718.26"/>
  </r>
  <r>
    <x v="161"/>
    <x v="0"/>
    <x v="1"/>
    <x v="4"/>
    <x v="14"/>
    <n v="5376.81"/>
  </r>
  <r>
    <x v="161"/>
    <x v="0"/>
    <x v="1"/>
    <x v="4"/>
    <x v="15"/>
    <n v="5667.33"/>
  </r>
  <r>
    <x v="161"/>
    <x v="0"/>
    <x v="1"/>
    <x v="4"/>
    <x v="16"/>
    <n v="4933.32"/>
  </r>
  <r>
    <x v="161"/>
    <x v="0"/>
    <x v="1"/>
    <x v="4"/>
    <x v="17"/>
    <n v="13.91"/>
  </r>
  <r>
    <x v="161"/>
    <x v="0"/>
    <x v="1"/>
    <x v="4"/>
    <x v="56"/>
    <n v="105.72"/>
  </r>
  <r>
    <x v="161"/>
    <x v="0"/>
    <x v="1"/>
    <x v="5"/>
    <x v="18"/>
    <n v="2027.12"/>
  </r>
  <r>
    <x v="161"/>
    <x v="0"/>
    <x v="1"/>
    <x v="5"/>
    <x v="22"/>
    <n v="435"/>
  </r>
  <r>
    <x v="161"/>
    <x v="0"/>
    <x v="1"/>
    <x v="6"/>
    <x v="25"/>
    <n v="1200"/>
  </r>
  <r>
    <x v="161"/>
    <x v="0"/>
    <x v="1"/>
    <x v="6"/>
    <x v="27"/>
    <n v="10336"/>
  </r>
  <r>
    <x v="161"/>
    <x v="0"/>
    <x v="1"/>
    <x v="6"/>
    <x v="30"/>
    <n v="20222"/>
  </r>
  <r>
    <x v="161"/>
    <x v="0"/>
    <x v="1"/>
    <x v="6"/>
    <x v="35"/>
    <n v="1499.27"/>
  </r>
  <r>
    <x v="162"/>
    <x v="0"/>
    <x v="0"/>
    <x v="0"/>
    <x v="0"/>
    <n v="4310.22"/>
  </r>
  <r>
    <x v="162"/>
    <x v="0"/>
    <x v="0"/>
    <x v="1"/>
    <x v="0"/>
    <n v="-92155.85"/>
  </r>
  <r>
    <x v="162"/>
    <x v="0"/>
    <x v="0"/>
    <x v="2"/>
    <x v="1"/>
    <n v="4161963.55"/>
  </r>
  <r>
    <x v="162"/>
    <x v="0"/>
    <x v="0"/>
    <x v="2"/>
    <x v="2"/>
    <n v="57553.2"/>
  </r>
  <r>
    <x v="162"/>
    <x v="0"/>
    <x v="0"/>
    <x v="2"/>
    <x v="3"/>
    <n v="13758.68"/>
  </r>
  <r>
    <x v="162"/>
    <x v="0"/>
    <x v="0"/>
    <x v="2"/>
    <x v="4"/>
    <n v="266763.38"/>
  </r>
  <r>
    <x v="162"/>
    <x v="0"/>
    <x v="0"/>
    <x v="2"/>
    <x v="5"/>
    <n v="22660.3"/>
  </r>
  <r>
    <x v="162"/>
    <x v="0"/>
    <x v="0"/>
    <x v="2"/>
    <x v="54"/>
    <n v="24753.200000000001"/>
  </r>
  <r>
    <x v="162"/>
    <x v="0"/>
    <x v="0"/>
    <x v="3"/>
    <x v="1"/>
    <n v="1630795.14"/>
  </r>
  <r>
    <x v="162"/>
    <x v="0"/>
    <x v="0"/>
    <x v="3"/>
    <x v="2"/>
    <n v="37357.17"/>
  </r>
  <r>
    <x v="162"/>
    <x v="0"/>
    <x v="0"/>
    <x v="3"/>
    <x v="3"/>
    <n v="46194.58"/>
  </r>
  <r>
    <x v="162"/>
    <x v="0"/>
    <x v="0"/>
    <x v="3"/>
    <x v="4"/>
    <n v="20215.900000000001"/>
  </r>
  <r>
    <x v="162"/>
    <x v="0"/>
    <x v="0"/>
    <x v="3"/>
    <x v="5"/>
    <n v="157189.93"/>
  </r>
  <r>
    <x v="162"/>
    <x v="0"/>
    <x v="0"/>
    <x v="4"/>
    <x v="7"/>
    <n v="8683.2800000000007"/>
  </r>
  <r>
    <x v="162"/>
    <x v="0"/>
    <x v="0"/>
    <x v="4"/>
    <x v="8"/>
    <n v="2206.64"/>
  </r>
  <r>
    <x v="162"/>
    <x v="0"/>
    <x v="0"/>
    <x v="4"/>
    <x v="9"/>
    <n v="3699.6"/>
  </r>
  <r>
    <x v="162"/>
    <x v="0"/>
    <x v="0"/>
    <x v="4"/>
    <x v="10"/>
    <n v="33853.56"/>
  </r>
  <r>
    <x v="162"/>
    <x v="0"/>
    <x v="0"/>
    <x v="4"/>
    <x v="84"/>
    <n v="317.24"/>
  </r>
  <r>
    <x v="162"/>
    <x v="0"/>
    <x v="0"/>
    <x v="4"/>
    <x v="11"/>
    <n v="6673.55"/>
  </r>
  <r>
    <x v="162"/>
    <x v="0"/>
    <x v="0"/>
    <x v="4"/>
    <x v="12"/>
    <n v="2863.54"/>
  </r>
  <r>
    <x v="162"/>
    <x v="0"/>
    <x v="0"/>
    <x v="4"/>
    <x v="13"/>
    <n v="100.62"/>
  </r>
  <r>
    <x v="162"/>
    <x v="0"/>
    <x v="0"/>
    <x v="4"/>
    <x v="14"/>
    <n v="530.13"/>
  </r>
  <r>
    <x v="162"/>
    <x v="0"/>
    <x v="0"/>
    <x v="4"/>
    <x v="15"/>
    <n v="496034.39"/>
  </r>
  <r>
    <x v="162"/>
    <x v="0"/>
    <x v="0"/>
    <x v="4"/>
    <x v="16"/>
    <n v="457914.84"/>
  </r>
  <r>
    <x v="162"/>
    <x v="0"/>
    <x v="0"/>
    <x v="4"/>
    <x v="17"/>
    <n v="1650235.24"/>
  </r>
  <r>
    <x v="162"/>
    <x v="0"/>
    <x v="0"/>
    <x v="4"/>
    <x v="56"/>
    <n v="126560.85"/>
  </r>
  <r>
    <x v="162"/>
    <x v="0"/>
    <x v="0"/>
    <x v="5"/>
    <x v="18"/>
    <n v="228137.47"/>
  </r>
  <r>
    <x v="162"/>
    <x v="0"/>
    <x v="0"/>
    <x v="5"/>
    <x v="19"/>
    <n v="42187.33"/>
  </r>
  <r>
    <x v="162"/>
    <x v="0"/>
    <x v="0"/>
    <x v="5"/>
    <x v="20"/>
    <n v="109671.21"/>
  </r>
  <r>
    <x v="162"/>
    <x v="0"/>
    <x v="0"/>
    <x v="5"/>
    <x v="21"/>
    <n v="18334.810000000001"/>
  </r>
  <r>
    <x v="162"/>
    <x v="0"/>
    <x v="0"/>
    <x v="5"/>
    <x v="22"/>
    <n v="75995.520000000004"/>
  </r>
  <r>
    <x v="162"/>
    <x v="0"/>
    <x v="0"/>
    <x v="6"/>
    <x v="23"/>
    <n v="70946.91"/>
  </r>
  <r>
    <x v="162"/>
    <x v="0"/>
    <x v="0"/>
    <x v="6"/>
    <x v="24"/>
    <n v="29015.05"/>
  </r>
  <r>
    <x v="162"/>
    <x v="0"/>
    <x v="0"/>
    <x v="6"/>
    <x v="57"/>
    <n v="112166"/>
  </r>
  <r>
    <x v="162"/>
    <x v="0"/>
    <x v="0"/>
    <x v="6"/>
    <x v="26"/>
    <n v="30769"/>
  </r>
  <r>
    <x v="162"/>
    <x v="0"/>
    <x v="0"/>
    <x v="6"/>
    <x v="27"/>
    <n v="291798.09000000003"/>
  </r>
  <r>
    <x v="162"/>
    <x v="0"/>
    <x v="0"/>
    <x v="6"/>
    <x v="30"/>
    <n v="52126.97"/>
  </r>
  <r>
    <x v="162"/>
    <x v="0"/>
    <x v="0"/>
    <x v="6"/>
    <x v="31"/>
    <n v="33712.07"/>
  </r>
  <r>
    <x v="162"/>
    <x v="0"/>
    <x v="0"/>
    <x v="6"/>
    <x v="32"/>
    <n v="825.2"/>
  </r>
  <r>
    <x v="162"/>
    <x v="0"/>
    <x v="0"/>
    <x v="6"/>
    <x v="33"/>
    <n v="2409.85"/>
  </r>
  <r>
    <x v="162"/>
    <x v="0"/>
    <x v="0"/>
    <x v="6"/>
    <x v="34"/>
    <n v="15314.7"/>
  </r>
  <r>
    <x v="162"/>
    <x v="0"/>
    <x v="0"/>
    <x v="6"/>
    <x v="35"/>
    <n v="81437.97"/>
  </r>
  <r>
    <x v="162"/>
    <x v="0"/>
    <x v="0"/>
    <x v="6"/>
    <x v="36"/>
    <n v="5794.71"/>
  </r>
  <r>
    <x v="162"/>
    <x v="0"/>
    <x v="0"/>
    <x v="6"/>
    <x v="59"/>
    <n v="23352.62"/>
  </r>
  <r>
    <x v="162"/>
    <x v="0"/>
    <x v="0"/>
    <x v="6"/>
    <x v="52"/>
    <n v="14918.87"/>
  </r>
  <r>
    <x v="162"/>
    <x v="0"/>
    <x v="0"/>
    <x v="6"/>
    <x v="37"/>
    <n v="34109.35"/>
  </r>
  <r>
    <x v="162"/>
    <x v="0"/>
    <x v="0"/>
    <x v="6"/>
    <x v="38"/>
    <n v="29931"/>
  </r>
  <r>
    <x v="162"/>
    <x v="0"/>
    <x v="0"/>
    <x v="6"/>
    <x v="39"/>
    <n v="1236"/>
  </r>
  <r>
    <x v="162"/>
    <x v="0"/>
    <x v="0"/>
    <x v="6"/>
    <x v="42"/>
    <n v="9004.26"/>
  </r>
  <r>
    <x v="162"/>
    <x v="0"/>
    <x v="0"/>
    <x v="6"/>
    <x v="43"/>
    <n v="5369.7"/>
  </r>
  <r>
    <x v="162"/>
    <x v="0"/>
    <x v="0"/>
    <x v="6"/>
    <x v="44"/>
    <n v="57892.3"/>
  </r>
  <r>
    <x v="162"/>
    <x v="0"/>
    <x v="0"/>
    <x v="6"/>
    <x v="45"/>
    <n v="144186.76"/>
  </r>
  <r>
    <x v="162"/>
    <x v="0"/>
    <x v="0"/>
    <x v="6"/>
    <x v="46"/>
    <n v="25308.63"/>
  </r>
  <r>
    <x v="162"/>
    <x v="0"/>
    <x v="0"/>
    <x v="7"/>
    <x v="43"/>
    <n v="27668.28"/>
  </r>
  <r>
    <x v="162"/>
    <x v="0"/>
    <x v="1"/>
    <x v="0"/>
    <x v="0"/>
    <n v="87845.63"/>
  </r>
  <r>
    <x v="162"/>
    <x v="0"/>
    <x v="1"/>
    <x v="2"/>
    <x v="1"/>
    <n v="630492.37"/>
  </r>
  <r>
    <x v="162"/>
    <x v="0"/>
    <x v="1"/>
    <x v="2"/>
    <x v="2"/>
    <n v="73789.91"/>
  </r>
  <r>
    <x v="162"/>
    <x v="0"/>
    <x v="1"/>
    <x v="2"/>
    <x v="3"/>
    <n v="12798.47"/>
  </r>
  <r>
    <x v="162"/>
    <x v="0"/>
    <x v="1"/>
    <x v="2"/>
    <x v="4"/>
    <n v="3504.38"/>
  </r>
  <r>
    <x v="162"/>
    <x v="0"/>
    <x v="1"/>
    <x v="2"/>
    <x v="5"/>
    <n v="60115.75"/>
  </r>
  <r>
    <x v="162"/>
    <x v="0"/>
    <x v="1"/>
    <x v="3"/>
    <x v="1"/>
    <n v="21549"/>
  </r>
  <r>
    <x v="162"/>
    <x v="0"/>
    <x v="1"/>
    <x v="3"/>
    <x v="2"/>
    <n v="268.02"/>
  </r>
  <r>
    <x v="162"/>
    <x v="0"/>
    <x v="1"/>
    <x v="3"/>
    <x v="3"/>
    <n v="1642"/>
  </r>
  <r>
    <x v="162"/>
    <x v="0"/>
    <x v="1"/>
    <x v="3"/>
    <x v="4"/>
    <n v="23789.39"/>
  </r>
  <r>
    <x v="162"/>
    <x v="0"/>
    <x v="1"/>
    <x v="3"/>
    <x v="5"/>
    <n v="9267.7000000000007"/>
  </r>
  <r>
    <x v="162"/>
    <x v="0"/>
    <x v="1"/>
    <x v="4"/>
    <x v="7"/>
    <n v="53065.05"/>
  </r>
  <r>
    <x v="162"/>
    <x v="0"/>
    <x v="1"/>
    <x v="4"/>
    <x v="8"/>
    <n v="2603.6"/>
  </r>
  <r>
    <x v="162"/>
    <x v="0"/>
    <x v="1"/>
    <x v="4"/>
    <x v="9"/>
    <n v="92531.85"/>
  </r>
  <r>
    <x v="162"/>
    <x v="0"/>
    <x v="1"/>
    <x v="4"/>
    <x v="10"/>
    <n v="3285.01"/>
  </r>
  <r>
    <x v="162"/>
    <x v="0"/>
    <x v="1"/>
    <x v="4"/>
    <x v="11"/>
    <n v="2528.91"/>
  </r>
  <r>
    <x v="162"/>
    <x v="0"/>
    <x v="1"/>
    <x v="4"/>
    <x v="12"/>
    <n v="142.84"/>
  </r>
  <r>
    <x v="162"/>
    <x v="0"/>
    <x v="1"/>
    <x v="4"/>
    <x v="13"/>
    <n v="3224.03"/>
  </r>
  <r>
    <x v="162"/>
    <x v="0"/>
    <x v="1"/>
    <x v="4"/>
    <x v="14"/>
    <n v="187.3"/>
  </r>
  <r>
    <x v="162"/>
    <x v="0"/>
    <x v="1"/>
    <x v="4"/>
    <x v="15"/>
    <n v="85433.85"/>
  </r>
  <r>
    <x v="162"/>
    <x v="0"/>
    <x v="1"/>
    <x v="4"/>
    <x v="16"/>
    <n v="8257.34"/>
  </r>
  <r>
    <x v="162"/>
    <x v="0"/>
    <x v="1"/>
    <x v="4"/>
    <x v="17"/>
    <n v="25616.68"/>
  </r>
  <r>
    <x v="162"/>
    <x v="0"/>
    <x v="1"/>
    <x v="4"/>
    <x v="56"/>
    <n v="201.7"/>
  </r>
  <r>
    <x v="162"/>
    <x v="0"/>
    <x v="1"/>
    <x v="5"/>
    <x v="18"/>
    <n v="64195.63"/>
  </r>
  <r>
    <x v="162"/>
    <x v="0"/>
    <x v="1"/>
    <x v="6"/>
    <x v="25"/>
    <n v="391009.15"/>
  </r>
  <r>
    <x v="162"/>
    <x v="0"/>
    <x v="1"/>
    <x v="6"/>
    <x v="29"/>
    <n v="18713.43"/>
  </r>
  <r>
    <x v="162"/>
    <x v="0"/>
    <x v="1"/>
    <x v="6"/>
    <x v="30"/>
    <n v="24000"/>
  </r>
  <r>
    <x v="162"/>
    <x v="0"/>
    <x v="1"/>
    <x v="6"/>
    <x v="37"/>
    <n v="109228.18"/>
  </r>
  <r>
    <x v="162"/>
    <x v="0"/>
    <x v="1"/>
    <x v="6"/>
    <x v="44"/>
    <n v="24558.41"/>
  </r>
  <r>
    <x v="163"/>
    <x v="0"/>
    <x v="0"/>
    <x v="0"/>
    <x v="0"/>
    <n v="727461.81"/>
  </r>
  <r>
    <x v="163"/>
    <x v="0"/>
    <x v="0"/>
    <x v="1"/>
    <x v="0"/>
    <n v="-720864.67"/>
  </r>
  <r>
    <x v="163"/>
    <x v="0"/>
    <x v="0"/>
    <x v="2"/>
    <x v="1"/>
    <n v="12455216.539999999"/>
  </r>
  <r>
    <x v="163"/>
    <x v="0"/>
    <x v="0"/>
    <x v="2"/>
    <x v="2"/>
    <n v="45582"/>
  </r>
  <r>
    <x v="163"/>
    <x v="0"/>
    <x v="0"/>
    <x v="2"/>
    <x v="3"/>
    <n v="129731.6"/>
  </r>
  <r>
    <x v="163"/>
    <x v="0"/>
    <x v="0"/>
    <x v="2"/>
    <x v="4"/>
    <n v="107820.81"/>
  </r>
  <r>
    <x v="163"/>
    <x v="0"/>
    <x v="0"/>
    <x v="2"/>
    <x v="5"/>
    <n v="38342.9"/>
  </r>
  <r>
    <x v="163"/>
    <x v="0"/>
    <x v="0"/>
    <x v="2"/>
    <x v="54"/>
    <n v="89050"/>
  </r>
  <r>
    <x v="163"/>
    <x v="0"/>
    <x v="0"/>
    <x v="3"/>
    <x v="1"/>
    <n v="4671662.45"/>
  </r>
  <r>
    <x v="163"/>
    <x v="0"/>
    <x v="0"/>
    <x v="3"/>
    <x v="2"/>
    <n v="118290.79"/>
  </r>
  <r>
    <x v="163"/>
    <x v="0"/>
    <x v="0"/>
    <x v="3"/>
    <x v="3"/>
    <n v="304753.61"/>
  </r>
  <r>
    <x v="163"/>
    <x v="0"/>
    <x v="0"/>
    <x v="3"/>
    <x v="4"/>
    <n v="843.75"/>
  </r>
  <r>
    <x v="163"/>
    <x v="0"/>
    <x v="0"/>
    <x v="3"/>
    <x v="5"/>
    <n v="19347.150000000001"/>
  </r>
  <r>
    <x v="163"/>
    <x v="0"/>
    <x v="0"/>
    <x v="4"/>
    <x v="6"/>
    <n v="30616.19"/>
  </r>
  <r>
    <x v="163"/>
    <x v="0"/>
    <x v="0"/>
    <x v="4"/>
    <x v="55"/>
    <n v="7861.27"/>
  </r>
  <r>
    <x v="163"/>
    <x v="0"/>
    <x v="0"/>
    <x v="4"/>
    <x v="7"/>
    <n v="988544.4"/>
  </r>
  <r>
    <x v="163"/>
    <x v="0"/>
    <x v="0"/>
    <x v="4"/>
    <x v="8"/>
    <n v="383969.41"/>
  </r>
  <r>
    <x v="163"/>
    <x v="0"/>
    <x v="0"/>
    <x v="4"/>
    <x v="9"/>
    <n v="2010967.87"/>
  </r>
  <r>
    <x v="163"/>
    <x v="0"/>
    <x v="0"/>
    <x v="4"/>
    <x v="10"/>
    <n v="648675"/>
  </r>
  <r>
    <x v="163"/>
    <x v="0"/>
    <x v="0"/>
    <x v="4"/>
    <x v="73"/>
    <n v="0.08"/>
  </r>
  <r>
    <x v="163"/>
    <x v="0"/>
    <x v="0"/>
    <x v="4"/>
    <x v="11"/>
    <n v="5149.24"/>
  </r>
  <r>
    <x v="163"/>
    <x v="0"/>
    <x v="0"/>
    <x v="4"/>
    <x v="12"/>
    <n v="2903.72"/>
  </r>
  <r>
    <x v="163"/>
    <x v="0"/>
    <x v="0"/>
    <x v="4"/>
    <x v="13"/>
    <n v="54588.94"/>
  </r>
  <r>
    <x v="163"/>
    <x v="0"/>
    <x v="0"/>
    <x v="4"/>
    <x v="14"/>
    <n v="119734.64"/>
  </r>
  <r>
    <x v="163"/>
    <x v="0"/>
    <x v="0"/>
    <x v="4"/>
    <x v="15"/>
    <n v="1660696.19"/>
  </r>
  <r>
    <x v="163"/>
    <x v="0"/>
    <x v="0"/>
    <x v="4"/>
    <x v="16"/>
    <n v="1563307.79"/>
  </r>
  <r>
    <x v="163"/>
    <x v="0"/>
    <x v="0"/>
    <x v="4"/>
    <x v="17"/>
    <n v="21099.01"/>
  </r>
  <r>
    <x v="163"/>
    <x v="0"/>
    <x v="0"/>
    <x v="4"/>
    <x v="56"/>
    <n v="7552.88"/>
  </r>
  <r>
    <x v="163"/>
    <x v="0"/>
    <x v="0"/>
    <x v="5"/>
    <x v="18"/>
    <n v="649623.11"/>
  </r>
  <r>
    <x v="163"/>
    <x v="0"/>
    <x v="0"/>
    <x v="5"/>
    <x v="19"/>
    <n v="133923.88"/>
  </r>
  <r>
    <x v="163"/>
    <x v="0"/>
    <x v="0"/>
    <x v="5"/>
    <x v="20"/>
    <n v="670361.85"/>
  </r>
  <r>
    <x v="163"/>
    <x v="0"/>
    <x v="0"/>
    <x v="5"/>
    <x v="21"/>
    <n v="269211.28999999998"/>
  </r>
  <r>
    <x v="163"/>
    <x v="0"/>
    <x v="0"/>
    <x v="5"/>
    <x v="22"/>
    <n v="36666.25"/>
  </r>
  <r>
    <x v="163"/>
    <x v="0"/>
    <x v="0"/>
    <x v="6"/>
    <x v="23"/>
    <n v="560869.85"/>
  </r>
  <r>
    <x v="163"/>
    <x v="0"/>
    <x v="0"/>
    <x v="6"/>
    <x v="24"/>
    <n v="21487.69"/>
  </r>
  <r>
    <x v="163"/>
    <x v="0"/>
    <x v="0"/>
    <x v="6"/>
    <x v="25"/>
    <n v="12764.65"/>
  </r>
  <r>
    <x v="163"/>
    <x v="0"/>
    <x v="0"/>
    <x v="6"/>
    <x v="26"/>
    <n v="16170.9"/>
  </r>
  <r>
    <x v="163"/>
    <x v="0"/>
    <x v="0"/>
    <x v="6"/>
    <x v="27"/>
    <n v="963460.24"/>
  </r>
  <r>
    <x v="163"/>
    <x v="0"/>
    <x v="0"/>
    <x v="6"/>
    <x v="28"/>
    <n v="34693.5"/>
  </r>
  <r>
    <x v="163"/>
    <x v="0"/>
    <x v="0"/>
    <x v="6"/>
    <x v="29"/>
    <n v="23167.02"/>
  </r>
  <r>
    <x v="163"/>
    <x v="0"/>
    <x v="0"/>
    <x v="6"/>
    <x v="50"/>
    <n v="471.09"/>
  </r>
  <r>
    <x v="163"/>
    <x v="0"/>
    <x v="0"/>
    <x v="6"/>
    <x v="30"/>
    <n v="577286.12"/>
  </r>
  <r>
    <x v="163"/>
    <x v="0"/>
    <x v="0"/>
    <x v="6"/>
    <x v="31"/>
    <n v="500"/>
  </r>
  <r>
    <x v="163"/>
    <x v="0"/>
    <x v="0"/>
    <x v="6"/>
    <x v="32"/>
    <n v="5425"/>
  </r>
  <r>
    <x v="163"/>
    <x v="0"/>
    <x v="0"/>
    <x v="6"/>
    <x v="33"/>
    <n v="16115.97"/>
  </r>
  <r>
    <x v="163"/>
    <x v="0"/>
    <x v="0"/>
    <x v="6"/>
    <x v="34"/>
    <n v="37831.33"/>
  </r>
  <r>
    <x v="163"/>
    <x v="0"/>
    <x v="0"/>
    <x v="6"/>
    <x v="35"/>
    <n v="105434.32"/>
  </r>
  <r>
    <x v="163"/>
    <x v="0"/>
    <x v="0"/>
    <x v="6"/>
    <x v="36"/>
    <n v="11361.87"/>
  </r>
  <r>
    <x v="163"/>
    <x v="0"/>
    <x v="0"/>
    <x v="6"/>
    <x v="59"/>
    <n v="49559.81"/>
  </r>
  <r>
    <x v="163"/>
    <x v="0"/>
    <x v="0"/>
    <x v="6"/>
    <x v="51"/>
    <n v="247.74"/>
  </r>
  <r>
    <x v="163"/>
    <x v="0"/>
    <x v="0"/>
    <x v="6"/>
    <x v="52"/>
    <n v="41714.49"/>
  </r>
  <r>
    <x v="163"/>
    <x v="0"/>
    <x v="0"/>
    <x v="6"/>
    <x v="67"/>
    <n v="2070"/>
  </r>
  <r>
    <x v="163"/>
    <x v="0"/>
    <x v="0"/>
    <x v="6"/>
    <x v="37"/>
    <n v="275052"/>
  </r>
  <r>
    <x v="163"/>
    <x v="0"/>
    <x v="0"/>
    <x v="6"/>
    <x v="38"/>
    <n v="166604.49"/>
  </r>
  <r>
    <x v="163"/>
    <x v="0"/>
    <x v="0"/>
    <x v="6"/>
    <x v="39"/>
    <n v="427.03"/>
  </r>
  <r>
    <x v="163"/>
    <x v="0"/>
    <x v="0"/>
    <x v="6"/>
    <x v="40"/>
    <n v="49227.42"/>
  </r>
  <r>
    <x v="163"/>
    <x v="0"/>
    <x v="0"/>
    <x v="6"/>
    <x v="41"/>
    <n v="12330.36"/>
  </r>
  <r>
    <x v="163"/>
    <x v="0"/>
    <x v="0"/>
    <x v="6"/>
    <x v="43"/>
    <n v="73195.63"/>
  </r>
  <r>
    <x v="163"/>
    <x v="0"/>
    <x v="0"/>
    <x v="6"/>
    <x v="44"/>
    <n v="281868.67"/>
  </r>
  <r>
    <x v="163"/>
    <x v="0"/>
    <x v="0"/>
    <x v="6"/>
    <x v="76"/>
    <n v="1627.5"/>
  </r>
  <r>
    <x v="163"/>
    <x v="0"/>
    <x v="0"/>
    <x v="6"/>
    <x v="60"/>
    <n v="65225.36"/>
  </r>
  <r>
    <x v="163"/>
    <x v="0"/>
    <x v="0"/>
    <x v="6"/>
    <x v="45"/>
    <n v="274796.28999999998"/>
  </r>
  <r>
    <x v="163"/>
    <x v="0"/>
    <x v="0"/>
    <x v="6"/>
    <x v="46"/>
    <n v="52449.919999999998"/>
  </r>
  <r>
    <x v="163"/>
    <x v="0"/>
    <x v="0"/>
    <x v="7"/>
    <x v="43"/>
    <n v="37821.089999999997"/>
  </r>
  <r>
    <x v="163"/>
    <x v="0"/>
    <x v="0"/>
    <x v="8"/>
    <x v="48"/>
    <n v="91894.080000000002"/>
  </r>
  <r>
    <x v="163"/>
    <x v="0"/>
    <x v="1"/>
    <x v="0"/>
    <x v="0"/>
    <n v="39178.31"/>
  </r>
  <r>
    <x v="163"/>
    <x v="0"/>
    <x v="1"/>
    <x v="1"/>
    <x v="0"/>
    <n v="-45775.45"/>
  </r>
  <r>
    <x v="163"/>
    <x v="0"/>
    <x v="1"/>
    <x v="2"/>
    <x v="1"/>
    <n v="1431706.85"/>
  </r>
  <r>
    <x v="163"/>
    <x v="0"/>
    <x v="1"/>
    <x v="2"/>
    <x v="2"/>
    <n v="167796.86"/>
  </r>
  <r>
    <x v="163"/>
    <x v="0"/>
    <x v="1"/>
    <x v="2"/>
    <x v="3"/>
    <n v="299.92"/>
  </r>
  <r>
    <x v="163"/>
    <x v="0"/>
    <x v="1"/>
    <x v="2"/>
    <x v="80"/>
    <n v="1900"/>
  </r>
  <r>
    <x v="163"/>
    <x v="0"/>
    <x v="1"/>
    <x v="2"/>
    <x v="4"/>
    <n v="273853.88"/>
  </r>
  <r>
    <x v="163"/>
    <x v="0"/>
    <x v="1"/>
    <x v="2"/>
    <x v="5"/>
    <n v="81020.05"/>
  </r>
  <r>
    <x v="163"/>
    <x v="0"/>
    <x v="1"/>
    <x v="3"/>
    <x v="1"/>
    <n v="950720.57"/>
  </r>
  <r>
    <x v="163"/>
    <x v="0"/>
    <x v="1"/>
    <x v="3"/>
    <x v="2"/>
    <n v="420"/>
  </r>
  <r>
    <x v="163"/>
    <x v="0"/>
    <x v="1"/>
    <x v="3"/>
    <x v="3"/>
    <n v="47921.760000000002"/>
  </r>
  <r>
    <x v="163"/>
    <x v="0"/>
    <x v="1"/>
    <x v="3"/>
    <x v="4"/>
    <n v="1093.06"/>
  </r>
  <r>
    <x v="163"/>
    <x v="0"/>
    <x v="1"/>
    <x v="3"/>
    <x v="5"/>
    <n v="76813.42"/>
  </r>
  <r>
    <x v="163"/>
    <x v="0"/>
    <x v="1"/>
    <x v="4"/>
    <x v="7"/>
    <n v="112894.08"/>
  </r>
  <r>
    <x v="163"/>
    <x v="0"/>
    <x v="1"/>
    <x v="4"/>
    <x v="8"/>
    <n v="77108.91"/>
  </r>
  <r>
    <x v="163"/>
    <x v="0"/>
    <x v="1"/>
    <x v="4"/>
    <x v="9"/>
    <n v="227876.9"/>
  </r>
  <r>
    <x v="163"/>
    <x v="0"/>
    <x v="1"/>
    <x v="4"/>
    <x v="10"/>
    <n v="115461.23"/>
  </r>
  <r>
    <x v="163"/>
    <x v="0"/>
    <x v="1"/>
    <x v="4"/>
    <x v="11"/>
    <n v="488"/>
  </r>
  <r>
    <x v="163"/>
    <x v="0"/>
    <x v="1"/>
    <x v="4"/>
    <x v="12"/>
    <n v="482.88"/>
  </r>
  <r>
    <x v="163"/>
    <x v="0"/>
    <x v="1"/>
    <x v="4"/>
    <x v="13"/>
    <n v="5580.02"/>
  </r>
  <r>
    <x v="163"/>
    <x v="0"/>
    <x v="1"/>
    <x v="4"/>
    <x v="14"/>
    <n v="11734.86"/>
  </r>
  <r>
    <x v="163"/>
    <x v="0"/>
    <x v="1"/>
    <x v="4"/>
    <x v="15"/>
    <n v="157436.29"/>
  </r>
  <r>
    <x v="163"/>
    <x v="0"/>
    <x v="1"/>
    <x v="4"/>
    <x v="16"/>
    <n v="126302.04"/>
  </r>
  <r>
    <x v="163"/>
    <x v="0"/>
    <x v="1"/>
    <x v="4"/>
    <x v="17"/>
    <n v="2264.4899999999998"/>
  </r>
  <r>
    <x v="163"/>
    <x v="0"/>
    <x v="1"/>
    <x v="4"/>
    <x v="56"/>
    <n v="1523.18"/>
  </r>
  <r>
    <x v="163"/>
    <x v="0"/>
    <x v="1"/>
    <x v="5"/>
    <x v="18"/>
    <n v="3317.54"/>
  </r>
  <r>
    <x v="163"/>
    <x v="0"/>
    <x v="1"/>
    <x v="5"/>
    <x v="21"/>
    <n v="244380.91"/>
  </r>
  <r>
    <x v="163"/>
    <x v="0"/>
    <x v="1"/>
    <x v="6"/>
    <x v="26"/>
    <n v="26.21"/>
  </r>
  <r>
    <x v="163"/>
    <x v="0"/>
    <x v="1"/>
    <x v="6"/>
    <x v="27"/>
    <n v="1550"/>
  </r>
  <r>
    <x v="163"/>
    <x v="0"/>
    <x v="1"/>
    <x v="6"/>
    <x v="30"/>
    <n v="134961.29999999999"/>
  </r>
  <r>
    <x v="163"/>
    <x v="0"/>
    <x v="1"/>
    <x v="6"/>
    <x v="35"/>
    <n v="6117.69"/>
  </r>
  <r>
    <x v="163"/>
    <x v="0"/>
    <x v="1"/>
    <x v="6"/>
    <x v="59"/>
    <n v="716.45"/>
  </r>
  <r>
    <x v="163"/>
    <x v="0"/>
    <x v="1"/>
    <x v="6"/>
    <x v="67"/>
    <n v="1700"/>
  </r>
  <r>
    <x v="163"/>
    <x v="0"/>
    <x v="1"/>
    <x v="6"/>
    <x v="43"/>
    <n v="830"/>
  </r>
  <r>
    <x v="163"/>
    <x v="0"/>
    <x v="1"/>
    <x v="6"/>
    <x v="46"/>
    <n v="1855"/>
  </r>
  <r>
    <x v="163"/>
    <x v="0"/>
    <x v="1"/>
    <x v="7"/>
    <x v="43"/>
    <n v="700.86"/>
  </r>
  <r>
    <x v="164"/>
    <x v="0"/>
    <x v="0"/>
    <x v="0"/>
    <x v="0"/>
    <n v="2433.86"/>
  </r>
  <r>
    <x v="164"/>
    <x v="0"/>
    <x v="0"/>
    <x v="1"/>
    <x v="0"/>
    <n v="-105256.55"/>
  </r>
  <r>
    <x v="164"/>
    <x v="0"/>
    <x v="0"/>
    <x v="2"/>
    <x v="1"/>
    <n v="1780783.61"/>
  </r>
  <r>
    <x v="164"/>
    <x v="0"/>
    <x v="0"/>
    <x v="2"/>
    <x v="2"/>
    <n v="21000.89"/>
  </r>
  <r>
    <x v="164"/>
    <x v="0"/>
    <x v="0"/>
    <x v="2"/>
    <x v="3"/>
    <n v="49882.77"/>
  </r>
  <r>
    <x v="164"/>
    <x v="0"/>
    <x v="0"/>
    <x v="2"/>
    <x v="4"/>
    <n v="-1692.84"/>
  </r>
  <r>
    <x v="164"/>
    <x v="0"/>
    <x v="0"/>
    <x v="2"/>
    <x v="5"/>
    <n v="8573.51"/>
  </r>
  <r>
    <x v="164"/>
    <x v="0"/>
    <x v="0"/>
    <x v="2"/>
    <x v="54"/>
    <n v="12937.36"/>
  </r>
  <r>
    <x v="164"/>
    <x v="0"/>
    <x v="0"/>
    <x v="3"/>
    <x v="1"/>
    <n v="697554.24"/>
  </r>
  <r>
    <x v="164"/>
    <x v="0"/>
    <x v="0"/>
    <x v="3"/>
    <x v="2"/>
    <n v="39809.279999999999"/>
  </r>
  <r>
    <x v="164"/>
    <x v="0"/>
    <x v="0"/>
    <x v="3"/>
    <x v="3"/>
    <n v="48118.12"/>
  </r>
  <r>
    <x v="164"/>
    <x v="0"/>
    <x v="0"/>
    <x v="3"/>
    <x v="5"/>
    <n v="2707.82"/>
  </r>
  <r>
    <x v="164"/>
    <x v="0"/>
    <x v="0"/>
    <x v="4"/>
    <x v="6"/>
    <n v="308432.96000000002"/>
  </r>
  <r>
    <x v="164"/>
    <x v="0"/>
    <x v="0"/>
    <x v="4"/>
    <x v="55"/>
    <n v="274655.14"/>
  </r>
  <r>
    <x v="164"/>
    <x v="0"/>
    <x v="0"/>
    <x v="4"/>
    <x v="7"/>
    <n v="147393.54999999999"/>
  </r>
  <r>
    <x v="164"/>
    <x v="0"/>
    <x v="0"/>
    <x v="4"/>
    <x v="8"/>
    <n v="64795.77"/>
  </r>
  <r>
    <x v="164"/>
    <x v="0"/>
    <x v="0"/>
    <x v="4"/>
    <x v="9"/>
    <n v="276304.06"/>
  </r>
  <r>
    <x v="164"/>
    <x v="0"/>
    <x v="0"/>
    <x v="4"/>
    <x v="10"/>
    <n v="98931.89"/>
  </r>
  <r>
    <x v="164"/>
    <x v="0"/>
    <x v="0"/>
    <x v="4"/>
    <x v="11"/>
    <n v="5051.33"/>
  </r>
  <r>
    <x v="164"/>
    <x v="0"/>
    <x v="0"/>
    <x v="4"/>
    <x v="12"/>
    <n v="2565"/>
  </r>
  <r>
    <x v="164"/>
    <x v="0"/>
    <x v="0"/>
    <x v="4"/>
    <x v="13"/>
    <n v="13156.23"/>
  </r>
  <r>
    <x v="164"/>
    <x v="0"/>
    <x v="0"/>
    <x v="4"/>
    <x v="14"/>
    <n v="43665.16"/>
  </r>
  <r>
    <x v="164"/>
    <x v="0"/>
    <x v="0"/>
    <x v="4"/>
    <x v="15"/>
    <n v="7053.4"/>
  </r>
  <r>
    <x v="164"/>
    <x v="0"/>
    <x v="0"/>
    <x v="4"/>
    <x v="16"/>
    <n v="5812.45"/>
  </r>
  <r>
    <x v="164"/>
    <x v="0"/>
    <x v="0"/>
    <x v="4"/>
    <x v="17"/>
    <n v="17994.59"/>
  </r>
  <r>
    <x v="164"/>
    <x v="0"/>
    <x v="0"/>
    <x v="4"/>
    <x v="56"/>
    <n v="1014.39"/>
  </r>
  <r>
    <x v="164"/>
    <x v="0"/>
    <x v="0"/>
    <x v="5"/>
    <x v="18"/>
    <n v="173510.9"/>
  </r>
  <r>
    <x v="164"/>
    <x v="0"/>
    <x v="0"/>
    <x v="5"/>
    <x v="19"/>
    <n v="31564.62"/>
  </r>
  <r>
    <x v="164"/>
    <x v="0"/>
    <x v="0"/>
    <x v="5"/>
    <x v="20"/>
    <n v="122564.4"/>
  </r>
  <r>
    <x v="164"/>
    <x v="0"/>
    <x v="0"/>
    <x v="5"/>
    <x v="21"/>
    <n v="699.53"/>
  </r>
  <r>
    <x v="164"/>
    <x v="0"/>
    <x v="0"/>
    <x v="5"/>
    <x v="22"/>
    <n v="61658.07"/>
  </r>
  <r>
    <x v="164"/>
    <x v="0"/>
    <x v="0"/>
    <x v="6"/>
    <x v="24"/>
    <n v="7967.44"/>
  </r>
  <r>
    <x v="164"/>
    <x v="0"/>
    <x v="0"/>
    <x v="6"/>
    <x v="25"/>
    <n v="307979.13"/>
  </r>
  <r>
    <x v="164"/>
    <x v="0"/>
    <x v="0"/>
    <x v="6"/>
    <x v="26"/>
    <n v="20278.5"/>
  </r>
  <r>
    <x v="164"/>
    <x v="0"/>
    <x v="0"/>
    <x v="6"/>
    <x v="27"/>
    <n v="80738.960000000006"/>
  </r>
  <r>
    <x v="164"/>
    <x v="0"/>
    <x v="0"/>
    <x v="6"/>
    <x v="33"/>
    <n v="1021.44"/>
  </r>
  <r>
    <x v="164"/>
    <x v="0"/>
    <x v="0"/>
    <x v="6"/>
    <x v="34"/>
    <n v="8280.8799999999992"/>
  </r>
  <r>
    <x v="164"/>
    <x v="0"/>
    <x v="0"/>
    <x v="6"/>
    <x v="35"/>
    <n v="2827.08"/>
  </r>
  <r>
    <x v="164"/>
    <x v="0"/>
    <x v="0"/>
    <x v="6"/>
    <x v="36"/>
    <n v="9678.91"/>
  </r>
  <r>
    <x v="164"/>
    <x v="0"/>
    <x v="0"/>
    <x v="6"/>
    <x v="58"/>
    <n v="4400"/>
  </r>
  <r>
    <x v="164"/>
    <x v="0"/>
    <x v="0"/>
    <x v="6"/>
    <x v="59"/>
    <n v="1674.89"/>
  </r>
  <r>
    <x v="164"/>
    <x v="0"/>
    <x v="0"/>
    <x v="6"/>
    <x v="68"/>
    <n v="17813.82"/>
  </r>
  <r>
    <x v="164"/>
    <x v="0"/>
    <x v="0"/>
    <x v="6"/>
    <x v="51"/>
    <n v="43669.03"/>
  </r>
  <r>
    <x v="164"/>
    <x v="0"/>
    <x v="0"/>
    <x v="6"/>
    <x v="37"/>
    <n v="72455.429999999993"/>
  </r>
  <r>
    <x v="164"/>
    <x v="0"/>
    <x v="0"/>
    <x v="6"/>
    <x v="38"/>
    <n v="30741.61"/>
  </r>
  <r>
    <x v="164"/>
    <x v="0"/>
    <x v="0"/>
    <x v="6"/>
    <x v="39"/>
    <n v="384"/>
  </r>
  <r>
    <x v="164"/>
    <x v="0"/>
    <x v="0"/>
    <x v="6"/>
    <x v="40"/>
    <n v="1662.57"/>
  </r>
  <r>
    <x v="164"/>
    <x v="0"/>
    <x v="0"/>
    <x v="6"/>
    <x v="44"/>
    <n v="84698.02"/>
  </r>
  <r>
    <x v="164"/>
    <x v="0"/>
    <x v="0"/>
    <x v="6"/>
    <x v="45"/>
    <n v="34470.94"/>
  </r>
  <r>
    <x v="164"/>
    <x v="0"/>
    <x v="0"/>
    <x v="6"/>
    <x v="46"/>
    <n v="7232.85"/>
  </r>
  <r>
    <x v="164"/>
    <x v="0"/>
    <x v="0"/>
    <x v="7"/>
    <x v="43"/>
    <n v="23637.52"/>
  </r>
  <r>
    <x v="164"/>
    <x v="0"/>
    <x v="0"/>
    <x v="8"/>
    <x v="72"/>
    <n v="1070.42"/>
  </r>
  <r>
    <x v="164"/>
    <x v="0"/>
    <x v="0"/>
    <x v="8"/>
    <x v="47"/>
    <n v="6322.3"/>
  </r>
  <r>
    <x v="164"/>
    <x v="0"/>
    <x v="0"/>
    <x v="8"/>
    <x v="64"/>
    <n v="1673.02"/>
  </r>
  <r>
    <x v="164"/>
    <x v="0"/>
    <x v="0"/>
    <x v="8"/>
    <x v="48"/>
    <n v="69276.83"/>
  </r>
  <r>
    <x v="164"/>
    <x v="0"/>
    <x v="1"/>
    <x v="0"/>
    <x v="0"/>
    <n v="102822.69"/>
  </r>
  <r>
    <x v="164"/>
    <x v="0"/>
    <x v="1"/>
    <x v="2"/>
    <x v="1"/>
    <n v="363572.49"/>
  </r>
  <r>
    <x v="164"/>
    <x v="0"/>
    <x v="1"/>
    <x v="2"/>
    <x v="2"/>
    <n v="26865.42"/>
  </r>
  <r>
    <x v="164"/>
    <x v="0"/>
    <x v="1"/>
    <x v="2"/>
    <x v="3"/>
    <n v="9556.1"/>
  </r>
  <r>
    <x v="164"/>
    <x v="0"/>
    <x v="1"/>
    <x v="2"/>
    <x v="4"/>
    <n v="88595.59"/>
  </r>
  <r>
    <x v="164"/>
    <x v="0"/>
    <x v="1"/>
    <x v="2"/>
    <x v="5"/>
    <n v="13077.9"/>
  </r>
  <r>
    <x v="164"/>
    <x v="0"/>
    <x v="1"/>
    <x v="3"/>
    <x v="1"/>
    <n v="347778.82"/>
  </r>
  <r>
    <x v="164"/>
    <x v="0"/>
    <x v="1"/>
    <x v="3"/>
    <x v="2"/>
    <n v="26098.01"/>
  </r>
  <r>
    <x v="164"/>
    <x v="0"/>
    <x v="1"/>
    <x v="3"/>
    <x v="3"/>
    <n v="16033.63"/>
  </r>
  <r>
    <x v="164"/>
    <x v="0"/>
    <x v="1"/>
    <x v="3"/>
    <x v="5"/>
    <n v="11550"/>
  </r>
  <r>
    <x v="164"/>
    <x v="0"/>
    <x v="1"/>
    <x v="4"/>
    <x v="6"/>
    <n v="55985.06"/>
  </r>
  <r>
    <x v="164"/>
    <x v="0"/>
    <x v="1"/>
    <x v="4"/>
    <x v="55"/>
    <n v="79437.8"/>
  </r>
  <r>
    <x v="164"/>
    <x v="0"/>
    <x v="1"/>
    <x v="4"/>
    <x v="7"/>
    <n v="38082.74"/>
  </r>
  <r>
    <x v="164"/>
    <x v="0"/>
    <x v="1"/>
    <x v="4"/>
    <x v="8"/>
    <n v="29920.16"/>
  </r>
  <r>
    <x v="164"/>
    <x v="0"/>
    <x v="1"/>
    <x v="4"/>
    <x v="9"/>
    <n v="73020.61"/>
  </r>
  <r>
    <x v="164"/>
    <x v="0"/>
    <x v="1"/>
    <x v="4"/>
    <x v="10"/>
    <n v="48110.59"/>
  </r>
  <r>
    <x v="164"/>
    <x v="0"/>
    <x v="1"/>
    <x v="4"/>
    <x v="11"/>
    <n v="1069.31"/>
  </r>
  <r>
    <x v="164"/>
    <x v="0"/>
    <x v="1"/>
    <x v="4"/>
    <x v="12"/>
    <n v="1072.1600000000001"/>
  </r>
  <r>
    <x v="164"/>
    <x v="0"/>
    <x v="1"/>
    <x v="4"/>
    <x v="13"/>
    <n v="2607.37"/>
  </r>
  <r>
    <x v="164"/>
    <x v="0"/>
    <x v="1"/>
    <x v="4"/>
    <x v="14"/>
    <n v="4664.1499999999996"/>
  </r>
  <r>
    <x v="164"/>
    <x v="0"/>
    <x v="1"/>
    <x v="4"/>
    <x v="15"/>
    <n v="1363.36"/>
  </r>
  <r>
    <x v="164"/>
    <x v="0"/>
    <x v="1"/>
    <x v="4"/>
    <x v="16"/>
    <n v="1858.98"/>
  </r>
  <r>
    <x v="164"/>
    <x v="0"/>
    <x v="1"/>
    <x v="4"/>
    <x v="17"/>
    <n v="677.27"/>
  </r>
  <r>
    <x v="164"/>
    <x v="0"/>
    <x v="1"/>
    <x v="4"/>
    <x v="56"/>
    <n v="567.83000000000004"/>
  </r>
  <r>
    <x v="164"/>
    <x v="0"/>
    <x v="1"/>
    <x v="5"/>
    <x v="18"/>
    <n v="112547.43"/>
  </r>
  <r>
    <x v="164"/>
    <x v="0"/>
    <x v="1"/>
    <x v="6"/>
    <x v="25"/>
    <n v="130082.28"/>
  </r>
  <r>
    <x v="164"/>
    <x v="0"/>
    <x v="1"/>
    <x v="6"/>
    <x v="26"/>
    <n v="8270"/>
  </r>
  <r>
    <x v="164"/>
    <x v="0"/>
    <x v="1"/>
    <x v="6"/>
    <x v="27"/>
    <n v="76388.66"/>
  </r>
  <r>
    <x v="164"/>
    <x v="0"/>
    <x v="1"/>
    <x v="6"/>
    <x v="28"/>
    <n v="9998"/>
  </r>
  <r>
    <x v="164"/>
    <x v="0"/>
    <x v="1"/>
    <x v="6"/>
    <x v="29"/>
    <n v="13840.72"/>
  </r>
  <r>
    <x v="164"/>
    <x v="0"/>
    <x v="1"/>
    <x v="6"/>
    <x v="35"/>
    <n v="220113.89"/>
  </r>
  <r>
    <x v="164"/>
    <x v="0"/>
    <x v="1"/>
    <x v="6"/>
    <x v="36"/>
    <n v="57625.96"/>
  </r>
  <r>
    <x v="164"/>
    <x v="0"/>
    <x v="1"/>
    <x v="6"/>
    <x v="51"/>
    <n v="14580.11"/>
  </r>
  <r>
    <x v="164"/>
    <x v="0"/>
    <x v="1"/>
    <x v="6"/>
    <x v="43"/>
    <n v="80"/>
  </r>
  <r>
    <x v="164"/>
    <x v="0"/>
    <x v="1"/>
    <x v="6"/>
    <x v="44"/>
    <n v="16553.43"/>
  </r>
  <r>
    <x v="164"/>
    <x v="0"/>
    <x v="1"/>
    <x v="6"/>
    <x v="45"/>
    <n v="44016.83"/>
  </r>
  <r>
    <x v="164"/>
    <x v="0"/>
    <x v="1"/>
    <x v="6"/>
    <x v="46"/>
    <n v="2896.31"/>
  </r>
  <r>
    <x v="164"/>
    <x v="0"/>
    <x v="1"/>
    <x v="7"/>
    <x v="43"/>
    <n v="5197.95"/>
  </r>
  <r>
    <x v="165"/>
    <x v="0"/>
    <x v="0"/>
    <x v="0"/>
    <x v="0"/>
    <n v="78279.19"/>
  </r>
  <r>
    <x v="165"/>
    <x v="0"/>
    <x v="0"/>
    <x v="1"/>
    <x v="0"/>
    <n v="-78279.19"/>
  </r>
  <r>
    <x v="165"/>
    <x v="0"/>
    <x v="0"/>
    <x v="2"/>
    <x v="1"/>
    <n v="853215.33"/>
  </r>
  <r>
    <x v="165"/>
    <x v="0"/>
    <x v="0"/>
    <x v="2"/>
    <x v="2"/>
    <n v="8030.78"/>
  </r>
  <r>
    <x v="165"/>
    <x v="0"/>
    <x v="0"/>
    <x v="2"/>
    <x v="3"/>
    <n v="15879.6"/>
  </r>
  <r>
    <x v="165"/>
    <x v="0"/>
    <x v="0"/>
    <x v="2"/>
    <x v="4"/>
    <n v="15541.95"/>
  </r>
  <r>
    <x v="165"/>
    <x v="0"/>
    <x v="0"/>
    <x v="2"/>
    <x v="5"/>
    <n v="7955.5"/>
  </r>
  <r>
    <x v="165"/>
    <x v="0"/>
    <x v="0"/>
    <x v="3"/>
    <x v="1"/>
    <n v="649338.79"/>
  </r>
  <r>
    <x v="165"/>
    <x v="0"/>
    <x v="0"/>
    <x v="3"/>
    <x v="2"/>
    <n v="26198.880000000001"/>
  </r>
  <r>
    <x v="165"/>
    <x v="0"/>
    <x v="0"/>
    <x v="3"/>
    <x v="3"/>
    <n v="17793.88"/>
  </r>
  <r>
    <x v="165"/>
    <x v="0"/>
    <x v="0"/>
    <x v="3"/>
    <x v="4"/>
    <n v="26446.98"/>
  </r>
  <r>
    <x v="165"/>
    <x v="0"/>
    <x v="0"/>
    <x v="4"/>
    <x v="6"/>
    <n v="619.20000000000005"/>
  </r>
  <r>
    <x v="165"/>
    <x v="0"/>
    <x v="0"/>
    <x v="4"/>
    <x v="7"/>
    <n v="67659.240000000005"/>
  </r>
  <r>
    <x v="165"/>
    <x v="0"/>
    <x v="0"/>
    <x v="4"/>
    <x v="8"/>
    <n v="54420.01"/>
  </r>
  <r>
    <x v="165"/>
    <x v="0"/>
    <x v="0"/>
    <x v="4"/>
    <x v="9"/>
    <n v="131073.42000000001"/>
  </r>
  <r>
    <x v="165"/>
    <x v="0"/>
    <x v="0"/>
    <x v="4"/>
    <x v="10"/>
    <n v="91537.68"/>
  </r>
  <r>
    <x v="165"/>
    <x v="0"/>
    <x v="0"/>
    <x v="4"/>
    <x v="11"/>
    <n v="3222.82"/>
  </r>
  <r>
    <x v="165"/>
    <x v="0"/>
    <x v="0"/>
    <x v="4"/>
    <x v="12"/>
    <n v="2842.6"/>
  </r>
  <r>
    <x v="165"/>
    <x v="0"/>
    <x v="0"/>
    <x v="4"/>
    <x v="13"/>
    <n v="5821.57"/>
  </r>
  <r>
    <x v="165"/>
    <x v="0"/>
    <x v="0"/>
    <x v="4"/>
    <x v="14"/>
    <n v="20652.39"/>
  </r>
  <r>
    <x v="165"/>
    <x v="0"/>
    <x v="0"/>
    <x v="4"/>
    <x v="15"/>
    <n v="145799.81"/>
  </r>
  <r>
    <x v="165"/>
    <x v="0"/>
    <x v="0"/>
    <x v="4"/>
    <x v="16"/>
    <n v="197223.11"/>
  </r>
  <r>
    <x v="165"/>
    <x v="0"/>
    <x v="0"/>
    <x v="4"/>
    <x v="17"/>
    <n v="3389.48"/>
  </r>
  <r>
    <x v="165"/>
    <x v="0"/>
    <x v="0"/>
    <x v="5"/>
    <x v="18"/>
    <n v="79991.259999999995"/>
  </r>
  <r>
    <x v="165"/>
    <x v="0"/>
    <x v="0"/>
    <x v="5"/>
    <x v="19"/>
    <n v="11131.75"/>
  </r>
  <r>
    <x v="165"/>
    <x v="0"/>
    <x v="0"/>
    <x v="5"/>
    <x v="20"/>
    <n v="12438"/>
  </r>
  <r>
    <x v="165"/>
    <x v="0"/>
    <x v="0"/>
    <x v="5"/>
    <x v="21"/>
    <n v="42952.51"/>
  </r>
  <r>
    <x v="165"/>
    <x v="0"/>
    <x v="0"/>
    <x v="5"/>
    <x v="22"/>
    <n v="11055.73"/>
  </r>
  <r>
    <x v="165"/>
    <x v="0"/>
    <x v="0"/>
    <x v="6"/>
    <x v="23"/>
    <n v="1287.2"/>
  </r>
  <r>
    <x v="165"/>
    <x v="0"/>
    <x v="0"/>
    <x v="6"/>
    <x v="24"/>
    <n v="252.32"/>
  </r>
  <r>
    <x v="165"/>
    <x v="0"/>
    <x v="0"/>
    <x v="6"/>
    <x v="25"/>
    <n v="211048.42"/>
  </r>
  <r>
    <x v="165"/>
    <x v="0"/>
    <x v="0"/>
    <x v="6"/>
    <x v="26"/>
    <n v="530"/>
  </r>
  <r>
    <x v="165"/>
    <x v="0"/>
    <x v="0"/>
    <x v="6"/>
    <x v="27"/>
    <n v="64509.23"/>
  </r>
  <r>
    <x v="165"/>
    <x v="0"/>
    <x v="0"/>
    <x v="6"/>
    <x v="30"/>
    <n v="14304.77"/>
  </r>
  <r>
    <x v="165"/>
    <x v="0"/>
    <x v="0"/>
    <x v="6"/>
    <x v="31"/>
    <n v="8346"/>
  </r>
  <r>
    <x v="165"/>
    <x v="0"/>
    <x v="0"/>
    <x v="6"/>
    <x v="33"/>
    <n v="10196.040000000001"/>
  </r>
  <r>
    <x v="165"/>
    <x v="0"/>
    <x v="0"/>
    <x v="6"/>
    <x v="34"/>
    <n v="2949.02"/>
  </r>
  <r>
    <x v="165"/>
    <x v="0"/>
    <x v="0"/>
    <x v="6"/>
    <x v="35"/>
    <n v="3585.42"/>
  </r>
  <r>
    <x v="165"/>
    <x v="0"/>
    <x v="0"/>
    <x v="6"/>
    <x v="36"/>
    <n v="369.07"/>
  </r>
  <r>
    <x v="165"/>
    <x v="0"/>
    <x v="0"/>
    <x v="6"/>
    <x v="51"/>
    <n v="399.38"/>
  </r>
  <r>
    <x v="165"/>
    <x v="0"/>
    <x v="0"/>
    <x v="6"/>
    <x v="67"/>
    <n v="1387.36"/>
  </r>
  <r>
    <x v="165"/>
    <x v="0"/>
    <x v="0"/>
    <x v="6"/>
    <x v="37"/>
    <n v="12901.72"/>
  </r>
  <r>
    <x v="165"/>
    <x v="0"/>
    <x v="0"/>
    <x v="6"/>
    <x v="38"/>
    <n v="20041.419999999998"/>
  </r>
  <r>
    <x v="165"/>
    <x v="0"/>
    <x v="0"/>
    <x v="6"/>
    <x v="39"/>
    <n v="3868.7"/>
  </r>
  <r>
    <x v="165"/>
    <x v="0"/>
    <x v="0"/>
    <x v="6"/>
    <x v="53"/>
    <n v="72557"/>
  </r>
  <r>
    <x v="165"/>
    <x v="0"/>
    <x v="0"/>
    <x v="6"/>
    <x v="43"/>
    <n v="2275"/>
  </r>
  <r>
    <x v="165"/>
    <x v="0"/>
    <x v="0"/>
    <x v="6"/>
    <x v="46"/>
    <n v="13388.26"/>
  </r>
  <r>
    <x v="165"/>
    <x v="0"/>
    <x v="0"/>
    <x v="7"/>
    <x v="43"/>
    <n v="18476.21"/>
  </r>
  <r>
    <x v="165"/>
    <x v="0"/>
    <x v="1"/>
    <x v="5"/>
    <x v="18"/>
    <n v="23746.53"/>
  </r>
  <r>
    <x v="165"/>
    <x v="0"/>
    <x v="1"/>
    <x v="5"/>
    <x v="21"/>
    <n v="19477.96"/>
  </r>
  <r>
    <x v="165"/>
    <x v="0"/>
    <x v="1"/>
    <x v="5"/>
    <x v="22"/>
    <n v="2780.07"/>
  </r>
  <r>
    <x v="165"/>
    <x v="0"/>
    <x v="1"/>
    <x v="6"/>
    <x v="23"/>
    <n v="19926.169999999998"/>
  </r>
  <r>
    <x v="165"/>
    <x v="0"/>
    <x v="1"/>
    <x v="6"/>
    <x v="25"/>
    <n v="824603.13"/>
  </r>
  <r>
    <x v="165"/>
    <x v="0"/>
    <x v="1"/>
    <x v="6"/>
    <x v="29"/>
    <n v="15834"/>
  </r>
  <r>
    <x v="165"/>
    <x v="0"/>
    <x v="1"/>
    <x v="6"/>
    <x v="30"/>
    <n v="33518"/>
  </r>
  <r>
    <x v="165"/>
    <x v="0"/>
    <x v="1"/>
    <x v="6"/>
    <x v="35"/>
    <n v="13175.45"/>
  </r>
  <r>
    <x v="165"/>
    <x v="0"/>
    <x v="1"/>
    <x v="6"/>
    <x v="68"/>
    <n v="11948.39"/>
  </r>
  <r>
    <x v="165"/>
    <x v="0"/>
    <x v="1"/>
    <x v="6"/>
    <x v="37"/>
    <n v="15457.4"/>
  </r>
  <r>
    <x v="165"/>
    <x v="0"/>
    <x v="1"/>
    <x v="6"/>
    <x v="38"/>
    <n v="1084.27"/>
  </r>
  <r>
    <x v="165"/>
    <x v="0"/>
    <x v="1"/>
    <x v="6"/>
    <x v="45"/>
    <n v="61210.42"/>
  </r>
  <r>
    <x v="166"/>
    <x v="0"/>
    <x v="0"/>
    <x v="0"/>
    <x v="0"/>
    <n v="249721.49"/>
  </r>
  <r>
    <x v="166"/>
    <x v="0"/>
    <x v="0"/>
    <x v="1"/>
    <x v="0"/>
    <n v="-295351.28999999998"/>
  </r>
  <r>
    <x v="166"/>
    <x v="0"/>
    <x v="0"/>
    <x v="2"/>
    <x v="1"/>
    <n v="17905299.449999999"/>
  </r>
  <r>
    <x v="166"/>
    <x v="0"/>
    <x v="0"/>
    <x v="2"/>
    <x v="2"/>
    <n v="319251.12"/>
  </r>
  <r>
    <x v="166"/>
    <x v="0"/>
    <x v="0"/>
    <x v="2"/>
    <x v="3"/>
    <n v="488630.28"/>
  </r>
  <r>
    <x v="166"/>
    <x v="0"/>
    <x v="0"/>
    <x v="2"/>
    <x v="4"/>
    <n v="368759.58"/>
  </r>
  <r>
    <x v="166"/>
    <x v="0"/>
    <x v="0"/>
    <x v="2"/>
    <x v="5"/>
    <n v="207733.67"/>
  </r>
  <r>
    <x v="166"/>
    <x v="0"/>
    <x v="0"/>
    <x v="3"/>
    <x v="1"/>
    <n v="4107871.13"/>
  </r>
  <r>
    <x v="166"/>
    <x v="0"/>
    <x v="0"/>
    <x v="3"/>
    <x v="2"/>
    <n v="111803.08"/>
  </r>
  <r>
    <x v="166"/>
    <x v="0"/>
    <x v="0"/>
    <x v="3"/>
    <x v="3"/>
    <n v="60062.73"/>
  </r>
  <r>
    <x v="166"/>
    <x v="0"/>
    <x v="0"/>
    <x v="3"/>
    <x v="4"/>
    <n v="32845.43"/>
  </r>
  <r>
    <x v="166"/>
    <x v="0"/>
    <x v="0"/>
    <x v="3"/>
    <x v="5"/>
    <n v="44422.42"/>
  </r>
  <r>
    <x v="166"/>
    <x v="0"/>
    <x v="0"/>
    <x v="4"/>
    <x v="6"/>
    <n v="-555.15"/>
  </r>
  <r>
    <x v="166"/>
    <x v="0"/>
    <x v="0"/>
    <x v="4"/>
    <x v="7"/>
    <n v="986907.97"/>
  </r>
  <r>
    <x v="166"/>
    <x v="0"/>
    <x v="0"/>
    <x v="4"/>
    <x v="8"/>
    <n v="11642.63"/>
  </r>
  <r>
    <x v="166"/>
    <x v="0"/>
    <x v="0"/>
    <x v="4"/>
    <x v="9"/>
    <n v="3073356.63"/>
  </r>
  <r>
    <x v="166"/>
    <x v="0"/>
    <x v="0"/>
    <x v="4"/>
    <x v="10"/>
    <n v="646673.81999999995"/>
  </r>
  <r>
    <x v="166"/>
    <x v="0"/>
    <x v="0"/>
    <x v="4"/>
    <x v="11"/>
    <n v="20519.78"/>
  </r>
  <r>
    <x v="166"/>
    <x v="0"/>
    <x v="0"/>
    <x v="4"/>
    <x v="12"/>
    <n v="6360.63"/>
  </r>
  <r>
    <x v="166"/>
    <x v="0"/>
    <x v="0"/>
    <x v="4"/>
    <x v="13"/>
    <n v="124121.93"/>
  </r>
  <r>
    <x v="166"/>
    <x v="0"/>
    <x v="0"/>
    <x v="4"/>
    <x v="14"/>
    <n v="124785"/>
  </r>
  <r>
    <x v="166"/>
    <x v="0"/>
    <x v="0"/>
    <x v="4"/>
    <x v="15"/>
    <n v="3088333.53"/>
  </r>
  <r>
    <x v="166"/>
    <x v="0"/>
    <x v="0"/>
    <x v="4"/>
    <x v="16"/>
    <n v="1668746.44"/>
  </r>
  <r>
    <x v="166"/>
    <x v="0"/>
    <x v="0"/>
    <x v="5"/>
    <x v="18"/>
    <n v="-433662.92"/>
  </r>
  <r>
    <x v="166"/>
    <x v="0"/>
    <x v="0"/>
    <x v="5"/>
    <x v="19"/>
    <n v="53790.65"/>
  </r>
  <r>
    <x v="166"/>
    <x v="0"/>
    <x v="0"/>
    <x v="5"/>
    <x v="20"/>
    <n v="15297.14"/>
  </r>
  <r>
    <x v="166"/>
    <x v="0"/>
    <x v="0"/>
    <x v="5"/>
    <x v="21"/>
    <n v="42753.88"/>
  </r>
  <r>
    <x v="166"/>
    <x v="0"/>
    <x v="0"/>
    <x v="5"/>
    <x v="22"/>
    <n v="44653.34"/>
  </r>
  <r>
    <x v="166"/>
    <x v="0"/>
    <x v="0"/>
    <x v="6"/>
    <x v="23"/>
    <n v="623598.04"/>
  </r>
  <r>
    <x v="166"/>
    <x v="0"/>
    <x v="0"/>
    <x v="6"/>
    <x v="25"/>
    <n v="1886742.54"/>
  </r>
  <r>
    <x v="166"/>
    <x v="0"/>
    <x v="0"/>
    <x v="6"/>
    <x v="57"/>
    <n v="17274870.170000002"/>
  </r>
  <r>
    <x v="166"/>
    <x v="0"/>
    <x v="0"/>
    <x v="6"/>
    <x v="26"/>
    <n v="11396"/>
  </r>
  <r>
    <x v="166"/>
    <x v="0"/>
    <x v="0"/>
    <x v="6"/>
    <x v="27"/>
    <n v="1518262.53"/>
  </r>
  <r>
    <x v="166"/>
    <x v="0"/>
    <x v="0"/>
    <x v="6"/>
    <x v="30"/>
    <n v="1395.15"/>
  </r>
  <r>
    <x v="166"/>
    <x v="0"/>
    <x v="0"/>
    <x v="6"/>
    <x v="33"/>
    <n v="626128.21"/>
  </r>
  <r>
    <x v="166"/>
    <x v="0"/>
    <x v="0"/>
    <x v="6"/>
    <x v="34"/>
    <n v="1308.02"/>
  </r>
  <r>
    <x v="166"/>
    <x v="0"/>
    <x v="0"/>
    <x v="6"/>
    <x v="35"/>
    <n v="8977.67"/>
  </r>
  <r>
    <x v="166"/>
    <x v="0"/>
    <x v="0"/>
    <x v="6"/>
    <x v="36"/>
    <n v="18203.259999999998"/>
  </r>
  <r>
    <x v="166"/>
    <x v="0"/>
    <x v="0"/>
    <x v="6"/>
    <x v="59"/>
    <n v="2016.38"/>
  </r>
  <r>
    <x v="166"/>
    <x v="0"/>
    <x v="0"/>
    <x v="6"/>
    <x v="67"/>
    <n v="1795.2"/>
  </r>
  <r>
    <x v="166"/>
    <x v="0"/>
    <x v="0"/>
    <x v="6"/>
    <x v="37"/>
    <n v="486321.48"/>
  </r>
  <r>
    <x v="166"/>
    <x v="0"/>
    <x v="0"/>
    <x v="6"/>
    <x v="38"/>
    <n v="74853.22"/>
  </r>
  <r>
    <x v="166"/>
    <x v="0"/>
    <x v="0"/>
    <x v="6"/>
    <x v="39"/>
    <n v="3818.21"/>
  </r>
  <r>
    <x v="166"/>
    <x v="0"/>
    <x v="0"/>
    <x v="6"/>
    <x v="40"/>
    <n v="191.19"/>
  </r>
  <r>
    <x v="166"/>
    <x v="0"/>
    <x v="0"/>
    <x v="6"/>
    <x v="41"/>
    <n v="975510.74"/>
  </r>
  <r>
    <x v="166"/>
    <x v="0"/>
    <x v="0"/>
    <x v="6"/>
    <x v="43"/>
    <n v="23835.22"/>
  </r>
  <r>
    <x v="166"/>
    <x v="0"/>
    <x v="0"/>
    <x v="6"/>
    <x v="44"/>
    <n v="450752.45"/>
  </r>
  <r>
    <x v="166"/>
    <x v="0"/>
    <x v="0"/>
    <x v="6"/>
    <x v="46"/>
    <n v="55911.32"/>
  </r>
  <r>
    <x v="166"/>
    <x v="0"/>
    <x v="0"/>
    <x v="6"/>
    <x v="77"/>
    <n v="5129"/>
  </r>
  <r>
    <x v="166"/>
    <x v="0"/>
    <x v="0"/>
    <x v="7"/>
    <x v="43"/>
    <n v="51828.74"/>
  </r>
  <r>
    <x v="166"/>
    <x v="0"/>
    <x v="0"/>
    <x v="8"/>
    <x v="47"/>
    <n v="26541.97"/>
  </r>
  <r>
    <x v="166"/>
    <x v="0"/>
    <x v="0"/>
    <x v="8"/>
    <x v="48"/>
    <n v="17509.400000000001"/>
  </r>
  <r>
    <x v="166"/>
    <x v="0"/>
    <x v="1"/>
    <x v="0"/>
    <x v="0"/>
    <n v="45629.8"/>
  </r>
  <r>
    <x v="166"/>
    <x v="0"/>
    <x v="1"/>
    <x v="2"/>
    <x v="1"/>
    <n v="2334016.5499999998"/>
  </r>
  <r>
    <x v="166"/>
    <x v="0"/>
    <x v="1"/>
    <x v="2"/>
    <x v="2"/>
    <n v="914.44"/>
  </r>
  <r>
    <x v="166"/>
    <x v="0"/>
    <x v="1"/>
    <x v="2"/>
    <x v="3"/>
    <n v="85517.6"/>
  </r>
  <r>
    <x v="166"/>
    <x v="0"/>
    <x v="1"/>
    <x v="2"/>
    <x v="4"/>
    <n v="18592.98"/>
  </r>
  <r>
    <x v="166"/>
    <x v="0"/>
    <x v="1"/>
    <x v="2"/>
    <x v="5"/>
    <n v="3104.69"/>
  </r>
  <r>
    <x v="166"/>
    <x v="0"/>
    <x v="1"/>
    <x v="3"/>
    <x v="1"/>
    <n v="1110974.04"/>
  </r>
  <r>
    <x v="166"/>
    <x v="0"/>
    <x v="1"/>
    <x v="3"/>
    <x v="2"/>
    <n v="6288.1"/>
  </r>
  <r>
    <x v="166"/>
    <x v="0"/>
    <x v="1"/>
    <x v="3"/>
    <x v="3"/>
    <n v="58631.18"/>
  </r>
  <r>
    <x v="166"/>
    <x v="0"/>
    <x v="1"/>
    <x v="3"/>
    <x v="4"/>
    <n v="287883.05"/>
  </r>
  <r>
    <x v="166"/>
    <x v="0"/>
    <x v="1"/>
    <x v="3"/>
    <x v="5"/>
    <n v="144101.49"/>
  </r>
  <r>
    <x v="166"/>
    <x v="0"/>
    <x v="1"/>
    <x v="4"/>
    <x v="7"/>
    <n v="671657.01"/>
  </r>
  <r>
    <x v="166"/>
    <x v="0"/>
    <x v="1"/>
    <x v="4"/>
    <x v="8"/>
    <n v="603050.31000000006"/>
  </r>
  <r>
    <x v="166"/>
    <x v="0"/>
    <x v="1"/>
    <x v="4"/>
    <x v="9"/>
    <n v="53044.83"/>
  </r>
  <r>
    <x v="166"/>
    <x v="0"/>
    <x v="1"/>
    <x v="4"/>
    <x v="10"/>
    <n v="89661.54"/>
  </r>
  <r>
    <x v="166"/>
    <x v="0"/>
    <x v="1"/>
    <x v="4"/>
    <x v="73"/>
    <n v="27.39"/>
  </r>
  <r>
    <x v="166"/>
    <x v="0"/>
    <x v="1"/>
    <x v="4"/>
    <x v="11"/>
    <n v="266.73"/>
  </r>
  <r>
    <x v="166"/>
    <x v="0"/>
    <x v="1"/>
    <x v="4"/>
    <x v="12"/>
    <n v="909.54"/>
  </r>
  <r>
    <x v="166"/>
    <x v="0"/>
    <x v="1"/>
    <x v="4"/>
    <x v="13"/>
    <n v="1944.94"/>
  </r>
  <r>
    <x v="166"/>
    <x v="0"/>
    <x v="1"/>
    <x v="4"/>
    <x v="14"/>
    <n v="13758.34"/>
  </r>
  <r>
    <x v="166"/>
    <x v="0"/>
    <x v="1"/>
    <x v="4"/>
    <x v="15"/>
    <n v="27146.39"/>
  </r>
  <r>
    <x v="166"/>
    <x v="0"/>
    <x v="1"/>
    <x v="4"/>
    <x v="16"/>
    <n v="79458.850000000006"/>
  </r>
  <r>
    <x v="166"/>
    <x v="0"/>
    <x v="1"/>
    <x v="5"/>
    <x v="18"/>
    <n v="1109765.75"/>
  </r>
  <r>
    <x v="166"/>
    <x v="0"/>
    <x v="1"/>
    <x v="5"/>
    <x v="21"/>
    <n v="21089.119999999999"/>
  </r>
  <r>
    <x v="166"/>
    <x v="0"/>
    <x v="1"/>
    <x v="5"/>
    <x v="22"/>
    <n v="293460.23"/>
  </r>
  <r>
    <x v="166"/>
    <x v="0"/>
    <x v="1"/>
    <x v="6"/>
    <x v="23"/>
    <n v="26.92"/>
  </r>
  <r>
    <x v="166"/>
    <x v="0"/>
    <x v="1"/>
    <x v="6"/>
    <x v="24"/>
    <n v="14273.29"/>
  </r>
  <r>
    <x v="166"/>
    <x v="0"/>
    <x v="1"/>
    <x v="6"/>
    <x v="25"/>
    <n v="3400"/>
  </r>
  <r>
    <x v="166"/>
    <x v="0"/>
    <x v="1"/>
    <x v="6"/>
    <x v="57"/>
    <n v="1800"/>
  </r>
  <r>
    <x v="166"/>
    <x v="0"/>
    <x v="1"/>
    <x v="6"/>
    <x v="26"/>
    <n v="6047.52"/>
  </r>
  <r>
    <x v="166"/>
    <x v="0"/>
    <x v="1"/>
    <x v="6"/>
    <x v="27"/>
    <n v="82342.25"/>
  </r>
  <r>
    <x v="166"/>
    <x v="0"/>
    <x v="1"/>
    <x v="6"/>
    <x v="28"/>
    <n v="24079.3"/>
  </r>
  <r>
    <x v="166"/>
    <x v="0"/>
    <x v="1"/>
    <x v="6"/>
    <x v="29"/>
    <n v="35524.36"/>
  </r>
  <r>
    <x v="166"/>
    <x v="0"/>
    <x v="1"/>
    <x v="6"/>
    <x v="30"/>
    <n v="21842.79"/>
  </r>
  <r>
    <x v="166"/>
    <x v="0"/>
    <x v="1"/>
    <x v="6"/>
    <x v="33"/>
    <n v="34.42"/>
  </r>
  <r>
    <x v="166"/>
    <x v="0"/>
    <x v="1"/>
    <x v="6"/>
    <x v="35"/>
    <n v="2467.59"/>
  </r>
  <r>
    <x v="166"/>
    <x v="0"/>
    <x v="1"/>
    <x v="6"/>
    <x v="36"/>
    <n v="4129.76"/>
  </r>
  <r>
    <x v="166"/>
    <x v="0"/>
    <x v="1"/>
    <x v="6"/>
    <x v="59"/>
    <n v="650.53"/>
  </r>
  <r>
    <x v="166"/>
    <x v="0"/>
    <x v="1"/>
    <x v="6"/>
    <x v="37"/>
    <n v="13000"/>
  </r>
  <r>
    <x v="166"/>
    <x v="0"/>
    <x v="1"/>
    <x v="6"/>
    <x v="38"/>
    <n v="94630.58"/>
  </r>
  <r>
    <x v="166"/>
    <x v="0"/>
    <x v="1"/>
    <x v="6"/>
    <x v="39"/>
    <n v="2281.94"/>
  </r>
  <r>
    <x v="166"/>
    <x v="0"/>
    <x v="1"/>
    <x v="6"/>
    <x v="40"/>
    <n v="3440.12"/>
  </r>
  <r>
    <x v="166"/>
    <x v="0"/>
    <x v="1"/>
    <x v="6"/>
    <x v="43"/>
    <n v="3583.75"/>
  </r>
  <r>
    <x v="166"/>
    <x v="0"/>
    <x v="1"/>
    <x v="6"/>
    <x v="44"/>
    <n v="347382.91"/>
  </r>
  <r>
    <x v="166"/>
    <x v="0"/>
    <x v="1"/>
    <x v="6"/>
    <x v="46"/>
    <n v="7391.48"/>
  </r>
  <r>
    <x v="166"/>
    <x v="0"/>
    <x v="1"/>
    <x v="7"/>
    <x v="43"/>
    <n v="39415.339999999997"/>
  </r>
  <r>
    <x v="166"/>
    <x v="0"/>
    <x v="1"/>
    <x v="8"/>
    <x v="63"/>
    <n v="90974.05"/>
  </r>
  <r>
    <x v="166"/>
    <x v="0"/>
    <x v="1"/>
    <x v="8"/>
    <x v="64"/>
    <n v="149905.03"/>
  </r>
  <r>
    <x v="167"/>
    <x v="0"/>
    <x v="0"/>
    <x v="1"/>
    <x v="0"/>
    <n v="-217696.33"/>
  </r>
  <r>
    <x v="167"/>
    <x v="0"/>
    <x v="0"/>
    <x v="2"/>
    <x v="1"/>
    <n v="4794762.92"/>
  </r>
  <r>
    <x v="167"/>
    <x v="0"/>
    <x v="0"/>
    <x v="2"/>
    <x v="2"/>
    <n v="84026.31"/>
  </r>
  <r>
    <x v="167"/>
    <x v="0"/>
    <x v="0"/>
    <x v="2"/>
    <x v="3"/>
    <n v="103114.7"/>
  </r>
  <r>
    <x v="167"/>
    <x v="0"/>
    <x v="0"/>
    <x v="2"/>
    <x v="4"/>
    <n v="346038.1"/>
  </r>
  <r>
    <x v="167"/>
    <x v="0"/>
    <x v="0"/>
    <x v="2"/>
    <x v="5"/>
    <n v="2900"/>
  </r>
  <r>
    <x v="167"/>
    <x v="0"/>
    <x v="0"/>
    <x v="2"/>
    <x v="54"/>
    <n v="29403"/>
  </r>
  <r>
    <x v="167"/>
    <x v="0"/>
    <x v="0"/>
    <x v="3"/>
    <x v="1"/>
    <n v="2527694.12"/>
  </r>
  <r>
    <x v="167"/>
    <x v="0"/>
    <x v="0"/>
    <x v="3"/>
    <x v="2"/>
    <n v="74362.77"/>
  </r>
  <r>
    <x v="167"/>
    <x v="0"/>
    <x v="0"/>
    <x v="3"/>
    <x v="3"/>
    <n v="35840.050000000003"/>
  </r>
  <r>
    <x v="167"/>
    <x v="0"/>
    <x v="0"/>
    <x v="3"/>
    <x v="4"/>
    <n v="7050.4"/>
  </r>
  <r>
    <x v="167"/>
    <x v="0"/>
    <x v="0"/>
    <x v="3"/>
    <x v="5"/>
    <n v="10455.42"/>
  </r>
  <r>
    <x v="167"/>
    <x v="0"/>
    <x v="0"/>
    <x v="4"/>
    <x v="7"/>
    <n v="404212.28"/>
  </r>
  <r>
    <x v="167"/>
    <x v="0"/>
    <x v="0"/>
    <x v="4"/>
    <x v="8"/>
    <n v="198350.97"/>
  </r>
  <r>
    <x v="167"/>
    <x v="0"/>
    <x v="0"/>
    <x v="4"/>
    <x v="9"/>
    <n v="817713.2"/>
  </r>
  <r>
    <x v="167"/>
    <x v="0"/>
    <x v="0"/>
    <x v="4"/>
    <x v="10"/>
    <n v="340209.12"/>
  </r>
  <r>
    <x v="167"/>
    <x v="0"/>
    <x v="0"/>
    <x v="4"/>
    <x v="11"/>
    <n v="10969.78"/>
  </r>
  <r>
    <x v="167"/>
    <x v="0"/>
    <x v="0"/>
    <x v="4"/>
    <x v="12"/>
    <n v="6043.57"/>
  </r>
  <r>
    <x v="167"/>
    <x v="0"/>
    <x v="0"/>
    <x v="4"/>
    <x v="13"/>
    <n v="27425.38"/>
  </r>
  <r>
    <x v="167"/>
    <x v="0"/>
    <x v="0"/>
    <x v="4"/>
    <x v="14"/>
    <n v="64566.87"/>
  </r>
  <r>
    <x v="167"/>
    <x v="0"/>
    <x v="0"/>
    <x v="4"/>
    <x v="15"/>
    <n v="703145.75"/>
  </r>
  <r>
    <x v="167"/>
    <x v="0"/>
    <x v="0"/>
    <x v="4"/>
    <x v="16"/>
    <n v="850538.89"/>
  </r>
  <r>
    <x v="167"/>
    <x v="0"/>
    <x v="0"/>
    <x v="5"/>
    <x v="18"/>
    <n v="381564.11"/>
  </r>
  <r>
    <x v="167"/>
    <x v="0"/>
    <x v="0"/>
    <x v="5"/>
    <x v="19"/>
    <n v="25073.72"/>
  </r>
  <r>
    <x v="167"/>
    <x v="0"/>
    <x v="0"/>
    <x v="5"/>
    <x v="20"/>
    <n v="30358.38"/>
  </r>
  <r>
    <x v="167"/>
    <x v="0"/>
    <x v="0"/>
    <x v="5"/>
    <x v="21"/>
    <n v="94137.600000000006"/>
  </r>
  <r>
    <x v="167"/>
    <x v="0"/>
    <x v="0"/>
    <x v="5"/>
    <x v="22"/>
    <n v="271689.28999999998"/>
  </r>
  <r>
    <x v="167"/>
    <x v="0"/>
    <x v="0"/>
    <x v="6"/>
    <x v="24"/>
    <n v="1917.17"/>
  </r>
  <r>
    <x v="167"/>
    <x v="0"/>
    <x v="0"/>
    <x v="6"/>
    <x v="25"/>
    <n v="10158.219999999999"/>
  </r>
  <r>
    <x v="167"/>
    <x v="0"/>
    <x v="0"/>
    <x v="6"/>
    <x v="26"/>
    <n v="11823"/>
  </r>
  <r>
    <x v="167"/>
    <x v="0"/>
    <x v="0"/>
    <x v="6"/>
    <x v="27"/>
    <n v="339624.1"/>
  </r>
  <r>
    <x v="167"/>
    <x v="0"/>
    <x v="0"/>
    <x v="6"/>
    <x v="29"/>
    <n v="13470.44"/>
  </r>
  <r>
    <x v="167"/>
    <x v="0"/>
    <x v="0"/>
    <x v="6"/>
    <x v="30"/>
    <n v="140"/>
  </r>
  <r>
    <x v="167"/>
    <x v="0"/>
    <x v="0"/>
    <x v="6"/>
    <x v="33"/>
    <n v="101887.48"/>
  </r>
  <r>
    <x v="167"/>
    <x v="0"/>
    <x v="0"/>
    <x v="6"/>
    <x v="34"/>
    <n v="14881.37"/>
  </r>
  <r>
    <x v="167"/>
    <x v="0"/>
    <x v="0"/>
    <x v="6"/>
    <x v="35"/>
    <n v="29458.47"/>
  </r>
  <r>
    <x v="167"/>
    <x v="0"/>
    <x v="0"/>
    <x v="6"/>
    <x v="36"/>
    <n v="838.44"/>
  </r>
  <r>
    <x v="167"/>
    <x v="0"/>
    <x v="0"/>
    <x v="6"/>
    <x v="58"/>
    <n v="7800"/>
  </r>
  <r>
    <x v="167"/>
    <x v="0"/>
    <x v="0"/>
    <x v="6"/>
    <x v="59"/>
    <n v="566.66"/>
  </r>
  <r>
    <x v="167"/>
    <x v="0"/>
    <x v="0"/>
    <x v="6"/>
    <x v="68"/>
    <n v="33155.21"/>
  </r>
  <r>
    <x v="167"/>
    <x v="0"/>
    <x v="0"/>
    <x v="6"/>
    <x v="51"/>
    <n v="97990.39"/>
  </r>
  <r>
    <x v="167"/>
    <x v="0"/>
    <x v="0"/>
    <x v="6"/>
    <x v="67"/>
    <n v="600"/>
  </r>
  <r>
    <x v="167"/>
    <x v="0"/>
    <x v="0"/>
    <x v="6"/>
    <x v="37"/>
    <n v="150348.59"/>
  </r>
  <r>
    <x v="167"/>
    <x v="0"/>
    <x v="0"/>
    <x v="6"/>
    <x v="38"/>
    <n v="27489.43"/>
  </r>
  <r>
    <x v="167"/>
    <x v="0"/>
    <x v="0"/>
    <x v="6"/>
    <x v="39"/>
    <n v="11229.96"/>
  </r>
  <r>
    <x v="167"/>
    <x v="0"/>
    <x v="0"/>
    <x v="6"/>
    <x v="40"/>
    <n v="486.9"/>
  </r>
  <r>
    <x v="167"/>
    <x v="0"/>
    <x v="0"/>
    <x v="6"/>
    <x v="41"/>
    <n v="266756.88"/>
  </r>
  <r>
    <x v="167"/>
    <x v="0"/>
    <x v="0"/>
    <x v="6"/>
    <x v="53"/>
    <n v="173969.31"/>
  </r>
  <r>
    <x v="167"/>
    <x v="0"/>
    <x v="0"/>
    <x v="6"/>
    <x v="43"/>
    <n v="30040.5"/>
  </r>
  <r>
    <x v="167"/>
    <x v="0"/>
    <x v="0"/>
    <x v="6"/>
    <x v="44"/>
    <n v="83951.37"/>
  </r>
  <r>
    <x v="167"/>
    <x v="0"/>
    <x v="0"/>
    <x v="6"/>
    <x v="45"/>
    <n v="162127.32"/>
  </r>
  <r>
    <x v="167"/>
    <x v="0"/>
    <x v="0"/>
    <x v="6"/>
    <x v="71"/>
    <n v="1228.9100000000001"/>
  </r>
  <r>
    <x v="167"/>
    <x v="0"/>
    <x v="0"/>
    <x v="6"/>
    <x v="46"/>
    <n v="29180.41"/>
  </r>
  <r>
    <x v="167"/>
    <x v="0"/>
    <x v="0"/>
    <x v="7"/>
    <x v="43"/>
    <n v="41630.639999999999"/>
  </r>
  <r>
    <x v="167"/>
    <x v="0"/>
    <x v="0"/>
    <x v="8"/>
    <x v="48"/>
    <n v="2166.92"/>
  </r>
  <r>
    <x v="167"/>
    <x v="0"/>
    <x v="1"/>
    <x v="0"/>
    <x v="0"/>
    <n v="217696.33"/>
  </r>
  <r>
    <x v="167"/>
    <x v="0"/>
    <x v="1"/>
    <x v="2"/>
    <x v="1"/>
    <n v="425125.38"/>
  </r>
  <r>
    <x v="167"/>
    <x v="0"/>
    <x v="1"/>
    <x v="2"/>
    <x v="2"/>
    <n v="4216.17"/>
  </r>
  <r>
    <x v="167"/>
    <x v="0"/>
    <x v="1"/>
    <x v="2"/>
    <x v="4"/>
    <n v="88781.19"/>
  </r>
  <r>
    <x v="167"/>
    <x v="0"/>
    <x v="1"/>
    <x v="2"/>
    <x v="5"/>
    <n v="78848.39"/>
  </r>
  <r>
    <x v="167"/>
    <x v="0"/>
    <x v="1"/>
    <x v="3"/>
    <x v="1"/>
    <n v="119092.75"/>
  </r>
  <r>
    <x v="167"/>
    <x v="0"/>
    <x v="1"/>
    <x v="3"/>
    <x v="2"/>
    <n v="301.47000000000003"/>
  </r>
  <r>
    <x v="167"/>
    <x v="0"/>
    <x v="1"/>
    <x v="3"/>
    <x v="4"/>
    <n v="308733.15999999997"/>
  </r>
  <r>
    <x v="167"/>
    <x v="0"/>
    <x v="1"/>
    <x v="3"/>
    <x v="5"/>
    <n v="4949.1400000000003"/>
  </r>
  <r>
    <x v="167"/>
    <x v="0"/>
    <x v="1"/>
    <x v="4"/>
    <x v="7"/>
    <n v="41498.33"/>
  </r>
  <r>
    <x v="167"/>
    <x v="0"/>
    <x v="1"/>
    <x v="4"/>
    <x v="8"/>
    <n v="32763.37"/>
  </r>
  <r>
    <x v="167"/>
    <x v="0"/>
    <x v="1"/>
    <x v="4"/>
    <x v="9"/>
    <n v="71651.47"/>
  </r>
  <r>
    <x v="167"/>
    <x v="0"/>
    <x v="1"/>
    <x v="4"/>
    <x v="10"/>
    <n v="43811.839999999997"/>
  </r>
  <r>
    <x v="167"/>
    <x v="0"/>
    <x v="1"/>
    <x v="4"/>
    <x v="11"/>
    <n v="1186.05"/>
  </r>
  <r>
    <x v="167"/>
    <x v="0"/>
    <x v="1"/>
    <x v="4"/>
    <x v="12"/>
    <n v="953.51"/>
  </r>
  <r>
    <x v="167"/>
    <x v="0"/>
    <x v="1"/>
    <x v="4"/>
    <x v="13"/>
    <n v="2455.6"/>
  </r>
  <r>
    <x v="167"/>
    <x v="0"/>
    <x v="1"/>
    <x v="4"/>
    <x v="14"/>
    <n v="6740.16"/>
  </r>
  <r>
    <x v="167"/>
    <x v="0"/>
    <x v="1"/>
    <x v="4"/>
    <x v="15"/>
    <n v="49564.71"/>
  </r>
  <r>
    <x v="167"/>
    <x v="0"/>
    <x v="1"/>
    <x v="4"/>
    <x v="16"/>
    <n v="23686.36"/>
  </r>
  <r>
    <x v="167"/>
    <x v="0"/>
    <x v="1"/>
    <x v="5"/>
    <x v="18"/>
    <n v="5907.18"/>
  </r>
  <r>
    <x v="167"/>
    <x v="0"/>
    <x v="1"/>
    <x v="5"/>
    <x v="21"/>
    <n v="25365.05"/>
  </r>
  <r>
    <x v="167"/>
    <x v="0"/>
    <x v="1"/>
    <x v="6"/>
    <x v="27"/>
    <n v="34570.879999999997"/>
  </r>
  <r>
    <x v="167"/>
    <x v="0"/>
    <x v="1"/>
    <x v="6"/>
    <x v="28"/>
    <n v="10563.3"/>
  </r>
  <r>
    <x v="167"/>
    <x v="0"/>
    <x v="1"/>
    <x v="6"/>
    <x v="35"/>
    <n v="217295.59"/>
  </r>
  <r>
    <x v="167"/>
    <x v="0"/>
    <x v="1"/>
    <x v="6"/>
    <x v="38"/>
    <n v="22594.09"/>
  </r>
  <r>
    <x v="167"/>
    <x v="0"/>
    <x v="1"/>
    <x v="6"/>
    <x v="43"/>
    <n v="2105.08"/>
  </r>
  <r>
    <x v="167"/>
    <x v="0"/>
    <x v="1"/>
    <x v="6"/>
    <x v="44"/>
    <n v="135859.54"/>
  </r>
  <r>
    <x v="167"/>
    <x v="0"/>
    <x v="1"/>
    <x v="6"/>
    <x v="45"/>
    <n v="100180.85"/>
  </r>
  <r>
    <x v="167"/>
    <x v="0"/>
    <x v="1"/>
    <x v="6"/>
    <x v="46"/>
    <n v="480"/>
  </r>
  <r>
    <x v="167"/>
    <x v="0"/>
    <x v="1"/>
    <x v="7"/>
    <x v="43"/>
    <n v="10251.620000000001"/>
  </r>
  <r>
    <x v="168"/>
    <x v="0"/>
    <x v="0"/>
    <x v="0"/>
    <x v="0"/>
    <n v="42956.37"/>
  </r>
  <r>
    <x v="168"/>
    <x v="0"/>
    <x v="0"/>
    <x v="1"/>
    <x v="0"/>
    <n v="-163525.35"/>
  </r>
  <r>
    <x v="168"/>
    <x v="0"/>
    <x v="0"/>
    <x v="2"/>
    <x v="1"/>
    <n v="4365161.8899999997"/>
  </r>
  <r>
    <x v="168"/>
    <x v="0"/>
    <x v="0"/>
    <x v="2"/>
    <x v="2"/>
    <n v="75794.34"/>
  </r>
  <r>
    <x v="168"/>
    <x v="0"/>
    <x v="0"/>
    <x v="2"/>
    <x v="3"/>
    <n v="142650.45000000001"/>
  </r>
  <r>
    <x v="168"/>
    <x v="0"/>
    <x v="0"/>
    <x v="2"/>
    <x v="4"/>
    <n v="188015.33"/>
  </r>
  <r>
    <x v="168"/>
    <x v="0"/>
    <x v="0"/>
    <x v="2"/>
    <x v="5"/>
    <n v="74884.98"/>
  </r>
  <r>
    <x v="168"/>
    <x v="0"/>
    <x v="0"/>
    <x v="2"/>
    <x v="54"/>
    <n v="10505"/>
  </r>
  <r>
    <x v="168"/>
    <x v="0"/>
    <x v="0"/>
    <x v="3"/>
    <x v="1"/>
    <n v="2060116.69"/>
  </r>
  <r>
    <x v="168"/>
    <x v="0"/>
    <x v="0"/>
    <x v="3"/>
    <x v="2"/>
    <n v="42508.24"/>
  </r>
  <r>
    <x v="168"/>
    <x v="0"/>
    <x v="0"/>
    <x v="3"/>
    <x v="3"/>
    <n v="118004.73"/>
  </r>
  <r>
    <x v="168"/>
    <x v="0"/>
    <x v="0"/>
    <x v="3"/>
    <x v="4"/>
    <n v="27771.01"/>
  </r>
  <r>
    <x v="168"/>
    <x v="0"/>
    <x v="0"/>
    <x v="3"/>
    <x v="5"/>
    <n v="885.82"/>
  </r>
  <r>
    <x v="168"/>
    <x v="0"/>
    <x v="0"/>
    <x v="4"/>
    <x v="7"/>
    <n v="359574.59"/>
  </r>
  <r>
    <x v="168"/>
    <x v="0"/>
    <x v="0"/>
    <x v="4"/>
    <x v="8"/>
    <n v="168523.36"/>
  </r>
  <r>
    <x v="168"/>
    <x v="0"/>
    <x v="0"/>
    <x v="4"/>
    <x v="9"/>
    <n v="722110.57"/>
  </r>
  <r>
    <x v="168"/>
    <x v="0"/>
    <x v="0"/>
    <x v="4"/>
    <x v="10"/>
    <n v="292397.65000000002"/>
  </r>
  <r>
    <x v="168"/>
    <x v="0"/>
    <x v="0"/>
    <x v="4"/>
    <x v="11"/>
    <n v="21366.37"/>
  </r>
  <r>
    <x v="168"/>
    <x v="0"/>
    <x v="0"/>
    <x v="4"/>
    <x v="12"/>
    <n v="12378.03"/>
  </r>
  <r>
    <x v="168"/>
    <x v="0"/>
    <x v="0"/>
    <x v="4"/>
    <x v="13"/>
    <n v="23996.05"/>
  </r>
  <r>
    <x v="168"/>
    <x v="0"/>
    <x v="0"/>
    <x v="4"/>
    <x v="14"/>
    <n v="49867.73"/>
  </r>
  <r>
    <x v="168"/>
    <x v="0"/>
    <x v="0"/>
    <x v="4"/>
    <x v="15"/>
    <n v="710511"/>
  </r>
  <r>
    <x v="168"/>
    <x v="0"/>
    <x v="0"/>
    <x v="4"/>
    <x v="16"/>
    <n v="720420.59"/>
  </r>
  <r>
    <x v="168"/>
    <x v="0"/>
    <x v="0"/>
    <x v="5"/>
    <x v="18"/>
    <n v="242688.82"/>
  </r>
  <r>
    <x v="168"/>
    <x v="0"/>
    <x v="0"/>
    <x v="5"/>
    <x v="19"/>
    <n v="28024.58"/>
  </r>
  <r>
    <x v="168"/>
    <x v="0"/>
    <x v="0"/>
    <x v="5"/>
    <x v="20"/>
    <n v="37228.269999999997"/>
  </r>
  <r>
    <x v="168"/>
    <x v="0"/>
    <x v="0"/>
    <x v="5"/>
    <x v="21"/>
    <n v="16614.47"/>
  </r>
  <r>
    <x v="168"/>
    <x v="0"/>
    <x v="0"/>
    <x v="5"/>
    <x v="22"/>
    <n v="86785.84"/>
  </r>
  <r>
    <x v="168"/>
    <x v="0"/>
    <x v="0"/>
    <x v="6"/>
    <x v="23"/>
    <n v="2347.91"/>
  </r>
  <r>
    <x v="168"/>
    <x v="0"/>
    <x v="0"/>
    <x v="6"/>
    <x v="24"/>
    <n v="3982.53"/>
  </r>
  <r>
    <x v="168"/>
    <x v="0"/>
    <x v="0"/>
    <x v="6"/>
    <x v="25"/>
    <n v="32974.92"/>
  </r>
  <r>
    <x v="168"/>
    <x v="0"/>
    <x v="0"/>
    <x v="6"/>
    <x v="57"/>
    <n v="113498.01"/>
  </r>
  <r>
    <x v="168"/>
    <x v="0"/>
    <x v="0"/>
    <x v="6"/>
    <x v="26"/>
    <n v="35798.720000000001"/>
  </r>
  <r>
    <x v="168"/>
    <x v="0"/>
    <x v="0"/>
    <x v="6"/>
    <x v="27"/>
    <n v="84311.85"/>
  </r>
  <r>
    <x v="168"/>
    <x v="0"/>
    <x v="0"/>
    <x v="6"/>
    <x v="28"/>
    <n v="2030"/>
  </r>
  <r>
    <x v="168"/>
    <x v="0"/>
    <x v="0"/>
    <x v="6"/>
    <x v="29"/>
    <n v="16548"/>
  </r>
  <r>
    <x v="168"/>
    <x v="0"/>
    <x v="0"/>
    <x v="6"/>
    <x v="30"/>
    <n v="1072.6099999999999"/>
  </r>
  <r>
    <x v="168"/>
    <x v="0"/>
    <x v="0"/>
    <x v="6"/>
    <x v="31"/>
    <n v="1040.6400000000001"/>
  </r>
  <r>
    <x v="168"/>
    <x v="0"/>
    <x v="0"/>
    <x v="6"/>
    <x v="32"/>
    <n v="570.5"/>
  </r>
  <r>
    <x v="168"/>
    <x v="0"/>
    <x v="0"/>
    <x v="6"/>
    <x v="33"/>
    <n v="120484.95"/>
  </r>
  <r>
    <x v="168"/>
    <x v="0"/>
    <x v="0"/>
    <x v="6"/>
    <x v="34"/>
    <n v="21862.36"/>
  </r>
  <r>
    <x v="168"/>
    <x v="0"/>
    <x v="0"/>
    <x v="6"/>
    <x v="35"/>
    <n v="35660.980000000003"/>
  </r>
  <r>
    <x v="168"/>
    <x v="0"/>
    <x v="0"/>
    <x v="6"/>
    <x v="58"/>
    <n v="7000"/>
  </r>
  <r>
    <x v="168"/>
    <x v="0"/>
    <x v="0"/>
    <x v="6"/>
    <x v="68"/>
    <n v="22806.240000000002"/>
  </r>
  <r>
    <x v="168"/>
    <x v="0"/>
    <x v="0"/>
    <x v="6"/>
    <x v="37"/>
    <n v="23087.8"/>
  </r>
  <r>
    <x v="168"/>
    <x v="0"/>
    <x v="0"/>
    <x v="6"/>
    <x v="38"/>
    <n v="26961.56"/>
  </r>
  <r>
    <x v="168"/>
    <x v="0"/>
    <x v="0"/>
    <x v="6"/>
    <x v="39"/>
    <n v="4126.6499999999996"/>
  </r>
  <r>
    <x v="168"/>
    <x v="0"/>
    <x v="0"/>
    <x v="6"/>
    <x v="40"/>
    <n v="6300"/>
  </r>
  <r>
    <x v="168"/>
    <x v="0"/>
    <x v="0"/>
    <x v="6"/>
    <x v="41"/>
    <n v="172252.71"/>
  </r>
  <r>
    <x v="168"/>
    <x v="0"/>
    <x v="0"/>
    <x v="6"/>
    <x v="42"/>
    <n v="2100"/>
  </r>
  <r>
    <x v="168"/>
    <x v="0"/>
    <x v="0"/>
    <x v="6"/>
    <x v="53"/>
    <n v="208377.60000000001"/>
  </r>
  <r>
    <x v="168"/>
    <x v="0"/>
    <x v="0"/>
    <x v="6"/>
    <x v="43"/>
    <n v="330"/>
  </r>
  <r>
    <x v="168"/>
    <x v="0"/>
    <x v="0"/>
    <x v="6"/>
    <x v="44"/>
    <n v="240306.94"/>
  </r>
  <r>
    <x v="168"/>
    <x v="0"/>
    <x v="0"/>
    <x v="6"/>
    <x v="45"/>
    <n v="177187.87"/>
  </r>
  <r>
    <x v="168"/>
    <x v="0"/>
    <x v="0"/>
    <x v="6"/>
    <x v="46"/>
    <n v="18646.64"/>
  </r>
  <r>
    <x v="168"/>
    <x v="0"/>
    <x v="0"/>
    <x v="7"/>
    <x v="43"/>
    <n v="28152.46"/>
  </r>
  <r>
    <x v="168"/>
    <x v="0"/>
    <x v="1"/>
    <x v="0"/>
    <x v="0"/>
    <n v="120568.98"/>
  </r>
  <r>
    <x v="168"/>
    <x v="0"/>
    <x v="1"/>
    <x v="2"/>
    <x v="1"/>
    <n v="482837.18"/>
  </r>
  <r>
    <x v="168"/>
    <x v="0"/>
    <x v="1"/>
    <x v="2"/>
    <x v="2"/>
    <n v="1249.5"/>
  </r>
  <r>
    <x v="168"/>
    <x v="0"/>
    <x v="1"/>
    <x v="2"/>
    <x v="3"/>
    <n v="410"/>
  </r>
  <r>
    <x v="168"/>
    <x v="0"/>
    <x v="1"/>
    <x v="2"/>
    <x v="4"/>
    <n v="108645.85"/>
  </r>
  <r>
    <x v="168"/>
    <x v="0"/>
    <x v="1"/>
    <x v="3"/>
    <x v="1"/>
    <n v="124191.31"/>
  </r>
  <r>
    <x v="168"/>
    <x v="0"/>
    <x v="1"/>
    <x v="3"/>
    <x v="2"/>
    <n v="21592.55"/>
  </r>
  <r>
    <x v="168"/>
    <x v="0"/>
    <x v="1"/>
    <x v="3"/>
    <x v="3"/>
    <n v="3897.5"/>
  </r>
  <r>
    <x v="168"/>
    <x v="0"/>
    <x v="1"/>
    <x v="3"/>
    <x v="4"/>
    <n v="50794.15"/>
  </r>
  <r>
    <x v="168"/>
    <x v="0"/>
    <x v="1"/>
    <x v="4"/>
    <x v="7"/>
    <n v="44355.41"/>
  </r>
  <r>
    <x v="168"/>
    <x v="0"/>
    <x v="1"/>
    <x v="4"/>
    <x v="8"/>
    <n v="15038.31"/>
  </r>
  <r>
    <x v="168"/>
    <x v="0"/>
    <x v="1"/>
    <x v="4"/>
    <x v="9"/>
    <n v="91800.53"/>
  </r>
  <r>
    <x v="168"/>
    <x v="0"/>
    <x v="1"/>
    <x v="4"/>
    <x v="10"/>
    <n v="19529.810000000001"/>
  </r>
  <r>
    <x v="168"/>
    <x v="0"/>
    <x v="1"/>
    <x v="4"/>
    <x v="11"/>
    <n v="2522.15"/>
  </r>
  <r>
    <x v="168"/>
    <x v="0"/>
    <x v="1"/>
    <x v="4"/>
    <x v="12"/>
    <n v="1084.95"/>
  </r>
  <r>
    <x v="168"/>
    <x v="0"/>
    <x v="1"/>
    <x v="4"/>
    <x v="13"/>
    <n v="3095.18"/>
  </r>
  <r>
    <x v="168"/>
    <x v="0"/>
    <x v="1"/>
    <x v="4"/>
    <x v="14"/>
    <n v="5736.76"/>
  </r>
  <r>
    <x v="168"/>
    <x v="0"/>
    <x v="1"/>
    <x v="4"/>
    <x v="15"/>
    <n v="74241.960000000006"/>
  </r>
  <r>
    <x v="168"/>
    <x v="0"/>
    <x v="1"/>
    <x v="4"/>
    <x v="16"/>
    <n v="32466.639999999999"/>
  </r>
  <r>
    <x v="168"/>
    <x v="0"/>
    <x v="1"/>
    <x v="5"/>
    <x v="18"/>
    <n v="7224.72"/>
  </r>
  <r>
    <x v="168"/>
    <x v="0"/>
    <x v="1"/>
    <x v="5"/>
    <x v="21"/>
    <n v="34122.53"/>
  </r>
  <r>
    <x v="168"/>
    <x v="0"/>
    <x v="1"/>
    <x v="5"/>
    <x v="22"/>
    <n v="74831.179999999993"/>
  </r>
  <r>
    <x v="168"/>
    <x v="0"/>
    <x v="1"/>
    <x v="6"/>
    <x v="27"/>
    <n v="28250.799999999999"/>
  </r>
  <r>
    <x v="168"/>
    <x v="0"/>
    <x v="1"/>
    <x v="6"/>
    <x v="30"/>
    <n v="83798.84"/>
  </r>
  <r>
    <x v="168"/>
    <x v="0"/>
    <x v="1"/>
    <x v="6"/>
    <x v="36"/>
    <n v="1235.78"/>
  </r>
  <r>
    <x v="168"/>
    <x v="0"/>
    <x v="1"/>
    <x v="6"/>
    <x v="68"/>
    <n v="30601.99"/>
  </r>
  <r>
    <x v="168"/>
    <x v="0"/>
    <x v="1"/>
    <x v="6"/>
    <x v="37"/>
    <n v="99744.36"/>
  </r>
  <r>
    <x v="168"/>
    <x v="0"/>
    <x v="1"/>
    <x v="6"/>
    <x v="38"/>
    <n v="23676.78"/>
  </r>
  <r>
    <x v="168"/>
    <x v="0"/>
    <x v="1"/>
    <x v="6"/>
    <x v="43"/>
    <n v="208"/>
  </r>
  <r>
    <x v="168"/>
    <x v="0"/>
    <x v="1"/>
    <x v="6"/>
    <x v="44"/>
    <n v="105188.97"/>
  </r>
  <r>
    <x v="168"/>
    <x v="0"/>
    <x v="1"/>
    <x v="6"/>
    <x v="46"/>
    <n v="3198.2"/>
  </r>
  <r>
    <x v="168"/>
    <x v="0"/>
    <x v="1"/>
    <x v="7"/>
    <x v="43"/>
    <n v="1518.91"/>
  </r>
  <r>
    <x v="168"/>
    <x v="0"/>
    <x v="1"/>
    <x v="8"/>
    <x v="64"/>
    <n v="27170.18"/>
  </r>
  <r>
    <x v="169"/>
    <x v="0"/>
    <x v="0"/>
    <x v="1"/>
    <x v="0"/>
    <n v="-93289.5"/>
  </r>
  <r>
    <x v="169"/>
    <x v="0"/>
    <x v="0"/>
    <x v="2"/>
    <x v="1"/>
    <n v="1818681.42"/>
  </r>
  <r>
    <x v="169"/>
    <x v="0"/>
    <x v="0"/>
    <x v="2"/>
    <x v="2"/>
    <n v="25373.26"/>
  </r>
  <r>
    <x v="169"/>
    <x v="0"/>
    <x v="0"/>
    <x v="2"/>
    <x v="3"/>
    <n v="19366.75"/>
  </r>
  <r>
    <x v="169"/>
    <x v="0"/>
    <x v="0"/>
    <x v="2"/>
    <x v="4"/>
    <n v="91904.22"/>
  </r>
  <r>
    <x v="169"/>
    <x v="0"/>
    <x v="0"/>
    <x v="2"/>
    <x v="5"/>
    <n v="11391.81"/>
  </r>
  <r>
    <x v="169"/>
    <x v="0"/>
    <x v="0"/>
    <x v="2"/>
    <x v="54"/>
    <n v="52525"/>
  </r>
  <r>
    <x v="169"/>
    <x v="0"/>
    <x v="0"/>
    <x v="3"/>
    <x v="1"/>
    <n v="728086.46"/>
  </r>
  <r>
    <x v="169"/>
    <x v="0"/>
    <x v="0"/>
    <x v="3"/>
    <x v="2"/>
    <n v="8714.74"/>
  </r>
  <r>
    <x v="169"/>
    <x v="0"/>
    <x v="0"/>
    <x v="3"/>
    <x v="3"/>
    <n v="35884.129999999997"/>
  </r>
  <r>
    <x v="169"/>
    <x v="0"/>
    <x v="0"/>
    <x v="3"/>
    <x v="4"/>
    <n v="4000.1"/>
  </r>
  <r>
    <x v="169"/>
    <x v="0"/>
    <x v="0"/>
    <x v="3"/>
    <x v="5"/>
    <n v="2765.61"/>
  </r>
  <r>
    <x v="169"/>
    <x v="0"/>
    <x v="0"/>
    <x v="4"/>
    <x v="7"/>
    <n v="152875.57999999999"/>
  </r>
  <r>
    <x v="169"/>
    <x v="0"/>
    <x v="0"/>
    <x v="4"/>
    <x v="8"/>
    <n v="58251.94"/>
  </r>
  <r>
    <x v="169"/>
    <x v="0"/>
    <x v="0"/>
    <x v="4"/>
    <x v="9"/>
    <n v="302690.48"/>
  </r>
  <r>
    <x v="169"/>
    <x v="0"/>
    <x v="0"/>
    <x v="4"/>
    <x v="10"/>
    <n v="169016.8"/>
  </r>
  <r>
    <x v="169"/>
    <x v="0"/>
    <x v="0"/>
    <x v="4"/>
    <x v="11"/>
    <n v="1364.11"/>
  </r>
  <r>
    <x v="169"/>
    <x v="0"/>
    <x v="0"/>
    <x v="4"/>
    <x v="12"/>
    <n v="1050.21"/>
  </r>
  <r>
    <x v="169"/>
    <x v="0"/>
    <x v="0"/>
    <x v="4"/>
    <x v="13"/>
    <n v="9702.6200000000008"/>
  </r>
  <r>
    <x v="169"/>
    <x v="0"/>
    <x v="0"/>
    <x v="4"/>
    <x v="14"/>
    <n v="15182.73"/>
  </r>
  <r>
    <x v="169"/>
    <x v="0"/>
    <x v="0"/>
    <x v="4"/>
    <x v="15"/>
    <n v="286284.82"/>
  </r>
  <r>
    <x v="169"/>
    <x v="0"/>
    <x v="0"/>
    <x v="4"/>
    <x v="16"/>
    <n v="225911.79"/>
  </r>
  <r>
    <x v="169"/>
    <x v="0"/>
    <x v="0"/>
    <x v="5"/>
    <x v="18"/>
    <n v="156642.28"/>
  </r>
  <r>
    <x v="169"/>
    <x v="0"/>
    <x v="0"/>
    <x v="5"/>
    <x v="19"/>
    <n v="17998.21"/>
  </r>
  <r>
    <x v="169"/>
    <x v="0"/>
    <x v="0"/>
    <x v="5"/>
    <x v="20"/>
    <n v="77051.179999999993"/>
  </r>
  <r>
    <x v="169"/>
    <x v="0"/>
    <x v="0"/>
    <x v="5"/>
    <x v="21"/>
    <n v="42623.07"/>
  </r>
  <r>
    <x v="169"/>
    <x v="0"/>
    <x v="0"/>
    <x v="5"/>
    <x v="22"/>
    <n v="38515.72"/>
  </r>
  <r>
    <x v="169"/>
    <x v="0"/>
    <x v="0"/>
    <x v="6"/>
    <x v="23"/>
    <n v="2619.16"/>
  </r>
  <r>
    <x v="169"/>
    <x v="0"/>
    <x v="0"/>
    <x v="6"/>
    <x v="25"/>
    <n v="325"/>
  </r>
  <r>
    <x v="169"/>
    <x v="0"/>
    <x v="0"/>
    <x v="6"/>
    <x v="26"/>
    <n v="3649.84"/>
  </r>
  <r>
    <x v="169"/>
    <x v="0"/>
    <x v="0"/>
    <x v="6"/>
    <x v="27"/>
    <n v="51406.43"/>
  </r>
  <r>
    <x v="169"/>
    <x v="0"/>
    <x v="0"/>
    <x v="6"/>
    <x v="29"/>
    <n v="14892.97"/>
  </r>
  <r>
    <x v="169"/>
    <x v="0"/>
    <x v="0"/>
    <x v="6"/>
    <x v="50"/>
    <n v="6408.5"/>
  </r>
  <r>
    <x v="169"/>
    <x v="0"/>
    <x v="0"/>
    <x v="6"/>
    <x v="30"/>
    <n v="2225.5300000000002"/>
  </r>
  <r>
    <x v="169"/>
    <x v="0"/>
    <x v="0"/>
    <x v="6"/>
    <x v="33"/>
    <n v="23024.55"/>
  </r>
  <r>
    <x v="169"/>
    <x v="0"/>
    <x v="0"/>
    <x v="6"/>
    <x v="34"/>
    <n v="1710"/>
  </r>
  <r>
    <x v="169"/>
    <x v="0"/>
    <x v="0"/>
    <x v="6"/>
    <x v="35"/>
    <n v="29680.97"/>
  </r>
  <r>
    <x v="169"/>
    <x v="0"/>
    <x v="0"/>
    <x v="6"/>
    <x v="58"/>
    <n v="1670"/>
  </r>
  <r>
    <x v="169"/>
    <x v="0"/>
    <x v="0"/>
    <x v="6"/>
    <x v="59"/>
    <n v="1510.8"/>
  </r>
  <r>
    <x v="169"/>
    <x v="0"/>
    <x v="0"/>
    <x v="6"/>
    <x v="68"/>
    <n v="3539.17"/>
  </r>
  <r>
    <x v="169"/>
    <x v="0"/>
    <x v="0"/>
    <x v="6"/>
    <x v="51"/>
    <n v="2130.66"/>
  </r>
  <r>
    <x v="169"/>
    <x v="0"/>
    <x v="0"/>
    <x v="6"/>
    <x v="37"/>
    <n v="91466.76"/>
  </r>
  <r>
    <x v="169"/>
    <x v="0"/>
    <x v="0"/>
    <x v="6"/>
    <x v="38"/>
    <n v="59925.77"/>
  </r>
  <r>
    <x v="169"/>
    <x v="0"/>
    <x v="0"/>
    <x v="6"/>
    <x v="39"/>
    <n v="2286.15"/>
  </r>
  <r>
    <x v="169"/>
    <x v="0"/>
    <x v="0"/>
    <x v="6"/>
    <x v="40"/>
    <n v="16040.17"/>
  </r>
  <r>
    <x v="169"/>
    <x v="0"/>
    <x v="0"/>
    <x v="6"/>
    <x v="41"/>
    <n v="85506.43"/>
  </r>
  <r>
    <x v="169"/>
    <x v="0"/>
    <x v="0"/>
    <x v="6"/>
    <x v="53"/>
    <n v="5518.72"/>
  </r>
  <r>
    <x v="169"/>
    <x v="0"/>
    <x v="0"/>
    <x v="6"/>
    <x v="43"/>
    <n v="5414"/>
  </r>
  <r>
    <x v="169"/>
    <x v="0"/>
    <x v="0"/>
    <x v="6"/>
    <x v="44"/>
    <n v="163349.85999999999"/>
  </r>
  <r>
    <x v="169"/>
    <x v="0"/>
    <x v="0"/>
    <x v="6"/>
    <x v="45"/>
    <n v="90535.84"/>
  </r>
  <r>
    <x v="169"/>
    <x v="0"/>
    <x v="0"/>
    <x v="6"/>
    <x v="46"/>
    <n v="8014.51"/>
  </r>
  <r>
    <x v="169"/>
    <x v="0"/>
    <x v="0"/>
    <x v="7"/>
    <x v="43"/>
    <n v="7326.78"/>
  </r>
  <r>
    <x v="169"/>
    <x v="0"/>
    <x v="1"/>
    <x v="0"/>
    <x v="0"/>
    <n v="93289.5"/>
  </r>
  <r>
    <x v="169"/>
    <x v="0"/>
    <x v="1"/>
    <x v="2"/>
    <x v="1"/>
    <n v="39972.959999999999"/>
  </r>
  <r>
    <x v="169"/>
    <x v="0"/>
    <x v="1"/>
    <x v="2"/>
    <x v="4"/>
    <n v="18766.669999999998"/>
  </r>
  <r>
    <x v="169"/>
    <x v="0"/>
    <x v="1"/>
    <x v="3"/>
    <x v="1"/>
    <n v="163486.82"/>
  </r>
  <r>
    <x v="169"/>
    <x v="0"/>
    <x v="1"/>
    <x v="3"/>
    <x v="2"/>
    <n v="179.03"/>
  </r>
  <r>
    <x v="169"/>
    <x v="0"/>
    <x v="1"/>
    <x v="3"/>
    <x v="3"/>
    <n v="17962.3"/>
  </r>
  <r>
    <x v="169"/>
    <x v="0"/>
    <x v="1"/>
    <x v="3"/>
    <x v="4"/>
    <n v="150470.43"/>
  </r>
  <r>
    <x v="169"/>
    <x v="0"/>
    <x v="1"/>
    <x v="4"/>
    <x v="7"/>
    <n v="4531.24"/>
  </r>
  <r>
    <x v="169"/>
    <x v="0"/>
    <x v="1"/>
    <x v="4"/>
    <x v="8"/>
    <n v="25639.91"/>
  </r>
  <r>
    <x v="169"/>
    <x v="0"/>
    <x v="1"/>
    <x v="4"/>
    <x v="9"/>
    <n v="9110.5499999999993"/>
  </r>
  <r>
    <x v="169"/>
    <x v="0"/>
    <x v="1"/>
    <x v="4"/>
    <x v="10"/>
    <n v="39199.449999999997"/>
  </r>
  <r>
    <x v="169"/>
    <x v="0"/>
    <x v="1"/>
    <x v="4"/>
    <x v="11"/>
    <n v="28.45"/>
  </r>
  <r>
    <x v="169"/>
    <x v="0"/>
    <x v="1"/>
    <x v="4"/>
    <x v="12"/>
    <n v="305.35000000000002"/>
  </r>
  <r>
    <x v="169"/>
    <x v="0"/>
    <x v="1"/>
    <x v="4"/>
    <x v="13"/>
    <n v="174.29"/>
  </r>
  <r>
    <x v="169"/>
    <x v="0"/>
    <x v="1"/>
    <x v="4"/>
    <x v="14"/>
    <n v="9616.83"/>
  </r>
  <r>
    <x v="169"/>
    <x v="0"/>
    <x v="1"/>
    <x v="4"/>
    <x v="15"/>
    <n v="4972.8999999999996"/>
  </r>
  <r>
    <x v="169"/>
    <x v="0"/>
    <x v="1"/>
    <x v="4"/>
    <x v="16"/>
    <n v="47507.67"/>
  </r>
  <r>
    <x v="169"/>
    <x v="0"/>
    <x v="1"/>
    <x v="5"/>
    <x v="18"/>
    <n v="3390.26"/>
  </r>
  <r>
    <x v="169"/>
    <x v="0"/>
    <x v="1"/>
    <x v="6"/>
    <x v="27"/>
    <n v="7372.67"/>
  </r>
  <r>
    <x v="169"/>
    <x v="0"/>
    <x v="1"/>
    <x v="6"/>
    <x v="34"/>
    <n v="240"/>
  </r>
  <r>
    <x v="169"/>
    <x v="0"/>
    <x v="1"/>
    <x v="6"/>
    <x v="35"/>
    <n v="240"/>
  </r>
  <r>
    <x v="169"/>
    <x v="0"/>
    <x v="1"/>
    <x v="6"/>
    <x v="59"/>
    <n v="1926.04"/>
  </r>
  <r>
    <x v="169"/>
    <x v="0"/>
    <x v="1"/>
    <x v="6"/>
    <x v="51"/>
    <n v="14265.03"/>
  </r>
  <r>
    <x v="169"/>
    <x v="0"/>
    <x v="1"/>
    <x v="6"/>
    <x v="46"/>
    <n v="400"/>
  </r>
  <r>
    <x v="169"/>
    <x v="0"/>
    <x v="1"/>
    <x v="7"/>
    <x v="43"/>
    <n v="4603.05"/>
  </r>
  <r>
    <x v="170"/>
    <x v="0"/>
    <x v="0"/>
    <x v="1"/>
    <x v="0"/>
    <n v="-216972.69"/>
  </r>
  <r>
    <x v="170"/>
    <x v="0"/>
    <x v="0"/>
    <x v="2"/>
    <x v="1"/>
    <n v="3032110.99"/>
  </r>
  <r>
    <x v="170"/>
    <x v="0"/>
    <x v="0"/>
    <x v="2"/>
    <x v="2"/>
    <n v="57288.480000000003"/>
  </r>
  <r>
    <x v="170"/>
    <x v="0"/>
    <x v="0"/>
    <x v="2"/>
    <x v="3"/>
    <n v="38408.42"/>
  </r>
  <r>
    <x v="170"/>
    <x v="0"/>
    <x v="0"/>
    <x v="2"/>
    <x v="4"/>
    <n v="46930.71"/>
  </r>
  <r>
    <x v="170"/>
    <x v="0"/>
    <x v="0"/>
    <x v="2"/>
    <x v="5"/>
    <n v="20095.11"/>
  </r>
  <r>
    <x v="170"/>
    <x v="0"/>
    <x v="0"/>
    <x v="2"/>
    <x v="54"/>
    <n v="38535"/>
  </r>
  <r>
    <x v="170"/>
    <x v="0"/>
    <x v="0"/>
    <x v="3"/>
    <x v="1"/>
    <n v="1100185.56"/>
  </r>
  <r>
    <x v="170"/>
    <x v="0"/>
    <x v="0"/>
    <x v="3"/>
    <x v="2"/>
    <n v="61755.77"/>
  </r>
  <r>
    <x v="170"/>
    <x v="0"/>
    <x v="0"/>
    <x v="3"/>
    <x v="3"/>
    <n v="91704.1"/>
  </r>
  <r>
    <x v="170"/>
    <x v="0"/>
    <x v="0"/>
    <x v="4"/>
    <x v="7"/>
    <n v="252620.71"/>
  </r>
  <r>
    <x v="170"/>
    <x v="0"/>
    <x v="0"/>
    <x v="4"/>
    <x v="8"/>
    <n v="87899.9"/>
  </r>
  <r>
    <x v="170"/>
    <x v="0"/>
    <x v="0"/>
    <x v="4"/>
    <x v="9"/>
    <n v="466204.88"/>
  </r>
  <r>
    <x v="170"/>
    <x v="0"/>
    <x v="0"/>
    <x v="4"/>
    <x v="10"/>
    <n v="150309.10999999999"/>
  </r>
  <r>
    <x v="170"/>
    <x v="0"/>
    <x v="0"/>
    <x v="4"/>
    <x v="11"/>
    <n v="9710.4699999999993"/>
  </r>
  <r>
    <x v="170"/>
    <x v="0"/>
    <x v="0"/>
    <x v="4"/>
    <x v="12"/>
    <n v="5816.06"/>
  </r>
  <r>
    <x v="170"/>
    <x v="0"/>
    <x v="0"/>
    <x v="4"/>
    <x v="13"/>
    <n v="15815.03"/>
  </r>
  <r>
    <x v="170"/>
    <x v="0"/>
    <x v="0"/>
    <x v="4"/>
    <x v="14"/>
    <n v="40295.57"/>
  </r>
  <r>
    <x v="170"/>
    <x v="0"/>
    <x v="0"/>
    <x v="4"/>
    <x v="15"/>
    <n v="464313.84"/>
  </r>
  <r>
    <x v="170"/>
    <x v="0"/>
    <x v="0"/>
    <x v="4"/>
    <x v="16"/>
    <n v="399791.7"/>
  </r>
  <r>
    <x v="170"/>
    <x v="0"/>
    <x v="0"/>
    <x v="4"/>
    <x v="17"/>
    <n v="-582"/>
  </r>
  <r>
    <x v="170"/>
    <x v="0"/>
    <x v="0"/>
    <x v="5"/>
    <x v="18"/>
    <n v="213798.96"/>
  </r>
  <r>
    <x v="170"/>
    <x v="0"/>
    <x v="0"/>
    <x v="5"/>
    <x v="19"/>
    <n v="48965.67"/>
  </r>
  <r>
    <x v="170"/>
    <x v="0"/>
    <x v="0"/>
    <x v="5"/>
    <x v="20"/>
    <n v="107254.84"/>
  </r>
  <r>
    <x v="170"/>
    <x v="0"/>
    <x v="0"/>
    <x v="5"/>
    <x v="21"/>
    <n v="32157.58"/>
  </r>
  <r>
    <x v="170"/>
    <x v="0"/>
    <x v="0"/>
    <x v="5"/>
    <x v="22"/>
    <n v="73051.56"/>
  </r>
  <r>
    <x v="170"/>
    <x v="0"/>
    <x v="0"/>
    <x v="6"/>
    <x v="23"/>
    <n v="1063.57"/>
  </r>
  <r>
    <x v="170"/>
    <x v="0"/>
    <x v="0"/>
    <x v="6"/>
    <x v="27"/>
    <n v="3899.34"/>
  </r>
  <r>
    <x v="170"/>
    <x v="0"/>
    <x v="0"/>
    <x v="6"/>
    <x v="28"/>
    <n v="8402"/>
  </r>
  <r>
    <x v="170"/>
    <x v="0"/>
    <x v="0"/>
    <x v="6"/>
    <x v="30"/>
    <n v="14574.17"/>
  </r>
  <r>
    <x v="170"/>
    <x v="0"/>
    <x v="0"/>
    <x v="6"/>
    <x v="33"/>
    <n v="7713.17"/>
  </r>
  <r>
    <x v="170"/>
    <x v="0"/>
    <x v="0"/>
    <x v="6"/>
    <x v="34"/>
    <n v="53346.16"/>
  </r>
  <r>
    <x v="170"/>
    <x v="0"/>
    <x v="0"/>
    <x v="6"/>
    <x v="35"/>
    <n v="38808.79"/>
  </r>
  <r>
    <x v="170"/>
    <x v="0"/>
    <x v="0"/>
    <x v="6"/>
    <x v="58"/>
    <n v="25120.080000000002"/>
  </r>
  <r>
    <x v="170"/>
    <x v="0"/>
    <x v="0"/>
    <x v="6"/>
    <x v="59"/>
    <n v="25695.1"/>
  </r>
  <r>
    <x v="170"/>
    <x v="0"/>
    <x v="0"/>
    <x v="6"/>
    <x v="68"/>
    <n v="28161.06"/>
  </r>
  <r>
    <x v="170"/>
    <x v="0"/>
    <x v="0"/>
    <x v="6"/>
    <x v="51"/>
    <n v="1273.49"/>
  </r>
  <r>
    <x v="170"/>
    <x v="0"/>
    <x v="0"/>
    <x v="6"/>
    <x v="37"/>
    <n v="206297.65"/>
  </r>
  <r>
    <x v="170"/>
    <x v="0"/>
    <x v="0"/>
    <x v="6"/>
    <x v="38"/>
    <n v="42331.29"/>
  </r>
  <r>
    <x v="170"/>
    <x v="0"/>
    <x v="0"/>
    <x v="6"/>
    <x v="39"/>
    <n v="9296.68"/>
  </r>
  <r>
    <x v="170"/>
    <x v="0"/>
    <x v="0"/>
    <x v="6"/>
    <x v="41"/>
    <n v="79763.429999999993"/>
  </r>
  <r>
    <x v="170"/>
    <x v="0"/>
    <x v="0"/>
    <x v="6"/>
    <x v="43"/>
    <n v="6581.74"/>
  </r>
  <r>
    <x v="170"/>
    <x v="0"/>
    <x v="0"/>
    <x v="6"/>
    <x v="44"/>
    <n v="987507.09"/>
  </r>
  <r>
    <x v="170"/>
    <x v="0"/>
    <x v="0"/>
    <x v="6"/>
    <x v="45"/>
    <n v="155142.44"/>
  </r>
  <r>
    <x v="170"/>
    <x v="0"/>
    <x v="0"/>
    <x v="6"/>
    <x v="70"/>
    <n v="13741.46"/>
  </r>
  <r>
    <x v="170"/>
    <x v="0"/>
    <x v="0"/>
    <x v="6"/>
    <x v="46"/>
    <n v="9325.1299999999992"/>
  </r>
  <r>
    <x v="170"/>
    <x v="0"/>
    <x v="0"/>
    <x v="7"/>
    <x v="43"/>
    <n v="8889.26"/>
  </r>
  <r>
    <x v="170"/>
    <x v="0"/>
    <x v="1"/>
    <x v="0"/>
    <x v="0"/>
    <n v="216972.69"/>
  </r>
  <r>
    <x v="170"/>
    <x v="0"/>
    <x v="1"/>
    <x v="2"/>
    <x v="1"/>
    <n v="478253.44"/>
  </r>
  <r>
    <x v="170"/>
    <x v="0"/>
    <x v="1"/>
    <x v="2"/>
    <x v="2"/>
    <n v="2691.94"/>
  </r>
  <r>
    <x v="170"/>
    <x v="0"/>
    <x v="1"/>
    <x v="2"/>
    <x v="3"/>
    <n v="3492.97"/>
  </r>
  <r>
    <x v="170"/>
    <x v="0"/>
    <x v="1"/>
    <x v="2"/>
    <x v="4"/>
    <n v="54065.13"/>
  </r>
  <r>
    <x v="170"/>
    <x v="0"/>
    <x v="1"/>
    <x v="3"/>
    <x v="1"/>
    <n v="377525.81"/>
  </r>
  <r>
    <x v="170"/>
    <x v="0"/>
    <x v="1"/>
    <x v="3"/>
    <x v="2"/>
    <n v="1876.6"/>
  </r>
  <r>
    <x v="170"/>
    <x v="0"/>
    <x v="1"/>
    <x v="3"/>
    <x v="3"/>
    <n v="15613.6"/>
  </r>
  <r>
    <x v="170"/>
    <x v="0"/>
    <x v="1"/>
    <x v="3"/>
    <x v="4"/>
    <n v="169278.26"/>
  </r>
  <r>
    <x v="170"/>
    <x v="0"/>
    <x v="1"/>
    <x v="4"/>
    <x v="7"/>
    <n v="25092.59"/>
  </r>
  <r>
    <x v="170"/>
    <x v="0"/>
    <x v="1"/>
    <x v="4"/>
    <x v="8"/>
    <n v="44932.82"/>
  </r>
  <r>
    <x v="170"/>
    <x v="0"/>
    <x v="1"/>
    <x v="4"/>
    <x v="9"/>
    <n v="97133.16"/>
  </r>
  <r>
    <x v="170"/>
    <x v="0"/>
    <x v="1"/>
    <x v="4"/>
    <x v="10"/>
    <n v="62377.97"/>
  </r>
  <r>
    <x v="170"/>
    <x v="0"/>
    <x v="1"/>
    <x v="4"/>
    <x v="11"/>
    <n v="1188.08"/>
  </r>
  <r>
    <x v="170"/>
    <x v="0"/>
    <x v="1"/>
    <x v="4"/>
    <x v="12"/>
    <n v="2932.6"/>
  </r>
  <r>
    <x v="170"/>
    <x v="0"/>
    <x v="1"/>
    <x v="4"/>
    <x v="13"/>
    <n v="1475.75"/>
  </r>
  <r>
    <x v="170"/>
    <x v="0"/>
    <x v="1"/>
    <x v="4"/>
    <x v="14"/>
    <n v="13313.82"/>
  </r>
  <r>
    <x v="170"/>
    <x v="0"/>
    <x v="1"/>
    <x v="4"/>
    <x v="15"/>
    <n v="91019.53"/>
  </r>
  <r>
    <x v="170"/>
    <x v="0"/>
    <x v="1"/>
    <x v="4"/>
    <x v="16"/>
    <n v="89383.039999999994"/>
  </r>
  <r>
    <x v="170"/>
    <x v="0"/>
    <x v="1"/>
    <x v="5"/>
    <x v="18"/>
    <n v="140007.6"/>
  </r>
  <r>
    <x v="170"/>
    <x v="0"/>
    <x v="1"/>
    <x v="5"/>
    <x v="19"/>
    <n v="16849.849999999999"/>
  </r>
  <r>
    <x v="170"/>
    <x v="0"/>
    <x v="1"/>
    <x v="5"/>
    <x v="20"/>
    <n v="65466.69"/>
  </r>
  <r>
    <x v="170"/>
    <x v="0"/>
    <x v="1"/>
    <x v="5"/>
    <x v="21"/>
    <n v="1382.44"/>
  </r>
  <r>
    <x v="170"/>
    <x v="0"/>
    <x v="1"/>
    <x v="5"/>
    <x v="22"/>
    <n v="4213.5"/>
  </r>
  <r>
    <x v="170"/>
    <x v="0"/>
    <x v="1"/>
    <x v="6"/>
    <x v="23"/>
    <n v="337.27"/>
  </r>
  <r>
    <x v="170"/>
    <x v="0"/>
    <x v="1"/>
    <x v="6"/>
    <x v="24"/>
    <n v="11224.64"/>
  </r>
  <r>
    <x v="170"/>
    <x v="0"/>
    <x v="1"/>
    <x v="6"/>
    <x v="25"/>
    <n v="32500"/>
  </r>
  <r>
    <x v="170"/>
    <x v="0"/>
    <x v="1"/>
    <x v="6"/>
    <x v="26"/>
    <n v="2023.49"/>
  </r>
  <r>
    <x v="170"/>
    <x v="0"/>
    <x v="1"/>
    <x v="6"/>
    <x v="27"/>
    <n v="33926.35"/>
  </r>
  <r>
    <x v="170"/>
    <x v="0"/>
    <x v="1"/>
    <x v="6"/>
    <x v="30"/>
    <n v="560"/>
  </r>
  <r>
    <x v="170"/>
    <x v="0"/>
    <x v="1"/>
    <x v="6"/>
    <x v="58"/>
    <n v="1704.32"/>
  </r>
  <r>
    <x v="170"/>
    <x v="0"/>
    <x v="1"/>
    <x v="6"/>
    <x v="37"/>
    <n v="5338.65"/>
  </r>
  <r>
    <x v="170"/>
    <x v="0"/>
    <x v="1"/>
    <x v="6"/>
    <x v="38"/>
    <n v="91.91"/>
  </r>
  <r>
    <x v="170"/>
    <x v="0"/>
    <x v="1"/>
    <x v="6"/>
    <x v="43"/>
    <n v="45821.26"/>
  </r>
  <r>
    <x v="170"/>
    <x v="0"/>
    <x v="1"/>
    <x v="6"/>
    <x v="44"/>
    <n v="1603.14"/>
  </r>
  <r>
    <x v="170"/>
    <x v="0"/>
    <x v="1"/>
    <x v="6"/>
    <x v="46"/>
    <n v="43"/>
  </r>
  <r>
    <x v="170"/>
    <x v="0"/>
    <x v="1"/>
    <x v="7"/>
    <x v="43"/>
    <n v="25006.25"/>
  </r>
  <r>
    <x v="171"/>
    <x v="0"/>
    <x v="0"/>
    <x v="0"/>
    <x v="0"/>
    <n v="69696.289999999994"/>
  </r>
  <r>
    <x v="171"/>
    <x v="0"/>
    <x v="0"/>
    <x v="1"/>
    <x v="0"/>
    <n v="-377781.25"/>
  </r>
  <r>
    <x v="171"/>
    <x v="0"/>
    <x v="0"/>
    <x v="2"/>
    <x v="1"/>
    <n v="5342334.16"/>
  </r>
  <r>
    <x v="171"/>
    <x v="0"/>
    <x v="0"/>
    <x v="2"/>
    <x v="2"/>
    <n v="187380.53"/>
  </r>
  <r>
    <x v="171"/>
    <x v="0"/>
    <x v="0"/>
    <x v="2"/>
    <x v="3"/>
    <n v="53427.98"/>
  </r>
  <r>
    <x v="171"/>
    <x v="0"/>
    <x v="0"/>
    <x v="2"/>
    <x v="4"/>
    <n v="246440.01"/>
  </r>
  <r>
    <x v="171"/>
    <x v="0"/>
    <x v="0"/>
    <x v="2"/>
    <x v="5"/>
    <n v="55073.16"/>
  </r>
  <r>
    <x v="171"/>
    <x v="0"/>
    <x v="0"/>
    <x v="2"/>
    <x v="54"/>
    <n v="58828"/>
  </r>
  <r>
    <x v="171"/>
    <x v="0"/>
    <x v="0"/>
    <x v="3"/>
    <x v="1"/>
    <n v="2283849.27"/>
  </r>
  <r>
    <x v="171"/>
    <x v="0"/>
    <x v="0"/>
    <x v="3"/>
    <x v="2"/>
    <n v="87312.09"/>
  </r>
  <r>
    <x v="171"/>
    <x v="0"/>
    <x v="0"/>
    <x v="3"/>
    <x v="3"/>
    <n v="70535.41"/>
  </r>
  <r>
    <x v="171"/>
    <x v="0"/>
    <x v="0"/>
    <x v="3"/>
    <x v="4"/>
    <n v="26862.12"/>
  </r>
  <r>
    <x v="171"/>
    <x v="0"/>
    <x v="0"/>
    <x v="3"/>
    <x v="5"/>
    <n v="119060.92"/>
  </r>
  <r>
    <x v="171"/>
    <x v="0"/>
    <x v="0"/>
    <x v="4"/>
    <x v="7"/>
    <n v="441550.24"/>
  </r>
  <r>
    <x v="171"/>
    <x v="0"/>
    <x v="0"/>
    <x v="4"/>
    <x v="8"/>
    <n v="194997.79"/>
  </r>
  <r>
    <x v="171"/>
    <x v="0"/>
    <x v="0"/>
    <x v="4"/>
    <x v="9"/>
    <n v="881386.45"/>
  </r>
  <r>
    <x v="171"/>
    <x v="0"/>
    <x v="0"/>
    <x v="4"/>
    <x v="10"/>
    <n v="305543.8"/>
  </r>
  <r>
    <x v="171"/>
    <x v="0"/>
    <x v="0"/>
    <x v="4"/>
    <x v="11"/>
    <n v="26413.25"/>
  </r>
  <r>
    <x v="171"/>
    <x v="0"/>
    <x v="0"/>
    <x v="4"/>
    <x v="12"/>
    <n v="14023.24"/>
  </r>
  <r>
    <x v="171"/>
    <x v="0"/>
    <x v="0"/>
    <x v="4"/>
    <x v="13"/>
    <n v="29760.12"/>
  </r>
  <r>
    <x v="171"/>
    <x v="0"/>
    <x v="0"/>
    <x v="4"/>
    <x v="14"/>
    <n v="58706.09"/>
  </r>
  <r>
    <x v="171"/>
    <x v="0"/>
    <x v="0"/>
    <x v="4"/>
    <x v="15"/>
    <n v="878249.52"/>
  </r>
  <r>
    <x v="171"/>
    <x v="0"/>
    <x v="0"/>
    <x v="4"/>
    <x v="16"/>
    <n v="800147.8"/>
  </r>
  <r>
    <x v="171"/>
    <x v="0"/>
    <x v="0"/>
    <x v="5"/>
    <x v="18"/>
    <n v="481417.49"/>
  </r>
  <r>
    <x v="171"/>
    <x v="0"/>
    <x v="0"/>
    <x v="5"/>
    <x v="19"/>
    <n v="69128.08"/>
  </r>
  <r>
    <x v="171"/>
    <x v="0"/>
    <x v="0"/>
    <x v="5"/>
    <x v="20"/>
    <n v="7245.02"/>
  </r>
  <r>
    <x v="171"/>
    <x v="0"/>
    <x v="0"/>
    <x v="5"/>
    <x v="21"/>
    <n v="11642.99"/>
  </r>
  <r>
    <x v="171"/>
    <x v="0"/>
    <x v="0"/>
    <x v="5"/>
    <x v="22"/>
    <n v="93358.12"/>
  </r>
  <r>
    <x v="171"/>
    <x v="0"/>
    <x v="0"/>
    <x v="6"/>
    <x v="24"/>
    <n v="9255.4"/>
  </r>
  <r>
    <x v="171"/>
    <x v="0"/>
    <x v="0"/>
    <x v="6"/>
    <x v="25"/>
    <n v="92.22"/>
  </r>
  <r>
    <x v="171"/>
    <x v="0"/>
    <x v="0"/>
    <x v="6"/>
    <x v="49"/>
    <n v="2483"/>
  </r>
  <r>
    <x v="171"/>
    <x v="0"/>
    <x v="0"/>
    <x v="6"/>
    <x v="57"/>
    <n v="133443.01"/>
  </r>
  <r>
    <x v="171"/>
    <x v="0"/>
    <x v="0"/>
    <x v="6"/>
    <x v="26"/>
    <n v="140127.45000000001"/>
  </r>
  <r>
    <x v="171"/>
    <x v="0"/>
    <x v="0"/>
    <x v="6"/>
    <x v="27"/>
    <n v="79814.820000000007"/>
  </r>
  <r>
    <x v="171"/>
    <x v="0"/>
    <x v="0"/>
    <x v="6"/>
    <x v="28"/>
    <n v="26422.09"/>
  </r>
  <r>
    <x v="171"/>
    <x v="0"/>
    <x v="0"/>
    <x v="6"/>
    <x v="29"/>
    <n v="15370.19"/>
  </r>
  <r>
    <x v="171"/>
    <x v="0"/>
    <x v="0"/>
    <x v="6"/>
    <x v="50"/>
    <n v="68.739999999999995"/>
  </r>
  <r>
    <x v="171"/>
    <x v="0"/>
    <x v="0"/>
    <x v="6"/>
    <x v="30"/>
    <n v="100"/>
  </r>
  <r>
    <x v="171"/>
    <x v="0"/>
    <x v="0"/>
    <x v="6"/>
    <x v="33"/>
    <n v="84685.78"/>
  </r>
  <r>
    <x v="171"/>
    <x v="0"/>
    <x v="0"/>
    <x v="6"/>
    <x v="34"/>
    <n v="2822.69"/>
  </r>
  <r>
    <x v="171"/>
    <x v="0"/>
    <x v="0"/>
    <x v="6"/>
    <x v="35"/>
    <n v="46392.38"/>
  </r>
  <r>
    <x v="171"/>
    <x v="0"/>
    <x v="0"/>
    <x v="6"/>
    <x v="36"/>
    <n v="4160.55"/>
  </r>
  <r>
    <x v="171"/>
    <x v="0"/>
    <x v="0"/>
    <x v="6"/>
    <x v="59"/>
    <n v="5751.05"/>
  </r>
  <r>
    <x v="171"/>
    <x v="0"/>
    <x v="0"/>
    <x v="6"/>
    <x v="68"/>
    <n v="2332.54"/>
  </r>
  <r>
    <x v="171"/>
    <x v="0"/>
    <x v="0"/>
    <x v="6"/>
    <x v="51"/>
    <n v="67575.41"/>
  </r>
  <r>
    <x v="171"/>
    <x v="0"/>
    <x v="0"/>
    <x v="6"/>
    <x v="67"/>
    <n v="113.52"/>
  </r>
  <r>
    <x v="171"/>
    <x v="0"/>
    <x v="0"/>
    <x v="6"/>
    <x v="37"/>
    <n v="166805.54"/>
  </r>
  <r>
    <x v="171"/>
    <x v="0"/>
    <x v="0"/>
    <x v="6"/>
    <x v="38"/>
    <n v="186567.25"/>
  </r>
  <r>
    <x v="171"/>
    <x v="0"/>
    <x v="0"/>
    <x v="6"/>
    <x v="39"/>
    <n v="109.32"/>
  </r>
  <r>
    <x v="171"/>
    <x v="0"/>
    <x v="0"/>
    <x v="6"/>
    <x v="40"/>
    <n v="4855.95"/>
  </r>
  <r>
    <x v="171"/>
    <x v="0"/>
    <x v="0"/>
    <x v="6"/>
    <x v="41"/>
    <n v="299768.08"/>
  </r>
  <r>
    <x v="171"/>
    <x v="0"/>
    <x v="0"/>
    <x v="6"/>
    <x v="53"/>
    <n v="357510.42"/>
  </r>
  <r>
    <x v="171"/>
    <x v="0"/>
    <x v="0"/>
    <x v="6"/>
    <x v="43"/>
    <n v="29339.08"/>
  </r>
  <r>
    <x v="171"/>
    <x v="0"/>
    <x v="0"/>
    <x v="6"/>
    <x v="44"/>
    <n v="62682.6"/>
  </r>
  <r>
    <x v="171"/>
    <x v="0"/>
    <x v="0"/>
    <x v="6"/>
    <x v="45"/>
    <n v="120762.89"/>
  </r>
  <r>
    <x v="171"/>
    <x v="0"/>
    <x v="0"/>
    <x v="6"/>
    <x v="70"/>
    <n v="48107.41"/>
  </r>
  <r>
    <x v="171"/>
    <x v="0"/>
    <x v="0"/>
    <x v="6"/>
    <x v="46"/>
    <n v="22645.37"/>
  </r>
  <r>
    <x v="171"/>
    <x v="0"/>
    <x v="0"/>
    <x v="7"/>
    <x v="43"/>
    <n v="56546.22"/>
  </r>
  <r>
    <x v="171"/>
    <x v="0"/>
    <x v="0"/>
    <x v="8"/>
    <x v="61"/>
    <n v="25492.080000000002"/>
  </r>
  <r>
    <x v="171"/>
    <x v="0"/>
    <x v="0"/>
    <x v="8"/>
    <x v="62"/>
    <n v="12432.5"/>
  </r>
  <r>
    <x v="171"/>
    <x v="0"/>
    <x v="0"/>
    <x v="8"/>
    <x v="63"/>
    <n v="10951.07"/>
  </r>
  <r>
    <x v="171"/>
    <x v="0"/>
    <x v="0"/>
    <x v="8"/>
    <x v="48"/>
    <n v="260625.95"/>
  </r>
  <r>
    <x v="171"/>
    <x v="0"/>
    <x v="1"/>
    <x v="0"/>
    <x v="0"/>
    <n v="308084.96000000002"/>
  </r>
  <r>
    <x v="171"/>
    <x v="0"/>
    <x v="1"/>
    <x v="2"/>
    <x v="1"/>
    <n v="53158"/>
  </r>
  <r>
    <x v="171"/>
    <x v="0"/>
    <x v="1"/>
    <x v="2"/>
    <x v="2"/>
    <n v="13110"/>
  </r>
  <r>
    <x v="171"/>
    <x v="0"/>
    <x v="1"/>
    <x v="2"/>
    <x v="3"/>
    <n v="3516.38"/>
  </r>
  <r>
    <x v="171"/>
    <x v="0"/>
    <x v="1"/>
    <x v="2"/>
    <x v="4"/>
    <n v="11948.99"/>
  </r>
  <r>
    <x v="171"/>
    <x v="0"/>
    <x v="1"/>
    <x v="2"/>
    <x v="5"/>
    <n v="703.94"/>
  </r>
  <r>
    <x v="171"/>
    <x v="0"/>
    <x v="1"/>
    <x v="3"/>
    <x v="1"/>
    <n v="80329.5"/>
  </r>
  <r>
    <x v="171"/>
    <x v="0"/>
    <x v="1"/>
    <x v="3"/>
    <x v="2"/>
    <n v="1805.17"/>
  </r>
  <r>
    <x v="171"/>
    <x v="0"/>
    <x v="1"/>
    <x v="3"/>
    <x v="3"/>
    <n v="580.65"/>
  </r>
  <r>
    <x v="171"/>
    <x v="0"/>
    <x v="1"/>
    <x v="3"/>
    <x v="4"/>
    <n v="174298.73"/>
  </r>
  <r>
    <x v="171"/>
    <x v="0"/>
    <x v="1"/>
    <x v="3"/>
    <x v="5"/>
    <n v="1178"/>
  </r>
  <r>
    <x v="171"/>
    <x v="0"/>
    <x v="1"/>
    <x v="4"/>
    <x v="7"/>
    <n v="6255.1"/>
  </r>
  <r>
    <x v="171"/>
    <x v="0"/>
    <x v="1"/>
    <x v="4"/>
    <x v="8"/>
    <n v="19303.8"/>
  </r>
  <r>
    <x v="171"/>
    <x v="0"/>
    <x v="1"/>
    <x v="4"/>
    <x v="9"/>
    <n v="10351.68"/>
  </r>
  <r>
    <x v="171"/>
    <x v="0"/>
    <x v="1"/>
    <x v="4"/>
    <x v="10"/>
    <n v="16876.150000000001"/>
  </r>
  <r>
    <x v="171"/>
    <x v="0"/>
    <x v="1"/>
    <x v="4"/>
    <x v="11"/>
    <n v="447.07"/>
  </r>
  <r>
    <x v="171"/>
    <x v="0"/>
    <x v="1"/>
    <x v="4"/>
    <x v="12"/>
    <n v="1386.71"/>
  </r>
  <r>
    <x v="171"/>
    <x v="0"/>
    <x v="1"/>
    <x v="4"/>
    <x v="13"/>
    <n v="537.77"/>
  </r>
  <r>
    <x v="171"/>
    <x v="0"/>
    <x v="1"/>
    <x v="4"/>
    <x v="14"/>
    <n v="2019.65"/>
  </r>
  <r>
    <x v="171"/>
    <x v="0"/>
    <x v="1"/>
    <x v="4"/>
    <x v="15"/>
    <n v="31826.19"/>
  </r>
  <r>
    <x v="171"/>
    <x v="0"/>
    <x v="1"/>
    <x v="4"/>
    <x v="16"/>
    <n v="21428.75"/>
  </r>
  <r>
    <x v="171"/>
    <x v="0"/>
    <x v="1"/>
    <x v="5"/>
    <x v="18"/>
    <n v="30116.57"/>
  </r>
  <r>
    <x v="171"/>
    <x v="0"/>
    <x v="1"/>
    <x v="5"/>
    <x v="19"/>
    <n v="325.95"/>
  </r>
  <r>
    <x v="171"/>
    <x v="0"/>
    <x v="1"/>
    <x v="5"/>
    <x v="21"/>
    <n v="28837.1"/>
  </r>
  <r>
    <x v="171"/>
    <x v="0"/>
    <x v="1"/>
    <x v="5"/>
    <x v="22"/>
    <n v="30940.51"/>
  </r>
  <r>
    <x v="171"/>
    <x v="0"/>
    <x v="1"/>
    <x v="6"/>
    <x v="26"/>
    <n v="-4439.84"/>
  </r>
  <r>
    <x v="171"/>
    <x v="0"/>
    <x v="1"/>
    <x v="6"/>
    <x v="27"/>
    <n v="37430.870000000003"/>
  </r>
  <r>
    <x v="171"/>
    <x v="0"/>
    <x v="1"/>
    <x v="6"/>
    <x v="35"/>
    <n v="2962.64"/>
  </r>
  <r>
    <x v="171"/>
    <x v="0"/>
    <x v="1"/>
    <x v="6"/>
    <x v="68"/>
    <n v="27644.91"/>
  </r>
  <r>
    <x v="171"/>
    <x v="0"/>
    <x v="1"/>
    <x v="6"/>
    <x v="51"/>
    <n v="12504.29"/>
  </r>
  <r>
    <x v="171"/>
    <x v="0"/>
    <x v="1"/>
    <x v="6"/>
    <x v="38"/>
    <n v="67569.009999999995"/>
  </r>
  <r>
    <x v="171"/>
    <x v="0"/>
    <x v="1"/>
    <x v="6"/>
    <x v="43"/>
    <n v="14156.77"/>
  </r>
  <r>
    <x v="171"/>
    <x v="0"/>
    <x v="1"/>
    <x v="6"/>
    <x v="44"/>
    <n v="62006.85"/>
  </r>
  <r>
    <x v="171"/>
    <x v="0"/>
    <x v="1"/>
    <x v="6"/>
    <x v="46"/>
    <n v="6546.6"/>
  </r>
  <r>
    <x v="171"/>
    <x v="0"/>
    <x v="1"/>
    <x v="7"/>
    <x v="43"/>
    <n v="21526.1"/>
  </r>
  <r>
    <x v="172"/>
    <x v="0"/>
    <x v="0"/>
    <x v="1"/>
    <x v="0"/>
    <n v="-184587.87"/>
  </r>
  <r>
    <x v="172"/>
    <x v="0"/>
    <x v="0"/>
    <x v="2"/>
    <x v="1"/>
    <n v="2777453.4"/>
  </r>
  <r>
    <x v="172"/>
    <x v="0"/>
    <x v="0"/>
    <x v="2"/>
    <x v="2"/>
    <n v="15999.14"/>
  </r>
  <r>
    <x v="172"/>
    <x v="0"/>
    <x v="0"/>
    <x v="2"/>
    <x v="3"/>
    <n v="2620.44"/>
  </r>
  <r>
    <x v="172"/>
    <x v="0"/>
    <x v="0"/>
    <x v="2"/>
    <x v="4"/>
    <n v="115746.08"/>
  </r>
  <r>
    <x v="172"/>
    <x v="0"/>
    <x v="0"/>
    <x v="2"/>
    <x v="5"/>
    <n v="39337.449999999997"/>
  </r>
  <r>
    <x v="172"/>
    <x v="0"/>
    <x v="0"/>
    <x v="2"/>
    <x v="54"/>
    <n v="18785.86"/>
  </r>
  <r>
    <x v="172"/>
    <x v="0"/>
    <x v="0"/>
    <x v="3"/>
    <x v="1"/>
    <n v="1016737.2"/>
  </r>
  <r>
    <x v="172"/>
    <x v="0"/>
    <x v="0"/>
    <x v="3"/>
    <x v="2"/>
    <n v="31517.97"/>
  </r>
  <r>
    <x v="172"/>
    <x v="0"/>
    <x v="0"/>
    <x v="3"/>
    <x v="3"/>
    <n v="50281.4"/>
  </r>
  <r>
    <x v="172"/>
    <x v="0"/>
    <x v="0"/>
    <x v="3"/>
    <x v="4"/>
    <n v="5647.1"/>
  </r>
  <r>
    <x v="172"/>
    <x v="0"/>
    <x v="0"/>
    <x v="3"/>
    <x v="5"/>
    <n v="1347.24"/>
  </r>
  <r>
    <x v="172"/>
    <x v="0"/>
    <x v="0"/>
    <x v="4"/>
    <x v="7"/>
    <n v="230944.04"/>
  </r>
  <r>
    <x v="172"/>
    <x v="0"/>
    <x v="0"/>
    <x v="4"/>
    <x v="8"/>
    <n v="83718.97"/>
  </r>
  <r>
    <x v="172"/>
    <x v="0"/>
    <x v="0"/>
    <x v="4"/>
    <x v="9"/>
    <n v="463898.35"/>
  </r>
  <r>
    <x v="172"/>
    <x v="0"/>
    <x v="0"/>
    <x v="4"/>
    <x v="10"/>
    <n v="134147.01999999999"/>
  </r>
  <r>
    <x v="172"/>
    <x v="0"/>
    <x v="0"/>
    <x v="4"/>
    <x v="11"/>
    <n v="9818.89"/>
  </r>
  <r>
    <x v="172"/>
    <x v="0"/>
    <x v="0"/>
    <x v="4"/>
    <x v="12"/>
    <n v="4369.18"/>
  </r>
  <r>
    <x v="172"/>
    <x v="0"/>
    <x v="0"/>
    <x v="4"/>
    <x v="13"/>
    <n v="21424.78"/>
  </r>
  <r>
    <x v="172"/>
    <x v="0"/>
    <x v="0"/>
    <x v="4"/>
    <x v="14"/>
    <n v="29973.759999999998"/>
  </r>
  <r>
    <x v="172"/>
    <x v="0"/>
    <x v="0"/>
    <x v="4"/>
    <x v="15"/>
    <n v="490613.18"/>
  </r>
  <r>
    <x v="172"/>
    <x v="0"/>
    <x v="0"/>
    <x v="4"/>
    <x v="16"/>
    <n v="377546.09"/>
  </r>
  <r>
    <x v="172"/>
    <x v="0"/>
    <x v="0"/>
    <x v="4"/>
    <x v="17"/>
    <n v="4522.7"/>
  </r>
  <r>
    <x v="172"/>
    <x v="0"/>
    <x v="0"/>
    <x v="4"/>
    <x v="56"/>
    <n v="1653.02"/>
  </r>
  <r>
    <x v="172"/>
    <x v="0"/>
    <x v="0"/>
    <x v="5"/>
    <x v="18"/>
    <n v="327588.90000000002"/>
  </r>
  <r>
    <x v="172"/>
    <x v="0"/>
    <x v="0"/>
    <x v="5"/>
    <x v="19"/>
    <n v="20862.900000000001"/>
  </r>
  <r>
    <x v="172"/>
    <x v="0"/>
    <x v="0"/>
    <x v="5"/>
    <x v="20"/>
    <n v="8682.3799999999992"/>
  </r>
  <r>
    <x v="172"/>
    <x v="0"/>
    <x v="0"/>
    <x v="5"/>
    <x v="21"/>
    <n v="8230.31"/>
  </r>
  <r>
    <x v="172"/>
    <x v="0"/>
    <x v="0"/>
    <x v="5"/>
    <x v="22"/>
    <n v="112546.37"/>
  </r>
  <r>
    <x v="172"/>
    <x v="0"/>
    <x v="0"/>
    <x v="6"/>
    <x v="24"/>
    <n v="5534.28"/>
  </r>
  <r>
    <x v="172"/>
    <x v="0"/>
    <x v="0"/>
    <x v="6"/>
    <x v="25"/>
    <n v="14486.52"/>
  </r>
  <r>
    <x v="172"/>
    <x v="0"/>
    <x v="0"/>
    <x v="6"/>
    <x v="26"/>
    <n v="31175.03"/>
  </r>
  <r>
    <x v="172"/>
    <x v="0"/>
    <x v="0"/>
    <x v="6"/>
    <x v="27"/>
    <n v="265919.90000000002"/>
  </r>
  <r>
    <x v="172"/>
    <x v="0"/>
    <x v="0"/>
    <x v="6"/>
    <x v="28"/>
    <n v="6949"/>
  </r>
  <r>
    <x v="172"/>
    <x v="0"/>
    <x v="0"/>
    <x v="6"/>
    <x v="29"/>
    <n v="12609.06"/>
  </r>
  <r>
    <x v="172"/>
    <x v="0"/>
    <x v="0"/>
    <x v="6"/>
    <x v="33"/>
    <n v="5414.28"/>
  </r>
  <r>
    <x v="172"/>
    <x v="0"/>
    <x v="0"/>
    <x v="6"/>
    <x v="34"/>
    <n v="43910.14"/>
  </r>
  <r>
    <x v="172"/>
    <x v="0"/>
    <x v="0"/>
    <x v="6"/>
    <x v="35"/>
    <n v="20478.689999999999"/>
  </r>
  <r>
    <x v="172"/>
    <x v="0"/>
    <x v="0"/>
    <x v="6"/>
    <x v="59"/>
    <n v="3808.61"/>
  </r>
  <r>
    <x v="172"/>
    <x v="0"/>
    <x v="0"/>
    <x v="6"/>
    <x v="68"/>
    <n v="372.86"/>
  </r>
  <r>
    <x v="172"/>
    <x v="0"/>
    <x v="0"/>
    <x v="6"/>
    <x v="51"/>
    <n v="102477.91"/>
  </r>
  <r>
    <x v="172"/>
    <x v="0"/>
    <x v="0"/>
    <x v="6"/>
    <x v="67"/>
    <n v="1025.1600000000001"/>
  </r>
  <r>
    <x v="172"/>
    <x v="0"/>
    <x v="0"/>
    <x v="6"/>
    <x v="37"/>
    <n v="51417"/>
  </r>
  <r>
    <x v="172"/>
    <x v="0"/>
    <x v="0"/>
    <x v="6"/>
    <x v="38"/>
    <n v="26030.61"/>
  </r>
  <r>
    <x v="172"/>
    <x v="0"/>
    <x v="0"/>
    <x v="6"/>
    <x v="39"/>
    <n v="15496.44"/>
  </r>
  <r>
    <x v="172"/>
    <x v="0"/>
    <x v="0"/>
    <x v="6"/>
    <x v="40"/>
    <n v="20"/>
  </r>
  <r>
    <x v="172"/>
    <x v="0"/>
    <x v="0"/>
    <x v="6"/>
    <x v="41"/>
    <n v="190022.89"/>
  </r>
  <r>
    <x v="172"/>
    <x v="0"/>
    <x v="0"/>
    <x v="6"/>
    <x v="53"/>
    <n v="169359.77"/>
  </r>
  <r>
    <x v="172"/>
    <x v="0"/>
    <x v="0"/>
    <x v="6"/>
    <x v="43"/>
    <n v="9583.5"/>
  </r>
  <r>
    <x v="172"/>
    <x v="0"/>
    <x v="0"/>
    <x v="6"/>
    <x v="44"/>
    <n v="9047.61"/>
  </r>
  <r>
    <x v="172"/>
    <x v="0"/>
    <x v="0"/>
    <x v="6"/>
    <x v="45"/>
    <n v="161577.84"/>
  </r>
  <r>
    <x v="172"/>
    <x v="0"/>
    <x v="0"/>
    <x v="6"/>
    <x v="46"/>
    <n v="8411.2999999999993"/>
  </r>
  <r>
    <x v="172"/>
    <x v="0"/>
    <x v="0"/>
    <x v="7"/>
    <x v="43"/>
    <n v="31996.04"/>
  </r>
  <r>
    <x v="172"/>
    <x v="0"/>
    <x v="0"/>
    <x v="8"/>
    <x v="61"/>
    <n v="36452.17"/>
  </r>
  <r>
    <x v="172"/>
    <x v="0"/>
    <x v="0"/>
    <x v="8"/>
    <x v="62"/>
    <n v="33049.93"/>
  </r>
  <r>
    <x v="172"/>
    <x v="0"/>
    <x v="0"/>
    <x v="8"/>
    <x v="63"/>
    <n v="22500"/>
  </r>
  <r>
    <x v="172"/>
    <x v="0"/>
    <x v="1"/>
    <x v="0"/>
    <x v="0"/>
    <n v="184587.87"/>
  </r>
  <r>
    <x v="172"/>
    <x v="0"/>
    <x v="1"/>
    <x v="2"/>
    <x v="1"/>
    <n v="60000"/>
  </r>
  <r>
    <x v="172"/>
    <x v="0"/>
    <x v="1"/>
    <x v="2"/>
    <x v="2"/>
    <n v="27307.02"/>
  </r>
  <r>
    <x v="172"/>
    <x v="0"/>
    <x v="1"/>
    <x v="2"/>
    <x v="3"/>
    <n v="1272.18"/>
  </r>
  <r>
    <x v="172"/>
    <x v="0"/>
    <x v="1"/>
    <x v="2"/>
    <x v="4"/>
    <n v="5463.3"/>
  </r>
  <r>
    <x v="172"/>
    <x v="0"/>
    <x v="1"/>
    <x v="2"/>
    <x v="5"/>
    <n v="25922.2"/>
  </r>
  <r>
    <x v="172"/>
    <x v="0"/>
    <x v="1"/>
    <x v="3"/>
    <x v="1"/>
    <n v="98046.399999999994"/>
  </r>
  <r>
    <x v="172"/>
    <x v="0"/>
    <x v="1"/>
    <x v="3"/>
    <x v="2"/>
    <n v="21739.69"/>
  </r>
  <r>
    <x v="172"/>
    <x v="0"/>
    <x v="1"/>
    <x v="3"/>
    <x v="3"/>
    <n v="19032.560000000001"/>
  </r>
  <r>
    <x v="172"/>
    <x v="0"/>
    <x v="1"/>
    <x v="3"/>
    <x v="4"/>
    <n v="167054.70000000001"/>
  </r>
  <r>
    <x v="172"/>
    <x v="0"/>
    <x v="1"/>
    <x v="3"/>
    <x v="5"/>
    <n v="9507.33"/>
  </r>
  <r>
    <x v="172"/>
    <x v="0"/>
    <x v="1"/>
    <x v="4"/>
    <x v="7"/>
    <n v="610.82000000000005"/>
  </r>
  <r>
    <x v="172"/>
    <x v="0"/>
    <x v="1"/>
    <x v="4"/>
    <x v="8"/>
    <n v="21877.84"/>
  </r>
  <r>
    <x v="172"/>
    <x v="0"/>
    <x v="1"/>
    <x v="4"/>
    <x v="9"/>
    <n v="3000"/>
  </r>
  <r>
    <x v="172"/>
    <x v="0"/>
    <x v="1"/>
    <x v="4"/>
    <x v="10"/>
    <n v="34803.89"/>
  </r>
  <r>
    <x v="172"/>
    <x v="0"/>
    <x v="1"/>
    <x v="4"/>
    <x v="11"/>
    <n v="35.33"/>
  </r>
  <r>
    <x v="172"/>
    <x v="0"/>
    <x v="1"/>
    <x v="4"/>
    <x v="12"/>
    <n v="1118.92"/>
  </r>
  <r>
    <x v="172"/>
    <x v="0"/>
    <x v="1"/>
    <x v="4"/>
    <x v="13"/>
    <n v="46.35"/>
  </r>
  <r>
    <x v="172"/>
    <x v="0"/>
    <x v="1"/>
    <x v="4"/>
    <x v="14"/>
    <n v="7294.98"/>
  </r>
  <r>
    <x v="172"/>
    <x v="0"/>
    <x v="1"/>
    <x v="4"/>
    <x v="15"/>
    <n v="9000"/>
  </r>
  <r>
    <x v="172"/>
    <x v="0"/>
    <x v="1"/>
    <x v="4"/>
    <x v="16"/>
    <n v="23822.19"/>
  </r>
  <r>
    <x v="172"/>
    <x v="0"/>
    <x v="1"/>
    <x v="4"/>
    <x v="17"/>
    <n v="12.52"/>
  </r>
  <r>
    <x v="172"/>
    <x v="0"/>
    <x v="1"/>
    <x v="4"/>
    <x v="56"/>
    <n v="431.14"/>
  </r>
  <r>
    <x v="172"/>
    <x v="0"/>
    <x v="1"/>
    <x v="5"/>
    <x v="18"/>
    <n v="82942.070000000007"/>
  </r>
  <r>
    <x v="172"/>
    <x v="0"/>
    <x v="1"/>
    <x v="5"/>
    <x v="19"/>
    <n v="3098.77"/>
  </r>
  <r>
    <x v="172"/>
    <x v="0"/>
    <x v="1"/>
    <x v="5"/>
    <x v="21"/>
    <n v="48.17"/>
  </r>
  <r>
    <x v="172"/>
    <x v="0"/>
    <x v="1"/>
    <x v="5"/>
    <x v="22"/>
    <n v="119356.28"/>
  </r>
  <r>
    <x v="172"/>
    <x v="0"/>
    <x v="1"/>
    <x v="6"/>
    <x v="26"/>
    <n v="875"/>
  </r>
  <r>
    <x v="172"/>
    <x v="0"/>
    <x v="1"/>
    <x v="6"/>
    <x v="27"/>
    <n v="19849.77"/>
  </r>
  <r>
    <x v="172"/>
    <x v="0"/>
    <x v="1"/>
    <x v="6"/>
    <x v="32"/>
    <n v="15638.2"/>
  </r>
  <r>
    <x v="172"/>
    <x v="0"/>
    <x v="1"/>
    <x v="6"/>
    <x v="35"/>
    <n v="27271.21"/>
  </r>
  <r>
    <x v="172"/>
    <x v="0"/>
    <x v="1"/>
    <x v="6"/>
    <x v="68"/>
    <n v="508.99"/>
  </r>
  <r>
    <x v="172"/>
    <x v="0"/>
    <x v="1"/>
    <x v="6"/>
    <x v="51"/>
    <n v="79397.05"/>
  </r>
  <r>
    <x v="172"/>
    <x v="0"/>
    <x v="1"/>
    <x v="6"/>
    <x v="37"/>
    <n v="54603.48"/>
  </r>
  <r>
    <x v="172"/>
    <x v="0"/>
    <x v="1"/>
    <x v="6"/>
    <x v="38"/>
    <n v="3965.57"/>
  </r>
  <r>
    <x v="172"/>
    <x v="0"/>
    <x v="1"/>
    <x v="6"/>
    <x v="53"/>
    <n v="36824.300000000003"/>
  </r>
  <r>
    <x v="172"/>
    <x v="0"/>
    <x v="1"/>
    <x v="6"/>
    <x v="43"/>
    <n v="185"/>
  </r>
  <r>
    <x v="172"/>
    <x v="0"/>
    <x v="1"/>
    <x v="6"/>
    <x v="44"/>
    <n v="25821.99"/>
  </r>
  <r>
    <x v="172"/>
    <x v="0"/>
    <x v="1"/>
    <x v="6"/>
    <x v="46"/>
    <n v="5631.5"/>
  </r>
  <r>
    <x v="172"/>
    <x v="0"/>
    <x v="1"/>
    <x v="7"/>
    <x v="43"/>
    <n v="6818.93"/>
  </r>
  <r>
    <x v="172"/>
    <x v="0"/>
    <x v="1"/>
    <x v="8"/>
    <x v="61"/>
    <n v="11970.96"/>
  </r>
  <r>
    <x v="173"/>
    <x v="0"/>
    <x v="0"/>
    <x v="0"/>
    <x v="0"/>
    <n v="4942.59"/>
  </r>
  <r>
    <x v="173"/>
    <x v="0"/>
    <x v="0"/>
    <x v="1"/>
    <x v="0"/>
    <n v="-269904.77"/>
  </r>
  <r>
    <x v="173"/>
    <x v="0"/>
    <x v="0"/>
    <x v="2"/>
    <x v="1"/>
    <n v="4442519.5599999996"/>
  </r>
  <r>
    <x v="173"/>
    <x v="0"/>
    <x v="0"/>
    <x v="2"/>
    <x v="2"/>
    <n v="21470.73"/>
  </r>
  <r>
    <x v="173"/>
    <x v="0"/>
    <x v="0"/>
    <x v="2"/>
    <x v="3"/>
    <n v="95449.87"/>
  </r>
  <r>
    <x v="173"/>
    <x v="0"/>
    <x v="0"/>
    <x v="2"/>
    <x v="4"/>
    <n v="7866.91"/>
  </r>
  <r>
    <x v="173"/>
    <x v="0"/>
    <x v="0"/>
    <x v="2"/>
    <x v="5"/>
    <n v="6100"/>
  </r>
  <r>
    <x v="173"/>
    <x v="0"/>
    <x v="0"/>
    <x v="2"/>
    <x v="54"/>
    <n v="47198.61"/>
  </r>
  <r>
    <x v="173"/>
    <x v="0"/>
    <x v="0"/>
    <x v="3"/>
    <x v="1"/>
    <n v="2103887.38"/>
  </r>
  <r>
    <x v="173"/>
    <x v="0"/>
    <x v="0"/>
    <x v="3"/>
    <x v="2"/>
    <n v="56714.7"/>
  </r>
  <r>
    <x v="173"/>
    <x v="0"/>
    <x v="0"/>
    <x v="3"/>
    <x v="3"/>
    <n v="85651.92"/>
  </r>
  <r>
    <x v="173"/>
    <x v="0"/>
    <x v="0"/>
    <x v="3"/>
    <x v="4"/>
    <n v="2500"/>
  </r>
  <r>
    <x v="173"/>
    <x v="0"/>
    <x v="0"/>
    <x v="3"/>
    <x v="5"/>
    <n v="4000"/>
  </r>
  <r>
    <x v="173"/>
    <x v="0"/>
    <x v="0"/>
    <x v="4"/>
    <x v="7"/>
    <n v="104243.19"/>
  </r>
  <r>
    <x v="173"/>
    <x v="0"/>
    <x v="0"/>
    <x v="4"/>
    <x v="8"/>
    <n v="166480.76"/>
  </r>
  <r>
    <x v="173"/>
    <x v="0"/>
    <x v="0"/>
    <x v="4"/>
    <x v="9"/>
    <n v="707790.01"/>
  </r>
  <r>
    <x v="173"/>
    <x v="0"/>
    <x v="0"/>
    <x v="4"/>
    <x v="10"/>
    <n v="283315.23"/>
  </r>
  <r>
    <x v="173"/>
    <x v="0"/>
    <x v="0"/>
    <x v="4"/>
    <x v="11"/>
    <n v="15850.03"/>
  </r>
  <r>
    <x v="173"/>
    <x v="0"/>
    <x v="0"/>
    <x v="4"/>
    <x v="12"/>
    <n v="7013.21"/>
  </r>
  <r>
    <x v="173"/>
    <x v="0"/>
    <x v="0"/>
    <x v="4"/>
    <x v="13"/>
    <n v="24893.25"/>
  </r>
  <r>
    <x v="173"/>
    <x v="0"/>
    <x v="0"/>
    <x v="4"/>
    <x v="14"/>
    <n v="85320.97"/>
  </r>
  <r>
    <x v="173"/>
    <x v="0"/>
    <x v="0"/>
    <x v="4"/>
    <x v="15"/>
    <n v="754260.55"/>
  </r>
  <r>
    <x v="173"/>
    <x v="0"/>
    <x v="0"/>
    <x v="4"/>
    <x v="16"/>
    <n v="814046.63"/>
  </r>
  <r>
    <x v="173"/>
    <x v="0"/>
    <x v="0"/>
    <x v="4"/>
    <x v="17"/>
    <n v="342.74"/>
  </r>
  <r>
    <x v="173"/>
    <x v="0"/>
    <x v="0"/>
    <x v="5"/>
    <x v="18"/>
    <n v="475741.61"/>
  </r>
  <r>
    <x v="173"/>
    <x v="0"/>
    <x v="0"/>
    <x v="5"/>
    <x v="19"/>
    <n v="88215.26"/>
  </r>
  <r>
    <x v="173"/>
    <x v="0"/>
    <x v="0"/>
    <x v="5"/>
    <x v="20"/>
    <n v="236004.68"/>
  </r>
  <r>
    <x v="173"/>
    <x v="0"/>
    <x v="0"/>
    <x v="5"/>
    <x v="21"/>
    <n v="12990.23"/>
  </r>
  <r>
    <x v="173"/>
    <x v="0"/>
    <x v="0"/>
    <x v="5"/>
    <x v="22"/>
    <n v="65290.26"/>
  </r>
  <r>
    <x v="173"/>
    <x v="0"/>
    <x v="0"/>
    <x v="6"/>
    <x v="23"/>
    <n v="20604.05"/>
  </r>
  <r>
    <x v="173"/>
    <x v="0"/>
    <x v="0"/>
    <x v="6"/>
    <x v="24"/>
    <n v="4528.0600000000004"/>
  </r>
  <r>
    <x v="173"/>
    <x v="0"/>
    <x v="0"/>
    <x v="6"/>
    <x v="25"/>
    <n v="87985.77"/>
  </r>
  <r>
    <x v="173"/>
    <x v="0"/>
    <x v="0"/>
    <x v="6"/>
    <x v="26"/>
    <n v="62479.360000000001"/>
  </r>
  <r>
    <x v="173"/>
    <x v="0"/>
    <x v="0"/>
    <x v="6"/>
    <x v="27"/>
    <n v="21357.55"/>
  </r>
  <r>
    <x v="173"/>
    <x v="0"/>
    <x v="0"/>
    <x v="6"/>
    <x v="28"/>
    <n v="1845.5"/>
  </r>
  <r>
    <x v="173"/>
    <x v="0"/>
    <x v="0"/>
    <x v="6"/>
    <x v="29"/>
    <n v="6853.86"/>
  </r>
  <r>
    <x v="173"/>
    <x v="0"/>
    <x v="0"/>
    <x v="6"/>
    <x v="50"/>
    <n v="13708.35"/>
  </r>
  <r>
    <x v="173"/>
    <x v="0"/>
    <x v="0"/>
    <x v="6"/>
    <x v="30"/>
    <n v="56838.01"/>
  </r>
  <r>
    <x v="173"/>
    <x v="0"/>
    <x v="0"/>
    <x v="6"/>
    <x v="32"/>
    <n v="-136.29"/>
  </r>
  <r>
    <x v="173"/>
    <x v="0"/>
    <x v="0"/>
    <x v="6"/>
    <x v="33"/>
    <n v="61117.91"/>
  </r>
  <r>
    <x v="173"/>
    <x v="0"/>
    <x v="0"/>
    <x v="6"/>
    <x v="34"/>
    <n v="74923.520000000004"/>
  </r>
  <r>
    <x v="173"/>
    <x v="0"/>
    <x v="0"/>
    <x v="6"/>
    <x v="35"/>
    <n v="76018.05"/>
  </r>
  <r>
    <x v="173"/>
    <x v="0"/>
    <x v="0"/>
    <x v="6"/>
    <x v="59"/>
    <n v="26968.37"/>
  </r>
  <r>
    <x v="173"/>
    <x v="0"/>
    <x v="0"/>
    <x v="6"/>
    <x v="52"/>
    <n v="3779"/>
  </r>
  <r>
    <x v="173"/>
    <x v="0"/>
    <x v="0"/>
    <x v="6"/>
    <x v="67"/>
    <n v="1920"/>
  </r>
  <r>
    <x v="173"/>
    <x v="0"/>
    <x v="0"/>
    <x v="6"/>
    <x v="37"/>
    <n v="130099.83"/>
  </r>
  <r>
    <x v="173"/>
    <x v="0"/>
    <x v="0"/>
    <x v="6"/>
    <x v="38"/>
    <n v="45737.85"/>
  </r>
  <r>
    <x v="173"/>
    <x v="0"/>
    <x v="0"/>
    <x v="6"/>
    <x v="39"/>
    <n v="342.36"/>
  </r>
  <r>
    <x v="173"/>
    <x v="0"/>
    <x v="0"/>
    <x v="6"/>
    <x v="40"/>
    <n v="394.21"/>
  </r>
  <r>
    <x v="173"/>
    <x v="0"/>
    <x v="0"/>
    <x v="6"/>
    <x v="41"/>
    <n v="89915.17"/>
  </r>
  <r>
    <x v="173"/>
    <x v="0"/>
    <x v="0"/>
    <x v="6"/>
    <x v="42"/>
    <n v="113507.71"/>
  </r>
  <r>
    <x v="173"/>
    <x v="0"/>
    <x v="0"/>
    <x v="6"/>
    <x v="44"/>
    <n v="2660080.83"/>
  </r>
  <r>
    <x v="173"/>
    <x v="0"/>
    <x v="0"/>
    <x v="6"/>
    <x v="45"/>
    <n v="182441.07"/>
  </r>
  <r>
    <x v="173"/>
    <x v="0"/>
    <x v="0"/>
    <x v="6"/>
    <x v="71"/>
    <n v="44617.62"/>
  </r>
  <r>
    <x v="173"/>
    <x v="0"/>
    <x v="0"/>
    <x v="6"/>
    <x v="46"/>
    <n v="1692.14"/>
  </r>
  <r>
    <x v="173"/>
    <x v="0"/>
    <x v="0"/>
    <x v="7"/>
    <x v="43"/>
    <n v="33026.559999999998"/>
  </r>
  <r>
    <x v="173"/>
    <x v="0"/>
    <x v="0"/>
    <x v="8"/>
    <x v="47"/>
    <n v="1605.71"/>
  </r>
  <r>
    <x v="173"/>
    <x v="0"/>
    <x v="0"/>
    <x v="8"/>
    <x v="48"/>
    <n v="43344.14"/>
  </r>
  <r>
    <x v="173"/>
    <x v="0"/>
    <x v="1"/>
    <x v="0"/>
    <x v="0"/>
    <n v="264962.18"/>
  </r>
  <r>
    <x v="173"/>
    <x v="0"/>
    <x v="1"/>
    <x v="2"/>
    <x v="1"/>
    <n v="154659.14000000001"/>
  </r>
  <r>
    <x v="173"/>
    <x v="0"/>
    <x v="1"/>
    <x v="2"/>
    <x v="2"/>
    <n v="36097.599999999999"/>
  </r>
  <r>
    <x v="173"/>
    <x v="0"/>
    <x v="1"/>
    <x v="2"/>
    <x v="3"/>
    <n v="28033.24"/>
  </r>
  <r>
    <x v="173"/>
    <x v="0"/>
    <x v="1"/>
    <x v="2"/>
    <x v="4"/>
    <n v="65374.6"/>
  </r>
  <r>
    <x v="173"/>
    <x v="0"/>
    <x v="1"/>
    <x v="2"/>
    <x v="5"/>
    <n v="200"/>
  </r>
  <r>
    <x v="173"/>
    <x v="0"/>
    <x v="1"/>
    <x v="3"/>
    <x v="1"/>
    <n v="227247.22"/>
  </r>
  <r>
    <x v="173"/>
    <x v="0"/>
    <x v="1"/>
    <x v="3"/>
    <x v="2"/>
    <n v="20576.72"/>
  </r>
  <r>
    <x v="173"/>
    <x v="0"/>
    <x v="1"/>
    <x v="3"/>
    <x v="3"/>
    <n v="751.4"/>
  </r>
  <r>
    <x v="173"/>
    <x v="0"/>
    <x v="1"/>
    <x v="3"/>
    <x v="4"/>
    <n v="121326.1"/>
  </r>
  <r>
    <x v="173"/>
    <x v="0"/>
    <x v="1"/>
    <x v="3"/>
    <x v="5"/>
    <n v="15595.39"/>
  </r>
  <r>
    <x v="173"/>
    <x v="0"/>
    <x v="1"/>
    <x v="4"/>
    <x v="7"/>
    <n v="267694.24"/>
  </r>
  <r>
    <x v="173"/>
    <x v="0"/>
    <x v="1"/>
    <x v="4"/>
    <x v="8"/>
    <n v="32250.27"/>
  </r>
  <r>
    <x v="173"/>
    <x v="0"/>
    <x v="1"/>
    <x v="4"/>
    <x v="9"/>
    <n v="32398.15"/>
  </r>
  <r>
    <x v="173"/>
    <x v="0"/>
    <x v="1"/>
    <x v="4"/>
    <x v="10"/>
    <n v="40158.29"/>
  </r>
  <r>
    <x v="173"/>
    <x v="0"/>
    <x v="1"/>
    <x v="4"/>
    <x v="11"/>
    <n v="745.19"/>
  </r>
  <r>
    <x v="173"/>
    <x v="0"/>
    <x v="1"/>
    <x v="4"/>
    <x v="12"/>
    <n v="1412.87"/>
  </r>
  <r>
    <x v="173"/>
    <x v="0"/>
    <x v="1"/>
    <x v="4"/>
    <x v="13"/>
    <n v="1408.96"/>
  </r>
  <r>
    <x v="173"/>
    <x v="0"/>
    <x v="1"/>
    <x v="4"/>
    <x v="14"/>
    <n v="11371.71"/>
  </r>
  <r>
    <x v="173"/>
    <x v="0"/>
    <x v="1"/>
    <x v="4"/>
    <x v="15"/>
    <n v="49288.32"/>
  </r>
  <r>
    <x v="173"/>
    <x v="0"/>
    <x v="1"/>
    <x v="4"/>
    <x v="16"/>
    <n v="96246.69"/>
  </r>
  <r>
    <x v="173"/>
    <x v="0"/>
    <x v="1"/>
    <x v="4"/>
    <x v="17"/>
    <n v="1370.92"/>
  </r>
  <r>
    <x v="173"/>
    <x v="0"/>
    <x v="1"/>
    <x v="5"/>
    <x v="18"/>
    <n v="56548.95"/>
  </r>
  <r>
    <x v="173"/>
    <x v="0"/>
    <x v="1"/>
    <x v="5"/>
    <x v="19"/>
    <n v="4435.83"/>
  </r>
  <r>
    <x v="173"/>
    <x v="0"/>
    <x v="1"/>
    <x v="5"/>
    <x v="21"/>
    <n v="1202.3499999999999"/>
  </r>
  <r>
    <x v="173"/>
    <x v="0"/>
    <x v="1"/>
    <x v="5"/>
    <x v="22"/>
    <n v="113869.67"/>
  </r>
  <r>
    <x v="173"/>
    <x v="0"/>
    <x v="1"/>
    <x v="6"/>
    <x v="23"/>
    <n v="6200.81"/>
  </r>
  <r>
    <x v="173"/>
    <x v="0"/>
    <x v="1"/>
    <x v="6"/>
    <x v="25"/>
    <n v="444457.28"/>
  </r>
  <r>
    <x v="173"/>
    <x v="0"/>
    <x v="1"/>
    <x v="6"/>
    <x v="57"/>
    <n v="67055"/>
  </r>
  <r>
    <x v="173"/>
    <x v="0"/>
    <x v="1"/>
    <x v="6"/>
    <x v="26"/>
    <n v="30354.02"/>
  </r>
  <r>
    <x v="173"/>
    <x v="0"/>
    <x v="1"/>
    <x v="6"/>
    <x v="27"/>
    <n v="25114.12"/>
  </r>
  <r>
    <x v="173"/>
    <x v="0"/>
    <x v="1"/>
    <x v="6"/>
    <x v="28"/>
    <n v="1325"/>
  </r>
  <r>
    <x v="173"/>
    <x v="0"/>
    <x v="1"/>
    <x v="6"/>
    <x v="29"/>
    <n v="9715.2900000000009"/>
  </r>
  <r>
    <x v="173"/>
    <x v="0"/>
    <x v="1"/>
    <x v="6"/>
    <x v="50"/>
    <n v="5264"/>
  </r>
  <r>
    <x v="173"/>
    <x v="0"/>
    <x v="1"/>
    <x v="6"/>
    <x v="30"/>
    <n v="54566.55"/>
  </r>
  <r>
    <x v="173"/>
    <x v="0"/>
    <x v="1"/>
    <x v="6"/>
    <x v="31"/>
    <n v="1179.6500000000001"/>
  </r>
  <r>
    <x v="173"/>
    <x v="0"/>
    <x v="1"/>
    <x v="6"/>
    <x v="32"/>
    <n v="21652.48"/>
  </r>
  <r>
    <x v="173"/>
    <x v="0"/>
    <x v="1"/>
    <x v="6"/>
    <x v="33"/>
    <n v="883.42"/>
  </r>
  <r>
    <x v="173"/>
    <x v="0"/>
    <x v="1"/>
    <x v="6"/>
    <x v="34"/>
    <n v="4484.75"/>
  </r>
  <r>
    <x v="173"/>
    <x v="0"/>
    <x v="1"/>
    <x v="6"/>
    <x v="35"/>
    <n v="11552.71"/>
  </r>
  <r>
    <x v="173"/>
    <x v="0"/>
    <x v="1"/>
    <x v="6"/>
    <x v="36"/>
    <n v="28472.38"/>
  </r>
  <r>
    <x v="173"/>
    <x v="0"/>
    <x v="1"/>
    <x v="6"/>
    <x v="59"/>
    <n v="75.02"/>
  </r>
  <r>
    <x v="173"/>
    <x v="0"/>
    <x v="1"/>
    <x v="6"/>
    <x v="52"/>
    <n v="1994.05"/>
  </r>
  <r>
    <x v="173"/>
    <x v="0"/>
    <x v="1"/>
    <x v="6"/>
    <x v="37"/>
    <n v="340"/>
  </r>
  <r>
    <x v="173"/>
    <x v="0"/>
    <x v="1"/>
    <x v="6"/>
    <x v="38"/>
    <n v="22491.19"/>
  </r>
  <r>
    <x v="173"/>
    <x v="0"/>
    <x v="1"/>
    <x v="6"/>
    <x v="39"/>
    <n v="139.6"/>
  </r>
  <r>
    <x v="173"/>
    <x v="0"/>
    <x v="1"/>
    <x v="6"/>
    <x v="40"/>
    <n v="9378.17"/>
  </r>
  <r>
    <x v="173"/>
    <x v="0"/>
    <x v="1"/>
    <x v="6"/>
    <x v="41"/>
    <n v="-115"/>
  </r>
  <r>
    <x v="173"/>
    <x v="0"/>
    <x v="1"/>
    <x v="6"/>
    <x v="42"/>
    <n v="1000"/>
  </r>
  <r>
    <x v="173"/>
    <x v="0"/>
    <x v="1"/>
    <x v="6"/>
    <x v="43"/>
    <n v="11344.35"/>
  </r>
  <r>
    <x v="173"/>
    <x v="0"/>
    <x v="1"/>
    <x v="6"/>
    <x v="44"/>
    <n v="79786.679999999993"/>
  </r>
  <r>
    <x v="173"/>
    <x v="0"/>
    <x v="1"/>
    <x v="6"/>
    <x v="45"/>
    <n v="35.479999999999997"/>
  </r>
  <r>
    <x v="173"/>
    <x v="0"/>
    <x v="1"/>
    <x v="6"/>
    <x v="46"/>
    <n v="3509"/>
  </r>
  <r>
    <x v="173"/>
    <x v="0"/>
    <x v="1"/>
    <x v="6"/>
    <x v="81"/>
    <n v="11750"/>
  </r>
  <r>
    <x v="173"/>
    <x v="0"/>
    <x v="1"/>
    <x v="7"/>
    <x v="43"/>
    <n v="26601.29"/>
  </r>
  <r>
    <x v="173"/>
    <x v="0"/>
    <x v="1"/>
    <x v="8"/>
    <x v="63"/>
    <n v="29855.71"/>
  </r>
  <r>
    <x v="173"/>
    <x v="0"/>
    <x v="1"/>
    <x v="8"/>
    <x v="64"/>
    <n v="115141.67"/>
  </r>
  <r>
    <x v="174"/>
    <x v="0"/>
    <x v="0"/>
    <x v="0"/>
    <x v="0"/>
    <n v="6924.3"/>
  </r>
  <r>
    <x v="174"/>
    <x v="0"/>
    <x v="0"/>
    <x v="1"/>
    <x v="0"/>
    <n v="-136766.07999999999"/>
  </r>
  <r>
    <x v="174"/>
    <x v="0"/>
    <x v="0"/>
    <x v="2"/>
    <x v="1"/>
    <n v="3076257.87"/>
  </r>
  <r>
    <x v="174"/>
    <x v="0"/>
    <x v="0"/>
    <x v="2"/>
    <x v="2"/>
    <n v="77467.06"/>
  </r>
  <r>
    <x v="174"/>
    <x v="0"/>
    <x v="0"/>
    <x v="2"/>
    <x v="4"/>
    <n v="139162.01"/>
  </r>
  <r>
    <x v="174"/>
    <x v="0"/>
    <x v="0"/>
    <x v="2"/>
    <x v="5"/>
    <n v="19281.810000000001"/>
  </r>
  <r>
    <x v="174"/>
    <x v="0"/>
    <x v="0"/>
    <x v="3"/>
    <x v="1"/>
    <n v="1507013.15"/>
  </r>
  <r>
    <x v="174"/>
    <x v="0"/>
    <x v="0"/>
    <x v="3"/>
    <x v="2"/>
    <n v="76799.600000000006"/>
  </r>
  <r>
    <x v="174"/>
    <x v="0"/>
    <x v="0"/>
    <x v="3"/>
    <x v="3"/>
    <n v="240.35"/>
  </r>
  <r>
    <x v="174"/>
    <x v="0"/>
    <x v="0"/>
    <x v="3"/>
    <x v="4"/>
    <n v="9750"/>
  </r>
  <r>
    <x v="174"/>
    <x v="0"/>
    <x v="0"/>
    <x v="3"/>
    <x v="5"/>
    <n v="15629.47"/>
  </r>
  <r>
    <x v="174"/>
    <x v="0"/>
    <x v="0"/>
    <x v="4"/>
    <x v="6"/>
    <n v="16.399999999999999"/>
  </r>
  <r>
    <x v="174"/>
    <x v="0"/>
    <x v="0"/>
    <x v="4"/>
    <x v="55"/>
    <n v="16.399999999999999"/>
  </r>
  <r>
    <x v="174"/>
    <x v="0"/>
    <x v="0"/>
    <x v="4"/>
    <x v="7"/>
    <n v="248148.93"/>
  </r>
  <r>
    <x v="174"/>
    <x v="0"/>
    <x v="0"/>
    <x v="4"/>
    <x v="8"/>
    <n v="120352"/>
  </r>
  <r>
    <x v="174"/>
    <x v="0"/>
    <x v="0"/>
    <x v="4"/>
    <x v="9"/>
    <n v="500920.77"/>
  </r>
  <r>
    <x v="174"/>
    <x v="0"/>
    <x v="0"/>
    <x v="4"/>
    <x v="10"/>
    <n v="200354.07"/>
  </r>
  <r>
    <x v="174"/>
    <x v="0"/>
    <x v="0"/>
    <x v="4"/>
    <x v="11"/>
    <n v="6060.13"/>
  </r>
  <r>
    <x v="174"/>
    <x v="0"/>
    <x v="0"/>
    <x v="4"/>
    <x v="12"/>
    <n v="3259.25"/>
  </r>
  <r>
    <x v="174"/>
    <x v="0"/>
    <x v="0"/>
    <x v="4"/>
    <x v="13"/>
    <n v="20536.310000000001"/>
  </r>
  <r>
    <x v="174"/>
    <x v="0"/>
    <x v="0"/>
    <x v="4"/>
    <x v="14"/>
    <n v="54859.06"/>
  </r>
  <r>
    <x v="174"/>
    <x v="0"/>
    <x v="0"/>
    <x v="4"/>
    <x v="15"/>
    <n v="429333.28"/>
  </r>
  <r>
    <x v="174"/>
    <x v="0"/>
    <x v="0"/>
    <x v="4"/>
    <x v="16"/>
    <n v="487051.93"/>
  </r>
  <r>
    <x v="174"/>
    <x v="0"/>
    <x v="0"/>
    <x v="4"/>
    <x v="17"/>
    <n v="11144.08"/>
  </r>
  <r>
    <x v="174"/>
    <x v="0"/>
    <x v="0"/>
    <x v="4"/>
    <x v="56"/>
    <n v="11199.98"/>
  </r>
  <r>
    <x v="174"/>
    <x v="0"/>
    <x v="0"/>
    <x v="5"/>
    <x v="18"/>
    <n v="222838.59"/>
  </r>
  <r>
    <x v="174"/>
    <x v="0"/>
    <x v="0"/>
    <x v="5"/>
    <x v="19"/>
    <n v="23763.15"/>
  </r>
  <r>
    <x v="174"/>
    <x v="0"/>
    <x v="0"/>
    <x v="5"/>
    <x v="20"/>
    <n v="117586.4"/>
  </r>
  <r>
    <x v="174"/>
    <x v="0"/>
    <x v="0"/>
    <x v="5"/>
    <x v="21"/>
    <n v="23058.82"/>
  </r>
  <r>
    <x v="174"/>
    <x v="0"/>
    <x v="0"/>
    <x v="5"/>
    <x v="22"/>
    <n v="51680.81"/>
  </r>
  <r>
    <x v="174"/>
    <x v="0"/>
    <x v="0"/>
    <x v="6"/>
    <x v="23"/>
    <n v="6942.74"/>
  </r>
  <r>
    <x v="174"/>
    <x v="0"/>
    <x v="0"/>
    <x v="6"/>
    <x v="25"/>
    <n v="83115.740000000005"/>
  </r>
  <r>
    <x v="174"/>
    <x v="0"/>
    <x v="0"/>
    <x v="6"/>
    <x v="26"/>
    <n v="9775.32"/>
  </r>
  <r>
    <x v="174"/>
    <x v="0"/>
    <x v="0"/>
    <x v="6"/>
    <x v="27"/>
    <n v="103252.22"/>
  </r>
  <r>
    <x v="174"/>
    <x v="0"/>
    <x v="0"/>
    <x v="6"/>
    <x v="28"/>
    <n v="198.93"/>
  </r>
  <r>
    <x v="174"/>
    <x v="0"/>
    <x v="0"/>
    <x v="6"/>
    <x v="29"/>
    <n v="12932.59"/>
  </r>
  <r>
    <x v="174"/>
    <x v="0"/>
    <x v="0"/>
    <x v="6"/>
    <x v="30"/>
    <n v="3790.55"/>
  </r>
  <r>
    <x v="174"/>
    <x v="0"/>
    <x v="0"/>
    <x v="6"/>
    <x v="33"/>
    <n v="28905.759999999998"/>
  </r>
  <r>
    <x v="174"/>
    <x v="0"/>
    <x v="0"/>
    <x v="6"/>
    <x v="34"/>
    <n v="10827.95"/>
  </r>
  <r>
    <x v="174"/>
    <x v="0"/>
    <x v="0"/>
    <x v="6"/>
    <x v="35"/>
    <n v="119080.09"/>
  </r>
  <r>
    <x v="174"/>
    <x v="0"/>
    <x v="0"/>
    <x v="6"/>
    <x v="58"/>
    <n v="8548.42"/>
  </r>
  <r>
    <x v="174"/>
    <x v="0"/>
    <x v="0"/>
    <x v="6"/>
    <x v="59"/>
    <n v="10193.780000000001"/>
  </r>
  <r>
    <x v="174"/>
    <x v="0"/>
    <x v="0"/>
    <x v="6"/>
    <x v="51"/>
    <n v="15390.9"/>
  </r>
  <r>
    <x v="174"/>
    <x v="0"/>
    <x v="0"/>
    <x v="6"/>
    <x v="52"/>
    <n v="110"/>
  </r>
  <r>
    <x v="174"/>
    <x v="0"/>
    <x v="0"/>
    <x v="6"/>
    <x v="37"/>
    <n v="105399.23"/>
  </r>
  <r>
    <x v="174"/>
    <x v="0"/>
    <x v="0"/>
    <x v="6"/>
    <x v="38"/>
    <n v="25713.34"/>
  </r>
  <r>
    <x v="174"/>
    <x v="0"/>
    <x v="0"/>
    <x v="6"/>
    <x v="39"/>
    <n v="3829.91"/>
  </r>
  <r>
    <x v="174"/>
    <x v="0"/>
    <x v="0"/>
    <x v="6"/>
    <x v="40"/>
    <n v="13525.14"/>
  </r>
  <r>
    <x v="174"/>
    <x v="0"/>
    <x v="0"/>
    <x v="6"/>
    <x v="41"/>
    <n v="88425.69"/>
  </r>
  <r>
    <x v="174"/>
    <x v="0"/>
    <x v="0"/>
    <x v="6"/>
    <x v="53"/>
    <n v="290"/>
  </r>
  <r>
    <x v="174"/>
    <x v="0"/>
    <x v="0"/>
    <x v="6"/>
    <x v="43"/>
    <n v="3981.97"/>
  </r>
  <r>
    <x v="174"/>
    <x v="0"/>
    <x v="0"/>
    <x v="6"/>
    <x v="44"/>
    <n v="64006.3"/>
  </r>
  <r>
    <x v="174"/>
    <x v="0"/>
    <x v="0"/>
    <x v="6"/>
    <x v="45"/>
    <n v="50666.17"/>
  </r>
  <r>
    <x v="174"/>
    <x v="0"/>
    <x v="0"/>
    <x v="6"/>
    <x v="70"/>
    <n v="21340.33"/>
  </r>
  <r>
    <x v="174"/>
    <x v="0"/>
    <x v="0"/>
    <x v="6"/>
    <x v="46"/>
    <n v="12770.74"/>
  </r>
  <r>
    <x v="174"/>
    <x v="0"/>
    <x v="0"/>
    <x v="7"/>
    <x v="43"/>
    <n v="15223.85"/>
  </r>
  <r>
    <x v="174"/>
    <x v="0"/>
    <x v="0"/>
    <x v="8"/>
    <x v="64"/>
    <n v="8617.7199999999993"/>
  </r>
  <r>
    <x v="174"/>
    <x v="0"/>
    <x v="0"/>
    <x v="8"/>
    <x v="48"/>
    <n v="9999.25"/>
  </r>
  <r>
    <x v="174"/>
    <x v="0"/>
    <x v="1"/>
    <x v="0"/>
    <x v="0"/>
    <n v="129841.78"/>
  </r>
  <r>
    <x v="174"/>
    <x v="0"/>
    <x v="1"/>
    <x v="2"/>
    <x v="1"/>
    <n v="88133"/>
  </r>
  <r>
    <x v="174"/>
    <x v="0"/>
    <x v="1"/>
    <x v="2"/>
    <x v="4"/>
    <n v="11636"/>
  </r>
  <r>
    <x v="174"/>
    <x v="0"/>
    <x v="1"/>
    <x v="3"/>
    <x v="1"/>
    <n v="61398.49"/>
  </r>
  <r>
    <x v="174"/>
    <x v="0"/>
    <x v="1"/>
    <x v="3"/>
    <x v="4"/>
    <n v="151302.04999999999"/>
  </r>
  <r>
    <x v="174"/>
    <x v="0"/>
    <x v="1"/>
    <x v="4"/>
    <x v="55"/>
    <n v="8.1999999999999993"/>
  </r>
  <r>
    <x v="174"/>
    <x v="0"/>
    <x v="1"/>
    <x v="4"/>
    <x v="7"/>
    <n v="7569.6"/>
  </r>
  <r>
    <x v="174"/>
    <x v="0"/>
    <x v="1"/>
    <x v="4"/>
    <x v="8"/>
    <n v="15892.75"/>
  </r>
  <r>
    <x v="174"/>
    <x v="0"/>
    <x v="1"/>
    <x v="4"/>
    <x v="9"/>
    <n v="15471.1"/>
  </r>
  <r>
    <x v="174"/>
    <x v="0"/>
    <x v="1"/>
    <x v="4"/>
    <x v="10"/>
    <n v="28306.87"/>
  </r>
  <r>
    <x v="174"/>
    <x v="0"/>
    <x v="1"/>
    <x v="4"/>
    <x v="11"/>
    <n v="178.7"/>
  </r>
  <r>
    <x v="174"/>
    <x v="0"/>
    <x v="1"/>
    <x v="4"/>
    <x v="12"/>
    <n v="416.41"/>
  </r>
  <r>
    <x v="174"/>
    <x v="0"/>
    <x v="1"/>
    <x v="4"/>
    <x v="13"/>
    <n v="884.63"/>
  </r>
  <r>
    <x v="174"/>
    <x v="0"/>
    <x v="1"/>
    <x v="4"/>
    <x v="14"/>
    <n v="6480.38"/>
  </r>
  <r>
    <x v="174"/>
    <x v="0"/>
    <x v="1"/>
    <x v="4"/>
    <x v="15"/>
    <n v="8443.9500000000007"/>
  </r>
  <r>
    <x v="174"/>
    <x v="0"/>
    <x v="1"/>
    <x v="4"/>
    <x v="16"/>
    <n v="12012.22"/>
  </r>
  <r>
    <x v="174"/>
    <x v="0"/>
    <x v="1"/>
    <x v="4"/>
    <x v="17"/>
    <n v="293.56"/>
  </r>
  <r>
    <x v="174"/>
    <x v="0"/>
    <x v="1"/>
    <x v="4"/>
    <x v="56"/>
    <n v="278.24"/>
  </r>
  <r>
    <x v="174"/>
    <x v="0"/>
    <x v="1"/>
    <x v="5"/>
    <x v="18"/>
    <n v="25262.720000000001"/>
  </r>
  <r>
    <x v="174"/>
    <x v="0"/>
    <x v="1"/>
    <x v="5"/>
    <x v="20"/>
    <n v="41731.160000000003"/>
  </r>
  <r>
    <x v="174"/>
    <x v="0"/>
    <x v="1"/>
    <x v="5"/>
    <x v="21"/>
    <n v="8147.66"/>
  </r>
  <r>
    <x v="174"/>
    <x v="0"/>
    <x v="1"/>
    <x v="5"/>
    <x v="22"/>
    <n v="7903.6"/>
  </r>
  <r>
    <x v="174"/>
    <x v="0"/>
    <x v="1"/>
    <x v="6"/>
    <x v="23"/>
    <n v="500"/>
  </r>
  <r>
    <x v="174"/>
    <x v="0"/>
    <x v="1"/>
    <x v="6"/>
    <x v="26"/>
    <n v="30"/>
  </r>
  <r>
    <x v="174"/>
    <x v="0"/>
    <x v="1"/>
    <x v="6"/>
    <x v="27"/>
    <n v="11556.2"/>
  </r>
  <r>
    <x v="174"/>
    <x v="0"/>
    <x v="1"/>
    <x v="6"/>
    <x v="35"/>
    <n v="3222.25"/>
  </r>
  <r>
    <x v="174"/>
    <x v="0"/>
    <x v="1"/>
    <x v="6"/>
    <x v="38"/>
    <n v="1075.5999999999999"/>
  </r>
  <r>
    <x v="174"/>
    <x v="0"/>
    <x v="1"/>
    <x v="6"/>
    <x v="40"/>
    <n v="1534.52"/>
  </r>
  <r>
    <x v="174"/>
    <x v="0"/>
    <x v="1"/>
    <x v="6"/>
    <x v="43"/>
    <n v="10462.290000000001"/>
  </r>
  <r>
    <x v="174"/>
    <x v="0"/>
    <x v="1"/>
    <x v="6"/>
    <x v="46"/>
    <n v="1475.71"/>
  </r>
  <r>
    <x v="174"/>
    <x v="0"/>
    <x v="1"/>
    <x v="7"/>
    <x v="43"/>
    <n v="6041.02"/>
  </r>
  <r>
    <x v="175"/>
    <x v="0"/>
    <x v="0"/>
    <x v="1"/>
    <x v="0"/>
    <n v="-155094.17000000001"/>
  </r>
  <r>
    <x v="175"/>
    <x v="0"/>
    <x v="0"/>
    <x v="2"/>
    <x v="1"/>
    <n v="2715448.61"/>
  </r>
  <r>
    <x v="175"/>
    <x v="0"/>
    <x v="0"/>
    <x v="2"/>
    <x v="2"/>
    <n v="24116.1"/>
  </r>
  <r>
    <x v="175"/>
    <x v="0"/>
    <x v="0"/>
    <x v="2"/>
    <x v="3"/>
    <n v="44476.13"/>
  </r>
  <r>
    <x v="175"/>
    <x v="0"/>
    <x v="0"/>
    <x v="2"/>
    <x v="4"/>
    <n v="113336.24"/>
  </r>
  <r>
    <x v="175"/>
    <x v="0"/>
    <x v="0"/>
    <x v="3"/>
    <x v="1"/>
    <n v="1550455.16"/>
  </r>
  <r>
    <x v="175"/>
    <x v="0"/>
    <x v="0"/>
    <x v="3"/>
    <x v="2"/>
    <n v="47000"/>
  </r>
  <r>
    <x v="175"/>
    <x v="0"/>
    <x v="0"/>
    <x v="3"/>
    <x v="3"/>
    <n v="60875.31"/>
  </r>
  <r>
    <x v="175"/>
    <x v="0"/>
    <x v="0"/>
    <x v="3"/>
    <x v="4"/>
    <n v="41580.5"/>
  </r>
  <r>
    <x v="175"/>
    <x v="0"/>
    <x v="0"/>
    <x v="3"/>
    <x v="5"/>
    <n v="-"/>
  </r>
  <r>
    <x v="175"/>
    <x v="0"/>
    <x v="0"/>
    <x v="4"/>
    <x v="6"/>
    <n v="251.73"/>
  </r>
  <r>
    <x v="175"/>
    <x v="0"/>
    <x v="0"/>
    <x v="4"/>
    <x v="55"/>
    <n v="356.11"/>
  </r>
  <r>
    <x v="175"/>
    <x v="0"/>
    <x v="0"/>
    <x v="4"/>
    <x v="7"/>
    <n v="245661.61"/>
  </r>
  <r>
    <x v="175"/>
    <x v="0"/>
    <x v="0"/>
    <x v="4"/>
    <x v="8"/>
    <n v="141308.73000000001"/>
  </r>
  <r>
    <x v="175"/>
    <x v="0"/>
    <x v="0"/>
    <x v="4"/>
    <x v="9"/>
    <n v="518363.1"/>
  </r>
  <r>
    <x v="175"/>
    <x v="0"/>
    <x v="0"/>
    <x v="4"/>
    <x v="10"/>
    <n v="236254.35"/>
  </r>
  <r>
    <x v="175"/>
    <x v="0"/>
    <x v="0"/>
    <x v="4"/>
    <x v="11"/>
    <n v="2813.51"/>
  </r>
  <r>
    <x v="175"/>
    <x v="0"/>
    <x v="0"/>
    <x v="4"/>
    <x v="12"/>
    <n v="2184.5"/>
  </r>
  <r>
    <x v="175"/>
    <x v="0"/>
    <x v="0"/>
    <x v="4"/>
    <x v="13"/>
    <n v="-1595.95"/>
  </r>
  <r>
    <x v="175"/>
    <x v="0"/>
    <x v="0"/>
    <x v="4"/>
    <x v="14"/>
    <n v="69997.64"/>
  </r>
  <r>
    <x v="175"/>
    <x v="0"/>
    <x v="0"/>
    <x v="4"/>
    <x v="15"/>
    <n v="451500.4"/>
  </r>
  <r>
    <x v="175"/>
    <x v="0"/>
    <x v="0"/>
    <x v="4"/>
    <x v="16"/>
    <n v="581705.72"/>
  </r>
  <r>
    <x v="175"/>
    <x v="0"/>
    <x v="0"/>
    <x v="4"/>
    <x v="17"/>
    <n v="37157.800000000003"/>
  </r>
  <r>
    <x v="175"/>
    <x v="0"/>
    <x v="0"/>
    <x v="4"/>
    <x v="56"/>
    <n v="28842.87"/>
  </r>
  <r>
    <x v="175"/>
    <x v="0"/>
    <x v="0"/>
    <x v="5"/>
    <x v="18"/>
    <n v="301553.71999999997"/>
  </r>
  <r>
    <x v="175"/>
    <x v="0"/>
    <x v="0"/>
    <x v="5"/>
    <x v="19"/>
    <n v="21563.07"/>
  </r>
  <r>
    <x v="175"/>
    <x v="0"/>
    <x v="0"/>
    <x v="5"/>
    <x v="20"/>
    <n v="135045.17000000001"/>
  </r>
  <r>
    <x v="175"/>
    <x v="0"/>
    <x v="0"/>
    <x v="5"/>
    <x v="21"/>
    <n v="47677.51"/>
  </r>
  <r>
    <x v="175"/>
    <x v="0"/>
    <x v="0"/>
    <x v="5"/>
    <x v="22"/>
    <n v="123932.23"/>
  </r>
  <r>
    <x v="175"/>
    <x v="0"/>
    <x v="0"/>
    <x v="6"/>
    <x v="23"/>
    <n v="22417.02"/>
  </r>
  <r>
    <x v="175"/>
    <x v="0"/>
    <x v="0"/>
    <x v="6"/>
    <x v="24"/>
    <n v="855.92"/>
  </r>
  <r>
    <x v="175"/>
    <x v="0"/>
    <x v="0"/>
    <x v="6"/>
    <x v="25"/>
    <n v="141610.35999999999"/>
  </r>
  <r>
    <x v="175"/>
    <x v="0"/>
    <x v="0"/>
    <x v="6"/>
    <x v="57"/>
    <n v="17917.169999999998"/>
  </r>
  <r>
    <x v="175"/>
    <x v="0"/>
    <x v="0"/>
    <x v="6"/>
    <x v="26"/>
    <n v="66022.77"/>
  </r>
  <r>
    <x v="175"/>
    <x v="0"/>
    <x v="0"/>
    <x v="6"/>
    <x v="27"/>
    <n v="440236.68"/>
  </r>
  <r>
    <x v="175"/>
    <x v="0"/>
    <x v="0"/>
    <x v="6"/>
    <x v="28"/>
    <n v="4641.5"/>
  </r>
  <r>
    <x v="175"/>
    <x v="0"/>
    <x v="0"/>
    <x v="6"/>
    <x v="30"/>
    <n v="7157.28"/>
  </r>
  <r>
    <x v="175"/>
    <x v="0"/>
    <x v="0"/>
    <x v="6"/>
    <x v="33"/>
    <n v="28967.439999999999"/>
  </r>
  <r>
    <x v="175"/>
    <x v="0"/>
    <x v="0"/>
    <x v="6"/>
    <x v="34"/>
    <n v="21216.62"/>
  </r>
  <r>
    <x v="175"/>
    <x v="0"/>
    <x v="0"/>
    <x v="6"/>
    <x v="35"/>
    <n v="64433.32"/>
  </r>
  <r>
    <x v="175"/>
    <x v="0"/>
    <x v="0"/>
    <x v="6"/>
    <x v="36"/>
    <n v="1642.87"/>
  </r>
  <r>
    <x v="175"/>
    <x v="0"/>
    <x v="0"/>
    <x v="6"/>
    <x v="58"/>
    <n v="33089.01"/>
  </r>
  <r>
    <x v="175"/>
    <x v="0"/>
    <x v="0"/>
    <x v="6"/>
    <x v="59"/>
    <n v="1297.2"/>
  </r>
  <r>
    <x v="175"/>
    <x v="0"/>
    <x v="0"/>
    <x v="6"/>
    <x v="51"/>
    <n v="47935.3"/>
  </r>
  <r>
    <x v="175"/>
    <x v="0"/>
    <x v="0"/>
    <x v="6"/>
    <x v="37"/>
    <n v="122946.65"/>
  </r>
  <r>
    <x v="175"/>
    <x v="0"/>
    <x v="0"/>
    <x v="6"/>
    <x v="38"/>
    <n v="110039.89"/>
  </r>
  <r>
    <x v="175"/>
    <x v="0"/>
    <x v="0"/>
    <x v="6"/>
    <x v="41"/>
    <n v="76319.710000000006"/>
  </r>
  <r>
    <x v="175"/>
    <x v="0"/>
    <x v="0"/>
    <x v="6"/>
    <x v="43"/>
    <n v="8140"/>
  </r>
  <r>
    <x v="175"/>
    <x v="0"/>
    <x v="0"/>
    <x v="6"/>
    <x v="44"/>
    <n v="36280.39"/>
  </r>
  <r>
    <x v="175"/>
    <x v="0"/>
    <x v="0"/>
    <x v="6"/>
    <x v="45"/>
    <n v="96858.99"/>
  </r>
  <r>
    <x v="175"/>
    <x v="0"/>
    <x v="0"/>
    <x v="6"/>
    <x v="70"/>
    <n v="8786.68"/>
  </r>
  <r>
    <x v="175"/>
    <x v="0"/>
    <x v="0"/>
    <x v="6"/>
    <x v="46"/>
    <n v="9031.34"/>
  </r>
  <r>
    <x v="175"/>
    <x v="0"/>
    <x v="0"/>
    <x v="7"/>
    <x v="43"/>
    <n v="16642.04"/>
  </r>
  <r>
    <x v="175"/>
    <x v="0"/>
    <x v="0"/>
    <x v="8"/>
    <x v="48"/>
    <n v="50344.49"/>
  </r>
  <r>
    <x v="175"/>
    <x v="0"/>
    <x v="1"/>
    <x v="0"/>
    <x v="0"/>
    <n v="155094.17000000001"/>
  </r>
  <r>
    <x v="175"/>
    <x v="0"/>
    <x v="1"/>
    <x v="2"/>
    <x v="1"/>
    <n v="464952.68"/>
  </r>
  <r>
    <x v="175"/>
    <x v="0"/>
    <x v="1"/>
    <x v="2"/>
    <x v="2"/>
    <n v="11667.6"/>
  </r>
  <r>
    <x v="175"/>
    <x v="0"/>
    <x v="1"/>
    <x v="2"/>
    <x v="3"/>
    <n v="15542.12"/>
  </r>
  <r>
    <x v="175"/>
    <x v="0"/>
    <x v="1"/>
    <x v="2"/>
    <x v="4"/>
    <n v="59555.45"/>
  </r>
  <r>
    <x v="175"/>
    <x v="0"/>
    <x v="1"/>
    <x v="2"/>
    <x v="5"/>
    <n v="21209.84"/>
  </r>
  <r>
    <x v="175"/>
    <x v="0"/>
    <x v="1"/>
    <x v="3"/>
    <x v="1"/>
    <n v="203476.62"/>
  </r>
  <r>
    <x v="175"/>
    <x v="0"/>
    <x v="1"/>
    <x v="3"/>
    <x v="2"/>
    <n v="4398.5"/>
  </r>
  <r>
    <x v="175"/>
    <x v="0"/>
    <x v="1"/>
    <x v="3"/>
    <x v="3"/>
    <n v="18326.91"/>
  </r>
  <r>
    <x v="175"/>
    <x v="0"/>
    <x v="1"/>
    <x v="3"/>
    <x v="4"/>
    <n v="127954.54"/>
  </r>
  <r>
    <x v="175"/>
    <x v="0"/>
    <x v="1"/>
    <x v="3"/>
    <x v="5"/>
    <n v="16994.39"/>
  </r>
  <r>
    <x v="175"/>
    <x v="0"/>
    <x v="1"/>
    <x v="4"/>
    <x v="6"/>
    <n v="6.57"/>
  </r>
  <r>
    <x v="175"/>
    <x v="0"/>
    <x v="1"/>
    <x v="4"/>
    <x v="55"/>
    <n v="2.64"/>
  </r>
  <r>
    <x v="175"/>
    <x v="0"/>
    <x v="1"/>
    <x v="4"/>
    <x v="7"/>
    <n v="11292.84"/>
  </r>
  <r>
    <x v="175"/>
    <x v="0"/>
    <x v="1"/>
    <x v="4"/>
    <x v="8"/>
    <n v="13551.17"/>
  </r>
  <r>
    <x v="175"/>
    <x v="0"/>
    <x v="1"/>
    <x v="4"/>
    <x v="9"/>
    <n v="23850.91"/>
  </r>
  <r>
    <x v="175"/>
    <x v="0"/>
    <x v="1"/>
    <x v="4"/>
    <x v="10"/>
    <n v="12588.2"/>
  </r>
  <r>
    <x v="175"/>
    <x v="0"/>
    <x v="1"/>
    <x v="4"/>
    <x v="11"/>
    <n v="106.64"/>
  </r>
  <r>
    <x v="175"/>
    <x v="0"/>
    <x v="1"/>
    <x v="4"/>
    <x v="12"/>
    <n v="209.89"/>
  </r>
  <r>
    <x v="175"/>
    <x v="0"/>
    <x v="1"/>
    <x v="4"/>
    <x v="13"/>
    <n v="743.7"/>
  </r>
  <r>
    <x v="175"/>
    <x v="0"/>
    <x v="1"/>
    <x v="4"/>
    <x v="14"/>
    <n v="4198.18"/>
  </r>
  <r>
    <x v="175"/>
    <x v="0"/>
    <x v="1"/>
    <x v="4"/>
    <x v="15"/>
    <n v="8710.9500000000007"/>
  </r>
  <r>
    <x v="175"/>
    <x v="0"/>
    <x v="1"/>
    <x v="4"/>
    <x v="16"/>
    <n v="5256.31"/>
  </r>
  <r>
    <x v="175"/>
    <x v="0"/>
    <x v="1"/>
    <x v="4"/>
    <x v="17"/>
    <n v="2571.8000000000002"/>
  </r>
  <r>
    <x v="175"/>
    <x v="0"/>
    <x v="1"/>
    <x v="4"/>
    <x v="56"/>
    <n v="538.91999999999996"/>
  </r>
  <r>
    <x v="175"/>
    <x v="0"/>
    <x v="1"/>
    <x v="5"/>
    <x v="18"/>
    <n v="29672.560000000001"/>
  </r>
  <r>
    <x v="175"/>
    <x v="0"/>
    <x v="1"/>
    <x v="5"/>
    <x v="22"/>
    <n v="35042.239999999998"/>
  </r>
  <r>
    <x v="175"/>
    <x v="0"/>
    <x v="1"/>
    <x v="6"/>
    <x v="26"/>
    <n v="40"/>
  </r>
  <r>
    <x v="175"/>
    <x v="0"/>
    <x v="1"/>
    <x v="6"/>
    <x v="27"/>
    <n v="28812.12"/>
  </r>
  <r>
    <x v="175"/>
    <x v="0"/>
    <x v="1"/>
    <x v="6"/>
    <x v="30"/>
    <n v="1595.56"/>
  </r>
  <r>
    <x v="175"/>
    <x v="0"/>
    <x v="1"/>
    <x v="6"/>
    <x v="38"/>
    <n v="3000"/>
  </r>
  <r>
    <x v="175"/>
    <x v="0"/>
    <x v="1"/>
    <x v="6"/>
    <x v="46"/>
    <n v="640"/>
  </r>
  <r>
    <x v="175"/>
    <x v="0"/>
    <x v="1"/>
    <x v="7"/>
    <x v="43"/>
    <n v="443.72"/>
  </r>
  <r>
    <x v="175"/>
    <x v="0"/>
    <x v="1"/>
    <x v="8"/>
    <x v="63"/>
    <n v="33303.730000000003"/>
  </r>
  <r>
    <x v="176"/>
    <x v="0"/>
    <x v="0"/>
    <x v="0"/>
    <x v="0"/>
    <n v="622.57000000000005"/>
  </r>
  <r>
    <x v="176"/>
    <x v="0"/>
    <x v="0"/>
    <x v="1"/>
    <x v="0"/>
    <n v="-96916.97"/>
  </r>
  <r>
    <x v="176"/>
    <x v="0"/>
    <x v="0"/>
    <x v="2"/>
    <x v="1"/>
    <n v="2235085.1"/>
  </r>
  <r>
    <x v="176"/>
    <x v="0"/>
    <x v="0"/>
    <x v="2"/>
    <x v="2"/>
    <n v="29693.14"/>
  </r>
  <r>
    <x v="176"/>
    <x v="0"/>
    <x v="0"/>
    <x v="2"/>
    <x v="3"/>
    <n v="27496.11"/>
  </r>
  <r>
    <x v="176"/>
    <x v="0"/>
    <x v="0"/>
    <x v="2"/>
    <x v="4"/>
    <n v="237340.68"/>
  </r>
  <r>
    <x v="176"/>
    <x v="0"/>
    <x v="0"/>
    <x v="2"/>
    <x v="54"/>
    <n v="24758"/>
  </r>
  <r>
    <x v="176"/>
    <x v="0"/>
    <x v="0"/>
    <x v="3"/>
    <x v="1"/>
    <n v="822542.48"/>
  </r>
  <r>
    <x v="176"/>
    <x v="0"/>
    <x v="0"/>
    <x v="3"/>
    <x v="2"/>
    <n v="25484.37"/>
  </r>
  <r>
    <x v="176"/>
    <x v="0"/>
    <x v="0"/>
    <x v="3"/>
    <x v="3"/>
    <n v="16539.97"/>
  </r>
  <r>
    <x v="176"/>
    <x v="0"/>
    <x v="0"/>
    <x v="4"/>
    <x v="7"/>
    <n v="193754.57"/>
  </r>
  <r>
    <x v="176"/>
    <x v="0"/>
    <x v="0"/>
    <x v="4"/>
    <x v="8"/>
    <n v="64520.97"/>
  </r>
  <r>
    <x v="176"/>
    <x v="0"/>
    <x v="0"/>
    <x v="4"/>
    <x v="9"/>
    <n v="376742.8"/>
  </r>
  <r>
    <x v="176"/>
    <x v="0"/>
    <x v="0"/>
    <x v="4"/>
    <x v="10"/>
    <n v="110367.06"/>
  </r>
  <r>
    <x v="176"/>
    <x v="0"/>
    <x v="0"/>
    <x v="4"/>
    <x v="11"/>
    <n v="8819.35"/>
  </r>
  <r>
    <x v="176"/>
    <x v="0"/>
    <x v="0"/>
    <x v="4"/>
    <x v="12"/>
    <n v="3011.49"/>
  </r>
  <r>
    <x v="176"/>
    <x v="0"/>
    <x v="0"/>
    <x v="4"/>
    <x v="13"/>
    <n v="15412.2"/>
  </r>
  <r>
    <x v="176"/>
    <x v="0"/>
    <x v="0"/>
    <x v="4"/>
    <x v="14"/>
    <n v="27954.37"/>
  </r>
  <r>
    <x v="176"/>
    <x v="0"/>
    <x v="0"/>
    <x v="4"/>
    <x v="15"/>
    <n v="362393.7"/>
  </r>
  <r>
    <x v="176"/>
    <x v="0"/>
    <x v="0"/>
    <x v="4"/>
    <x v="16"/>
    <n v="331348.37"/>
  </r>
  <r>
    <x v="176"/>
    <x v="0"/>
    <x v="0"/>
    <x v="4"/>
    <x v="17"/>
    <n v="6282.45"/>
  </r>
  <r>
    <x v="176"/>
    <x v="0"/>
    <x v="0"/>
    <x v="4"/>
    <x v="56"/>
    <n v="4643.13"/>
  </r>
  <r>
    <x v="176"/>
    <x v="0"/>
    <x v="0"/>
    <x v="5"/>
    <x v="18"/>
    <n v="342660.88"/>
  </r>
  <r>
    <x v="176"/>
    <x v="0"/>
    <x v="0"/>
    <x v="5"/>
    <x v="19"/>
    <n v="28905.07"/>
  </r>
  <r>
    <x v="176"/>
    <x v="0"/>
    <x v="0"/>
    <x v="5"/>
    <x v="20"/>
    <n v="40476.25"/>
  </r>
  <r>
    <x v="176"/>
    <x v="0"/>
    <x v="0"/>
    <x v="5"/>
    <x v="21"/>
    <n v="12327.2"/>
  </r>
  <r>
    <x v="176"/>
    <x v="0"/>
    <x v="0"/>
    <x v="5"/>
    <x v="22"/>
    <n v="120844.31"/>
  </r>
  <r>
    <x v="176"/>
    <x v="0"/>
    <x v="0"/>
    <x v="6"/>
    <x v="23"/>
    <n v="62312.69"/>
  </r>
  <r>
    <x v="176"/>
    <x v="0"/>
    <x v="0"/>
    <x v="6"/>
    <x v="25"/>
    <n v="2582.1999999999998"/>
  </r>
  <r>
    <x v="176"/>
    <x v="0"/>
    <x v="0"/>
    <x v="6"/>
    <x v="26"/>
    <n v="3000"/>
  </r>
  <r>
    <x v="176"/>
    <x v="0"/>
    <x v="0"/>
    <x v="6"/>
    <x v="27"/>
    <n v="1286.25"/>
  </r>
  <r>
    <x v="176"/>
    <x v="0"/>
    <x v="0"/>
    <x v="6"/>
    <x v="50"/>
    <n v="21801"/>
  </r>
  <r>
    <x v="176"/>
    <x v="0"/>
    <x v="0"/>
    <x v="6"/>
    <x v="30"/>
    <n v="540"/>
  </r>
  <r>
    <x v="176"/>
    <x v="0"/>
    <x v="0"/>
    <x v="6"/>
    <x v="33"/>
    <n v="11057.05"/>
  </r>
  <r>
    <x v="176"/>
    <x v="0"/>
    <x v="0"/>
    <x v="6"/>
    <x v="34"/>
    <n v="15193.02"/>
  </r>
  <r>
    <x v="176"/>
    <x v="0"/>
    <x v="0"/>
    <x v="6"/>
    <x v="35"/>
    <n v="36917.910000000003"/>
  </r>
  <r>
    <x v="176"/>
    <x v="0"/>
    <x v="0"/>
    <x v="6"/>
    <x v="36"/>
    <n v="175.66"/>
  </r>
  <r>
    <x v="176"/>
    <x v="0"/>
    <x v="0"/>
    <x v="6"/>
    <x v="59"/>
    <n v="14147.14"/>
  </r>
  <r>
    <x v="176"/>
    <x v="0"/>
    <x v="0"/>
    <x v="6"/>
    <x v="37"/>
    <n v="48409"/>
  </r>
  <r>
    <x v="176"/>
    <x v="0"/>
    <x v="0"/>
    <x v="6"/>
    <x v="38"/>
    <n v="15697.21"/>
  </r>
  <r>
    <x v="176"/>
    <x v="0"/>
    <x v="0"/>
    <x v="6"/>
    <x v="41"/>
    <n v="58406.44"/>
  </r>
  <r>
    <x v="176"/>
    <x v="0"/>
    <x v="0"/>
    <x v="6"/>
    <x v="44"/>
    <n v="479172.35"/>
  </r>
  <r>
    <x v="176"/>
    <x v="0"/>
    <x v="0"/>
    <x v="6"/>
    <x v="45"/>
    <n v="42068.24"/>
  </r>
  <r>
    <x v="176"/>
    <x v="0"/>
    <x v="0"/>
    <x v="6"/>
    <x v="70"/>
    <n v="9137.2999999999993"/>
  </r>
  <r>
    <x v="176"/>
    <x v="0"/>
    <x v="0"/>
    <x v="6"/>
    <x v="46"/>
    <n v="1128.79"/>
  </r>
  <r>
    <x v="176"/>
    <x v="0"/>
    <x v="0"/>
    <x v="7"/>
    <x v="43"/>
    <n v="15593.86"/>
  </r>
  <r>
    <x v="176"/>
    <x v="0"/>
    <x v="0"/>
    <x v="8"/>
    <x v="63"/>
    <n v="9290.25"/>
  </r>
  <r>
    <x v="176"/>
    <x v="0"/>
    <x v="0"/>
    <x v="8"/>
    <x v="64"/>
    <n v="20223.38"/>
  </r>
  <r>
    <x v="176"/>
    <x v="0"/>
    <x v="1"/>
    <x v="0"/>
    <x v="0"/>
    <n v="96294.399999999994"/>
  </r>
  <r>
    <x v="176"/>
    <x v="0"/>
    <x v="1"/>
    <x v="2"/>
    <x v="1"/>
    <n v="94714.43"/>
  </r>
  <r>
    <x v="176"/>
    <x v="0"/>
    <x v="1"/>
    <x v="2"/>
    <x v="2"/>
    <n v="12344.37"/>
  </r>
  <r>
    <x v="176"/>
    <x v="0"/>
    <x v="1"/>
    <x v="2"/>
    <x v="3"/>
    <n v="20551.47"/>
  </r>
  <r>
    <x v="176"/>
    <x v="0"/>
    <x v="1"/>
    <x v="2"/>
    <x v="4"/>
    <n v="21963.25"/>
  </r>
  <r>
    <x v="176"/>
    <x v="0"/>
    <x v="1"/>
    <x v="3"/>
    <x v="1"/>
    <n v="330"/>
  </r>
  <r>
    <x v="176"/>
    <x v="0"/>
    <x v="1"/>
    <x v="3"/>
    <x v="2"/>
    <n v="10831.77"/>
  </r>
  <r>
    <x v="176"/>
    <x v="0"/>
    <x v="1"/>
    <x v="3"/>
    <x v="3"/>
    <n v="11638.17"/>
  </r>
  <r>
    <x v="176"/>
    <x v="0"/>
    <x v="1"/>
    <x v="3"/>
    <x v="4"/>
    <n v="109352.97"/>
  </r>
  <r>
    <x v="176"/>
    <x v="0"/>
    <x v="1"/>
    <x v="4"/>
    <x v="7"/>
    <n v="8503.85"/>
  </r>
  <r>
    <x v="176"/>
    <x v="0"/>
    <x v="1"/>
    <x v="4"/>
    <x v="8"/>
    <n v="8104.81"/>
  </r>
  <r>
    <x v="176"/>
    <x v="0"/>
    <x v="1"/>
    <x v="4"/>
    <x v="9"/>
    <n v="15761.55"/>
  </r>
  <r>
    <x v="176"/>
    <x v="0"/>
    <x v="1"/>
    <x v="4"/>
    <x v="10"/>
    <n v="8395.16"/>
  </r>
  <r>
    <x v="176"/>
    <x v="0"/>
    <x v="1"/>
    <x v="4"/>
    <x v="11"/>
    <n v="390.11"/>
  </r>
  <r>
    <x v="176"/>
    <x v="0"/>
    <x v="1"/>
    <x v="4"/>
    <x v="12"/>
    <n v="365.88"/>
  </r>
  <r>
    <x v="176"/>
    <x v="0"/>
    <x v="1"/>
    <x v="4"/>
    <x v="13"/>
    <n v="538.35"/>
  </r>
  <r>
    <x v="176"/>
    <x v="0"/>
    <x v="1"/>
    <x v="4"/>
    <x v="14"/>
    <n v="7143.58"/>
  </r>
  <r>
    <x v="176"/>
    <x v="0"/>
    <x v="1"/>
    <x v="4"/>
    <x v="15"/>
    <n v="11180.96"/>
  </r>
  <r>
    <x v="176"/>
    <x v="0"/>
    <x v="1"/>
    <x v="4"/>
    <x v="17"/>
    <n v="186.63"/>
  </r>
  <r>
    <x v="176"/>
    <x v="0"/>
    <x v="1"/>
    <x v="5"/>
    <x v="18"/>
    <n v="7702.11"/>
  </r>
  <r>
    <x v="176"/>
    <x v="0"/>
    <x v="1"/>
    <x v="5"/>
    <x v="20"/>
    <n v="37382.14"/>
  </r>
  <r>
    <x v="176"/>
    <x v="0"/>
    <x v="1"/>
    <x v="5"/>
    <x v="22"/>
    <n v="4976.47"/>
  </r>
  <r>
    <x v="176"/>
    <x v="0"/>
    <x v="1"/>
    <x v="6"/>
    <x v="25"/>
    <n v="68241.63"/>
  </r>
  <r>
    <x v="176"/>
    <x v="0"/>
    <x v="1"/>
    <x v="6"/>
    <x v="27"/>
    <n v="19777"/>
  </r>
  <r>
    <x v="176"/>
    <x v="0"/>
    <x v="1"/>
    <x v="6"/>
    <x v="30"/>
    <n v="18067.95"/>
  </r>
  <r>
    <x v="176"/>
    <x v="0"/>
    <x v="1"/>
    <x v="6"/>
    <x v="44"/>
    <n v="38422.89"/>
  </r>
  <r>
    <x v="176"/>
    <x v="0"/>
    <x v="1"/>
    <x v="6"/>
    <x v="46"/>
    <n v="4233.05"/>
  </r>
  <r>
    <x v="176"/>
    <x v="0"/>
    <x v="1"/>
    <x v="7"/>
    <x v="43"/>
    <n v="36394.97"/>
  </r>
  <r>
    <x v="177"/>
    <x v="0"/>
    <x v="0"/>
    <x v="0"/>
    <x v="0"/>
    <n v="33119.24"/>
  </r>
  <r>
    <x v="177"/>
    <x v="0"/>
    <x v="0"/>
    <x v="1"/>
    <x v="0"/>
    <n v="-33119.24"/>
  </r>
  <r>
    <x v="177"/>
    <x v="0"/>
    <x v="0"/>
    <x v="2"/>
    <x v="1"/>
    <n v="2259739.8199999998"/>
  </r>
  <r>
    <x v="177"/>
    <x v="0"/>
    <x v="0"/>
    <x v="2"/>
    <x v="2"/>
    <n v="41495.440000000002"/>
  </r>
  <r>
    <x v="177"/>
    <x v="0"/>
    <x v="0"/>
    <x v="2"/>
    <x v="3"/>
    <n v="2150"/>
  </r>
  <r>
    <x v="177"/>
    <x v="0"/>
    <x v="0"/>
    <x v="2"/>
    <x v="4"/>
    <n v="112460.89"/>
  </r>
  <r>
    <x v="177"/>
    <x v="0"/>
    <x v="0"/>
    <x v="2"/>
    <x v="5"/>
    <n v="31589.8"/>
  </r>
  <r>
    <x v="177"/>
    <x v="0"/>
    <x v="0"/>
    <x v="2"/>
    <x v="54"/>
    <n v="11010"/>
  </r>
  <r>
    <x v="177"/>
    <x v="0"/>
    <x v="0"/>
    <x v="3"/>
    <x v="1"/>
    <n v="1053535.6100000001"/>
  </r>
  <r>
    <x v="177"/>
    <x v="0"/>
    <x v="0"/>
    <x v="3"/>
    <x v="2"/>
    <n v="9437.19"/>
  </r>
  <r>
    <x v="177"/>
    <x v="0"/>
    <x v="0"/>
    <x v="3"/>
    <x v="4"/>
    <n v="36327.9"/>
  </r>
  <r>
    <x v="177"/>
    <x v="0"/>
    <x v="0"/>
    <x v="3"/>
    <x v="5"/>
    <n v="167844.71"/>
  </r>
  <r>
    <x v="177"/>
    <x v="0"/>
    <x v="0"/>
    <x v="4"/>
    <x v="7"/>
    <n v="1036.6099999999999"/>
  </r>
  <r>
    <x v="177"/>
    <x v="0"/>
    <x v="0"/>
    <x v="4"/>
    <x v="8"/>
    <n v="58.38"/>
  </r>
  <r>
    <x v="177"/>
    <x v="0"/>
    <x v="0"/>
    <x v="4"/>
    <x v="9"/>
    <n v="8819.42"/>
  </r>
  <r>
    <x v="177"/>
    <x v="0"/>
    <x v="0"/>
    <x v="4"/>
    <x v="10"/>
    <n v="3571.92"/>
  </r>
  <r>
    <x v="177"/>
    <x v="0"/>
    <x v="0"/>
    <x v="4"/>
    <x v="11"/>
    <n v="16.16"/>
  </r>
  <r>
    <x v="177"/>
    <x v="0"/>
    <x v="0"/>
    <x v="4"/>
    <x v="13"/>
    <n v="14207.56"/>
  </r>
  <r>
    <x v="177"/>
    <x v="0"/>
    <x v="0"/>
    <x v="4"/>
    <x v="14"/>
    <n v="763.35"/>
  </r>
  <r>
    <x v="177"/>
    <x v="0"/>
    <x v="0"/>
    <x v="4"/>
    <x v="15"/>
    <n v="234378"/>
  </r>
  <r>
    <x v="177"/>
    <x v="0"/>
    <x v="0"/>
    <x v="4"/>
    <x v="16"/>
    <n v="315198"/>
  </r>
  <r>
    <x v="177"/>
    <x v="0"/>
    <x v="0"/>
    <x v="4"/>
    <x v="17"/>
    <n v="633849.13"/>
  </r>
  <r>
    <x v="177"/>
    <x v="0"/>
    <x v="0"/>
    <x v="4"/>
    <x v="56"/>
    <n v="377261.68"/>
  </r>
  <r>
    <x v="177"/>
    <x v="0"/>
    <x v="0"/>
    <x v="5"/>
    <x v="18"/>
    <n v="451242.38"/>
  </r>
  <r>
    <x v="177"/>
    <x v="0"/>
    <x v="0"/>
    <x v="5"/>
    <x v="20"/>
    <n v="93839.57"/>
  </r>
  <r>
    <x v="177"/>
    <x v="0"/>
    <x v="0"/>
    <x v="6"/>
    <x v="25"/>
    <n v="624.80999999999995"/>
  </r>
  <r>
    <x v="177"/>
    <x v="0"/>
    <x v="0"/>
    <x v="6"/>
    <x v="27"/>
    <n v="51271.77"/>
  </r>
  <r>
    <x v="177"/>
    <x v="0"/>
    <x v="0"/>
    <x v="6"/>
    <x v="28"/>
    <n v="11841.51"/>
  </r>
  <r>
    <x v="177"/>
    <x v="0"/>
    <x v="0"/>
    <x v="6"/>
    <x v="37"/>
    <n v="68457.03"/>
  </r>
  <r>
    <x v="177"/>
    <x v="0"/>
    <x v="0"/>
    <x v="6"/>
    <x v="53"/>
    <n v="1384.97"/>
  </r>
  <r>
    <x v="177"/>
    <x v="0"/>
    <x v="0"/>
    <x v="6"/>
    <x v="46"/>
    <n v="435790.6"/>
  </r>
  <r>
    <x v="177"/>
    <x v="0"/>
    <x v="0"/>
    <x v="7"/>
    <x v="43"/>
    <n v="21856.61"/>
  </r>
  <r>
    <x v="177"/>
    <x v="0"/>
    <x v="1"/>
    <x v="5"/>
    <x v="20"/>
    <n v="42839.99"/>
  </r>
  <r>
    <x v="178"/>
    <x v="0"/>
    <x v="0"/>
    <x v="0"/>
    <x v="0"/>
    <n v="8096.13"/>
  </r>
  <r>
    <x v="178"/>
    <x v="0"/>
    <x v="0"/>
    <x v="1"/>
    <x v="0"/>
    <n v="-8096.13"/>
  </r>
  <r>
    <x v="178"/>
    <x v="0"/>
    <x v="0"/>
    <x v="2"/>
    <x v="1"/>
    <n v="846686.29"/>
  </r>
  <r>
    <x v="178"/>
    <x v="0"/>
    <x v="0"/>
    <x v="2"/>
    <x v="2"/>
    <n v="945"/>
  </r>
  <r>
    <x v="178"/>
    <x v="0"/>
    <x v="0"/>
    <x v="2"/>
    <x v="4"/>
    <n v="66952.289999999994"/>
  </r>
  <r>
    <x v="178"/>
    <x v="0"/>
    <x v="0"/>
    <x v="2"/>
    <x v="5"/>
    <n v="21562.560000000001"/>
  </r>
  <r>
    <x v="178"/>
    <x v="0"/>
    <x v="0"/>
    <x v="2"/>
    <x v="54"/>
    <n v="10505"/>
  </r>
  <r>
    <x v="178"/>
    <x v="0"/>
    <x v="0"/>
    <x v="3"/>
    <x v="1"/>
    <n v="394109.87"/>
  </r>
  <r>
    <x v="178"/>
    <x v="0"/>
    <x v="0"/>
    <x v="3"/>
    <x v="2"/>
    <n v="4430"/>
  </r>
  <r>
    <x v="178"/>
    <x v="0"/>
    <x v="0"/>
    <x v="3"/>
    <x v="4"/>
    <n v="25527.5"/>
  </r>
  <r>
    <x v="178"/>
    <x v="0"/>
    <x v="0"/>
    <x v="3"/>
    <x v="5"/>
    <n v="9731.33"/>
  </r>
  <r>
    <x v="178"/>
    <x v="0"/>
    <x v="0"/>
    <x v="4"/>
    <x v="6"/>
    <n v="4636.17"/>
  </r>
  <r>
    <x v="178"/>
    <x v="0"/>
    <x v="0"/>
    <x v="4"/>
    <x v="55"/>
    <n v="4495.68"/>
  </r>
  <r>
    <x v="178"/>
    <x v="0"/>
    <x v="0"/>
    <x v="4"/>
    <x v="7"/>
    <n v="71678.75"/>
  </r>
  <r>
    <x v="178"/>
    <x v="0"/>
    <x v="0"/>
    <x v="4"/>
    <x v="8"/>
    <n v="32677.14"/>
  </r>
  <r>
    <x v="178"/>
    <x v="0"/>
    <x v="0"/>
    <x v="4"/>
    <x v="9"/>
    <n v="139248.19"/>
  </r>
  <r>
    <x v="178"/>
    <x v="0"/>
    <x v="0"/>
    <x v="4"/>
    <x v="10"/>
    <n v="53745.81"/>
  </r>
  <r>
    <x v="178"/>
    <x v="0"/>
    <x v="0"/>
    <x v="4"/>
    <x v="11"/>
    <n v="378.09"/>
  </r>
  <r>
    <x v="178"/>
    <x v="0"/>
    <x v="0"/>
    <x v="4"/>
    <x v="12"/>
    <n v="225.57"/>
  </r>
  <r>
    <x v="178"/>
    <x v="0"/>
    <x v="0"/>
    <x v="4"/>
    <x v="13"/>
    <n v="5895.63"/>
  </r>
  <r>
    <x v="178"/>
    <x v="0"/>
    <x v="0"/>
    <x v="4"/>
    <x v="14"/>
    <n v="18240.259999999998"/>
  </r>
  <r>
    <x v="178"/>
    <x v="0"/>
    <x v="0"/>
    <x v="4"/>
    <x v="15"/>
    <n v="116620.97"/>
  </r>
  <r>
    <x v="178"/>
    <x v="0"/>
    <x v="0"/>
    <x v="4"/>
    <x v="16"/>
    <n v="107086.12"/>
  </r>
  <r>
    <x v="178"/>
    <x v="0"/>
    <x v="0"/>
    <x v="4"/>
    <x v="17"/>
    <n v="2991.08"/>
  </r>
  <r>
    <x v="178"/>
    <x v="0"/>
    <x v="0"/>
    <x v="4"/>
    <x v="56"/>
    <n v="2434.6"/>
  </r>
  <r>
    <x v="178"/>
    <x v="0"/>
    <x v="0"/>
    <x v="5"/>
    <x v="18"/>
    <n v="82333.87"/>
  </r>
  <r>
    <x v="178"/>
    <x v="0"/>
    <x v="0"/>
    <x v="5"/>
    <x v="19"/>
    <n v="11122.84"/>
  </r>
  <r>
    <x v="178"/>
    <x v="0"/>
    <x v="0"/>
    <x v="5"/>
    <x v="20"/>
    <n v="17079.88"/>
  </r>
  <r>
    <x v="178"/>
    <x v="0"/>
    <x v="0"/>
    <x v="5"/>
    <x v="21"/>
    <n v="1940.74"/>
  </r>
  <r>
    <x v="178"/>
    <x v="0"/>
    <x v="0"/>
    <x v="5"/>
    <x v="22"/>
    <n v="16462.39"/>
  </r>
  <r>
    <x v="178"/>
    <x v="0"/>
    <x v="0"/>
    <x v="6"/>
    <x v="23"/>
    <n v="13149.63"/>
  </r>
  <r>
    <x v="178"/>
    <x v="0"/>
    <x v="0"/>
    <x v="6"/>
    <x v="26"/>
    <n v="1056.27"/>
  </r>
  <r>
    <x v="178"/>
    <x v="0"/>
    <x v="0"/>
    <x v="6"/>
    <x v="27"/>
    <n v="7070.88"/>
  </r>
  <r>
    <x v="178"/>
    <x v="0"/>
    <x v="0"/>
    <x v="6"/>
    <x v="28"/>
    <n v="2476.5"/>
  </r>
  <r>
    <x v="178"/>
    <x v="0"/>
    <x v="0"/>
    <x v="6"/>
    <x v="29"/>
    <n v="1314.46"/>
  </r>
  <r>
    <x v="178"/>
    <x v="0"/>
    <x v="0"/>
    <x v="6"/>
    <x v="50"/>
    <n v="422.5"/>
  </r>
  <r>
    <x v="178"/>
    <x v="0"/>
    <x v="0"/>
    <x v="6"/>
    <x v="30"/>
    <n v="809.55"/>
  </r>
  <r>
    <x v="178"/>
    <x v="0"/>
    <x v="0"/>
    <x v="6"/>
    <x v="34"/>
    <n v="3569.91"/>
  </r>
  <r>
    <x v="178"/>
    <x v="0"/>
    <x v="0"/>
    <x v="6"/>
    <x v="35"/>
    <n v="1180.48"/>
  </r>
  <r>
    <x v="178"/>
    <x v="0"/>
    <x v="0"/>
    <x v="6"/>
    <x v="37"/>
    <n v="33858.25"/>
  </r>
  <r>
    <x v="178"/>
    <x v="0"/>
    <x v="0"/>
    <x v="6"/>
    <x v="38"/>
    <n v="6161.35"/>
  </r>
  <r>
    <x v="178"/>
    <x v="0"/>
    <x v="0"/>
    <x v="6"/>
    <x v="41"/>
    <n v="29311.99"/>
  </r>
  <r>
    <x v="178"/>
    <x v="0"/>
    <x v="0"/>
    <x v="6"/>
    <x v="43"/>
    <n v="1450"/>
  </r>
  <r>
    <x v="178"/>
    <x v="0"/>
    <x v="0"/>
    <x v="6"/>
    <x v="44"/>
    <n v="37092.69"/>
  </r>
  <r>
    <x v="178"/>
    <x v="0"/>
    <x v="0"/>
    <x v="6"/>
    <x v="45"/>
    <n v="15536.53"/>
  </r>
  <r>
    <x v="178"/>
    <x v="0"/>
    <x v="0"/>
    <x v="6"/>
    <x v="70"/>
    <n v="8819.83"/>
  </r>
  <r>
    <x v="178"/>
    <x v="0"/>
    <x v="0"/>
    <x v="7"/>
    <x v="43"/>
    <n v="11446.44"/>
  </r>
  <r>
    <x v="178"/>
    <x v="0"/>
    <x v="0"/>
    <x v="8"/>
    <x v="62"/>
    <n v="25523.119999999999"/>
  </r>
  <r>
    <x v="178"/>
    <x v="0"/>
    <x v="0"/>
    <x v="8"/>
    <x v="48"/>
    <n v="10975.74"/>
  </r>
  <r>
    <x v="178"/>
    <x v="0"/>
    <x v="1"/>
    <x v="5"/>
    <x v="20"/>
    <n v="8187.32"/>
  </r>
  <r>
    <x v="179"/>
    <x v="0"/>
    <x v="0"/>
    <x v="0"/>
    <x v="0"/>
    <n v="169789.11"/>
  </r>
  <r>
    <x v="179"/>
    <x v="0"/>
    <x v="0"/>
    <x v="1"/>
    <x v="0"/>
    <n v="-169789.11"/>
  </r>
  <r>
    <x v="179"/>
    <x v="0"/>
    <x v="0"/>
    <x v="2"/>
    <x v="1"/>
    <n v="5545337.6200000001"/>
  </r>
  <r>
    <x v="179"/>
    <x v="0"/>
    <x v="0"/>
    <x v="2"/>
    <x v="2"/>
    <n v="161572.87"/>
  </r>
  <r>
    <x v="179"/>
    <x v="0"/>
    <x v="0"/>
    <x v="2"/>
    <x v="3"/>
    <n v="115230.58"/>
  </r>
  <r>
    <x v="179"/>
    <x v="0"/>
    <x v="0"/>
    <x v="2"/>
    <x v="4"/>
    <n v="63704.58"/>
  </r>
  <r>
    <x v="179"/>
    <x v="0"/>
    <x v="0"/>
    <x v="2"/>
    <x v="5"/>
    <n v="3435.22"/>
  </r>
  <r>
    <x v="179"/>
    <x v="0"/>
    <x v="0"/>
    <x v="3"/>
    <x v="1"/>
    <n v="1785945.51"/>
  </r>
  <r>
    <x v="179"/>
    <x v="0"/>
    <x v="0"/>
    <x v="3"/>
    <x v="2"/>
    <n v="83460.240000000005"/>
  </r>
  <r>
    <x v="179"/>
    <x v="0"/>
    <x v="0"/>
    <x v="3"/>
    <x v="3"/>
    <n v="15348.13"/>
  </r>
  <r>
    <x v="179"/>
    <x v="0"/>
    <x v="0"/>
    <x v="3"/>
    <x v="4"/>
    <n v="9299"/>
  </r>
  <r>
    <x v="179"/>
    <x v="0"/>
    <x v="0"/>
    <x v="3"/>
    <x v="5"/>
    <n v="1500"/>
  </r>
  <r>
    <x v="179"/>
    <x v="0"/>
    <x v="0"/>
    <x v="4"/>
    <x v="7"/>
    <n v="434354.2"/>
  </r>
  <r>
    <x v="179"/>
    <x v="0"/>
    <x v="0"/>
    <x v="4"/>
    <x v="8"/>
    <n v="141138.38"/>
  </r>
  <r>
    <x v="179"/>
    <x v="0"/>
    <x v="0"/>
    <x v="4"/>
    <x v="9"/>
    <n v="879650.09"/>
  </r>
  <r>
    <x v="179"/>
    <x v="0"/>
    <x v="0"/>
    <x v="4"/>
    <x v="10"/>
    <n v="237353.2"/>
  </r>
  <r>
    <x v="179"/>
    <x v="0"/>
    <x v="0"/>
    <x v="4"/>
    <x v="11"/>
    <n v="-1240.0999999999999"/>
  </r>
  <r>
    <x v="179"/>
    <x v="0"/>
    <x v="0"/>
    <x v="4"/>
    <x v="13"/>
    <n v="27724.73"/>
  </r>
  <r>
    <x v="179"/>
    <x v="0"/>
    <x v="0"/>
    <x v="4"/>
    <x v="14"/>
    <n v="41835.550000000003"/>
  </r>
  <r>
    <x v="179"/>
    <x v="0"/>
    <x v="0"/>
    <x v="4"/>
    <x v="15"/>
    <n v="865993.45"/>
  </r>
  <r>
    <x v="179"/>
    <x v="0"/>
    <x v="0"/>
    <x v="4"/>
    <x v="16"/>
    <n v="642619.17000000004"/>
  </r>
  <r>
    <x v="179"/>
    <x v="0"/>
    <x v="0"/>
    <x v="5"/>
    <x v="18"/>
    <n v="693100.81"/>
  </r>
  <r>
    <x v="179"/>
    <x v="0"/>
    <x v="0"/>
    <x v="5"/>
    <x v="19"/>
    <n v="60992.09"/>
  </r>
  <r>
    <x v="179"/>
    <x v="0"/>
    <x v="0"/>
    <x v="5"/>
    <x v="20"/>
    <n v="243368.26"/>
  </r>
  <r>
    <x v="179"/>
    <x v="0"/>
    <x v="0"/>
    <x v="5"/>
    <x v="21"/>
    <n v="493.71"/>
  </r>
  <r>
    <x v="179"/>
    <x v="0"/>
    <x v="0"/>
    <x v="5"/>
    <x v="22"/>
    <n v="59975.69"/>
  </r>
  <r>
    <x v="179"/>
    <x v="0"/>
    <x v="0"/>
    <x v="6"/>
    <x v="23"/>
    <n v="285.95"/>
  </r>
  <r>
    <x v="179"/>
    <x v="0"/>
    <x v="0"/>
    <x v="6"/>
    <x v="24"/>
    <n v="29734.560000000001"/>
  </r>
  <r>
    <x v="179"/>
    <x v="0"/>
    <x v="0"/>
    <x v="6"/>
    <x v="26"/>
    <n v="181525.76000000001"/>
  </r>
  <r>
    <x v="179"/>
    <x v="0"/>
    <x v="0"/>
    <x v="6"/>
    <x v="27"/>
    <n v="4777.76"/>
  </r>
  <r>
    <x v="179"/>
    <x v="0"/>
    <x v="0"/>
    <x v="6"/>
    <x v="29"/>
    <n v="28838.7"/>
  </r>
  <r>
    <x v="179"/>
    <x v="0"/>
    <x v="0"/>
    <x v="6"/>
    <x v="33"/>
    <n v="24472.7"/>
  </r>
  <r>
    <x v="179"/>
    <x v="0"/>
    <x v="0"/>
    <x v="6"/>
    <x v="34"/>
    <n v="40285.449999999997"/>
  </r>
  <r>
    <x v="179"/>
    <x v="0"/>
    <x v="0"/>
    <x v="6"/>
    <x v="36"/>
    <n v="94837.4"/>
  </r>
  <r>
    <x v="179"/>
    <x v="0"/>
    <x v="0"/>
    <x v="6"/>
    <x v="51"/>
    <n v="45825.45"/>
  </r>
  <r>
    <x v="179"/>
    <x v="0"/>
    <x v="0"/>
    <x v="6"/>
    <x v="67"/>
    <n v="805230.14"/>
  </r>
  <r>
    <x v="179"/>
    <x v="0"/>
    <x v="0"/>
    <x v="6"/>
    <x v="37"/>
    <n v="159515.76999999999"/>
  </r>
  <r>
    <x v="179"/>
    <x v="0"/>
    <x v="0"/>
    <x v="6"/>
    <x v="38"/>
    <n v="76624.72"/>
  </r>
  <r>
    <x v="179"/>
    <x v="0"/>
    <x v="0"/>
    <x v="6"/>
    <x v="41"/>
    <n v="109417.54"/>
  </r>
  <r>
    <x v="179"/>
    <x v="0"/>
    <x v="0"/>
    <x v="6"/>
    <x v="45"/>
    <n v="236880.53"/>
  </r>
  <r>
    <x v="179"/>
    <x v="0"/>
    <x v="0"/>
    <x v="6"/>
    <x v="46"/>
    <n v="4860.8"/>
  </r>
  <r>
    <x v="179"/>
    <x v="0"/>
    <x v="0"/>
    <x v="6"/>
    <x v="78"/>
    <n v="21874.89"/>
  </r>
  <r>
    <x v="179"/>
    <x v="0"/>
    <x v="0"/>
    <x v="6"/>
    <x v="79"/>
    <n v="871.95"/>
  </r>
  <r>
    <x v="179"/>
    <x v="0"/>
    <x v="0"/>
    <x v="7"/>
    <x v="43"/>
    <n v="17124.419999999998"/>
  </r>
  <r>
    <x v="179"/>
    <x v="0"/>
    <x v="0"/>
    <x v="8"/>
    <x v="63"/>
    <n v="24256.49"/>
  </r>
  <r>
    <x v="179"/>
    <x v="0"/>
    <x v="1"/>
    <x v="2"/>
    <x v="1"/>
    <n v="236238.07999999999"/>
  </r>
  <r>
    <x v="179"/>
    <x v="0"/>
    <x v="1"/>
    <x v="2"/>
    <x v="2"/>
    <n v="2175.2800000000002"/>
  </r>
  <r>
    <x v="179"/>
    <x v="0"/>
    <x v="1"/>
    <x v="2"/>
    <x v="3"/>
    <n v="26460.28"/>
  </r>
  <r>
    <x v="179"/>
    <x v="0"/>
    <x v="1"/>
    <x v="2"/>
    <x v="4"/>
    <n v="41112.83"/>
  </r>
  <r>
    <x v="179"/>
    <x v="0"/>
    <x v="1"/>
    <x v="3"/>
    <x v="1"/>
    <n v="174572.79999999999"/>
  </r>
  <r>
    <x v="179"/>
    <x v="0"/>
    <x v="1"/>
    <x v="3"/>
    <x v="2"/>
    <n v="5048.8900000000003"/>
  </r>
  <r>
    <x v="179"/>
    <x v="0"/>
    <x v="1"/>
    <x v="3"/>
    <x v="3"/>
    <n v="3787.87"/>
  </r>
  <r>
    <x v="179"/>
    <x v="0"/>
    <x v="1"/>
    <x v="3"/>
    <x v="4"/>
    <n v="186037.15"/>
  </r>
  <r>
    <x v="179"/>
    <x v="0"/>
    <x v="1"/>
    <x v="4"/>
    <x v="7"/>
    <n v="22762.43"/>
  </r>
  <r>
    <x v="179"/>
    <x v="0"/>
    <x v="1"/>
    <x v="4"/>
    <x v="8"/>
    <n v="27610.54"/>
  </r>
  <r>
    <x v="179"/>
    <x v="0"/>
    <x v="1"/>
    <x v="4"/>
    <x v="9"/>
    <n v="47287.81"/>
  </r>
  <r>
    <x v="179"/>
    <x v="0"/>
    <x v="1"/>
    <x v="4"/>
    <x v="10"/>
    <n v="39518.83"/>
  </r>
  <r>
    <x v="179"/>
    <x v="0"/>
    <x v="1"/>
    <x v="4"/>
    <x v="13"/>
    <n v="1518.93"/>
  </r>
  <r>
    <x v="179"/>
    <x v="0"/>
    <x v="1"/>
    <x v="4"/>
    <x v="14"/>
    <n v="6602.55"/>
  </r>
  <r>
    <x v="179"/>
    <x v="0"/>
    <x v="1"/>
    <x v="4"/>
    <x v="15"/>
    <n v="37996.769999999997"/>
  </r>
  <r>
    <x v="179"/>
    <x v="0"/>
    <x v="1"/>
    <x v="4"/>
    <x v="16"/>
    <n v="59115.44"/>
  </r>
  <r>
    <x v="179"/>
    <x v="0"/>
    <x v="1"/>
    <x v="5"/>
    <x v="18"/>
    <n v="41696.379999999997"/>
  </r>
  <r>
    <x v="179"/>
    <x v="0"/>
    <x v="1"/>
    <x v="5"/>
    <x v="19"/>
    <n v="770.4"/>
  </r>
  <r>
    <x v="179"/>
    <x v="0"/>
    <x v="1"/>
    <x v="5"/>
    <x v="22"/>
    <n v="11449.42"/>
  </r>
  <r>
    <x v="179"/>
    <x v="0"/>
    <x v="1"/>
    <x v="6"/>
    <x v="27"/>
    <n v="22147.919999999998"/>
  </r>
  <r>
    <x v="179"/>
    <x v="0"/>
    <x v="1"/>
    <x v="6"/>
    <x v="58"/>
    <n v="42072"/>
  </r>
  <r>
    <x v="179"/>
    <x v="0"/>
    <x v="1"/>
    <x v="6"/>
    <x v="67"/>
    <n v="45861.99"/>
  </r>
  <r>
    <x v="179"/>
    <x v="0"/>
    <x v="1"/>
    <x v="6"/>
    <x v="41"/>
    <n v="6170.66"/>
  </r>
  <r>
    <x v="179"/>
    <x v="0"/>
    <x v="1"/>
    <x v="6"/>
    <x v="77"/>
    <n v="44893.64"/>
  </r>
  <r>
    <x v="179"/>
    <x v="0"/>
    <x v="1"/>
    <x v="7"/>
    <x v="43"/>
    <n v="9388.7900000000009"/>
  </r>
  <r>
    <x v="179"/>
    <x v="0"/>
    <x v="1"/>
    <x v="8"/>
    <x v="48"/>
    <n v="96336.45"/>
  </r>
  <r>
    <x v="180"/>
    <x v="0"/>
    <x v="0"/>
    <x v="0"/>
    <x v="0"/>
    <n v="36863.589999999997"/>
  </r>
  <r>
    <x v="180"/>
    <x v="0"/>
    <x v="0"/>
    <x v="1"/>
    <x v="0"/>
    <n v="-46147.15"/>
  </r>
  <r>
    <x v="180"/>
    <x v="0"/>
    <x v="0"/>
    <x v="2"/>
    <x v="1"/>
    <n v="1719234.18"/>
  </r>
  <r>
    <x v="180"/>
    <x v="0"/>
    <x v="0"/>
    <x v="2"/>
    <x v="2"/>
    <n v="17240.23"/>
  </r>
  <r>
    <x v="180"/>
    <x v="0"/>
    <x v="0"/>
    <x v="2"/>
    <x v="3"/>
    <n v="2317.88"/>
  </r>
  <r>
    <x v="180"/>
    <x v="0"/>
    <x v="0"/>
    <x v="2"/>
    <x v="4"/>
    <n v="17930.41"/>
  </r>
  <r>
    <x v="180"/>
    <x v="0"/>
    <x v="0"/>
    <x v="2"/>
    <x v="5"/>
    <n v="8848.2800000000007"/>
  </r>
  <r>
    <x v="180"/>
    <x v="0"/>
    <x v="0"/>
    <x v="3"/>
    <x v="1"/>
    <n v="637248.78"/>
  </r>
  <r>
    <x v="180"/>
    <x v="0"/>
    <x v="0"/>
    <x v="3"/>
    <x v="2"/>
    <n v="27952.65"/>
  </r>
  <r>
    <x v="180"/>
    <x v="0"/>
    <x v="0"/>
    <x v="3"/>
    <x v="3"/>
    <n v="879.11"/>
  </r>
  <r>
    <x v="180"/>
    <x v="0"/>
    <x v="0"/>
    <x v="3"/>
    <x v="4"/>
    <n v="46894.57"/>
  </r>
  <r>
    <x v="180"/>
    <x v="0"/>
    <x v="0"/>
    <x v="3"/>
    <x v="5"/>
    <n v="780.03"/>
  </r>
  <r>
    <x v="180"/>
    <x v="0"/>
    <x v="0"/>
    <x v="4"/>
    <x v="6"/>
    <n v="16.43"/>
  </r>
  <r>
    <x v="180"/>
    <x v="0"/>
    <x v="0"/>
    <x v="4"/>
    <x v="55"/>
    <n v="147.19999999999999"/>
  </r>
  <r>
    <x v="180"/>
    <x v="0"/>
    <x v="0"/>
    <x v="4"/>
    <x v="7"/>
    <n v="133240.15"/>
  </r>
  <r>
    <x v="180"/>
    <x v="0"/>
    <x v="0"/>
    <x v="4"/>
    <x v="8"/>
    <n v="53582.58"/>
  </r>
  <r>
    <x v="180"/>
    <x v="0"/>
    <x v="0"/>
    <x v="4"/>
    <x v="9"/>
    <n v="271412.62"/>
  </r>
  <r>
    <x v="180"/>
    <x v="0"/>
    <x v="0"/>
    <x v="4"/>
    <x v="10"/>
    <n v="77461.56"/>
  </r>
  <r>
    <x v="180"/>
    <x v="0"/>
    <x v="0"/>
    <x v="4"/>
    <x v="11"/>
    <n v="5542.38"/>
  </r>
  <r>
    <x v="180"/>
    <x v="0"/>
    <x v="0"/>
    <x v="4"/>
    <x v="12"/>
    <n v="2632.09"/>
  </r>
  <r>
    <x v="180"/>
    <x v="0"/>
    <x v="0"/>
    <x v="4"/>
    <x v="13"/>
    <n v="7193.32"/>
  </r>
  <r>
    <x v="180"/>
    <x v="0"/>
    <x v="0"/>
    <x v="4"/>
    <x v="14"/>
    <n v="13484.34"/>
  </r>
  <r>
    <x v="180"/>
    <x v="0"/>
    <x v="0"/>
    <x v="4"/>
    <x v="15"/>
    <n v="280867.05"/>
  </r>
  <r>
    <x v="180"/>
    <x v="0"/>
    <x v="0"/>
    <x v="4"/>
    <x v="16"/>
    <n v="241658.53"/>
  </r>
  <r>
    <x v="180"/>
    <x v="0"/>
    <x v="0"/>
    <x v="5"/>
    <x v="18"/>
    <n v="145712.54999999999"/>
  </r>
  <r>
    <x v="180"/>
    <x v="0"/>
    <x v="0"/>
    <x v="5"/>
    <x v="19"/>
    <n v="15850.16"/>
  </r>
  <r>
    <x v="180"/>
    <x v="0"/>
    <x v="0"/>
    <x v="5"/>
    <x v="20"/>
    <n v="29296.58"/>
  </r>
  <r>
    <x v="180"/>
    <x v="0"/>
    <x v="0"/>
    <x v="5"/>
    <x v="21"/>
    <n v="1973.13"/>
  </r>
  <r>
    <x v="180"/>
    <x v="0"/>
    <x v="0"/>
    <x v="5"/>
    <x v="22"/>
    <n v="17780.169999999998"/>
  </r>
  <r>
    <x v="180"/>
    <x v="0"/>
    <x v="0"/>
    <x v="6"/>
    <x v="23"/>
    <n v="46486.8"/>
  </r>
  <r>
    <x v="180"/>
    <x v="0"/>
    <x v="0"/>
    <x v="6"/>
    <x v="25"/>
    <n v="1663.15"/>
  </r>
  <r>
    <x v="180"/>
    <x v="0"/>
    <x v="0"/>
    <x v="6"/>
    <x v="26"/>
    <n v="1329"/>
  </r>
  <r>
    <x v="180"/>
    <x v="0"/>
    <x v="0"/>
    <x v="6"/>
    <x v="27"/>
    <n v="59297.24"/>
  </r>
  <r>
    <x v="180"/>
    <x v="0"/>
    <x v="0"/>
    <x v="6"/>
    <x v="28"/>
    <n v="1024.5"/>
  </r>
  <r>
    <x v="180"/>
    <x v="0"/>
    <x v="0"/>
    <x v="6"/>
    <x v="29"/>
    <n v="16551.900000000001"/>
  </r>
  <r>
    <x v="180"/>
    <x v="0"/>
    <x v="0"/>
    <x v="6"/>
    <x v="30"/>
    <n v="14788.95"/>
  </r>
  <r>
    <x v="180"/>
    <x v="0"/>
    <x v="0"/>
    <x v="6"/>
    <x v="35"/>
    <n v="8660.31"/>
  </r>
  <r>
    <x v="180"/>
    <x v="0"/>
    <x v="0"/>
    <x v="6"/>
    <x v="36"/>
    <n v="3264.25"/>
  </r>
  <r>
    <x v="180"/>
    <x v="0"/>
    <x v="0"/>
    <x v="6"/>
    <x v="68"/>
    <n v="14984.03"/>
  </r>
  <r>
    <x v="180"/>
    <x v="0"/>
    <x v="0"/>
    <x v="6"/>
    <x v="37"/>
    <n v="1000"/>
  </r>
  <r>
    <x v="180"/>
    <x v="0"/>
    <x v="0"/>
    <x v="6"/>
    <x v="38"/>
    <n v="62101.2"/>
  </r>
  <r>
    <x v="180"/>
    <x v="0"/>
    <x v="0"/>
    <x v="6"/>
    <x v="39"/>
    <n v="8535.1299999999992"/>
  </r>
  <r>
    <x v="180"/>
    <x v="0"/>
    <x v="0"/>
    <x v="6"/>
    <x v="41"/>
    <n v="41100.339999999997"/>
  </r>
  <r>
    <x v="180"/>
    <x v="0"/>
    <x v="0"/>
    <x v="6"/>
    <x v="43"/>
    <n v="5532.04"/>
  </r>
  <r>
    <x v="180"/>
    <x v="0"/>
    <x v="0"/>
    <x v="6"/>
    <x v="44"/>
    <n v="-74800"/>
  </r>
  <r>
    <x v="180"/>
    <x v="0"/>
    <x v="0"/>
    <x v="6"/>
    <x v="45"/>
    <n v="59519.35"/>
  </r>
  <r>
    <x v="180"/>
    <x v="0"/>
    <x v="0"/>
    <x v="6"/>
    <x v="75"/>
    <n v="16947.52"/>
  </r>
  <r>
    <x v="180"/>
    <x v="0"/>
    <x v="0"/>
    <x v="6"/>
    <x v="46"/>
    <n v="6625.01"/>
  </r>
  <r>
    <x v="180"/>
    <x v="0"/>
    <x v="0"/>
    <x v="7"/>
    <x v="43"/>
    <n v="8842.9"/>
  </r>
  <r>
    <x v="180"/>
    <x v="0"/>
    <x v="0"/>
    <x v="8"/>
    <x v="47"/>
    <n v="8619.42"/>
  </r>
  <r>
    <x v="180"/>
    <x v="0"/>
    <x v="1"/>
    <x v="0"/>
    <x v="0"/>
    <n v="9283.56"/>
  </r>
  <r>
    <x v="180"/>
    <x v="0"/>
    <x v="1"/>
    <x v="2"/>
    <x v="1"/>
    <n v="76529.460000000006"/>
  </r>
  <r>
    <x v="180"/>
    <x v="0"/>
    <x v="1"/>
    <x v="2"/>
    <x v="2"/>
    <n v="1029.8399999999999"/>
  </r>
  <r>
    <x v="180"/>
    <x v="0"/>
    <x v="1"/>
    <x v="2"/>
    <x v="3"/>
    <n v="177.14"/>
  </r>
  <r>
    <x v="180"/>
    <x v="0"/>
    <x v="1"/>
    <x v="2"/>
    <x v="4"/>
    <n v="11000"/>
  </r>
  <r>
    <x v="180"/>
    <x v="0"/>
    <x v="1"/>
    <x v="2"/>
    <x v="5"/>
    <n v="261.14"/>
  </r>
  <r>
    <x v="180"/>
    <x v="0"/>
    <x v="1"/>
    <x v="3"/>
    <x v="1"/>
    <n v="125097.7"/>
  </r>
  <r>
    <x v="180"/>
    <x v="0"/>
    <x v="1"/>
    <x v="3"/>
    <x v="3"/>
    <n v="10146.99"/>
  </r>
  <r>
    <x v="180"/>
    <x v="0"/>
    <x v="1"/>
    <x v="3"/>
    <x v="4"/>
    <n v="36180.39"/>
  </r>
  <r>
    <x v="180"/>
    <x v="0"/>
    <x v="1"/>
    <x v="4"/>
    <x v="55"/>
    <n v="18.8"/>
  </r>
  <r>
    <x v="180"/>
    <x v="0"/>
    <x v="1"/>
    <x v="4"/>
    <x v="7"/>
    <n v="6718.67"/>
  </r>
  <r>
    <x v="180"/>
    <x v="0"/>
    <x v="1"/>
    <x v="4"/>
    <x v="8"/>
    <n v="12740.8"/>
  </r>
  <r>
    <x v="180"/>
    <x v="0"/>
    <x v="1"/>
    <x v="4"/>
    <x v="9"/>
    <n v="13688.19"/>
  </r>
  <r>
    <x v="180"/>
    <x v="0"/>
    <x v="1"/>
    <x v="4"/>
    <x v="10"/>
    <n v="18833.72"/>
  </r>
  <r>
    <x v="180"/>
    <x v="0"/>
    <x v="1"/>
    <x v="4"/>
    <x v="11"/>
    <n v="275.54000000000002"/>
  </r>
  <r>
    <x v="180"/>
    <x v="0"/>
    <x v="1"/>
    <x v="4"/>
    <x v="12"/>
    <n v="602.9"/>
  </r>
  <r>
    <x v="180"/>
    <x v="0"/>
    <x v="1"/>
    <x v="4"/>
    <x v="13"/>
    <n v="447.99"/>
  </r>
  <r>
    <x v="180"/>
    <x v="0"/>
    <x v="1"/>
    <x v="4"/>
    <x v="14"/>
    <n v="5783.41"/>
  </r>
  <r>
    <x v="180"/>
    <x v="0"/>
    <x v="1"/>
    <x v="4"/>
    <x v="15"/>
    <n v="11575.63"/>
  </r>
  <r>
    <x v="180"/>
    <x v="0"/>
    <x v="1"/>
    <x v="4"/>
    <x v="16"/>
    <n v="31809.33"/>
  </r>
  <r>
    <x v="180"/>
    <x v="0"/>
    <x v="1"/>
    <x v="5"/>
    <x v="18"/>
    <n v="15232.73"/>
  </r>
  <r>
    <x v="180"/>
    <x v="0"/>
    <x v="1"/>
    <x v="5"/>
    <x v="20"/>
    <n v="19000"/>
  </r>
  <r>
    <x v="180"/>
    <x v="0"/>
    <x v="1"/>
    <x v="5"/>
    <x v="22"/>
    <n v="3394.79"/>
  </r>
  <r>
    <x v="180"/>
    <x v="0"/>
    <x v="1"/>
    <x v="6"/>
    <x v="26"/>
    <n v="120"/>
  </r>
  <r>
    <x v="180"/>
    <x v="0"/>
    <x v="1"/>
    <x v="6"/>
    <x v="43"/>
    <n v="185"/>
  </r>
  <r>
    <x v="180"/>
    <x v="0"/>
    <x v="1"/>
    <x v="6"/>
    <x v="44"/>
    <n v="75000"/>
  </r>
  <r>
    <x v="180"/>
    <x v="0"/>
    <x v="1"/>
    <x v="6"/>
    <x v="46"/>
    <n v="1084"/>
  </r>
  <r>
    <x v="180"/>
    <x v="0"/>
    <x v="1"/>
    <x v="7"/>
    <x v="43"/>
    <n v="274.52999999999997"/>
  </r>
  <r>
    <x v="181"/>
    <x v="0"/>
    <x v="0"/>
    <x v="0"/>
    <x v="0"/>
    <n v="57924.69"/>
  </r>
  <r>
    <x v="181"/>
    <x v="0"/>
    <x v="0"/>
    <x v="1"/>
    <x v="0"/>
    <n v="-85381.74"/>
  </r>
  <r>
    <x v="181"/>
    <x v="0"/>
    <x v="0"/>
    <x v="2"/>
    <x v="1"/>
    <n v="1627803.01"/>
  </r>
  <r>
    <x v="181"/>
    <x v="0"/>
    <x v="0"/>
    <x v="2"/>
    <x v="2"/>
    <n v="8287.77"/>
  </r>
  <r>
    <x v="181"/>
    <x v="0"/>
    <x v="0"/>
    <x v="2"/>
    <x v="3"/>
    <n v="10701.92"/>
  </r>
  <r>
    <x v="181"/>
    <x v="0"/>
    <x v="0"/>
    <x v="2"/>
    <x v="5"/>
    <n v="16117.8"/>
  </r>
  <r>
    <x v="181"/>
    <x v="0"/>
    <x v="0"/>
    <x v="2"/>
    <x v="54"/>
    <n v="11010"/>
  </r>
  <r>
    <x v="181"/>
    <x v="0"/>
    <x v="0"/>
    <x v="3"/>
    <x v="1"/>
    <n v="619107.78"/>
  </r>
  <r>
    <x v="181"/>
    <x v="0"/>
    <x v="0"/>
    <x v="3"/>
    <x v="2"/>
    <n v="39821.25"/>
  </r>
  <r>
    <x v="181"/>
    <x v="0"/>
    <x v="0"/>
    <x v="3"/>
    <x v="3"/>
    <n v="650.15"/>
  </r>
  <r>
    <x v="181"/>
    <x v="0"/>
    <x v="0"/>
    <x v="3"/>
    <x v="5"/>
    <n v="2943.89"/>
  </r>
  <r>
    <x v="181"/>
    <x v="0"/>
    <x v="0"/>
    <x v="4"/>
    <x v="7"/>
    <n v="125635.02"/>
  </r>
  <r>
    <x v="181"/>
    <x v="0"/>
    <x v="0"/>
    <x v="4"/>
    <x v="8"/>
    <n v="49535.08"/>
  </r>
  <r>
    <x v="181"/>
    <x v="0"/>
    <x v="0"/>
    <x v="4"/>
    <x v="9"/>
    <n v="251259.7"/>
  </r>
  <r>
    <x v="181"/>
    <x v="0"/>
    <x v="0"/>
    <x v="4"/>
    <x v="10"/>
    <n v="83018.720000000001"/>
  </r>
  <r>
    <x v="181"/>
    <x v="0"/>
    <x v="0"/>
    <x v="4"/>
    <x v="11"/>
    <n v="3271.97"/>
  </r>
  <r>
    <x v="181"/>
    <x v="0"/>
    <x v="0"/>
    <x v="4"/>
    <x v="12"/>
    <n v="1396.31"/>
  </r>
  <r>
    <x v="181"/>
    <x v="0"/>
    <x v="0"/>
    <x v="4"/>
    <x v="13"/>
    <n v="8503.84"/>
  </r>
  <r>
    <x v="181"/>
    <x v="0"/>
    <x v="0"/>
    <x v="4"/>
    <x v="14"/>
    <n v="12785.23"/>
  </r>
  <r>
    <x v="181"/>
    <x v="0"/>
    <x v="0"/>
    <x v="4"/>
    <x v="15"/>
    <n v="279274.46999999997"/>
  </r>
  <r>
    <x v="181"/>
    <x v="0"/>
    <x v="0"/>
    <x v="4"/>
    <x v="16"/>
    <n v="249614.82"/>
  </r>
  <r>
    <x v="181"/>
    <x v="0"/>
    <x v="0"/>
    <x v="5"/>
    <x v="18"/>
    <n v="197134.5"/>
  </r>
  <r>
    <x v="181"/>
    <x v="0"/>
    <x v="0"/>
    <x v="5"/>
    <x v="19"/>
    <n v="23322.76"/>
  </r>
  <r>
    <x v="181"/>
    <x v="0"/>
    <x v="0"/>
    <x v="5"/>
    <x v="20"/>
    <n v="54542.3"/>
  </r>
  <r>
    <x v="181"/>
    <x v="0"/>
    <x v="0"/>
    <x v="5"/>
    <x v="21"/>
    <n v="8485.5"/>
  </r>
  <r>
    <x v="181"/>
    <x v="0"/>
    <x v="0"/>
    <x v="5"/>
    <x v="22"/>
    <n v="63463.41"/>
  </r>
  <r>
    <x v="181"/>
    <x v="0"/>
    <x v="0"/>
    <x v="6"/>
    <x v="23"/>
    <n v="1787.36"/>
  </r>
  <r>
    <x v="181"/>
    <x v="0"/>
    <x v="0"/>
    <x v="6"/>
    <x v="24"/>
    <n v="7785.1"/>
  </r>
  <r>
    <x v="181"/>
    <x v="0"/>
    <x v="0"/>
    <x v="6"/>
    <x v="26"/>
    <n v="27594.15"/>
  </r>
  <r>
    <x v="181"/>
    <x v="0"/>
    <x v="0"/>
    <x v="6"/>
    <x v="27"/>
    <n v="46223.68"/>
  </r>
  <r>
    <x v="181"/>
    <x v="0"/>
    <x v="0"/>
    <x v="6"/>
    <x v="28"/>
    <n v="1829"/>
  </r>
  <r>
    <x v="181"/>
    <x v="0"/>
    <x v="0"/>
    <x v="6"/>
    <x v="30"/>
    <n v="3536.07"/>
  </r>
  <r>
    <x v="181"/>
    <x v="0"/>
    <x v="0"/>
    <x v="6"/>
    <x v="31"/>
    <n v="546.61"/>
  </r>
  <r>
    <x v="181"/>
    <x v="0"/>
    <x v="0"/>
    <x v="6"/>
    <x v="33"/>
    <n v="5435.54"/>
  </r>
  <r>
    <x v="181"/>
    <x v="0"/>
    <x v="0"/>
    <x v="6"/>
    <x v="34"/>
    <n v="9201.08"/>
  </r>
  <r>
    <x v="181"/>
    <x v="0"/>
    <x v="0"/>
    <x v="6"/>
    <x v="35"/>
    <n v="22212.52"/>
  </r>
  <r>
    <x v="181"/>
    <x v="0"/>
    <x v="0"/>
    <x v="6"/>
    <x v="36"/>
    <n v="4241.91"/>
  </r>
  <r>
    <x v="181"/>
    <x v="0"/>
    <x v="0"/>
    <x v="6"/>
    <x v="58"/>
    <n v="6200"/>
  </r>
  <r>
    <x v="181"/>
    <x v="0"/>
    <x v="0"/>
    <x v="6"/>
    <x v="59"/>
    <n v="10362.66"/>
  </r>
  <r>
    <x v="181"/>
    <x v="0"/>
    <x v="0"/>
    <x v="6"/>
    <x v="51"/>
    <n v="53519.14"/>
  </r>
  <r>
    <x v="181"/>
    <x v="0"/>
    <x v="0"/>
    <x v="6"/>
    <x v="67"/>
    <n v="661.43"/>
  </r>
  <r>
    <x v="181"/>
    <x v="0"/>
    <x v="0"/>
    <x v="6"/>
    <x v="37"/>
    <n v="92314.57"/>
  </r>
  <r>
    <x v="181"/>
    <x v="0"/>
    <x v="0"/>
    <x v="6"/>
    <x v="38"/>
    <n v="30696.13"/>
  </r>
  <r>
    <x v="181"/>
    <x v="0"/>
    <x v="0"/>
    <x v="6"/>
    <x v="39"/>
    <n v="1242.79"/>
  </r>
  <r>
    <x v="181"/>
    <x v="0"/>
    <x v="0"/>
    <x v="6"/>
    <x v="40"/>
    <n v="527.24"/>
  </r>
  <r>
    <x v="181"/>
    <x v="0"/>
    <x v="0"/>
    <x v="6"/>
    <x v="41"/>
    <n v="35623.08"/>
  </r>
  <r>
    <x v="181"/>
    <x v="0"/>
    <x v="0"/>
    <x v="6"/>
    <x v="43"/>
    <n v="945.62"/>
  </r>
  <r>
    <x v="181"/>
    <x v="0"/>
    <x v="0"/>
    <x v="6"/>
    <x v="44"/>
    <n v="53643.19"/>
  </r>
  <r>
    <x v="181"/>
    <x v="0"/>
    <x v="0"/>
    <x v="6"/>
    <x v="45"/>
    <n v="75125.539999999994"/>
  </r>
  <r>
    <x v="181"/>
    <x v="0"/>
    <x v="0"/>
    <x v="6"/>
    <x v="70"/>
    <n v="102.22"/>
  </r>
  <r>
    <x v="181"/>
    <x v="0"/>
    <x v="0"/>
    <x v="6"/>
    <x v="71"/>
    <n v="14258.19"/>
  </r>
  <r>
    <x v="181"/>
    <x v="0"/>
    <x v="0"/>
    <x v="6"/>
    <x v="46"/>
    <n v="8794.5400000000009"/>
  </r>
  <r>
    <x v="181"/>
    <x v="0"/>
    <x v="0"/>
    <x v="7"/>
    <x v="43"/>
    <n v="6149.95"/>
  </r>
  <r>
    <x v="181"/>
    <x v="0"/>
    <x v="1"/>
    <x v="0"/>
    <x v="0"/>
    <n v="37293.33"/>
  </r>
  <r>
    <x v="181"/>
    <x v="0"/>
    <x v="1"/>
    <x v="1"/>
    <x v="0"/>
    <n v="-9836.2800000000007"/>
  </r>
  <r>
    <x v="181"/>
    <x v="0"/>
    <x v="1"/>
    <x v="2"/>
    <x v="1"/>
    <n v="62718.06"/>
  </r>
  <r>
    <x v="181"/>
    <x v="0"/>
    <x v="1"/>
    <x v="2"/>
    <x v="2"/>
    <n v="1159"/>
  </r>
  <r>
    <x v="181"/>
    <x v="0"/>
    <x v="1"/>
    <x v="2"/>
    <x v="3"/>
    <n v="28955.85"/>
  </r>
  <r>
    <x v="181"/>
    <x v="0"/>
    <x v="1"/>
    <x v="2"/>
    <x v="4"/>
    <n v="1000"/>
  </r>
  <r>
    <x v="181"/>
    <x v="0"/>
    <x v="1"/>
    <x v="2"/>
    <x v="5"/>
    <n v="3161.69"/>
  </r>
  <r>
    <x v="181"/>
    <x v="0"/>
    <x v="1"/>
    <x v="3"/>
    <x v="1"/>
    <n v="245504.1"/>
  </r>
  <r>
    <x v="181"/>
    <x v="0"/>
    <x v="1"/>
    <x v="3"/>
    <x v="2"/>
    <n v="985.51"/>
  </r>
  <r>
    <x v="181"/>
    <x v="0"/>
    <x v="1"/>
    <x v="3"/>
    <x v="5"/>
    <n v="1125.6199999999999"/>
  </r>
  <r>
    <x v="181"/>
    <x v="0"/>
    <x v="1"/>
    <x v="4"/>
    <x v="7"/>
    <n v="7352.92"/>
  </r>
  <r>
    <x v="181"/>
    <x v="0"/>
    <x v="1"/>
    <x v="4"/>
    <x v="8"/>
    <n v="18813.57"/>
  </r>
  <r>
    <x v="181"/>
    <x v="0"/>
    <x v="1"/>
    <x v="4"/>
    <x v="9"/>
    <n v="10619.43"/>
  </r>
  <r>
    <x v="181"/>
    <x v="0"/>
    <x v="1"/>
    <x v="4"/>
    <x v="10"/>
    <n v="24624.38"/>
  </r>
  <r>
    <x v="181"/>
    <x v="0"/>
    <x v="1"/>
    <x v="4"/>
    <x v="11"/>
    <n v="197.73"/>
  </r>
  <r>
    <x v="181"/>
    <x v="0"/>
    <x v="1"/>
    <x v="4"/>
    <x v="12"/>
    <n v="507.75"/>
  </r>
  <r>
    <x v="181"/>
    <x v="0"/>
    <x v="1"/>
    <x v="4"/>
    <x v="13"/>
    <n v="441.5"/>
  </r>
  <r>
    <x v="181"/>
    <x v="0"/>
    <x v="1"/>
    <x v="4"/>
    <x v="14"/>
    <n v="5477.28"/>
  </r>
  <r>
    <x v="181"/>
    <x v="0"/>
    <x v="1"/>
    <x v="4"/>
    <x v="15"/>
    <n v="3979.39"/>
  </r>
  <r>
    <x v="181"/>
    <x v="0"/>
    <x v="1"/>
    <x v="4"/>
    <x v="16"/>
    <n v="55895.29"/>
  </r>
  <r>
    <x v="181"/>
    <x v="0"/>
    <x v="1"/>
    <x v="5"/>
    <x v="18"/>
    <n v="22069.03"/>
  </r>
  <r>
    <x v="181"/>
    <x v="0"/>
    <x v="1"/>
    <x v="5"/>
    <x v="20"/>
    <n v="9388.9699999999993"/>
  </r>
  <r>
    <x v="181"/>
    <x v="0"/>
    <x v="1"/>
    <x v="6"/>
    <x v="25"/>
    <n v="1347.5"/>
  </r>
  <r>
    <x v="181"/>
    <x v="0"/>
    <x v="1"/>
    <x v="6"/>
    <x v="27"/>
    <n v="17082.98"/>
  </r>
  <r>
    <x v="181"/>
    <x v="0"/>
    <x v="1"/>
    <x v="6"/>
    <x v="28"/>
    <n v="885"/>
  </r>
  <r>
    <x v="181"/>
    <x v="0"/>
    <x v="1"/>
    <x v="6"/>
    <x v="51"/>
    <n v="63924.97"/>
  </r>
  <r>
    <x v="181"/>
    <x v="0"/>
    <x v="1"/>
    <x v="6"/>
    <x v="43"/>
    <n v="480"/>
  </r>
  <r>
    <x v="181"/>
    <x v="0"/>
    <x v="1"/>
    <x v="7"/>
    <x v="43"/>
    <n v="2200"/>
  </r>
  <r>
    <x v="182"/>
    <x v="0"/>
    <x v="0"/>
    <x v="2"/>
    <x v="1"/>
    <n v="16244244.01"/>
  </r>
  <r>
    <x v="182"/>
    <x v="0"/>
    <x v="0"/>
    <x v="2"/>
    <x v="2"/>
    <n v="644067"/>
  </r>
  <r>
    <x v="182"/>
    <x v="0"/>
    <x v="0"/>
    <x v="2"/>
    <x v="3"/>
    <n v="349734.77"/>
  </r>
  <r>
    <x v="182"/>
    <x v="0"/>
    <x v="0"/>
    <x v="2"/>
    <x v="4"/>
    <n v="826738.49"/>
  </r>
  <r>
    <x v="182"/>
    <x v="0"/>
    <x v="0"/>
    <x v="2"/>
    <x v="5"/>
    <n v="31390.35"/>
  </r>
  <r>
    <x v="182"/>
    <x v="0"/>
    <x v="0"/>
    <x v="2"/>
    <x v="54"/>
    <n v="96888"/>
  </r>
  <r>
    <x v="182"/>
    <x v="0"/>
    <x v="0"/>
    <x v="3"/>
    <x v="1"/>
    <n v="4058952.81"/>
  </r>
  <r>
    <x v="182"/>
    <x v="0"/>
    <x v="0"/>
    <x v="3"/>
    <x v="2"/>
    <n v="151596.20000000001"/>
  </r>
  <r>
    <x v="182"/>
    <x v="0"/>
    <x v="0"/>
    <x v="3"/>
    <x v="3"/>
    <n v="56577.49"/>
  </r>
  <r>
    <x v="182"/>
    <x v="0"/>
    <x v="0"/>
    <x v="3"/>
    <x v="5"/>
    <n v="1079.1600000000001"/>
  </r>
  <r>
    <x v="182"/>
    <x v="0"/>
    <x v="0"/>
    <x v="4"/>
    <x v="6"/>
    <n v="39230.050000000003"/>
  </r>
  <r>
    <x v="182"/>
    <x v="0"/>
    <x v="0"/>
    <x v="4"/>
    <x v="55"/>
    <n v="12789.31"/>
  </r>
  <r>
    <x v="182"/>
    <x v="0"/>
    <x v="0"/>
    <x v="4"/>
    <x v="7"/>
    <n v="1349400.18"/>
  </r>
  <r>
    <x v="182"/>
    <x v="0"/>
    <x v="0"/>
    <x v="4"/>
    <x v="8"/>
    <n v="320828.08"/>
  </r>
  <r>
    <x v="182"/>
    <x v="0"/>
    <x v="0"/>
    <x v="4"/>
    <x v="9"/>
    <n v="2709905.22"/>
  </r>
  <r>
    <x v="182"/>
    <x v="0"/>
    <x v="0"/>
    <x v="4"/>
    <x v="10"/>
    <n v="542057.31000000006"/>
  </r>
  <r>
    <x v="182"/>
    <x v="0"/>
    <x v="0"/>
    <x v="4"/>
    <x v="13"/>
    <n v="84973.91"/>
  </r>
  <r>
    <x v="182"/>
    <x v="0"/>
    <x v="0"/>
    <x v="4"/>
    <x v="14"/>
    <n v="81108.12"/>
  </r>
  <r>
    <x v="182"/>
    <x v="0"/>
    <x v="0"/>
    <x v="4"/>
    <x v="15"/>
    <n v="2190661.77"/>
  </r>
  <r>
    <x v="182"/>
    <x v="0"/>
    <x v="0"/>
    <x v="4"/>
    <x v="16"/>
    <n v="1034715.03"/>
  </r>
  <r>
    <x v="182"/>
    <x v="0"/>
    <x v="0"/>
    <x v="5"/>
    <x v="18"/>
    <n v="691564.02"/>
  </r>
  <r>
    <x v="182"/>
    <x v="0"/>
    <x v="0"/>
    <x v="5"/>
    <x v="19"/>
    <n v="118979.49"/>
  </r>
  <r>
    <x v="182"/>
    <x v="0"/>
    <x v="0"/>
    <x v="5"/>
    <x v="20"/>
    <n v="88497.5"/>
  </r>
  <r>
    <x v="182"/>
    <x v="0"/>
    <x v="0"/>
    <x v="5"/>
    <x v="21"/>
    <n v="539640.35"/>
  </r>
  <r>
    <x v="182"/>
    <x v="0"/>
    <x v="0"/>
    <x v="5"/>
    <x v="22"/>
    <n v="130017.46"/>
  </r>
  <r>
    <x v="182"/>
    <x v="0"/>
    <x v="0"/>
    <x v="6"/>
    <x v="23"/>
    <n v="58385.38"/>
  </r>
  <r>
    <x v="182"/>
    <x v="0"/>
    <x v="0"/>
    <x v="6"/>
    <x v="25"/>
    <n v="650630.64"/>
  </r>
  <r>
    <x v="182"/>
    <x v="0"/>
    <x v="0"/>
    <x v="6"/>
    <x v="57"/>
    <n v="253085.57"/>
  </r>
  <r>
    <x v="182"/>
    <x v="0"/>
    <x v="0"/>
    <x v="6"/>
    <x v="26"/>
    <n v="84143.22"/>
  </r>
  <r>
    <x v="182"/>
    <x v="0"/>
    <x v="0"/>
    <x v="6"/>
    <x v="27"/>
    <n v="396549.62"/>
  </r>
  <r>
    <x v="182"/>
    <x v="0"/>
    <x v="0"/>
    <x v="6"/>
    <x v="29"/>
    <n v="20169.54"/>
  </r>
  <r>
    <x v="182"/>
    <x v="0"/>
    <x v="0"/>
    <x v="6"/>
    <x v="50"/>
    <n v="28296"/>
  </r>
  <r>
    <x v="182"/>
    <x v="0"/>
    <x v="0"/>
    <x v="6"/>
    <x v="30"/>
    <n v="4069.51"/>
  </r>
  <r>
    <x v="182"/>
    <x v="0"/>
    <x v="0"/>
    <x v="6"/>
    <x v="31"/>
    <n v="162807.54"/>
  </r>
  <r>
    <x v="182"/>
    <x v="0"/>
    <x v="0"/>
    <x v="6"/>
    <x v="33"/>
    <n v="128267.3"/>
  </r>
  <r>
    <x v="182"/>
    <x v="0"/>
    <x v="0"/>
    <x v="6"/>
    <x v="34"/>
    <n v="76134.84"/>
  </r>
  <r>
    <x v="182"/>
    <x v="0"/>
    <x v="0"/>
    <x v="6"/>
    <x v="35"/>
    <n v="229958.79"/>
  </r>
  <r>
    <x v="182"/>
    <x v="0"/>
    <x v="0"/>
    <x v="6"/>
    <x v="59"/>
    <n v="945.09"/>
  </r>
  <r>
    <x v="182"/>
    <x v="0"/>
    <x v="0"/>
    <x v="6"/>
    <x v="51"/>
    <n v="80763.490000000005"/>
  </r>
  <r>
    <x v="182"/>
    <x v="0"/>
    <x v="0"/>
    <x v="6"/>
    <x v="67"/>
    <n v="2142379.17"/>
  </r>
  <r>
    <x v="182"/>
    <x v="0"/>
    <x v="0"/>
    <x v="6"/>
    <x v="37"/>
    <n v="315395"/>
  </r>
  <r>
    <x v="182"/>
    <x v="0"/>
    <x v="0"/>
    <x v="6"/>
    <x v="38"/>
    <n v="209691.79"/>
  </r>
  <r>
    <x v="182"/>
    <x v="0"/>
    <x v="0"/>
    <x v="6"/>
    <x v="39"/>
    <n v="2405.73"/>
  </r>
  <r>
    <x v="182"/>
    <x v="0"/>
    <x v="0"/>
    <x v="6"/>
    <x v="41"/>
    <n v="1189370.6200000001"/>
  </r>
  <r>
    <x v="182"/>
    <x v="0"/>
    <x v="0"/>
    <x v="6"/>
    <x v="42"/>
    <n v="77394"/>
  </r>
  <r>
    <x v="182"/>
    <x v="0"/>
    <x v="0"/>
    <x v="6"/>
    <x v="53"/>
    <n v="1191898.8"/>
  </r>
  <r>
    <x v="182"/>
    <x v="0"/>
    <x v="0"/>
    <x v="6"/>
    <x v="43"/>
    <n v="1993.98"/>
  </r>
  <r>
    <x v="182"/>
    <x v="0"/>
    <x v="0"/>
    <x v="6"/>
    <x v="60"/>
    <n v="96126.17"/>
  </r>
  <r>
    <x v="182"/>
    <x v="0"/>
    <x v="0"/>
    <x v="6"/>
    <x v="45"/>
    <n v="361730.48"/>
  </r>
  <r>
    <x v="182"/>
    <x v="0"/>
    <x v="0"/>
    <x v="6"/>
    <x v="70"/>
    <n v="1738.42"/>
  </r>
  <r>
    <x v="182"/>
    <x v="0"/>
    <x v="0"/>
    <x v="6"/>
    <x v="46"/>
    <n v="65052.15"/>
  </r>
  <r>
    <x v="182"/>
    <x v="0"/>
    <x v="0"/>
    <x v="7"/>
    <x v="43"/>
    <n v="19608.72"/>
  </r>
  <r>
    <x v="182"/>
    <x v="0"/>
    <x v="0"/>
    <x v="8"/>
    <x v="63"/>
    <n v="95208.4"/>
  </r>
  <r>
    <x v="182"/>
    <x v="0"/>
    <x v="0"/>
    <x v="8"/>
    <x v="47"/>
    <n v="12006.64"/>
  </r>
  <r>
    <x v="182"/>
    <x v="0"/>
    <x v="0"/>
    <x v="8"/>
    <x v="64"/>
    <n v="280925.96000000002"/>
  </r>
  <r>
    <x v="182"/>
    <x v="0"/>
    <x v="0"/>
    <x v="8"/>
    <x v="65"/>
    <n v="22010.87"/>
  </r>
  <r>
    <x v="182"/>
    <x v="0"/>
    <x v="0"/>
    <x v="8"/>
    <x v="48"/>
    <n v="184212.75"/>
  </r>
  <r>
    <x v="182"/>
    <x v="0"/>
    <x v="1"/>
    <x v="2"/>
    <x v="1"/>
    <n v="1598610.55"/>
  </r>
  <r>
    <x v="182"/>
    <x v="0"/>
    <x v="1"/>
    <x v="2"/>
    <x v="2"/>
    <n v="7893.33"/>
  </r>
  <r>
    <x v="182"/>
    <x v="0"/>
    <x v="1"/>
    <x v="2"/>
    <x v="3"/>
    <n v="62792.55"/>
  </r>
  <r>
    <x v="182"/>
    <x v="0"/>
    <x v="1"/>
    <x v="2"/>
    <x v="4"/>
    <n v="290317.14"/>
  </r>
  <r>
    <x v="182"/>
    <x v="0"/>
    <x v="1"/>
    <x v="2"/>
    <x v="5"/>
    <n v="681.61"/>
  </r>
  <r>
    <x v="182"/>
    <x v="0"/>
    <x v="1"/>
    <x v="3"/>
    <x v="1"/>
    <n v="1210570.27"/>
  </r>
  <r>
    <x v="182"/>
    <x v="0"/>
    <x v="1"/>
    <x v="3"/>
    <x v="2"/>
    <n v="4550.42"/>
  </r>
  <r>
    <x v="182"/>
    <x v="0"/>
    <x v="1"/>
    <x v="3"/>
    <x v="3"/>
    <n v="24781.34"/>
  </r>
  <r>
    <x v="182"/>
    <x v="0"/>
    <x v="1"/>
    <x v="3"/>
    <x v="4"/>
    <n v="269077.06"/>
  </r>
  <r>
    <x v="182"/>
    <x v="0"/>
    <x v="1"/>
    <x v="3"/>
    <x v="5"/>
    <n v="940.09"/>
  </r>
  <r>
    <x v="182"/>
    <x v="0"/>
    <x v="1"/>
    <x v="4"/>
    <x v="6"/>
    <n v="4300.8"/>
  </r>
  <r>
    <x v="182"/>
    <x v="0"/>
    <x v="1"/>
    <x v="4"/>
    <x v="55"/>
    <n v="4020.89"/>
  </r>
  <r>
    <x v="182"/>
    <x v="0"/>
    <x v="1"/>
    <x v="4"/>
    <x v="7"/>
    <n v="149045.87"/>
  </r>
  <r>
    <x v="182"/>
    <x v="0"/>
    <x v="1"/>
    <x v="4"/>
    <x v="8"/>
    <n v="112684.03"/>
  </r>
  <r>
    <x v="182"/>
    <x v="0"/>
    <x v="1"/>
    <x v="4"/>
    <x v="9"/>
    <n v="307600.67"/>
  </r>
  <r>
    <x v="182"/>
    <x v="0"/>
    <x v="1"/>
    <x v="4"/>
    <x v="10"/>
    <n v="177561.86"/>
  </r>
  <r>
    <x v="182"/>
    <x v="0"/>
    <x v="1"/>
    <x v="4"/>
    <x v="13"/>
    <n v="9006.06"/>
  </r>
  <r>
    <x v="182"/>
    <x v="0"/>
    <x v="1"/>
    <x v="4"/>
    <x v="14"/>
    <n v="22221.11"/>
  </r>
  <r>
    <x v="182"/>
    <x v="0"/>
    <x v="1"/>
    <x v="4"/>
    <x v="15"/>
    <n v="230434.42"/>
  </r>
  <r>
    <x v="182"/>
    <x v="0"/>
    <x v="1"/>
    <x v="4"/>
    <x v="16"/>
    <n v="277672.34000000003"/>
  </r>
  <r>
    <x v="182"/>
    <x v="0"/>
    <x v="1"/>
    <x v="5"/>
    <x v="18"/>
    <n v="3545.82"/>
  </r>
  <r>
    <x v="182"/>
    <x v="0"/>
    <x v="1"/>
    <x v="5"/>
    <x v="19"/>
    <n v="11.76"/>
  </r>
  <r>
    <x v="182"/>
    <x v="0"/>
    <x v="1"/>
    <x v="6"/>
    <x v="23"/>
    <n v="29846.42"/>
  </r>
  <r>
    <x v="182"/>
    <x v="0"/>
    <x v="1"/>
    <x v="6"/>
    <x v="24"/>
    <n v="9860"/>
  </r>
  <r>
    <x v="182"/>
    <x v="0"/>
    <x v="1"/>
    <x v="6"/>
    <x v="26"/>
    <n v="210"/>
  </r>
  <r>
    <x v="182"/>
    <x v="0"/>
    <x v="1"/>
    <x v="6"/>
    <x v="27"/>
    <n v="105172.44"/>
  </r>
  <r>
    <x v="182"/>
    <x v="0"/>
    <x v="1"/>
    <x v="6"/>
    <x v="35"/>
    <n v="13295.29"/>
  </r>
  <r>
    <x v="182"/>
    <x v="0"/>
    <x v="1"/>
    <x v="6"/>
    <x v="59"/>
    <n v="13617.23"/>
  </r>
  <r>
    <x v="182"/>
    <x v="0"/>
    <x v="1"/>
    <x v="6"/>
    <x v="67"/>
    <n v="67530.42"/>
  </r>
  <r>
    <x v="182"/>
    <x v="0"/>
    <x v="1"/>
    <x v="6"/>
    <x v="38"/>
    <n v="8045.37"/>
  </r>
  <r>
    <x v="182"/>
    <x v="0"/>
    <x v="1"/>
    <x v="6"/>
    <x v="39"/>
    <n v="857"/>
  </r>
  <r>
    <x v="182"/>
    <x v="0"/>
    <x v="1"/>
    <x v="6"/>
    <x v="40"/>
    <n v="7251.98"/>
  </r>
  <r>
    <x v="182"/>
    <x v="0"/>
    <x v="1"/>
    <x v="6"/>
    <x v="43"/>
    <n v="5108.5"/>
  </r>
  <r>
    <x v="182"/>
    <x v="0"/>
    <x v="1"/>
    <x v="6"/>
    <x v="46"/>
    <n v="80"/>
  </r>
  <r>
    <x v="182"/>
    <x v="0"/>
    <x v="1"/>
    <x v="7"/>
    <x v="43"/>
    <n v="40.6"/>
  </r>
  <r>
    <x v="182"/>
    <x v="0"/>
    <x v="1"/>
    <x v="8"/>
    <x v="64"/>
    <n v="11968.12"/>
  </r>
  <r>
    <x v="182"/>
    <x v="0"/>
    <x v="1"/>
    <x v="8"/>
    <x v="48"/>
    <n v="78970.8"/>
  </r>
  <r>
    <x v="182"/>
    <x v="0"/>
    <x v="1"/>
    <x v="8"/>
    <x v="77"/>
    <n v="188954.9"/>
  </r>
  <r>
    <x v="183"/>
    <x v="0"/>
    <x v="0"/>
    <x v="0"/>
    <x v="0"/>
    <n v="115603.87"/>
  </r>
  <r>
    <x v="183"/>
    <x v="0"/>
    <x v="0"/>
    <x v="1"/>
    <x v="0"/>
    <n v="-1903987.49"/>
  </r>
  <r>
    <x v="183"/>
    <x v="0"/>
    <x v="0"/>
    <x v="2"/>
    <x v="1"/>
    <n v="115140016.95999999"/>
  </r>
  <r>
    <x v="183"/>
    <x v="0"/>
    <x v="0"/>
    <x v="2"/>
    <x v="2"/>
    <n v="2314231.23"/>
  </r>
  <r>
    <x v="183"/>
    <x v="0"/>
    <x v="0"/>
    <x v="2"/>
    <x v="3"/>
    <n v="1271753.69"/>
  </r>
  <r>
    <x v="183"/>
    <x v="0"/>
    <x v="0"/>
    <x v="2"/>
    <x v="4"/>
    <n v="3949282.86"/>
  </r>
  <r>
    <x v="183"/>
    <x v="0"/>
    <x v="0"/>
    <x v="2"/>
    <x v="5"/>
    <n v="2828540.77"/>
  </r>
  <r>
    <x v="183"/>
    <x v="0"/>
    <x v="0"/>
    <x v="2"/>
    <x v="54"/>
    <n v="1004609.15"/>
  </r>
  <r>
    <x v="183"/>
    <x v="0"/>
    <x v="0"/>
    <x v="3"/>
    <x v="1"/>
    <n v="37213715.740000002"/>
  </r>
  <r>
    <x v="183"/>
    <x v="0"/>
    <x v="0"/>
    <x v="3"/>
    <x v="2"/>
    <n v="1193854.3600000001"/>
  </r>
  <r>
    <x v="183"/>
    <x v="0"/>
    <x v="0"/>
    <x v="3"/>
    <x v="3"/>
    <n v="1431947.59"/>
  </r>
  <r>
    <x v="183"/>
    <x v="0"/>
    <x v="0"/>
    <x v="3"/>
    <x v="4"/>
    <n v="232843.18"/>
  </r>
  <r>
    <x v="183"/>
    <x v="0"/>
    <x v="0"/>
    <x v="3"/>
    <x v="5"/>
    <n v="2172942.54"/>
  </r>
  <r>
    <x v="183"/>
    <x v="0"/>
    <x v="0"/>
    <x v="4"/>
    <x v="7"/>
    <n v="9557160.2300000004"/>
  </r>
  <r>
    <x v="183"/>
    <x v="0"/>
    <x v="0"/>
    <x v="4"/>
    <x v="8"/>
    <n v="3140282.22"/>
  </r>
  <r>
    <x v="183"/>
    <x v="0"/>
    <x v="0"/>
    <x v="4"/>
    <x v="9"/>
    <n v="19251000.460000001"/>
  </r>
  <r>
    <x v="183"/>
    <x v="0"/>
    <x v="0"/>
    <x v="4"/>
    <x v="10"/>
    <n v="5198788.9400000004"/>
  </r>
  <r>
    <x v="183"/>
    <x v="0"/>
    <x v="0"/>
    <x v="4"/>
    <x v="11"/>
    <n v="3187012.12"/>
  </r>
  <r>
    <x v="183"/>
    <x v="0"/>
    <x v="0"/>
    <x v="4"/>
    <x v="12"/>
    <n v="44382.57"/>
  </r>
  <r>
    <x v="183"/>
    <x v="0"/>
    <x v="0"/>
    <x v="4"/>
    <x v="13"/>
    <n v="639837.06000000006"/>
  </r>
  <r>
    <x v="183"/>
    <x v="0"/>
    <x v="0"/>
    <x v="4"/>
    <x v="14"/>
    <n v="1251197.81"/>
  </r>
  <r>
    <x v="183"/>
    <x v="0"/>
    <x v="0"/>
    <x v="4"/>
    <x v="15"/>
    <n v="16033055.35"/>
  </r>
  <r>
    <x v="183"/>
    <x v="0"/>
    <x v="0"/>
    <x v="4"/>
    <x v="16"/>
    <n v="10138499.529999999"/>
  </r>
  <r>
    <x v="183"/>
    <x v="0"/>
    <x v="0"/>
    <x v="5"/>
    <x v="18"/>
    <n v="4787047.4800000004"/>
  </r>
  <r>
    <x v="183"/>
    <x v="0"/>
    <x v="0"/>
    <x v="5"/>
    <x v="19"/>
    <n v="530700.06999999995"/>
  </r>
  <r>
    <x v="183"/>
    <x v="0"/>
    <x v="0"/>
    <x v="5"/>
    <x v="20"/>
    <n v="1569270.95"/>
  </r>
  <r>
    <x v="183"/>
    <x v="0"/>
    <x v="0"/>
    <x v="5"/>
    <x v="21"/>
    <n v="1724327.04"/>
  </r>
  <r>
    <x v="183"/>
    <x v="0"/>
    <x v="0"/>
    <x v="5"/>
    <x v="22"/>
    <n v="5801922.4000000004"/>
  </r>
  <r>
    <x v="183"/>
    <x v="0"/>
    <x v="0"/>
    <x v="6"/>
    <x v="23"/>
    <n v="154391.69"/>
  </r>
  <r>
    <x v="183"/>
    <x v="0"/>
    <x v="0"/>
    <x v="6"/>
    <x v="24"/>
    <n v="151206.54999999999"/>
  </r>
  <r>
    <x v="183"/>
    <x v="0"/>
    <x v="0"/>
    <x v="6"/>
    <x v="25"/>
    <n v="66666.67"/>
  </r>
  <r>
    <x v="183"/>
    <x v="0"/>
    <x v="0"/>
    <x v="6"/>
    <x v="49"/>
    <n v="396580.65"/>
  </r>
  <r>
    <x v="183"/>
    <x v="0"/>
    <x v="0"/>
    <x v="6"/>
    <x v="57"/>
    <n v="2319083.6"/>
  </r>
  <r>
    <x v="183"/>
    <x v="0"/>
    <x v="0"/>
    <x v="6"/>
    <x v="26"/>
    <n v="329931.36"/>
  </r>
  <r>
    <x v="183"/>
    <x v="0"/>
    <x v="0"/>
    <x v="6"/>
    <x v="27"/>
    <n v="1433103.71"/>
  </r>
  <r>
    <x v="183"/>
    <x v="0"/>
    <x v="0"/>
    <x v="6"/>
    <x v="28"/>
    <n v="87348.46"/>
  </r>
  <r>
    <x v="183"/>
    <x v="0"/>
    <x v="0"/>
    <x v="6"/>
    <x v="29"/>
    <n v="59017.43"/>
  </r>
  <r>
    <x v="183"/>
    <x v="0"/>
    <x v="0"/>
    <x v="6"/>
    <x v="30"/>
    <n v="605319.15"/>
  </r>
  <r>
    <x v="183"/>
    <x v="0"/>
    <x v="0"/>
    <x v="6"/>
    <x v="33"/>
    <n v="7541.7"/>
  </r>
  <r>
    <x v="183"/>
    <x v="0"/>
    <x v="0"/>
    <x v="6"/>
    <x v="34"/>
    <n v="104757.09"/>
  </r>
  <r>
    <x v="183"/>
    <x v="0"/>
    <x v="0"/>
    <x v="6"/>
    <x v="35"/>
    <n v="510882.62"/>
  </r>
  <r>
    <x v="183"/>
    <x v="0"/>
    <x v="0"/>
    <x v="6"/>
    <x v="36"/>
    <n v="497452.73"/>
  </r>
  <r>
    <x v="183"/>
    <x v="0"/>
    <x v="0"/>
    <x v="6"/>
    <x v="58"/>
    <n v="216730.6"/>
  </r>
  <r>
    <x v="183"/>
    <x v="0"/>
    <x v="0"/>
    <x v="6"/>
    <x v="59"/>
    <n v="371900.64"/>
  </r>
  <r>
    <x v="183"/>
    <x v="0"/>
    <x v="0"/>
    <x v="6"/>
    <x v="51"/>
    <n v="5199967.26"/>
  </r>
  <r>
    <x v="183"/>
    <x v="0"/>
    <x v="0"/>
    <x v="6"/>
    <x v="67"/>
    <n v="571315.07999999996"/>
  </r>
  <r>
    <x v="183"/>
    <x v="0"/>
    <x v="0"/>
    <x v="6"/>
    <x v="37"/>
    <n v="336411"/>
  </r>
  <r>
    <x v="183"/>
    <x v="0"/>
    <x v="0"/>
    <x v="6"/>
    <x v="38"/>
    <n v="1979807.6"/>
  </r>
  <r>
    <x v="183"/>
    <x v="0"/>
    <x v="0"/>
    <x v="6"/>
    <x v="39"/>
    <n v="3730.43"/>
  </r>
  <r>
    <x v="183"/>
    <x v="0"/>
    <x v="0"/>
    <x v="6"/>
    <x v="40"/>
    <n v="41019.449999999997"/>
  </r>
  <r>
    <x v="183"/>
    <x v="0"/>
    <x v="0"/>
    <x v="6"/>
    <x v="41"/>
    <n v="5717980.29"/>
  </r>
  <r>
    <x v="183"/>
    <x v="0"/>
    <x v="0"/>
    <x v="6"/>
    <x v="42"/>
    <n v="591937.82999999996"/>
  </r>
  <r>
    <x v="183"/>
    <x v="0"/>
    <x v="0"/>
    <x v="6"/>
    <x v="43"/>
    <n v="47965.58"/>
  </r>
  <r>
    <x v="183"/>
    <x v="0"/>
    <x v="0"/>
    <x v="6"/>
    <x v="44"/>
    <n v="230692.37"/>
  </r>
  <r>
    <x v="183"/>
    <x v="0"/>
    <x v="0"/>
    <x v="6"/>
    <x v="46"/>
    <n v="178162.92"/>
  </r>
  <r>
    <x v="183"/>
    <x v="0"/>
    <x v="0"/>
    <x v="7"/>
    <x v="43"/>
    <n v="164201.37"/>
  </r>
  <r>
    <x v="183"/>
    <x v="0"/>
    <x v="0"/>
    <x v="8"/>
    <x v="62"/>
    <n v="36461.53"/>
  </r>
  <r>
    <x v="183"/>
    <x v="0"/>
    <x v="0"/>
    <x v="8"/>
    <x v="63"/>
    <n v="84"/>
  </r>
  <r>
    <x v="183"/>
    <x v="0"/>
    <x v="0"/>
    <x v="8"/>
    <x v="64"/>
    <n v="332748.76"/>
  </r>
  <r>
    <x v="183"/>
    <x v="0"/>
    <x v="0"/>
    <x v="8"/>
    <x v="65"/>
    <n v="375795.74"/>
  </r>
  <r>
    <x v="183"/>
    <x v="0"/>
    <x v="0"/>
    <x v="8"/>
    <x v="48"/>
    <n v="1387223.44"/>
  </r>
  <r>
    <x v="183"/>
    <x v="0"/>
    <x v="1"/>
    <x v="0"/>
    <x v="0"/>
    <n v="1799313.12"/>
  </r>
  <r>
    <x v="183"/>
    <x v="0"/>
    <x v="1"/>
    <x v="1"/>
    <x v="0"/>
    <n v="-10929.5"/>
  </r>
  <r>
    <x v="183"/>
    <x v="0"/>
    <x v="1"/>
    <x v="2"/>
    <x v="1"/>
    <n v="5195955.96"/>
  </r>
  <r>
    <x v="183"/>
    <x v="0"/>
    <x v="1"/>
    <x v="2"/>
    <x v="2"/>
    <n v="75174.710000000006"/>
  </r>
  <r>
    <x v="183"/>
    <x v="0"/>
    <x v="1"/>
    <x v="2"/>
    <x v="3"/>
    <n v="168997.14"/>
  </r>
  <r>
    <x v="183"/>
    <x v="0"/>
    <x v="1"/>
    <x v="2"/>
    <x v="4"/>
    <n v="4829481.2699999996"/>
  </r>
  <r>
    <x v="183"/>
    <x v="0"/>
    <x v="1"/>
    <x v="2"/>
    <x v="5"/>
    <n v="169603.91"/>
  </r>
  <r>
    <x v="183"/>
    <x v="0"/>
    <x v="1"/>
    <x v="3"/>
    <x v="1"/>
    <n v="8416729.3900000006"/>
  </r>
  <r>
    <x v="183"/>
    <x v="0"/>
    <x v="1"/>
    <x v="3"/>
    <x v="2"/>
    <n v="493341.32"/>
  </r>
  <r>
    <x v="183"/>
    <x v="0"/>
    <x v="1"/>
    <x v="3"/>
    <x v="3"/>
    <n v="372840.85"/>
  </r>
  <r>
    <x v="183"/>
    <x v="0"/>
    <x v="1"/>
    <x v="3"/>
    <x v="4"/>
    <n v="1778465.77"/>
  </r>
  <r>
    <x v="183"/>
    <x v="0"/>
    <x v="1"/>
    <x v="3"/>
    <x v="5"/>
    <n v="158128.91"/>
  </r>
  <r>
    <x v="183"/>
    <x v="0"/>
    <x v="1"/>
    <x v="4"/>
    <x v="7"/>
    <n v="611419.54"/>
  </r>
  <r>
    <x v="183"/>
    <x v="0"/>
    <x v="1"/>
    <x v="4"/>
    <x v="8"/>
    <n v="832574.62"/>
  </r>
  <r>
    <x v="183"/>
    <x v="0"/>
    <x v="1"/>
    <x v="4"/>
    <x v="9"/>
    <n v="1366173.5"/>
  </r>
  <r>
    <x v="183"/>
    <x v="0"/>
    <x v="1"/>
    <x v="4"/>
    <x v="10"/>
    <n v="1111503.1399999999"/>
  </r>
  <r>
    <x v="183"/>
    <x v="0"/>
    <x v="1"/>
    <x v="4"/>
    <x v="11"/>
    <n v="12047.48"/>
  </r>
  <r>
    <x v="183"/>
    <x v="0"/>
    <x v="1"/>
    <x v="4"/>
    <x v="12"/>
    <n v="14540.24"/>
  </r>
  <r>
    <x v="183"/>
    <x v="0"/>
    <x v="1"/>
    <x v="4"/>
    <x v="13"/>
    <n v="42673.5"/>
  </r>
  <r>
    <x v="183"/>
    <x v="0"/>
    <x v="1"/>
    <x v="4"/>
    <x v="14"/>
    <n v="302218.75"/>
  </r>
  <r>
    <x v="183"/>
    <x v="0"/>
    <x v="1"/>
    <x v="4"/>
    <x v="15"/>
    <n v="319018.45"/>
  </r>
  <r>
    <x v="183"/>
    <x v="0"/>
    <x v="1"/>
    <x v="4"/>
    <x v="16"/>
    <n v="1423633.32"/>
  </r>
  <r>
    <x v="183"/>
    <x v="0"/>
    <x v="1"/>
    <x v="5"/>
    <x v="18"/>
    <n v="1475316"/>
  </r>
  <r>
    <x v="183"/>
    <x v="0"/>
    <x v="1"/>
    <x v="5"/>
    <x v="19"/>
    <n v="14264.47"/>
  </r>
  <r>
    <x v="183"/>
    <x v="0"/>
    <x v="1"/>
    <x v="5"/>
    <x v="20"/>
    <n v="719998.84"/>
  </r>
  <r>
    <x v="183"/>
    <x v="0"/>
    <x v="1"/>
    <x v="5"/>
    <x v="21"/>
    <n v="1074074.3500000001"/>
  </r>
  <r>
    <x v="183"/>
    <x v="0"/>
    <x v="1"/>
    <x v="5"/>
    <x v="22"/>
    <n v="2710463.36"/>
  </r>
  <r>
    <x v="183"/>
    <x v="0"/>
    <x v="1"/>
    <x v="6"/>
    <x v="23"/>
    <n v="1853.01"/>
  </r>
  <r>
    <x v="183"/>
    <x v="0"/>
    <x v="1"/>
    <x v="6"/>
    <x v="25"/>
    <n v="600"/>
  </r>
  <r>
    <x v="183"/>
    <x v="0"/>
    <x v="1"/>
    <x v="6"/>
    <x v="49"/>
    <n v="2000"/>
  </r>
  <r>
    <x v="183"/>
    <x v="0"/>
    <x v="1"/>
    <x v="6"/>
    <x v="26"/>
    <n v="85369"/>
  </r>
  <r>
    <x v="183"/>
    <x v="0"/>
    <x v="1"/>
    <x v="6"/>
    <x v="27"/>
    <n v="165430.64000000001"/>
  </r>
  <r>
    <x v="183"/>
    <x v="0"/>
    <x v="1"/>
    <x v="6"/>
    <x v="30"/>
    <n v="1198.1199999999999"/>
  </r>
  <r>
    <x v="183"/>
    <x v="0"/>
    <x v="1"/>
    <x v="6"/>
    <x v="33"/>
    <n v="747523.41"/>
  </r>
  <r>
    <x v="183"/>
    <x v="0"/>
    <x v="1"/>
    <x v="6"/>
    <x v="34"/>
    <n v="650844.93999999994"/>
  </r>
  <r>
    <x v="183"/>
    <x v="0"/>
    <x v="1"/>
    <x v="6"/>
    <x v="35"/>
    <n v="84276.08"/>
  </r>
  <r>
    <x v="183"/>
    <x v="0"/>
    <x v="1"/>
    <x v="6"/>
    <x v="36"/>
    <n v="123493.06"/>
  </r>
  <r>
    <x v="183"/>
    <x v="0"/>
    <x v="1"/>
    <x v="6"/>
    <x v="58"/>
    <n v="8156.75"/>
  </r>
  <r>
    <x v="183"/>
    <x v="0"/>
    <x v="1"/>
    <x v="6"/>
    <x v="59"/>
    <n v="312666.93"/>
  </r>
  <r>
    <x v="183"/>
    <x v="0"/>
    <x v="1"/>
    <x v="6"/>
    <x v="51"/>
    <n v="16811.48"/>
  </r>
  <r>
    <x v="183"/>
    <x v="0"/>
    <x v="1"/>
    <x v="6"/>
    <x v="67"/>
    <n v="2791.22"/>
  </r>
  <r>
    <x v="183"/>
    <x v="0"/>
    <x v="1"/>
    <x v="6"/>
    <x v="37"/>
    <n v="2069033"/>
  </r>
  <r>
    <x v="183"/>
    <x v="0"/>
    <x v="1"/>
    <x v="6"/>
    <x v="38"/>
    <n v="1266209.49"/>
  </r>
  <r>
    <x v="183"/>
    <x v="0"/>
    <x v="1"/>
    <x v="6"/>
    <x v="40"/>
    <n v="621.9"/>
  </r>
  <r>
    <x v="183"/>
    <x v="0"/>
    <x v="1"/>
    <x v="6"/>
    <x v="43"/>
    <n v="30664.61"/>
  </r>
  <r>
    <x v="183"/>
    <x v="0"/>
    <x v="1"/>
    <x v="6"/>
    <x v="60"/>
    <n v="443349.66"/>
  </r>
  <r>
    <x v="183"/>
    <x v="0"/>
    <x v="1"/>
    <x v="6"/>
    <x v="45"/>
    <n v="2637305.58"/>
  </r>
  <r>
    <x v="183"/>
    <x v="0"/>
    <x v="1"/>
    <x v="6"/>
    <x v="71"/>
    <n v="3831.78"/>
  </r>
  <r>
    <x v="183"/>
    <x v="0"/>
    <x v="1"/>
    <x v="6"/>
    <x v="46"/>
    <n v="110251.15"/>
  </r>
  <r>
    <x v="183"/>
    <x v="0"/>
    <x v="1"/>
    <x v="6"/>
    <x v="87"/>
    <n v="31476.37"/>
  </r>
  <r>
    <x v="183"/>
    <x v="0"/>
    <x v="1"/>
    <x v="7"/>
    <x v="43"/>
    <n v="20715.669999999998"/>
  </r>
  <r>
    <x v="183"/>
    <x v="0"/>
    <x v="1"/>
    <x v="8"/>
    <x v="48"/>
    <n v="5289.6"/>
  </r>
  <r>
    <x v="184"/>
    <x v="0"/>
    <x v="0"/>
    <x v="0"/>
    <x v="0"/>
    <n v="942383.61"/>
  </r>
  <r>
    <x v="184"/>
    <x v="0"/>
    <x v="0"/>
    <x v="1"/>
    <x v="0"/>
    <n v="-5304805.41"/>
  </r>
  <r>
    <x v="184"/>
    <x v="0"/>
    <x v="0"/>
    <x v="2"/>
    <x v="1"/>
    <n v="191842133.44999999"/>
  </r>
  <r>
    <x v="184"/>
    <x v="0"/>
    <x v="0"/>
    <x v="2"/>
    <x v="2"/>
    <n v="2676211.48"/>
  </r>
  <r>
    <x v="184"/>
    <x v="0"/>
    <x v="0"/>
    <x v="2"/>
    <x v="3"/>
    <n v="5556159.1699999999"/>
  </r>
  <r>
    <x v="184"/>
    <x v="0"/>
    <x v="0"/>
    <x v="2"/>
    <x v="4"/>
    <n v="983299.48"/>
  </r>
  <r>
    <x v="184"/>
    <x v="0"/>
    <x v="0"/>
    <x v="2"/>
    <x v="5"/>
    <n v="2187465.56"/>
  </r>
  <r>
    <x v="184"/>
    <x v="0"/>
    <x v="0"/>
    <x v="2"/>
    <x v="54"/>
    <n v="1985891"/>
  </r>
  <r>
    <x v="184"/>
    <x v="0"/>
    <x v="0"/>
    <x v="3"/>
    <x v="1"/>
    <n v="47864139.630000003"/>
  </r>
  <r>
    <x v="184"/>
    <x v="0"/>
    <x v="0"/>
    <x v="3"/>
    <x v="2"/>
    <n v="1188908.23"/>
  </r>
  <r>
    <x v="184"/>
    <x v="0"/>
    <x v="0"/>
    <x v="3"/>
    <x v="3"/>
    <n v="1325391.92"/>
  </r>
  <r>
    <x v="184"/>
    <x v="0"/>
    <x v="0"/>
    <x v="3"/>
    <x v="4"/>
    <n v="1090154.74"/>
  </r>
  <r>
    <x v="184"/>
    <x v="0"/>
    <x v="0"/>
    <x v="3"/>
    <x v="5"/>
    <n v="500807.3"/>
  </r>
  <r>
    <x v="184"/>
    <x v="0"/>
    <x v="0"/>
    <x v="4"/>
    <x v="7"/>
    <n v="15156374.4"/>
  </r>
  <r>
    <x v="184"/>
    <x v="0"/>
    <x v="0"/>
    <x v="4"/>
    <x v="8"/>
    <n v="3784831.55"/>
  </r>
  <r>
    <x v="184"/>
    <x v="0"/>
    <x v="0"/>
    <x v="4"/>
    <x v="9"/>
    <n v="30512265.5"/>
  </r>
  <r>
    <x v="184"/>
    <x v="0"/>
    <x v="0"/>
    <x v="4"/>
    <x v="10"/>
    <n v="6849144.6500000004"/>
  </r>
  <r>
    <x v="184"/>
    <x v="0"/>
    <x v="0"/>
    <x v="4"/>
    <x v="11"/>
    <n v="543574.77"/>
  </r>
  <r>
    <x v="184"/>
    <x v="0"/>
    <x v="0"/>
    <x v="4"/>
    <x v="12"/>
    <n v="147573"/>
  </r>
  <r>
    <x v="184"/>
    <x v="0"/>
    <x v="0"/>
    <x v="4"/>
    <x v="13"/>
    <n v="1083164.1599999999"/>
  </r>
  <r>
    <x v="184"/>
    <x v="0"/>
    <x v="0"/>
    <x v="4"/>
    <x v="14"/>
    <n v="1347871.67"/>
  </r>
  <r>
    <x v="184"/>
    <x v="0"/>
    <x v="0"/>
    <x v="4"/>
    <x v="15"/>
    <n v="29908791.309999999"/>
  </r>
  <r>
    <x v="184"/>
    <x v="0"/>
    <x v="0"/>
    <x v="4"/>
    <x v="16"/>
    <n v="12127243.949999999"/>
  </r>
  <r>
    <x v="184"/>
    <x v="0"/>
    <x v="0"/>
    <x v="4"/>
    <x v="17"/>
    <n v="227804.9"/>
  </r>
  <r>
    <x v="184"/>
    <x v="0"/>
    <x v="0"/>
    <x v="4"/>
    <x v="56"/>
    <n v="259303.31"/>
  </r>
  <r>
    <x v="184"/>
    <x v="0"/>
    <x v="0"/>
    <x v="5"/>
    <x v="18"/>
    <n v="7343232.4500000002"/>
  </r>
  <r>
    <x v="184"/>
    <x v="0"/>
    <x v="0"/>
    <x v="5"/>
    <x v="19"/>
    <n v="663735.47"/>
  </r>
  <r>
    <x v="184"/>
    <x v="0"/>
    <x v="0"/>
    <x v="5"/>
    <x v="20"/>
    <n v="4570441.57"/>
  </r>
  <r>
    <x v="184"/>
    <x v="0"/>
    <x v="0"/>
    <x v="5"/>
    <x v="21"/>
    <n v="2357653.4500000002"/>
  </r>
  <r>
    <x v="184"/>
    <x v="0"/>
    <x v="0"/>
    <x v="5"/>
    <x v="22"/>
    <n v="664630.48"/>
  </r>
  <r>
    <x v="184"/>
    <x v="0"/>
    <x v="0"/>
    <x v="6"/>
    <x v="23"/>
    <n v="45819.76"/>
  </r>
  <r>
    <x v="184"/>
    <x v="0"/>
    <x v="0"/>
    <x v="6"/>
    <x v="49"/>
    <n v="34905"/>
  </r>
  <r>
    <x v="184"/>
    <x v="0"/>
    <x v="0"/>
    <x v="6"/>
    <x v="26"/>
    <n v="24155"/>
  </r>
  <r>
    <x v="184"/>
    <x v="0"/>
    <x v="0"/>
    <x v="6"/>
    <x v="27"/>
    <n v="13192441.810000001"/>
  </r>
  <r>
    <x v="184"/>
    <x v="0"/>
    <x v="0"/>
    <x v="6"/>
    <x v="29"/>
    <n v="103187"/>
  </r>
  <r>
    <x v="184"/>
    <x v="0"/>
    <x v="0"/>
    <x v="6"/>
    <x v="31"/>
    <n v="26145.119999999999"/>
  </r>
  <r>
    <x v="184"/>
    <x v="0"/>
    <x v="0"/>
    <x v="6"/>
    <x v="33"/>
    <n v="3285915.73"/>
  </r>
  <r>
    <x v="184"/>
    <x v="0"/>
    <x v="0"/>
    <x v="6"/>
    <x v="34"/>
    <n v="390318.03"/>
  </r>
  <r>
    <x v="184"/>
    <x v="0"/>
    <x v="0"/>
    <x v="6"/>
    <x v="35"/>
    <n v="1067036.18"/>
  </r>
  <r>
    <x v="184"/>
    <x v="0"/>
    <x v="0"/>
    <x v="6"/>
    <x v="36"/>
    <n v="117233.17"/>
  </r>
  <r>
    <x v="184"/>
    <x v="0"/>
    <x v="0"/>
    <x v="6"/>
    <x v="58"/>
    <n v="1872"/>
  </r>
  <r>
    <x v="184"/>
    <x v="0"/>
    <x v="0"/>
    <x v="6"/>
    <x v="59"/>
    <n v="44115.6"/>
  </r>
  <r>
    <x v="184"/>
    <x v="0"/>
    <x v="0"/>
    <x v="6"/>
    <x v="67"/>
    <n v="9754289.4600000009"/>
  </r>
  <r>
    <x v="184"/>
    <x v="0"/>
    <x v="0"/>
    <x v="6"/>
    <x v="37"/>
    <n v="4094659.67"/>
  </r>
  <r>
    <x v="184"/>
    <x v="0"/>
    <x v="0"/>
    <x v="6"/>
    <x v="38"/>
    <n v="4258620.42"/>
  </r>
  <r>
    <x v="184"/>
    <x v="0"/>
    <x v="0"/>
    <x v="6"/>
    <x v="40"/>
    <n v="1676.48"/>
  </r>
  <r>
    <x v="184"/>
    <x v="0"/>
    <x v="0"/>
    <x v="6"/>
    <x v="53"/>
    <n v="175350.62"/>
  </r>
  <r>
    <x v="184"/>
    <x v="0"/>
    <x v="0"/>
    <x v="6"/>
    <x v="43"/>
    <n v="446594.2"/>
  </r>
  <r>
    <x v="184"/>
    <x v="0"/>
    <x v="0"/>
    <x v="6"/>
    <x v="60"/>
    <n v="382707.45"/>
  </r>
  <r>
    <x v="184"/>
    <x v="0"/>
    <x v="0"/>
    <x v="6"/>
    <x v="45"/>
    <n v="3589679.16"/>
  </r>
  <r>
    <x v="184"/>
    <x v="0"/>
    <x v="0"/>
    <x v="6"/>
    <x v="46"/>
    <n v="96438.05"/>
  </r>
  <r>
    <x v="184"/>
    <x v="0"/>
    <x v="0"/>
    <x v="6"/>
    <x v="81"/>
    <n v="72505.17"/>
  </r>
  <r>
    <x v="184"/>
    <x v="0"/>
    <x v="0"/>
    <x v="7"/>
    <x v="43"/>
    <n v="322353.03999999998"/>
  </r>
  <r>
    <x v="184"/>
    <x v="0"/>
    <x v="0"/>
    <x v="8"/>
    <x v="72"/>
    <n v="77829.960000000006"/>
  </r>
  <r>
    <x v="184"/>
    <x v="0"/>
    <x v="0"/>
    <x v="8"/>
    <x v="62"/>
    <n v="31814.31"/>
  </r>
  <r>
    <x v="184"/>
    <x v="0"/>
    <x v="0"/>
    <x v="8"/>
    <x v="47"/>
    <n v="9823.9"/>
  </r>
  <r>
    <x v="184"/>
    <x v="0"/>
    <x v="0"/>
    <x v="8"/>
    <x v="64"/>
    <n v="13119.02"/>
  </r>
  <r>
    <x v="184"/>
    <x v="0"/>
    <x v="0"/>
    <x v="8"/>
    <x v="48"/>
    <n v="445514.08"/>
  </r>
  <r>
    <x v="184"/>
    <x v="0"/>
    <x v="1"/>
    <x v="0"/>
    <x v="0"/>
    <n v="4362421.8"/>
  </r>
  <r>
    <x v="184"/>
    <x v="0"/>
    <x v="1"/>
    <x v="2"/>
    <x v="1"/>
    <n v="9134322.4600000009"/>
  </r>
  <r>
    <x v="184"/>
    <x v="0"/>
    <x v="1"/>
    <x v="2"/>
    <x v="2"/>
    <n v="84905.99"/>
  </r>
  <r>
    <x v="184"/>
    <x v="0"/>
    <x v="1"/>
    <x v="2"/>
    <x v="3"/>
    <n v="1900535.52"/>
  </r>
  <r>
    <x v="184"/>
    <x v="0"/>
    <x v="1"/>
    <x v="2"/>
    <x v="4"/>
    <n v="400788.28"/>
  </r>
  <r>
    <x v="184"/>
    <x v="0"/>
    <x v="1"/>
    <x v="2"/>
    <x v="5"/>
    <n v="121582.71"/>
  </r>
  <r>
    <x v="184"/>
    <x v="0"/>
    <x v="1"/>
    <x v="2"/>
    <x v="54"/>
    <n v="890499.7"/>
  </r>
  <r>
    <x v="184"/>
    <x v="0"/>
    <x v="1"/>
    <x v="3"/>
    <x v="1"/>
    <n v="18866295.5"/>
  </r>
  <r>
    <x v="184"/>
    <x v="0"/>
    <x v="1"/>
    <x v="3"/>
    <x v="2"/>
    <n v="77486.880000000005"/>
  </r>
  <r>
    <x v="184"/>
    <x v="0"/>
    <x v="1"/>
    <x v="3"/>
    <x v="3"/>
    <n v="748774.94"/>
  </r>
  <r>
    <x v="184"/>
    <x v="0"/>
    <x v="1"/>
    <x v="3"/>
    <x v="4"/>
    <n v="1516701.82"/>
  </r>
  <r>
    <x v="184"/>
    <x v="0"/>
    <x v="1"/>
    <x v="3"/>
    <x v="5"/>
    <n v="279698.63"/>
  </r>
  <r>
    <x v="184"/>
    <x v="0"/>
    <x v="1"/>
    <x v="4"/>
    <x v="7"/>
    <n v="926121.1"/>
  </r>
  <r>
    <x v="184"/>
    <x v="0"/>
    <x v="1"/>
    <x v="4"/>
    <x v="8"/>
    <n v="1520795.19"/>
  </r>
  <r>
    <x v="184"/>
    <x v="0"/>
    <x v="1"/>
    <x v="4"/>
    <x v="9"/>
    <n v="1811364.21"/>
  </r>
  <r>
    <x v="184"/>
    <x v="0"/>
    <x v="1"/>
    <x v="4"/>
    <x v="10"/>
    <n v="2723233.86"/>
  </r>
  <r>
    <x v="184"/>
    <x v="0"/>
    <x v="1"/>
    <x v="4"/>
    <x v="11"/>
    <n v="31413.02"/>
  </r>
  <r>
    <x v="184"/>
    <x v="0"/>
    <x v="1"/>
    <x v="4"/>
    <x v="12"/>
    <n v="66947.350000000006"/>
  </r>
  <r>
    <x v="184"/>
    <x v="0"/>
    <x v="1"/>
    <x v="4"/>
    <x v="13"/>
    <n v="69736.160000000003"/>
  </r>
  <r>
    <x v="184"/>
    <x v="0"/>
    <x v="1"/>
    <x v="4"/>
    <x v="14"/>
    <n v="615909.06999999995"/>
  </r>
  <r>
    <x v="184"/>
    <x v="0"/>
    <x v="1"/>
    <x v="4"/>
    <x v="15"/>
    <n v="1483912.16"/>
  </r>
  <r>
    <x v="184"/>
    <x v="0"/>
    <x v="1"/>
    <x v="4"/>
    <x v="16"/>
    <n v="3889724.91"/>
  </r>
  <r>
    <x v="184"/>
    <x v="0"/>
    <x v="1"/>
    <x v="4"/>
    <x v="17"/>
    <n v="68310.8"/>
  </r>
  <r>
    <x v="184"/>
    <x v="0"/>
    <x v="1"/>
    <x v="4"/>
    <x v="56"/>
    <n v="154729.97"/>
  </r>
  <r>
    <x v="184"/>
    <x v="0"/>
    <x v="1"/>
    <x v="5"/>
    <x v="18"/>
    <n v="740887.59"/>
  </r>
  <r>
    <x v="184"/>
    <x v="0"/>
    <x v="1"/>
    <x v="5"/>
    <x v="19"/>
    <n v="18856.38"/>
  </r>
  <r>
    <x v="184"/>
    <x v="0"/>
    <x v="1"/>
    <x v="5"/>
    <x v="20"/>
    <n v="254400.41"/>
  </r>
  <r>
    <x v="184"/>
    <x v="0"/>
    <x v="1"/>
    <x v="5"/>
    <x v="21"/>
    <n v="17655.98"/>
  </r>
  <r>
    <x v="184"/>
    <x v="0"/>
    <x v="1"/>
    <x v="5"/>
    <x v="22"/>
    <n v="2385.25"/>
  </r>
  <r>
    <x v="184"/>
    <x v="0"/>
    <x v="1"/>
    <x v="6"/>
    <x v="23"/>
    <n v="1973.9"/>
  </r>
  <r>
    <x v="184"/>
    <x v="0"/>
    <x v="1"/>
    <x v="6"/>
    <x v="24"/>
    <n v="442039"/>
  </r>
  <r>
    <x v="184"/>
    <x v="0"/>
    <x v="1"/>
    <x v="6"/>
    <x v="27"/>
    <n v="6274131.1100000003"/>
  </r>
  <r>
    <x v="184"/>
    <x v="0"/>
    <x v="1"/>
    <x v="6"/>
    <x v="28"/>
    <n v="80904.34"/>
  </r>
  <r>
    <x v="184"/>
    <x v="0"/>
    <x v="1"/>
    <x v="6"/>
    <x v="33"/>
    <n v="264775.31"/>
  </r>
  <r>
    <x v="184"/>
    <x v="0"/>
    <x v="1"/>
    <x v="6"/>
    <x v="35"/>
    <n v="3367.1"/>
  </r>
  <r>
    <x v="184"/>
    <x v="0"/>
    <x v="1"/>
    <x v="6"/>
    <x v="36"/>
    <n v="35721.32"/>
  </r>
  <r>
    <x v="184"/>
    <x v="0"/>
    <x v="1"/>
    <x v="6"/>
    <x v="58"/>
    <n v="27029.22"/>
  </r>
  <r>
    <x v="184"/>
    <x v="0"/>
    <x v="1"/>
    <x v="6"/>
    <x v="59"/>
    <n v="681.16"/>
  </r>
  <r>
    <x v="184"/>
    <x v="0"/>
    <x v="1"/>
    <x v="6"/>
    <x v="67"/>
    <n v="109617.08"/>
  </r>
  <r>
    <x v="184"/>
    <x v="0"/>
    <x v="1"/>
    <x v="6"/>
    <x v="38"/>
    <n v="265593.09000000003"/>
  </r>
  <r>
    <x v="184"/>
    <x v="0"/>
    <x v="1"/>
    <x v="6"/>
    <x v="40"/>
    <n v="22187.54"/>
  </r>
  <r>
    <x v="184"/>
    <x v="0"/>
    <x v="1"/>
    <x v="6"/>
    <x v="43"/>
    <n v="33136.93"/>
  </r>
  <r>
    <x v="184"/>
    <x v="0"/>
    <x v="1"/>
    <x v="6"/>
    <x v="45"/>
    <n v="820284.7"/>
  </r>
  <r>
    <x v="184"/>
    <x v="0"/>
    <x v="1"/>
    <x v="6"/>
    <x v="46"/>
    <n v="1042"/>
  </r>
  <r>
    <x v="184"/>
    <x v="0"/>
    <x v="1"/>
    <x v="7"/>
    <x v="43"/>
    <n v="141763.4"/>
  </r>
  <r>
    <x v="184"/>
    <x v="0"/>
    <x v="1"/>
    <x v="8"/>
    <x v="72"/>
    <n v="126586.55"/>
  </r>
  <r>
    <x v="184"/>
    <x v="0"/>
    <x v="1"/>
    <x v="8"/>
    <x v="48"/>
    <n v="480"/>
  </r>
  <r>
    <x v="185"/>
    <x v="0"/>
    <x v="0"/>
    <x v="0"/>
    <x v="0"/>
    <n v="28861.64"/>
  </r>
  <r>
    <x v="185"/>
    <x v="0"/>
    <x v="0"/>
    <x v="1"/>
    <x v="0"/>
    <n v="-28861.64"/>
  </r>
  <r>
    <x v="185"/>
    <x v="0"/>
    <x v="0"/>
    <x v="2"/>
    <x v="1"/>
    <n v="1053265.51"/>
  </r>
  <r>
    <x v="185"/>
    <x v="0"/>
    <x v="0"/>
    <x v="2"/>
    <x v="2"/>
    <n v="5896.68"/>
  </r>
  <r>
    <x v="185"/>
    <x v="0"/>
    <x v="0"/>
    <x v="2"/>
    <x v="3"/>
    <n v="11030.28"/>
  </r>
  <r>
    <x v="185"/>
    <x v="0"/>
    <x v="0"/>
    <x v="2"/>
    <x v="4"/>
    <n v="3973.9"/>
  </r>
  <r>
    <x v="185"/>
    <x v="0"/>
    <x v="0"/>
    <x v="2"/>
    <x v="5"/>
    <n v="3070.88"/>
  </r>
  <r>
    <x v="185"/>
    <x v="0"/>
    <x v="0"/>
    <x v="2"/>
    <x v="54"/>
    <n v="5505"/>
  </r>
  <r>
    <x v="185"/>
    <x v="0"/>
    <x v="0"/>
    <x v="3"/>
    <x v="1"/>
    <n v="377091.61"/>
  </r>
  <r>
    <x v="185"/>
    <x v="0"/>
    <x v="0"/>
    <x v="3"/>
    <x v="2"/>
    <n v="3090.16"/>
  </r>
  <r>
    <x v="185"/>
    <x v="0"/>
    <x v="0"/>
    <x v="3"/>
    <x v="3"/>
    <n v="4520.37"/>
  </r>
  <r>
    <x v="185"/>
    <x v="0"/>
    <x v="0"/>
    <x v="3"/>
    <x v="4"/>
    <n v="23788.51"/>
  </r>
  <r>
    <x v="185"/>
    <x v="0"/>
    <x v="0"/>
    <x v="3"/>
    <x v="5"/>
    <n v="1486.46"/>
  </r>
  <r>
    <x v="185"/>
    <x v="0"/>
    <x v="0"/>
    <x v="4"/>
    <x v="7"/>
    <n v="81220.31"/>
  </r>
  <r>
    <x v="185"/>
    <x v="0"/>
    <x v="0"/>
    <x v="4"/>
    <x v="8"/>
    <n v="30780.080000000002"/>
  </r>
  <r>
    <x v="185"/>
    <x v="0"/>
    <x v="0"/>
    <x v="4"/>
    <x v="9"/>
    <n v="165869.48000000001"/>
  </r>
  <r>
    <x v="185"/>
    <x v="0"/>
    <x v="0"/>
    <x v="4"/>
    <x v="10"/>
    <n v="52297.2"/>
  </r>
  <r>
    <x v="185"/>
    <x v="0"/>
    <x v="0"/>
    <x v="4"/>
    <x v="13"/>
    <n v="6145.87"/>
  </r>
  <r>
    <x v="185"/>
    <x v="0"/>
    <x v="0"/>
    <x v="4"/>
    <x v="14"/>
    <n v="11075.72"/>
  </r>
  <r>
    <x v="185"/>
    <x v="0"/>
    <x v="0"/>
    <x v="4"/>
    <x v="15"/>
    <n v="175319.56"/>
  </r>
  <r>
    <x v="185"/>
    <x v="0"/>
    <x v="0"/>
    <x v="4"/>
    <x v="16"/>
    <n v="162770.31"/>
  </r>
  <r>
    <x v="185"/>
    <x v="0"/>
    <x v="0"/>
    <x v="5"/>
    <x v="18"/>
    <n v="35976.080000000002"/>
  </r>
  <r>
    <x v="185"/>
    <x v="0"/>
    <x v="0"/>
    <x v="5"/>
    <x v="19"/>
    <n v="5846.07"/>
  </r>
  <r>
    <x v="185"/>
    <x v="0"/>
    <x v="0"/>
    <x v="5"/>
    <x v="20"/>
    <n v="39503.599999999999"/>
  </r>
  <r>
    <x v="185"/>
    <x v="0"/>
    <x v="0"/>
    <x v="5"/>
    <x v="21"/>
    <n v="4468.3900000000003"/>
  </r>
  <r>
    <x v="185"/>
    <x v="0"/>
    <x v="0"/>
    <x v="5"/>
    <x v="22"/>
    <n v="3203.4"/>
  </r>
  <r>
    <x v="185"/>
    <x v="0"/>
    <x v="0"/>
    <x v="6"/>
    <x v="23"/>
    <n v="10315.01"/>
  </r>
  <r>
    <x v="185"/>
    <x v="0"/>
    <x v="0"/>
    <x v="6"/>
    <x v="25"/>
    <n v="63827.88"/>
  </r>
  <r>
    <x v="185"/>
    <x v="0"/>
    <x v="0"/>
    <x v="6"/>
    <x v="49"/>
    <n v="23405"/>
  </r>
  <r>
    <x v="185"/>
    <x v="0"/>
    <x v="0"/>
    <x v="6"/>
    <x v="26"/>
    <n v="610"/>
  </r>
  <r>
    <x v="185"/>
    <x v="0"/>
    <x v="0"/>
    <x v="6"/>
    <x v="27"/>
    <n v="99579.25"/>
  </r>
  <r>
    <x v="185"/>
    <x v="0"/>
    <x v="0"/>
    <x v="6"/>
    <x v="30"/>
    <n v="3914.27"/>
  </r>
  <r>
    <x v="185"/>
    <x v="0"/>
    <x v="0"/>
    <x v="6"/>
    <x v="33"/>
    <n v="30210.11"/>
  </r>
  <r>
    <x v="185"/>
    <x v="0"/>
    <x v="0"/>
    <x v="6"/>
    <x v="34"/>
    <n v="3383.67"/>
  </r>
  <r>
    <x v="185"/>
    <x v="0"/>
    <x v="0"/>
    <x v="6"/>
    <x v="35"/>
    <n v="18023.580000000002"/>
  </r>
  <r>
    <x v="185"/>
    <x v="0"/>
    <x v="0"/>
    <x v="6"/>
    <x v="36"/>
    <n v="19147.990000000002"/>
  </r>
  <r>
    <x v="185"/>
    <x v="0"/>
    <x v="0"/>
    <x v="6"/>
    <x v="37"/>
    <n v="58.42"/>
  </r>
  <r>
    <x v="185"/>
    <x v="0"/>
    <x v="0"/>
    <x v="6"/>
    <x v="38"/>
    <n v="1253.42"/>
  </r>
  <r>
    <x v="185"/>
    <x v="0"/>
    <x v="0"/>
    <x v="6"/>
    <x v="39"/>
    <n v="271.99"/>
  </r>
  <r>
    <x v="185"/>
    <x v="0"/>
    <x v="0"/>
    <x v="6"/>
    <x v="43"/>
    <n v="1892.4"/>
  </r>
  <r>
    <x v="185"/>
    <x v="0"/>
    <x v="0"/>
    <x v="6"/>
    <x v="45"/>
    <n v="35082.28"/>
  </r>
  <r>
    <x v="185"/>
    <x v="0"/>
    <x v="0"/>
    <x v="6"/>
    <x v="71"/>
    <n v="5290.11"/>
  </r>
  <r>
    <x v="185"/>
    <x v="0"/>
    <x v="0"/>
    <x v="6"/>
    <x v="46"/>
    <n v="4358.5"/>
  </r>
  <r>
    <x v="185"/>
    <x v="0"/>
    <x v="0"/>
    <x v="7"/>
    <x v="43"/>
    <n v="3002.07"/>
  </r>
  <r>
    <x v="185"/>
    <x v="0"/>
    <x v="0"/>
    <x v="8"/>
    <x v="64"/>
    <n v="5603.7"/>
  </r>
  <r>
    <x v="185"/>
    <x v="0"/>
    <x v="1"/>
    <x v="2"/>
    <x v="1"/>
    <n v="11941.68"/>
  </r>
  <r>
    <x v="185"/>
    <x v="0"/>
    <x v="1"/>
    <x v="3"/>
    <x v="1"/>
    <n v="21491.26"/>
  </r>
  <r>
    <x v="185"/>
    <x v="0"/>
    <x v="1"/>
    <x v="3"/>
    <x v="3"/>
    <n v="76.64"/>
  </r>
  <r>
    <x v="185"/>
    <x v="0"/>
    <x v="1"/>
    <x v="3"/>
    <x v="5"/>
    <n v="45.86"/>
  </r>
  <r>
    <x v="185"/>
    <x v="0"/>
    <x v="1"/>
    <x v="4"/>
    <x v="7"/>
    <n v="910.98"/>
  </r>
  <r>
    <x v="185"/>
    <x v="0"/>
    <x v="1"/>
    <x v="4"/>
    <x v="8"/>
    <n v="1637.76"/>
  </r>
  <r>
    <x v="185"/>
    <x v="0"/>
    <x v="1"/>
    <x v="4"/>
    <x v="9"/>
    <n v="1851.93"/>
  </r>
  <r>
    <x v="185"/>
    <x v="0"/>
    <x v="1"/>
    <x v="4"/>
    <x v="10"/>
    <n v="2870.74"/>
  </r>
  <r>
    <x v="185"/>
    <x v="0"/>
    <x v="1"/>
    <x v="4"/>
    <x v="13"/>
    <n v="63.29"/>
  </r>
  <r>
    <x v="185"/>
    <x v="0"/>
    <x v="1"/>
    <x v="4"/>
    <x v="14"/>
    <n v="352.14"/>
  </r>
  <r>
    <x v="185"/>
    <x v="0"/>
    <x v="1"/>
    <x v="4"/>
    <x v="15"/>
    <n v="1744.08"/>
  </r>
  <r>
    <x v="185"/>
    <x v="0"/>
    <x v="1"/>
    <x v="4"/>
    <x v="16"/>
    <n v="11891.39"/>
  </r>
  <r>
    <x v="185"/>
    <x v="0"/>
    <x v="1"/>
    <x v="6"/>
    <x v="27"/>
    <n v="1498.94"/>
  </r>
  <r>
    <x v="186"/>
    <x v="0"/>
    <x v="0"/>
    <x v="0"/>
    <x v="0"/>
    <n v="128928.89"/>
  </r>
  <r>
    <x v="186"/>
    <x v="0"/>
    <x v="0"/>
    <x v="1"/>
    <x v="0"/>
    <n v="-826474.32"/>
  </r>
  <r>
    <x v="186"/>
    <x v="0"/>
    <x v="0"/>
    <x v="2"/>
    <x v="1"/>
    <n v="30270133.68"/>
  </r>
  <r>
    <x v="186"/>
    <x v="0"/>
    <x v="0"/>
    <x v="2"/>
    <x v="2"/>
    <n v="198234.05"/>
  </r>
  <r>
    <x v="186"/>
    <x v="0"/>
    <x v="0"/>
    <x v="2"/>
    <x v="3"/>
    <n v="544486.19999999995"/>
  </r>
  <r>
    <x v="186"/>
    <x v="0"/>
    <x v="0"/>
    <x v="2"/>
    <x v="4"/>
    <n v="563702.76"/>
  </r>
  <r>
    <x v="186"/>
    <x v="0"/>
    <x v="0"/>
    <x v="2"/>
    <x v="5"/>
    <n v="133231"/>
  </r>
  <r>
    <x v="186"/>
    <x v="0"/>
    <x v="0"/>
    <x v="2"/>
    <x v="54"/>
    <n v="135423"/>
  </r>
  <r>
    <x v="186"/>
    <x v="0"/>
    <x v="0"/>
    <x v="3"/>
    <x v="1"/>
    <n v="9488552.7400000002"/>
  </r>
  <r>
    <x v="186"/>
    <x v="0"/>
    <x v="0"/>
    <x v="3"/>
    <x v="2"/>
    <n v="198478.01"/>
  </r>
  <r>
    <x v="186"/>
    <x v="0"/>
    <x v="0"/>
    <x v="3"/>
    <x v="3"/>
    <n v="335728.17"/>
  </r>
  <r>
    <x v="186"/>
    <x v="0"/>
    <x v="0"/>
    <x v="3"/>
    <x v="4"/>
    <n v="8815.31"/>
  </r>
  <r>
    <x v="186"/>
    <x v="0"/>
    <x v="0"/>
    <x v="3"/>
    <x v="5"/>
    <n v="89987.03"/>
  </r>
  <r>
    <x v="186"/>
    <x v="0"/>
    <x v="0"/>
    <x v="4"/>
    <x v="6"/>
    <n v="22003.11"/>
  </r>
  <r>
    <x v="186"/>
    <x v="0"/>
    <x v="0"/>
    <x v="4"/>
    <x v="55"/>
    <n v="13191.33"/>
  </r>
  <r>
    <x v="186"/>
    <x v="0"/>
    <x v="0"/>
    <x v="4"/>
    <x v="7"/>
    <n v="2374454.7999999998"/>
  </r>
  <r>
    <x v="186"/>
    <x v="0"/>
    <x v="0"/>
    <x v="4"/>
    <x v="8"/>
    <n v="760119.01"/>
  </r>
  <r>
    <x v="186"/>
    <x v="0"/>
    <x v="0"/>
    <x v="4"/>
    <x v="9"/>
    <n v="4889782.2699999996"/>
  </r>
  <r>
    <x v="186"/>
    <x v="0"/>
    <x v="0"/>
    <x v="4"/>
    <x v="10"/>
    <n v="1273531.44"/>
  </r>
  <r>
    <x v="186"/>
    <x v="0"/>
    <x v="0"/>
    <x v="4"/>
    <x v="11"/>
    <n v="92148.51"/>
  </r>
  <r>
    <x v="186"/>
    <x v="0"/>
    <x v="0"/>
    <x v="4"/>
    <x v="12"/>
    <n v="29671.24"/>
  </r>
  <r>
    <x v="186"/>
    <x v="0"/>
    <x v="0"/>
    <x v="4"/>
    <x v="13"/>
    <n v="133128.67000000001"/>
  </r>
  <r>
    <x v="186"/>
    <x v="0"/>
    <x v="0"/>
    <x v="4"/>
    <x v="14"/>
    <n v="230551.5"/>
  </r>
  <r>
    <x v="186"/>
    <x v="0"/>
    <x v="0"/>
    <x v="4"/>
    <x v="15"/>
    <n v="4138275.88"/>
  </r>
  <r>
    <x v="186"/>
    <x v="0"/>
    <x v="0"/>
    <x v="4"/>
    <x v="16"/>
    <n v="2455820.48"/>
  </r>
  <r>
    <x v="186"/>
    <x v="0"/>
    <x v="0"/>
    <x v="4"/>
    <x v="17"/>
    <n v="12000"/>
  </r>
  <r>
    <x v="186"/>
    <x v="0"/>
    <x v="0"/>
    <x v="5"/>
    <x v="18"/>
    <n v="1294469.92"/>
  </r>
  <r>
    <x v="186"/>
    <x v="0"/>
    <x v="0"/>
    <x v="5"/>
    <x v="19"/>
    <n v="103601.09"/>
  </r>
  <r>
    <x v="186"/>
    <x v="0"/>
    <x v="0"/>
    <x v="5"/>
    <x v="20"/>
    <n v="865545.54"/>
  </r>
  <r>
    <x v="186"/>
    <x v="0"/>
    <x v="0"/>
    <x v="5"/>
    <x v="21"/>
    <n v="481767.55"/>
  </r>
  <r>
    <x v="186"/>
    <x v="0"/>
    <x v="0"/>
    <x v="5"/>
    <x v="22"/>
    <n v="493155.29"/>
  </r>
  <r>
    <x v="186"/>
    <x v="0"/>
    <x v="0"/>
    <x v="6"/>
    <x v="23"/>
    <n v="68234.350000000006"/>
  </r>
  <r>
    <x v="186"/>
    <x v="0"/>
    <x v="0"/>
    <x v="6"/>
    <x v="24"/>
    <n v="13503"/>
  </r>
  <r>
    <x v="186"/>
    <x v="0"/>
    <x v="0"/>
    <x v="6"/>
    <x v="25"/>
    <n v="159462.15"/>
  </r>
  <r>
    <x v="186"/>
    <x v="0"/>
    <x v="0"/>
    <x v="6"/>
    <x v="57"/>
    <n v="71981.25"/>
  </r>
  <r>
    <x v="186"/>
    <x v="0"/>
    <x v="0"/>
    <x v="6"/>
    <x v="26"/>
    <n v="119321.32"/>
  </r>
  <r>
    <x v="186"/>
    <x v="0"/>
    <x v="0"/>
    <x v="6"/>
    <x v="27"/>
    <n v="374435.67"/>
  </r>
  <r>
    <x v="186"/>
    <x v="0"/>
    <x v="0"/>
    <x v="6"/>
    <x v="28"/>
    <n v="1060"/>
  </r>
  <r>
    <x v="186"/>
    <x v="0"/>
    <x v="0"/>
    <x v="6"/>
    <x v="29"/>
    <n v="32265.040000000001"/>
  </r>
  <r>
    <x v="186"/>
    <x v="0"/>
    <x v="0"/>
    <x v="6"/>
    <x v="50"/>
    <n v="47161.3"/>
  </r>
  <r>
    <x v="186"/>
    <x v="0"/>
    <x v="0"/>
    <x v="6"/>
    <x v="30"/>
    <n v="87402.72"/>
  </r>
  <r>
    <x v="186"/>
    <x v="0"/>
    <x v="0"/>
    <x v="6"/>
    <x v="31"/>
    <n v="20982.25"/>
  </r>
  <r>
    <x v="186"/>
    <x v="0"/>
    <x v="0"/>
    <x v="6"/>
    <x v="32"/>
    <n v="18479.7"/>
  </r>
  <r>
    <x v="186"/>
    <x v="0"/>
    <x v="0"/>
    <x v="6"/>
    <x v="33"/>
    <n v="305850.3"/>
  </r>
  <r>
    <x v="186"/>
    <x v="0"/>
    <x v="0"/>
    <x v="6"/>
    <x v="34"/>
    <n v="352239.15"/>
  </r>
  <r>
    <x v="186"/>
    <x v="0"/>
    <x v="0"/>
    <x v="6"/>
    <x v="35"/>
    <n v="299953.84999999998"/>
  </r>
  <r>
    <x v="186"/>
    <x v="0"/>
    <x v="0"/>
    <x v="6"/>
    <x v="36"/>
    <n v="76497.81"/>
  </r>
  <r>
    <x v="186"/>
    <x v="0"/>
    <x v="0"/>
    <x v="6"/>
    <x v="58"/>
    <n v="1"/>
  </r>
  <r>
    <x v="186"/>
    <x v="0"/>
    <x v="0"/>
    <x v="6"/>
    <x v="59"/>
    <n v="42768.51"/>
  </r>
  <r>
    <x v="186"/>
    <x v="0"/>
    <x v="0"/>
    <x v="6"/>
    <x v="67"/>
    <n v="56992.54"/>
  </r>
  <r>
    <x v="186"/>
    <x v="0"/>
    <x v="0"/>
    <x v="6"/>
    <x v="37"/>
    <n v="615739"/>
  </r>
  <r>
    <x v="186"/>
    <x v="0"/>
    <x v="0"/>
    <x v="6"/>
    <x v="38"/>
    <n v="777762.67"/>
  </r>
  <r>
    <x v="186"/>
    <x v="0"/>
    <x v="0"/>
    <x v="6"/>
    <x v="39"/>
    <n v="1446.66"/>
  </r>
  <r>
    <x v="186"/>
    <x v="0"/>
    <x v="0"/>
    <x v="6"/>
    <x v="40"/>
    <n v="35627.019999999997"/>
  </r>
  <r>
    <x v="186"/>
    <x v="0"/>
    <x v="0"/>
    <x v="6"/>
    <x v="41"/>
    <n v="1496712.3"/>
  </r>
  <r>
    <x v="186"/>
    <x v="0"/>
    <x v="0"/>
    <x v="6"/>
    <x v="42"/>
    <n v="593992.77"/>
  </r>
  <r>
    <x v="186"/>
    <x v="0"/>
    <x v="0"/>
    <x v="6"/>
    <x v="43"/>
    <n v="134"/>
  </r>
  <r>
    <x v="186"/>
    <x v="0"/>
    <x v="0"/>
    <x v="6"/>
    <x v="44"/>
    <n v="265956.38"/>
  </r>
  <r>
    <x v="186"/>
    <x v="0"/>
    <x v="0"/>
    <x v="6"/>
    <x v="60"/>
    <n v="103692.6"/>
  </r>
  <r>
    <x v="186"/>
    <x v="0"/>
    <x v="0"/>
    <x v="6"/>
    <x v="45"/>
    <n v="679645.88"/>
  </r>
  <r>
    <x v="186"/>
    <x v="0"/>
    <x v="0"/>
    <x v="6"/>
    <x v="46"/>
    <n v="76986.12"/>
  </r>
  <r>
    <x v="186"/>
    <x v="0"/>
    <x v="0"/>
    <x v="6"/>
    <x v="81"/>
    <n v="40301.5"/>
  </r>
  <r>
    <x v="186"/>
    <x v="0"/>
    <x v="0"/>
    <x v="7"/>
    <x v="43"/>
    <n v="31242.49"/>
  </r>
  <r>
    <x v="186"/>
    <x v="0"/>
    <x v="0"/>
    <x v="8"/>
    <x v="64"/>
    <n v="26564.94"/>
  </r>
  <r>
    <x v="186"/>
    <x v="0"/>
    <x v="0"/>
    <x v="8"/>
    <x v="48"/>
    <n v="27980.15"/>
  </r>
  <r>
    <x v="186"/>
    <x v="0"/>
    <x v="1"/>
    <x v="0"/>
    <x v="0"/>
    <n v="697545.43"/>
  </r>
  <r>
    <x v="186"/>
    <x v="0"/>
    <x v="1"/>
    <x v="2"/>
    <x v="1"/>
    <n v="48892.9"/>
  </r>
  <r>
    <x v="186"/>
    <x v="0"/>
    <x v="1"/>
    <x v="2"/>
    <x v="2"/>
    <n v="467198.01"/>
  </r>
  <r>
    <x v="186"/>
    <x v="0"/>
    <x v="1"/>
    <x v="2"/>
    <x v="3"/>
    <n v="655489.39"/>
  </r>
  <r>
    <x v="186"/>
    <x v="0"/>
    <x v="1"/>
    <x v="2"/>
    <x v="4"/>
    <n v="2060219.78"/>
  </r>
  <r>
    <x v="186"/>
    <x v="0"/>
    <x v="1"/>
    <x v="2"/>
    <x v="5"/>
    <n v="686910.95"/>
  </r>
  <r>
    <x v="186"/>
    <x v="0"/>
    <x v="1"/>
    <x v="3"/>
    <x v="1"/>
    <n v="733679.57"/>
  </r>
  <r>
    <x v="186"/>
    <x v="0"/>
    <x v="1"/>
    <x v="3"/>
    <x v="2"/>
    <n v="186246.12"/>
  </r>
  <r>
    <x v="186"/>
    <x v="0"/>
    <x v="1"/>
    <x v="3"/>
    <x v="3"/>
    <n v="310019.62"/>
  </r>
  <r>
    <x v="186"/>
    <x v="0"/>
    <x v="1"/>
    <x v="3"/>
    <x v="4"/>
    <n v="397412.38"/>
  </r>
  <r>
    <x v="186"/>
    <x v="0"/>
    <x v="1"/>
    <x v="3"/>
    <x v="5"/>
    <n v="179018.68"/>
  </r>
  <r>
    <x v="186"/>
    <x v="0"/>
    <x v="1"/>
    <x v="4"/>
    <x v="6"/>
    <n v="26.07"/>
  </r>
  <r>
    <x v="186"/>
    <x v="0"/>
    <x v="1"/>
    <x v="4"/>
    <x v="55"/>
    <n v="793.92"/>
  </r>
  <r>
    <x v="186"/>
    <x v="0"/>
    <x v="1"/>
    <x v="4"/>
    <x v="7"/>
    <n v="286745.33"/>
  </r>
  <r>
    <x v="186"/>
    <x v="0"/>
    <x v="1"/>
    <x v="4"/>
    <x v="8"/>
    <n v="133865.17000000001"/>
  </r>
  <r>
    <x v="186"/>
    <x v="0"/>
    <x v="1"/>
    <x v="4"/>
    <x v="9"/>
    <n v="464820.22"/>
  </r>
  <r>
    <x v="186"/>
    <x v="0"/>
    <x v="1"/>
    <x v="4"/>
    <x v="10"/>
    <n v="171304.07"/>
  </r>
  <r>
    <x v="186"/>
    <x v="0"/>
    <x v="1"/>
    <x v="4"/>
    <x v="11"/>
    <n v="11385.18"/>
  </r>
  <r>
    <x v="186"/>
    <x v="0"/>
    <x v="1"/>
    <x v="4"/>
    <x v="12"/>
    <n v="5023.21"/>
  </r>
  <r>
    <x v="186"/>
    <x v="0"/>
    <x v="1"/>
    <x v="4"/>
    <x v="13"/>
    <n v="12837.61"/>
  </r>
  <r>
    <x v="186"/>
    <x v="0"/>
    <x v="1"/>
    <x v="4"/>
    <x v="14"/>
    <n v="34225.019999999997"/>
  </r>
  <r>
    <x v="186"/>
    <x v="0"/>
    <x v="1"/>
    <x v="4"/>
    <x v="15"/>
    <n v="63033.42"/>
  </r>
  <r>
    <x v="186"/>
    <x v="0"/>
    <x v="1"/>
    <x v="4"/>
    <x v="16"/>
    <n v="163178.09"/>
  </r>
  <r>
    <x v="186"/>
    <x v="0"/>
    <x v="1"/>
    <x v="5"/>
    <x v="18"/>
    <n v="180248.89"/>
  </r>
  <r>
    <x v="186"/>
    <x v="0"/>
    <x v="1"/>
    <x v="5"/>
    <x v="19"/>
    <n v="582.24"/>
  </r>
  <r>
    <x v="186"/>
    <x v="0"/>
    <x v="1"/>
    <x v="5"/>
    <x v="21"/>
    <n v="7510.41"/>
  </r>
  <r>
    <x v="186"/>
    <x v="0"/>
    <x v="1"/>
    <x v="5"/>
    <x v="22"/>
    <n v="220741.54"/>
  </r>
  <r>
    <x v="186"/>
    <x v="0"/>
    <x v="1"/>
    <x v="6"/>
    <x v="23"/>
    <n v="1524.33"/>
  </r>
  <r>
    <x v="186"/>
    <x v="0"/>
    <x v="1"/>
    <x v="6"/>
    <x v="25"/>
    <n v="1120"/>
  </r>
  <r>
    <x v="186"/>
    <x v="0"/>
    <x v="1"/>
    <x v="6"/>
    <x v="26"/>
    <n v="10125.49"/>
  </r>
  <r>
    <x v="186"/>
    <x v="0"/>
    <x v="1"/>
    <x v="6"/>
    <x v="27"/>
    <n v="25856.14"/>
  </r>
  <r>
    <x v="186"/>
    <x v="0"/>
    <x v="1"/>
    <x v="6"/>
    <x v="30"/>
    <n v="74803.95"/>
  </r>
  <r>
    <x v="186"/>
    <x v="0"/>
    <x v="1"/>
    <x v="6"/>
    <x v="34"/>
    <n v="3759.13"/>
  </r>
  <r>
    <x v="186"/>
    <x v="0"/>
    <x v="1"/>
    <x v="6"/>
    <x v="35"/>
    <n v="34587.730000000003"/>
  </r>
  <r>
    <x v="186"/>
    <x v="0"/>
    <x v="1"/>
    <x v="6"/>
    <x v="36"/>
    <n v="19807.2"/>
  </r>
  <r>
    <x v="186"/>
    <x v="0"/>
    <x v="1"/>
    <x v="6"/>
    <x v="38"/>
    <n v="113273.43"/>
  </r>
  <r>
    <x v="186"/>
    <x v="0"/>
    <x v="1"/>
    <x v="6"/>
    <x v="43"/>
    <n v="882"/>
  </r>
  <r>
    <x v="186"/>
    <x v="0"/>
    <x v="1"/>
    <x v="6"/>
    <x v="46"/>
    <n v="12293.43"/>
  </r>
  <r>
    <x v="186"/>
    <x v="0"/>
    <x v="1"/>
    <x v="7"/>
    <x v="43"/>
    <n v="119374.92"/>
  </r>
  <r>
    <x v="186"/>
    <x v="0"/>
    <x v="1"/>
    <x v="8"/>
    <x v="62"/>
    <n v="7758.48"/>
  </r>
  <r>
    <x v="186"/>
    <x v="0"/>
    <x v="1"/>
    <x v="8"/>
    <x v="48"/>
    <n v="16851.650000000001"/>
  </r>
  <r>
    <x v="187"/>
    <x v="0"/>
    <x v="0"/>
    <x v="0"/>
    <x v="0"/>
    <n v="86668.64"/>
  </r>
  <r>
    <x v="187"/>
    <x v="0"/>
    <x v="0"/>
    <x v="1"/>
    <x v="0"/>
    <n v="-1064854.48"/>
  </r>
  <r>
    <x v="187"/>
    <x v="0"/>
    <x v="0"/>
    <x v="2"/>
    <x v="1"/>
    <n v="47881252.520000003"/>
  </r>
  <r>
    <x v="187"/>
    <x v="0"/>
    <x v="0"/>
    <x v="2"/>
    <x v="2"/>
    <n v="807812.63"/>
  </r>
  <r>
    <x v="187"/>
    <x v="0"/>
    <x v="0"/>
    <x v="2"/>
    <x v="3"/>
    <n v="432676.43"/>
  </r>
  <r>
    <x v="187"/>
    <x v="0"/>
    <x v="0"/>
    <x v="2"/>
    <x v="4"/>
    <n v="2446823.12"/>
  </r>
  <r>
    <x v="187"/>
    <x v="0"/>
    <x v="0"/>
    <x v="2"/>
    <x v="5"/>
    <n v="1372028.28"/>
  </r>
  <r>
    <x v="187"/>
    <x v="0"/>
    <x v="0"/>
    <x v="2"/>
    <x v="54"/>
    <n v="528480"/>
  </r>
  <r>
    <x v="187"/>
    <x v="0"/>
    <x v="0"/>
    <x v="3"/>
    <x v="1"/>
    <n v="15437795.52"/>
  </r>
  <r>
    <x v="187"/>
    <x v="0"/>
    <x v="0"/>
    <x v="3"/>
    <x v="2"/>
    <n v="438170.06"/>
  </r>
  <r>
    <x v="187"/>
    <x v="0"/>
    <x v="0"/>
    <x v="3"/>
    <x v="3"/>
    <n v="668858.07999999996"/>
  </r>
  <r>
    <x v="187"/>
    <x v="0"/>
    <x v="0"/>
    <x v="3"/>
    <x v="4"/>
    <n v="12150"/>
  </r>
  <r>
    <x v="187"/>
    <x v="0"/>
    <x v="0"/>
    <x v="3"/>
    <x v="5"/>
    <n v="409158.40000000002"/>
  </r>
  <r>
    <x v="187"/>
    <x v="0"/>
    <x v="0"/>
    <x v="4"/>
    <x v="6"/>
    <n v="36320.199999999997"/>
  </r>
  <r>
    <x v="187"/>
    <x v="0"/>
    <x v="0"/>
    <x v="4"/>
    <x v="55"/>
    <n v="25343.73"/>
  </r>
  <r>
    <x v="187"/>
    <x v="0"/>
    <x v="0"/>
    <x v="4"/>
    <x v="7"/>
    <n v="3831581.98"/>
  </r>
  <r>
    <x v="187"/>
    <x v="0"/>
    <x v="0"/>
    <x v="4"/>
    <x v="8"/>
    <n v="1247995.1499999999"/>
  </r>
  <r>
    <x v="187"/>
    <x v="0"/>
    <x v="0"/>
    <x v="4"/>
    <x v="9"/>
    <n v="7641512.9900000002"/>
  </r>
  <r>
    <x v="187"/>
    <x v="0"/>
    <x v="0"/>
    <x v="4"/>
    <x v="10"/>
    <n v="2083309.84"/>
  </r>
  <r>
    <x v="187"/>
    <x v="0"/>
    <x v="0"/>
    <x v="4"/>
    <x v="11"/>
    <n v="194297.49"/>
  </r>
  <r>
    <x v="187"/>
    <x v="0"/>
    <x v="0"/>
    <x v="4"/>
    <x v="12"/>
    <n v="54577.04"/>
  </r>
  <r>
    <x v="187"/>
    <x v="0"/>
    <x v="0"/>
    <x v="4"/>
    <x v="13"/>
    <n v="223144.1"/>
  </r>
  <r>
    <x v="187"/>
    <x v="0"/>
    <x v="0"/>
    <x v="4"/>
    <x v="14"/>
    <n v="394971.14"/>
  </r>
  <r>
    <x v="187"/>
    <x v="0"/>
    <x v="0"/>
    <x v="4"/>
    <x v="15"/>
    <n v="6184178.4100000001"/>
  </r>
  <r>
    <x v="187"/>
    <x v="0"/>
    <x v="0"/>
    <x v="4"/>
    <x v="16"/>
    <n v="4408788.82"/>
  </r>
  <r>
    <x v="187"/>
    <x v="0"/>
    <x v="0"/>
    <x v="5"/>
    <x v="18"/>
    <n v="1871475.27"/>
  </r>
  <r>
    <x v="187"/>
    <x v="0"/>
    <x v="0"/>
    <x v="5"/>
    <x v="19"/>
    <n v="217385.23"/>
  </r>
  <r>
    <x v="187"/>
    <x v="0"/>
    <x v="0"/>
    <x v="5"/>
    <x v="20"/>
    <n v="1222219.56"/>
  </r>
  <r>
    <x v="187"/>
    <x v="0"/>
    <x v="0"/>
    <x v="5"/>
    <x v="21"/>
    <n v="754245.12"/>
  </r>
  <r>
    <x v="187"/>
    <x v="0"/>
    <x v="0"/>
    <x v="5"/>
    <x v="22"/>
    <n v="536516.13"/>
  </r>
  <r>
    <x v="187"/>
    <x v="0"/>
    <x v="0"/>
    <x v="6"/>
    <x v="23"/>
    <n v="78970.3"/>
  </r>
  <r>
    <x v="187"/>
    <x v="0"/>
    <x v="0"/>
    <x v="6"/>
    <x v="24"/>
    <n v="57897"/>
  </r>
  <r>
    <x v="187"/>
    <x v="0"/>
    <x v="0"/>
    <x v="6"/>
    <x v="25"/>
    <n v="36463.089999999997"/>
  </r>
  <r>
    <x v="187"/>
    <x v="0"/>
    <x v="0"/>
    <x v="6"/>
    <x v="27"/>
    <n v="1197312.05"/>
  </r>
  <r>
    <x v="187"/>
    <x v="0"/>
    <x v="0"/>
    <x v="6"/>
    <x v="28"/>
    <n v="35281.199999999997"/>
  </r>
  <r>
    <x v="187"/>
    <x v="0"/>
    <x v="0"/>
    <x v="6"/>
    <x v="29"/>
    <n v="35249.71"/>
  </r>
  <r>
    <x v="187"/>
    <x v="0"/>
    <x v="0"/>
    <x v="6"/>
    <x v="50"/>
    <n v="56212.5"/>
  </r>
  <r>
    <x v="187"/>
    <x v="0"/>
    <x v="0"/>
    <x v="6"/>
    <x v="30"/>
    <n v="27506.5"/>
  </r>
  <r>
    <x v="187"/>
    <x v="0"/>
    <x v="0"/>
    <x v="6"/>
    <x v="31"/>
    <n v="644886.05000000005"/>
  </r>
  <r>
    <x v="187"/>
    <x v="0"/>
    <x v="0"/>
    <x v="6"/>
    <x v="32"/>
    <n v="50946.79"/>
  </r>
  <r>
    <x v="187"/>
    <x v="0"/>
    <x v="0"/>
    <x v="6"/>
    <x v="33"/>
    <n v="624020.97"/>
  </r>
  <r>
    <x v="187"/>
    <x v="0"/>
    <x v="0"/>
    <x v="6"/>
    <x v="34"/>
    <n v="227365.92"/>
  </r>
  <r>
    <x v="187"/>
    <x v="0"/>
    <x v="0"/>
    <x v="6"/>
    <x v="35"/>
    <n v="273445.17"/>
  </r>
  <r>
    <x v="187"/>
    <x v="0"/>
    <x v="0"/>
    <x v="6"/>
    <x v="36"/>
    <n v="50077.57"/>
  </r>
  <r>
    <x v="187"/>
    <x v="0"/>
    <x v="0"/>
    <x v="6"/>
    <x v="59"/>
    <n v="3701.62"/>
  </r>
  <r>
    <x v="187"/>
    <x v="0"/>
    <x v="0"/>
    <x v="6"/>
    <x v="51"/>
    <n v="7615.13"/>
  </r>
  <r>
    <x v="187"/>
    <x v="0"/>
    <x v="0"/>
    <x v="6"/>
    <x v="66"/>
    <n v="21432.6"/>
  </r>
  <r>
    <x v="187"/>
    <x v="0"/>
    <x v="0"/>
    <x v="6"/>
    <x v="52"/>
    <n v="9586"/>
  </r>
  <r>
    <x v="187"/>
    <x v="0"/>
    <x v="0"/>
    <x v="6"/>
    <x v="67"/>
    <n v="236379.1"/>
  </r>
  <r>
    <x v="187"/>
    <x v="0"/>
    <x v="0"/>
    <x v="6"/>
    <x v="37"/>
    <n v="1163825"/>
  </r>
  <r>
    <x v="187"/>
    <x v="0"/>
    <x v="0"/>
    <x v="6"/>
    <x v="38"/>
    <n v="597915.72"/>
  </r>
  <r>
    <x v="187"/>
    <x v="0"/>
    <x v="0"/>
    <x v="6"/>
    <x v="39"/>
    <n v="1855.37"/>
  </r>
  <r>
    <x v="187"/>
    <x v="0"/>
    <x v="0"/>
    <x v="6"/>
    <x v="40"/>
    <n v="290981.43"/>
  </r>
  <r>
    <x v="187"/>
    <x v="0"/>
    <x v="0"/>
    <x v="6"/>
    <x v="41"/>
    <n v="2135334.0699999998"/>
  </r>
  <r>
    <x v="187"/>
    <x v="0"/>
    <x v="0"/>
    <x v="6"/>
    <x v="42"/>
    <n v="766208.35"/>
  </r>
  <r>
    <x v="187"/>
    <x v="0"/>
    <x v="0"/>
    <x v="6"/>
    <x v="43"/>
    <n v="119471.88"/>
  </r>
  <r>
    <x v="187"/>
    <x v="0"/>
    <x v="0"/>
    <x v="6"/>
    <x v="44"/>
    <n v="473859.08"/>
  </r>
  <r>
    <x v="187"/>
    <x v="0"/>
    <x v="0"/>
    <x v="6"/>
    <x v="60"/>
    <n v="350420.32"/>
  </r>
  <r>
    <x v="187"/>
    <x v="0"/>
    <x v="0"/>
    <x v="6"/>
    <x v="45"/>
    <n v="1102791.8799999999"/>
  </r>
  <r>
    <x v="187"/>
    <x v="0"/>
    <x v="0"/>
    <x v="6"/>
    <x v="46"/>
    <n v="199963.64"/>
  </r>
  <r>
    <x v="187"/>
    <x v="0"/>
    <x v="0"/>
    <x v="6"/>
    <x v="77"/>
    <n v="1144.8"/>
  </r>
  <r>
    <x v="187"/>
    <x v="0"/>
    <x v="0"/>
    <x v="7"/>
    <x v="43"/>
    <n v="44788.81"/>
  </r>
  <r>
    <x v="187"/>
    <x v="0"/>
    <x v="0"/>
    <x v="8"/>
    <x v="62"/>
    <n v="33140.89"/>
  </r>
  <r>
    <x v="187"/>
    <x v="0"/>
    <x v="0"/>
    <x v="8"/>
    <x v="63"/>
    <n v="256252.89"/>
  </r>
  <r>
    <x v="187"/>
    <x v="0"/>
    <x v="0"/>
    <x v="8"/>
    <x v="47"/>
    <n v="15797.13"/>
  </r>
  <r>
    <x v="187"/>
    <x v="0"/>
    <x v="0"/>
    <x v="8"/>
    <x v="48"/>
    <n v="104687.53"/>
  </r>
  <r>
    <x v="187"/>
    <x v="0"/>
    <x v="1"/>
    <x v="0"/>
    <x v="0"/>
    <n v="978185.84"/>
  </r>
  <r>
    <x v="187"/>
    <x v="0"/>
    <x v="1"/>
    <x v="2"/>
    <x v="1"/>
    <n v="3885841.72"/>
  </r>
  <r>
    <x v="187"/>
    <x v="0"/>
    <x v="1"/>
    <x v="2"/>
    <x v="2"/>
    <n v="34321.57"/>
  </r>
  <r>
    <x v="187"/>
    <x v="0"/>
    <x v="1"/>
    <x v="2"/>
    <x v="3"/>
    <n v="28962.3"/>
  </r>
  <r>
    <x v="187"/>
    <x v="0"/>
    <x v="1"/>
    <x v="2"/>
    <x v="4"/>
    <n v="3546831.82"/>
  </r>
  <r>
    <x v="187"/>
    <x v="0"/>
    <x v="1"/>
    <x v="2"/>
    <x v="5"/>
    <n v="238593.98"/>
  </r>
  <r>
    <x v="187"/>
    <x v="0"/>
    <x v="1"/>
    <x v="3"/>
    <x v="1"/>
    <n v="2409038.2000000002"/>
  </r>
  <r>
    <x v="187"/>
    <x v="0"/>
    <x v="1"/>
    <x v="3"/>
    <x v="2"/>
    <n v="100931.67"/>
  </r>
  <r>
    <x v="187"/>
    <x v="0"/>
    <x v="1"/>
    <x v="3"/>
    <x v="3"/>
    <n v="501060.25"/>
  </r>
  <r>
    <x v="187"/>
    <x v="0"/>
    <x v="1"/>
    <x v="3"/>
    <x v="4"/>
    <n v="931606.04"/>
  </r>
  <r>
    <x v="187"/>
    <x v="0"/>
    <x v="1"/>
    <x v="3"/>
    <x v="5"/>
    <n v="79449.5"/>
  </r>
  <r>
    <x v="187"/>
    <x v="0"/>
    <x v="1"/>
    <x v="4"/>
    <x v="6"/>
    <n v="5176.33"/>
  </r>
  <r>
    <x v="187"/>
    <x v="0"/>
    <x v="1"/>
    <x v="4"/>
    <x v="55"/>
    <n v="3698.9"/>
  </r>
  <r>
    <x v="187"/>
    <x v="0"/>
    <x v="1"/>
    <x v="4"/>
    <x v="7"/>
    <n v="753473.91"/>
  </r>
  <r>
    <x v="187"/>
    <x v="0"/>
    <x v="1"/>
    <x v="4"/>
    <x v="8"/>
    <n v="279853.75"/>
  </r>
  <r>
    <x v="187"/>
    <x v="0"/>
    <x v="1"/>
    <x v="4"/>
    <x v="9"/>
    <n v="1523743.54"/>
  </r>
  <r>
    <x v="187"/>
    <x v="0"/>
    <x v="1"/>
    <x v="4"/>
    <x v="10"/>
    <n v="479870.29"/>
  </r>
  <r>
    <x v="187"/>
    <x v="0"/>
    <x v="1"/>
    <x v="4"/>
    <x v="11"/>
    <n v="17277.48"/>
  </r>
  <r>
    <x v="187"/>
    <x v="0"/>
    <x v="1"/>
    <x v="4"/>
    <x v="12"/>
    <n v="11013.72"/>
  </r>
  <r>
    <x v="187"/>
    <x v="0"/>
    <x v="1"/>
    <x v="4"/>
    <x v="13"/>
    <n v="17110.11"/>
  </r>
  <r>
    <x v="187"/>
    <x v="0"/>
    <x v="1"/>
    <x v="4"/>
    <x v="14"/>
    <n v="81144.27"/>
  </r>
  <r>
    <x v="187"/>
    <x v="0"/>
    <x v="1"/>
    <x v="4"/>
    <x v="15"/>
    <n v="1161856.67"/>
  </r>
  <r>
    <x v="187"/>
    <x v="0"/>
    <x v="1"/>
    <x v="4"/>
    <x v="16"/>
    <n v="678276.43"/>
  </r>
  <r>
    <x v="187"/>
    <x v="0"/>
    <x v="1"/>
    <x v="5"/>
    <x v="18"/>
    <n v="252564.25"/>
  </r>
  <r>
    <x v="187"/>
    <x v="0"/>
    <x v="1"/>
    <x v="5"/>
    <x v="20"/>
    <n v="65006.47"/>
  </r>
  <r>
    <x v="187"/>
    <x v="0"/>
    <x v="1"/>
    <x v="5"/>
    <x v="21"/>
    <n v="1800.51"/>
  </r>
  <r>
    <x v="187"/>
    <x v="0"/>
    <x v="1"/>
    <x v="5"/>
    <x v="22"/>
    <n v="42182.19"/>
  </r>
  <r>
    <x v="187"/>
    <x v="0"/>
    <x v="1"/>
    <x v="6"/>
    <x v="23"/>
    <n v="1105"/>
  </r>
  <r>
    <x v="187"/>
    <x v="0"/>
    <x v="1"/>
    <x v="6"/>
    <x v="27"/>
    <n v="213639.29"/>
  </r>
  <r>
    <x v="187"/>
    <x v="0"/>
    <x v="1"/>
    <x v="6"/>
    <x v="30"/>
    <n v="125"/>
  </r>
  <r>
    <x v="187"/>
    <x v="0"/>
    <x v="1"/>
    <x v="6"/>
    <x v="31"/>
    <n v="46926"/>
  </r>
  <r>
    <x v="187"/>
    <x v="0"/>
    <x v="1"/>
    <x v="6"/>
    <x v="33"/>
    <n v="34596.370000000003"/>
  </r>
  <r>
    <x v="187"/>
    <x v="0"/>
    <x v="1"/>
    <x v="6"/>
    <x v="34"/>
    <n v="250"/>
  </r>
  <r>
    <x v="187"/>
    <x v="0"/>
    <x v="1"/>
    <x v="6"/>
    <x v="35"/>
    <n v="10328.99"/>
  </r>
  <r>
    <x v="187"/>
    <x v="0"/>
    <x v="1"/>
    <x v="6"/>
    <x v="58"/>
    <n v="1363.17"/>
  </r>
  <r>
    <x v="187"/>
    <x v="0"/>
    <x v="1"/>
    <x v="6"/>
    <x v="66"/>
    <n v="9256.2900000000009"/>
  </r>
  <r>
    <x v="187"/>
    <x v="0"/>
    <x v="1"/>
    <x v="6"/>
    <x v="67"/>
    <n v="71041.03"/>
  </r>
  <r>
    <x v="187"/>
    <x v="0"/>
    <x v="1"/>
    <x v="6"/>
    <x v="38"/>
    <n v="4721.32"/>
  </r>
  <r>
    <x v="187"/>
    <x v="0"/>
    <x v="1"/>
    <x v="6"/>
    <x v="40"/>
    <n v="781.65"/>
  </r>
  <r>
    <x v="187"/>
    <x v="0"/>
    <x v="1"/>
    <x v="6"/>
    <x v="42"/>
    <n v="29557.119999999999"/>
  </r>
  <r>
    <x v="187"/>
    <x v="0"/>
    <x v="1"/>
    <x v="6"/>
    <x v="43"/>
    <n v="125"/>
  </r>
  <r>
    <x v="187"/>
    <x v="0"/>
    <x v="1"/>
    <x v="6"/>
    <x v="60"/>
    <n v="33305.370000000003"/>
  </r>
  <r>
    <x v="187"/>
    <x v="0"/>
    <x v="1"/>
    <x v="6"/>
    <x v="46"/>
    <n v="39522.550000000003"/>
  </r>
  <r>
    <x v="187"/>
    <x v="0"/>
    <x v="1"/>
    <x v="7"/>
    <x v="43"/>
    <n v="83.52"/>
  </r>
  <r>
    <x v="188"/>
    <x v="0"/>
    <x v="0"/>
    <x v="1"/>
    <x v="0"/>
    <n v="-148728.79999999999"/>
  </r>
  <r>
    <x v="188"/>
    <x v="0"/>
    <x v="0"/>
    <x v="2"/>
    <x v="1"/>
    <n v="7665695.29"/>
  </r>
  <r>
    <x v="188"/>
    <x v="0"/>
    <x v="0"/>
    <x v="2"/>
    <x v="2"/>
    <n v="181584.92"/>
  </r>
  <r>
    <x v="188"/>
    <x v="0"/>
    <x v="0"/>
    <x v="2"/>
    <x v="3"/>
    <n v="228393.12"/>
  </r>
  <r>
    <x v="188"/>
    <x v="0"/>
    <x v="0"/>
    <x v="2"/>
    <x v="5"/>
    <n v="152011.81"/>
  </r>
  <r>
    <x v="188"/>
    <x v="0"/>
    <x v="0"/>
    <x v="3"/>
    <x v="1"/>
    <n v="3397171.95"/>
  </r>
  <r>
    <x v="188"/>
    <x v="0"/>
    <x v="0"/>
    <x v="3"/>
    <x v="2"/>
    <n v="114741.23"/>
  </r>
  <r>
    <x v="188"/>
    <x v="0"/>
    <x v="0"/>
    <x v="3"/>
    <x v="3"/>
    <n v="118592.06"/>
  </r>
  <r>
    <x v="188"/>
    <x v="0"/>
    <x v="0"/>
    <x v="3"/>
    <x v="4"/>
    <n v="2386.4299999999998"/>
  </r>
  <r>
    <x v="188"/>
    <x v="0"/>
    <x v="0"/>
    <x v="3"/>
    <x v="5"/>
    <n v="192937.55"/>
  </r>
  <r>
    <x v="188"/>
    <x v="0"/>
    <x v="0"/>
    <x v="4"/>
    <x v="6"/>
    <n v="1076331.5"/>
  </r>
  <r>
    <x v="188"/>
    <x v="0"/>
    <x v="0"/>
    <x v="4"/>
    <x v="55"/>
    <n v="6378.82"/>
  </r>
  <r>
    <x v="188"/>
    <x v="0"/>
    <x v="0"/>
    <x v="4"/>
    <x v="7"/>
    <n v="613108.18000000005"/>
  </r>
  <r>
    <x v="188"/>
    <x v="0"/>
    <x v="0"/>
    <x v="4"/>
    <x v="8"/>
    <n v="285581.38"/>
  </r>
  <r>
    <x v="188"/>
    <x v="0"/>
    <x v="0"/>
    <x v="4"/>
    <x v="9"/>
    <n v="1238192.58"/>
  </r>
  <r>
    <x v="188"/>
    <x v="0"/>
    <x v="0"/>
    <x v="4"/>
    <x v="10"/>
    <n v="450603.15"/>
  </r>
  <r>
    <x v="188"/>
    <x v="0"/>
    <x v="0"/>
    <x v="4"/>
    <x v="11"/>
    <n v="22426.85"/>
  </r>
  <r>
    <x v="188"/>
    <x v="0"/>
    <x v="0"/>
    <x v="4"/>
    <x v="12"/>
    <n v="617.78"/>
  </r>
  <r>
    <x v="188"/>
    <x v="0"/>
    <x v="0"/>
    <x v="4"/>
    <x v="13"/>
    <n v="38026.870000000003"/>
  </r>
  <r>
    <x v="188"/>
    <x v="0"/>
    <x v="0"/>
    <x v="4"/>
    <x v="14"/>
    <n v="75491.259999999995"/>
  </r>
  <r>
    <x v="188"/>
    <x v="0"/>
    <x v="0"/>
    <x v="4"/>
    <x v="16"/>
    <n v="1074602.29"/>
  </r>
  <r>
    <x v="188"/>
    <x v="0"/>
    <x v="0"/>
    <x v="4"/>
    <x v="56"/>
    <n v="157"/>
  </r>
  <r>
    <x v="188"/>
    <x v="0"/>
    <x v="0"/>
    <x v="5"/>
    <x v="18"/>
    <n v="401821.99"/>
  </r>
  <r>
    <x v="188"/>
    <x v="0"/>
    <x v="0"/>
    <x v="5"/>
    <x v="20"/>
    <n v="121577.96"/>
  </r>
  <r>
    <x v="188"/>
    <x v="0"/>
    <x v="0"/>
    <x v="5"/>
    <x v="21"/>
    <n v="77406.16"/>
  </r>
  <r>
    <x v="188"/>
    <x v="0"/>
    <x v="0"/>
    <x v="5"/>
    <x v="22"/>
    <n v="34667.019999999997"/>
  </r>
  <r>
    <x v="188"/>
    <x v="0"/>
    <x v="0"/>
    <x v="6"/>
    <x v="23"/>
    <n v="236273.78"/>
  </r>
  <r>
    <x v="188"/>
    <x v="0"/>
    <x v="0"/>
    <x v="6"/>
    <x v="24"/>
    <n v="16211"/>
  </r>
  <r>
    <x v="188"/>
    <x v="0"/>
    <x v="0"/>
    <x v="6"/>
    <x v="49"/>
    <n v="19858.32"/>
  </r>
  <r>
    <x v="188"/>
    <x v="0"/>
    <x v="0"/>
    <x v="6"/>
    <x v="57"/>
    <n v="85967.4"/>
  </r>
  <r>
    <x v="188"/>
    <x v="0"/>
    <x v="0"/>
    <x v="6"/>
    <x v="26"/>
    <n v="6173.03"/>
  </r>
  <r>
    <x v="188"/>
    <x v="0"/>
    <x v="0"/>
    <x v="6"/>
    <x v="27"/>
    <n v="61391.13"/>
  </r>
  <r>
    <x v="188"/>
    <x v="0"/>
    <x v="0"/>
    <x v="6"/>
    <x v="28"/>
    <n v="10609.5"/>
  </r>
  <r>
    <x v="188"/>
    <x v="0"/>
    <x v="0"/>
    <x v="6"/>
    <x v="29"/>
    <n v="10688.78"/>
  </r>
  <r>
    <x v="188"/>
    <x v="0"/>
    <x v="0"/>
    <x v="6"/>
    <x v="33"/>
    <n v="127404.08"/>
  </r>
  <r>
    <x v="188"/>
    <x v="0"/>
    <x v="0"/>
    <x v="6"/>
    <x v="34"/>
    <n v="41403.339999999997"/>
  </r>
  <r>
    <x v="188"/>
    <x v="0"/>
    <x v="0"/>
    <x v="6"/>
    <x v="35"/>
    <n v="227840.86"/>
  </r>
  <r>
    <x v="188"/>
    <x v="0"/>
    <x v="0"/>
    <x v="6"/>
    <x v="36"/>
    <n v="130.07"/>
  </r>
  <r>
    <x v="188"/>
    <x v="0"/>
    <x v="0"/>
    <x v="6"/>
    <x v="59"/>
    <n v="2767.46"/>
  </r>
  <r>
    <x v="188"/>
    <x v="0"/>
    <x v="0"/>
    <x v="6"/>
    <x v="37"/>
    <n v="215087.72"/>
  </r>
  <r>
    <x v="188"/>
    <x v="0"/>
    <x v="0"/>
    <x v="6"/>
    <x v="38"/>
    <n v="192564.21"/>
  </r>
  <r>
    <x v="188"/>
    <x v="0"/>
    <x v="0"/>
    <x v="6"/>
    <x v="39"/>
    <n v="125.12"/>
  </r>
  <r>
    <x v="188"/>
    <x v="0"/>
    <x v="0"/>
    <x v="6"/>
    <x v="42"/>
    <n v="54557"/>
  </r>
  <r>
    <x v="188"/>
    <x v="0"/>
    <x v="0"/>
    <x v="6"/>
    <x v="44"/>
    <n v="61755.97"/>
  </r>
  <r>
    <x v="188"/>
    <x v="0"/>
    <x v="0"/>
    <x v="6"/>
    <x v="60"/>
    <n v="45959.67"/>
  </r>
  <r>
    <x v="188"/>
    <x v="0"/>
    <x v="0"/>
    <x v="6"/>
    <x v="45"/>
    <n v="201247.2"/>
  </r>
  <r>
    <x v="188"/>
    <x v="0"/>
    <x v="0"/>
    <x v="6"/>
    <x v="46"/>
    <n v="525"/>
  </r>
  <r>
    <x v="188"/>
    <x v="0"/>
    <x v="0"/>
    <x v="7"/>
    <x v="43"/>
    <n v="7255.48"/>
  </r>
  <r>
    <x v="188"/>
    <x v="0"/>
    <x v="0"/>
    <x v="8"/>
    <x v="47"/>
    <n v="53370.47"/>
  </r>
  <r>
    <x v="188"/>
    <x v="0"/>
    <x v="1"/>
    <x v="0"/>
    <x v="0"/>
    <n v="148728.79999999999"/>
  </r>
  <r>
    <x v="188"/>
    <x v="0"/>
    <x v="1"/>
    <x v="2"/>
    <x v="1"/>
    <n v="719200.71"/>
  </r>
  <r>
    <x v="188"/>
    <x v="0"/>
    <x v="1"/>
    <x v="2"/>
    <x v="2"/>
    <n v="764.62"/>
  </r>
  <r>
    <x v="188"/>
    <x v="0"/>
    <x v="1"/>
    <x v="2"/>
    <x v="3"/>
    <n v="1385947.04"/>
  </r>
  <r>
    <x v="188"/>
    <x v="0"/>
    <x v="1"/>
    <x v="2"/>
    <x v="4"/>
    <n v="6291.68"/>
  </r>
  <r>
    <x v="188"/>
    <x v="0"/>
    <x v="1"/>
    <x v="2"/>
    <x v="5"/>
    <n v="79693.679999999993"/>
  </r>
  <r>
    <x v="188"/>
    <x v="0"/>
    <x v="1"/>
    <x v="3"/>
    <x v="1"/>
    <n v="554418.72"/>
  </r>
  <r>
    <x v="188"/>
    <x v="0"/>
    <x v="1"/>
    <x v="3"/>
    <x v="2"/>
    <n v="1457.9"/>
  </r>
  <r>
    <x v="188"/>
    <x v="0"/>
    <x v="1"/>
    <x v="3"/>
    <x v="3"/>
    <n v="115748.94"/>
  </r>
  <r>
    <x v="188"/>
    <x v="0"/>
    <x v="1"/>
    <x v="3"/>
    <x v="5"/>
    <n v="31156.7"/>
  </r>
  <r>
    <x v="188"/>
    <x v="0"/>
    <x v="1"/>
    <x v="4"/>
    <x v="6"/>
    <n v="119809.09"/>
  </r>
  <r>
    <x v="188"/>
    <x v="0"/>
    <x v="1"/>
    <x v="4"/>
    <x v="55"/>
    <n v="2024.37"/>
  </r>
  <r>
    <x v="188"/>
    <x v="0"/>
    <x v="1"/>
    <x v="4"/>
    <x v="7"/>
    <n v="163682.68"/>
  </r>
  <r>
    <x v="188"/>
    <x v="0"/>
    <x v="1"/>
    <x v="4"/>
    <x v="8"/>
    <n v="52674.39"/>
  </r>
  <r>
    <x v="188"/>
    <x v="0"/>
    <x v="1"/>
    <x v="4"/>
    <x v="9"/>
    <n v="327851.69"/>
  </r>
  <r>
    <x v="188"/>
    <x v="0"/>
    <x v="1"/>
    <x v="4"/>
    <x v="10"/>
    <n v="94828.44"/>
  </r>
  <r>
    <x v="188"/>
    <x v="0"/>
    <x v="1"/>
    <x v="4"/>
    <x v="74"/>
    <n v="589.38"/>
  </r>
  <r>
    <x v="188"/>
    <x v="0"/>
    <x v="1"/>
    <x v="4"/>
    <x v="11"/>
    <n v="103.7"/>
  </r>
  <r>
    <x v="188"/>
    <x v="0"/>
    <x v="1"/>
    <x v="4"/>
    <x v="12"/>
    <n v="32.06"/>
  </r>
  <r>
    <x v="188"/>
    <x v="0"/>
    <x v="1"/>
    <x v="4"/>
    <x v="13"/>
    <n v="7942.55"/>
  </r>
  <r>
    <x v="188"/>
    <x v="0"/>
    <x v="1"/>
    <x v="4"/>
    <x v="14"/>
    <n v="9094.36"/>
  </r>
  <r>
    <x v="188"/>
    <x v="0"/>
    <x v="1"/>
    <x v="4"/>
    <x v="16"/>
    <n v="125984.81"/>
  </r>
  <r>
    <x v="188"/>
    <x v="0"/>
    <x v="1"/>
    <x v="4"/>
    <x v="56"/>
    <n v="187.41"/>
  </r>
  <r>
    <x v="188"/>
    <x v="0"/>
    <x v="1"/>
    <x v="5"/>
    <x v="18"/>
    <n v="80376.09"/>
  </r>
  <r>
    <x v="188"/>
    <x v="0"/>
    <x v="1"/>
    <x v="5"/>
    <x v="21"/>
    <n v="4931.75"/>
  </r>
  <r>
    <x v="188"/>
    <x v="0"/>
    <x v="1"/>
    <x v="5"/>
    <x v="22"/>
    <n v="3017.65"/>
  </r>
  <r>
    <x v="188"/>
    <x v="0"/>
    <x v="1"/>
    <x v="6"/>
    <x v="23"/>
    <n v="185507.18"/>
  </r>
  <r>
    <x v="188"/>
    <x v="0"/>
    <x v="1"/>
    <x v="6"/>
    <x v="25"/>
    <n v="635605.80000000005"/>
  </r>
  <r>
    <x v="188"/>
    <x v="0"/>
    <x v="1"/>
    <x v="6"/>
    <x v="57"/>
    <n v="410908.63"/>
  </r>
  <r>
    <x v="188"/>
    <x v="0"/>
    <x v="1"/>
    <x v="6"/>
    <x v="26"/>
    <n v="2982.4"/>
  </r>
  <r>
    <x v="188"/>
    <x v="0"/>
    <x v="1"/>
    <x v="6"/>
    <x v="27"/>
    <n v="58618.17"/>
  </r>
  <r>
    <x v="188"/>
    <x v="0"/>
    <x v="1"/>
    <x v="6"/>
    <x v="35"/>
    <n v="2834.9"/>
  </r>
  <r>
    <x v="188"/>
    <x v="0"/>
    <x v="1"/>
    <x v="6"/>
    <x v="38"/>
    <n v="260224.4"/>
  </r>
  <r>
    <x v="188"/>
    <x v="0"/>
    <x v="1"/>
    <x v="6"/>
    <x v="42"/>
    <n v="23461"/>
  </r>
  <r>
    <x v="188"/>
    <x v="0"/>
    <x v="1"/>
    <x v="6"/>
    <x v="46"/>
    <n v="21045.02"/>
  </r>
  <r>
    <x v="188"/>
    <x v="0"/>
    <x v="1"/>
    <x v="7"/>
    <x v="43"/>
    <n v="351.36"/>
  </r>
  <r>
    <x v="189"/>
    <x v="0"/>
    <x v="0"/>
    <x v="0"/>
    <x v="0"/>
    <n v="92948.15"/>
  </r>
  <r>
    <x v="189"/>
    <x v="0"/>
    <x v="0"/>
    <x v="1"/>
    <x v="0"/>
    <n v="-144383.56"/>
  </r>
  <r>
    <x v="189"/>
    <x v="0"/>
    <x v="0"/>
    <x v="2"/>
    <x v="1"/>
    <n v="12521220.34"/>
  </r>
  <r>
    <x v="189"/>
    <x v="0"/>
    <x v="0"/>
    <x v="2"/>
    <x v="2"/>
    <n v="95579.4"/>
  </r>
  <r>
    <x v="189"/>
    <x v="0"/>
    <x v="0"/>
    <x v="2"/>
    <x v="3"/>
    <n v="50192.08"/>
  </r>
  <r>
    <x v="189"/>
    <x v="0"/>
    <x v="0"/>
    <x v="2"/>
    <x v="4"/>
    <n v="252454.06"/>
  </r>
  <r>
    <x v="189"/>
    <x v="0"/>
    <x v="0"/>
    <x v="2"/>
    <x v="5"/>
    <n v="3434.11"/>
  </r>
  <r>
    <x v="189"/>
    <x v="0"/>
    <x v="0"/>
    <x v="2"/>
    <x v="54"/>
    <n v="52848"/>
  </r>
  <r>
    <x v="189"/>
    <x v="0"/>
    <x v="0"/>
    <x v="3"/>
    <x v="1"/>
    <n v="4034125.19"/>
  </r>
  <r>
    <x v="189"/>
    <x v="0"/>
    <x v="0"/>
    <x v="3"/>
    <x v="2"/>
    <n v="74514.13"/>
  </r>
  <r>
    <x v="189"/>
    <x v="0"/>
    <x v="0"/>
    <x v="3"/>
    <x v="3"/>
    <n v="82894.75"/>
  </r>
  <r>
    <x v="189"/>
    <x v="0"/>
    <x v="0"/>
    <x v="3"/>
    <x v="5"/>
    <n v="7269.81"/>
  </r>
  <r>
    <x v="189"/>
    <x v="0"/>
    <x v="0"/>
    <x v="4"/>
    <x v="6"/>
    <n v="64.64"/>
  </r>
  <r>
    <x v="189"/>
    <x v="0"/>
    <x v="0"/>
    <x v="4"/>
    <x v="55"/>
    <n v="1492.49"/>
  </r>
  <r>
    <x v="189"/>
    <x v="0"/>
    <x v="0"/>
    <x v="4"/>
    <x v="7"/>
    <n v="965007.14"/>
  </r>
  <r>
    <x v="189"/>
    <x v="0"/>
    <x v="0"/>
    <x v="4"/>
    <x v="8"/>
    <n v="313876.23"/>
  </r>
  <r>
    <x v="189"/>
    <x v="0"/>
    <x v="0"/>
    <x v="4"/>
    <x v="9"/>
    <n v="1954015.8"/>
  </r>
  <r>
    <x v="189"/>
    <x v="0"/>
    <x v="0"/>
    <x v="4"/>
    <x v="10"/>
    <n v="534075.31000000006"/>
  </r>
  <r>
    <x v="189"/>
    <x v="0"/>
    <x v="0"/>
    <x v="4"/>
    <x v="11"/>
    <n v="60901.88"/>
  </r>
  <r>
    <x v="189"/>
    <x v="0"/>
    <x v="0"/>
    <x v="4"/>
    <x v="12"/>
    <n v="25741.52"/>
  </r>
  <r>
    <x v="189"/>
    <x v="0"/>
    <x v="0"/>
    <x v="4"/>
    <x v="13"/>
    <n v="64116.14"/>
  </r>
  <r>
    <x v="189"/>
    <x v="0"/>
    <x v="0"/>
    <x v="4"/>
    <x v="14"/>
    <n v="152398.04999999999"/>
  </r>
  <r>
    <x v="189"/>
    <x v="0"/>
    <x v="0"/>
    <x v="4"/>
    <x v="15"/>
    <n v="1803086.69"/>
  </r>
  <r>
    <x v="189"/>
    <x v="0"/>
    <x v="0"/>
    <x v="4"/>
    <x v="16"/>
    <n v="1198731.33"/>
  </r>
  <r>
    <x v="189"/>
    <x v="0"/>
    <x v="0"/>
    <x v="5"/>
    <x v="18"/>
    <n v="571038.68000000005"/>
  </r>
  <r>
    <x v="189"/>
    <x v="0"/>
    <x v="0"/>
    <x v="5"/>
    <x v="19"/>
    <n v="78250.16"/>
  </r>
  <r>
    <x v="189"/>
    <x v="0"/>
    <x v="0"/>
    <x v="5"/>
    <x v="20"/>
    <n v="248125.8"/>
  </r>
  <r>
    <x v="189"/>
    <x v="0"/>
    <x v="0"/>
    <x v="5"/>
    <x v="21"/>
    <n v="85424.39"/>
  </r>
  <r>
    <x v="189"/>
    <x v="0"/>
    <x v="0"/>
    <x v="5"/>
    <x v="22"/>
    <n v="345556.75"/>
  </r>
  <r>
    <x v="189"/>
    <x v="0"/>
    <x v="0"/>
    <x v="6"/>
    <x v="23"/>
    <n v="20402.2"/>
  </r>
  <r>
    <x v="189"/>
    <x v="0"/>
    <x v="0"/>
    <x v="6"/>
    <x v="24"/>
    <n v="79787"/>
  </r>
  <r>
    <x v="189"/>
    <x v="0"/>
    <x v="0"/>
    <x v="6"/>
    <x v="25"/>
    <n v="154055.51"/>
  </r>
  <r>
    <x v="189"/>
    <x v="0"/>
    <x v="0"/>
    <x v="6"/>
    <x v="26"/>
    <n v="152424.22"/>
  </r>
  <r>
    <x v="189"/>
    <x v="0"/>
    <x v="0"/>
    <x v="6"/>
    <x v="27"/>
    <n v="1284416.5"/>
  </r>
  <r>
    <x v="189"/>
    <x v="0"/>
    <x v="0"/>
    <x v="6"/>
    <x v="29"/>
    <n v="18987.02"/>
  </r>
  <r>
    <x v="189"/>
    <x v="0"/>
    <x v="0"/>
    <x v="6"/>
    <x v="50"/>
    <n v="70576.679999999993"/>
  </r>
  <r>
    <x v="189"/>
    <x v="0"/>
    <x v="0"/>
    <x v="6"/>
    <x v="30"/>
    <n v="1469.07"/>
  </r>
  <r>
    <x v="189"/>
    <x v="0"/>
    <x v="0"/>
    <x v="6"/>
    <x v="31"/>
    <n v="5246.4"/>
  </r>
  <r>
    <x v="189"/>
    <x v="0"/>
    <x v="0"/>
    <x v="6"/>
    <x v="33"/>
    <n v="92266.41"/>
  </r>
  <r>
    <x v="189"/>
    <x v="0"/>
    <x v="0"/>
    <x v="6"/>
    <x v="34"/>
    <n v="72932.100000000006"/>
  </r>
  <r>
    <x v="189"/>
    <x v="0"/>
    <x v="0"/>
    <x v="6"/>
    <x v="35"/>
    <n v="290841.73"/>
  </r>
  <r>
    <x v="189"/>
    <x v="0"/>
    <x v="0"/>
    <x v="6"/>
    <x v="36"/>
    <n v="46942.14"/>
  </r>
  <r>
    <x v="189"/>
    <x v="0"/>
    <x v="0"/>
    <x v="6"/>
    <x v="59"/>
    <n v="21934.27"/>
  </r>
  <r>
    <x v="189"/>
    <x v="0"/>
    <x v="0"/>
    <x v="6"/>
    <x v="51"/>
    <n v="21010.720000000001"/>
  </r>
  <r>
    <x v="189"/>
    <x v="0"/>
    <x v="0"/>
    <x v="6"/>
    <x v="52"/>
    <n v="10528.43"/>
  </r>
  <r>
    <x v="189"/>
    <x v="0"/>
    <x v="0"/>
    <x v="6"/>
    <x v="67"/>
    <n v="12325.94"/>
  </r>
  <r>
    <x v="189"/>
    <x v="0"/>
    <x v="0"/>
    <x v="6"/>
    <x v="37"/>
    <n v="329394"/>
  </r>
  <r>
    <x v="189"/>
    <x v="0"/>
    <x v="0"/>
    <x v="6"/>
    <x v="38"/>
    <n v="250525.58"/>
  </r>
  <r>
    <x v="189"/>
    <x v="0"/>
    <x v="0"/>
    <x v="6"/>
    <x v="39"/>
    <n v="459.88"/>
  </r>
  <r>
    <x v="189"/>
    <x v="0"/>
    <x v="0"/>
    <x v="6"/>
    <x v="40"/>
    <n v="25378.34"/>
  </r>
  <r>
    <x v="189"/>
    <x v="0"/>
    <x v="0"/>
    <x v="6"/>
    <x v="41"/>
    <n v="411036.04"/>
  </r>
  <r>
    <x v="189"/>
    <x v="0"/>
    <x v="0"/>
    <x v="6"/>
    <x v="42"/>
    <n v="378358.8"/>
  </r>
  <r>
    <x v="189"/>
    <x v="0"/>
    <x v="0"/>
    <x v="6"/>
    <x v="43"/>
    <n v="10500.89"/>
  </r>
  <r>
    <x v="189"/>
    <x v="0"/>
    <x v="0"/>
    <x v="6"/>
    <x v="44"/>
    <n v="352263.51"/>
  </r>
  <r>
    <x v="189"/>
    <x v="0"/>
    <x v="0"/>
    <x v="6"/>
    <x v="76"/>
    <n v="6455.13"/>
  </r>
  <r>
    <x v="189"/>
    <x v="0"/>
    <x v="0"/>
    <x v="6"/>
    <x v="60"/>
    <n v="107673.71"/>
  </r>
  <r>
    <x v="189"/>
    <x v="0"/>
    <x v="0"/>
    <x v="6"/>
    <x v="45"/>
    <n v="251824.71"/>
  </r>
  <r>
    <x v="189"/>
    <x v="0"/>
    <x v="0"/>
    <x v="6"/>
    <x v="46"/>
    <n v="45749.64"/>
  </r>
  <r>
    <x v="189"/>
    <x v="0"/>
    <x v="0"/>
    <x v="7"/>
    <x v="43"/>
    <n v="30315.22"/>
  </r>
  <r>
    <x v="189"/>
    <x v="0"/>
    <x v="0"/>
    <x v="8"/>
    <x v="63"/>
    <n v="51067.85"/>
  </r>
  <r>
    <x v="189"/>
    <x v="0"/>
    <x v="0"/>
    <x v="8"/>
    <x v="47"/>
    <n v="8019.79"/>
  </r>
  <r>
    <x v="189"/>
    <x v="0"/>
    <x v="0"/>
    <x v="8"/>
    <x v="65"/>
    <n v="58551.47"/>
  </r>
  <r>
    <x v="189"/>
    <x v="0"/>
    <x v="0"/>
    <x v="8"/>
    <x v="48"/>
    <n v="137589.26999999999"/>
  </r>
  <r>
    <x v="189"/>
    <x v="0"/>
    <x v="1"/>
    <x v="0"/>
    <x v="0"/>
    <n v="51435.41"/>
  </r>
  <r>
    <x v="189"/>
    <x v="0"/>
    <x v="1"/>
    <x v="2"/>
    <x v="1"/>
    <n v="249892.27"/>
  </r>
  <r>
    <x v="189"/>
    <x v="0"/>
    <x v="1"/>
    <x v="2"/>
    <x v="2"/>
    <n v="161287.29999999999"/>
  </r>
  <r>
    <x v="189"/>
    <x v="0"/>
    <x v="1"/>
    <x v="2"/>
    <x v="3"/>
    <n v="40095.870000000003"/>
  </r>
  <r>
    <x v="189"/>
    <x v="0"/>
    <x v="1"/>
    <x v="2"/>
    <x v="4"/>
    <n v="800353.14"/>
  </r>
  <r>
    <x v="189"/>
    <x v="0"/>
    <x v="1"/>
    <x v="2"/>
    <x v="5"/>
    <n v="173731.4"/>
  </r>
  <r>
    <x v="189"/>
    <x v="0"/>
    <x v="1"/>
    <x v="3"/>
    <x v="1"/>
    <n v="1393596.52"/>
  </r>
  <r>
    <x v="189"/>
    <x v="0"/>
    <x v="1"/>
    <x v="3"/>
    <x v="2"/>
    <n v="184067.68"/>
  </r>
  <r>
    <x v="189"/>
    <x v="0"/>
    <x v="1"/>
    <x v="3"/>
    <x v="3"/>
    <n v="81143.23"/>
  </r>
  <r>
    <x v="189"/>
    <x v="0"/>
    <x v="1"/>
    <x v="3"/>
    <x v="4"/>
    <n v="289367.26"/>
  </r>
  <r>
    <x v="189"/>
    <x v="0"/>
    <x v="1"/>
    <x v="3"/>
    <x v="5"/>
    <n v="67380.100000000006"/>
  </r>
  <r>
    <x v="189"/>
    <x v="0"/>
    <x v="1"/>
    <x v="4"/>
    <x v="55"/>
    <n v="62.06"/>
  </r>
  <r>
    <x v="189"/>
    <x v="0"/>
    <x v="1"/>
    <x v="4"/>
    <x v="7"/>
    <n v="105385.44"/>
  </r>
  <r>
    <x v="189"/>
    <x v="0"/>
    <x v="1"/>
    <x v="4"/>
    <x v="8"/>
    <n v="150606.45000000001"/>
  </r>
  <r>
    <x v="189"/>
    <x v="0"/>
    <x v="1"/>
    <x v="4"/>
    <x v="9"/>
    <n v="170644.36"/>
  </r>
  <r>
    <x v="189"/>
    <x v="0"/>
    <x v="1"/>
    <x v="4"/>
    <x v="10"/>
    <n v="216589.54"/>
  </r>
  <r>
    <x v="189"/>
    <x v="0"/>
    <x v="1"/>
    <x v="4"/>
    <x v="84"/>
    <n v="7159.98"/>
  </r>
  <r>
    <x v="189"/>
    <x v="0"/>
    <x v="1"/>
    <x v="4"/>
    <x v="11"/>
    <n v="6725.44"/>
  </r>
  <r>
    <x v="189"/>
    <x v="0"/>
    <x v="1"/>
    <x v="4"/>
    <x v="12"/>
    <n v="11271.79"/>
  </r>
  <r>
    <x v="189"/>
    <x v="0"/>
    <x v="1"/>
    <x v="4"/>
    <x v="13"/>
    <n v="4273.8999999999996"/>
  </r>
  <r>
    <x v="189"/>
    <x v="0"/>
    <x v="1"/>
    <x v="4"/>
    <x v="14"/>
    <n v="47519.74"/>
  </r>
  <r>
    <x v="189"/>
    <x v="0"/>
    <x v="1"/>
    <x v="4"/>
    <x v="15"/>
    <n v="54588"/>
  </r>
  <r>
    <x v="189"/>
    <x v="0"/>
    <x v="1"/>
    <x v="4"/>
    <x v="16"/>
    <n v="330096.39"/>
  </r>
  <r>
    <x v="189"/>
    <x v="0"/>
    <x v="1"/>
    <x v="5"/>
    <x v="18"/>
    <n v="13260.71"/>
  </r>
  <r>
    <x v="189"/>
    <x v="0"/>
    <x v="1"/>
    <x v="5"/>
    <x v="22"/>
    <n v="1782.86"/>
  </r>
  <r>
    <x v="189"/>
    <x v="0"/>
    <x v="1"/>
    <x v="6"/>
    <x v="26"/>
    <n v="3438.98"/>
  </r>
  <r>
    <x v="189"/>
    <x v="0"/>
    <x v="1"/>
    <x v="6"/>
    <x v="27"/>
    <n v="27833.11"/>
  </r>
  <r>
    <x v="189"/>
    <x v="0"/>
    <x v="1"/>
    <x v="6"/>
    <x v="34"/>
    <n v="5743.2"/>
  </r>
  <r>
    <x v="189"/>
    <x v="0"/>
    <x v="1"/>
    <x v="6"/>
    <x v="35"/>
    <n v="20142.27"/>
  </r>
  <r>
    <x v="189"/>
    <x v="0"/>
    <x v="1"/>
    <x v="6"/>
    <x v="40"/>
    <n v="612.08000000000004"/>
  </r>
  <r>
    <x v="189"/>
    <x v="0"/>
    <x v="1"/>
    <x v="6"/>
    <x v="43"/>
    <n v="63.53"/>
  </r>
  <r>
    <x v="189"/>
    <x v="0"/>
    <x v="1"/>
    <x v="6"/>
    <x v="46"/>
    <n v="1347"/>
  </r>
  <r>
    <x v="189"/>
    <x v="0"/>
    <x v="1"/>
    <x v="7"/>
    <x v="43"/>
    <n v="4928.1000000000004"/>
  </r>
  <r>
    <x v="189"/>
    <x v="0"/>
    <x v="1"/>
    <x v="8"/>
    <x v="61"/>
    <n v="37212.28"/>
  </r>
  <r>
    <x v="189"/>
    <x v="0"/>
    <x v="1"/>
    <x v="8"/>
    <x v="48"/>
    <n v="13646.19"/>
  </r>
  <r>
    <x v="190"/>
    <x v="0"/>
    <x v="0"/>
    <x v="0"/>
    <x v="0"/>
    <n v="545819.07999999996"/>
  </r>
  <r>
    <x v="190"/>
    <x v="0"/>
    <x v="0"/>
    <x v="1"/>
    <x v="0"/>
    <n v="-1858246.36"/>
  </r>
  <r>
    <x v="190"/>
    <x v="0"/>
    <x v="0"/>
    <x v="2"/>
    <x v="1"/>
    <n v="75155200.349999994"/>
  </r>
  <r>
    <x v="190"/>
    <x v="0"/>
    <x v="0"/>
    <x v="2"/>
    <x v="2"/>
    <n v="756293.24"/>
  </r>
  <r>
    <x v="190"/>
    <x v="0"/>
    <x v="0"/>
    <x v="2"/>
    <x v="3"/>
    <n v="1159205.1499999999"/>
  </r>
  <r>
    <x v="190"/>
    <x v="0"/>
    <x v="0"/>
    <x v="2"/>
    <x v="4"/>
    <n v="3493538.57"/>
  </r>
  <r>
    <x v="190"/>
    <x v="0"/>
    <x v="0"/>
    <x v="2"/>
    <x v="5"/>
    <n v="554016.21"/>
  </r>
  <r>
    <x v="190"/>
    <x v="0"/>
    <x v="0"/>
    <x v="3"/>
    <x v="1"/>
    <n v="22999896.309999999"/>
  </r>
  <r>
    <x v="190"/>
    <x v="0"/>
    <x v="0"/>
    <x v="3"/>
    <x v="2"/>
    <n v="651649.98"/>
  </r>
  <r>
    <x v="190"/>
    <x v="0"/>
    <x v="0"/>
    <x v="3"/>
    <x v="3"/>
    <n v="1260033.23"/>
  </r>
  <r>
    <x v="190"/>
    <x v="0"/>
    <x v="0"/>
    <x v="3"/>
    <x v="4"/>
    <n v="278233.28999999998"/>
  </r>
  <r>
    <x v="190"/>
    <x v="0"/>
    <x v="0"/>
    <x v="3"/>
    <x v="5"/>
    <n v="74570.77"/>
  </r>
  <r>
    <x v="190"/>
    <x v="0"/>
    <x v="0"/>
    <x v="4"/>
    <x v="6"/>
    <n v="114073.98"/>
  </r>
  <r>
    <x v="190"/>
    <x v="0"/>
    <x v="0"/>
    <x v="4"/>
    <x v="55"/>
    <n v="47048.85"/>
  </r>
  <r>
    <x v="190"/>
    <x v="0"/>
    <x v="0"/>
    <x v="4"/>
    <x v="7"/>
    <n v="6532629.7800000003"/>
  </r>
  <r>
    <x v="190"/>
    <x v="0"/>
    <x v="0"/>
    <x v="4"/>
    <x v="8"/>
    <n v="2071503.35"/>
  </r>
  <r>
    <x v="190"/>
    <x v="0"/>
    <x v="0"/>
    <x v="4"/>
    <x v="9"/>
    <n v="13336189.220000001"/>
  </r>
  <r>
    <x v="190"/>
    <x v="0"/>
    <x v="0"/>
    <x v="4"/>
    <x v="10"/>
    <n v="3245907.75"/>
  </r>
  <r>
    <x v="190"/>
    <x v="0"/>
    <x v="0"/>
    <x v="4"/>
    <x v="11"/>
    <n v="126218.07"/>
  </r>
  <r>
    <x v="190"/>
    <x v="0"/>
    <x v="0"/>
    <x v="4"/>
    <x v="12"/>
    <n v="38407.440000000002"/>
  </r>
  <r>
    <x v="190"/>
    <x v="0"/>
    <x v="0"/>
    <x v="4"/>
    <x v="13"/>
    <n v="333075.75"/>
  </r>
  <r>
    <x v="190"/>
    <x v="0"/>
    <x v="0"/>
    <x v="4"/>
    <x v="14"/>
    <n v="536558.99"/>
  </r>
  <r>
    <x v="190"/>
    <x v="0"/>
    <x v="0"/>
    <x v="4"/>
    <x v="15"/>
    <n v="10471174.84"/>
  </r>
  <r>
    <x v="190"/>
    <x v="0"/>
    <x v="0"/>
    <x v="4"/>
    <x v="16"/>
    <n v="6472582.4900000002"/>
  </r>
  <r>
    <x v="190"/>
    <x v="0"/>
    <x v="0"/>
    <x v="5"/>
    <x v="18"/>
    <n v="3670938.54"/>
  </r>
  <r>
    <x v="190"/>
    <x v="0"/>
    <x v="0"/>
    <x v="5"/>
    <x v="19"/>
    <n v="296405.56"/>
  </r>
  <r>
    <x v="190"/>
    <x v="0"/>
    <x v="0"/>
    <x v="5"/>
    <x v="21"/>
    <n v="135281.34"/>
  </r>
  <r>
    <x v="190"/>
    <x v="0"/>
    <x v="0"/>
    <x v="5"/>
    <x v="22"/>
    <n v="867384.15"/>
  </r>
  <r>
    <x v="190"/>
    <x v="0"/>
    <x v="0"/>
    <x v="6"/>
    <x v="23"/>
    <n v="132582.46"/>
  </r>
  <r>
    <x v="190"/>
    <x v="0"/>
    <x v="0"/>
    <x v="6"/>
    <x v="24"/>
    <n v="85101"/>
  </r>
  <r>
    <x v="190"/>
    <x v="0"/>
    <x v="0"/>
    <x v="6"/>
    <x v="25"/>
    <n v="5107346.97"/>
  </r>
  <r>
    <x v="190"/>
    <x v="0"/>
    <x v="0"/>
    <x v="6"/>
    <x v="57"/>
    <n v="1179997.25"/>
  </r>
  <r>
    <x v="190"/>
    <x v="0"/>
    <x v="0"/>
    <x v="6"/>
    <x v="26"/>
    <n v="306310.96999999997"/>
  </r>
  <r>
    <x v="190"/>
    <x v="0"/>
    <x v="0"/>
    <x v="6"/>
    <x v="27"/>
    <n v="191602.77"/>
  </r>
  <r>
    <x v="190"/>
    <x v="0"/>
    <x v="0"/>
    <x v="6"/>
    <x v="50"/>
    <n v="153175.20000000001"/>
  </r>
  <r>
    <x v="190"/>
    <x v="0"/>
    <x v="0"/>
    <x v="6"/>
    <x v="30"/>
    <n v="3368.67"/>
  </r>
  <r>
    <x v="190"/>
    <x v="0"/>
    <x v="0"/>
    <x v="6"/>
    <x v="33"/>
    <n v="376423.82"/>
  </r>
  <r>
    <x v="190"/>
    <x v="0"/>
    <x v="0"/>
    <x v="6"/>
    <x v="34"/>
    <n v="485982.22"/>
  </r>
  <r>
    <x v="190"/>
    <x v="0"/>
    <x v="0"/>
    <x v="6"/>
    <x v="35"/>
    <n v="537454.80000000005"/>
  </r>
  <r>
    <x v="190"/>
    <x v="0"/>
    <x v="0"/>
    <x v="6"/>
    <x v="36"/>
    <n v="352217.99"/>
  </r>
  <r>
    <x v="190"/>
    <x v="0"/>
    <x v="0"/>
    <x v="6"/>
    <x v="58"/>
    <n v="1970"/>
  </r>
  <r>
    <x v="190"/>
    <x v="0"/>
    <x v="0"/>
    <x v="6"/>
    <x v="59"/>
    <n v="312347.05"/>
  </r>
  <r>
    <x v="190"/>
    <x v="0"/>
    <x v="0"/>
    <x v="6"/>
    <x v="67"/>
    <n v="437024.07"/>
  </r>
  <r>
    <x v="190"/>
    <x v="0"/>
    <x v="0"/>
    <x v="6"/>
    <x v="37"/>
    <n v="1756828"/>
  </r>
  <r>
    <x v="190"/>
    <x v="0"/>
    <x v="0"/>
    <x v="6"/>
    <x v="38"/>
    <n v="155973.48000000001"/>
  </r>
  <r>
    <x v="190"/>
    <x v="0"/>
    <x v="0"/>
    <x v="6"/>
    <x v="39"/>
    <n v="1189.05"/>
  </r>
  <r>
    <x v="190"/>
    <x v="0"/>
    <x v="0"/>
    <x v="6"/>
    <x v="40"/>
    <n v="46683.26"/>
  </r>
  <r>
    <x v="190"/>
    <x v="0"/>
    <x v="0"/>
    <x v="6"/>
    <x v="41"/>
    <n v="1141793.02"/>
  </r>
  <r>
    <x v="190"/>
    <x v="0"/>
    <x v="0"/>
    <x v="6"/>
    <x v="53"/>
    <n v="2783930.35"/>
  </r>
  <r>
    <x v="190"/>
    <x v="0"/>
    <x v="0"/>
    <x v="6"/>
    <x v="43"/>
    <n v="8615.18"/>
  </r>
  <r>
    <x v="190"/>
    <x v="0"/>
    <x v="0"/>
    <x v="6"/>
    <x v="60"/>
    <n v="464508.2"/>
  </r>
  <r>
    <x v="190"/>
    <x v="0"/>
    <x v="0"/>
    <x v="6"/>
    <x v="45"/>
    <n v="1620190.66"/>
  </r>
  <r>
    <x v="190"/>
    <x v="0"/>
    <x v="0"/>
    <x v="6"/>
    <x v="46"/>
    <n v="92643.88"/>
  </r>
  <r>
    <x v="190"/>
    <x v="0"/>
    <x v="0"/>
    <x v="7"/>
    <x v="43"/>
    <n v="47414.03"/>
  </r>
  <r>
    <x v="190"/>
    <x v="0"/>
    <x v="0"/>
    <x v="8"/>
    <x v="63"/>
    <n v="126175.63"/>
  </r>
  <r>
    <x v="190"/>
    <x v="0"/>
    <x v="0"/>
    <x v="8"/>
    <x v="47"/>
    <n v="86052.46"/>
  </r>
  <r>
    <x v="190"/>
    <x v="0"/>
    <x v="1"/>
    <x v="0"/>
    <x v="0"/>
    <n v="1312427.28"/>
  </r>
  <r>
    <x v="190"/>
    <x v="0"/>
    <x v="1"/>
    <x v="2"/>
    <x v="1"/>
    <n v="1918968.74"/>
  </r>
  <r>
    <x v="190"/>
    <x v="0"/>
    <x v="1"/>
    <x v="2"/>
    <x v="2"/>
    <n v="191416.38"/>
  </r>
  <r>
    <x v="190"/>
    <x v="0"/>
    <x v="1"/>
    <x v="2"/>
    <x v="3"/>
    <n v="235450.27"/>
  </r>
  <r>
    <x v="190"/>
    <x v="0"/>
    <x v="1"/>
    <x v="2"/>
    <x v="4"/>
    <n v="6384233.3300000001"/>
  </r>
  <r>
    <x v="190"/>
    <x v="0"/>
    <x v="1"/>
    <x v="2"/>
    <x v="5"/>
    <n v="137977.79"/>
  </r>
  <r>
    <x v="190"/>
    <x v="0"/>
    <x v="1"/>
    <x v="3"/>
    <x v="1"/>
    <n v="10214117.25"/>
  </r>
  <r>
    <x v="190"/>
    <x v="0"/>
    <x v="1"/>
    <x v="3"/>
    <x v="2"/>
    <n v="479815.72"/>
  </r>
  <r>
    <x v="190"/>
    <x v="0"/>
    <x v="1"/>
    <x v="3"/>
    <x v="3"/>
    <n v="269581.81"/>
  </r>
  <r>
    <x v="190"/>
    <x v="0"/>
    <x v="1"/>
    <x v="3"/>
    <x v="4"/>
    <n v="242947.95"/>
  </r>
  <r>
    <x v="190"/>
    <x v="0"/>
    <x v="1"/>
    <x v="3"/>
    <x v="5"/>
    <n v="203192.64"/>
  </r>
  <r>
    <x v="190"/>
    <x v="0"/>
    <x v="1"/>
    <x v="4"/>
    <x v="6"/>
    <n v="2992.78"/>
  </r>
  <r>
    <x v="190"/>
    <x v="0"/>
    <x v="1"/>
    <x v="4"/>
    <x v="55"/>
    <n v="14594.01"/>
  </r>
  <r>
    <x v="190"/>
    <x v="0"/>
    <x v="1"/>
    <x v="4"/>
    <x v="7"/>
    <n v="180466.06"/>
  </r>
  <r>
    <x v="190"/>
    <x v="0"/>
    <x v="1"/>
    <x v="4"/>
    <x v="8"/>
    <n v="684169.59"/>
  </r>
  <r>
    <x v="190"/>
    <x v="0"/>
    <x v="1"/>
    <x v="4"/>
    <x v="9"/>
    <n v="512457.32"/>
  </r>
  <r>
    <x v="190"/>
    <x v="0"/>
    <x v="1"/>
    <x v="4"/>
    <x v="10"/>
    <n v="1358386.21"/>
  </r>
  <r>
    <x v="190"/>
    <x v="0"/>
    <x v="1"/>
    <x v="4"/>
    <x v="11"/>
    <n v="102663.94"/>
  </r>
  <r>
    <x v="190"/>
    <x v="0"/>
    <x v="1"/>
    <x v="4"/>
    <x v="12"/>
    <n v="15100.81"/>
  </r>
  <r>
    <x v="190"/>
    <x v="0"/>
    <x v="1"/>
    <x v="4"/>
    <x v="13"/>
    <n v="9548.56"/>
  </r>
  <r>
    <x v="190"/>
    <x v="0"/>
    <x v="1"/>
    <x v="4"/>
    <x v="14"/>
    <n v="269122.96000000002"/>
  </r>
  <r>
    <x v="190"/>
    <x v="0"/>
    <x v="1"/>
    <x v="4"/>
    <x v="15"/>
    <n v="398964.45"/>
  </r>
  <r>
    <x v="190"/>
    <x v="0"/>
    <x v="1"/>
    <x v="4"/>
    <x v="16"/>
    <n v="1913641.77"/>
  </r>
  <r>
    <x v="190"/>
    <x v="0"/>
    <x v="1"/>
    <x v="5"/>
    <x v="18"/>
    <n v="1696946.38"/>
  </r>
  <r>
    <x v="190"/>
    <x v="0"/>
    <x v="1"/>
    <x v="5"/>
    <x v="20"/>
    <n v="448152.41"/>
  </r>
  <r>
    <x v="190"/>
    <x v="0"/>
    <x v="1"/>
    <x v="5"/>
    <x v="21"/>
    <n v="191973.45"/>
  </r>
  <r>
    <x v="190"/>
    <x v="0"/>
    <x v="1"/>
    <x v="5"/>
    <x v="22"/>
    <n v="1171670.52"/>
  </r>
  <r>
    <x v="190"/>
    <x v="0"/>
    <x v="1"/>
    <x v="6"/>
    <x v="23"/>
    <n v="29568.880000000001"/>
  </r>
  <r>
    <x v="190"/>
    <x v="0"/>
    <x v="1"/>
    <x v="6"/>
    <x v="25"/>
    <n v="1542990.69"/>
  </r>
  <r>
    <x v="190"/>
    <x v="0"/>
    <x v="1"/>
    <x v="6"/>
    <x v="57"/>
    <n v="27430.5"/>
  </r>
  <r>
    <x v="190"/>
    <x v="0"/>
    <x v="1"/>
    <x v="6"/>
    <x v="26"/>
    <n v="158137.96"/>
  </r>
  <r>
    <x v="190"/>
    <x v="0"/>
    <x v="1"/>
    <x v="6"/>
    <x v="27"/>
    <n v="188235.01"/>
  </r>
  <r>
    <x v="190"/>
    <x v="0"/>
    <x v="1"/>
    <x v="6"/>
    <x v="30"/>
    <n v="26806.639999999999"/>
  </r>
  <r>
    <x v="190"/>
    <x v="0"/>
    <x v="1"/>
    <x v="6"/>
    <x v="34"/>
    <n v="25406.83"/>
  </r>
  <r>
    <x v="190"/>
    <x v="0"/>
    <x v="1"/>
    <x v="6"/>
    <x v="35"/>
    <n v="714604.39"/>
  </r>
  <r>
    <x v="190"/>
    <x v="0"/>
    <x v="1"/>
    <x v="6"/>
    <x v="36"/>
    <n v="620548.14"/>
  </r>
  <r>
    <x v="190"/>
    <x v="0"/>
    <x v="1"/>
    <x v="6"/>
    <x v="59"/>
    <n v="18195.900000000001"/>
  </r>
  <r>
    <x v="190"/>
    <x v="0"/>
    <x v="1"/>
    <x v="6"/>
    <x v="68"/>
    <n v="6170.46"/>
  </r>
  <r>
    <x v="190"/>
    <x v="0"/>
    <x v="1"/>
    <x v="6"/>
    <x v="51"/>
    <n v="44650.6"/>
  </r>
  <r>
    <x v="190"/>
    <x v="0"/>
    <x v="1"/>
    <x v="6"/>
    <x v="38"/>
    <n v="68682.42"/>
  </r>
  <r>
    <x v="190"/>
    <x v="0"/>
    <x v="1"/>
    <x v="6"/>
    <x v="39"/>
    <n v="4483.72"/>
  </r>
  <r>
    <x v="190"/>
    <x v="0"/>
    <x v="1"/>
    <x v="6"/>
    <x v="40"/>
    <n v="2184.81"/>
  </r>
  <r>
    <x v="190"/>
    <x v="0"/>
    <x v="1"/>
    <x v="6"/>
    <x v="46"/>
    <n v="43855.33"/>
  </r>
  <r>
    <x v="190"/>
    <x v="0"/>
    <x v="1"/>
    <x v="7"/>
    <x v="43"/>
    <n v="20213.900000000001"/>
  </r>
  <r>
    <x v="190"/>
    <x v="0"/>
    <x v="1"/>
    <x v="8"/>
    <x v="63"/>
    <n v="24845.21"/>
  </r>
  <r>
    <x v="190"/>
    <x v="0"/>
    <x v="1"/>
    <x v="8"/>
    <x v="47"/>
    <n v="216005.78"/>
  </r>
  <r>
    <x v="191"/>
    <x v="0"/>
    <x v="0"/>
    <x v="0"/>
    <x v="0"/>
    <n v="107717.18"/>
  </r>
  <r>
    <x v="191"/>
    <x v="0"/>
    <x v="0"/>
    <x v="1"/>
    <x v="0"/>
    <n v="-368655.72"/>
  </r>
  <r>
    <x v="191"/>
    <x v="0"/>
    <x v="0"/>
    <x v="2"/>
    <x v="1"/>
    <n v="50986651.829999998"/>
  </r>
  <r>
    <x v="191"/>
    <x v="0"/>
    <x v="0"/>
    <x v="2"/>
    <x v="2"/>
    <n v="966536.08"/>
  </r>
  <r>
    <x v="191"/>
    <x v="0"/>
    <x v="0"/>
    <x v="2"/>
    <x v="3"/>
    <n v="214590.92"/>
  </r>
  <r>
    <x v="191"/>
    <x v="0"/>
    <x v="0"/>
    <x v="2"/>
    <x v="4"/>
    <n v="455891"/>
  </r>
  <r>
    <x v="191"/>
    <x v="0"/>
    <x v="0"/>
    <x v="2"/>
    <x v="5"/>
    <n v="516570.73"/>
  </r>
  <r>
    <x v="191"/>
    <x v="0"/>
    <x v="0"/>
    <x v="2"/>
    <x v="54"/>
    <n v="413652"/>
  </r>
  <r>
    <x v="191"/>
    <x v="0"/>
    <x v="0"/>
    <x v="3"/>
    <x v="1"/>
    <n v="13731260.51"/>
  </r>
  <r>
    <x v="191"/>
    <x v="0"/>
    <x v="0"/>
    <x v="3"/>
    <x v="2"/>
    <n v="407198.13"/>
  </r>
  <r>
    <x v="191"/>
    <x v="0"/>
    <x v="0"/>
    <x v="3"/>
    <x v="3"/>
    <n v="334493.84000000003"/>
  </r>
  <r>
    <x v="191"/>
    <x v="0"/>
    <x v="0"/>
    <x v="3"/>
    <x v="4"/>
    <n v="35811.550000000003"/>
  </r>
  <r>
    <x v="191"/>
    <x v="0"/>
    <x v="0"/>
    <x v="3"/>
    <x v="5"/>
    <n v="155479.93"/>
  </r>
  <r>
    <x v="191"/>
    <x v="0"/>
    <x v="0"/>
    <x v="4"/>
    <x v="6"/>
    <n v="142682.57"/>
  </r>
  <r>
    <x v="191"/>
    <x v="0"/>
    <x v="0"/>
    <x v="4"/>
    <x v="55"/>
    <n v="20310.650000000001"/>
  </r>
  <r>
    <x v="191"/>
    <x v="0"/>
    <x v="0"/>
    <x v="4"/>
    <x v="7"/>
    <n v="4006668.61"/>
  </r>
  <r>
    <x v="191"/>
    <x v="0"/>
    <x v="0"/>
    <x v="4"/>
    <x v="8"/>
    <n v="1168462.71"/>
  </r>
  <r>
    <x v="191"/>
    <x v="0"/>
    <x v="0"/>
    <x v="4"/>
    <x v="9"/>
    <n v="7999852.9199999999"/>
  </r>
  <r>
    <x v="191"/>
    <x v="0"/>
    <x v="0"/>
    <x v="4"/>
    <x v="10"/>
    <n v="1812068.84"/>
  </r>
  <r>
    <x v="191"/>
    <x v="0"/>
    <x v="0"/>
    <x v="4"/>
    <x v="11"/>
    <n v="3.82"/>
  </r>
  <r>
    <x v="191"/>
    <x v="0"/>
    <x v="0"/>
    <x v="4"/>
    <x v="12"/>
    <n v="3.91"/>
  </r>
  <r>
    <x v="191"/>
    <x v="0"/>
    <x v="0"/>
    <x v="4"/>
    <x v="13"/>
    <n v="226000.55"/>
  </r>
  <r>
    <x v="191"/>
    <x v="0"/>
    <x v="0"/>
    <x v="4"/>
    <x v="14"/>
    <n v="348978.89"/>
  </r>
  <r>
    <x v="191"/>
    <x v="0"/>
    <x v="0"/>
    <x v="4"/>
    <x v="15"/>
    <n v="6837240.4299999997"/>
  </r>
  <r>
    <x v="191"/>
    <x v="0"/>
    <x v="0"/>
    <x v="4"/>
    <x v="16"/>
    <n v="3826620.2"/>
  </r>
  <r>
    <x v="191"/>
    <x v="0"/>
    <x v="0"/>
    <x v="4"/>
    <x v="17"/>
    <n v="88429.24"/>
  </r>
  <r>
    <x v="191"/>
    <x v="0"/>
    <x v="0"/>
    <x v="4"/>
    <x v="56"/>
    <n v="29278.44"/>
  </r>
  <r>
    <x v="191"/>
    <x v="0"/>
    <x v="0"/>
    <x v="5"/>
    <x v="18"/>
    <n v="1611161.41"/>
  </r>
  <r>
    <x v="191"/>
    <x v="0"/>
    <x v="0"/>
    <x v="5"/>
    <x v="19"/>
    <n v="397697.02"/>
  </r>
  <r>
    <x v="191"/>
    <x v="0"/>
    <x v="0"/>
    <x v="5"/>
    <x v="21"/>
    <n v="80858.399999999994"/>
  </r>
  <r>
    <x v="191"/>
    <x v="0"/>
    <x v="0"/>
    <x v="5"/>
    <x v="22"/>
    <n v="2844148.44"/>
  </r>
  <r>
    <x v="191"/>
    <x v="0"/>
    <x v="0"/>
    <x v="6"/>
    <x v="23"/>
    <n v="269491.82"/>
  </r>
  <r>
    <x v="191"/>
    <x v="0"/>
    <x v="0"/>
    <x v="6"/>
    <x v="24"/>
    <n v="120233"/>
  </r>
  <r>
    <x v="191"/>
    <x v="0"/>
    <x v="0"/>
    <x v="6"/>
    <x v="25"/>
    <n v="1770825.17"/>
  </r>
  <r>
    <x v="191"/>
    <x v="0"/>
    <x v="0"/>
    <x v="6"/>
    <x v="49"/>
    <n v="147469.13"/>
  </r>
  <r>
    <x v="191"/>
    <x v="0"/>
    <x v="0"/>
    <x v="6"/>
    <x v="57"/>
    <n v="31720.799999999999"/>
  </r>
  <r>
    <x v="191"/>
    <x v="0"/>
    <x v="0"/>
    <x v="6"/>
    <x v="26"/>
    <n v="196115.23"/>
  </r>
  <r>
    <x v="191"/>
    <x v="0"/>
    <x v="0"/>
    <x v="6"/>
    <x v="27"/>
    <n v="322162.26"/>
  </r>
  <r>
    <x v="191"/>
    <x v="0"/>
    <x v="0"/>
    <x v="6"/>
    <x v="28"/>
    <n v="26132.5"/>
  </r>
  <r>
    <x v="191"/>
    <x v="0"/>
    <x v="0"/>
    <x v="6"/>
    <x v="29"/>
    <n v="38852.81"/>
  </r>
  <r>
    <x v="191"/>
    <x v="0"/>
    <x v="0"/>
    <x v="6"/>
    <x v="50"/>
    <n v="10844.99"/>
  </r>
  <r>
    <x v="191"/>
    <x v="0"/>
    <x v="0"/>
    <x v="6"/>
    <x v="30"/>
    <n v="28256.080000000002"/>
  </r>
  <r>
    <x v="191"/>
    <x v="0"/>
    <x v="0"/>
    <x v="6"/>
    <x v="31"/>
    <n v="306644.07"/>
  </r>
  <r>
    <x v="191"/>
    <x v="0"/>
    <x v="0"/>
    <x v="6"/>
    <x v="33"/>
    <n v="455684.9"/>
  </r>
  <r>
    <x v="191"/>
    <x v="0"/>
    <x v="0"/>
    <x v="6"/>
    <x v="34"/>
    <n v="127566.84"/>
  </r>
  <r>
    <x v="191"/>
    <x v="0"/>
    <x v="0"/>
    <x v="6"/>
    <x v="35"/>
    <n v="630405.13"/>
  </r>
  <r>
    <x v="191"/>
    <x v="0"/>
    <x v="0"/>
    <x v="6"/>
    <x v="36"/>
    <n v="138949.79999999999"/>
  </r>
  <r>
    <x v="191"/>
    <x v="0"/>
    <x v="0"/>
    <x v="6"/>
    <x v="58"/>
    <n v="58432.98"/>
  </r>
  <r>
    <x v="191"/>
    <x v="0"/>
    <x v="0"/>
    <x v="6"/>
    <x v="59"/>
    <n v="127377.07"/>
  </r>
  <r>
    <x v="191"/>
    <x v="0"/>
    <x v="0"/>
    <x v="6"/>
    <x v="67"/>
    <n v="29396.95"/>
  </r>
  <r>
    <x v="191"/>
    <x v="0"/>
    <x v="0"/>
    <x v="6"/>
    <x v="37"/>
    <n v="1154179"/>
  </r>
  <r>
    <x v="191"/>
    <x v="0"/>
    <x v="0"/>
    <x v="6"/>
    <x v="38"/>
    <n v="490809.21"/>
  </r>
  <r>
    <x v="191"/>
    <x v="0"/>
    <x v="0"/>
    <x v="6"/>
    <x v="39"/>
    <n v="4876.24"/>
  </r>
  <r>
    <x v="191"/>
    <x v="0"/>
    <x v="0"/>
    <x v="6"/>
    <x v="40"/>
    <n v="23638.5"/>
  </r>
  <r>
    <x v="191"/>
    <x v="0"/>
    <x v="0"/>
    <x v="6"/>
    <x v="41"/>
    <n v="2786411.52"/>
  </r>
  <r>
    <x v="191"/>
    <x v="0"/>
    <x v="0"/>
    <x v="6"/>
    <x v="53"/>
    <n v="1787840.61"/>
  </r>
  <r>
    <x v="191"/>
    <x v="0"/>
    <x v="0"/>
    <x v="6"/>
    <x v="43"/>
    <n v="73470.09"/>
  </r>
  <r>
    <x v="191"/>
    <x v="0"/>
    <x v="0"/>
    <x v="6"/>
    <x v="44"/>
    <n v="13687"/>
  </r>
  <r>
    <x v="191"/>
    <x v="0"/>
    <x v="0"/>
    <x v="6"/>
    <x v="60"/>
    <n v="206982.08"/>
  </r>
  <r>
    <x v="191"/>
    <x v="0"/>
    <x v="0"/>
    <x v="6"/>
    <x v="45"/>
    <n v="981304.97"/>
  </r>
  <r>
    <x v="191"/>
    <x v="0"/>
    <x v="0"/>
    <x v="6"/>
    <x v="46"/>
    <n v="83549.77"/>
  </r>
  <r>
    <x v="191"/>
    <x v="0"/>
    <x v="0"/>
    <x v="6"/>
    <x v="77"/>
    <n v="1984.17"/>
  </r>
  <r>
    <x v="191"/>
    <x v="0"/>
    <x v="0"/>
    <x v="7"/>
    <x v="43"/>
    <n v="105502.58"/>
  </r>
  <r>
    <x v="191"/>
    <x v="0"/>
    <x v="0"/>
    <x v="8"/>
    <x v="62"/>
    <n v="84622.65"/>
  </r>
  <r>
    <x v="191"/>
    <x v="0"/>
    <x v="0"/>
    <x v="8"/>
    <x v="47"/>
    <n v="101326.56"/>
  </r>
  <r>
    <x v="191"/>
    <x v="0"/>
    <x v="0"/>
    <x v="8"/>
    <x v="48"/>
    <n v="323695.15999999997"/>
  </r>
  <r>
    <x v="191"/>
    <x v="0"/>
    <x v="1"/>
    <x v="0"/>
    <x v="0"/>
    <n v="260938.54"/>
  </r>
  <r>
    <x v="191"/>
    <x v="0"/>
    <x v="1"/>
    <x v="2"/>
    <x v="1"/>
    <n v="6051852.8799999999"/>
  </r>
  <r>
    <x v="191"/>
    <x v="0"/>
    <x v="1"/>
    <x v="2"/>
    <x v="2"/>
    <n v="87103.33"/>
  </r>
  <r>
    <x v="191"/>
    <x v="0"/>
    <x v="1"/>
    <x v="2"/>
    <x v="3"/>
    <n v="30837.18"/>
  </r>
  <r>
    <x v="191"/>
    <x v="0"/>
    <x v="1"/>
    <x v="2"/>
    <x v="4"/>
    <n v="1982880.27"/>
  </r>
  <r>
    <x v="191"/>
    <x v="0"/>
    <x v="1"/>
    <x v="2"/>
    <x v="5"/>
    <n v="6657.6"/>
  </r>
  <r>
    <x v="191"/>
    <x v="0"/>
    <x v="1"/>
    <x v="3"/>
    <x v="1"/>
    <n v="5020684.03"/>
  </r>
  <r>
    <x v="191"/>
    <x v="0"/>
    <x v="1"/>
    <x v="3"/>
    <x v="2"/>
    <n v="42661.11"/>
  </r>
  <r>
    <x v="191"/>
    <x v="0"/>
    <x v="1"/>
    <x v="3"/>
    <x v="3"/>
    <n v="118593.59"/>
  </r>
  <r>
    <x v="191"/>
    <x v="0"/>
    <x v="1"/>
    <x v="3"/>
    <x v="4"/>
    <n v="524674.56000000006"/>
  </r>
  <r>
    <x v="191"/>
    <x v="0"/>
    <x v="1"/>
    <x v="3"/>
    <x v="5"/>
    <n v="3396.96"/>
  </r>
  <r>
    <x v="191"/>
    <x v="0"/>
    <x v="1"/>
    <x v="4"/>
    <x v="6"/>
    <n v="15905.03"/>
  </r>
  <r>
    <x v="191"/>
    <x v="0"/>
    <x v="1"/>
    <x v="4"/>
    <x v="55"/>
    <n v="180.09"/>
  </r>
  <r>
    <x v="191"/>
    <x v="0"/>
    <x v="1"/>
    <x v="4"/>
    <x v="7"/>
    <n v="615524.9"/>
  </r>
  <r>
    <x v="191"/>
    <x v="0"/>
    <x v="1"/>
    <x v="4"/>
    <x v="8"/>
    <n v="451636.78"/>
  </r>
  <r>
    <x v="191"/>
    <x v="0"/>
    <x v="1"/>
    <x v="4"/>
    <x v="9"/>
    <n v="1231866.8"/>
  </r>
  <r>
    <x v="191"/>
    <x v="0"/>
    <x v="1"/>
    <x v="4"/>
    <x v="10"/>
    <n v="655967.38"/>
  </r>
  <r>
    <x v="191"/>
    <x v="0"/>
    <x v="1"/>
    <x v="4"/>
    <x v="11"/>
    <n v="89.81"/>
  </r>
  <r>
    <x v="191"/>
    <x v="0"/>
    <x v="1"/>
    <x v="4"/>
    <x v="12"/>
    <n v="0.65"/>
  </r>
  <r>
    <x v="191"/>
    <x v="0"/>
    <x v="1"/>
    <x v="4"/>
    <x v="13"/>
    <n v="37370.57"/>
  </r>
  <r>
    <x v="191"/>
    <x v="0"/>
    <x v="1"/>
    <x v="4"/>
    <x v="14"/>
    <n v="131179.09"/>
  </r>
  <r>
    <x v="191"/>
    <x v="0"/>
    <x v="1"/>
    <x v="4"/>
    <x v="15"/>
    <n v="729557.78"/>
  </r>
  <r>
    <x v="191"/>
    <x v="0"/>
    <x v="1"/>
    <x v="4"/>
    <x v="16"/>
    <n v="1448108.99"/>
  </r>
  <r>
    <x v="191"/>
    <x v="0"/>
    <x v="1"/>
    <x v="4"/>
    <x v="17"/>
    <n v="11889.09"/>
  </r>
  <r>
    <x v="191"/>
    <x v="0"/>
    <x v="1"/>
    <x v="4"/>
    <x v="56"/>
    <n v="15487.87"/>
  </r>
  <r>
    <x v="191"/>
    <x v="0"/>
    <x v="1"/>
    <x v="5"/>
    <x v="18"/>
    <n v="604264.68000000005"/>
  </r>
  <r>
    <x v="191"/>
    <x v="0"/>
    <x v="1"/>
    <x v="5"/>
    <x v="19"/>
    <n v="2265.7199999999998"/>
  </r>
  <r>
    <x v="191"/>
    <x v="0"/>
    <x v="1"/>
    <x v="5"/>
    <x v="21"/>
    <n v="510716.85"/>
  </r>
  <r>
    <x v="191"/>
    <x v="0"/>
    <x v="1"/>
    <x v="5"/>
    <x v="22"/>
    <n v="77910.27"/>
  </r>
  <r>
    <x v="191"/>
    <x v="0"/>
    <x v="1"/>
    <x v="6"/>
    <x v="23"/>
    <n v="37544.31"/>
  </r>
  <r>
    <x v="191"/>
    <x v="0"/>
    <x v="1"/>
    <x v="6"/>
    <x v="25"/>
    <n v="59524.15"/>
  </r>
  <r>
    <x v="191"/>
    <x v="0"/>
    <x v="1"/>
    <x v="6"/>
    <x v="49"/>
    <n v="1525"/>
  </r>
  <r>
    <x v="191"/>
    <x v="0"/>
    <x v="1"/>
    <x v="6"/>
    <x v="26"/>
    <n v="205648.93"/>
  </r>
  <r>
    <x v="191"/>
    <x v="0"/>
    <x v="1"/>
    <x v="6"/>
    <x v="27"/>
    <n v="946769.63"/>
  </r>
  <r>
    <x v="191"/>
    <x v="0"/>
    <x v="1"/>
    <x v="6"/>
    <x v="30"/>
    <n v="118385.88"/>
  </r>
  <r>
    <x v="191"/>
    <x v="0"/>
    <x v="1"/>
    <x v="6"/>
    <x v="34"/>
    <n v="8553.1"/>
  </r>
  <r>
    <x v="191"/>
    <x v="0"/>
    <x v="1"/>
    <x v="6"/>
    <x v="35"/>
    <n v="2029285.43"/>
  </r>
  <r>
    <x v="191"/>
    <x v="0"/>
    <x v="1"/>
    <x v="6"/>
    <x v="36"/>
    <n v="28148.74"/>
  </r>
  <r>
    <x v="191"/>
    <x v="0"/>
    <x v="1"/>
    <x v="6"/>
    <x v="58"/>
    <n v="15129.9"/>
  </r>
  <r>
    <x v="191"/>
    <x v="0"/>
    <x v="1"/>
    <x v="6"/>
    <x v="59"/>
    <n v="3471.48"/>
  </r>
  <r>
    <x v="191"/>
    <x v="0"/>
    <x v="1"/>
    <x v="6"/>
    <x v="67"/>
    <n v="107060"/>
  </r>
  <r>
    <x v="191"/>
    <x v="0"/>
    <x v="1"/>
    <x v="6"/>
    <x v="38"/>
    <n v="1625.63"/>
  </r>
  <r>
    <x v="191"/>
    <x v="0"/>
    <x v="1"/>
    <x v="6"/>
    <x v="39"/>
    <n v="1686.73"/>
  </r>
  <r>
    <x v="191"/>
    <x v="0"/>
    <x v="1"/>
    <x v="6"/>
    <x v="40"/>
    <n v="1710.1"/>
  </r>
  <r>
    <x v="191"/>
    <x v="0"/>
    <x v="1"/>
    <x v="6"/>
    <x v="43"/>
    <n v="62467.7"/>
  </r>
  <r>
    <x v="191"/>
    <x v="0"/>
    <x v="1"/>
    <x v="6"/>
    <x v="45"/>
    <n v="6816.06"/>
  </r>
  <r>
    <x v="191"/>
    <x v="0"/>
    <x v="1"/>
    <x v="6"/>
    <x v="46"/>
    <n v="54488.160000000003"/>
  </r>
  <r>
    <x v="191"/>
    <x v="0"/>
    <x v="1"/>
    <x v="7"/>
    <x v="43"/>
    <n v="51500.959999999999"/>
  </r>
  <r>
    <x v="191"/>
    <x v="0"/>
    <x v="1"/>
    <x v="8"/>
    <x v="61"/>
    <n v="16309.25"/>
  </r>
  <r>
    <x v="191"/>
    <x v="0"/>
    <x v="1"/>
    <x v="8"/>
    <x v="63"/>
    <n v="143683.99"/>
  </r>
  <r>
    <x v="191"/>
    <x v="0"/>
    <x v="1"/>
    <x v="8"/>
    <x v="47"/>
    <n v="101071.21"/>
  </r>
  <r>
    <x v="191"/>
    <x v="0"/>
    <x v="1"/>
    <x v="8"/>
    <x v="48"/>
    <n v="48990"/>
  </r>
  <r>
    <x v="192"/>
    <x v="0"/>
    <x v="0"/>
    <x v="0"/>
    <x v="0"/>
    <n v="57018.82"/>
  </r>
  <r>
    <x v="192"/>
    <x v="0"/>
    <x v="0"/>
    <x v="1"/>
    <x v="0"/>
    <n v="-261592.12"/>
  </r>
  <r>
    <x v="192"/>
    <x v="0"/>
    <x v="0"/>
    <x v="2"/>
    <x v="1"/>
    <n v="38928623.899999999"/>
  </r>
  <r>
    <x v="192"/>
    <x v="0"/>
    <x v="0"/>
    <x v="2"/>
    <x v="2"/>
    <n v="669728.93000000005"/>
  </r>
  <r>
    <x v="192"/>
    <x v="0"/>
    <x v="0"/>
    <x v="2"/>
    <x v="3"/>
    <n v="17465.310000000001"/>
  </r>
  <r>
    <x v="192"/>
    <x v="0"/>
    <x v="0"/>
    <x v="2"/>
    <x v="4"/>
    <n v="2463717.91"/>
  </r>
  <r>
    <x v="192"/>
    <x v="0"/>
    <x v="0"/>
    <x v="2"/>
    <x v="5"/>
    <n v="299664.08"/>
  </r>
  <r>
    <x v="192"/>
    <x v="0"/>
    <x v="0"/>
    <x v="3"/>
    <x v="1"/>
    <n v="14374792.85"/>
  </r>
  <r>
    <x v="192"/>
    <x v="0"/>
    <x v="0"/>
    <x v="3"/>
    <x v="2"/>
    <n v="1225957.6399999999"/>
  </r>
  <r>
    <x v="192"/>
    <x v="0"/>
    <x v="0"/>
    <x v="3"/>
    <x v="3"/>
    <n v="173929.15"/>
  </r>
  <r>
    <x v="192"/>
    <x v="0"/>
    <x v="0"/>
    <x v="3"/>
    <x v="4"/>
    <n v="767725.63"/>
  </r>
  <r>
    <x v="192"/>
    <x v="0"/>
    <x v="0"/>
    <x v="3"/>
    <x v="5"/>
    <n v="66144.34"/>
  </r>
  <r>
    <x v="192"/>
    <x v="0"/>
    <x v="0"/>
    <x v="4"/>
    <x v="55"/>
    <n v="5247"/>
  </r>
  <r>
    <x v="192"/>
    <x v="0"/>
    <x v="0"/>
    <x v="4"/>
    <x v="7"/>
    <n v="4056194.95"/>
  </r>
  <r>
    <x v="192"/>
    <x v="0"/>
    <x v="0"/>
    <x v="4"/>
    <x v="8"/>
    <n v="1586594.79"/>
  </r>
  <r>
    <x v="192"/>
    <x v="0"/>
    <x v="0"/>
    <x v="4"/>
    <x v="9"/>
    <n v="8262574.4800000004"/>
  </r>
  <r>
    <x v="192"/>
    <x v="0"/>
    <x v="0"/>
    <x v="4"/>
    <x v="10"/>
    <n v="2572375.86"/>
  </r>
  <r>
    <x v="192"/>
    <x v="0"/>
    <x v="0"/>
    <x v="4"/>
    <x v="11"/>
    <n v="1545.32"/>
  </r>
  <r>
    <x v="192"/>
    <x v="0"/>
    <x v="0"/>
    <x v="4"/>
    <x v="12"/>
    <n v="92504.03"/>
  </r>
  <r>
    <x v="192"/>
    <x v="0"/>
    <x v="0"/>
    <x v="4"/>
    <x v="13"/>
    <n v="197585.5"/>
  </r>
  <r>
    <x v="192"/>
    <x v="0"/>
    <x v="0"/>
    <x v="4"/>
    <x v="14"/>
    <n v="439949.62"/>
  </r>
  <r>
    <x v="192"/>
    <x v="0"/>
    <x v="0"/>
    <x v="4"/>
    <x v="15"/>
    <n v="6717146.3099999996"/>
  </r>
  <r>
    <x v="192"/>
    <x v="0"/>
    <x v="0"/>
    <x v="4"/>
    <x v="16"/>
    <n v="5365418.0999999996"/>
  </r>
  <r>
    <x v="192"/>
    <x v="0"/>
    <x v="0"/>
    <x v="4"/>
    <x v="17"/>
    <n v="123173.68"/>
  </r>
  <r>
    <x v="192"/>
    <x v="0"/>
    <x v="0"/>
    <x v="4"/>
    <x v="56"/>
    <n v="61377.05"/>
  </r>
  <r>
    <x v="192"/>
    <x v="0"/>
    <x v="0"/>
    <x v="5"/>
    <x v="18"/>
    <n v="2221159.7999999998"/>
  </r>
  <r>
    <x v="192"/>
    <x v="0"/>
    <x v="0"/>
    <x v="5"/>
    <x v="19"/>
    <n v="218564.31"/>
  </r>
  <r>
    <x v="192"/>
    <x v="0"/>
    <x v="0"/>
    <x v="5"/>
    <x v="20"/>
    <n v="1902875.55"/>
  </r>
  <r>
    <x v="192"/>
    <x v="0"/>
    <x v="0"/>
    <x v="5"/>
    <x v="21"/>
    <n v="794938.86"/>
  </r>
  <r>
    <x v="192"/>
    <x v="0"/>
    <x v="0"/>
    <x v="5"/>
    <x v="22"/>
    <n v="701428.06"/>
  </r>
  <r>
    <x v="192"/>
    <x v="0"/>
    <x v="0"/>
    <x v="6"/>
    <x v="23"/>
    <n v="71827.06"/>
  </r>
  <r>
    <x v="192"/>
    <x v="0"/>
    <x v="0"/>
    <x v="6"/>
    <x v="26"/>
    <n v="387145.53"/>
  </r>
  <r>
    <x v="192"/>
    <x v="0"/>
    <x v="0"/>
    <x v="6"/>
    <x v="27"/>
    <n v="3736924.87"/>
  </r>
  <r>
    <x v="192"/>
    <x v="0"/>
    <x v="0"/>
    <x v="6"/>
    <x v="31"/>
    <n v="241909.3"/>
  </r>
  <r>
    <x v="192"/>
    <x v="0"/>
    <x v="0"/>
    <x v="6"/>
    <x v="33"/>
    <n v="351867.88"/>
  </r>
  <r>
    <x v="192"/>
    <x v="0"/>
    <x v="0"/>
    <x v="6"/>
    <x v="34"/>
    <n v="214900.21"/>
  </r>
  <r>
    <x v="192"/>
    <x v="0"/>
    <x v="0"/>
    <x v="6"/>
    <x v="35"/>
    <n v="14981.69"/>
  </r>
  <r>
    <x v="192"/>
    <x v="0"/>
    <x v="0"/>
    <x v="6"/>
    <x v="36"/>
    <n v="162906.5"/>
  </r>
  <r>
    <x v="192"/>
    <x v="0"/>
    <x v="0"/>
    <x v="6"/>
    <x v="59"/>
    <n v="5564.33"/>
  </r>
  <r>
    <x v="192"/>
    <x v="0"/>
    <x v="0"/>
    <x v="6"/>
    <x v="68"/>
    <n v="12675.35"/>
  </r>
  <r>
    <x v="192"/>
    <x v="0"/>
    <x v="0"/>
    <x v="6"/>
    <x v="51"/>
    <n v="1739528.57"/>
  </r>
  <r>
    <x v="192"/>
    <x v="0"/>
    <x v="0"/>
    <x v="6"/>
    <x v="67"/>
    <n v="347666.34"/>
  </r>
  <r>
    <x v="192"/>
    <x v="0"/>
    <x v="0"/>
    <x v="6"/>
    <x v="37"/>
    <n v="921909.38"/>
  </r>
  <r>
    <x v="192"/>
    <x v="0"/>
    <x v="0"/>
    <x v="6"/>
    <x v="38"/>
    <n v="145038.09"/>
  </r>
  <r>
    <x v="192"/>
    <x v="0"/>
    <x v="0"/>
    <x v="6"/>
    <x v="39"/>
    <n v="5110.0600000000004"/>
  </r>
  <r>
    <x v="192"/>
    <x v="0"/>
    <x v="0"/>
    <x v="6"/>
    <x v="40"/>
    <n v="20571.400000000001"/>
  </r>
  <r>
    <x v="192"/>
    <x v="0"/>
    <x v="0"/>
    <x v="6"/>
    <x v="41"/>
    <n v="741339.91"/>
  </r>
  <r>
    <x v="192"/>
    <x v="0"/>
    <x v="0"/>
    <x v="6"/>
    <x v="42"/>
    <n v="852572.63"/>
  </r>
  <r>
    <x v="192"/>
    <x v="0"/>
    <x v="0"/>
    <x v="6"/>
    <x v="44"/>
    <n v="156127.75"/>
  </r>
  <r>
    <x v="192"/>
    <x v="0"/>
    <x v="0"/>
    <x v="6"/>
    <x v="60"/>
    <n v="58062.8"/>
  </r>
  <r>
    <x v="192"/>
    <x v="0"/>
    <x v="0"/>
    <x v="6"/>
    <x v="45"/>
    <n v="739333.19"/>
  </r>
  <r>
    <x v="192"/>
    <x v="0"/>
    <x v="0"/>
    <x v="7"/>
    <x v="43"/>
    <n v="196011.47"/>
  </r>
  <r>
    <x v="192"/>
    <x v="0"/>
    <x v="0"/>
    <x v="8"/>
    <x v="61"/>
    <n v="3126750.48"/>
  </r>
  <r>
    <x v="192"/>
    <x v="0"/>
    <x v="0"/>
    <x v="8"/>
    <x v="62"/>
    <n v="76451.94"/>
  </r>
  <r>
    <x v="192"/>
    <x v="0"/>
    <x v="0"/>
    <x v="8"/>
    <x v="63"/>
    <n v="36182.839999999997"/>
  </r>
  <r>
    <x v="192"/>
    <x v="0"/>
    <x v="0"/>
    <x v="8"/>
    <x v="48"/>
    <n v="33556.870000000003"/>
  </r>
  <r>
    <x v="192"/>
    <x v="0"/>
    <x v="0"/>
    <x v="8"/>
    <x v="77"/>
    <n v="85049.01"/>
  </r>
  <r>
    <x v="192"/>
    <x v="0"/>
    <x v="1"/>
    <x v="0"/>
    <x v="0"/>
    <n v="204573.3"/>
  </r>
  <r>
    <x v="192"/>
    <x v="0"/>
    <x v="1"/>
    <x v="2"/>
    <x v="1"/>
    <n v="12046534"/>
  </r>
  <r>
    <x v="192"/>
    <x v="0"/>
    <x v="1"/>
    <x v="2"/>
    <x v="2"/>
    <n v="75.680000000000007"/>
  </r>
  <r>
    <x v="192"/>
    <x v="0"/>
    <x v="1"/>
    <x v="2"/>
    <x v="4"/>
    <n v="75838.28"/>
  </r>
  <r>
    <x v="192"/>
    <x v="0"/>
    <x v="1"/>
    <x v="3"/>
    <x v="1"/>
    <n v="5412749.1799999997"/>
  </r>
  <r>
    <x v="192"/>
    <x v="0"/>
    <x v="1"/>
    <x v="3"/>
    <x v="2"/>
    <n v="153.46"/>
  </r>
  <r>
    <x v="192"/>
    <x v="0"/>
    <x v="1"/>
    <x v="3"/>
    <x v="3"/>
    <n v="1001.37"/>
  </r>
  <r>
    <x v="192"/>
    <x v="0"/>
    <x v="1"/>
    <x v="3"/>
    <x v="4"/>
    <n v="428069.5"/>
  </r>
  <r>
    <x v="192"/>
    <x v="0"/>
    <x v="1"/>
    <x v="4"/>
    <x v="7"/>
    <n v="5727.8"/>
  </r>
  <r>
    <x v="192"/>
    <x v="0"/>
    <x v="1"/>
    <x v="4"/>
    <x v="8"/>
    <n v="98874.92"/>
  </r>
  <r>
    <x v="192"/>
    <x v="0"/>
    <x v="1"/>
    <x v="4"/>
    <x v="9"/>
    <n v="11226.08"/>
  </r>
  <r>
    <x v="192"/>
    <x v="0"/>
    <x v="1"/>
    <x v="4"/>
    <x v="10"/>
    <n v="155080.68"/>
  </r>
  <r>
    <x v="192"/>
    <x v="0"/>
    <x v="1"/>
    <x v="4"/>
    <x v="11"/>
    <n v="6.75"/>
  </r>
  <r>
    <x v="192"/>
    <x v="0"/>
    <x v="1"/>
    <x v="4"/>
    <x v="12"/>
    <n v="881.49"/>
  </r>
  <r>
    <x v="192"/>
    <x v="0"/>
    <x v="1"/>
    <x v="4"/>
    <x v="13"/>
    <n v="774.43"/>
  </r>
  <r>
    <x v="192"/>
    <x v="0"/>
    <x v="1"/>
    <x v="4"/>
    <x v="14"/>
    <n v="17505.03"/>
  </r>
  <r>
    <x v="192"/>
    <x v="0"/>
    <x v="1"/>
    <x v="4"/>
    <x v="15"/>
    <n v="143.58000000000001"/>
  </r>
  <r>
    <x v="192"/>
    <x v="0"/>
    <x v="1"/>
    <x v="4"/>
    <x v="16"/>
    <n v="257410.6"/>
  </r>
  <r>
    <x v="192"/>
    <x v="0"/>
    <x v="1"/>
    <x v="4"/>
    <x v="56"/>
    <n v="2538.66"/>
  </r>
  <r>
    <x v="192"/>
    <x v="0"/>
    <x v="1"/>
    <x v="5"/>
    <x v="18"/>
    <n v="117208.56"/>
  </r>
  <r>
    <x v="192"/>
    <x v="0"/>
    <x v="1"/>
    <x v="5"/>
    <x v="22"/>
    <n v="6422.44"/>
  </r>
  <r>
    <x v="192"/>
    <x v="0"/>
    <x v="1"/>
    <x v="6"/>
    <x v="26"/>
    <n v="8429.93"/>
  </r>
  <r>
    <x v="192"/>
    <x v="0"/>
    <x v="1"/>
    <x v="6"/>
    <x v="27"/>
    <n v="100084.64"/>
  </r>
  <r>
    <x v="192"/>
    <x v="0"/>
    <x v="1"/>
    <x v="6"/>
    <x v="38"/>
    <n v="458.9"/>
  </r>
  <r>
    <x v="192"/>
    <x v="0"/>
    <x v="1"/>
    <x v="7"/>
    <x v="43"/>
    <n v="14462.82"/>
  </r>
  <r>
    <x v="192"/>
    <x v="0"/>
    <x v="1"/>
    <x v="8"/>
    <x v="48"/>
    <n v="30931.08"/>
  </r>
  <r>
    <x v="193"/>
    <x v="0"/>
    <x v="0"/>
    <x v="0"/>
    <x v="0"/>
    <n v="3494425.87"/>
  </r>
  <r>
    <x v="193"/>
    <x v="0"/>
    <x v="0"/>
    <x v="1"/>
    <x v="0"/>
    <n v="-3664403.06"/>
  </r>
  <r>
    <x v="193"/>
    <x v="0"/>
    <x v="0"/>
    <x v="2"/>
    <x v="1"/>
    <n v="93075272.260000005"/>
  </r>
  <r>
    <x v="193"/>
    <x v="0"/>
    <x v="0"/>
    <x v="2"/>
    <x v="2"/>
    <n v="253245.96"/>
  </r>
  <r>
    <x v="193"/>
    <x v="0"/>
    <x v="0"/>
    <x v="2"/>
    <x v="3"/>
    <n v="3938383.69"/>
  </r>
  <r>
    <x v="193"/>
    <x v="0"/>
    <x v="0"/>
    <x v="2"/>
    <x v="4"/>
    <n v="24220043.25"/>
  </r>
  <r>
    <x v="193"/>
    <x v="0"/>
    <x v="0"/>
    <x v="2"/>
    <x v="5"/>
    <n v="2542803.04"/>
  </r>
  <r>
    <x v="193"/>
    <x v="0"/>
    <x v="0"/>
    <x v="2"/>
    <x v="54"/>
    <n v="737461.85"/>
  </r>
  <r>
    <x v="193"/>
    <x v="0"/>
    <x v="0"/>
    <x v="3"/>
    <x v="1"/>
    <n v="43758638.280000001"/>
  </r>
  <r>
    <x v="193"/>
    <x v="0"/>
    <x v="0"/>
    <x v="3"/>
    <x v="2"/>
    <n v="1122067.06"/>
  </r>
  <r>
    <x v="193"/>
    <x v="0"/>
    <x v="0"/>
    <x v="3"/>
    <x v="3"/>
    <n v="1454849.52"/>
  </r>
  <r>
    <x v="193"/>
    <x v="0"/>
    <x v="0"/>
    <x v="3"/>
    <x v="4"/>
    <n v="60307.83"/>
  </r>
  <r>
    <x v="193"/>
    <x v="0"/>
    <x v="0"/>
    <x v="3"/>
    <x v="5"/>
    <n v="2752115.05"/>
  </r>
  <r>
    <x v="193"/>
    <x v="0"/>
    <x v="0"/>
    <x v="4"/>
    <x v="7"/>
    <n v="9335986.7899999991"/>
  </r>
  <r>
    <x v="193"/>
    <x v="0"/>
    <x v="0"/>
    <x v="4"/>
    <x v="8"/>
    <n v="3683747.8"/>
  </r>
  <r>
    <x v="193"/>
    <x v="0"/>
    <x v="0"/>
    <x v="4"/>
    <x v="9"/>
    <n v="18826979.030000001"/>
  </r>
  <r>
    <x v="193"/>
    <x v="0"/>
    <x v="0"/>
    <x v="4"/>
    <x v="10"/>
    <n v="5846429.6100000003"/>
  </r>
  <r>
    <x v="193"/>
    <x v="0"/>
    <x v="0"/>
    <x v="4"/>
    <x v="11"/>
    <n v="129381.47"/>
  </r>
  <r>
    <x v="193"/>
    <x v="0"/>
    <x v="0"/>
    <x v="4"/>
    <x v="12"/>
    <n v="69708.75"/>
  </r>
  <r>
    <x v="193"/>
    <x v="0"/>
    <x v="0"/>
    <x v="4"/>
    <x v="13"/>
    <n v="564061.85"/>
  </r>
  <r>
    <x v="193"/>
    <x v="0"/>
    <x v="0"/>
    <x v="4"/>
    <x v="14"/>
    <n v="1282842.5"/>
  </r>
  <r>
    <x v="193"/>
    <x v="0"/>
    <x v="0"/>
    <x v="4"/>
    <x v="15"/>
    <n v="15738059.17"/>
  </r>
  <r>
    <x v="193"/>
    <x v="0"/>
    <x v="0"/>
    <x v="4"/>
    <x v="16"/>
    <n v="11911377.619999999"/>
  </r>
  <r>
    <x v="193"/>
    <x v="0"/>
    <x v="0"/>
    <x v="4"/>
    <x v="17"/>
    <n v="641159.44999999995"/>
  </r>
  <r>
    <x v="193"/>
    <x v="0"/>
    <x v="0"/>
    <x v="4"/>
    <x v="56"/>
    <n v="276789.71000000002"/>
  </r>
  <r>
    <x v="193"/>
    <x v="0"/>
    <x v="0"/>
    <x v="5"/>
    <x v="18"/>
    <n v="7850403.5800000001"/>
  </r>
  <r>
    <x v="193"/>
    <x v="0"/>
    <x v="0"/>
    <x v="5"/>
    <x v="19"/>
    <n v="692547.94"/>
  </r>
  <r>
    <x v="193"/>
    <x v="0"/>
    <x v="0"/>
    <x v="5"/>
    <x v="20"/>
    <n v="1992041.89"/>
  </r>
  <r>
    <x v="193"/>
    <x v="0"/>
    <x v="0"/>
    <x v="5"/>
    <x v="21"/>
    <n v="1334206.1399999999"/>
  </r>
  <r>
    <x v="193"/>
    <x v="0"/>
    <x v="0"/>
    <x v="5"/>
    <x v="22"/>
    <n v="1245188.7"/>
  </r>
  <r>
    <x v="193"/>
    <x v="0"/>
    <x v="0"/>
    <x v="6"/>
    <x v="23"/>
    <n v="7722597.2199999997"/>
  </r>
  <r>
    <x v="193"/>
    <x v="0"/>
    <x v="0"/>
    <x v="6"/>
    <x v="24"/>
    <n v="47152"/>
  </r>
  <r>
    <x v="193"/>
    <x v="0"/>
    <x v="0"/>
    <x v="6"/>
    <x v="49"/>
    <n v="1838512.74"/>
  </r>
  <r>
    <x v="193"/>
    <x v="0"/>
    <x v="0"/>
    <x v="6"/>
    <x v="27"/>
    <n v="4608820.88"/>
  </r>
  <r>
    <x v="193"/>
    <x v="0"/>
    <x v="0"/>
    <x v="6"/>
    <x v="29"/>
    <n v="59061.55"/>
  </r>
  <r>
    <x v="193"/>
    <x v="0"/>
    <x v="0"/>
    <x v="6"/>
    <x v="50"/>
    <n v="127521.53"/>
  </r>
  <r>
    <x v="193"/>
    <x v="0"/>
    <x v="0"/>
    <x v="6"/>
    <x v="30"/>
    <n v="578.79"/>
  </r>
  <r>
    <x v="193"/>
    <x v="0"/>
    <x v="0"/>
    <x v="6"/>
    <x v="31"/>
    <n v="205834.9"/>
  </r>
  <r>
    <x v="193"/>
    <x v="0"/>
    <x v="0"/>
    <x v="6"/>
    <x v="33"/>
    <n v="478101.97"/>
  </r>
  <r>
    <x v="193"/>
    <x v="0"/>
    <x v="0"/>
    <x v="6"/>
    <x v="34"/>
    <n v="338216.19"/>
  </r>
  <r>
    <x v="193"/>
    <x v="0"/>
    <x v="0"/>
    <x v="6"/>
    <x v="35"/>
    <n v="496137.39"/>
  </r>
  <r>
    <x v="193"/>
    <x v="0"/>
    <x v="0"/>
    <x v="6"/>
    <x v="36"/>
    <n v="96537.82"/>
  </r>
  <r>
    <x v="193"/>
    <x v="0"/>
    <x v="0"/>
    <x v="6"/>
    <x v="58"/>
    <n v="220514.52"/>
  </r>
  <r>
    <x v="193"/>
    <x v="0"/>
    <x v="0"/>
    <x v="6"/>
    <x v="59"/>
    <n v="12798.45"/>
  </r>
  <r>
    <x v="193"/>
    <x v="0"/>
    <x v="0"/>
    <x v="6"/>
    <x v="51"/>
    <n v="3730102.86"/>
  </r>
  <r>
    <x v="193"/>
    <x v="0"/>
    <x v="0"/>
    <x v="6"/>
    <x v="67"/>
    <n v="77951"/>
  </r>
  <r>
    <x v="193"/>
    <x v="0"/>
    <x v="0"/>
    <x v="6"/>
    <x v="37"/>
    <n v="3445695.88"/>
  </r>
  <r>
    <x v="193"/>
    <x v="0"/>
    <x v="0"/>
    <x v="6"/>
    <x v="38"/>
    <n v="3543693.66"/>
  </r>
  <r>
    <x v="193"/>
    <x v="0"/>
    <x v="0"/>
    <x v="6"/>
    <x v="39"/>
    <n v="77896.039999999994"/>
  </r>
  <r>
    <x v="193"/>
    <x v="0"/>
    <x v="0"/>
    <x v="6"/>
    <x v="40"/>
    <n v="69620.84"/>
  </r>
  <r>
    <x v="193"/>
    <x v="0"/>
    <x v="0"/>
    <x v="6"/>
    <x v="41"/>
    <n v="2784292.18"/>
  </r>
  <r>
    <x v="193"/>
    <x v="0"/>
    <x v="0"/>
    <x v="6"/>
    <x v="53"/>
    <n v="22325.58"/>
  </r>
  <r>
    <x v="193"/>
    <x v="0"/>
    <x v="0"/>
    <x v="6"/>
    <x v="43"/>
    <n v="510088.38"/>
  </r>
  <r>
    <x v="193"/>
    <x v="0"/>
    <x v="0"/>
    <x v="6"/>
    <x v="60"/>
    <n v="229171.95"/>
  </r>
  <r>
    <x v="193"/>
    <x v="0"/>
    <x v="0"/>
    <x v="6"/>
    <x v="45"/>
    <n v="1685489.44"/>
  </r>
  <r>
    <x v="193"/>
    <x v="0"/>
    <x v="0"/>
    <x v="6"/>
    <x v="46"/>
    <n v="222163.58"/>
  </r>
  <r>
    <x v="193"/>
    <x v="0"/>
    <x v="0"/>
    <x v="6"/>
    <x v="78"/>
    <n v="469605.68"/>
  </r>
  <r>
    <x v="193"/>
    <x v="0"/>
    <x v="0"/>
    <x v="6"/>
    <x v="83"/>
    <n v="28597.759999999998"/>
  </r>
  <r>
    <x v="193"/>
    <x v="0"/>
    <x v="0"/>
    <x v="7"/>
    <x v="43"/>
    <n v="330730"/>
  </r>
  <r>
    <x v="193"/>
    <x v="0"/>
    <x v="0"/>
    <x v="8"/>
    <x v="62"/>
    <n v="62694.79"/>
  </r>
  <r>
    <x v="193"/>
    <x v="0"/>
    <x v="0"/>
    <x v="8"/>
    <x v="63"/>
    <n v="619520.36"/>
  </r>
  <r>
    <x v="193"/>
    <x v="0"/>
    <x v="0"/>
    <x v="8"/>
    <x v="48"/>
    <n v="445258.69"/>
  </r>
  <r>
    <x v="193"/>
    <x v="0"/>
    <x v="1"/>
    <x v="0"/>
    <x v="0"/>
    <n v="169977.19"/>
  </r>
  <r>
    <x v="193"/>
    <x v="0"/>
    <x v="1"/>
    <x v="2"/>
    <x v="1"/>
    <n v="171178.8"/>
  </r>
  <r>
    <x v="193"/>
    <x v="0"/>
    <x v="1"/>
    <x v="2"/>
    <x v="3"/>
    <n v="116955.93"/>
  </r>
  <r>
    <x v="193"/>
    <x v="0"/>
    <x v="1"/>
    <x v="2"/>
    <x v="4"/>
    <n v="1402650.6"/>
  </r>
  <r>
    <x v="193"/>
    <x v="0"/>
    <x v="1"/>
    <x v="2"/>
    <x v="5"/>
    <n v="22267.49"/>
  </r>
  <r>
    <x v="193"/>
    <x v="0"/>
    <x v="1"/>
    <x v="3"/>
    <x v="1"/>
    <n v="728665.69"/>
  </r>
  <r>
    <x v="193"/>
    <x v="0"/>
    <x v="1"/>
    <x v="3"/>
    <x v="3"/>
    <n v="84415.46"/>
  </r>
  <r>
    <x v="193"/>
    <x v="0"/>
    <x v="1"/>
    <x v="3"/>
    <x v="4"/>
    <n v="527780.72"/>
  </r>
  <r>
    <x v="193"/>
    <x v="0"/>
    <x v="1"/>
    <x v="3"/>
    <x v="5"/>
    <n v="29326.03"/>
  </r>
  <r>
    <x v="193"/>
    <x v="0"/>
    <x v="1"/>
    <x v="4"/>
    <x v="7"/>
    <n v="129261.19"/>
  </r>
  <r>
    <x v="193"/>
    <x v="0"/>
    <x v="1"/>
    <x v="4"/>
    <x v="8"/>
    <n v="102319.73"/>
  </r>
  <r>
    <x v="193"/>
    <x v="0"/>
    <x v="1"/>
    <x v="4"/>
    <x v="9"/>
    <n v="245982.65"/>
  </r>
  <r>
    <x v="193"/>
    <x v="0"/>
    <x v="1"/>
    <x v="4"/>
    <x v="10"/>
    <n v="125148.37"/>
  </r>
  <r>
    <x v="193"/>
    <x v="0"/>
    <x v="1"/>
    <x v="4"/>
    <x v="11"/>
    <n v="1769.33"/>
  </r>
  <r>
    <x v="193"/>
    <x v="0"/>
    <x v="1"/>
    <x v="4"/>
    <x v="12"/>
    <n v="1812.51"/>
  </r>
  <r>
    <x v="193"/>
    <x v="0"/>
    <x v="1"/>
    <x v="4"/>
    <x v="13"/>
    <n v="11825.13"/>
  </r>
  <r>
    <x v="193"/>
    <x v="0"/>
    <x v="1"/>
    <x v="4"/>
    <x v="14"/>
    <n v="14610.76"/>
  </r>
  <r>
    <x v="193"/>
    <x v="0"/>
    <x v="1"/>
    <x v="4"/>
    <x v="15"/>
    <n v="22660.73"/>
  </r>
  <r>
    <x v="193"/>
    <x v="0"/>
    <x v="1"/>
    <x v="4"/>
    <x v="16"/>
    <n v="102813.58"/>
  </r>
  <r>
    <x v="193"/>
    <x v="0"/>
    <x v="1"/>
    <x v="4"/>
    <x v="17"/>
    <n v="5176.58"/>
  </r>
  <r>
    <x v="193"/>
    <x v="0"/>
    <x v="1"/>
    <x v="4"/>
    <x v="56"/>
    <n v="3448.1"/>
  </r>
  <r>
    <x v="193"/>
    <x v="0"/>
    <x v="1"/>
    <x v="5"/>
    <x v="18"/>
    <n v="122319.62"/>
  </r>
  <r>
    <x v="193"/>
    <x v="0"/>
    <x v="1"/>
    <x v="5"/>
    <x v="19"/>
    <n v="13"/>
  </r>
  <r>
    <x v="193"/>
    <x v="0"/>
    <x v="1"/>
    <x v="5"/>
    <x v="21"/>
    <n v="1051.8599999999999"/>
  </r>
  <r>
    <x v="193"/>
    <x v="0"/>
    <x v="1"/>
    <x v="5"/>
    <x v="22"/>
    <n v="1975.06"/>
  </r>
  <r>
    <x v="193"/>
    <x v="0"/>
    <x v="1"/>
    <x v="6"/>
    <x v="23"/>
    <n v="141870"/>
  </r>
  <r>
    <x v="193"/>
    <x v="0"/>
    <x v="1"/>
    <x v="6"/>
    <x v="27"/>
    <n v="198305.74"/>
  </r>
  <r>
    <x v="193"/>
    <x v="0"/>
    <x v="1"/>
    <x v="6"/>
    <x v="50"/>
    <n v="27500"/>
  </r>
  <r>
    <x v="193"/>
    <x v="0"/>
    <x v="1"/>
    <x v="6"/>
    <x v="34"/>
    <n v="3793.44"/>
  </r>
  <r>
    <x v="193"/>
    <x v="0"/>
    <x v="1"/>
    <x v="6"/>
    <x v="67"/>
    <n v="11290.65"/>
  </r>
  <r>
    <x v="193"/>
    <x v="0"/>
    <x v="1"/>
    <x v="6"/>
    <x v="38"/>
    <n v="267.91000000000003"/>
  </r>
  <r>
    <x v="193"/>
    <x v="0"/>
    <x v="1"/>
    <x v="6"/>
    <x v="43"/>
    <n v="9620.64"/>
  </r>
  <r>
    <x v="193"/>
    <x v="0"/>
    <x v="1"/>
    <x v="6"/>
    <x v="46"/>
    <n v="1679.5"/>
  </r>
  <r>
    <x v="193"/>
    <x v="0"/>
    <x v="1"/>
    <x v="7"/>
    <x v="43"/>
    <n v="6257.08"/>
  </r>
  <r>
    <x v="193"/>
    <x v="0"/>
    <x v="1"/>
    <x v="8"/>
    <x v="47"/>
    <n v="11271.01"/>
  </r>
  <r>
    <x v="193"/>
    <x v="0"/>
    <x v="1"/>
    <x v="8"/>
    <x v="48"/>
    <n v="14463.88"/>
  </r>
  <r>
    <x v="194"/>
    <x v="0"/>
    <x v="0"/>
    <x v="0"/>
    <x v="0"/>
    <n v="122832.8"/>
  </r>
  <r>
    <x v="194"/>
    <x v="0"/>
    <x v="0"/>
    <x v="1"/>
    <x v="0"/>
    <n v="-175376.79"/>
  </r>
  <r>
    <x v="194"/>
    <x v="0"/>
    <x v="0"/>
    <x v="2"/>
    <x v="1"/>
    <n v="8865800.1799999997"/>
  </r>
  <r>
    <x v="194"/>
    <x v="0"/>
    <x v="0"/>
    <x v="2"/>
    <x v="2"/>
    <n v="168227.05"/>
  </r>
  <r>
    <x v="194"/>
    <x v="0"/>
    <x v="0"/>
    <x v="2"/>
    <x v="3"/>
    <n v="153400.71"/>
  </r>
  <r>
    <x v="194"/>
    <x v="0"/>
    <x v="0"/>
    <x v="2"/>
    <x v="4"/>
    <n v="159877.85"/>
  </r>
  <r>
    <x v="194"/>
    <x v="0"/>
    <x v="0"/>
    <x v="2"/>
    <x v="5"/>
    <n v="61636.78"/>
  </r>
  <r>
    <x v="194"/>
    <x v="0"/>
    <x v="0"/>
    <x v="2"/>
    <x v="54"/>
    <n v="16515"/>
  </r>
  <r>
    <x v="194"/>
    <x v="0"/>
    <x v="0"/>
    <x v="3"/>
    <x v="1"/>
    <n v="3056238.33"/>
  </r>
  <r>
    <x v="194"/>
    <x v="0"/>
    <x v="0"/>
    <x v="3"/>
    <x v="2"/>
    <n v="128397.8"/>
  </r>
  <r>
    <x v="194"/>
    <x v="0"/>
    <x v="0"/>
    <x v="3"/>
    <x v="3"/>
    <n v="96327.7"/>
  </r>
  <r>
    <x v="194"/>
    <x v="0"/>
    <x v="0"/>
    <x v="3"/>
    <x v="4"/>
    <n v="96874.3"/>
  </r>
  <r>
    <x v="194"/>
    <x v="0"/>
    <x v="0"/>
    <x v="3"/>
    <x v="5"/>
    <n v="20629.64"/>
  </r>
  <r>
    <x v="194"/>
    <x v="0"/>
    <x v="0"/>
    <x v="4"/>
    <x v="6"/>
    <n v="-"/>
  </r>
  <r>
    <x v="194"/>
    <x v="0"/>
    <x v="0"/>
    <x v="4"/>
    <x v="7"/>
    <n v="706165.9"/>
  </r>
  <r>
    <x v="194"/>
    <x v="0"/>
    <x v="0"/>
    <x v="4"/>
    <x v="8"/>
    <n v="246730.32"/>
  </r>
  <r>
    <x v="194"/>
    <x v="0"/>
    <x v="0"/>
    <x v="4"/>
    <x v="9"/>
    <n v="1422731.29"/>
  </r>
  <r>
    <x v="194"/>
    <x v="0"/>
    <x v="0"/>
    <x v="4"/>
    <x v="10"/>
    <n v="427172.34"/>
  </r>
  <r>
    <x v="194"/>
    <x v="0"/>
    <x v="0"/>
    <x v="4"/>
    <x v="11"/>
    <n v="35011.78"/>
  </r>
  <r>
    <x v="194"/>
    <x v="0"/>
    <x v="0"/>
    <x v="4"/>
    <x v="12"/>
    <n v="12555.36"/>
  </r>
  <r>
    <x v="194"/>
    <x v="0"/>
    <x v="0"/>
    <x v="4"/>
    <x v="13"/>
    <n v="46542.68"/>
  </r>
  <r>
    <x v="194"/>
    <x v="0"/>
    <x v="0"/>
    <x v="4"/>
    <x v="14"/>
    <n v="115842.06"/>
  </r>
  <r>
    <x v="194"/>
    <x v="0"/>
    <x v="0"/>
    <x v="4"/>
    <x v="15"/>
    <n v="1320643.6000000001"/>
  </r>
  <r>
    <x v="194"/>
    <x v="0"/>
    <x v="0"/>
    <x v="4"/>
    <x v="16"/>
    <n v="1025747.06"/>
  </r>
  <r>
    <x v="194"/>
    <x v="0"/>
    <x v="0"/>
    <x v="4"/>
    <x v="17"/>
    <n v="32862.120000000003"/>
  </r>
  <r>
    <x v="194"/>
    <x v="0"/>
    <x v="0"/>
    <x v="4"/>
    <x v="56"/>
    <n v="17228.189999999999"/>
  </r>
  <r>
    <x v="194"/>
    <x v="0"/>
    <x v="0"/>
    <x v="5"/>
    <x v="18"/>
    <n v="457071.87"/>
  </r>
  <r>
    <x v="194"/>
    <x v="0"/>
    <x v="0"/>
    <x v="5"/>
    <x v="19"/>
    <n v="102943.5"/>
  </r>
  <r>
    <x v="194"/>
    <x v="0"/>
    <x v="0"/>
    <x v="5"/>
    <x v="20"/>
    <n v="48993.65"/>
  </r>
  <r>
    <x v="194"/>
    <x v="0"/>
    <x v="0"/>
    <x v="5"/>
    <x v="21"/>
    <n v="24740.2"/>
  </r>
  <r>
    <x v="194"/>
    <x v="0"/>
    <x v="0"/>
    <x v="5"/>
    <x v="22"/>
    <n v="125268.37"/>
  </r>
  <r>
    <x v="194"/>
    <x v="0"/>
    <x v="0"/>
    <x v="6"/>
    <x v="23"/>
    <n v="17235.68"/>
  </r>
  <r>
    <x v="194"/>
    <x v="0"/>
    <x v="0"/>
    <x v="6"/>
    <x v="25"/>
    <n v="344849.63"/>
  </r>
  <r>
    <x v="194"/>
    <x v="0"/>
    <x v="0"/>
    <x v="6"/>
    <x v="57"/>
    <n v="289725.28999999998"/>
  </r>
  <r>
    <x v="194"/>
    <x v="0"/>
    <x v="0"/>
    <x v="6"/>
    <x v="26"/>
    <n v="55814.879999999997"/>
  </r>
  <r>
    <x v="194"/>
    <x v="0"/>
    <x v="0"/>
    <x v="6"/>
    <x v="27"/>
    <n v="247416.19"/>
  </r>
  <r>
    <x v="194"/>
    <x v="0"/>
    <x v="0"/>
    <x v="6"/>
    <x v="28"/>
    <n v="21819.94"/>
  </r>
  <r>
    <x v="194"/>
    <x v="0"/>
    <x v="0"/>
    <x v="6"/>
    <x v="29"/>
    <n v="17481.78"/>
  </r>
  <r>
    <x v="194"/>
    <x v="0"/>
    <x v="0"/>
    <x v="6"/>
    <x v="50"/>
    <n v="240"/>
  </r>
  <r>
    <x v="194"/>
    <x v="0"/>
    <x v="0"/>
    <x v="6"/>
    <x v="30"/>
    <n v="7676.17"/>
  </r>
  <r>
    <x v="194"/>
    <x v="0"/>
    <x v="0"/>
    <x v="6"/>
    <x v="31"/>
    <n v="655.5"/>
  </r>
  <r>
    <x v="194"/>
    <x v="0"/>
    <x v="0"/>
    <x v="6"/>
    <x v="32"/>
    <n v="12710.4"/>
  </r>
  <r>
    <x v="194"/>
    <x v="0"/>
    <x v="0"/>
    <x v="6"/>
    <x v="33"/>
    <n v="62963.23"/>
  </r>
  <r>
    <x v="194"/>
    <x v="0"/>
    <x v="0"/>
    <x v="6"/>
    <x v="34"/>
    <n v="54390.77"/>
  </r>
  <r>
    <x v="194"/>
    <x v="0"/>
    <x v="0"/>
    <x v="6"/>
    <x v="35"/>
    <n v="171011.52"/>
  </r>
  <r>
    <x v="194"/>
    <x v="0"/>
    <x v="0"/>
    <x v="6"/>
    <x v="36"/>
    <n v="4611.08"/>
  </r>
  <r>
    <x v="194"/>
    <x v="0"/>
    <x v="0"/>
    <x v="6"/>
    <x v="59"/>
    <n v="5872.4"/>
  </r>
  <r>
    <x v="194"/>
    <x v="0"/>
    <x v="0"/>
    <x v="6"/>
    <x v="68"/>
    <n v="24637.51"/>
  </r>
  <r>
    <x v="194"/>
    <x v="0"/>
    <x v="0"/>
    <x v="6"/>
    <x v="51"/>
    <n v="5365.87"/>
  </r>
  <r>
    <x v="194"/>
    <x v="0"/>
    <x v="0"/>
    <x v="6"/>
    <x v="67"/>
    <n v="26042.05"/>
  </r>
  <r>
    <x v="194"/>
    <x v="0"/>
    <x v="0"/>
    <x v="6"/>
    <x v="37"/>
    <n v="157641.70000000001"/>
  </r>
  <r>
    <x v="194"/>
    <x v="0"/>
    <x v="0"/>
    <x v="6"/>
    <x v="38"/>
    <n v="192335.05"/>
  </r>
  <r>
    <x v="194"/>
    <x v="0"/>
    <x v="0"/>
    <x v="6"/>
    <x v="39"/>
    <n v="516.91"/>
  </r>
  <r>
    <x v="194"/>
    <x v="0"/>
    <x v="0"/>
    <x v="6"/>
    <x v="40"/>
    <n v="61831.89"/>
  </r>
  <r>
    <x v="194"/>
    <x v="0"/>
    <x v="0"/>
    <x v="6"/>
    <x v="41"/>
    <n v="341763.11"/>
  </r>
  <r>
    <x v="194"/>
    <x v="0"/>
    <x v="0"/>
    <x v="6"/>
    <x v="42"/>
    <n v="468972.26"/>
  </r>
  <r>
    <x v="194"/>
    <x v="0"/>
    <x v="0"/>
    <x v="6"/>
    <x v="43"/>
    <n v="19439.259999999998"/>
  </r>
  <r>
    <x v="194"/>
    <x v="0"/>
    <x v="0"/>
    <x v="6"/>
    <x v="44"/>
    <n v="240327.01"/>
  </r>
  <r>
    <x v="194"/>
    <x v="0"/>
    <x v="0"/>
    <x v="6"/>
    <x v="45"/>
    <n v="367991.59"/>
  </r>
  <r>
    <x v="194"/>
    <x v="0"/>
    <x v="0"/>
    <x v="6"/>
    <x v="70"/>
    <n v="2897.2"/>
  </r>
  <r>
    <x v="194"/>
    <x v="0"/>
    <x v="0"/>
    <x v="6"/>
    <x v="71"/>
    <n v="816.36"/>
  </r>
  <r>
    <x v="194"/>
    <x v="0"/>
    <x v="0"/>
    <x v="6"/>
    <x v="75"/>
    <n v="8468.89"/>
  </r>
  <r>
    <x v="194"/>
    <x v="0"/>
    <x v="0"/>
    <x v="6"/>
    <x v="46"/>
    <n v="65239.360000000001"/>
  </r>
  <r>
    <x v="194"/>
    <x v="0"/>
    <x v="0"/>
    <x v="7"/>
    <x v="43"/>
    <n v="28136.39"/>
  </r>
  <r>
    <x v="194"/>
    <x v="0"/>
    <x v="0"/>
    <x v="8"/>
    <x v="62"/>
    <n v="5001.68"/>
  </r>
  <r>
    <x v="194"/>
    <x v="0"/>
    <x v="0"/>
    <x v="8"/>
    <x v="64"/>
    <n v="164547.5"/>
  </r>
  <r>
    <x v="194"/>
    <x v="0"/>
    <x v="0"/>
    <x v="8"/>
    <x v="48"/>
    <n v="18520.73"/>
  </r>
  <r>
    <x v="194"/>
    <x v="0"/>
    <x v="1"/>
    <x v="0"/>
    <x v="0"/>
    <n v="52543.99"/>
  </r>
  <r>
    <x v="194"/>
    <x v="0"/>
    <x v="1"/>
    <x v="2"/>
    <x v="1"/>
    <n v="320152.33"/>
  </r>
  <r>
    <x v="194"/>
    <x v="0"/>
    <x v="1"/>
    <x v="2"/>
    <x v="2"/>
    <n v="2715.23"/>
  </r>
  <r>
    <x v="194"/>
    <x v="0"/>
    <x v="1"/>
    <x v="2"/>
    <x v="3"/>
    <n v="10188.92"/>
  </r>
  <r>
    <x v="194"/>
    <x v="0"/>
    <x v="1"/>
    <x v="2"/>
    <x v="4"/>
    <n v="362241.18"/>
  </r>
  <r>
    <x v="194"/>
    <x v="0"/>
    <x v="1"/>
    <x v="2"/>
    <x v="5"/>
    <n v="132485.25"/>
  </r>
  <r>
    <x v="194"/>
    <x v="0"/>
    <x v="1"/>
    <x v="3"/>
    <x v="1"/>
    <n v="606078.03"/>
  </r>
  <r>
    <x v="194"/>
    <x v="0"/>
    <x v="1"/>
    <x v="3"/>
    <x v="2"/>
    <n v="29437.08"/>
  </r>
  <r>
    <x v="194"/>
    <x v="0"/>
    <x v="1"/>
    <x v="3"/>
    <x v="3"/>
    <n v="47505.37"/>
  </r>
  <r>
    <x v="194"/>
    <x v="0"/>
    <x v="1"/>
    <x v="3"/>
    <x v="4"/>
    <n v="406724.07"/>
  </r>
  <r>
    <x v="194"/>
    <x v="0"/>
    <x v="1"/>
    <x v="3"/>
    <x v="5"/>
    <n v="45752.21"/>
  </r>
  <r>
    <x v="194"/>
    <x v="0"/>
    <x v="1"/>
    <x v="4"/>
    <x v="7"/>
    <n v="55806.35"/>
  </r>
  <r>
    <x v="194"/>
    <x v="0"/>
    <x v="1"/>
    <x v="4"/>
    <x v="8"/>
    <n v="88781.83"/>
  </r>
  <r>
    <x v="194"/>
    <x v="0"/>
    <x v="1"/>
    <x v="4"/>
    <x v="9"/>
    <n v="115388.07"/>
  </r>
  <r>
    <x v="194"/>
    <x v="0"/>
    <x v="1"/>
    <x v="4"/>
    <x v="10"/>
    <n v="129319.76"/>
  </r>
  <r>
    <x v="194"/>
    <x v="0"/>
    <x v="1"/>
    <x v="4"/>
    <x v="11"/>
    <n v="2721.83"/>
  </r>
  <r>
    <x v="194"/>
    <x v="0"/>
    <x v="1"/>
    <x v="4"/>
    <x v="12"/>
    <n v="3593.15"/>
  </r>
  <r>
    <x v="194"/>
    <x v="0"/>
    <x v="1"/>
    <x v="4"/>
    <x v="13"/>
    <n v="5137.25"/>
  </r>
  <r>
    <x v="194"/>
    <x v="0"/>
    <x v="1"/>
    <x v="4"/>
    <x v="14"/>
    <n v="23448.97"/>
  </r>
  <r>
    <x v="194"/>
    <x v="0"/>
    <x v="1"/>
    <x v="4"/>
    <x v="15"/>
    <n v="67041.789999999994"/>
  </r>
  <r>
    <x v="194"/>
    <x v="0"/>
    <x v="1"/>
    <x v="4"/>
    <x v="16"/>
    <n v="178432.83"/>
  </r>
  <r>
    <x v="194"/>
    <x v="0"/>
    <x v="1"/>
    <x v="4"/>
    <x v="17"/>
    <n v="1865.45"/>
  </r>
  <r>
    <x v="194"/>
    <x v="0"/>
    <x v="1"/>
    <x v="4"/>
    <x v="56"/>
    <n v="2908.27"/>
  </r>
  <r>
    <x v="194"/>
    <x v="0"/>
    <x v="1"/>
    <x v="5"/>
    <x v="18"/>
    <n v="49197.1"/>
  </r>
  <r>
    <x v="194"/>
    <x v="0"/>
    <x v="1"/>
    <x v="5"/>
    <x v="20"/>
    <n v="223908.97"/>
  </r>
  <r>
    <x v="194"/>
    <x v="0"/>
    <x v="1"/>
    <x v="5"/>
    <x v="21"/>
    <n v="1570.8"/>
  </r>
  <r>
    <x v="194"/>
    <x v="0"/>
    <x v="1"/>
    <x v="5"/>
    <x v="22"/>
    <n v="1962.06"/>
  </r>
  <r>
    <x v="194"/>
    <x v="0"/>
    <x v="1"/>
    <x v="6"/>
    <x v="24"/>
    <n v="22741.64"/>
  </r>
  <r>
    <x v="194"/>
    <x v="0"/>
    <x v="1"/>
    <x v="6"/>
    <x v="26"/>
    <n v="5601.97"/>
  </r>
  <r>
    <x v="194"/>
    <x v="0"/>
    <x v="1"/>
    <x v="6"/>
    <x v="27"/>
    <n v="24850.1"/>
  </r>
  <r>
    <x v="194"/>
    <x v="0"/>
    <x v="1"/>
    <x v="6"/>
    <x v="35"/>
    <n v="9489.9699999999993"/>
  </r>
  <r>
    <x v="194"/>
    <x v="0"/>
    <x v="1"/>
    <x v="6"/>
    <x v="37"/>
    <n v="110469.3"/>
  </r>
  <r>
    <x v="194"/>
    <x v="0"/>
    <x v="1"/>
    <x v="6"/>
    <x v="38"/>
    <n v="386.95"/>
  </r>
  <r>
    <x v="194"/>
    <x v="0"/>
    <x v="1"/>
    <x v="6"/>
    <x v="43"/>
    <n v="2210"/>
  </r>
  <r>
    <x v="194"/>
    <x v="0"/>
    <x v="1"/>
    <x v="6"/>
    <x v="45"/>
    <n v="-184.31"/>
  </r>
  <r>
    <x v="194"/>
    <x v="0"/>
    <x v="1"/>
    <x v="6"/>
    <x v="46"/>
    <n v="28405.56"/>
  </r>
  <r>
    <x v="194"/>
    <x v="0"/>
    <x v="1"/>
    <x v="7"/>
    <x v="43"/>
    <n v="7855.77"/>
  </r>
  <r>
    <x v="195"/>
    <x v="0"/>
    <x v="0"/>
    <x v="0"/>
    <x v="0"/>
    <n v="57870.71"/>
  </r>
  <r>
    <x v="195"/>
    <x v="0"/>
    <x v="0"/>
    <x v="1"/>
    <x v="0"/>
    <n v="-826863.88"/>
  </r>
  <r>
    <x v="195"/>
    <x v="0"/>
    <x v="0"/>
    <x v="2"/>
    <x v="1"/>
    <n v="19229519.129999999"/>
  </r>
  <r>
    <x v="195"/>
    <x v="0"/>
    <x v="0"/>
    <x v="2"/>
    <x v="2"/>
    <n v="229431.13"/>
  </r>
  <r>
    <x v="195"/>
    <x v="0"/>
    <x v="0"/>
    <x v="2"/>
    <x v="3"/>
    <n v="202924.66"/>
  </r>
  <r>
    <x v="195"/>
    <x v="0"/>
    <x v="0"/>
    <x v="2"/>
    <x v="4"/>
    <n v="689724.05"/>
  </r>
  <r>
    <x v="195"/>
    <x v="0"/>
    <x v="0"/>
    <x v="2"/>
    <x v="5"/>
    <n v="864604.43"/>
  </r>
  <r>
    <x v="195"/>
    <x v="0"/>
    <x v="0"/>
    <x v="2"/>
    <x v="54"/>
    <n v="93585"/>
  </r>
  <r>
    <x v="195"/>
    <x v="0"/>
    <x v="0"/>
    <x v="3"/>
    <x v="1"/>
    <n v="7408535.0099999998"/>
  </r>
  <r>
    <x v="195"/>
    <x v="0"/>
    <x v="0"/>
    <x v="3"/>
    <x v="2"/>
    <n v="214308.64"/>
  </r>
  <r>
    <x v="195"/>
    <x v="0"/>
    <x v="0"/>
    <x v="3"/>
    <x v="3"/>
    <n v="240871.03"/>
  </r>
  <r>
    <x v="195"/>
    <x v="0"/>
    <x v="0"/>
    <x v="3"/>
    <x v="4"/>
    <n v="78938.61"/>
  </r>
  <r>
    <x v="195"/>
    <x v="0"/>
    <x v="0"/>
    <x v="3"/>
    <x v="5"/>
    <n v="192238.65"/>
  </r>
  <r>
    <x v="195"/>
    <x v="0"/>
    <x v="0"/>
    <x v="4"/>
    <x v="7"/>
    <n v="1593967.86"/>
  </r>
  <r>
    <x v="195"/>
    <x v="0"/>
    <x v="0"/>
    <x v="4"/>
    <x v="8"/>
    <n v="611977.11"/>
  </r>
  <r>
    <x v="195"/>
    <x v="0"/>
    <x v="0"/>
    <x v="4"/>
    <x v="9"/>
    <n v="3128435.49"/>
  </r>
  <r>
    <x v="195"/>
    <x v="0"/>
    <x v="0"/>
    <x v="4"/>
    <x v="10"/>
    <n v="992943.05"/>
  </r>
  <r>
    <x v="195"/>
    <x v="0"/>
    <x v="0"/>
    <x v="4"/>
    <x v="11"/>
    <n v="37267.06"/>
  </r>
  <r>
    <x v="195"/>
    <x v="0"/>
    <x v="0"/>
    <x v="4"/>
    <x v="12"/>
    <n v="14101.73"/>
  </r>
  <r>
    <x v="195"/>
    <x v="0"/>
    <x v="0"/>
    <x v="4"/>
    <x v="13"/>
    <n v="121722.74"/>
  </r>
  <r>
    <x v="195"/>
    <x v="0"/>
    <x v="0"/>
    <x v="4"/>
    <x v="14"/>
    <n v="250579.93"/>
  </r>
  <r>
    <x v="195"/>
    <x v="0"/>
    <x v="0"/>
    <x v="4"/>
    <x v="15"/>
    <n v="2855214.31"/>
  </r>
  <r>
    <x v="195"/>
    <x v="0"/>
    <x v="0"/>
    <x v="4"/>
    <x v="16"/>
    <n v="2347075.59"/>
  </r>
  <r>
    <x v="195"/>
    <x v="0"/>
    <x v="0"/>
    <x v="4"/>
    <x v="17"/>
    <n v="34859.230000000003"/>
  </r>
  <r>
    <x v="195"/>
    <x v="0"/>
    <x v="0"/>
    <x v="4"/>
    <x v="56"/>
    <n v="9908.3799999999992"/>
  </r>
  <r>
    <x v="195"/>
    <x v="0"/>
    <x v="0"/>
    <x v="5"/>
    <x v="18"/>
    <n v="881992.24"/>
  </r>
  <r>
    <x v="195"/>
    <x v="0"/>
    <x v="0"/>
    <x v="5"/>
    <x v="19"/>
    <n v="119346.81"/>
  </r>
  <r>
    <x v="195"/>
    <x v="0"/>
    <x v="0"/>
    <x v="5"/>
    <x v="20"/>
    <n v="468025.04"/>
  </r>
  <r>
    <x v="195"/>
    <x v="0"/>
    <x v="0"/>
    <x v="5"/>
    <x v="21"/>
    <n v="118260.24"/>
  </r>
  <r>
    <x v="195"/>
    <x v="0"/>
    <x v="0"/>
    <x v="5"/>
    <x v="22"/>
    <n v="531959.03"/>
  </r>
  <r>
    <x v="195"/>
    <x v="0"/>
    <x v="0"/>
    <x v="6"/>
    <x v="24"/>
    <n v="38248"/>
  </r>
  <r>
    <x v="195"/>
    <x v="0"/>
    <x v="0"/>
    <x v="6"/>
    <x v="25"/>
    <n v="56629.24"/>
  </r>
  <r>
    <x v="195"/>
    <x v="0"/>
    <x v="0"/>
    <x v="6"/>
    <x v="57"/>
    <n v="214242.4"/>
  </r>
  <r>
    <x v="195"/>
    <x v="0"/>
    <x v="0"/>
    <x v="6"/>
    <x v="26"/>
    <n v="227237.1"/>
  </r>
  <r>
    <x v="195"/>
    <x v="0"/>
    <x v="0"/>
    <x v="6"/>
    <x v="27"/>
    <n v="343306.63"/>
  </r>
  <r>
    <x v="195"/>
    <x v="0"/>
    <x v="0"/>
    <x v="6"/>
    <x v="28"/>
    <n v="4153.68"/>
  </r>
  <r>
    <x v="195"/>
    <x v="0"/>
    <x v="0"/>
    <x v="6"/>
    <x v="29"/>
    <n v="20380.37"/>
  </r>
  <r>
    <x v="195"/>
    <x v="0"/>
    <x v="0"/>
    <x v="6"/>
    <x v="50"/>
    <n v="14962"/>
  </r>
  <r>
    <x v="195"/>
    <x v="0"/>
    <x v="0"/>
    <x v="6"/>
    <x v="31"/>
    <n v="190487.09"/>
  </r>
  <r>
    <x v="195"/>
    <x v="0"/>
    <x v="0"/>
    <x v="6"/>
    <x v="34"/>
    <n v="7031.54"/>
  </r>
  <r>
    <x v="195"/>
    <x v="0"/>
    <x v="0"/>
    <x v="6"/>
    <x v="35"/>
    <n v="71078.95"/>
  </r>
  <r>
    <x v="195"/>
    <x v="0"/>
    <x v="0"/>
    <x v="6"/>
    <x v="36"/>
    <n v="43527.31"/>
  </r>
  <r>
    <x v="195"/>
    <x v="0"/>
    <x v="0"/>
    <x v="6"/>
    <x v="58"/>
    <n v="10918.17"/>
  </r>
  <r>
    <x v="195"/>
    <x v="0"/>
    <x v="0"/>
    <x v="6"/>
    <x v="59"/>
    <n v="82588.42"/>
  </r>
  <r>
    <x v="195"/>
    <x v="0"/>
    <x v="0"/>
    <x v="6"/>
    <x v="51"/>
    <n v="20696.45"/>
  </r>
  <r>
    <x v="195"/>
    <x v="0"/>
    <x v="0"/>
    <x v="6"/>
    <x v="52"/>
    <n v="7703.27"/>
  </r>
  <r>
    <x v="195"/>
    <x v="0"/>
    <x v="0"/>
    <x v="6"/>
    <x v="37"/>
    <n v="65042"/>
  </r>
  <r>
    <x v="195"/>
    <x v="0"/>
    <x v="0"/>
    <x v="6"/>
    <x v="38"/>
    <n v="267805.21000000002"/>
  </r>
  <r>
    <x v="195"/>
    <x v="0"/>
    <x v="0"/>
    <x v="6"/>
    <x v="39"/>
    <n v="555.04999999999995"/>
  </r>
  <r>
    <x v="195"/>
    <x v="0"/>
    <x v="0"/>
    <x v="6"/>
    <x v="40"/>
    <n v="9219.68"/>
  </r>
  <r>
    <x v="195"/>
    <x v="0"/>
    <x v="0"/>
    <x v="6"/>
    <x v="41"/>
    <n v="794184.03"/>
  </r>
  <r>
    <x v="195"/>
    <x v="0"/>
    <x v="0"/>
    <x v="6"/>
    <x v="42"/>
    <n v="405455.29"/>
  </r>
  <r>
    <x v="195"/>
    <x v="0"/>
    <x v="0"/>
    <x v="6"/>
    <x v="53"/>
    <n v="120227.37"/>
  </r>
  <r>
    <x v="195"/>
    <x v="0"/>
    <x v="0"/>
    <x v="6"/>
    <x v="44"/>
    <n v="22337"/>
  </r>
  <r>
    <x v="195"/>
    <x v="0"/>
    <x v="0"/>
    <x v="6"/>
    <x v="46"/>
    <n v="57834.96"/>
  </r>
  <r>
    <x v="195"/>
    <x v="0"/>
    <x v="0"/>
    <x v="7"/>
    <x v="43"/>
    <n v="34223.599999999999"/>
  </r>
  <r>
    <x v="195"/>
    <x v="0"/>
    <x v="0"/>
    <x v="8"/>
    <x v="62"/>
    <n v="10650.99"/>
  </r>
  <r>
    <x v="195"/>
    <x v="0"/>
    <x v="0"/>
    <x v="8"/>
    <x v="64"/>
    <n v="16928.41"/>
  </r>
  <r>
    <x v="195"/>
    <x v="0"/>
    <x v="0"/>
    <x v="8"/>
    <x v="48"/>
    <n v="77753"/>
  </r>
  <r>
    <x v="195"/>
    <x v="0"/>
    <x v="1"/>
    <x v="0"/>
    <x v="0"/>
    <n v="768993.17"/>
  </r>
  <r>
    <x v="195"/>
    <x v="0"/>
    <x v="1"/>
    <x v="2"/>
    <x v="1"/>
    <n v="303336.71000000002"/>
  </r>
  <r>
    <x v="195"/>
    <x v="0"/>
    <x v="1"/>
    <x v="2"/>
    <x v="2"/>
    <n v="51235.94"/>
  </r>
  <r>
    <x v="195"/>
    <x v="0"/>
    <x v="1"/>
    <x v="2"/>
    <x v="3"/>
    <n v="55218.37"/>
  </r>
  <r>
    <x v="195"/>
    <x v="0"/>
    <x v="1"/>
    <x v="2"/>
    <x v="4"/>
    <n v="678895.42"/>
  </r>
  <r>
    <x v="195"/>
    <x v="0"/>
    <x v="1"/>
    <x v="2"/>
    <x v="5"/>
    <n v="12991.64"/>
  </r>
  <r>
    <x v="195"/>
    <x v="0"/>
    <x v="1"/>
    <x v="3"/>
    <x v="1"/>
    <n v="1472939.81"/>
  </r>
  <r>
    <x v="195"/>
    <x v="0"/>
    <x v="1"/>
    <x v="3"/>
    <x v="2"/>
    <n v="83117.600000000006"/>
  </r>
  <r>
    <x v="195"/>
    <x v="0"/>
    <x v="1"/>
    <x v="3"/>
    <x v="3"/>
    <n v="186227.08"/>
  </r>
  <r>
    <x v="195"/>
    <x v="0"/>
    <x v="1"/>
    <x v="3"/>
    <x v="4"/>
    <n v="359249.06"/>
  </r>
  <r>
    <x v="195"/>
    <x v="0"/>
    <x v="1"/>
    <x v="3"/>
    <x v="5"/>
    <n v="46072.57"/>
  </r>
  <r>
    <x v="195"/>
    <x v="0"/>
    <x v="1"/>
    <x v="4"/>
    <x v="7"/>
    <n v="83482.64"/>
  </r>
  <r>
    <x v="195"/>
    <x v="0"/>
    <x v="1"/>
    <x v="4"/>
    <x v="8"/>
    <n v="160470.71"/>
  </r>
  <r>
    <x v="195"/>
    <x v="0"/>
    <x v="1"/>
    <x v="4"/>
    <x v="9"/>
    <n v="157911"/>
  </r>
  <r>
    <x v="195"/>
    <x v="0"/>
    <x v="1"/>
    <x v="4"/>
    <x v="10"/>
    <n v="237624.82"/>
  </r>
  <r>
    <x v="195"/>
    <x v="0"/>
    <x v="1"/>
    <x v="4"/>
    <x v="11"/>
    <n v="1926.86"/>
  </r>
  <r>
    <x v="195"/>
    <x v="0"/>
    <x v="1"/>
    <x v="4"/>
    <x v="12"/>
    <n v="3718.79"/>
  </r>
  <r>
    <x v="195"/>
    <x v="0"/>
    <x v="1"/>
    <x v="4"/>
    <x v="13"/>
    <n v="7423.71"/>
  </r>
  <r>
    <x v="195"/>
    <x v="0"/>
    <x v="1"/>
    <x v="4"/>
    <x v="14"/>
    <n v="93792.45"/>
  </r>
  <r>
    <x v="195"/>
    <x v="0"/>
    <x v="1"/>
    <x v="4"/>
    <x v="15"/>
    <n v="52509.91"/>
  </r>
  <r>
    <x v="195"/>
    <x v="0"/>
    <x v="1"/>
    <x v="4"/>
    <x v="16"/>
    <n v="396457.71"/>
  </r>
  <r>
    <x v="195"/>
    <x v="0"/>
    <x v="1"/>
    <x v="4"/>
    <x v="17"/>
    <n v="1615.84"/>
  </r>
  <r>
    <x v="195"/>
    <x v="0"/>
    <x v="1"/>
    <x v="4"/>
    <x v="56"/>
    <n v="9727.25"/>
  </r>
  <r>
    <x v="195"/>
    <x v="0"/>
    <x v="1"/>
    <x v="5"/>
    <x v="18"/>
    <n v="480448.26"/>
  </r>
  <r>
    <x v="195"/>
    <x v="0"/>
    <x v="1"/>
    <x v="5"/>
    <x v="19"/>
    <n v="8336.9599999999991"/>
  </r>
  <r>
    <x v="195"/>
    <x v="0"/>
    <x v="1"/>
    <x v="5"/>
    <x v="20"/>
    <n v="140298.81"/>
  </r>
  <r>
    <x v="195"/>
    <x v="0"/>
    <x v="1"/>
    <x v="5"/>
    <x v="21"/>
    <n v="12530.87"/>
  </r>
  <r>
    <x v="195"/>
    <x v="0"/>
    <x v="1"/>
    <x v="5"/>
    <x v="22"/>
    <n v="85075.39"/>
  </r>
  <r>
    <x v="195"/>
    <x v="0"/>
    <x v="1"/>
    <x v="6"/>
    <x v="25"/>
    <n v="10488.47"/>
  </r>
  <r>
    <x v="195"/>
    <x v="0"/>
    <x v="1"/>
    <x v="6"/>
    <x v="57"/>
    <n v="461993.51"/>
  </r>
  <r>
    <x v="195"/>
    <x v="0"/>
    <x v="1"/>
    <x v="6"/>
    <x v="26"/>
    <n v="89885.96"/>
  </r>
  <r>
    <x v="195"/>
    <x v="0"/>
    <x v="1"/>
    <x v="6"/>
    <x v="27"/>
    <n v="114680.38"/>
  </r>
  <r>
    <x v="195"/>
    <x v="0"/>
    <x v="1"/>
    <x v="6"/>
    <x v="33"/>
    <n v="153877.37"/>
  </r>
  <r>
    <x v="195"/>
    <x v="0"/>
    <x v="1"/>
    <x v="6"/>
    <x v="34"/>
    <n v="150863.39000000001"/>
  </r>
  <r>
    <x v="195"/>
    <x v="0"/>
    <x v="1"/>
    <x v="6"/>
    <x v="35"/>
    <n v="153291.34"/>
  </r>
  <r>
    <x v="195"/>
    <x v="0"/>
    <x v="1"/>
    <x v="6"/>
    <x v="36"/>
    <n v="972.15"/>
  </r>
  <r>
    <x v="195"/>
    <x v="0"/>
    <x v="1"/>
    <x v="6"/>
    <x v="67"/>
    <n v="77885.64"/>
  </r>
  <r>
    <x v="195"/>
    <x v="0"/>
    <x v="1"/>
    <x v="6"/>
    <x v="37"/>
    <n v="391632.34"/>
  </r>
  <r>
    <x v="195"/>
    <x v="0"/>
    <x v="1"/>
    <x v="6"/>
    <x v="38"/>
    <n v="60643.58"/>
  </r>
  <r>
    <x v="195"/>
    <x v="0"/>
    <x v="1"/>
    <x v="6"/>
    <x v="40"/>
    <n v="313.44"/>
  </r>
  <r>
    <x v="195"/>
    <x v="0"/>
    <x v="1"/>
    <x v="6"/>
    <x v="42"/>
    <n v="36298.370000000003"/>
  </r>
  <r>
    <x v="195"/>
    <x v="0"/>
    <x v="1"/>
    <x v="6"/>
    <x v="60"/>
    <n v="139189.70000000001"/>
  </r>
  <r>
    <x v="195"/>
    <x v="0"/>
    <x v="1"/>
    <x v="6"/>
    <x v="45"/>
    <n v="652849.43000000005"/>
  </r>
  <r>
    <x v="195"/>
    <x v="0"/>
    <x v="1"/>
    <x v="6"/>
    <x v="46"/>
    <n v="29533.439999999999"/>
  </r>
  <r>
    <x v="195"/>
    <x v="0"/>
    <x v="1"/>
    <x v="7"/>
    <x v="43"/>
    <n v="19921.400000000001"/>
  </r>
  <r>
    <x v="196"/>
    <x v="0"/>
    <x v="0"/>
    <x v="0"/>
    <x v="0"/>
    <n v="43084.22"/>
  </r>
  <r>
    <x v="196"/>
    <x v="0"/>
    <x v="0"/>
    <x v="1"/>
    <x v="0"/>
    <n v="-712520.43"/>
  </r>
  <r>
    <x v="196"/>
    <x v="0"/>
    <x v="0"/>
    <x v="2"/>
    <x v="1"/>
    <n v="18440306.309999999"/>
  </r>
  <r>
    <x v="196"/>
    <x v="0"/>
    <x v="0"/>
    <x v="2"/>
    <x v="2"/>
    <n v="343886.32"/>
  </r>
  <r>
    <x v="196"/>
    <x v="0"/>
    <x v="0"/>
    <x v="2"/>
    <x v="3"/>
    <n v="128968.82"/>
  </r>
  <r>
    <x v="196"/>
    <x v="0"/>
    <x v="0"/>
    <x v="2"/>
    <x v="4"/>
    <n v="903858.75"/>
  </r>
  <r>
    <x v="196"/>
    <x v="0"/>
    <x v="0"/>
    <x v="2"/>
    <x v="5"/>
    <n v="428721.86"/>
  </r>
  <r>
    <x v="196"/>
    <x v="0"/>
    <x v="0"/>
    <x v="2"/>
    <x v="54"/>
    <n v="104308.51"/>
  </r>
  <r>
    <x v="196"/>
    <x v="0"/>
    <x v="0"/>
    <x v="3"/>
    <x v="2"/>
    <n v="256505.77"/>
  </r>
  <r>
    <x v="196"/>
    <x v="0"/>
    <x v="0"/>
    <x v="3"/>
    <x v="3"/>
    <n v="218038.58"/>
  </r>
  <r>
    <x v="196"/>
    <x v="0"/>
    <x v="0"/>
    <x v="3"/>
    <x v="4"/>
    <n v="64493.52"/>
  </r>
  <r>
    <x v="196"/>
    <x v="0"/>
    <x v="0"/>
    <x v="3"/>
    <x v="5"/>
    <n v="6585562.9900000002"/>
  </r>
  <r>
    <x v="196"/>
    <x v="0"/>
    <x v="0"/>
    <x v="4"/>
    <x v="7"/>
    <n v="1812879.07"/>
  </r>
  <r>
    <x v="196"/>
    <x v="0"/>
    <x v="0"/>
    <x v="4"/>
    <x v="8"/>
    <n v="580598.06999999995"/>
  </r>
  <r>
    <x v="196"/>
    <x v="0"/>
    <x v="0"/>
    <x v="4"/>
    <x v="9"/>
    <n v="3665965.06"/>
  </r>
  <r>
    <x v="196"/>
    <x v="0"/>
    <x v="0"/>
    <x v="4"/>
    <x v="10"/>
    <n v="965013.16"/>
  </r>
  <r>
    <x v="196"/>
    <x v="0"/>
    <x v="0"/>
    <x v="4"/>
    <x v="11"/>
    <n v="67765.09"/>
  </r>
  <r>
    <x v="196"/>
    <x v="0"/>
    <x v="0"/>
    <x v="4"/>
    <x v="12"/>
    <n v="3458.37"/>
  </r>
  <r>
    <x v="196"/>
    <x v="0"/>
    <x v="0"/>
    <x v="4"/>
    <x v="13"/>
    <n v="67194.899999999994"/>
  </r>
  <r>
    <x v="196"/>
    <x v="0"/>
    <x v="0"/>
    <x v="4"/>
    <x v="14"/>
    <n v="144663.70000000001"/>
  </r>
  <r>
    <x v="196"/>
    <x v="0"/>
    <x v="0"/>
    <x v="4"/>
    <x v="15"/>
    <n v="2867705.49"/>
  </r>
  <r>
    <x v="196"/>
    <x v="0"/>
    <x v="0"/>
    <x v="4"/>
    <x v="16"/>
    <n v="2141195.9300000002"/>
  </r>
  <r>
    <x v="196"/>
    <x v="0"/>
    <x v="0"/>
    <x v="4"/>
    <x v="17"/>
    <n v="354.06"/>
  </r>
  <r>
    <x v="196"/>
    <x v="0"/>
    <x v="0"/>
    <x v="4"/>
    <x v="56"/>
    <n v="354.06"/>
  </r>
  <r>
    <x v="196"/>
    <x v="0"/>
    <x v="0"/>
    <x v="5"/>
    <x v="18"/>
    <n v="610145.16"/>
  </r>
  <r>
    <x v="196"/>
    <x v="0"/>
    <x v="0"/>
    <x v="5"/>
    <x v="19"/>
    <n v="12877.48"/>
  </r>
  <r>
    <x v="196"/>
    <x v="0"/>
    <x v="0"/>
    <x v="5"/>
    <x v="20"/>
    <n v="739285.62"/>
  </r>
  <r>
    <x v="196"/>
    <x v="0"/>
    <x v="0"/>
    <x v="5"/>
    <x v="21"/>
    <n v="109303.03"/>
  </r>
  <r>
    <x v="196"/>
    <x v="0"/>
    <x v="0"/>
    <x v="5"/>
    <x v="22"/>
    <n v="470727.86"/>
  </r>
  <r>
    <x v="196"/>
    <x v="0"/>
    <x v="0"/>
    <x v="6"/>
    <x v="23"/>
    <n v="11333.59"/>
  </r>
  <r>
    <x v="196"/>
    <x v="0"/>
    <x v="0"/>
    <x v="6"/>
    <x v="24"/>
    <n v="7757.02"/>
  </r>
  <r>
    <x v="196"/>
    <x v="0"/>
    <x v="0"/>
    <x v="6"/>
    <x v="26"/>
    <n v="133807.17000000001"/>
  </r>
  <r>
    <x v="196"/>
    <x v="0"/>
    <x v="0"/>
    <x v="6"/>
    <x v="27"/>
    <n v="1133055.44"/>
  </r>
  <r>
    <x v="196"/>
    <x v="0"/>
    <x v="0"/>
    <x v="6"/>
    <x v="28"/>
    <n v="5624.5"/>
  </r>
  <r>
    <x v="196"/>
    <x v="0"/>
    <x v="0"/>
    <x v="6"/>
    <x v="29"/>
    <n v="20031.810000000001"/>
  </r>
  <r>
    <x v="196"/>
    <x v="0"/>
    <x v="0"/>
    <x v="6"/>
    <x v="50"/>
    <n v="29537.8"/>
  </r>
  <r>
    <x v="196"/>
    <x v="0"/>
    <x v="0"/>
    <x v="6"/>
    <x v="31"/>
    <n v="150914"/>
  </r>
  <r>
    <x v="196"/>
    <x v="0"/>
    <x v="0"/>
    <x v="6"/>
    <x v="34"/>
    <n v="76925.75"/>
  </r>
  <r>
    <x v="196"/>
    <x v="0"/>
    <x v="0"/>
    <x v="6"/>
    <x v="36"/>
    <n v="68996.94"/>
  </r>
  <r>
    <x v="196"/>
    <x v="0"/>
    <x v="0"/>
    <x v="6"/>
    <x v="59"/>
    <n v="20761.95"/>
  </r>
  <r>
    <x v="196"/>
    <x v="0"/>
    <x v="0"/>
    <x v="6"/>
    <x v="52"/>
    <n v="28939.18"/>
  </r>
  <r>
    <x v="196"/>
    <x v="0"/>
    <x v="0"/>
    <x v="6"/>
    <x v="67"/>
    <n v="56295.88"/>
  </r>
  <r>
    <x v="196"/>
    <x v="0"/>
    <x v="0"/>
    <x v="6"/>
    <x v="37"/>
    <n v="436644.98"/>
  </r>
  <r>
    <x v="196"/>
    <x v="0"/>
    <x v="0"/>
    <x v="6"/>
    <x v="38"/>
    <n v="15875.86"/>
  </r>
  <r>
    <x v="196"/>
    <x v="0"/>
    <x v="0"/>
    <x v="6"/>
    <x v="39"/>
    <n v="1688.45"/>
  </r>
  <r>
    <x v="196"/>
    <x v="0"/>
    <x v="0"/>
    <x v="6"/>
    <x v="41"/>
    <n v="660419.31999999995"/>
  </r>
  <r>
    <x v="196"/>
    <x v="0"/>
    <x v="0"/>
    <x v="6"/>
    <x v="53"/>
    <n v="450"/>
  </r>
  <r>
    <x v="196"/>
    <x v="0"/>
    <x v="0"/>
    <x v="6"/>
    <x v="44"/>
    <n v="7409"/>
  </r>
  <r>
    <x v="196"/>
    <x v="0"/>
    <x v="0"/>
    <x v="6"/>
    <x v="60"/>
    <n v="84440.97"/>
  </r>
  <r>
    <x v="196"/>
    <x v="0"/>
    <x v="0"/>
    <x v="6"/>
    <x v="46"/>
    <n v="54746.26"/>
  </r>
  <r>
    <x v="196"/>
    <x v="0"/>
    <x v="0"/>
    <x v="7"/>
    <x v="43"/>
    <n v="33364.74"/>
  </r>
  <r>
    <x v="196"/>
    <x v="0"/>
    <x v="0"/>
    <x v="8"/>
    <x v="62"/>
    <n v="25363.52"/>
  </r>
  <r>
    <x v="196"/>
    <x v="0"/>
    <x v="0"/>
    <x v="8"/>
    <x v="63"/>
    <n v="89564.21"/>
  </r>
  <r>
    <x v="196"/>
    <x v="0"/>
    <x v="0"/>
    <x v="8"/>
    <x v="48"/>
    <n v="154263.47"/>
  </r>
  <r>
    <x v="196"/>
    <x v="0"/>
    <x v="1"/>
    <x v="0"/>
    <x v="0"/>
    <n v="771560.74"/>
  </r>
  <r>
    <x v="196"/>
    <x v="0"/>
    <x v="1"/>
    <x v="1"/>
    <x v="0"/>
    <n v="-102124.53"/>
  </r>
  <r>
    <x v="196"/>
    <x v="0"/>
    <x v="1"/>
    <x v="2"/>
    <x v="1"/>
    <n v="4226000.49"/>
  </r>
  <r>
    <x v="196"/>
    <x v="0"/>
    <x v="1"/>
    <x v="2"/>
    <x v="2"/>
    <n v="13029.91"/>
  </r>
  <r>
    <x v="196"/>
    <x v="0"/>
    <x v="1"/>
    <x v="2"/>
    <x v="3"/>
    <n v="41077.5"/>
  </r>
  <r>
    <x v="196"/>
    <x v="0"/>
    <x v="1"/>
    <x v="2"/>
    <x v="4"/>
    <n v="543835.57999999996"/>
  </r>
  <r>
    <x v="196"/>
    <x v="0"/>
    <x v="1"/>
    <x v="2"/>
    <x v="5"/>
    <n v="11243.4"/>
  </r>
  <r>
    <x v="196"/>
    <x v="0"/>
    <x v="1"/>
    <x v="2"/>
    <x v="54"/>
    <n v="34924.639999999999"/>
  </r>
  <r>
    <x v="196"/>
    <x v="0"/>
    <x v="1"/>
    <x v="3"/>
    <x v="2"/>
    <n v="3220.8"/>
  </r>
  <r>
    <x v="196"/>
    <x v="0"/>
    <x v="1"/>
    <x v="3"/>
    <x v="3"/>
    <n v="35058.660000000003"/>
  </r>
  <r>
    <x v="196"/>
    <x v="0"/>
    <x v="1"/>
    <x v="3"/>
    <x v="4"/>
    <n v="196280.66"/>
  </r>
  <r>
    <x v="196"/>
    <x v="0"/>
    <x v="1"/>
    <x v="3"/>
    <x v="5"/>
    <n v="720404.15"/>
  </r>
  <r>
    <x v="196"/>
    <x v="0"/>
    <x v="1"/>
    <x v="4"/>
    <x v="7"/>
    <n v="69184.37"/>
  </r>
  <r>
    <x v="196"/>
    <x v="0"/>
    <x v="1"/>
    <x v="4"/>
    <x v="8"/>
    <n v="18906.05"/>
  </r>
  <r>
    <x v="196"/>
    <x v="0"/>
    <x v="1"/>
    <x v="4"/>
    <x v="9"/>
    <n v="139145.60000000001"/>
  </r>
  <r>
    <x v="196"/>
    <x v="0"/>
    <x v="1"/>
    <x v="4"/>
    <x v="10"/>
    <n v="14351.88"/>
  </r>
  <r>
    <x v="196"/>
    <x v="0"/>
    <x v="1"/>
    <x v="4"/>
    <x v="11"/>
    <n v="2872.41"/>
  </r>
  <r>
    <x v="196"/>
    <x v="0"/>
    <x v="1"/>
    <x v="4"/>
    <x v="12"/>
    <n v="41.69"/>
  </r>
  <r>
    <x v="196"/>
    <x v="0"/>
    <x v="1"/>
    <x v="4"/>
    <x v="13"/>
    <n v="2146.6799999999998"/>
  </r>
  <r>
    <x v="196"/>
    <x v="0"/>
    <x v="1"/>
    <x v="4"/>
    <x v="14"/>
    <n v="2009.07"/>
  </r>
  <r>
    <x v="196"/>
    <x v="0"/>
    <x v="1"/>
    <x v="4"/>
    <x v="15"/>
    <n v="40336.629999999997"/>
  </r>
  <r>
    <x v="196"/>
    <x v="0"/>
    <x v="1"/>
    <x v="4"/>
    <x v="16"/>
    <n v="12012.95"/>
  </r>
  <r>
    <x v="196"/>
    <x v="0"/>
    <x v="1"/>
    <x v="5"/>
    <x v="18"/>
    <n v="244229.9"/>
  </r>
  <r>
    <x v="196"/>
    <x v="0"/>
    <x v="1"/>
    <x v="5"/>
    <x v="19"/>
    <n v="88517.52"/>
  </r>
  <r>
    <x v="196"/>
    <x v="0"/>
    <x v="1"/>
    <x v="5"/>
    <x v="21"/>
    <n v="28418.85"/>
  </r>
  <r>
    <x v="196"/>
    <x v="0"/>
    <x v="1"/>
    <x v="5"/>
    <x v="22"/>
    <n v="223474.61"/>
  </r>
  <r>
    <x v="196"/>
    <x v="0"/>
    <x v="1"/>
    <x v="6"/>
    <x v="25"/>
    <n v="6761.44"/>
  </r>
  <r>
    <x v="196"/>
    <x v="0"/>
    <x v="1"/>
    <x v="6"/>
    <x v="26"/>
    <n v="15485.11"/>
  </r>
  <r>
    <x v="196"/>
    <x v="0"/>
    <x v="1"/>
    <x v="6"/>
    <x v="27"/>
    <n v="625131.27"/>
  </r>
  <r>
    <x v="196"/>
    <x v="0"/>
    <x v="1"/>
    <x v="6"/>
    <x v="33"/>
    <n v="253503.96"/>
  </r>
  <r>
    <x v="196"/>
    <x v="0"/>
    <x v="1"/>
    <x v="6"/>
    <x v="34"/>
    <n v="1540.59"/>
  </r>
  <r>
    <x v="196"/>
    <x v="0"/>
    <x v="1"/>
    <x v="6"/>
    <x v="36"/>
    <n v="23825.82"/>
  </r>
  <r>
    <x v="196"/>
    <x v="0"/>
    <x v="1"/>
    <x v="6"/>
    <x v="59"/>
    <n v="25863.72"/>
  </r>
  <r>
    <x v="196"/>
    <x v="0"/>
    <x v="1"/>
    <x v="6"/>
    <x v="52"/>
    <n v="22771.200000000001"/>
  </r>
  <r>
    <x v="196"/>
    <x v="0"/>
    <x v="1"/>
    <x v="6"/>
    <x v="42"/>
    <n v="320401.90999999997"/>
  </r>
  <r>
    <x v="196"/>
    <x v="0"/>
    <x v="1"/>
    <x v="6"/>
    <x v="60"/>
    <n v="6325.56"/>
  </r>
  <r>
    <x v="196"/>
    <x v="0"/>
    <x v="1"/>
    <x v="6"/>
    <x v="45"/>
    <n v="381803.6"/>
  </r>
  <r>
    <x v="196"/>
    <x v="0"/>
    <x v="1"/>
    <x v="6"/>
    <x v="46"/>
    <n v="3626"/>
  </r>
  <r>
    <x v="196"/>
    <x v="0"/>
    <x v="1"/>
    <x v="7"/>
    <x v="43"/>
    <n v="5111.66"/>
  </r>
  <r>
    <x v="196"/>
    <x v="0"/>
    <x v="1"/>
    <x v="8"/>
    <x v="48"/>
    <n v="11757.29"/>
  </r>
  <r>
    <x v="197"/>
    <x v="0"/>
    <x v="0"/>
    <x v="2"/>
    <x v="1"/>
    <n v="3035828.29"/>
  </r>
  <r>
    <x v="197"/>
    <x v="0"/>
    <x v="0"/>
    <x v="2"/>
    <x v="4"/>
    <n v="20456.689999999999"/>
  </r>
  <r>
    <x v="197"/>
    <x v="0"/>
    <x v="0"/>
    <x v="2"/>
    <x v="5"/>
    <n v="48420.24"/>
  </r>
  <r>
    <x v="197"/>
    <x v="0"/>
    <x v="0"/>
    <x v="3"/>
    <x v="1"/>
    <n v="872852.28"/>
  </r>
  <r>
    <x v="197"/>
    <x v="0"/>
    <x v="0"/>
    <x v="3"/>
    <x v="4"/>
    <n v="3896.51"/>
  </r>
  <r>
    <x v="197"/>
    <x v="0"/>
    <x v="0"/>
    <x v="3"/>
    <x v="5"/>
    <n v="31607.58"/>
  </r>
  <r>
    <x v="197"/>
    <x v="0"/>
    <x v="0"/>
    <x v="4"/>
    <x v="55"/>
    <n v="185.61"/>
  </r>
  <r>
    <x v="197"/>
    <x v="0"/>
    <x v="0"/>
    <x v="4"/>
    <x v="10"/>
    <n v="697318.04"/>
  </r>
  <r>
    <x v="197"/>
    <x v="0"/>
    <x v="0"/>
    <x v="4"/>
    <x v="11"/>
    <n v="24390.27"/>
  </r>
  <r>
    <x v="197"/>
    <x v="0"/>
    <x v="0"/>
    <x v="4"/>
    <x v="12"/>
    <n v="7854.97"/>
  </r>
  <r>
    <x v="197"/>
    <x v="0"/>
    <x v="0"/>
    <x v="4"/>
    <x v="13"/>
    <n v="14661.19"/>
  </r>
  <r>
    <x v="197"/>
    <x v="0"/>
    <x v="0"/>
    <x v="4"/>
    <x v="14"/>
    <n v="15056.13"/>
  </r>
  <r>
    <x v="197"/>
    <x v="0"/>
    <x v="0"/>
    <x v="4"/>
    <x v="15"/>
    <n v="377116.73"/>
  </r>
  <r>
    <x v="197"/>
    <x v="0"/>
    <x v="0"/>
    <x v="4"/>
    <x v="16"/>
    <n v="181122.04"/>
  </r>
  <r>
    <x v="197"/>
    <x v="0"/>
    <x v="0"/>
    <x v="4"/>
    <x v="17"/>
    <n v="230050.8"/>
  </r>
  <r>
    <x v="197"/>
    <x v="0"/>
    <x v="0"/>
    <x v="4"/>
    <x v="56"/>
    <n v="43819.199999999997"/>
  </r>
  <r>
    <x v="197"/>
    <x v="0"/>
    <x v="0"/>
    <x v="6"/>
    <x v="27"/>
    <n v="4875"/>
  </r>
  <r>
    <x v="198"/>
    <x v="0"/>
    <x v="0"/>
    <x v="2"/>
    <x v="1"/>
    <n v="962976.2"/>
  </r>
  <r>
    <x v="198"/>
    <x v="0"/>
    <x v="0"/>
    <x v="3"/>
    <x v="1"/>
    <n v="460022.75"/>
  </r>
  <r>
    <x v="198"/>
    <x v="0"/>
    <x v="0"/>
    <x v="3"/>
    <x v="2"/>
    <n v="47557.75"/>
  </r>
  <r>
    <x v="198"/>
    <x v="0"/>
    <x v="0"/>
    <x v="4"/>
    <x v="7"/>
    <n v="68889.5"/>
  </r>
  <r>
    <x v="198"/>
    <x v="0"/>
    <x v="0"/>
    <x v="4"/>
    <x v="8"/>
    <n v="41718.629999999997"/>
  </r>
  <r>
    <x v="198"/>
    <x v="0"/>
    <x v="0"/>
    <x v="4"/>
    <x v="9"/>
    <n v="150260.89000000001"/>
  </r>
  <r>
    <x v="198"/>
    <x v="0"/>
    <x v="0"/>
    <x v="4"/>
    <x v="10"/>
    <n v="58565.68"/>
  </r>
  <r>
    <x v="198"/>
    <x v="0"/>
    <x v="0"/>
    <x v="4"/>
    <x v="11"/>
    <n v="11303.9"/>
  </r>
  <r>
    <x v="198"/>
    <x v="0"/>
    <x v="0"/>
    <x v="4"/>
    <x v="12"/>
    <n v="6106.45"/>
  </r>
  <r>
    <x v="198"/>
    <x v="0"/>
    <x v="0"/>
    <x v="4"/>
    <x v="13"/>
    <n v="13678.74"/>
  </r>
  <r>
    <x v="198"/>
    <x v="0"/>
    <x v="0"/>
    <x v="4"/>
    <x v="14"/>
    <n v="6851.33"/>
  </r>
  <r>
    <x v="198"/>
    <x v="0"/>
    <x v="0"/>
    <x v="4"/>
    <x v="15"/>
    <n v="136240.17000000001"/>
  </r>
  <r>
    <x v="198"/>
    <x v="0"/>
    <x v="0"/>
    <x v="4"/>
    <x v="16"/>
    <n v="82860.25"/>
  </r>
  <r>
    <x v="198"/>
    <x v="0"/>
    <x v="0"/>
    <x v="5"/>
    <x v="18"/>
    <n v="25844.98"/>
  </r>
  <r>
    <x v="198"/>
    <x v="0"/>
    <x v="0"/>
    <x v="5"/>
    <x v="20"/>
    <n v="35083.9"/>
  </r>
  <r>
    <x v="198"/>
    <x v="0"/>
    <x v="0"/>
    <x v="5"/>
    <x v="22"/>
    <n v="5171.5"/>
  </r>
  <r>
    <x v="198"/>
    <x v="0"/>
    <x v="0"/>
    <x v="6"/>
    <x v="25"/>
    <n v="118827.97"/>
  </r>
  <r>
    <x v="198"/>
    <x v="0"/>
    <x v="0"/>
    <x v="6"/>
    <x v="57"/>
    <n v="543.5"/>
  </r>
  <r>
    <x v="198"/>
    <x v="0"/>
    <x v="0"/>
    <x v="6"/>
    <x v="26"/>
    <n v="125.93"/>
  </r>
  <r>
    <x v="198"/>
    <x v="0"/>
    <x v="0"/>
    <x v="6"/>
    <x v="27"/>
    <n v="8562.44"/>
  </r>
  <r>
    <x v="198"/>
    <x v="0"/>
    <x v="0"/>
    <x v="6"/>
    <x v="28"/>
    <n v="407.27"/>
  </r>
  <r>
    <x v="198"/>
    <x v="0"/>
    <x v="0"/>
    <x v="6"/>
    <x v="29"/>
    <n v="5198"/>
  </r>
  <r>
    <x v="198"/>
    <x v="0"/>
    <x v="0"/>
    <x v="6"/>
    <x v="50"/>
    <n v="510637.78"/>
  </r>
  <r>
    <x v="198"/>
    <x v="0"/>
    <x v="0"/>
    <x v="6"/>
    <x v="33"/>
    <n v="77697.820000000007"/>
  </r>
  <r>
    <x v="198"/>
    <x v="0"/>
    <x v="0"/>
    <x v="6"/>
    <x v="34"/>
    <n v="31392.19"/>
  </r>
  <r>
    <x v="198"/>
    <x v="0"/>
    <x v="0"/>
    <x v="6"/>
    <x v="58"/>
    <n v="236282.13"/>
  </r>
  <r>
    <x v="198"/>
    <x v="0"/>
    <x v="0"/>
    <x v="6"/>
    <x v="59"/>
    <n v="8225.7199999999993"/>
  </r>
  <r>
    <x v="198"/>
    <x v="0"/>
    <x v="0"/>
    <x v="6"/>
    <x v="51"/>
    <n v="33040.129999999997"/>
  </r>
  <r>
    <x v="198"/>
    <x v="0"/>
    <x v="0"/>
    <x v="6"/>
    <x v="67"/>
    <n v="17541.11"/>
  </r>
  <r>
    <x v="198"/>
    <x v="0"/>
    <x v="0"/>
    <x v="6"/>
    <x v="37"/>
    <n v="19574.36"/>
  </r>
  <r>
    <x v="198"/>
    <x v="0"/>
    <x v="0"/>
    <x v="6"/>
    <x v="39"/>
    <n v="19513.87"/>
  </r>
  <r>
    <x v="198"/>
    <x v="0"/>
    <x v="0"/>
    <x v="6"/>
    <x v="41"/>
    <n v="9990.36"/>
  </r>
  <r>
    <x v="198"/>
    <x v="0"/>
    <x v="0"/>
    <x v="6"/>
    <x v="53"/>
    <n v="9844.44"/>
  </r>
  <r>
    <x v="198"/>
    <x v="0"/>
    <x v="0"/>
    <x v="6"/>
    <x v="46"/>
    <n v="1186.52"/>
  </r>
  <r>
    <x v="198"/>
    <x v="0"/>
    <x v="0"/>
    <x v="7"/>
    <x v="43"/>
    <n v="42.73"/>
  </r>
  <r>
    <x v="198"/>
    <x v="0"/>
    <x v="0"/>
    <x v="8"/>
    <x v="47"/>
    <n v="963.35"/>
  </r>
  <r>
    <x v="198"/>
    <x v="0"/>
    <x v="0"/>
    <x v="8"/>
    <x v="64"/>
    <n v="77525.25"/>
  </r>
  <r>
    <x v="198"/>
    <x v="0"/>
    <x v="0"/>
    <x v="8"/>
    <x v="65"/>
    <n v="23788.29"/>
  </r>
  <r>
    <x v="199"/>
    <x v="0"/>
    <x v="0"/>
    <x v="2"/>
    <x v="1"/>
    <n v="65568"/>
  </r>
  <r>
    <x v="199"/>
    <x v="0"/>
    <x v="0"/>
    <x v="2"/>
    <x v="2"/>
    <n v="600"/>
  </r>
  <r>
    <x v="199"/>
    <x v="0"/>
    <x v="0"/>
    <x v="2"/>
    <x v="4"/>
    <n v="19266.54"/>
  </r>
  <r>
    <x v="199"/>
    <x v="0"/>
    <x v="0"/>
    <x v="3"/>
    <x v="1"/>
    <n v="75557.5"/>
  </r>
  <r>
    <x v="199"/>
    <x v="0"/>
    <x v="0"/>
    <x v="4"/>
    <x v="7"/>
    <n v="6487.95"/>
  </r>
  <r>
    <x v="199"/>
    <x v="0"/>
    <x v="0"/>
    <x v="4"/>
    <x v="8"/>
    <n v="5588.96"/>
  </r>
  <r>
    <x v="199"/>
    <x v="0"/>
    <x v="0"/>
    <x v="4"/>
    <x v="9"/>
    <n v="13157.83"/>
  </r>
  <r>
    <x v="199"/>
    <x v="0"/>
    <x v="0"/>
    <x v="4"/>
    <x v="10"/>
    <n v="7044.37"/>
  </r>
  <r>
    <x v="199"/>
    <x v="0"/>
    <x v="0"/>
    <x v="4"/>
    <x v="11"/>
    <n v="310.79000000000002"/>
  </r>
  <r>
    <x v="199"/>
    <x v="0"/>
    <x v="0"/>
    <x v="4"/>
    <x v="12"/>
    <n v="298.86"/>
  </r>
  <r>
    <x v="199"/>
    <x v="0"/>
    <x v="0"/>
    <x v="4"/>
    <x v="13"/>
    <n v="276.61"/>
  </r>
  <r>
    <x v="199"/>
    <x v="0"/>
    <x v="0"/>
    <x v="4"/>
    <x v="14"/>
    <n v="529.98"/>
  </r>
  <r>
    <x v="199"/>
    <x v="0"/>
    <x v="0"/>
    <x v="4"/>
    <x v="15"/>
    <n v="11214"/>
  </r>
  <r>
    <x v="199"/>
    <x v="0"/>
    <x v="0"/>
    <x v="4"/>
    <x v="16"/>
    <n v="20061.310000000001"/>
  </r>
  <r>
    <x v="199"/>
    <x v="0"/>
    <x v="0"/>
    <x v="5"/>
    <x v="18"/>
    <n v="8511.4599999999991"/>
  </r>
  <r>
    <x v="199"/>
    <x v="0"/>
    <x v="0"/>
    <x v="5"/>
    <x v="21"/>
    <n v="2029.03"/>
  </r>
  <r>
    <x v="199"/>
    <x v="0"/>
    <x v="0"/>
    <x v="5"/>
    <x v="22"/>
    <n v="9535.0300000000007"/>
  </r>
  <r>
    <x v="199"/>
    <x v="0"/>
    <x v="0"/>
    <x v="6"/>
    <x v="24"/>
    <n v="1156.4100000000001"/>
  </r>
  <r>
    <x v="199"/>
    <x v="0"/>
    <x v="0"/>
    <x v="6"/>
    <x v="26"/>
    <n v="1648.53"/>
  </r>
  <r>
    <x v="199"/>
    <x v="0"/>
    <x v="0"/>
    <x v="6"/>
    <x v="27"/>
    <n v="37372.07"/>
  </r>
  <r>
    <x v="199"/>
    <x v="0"/>
    <x v="0"/>
    <x v="6"/>
    <x v="33"/>
    <n v="8716.4599999999991"/>
  </r>
  <r>
    <x v="199"/>
    <x v="0"/>
    <x v="0"/>
    <x v="6"/>
    <x v="37"/>
    <n v="1388"/>
  </r>
  <r>
    <x v="199"/>
    <x v="0"/>
    <x v="0"/>
    <x v="6"/>
    <x v="39"/>
    <n v="317.89999999999998"/>
  </r>
  <r>
    <x v="199"/>
    <x v="0"/>
    <x v="0"/>
    <x v="6"/>
    <x v="43"/>
    <n v="1479.22"/>
  </r>
  <r>
    <x v="199"/>
    <x v="0"/>
    <x v="0"/>
    <x v="6"/>
    <x v="46"/>
    <n v="500"/>
  </r>
  <r>
    <x v="199"/>
    <x v="0"/>
    <x v="0"/>
    <x v="7"/>
    <x v="43"/>
    <n v="1138.93"/>
  </r>
  <r>
    <x v="199"/>
    <x v="0"/>
    <x v="0"/>
    <x v="8"/>
    <x v="47"/>
    <n v="2742.06"/>
  </r>
  <r>
    <x v="200"/>
    <x v="0"/>
    <x v="0"/>
    <x v="0"/>
    <x v="0"/>
    <n v="145741.12"/>
  </r>
  <r>
    <x v="200"/>
    <x v="0"/>
    <x v="0"/>
    <x v="1"/>
    <x v="0"/>
    <n v="-145741.12"/>
  </r>
  <r>
    <x v="200"/>
    <x v="0"/>
    <x v="0"/>
    <x v="2"/>
    <x v="1"/>
    <n v="4291090.3099999996"/>
  </r>
  <r>
    <x v="200"/>
    <x v="0"/>
    <x v="0"/>
    <x v="2"/>
    <x v="2"/>
    <n v="8895"/>
  </r>
  <r>
    <x v="200"/>
    <x v="0"/>
    <x v="0"/>
    <x v="2"/>
    <x v="3"/>
    <n v="90460.92"/>
  </r>
  <r>
    <x v="200"/>
    <x v="0"/>
    <x v="0"/>
    <x v="2"/>
    <x v="80"/>
    <n v="37428.339999999997"/>
  </r>
  <r>
    <x v="200"/>
    <x v="0"/>
    <x v="0"/>
    <x v="2"/>
    <x v="4"/>
    <n v="109894.7"/>
  </r>
  <r>
    <x v="200"/>
    <x v="0"/>
    <x v="0"/>
    <x v="2"/>
    <x v="5"/>
    <n v="124258.62"/>
  </r>
  <r>
    <x v="200"/>
    <x v="0"/>
    <x v="0"/>
    <x v="3"/>
    <x v="1"/>
    <n v="1123505.43"/>
  </r>
  <r>
    <x v="200"/>
    <x v="0"/>
    <x v="0"/>
    <x v="3"/>
    <x v="2"/>
    <n v="26264.080000000002"/>
  </r>
  <r>
    <x v="200"/>
    <x v="0"/>
    <x v="0"/>
    <x v="3"/>
    <x v="3"/>
    <n v="41621.26"/>
  </r>
  <r>
    <x v="200"/>
    <x v="0"/>
    <x v="0"/>
    <x v="3"/>
    <x v="80"/>
    <n v="49904.98"/>
  </r>
  <r>
    <x v="200"/>
    <x v="0"/>
    <x v="0"/>
    <x v="3"/>
    <x v="5"/>
    <n v="88924.61"/>
  </r>
  <r>
    <x v="200"/>
    <x v="0"/>
    <x v="0"/>
    <x v="4"/>
    <x v="6"/>
    <n v="623305.14"/>
  </r>
  <r>
    <x v="200"/>
    <x v="0"/>
    <x v="0"/>
    <x v="4"/>
    <x v="55"/>
    <n v="353583.81"/>
  </r>
  <r>
    <x v="200"/>
    <x v="0"/>
    <x v="0"/>
    <x v="4"/>
    <x v="7"/>
    <n v="345153.23"/>
  </r>
  <r>
    <x v="200"/>
    <x v="0"/>
    <x v="0"/>
    <x v="4"/>
    <x v="8"/>
    <n v="110578.17"/>
  </r>
  <r>
    <x v="200"/>
    <x v="0"/>
    <x v="0"/>
    <x v="4"/>
    <x v="9"/>
    <n v="695464.32"/>
  </r>
  <r>
    <x v="200"/>
    <x v="0"/>
    <x v="0"/>
    <x v="4"/>
    <x v="10"/>
    <n v="144865.37"/>
  </r>
  <r>
    <x v="200"/>
    <x v="0"/>
    <x v="0"/>
    <x v="4"/>
    <x v="11"/>
    <n v="8405.31"/>
  </r>
  <r>
    <x v="200"/>
    <x v="0"/>
    <x v="0"/>
    <x v="4"/>
    <x v="12"/>
    <n v="7417.06"/>
  </r>
  <r>
    <x v="200"/>
    <x v="0"/>
    <x v="0"/>
    <x v="4"/>
    <x v="13"/>
    <n v="13855.49"/>
  </r>
  <r>
    <x v="200"/>
    <x v="0"/>
    <x v="0"/>
    <x v="4"/>
    <x v="14"/>
    <n v="11389.44"/>
  </r>
  <r>
    <x v="200"/>
    <x v="0"/>
    <x v="0"/>
    <x v="4"/>
    <x v="15"/>
    <n v="9399.51"/>
  </r>
  <r>
    <x v="200"/>
    <x v="0"/>
    <x v="0"/>
    <x v="4"/>
    <x v="16"/>
    <n v="5373.51"/>
  </r>
  <r>
    <x v="200"/>
    <x v="0"/>
    <x v="0"/>
    <x v="4"/>
    <x v="17"/>
    <n v="11779.78"/>
  </r>
  <r>
    <x v="200"/>
    <x v="0"/>
    <x v="0"/>
    <x v="4"/>
    <x v="56"/>
    <n v="17520.8"/>
  </r>
  <r>
    <x v="200"/>
    <x v="0"/>
    <x v="0"/>
    <x v="5"/>
    <x v="18"/>
    <n v="291626.84000000003"/>
  </r>
  <r>
    <x v="200"/>
    <x v="0"/>
    <x v="0"/>
    <x v="5"/>
    <x v="19"/>
    <n v="17061.900000000001"/>
  </r>
  <r>
    <x v="200"/>
    <x v="0"/>
    <x v="0"/>
    <x v="5"/>
    <x v="20"/>
    <n v="141724.31"/>
  </r>
  <r>
    <x v="200"/>
    <x v="0"/>
    <x v="0"/>
    <x v="5"/>
    <x v="21"/>
    <n v="15837.99"/>
  </r>
  <r>
    <x v="200"/>
    <x v="0"/>
    <x v="0"/>
    <x v="5"/>
    <x v="22"/>
    <n v="20000"/>
  </r>
  <r>
    <x v="200"/>
    <x v="0"/>
    <x v="0"/>
    <x v="6"/>
    <x v="23"/>
    <n v="3676"/>
  </r>
  <r>
    <x v="200"/>
    <x v="0"/>
    <x v="0"/>
    <x v="6"/>
    <x v="25"/>
    <n v="85516.03"/>
  </r>
  <r>
    <x v="200"/>
    <x v="0"/>
    <x v="0"/>
    <x v="6"/>
    <x v="49"/>
    <n v="10649.55"/>
  </r>
  <r>
    <x v="200"/>
    <x v="0"/>
    <x v="0"/>
    <x v="6"/>
    <x v="26"/>
    <n v="7441.64"/>
  </r>
  <r>
    <x v="200"/>
    <x v="0"/>
    <x v="0"/>
    <x v="6"/>
    <x v="27"/>
    <n v="602810.89"/>
  </r>
  <r>
    <x v="200"/>
    <x v="0"/>
    <x v="0"/>
    <x v="6"/>
    <x v="30"/>
    <n v="30088.26"/>
  </r>
  <r>
    <x v="200"/>
    <x v="0"/>
    <x v="0"/>
    <x v="6"/>
    <x v="37"/>
    <n v="7101"/>
  </r>
  <r>
    <x v="200"/>
    <x v="0"/>
    <x v="0"/>
    <x v="7"/>
    <x v="43"/>
    <n v="29047.55"/>
  </r>
  <r>
    <x v="200"/>
    <x v="0"/>
    <x v="1"/>
    <x v="2"/>
    <x v="1"/>
    <n v="169622.25"/>
  </r>
  <r>
    <x v="200"/>
    <x v="0"/>
    <x v="1"/>
    <x v="2"/>
    <x v="2"/>
    <n v="6090"/>
  </r>
  <r>
    <x v="200"/>
    <x v="0"/>
    <x v="1"/>
    <x v="2"/>
    <x v="3"/>
    <n v="26469.72"/>
  </r>
  <r>
    <x v="200"/>
    <x v="0"/>
    <x v="1"/>
    <x v="2"/>
    <x v="4"/>
    <n v="769.2"/>
  </r>
  <r>
    <x v="200"/>
    <x v="0"/>
    <x v="1"/>
    <x v="2"/>
    <x v="5"/>
    <n v="6906.4"/>
  </r>
  <r>
    <x v="200"/>
    <x v="0"/>
    <x v="1"/>
    <x v="3"/>
    <x v="1"/>
    <n v="797785.36"/>
  </r>
  <r>
    <x v="200"/>
    <x v="0"/>
    <x v="1"/>
    <x v="3"/>
    <x v="2"/>
    <n v="3696.27"/>
  </r>
  <r>
    <x v="200"/>
    <x v="0"/>
    <x v="1"/>
    <x v="3"/>
    <x v="3"/>
    <n v="23283.35"/>
  </r>
  <r>
    <x v="200"/>
    <x v="0"/>
    <x v="1"/>
    <x v="4"/>
    <x v="7"/>
    <n v="15826.94"/>
  </r>
  <r>
    <x v="200"/>
    <x v="0"/>
    <x v="1"/>
    <x v="4"/>
    <x v="8"/>
    <n v="62166.89"/>
  </r>
  <r>
    <x v="200"/>
    <x v="0"/>
    <x v="1"/>
    <x v="4"/>
    <x v="9"/>
    <n v="32266.69"/>
  </r>
  <r>
    <x v="200"/>
    <x v="0"/>
    <x v="1"/>
    <x v="4"/>
    <x v="10"/>
    <n v="106360.06"/>
  </r>
  <r>
    <x v="200"/>
    <x v="0"/>
    <x v="1"/>
    <x v="4"/>
    <x v="11"/>
    <n v="330.44"/>
  </r>
  <r>
    <x v="200"/>
    <x v="0"/>
    <x v="1"/>
    <x v="4"/>
    <x v="12"/>
    <n v="5157.47"/>
  </r>
  <r>
    <x v="200"/>
    <x v="0"/>
    <x v="1"/>
    <x v="4"/>
    <x v="13"/>
    <n v="470.47"/>
  </r>
  <r>
    <x v="200"/>
    <x v="0"/>
    <x v="1"/>
    <x v="4"/>
    <x v="14"/>
    <n v="7745.21"/>
  </r>
  <r>
    <x v="200"/>
    <x v="0"/>
    <x v="1"/>
    <x v="4"/>
    <x v="15"/>
    <n v="17686.63"/>
  </r>
  <r>
    <x v="200"/>
    <x v="0"/>
    <x v="1"/>
    <x v="4"/>
    <x v="16"/>
    <n v="154309.44"/>
  </r>
  <r>
    <x v="200"/>
    <x v="0"/>
    <x v="1"/>
    <x v="4"/>
    <x v="17"/>
    <n v="936.93"/>
  </r>
  <r>
    <x v="200"/>
    <x v="0"/>
    <x v="1"/>
    <x v="4"/>
    <x v="56"/>
    <n v="3256.71"/>
  </r>
  <r>
    <x v="200"/>
    <x v="0"/>
    <x v="1"/>
    <x v="5"/>
    <x v="18"/>
    <n v="129026.25"/>
  </r>
  <r>
    <x v="200"/>
    <x v="0"/>
    <x v="1"/>
    <x v="5"/>
    <x v="20"/>
    <n v="243.04"/>
  </r>
  <r>
    <x v="200"/>
    <x v="0"/>
    <x v="1"/>
    <x v="5"/>
    <x v="22"/>
    <n v="22592.9"/>
  </r>
  <r>
    <x v="200"/>
    <x v="0"/>
    <x v="1"/>
    <x v="6"/>
    <x v="24"/>
    <n v="5268.24"/>
  </r>
  <r>
    <x v="200"/>
    <x v="0"/>
    <x v="1"/>
    <x v="6"/>
    <x v="25"/>
    <n v="360"/>
  </r>
  <r>
    <x v="200"/>
    <x v="0"/>
    <x v="1"/>
    <x v="6"/>
    <x v="27"/>
    <n v="232700.24"/>
  </r>
  <r>
    <x v="200"/>
    <x v="0"/>
    <x v="1"/>
    <x v="6"/>
    <x v="31"/>
    <n v="38784.839999999997"/>
  </r>
  <r>
    <x v="200"/>
    <x v="0"/>
    <x v="1"/>
    <x v="6"/>
    <x v="33"/>
    <n v="46239.47"/>
  </r>
  <r>
    <x v="200"/>
    <x v="0"/>
    <x v="1"/>
    <x v="6"/>
    <x v="51"/>
    <n v="7516.63"/>
  </r>
  <r>
    <x v="200"/>
    <x v="0"/>
    <x v="1"/>
    <x v="6"/>
    <x v="37"/>
    <n v="89356"/>
  </r>
  <r>
    <x v="200"/>
    <x v="0"/>
    <x v="1"/>
    <x v="6"/>
    <x v="38"/>
    <n v="4385.71"/>
  </r>
  <r>
    <x v="200"/>
    <x v="0"/>
    <x v="1"/>
    <x v="6"/>
    <x v="43"/>
    <n v="11714.82"/>
  </r>
  <r>
    <x v="200"/>
    <x v="0"/>
    <x v="1"/>
    <x v="6"/>
    <x v="45"/>
    <n v="133990.31"/>
  </r>
  <r>
    <x v="200"/>
    <x v="0"/>
    <x v="1"/>
    <x v="6"/>
    <x v="70"/>
    <n v="5902.25"/>
  </r>
  <r>
    <x v="200"/>
    <x v="0"/>
    <x v="1"/>
    <x v="6"/>
    <x v="46"/>
    <n v="13434.4"/>
  </r>
  <r>
    <x v="200"/>
    <x v="0"/>
    <x v="1"/>
    <x v="7"/>
    <x v="43"/>
    <n v="2965.51"/>
  </r>
  <r>
    <x v="200"/>
    <x v="0"/>
    <x v="1"/>
    <x v="8"/>
    <x v="64"/>
    <n v="176675.67"/>
  </r>
  <r>
    <x v="201"/>
    <x v="0"/>
    <x v="0"/>
    <x v="0"/>
    <x v="0"/>
    <n v="7320.86"/>
  </r>
  <r>
    <x v="201"/>
    <x v="0"/>
    <x v="0"/>
    <x v="1"/>
    <x v="0"/>
    <n v="-30444.16"/>
  </r>
  <r>
    <x v="201"/>
    <x v="0"/>
    <x v="0"/>
    <x v="2"/>
    <x v="1"/>
    <n v="1980510.95"/>
  </r>
  <r>
    <x v="201"/>
    <x v="0"/>
    <x v="0"/>
    <x v="2"/>
    <x v="2"/>
    <n v="36274.07"/>
  </r>
  <r>
    <x v="201"/>
    <x v="0"/>
    <x v="0"/>
    <x v="2"/>
    <x v="3"/>
    <n v="4448.1000000000004"/>
  </r>
  <r>
    <x v="201"/>
    <x v="0"/>
    <x v="0"/>
    <x v="2"/>
    <x v="4"/>
    <n v="43176.89"/>
  </r>
  <r>
    <x v="201"/>
    <x v="0"/>
    <x v="0"/>
    <x v="2"/>
    <x v="5"/>
    <n v="23943.119999999999"/>
  </r>
  <r>
    <x v="201"/>
    <x v="0"/>
    <x v="0"/>
    <x v="2"/>
    <x v="54"/>
    <n v="11010"/>
  </r>
  <r>
    <x v="201"/>
    <x v="0"/>
    <x v="0"/>
    <x v="3"/>
    <x v="1"/>
    <n v="730943.42"/>
  </r>
  <r>
    <x v="201"/>
    <x v="0"/>
    <x v="0"/>
    <x v="3"/>
    <x v="2"/>
    <n v="46085.29"/>
  </r>
  <r>
    <x v="201"/>
    <x v="0"/>
    <x v="0"/>
    <x v="3"/>
    <x v="3"/>
    <n v="23676.32"/>
  </r>
  <r>
    <x v="201"/>
    <x v="0"/>
    <x v="0"/>
    <x v="3"/>
    <x v="4"/>
    <n v="6321.48"/>
  </r>
  <r>
    <x v="201"/>
    <x v="0"/>
    <x v="0"/>
    <x v="3"/>
    <x v="5"/>
    <n v="36329.64"/>
  </r>
  <r>
    <x v="201"/>
    <x v="0"/>
    <x v="0"/>
    <x v="4"/>
    <x v="7"/>
    <n v="156619.35"/>
  </r>
  <r>
    <x v="201"/>
    <x v="0"/>
    <x v="0"/>
    <x v="4"/>
    <x v="8"/>
    <n v="61085.87"/>
  </r>
  <r>
    <x v="201"/>
    <x v="0"/>
    <x v="0"/>
    <x v="4"/>
    <x v="9"/>
    <n v="297286.93"/>
  </r>
  <r>
    <x v="201"/>
    <x v="0"/>
    <x v="0"/>
    <x v="4"/>
    <x v="10"/>
    <n v="97016.01"/>
  </r>
  <r>
    <x v="201"/>
    <x v="0"/>
    <x v="0"/>
    <x v="4"/>
    <x v="11"/>
    <n v="3212.39"/>
  </r>
  <r>
    <x v="201"/>
    <x v="0"/>
    <x v="0"/>
    <x v="4"/>
    <x v="12"/>
    <n v="1319.29"/>
  </r>
  <r>
    <x v="201"/>
    <x v="0"/>
    <x v="0"/>
    <x v="4"/>
    <x v="13"/>
    <n v="5788.65"/>
  </r>
  <r>
    <x v="201"/>
    <x v="0"/>
    <x v="0"/>
    <x v="4"/>
    <x v="14"/>
    <n v="9948.5499999999993"/>
  </r>
  <r>
    <x v="201"/>
    <x v="0"/>
    <x v="0"/>
    <x v="4"/>
    <x v="15"/>
    <n v="264586.95"/>
  </r>
  <r>
    <x v="201"/>
    <x v="0"/>
    <x v="0"/>
    <x v="4"/>
    <x v="16"/>
    <n v="277900.13"/>
  </r>
  <r>
    <x v="201"/>
    <x v="0"/>
    <x v="0"/>
    <x v="4"/>
    <x v="56"/>
    <n v="-227.13"/>
  </r>
  <r>
    <x v="201"/>
    <x v="0"/>
    <x v="0"/>
    <x v="5"/>
    <x v="18"/>
    <n v="99140.18"/>
  </r>
  <r>
    <x v="201"/>
    <x v="0"/>
    <x v="0"/>
    <x v="5"/>
    <x v="19"/>
    <n v="9935.94"/>
  </r>
  <r>
    <x v="201"/>
    <x v="0"/>
    <x v="0"/>
    <x v="5"/>
    <x v="20"/>
    <n v="48982.89"/>
  </r>
  <r>
    <x v="201"/>
    <x v="0"/>
    <x v="0"/>
    <x v="5"/>
    <x v="21"/>
    <n v="6286.3"/>
  </r>
  <r>
    <x v="201"/>
    <x v="0"/>
    <x v="0"/>
    <x v="5"/>
    <x v="22"/>
    <n v="6053.56"/>
  </r>
  <r>
    <x v="201"/>
    <x v="0"/>
    <x v="0"/>
    <x v="6"/>
    <x v="23"/>
    <n v="3117.3"/>
  </r>
  <r>
    <x v="201"/>
    <x v="0"/>
    <x v="0"/>
    <x v="6"/>
    <x v="24"/>
    <n v="2980.28"/>
  </r>
  <r>
    <x v="201"/>
    <x v="0"/>
    <x v="0"/>
    <x v="6"/>
    <x v="57"/>
    <n v="101055.12"/>
  </r>
  <r>
    <x v="201"/>
    <x v="0"/>
    <x v="0"/>
    <x v="6"/>
    <x v="26"/>
    <n v="6455.37"/>
  </r>
  <r>
    <x v="201"/>
    <x v="0"/>
    <x v="0"/>
    <x v="6"/>
    <x v="27"/>
    <n v="94738.98"/>
  </r>
  <r>
    <x v="201"/>
    <x v="0"/>
    <x v="0"/>
    <x v="6"/>
    <x v="28"/>
    <n v="31825.72"/>
  </r>
  <r>
    <x v="201"/>
    <x v="0"/>
    <x v="0"/>
    <x v="6"/>
    <x v="29"/>
    <n v="2295.9299999999998"/>
  </r>
  <r>
    <x v="201"/>
    <x v="0"/>
    <x v="0"/>
    <x v="6"/>
    <x v="32"/>
    <n v="19745.189999999999"/>
  </r>
  <r>
    <x v="201"/>
    <x v="0"/>
    <x v="0"/>
    <x v="6"/>
    <x v="33"/>
    <n v="31286.639999999999"/>
  </r>
  <r>
    <x v="201"/>
    <x v="0"/>
    <x v="0"/>
    <x v="6"/>
    <x v="34"/>
    <n v="3733.4"/>
  </r>
  <r>
    <x v="201"/>
    <x v="0"/>
    <x v="0"/>
    <x v="6"/>
    <x v="35"/>
    <n v="30277.16"/>
  </r>
  <r>
    <x v="201"/>
    <x v="0"/>
    <x v="0"/>
    <x v="6"/>
    <x v="68"/>
    <n v="8762.16"/>
  </r>
  <r>
    <x v="201"/>
    <x v="0"/>
    <x v="0"/>
    <x v="6"/>
    <x v="67"/>
    <n v="7142.35"/>
  </r>
  <r>
    <x v="201"/>
    <x v="0"/>
    <x v="0"/>
    <x v="6"/>
    <x v="37"/>
    <n v="6437"/>
  </r>
  <r>
    <x v="201"/>
    <x v="0"/>
    <x v="0"/>
    <x v="6"/>
    <x v="38"/>
    <n v="21655.98"/>
  </r>
  <r>
    <x v="201"/>
    <x v="0"/>
    <x v="0"/>
    <x v="6"/>
    <x v="39"/>
    <n v="1064.07"/>
  </r>
  <r>
    <x v="201"/>
    <x v="0"/>
    <x v="0"/>
    <x v="6"/>
    <x v="41"/>
    <n v="6141.84"/>
  </r>
  <r>
    <x v="201"/>
    <x v="0"/>
    <x v="0"/>
    <x v="6"/>
    <x v="43"/>
    <n v="5055.71"/>
  </r>
  <r>
    <x v="201"/>
    <x v="0"/>
    <x v="0"/>
    <x v="6"/>
    <x v="44"/>
    <n v="66614.27"/>
  </r>
  <r>
    <x v="201"/>
    <x v="0"/>
    <x v="0"/>
    <x v="6"/>
    <x v="45"/>
    <n v="6505.23"/>
  </r>
  <r>
    <x v="201"/>
    <x v="0"/>
    <x v="0"/>
    <x v="6"/>
    <x v="46"/>
    <n v="4553.71"/>
  </r>
  <r>
    <x v="201"/>
    <x v="0"/>
    <x v="0"/>
    <x v="7"/>
    <x v="43"/>
    <n v="12585.89"/>
  </r>
  <r>
    <x v="201"/>
    <x v="0"/>
    <x v="1"/>
    <x v="0"/>
    <x v="0"/>
    <n v="23123.3"/>
  </r>
  <r>
    <x v="201"/>
    <x v="0"/>
    <x v="1"/>
    <x v="2"/>
    <x v="1"/>
    <n v="48785.63"/>
  </r>
  <r>
    <x v="201"/>
    <x v="0"/>
    <x v="1"/>
    <x v="2"/>
    <x v="2"/>
    <n v="70"/>
  </r>
  <r>
    <x v="201"/>
    <x v="0"/>
    <x v="1"/>
    <x v="2"/>
    <x v="3"/>
    <n v="2878.24"/>
  </r>
  <r>
    <x v="201"/>
    <x v="0"/>
    <x v="1"/>
    <x v="3"/>
    <x v="1"/>
    <n v="129862.55"/>
  </r>
  <r>
    <x v="201"/>
    <x v="0"/>
    <x v="1"/>
    <x v="3"/>
    <x v="2"/>
    <n v="480.71"/>
  </r>
  <r>
    <x v="201"/>
    <x v="0"/>
    <x v="1"/>
    <x v="3"/>
    <x v="3"/>
    <n v="1334.38"/>
  </r>
  <r>
    <x v="201"/>
    <x v="0"/>
    <x v="1"/>
    <x v="3"/>
    <x v="4"/>
    <n v="57858.34"/>
  </r>
  <r>
    <x v="201"/>
    <x v="0"/>
    <x v="1"/>
    <x v="3"/>
    <x v="5"/>
    <n v="2427"/>
  </r>
  <r>
    <x v="201"/>
    <x v="0"/>
    <x v="1"/>
    <x v="4"/>
    <x v="7"/>
    <n v="3924.1"/>
  </r>
  <r>
    <x v="201"/>
    <x v="0"/>
    <x v="1"/>
    <x v="4"/>
    <x v="8"/>
    <n v="14254.59"/>
  </r>
  <r>
    <x v="201"/>
    <x v="0"/>
    <x v="1"/>
    <x v="4"/>
    <x v="9"/>
    <n v="5904.2"/>
  </r>
  <r>
    <x v="201"/>
    <x v="0"/>
    <x v="1"/>
    <x v="4"/>
    <x v="10"/>
    <n v="21237.58"/>
  </r>
  <r>
    <x v="201"/>
    <x v="0"/>
    <x v="1"/>
    <x v="4"/>
    <x v="11"/>
    <n v="80.239999999999995"/>
  </r>
  <r>
    <x v="201"/>
    <x v="0"/>
    <x v="1"/>
    <x v="4"/>
    <x v="12"/>
    <n v="300.20999999999998"/>
  </r>
  <r>
    <x v="201"/>
    <x v="0"/>
    <x v="1"/>
    <x v="4"/>
    <x v="13"/>
    <n v="163.24"/>
  </r>
  <r>
    <x v="201"/>
    <x v="0"/>
    <x v="1"/>
    <x v="4"/>
    <x v="14"/>
    <n v="2646.7"/>
  </r>
  <r>
    <x v="201"/>
    <x v="0"/>
    <x v="1"/>
    <x v="4"/>
    <x v="15"/>
    <n v="6853.01"/>
  </r>
  <r>
    <x v="201"/>
    <x v="0"/>
    <x v="1"/>
    <x v="4"/>
    <x v="16"/>
    <n v="44194.2"/>
  </r>
  <r>
    <x v="201"/>
    <x v="0"/>
    <x v="1"/>
    <x v="5"/>
    <x v="18"/>
    <n v="10140.120000000001"/>
  </r>
  <r>
    <x v="201"/>
    <x v="0"/>
    <x v="1"/>
    <x v="5"/>
    <x v="19"/>
    <n v="593.97"/>
  </r>
  <r>
    <x v="201"/>
    <x v="0"/>
    <x v="1"/>
    <x v="6"/>
    <x v="23"/>
    <n v="17.399999999999999"/>
  </r>
  <r>
    <x v="201"/>
    <x v="0"/>
    <x v="1"/>
    <x v="6"/>
    <x v="27"/>
    <n v="9601.18"/>
  </r>
  <r>
    <x v="201"/>
    <x v="0"/>
    <x v="1"/>
    <x v="6"/>
    <x v="29"/>
    <n v="20122.32"/>
  </r>
  <r>
    <x v="201"/>
    <x v="0"/>
    <x v="1"/>
    <x v="6"/>
    <x v="34"/>
    <n v="10539.17"/>
  </r>
  <r>
    <x v="201"/>
    <x v="0"/>
    <x v="1"/>
    <x v="6"/>
    <x v="37"/>
    <n v="35580"/>
  </r>
  <r>
    <x v="201"/>
    <x v="0"/>
    <x v="1"/>
    <x v="6"/>
    <x v="38"/>
    <n v="14896.35"/>
  </r>
  <r>
    <x v="201"/>
    <x v="0"/>
    <x v="1"/>
    <x v="6"/>
    <x v="43"/>
    <n v="1003.14"/>
  </r>
  <r>
    <x v="201"/>
    <x v="0"/>
    <x v="1"/>
    <x v="6"/>
    <x v="44"/>
    <n v="33746.519999999997"/>
  </r>
  <r>
    <x v="201"/>
    <x v="0"/>
    <x v="1"/>
    <x v="6"/>
    <x v="45"/>
    <n v="95867.41"/>
  </r>
  <r>
    <x v="201"/>
    <x v="0"/>
    <x v="1"/>
    <x v="6"/>
    <x v="46"/>
    <n v="756.7"/>
  </r>
  <r>
    <x v="201"/>
    <x v="0"/>
    <x v="1"/>
    <x v="7"/>
    <x v="43"/>
    <n v="9225.32"/>
  </r>
  <r>
    <x v="202"/>
    <x v="0"/>
    <x v="0"/>
    <x v="0"/>
    <x v="0"/>
    <n v="29093.9"/>
  </r>
  <r>
    <x v="202"/>
    <x v="0"/>
    <x v="0"/>
    <x v="1"/>
    <x v="0"/>
    <n v="-148478.93"/>
  </r>
  <r>
    <x v="202"/>
    <x v="0"/>
    <x v="0"/>
    <x v="2"/>
    <x v="1"/>
    <n v="4213951.74"/>
  </r>
  <r>
    <x v="202"/>
    <x v="0"/>
    <x v="0"/>
    <x v="2"/>
    <x v="2"/>
    <n v="51886.16"/>
  </r>
  <r>
    <x v="202"/>
    <x v="0"/>
    <x v="0"/>
    <x v="2"/>
    <x v="3"/>
    <n v="17426.27"/>
  </r>
  <r>
    <x v="202"/>
    <x v="0"/>
    <x v="0"/>
    <x v="2"/>
    <x v="4"/>
    <n v="144276"/>
  </r>
  <r>
    <x v="202"/>
    <x v="0"/>
    <x v="0"/>
    <x v="2"/>
    <x v="5"/>
    <n v="33437.33"/>
  </r>
  <r>
    <x v="202"/>
    <x v="0"/>
    <x v="0"/>
    <x v="3"/>
    <x v="1"/>
    <n v="1652019.77"/>
  </r>
  <r>
    <x v="202"/>
    <x v="0"/>
    <x v="0"/>
    <x v="3"/>
    <x v="2"/>
    <n v="31309.33"/>
  </r>
  <r>
    <x v="202"/>
    <x v="0"/>
    <x v="0"/>
    <x v="3"/>
    <x v="3"/>
    <n v="55769.33"/>
  </r>
  <r>
    <x v="202"/>
    <x v="0"/>
    <x v="0"/>
    <x v="3"/>
    <x v="4"/>
    <n v="73421.320000000007"/>
  </r>
  <r>
    <x v="202"/>
    <x v="0"/>
    <x v="0"/>
    <x v="3"/>
    <x v="5"/>
    <n v="78940.509999999995"/>
  </r>
  <r>
    <x v="202"/>
    <x v="0"/>
    <x v="0"/>
    <x v="4"/>
    <x v="7"/>
    <n v="362548.73"/>
  </r>
  <r>
    <x v="202"/>
    <x v="0"/>
    <x v="0"/>
    <x v="4"/>
    <x v="8"/>
    <n v="157276.68"/>
  </r>
  <r>
    <x v="202"/>
    <x v="0"/>
    <x v="0"/>
    <x v="4"/>
    <x v="9"/>
    <n v="746387.24"/>
  </r>
  <r>
    <x v="202"/>
    <x v="0"/>
    <x v="0"/>
    <x v="4"/>
    <x v="10"/>
    <n v="247037.42"/>
  </r>
  <r>
    <x v="202"/>
    <x v="0"/>
    <x v="0"/>
    <x v="4"/>
    <x v="11"/>
    <n v="8365.25"/>
  </r>
  <r>
    <x v="202"/>
    <x v="0"/>
    <x v="0"/>
    <x v="4"/>
    <x v="12"/>
    <n v="1920.18"/>
  </r>
  <r>
    <x v="202"/>
    <x v="0"/>
    <x v="0"/>
    <x v="4"/>
    <x v="13"/>
    <n v="13542.09"/>
  </r>
  <r>
    <x v="202"/>
    <x v="0"/>
    <x v="0"/>
    <x v="4"/>
    <x v="14"/>
    <n v="23075.65"/>
  </r>
  <r>
    <x v="202"/>
    <x v="0"/>
    <x v="0"/>
    <x v="4"/>
    <x v="15"/>
    <n v="538121.76"/>
  </r>
  <r>
    <x v="202"/>
    <x v="0"/>
    <x v="0"/>
    <x v="4"/>
    <x v="16"/>
    <n v="526437.79"/>
  </r>
  <r>
    <x v="202"/>
    <x v="0"/>
    <x v="0"/>
    <x v="5"/>
    <x v="18"/>
    <n v="159781.66"/>
  </r>
  <r>
    <x v="202"/>
    <x v="0"/>
    <x v="0"/>
    <x v="5"/>
    <x v="19"/>
    <n v="22321.16"/>
  </r>
  <r>
    <x v="202"/>
    <x v="0"/>
    <x v="0"/>
    <x v="5"/>
    <x v="20"/>
    <n v="125429.44"/>
  </r>
  <r>
    <x v="202"/>
    <x v="0"/>
    <x v="0"/>
    <x v="5"/>
    <x v="21"/>
    <n v="3895.32"/>
  </r>
  <r>
    <x v="202"/>
    <x v="0"/>
    <x v="0"/>
    <x v="5"/>
    <x v="22"/>
    <n v="13134.05"/>
  </r>
  <r>
    <x v="202"/>
    <x v="0"/>
    <x v="0"/>
    <x v="6"/>
    <x v="24"/>
    <n v="24114.11"/>
  </r>
  <r>
    <x v="202"/>
    <x v="0"/>
    <x v="0"/>
    <x v="6"/>
    <x v="25"/>
    <n v="2750"/>
  </r>
  <r>
    <x v="202"/>
    <x v="0"/>
    <x v="0"/>
    <x v="6"/>
    <x v="57"/>
    <n v="136089.4"/>
  </r>
  <r>
    <x v="202"/>
    <x v="0"/>
    <x v="0"/>
    <x v="6"/>
    <x v="26"/>
    <n v="15072.85"/>
  </r>
  <r>
    <x v="202"/>
    <x v="0"/>
    <x v="0"/>
    <x v="6"/>
    <x v="27"/>
    <n v="179094.78"/>
  </r>
  <r>
    <x v="202"/>
    <x v="0"/>
    <x v="0"/>
    <x v="6"/>
    <x v="28"/>
    <n v="20360"/>
  </r>
  <r>
    <x v="202"/>
    <x v="0"/>
    <x v="0"/>
    <x v="6"/>
    <x v="33"/>
    <n v="97562.2"/>
  </r>
  <r>
    <x v="202"/>
    <x v="0"/>
    <x v="0"/>
    <x v="6"/>
    <x v="34"/>
    <n v="36250.080000000002"/>
  </r>
  <r>
    <x v="202"/>
    <x v="0"/>
    <x v="0"/>
    <x v="6"/>
    <x v="35"/>
    <n v="36309.08"/>
  </r>
  <r>
    <x v="202"/>
    <x v="0"/>
    <x v="0"/>
    <x v="6"/>
    <x v="36"/>
    <n v="75.930000000000007"/>
  </r>
  <r>
    <x v="202"/>
    <x v="0"/>
    <x v="0"/>
    <x v="6"/>
    <x v="37"/>
    <n v="15218"/>
  </r>
  <r>
    <x v="202"/>
    <x v="0"/>
    <x v="0"/>
    <x v="6"/>
    <x v="38"/>
    <n v="34996.300000000003"/>
  </r>
  <r>
    <x v="202"/>
    <x v="0"/>
    <x v="0"/>
    <x v="6"/>
    <x v="39"/>
    <n v="1205.51"/>
  </r>
  <r>
    <x v="202"/>
    <x v="0"/>
    <x v="0"/>
    <x v="6"/>
    <x v="41"/>
    <n v="78759.600000000006"/>
  </r>
  <r>
    <x v="202"/>
    <x v="0"/>
    <x v="0"/>
    <x v="6"/>
    <x v="42"/>
    <n v="124000"/>
  </r>
  <r>
    <x v="202"/>
    <x v="0"/>
    <x v="0"/>
    <x v="6"/>
    <x v="43"/>
    <n v="10780.35"/>
  </r>
  <r>
    <x v="202"/>
    <x v="0"/>
    <x v="0"/>
    <x v="6"/>
    <x v="45"/>
    <n v="167585.9"/>
  </r>
  <r>
    <x v="202"/>
    <x v="0"/>
    <x v="0"/>
    <x v="6"/>
    <x v="46"/>
    <n v="11938.09"/>
  </r>
  <r>
    <x v="202"/>
    <x v="0"/>
    <x v="0"/>
    <x v="6"/>
    <x v="81"/>
    <n v="11750"/>
  </r>
  <r>
    <x v="202"/>
    <x v="0"/>
    <x v="0"/>
    <x v="7"/>
    <x v="43"/>
    <n v="44769.760000000002"/>
  </r>
  <r>
    <x v="202"/>
    <x v="0"/>
    <x v="1"/>
    <x v="0"/>
    <x v="0"/>
    <n v="119385.03"/>
  </r>
  <r>
    <x v="202"/>
    <x v="0"/>
    <x v="1"/>
    <x v="2"/>
    <x v="1"/>
    <n v="689710.44"/>
  </r>
  <r>
    <x v="202"/>
    <x v="0"/>
    <x v="1"/>
    <x v="2"/>
    <x v="2"/>
    <n v="707.75"/>
  </r>
  <r>
    <x v="202"/>
    <x v="0"/>
    <x v="1"/>
    <x v="2"/>
    <x v="3"/>
    <n v="34729.410000000003"/>
  </r>
  <r>
    <x v="202"/>
    <x v="0"/>
    <x v="1"/>
    <x v="2"/>
    <x v="4"/>
    <n v="111486.05"/>
  </r>
  <r>
    <x v="202"/>
    <x v="0"/>
    <x v="1"/>
    <x v="2"/>
    <x v="5"/>
    <n v="1375.63"/>
  </r>
  <r>
    <x v="202"/>
    <x v="0"/>
    <x v="1"/>
    <x v="3"/>
    <x v="1"/>
    <n v="270945.87"/>
  </r>
  <r>
    <x v="202"/>
    <x v="0"/>
    <x v="1"/>
    <x v="3"/>
    <x v="3"/>
    <n v="27526.41"/>
  </r>
  <r>
    <x v="202"/>
    <x v="0"/>
    <x v="1"/>
    <x v="3"/>
    <x v="4"/>
    <n v="7600"/>
  </r>
  <r>
    <x v="202"/>
    <x v="0"/>
    <x v="1"/>
    <x v="3"/>
    <x v="5"/>
    <n v="3842.95"/>
  </r>
  <r>
    <x v="202"/>
    <x v="0"/>
    <x v="1"/>
    <x v="4"/>
    <x v="7"/>
    <n v="31653.23"/>
  </r>
  <r>
    <x v="202"/>
    <x v="0"/>
    <x v="1"/>
    <x v="4"/>
    <x v="8"/>
    <n v="8010.31"/>
  </r>
  <r>
    <x v="202"/>
    <x v="0"/>
    <x v="1"/>
    <x v="4"/>
    <x v="9"/>
    <n v="52258.57"/>
  </r>
  <r>
    <x v="202"/>
    <x v="0"/>
    <x v="1"/>
    <x v="4"/>
    <x v="10"/>
    <n v="15234.24"/>
  </r>
  <r>
    <x v="202"/>
    <x v="0"/>
    <x v="1"/>
    <x v="4"/>
    <x v="11"/>
    <n v="505.18"/>
  </r>
  <r>
    <x v="202"/>
    <x v="0"/>
    <x v="1"/>
    <x v="4"/>
    <x v="12"/>
    <n v="167.69"/>
  </r>
  <r>
    <x v="202"/>
    <x v="0"/>
    <x v="1"/>
    <x v="4"/>
    <x v="13"/>
    <n v="-881.04"/>
  </r>
  <r>
    <x v="202"/>
    <x v="0"/>
    <x v="1"/>
    <x v="4"/>
    <x v="14"/>
    <n v="729.97"/>
  </r>
  <r>
    <x v="202"/>
    <x v="0"/>
    <x v="1"/>
    <x v="4"/>
    <x v="15"/>
    <n v="166276.5"/>
  </r>
  <r>
    <x v="202"/>
    <x v="0"/>
    <x v="1"/>
    <x v="4"/>
    <x v="16"/>
    <n v="64985.59"/>
  </r>
  <r>
    <x v="202"/>
    <x v="0"/>
    <x v="1"/>
    <x v="5"/>
    <x v="18"/>
    <n v="144980.99"/>
  </r>
  <r>
    <x v="202"/>
    <x v="0"/>
    <x v="1"/>
    <x v="5"/>
    <x v="19"/>
    <n v="585.85"/>
  </r>
  <r>
    <x v="202"/>
    <x v="0"/>
    <x v="1"/>
    <x v="5"/>
    <x v="20"/>
    <n v="4266.68"/>
  </r>
  <r>
    <x v="202"/>
    <x v="0"/>
    <x v="1"/>
    <x v="5"/>
    <x v="21"/>
    <n v="559.25"/>
  </r>
  <r>
    <x v="202"/>
    <x v="0"/>
    <x v="1"/>
    <x v="5"/>
    <x v="22"/>
    <n v="22648.080000000002"/>
  </r>
  <r>
    <x v="202"/>
    <x v="0"/>
    <x v="1"/>
    <x v="6"/>
    <x v="26"/>
    <n v="8632.61"/>
  </r>
  <r>
    <x v="202"/>
    <x v="0"/>
    <x v="1"/>
    <x v="6"/>
    <x v="27"/>
    <n v="76554.95"/>
  </r>
  <r>
    <x v="202"/>
    <x v="0"/>
    <x v="1"/>
    <x v="6"/>
    <x v="30"/>
    <n v="24069.08"/>
  </r>
  <r>
    <x v="202"/>
    <x v="0"/>
    <x v="1"/>
    <x v="6"/>
    <x v="35"/>
    <n v="50922.080000000002"/>
  </r>
  <r>
    <x v="202"/>
    <x v="0"/>
    <x v="1"/>
    <x v="6"/>
    <x v="37"/>
    <n v="90055"/>
  </r>
  <r>
    <x v="202"/>
    <x v="0"/>
    <x v="1"/>
    <x v="6"/>
    <x v="38"/>
    <n v="54412.88"/>
  </r>
  <r>
    <x v="202"/>
    <x v="0"/>
    <x v="1"/>
    <x v="6"/>
    <x v="41"/>
    <n v="11815"/>
  </r>
  <r>
    <x v="202"/>
    <x v="0"/>
    <x v="1"/>
    <x v="6"/>
    <x v="43"/>
    <n v="1440"/>
  </r>
  <r>
    <x v="202"/>
    <x v="0"/>
    <x v="1"/>
    <x v="6"/>
    <x v="44"/>
    <n v="177574.07"/>
  </r>
  <r>
    <x v="202"/>
    <x v="0"/>
    <x v="1"/>
    <x v="6"/>
    <x v="45"/>
    <n v="18620.66"/>
  </r>
  <r>
    <x v="202"/>
    <x v="0"/>
    <x v="1"/>
    <x v="6"/>
    <x v="46"/>
    <n v="3379.17"/>
  </r>
  <r>
    <x v="202"/>
    <x v="0"/>
    <x v="1"/>
    <x v="7"/>
    <x v="43"/>
    <n v="9132.6"/>
  </r>
  <r>
    <x v="203"/>
    <x v="0"/>
    <x v="0"/>
    <x v="0"/>
    <x v="0"/>
    <n v="181842.93"/>
  </r>
  <r>
    <x v="203"/>
    <x v="0"/>
    <x v="0"/>
    <x v="1"/>
    <x v="0"/>
    <n v="-239909.68"/>
  </r>
  <r>
    <x v="203"/>
    <x v="0"/>
    <x v="0"/>
    <x v="2"/>
    <x v="1"/>
    <n v="3014992.73"/>
  </r>
  <r>
    <x v="203"/>
    <x v="0"/>
    <x v="0"/>
    <x v="2"/>
    <x v="2"/>
    <n v="40997.94"/>
  </r>
  <r>
    <x v="203"/>
    <x v="0"/>
    <x v="0"/>
    <x v="2"/>
    <x v="3"/>
    <n v="2710.54"/>
  </r>
  <r>
    <x v="203"/>
    <x v="0"/>
    <x v="0"/>
    <x v="2"/>
    <x v="4"/>
    <n v="48814.93"/>
  </r>
  <r>
    <x v="203"/>
    <x v="0"/>
    <x v="0"/>
    <x v="2"/>
    <x v="5"/>
    <n v="12583.86"/>
  </r>
  <r>
    <x v="203"/>
    <x v="0"/>
    <x v="0"/>
    <x v="2"/>
    <x v="54"/>
    <n v="31515"/>
  </r>
  <r>
    <x v="203"/>
    <x v="0"/>
    <x v="0"/>
    <x v="3"/>
    <x v="1"/>
    <n v="1136747.6100000001"/>
  </r>
  <r>
    <x v="203"/>
    <x v="0"/>
    <x v="0"/>
    <x v="3"/>
    <x v="2"/>
    <n v="35301.9"/>
  </r>
  <r>
    <x v="203"/>
    <x v="0"/>
    <x v="0"/>
    <x v="3"/>
    <x v="3"/>
    <n v="22396.97"/>
  </r>
  <r>
    <x v="203"/>
    <x v="0"/>
    <x v="0"/>
    <x v="3"/>
    <x v="5"/>
    <n v="12577.48"/>
  </r>
  <r>
    <x v="203"/>
    <x v="0"/>
    <x v="0"/>
    <x v="4"/>
    <x v="7"/>
    <n v="234013.21"/>
  </r>
  <r>
    <x v="203"/>
    <x v="0"/>
    <x v="0"/>
    <x v="4"/>
    <x v="8"/>
    <n v="94713.919999999998"/>
  </r>
  <r>
    <x v="203"/>
    <x v="0"/>
    <x v="0"/>
    <x v="4"/>
    <x v="9"/>
    <n v="555083.56999999995"/>
  </r>
  <r>
    <x v="203"/>
    <x v="0"/>
    <x v="0"/>
    <x v="4"/>
    <x v="10"/>
    <n v="84624.81"/>
  </r>
  <r>
    <x v="203"/>
    <x v="0"/>
    <x v="0"/>
    <x v="4"/>
    <x v="13"/>
    <n v="9452.1"/>
  </r>
  <r>
    <x v="203"/>
    <x v="0"/>
    <x v="0"/>
    <x v="4"/>
    <x v="14"/>
    <n v="17568.009999999998"/>
  </r>
  <r>
    <x v="203"/>
    <x v="0"/>
    <x v="0"/>
    <x v="4"/>
    <x v="15"/>
    <n v="406383.28"/>
  </r>
  <r>
    <x v="203"/>
    <x v="0"/>
    <x v="0"/>
    <x v="4"/>
    <x v="16"/>
    <n v="370197.06"/>
  </r>
  <r>
    <x v="203"/>
    <x v="0"/>
    <x v="0"/>
    <x v="4"/>
    <x v="17"/>
    <n v="590.58000000000004"/>
  </r>
  <r>
    <x v="203"/>
    <x v="0"/>
    <x v="0"/>
    <x v="4"/>
    <x v="56"/>
    <n v="1730.46"/>
  </r>
  <r>
    <x v="203"/>
    <x v="0"/>
    <x v="0"/>
    <x v="5"/>
    <x v="18"/>
    <n v="252850.34"/>
  </r>
  <r>
    <x v="203"/>
    <x v="0"/>
    <x v="0"/>
    <x v="5"/>
    <x v="19"/>
    <n v="40337.29"/>
  </r>
  <r>
    <x v="203"/>
    <x v="0"/>
    <x v="0"/>
    <x v="5"/>
    <x v="20"/>
    <n v="139827.84"/>
  </r>
  <r>
    <x v="203"/>
    <x v="0"/>
    <x v="0"/>
    <x v="5"/>
    <x v="22"/>
    <n v="66521.94"/>
  </r>
  <r>
    <x v="203"/>
    <x v="0"/>
    <x v="0"/>
    <x v="6"/>
    <x v="23"/>
    <n v="196"/>
  </r>
  <r>
    <x v="203"/>
    <x v="0"/>
    <x v="0"/>
    <x v="6"/>
    <x v="24"/>
    <n v="6021.11"/>
  </r>
  <r>
    <x v="203"/>
    <x v="0"/>
    <x v="0"/>
    <x v="6"/>
    <x v="25"/>
    <n v="10225.18"/>
  </r>
  <r>
    <x v="203"/>
    <x v="0"/>
    <x v="0"/>
    <x v="6"/>
    <x v="26"/>
    <n v="42264.5"/>
  </r>
  <r>
    <x v="203"/>
    <x v="0"/>
    <x v="0"/>
    <x v="6"/>
    <x v="27"/>
    <n v="167720.6"/>
  </r>
  <r>
    <x v="203"/>
    <x v="0"/>
    <x v="0"/>
    <x v="6"/>
    <x v="28"/>
    <n v="66695.08"/>
  </r>
  <r>
    <x v="203"/>
    <x v="0"/>
    <x v="0"/>
    <x v="6"/>
    <x v="29"/>
    <n v="22083.63"/>
  </r>
  <r>
    <x v="203"/>
    <x v="0"/>
    <x v="0"/>
    <x v="6"/>
    <x v="30"/>
    <n v="132053.45000000001"/>
  </r>
  <r>
    <x v="203"/>
    <x v="0"/>
    <x v="0"/>
    <x v="6"/>
    <x v="31"/>
    <n v="22987.14"/>
  </r>
  <r>
    <x v="203"/>
    <x v="0"/>
    <x v="0"/>
    <x v="6"/>
    <x v="33"/>
    <n v="22425.43"/>
  </r>
  <r>
    <x v="203"/>
    <x v="0"/>
    <x v="0"/>
    <x v="6"/>
    <x v="59"/>
    <n v="1835.55"/>
  </r>
  <r>
    <x v="203"/>
    <x v="0"/>
    <x v="0"/>
    <x v="6"/>
    <x v="37"/>
    <n v="90156"/>
  </r>
  <r>
    <x v="203"/>
    <x v="0"/>
    <x v="0"/>
    <x v="6"/>
    <x v="38"/>
    <n v="25528.92"/>
  </r>
  <r>
    <x v="203"/>
    <x v="0"/>
    <x v="0"/>
    <x v="6"/>
    <x v="39"/>
    <n v="3723.31"/>
  </r>
  <r>
    <x v="203"/>
    <x v="0"/>
    <x v="0"/>
    <x v="6"/>
    <x v="41"/>
    <n v="93375.11"/>
  </r>
  <r>
    <x v="203"/>
    <x v="0"/>
    <x v="0"/>
    <x v="6"/>
    <x v="42"/>
    <n v="292883.38"/>
  </r>
  <r>
    <x v="203"/>
    <x v="0"/>
    <x v="0"/>
    <x v="6"/>
    <x v="43"/>
    <n v="4099.16"/>
  </r>
  <r>
    <x v="203"/>
    <x v="0"/>
    <x v="0"/>
    <x v="6"/>
    <x v="44"/>
    <n v="153293.5"/>
  </r>
  <r>
    <x v="203"/>
    <x v="0"/>
    <x v="0"/>
    <x v="6"/>
    <x v="45"/>
    <n v="110653.57"/>
  </r>
  <r>
    <x v="203"/>
    <x v="0"/>
    <x v="0"/>
    <x v="6"/>
    <x v="70"/>
    <n v="1958.3"/>
  </r>
  <r>
    <x v="203"/>
    <x v="0"/>
    <x v="0"/>
    <x v="6"/>
    <x v="75"/>
    <n v="69941.84"/>
  </r>
  <r>
    <x v="203"/>
    <x v="0"/>
    <x v="0"/>
    <x v="6"/>
    <x v="46"/>
    <n v="9619.7000000000007"/>
  </r>
  <r>
    <x v="203"/>
    <x v="0"/>
    <x v="0"/>
    <x v="7"/>
    <x v="43"/>
    <n v="3969.48"/>
  </r>
  <r>
    <x v="203"/>
    <x v="0"/>
    <x v="0"/>
    <x v="8"/>
    <x v="62"/>
    <n v="11651.14"/>
  </r>
  <r>
    <x v="203"/>
    <x v="0"/>
    <x v="0"/>
    <x v="8"/>
    <x v="63"/>
    <n v="33067.07"/>
  </r>
  <r>
    <x v="203"/>
    <x v="0"/>
    <x v="0"/>
    <x v="8"/>
    <x v="64"/>
    <n v="2611.86"/>
  </r>
  <r>
    <x v="203"/>
    <x v="0"/>
    <x v="0"/>
    <x v="8"/>
    <x v="48"/>
    <n v="67810.649999999994"/>
  </r>
  <r>
    <x v="203"/>
    <x v="0"/>
    <x v="1"/>
    <x v="0"/>
    <x v="0"/>
    <n v="58066.75"/>
  </r>
  <r>
    <x v="203"/>
    <x v="0"/>
    <x v="1"/>
    <x v="2"/>
    <x v="1"/>
    <n v="112579.48"/>
  </r>
  <r>
    <x v="203"/>
    <x v="0"/>
    <x v="1"/>
    <x v="2"/>
    <x v="2"/>
    <n v="1218.29"/>
  </r>
  <r>
    <x v="203"/>
    <x v="0"/>
    <x v="1"/>
    <x v="2"/>
    <x v="3"/>
    <n v="947.31"/>
  </r>
  <r>
    <x v="203"/>
    <x v="0"/>
    <x v="1"/>
    <x v="2"/>
    <x v="4"/>
    <n v="50935.24"/>
  </r>
  <r>
    <x v="203"/>
    <x v="0"/>
    <x v="1"/>
    <x v="2"/>
    <x v="5"/>
    <n v="18893.580000000002"/>
  </r>
  <r>
    <x v="203"/>
    <x v="0"/>
    <x v="1"/>
    <x v="3"/>
    <x v="1"/>
    <n v="464224.28"/>
  </r>
  <r>
    <x v="203"/>
    <x v="0"/>
    <x v="1"/>
    <x v="3"/>
    <x v="2"/>
    <n v="5706.05"/>
  </r>
  <r>
    <x v="203"/>
    <x v="0"/>
    <x v="1"/>
    <x v="3"/>
    <x v="3"/>
    <n v="55102.52"/>
  </r>
  <r>
    <x v="203"/>
    <x v="0"/>
    <x v="1"/>
    <x v="3"/>
    <x v="4"/>
    <n v="2513.36"/>
  </r>
  <r>
    <x v="203"/>
    <x v="0"/>
    <x v="1"/>
    <x v="3"/>
    <x v="5"/>
    <n v="6529.44"/>
  </r>
  <r>
    <x v="203"/>
    <x v="0"/>
    <x v="1"/>
    <x v="4"/>
    <x v="7"/>
    <n v="13250.11"/>
  </r>
  <r>
    <x v="203"/>
    <x v="0"/>
    <x v="1"/>
    <x v="4"/>
    <x v="8"/>
    <n v="34776.699999999997"/>
  </r>
  <r>
    <x v="203"/>
    <x v="0"/>
    <x v="1"/>
    <x v="4"/>
    <x v="9"/>
    <n v="52402.32"/>
  </r>
  <r>
    <x v="203"/>
    <x v="0"/>
    <x v="1"/>
    <x v="4"/>
    <x v="10"/>
    <n v="26073.34"/>
  </r>
  <r>
    <x v="203"/>
    <x v="0"/>
    <x v="1"/>
    <x v="4"/>
    <x v="13"/>
    <n v="291.23"/>
  </r>
  <r>
    <x v="203"/>
    <x v="0"/>
    <x v="1"/>
    <x v="4"/>
    <x v="14"/>
    <n v="5826.51"/>
  </r>
  <r>
    <x v="203"/>
    <x v="0"/>
    <x v="1"/>
    <x v="4"/>
    <x v="15"/>
    <n v="10804.09"/>
  </r>
  <r>
    <x v="203"/>
    <x v="0"/>
    <x v="1"/>
    <x v="4"/>
    <x v="16"/>
    <n v="97985.73"/>
  </r>
  <r>
    <x v="203"/>
    <x v="0"/>
    <x v="1"/>
    <x v="4"/>
    <x v="17"/>
    <n v="144.55000000000001"/>
  </r>
  <r>
    <x v="203"/>
    <x v="0"/>
    <x v="1"/>
    <x v="4"/>
    <x v="56"/>
    <n v="617.44000000000005"/>
  </r>
  <r>
    <x v="203"/>
    <x v="0"/>
    <x v="1"/>
    <x v="5"/>
    <x v="18"/>
    <n v="35735.46"/>
  </r>
  <r>
    <x v="203"/>
    <x v="0"/>
    <x v="1"/>
    <x v="5"/>
    <x v="20"/>
    <n v="74.069999999999993"/>
  </r>
  <r>
    <x v="203"/>
    <x v="0"/>
    <x v="1"/>
    <x v="5"/>
    <x v="21"/>
    <n v="1487.09"/>
  </r>
  <r>
    <x v="203"/>
    <x v="0"/>
    <x v="1"/>
    <x v="5"/>
    <x v="22"/>
    <n v="468.79"/>
  </r>
  <r>
    <x v="203"/>
    <x v="0"/>
    <x v="1"/>
    <x v="6"/>
    <x v="26"/>
    <n v="2528.9899999999998"/>
  </r>
  <r>
    <x v="203"/>
    <x v="0"/>
    <x v="1"/>
    <x v="6"/>
    <x v="27"/>
    <n v="66373.119999999995"/>
  </r>
  <r>
    <x v="203"/>
    <x v="0"/>
    <x v="1"/>
    <x v="6"/>
    <x v="30"/>
    <n v="12148.81"/>
  </r>
  <r>
    <x v="203"/>
    <x v="0"/>
    <x v="1"/>
    <x v="6"/>
    <x v="51"/>
    <n v="41432.269999999997"/>
  </r>
  <r>
    <x v="203"/>
    <x v="0"/>
    <x v="1"/>
    <x v="6"/>
    <x v="52"/>
    <n v="965.95"/>
  </r>
  <r>
    <x v="203"/>
    <x v="0"/>
    <x v="1"/>
    <x v="6"/>
    <x v="67"/>
    <n v="1654.15"/>
  </r>
  <r>
    <x v="203"/>
    <x v="0"/>
    <x v="1"/>
    <x v="6"/>
    <x v="38"/>
    <n v="751.36"/>
  </r>
  <r>
    <x v="203"/>
    <x v="0"/>
    <x v="1"/>
    <x v="7"/>
    <x v="43"/>
    <n v="2127"/>
  </r>
  <r>
    <x v="203"/>
    <x v="0"/>
    <x v="1"/>
    <x v="8"/>
    <x v="48"/>
    <n v="26328.01"/>
  </r>
  <r>
    <x v="204"/>
    <x v="0"/>
    <x v="0"/>
    <x v="0"/>
    <x v="0"/>
    <n v="268775.09000000003"/>
  </r>
  <r>
    <x v="204"/>
    <x v="0"/>
    <x v="0"/>
    <x v="1"/>
    <x v="0"/>
    <n v="-344013.37"/>
  </r>
  <r>
    <x v="204"/>
    <x v="0"/>
    <x v="0"/>
    <x v="2"/>
    <x v="1"/>
    <n v="21843022.34"/>
  </r>
  <r>
    <x v="204"/>
    <x v="0"/>
    <x v="0"/>
    <x v="2"/>
    <x v="2"/>
    <n v="41676.620000000003"/>
  </r>
  <r>
    <x v="204"/>
    <x v="0"/>
    <x v="0"/>
    <x v="2"/>
    <x v="4"/>
    <n v="231012.25"/>
  </r>
  <r>
    <x v="204"/>
    <x v="0"/>
    <x v="0"/>
    <x v="2"/>
    <x v="5"/>
    <n v="372277.05"/>
  </r>
  <r>
    <x v="204"/>
    <x v="0"/>
    <x v="0"/>
    <x v="2"/>
    <x v="54"/>
    <n v="283299"/>
  </r>
  <r>
    <x v="204"/>
    <x v="0"/>
    <x v="0"/>
    <x v="3"/>
    <x v="1"/>
    <n v="6504570.7599999998"/>
  </r>
  <r>
    <x v="204"/>
    <x v="0"/>
    <x v="0"/>
    <x v="3"/>
    <x v="2"/>
    <n v="103875.23"/>
  </r>
  <r>
    <x v="204"/>
    <x v="0"/>
    <x v="0"/>
    <x v="3"/>
    <x v="3"/>
    <n v="201249.34"/>
  </r>
  <r>
    <x v="204"/>
    <x v="0"/>
    <x v="0"/>
    <x v="3"/>
    <x v="4"/>
    <n v="2187.52"/>
  </r>
  <r>
    <x v="204"/>
    <x v="0"/>
    <x v="0"/>
    <x v="3"/>
    <x v="5"/>
    <n v="13910.73"/>
  </r>
  <r>
    <x v="204"/>
    <x v="0"/>
    <x v="0"/>
    <x v="4"/>
    <x v="6"/>
    <n v="3029474.02"/>
  </r>
  <r>
    <x v="204"/>
    <x v="0"/>
    <x v="0"/>
    <x v="4"/>
    <x v="55"/>
    <n v="2420016.5"/>
  </r>
  <r>
    <x v="204"/>
    <x v="0"/>
    <x v="0"/>
    <x v="4"/>
    <x v="7"/>
    <n v="1853062.69"/>
  </r>
  <r>
    <x v="204"/>
    <x v="0"/>
    <x v="0"/>
    <x v="4"/>
    <x v="8"/>
    <n v="710550.55"/>
  </r>
  <r>
    <x v="204"/>
    <x v="0"/>
    <x v="0"/>
    <x v="4"/>
    <x v="9"/>
    <n v="3748311.19"/>
  </r>
  <r>
    <x v="204"/>
    <x v="0"/>
    <x v="0"/>
    <x v="4"/>
    <x v="10"/>
    <n v="1195122.8400000001"/>
  </r>
  <r>
    <x v="204"/>
    <x v="0"/>
    <x v="0"/>
    <x v="4"/>
    <x v="13"/>
    <n v="71141.100000000006"/>
  </r>
  <r>
    <x v="204"/>
    <x v="0"/>
    <x v="0"/>
    <x v="4"/>
    <x v="14"/>
    <n v="120969.88"/>
  </r>
  <r>
    <x v="204"/>
    <x v="0"/>
    <x v="0"/>
    <x v="4"/>
    <x v="15"/>
    <n v="5968.44"/>
  </r>
  <r>
    <x v="204"/>
    <x v="0"/>
    <x v="0"/>
    <x v="4"/>
    <x v="17"/>
    <n v="104967.8"/>
  </r>
  <r>
    <x v="204"/>
    <x v="0"/>
    <x v="0"/>
    <x v="4"/>
    <x v="56"/>
    <n v="44837.32"/>
  </r>
  <r>
    <x v="204"/>
    <x v="0"/>
    <x v="0"/>
    <x v="5"/>
    <x v="18"/>
    <n v="2079811.88"/>
  </r>
  <r>
    <x v="204"/>
    <x v="0"/>
    <x v="0"/>
    <x v="5"/>
    <x v="19"/>
    <n v="128875.15"/>
  </r>
  <r>
    <x v="204"/>
    <x v="0"/>
    <x v="0"/>
    <x v="5"/>
    <x v="20"/>
    <n v="467377.88"/>
  </r>
  <r>
    <x v="204"/>
    <x v="0"/>
    <x v="0"/>
    <x v="5"/>
    <x v="21"/>
    <n v="77496.649999999994"/>
  </r>
  <r>
    <x v="204"/>
    <x v="0"/>
    <x v="0"/>
    <x v="5"/>
    <x v="22"/>
    <n v="34371.46"/>
  </r>
  <r>
    <x v="204"/>
    <x v="0"/>
    <x v="0"/>
    <x v="6"/>
    <x v="23"/>
    <n v="109859.94"/>
  </r>
  <r>
    <x v="204"/>
    <x v="0"/>
    <x v="0"/>
    <x v="6"/>
    <x v="25"/>
    <n v="36255.839999999997"/>
  </r>
  <r>
    <x v="204"/>
    <x v="0"/>
    <x v="0"/>
    <x v="6"/>
    <x v="26"/>
    <n v="112883.67"/>
  </r>
  <r>
    <x v="204"/>
    <x v="0"/>
    <x v="0"/>
    <x v="6"/>
    <x v="27"/>
    <n v="1054323.17"/>
  </r>
  <r>
    <x v="204"/>
    <x v="0"/>
    <x v="0"/>
    <x v="6"/>
    <x v="50"/>
    <n v="411.06"/>
  </r>
  <r>
    <x v="204"/>
    <x v="0"/>
    <x v="0"/>
    <x v="6"/>
    <x v="30"/>
    <n v="92851.05"/>
  </r>
  <r>
    <x v="204"/>
    <x v="0"/>
    <x v="0"/>
    <x v="6"/>
    <x v="31"/>
    <n v="144885.66"/>
  </r>
  <r>
    <x v="204"/>
    <x v="0"/>
    <x v="0"/>
    <x v="6"/>
    <x v="33"/>
    <n v="172540.2"/>
  </r>
  <r>
    <x v="204"/>
    <x v="0"/>
    <x v="0"/>
    <x v="6"/>
    <x v="34"/>
    <n v="11451.29"/>
  </r>
  <r>
    <x v="204"/>
    <x v="0"/>
    <x v="0"/>
    <x v="6"/>
    <x v="35"/>
    <n v="131259.84"/>
  </r>
  <r>
    <x v="204"/>
    <x v="0"/>
    <x v="0"/>
    <x v="6"/>
    <x v="36"/>
    <n v="22731.21"/>
  </r>
  <r>
    <x v="204"/>
    <x v="0"/>
    <x v="0"/>
    <x v="6"/>
    <x v="58"/>
    <n v="2"/>
  </r>
  <r>
    <x v="204"/>
    <x v="0"/>
    <x v="0"/>
    <x v="6"/>
    <x v="59"/>
    <n v="813.75"/>
  </r>
  <r>
    <x v="204"/>
    <x v="0"/>
    <x v="0"/>
    <x v="6"/>
    <x v="37"/>
    <n v="423621"/>
  </r>
  <r>
    <x v="204"/>
    <x v="0"/>
    <x v="0"/>
    <x v="6"/>
    <x v="38"/>
    <n v="863.37"/>
  </r>
  <r>
    <x v="204"/>
    <x v="0"/>
    <x v="0"/>
    <x v="6"/>
    <x v="41"/>
    <n v="149498.32999999999"/>
  </r>
  <r>
    <x v="204"/>
    <x v="0"/>
    <x v="0"/>
    <x v="6"/>
    <x v="53"/>
    <n v="70487.399999999994"/>
  </r>
  <r>
    <x v="204"/>
    <x v="0"/>
    <x v="0"/>
    <x v="6"/>
    <x v="43"/>
    <n v="75425.460000000006"/>
  </r>
  <r>
    <x v="204"/>
    <x v="0"/>
    <x v="0"/>
    <x v="6"/>
    <x v="44"/>
    <n v="775957.11"/>
  </r>
  <r>
    <x v="204"/>
    <x v="0"/>
    <x v="0"/>
    <x v="6"/>
    <x v="60"/>
    <n v="140622.91"/>
  </r>
  <r>
    <x v="204"/>
    <x v="0"/>
    <x v="0"/>
    <x v="6"/>
    <x v="45"/>
    <n v="392330.65"/>
  </r>
  <r>
    <x v="204"/>
    <x v="0"/>
    <x v="0"/>
    <x v="6"/>
    <x v="75"/>
    <n v="28677.88"/>
  </r>
  <r>
    <x v="204"/>
    <x v="0"/>
    <x v="0"/>
    <x v="6"/>
    <x v="46"/>
    <n v="63704.04"/>
  </r>
  <r>
    <x v="204"/>
    <x v="0"/>
    <x v="0"/>
    <x v="7"/>
    <x v="43"/>
    <n v="71552.41"/>
  </r>
  <r>
    <x v="204"/>
    <x v="0"/>
    <x v="0"/>
    <x v="8"/>
    <x v="48"/>
    <n v="20338.37"/>
  </r>
  <r>
    <x v="204"/>
    <x v="0"/>
    <x v="1"/>
    <x v="0"/>
    <x v="0"/>
    <n v="75238.28"/>
  </r>
  <r>
    <x v="204"/>
    <x v="0"/>
    <x v="1"/>
    <x v="2"/>
    <x v="1"/>
    <n v="1536755.98"/>
  </r>
  <r>
    <x v="204"/>
    <x v="0"/>
    <x v="1"/>
    <x v="2"/>
    <x v="2"/>
    <n v="187679.11"/>
  </r>
  <r>
    <x v="204"/>
    <x v="0"/>
    <x v="1"/>
    <x v="2"/>
    <x v="3"/>
    <n v="4445.83"/>
  </r>
  <r>
    <x v="204"/>
    <x v="0"/>
    <x v="1"/>
    <x v="2"/>
    <x v="4"/>
    <n v="382249.93"/>
  </r>
  <r>
    <x v="204"/>
    <x v="0"/>
    <x v="1"/>
    <x v="2"/>
    <x v="5"/>
    <n v="347567.57"/>
  </r>
  <r>
    <x v="204"/>
    <x v="0"/>
    <x v="1"/>
    <x v="3"/>
    <x v="1"/>
    <n v="2617238.7200000002"/>
  </r>
  <r>
    <x v="204"/>
    <x v="0"/>
    <x v="1"/>
    <x v="3"/>
    <x v="2"/>
    <n v="83674.429999999993"/>
  </r>
  <r>
    <x v="204"/>
    <x v="0"/>
    <x v="1"/>
    <x v="3"/>
    <x v="3"/>
    <n v="72305.64"/>
  </r>
  <r>
    <x v="204"/>
    <x v="0"/>
    <x v="1"/>
    <x v="3"/>
    <x v="4"/>
    <n v="365873.79"/>
  </r>
  <r>
    <x v="204"/>
    <x v="0"/>
    <x v="1"/>
    <x v="3"/>
    <x v="5"/>
    <n v="98982.2"/>
  </r>
  <r>
    <x v="204"/>
    <x v="0"/>
    <x v="1"/>
    <x v="4"/>
    <x v="6"/>
    <n v="29407.71"/>
  </r>
  <r>
    <x v="204"/>
    <x v="0"/>
    <x v="1"/>
    <x v="4"/>
    <x v="55"/>
    <n v="307773.32"/>
  </r>
  <r>
    <x v="204"/>
    <x v="0"/>
    <x v="1"/>
    <x v="4"/>
    <x v="7"/>
    <n v="54532.62"/>
  </r>
  <r>
    <x v="204"/>
    <x v="0"/>
    <x v="1"/>
    <x v="4"/>
    <x v="8"/>
    <n v="43197.75"/>
  </r>
  <r>
    <x v="204"/>
    <x v="0"/>
    <x v="1"/>
    <x v="4"/>
    <x v="9"/>
    <n v="96036.78"/>
  </r>
  <r>
    <x v="204"/>
    <x v="0"/>
    <x v="1"/>
    <x v="4"/>
    <x v="10"/>
    <n v="66401.16"/>
  </r>
  <r>
    <x v="204"/>
    <x v="0"/>
    <x v="1"/>
    <x v="4"/>
    <x v="13"/>
    <n v="2680.44"/>
  </r>
  <r>
    <x v="204"/>
    <x v="0"/>
    <x v="1"/>
    <x v="4"/>
    <x v="14"/>
    <n v="6727.84"/>
  </r>
  <r>
    <x v="204"/>
    <x v="0"/>
    <x v="1"/>
    <x v="4"/>
    <x v="16"/>
    <n v="11115.42"/>
  </r>
  <r>
    <x v="204"/>
    <x v="0"/>
    <x v="1"/>
    <x v="4"/>
    <x v="17"/>
    <n v="1503.1"/>
  </r>
  <r>
    <x v="204"/>
    <x v="0"/>
    <x v="1"/>
    <x v="4"/>
    <x v="56"/>
    <n v="998.3"/>
  </r>
  <r>
    <x v="204"/>
    <x v="0"/>
    <x v="1"/>
    <x v="5"/>
    <x v="18"/>
    <n v="157767.12"/>
  </r>
  <r>
    <x v="204"/>
    <x v="0"/>
    <x v="1"/>
    <x v="5"/>
    <x v="21"/>
    <n v="1966.31"/>
  </r>
  <r>
    <x v="204"/>
    <x v="0"/>
    <x v="1"/>
    <x v="5"/>
    <x v="22"/>
    <n v="4270.96"/>
  </r>
  <r>
    <x v="204"/>
    <x v="0"/>
    <x v="1"/>
    <x v="6"/>
    <x v="24"/>
    <n v="44676.67"/>
  </r>
  <r>
    <x v="204"/>
    <x v="0"/>
    <x v="1"/>
    <x v="6"/>
    <x v="26"/>
    <n v="2137"/>
  </r>
  <r>
    <x v="204"/>
    <x v="0"/>
    <x v="1"/>
    <x v="6"/>
    <x v="27"/>
    <n v="51343.5"/>
  </r>
  <r>
    <x v="204"/>
    <x v="0"/>
    <x v="1"/>
    <x v="6"/>
    <x v="28"/>
    <n v="66146"/>
  </r>
  <r>
    <x v="204"/>
    <x v="0"/>
    <x v="1"/>
    <x v="6"/>
    <x v="29"/>
    <n v="55536.639999999999"/>
  </r>
  <r>
    <x v="204"/>
    <x v="0"/>
    <x v="1"/>
    <x v="6"/>
    <x v="34"/>
    <n v="82.98"/>
  </r>
  <r>
    <x v="204"/>
    <x v="0"/>
    <x v="1"/>
    <x v="6"/>
    <x v="40"/>
    <n v="6104.92"/>
  </r>
  <r>
    <x v="204"/>
    <x v="0"/>
    <x v="1"/>
    <x v="6"/>
    <x v="41"/>
    <n v="8190"/>
  </r>
  <r>
    <x v="204"/>
    <x v="0"/>
    <x v="1"/>
    <x v="6"/>
    <x v="43"/>
    <n v="9794.31"/>
  </r>
  <r>
    <x v="204"/>
    <x v="0"/>
    <x v="1"/>
    <x v="6"/>
    <x v="46"/>
    <n v="36003.19"/>
  </r>
  <r>
    <x v="204"/>
    <x v="0"/>
    <x v="1"/>
    <x v="6"/>
    <x v="77"/>
    <n v="78289.83"/>
  </r>
  <r>
    <x v="204"/>
    <x v="0"/>
    <x v="1"/>
    <x v="7"/>
    <x v="43"/>
    <n v="36480.949999999997"/>
  </r>
  <r>
    <x v="205"/>
    <x v="0"/>
    <x v="0"/>
    <x v="0"/>
    <x v="0"/>
    <n v="5877.81"/>
  </r>
  <r>
    <x v="205"/>
    <x v="0"/>
    <x v="0"/>
    <x v="1"/>
    <x v="0"/>
    <n v="-92898.36"/>
  </r>
  <r>
    <x v="205"/>
    <x v="0"/>
    <x v="0"/>
    <x v="2"/>
    <x v="1"/>
    <n v="27523736.559999999"/>
  </r>
  <r>
    <x v="205"/>
    <x v="0"/>
    <x v="0"/>
    <x v="2"/>
    <x v="2"/>
    <n v="269943.12"/>
  </r>
  <r>
    <x v="205"/>
    <x v="0"/>
    <x v="0"/>
    <x v="2"/>
    <x v="3"/>
    <n v="47982.78"/>
  </r>
  <r>
    <x v="205"/>
    <x v="0"/>
    <x v="0"/>
    <x v="2"/>
    <x v="4"/>
    <n v="614229.27"/>
  </r>
  <r>
    <x v="205"/>
    <x v="0"/>
    <x v="0"/>
    <x v="2"/>
    <x v="5"/>
    <n v="48621.83"/>
  </r>
  <r>
    <x v="205"/>
    <x v="0"/>
    <x v="0"/>
    <x v="3"/>
    <x v="1"/>
    <n v="9726280.5500000007"/>
  </r>
  <r>
    <x v="205"/>
    <x v="0"/>
    <x v="0"/>
    <x v="3"/>
    <x v="2"/>
    <n v="396114.65"/>
  </r>
  <r>
    <x v="205"/>
    <x v="0"/>
    <x v="0"/>
    <x v="3"/>
    <x v="3"/>
    <n v="168212.93"/>
  </r>
  <r>
    <x v="205"/>
    <x v="0"/>
    <x v="0"/>
    <x v="3"/>
    <x v="4"/>
    <n v="15384.57"/>
  </r>
  <r>
    <x v="205"/>
    <x v="0"/>
    <x v="0"/>
    <x v="3"/>
    <x v="5"/>
    <n v="59773.440000000002"/>
  </r>
  <r>
    <x v="205"/>
    <x v="0"/>
    <x v="0"/>
    <x v="4"/>
    <x v="6"/>
    <n v="-3367.04"/>
  </r>
  <r>
    <x v="205"/>
    <x v="0"/>
    <x v="0"/>
    <x v="4"/>
    <x v="7"/>
    <n v="2374962.9900000002"/>
  </r>
  <r>
    <x v="205"/>
    <x v="0"/>
    <x v="0"/>
    <x v="4"/>
    <x v="8"/>
    <n v="1011035.59"/>
  </r>
  <r>
    <x v="205"/>
    <x v="0"/>
    <x v="0"/>
    <x v="4"/>
    <x v="9"/>
    <n v="4900777.59"/>
  </r>
  <r>
    <x v="205"/>
    <x v="0"/>
    <x v="0"/>
    <x v="4"/>
    <x v="10"/>
    <n v="1720357.69"/>
  </r>
  <r>
    <x v="205"/>
    <x v="0"/>
    <x v="0"/>
    <x v="4"/>
    <x v="13"/>
    <n v="159580.54999999999"/>
  </r>
  <r>
    <x v="205"/>
    <x v="0"/>
    <x v="0"/>
    <x v="4"/>
    <x v="14"/>
    <n v="277314.45"/>
  </r>
  <r>
    <x v="205"/>
    <x v="0"/>
    <x v="0"/>
    <x v="4"/>
    <x v="15"/>
    <n v="2720070.37"/>
  </r>
  <r>
    <x v="205"/>
    <x v="0"/>
    <x v="0"/>
    <x v="4"/>
    <x v="16"/>
    <n v="2728177.43"/>
  </r>
  <r>
    <x v="205"/>
    <x v="0"/>
    <x v="0"/>
    <x v="4"/>
    <x v="17"/>
    <n v="113708.23"/>
  </r>
  <r>
    <x v="205"/>
    <x v="0"/>
    <x v="0"/>
    <x v="4"/>
    <x v="56"/>
    <n v="54547.22"/>
  </r>
  <r>
    <x v="205"/>
    <x v="0"/>
    <x v="0"/>
    <x v="5"/>
    <x v="18"/>
    <n v="627406.51"/>
  </r>
  <r>
    <x v="205"/>
    <x v="0"/>
    <x v="0"/>
    <x v="5"/>
    <x v="19"/>
    <n v="180526.9"/>
  </r>
  <r>
    <x v="205"/>
    <x v="0"/>
    <x v="0"/>
    <x v="5"/>
    <x v="20"/>
    <n v="573408.42000000004"/>
  </r>
  <r>
    <x v="205"/>
    <x v="0"/>
    <x v="0"/>
    <x v="5"/>
    <x v="21"/>
    <n v="3851.94"/>
  </r>
  <r>
    <x v="205"/>
    <x v="0"/>
    <x v="0"/>
    <x v="5"/>
    <x v="22"/>
    <n v="127752.71"/>
  </r>
  <r>
    <x v="205"/>
    <x v="0"/>
    <x v="0"/>
    <x v="6"/>
    <x v="24"/>
    <n v="7860.42"/>
  </r>
  <r>
    <x v="205"/>
    <x v="0"/>
    <x v="0"/>
    <x v="6"/>
    <x v="26"/>
    <n v="35081.14"/>
  </r>
  <r>
    <x v="205"/>
    <x v="0"/>
    <x v="0"/>
    <x v="6"/>
    <x v="27"/>
    <n v="206785.23"/>
  </r>
  <r>
    <x v="205"/>
    <x v="0"/>
    <x v="0"/>
    <x v="6"/>
    <x v="28"/>
    <n v="21898.6"/>
  </r>
  <r>
    <x v="205"/>
    <x v="0"/>
    <x v="0"/>
    <x v="6"/>
    <x v="29"/>
    <n v="16540.77"/>
  </r>
  <r>
    <x v="205"/>
    <x v="0"/>
    <x v="0"/>
    <x v="6"/>
    <x v="32"/>
    <n v="4647.74"/>
  </r>
  <r>
    <x v="205"/>
    <x v="0"/>
    <x v="0"/>
    <x v="6"/>
    <x v="33"/>
    <n v="66431.360000000001"/>
  </r>
  <r>
    <x v="205"/>
    <x v="0"/>
    <x v="0"/>
    <x v="6"/>
    <x v="34"/>
    <n v="245153.85"/>
  </r>
  <r>
    <x v="205"/>
    <x v="0"/>
    <x v="0"/>
    <x v="6"/>
    <x v="35"/>
    <n v="129442.17"/>
  </r>
  <r>
    <x v="205"/>
    <x v="0"/>
    <x v="0"/>
    <x v="6"/>
    <x v="36"/>
    <n v="362215.64"/>
  </r>
  <r>
    <x v="205"/>
    <x v="0"/>
    <x v="0"/>
    <x v="6"/>
    <x v="59"/>
    <n v="4741.55"/>
  </r>
  <r>
    <x v="205"/>
    <x v="0"/>
    <x v="0"/>
    <x v="6"/>
    <x v="51"/>
    <n v="582591.05000000005"/>
  </r>
  <r>
    <x v="205"/>
    <x v="0"/>
    <x v="0"/>
    <x v="6"/>
    <x v="37"/>
    <n v="615114"/>
  </r>
  <r>
    <x v="205"/>
    <x v="0"/>
    <x v="0"/>
    <x v="6"/>
    <x v="38"/>
    <n v="130980.51"/>
  </r>
  <r>
    <x v="205"/>
    <x v="0"/>
    <x v="0"/>
    <x v="6"/>
    <x v="39"/>
    <n v="3458.17"/>
  </r>
  <r>
    <x v="205"/>
    <x v="0"/>
    <x v="0"/>
    <x v="6"/>
    <x v="40"/>
    <n v="18872.919999999998"/>
  </r>
  <r>
    <x v="205"/>
    <x v="0"/>
    <x v="0"/>
    <x v="6"/>
    <x v="41"/>
    <n v="634980.63"/>
  </r>
  <r>
    <x v="205"/>
    <x v="0"/>
    <x v="0"/>
    <x v="6"/>
    <x v="60"/>
    <n v="184164.18"/>
  </r>
  <r>
    <x v="205"/>
    <x v="0"/>
    <x v="0"/>
    <x v="6"/>
    <x v="45"/>
    <n v="458140.17"/>
  </r>
  <r>
    <x v="205"/>
    <x v="0"/>
    <x v="0"/>
    <x v="6"/>
    <x v="71"/>
    <n v="28812.09"/>
  </r>
  <r>
    <x v="205"/>
    <x v="0"/>
    <x v="0"/>
    <x v="6"/>
    <x v="46"/>
    <n v="46935.66"/>
  </r>
  <r>
    <x v="205"/>
    <x v="0"/>
    <x v="0"/>
    <x v="7"/>
    <x v="43"/>
    <n v="15049.1"/>
  </r>
  <r>
    <x v="205"/>
    <x v="0"/>
    <x v="0"/>
    <x v="8"/>
    <x v="61"/>
    <n v="1829.94"/>
  </r>
  <r>
    <x v="205"/>
    <x v="0"/>
    <x v="0"/>
    <x v="8"/>
    <x v="47"/>
    <n v="69168.759999999995"/>
  </r>
  <r>
    <x v="205"/>
    <x v="0"/>
    <x v="0"/>
    <x v="8"/>
    <x v="48"/>
    <n v="-225838.17"/>
  </r>
  <r>
    <x v="205"/>
    <x v="0"/>
    <x v="1"/>
    <x v="0"/>
    <x v="0"/>
    <n v="87538.31"/>
  </r>
  <r>
    <x v="205"/>
    <x v="0"/>
    <x v="1"/>
    <x v="1"/>
    <x v="0"/>
    <n v="-517.76"/>
  </r>
  <r>
    <x v="205"/>
    <x v="0"/>
    <x v="1"/>
    <x v="2"/>
    <x v="1"/>
    <n v="3643016.46"/>
  </r>
  <r>
    <x v="205"/>
    <x v="0"/>
    <x v="1"/>
    <x v="2"/>
    <x v="2"/>
    <n v="13249.93"/>
  </r>
  <r>
    <x v="205"/>
    <x v="0"/>
    <x v="1"/>
    <x v="2"/>
    <x v="3"/>
    <n v="345797.92"/>
  </r>
  <r>
    <x v="205"/>
    <x v="0"/>
    <x v="1"/>
    <x v="2"/>
    <x v="4"/>
    <n v="764579.65"/>
  </r>
  <r>
    <x v="205"/>
    <x v="0"/>
    <x v="1"/>
    <x v="2"/>
    <x v="5"/>
    <n v="350143.65"/>
  </r>
  <r>
    <x v="205"/>
    <x v="0"/>
    <x v="1"/>
    <x v="3"/>
    <x v="1"/>
    <n v="3283145.12"/>
  </r>
  <r>
    <x v="205"/>
    <x v="0"/>
    <x v="1"/>
    <x v="3"/>
    <x v="2"/>
    <n v="-74.22"/>
  </r>
  <r>
    <x v="205"/>
    <x v="0"/>
    <x v="1"/>
    <x v="3"/>
    <x v="3"/>
    <n v="139335.35"/>
  </r>
  <r>
    <x v="205"/>
    <x v="0"/>
    <x v="1"/>
    <x v="3"/>
    <x v="4"/>
    <n v="438308.87"/>
  </r>
  <r>
    <x v="205"/>
    <x v="0"/>
    <x v="1"/>
    <x v="3"/>
    <x v="5"/>
    <n v="82746.23"/>
  </r>
  <r>
    <x v="205"/>
    <x v="0"/>
    <x v="1"/>
    <x v="4"/>
    <x v="7"/>
    <n v="98261.759999999995"/>
  </r>
  <r>
    <x v="205"/>
    <x v="0"/>
    <x v="1"/>
    <x v="4"/>
    <x v="8"/>
    <n v="51518.96"/>
  </r>
  <r>
    <x v="205"/>
    <x v="0"/>
    <x v="1"/>
    <x v="4"/>
    <x v="9"/>
    <n v="163055.97"/>
  </r>
  <r>
    <x v="205"/>
    <x v="0"/>
    <x v="1"/>
    <x v="4"/>
    <x v="10"/>
    <n v="60847.1"/>
  </r>
  <r>
    <x v="205"/>
    <x v="0"/>
    <x v="1"/>
    <x v="4"/>
    <x v="13"/>
    <n v="4932.2"/>
  </r>
  <r>
    <x v="205"/>
    <x v="0"/>
    <x v="1"/>
    <x v="4"/>
    <x v="14"/>
    <n v="8638.26"/>
  </r>
  <r>
    <x v="205"/>
    <x v="0"/>
    <x v="1"/>
    <x v="4"/>
    <x v="15"/>
    <n v="1125105.6499999999"/>
  </r>
  <r>
    <x v="205"/>
    <x v="0"/>
    <x v="1"/>
    <x v="4"/>
    <x v="16"/>
    <n v="888742.96"/>
  </r>
  <r>
    <x v="205"/>
    <x v="0"/>
    <x v="1"/>
    <x v="4"/>
    <x v="17"/>
    <n v="2132.59"/>
  </r>
  <r>
    <x v="205"/>
    <x v="0"/>
    <x v="1"/>
    <x v="4"/>
    <x v="56"/>
    <n v="1286.6600000000001"/>
  </r>
  <r>
    <x v="205"/>
    <x v="0"/>
    <x v="1"/>
    <x v="5"/>
    <x v="18"/>
    <n v="600514.51"/>
  </r>
  <r>
    <x v="205"/>
    <x v="0"/>
    <x v="1"/>
    <x v="5"/>
    <x v="19"/>
    <n v="170.97"/>
  </r>
  <r>
    <x v="205"/>
    <x v="0"/>
    <x v="1"/>
    <x v="5"/>
    <x v="20"/>
    <n v="153883.01999999999"/>
  </r>
  <r>
    <x v="205"/>
    <x v="0"/>
    <x v="1"/>
    <x v="5"/>
    <x v="22"/>
    <n v="325.39"/>
  </r>
  <r>
    <x v="205"/>
    <x v="0"/>
    <x v="1"/>
    <x v="6"/>
    <x v="25"/>
    <n v="5000"/>
  </r>
  <r>
    <x v="205"/>
    <x v="0"/>
    <x v="1"/>
    <x v="6"/>
    <x v="26"/>
    <n v="15314.98"/>
  </r>
  <r>
    <x v="205"/>
    <x v="0"/>
    <x v="1"/>
    <x v="6"/>
    <x v="27"/>
    <n v="1190331.3600000001"/>
  </r>
  <r>
    <x v="205"/>
    <x v="0"/>
    <x v="1"/>
    <x v="6"/>
    <x v="28"/>
    <n v="15338.55"/>
  </r>
  <r>
    <x v="205"/>
    <x v="0"/>
    <x v="1"/>
    <x v="6"/>
    <x v="29"/>
    <n v="800"/>
  </r>
  <r>
    <x v="205"/>
    <x v="0"/>
    <x v="1"/>
    <x v="6"/>
    <x v="30"/>
    <n v="36909.129999999997"/>
  </r>
  <r>
    <x v="205"/>
    <x v="0"/>
    <x v="1"/>
    <x v="6"/>
    <x v="32"/>
    <n v="111.54"/>
  </r>
  <r>
    <x v="205"/>
    <x v="0"/>
    <x v="1"/>
    <x v="6"/>
    <x v="35"/>
    <n v="86.28"/>
  </r>
  <r>
    <x v="205"/>
    <x v="0"/>
    <x v="1"/>
    <x v="6"/>
    <x v="36"/>
    <n v="38665.050000000003"/>
  </r>
  <r>
    <x v="205"/>
    <x v="0"/>
    <x v="1"/>
    <x v="6"/>
    <x v="59"/>
    <n v="1587.5"/>
  </r>
  <r>
    <x v="205"/>
    <x v="0"/>
    <x v="1"/>
    <x v="6"/>
    <x v="51"/>
    <n v="21397.95"/>
  </r>
  <r>
    <x v="205"/>
    <x v="0"/>
    <x v="1"/>
    <x v="6"/>
    <x v="38"/>
    <n v="2045.33"/>
  </r>
  <r>
    <x v="205"/>
    <x v="0"/>
    <x v="1"/>
    <x v="6"/>
    <x v="39"/>
    <n v="170"/>
  </r>
  <r>
    <x v="205"/>
    <x v="0"/>
    <x v="1"/>
    <x v="6"/>
    <x v="46"/>
    <n v="5100.5"/>
  </r>
  <r>
    <x v="205"/>
    <x v="0"/>
    <x v="1"/>
    <x v="6"/>
    <x v="82"/>
    <n v="600"/>
  </r>
  <r>
    <x v="205"/>
    <x v="0"/>
    <x v="1"/>
    <x v="6"/>
    <x v="77"/>
    <n v="1200"/>
  </r>
  <r>
    <x v="205"/>
    <x v="0"/>
    <x v="1"/>
    <x v="7"/>
    <x v="43"/>
    <n v="8435.0300000000007"/>
  </r>
  <r>
    <x v="205"/>
    <x v="0"/>
    <x v="1"/>
    <x v="8"/>
    <x v="61"/>
    <n v="176.2"/>
  </r>
  <r>
    <x v="205"/>
    <x v="0"/>
    <x v="1"/>
    <x v="8"/>
    <x v="47"/>
    <n v="149.19"/>
  </r>
  <r>
    <x v="205"/>
    <x v="0"/>
    <x v="1"/>
    <x v="8"/>
    <x v="48"/>
    <n v="641834.09"/>
  </r>
  <r>
    <x v="206"/>
    <x v="0"/>
    <x v="0"/>
    <x v="0"/>
    <x v="0"/>
    <n v="14560.92"/>
  </r>
  <r>
    <x v="206"/>
    <x v="0"/>
    <x v="0"/>
    <x v="1"/>
    <x v="0"/>
    <n v="-73340.009999999995"/>
  </r>
  <r>
    <x v="206"/>
    <x v="0"/>
    <x v="0"/>
    <x v="2"/>
    <x v="1"/>
    <n v="16499696.76"/>
  </r>
  <r>
    <x v="206"/>
    <x v="0"/>
    <x v="0"/>
    <x v="2"/>
    <x v="2"/>
    <n v="9782.66"/>
  </r>
  <r>
    <x v="206"/>
    <x v="0"/>
    <x v="0"/>
    <x v="2"/>
    <x v="4"/>
    <n v="277910.49"/>
  </r>
  <r>
    <x v="206"/>
    <x v="0"/>
    <x v="0"/>
    <x v="2"/>
    <x v="5"/>
    <n v="257644.15"/>
  </r>
  <r>
    <x v="206"/>
    <x v="0"/>
    <x v="0"/>
    <x v="2"/>
    <x v="54"/>
    <n v="143130"/>
  </r>
  <r>
    <x v="206"/>
    <x v="0"/>
    <x v="0"/>
    <x v="3"/>
    <x v="1"/>
    <n v="5069877.93"/>
  </r>
  <r>
    <x v="206"/>
    <x v="0"/>
    <x v="0"/>
    <x v="3"/>
    <x v="2"/>
    <n v="49986.86"/>
  </r>
  <r>
    <x v="206"/>
    <x v="0"/>
    <x v="0"/>
    <x v="3"/>
    <x v="3"/>
    <n v="166349.01"/>
  </r>
  <r>
    <x v="206"/>
    <x v="0"/>
    <x v="0"/>
    <x v="3"/>
    <x v="5"/>
    <n v="35880.51"/>
  </r>
  <r>
    <x v="206"/>
    <x v="0"/>
    <x v="0"/>
    <x v="4"/>
    <x v="6"/>
    <n v="80425.52"/>
  </r>
  <r>
    <x v="206"/>
    <x v="0"/>
    <x v="0"/>
    <x v="4"/>
    <x v="55"/>
    <n v="29934.959999999999"/>
  </r>
  <r>
    <x v="206"/>
    <x v="0"/>
    <x v="0"/>
    <x v="4"/>
    <x v="7"/>
    <n v="1341267.76"/>
  </r>
  <r>
    <x v="206"/>
    <x v="0"/>
    <x v="0"/>
    <x v="4"/>
    <x v="8"/>
    <n v="421157.69"/>
  </r>
  <r>
    <x v="206"/>
    <x v="0"/>
    <x v="0"/>
    <x v="4"/>
    <x v="9"/>
    <n v="2692977.3"/>
  </r>
  <r>
    <x v="206"/>
    <x v="0"/>
    <x v="0"/>
    <x v="4"/>
    <x v="10"/>
    <n v="743268.13"/>
  </r>
  <r>
    <x v="206"/>
    <x v="0"/>
    <x v="0"/>
    <x v="4"/>
    <x v="74"/>
    <n v="1118"/>
  </r>
  <r>
    <x v="206"/>
    <x v="0"/>
    <x v="0"/>
    <x v="4"/>
    <x v="13"/>
    <n v="75173.759999999995"/>
  </r>
  <r>
    <x v="206"/>
    <x v="0"/>
    <x v="0"/>
    <x v="4"/>
    <x v="14"/>
    <n v="86979.6"/>
  </r>
  <r>
    <x v="206"/>
    <x v="0"/>
    <x v="0"/>
    <x v="4"/>
    <x v="15"/>
    <n v="1998390.13"/>
  </r>
  <r>
    <x v="206"/>
    <x v="0"/>
    <x v="0"/>
    <x v="4"/>
    <x v="16"/>
    <n v="1340011.4099999999"/>
  </r>
  <r>
    <x v="206"/>
    <x v="0"/>
    <x v="0"/>
    <x v="4"/>
    <x v="17"/>
    <n v="-293.08"/>
  </r>
  <r>
    <x v="206"/>
    <x v="0"/>
    <x v="0"/>
    <x v="4"/>
    <x v="56"/>
    <n v="188.74"/>
  </r>
  <r>
    <x v="206"/>
    <x v="0"/>
    <x v="0"/>
    <x v="5"/>
    <x v="18"/>
    <n v="494369.87"/>
  </r>
  <r>
    <x v="206"/>
    <x v="0"/>
    <x v="0"/>
    <x v="5"/>
    <x v="20"/>
    <n v="214400.26"/>
  </r>
  <r>
    <x v="206"/>
    <x v="0"/>
    <x v="0"/>
    <x v="5"/>
    <x v="21"/>
    <n v="1926.44"/>
  </r>
  <r>
    <x v="206"/>
    <x v="0"/>
    <x v="0"/>
    <x v="5"/>
    <x v="22"/>
    <n v="848452.97"/>
  </r>
  <r>
    <x v="206"/>
    <x v="0"/>
    <x v="0"/>
    <x v="6"/>
    <x v="26"/>
    <n v="17840.91"/>
  </r>
  <r>
    <x v="206"/>
    <x v="0"/>
    <x v="0"/>
    <x v="6"/>
    <x v="27"/>
    <n v="1277063.0900000001"/>
  </r>
  <r>
    <x v="206"/>
    <x v="0"/>
    <x v="0"/>
    <x v="6"/>
    <x v="40"/>
    <n v="39036.86"/>
  </r>
  <r>
    <x v="206"/>
    <x v="0"/>
    <x v="0"/>
    <x v="6"/>
    <x v="42"/>
    <n v="315723.40000000002"/>
  </r>
  <r>
    <x v="206"/>
    <x v="0"/>
    <x v="0"/>
    <x v="6"/>
    <x v="53"/>
    <n v="2429"/>
  </r>
  <r>
    <x v="206"/>
    <x v="0"/>
    <x v="0"/>
    <x v="6"/>
    <x v="43"/>
    <n v="10802.72"/>
  </r>
  <r>
    <x v="206"/>
    <x v="0"/>
    <x v="0"/>
    <x v="6"/>
    <x v="46"/>
    <n v="137.5"/>
  </r>
  <r>
    <x v="206"/>
    <x v="0"/>
    <x v="0"/>
    <x v="7"/>
    <x v="43"/>
    <n v="14317.13"/>
  </r>
  <r>
    <x v="206"/>
    <x v="0"/>
    <x v="0"/>
    <x v="8"/>
    <x v="48"/>
    <n v="20431.97"/>
  </r>
  <r>
    <x v="206"/>
    <x v="0"/>
    <x v="1"/>
    <x v="0"/>
    <x v="0"/>
    <n v="61137.81"/>
  </r>
  <r>
    <x v="206"/>
    <x v="0"/>
    <x v="1"/>
    <x v="1"/>
    <x v="0"/>
    <n v="-2358.7199999999998"/>
  </r>
  <r>
    <x v="206"/>
    <x v="0"/>
    <x v="1"/>
    <x v="2"/>
    <x v="1"/>
    <n v="36960.35"/>
  </r>
  <r>
    <x v="206"/>
    <x v="0"/>
    <x v="1"/>
    <x v="2"/>
    <x v="2"/>
    <n v="291535.68"/>
  </r>
  <r>
    <x v="206"/>
    <x v="0"/>
    <x v="1"/>
    <x v="2"/>
    <x v="4"/>
    <n v="126765.08"/>
  </r>
  <r>
    <x v="206"/>
    <x v="0"/>
    <x v="1"/>
    <x v="2"/>
    <x v="5"/>
    <n v="874130.91"/>
  </r>
  <r>
    <x v="206"/>
    <x v="0"/>
    <x v="1"/>
    <x v="3"/>
    <x v="1"/>
    <n v="1391138.07"/>
  </r>
  <r>
    <x v="206"/>
    <x v="0"/>
    <x v="1"/>
    <x v="3"/>
    <x v="2"/>
    <n v="133482.01"/>
  </r>
  <r>
    <x v="206"/>
    <x v="0"/>
    <x v="1"/>
    <x v="3"/>
    <x v="3"/>
    <n v="280593.81"/>
  </r>
  <r>
    <x v="206"/>
    <x v="0"/>
    <x v="1"/>
    <x v="3"/>
    <x v="5"/>
    <n v="47309.99"/>
  </r>
  <r>
    <x v="206"/>
    <x v="0"/>
    <x v="1"/>
    <x v="4"/>
    <x v="6"/>
    <n v="1783.05"/>
  </r>
  <r>
    <x v="206"/>
    <x v="0"/>
    <x v="1"/>
    <x v="4"/>
    <x v="55"/>
    <n v="6513.38"/>
  </r>
  <r>
    <x v="206"/>
    <x v="0"/>
    <x v="1"/>
    <x v="4"/>
    <x v="7"/>
    <n v="43356.29"/>
  </r>
  <r>
    <x v="206"/>
    <x v="0"/>
    <x v="1"/>
    <x v="4"/>
    <x v="8"/>
    <n v="112235.28"/>
  </r>
  <r>
    <x v="206"/>
    <x v="0"/>
    <x v="1"/>
    <x v="4"/>
    <x v="9"/>
    <n v="88185.72"/>
  </r>
  <r>
    <x v="206"/>
    <x v="0"/>
    <x v="1"/>
    <x v="4"/>
    <x v="10"/>
    <n v="168450.36"/>
  </r>
  <r>
    <x v="206"/>
    <x v="0"/>
    <x v="1"/>
    <x v="4"/>
    <x v="13"/>
    <n v="1319.25"/>
  </r>
  <r>
    <x v="206"/>
    <x v="0"/>
    <x v="1"/>
    <x v="4"/>
    <x v="14"/>
    <n v="32973.199999999997"/>
  </r>
  <r>
    <x v="206"/>
    <x v="0"/>
    <x v="1"/>
    <x v="4"/>
    <x v="15"/>
    <n v="9436.9"/>
  </r>
  <r>
    <x v="206"/>
    <x v="0"/>
    <x v="1"/>
    <x v="4"/>
    <x v="16"/>
    <n v="203117.25"/>
  </r>
  <r>
    <x v="206"/>
    <x v="0"/>
    <x v="1"/>
    <x v="4"/>
    <x v="17"/>
    <n v="560.46"/>
  </r>
  <r>
    <x v="206"/>
    <x v="0"/>
    <x v="1"/>
    <x v="4"/>
    <x v="56"/>
    <n v="390.93"/>
  </r>
  <r>
    <x v="206"/>
    <x v="0"/>
    <x v="1"/>
    <x v="5"/>
    <x v="18"/>
    <n v="313012.15000000002"/>
  </r>
  <r>
    <x v="206"/>
    <x v="0"/>
    <x v="1"/>
    <x v="5"/>
    <x v="19"/>
    <n v="82450.63"/>
  </r>
  <r>
    <x v="206"/>
    <x v="0"/>
    <x v="1"/>
    <x v="5"/>
    <x v="21"/>
    <n v="31465.77"/>
  </r>
  <r>
    <x v="206"/>
    <x v="0"/>
    <x v="1"/>
    <x v="5"/>
    <x v="22"/>
    <n v="76867.86"/>
  </r>
  <r>
    <x v="206"/>
    <x v="0"/>
    <x v="1"/>
    <x v="6"/>
    <x v="24"/>
    <n v="26827.87"/>
  </r>
  <r>
    <x v="206"/>
    <x v="0"/>
    <x v="1"/>
    <x v="6"/>
    <x v="27"/>
    <n v="550525.1"/>
  </r>
  <r>
    <x v="206"/>
    <x v="0"/>
    <x v="1"/>
    <x v="6"/>
    <x v="29"/>
    <n v="18578.45"/>
  </r>
  <r>
    <x v="206"/>
    <x v="0"/>
    <x v="1"/>
    <x v="6"/>
    <x v="33"/>
    <n v="175659.74"/>
  </r>
  <r>
    <x v="206"/>
    <x v="0"/>
    <x v="1"/>
    <x v="6"/>
    <x v="34"/>
    <n v="4843.51"/>
  </r>
  <r>
    <x v="206"/>
    <x v="0"/>
    <x v="1"/>
    <x v="6"/>
    <x v="59"/>
    <n v="15551.5"/>
  </r>
  <r>
    <x v="206"/>
    <x v="0"/>
    <x v="1"/>
    <x v="6"/>
    <x v="37"/>
    <n v="326634"/>
  </r>
  <r>
    <x v="206"/>
    <x v="0"/>
    <x v="1"/>
    <x v="6"/>
    <x v="38"/>
    <n v="79879.600000000006"/>
  </r>
  <r>
    <x v="206"/>
    <x v="0"/>
    <x v="1"/>
    <x v="6"/>
    <x v="39"/>
    <n v="2443.11"/>
  </r>
  <r>
    <x v="206"/>
    <x v="0"/>
    <x v="1"/>
    <x v="6"/>
    <x v="40"/>
    <n v="48381.73"/>
  </r>
  <r>
    <x v="206"/>
    <x v="0"/>
    <x v="1"/>
    <x v="6"/>
    <x v="43"/>
    <n v="28669.759999999998"/>
  </r>
  <r>
    <x v="206"/>
    <x v="0"/>
    <x v="1"/>
    <x v="6"/>
    <x v="60"/>
    <n v="155231.46"/>
  </r>
  <r>
    <x v="206"/>
    <x v="0"/>
    <x v="1"/>
    <x v="6"/>
    <x v="45"/>
    <n v="332843.86"/>
  </r>
  <r>
    <x v="206"/>
    <x v="0"/>
    <x v="1"/>
    <x v="6"/>
    <x v="46"/>
    <n v="16141.62"/>
  </r>
  <r>
    <x v="206"/>
    <x v="0"/>
    <x v="1"/>
    <x v="6"/>
    <x v="77"/>
    <n v="311"/>
  </r>
  <r>
    <x v="206"/>
    <x v="0"/>
    <x v="1"/>
    <x v="7"/>
    <x v="43"/>
    <n v="54060.95"/>
  </r>
  <r>
    <x v="206"/>
    <x v="0"/>
    <x v="1"/>
    <x v="8"/>
    <x v="48"/>
    <n v="5167.59"/>
  </r>
  <r>
    <x v="207"/>
    <x v="0"/>
    <x v="0"/>
    <x v="0"/>
    <x v="0"/>
    <n v="157997.59"/>
  </r>
  <r>
    <x v="207"/>
    <x v="0"/>
    <x v="0"/>
    <x v="1"/>
    <x v="0"/>
    <n v="-208363.13"/>
  </r>
  <r>
    <x v="207"/>
    <x v="0"/>
    <x v="0"/>
    <x v="2"/>
    <x v="1"/>
    <n v="3204527.54"/>
  </r>
  <r>
    <x v="207"/>
    <x v="0"/>
    <x v="0"/>
    <x v="2"/>
    <x v="2"/>
    <n v="36471.129999999997"/>
  </r>
  <r>
    <x v="207"/>
    <x v="0"/>
    <x v="0"/>
    <x v="2"/>
    <x v="3"/>
    <n v="117616.27"/>
  </r>
  <r>
    <x v="207"/>
    <x v="0"/>
    <x v="0"/>
    <x v="2"/>
    <x v="4"/>
    <n v="84135.13"/>
  </r>
  <r>
    <x v="207"/>
    <x v="0"/>
    <x v="0"/>
    <x v="3"/>
    <x v="1"/>
    <n v="1151050.22"/>
  </r>
  <r>
    <x v="207"/>
    <x v="0"/>
    <x v="0"/>
    <x v="3"/>
    <x v="2"/>
    <n v="79014.710000000006"/>
  </r>
  <r>
    <x v="207"/>
    <x v="0"/>
    <x v="0"/>
    <x v="3"/>
    <x v="3"/>
    <n v="131295.54"/>
  </r>
  <r>
    <x v="207"/>
    <x v="0"/>
    <x v="0"/>
    <x v="3"/>
    <x v="4"/>
    <n v="20949.599999999999"/>
  </r>
  <r>
    <x v="207"/>
    <x v="0"/>
    <x v="0"/>
    <x v="3"/>
    <x v="5"/>
    <n v="4800"/>
  </r>
  <r>
    <x v="207"/>
    <x v="0"/>
    <x v="0"/>
    <x v="4"/>
    <x v="7"/>
    <n v="356135.08"/>
  </r>
  <r>
    <x v="207"/>
    <x v="0"/>
    <x v="0"/>
    <x v="4"/>
    <x v="8"/>
    <n v="171982.23"/>
  </r>
  <r>
    <x v="207"/>
    <x v="0"/>
    <x v="0"/>
    <x v="4"/>
    <x v="9"/>
    <n v="709752.87"/>
  </r>
  <r>
    <x v="207"/>
    <x v="0"/>
    <x v="0"/>
    <x v="4"/>
    <x v="10"/>
    <n v="239199.25"/>
  </r>
  <r>
    <x v="207"/>
    <x v="0"/>
    <x v="0"/>
    <x v="4"/>
    <x v="11"/>
    <n v="39.58"/>
  </r>
  <r>
    <x v="207"/>
    <x v="0"/>
    <x v="0"/>
    <x v="4"/>
    <x v="12"/>
    <n v="-1727.37"/>
  </r>
  <r>
    <x v="207"/>
    <x v="0"/>
    <x v="0"/>
    <x v="4"/>
    <x v="13"/>
    <n v="13381.02"/>
  </r>
  <r>
    <x v="207"/>
    <x v="0"/>
    <x v="0"/>
    <x v="4"/>
    <x v="14"/>
    <n v="34200.26"/>
  </r>
  <r>
    <x v="207"/>
    <x v="0"/>
    <x v="0"/>
    <x v="4"/>
    <x v="15"/>
    <n v="510252.43"/>
  </r>
  <r>
    <x v="207"/>
    <x v="0"/>
    <x v="0"/>
    <x v="4"/>
    <x v="16"/>
    <n v="515922.84"/>
  </r>
  <r>
    <x v="207"/>
    <x v="0"/>
    <x v="0"/>
    <x v="4"/>
    <x v="17"/>
    <n v="2812.39"/>
  </r>
  <r>
    <x v="207"/>
    <x v="0"/>
    <x v="0"/>
    <x v="4"/>
    <x v="56"/>
    <n v="9342.6200000000008"/>
  </r>
  <r>
    <x v="207"/>
    <x v="0"/>
    <x v="0"/>
    <x v="5"/>
    <x v="18"/>
    <n v="217860.23"/>
  </r>
  <r>
    <x v="207"/>
    <x v="0"/>
    <x v="0"/>
    <x v="5"/>
    <x v="19"/>
    <n v="46129.33"/>
  </r>
  <r>
    <x v="207"/>
    <x v="0"/>
    <x v="0"/>
    <x v="5"/>
    <x v="20"/>
    <n v="177638.26"/>
  </r>
  <r>
    <x v="207"/>
    <x v="0"/>
    <x v="0"/>
    <x v="5"/>
    <x v="21"/>
    <n v="42095.49"/>
  </r>
  <r>
    <x v="207"/>
    <x v="0"/>
    <x v="0"/>
    <x v="5"/>
    <x v="22"/>
    <n v="16684.23"/>
  </r>
  <r>
    <x v="207"/>
    <x v="0"/>
    <x v="0"/>
    <x v="6"/>
    <x v="23"/>
    <n v="2811.06"/>
  </r>
  <r>
    <x v="207"/>
    <x v="0"/>
    <x v="0"/>
    <x v="6"/>
    <x v="24"/>
    <n v="7671.71"/>
  </r>
  <r>
    <x v="207"/>
    <x v="0"/>
    <x v="0"/>
    <x v="6"/>
    <x v="25"/>
    <n v="50282.94"/>
  </r>
  <r>
    <x v="207"/>
    <x v="0"/>
    <x v="0"/>
    <x v="6"/>
    <x v="49"/>
    <n v="2223.21"/>
  </r>
  <r>
    <x v="207"/>
    <x v="0"/>
    <x v="0"/>
    <x v="6"/>
    <x v="26"/>
    <n v="20283.09"/>
  </r>
  <r>
    <x v="207"/>
    <x v="0"/>
    <x v="0"/>
    <x v="6"/>
    <x v="27"/>
    <n v="158892.35999999999"/>
  </r>
  <r>
    <x v="207"/>
    <x v="0"/>
    <x v="0"/>
    <x v="6"/>
    <x v="28"/>
    <n v="1833"/>
  </r>
  <r>
    <x v="207"/>
    <x v="0"/>
    <x v="0"/>
    <x v="6"/>
    <x v="30"/>
    <n v="36072.92"/>
  </r>
  <r>
    <x v="207"/>
    <x v="0"/>
    <x v="0"/>
    <x v="6"/>
    <x v="32"/>
    <n v="80"/>
  </r>
  <r>
    <x v="207"/>
    <x v="0"/>
    <x v="0"/>
    <x v="6"/>
    <x v="34"/>
    <n v="37119.660000000003"/>
  </r>
  <r>
    <x v="207"/>
    <x v="0"/>
    <x v="0"/>
    <x v="6"/>
    <x v="36"/>
    <n v="75245.2"/>
  </r>
  <r>
    <x v="207"/>
    <x v="0"/>
    <x v="0"/>
    <x v="6"/>
    <x v="59"/>
    <n v="49729.68"/>
  </r>
  <r>
    <x v="207"/>
    <x v="0"/>
    <x v="0"/>
    <x v="6"/>
    <x v="51"/>
    <n v="2110.33"/>
  </r>
  <r>
    <x v="207"/>
    <x v="0"/>
    <x v="0"/>
    <x v="6"/>
    <x v="37"/>
    <n v="21681.67"/>
  </r>
  <r>
    <x v="207"/>
    <x v="0"/>
    <x v="0"/>
    <x v="6"/>
    <x v="38"/>
    <n v="82892.61"/>
  </r>
  <r>
    <x v="207"/>
    <x v="0"/>
    <x v="0"/>
    <x v="6"/>
    <x v="39"/>
    <n v="1280.77"/>
  </r>
  <r>
    <x v="207"/>
    <x v="0"/>
    <x v="0"/>
    <x v="6"/>
    <x v="40"/>
    <n v="4119.5600000000004"/>
  </r>
  <r>
    <x v="207"/>
    <x v="0"/>
    <x v="0"/>
    <x v="6"/>
    <x v="41"/>
    <n v="107537.95"/>
  </r>
  <r>
    <x v="207"/>
    <x v="0"/>
    <x v="0"/>
    <x v="6"/>
    <x v="42"/>
    <n v="208534.46"/>
  </r>
  <r>
    <x v="207"/>
    <x v="0"/>
    <x v="0"/>
    <x v="6"/>
    <x v="43"/>
    <n v="46772.27"/>
  </r>
  <r>
    <x v="207"/>
    <x v="0"/>
    <x v="0"/>
    <x v="6"/>
    <x v="60"/>
    <n v="57143.92"/>
  </r>
  <r>
    <x v="207"/>
    <x v="0"/>
    <x v="0"/>
    <x v="6"/>
    <x v="46"/>
    <n v="15194.2"/>
  </r>
  <r>
    <x v="207"/>
    <x v="0"/>
    <x v="0"/>
    <x v="6"/>
    <x v="82"/>
    <n v="100"/>
  </r>
  <r>
    <x v="207"/>
    <x v="0"/>
    <x v="0"/>
    <x v="7"/>
    <x v="43"/>
    <n v="13540.4"/>
  </r>
  <r>
    <x v="207"/>
    <x v="0"/>
    <x v="0"/>
    <x v="8"/>
    <x v="48"/>
    <n v="9325.68"/>
  </r>
  <r>
    <x v="207"/>
    <x v="0"/>
    <x v="1"/>
    <x v="0"/>
    <x v="0"/>
    <n v="50365.54"/>
  </r>
  <r>
    <x v="207"/>
    <x v="0"/>
    <x v="1"/>
    <x v="2"/>
    <x v="1"/>
    <n v="1428225.04"/>
  </r>
  <r>
    <x v="207"/>
    <x v="0"/>
    <x v="1"/>
    <x v="2"/>
    <x v="2"/>
    <n v="46916.15"/>
  </r>
  <r>
    <x v="207"/>
    <x v="0"/>
    <x v="1"/>
    <x v="2"/>
    <x v="3"/>
    <n v="3996.55"/>
  </r>
  <r>
    <x v="207"/>
    <x v="0"/>
    <x v="1"/>
    <x v="2"/>
    <x v="4"/>
    <n v="91340.63"/>
  </r>
  <r>
    <x v="207"/>
    <x v="0"/>
    <x v="1"/>
    <x v="3"/>
    <x v="1"/>
    <n v="1068987.1100000001"/>
  </r>
  <r>
    <x v="207"/>
    <x v="0"/>
    <x v="1"/>
    <x v="3"/>
    <x v="2"/>
    <n v="4148.1899999999996"/>
  </r>
  <r>
    <x v="207"/>
    <x v="0"/>
    <x v="1"/>
    <x v="3"/>
    <x v="3"/>
    <n v="39323.47"/>
  </r>
  <r>
    <x v="207"/>
    <x v="0"/>
    <x v="1"/>
    <x v="3"/>
    <x v="4"/>
    <n v="195600.75"/>
  </r>
  <r>
    <x v="207"/>
    <x v="0"/>
    <x v="1"/>
    <x v="4"/>
    <x v="7"/>
    <n v="19495.16"/>
  </r>
  <r>
    <x v="207"/>
    <x v="0"/>
    <x v="1"/>
    <x v="4"/>
    <x v="8"/>
    <n v="30267.79"/>
  </r>
  <r>
    <x v="207"/>
    <x v="0"/>
    <x v="1"/>
    <x v="4"/>
    <x v="9"/>
    <n v="36194.910000000003"/>
  </r>
  <r>
    <x v="207"/>
    <x v="0"/>
    <x v="1"/>
    <x v="4"/>
    <x v="10"/>
    <n v="89654.21"/>
  </r>
  <r>
    <x v="207"/>
    <x v="0"/>
    <x v="1"/>
    <x v="4"/>
    <x v="11"/>
    <n v="2.86"/>
  </r>
  <r>
    <x v="207"/>
    <x v="0"/>
    <x v="1"/>
    <x v="4"/>
    <x v="13"/>
    <n v="938.19"/>
  </r>
  <r>
    <x v="207"/>
    <x v="0"/>
    <x v="1"/>
    <x v="4"/>
    <x v="14"/>
    <n v="2087.9699999999998"/>
  </r>
  <r>
    <x v="207"/>
    <x v="0"/>
    <x v="1"/>
    <x v="4"/>
    <x v="15"/>
    <n v="29639.29"/>
  </r>
  <r>
    <x v="207"/>
    <x v="0"/>
    <x v="1"/>
    <x v="4"/>
    <x v="16"/>
    <n v="47144.68"/>
  </r>
  <r>
    <x v="207"/>
    <x v="0"/>
    <x v="1"/>
    <x v="4"/>
    <x v="17"/>
    <n v="132.28"/>
  </r>
  <r>
    <x v="207"/>
    <x v="0"/>
    <x v="1"/>
    <x v="4"/>
    <x v="56"/>
    <n v="424.27"/>
  </r>
  <r>
    <x v="207"/>
    <x v="0"/>
    <x v="1"/>
    <x v="5"/>
    <x v="18"/>
    <n v="81339.679999999993"/>
  </r>
  <r>
    <x v="207"/>
    <x v="0"/>
    <x v="1"/>
    <x v="5"/>
    <x v="19"/>
    <n v="541.32000000000005"/>
  </r>
  <r>
    <x v="207"/>
    <x v="0"/>
    <x v="1"/>
    <x v="5"/>
    <x v="21"/>
    <n v="2010.91"/>
  </r>
  <r>
    <x v="207"/>
    <x v="0"/>
    <x v="1"/>
    <x v="5"/>
    <x v="22"/>
    <n v="108017.65"/>
  </r>
  <r>
    <x v="207"/>
    <x v="0"/>
    <x v="1"/>
    <x v="6"/>
    <x v="26"/>
    <n v="-75"/>
  </r>
  <r>
    <x v="207"/>
    <x v="0"/>
    <x v="1"/>
    <x v="6"/>
    <x v="27"/>
    <n v="72085.5"/>
  </r>
  <r>
    <x v="207"/>
    <x v="0"/>
    <x v="1"/>
    <x v="6"/>
    <x v="29"/>
    <n v="17776.52"/>
  </r>
  <r>
    <x v="207"/>
    <x v="0"/>
    <x v="1"/>
    <x v="6"/>
    <x v="30"/>
    <n v="463.18"/>
  </r>
  <r>
    <x v="207"/>
    <x v="0"/>
    <x v="1"/>
    <x v="6"/>
    <x v="33"/>
    <n v="87054.3"/>
  </r>
  <r>
    <x v="207"/>
    <x v="0"/>
    <x v="1"/>
    <x v="6"/>
    <x v="58"/>
    <n v="30384.42"/>
  </r>
  <r>
    <x v="207"/>
    <x v="0"/>
    <x v="1"/>
    <x v="6"/>
    <x v="59"/>
    <n v="857.54"/>
  </r>
  <r>
    <x v="207"/>
    <x v="0"/>
    <x v="1"/>
    <x v="6"/>
    <x v="37"/>
    <n v="114762.61"/>
  </r>
  <r>
    <x v="207"/>
    <x v="0"/>
    <x v="1"/>
    <x v="6"/>
    <x v="38"/>
    <n v="39065.599999999999"/>
  </r>
  <r>
    <x v="207"/>
    <x v="0"/>
    <x v="1"/>
    <x v="6"/>
    <x v="40"/>
    <n v="2822.82"/>
  </r>
  <r>
    <x v="207"/>
    <x v="0"/>
    <x v="1"/>
    <x v="6"/>
    <x v="43"/>
    <n v="2865"/>
  </r>
  <r>
    <x v="207"/>
    <x v="0"/>
    <x v="1"/>
    <x v="6"/>
    <x v="45"/>
    <n v="118789.47"/>
  </r>
  <r>
    <x v="207"/>
    <x v="0"/>
    <x v="1"/>
    <x v="6"/>
    <x v="46"/>
    <n v="6276.66"/>
  </r>
  <r>
    <x v="207"/>
    <x v="0"/>
    <x v="1"/>
    <x v="7"/>
    <x v="43"/>
    <n v="39685.72"/>
  </r>
  <r>
    <x v="208"/>
    <x v="0"/>
    <x v="0"/>
    <x v="0"/>
    <x v="0"/>
    <n v="1286.21"/>
  </r>
  <r>
    <x v="208"/>
    <x v="0"/>
    <x v="0"/>
    <x v="1"/>
    <x v="0"/>
    <n v="-7938.82"/>
  </r>
  <r>
    <x v="208"/>
    <x v="0"/>
    <x v="0"/>
    <x v="2"/>
    <x v="1"/>
    <n v="2293454.5499999998"/>
  </r>
  <r>
    <x v="208"/>
    <x v="0"/>
    <x v="0"/>
    <x v="2"/>
    <x v="2"/>
    <n v="32496.2"/>
  </r>
  <r>
    <x v="208"/>
    <x v="0"/>
    <x v="0"/>
    <x v="2"/>
    <x v="3"/>
    <n v="8897.56"/>
  </r>
  <r>
    <x v="208"/>
    <x v="0"/>
    <x v="0"/>
    <x v="2"/>
    <x v="4"/>
    <n v="61173.22"/>
  </r>
  <r>
    <x v="208"/>
    <x v="0"/>
    <x v="0"/>
    <x v="2"/>
    <x v="5"/>
    <n v="3816.55"/>
  </r>
  <r>
    <x v="208"/>
    <x v="0"/>
    <x v="0"/>
    <x v="2"/>
    <x v="54"/>
    <n v="22020"/>
  </r>
  <r>
    <x v="208"/>
    <x v="0"/>
    <x v="0"/>
    <x v="3"/>
    <x v="1"/>
    <n v="725511.91"/>
  </r>
  <r>
    <x v="208"/>
    <x v="0"/>
    <x v="0"/>
    <x v="3"/>
    <x v="2"/>
    <n v="36128.449999999997"/>
  </r>
  <r>
    <x v="208"/>
    <x v="0"/>
    <x v="0"/>
    <x v="3"/>
    <x v="3"/>
    <n v="13898.67"/>
  </r>
  <r>
    <x v="208"/>
    <x v="0"/>
    <x v="0"/>
    <x v="3"/>
    <x v="4"/>
    <n v="698"/>
  </r>
  <r>
    <x v="208"/>
    <x v="0"/>
    <x v="0"/>
    <x v="3"/>
    <x v="5"/>
    <n v="9178.64"/>
  </r>
  <r>
    <x v="208"/>
    <x v="0"/>
    <x v="0"/>
    <x v="4"/>
    <x v="7"/>
    <n v="184462.57"/>
  </r>
  <r>
    <x v="208"/>
    <x v="0"/>
    <x v="0"/>
    <x v="4"/>
    <x v="8"/>
    <n v="57613.68"/>
  </r>
  <r>
    <x v="208"/>
    <x v="0"/>
    <x v="0"/>
    <x v="4"/>
    <x v="9"/>
    <n v="380309.46"/>
  </r>
  <r>
    <x v="208"/>
    <x v="0"/>
    <x v="0"/>
    <x v="4"/>
    <x v="10"/>
    <n v="90908.96"/>
  </r>
  <r>
    <x v="208"/>
    <x v="0"/>
    <x v="0"/>
    <x v="4"/>
    <x v="11"/>
    <n v="7014.04"/>
  </r>
  <r>
    <x v="208"/>
    <x v="0"/>
    <x v="0"/>
    <x v="4"/>
    <x v="12"/>
    <n v="1152.01"/>
  </r>
  <r>
    <x v="208"/>
    <x v="0"/>
    <x v="0"/>
    <x v="4"/>
    <x v="13"/>
    <n v="7319.85"/>
  </r>
  <r>
    <x v="208"/>
    <x v="0"/>
    <x v="0"/>
    <x v="4"/>
    <x v="14"/>
    <n v="11576.71"/>
  </r>
  <r>
    <x v="208"/>
    <x v="0"/>
    <x v="0"/>
    <x v="4"/>
    <x v="15"/>
    <n v="272141.65000000002"/>
  </r>
  <r>
    <x v="208"/>
    <x v="0"/>
    <x v="0"/>
    <x v="4"/>
    <x v="16"/>
    <n v="226890.97"/>
  </r>
  <r>
    <x v="208"/>
    <x v="0"/>
    <x v="0"/>
    <x v="4"/>
    <x v="17"/>
    <n v="1527.12"/>
  </r>
  <r>
    <x v="208"/>
    <x v="0"/>
    <x v="0"/>
    <x v="5"/>
    <x v="18"/>
    <n v="63795.02"/>
  </r>
  <r>
    <x v="208"/>
    <x v="0"/>
    <x v="0"/>
    <x v="5"/>
    <x v="19"/>
    <n v="20321.93"/>
  </r>
  <r>
    <x v="208"/>
    <x v="0"/>
    <x v="0"/>
    <x v="5"/>
    <x v="20"/>
    <n v="34531.129999999997"/>
  </r>
  <r>
    <x v="208"/>
    <x v="0"/>
    <x v="0"/>
    <x v="5"/>
    <x v="21"/>
    <n v="1199"/>
  </r>
  <r>
    <x v="208"/>
    <x v="0"/>
    <x v="0"/>
    <x v="5"/>
    <x v="22"/>
    <n v="11847.8"/>
  </r>
  <r>
    <x v="208"/>
    <x v="0"/>
    <x v="0"/>
    <x v="6"/>
    <x v="23"/>
    <n v="107200.87"/>
  </r>
  <r>
    <x v="208"/>
    <x v="0"/>
    <x v="0"/>
    <x v="6"/>
    <x v="24"/>
    <n v="1075.8499999999999"/>
  </r>
  <r>
    <x v="208"/>
    <x v="0"/>
    <x v="0"/>
    <x v="6"/>
    <x v="25"/>
    <n v="2430.5"/>
  </r>
  <r>
    <x v="208"/>
    <x v="0"/>
    <x v="0"/>
    <x v="6"/>
    <x v="26"/>
    <n v="7532.23"/>
  </r>
  <r>
    <x v="208"/>
    <x v="0"/>
    <x v="0"/>
    <x v="6"/>
    <x v="27"/>
    <n v="370454.34"/>
  </r>
  <r>
    <x v="208"/>
    <x v="0"/>
    <x v="0"/>
    <x v="6"/>
    <x v="28"/>
    <n v="193.5"/>
  </r>
  <r>
    <x v="208"/>
    <x v="0"/>
    <x v="0"/>
    <x v="6"/>
    <x v="29"/>
    <n v="20326.189999999999"/>
  </r>
  <r>
    <x v="208"/>
    <x v="0"/>
    <x v="0"/>
    <x v="6"/>
    <x v="30"/>
    <n v="908.48"/>
  </r>
  <r>
    <x v="208"/>
    <x v="0"/>
    <x v="0"/>
    <x v="6"/>
    <x v="33"/>
    <n v="9106.7800000000007"/>
  </r>
  <r>
    <x v="208"/>
    <x v="0"/>
    <x v="0"/>
    <x v="6"/>
    <x v="34"/>
    <n v="13433.62"/>
  </r>
  <r>
    <x v="208"/>
    <x v="0"/>
    <x v="0"/>
    <x v="6"/>
    <x v="35"/>
    <n v="41048.370000000003"/>
  </r>
  <r>
    <x v="208"/>
    <x v="0"/>
    <x v="0"/>
    <x v="6"/>
    <x v="36"/>
    <n v="708.5"/>
  </r>
  <r>
    <x v="208"/>
    <x v="0"/>
    <x v="0"/>
    <x v="6"/>
    <x v="66"/>
    <n v="27266.6"/>
  </r>
  <r>
    <x v="208"/>
    <x v="0"/>
    <x v="0"/>
    <x v="6"/>
    <x v="37"/>
    <n v="57568"/>
  </r>
  <r>
    <x v="208"/>
    <x v="0"/>
    <x v="0"/>
    <x v="6"/>
    <x v="38"/>
    <n v="30296.68"/>
  </r>
  <r>
    <x v="208"/>
    <x v="0"/>
    <x v="0"/>
    <x v="6"/>
    <x v="39"/>
    <n v="966.79"/>
  </r>
  <r>
    <x v="208"/>
    <x v="0"/>
    <x v="0"/>
    <x v="6"/>
    <x v="40"/>
    <n v="3059.33"/>
  </r>
  <r>
    <x v="208"/>
    <x v="0"/>
    <x v="0"/>
    <x v="6"/>
    <x v="42"/>
    <n v="104223"/>
  </r>
  <r>
    <x v="208"/>
    <x v="0"/>
    <x v="0"/>
    <x v="6"/>
    <x v="44"/>
    <n v="20612.55"/>
  </r>
  <r>
    <x v="208"/>
    <x v="0"/>
    <x v="0"/>
    <x v="6"/>
    <x v="45"/>
    <n v="70867.100000000006"/>
  </r>
  <r>
    <x v="208"/>
    <x v="0"/>
    <x v="0"/>
    <x v="6"/>
    <x v="70"/>
    <n v="10776.18"/>
  </r>
  <r>
    <x v="208"/>
    <x v="0"/>
    <x v="0"/>
    <x v="6"/>
    <x v="46"/>
    <n v="8739.02"/>
  </r>
  <r>
    <x v="208"/>
    <x v="0"/>
    <x v="0"/>
    <x v="7"/>
    <x v="43"/>
    <n v="1514.09"/>
  </r>
  <r>
    <x v="208"/>
    <x v="0"/>
    <x v="1"/>
    <x v="0"/>
    <x v="0"/>
    <n v="6652.61"/>
  </r>
  <r>
    <x v="208"/>
    <x v="0"/>
    <x v="1"/>
    <x v="2"/>
    <x v="1"/>
    <n v="235886.83"/>
  </r>
  <r>
    <x v="208"/>
    <x v="0"/>
    <x v="1"/>
    <x v="2"/>
    <x v="3"/>
    <n v="5856.33"/>
  </r>
  <r>
    <x v="208"/>
    <x v="0"/>
    <x v="1"/>
    <x v="2"/>
    <x v="4"/>
    <n v="157375.32"/>
  </r>
  <r>
    <x v="208"/>
    <x v="0"/>
    <x v="1"/>
    <x v="2"/>
    <x v="5"/>
    <n v="1072.92"/>
  </r>
  <r>
    <x v="208"/>
    <x v="0"/>
    <x v="1"/>
    <x v="3"/>
    <x v="1"/>
    <n v="159094.47"/>
  </r>
  <r>
    <x v="208"/>
    <x v="0"/>
    <x v="1"/>
    <x v="3"/>
    <x v="2"/>
    <n v="1274.04"/>
  </r>
  <r>
    <x v="208"/>
    <x v="0"/>
    <x v="1"/>
    <x v="3"/>
    <x v="3"/>
    <n v="1296.6199999999999"/>
  </r>
  <r>
    <x v="208"/>
    <x v="0"/>
    <x v="1"/>
    <x v="3"/>
    <x v="4"/>
    <n v="35342.03"/>
  </r>
  <r>
    <x v="208"/>
    <x v="0"/>
    <x v="1"/>
    <x v="3"/>
    <x v="5"/>
    <n v="244.76"/>
  </r>
  <r>
    <x v="208"/>
    <x v="0"/>
    <x v="1"/>
    <x v="4"/>
    <x v="7"/>
    <n v="25094.5"/>
  </r>
  <r>
    <x v="208"/>
    <x v="0"/>
    <x v="1"/>
    <x v="4"/>
    <x v="8"/>
    <n v="14157.04"/>
  </r>
  <r>
    <x v="208"/>
    <x v="0"/>
    <x v="1"/>
    <x v="4"/>
    <x v="9"/>
    <n v="51675.15"/>
  </r>
  <r>
    <x v="208"/>
    <x v="0"/>
    <x v="1"/>
    <x v="4"/>
    <x v="10"/>
    <n v="21063.02"/>
  </r>
  <r>
    <x v="208"/>
    <x v="0"/>
    <x v="1"/>
    <x v="4"/>
    <x v="11"/>
    <n v="904.22"/>
  </r>
  <r>
    <x v="208"/>
    <x v="0"/>
    <x v="1"/>
    <x v="4"/>
    <x v="12"/>
    <n v="310.44"/>
  </r>
  <r>
    <x v="208"/>
    <x v="0"/>
    <x v="1"/>
    <x v="4"/>
    <x v="13"/>
    <n v="869.17"/>
  </r>
  <r>
    <x v="208"/>
    <x v="0"/>
    <x v="1"/>
    <x v="4"/>
    <x v="14"/>
    <n v="1861.12"/>
  </r>
  <r>
    <x v="208"/>
    <x v="0"/>
    <x v="1"/>
    <x v="4"/>
    <x v="15"/>
    <n v="34756.800000000003"/>
  </r>
  <r>
    <x v="208"/>
    <x v="0"/>
    <x v="1"/>
    <x v="4"/>
    <x v="16"/>
    <n v="52227.77"/>
  </r>
  <r>
    <x v="208"/>
    <x v="0"/>
    <x v="1"/>
    <x v="5"/>
    <x v="18"/>
    <n v="79946.34"/>
  </r>
  <r>
    <x v="208"/>
    <x v="0"/>
    <x v="1"/>
    <x v="5"/>
    <x v="21"/>
    <n v="109729.06"/>
  </r>
  <r>
    <x v="208"/>
    <x v="0"/>
    <x v="1"/>
    <x v="5"/>
    <x v="22"/>
    <n v="22033.08"/>
  </r>
  <r>
    <x v="208"/>
    <x v="0"/>
    <x v="1"/>
    <x v="6"/>
    <x v="23"/>
    <n v="4474.1099999999997"/>
  </r>
  <r>
    <x v="208"/>
    <x v="0"/>
    <x v="1"/>
    <x v="6"/>
    <x v="26"/>
    <n v="75"/>
  </r>
  <r>
    <x v="208"/>
    <x v="0"/>
    <x v="1"/>
    <x v="6"/>
    <x v="27"/>
    <n v="89.5"/>
  </r>
  <r>
    <x v="208"/>
    <x v="0"/>
    <x v="1"/>
    <x v="6"/>
    <x v="30"/>
    <n v="3999.77"/>
  </r>
  <r>
    <x v="208"/>
    <x v="0"/>
    <x v="1"/>
    <x v="6"/>
    <x v="38"/>
    <n v="11536.83"/>
  </r>
  <r>
    <x v="208"/>
    <x v="0"/>
    <x v="1"/>
    <x v="6"/>
    <x v="46"/>
    <n v="1040"/>
  </r>
  <r>
    <x v="208"/>
    <x v="0"/>
    <x v="1"/>
    <x v="7"/>
    <x v="43"/>
    <n v="410"/>
  </r>
  <r>
    <x v="209"/>
    <x v="0"/>
    <x v="0"/>
    <x v="0"/>
    <x v="0"/>
    <n v="67311.070000000007"/>
  </r>
  <r>
    <x v="209"/>
    <x v="0"/>
    <x v="0"/>
    <x v="1"/>
    <x v="0"/>
    <n v="-125867.7"/>
  </r>
  <r>
    <x v="209"/>
    <x v="0"/>
    <x v="0"/>
    <x v="2"/>
    <x v="1"/>
    <n v="36871309.350000001"/>
  </r>
  <r>
    <x v="209"/>
    <x v="0"/>
    <x v="0"/>
    <x v="2"/>
    <x v="2"/>
    <n v="561842.77"/>
  </r>
  <r>
    <x v="209"/>
    <x v="0"/>
    <x v="0"/>
    <x v="2"/>
    <x v="3"/>
    <n v="805448.11"/>
  </r>
  <r>
    <x v="209"/>
    <x v="0"/>
    <x v="0"/>
    <x v="2"/>
    <x v="4"/>
    <n v="1520069.81"/>
  </r>
  <r>
    <x v="209"/>
    <x v="0"/>
    <x v="0"/>
    <x v="2"/>
    <x v="5"/>
    <n v="338412.18"/>
  </r>
  <r>
    <x v="209"/>
    <x v="0"/>
    <x v="0"/>
    <x v="2"/>
    <x v="54"/>
    <n v="769360"/>
  </r>
  <r>
    <x v="209"/>
    <x v="0"/>
    <x v="0"/>
    <x v="3"/>
    <x v="1"/>
    <n v="11961985.810000001"/>
  </r>
  <r>
    <x v="209"/>
    <x v="0"/>
    <x v="0"/>
    <x v="3"/>
    <x v="2"/>
    <n v="711431.35"/>
  </r>
  <r>
    <x v="209"/>
    <x v="0"/>
    <x v="0"/>
    <x v="3"/>
    <x v="3"/>
    <n v="702641.89"/>
  </r>
  <r>
    <x v="209"/>
    <x v="0"/>
    <x v="0"/>
    <x v="3"/>
    <x v="4"/>
    <n v="54288.39"/>
  </r>
  <r>
    <x v="209"/>
    <x v="0"/>
    <x v="0"/>
    <x v="3"/>
    <x v="5"/>
    <n v="84225.04"/>
  </r>
  <r>
    <x v="209"/>
    <x v="0"/>
    <x v="0"/>
    <x v="4"/>
    <x v="55"/>
    <n v="1.7"/>
  </r>
  <r>
    <x v="209"/>
    <x v="0"/>
    <x v="0"/>
    <x v="4"/>
    <x v="7"/>
    <n v="11149705.050000001"/>
  </r>
  <r>
    <x v="209"/>
    <x v="0"/>
    <x v="0"/>
    <x v="4"/>
    <x v="8"/>
    <n v="1193573.47"/>
  </r>
  <r>
    <x v="209"/>
    <x v="0"/>
    <x v="0"/>
    <x v="4"/>
    <x v="9"/>
    <n v="5908059.1200000001"/>
  </r>
  <r>
    <x v="209"/>
    <x v="0"/>
    <x v="0"/>
    <x v="4"/>
    <x v="10"/>
    <n v="2056314.37"/>
  </r>
  <r>
    <x v="209"/>
    <x v="0"/>
    <x v="0"/>
    <x v="4"/>
    <x v="11"/>
    <n v="52846.18"/>
  </r>
  <r>
    <x v="209"/>
    <x v="0"/>
    <x v="0"/>
    <x v="4"/>
    <x v="12"/>
    <n v="177332.11"/>
  </r>
  <r>
    <x v="209"/>
    <x v="0"/>
    <x v="0"/>
    <x v="4"/>
    <x v="13"/>
    <n v="172128.78"/>
  </r>
  <r>
    <x v="209"/>
    <x v="0"/>
    <x v="0"/>
    <x v="4"/>
    <x v="14"/>
    <n v="326297.24"/>
  </r>
  <r>
    <x v="209"/>
    <x v="0"/>
    <x v="0"/>
    <x v="4"/>
    <x v="15"/>
    <n v="-1112499.79"/>
  </r>
  <r>
    <x v="209"/>
    <x v="0"/>
    <x v="0"/>
    <x v="4"/>
    <x v="16"/>
    <n v="3845935.12"/>
  </r>
  <r>
    <x v="209"/>
    <x v="0"/>
    <x v="0"/>
    <x v="4"/>
    <x v="17"/>
    <n v="66775.990000000005"/>
  </r>
  <r>
    <x v="209"/>
    <x v="0"/>
    <x v="0"/>
    <x v="4"/>
    <x v="56"/>
    <n v="26373.47"/>
  </r>
  <r>
    <x v="209"/>
    <x v="0"/>
    <x v="0"/>
    <x v="5"/>
    <x v="18"/>
    <n v="2557367.67"/>
  </r>
  <r>
    <x v="209"/>
    <x v="0"/>
    <x v="0"/>
    <x v="5"/>
    <x v="19"/>
    <n v="167604.54"/>
  </r>
  <r>
    <x v="209"/>
    <x v="0"/>
    <x v="0"/>
    <x v="5"/>
    <x v="20"/>
    <n v="1349158.11"/>
  </r>
  <r>
    <x v="209"/>
    <x v="0"/>
    <x v="0"/>
    <x v="5"/>
    <x v="21"/>
    <n v="1589.57"/>
  </r>
  <r>
    <x v="209"/>
    <x v="0"/>
    <x v="0"/>
    <x v="5"/>
    <x v="22"/>
    <n v="255607.77"/>
  </r>
  <r>
    <x v="209"/>
    <x v="0"/>
    <x v="0"/>
    <x v="6"/>
    <x v="23"/>
    <n v="143055.73000000001"/>
  </r>
  <r>
    <x v="209"/>
    <x v="0"/>
    <x v="0"/>
    <x v="6"/>
    <x v="24"/>
    <n v="36999.879999999997"/>
  </r>
  <r>
    <x v="209"/>
    <x v="0"/>
    <x v="0"/>
    <x v="6"/>
    <x v="25"/>
    <n v="4079990.7"/>
  </r>
  <r>
    <x v="209"/>
    <x v="0"/>
    <x v="0"/>
    <x v="6"/>
    <x v="26"/>
    <n v="1885.5"/>
  </r>
  <r>
    <x v="209"/>
    <x v="0"/>
    <x v="0"/>
    <x v="6"/>
    <x v="27"/>
    <n v="434112.87"/>
  </r>
  <r>
    <x v="209"/>
    <x v="0"/>
    <x v="0"/>
    <x v="6"/>
    <x v="28"/>
    <n v="43419.34"/>
  </r>
  <r>
    <x v="209"/>
    <x v="0"/>
    <x v="0"/>
    <x v="6"/>
    <x v="29"/>
    <n v="46778.5"/>
  </r>
  <r>
    <x v="209"/>
    <x v="0"/>
    <x v="0"/>
    <x v="6"/>
    <x v="30"/>
    <n v="396210.59"/>
  </r>
  <r>
    <x v="209"/>
    <x v="0"/>
    <x v="0"/>
    <x v="6"/>
    <x v="33"/>
    <n v="413884.57"/>
  </r>
  <r>
    <x v="209"/>
    <x v="0"/>
    <x v="0"/>
    <x v="6"/>
    <x v="34"/>
    <n v="13661.33"/>
  </r>
  <r>
    <x v="209"/>
    <x v="0"/>
    <x v="0"/>
    <x v="6"/>
    <x v="35"/>
    <n v="110470.85"/>
  </r>
  <r>
    <x v="209"/>
    <x v="0"/>
    <x v="0"/>
    <x v="6"/>
    <x v="59"/>
    <n v="2178.04"/>
  </r>
  <r>
    <x v="209"/>
    <x v="0"/>
    <x v="0"/>
    <x v="6"/>
    <x v="51"/>
    <n v="666516"/>
  </r>
  <r>
    <x v="209"/>
    <x v="0"/>
    <x v="0"/>
    <x v="6"/>
    <x v="37"/>
    <n v="794639.12"/>
  </r>
  <r>
    <x v="209"/>
    <x v="0"/>
    <x v="0"/>
    <x v="6"/>
    <x v="38"/>
    <n v="130285.92"/>
  </r>
  <r>
    <x v="209"/>
    <x v="0"/>
    <x v="0"/>
    <x v="6"/>
    <x v="39"/>
    <n v="3599.27"/>
  </r>
  <r>
    <x v="209"/>
    <x v="0"/>
    <x v="0"/>
    <x v="6"/>
    <x v="43"/>
    <n v="1562"/>
  </r>
  <r>
    <x v="209"/>
    <x v="0"/>
    <x v="0"/>
    <x v="6"/>
    <x v="44"/>
    <n v="307673.84999999998"/>
  </r>
  <r>
    <x v="209"/>
    <x v="0"/>
    <x v="0"/>
    <x v="6"/>
    <x v="60"/>
    <n v="273178.15000000002"/>
  </r>
  <r>
    <x v="209"/>
    <x v="0"/>
    <x v="0"/>
    <x v="6"/>
    <x v="45"/>
    <n v="840045.64"/>
  </r>
  <r>
    <x v="209"/>
    <x v="0"/>
    <x v="0"/>
    <x v="6"/>
    <x v="46"/>
    <n v="2890.56"/>
  </r>
  <r>
    <x v="209"/>
    <x v="0"/>
    <x v="0"/>
    <x v="7"/>
    <x v="43"/>
    <n v="108903.78"/>
  </r>
  <r>
    <x v="209"/>
    <x v="0"/>
    <x v="0"/>
    <x v="8"/>
    <x v="47"/>
    <n v="899471.56"/>
  </r>
  <r>
    <x v="209"/>
    <x v="0"/>
    <x v="0"/>
    <x v="8"/>
    <x v="64"/>
    <n v="2109.08"/>
  </r>
  <r>
    <x v="209"/>
    <x v="0"/>
    <x v="1"/>
    <x v="0"/>
    <x v="0"/>
    <n v="58556.63"/>
  </r>
  <r>
    <x v="209"/>
    <x v="0"/>
    <x v="1"/>
    <x v="2"/>
    <x v="1"/>
    <n v="5541776.6600000001"/>
  </r>
  <r>
    <x v="209"/>
    <x v="0"/>
    <x v="1"/>
    <x v="2"/>
    <x v="2"/>
    <n v="1140"/>
  </r>
  <r>
    <x v="209"/>
    <x v="0"/>
    <x v="1"/>
    <x v="2"/>
    <x v="3"/>
    <n v="452.45"/>
  </r>
  <r>
    <x v="209"/>
    <x v="0"/>
    <x v="1"/>
    <x v="2"/>
    <x v="4"/>
    <n v="18405"/>
  </r>
  <r>
    <x v="209"/>
    <x v="0"/>
    <x v="1"/>
    <x v="2"/>
    <x v="5"/>
    <n v="8211.06"/>
  </r>
  <r>
    <x v="209"/>
    <x v="0"/>
    <x v="1"/>
    <x v="3"/>
    <x v="1"/>
    <n v="4481666.95"/>
  </r>
  <r>
    <x v="209"/>
    <x v="0"/>
    <x v="1"/>
    <x v="3"/>
    <x v="2"/>
    <n v="8467.1299999999992"/>
  </r>
  <r>
    <x v="209"/>
    <x v="0"/>
    <x v="1"/>
    <x v="3"/>
    <x v="3"/>
    <n v="95000"/>
  </r>
  <r>
    <x v="209"/>
    <x v="0"/>
    <x v="1"/>
    <x v="3"/>
    <x v="4"/>
    <n v="350581.35"/>
  </r>
  <r>
    <x v="209"/>
    <x v="0"/>
    <x v="1"/>
    <x v="4"/>
    <x v="7"/>
    <n v="121.51"/>
  </r>
  <r>
    <x v="209"/>
    <x v="0"/>
    <x v="1"/>
    <x v="4"/>
    <x v="8"/>
    <n v="62610.58"/>
  </r>
  <r>
    <x v="209"/>
    <x v="0"/>
    <x v="1"/>
    <x v="4"/>
    <x v="9"/>
    <n v="1028440.39"/>
  </r>
  <r>
    <x v="209"/>
    <x v="0"/>
    <x v="1"/>
    <x v="4"/>
    <x v="10"/>
    <n v="175362.21"/>
  </r>
  <r>
    <x v="209"/>
    <x v="0"/>
    <x v="1"/>
    <x v="4"/>
    <x v="11"/>
    <n v="2.0299999999999998"/>
  </r>
  <r>
    <x v="209"/>
    <x v="0"/>
    <x v="1"/>
    <x v="4"/>
    <x v="12"/>
    <n v="578.23"/>
  </r>
  <r>
    <x v="209"/>
    <x v="0"/>
    <x v="1"/>
    <x v="4"/>
    <x v="13"/>
    <n v="17.260000000000002"/>
  </r>
  <r>
    <x v="209"/>
    <x v="0"/>
    <x v="1"/>
    <x v="4"/>
    <x v="14"/>
    <n v="4048.38"/>
  </r>
  <r>
    <x v="209"/>
    <x v="0"/>
    <x v="1"/>
    <x v="4"/>
    <x v="15"/>
    <n v="172867.96"/>
  </r>
  <r>
    <x v="209"/>
    <x v="0"/>
    <x v="1"/>
    <x v="4"/>
    <x v="16"/>
    <n v="1198362.9099999999"/>
  </r>
  <r>
    <x v="209"/>
    <x v="0"/>
    <x v="1"/>
    <x v="4"/>
    <x v="17"/>
    <n v="2.36"/>
  </r>
  <r>
    <x v="209"/>
    <x v="0"/>
    <x v="1"/>
    <x v="4"/>
    <x v="56"/>
    <n v="556.34"/>
  </r>
  <r>
    <x v="209"/>
    <x v="0"/>
    <x v="1"/>
    <x v="5"/>
    <x v="18"/>
    <n v="17332.669999999998"/>
  </r>
  <r>
    <x v="209"/>
    <x v="0"/>
    <x v="1"/>
    <x v="5"/>
    <x v="19"/>
    <n v="954.53"/>
  </r>
  <r>
    <x v="209"/>
    <x v="0"/>
    <x v="1"/>
    <x v="6"/>
    <x v="27"/>
    <n v="1735334.13"/>
  </r>
  <r>
    <x v="209"/>
    <x v="0"/>
    <x v="1"/>
    <x v="6"/>
    <x v="30"/>
    <n v="17325.98"/>
  </r>
  <r>
    <x v="209"/>
    <x v="0"/>
    <x v="1"/>
    <x v="6"/>
    <x v="46"/>
    <n v="2450"/>
  </r>
  <r>
    <x v="209"/>
    <x v="0"/>
    <x v="1"/>
    <x v="7"/>
    <x v="43"/>
    <n v="4624.34"/>
  </r>
  <r>
    <x v="210"/>
    <x v="0"/>
    <x v="0"/>
    <x v="0"/>
    <x v="0"/>
    <n v="24624.31"/>
  </r>
  <r>
    <x v="210"/>
    <x v="0"/>
    <x v="0"/>
    <x v="1"/>
    <x v="0"/>
    <n v="-24624.31"/>
  </r>
  <r>
    <x v="210"/>
    <x v="0"/>
    <x v="0"/>
    <x v="2"/>
    <x v="1"/>
    <n v="315964.17"/>
  </r>
  <r>
    <x v="210"/>
    <x v="0"/>
    <x v="0"/>
    <x v="2"/>
    <x v="2"/>
    <n v="22120.400000000001"/>
  </r>
  <r>
    <x v="210"/>
    <x v="0"/>
    <x v="0"/>
    <x v="2"/>
    <x v="3"/>
    <n v="2000"/>
  </r>
  <r>
    <x v="210"/>
    <x v="0"/>
    <x v="0"/>
    <x v="2"/>
    <x v="4"/>
    <n v="8910.09"/>
  </r>
  <r>
    <x v="210"/>
    <x v="0"/>
    <x v="0"/>
    <x v="3"/>
    <x v="1"/>
    <n v="100193.07"/>
  </r>
  <r>
    <x v="210"/>
    <x v="0"/>
    <x v="0"/>
    <x v="3"/>
    <x v="2"/>
    <n v="11609.65"/>
  </r>
  <r>
    <x v="210"/>
    <x v="0"/>
    <x v="0"/>
    <x v="3"/>
    <x v="3"/>
    <n v="10323.450000000001"/>
  </r>
  <r>
    <x v="210"/>
    <x v="0"/>
    <x v="0"/>
    <x v="3"/>
    <x v="4"/>
    <n v="2000"/>
  </r>
  <r>
    <x v="210"/>
    <x v="0"/>
    <x v="0"/>
    <x v="4"/>
    <x v="6"/>
    <n v="36.75"/>
  </r>
  <r>
    <x v="210"/>
    <x v="0"/>
    <x v="0"/>
    <x v="4"/>
    <x v="55"/>
    <n v="27.99"/>
  </r>
  <r>
    <x v="210"/>
    <x v="0"/>
    <x v="0"/>
    <x v="4"/>
    <x v="7"/>
    <n v="23225.26"/>
  </r>
  <r>
    <x v="210"/>
    <x v="0"/>
    <x v="0"/>
    <x v="4"/>
    <x v="8"/>
    <n v="9446.86"/>
  </r>
  <r>
    <x v="210"/>
    <x v="0"/>
    <x v="0"/>
    <x v="4"/>
    <x v="9"/>
    <n v="50483.9"/>
  </r>
  <r>
    <x v="210"/>
    <x v="0"/>
    <x v="0"/>
    <x v="4"/>
    <x v="10"/>
    <n v="15194.05"/>
  </r>
  <r>
    <x v="210"/>
    <x v="0"/>
    <x v="0"/>
    <x v="4"/>
    <x v="11"/>
    <n v="684.52"/>
  </r>
  <r>
    <x v="210"/>
    <x v="0"/>
    <x v="0"/>
    <x v="4"/>
    <x v="12"/>
    <n v="251.3"/>
  </r>
  <r>
    <x v="210"/>
    <x v="0"/>
    <x v="0"/>
    <x v="4"/>
    <x v="13"/>
    <n v="3115.81"/>
  </r>
  <r>
    <x v="210"/>
    <x v="0"/>
    <x v="0"/>
    <x v="4"/>
    <x v="14"/>
    <n v="9945.7999999999993"/>
  </r>
  <r>
    <x v="210"/>
    <x v="0"/>
    <x v="0"/>
    <x v="4"/>
    <x v="15"/>
    <n v="65765.990000000005"/>
  </r>
  <r>
    <x v="210"/>
    <x v="0"/>
    <x v="0"/>
    <x v="4"/>
    <x v="16"/>
    <n v="46621.49"/>
  </r>
  <r>
    <x v="210"/>
    <x v="0"/>
    <x v="0"/>
    <x v="5"/>
    <x v="18"/>
    <n v="11807.25"/>
  </r>
  <r>
    <x v="210"/>
    <x v="0"/>
    <x v="0"/>
    <x v="5"/>
    <x v="19"/>
    <n v="5607.56"/>
  </r>
  <r>
    <x v="210"/>
    <x v="0"/>
    <x v="0"/>
    <x v="5"/>
    <x v="20"/>
    <n v="29153.52"/>
  </r>
  <r>
    <x v="210"/>
    <x v="0"/>
    <x v="0"/>
    <x v="5"/>
    <x v="21"/>
    <n v="1474.21"/>
  </r>
  <r>
    <x v="210"/>
    <x v="0"/>
    <x v="0"/>
    <x v="5"/>
    <x v="22"/>
    <n v="28886.15"/>
  </r>
  <r>
    <x v="210"/>
    <x v="0"/>
    <x v="0"/>
    <x v="6"/>
    <x v="23"/>
    <n v="11850.81"/>
  </r>
  <r>
    <x v="210"/>
    <x v="0"/>
    <x v="0"/>
    <x v="6"/>
    <x v="25"/>
    <n v="229930.44"/>
  </r>
  <r>
    <x v="210"/>
    <x v="0"/>
    <x v="0"/>
    <x v="6"/>
    <x v="26"/>
    <n v="625"/>
  </r>
  <r>
    <x v="210"/>
    <x v="0"/>
    <x v="0"/>
    <x v="6"/>
    <x v="29"/>
    <n v="1131"/>
  </r>
  <r>
    <x v="210"/>
    <x v="0"/>
    <x v="0"/>
    <x v="6"/>
    <x v="30"/>
    <n v="2867.82"/>
  </r>
  <r>
    <x v="210"/>
    <x v="0"/>
    <x v="0"/>
    <x v="6"/>
    <x v="32"/>
    <n v="5593.01"/>
  </r>
  <r>
    <x v="210"/>
    <x v="0"/>
    <x v="0"/>
    <x v="6"/>
    <x v="33"/>
    <n v="4027.78"/>
  </r>
  <r>
    <x v="210"/>
    <x v="0"/>
    <x v="0"/>
    <x v="6"/>
    <x v="34"/>
    <n v="5305.03"/>
  </r>
  <r>
    <x v="210"/>
    <x v="0"/>
    <x v="0"/>
    <x v="6"/>
    <x v="35"/>
    <n v="27419.64"/>
  </r>
  <r>
    <x v="210"/>
    <x v="0"/>
    <x v="0"/>
    <x v="6"/>
    <x v="36"/>
    <n v="1980.21"/>
  </r>
  <r>
    <x v="210"/>
    <x v="0"/>
    <x v="0"/>
    <x v="6"/>
    <x v="52"/>
    <n v="3000"/>
  </r>
  <r>
    <x v="210"/>
    <x v="0"/>
    <x v="0"/>
    <x v="6"/>
    <x v="37"/>
    <n v="10512"/>
  </r>
  <r>
    <x v="210"/>
    <x v="0"/>
    <x v="0"/>
    <x v="6"/>
    <x v="38"/>
    <n v="5313.51"/>
  </r>
  <r>
    <x v="210"/>
    <x v="0"/>
    <x v="0"/>
    <x v="6"/>
    <x v="44"/>
    <n v="73181.5"/>
  </r>
  <r>
    <x v="210"/>
    <x v="0"/>
    <x v="0"/>
    <x v="6"/>
    <x v="45"/>
    <n v="21752.85"/>
  </r>
  <r>
    <x v="210"/>
    <x v="0"/>
    <x v="0"/>
    <x v="6"/>
    <x v="46"/>
    <n v="2439.36"/>
  </r>
  <r>
    <x v="210"/>
    <x v="0"/>
    <x v="0"/>
    <x v="7"/>
    <x v="43"/>
    <n v="5278.6"/>
  </r>
  <r>
    <x v="210"/>
    <x v="0"/>
    <x v="1"/>
    <x v="2"/>
    <x v="1"/>
    <n v="24563.38"/>
  </r>
  <r>
    <x v="210"/>
    <x v="0"/>
    <x v="1"/>
    <x v="2"/>
    <x v="4"/>
    <n v="5000"/>
  </r>
  <r>
    <x v="210"/>
    <x v="0"/>
    <x v="1"/>
    <x v="3"/>
    <x v="1"/>
    <n v="43512.76"/>
  </r>
  <r>
    <x v="210"/>
    <x v="0"/>
    <x v="1"/>
    <x v="3"/>
    <x v="3"/>
    <n v="4676.7"/>
  </r>
  <r>
    <x v="210"/>
    <x v="0"/>
    <x v="1"/>
    <x v="4"/>
    <x v="55"/>
    <n v="9.06"/>
  </r>
  <r>
    <x v="210"/>
    <x v="0"/>
    <x v="1"/>
    <x v="4"/>
    <x v="7"/>
    <n v="2064.33"/>
  </r>
  <r>
    <x v="210"/>
    <x v="0"/>
    <x v="1"/>
    <x v="4"/>
    <x v="8"/>
    <n v="3341.31"/>
  </r>
  <r>
    <x v="210"/>
    <x v="0"/>
    <x v="1"/>
    <x v="4"/>
    <x v="9"/>
    <n v="4586.71"/>
  </r>
  <r>
    <x v="210"/>
    <x v="0"/>
    <x v="1"/>
    <x v="4"/>
    <x v="10"/>
    <n v="5933.61"/>
  </r>
  <r>
    <x v="210"/>
    <x v="0"/>
    <x v="1"/>
    <x v="4"/>
    <x v="11"/>
    <n v="26.95"/>
  </r>
  <r>
    <x v="210"/>
    <x v="0"/>
    <x v="1"/>
    <x v="4"/>
    <x v="12"/>
    <n v="88.53"/>
  </r>
  <r>
    <x v="210"/>
    <x v="0"/>
    <x v="1"/>
    <x v="4"/>
    <x v="13"/>
    <n v="71.099999999999994"/>
  </r>
  <r>
    <x v="210"/>
    <x v="0"/>
    <x v="1"/>
    <x v="4"/>
    <x v="14"/>
    <n v="4454.78"/>
  </r>
  <r>
    <x v="210"/>
    <x v="0"/>
    <x v="1"/>
    <x v="4"/>
    <x v="15"/>
    <n v="3621.18"/>
  </r>
  <r>
    <x v="210"/>
    <x v="0"/>
    <x v="1"/>
    <x v="4"/>
    <x v="16"/>
    <n v="16348.89"/>
  </r>
  <r>
    <x v="210"/>
    <x v="0"/>
    <x v="1"/>
    <x v="5"/>
    <x v="18"/>
    <n v="2652.57"/>
  </r>
  <r>
    <x v="210"/>
    <x v="0"/>
    <x v="1"/>
    <x v="5"/>
    <x v="22"/>
    <n v="17938.75"/>
  </r>
  <r>
    <x v="210"/>
    <x v="0"/>
    <x v="1"/>
    <x v="6"/>
    <x v="24"/>
    <n v="2371.4899999999998"/>
  </r>
  <r>
    <x v="210"/>
    <x v="0"/>
    <x v="1"/>
    <x v="6"/>
    <x v="25"/>
    <n v="10329.09"/>
  </r>
  <r>
    <x v="211"/>
    <x v="0"/>
    <x v="0"/>
    <x v="1"/>
    <x v="0"/>
    <n v="-1401.81"/>
  </r>
  <r>
    <x v="211"/>
    <x v="0"/>
    <x v="0"/>
    <x v="2"/>
    <x v="1"/>
    <n v="326793.96000000002"/>
  </r>
  <r>
    <x v="211"/>
    <x v="0"/>
    <x v="0"/>
    <x v="2"/>
    <x v="2"/>
    <n v="405"/>
  </r>
  <r>
    <x v="211"/>
    <x v="0"/>
    <x v="0"/>
    <x v="2"/>
    <x v="3"/>
    <n v="2322.27"/>
  </r>
  <r>
    <x v="211"/>
    <x v="0"/>
    <x v="0"/>
    <x v="2"/>
    <x v="4"/>
    <n v="4353.2299999999996"/>
  </r>
  <r>
    <x v="211"/>
    <x v="0"/>
    <x v="0"/>
    <x v="2"/>
    <x v="54"/>
    <n v="10902"/>
  </r>
  <r>
    <x v="211"/>
    <x v="0"/>
    <x v="0"/>
    <x v="3"/>
    <x v="1"/>
    <n v="95622.81"/>
  </r>
  <r>
    <x v="211"/>
    <x v="0"/>
    <x v="0"/>
    <x v="3"/>
    <x v="2"/>
    <n v="5814.77"/>
  </r>
  <r>
    <x v="211"/>
    <x v="0"/>
    <x v="0"/>
    <x v="4"/>
    <x v="6"/>
    <n v="21.66"/>
  </r>
  <r>
    <x v="211"/>
    <x v="0"/>
    <x v="0"/>
    <x v="4"/>
    <x v="55"/>
    <n v="6.15"/>
  </r>
  <r>
    <x v="211"/>
    <x v="0"/>
    <x v="0"/>
    <x v="4"/>
    <x v="7"/>
    <n v="26071.24"/>
  </r>
  <r>
    <x v="211"/>
    <x v="0"/>
    <x v="0"/>
    <x v="4"/>
    <x v="8"/>
    <n v="7429.23"/>
  </r>
  <r>
    <x v="211"/>
    <x v="0"/>
    <x v="0"/>
    <x v="4"/>
    <x v="9"/>
    <n v="48279.79"/>
  </r>
  <r>
    <x v="211"/>
    <x v="0"/>
    <x v="0"/>
    <x v="4"/>
    <x v="10"/>
    <n v="7681.46"/>
  </r>
  <r>
    <x v="211"/>
    <x v="0"/>
    <x v="0"/>
    <x v="4"/>
    <x v="11"/>
    <n v="687.84"/>
  </r>
  <r>
    <x v="211"/>
    <x v="0"/>
    <x v="0"/>
    <x v="4"/>
    <x v="12"/>
    <n v="197.31"/>
  </r>
  <r>
    <x v="211"/>
    <x v="0"/>
    <x v="0"/>
    <x v="4"/>
    <x v="13"/>
    <n v="2454.92"/>
  </r>
  <r>
    <x v="211"/>
    <x v="0"/>
    <x v="0"/>
    <x v="4"/>
    <x v="14"/>
    <n v="4306.6400000000003"/>
  </r>
  <r>
    <x v="211"/>
    <x v="0"/>
    <x v="0"/>
    <x v="4"/>
    <x v="15"/>
    <n v="58478.5"/>
  </r>
  <r>
    <x v="211"/>
    <x v="0"/>
    <x v="0"/>
    <x v="4"/>
    <x v="16"/>
    <n v="28006.55"/>
  </r>
  <r>
    <x v="211"/>
    <x v="0"/>
    <x v="0"/>
    <x v="4"/>
    <x v="17"/>
    <n v="945.27"/>
  </r>
  <r>
    <x v="211"/>
    <x v="0"/>
    <x v="0"/>
    <x v="4"/>
    <x v="56"/>
    <n v="421.84"/>
  </r>
  <r>
    <x v="211"/>
    <x v="0"/>
    <x v="0"/>
    <x v="5"/>
    <x v="18"/>
    <n v="22448.67"/>
  </r>
  <r>
    <x v="211"/>
    <x v="0"/>
    <x v="0"/>
    <x v="5"/>
    <x v="19"/>
    <n v="3856.56"/>
  </r>
  <r>
    <x v="211"/>
    <x v="0"/>
    <x v="0"/>
    <x v="5"/>
    <x v="20"/>
    <n v="440.73"/>
  </r>
  <r>
    <x v="211"/>
    <x v="0"/>
    <x v="0"/>
    <x v="5"/>
    <x v="22"/>
    <n v="1056.1500000000001"/>
  </r>
  <r>
    <x v="211"/>
    <x v="0"/>
    <x v="0"/>
    <x v="6"/>
    <x v="23"/>
    <n v="5266.18"/>
  </r>
  <r>
    <x v="211"/>
    <x v="0"/>
    <x v="0"/>
    <x v="6"/>
    <x v="24"/>
    <n v="7650.26"/>
  </r>
  <r>
    <x v="211"/>
    <x v="0"/>
    <x v="0"/>
    <x v="6"/>
    <x v="26"/>
    <n v="1262.83"/>
  </r>
  <r>
    <x v="211"/>
    <x v="0"/>
    <x v="0"/>
    <x v="6"/>
    <x v="29"/>
    <n v="1376.67"/>
  </r>
  <r>
    <x v="211"/>
    <x v="0"/>
    <x v="0"/>
    <x v="6"/>
    <x v="30"/>
    <n v="314.3"/>
  </r>
  <r>
    <x v="211"/>
    <x v="0"/>
    <x v="0"/>
    <x v="6"/>
    <x v="33"/>
    <n v="6404.01"/>
  </r>
  <r>
    <x v="211"/>
    <x v="0"/>
    <x v="0"/>
    <x v="6"/>
    <x v="34"/>
    <n v="11147.83"/>
  </r>
  <r>
    <x v="211"/>
    <x v="0"/>
    <x v="0"/>
    <x v="6"/>
    <x v="35"/>
    <n v="8811.59"/>
  </r>
  <r>
    <x v="211"/>
    <x v="0"/>
    <x v="0"/>
    <x v="6"/>
    <x v="36"/>
    <n v="6433.07"/>
  </r>
  <r>
    <x v="211"/>
    <x v="0"/>
    <x v="0"/>
    <x v="6"/>
    <x v="37"/>
    <n v="6357"/>
  </r>
  <r>
    <x v="211"/>
    <x v="0"/>
    <x v="0"/>
    <x v="6"/>
    <x v="38"/>
    <n v="2581.25"/>
  </r>
  <r>
    <x v="211"/>
    <x v="0"/>
    <x v="0"/>
    <x v="6"/>
    <x v="39"/>
    <n v="36.28"/>
  </r>
  <r>
    <x v="211"/>
    <x v="0"/>
    <x v="0"/>
    <x v="6"/>
    <x v="40"/>
    <n v="4049.65"/>
  </r>
  <r>
    <x v="211"/>
    <x v="0"/>
    <x v="0"/>
    <x v="6"/>
    <x v="53"/>
    <n v="825"/>
  </r>
  <r>
    <x v="211"/>
    <x v="0"/>
    <x v="0"/>
    <x v="6"/>
    <x v="43"/>
    <n v="3405.93"/>
  </r>
  <r>
    <x v="211"/>
    <x v="0"/>
    <x v="0"/>
    <x v="6"/>
    <x v="44"/>
    <n v="125502.68"/>
  </r>
  <r>
    <x v="211"/>
    <x v="0"/>
    <x v="0"/>
    <x v="6"/>
    <x v="45"/>
    <n v="8651.93"/>
  </r>
  <r>
    <x v="211"/>
    <x v="0"/>
    <x v="0"/>
    <x v="6"/>
    <x v="46"/>
    <n v="1577.76"/>
  </r>
  <r>
    <x v="211"/>
    <x v="0"/>
    <x v="0"/>
    <x v="7"/>
    <x v="43"/>
    <n v="4027.43"/>
  </r>
  <r>
    <x v="211"/>
    <x v="0"/>
    <x v="1"/>
    <x v="0"/>
    <x v="0"/>
    <n v="1401.81"/>
  </r>
  <r>
    <x v="211"/>
    <x v="0"/>
    <x v="1"/>
    <x v="2"/>
    <x v="1"/>
    <n v="20192.88"/>
  </r>
  <r>
    <x v="211"/>
    <x v="0"/>
    <x v="1"/>
    <x v="2"/>
    <x v="3"/>
    <n v="3672.55"/>
  </r>
  <r>
    <x v="211"/>
    <x v="0"/>
    <x v="1"/>
    <x v="2"/>
    <x v="4"/>
    <n v="15258"/>
  </r>
  <r>
    <x v="211"/>
    <x v="0"/>
    <x v="1"/>
    <x v="3"/>
    <x v="1"/>
    <n v="28745.05"/>
  </r>
  <r>
    <x v="211"/>
    <x v="0"/>
    <x v="1"/>
    <x v="3"/>
    <x v="2"/>
    <n v="99.13"/>
  </r>
  <r>
    <x v="211"/>
    <x v="0"/>
    <x v="1"/>
    <x v="4"/>
    <x v="6"/>
    <n v="2.94"/>
  </r>
  <r>
    <x v="211"/>
    <x v="0"/>
    <x v="1"/>
    <x v="4"/>
    <x v="7"/>
    <n v="2985.62"/>
  </r>
  <r>
    <x v="211"/>
    <x v="0"/>
    <x v="1"/>
    <x v="4"/>
    <x v="8"/>
    <n v="2162.19"/>
  </r>
  <r>
    <x v="211"/>
    <x v="0"/>
    <x v="1"/>
    <x v="4"/>
    <x v="9"/>
    <n v="6027.59"/>
  </r>
  <r>
    <x v="211"/>
    <x v="0"/>
    <x v="1"/>
    <x v="4"/>
    <x v="10"/>
    <n v="3764.5"/>
  </r>
  <r>
    <x v="211"/>
    <x v="0"/>
    <x v="1"/>
    <x v="4"/>
    <x v="11"/>
    <n v="78.28"/>
  </r>
  <r>
    <x v="211"/>
    <x v="0"/>
    <x v="1"/>
    <x v="4"/>
    <x v="12"/>
    <n v="54.37"/>
  </r>
  <r>
    <x v="211"/>
    <x v="0"/>
    <x v="1"/>
    <x v="4"/>
    <x v="13"/>
    <n v="488.25"/>
  </r>
  <r>
    <x v="211"/>
    <x v="0"/>
    <x v="1"/>
    <x v="4"/>
    <x v="14"/>
    <n v="505.29"/>
  </r>
  <r>
    <x v="211"/>
    <x v="0"/>
    <x v="1"/>
    <x v="4"/>
    <x v="15"/>
    <n v="1790.5"/>
  </r>
  <r>
    <x v="211"/>
    <x v="0"/>
    <x v="1"/>
    <x v="4"/>
    <x v="16"/>
    <n v="17341.650000000001"/>
  </r>
  <r>
    <x v="211"/>
    <x v="0"/>
    <x v="1"/>
    <x v="4"/>
    <x v="17"/>
    <n v="105.23"/>
  </r>
  <r>
    <x v="211"/>
    <x v="0"/>
    <x v="1"/>
    <x v="4"/>
    <x v="56"/>
    <n v="209.26"/>
  </r>
  <r>
    <x v="211"/>
    <x v="0"/>
    <x v="1"/>
    <x v="5"/>
    <x v="18"/>
    <n v="234.26"/>
  </r>
  <r>
    <x v="211"/>
    <x v="0"/>
    <x v="1"/>
    <x v="6"/>
    <x v="25"/>
    <n v="25559.54"/>
  </r>
  <r>
    <x v="211"/>
    <x v="0"/>
    <x v="1"/>
    <x v="6"/>
    <x v="44"/>
    <n v="1776.78"/>
  </r>
  <r>
    <x v="212"/>
    <x v="0"/>
    <x v="0"/>
    <x v="1"/>
    <x v="0"/>
    <n v="-17052.22"/>
  </r>
  <r>
    <x v="212"/>
    <x v="0"/>
    <x v="0"/>
    <x v="2"/>
    <x v="1"/>
    <n v="844299.35"/>
  </r>
  <r>
    <x v="212"/>
    <x v="0"/>
    <x v="0"/>
    <x v="2"/>
    <x v="2"/>
    <n v="8320.01"/>
  </r>
  <r>
    <x v="212"/>
    <x v="0"/>
    <x v="0"/>
    <x v="2"/>
    <x v="4"/>
    <n v="7146.42"/>
  </r>
  <r>
    <x v="212"/>
    <x v="0"/>
    <x v="0"/>
    <x v="3"/>
    <x v="1"/>
    <n v="236848.94"/>
  </r>
  <r>
    <x v="212"/>
    <x v="0"/>
    <x v="0"/>
    <x v="3"/>
    <x v="2"/>
    <n v="10173.35"/>
  </r>
  <r>
    <x v="212"/>
    <x v="0"/>
    <x v="0"/>
    <x v="4"/>
    <x v="6"/>
    <n v="139"/>
  </r>
  <r>
    <x v="212"/>
    <x v="0"/>
    <x v="0"/>
    <x v="4"/>
    <x v="55"/>
    <n v="828.16"/>
  </r>
  <r>
    <x v="212"/>
    <x v="0"/>
    <x v="0"/>
    <x v="4"/>
    <x v="7"/>
    <n v="63734.77"/>
  </r>
  <r>
    <x v="212"/>
    <x v="0"/>
    <x v="0"/>
    <x v="4"/>
    <x v="8"/>
    <n v="18377.86"/>
  </r>
  <r>
    <x v="212"/>
    <x v="0"/>
    <x v="0"/>
    <x v="4"/>
    <x v="9"/>
    <n v="131963.13"/>
  </r>
  <r>
    <x v="212"/>
    <x v="0"/>
    <x v="0"/>
    <x v="4"/>
    <x v="10"/>
    <n v="31324.66"/>
  </r>
  <r>
    <x v="212"/>
    <x v="0"/>
    <x v="0"/>
    <x v="4"/>
    <x v="73"/>
    <n v="1537.33"/>
  </r>
  <r>
    <x v="212"/>
    <x v="0"/>
    <x v="0"/>
    <x v="4"/>
    <x v="11"/>
    <n v="1694.25"/>
  </r>
  <r>
    <x v="212"/>
    <x v="0"/>
    <x v="0"/>
    <x v="4"/>
    <x v="12"/>
    <n v="484.24"/>
  </r>
  <r>
    <x v="212"/>
    <x v="0"/>
    <x v="0"/>
    <x v="4"/>
    <x v="13"/>
    <n v="5449.02"/>
  </r>
  <r>
    <x v="212"/>
    <x v="0"/>
    <x v="0"/>
    <x v="4"/>
    <x v="14"/>
    <n v="9761.35"/>
  </r>
  <r>
    <x v="212"/>
    <x v="0"/>
    <x v="0"/>
    <x v="4"/>
    <x v="15"/>
    <n v="132037.82999999999"/>
  </r>
  <r>
    <x v="212"/>
    <x v="0"/>
    <x v="0"/>
    <x v="4"/>
    <x v="16"/>
    <n v="68898.720000000001"/>
  </r>
  <r>
    <x v="212"/>
    <x v="0"/>
    <x v="0"/>
    <x v="4"/>
    <x v="17"/>
    <n v="8062.15"/>
  </r>
  <r>
    <x v="212"/>
    <x v="0"/>
    <x v="0"/>
    <x v="4"/>
    <x v="56"/>
    <n v="284.32"/>
  </r>
  <r>
    <x v="212"/>
    <x v="0"/>
    <x v="0"/>
    <x v="5"/>
    <x v="18"/>
    <n v="86436.61"/>
  </r>
  <r>
    <x v="212"/>
    <x v="0"/>
    <x v="0"/>
    <x v="5"/>
    <x v="19"/>
    <n v="407.06"/>
  </r>
  <r>
    <x v="212"/>
    <x v="0"/>
    <x v="0"/>
    <x v="5"/>
    <x v="20"/>
    <n v="23105.4"/>
  </r>
  <r>
    <x v="212"/>
    <x v="0"/>
    <x v="0"/>
    <x v="5"/>
    <x v="22"/>
    <n v="11564.83"/>
  </r>
  <r>
    <x v="212"/>
    <x v="0"/>
    <x v="0"/>
    <x v="6"/>
    <x v="23"/>
    <n v="29885.55"/>
  </r>
  <r>
    <x v="212"/>
    <x v="0"/>
    <x v="0"/>
    <x v="6"/>
    <x v="24"/>
    <n v="278.24"/>
  </r>
  <r>
    <x v="212"/>
    <x v="0"/>
    <x v="0"/>
    <x v="6"/>
    <x v="25"/>
    <n v="6113.12"/>
  </r>
  <r>
    <x v="212"/>
    <x v="0"/>
    <x v="0"/>
    <x v="6"/>
    <x v="49"/>
    <n v="8045.36"/>
  </r>
  <r>
    <x v="212"/>
    <x v="0"/>
    <x v="0"/>
    <x v="6"/>
    <x v="26"/>
    <n v="61469.9"/>
  </r>
  <r>
    <x v="212"/>
    <x v="0"/>
    <x v="0"/>
    <x v="6"/>
    <x v="27"/>
    <n v="69993.289999999994"/>
  </r>
  <r>
    <x v="212"/>
    <x v="0"/>
    <x v="0"/>
    <x v="6"/>
    <x v="28"/>
    <n v="5756.55"/>
  </r>
  <r>
    <x v="212"/>
    <x v="0"/>
    <x v="0"/>
    <x v="6"/>
    <x v="33"/>
    <n v="1246.25"/>
  </r>
  <r>
    <x v="212"/>
    <x v="0"/>
    <x v="0"/>
    <x v="6"/>
    <x v="34"/>
    <n v="1475.67"/>
  </r>
  <r>
    <x v="212"/>
    <x v="0"/>
    <x v="0"/>
    <x v="6"/>
    <x v="35"/>
    <n v="27808.35"/>
  </r>
  <r>
    <x v="212"/>
    <x v="0"/>
    <x v="0"/>
    <x v="6"/>
    <x v="36"/>
    <n v="17701.02"/>
  </r>
  <r>
    <x v="212"/>
    <x v="0"/>
    <x v="0"/>
    <x v="6"/>
    <x v="37"/>
    <n v="9165"/>
  </r>
  <r>
    <x v="212"/>
    <x v="0"/>
    <x v="0"/>
    <x v="6"/>
    <x v="38"/>
    <n v="3684.12"/>
  </r>
  <r>
    <x v="212"/>
    <x v="0"/>
    <x v="0"/>
    <x v="6"/>
    <x v="40"/>
    <n v="2186.6999999999998"/>
  </r>
  <r>
    <x v="212"/>
    <x v="0"/>
    <x v="0"/>
    <x v="6"/>
    <x v="42"/>
    <n v="781.88"/>
  </r>
  <r>
    <x v="212"/>
    <x v="0"/>
    <x v="0"/>
    <x v="6"/>
    <x v="53"/>
    <n v="6581.22"/>
  </r>
  <r>
    <x v="212"/>
    <x v="0"/>
    <x v="0"/>
    <x v="6"/>
    <x v="43"/>
    <n v="14560.67"/>
  </r>
  <r>
    <x v="212"/>
    <x v="0"/>
    <x v="0"/>
    <x v="6"/>
    <x v="44"/>
    <n v="55331.16"/>
  </r>
  <r>
    <x v="212"/>
    <x v="0"/>
    <x v="0"/>
    <x v="6"/>
    <x v="45"/>
    <n v="14256.61"/>
  </r>
  <r>
    <x v="212"/>
    <x v="0"/>
    <x v="0"/>
    <x v="6"/>
    <x v="46"/>
    <n v="2321.12"/>
  </r>
  <r>
    <x v="212"/>
    <x v="0"/>
    <x v="0"/>
    <x v="7"/>
    <x v="43"/>
    <n v="7457.48"/>
  </r>
  <r>
    <x v="212"/>
    <x v="0"/>
    <x v="1"/>
    <x v="0"/>
    <x v="0"/>
    <n v="17052.22"/>
  </r>
  <r>
    <x v="213"/>
    <x v="0"/>
    <x v="0"/>
    <x v="0"/>
    <x v="0"/>
    <n v="4045.15"/>
  </r>
  <r>
    <x v="213"/>
    <x v="0"/>
    <x v="0"/>
    <x v="1"/>
    <x v="0"/>
    <n v="-36277.15"/>
  </r>
  <r>
    <x v="213"/>
    <x v="0"/>
    <x v="0"/>
    <x v="2"/>
    <x v="1"/>
    <n v="3623873.26"/>
  </r>
  <r>
    <x v="213"/>
    <x v="0"/>
    <x v="0"/>
    <x v="2"/>
    <x v="2"/>
    <n v="86831.23"/>
  </r>
  <r>
    <x v="213"/>
    <x v="0"/>
    <x v="0"/>
    <x v="2"/>
    <x v="3"/>
    <n v="44539.07"/>
  </r>
  <r>
    <x v="213"/>
    <x v="0"/>
    <x v="0"/>
    <x v="2"/>
    <x v="4"/>
    <n v="125327.49"/>
  </r>
  <r>
    <x v="213"/>
    <x v="0"/>
    <x v="0"/>
    <x v="3"/>
    <x v="1"/>
    <n v="1794106.57"/>
  </r>
  <r>
    <x v="213"/>
    <x v="0"/>
    <x v="0"/>
    <x v="3"/>
    <x v="2"/>
    <n v="75187.34"/>
  </r>
  <r>
    <x v="213"/>
    <x v="0"/>
    <x v="0"/>
    <x v="3"/>
    <x v="3"/>
    <n v="87612.46"/>
  </r>
  <r>
    <x v="213"/>
    <x v="0"/>
    <x v="0"/>
    <x v="3"/>
    <x v="4"/>
    <n v="9467.2900000000009"/>
  </r>
  <r>
    <x v="213"/>
    <x v="0"/>
    <x v="0"/>
    <x v="4"/>
    <x v="6"/>
    <n v="414.24"/>
  </r>
  <r>
    <x v="213"/>
    <x v="0"/>
    <x v="0"/>
    <x v="4"/>
    <x v="55"/>
    <n v="468.25"/>
  </r>
  <r>
    <x v="213"/>
    <x v="0"/>
    <x v="0"/>
    <x v="4"/>
    <x v="7"/>
    <n v="293656.43"/>
  </r>
  <r>
    <x v="213"/>
    <x v="0"/>
    <x v="0"/>
    <x v="4"/>
    <x v="8"/>
    <n v="147684.16"/>
  </r>
  <r>
    <x v="213"/>
    <x v="0"/>
    <x v="0"/>
    <x v="4"/>
    <x v="9"/>
    <n v="588752.43000000005"/>
  </r>
  <r>
    <x v="213"/>
    <x v="0"/>
    <x v="0"/>
    <x v="4"/>
    <x v="10"/>
    <n v="263215.06"/>
  </r>
  <r>
    <x v="213"/>
    <x v="0"/>
    <x v="0"/>
    <x v="4"/>
    <x v="73"/>
    <n v="9149.6200000000008"/>
  </r>
  <r>
    <x v="213"/>
    <x v="0"/>
    <x v="0"/>
    <x v="4"/>
    <x v="74"/>
    <n v="9689.7800000000007"/>
  </r>
  <r>
    <x v="213"/>
    <x v="0"/>
    <x v="0"/>
    <x v="4"/>
    <x v="11"/>
    <n v="13118.06"/>
  </r>
  <r>
    <x v="213"/>
    <x v="0"/>
    <x v="0"/>
    <x v="4"/>
    <x v="12"/>
    <n v="6653.11"/>
  </r>
  <r>
    <x v="213"/>
    <x v="0"/>
    <x v="0"/>
    <x v="4"/>
    <x v="13"/>
    <n v="24806.99"/>
  </r>
  <r>
    <x v="213"/>
    <x v="0"/>
    <x v="0"/>
    <x v="4"/>
    <x v="14"/>
    <n v="84662.14"/>
  </r>
  <r>
    <x v="213"/>
    <x v="0"/>
    <x v="0"/>
    <x v="4"/>
    <x v="15"/>
    <n v="536166.24"/>
  </r>
  <r>
    <x v="213"/>
    <x v="0"/>
    <x v="0"/>
    <x v="4"/>
    <x v="16"/>
    <n v="641541.15"/>
  </r>
  <r>
    <x v="213"/>
    <x v="0"/>
    <x v="0"/>
    <x v="5"/>
    <x v="18"/>
    <n v="176776.87"/>
  </r>
  <r>
    <x v="213"/>
    <x v="0"/>
    <x v="0"/>
    <x v="5"/>
    <x v="19"/>
    <n v="45179.99"/>
  </r>
  <r>
    <x v="213"/>
    <x v="0"/>
    <x v="0"/>
    <x v="5"/>
    <x v="20"/>
    <n v="184847.31"/>
  </r>
  <r>
    <x v="213"/>
    <x v="0"/>
    <x v="0"/>
    <x v="5"/>
    <x v="21"/>
    <n v="8524.8700000000008"/>
  </r>
  <r>
    <x v="213"/>
    <x v="0"/>
    <x v="0"/>
    <x v="5"/>
    <x v="22"/>
    <n v="136170.75"/>
  </r>
  <r>
    <x v="213"/>
    <x v="0"/>
    <x v="0"/>
    <x v="6"/>
    <x v="23"/>
    <n v="29390.26"/>
  </r>
  <r>
    <x v="213"/>
    <x v="0"/>
    <x v="0"/>
    <x v="6"/>
    <x v="57"/>
    <n v="2300"/>
  </r>
  <r>
    <x v="213"/>
    <x v="0"/>
    <x v="0"/>
    <x v="6"/>
    <x v="26"/>
    <n v="32589.87"/>
  </r>
  <r>
    <x v="213"/>
    <x v="0"/>
    <x v="0"/>
    <x v="6"/>
    <x v="27"/>
    <n v="74375.199999999997"/>
  </r>
  <r>
    <x v="213"/>
    <x v="0"/>
    <x v="0"/>
    <x v="6"/>
    <x v="29"/>
    <n v="12819.6"/>
  </r>
  <r>
    <x v="213"/>
    <x v="0"/>
    <x v="0"/>
    <x v="6"/>
    <x v="30"/>
    <n v="2585.6999999999998"/>
  </r>
  <r>
    <x v="213"/>
    <x v="0"/>
    <x v="0"/>
    <x v="6"/>
    <x v="32"/>
    <n v="3729.94"/>
  </r>
  <r>
    <x v="213"/>
    <x v="0"/>
    <x v="0"/>
    <x v="6"/>
    <x v="33"/>
    <n v="70434.740000000005"/>
  </r>
  <r>
    <x v="213"/>
    <x v="0"/>
    <x v="0"/>
    <x v="6"/>
    <x v="34"/>
    <n v="37399.11"/>
  </r>
  <r>
    <x v="213"/>
    <x v="0"/>
    <x v="0"/>
    <x v="6"/>
    <x v="35"/>
    <n v="18368.05"/>
  </r>
  <r>
    <x v="213"/>
    <x v="0"/>
    <x v="0"/>
    <x v="6"/>
    <x v="36"/>
    <n v="20324.41"/>
  </r>
  <r>
    <x v="213"/>
    <x v="0"/>
    <x v="0"/>
    <x v="6"/>
    <x v="59"/>
    <n v="1997.67"/>
  </r>
  <r>
    <x v="213"/>
    <x v="0"/>
    <x v="0"/>
    <x v="6"/>
    <x v="68"/>
    <n v="365.38"/>
  </r>
  <r>
    <x v="213"/>
    <x v="0"/>
    <x v="0"/>
    <x v="6"/>
    <x v="51"/>
    <n v="25923.87"/>
  </r>
  <r>
    <x v="213"/>
    <x v="0"/>
    <x v="0"/>
    <x v="6"/>
    <x v="37"/>
    <n v="129655"/>
  </r>
  <r>
    <x v="213"/>
    <x v="0"/>
    <x v="0"/>
    <x v="6"/>
    <x v="38"/>
    <n v="88541.52"/>
  </r>
  <r>
    <x v="213"/>
    <x v="0"/>
    <x v="0"/>
    <x v="6"/>
    <x v="39"/>
    <n v="2289.17"/>
  </r>
  <r>
    <x v="213"/>
    <x v="0"/>
    <x v="0"/>
    <x v="6"/>
    <x v="40"/>
    <n v="656.74"/>
  </r>
  <r>
    <x v="213"/>
    <x v="0"/>
    <x v="0"/>
    <x v="6"/>
    <x v="41"/>
    <n v="27357.39"/>
  </r>
  <r>
    <x v="213"/>
    <x v="0"/>
    <x v="0"/>
    <x v="6"/>
    <x v="42"/>
    <n v="79079"/>
  </r>
  <r>
    <x v="213"/>
    <x v="0"/>
    <x v="0"/>
    <x v="6"/>
    <x v="43"/>
    <n v="11113.27"/>
  </r>
  <r>
    <x v="213"/>
    <x v="0"/>
    <x v="0"/>
    <x v="6"/>
    <x v="44"/>
    <n v="1910370.75"/>
  </r>
  <r>
    <x v="213"/>
    <x v="0"/>
    <x v="0"/>
    <x v="6"/>
    <x v="60"/>
    <n v="51569.21"/>
  </r>
  <r>
    <x v="213"/>
    <x v="0"/>
    <x v="0"/>
    <x v="6"/>
    <x v="45"/>
    <n v="122962.25"/>
  </r>
  <r>
    <x v="213"/>
    <x v="0"/>
    <x v="0"/>
    <x v="6"/>
    <x v="46"/>
    <n v="11147.47"/>
  </r>
  <r>
    <x v="213"/>
    <x v="0"/>
    <x v="0"/>
    <x v="7"/>
    <x v="43"/>
    <n v="18130.11"/>
  </r>
  <r>
    <x v="213"/>
    <x v="0"/>
    <x v="0"/>
    <x v="8"/>
    <x v="64"/>
    <n v="13024.16"/>
  </r>
  <r>
    <x v="213"/>
    <x v="0"/>
    <x v="0"/>
    <x v="8"/>
    <x v="48"/>
    <n v="324.22000000000003"/>
  </r>
  <r>
    <x v="213"/>
    <x v="0"/>
    <x v="1"/>
    <x v="0"/>
    <x v="0"/>
    <n v="34336.39"/>
  </r>
  <r>
    <x v="213"/>
    <x v="0"/>
    <x v="1"/>
    <x v="1"/>
    <x v="0"/>
    <n v="-2104.39"/>
  </r>
  <r>
    <x v="213"/>
    <x v="0"/>
    <x v="1"/>
    <x v="2"/>
    <x v="1"/>
    <n v="280883.33"/>
  </r>
  <r>
    <x v="213"/>
    <x v="0"/>
    <x v="1"/>
    <x v="2"/>
    <x v="2"/>
    <n v="7900.17"/>
  </r>
  <r>
    <x v="213"/>
    <x v="0"/>
    <x v="1"/>
    <x v="2"/>
    <x v="3"/>
    <n v="601.86"/>
  </r>
  <r>
    <x v="213"/>
    <x v="0"/>
    <x v="1"/>
    <x v="2"/>
    <x v="4"/>
    <n v="17197.419999999998"/>
  </r>
  <r>
    <x v="213"/>
    <x v="0"/>
    <x v="1"/>
    <x v="3"/>
    <x v="1"/>
    <n v="371517.85"/>
  </r>
  <r>
    <x v="213"/>
    <x v="0"/>
    <x v="1"/>
    <x v="3"/>
    <x v="2"/>
    <n v="367.38"/>
  </r>
  <r>
    <x v="213"/>
    <x v="0"/>
    <x v="1"/>
    <x v="3"/>
    <x v="3"/>
    <n v="9439.27"/>
  </r>
  <r>
    <x v="213"/>
    <x v="0"/>
    <x v="1"/>
    <x v="3"/>
    <x v="4"/>
    <n v="147699.03"/>
  </r>
  <r>
    <x v="213"/>
    <x v="0"/>
    <x v="1"/>
    <x v="4"/>
    <x v="6"/>
    <n v="26.76"/>
  </r>
  <r>
    <x v="213"/>
    <x v="0"/>
    <x v="1"/>
    <x v="4"/>
    <x v="55"/>
    <n v="77.37"/>
  </r>
  <r>
    <x v="213"/>
    <x v="0"/>
    <x v="1"/>
    <x v="4"/>
    <x v="7"/>
    <n v="23144.28"/>
  </r>
  <r>
    <x v="213"/>
    <x v="0"/>
    <x v="1"/>
    <x v="4"/>
    <x v="8"/>
    <n v="39026.82"/>
  </r>
  <r>
    <x v="213"/>
    <x v="0"/>
    <x v="1"/>
    <x v="4"/>
    <x v="9"/>
    <n v="46521.48"/>
  </r>
  <r>
    <x v="213"/>
    <x v="0"/>
    <x v="1"/>
    <x v="4"/>
    <x v="10"/>
    <n v="57725.3"/>
  </r>
  <r>
    <x v="213"/>
    <x v="0"/>
    <x v="1"/>
    <x v="4"/>
    <x v="73"/>
    <n v="414.48"/>
  </r>
  <r>
    <x v="213"/>
    <x v="0"/>
    <x v="1"/>
    <x v="4"/>
    <x v="74"/>
    <n v="1645.37"/>
  </r>
  <r>
    <x v="213"/>
    <x v="0"/>
    <x v="1"/>
    <x v="4"/>
    <x v="11"/>
    <n v="1041.0999999999999"/>
  </r>
  <r>
    <x v="213"/>
    <x v="0"/>
    <x v="1"/>
    <x v="4"/>
    <x v="12"/>
    <n v="1777.94"/>
  </r>
  <r>
    <x v="213"/>
    <x v="0"/>
    <x v="1"/>
    <x v="4"/>
    <x v="13"/>
    <n v="1827.44"/>
  </r>
  <r>
    <x v="213"/>
    <x v="0"/>
    <x v="1"/>
    <x v="4"/>
    <x v="14"/>
    <n v="16712.48"/>
  </r>
  <r>
    <x v="213"/>
    <x v="0"/>
    <x v="1"/>
    <x v="4"/>
    <x v="15"/>
    <n v="42526.14"/>
  </r>
  <r>
    <x v="213"/>
    <x v="0"/>
    <x v="1"/>
    <x v="4"/>
    <x v="16"/>
    <n v="89609.38"/>
  </r>
  <r>
    <x v="213"/>
    <x v="0"/>
    <x v="1"/>
    <x v="5"/>
    <x v="18"/>
    <n v="64185.72"/>
  </r>
  <r>
    <x v="213"/>
    <x v="0"/>
    <x v="1"/>
    <x v="5"/>
    <x v="20"/>
    <n v="64442.85"/>
  </r>
  <r>
    <x v="213"/>
    <x v="0"/>
    <x v="1"/>
    <x v="5"/>
    <x v="21"/>
    <n v="87926.86"/>
  </r>
  <r>
    <x v="213"/>
    <x v="0"/>
    <x v="1"/>
    <x v="5"/>
    <x v="22"/>
    <n v="115002.85"/>
  </r>
  <r>
    <x v="213"/>
    <x v="0"/>
    <x v="1"/>
    <x v="6"/>
    <x v="24"/>
    <n v="16780.16"/>
  </r>
  <r>
    <x v="213"/>
    <x v="0"/>
    <x v="1"/>
    <x v="6"/>
    <x v="26"/>
    <n v="720"/>
  </r>
  <r>
    <x v="213"/>
    <x v="0"/>
    <x v="1"/>
    <x v="6"/>
    <x v="27"/>
    <n v="26333.58"/>
  </r>
  <r>
    <x v="213"/>
    <x v="0"/>
    <x v="1"/>
    <x v="6"/>
    <x v="32"/>
    <n v="700.05"/>
  </r>
  <r>
    <x v="213"/>
    <x v="0"/>
    <x v="1"/>
    <x v="6"/>
    <x v="33"/>
    <n v="20395.240000000002"/>
  </r>
  <r>
    <x v="213"/>
    <x v="0"/>
    <x v="1"/>
    <x v="6"/>
    <x v="35"/>
    <n v="1054.6199999999999"/>
  </r>
  <r>
    <x v="213"/>
    <x v="0"/>
    <x v="1"/>
    <x v="6"/>
    <x v="36"/>
    <n v="4107.62"/>
  </r>
  <r>
    <x v="213"/>
    <x v="0"/>
    <x v="1"/>
    <x v="6"/>
    <x v="68"/>
    <n v="49150.79"/>
  </r>
  <r>
    <x v="213"/>
    <x v="0"/>
    <x v="1"/>
    <x v="6"/>
    <x v="38"/>
    <n v="40284.61"/>
  </r>
  <r>
    <x v="213"/>
    <x v="0"/>
    <x v="1"/>
    <x v="6"/>
    <x v="43"/>
    <n v="7184.28"/>
  </r>
  <r>
    <x v="213"/>
    <x v="0"/>
    <x v="1"/>
    <x v="6"/>
    <x v="60"/>
    <n v="10968.68"/>
  </r>
  <r>
    <x v="213"/>
    <x v="0"/>
    <x v="1"/>
    <x v="6"/>
    <x v="45"/>
    <n v="11181.52"/>
  </r>
  <r>
    <x v="213"/>
    <x v="0"/>
    <x v="1"/>
    <x v="6"/>
    <x v="46"/>
    <n v="100"/>
  </r>
  <r>
    <x v="213"/>
    <x v="0"/>
    <x v="1"/>
    <x v="7"/>
    <x v="43"/>
    <n v="8190.78"/>
  </r>
  <r>
    <x v="213"/>
    <x v="0"/>
    <x v="1"/>
    <x v="8"/>
    <x v="62"/>
    <n v="3567"/>
  </r>
  <r>
    <x v="214"/>
    <x v="0"/>
    <x v="0"/>
    <x v="0"/>
    <x v="0"/>
    <n v="997990.06"/>
  </r>
  <r>
    <x v="214"/>
    <x v="0"/>
    <x v="0"/>
    <x v="1"/>
    <x v="0"/>
    <n v="-2348237.23"/>
  </r>
  <r>
    <x v="214"/>
    <x v="0"/>
    <x v="0"/>
    <x v="2"/>
    <x v="1"/>
    <n v="125666395.92"/>
  </r>
  <r>
    <x v="214"/>
    <x v="0"/>
    <x v="0"/>
    <x v="2"/>
    <x v="2"/>
    <n v="1855467.45"/>
  </r>
  <r>
    <x v="214"/>
    <x v="0"/>
    <x v="0"/>
    <x v="2"/>
    <x v="3"/>
    <n v="2967908.27"/>
  </r>
  <r>
    <x v="214"/>
    <x v="0"/>
    <x v="0"/>
    <x v="2"/>
    <x v="4"/>
    <n v="2482635.92"/>
  </r>
  <r>
    <x v="214"/>
    <x v="0"/>
    <x v="0"/>
    <x v="2"/>
    <x v="5"/>
    <n v="1619608.04"/>
  </r>
  <r>
    <x v="214"/>
    <x v="0"/>
    <x v="0"/>
    <x v="2"/>
    <x v="54"/>
    <n v="1188055"/>
  </r>
  <r>
    <x v="214"/>
    <x v="0"/>
    <x v="0"/>
    <x v="3"/>
    <x v="1"/>
    <n v="38234071.740000002"/>
  </r>
  <r>
    <x v="214"/>
    <x v="0"/>
    <x v="0"/>
    <x v="3"/>
    <x v="2"/>
    <n v="863808.68"/>
  </r>
  <r>
    <x v="214"/>
    <x v="0"/>
    <x v="0"/>
    <x v="3"/>
    <x v="3"/>
    <n v="1127751.8799999999"/>
  </r>
  <r>
    <x v="214"/>
    <x v="0"/>
    <x v="0"/>
    <x v="3"/>
    <x v="4"/>
    <n v="317649.40999999997"/>
  </r>
  <r>
    <x v="214"/>
    <x v="0"/>
    <x v="0"/>
    <x v="3"/>
    <x v="5"/>
    <n v="333593.33"/>
  </r>
  <r>
    <x v="214"/>
    <x v="0"/>
    <x v="0"/>
    <x v="4"/>
    <x v="6"/>
    <n v="154441.85"/>
  </r>
  <r>
    <x v="214"/>
    <x v="0"/>
    <x v="0"/>
    <x v="4"/>
    <x v="55"/>
    <n v="56.56"/>
  </r>
  <r>
    <x v="214"/>
    <x v="0"/>
    <x v="0"/>
    <x v="4"/>
    <x v="7"/>
    <n v="9998857.2200000007"/>
  </r>
  <r>
    <x v="214"/>
    <x v="0"/>
    <x v="0"/>
    <x v="4"/>
    <x v="8"/>
    <n v="2999947.4"/>
  </r>
  <r>
    <x v="214"/>
    <x v="0"/>
    <x v="0"/>
    <x v="4"/>
    <x v="9"/>
    <n v="20457137.359999999"/>
  </r>
  <r>
    <x v="214"/>
    <x v="0"/>
    <x v="0"/>
    <x v="4"/>
    <x v="10"/>
    <n v="5183239.3499999996"/>
  </r>
  <r>
    <x v="214"/>
    <x v="0"/>
    <x v="0"/>
    <x v="4"/>
    <x v="11"/>
    <n v="257927.18"/>
  </r>
  <r>
    <x v="214"/>
    <x v="0"/>
    <x v="0"/>
    <x v="4"/>
    <x v="12"/>
    <n v="42748.53"/>
  </r>
  <r>
    <x v="214"/>
    <x v="0"/>
    <x v="0"/>
    <x v="4"/>
    <x v="13"/>
    <n v="644988.65"/>
  </r>
  <r>
    <x v="214"/>
    <x v="0"/>
    <x v="0"/>
    <x v="4"/>
    <x v="14"/>
    <n v="1035630.92"/>
  </r>
  <r>
    <x v="214"/>
    <x v="0"/>
    <x v="0"/>
    <x v="4"/>
    <x v="15"/>
    <n v="15585572.779999999"/>
  </r>
  <r>
    <x v="214"/>
    <x v="0"/>
    <x v="0"/>
    <x v="4"/>
    <x v="16"/>
    <n v="9795054.6500000004"/>
  </r>
  <r>
    <x v="214"/>
    <x v="0"/>
    <x v="0"/>
    <x v="5"/>
    <x v="18"/>
    <n v="3979333.57"/>
  </r>
  <r>
    <x v="214"/>
    <x v="0"/>
    <x v="0"/>
    <x v="5"/>
    <x v="19"/>
    <n v="541273.98"/>
  </r>
  <r>
    <x v="214"/>
    <x v="0"/>
    <x v="0"/>
    <x v="5"/>
    <x v="20"/>
    <n v="2399235.2599999998"/>
  </r>
  <r>
    <x v="214"/>
    <x v="0"/>
    <x v="0"/>
    <x v="5"/>
    <x v="21"/>
    <n v="1125432.8999999999"/>
  </r>
  <r>
    <x v="214"/>
    <x v="0"/>
    <x v="0"/>
    <x v="5"/>
    <x v="22"/>
    <n v="635910.01"/>
  </r>
  <r>
    <x v="214"/>
    <x v="0"/>
    <x v="0"/>
    <x v="6"/>
    <x v="23"/>
    <n v="141541.49"/>
  </r>
  <r>
    <x v="214"/>
    <x v="0"/>
    <x v="0"/>
    <x v="6"/>
    <x v="25"/>
    <n v="1599806.01"/>
  </r>
  <r>
    <x v="214"/>
    <x v="0"/>
    <x v="0"/>
    <x v="6"/>
    <x v="49"/>
    <n v="4870"/>
  </r>
  <r>
    <x v="214"/>
    <x v="0"/>
    <x v="0"/>
    <x v="6"/>
    <x v="57"/>
    <n v="494287.5"/>
  </r>
  <r>
    <x v="214"/>
    <x v="0"/>
    <x v="0"/>
    <x v="6"/>
    <x v="26"/>
    <n v="234544.07"/>
  </r>
  <r>
    <x v="214"/>
    <x v="0"/>
    <x v="0"/>
    <x v="6"/>
    <x v="27"/>
    <n v="1410430.78"/>
  </r>
  <r>
    <x v="214"/>
    <x v="0"/>
    <x v="0"/>
    <x v="6"/>
    <x v="28"/>
    <n v="236476.07"/>
  </r>
  <r>
    <x v="214"/>
    <x v="0"/>
    <x v="0"/>
    <x v="6"/>
    <x v="29"/>
    <n v="96931.46"/>
  </r>
  <r>
    <x v="214"/>
    <x v="0"/>
    <x v="0"/>
    <x v="6"/>
    <x v="50"/>
    <n v="62.5"/>
  </r>
  <r>
    <x v="214"/>
    <x v="0"/>
    <x v="0"/>
    <x v="6"/>
    <x v="30"/>
    <n v="437004.51"/>
  </r>
  <r>
    <x v="214"/>
    <x v="0"/>
    <x v="0"/>
    <x v="6"/>
    <x v="32"/>
    <n v="28946.78"/>
  </r>
  <r>
    <x v="214"/>
    <x v="0"/>
    <x v="0"/>
    <x v="6"/>
    <x v="33"/>
    <n v="423890.74"/>
  </r>
  <r>
    <x v="214"/>
    <x v="0"/>
    <x v="0"/>
    <x v="6"/>
    <x v="34"/>
    <n v="264308.65000000002"/>
  </r>
  <r>
    <x v="214"/>
    <x v="0"/>
    <x v="0"/>
    <x v="6"/>
    <x v="35"/>
    <n v="960870.79"/>
  </r>
  <r>
    <x v="214"/>
    <x v="0"/>
    <x v="0"/>
    <x v="6"/>
    <x v="36"/>
    <n v="37831.300000000003"/>
  </r>
  <r>
    <x v="214"/>
    <x v="0"/>
    <x v="0"/>
    <x v="6"/>
    <x v="58"/>
    <n v="23563.07"/>
  </r>
  <r>
    <x v="214"/>
    <x v="0"/>
    <x v="0"/>
    <x v="6"/>
    <x v="59"/>
    <n v="286249.15999999997"/>
  </r>
  <r>
    <x v="214"/>
    <x v="0"/>
    <x v="0"/>
    <x v="6"/>
    <x v="51"/>
    <n v="368714.39"/>
  </r>
  <r>
    <x v="214"/>
    <x v="0"/>
    <x v="0"/>
    <x v="6"/>
    <x v="66"/>
    <n v="1235.26"/>
  </r>
  <r>
    <x v="214"/>
    <x v="0"/>
    <x v="0"/>
    <x v="6"/>
    <x v="67"/>
    <n v="8832325.2100000009"/>
  </r>
  <r>
    <x v="214"/>
    <x v="0"/>
    <x v="0"/>
    <x v="6"/>
    <x v="37"/>
    <n v="2027252"/>
  </r>
  <r>
    <x v="214"/>
    <x v="0"/>
    <x v="0"/>
    <x v="6"/>
    <x v="38"/>
    <n v="2157974.0499999998"/>
  </r>
  <r>
    <x v="214"/>
    <x v="0"/>
    <x v="0"/>
    <x v="6"/>
    <x v="39"/>
    <n v="6717"/>
  </r>
  <r>
    <x v="214"/>
    <x v="0"/>
    <x v="0"/>
    <x v="6"/>
    <x v="40"/>
    <n v="223759.57"/>
  </r>
  <r>
    <x v="214"/>
    <x v="0"/>
    <x v="0"/>
    <x v="6"/>
    <x v="41"/>
    <n v="2665258.2999999998"/>
  </r>
  <r>
    <x v="214"/>
    <x v="0"/>
    <x v="0"/>
    <x v="6"/>
    <x v="42"/>
    <n v="2715723.73"/>
  </r>
  <r>
    <x v="214"/>
    <x v="0"/>
    <x v="0"/>
    <x v="6"/>
    <x v="43"/>
    <n v="453324.75"/>
  </r>
  <r>
    <x v="214"/>
    <x v="0"/>
    <x v="0"/>
    <x v="6"/>
    <x v="44"/>
    <n v="601.20000000000005"/>
  </r>
  <r>
    <x v="214"/>
    <x v="0"/>
    <x v="0"/>
    <x v="6"/>
    <x v="60"/>
    <n v="770236.16"/>
  </r>
  <r>
    <x v="214"/>
    <x v="0"/>
    <x v="0"/>
    <x v="6"/>
    <x v="45"/>
    <n v="2057903.71"/>
  </r>
  <r>
    <x v="214"/>
    <x v="0"/>
    <x v="0"/>
    <x v="6"/>
    <x v="70"/>
    <n v="65.88"/>
  </r>
  <r>
    <x v="214"/>
    <x v="0"/>
    <x v="0"/>
    <x v="6"/>
    <x v="46"/>
    <n v="161426.66"/>
  </r>
  <r>
    <x v="214"/>
    <x v="0"/>
    <x v="0"/>
    <x v="6"/>
    <x v="81"/>
    <n v="31598.98"/>
  </r>
  <r>
    <x v="214"/>
    <x v="0"/>
    <x v="0"/>
    <x v="7"/>
    <x v="43"/>
    <n v="221174.31"/>
  </r>
  <r>
    <x v="214"/>
    <x v="0"/>
    <x v="0"/>
    <x v="8"/>
    <x v="62"/>
    <n v="22724.99"/>
  </r>
  <r>
    <x v="214"/>
    <x v="0"/>
    <x v="0"/>
    <x v="8"/>
    <x v="63"/>
    <n v="322086.96999999997"/>
  </r>
  <r>
    <x v="214"/>
    <x v="0"/>
    <x v="0"/>
    <x v="8"/>
    <x v="47"/>
    <n v="16891.2"/>
  </r>
  <r>
    <x v="214"/>
    <x v="0"/>
    <x v="0"/>
    <x v="8"/>
    <x v="64"/>
    <n v="46423.58"/>
  </r>
  <r>
    <x v="214"/>
    <x v="0"/>
    <x v="0"/>
    <x v="8"/>
    <x v="48"/>
    <n v="233826.68"/>
  </r>
  <r>
    <x v="214"/>
    <x v="0"/>
    <x v="1"/>
    <x v="0"/>
    <x v="0"/>
    <n v="1350247.17"/>
  </r>
  <r>
    <x v="214"/>
    <x v="0"/>
    <x v="1"/>
    <x v="2"/>
    <x v="1"/>
    <n v="1832021.05"/>
  </r>
  <r>
    <x v="214"/>
    <x v="0"/>
    <x v="1"/>
    <x v="2"/>
    <x v="2"/>
    <n v="1094187.4099999999"/>
  </r>
  <r>
    <x v="214"/>
    <x v="0"/>
    <x v="1"/>
    <x v="2"/>
    <x v="3"/>
    <n v="505529.17"/>
  </r>
  <r>
    <x v="214"/>
    <x v="0"/>
    <x v="1"/>
    <x v="2"/>
    <x v="4"/>
    <n v="18119876.68"/>
  </r>
  <r>
    <x v="214"/>
    <x v="0"/>
    <x v="1"/>
    <x v="2"/>
    <x v="5"/>
    <n v="150015.44"/>
  </r>
  <r>
    <x v="214"/>
    <x v="0"/>
    <x v="1"/>
    <x v="3"/>
    <x v="1"/>
    <n v="5355305.1399999997"/>
  </r>
  <r>
    <x v="214"/>
    <x v="0"/>
    <x v="1"/>
    <x v="3"/>
    <x v="2"/>
    <n v="157892.14000000001"/>
  </r>
  <r>
    <x v="214"/>
    <x v="0"/>
    <x v="1"/>
    <x v="3"/>
    <x v="3"/>
    <n v="167728.71"/>
  </r>
  <r>
    <x v="214"/>
    <x v="0"/>
    <x v="1"/>
    <x v="3"/>
    <x v="4"/>
    <n v="1476734.17"/>
  </r>
  <r>
    <x v="214"/>
    <x v="0"/>
    <x v="1"/>
    <x v="3"/>
    <x v="5"/>
    <n v="18160.95"/>
  </r>
  <r>
    <x v="214"/>
    <x v="0"/>
    <x v="1"/>
    <x v="4"/>
    <x v="6"/>
    <n v="1560.11"/>
  </r>
  <r>
    <x v="214"/>
    <x v="0"/>
    <x v="1"/>
    <x v="4"/>
    <x v="55"/>
    <n v="0.15"/>
  </r>
  <r>
    <x v="214"/>
    <x v="0"/>
    <x v="1"/>
    <x v="4"/>
    <x v="7"/>
    <n v="1644449.16"/>
  </r>
  <r>
    <x v="214"/>
    <x v="0"/>
    <x v="1"/>
    <x v="4"/>
    <x v="8"/>
    <n v="533092.41"/>
  </r>
  <r>
    <x v="214"/>
    <x v="0"/>
    <x v="1"/>
    <x v="4"/>
    <x v="9"/>
    <n v="3292371.69"/>
  </r>
  <r>
    <x v="214"/>
    <x v="0"/>
    <x v="1"/>
    <x v="4"/>
    <x v="10"/>
    <n v="720358.6"/>
  </r>
  <r>
    <x v="214"/>
    <x v="0"/>
    <x v="1"/>
    <x v="4"/>
    <x v="11"/>
    <n v="32388.15"/>
  </r>
  <r>
    <x v="214"/>
    <x v="0"/>
    <x v="1"/>
    <x v="4"/>
    <x v="12"/>
    <n v="5329.74"/>
  </r>
  <r>
    <x v="214"/>
    <x v="0"/>
    <x v="1"/>
    <x v="4"/>
    <x v="13"/>
    <n v="58281.47"/>
  </r>
  <r>
    <x v="214"/>
    <x v="0"/>
    <x v="1"/>
    <x v="4"/>
    <x v="14"/>
    <n v="195954.8"/>
  </r>
  <r>
    <x v="214"/>
    <x v="0"/>
    <x v="1"/>
    <x v="4"/>
    <x v="15"/>
    <n v="295908.62"/>
  </r>
  <r>
    <x v="214"/>
    <x v="0"/>
    <x v="1"/>
    <x v="4"/>
    <x v="16"/>
    <n v="1638025.27"/>
  </r>
  <r>
    <x v="214"/>
    <x v="0"/>
    <x v="1"/>
    <x v="5"/>
    <x v="18"/>
    <n v="785656.19"/>
  </r>
  <r>
    <x v="214"/>
    <x v="0"/>
    <x v="1"/>
    <x v="5"/>
    <x v="21"/>
    <n v="31620.2"/>
  </r>
  <r>
    <x v="214"/>
    <x v="0"/>
    <x v="1"/>
    <x v="5"/>
    <x v="22"/>
    <n v="46771.37"/>
  </r>
  <r>
    <x v="214"/>
    <x v="0"/>
    <x v="1"/>
    <x v="6"/>
    <x v="23"/>
    <n v="399"/>
  </r>
  <r>
    <x v="214"/>
    <x v="0"/>
    <x v="1"/>
    <x v="6"/>
    <x v="24"/>
    <n v="208260.94"/>
  </r>
  <r>
    <x v="214"/>
    <x v="0"/>
    <x v="1"/>
    <x v="6"/>
    <x v="25"/>
    <n v="466144.1"/>
  </r>
  <r>
    <x v="214"/>
    <x v="0"/>
    <x v="1"/>
    <x v="6"/>
    <x v="57"/>
    <n v="239472.06"/>
  </r>
  <r>
    <x v="214"/>
    <x v="0"/>
    <x v="1"/>
    <x v="6"/>
    <x v="26"/>
    <n v="4534.1000000000004"/>
  </r>
  <r>
    <x v="214"/>
    <x v="0"/>
    <x v="1"/>
    <x v="6"/>
    <x v="27"/>
    <n v="775480.92"/>
  </r>
  <r>
    <x v="214"/>
    <x v="0"/>
    <x v="1"/>
    <x v="6"/>
    <x v="30"/>
    <n v="51498.86"/>
  </r>
  <r>
    <x v="214"/>
    <x v="0"/>
    <x v="1"/>
    <x v="6"/>
    <x v="34"/>
    <n v="235.27"/>
  </r>
  <r>
    <x v="214"/>
    <x v="0"/>
    <x v="1"/>
    <x v="6"/>
    <x v="35"/>
    <n v="451905.49"/>
  </r>
  <r>
    <x v="214"/>
    <x v="0"/>
    <x v="1"/>
    <x v="6"/>
    <x v="36"/>
    <n v="171985.53"/>
  </r>
  <r>
    <x v="214"/>
    <x v="0"/>
    <x v="1"/>
    <x v="6"/>
    <x v="59"/>
    <n v="54587.44"/>
  </r>
  <r>
    <x v="214"/>
    <x v="0"/>
    <x v="1"/>
    <x v="6"/>
    <x v="67"/>
    <n v="2429"/>
  </r>
  <r>
    <x v="214"/>
    <x v="0"/>
    <x v="1"/>
    <x v="6"/>
    <x v="38"/>
    <n v="2030909.63"/>
  </r>
  <r>
    <x v="214"/>
    <x v="0"/>
    <x v="1"/>
    <x v="6"/>
    <x v="39"/>
    <n v="1539"/>
  </r>
  <r>
    <x v="214"/>
    <x v="0"/>
    <x v="1"/>
    <x v="6"/>
    <x v="40"/>
    <n v="10283.030000000001"/>
  </r>
  <r>
    <x v="214"/>
    <x v="0"/>
    <x v="1"/>
    <x v="6"/>
    <x v="41"/>
    <n v="11318"/>
  </r>
  <r>
    <x v="214"/>
    <x v="0"/>
    <x v="1"/>
    <x v="6"/>
    <x v="43"/>
    <n v="145608.13"/>
  </r>
  <r>
    <x v="214"/>
    <x v="0"/>
    <x v="1"/>
    <x v="6"/>
    <x v="46"/>
    <n v="22663.85"/>
  </r>
  <r>
    <x v="214"/>
    <x v="0"/>
    <x v="1"/>
    <x v="7"/>
    <x v="43"/>
    <n v="10829.18"/>
  </r>
  <r>
    <x v="214"/>
    <x v="0"/>
    <x v="1"/>
    <x v="8"/>
    <x v="48"/>
    <n v="40476.44"/>
  </r>
  <r>
    <x v="215"/>
    <x v="0"/>
    <x v="0"/>
    <x v="0"/>
    <x v="0"/>
    <n v="24435.03"/>
  </r>
  <r>
    <x v="215"/>
    <x v="0"/>
    <x v="0"/>
    <x v="1"/>
    <x v="0"/>
    <n v="-1008046.11"/>
  </r>
  <r>
    <x v="215"/>
    <x v="0"/>
    <x v="0"/>
    <x v="2"/>
    <x v="1"/>
    <n v="51695309.979999997"/>
  </r>
  <r>
    <x v="215"/>
    <x v="0"/>
    <x v="0"/>
    <x v="2"/>
    <x v="2"/>
    <n v="242735.56"/>
  </r>
  <r>
    <x v="215"/>
    <x v="0"/>
    <x v="0"/>
    <x v="2"/>
    <x v="3"/>
    <n v="279327.78000000003"/>
  </r>
  <r>
    <x v="215"/>
    <x v="0"/>
    <x v="0"/>
    <x v="2"/>
    <x v="4"/>
    <n v="1166275.03"/>
  </r>
  <r>
    <x v="215"/>
    <x v="0"/>
    <x v="0"/>
    <x v="2"/>
    <x v="5"/>
    <n v="38585.25"/>
  </r>
  <r>
    <x v="215"/>
    <x v="0"/>
    <x v="0"/>
    <x v="2"/>
    <x v="54"/>
    <n v="231210"/>
  </r>
  <r>
    <x v="215"/>
    <x v="0"/>
    <x v="0"/>
    <x v="3"/>
    <x v="1"/>
    <n v="17004636.260000002"/>
  </r>
  <r>
    <x v="215"/>
    <x v="0"/>
    <x v="0"/>
    <x v="3"/>
    <x v="2"/>
    <n v="279788.84000000003"/>
  </r>
  <r>
    <x v="215"/>
    <x v="0"/>
    <x v="0"/>
    <x v="3"/>
    <x v="3"/>
    <n v="444478.78"/>
  </r>
  <r>
    <x v="215"/>
    <x v="0"/>
    <x v="0"/>
    <x v="3"/>
    <x v="4"/>
    <n v="2700"/>
  </r>
  <r>
    <x v="215"/>
    <x v="0"/>
    <x v="0"/>
    <x v="3"/>
    <x v="5"/>
    <n v="73986.080000000002"/>
  </r>
  <r>
    <x v="215"/>
    <x v="0"/>
    <x v="0"/>
    <x v="4"/>
    <x v="6"/>
    <n v="20056.04"/>
  </r>
  <r>
    <x v="215"/>
    <x v="0"/>
    <x v="0"/>
    <x v="4"/>
    <x v="55"/>
    <n v="14572.44"/>
  </r>
  <r>
    <x v="215"/>
    <x v="0"/>
    <x v="0"/>
    <x v="4"/>
    <x v="7"/>
    <n v="4388797.5"/>
  </r>
  <r>
    <x v="215"/>
    <x v="0"/>
    <x v="0"/>
    <x v="4"/>
    <x v="8"/>
    <n v="1523864.49"/>
  </r>
  <r>
    <x v="215"/>
    <x v="0"/>
    <x v="0"/>
    <x v="4"/>
    <x v="9"/>
    <n v="9099642.6300000008"/>
  </r>
  <r>
    <x v="215"/>
    <x v="0"/>
    <x v="0"/>
    <x v="4"/>
    <x v="10"/>
    <n v="2524099.5099999998"/>
  </r>
  <r>
    <x v="215"/>
    <x v="0"/>
    <x v="0"/>
    <x v="4"/>
    <x v="11"/>
    <n v="52638.63"/>
  </r>
  <r>
    <x v="215"/>
    <x v="0"/>
    <x v="0"/>
    <x v="4"/>
    <x v="12"/>
    <n v="19866.37"/>
  </r>
  <r>
    <x v="215"/>
    <x v="0"/>
    <x v="0"/>
    <x v="4"/>
    <x v="13"/>
    <n v="218733.75"/>
  </r>
  <r>
    <x v="215"/>
    <x v="0"/>
    <x v="0"/>
    <x v="4"/>
    <x v="14"/>
    <n v="375340.66"/>
  </r>
  <r>
    <x v="215"/>
    <x v="0"/>
    <x v="0"/>
    <x v="4"/>
    <x v="15"/>
    <n v="4647568.0199999996"/>
  </r>
  <r>
    <x v="215"/>
    <x v="0"/>
    <x v="0"/>
    <x v="4"/>
    <x v="16"/>
    <n v="4285092.8099999996"/>
  </r>
  <r>
    <x v="215"/>
    <x v="0"/>
    <x v="0"/>
    <x v="4"/>
    <x v="17"/>
    <n v="208718.59"/>
  </r>
  <r>
    <x v="215"/>
    <x v="0"/>
    <x v="0"/>
    <x v="4"/>
    <x v="56"/>
    <n v="126091.7"/>
  </r>
  <r>
    <x v="215"/>
    <x v="0"/>
    <x v="0"/>
    <x v="5"/>
    <x v="18"/>
    <n v="1768602.72"/>
  </r>
  <r>
    <x v="215"/>
    <x v="0"/>
    <x v="0"/>
    <x v="5"/>
    <x v="19"/>
    <n v="327665.51"/>
  </r>
  <r>
    <x v="215"/>
    <x v="0"/>
    <x v="0"/>
    <x v="5"/>
    <x v="20"/>
    <n v="1101914.96"/>
  </r>
  <r>
    <x v="215"/>
    <x v="0"/>
    <x v="0"/>
    <x v="5"/>
    <x v="21"/>
    <n v="839138.43"/>
  </r>
  <r>
    <x v="215"/>
    <x v="0"/>
    <x v="0"/>
    <x v="5"/>
    <x v="22"/>
    <n v="52903.57"/>
  </r>
  <r>
    <x v="215"/>
    <x v="0"/>
    <x v="0"/>
    <x v="6"/>
    <x v="24"/>
    <n v="12126.39"/>
  </r>
  <r>
    <x v="215"/>
    <x v="0"/>
    <x v="0"/>
    <x v="6"/>
    <x v="25"/>
    <n v="1229188.1100000001"/>
  </r>
  <r>
    <x v="215"/>
    <x v="0"/>
    <x v="0"/>
    <x v="6"/>
    <x v="49"/>
    <n v="802006.02"/>
  </r>
  <r>
    <x v="215"/>
    <x v="0"/>
    <x v="0"/>
    <x v="6"/>
    <x v="26"/>
    <n v="146466.03"/>
  </r>
  <r>
    <x v="215"/>
    <x v="0"/>
    <x v="0"/>
    <x v="6"/>
    <x v="27"/>
    <n v="312296.96999999997"/>
  </r>
  <r>
    <x v="215"/>
    <x v="0"/>
    <x v="0"/>
    <x v="6"/>
    <x v="28"/>
    <n v="109771.64"/>
  </r>
  <r>
    <x v="215"/>
    <x v="0"/>
    <x v="0"/>
    <x v="6"/>
    <x v="29"/>
    <n v="44817.38"/>
  </r>
  <r>
    <x v="215"/>
    <x v="0"/>
    <x v="0"/>
    <x v="6"/>
    <x v="30"/>
    <n v="440996.65"/>
  </r>
  <r>
    <x v="215"/>
    <x v="0"/>
    <x v="0"/>
    <x v="6"/>
    <x v="32"/>
    <n v="459894.02"/>
  </r>
  <r>
    <x v="215"/>
    <x v="0"/>
    <x v="0"/>
    <x v="6"/>
    <x v="33"/>
    <n v="226732.57"/>
  </r>
  <r>
    <x v="215"/>
    <x v="0"/>
    <x v="0"/>
    <x v="6"/>
    <x v="34"/>
    <n v="134325.24"/>
  </r>
  <r>
    <x v="215"/>
    <x v="0"/>
    <x v="0"/>
    <x v="6"/>
    <x v="35"/>
    <n v="498388.15"/>
  </r>
  <r>
    <x v="215"/>
    <x v="0"/>
    <x v="0"/>
    <x v="6"/>
    <x v="36"/>
    <n v="8684.82"/>
  </r>
  <r>
    <x v="215"/>
    <x v="0"/>
    <x v="0"/>
    <x v="6"/>
    <x v="58"/>
    <n v="4000"/>
  </r>
  <r>
    <x v="215"/>
    <x v="0"/>
    <x v="0"/>
    <x v="6"/>
    <x v="59"/>
    <n v="317171.8"/>
  </r>
  <r>
    <x v="215"/>
    <x v="0"/>
    <x v="0"/>
    <x v="6"/>
    <x v="51"/>
    <n v="721569.78"/>
  </r>
  <r>
    <x v="215"/>
    <x v="0"/>
    <x v="0"/>
    <x v="6"/>
    <x v="67"/>
    <n v="2233.8000000000002"/>
  </r>
  <r>
    <x v="215"/>
    <x v="0"/>
    <x v="0"/>
    <x v="6"/>
    <x v="37"/>
    <n v="915713.98"/>
  </r>
  <r>
    <x v="215"/>
    <x v="0"/>
    <x v="0"/>
    <x v="6"/>
    <x v="38"/>
    <n v="490916.72"/>
  </r>
  <r>
    <x v="215"/>
    <x v="0"/>
    <x v="0"/>
    <x v="6"/>
    <x v="39"/>
    <n v="1589"/>
  </r>
  <r>
    <x v="215"/>
    <x v="0"/>
    <x v="0"/>
    <x v="6"/>
    <x v="40"/>
    <n v="60268.45"/>
  </r>
  <r>
    <x v="215"/>
    <x v="0"/>
    <x v="0"/>
    <x v="6"/>
    <x v="41"/>
    <n v="1198517.1599999999"/>
  </r>
  <r>
    <x v="215"/>
    <x v="0"/>
    <x v="0"/>
    <x v="6"/>
    <x v="42"/>
    <n v="940528.96"/>
  </r>
  <r>
    <x v="215"/>
    <x v="0"/>
    <x v="0"/>
    <x v="6"/>
    <x v="43"/>
    <n v="1307.3599999999999"/>
  </r>
  <r>
    <x v="215"/>
    <x v="0"/>
    <x v="0"/>
    <x v="6"/>
    <x v="44"/>
    <n v="412557.68"/>
  </r>
  <r>
    <x v="215"/>
    <x v="0"/>
    <x v="0"/>
    <x v="6"/>
    <x v="60"/>
    <n v="243487.93"/>
  </r>
  <r>
    <x v="215"/>
    <x v="0"/>
    <x v="0"/>
    <x v="6"/>
    <x v="45"/>
    <n v="804868.13"/>
  </r>
  <r>
    <x v="215"/>
    <x v="0"/>
    <x v="0"/>
    <x v="6"/>
    <x v="71"/>
    <n v="13014.82"/>
  </r>
  <r>
    <x v="215"/>
    <x v="0"/>
    <x v="0"/>
    <x v="6"/>
    <x v="46"/>
    <n v="67373.789999999994"/>
  </r>
  <r>
    <x v="215"/>
    <x v="0"/>
    <x v="0"/>
    <x v="7"/>
    <x v="43"/>
    <n v="71627.570000000007"/>
  </r>
  <r>
    <x v="215"/>
    <x v="0"/>
    <x v="0"/>
    <x v="8"/>
    <x v="72"/>
    <n v="1375662.06"/>
  </r>
  <r>
    <x v="215"/>
    <x v="0"/>
    <x v="0"/>
    <x v="8"/>
    <x v="61"/>
    <n v="11656.1"/>
  </r>
  <r>
    <x v="215"/>
    <x v="0"/>
    <x v="0"/>
    <x v="8"/>
    <x v="62"/>
    <n v="1684.04"/>
  </r>
  <r>
    <x v="215"/>
    <x v="0"/>
    <x v="0"/>
    <x v="8"/>
    <x v="63"/>
    <n v="142694.01999999999"/>
  </r>
  <r>
    <x v="215"/>
    <x v="0"/>
    <x v="0"/>
    <x v="8"/>
    <x v="47"/>
    <n v="29257.33"/>
  </r>
  <r>
    <x v="215"/>
    <x v="0"/>
    <x v="0"/>
    <x v="8"/>
    <x v="64"/>
    <n v="292855.09999999998"/>
  </r>
  <r>
    <x v="215"/>
    <x v="0"/>
    <x v="0"/>
    <x v="8"/>
    <x v="48"/>
    <n v="264920.15999999997"/>
  </r>
  <r>
    <x v="215"/>
    <x v="0"/>
    <x v="1"/>
    <x v="0"/>
    <x v="0"/>
    <n v="983611.08"/>
  </r>
  <r>
    <x v="215"/>
    <x v="0"/>
    <x v="1"/>
    <x v="2"/>
    <x v="1"/>
    <n v="2669305.63"/>
  </r>
  <r>
    <x v="215"/>
    <x v="0"/>
    <x v="1"/>
    <x v="2"/>
    <x v="2"/>
    <n v="636836.55000000005"/>
  </r>
  <r>
    <x v="215"/>
    <x v="0"/>
    <x v="1"/>
    <x v="2"/>
    <x v="3"/>
    <n v="295288.89"/>
  </r>
  <r>
    <x v="215"/>
    <x v="0"/>
    <x v="1"/>
    <x v="2"/>
    <x v="4"/>
    <n v="2933900.63"/>
  </r>
  <r>
    <x v="215"/>
    <x v="0"/>
    <x v="1"/>
    <x v="2"/>
    <x v="5"/>
    <n v="373320.4"/>
  </r>
  <r>
    <x v="215"/>
    <x v="0"/>
    <x v="1"/>
    <x v="3"/>
    <x v="1"/>
    <n v="2859033.83"/>
  </r>
  <r>
    <x v="215"/>
    <x v="0"/>
    <x v="1"/>
    <x v="3"/>
    <x v="2"/>
    <n v="272404.38"/>
  </r>
  <r>
    <x v="215"/>
    <x v="0"/>
    <x v="1"/>
    <x v="3"/>
    <x v="3"/>
    <n v="284932.52"/>
  </r>
  <r>
    <x v="215"/>
    <x v="0"/>
    <x v="1"/>
    <x v="3"/>
    <x v="4"/>
    <n v="537705.97"/>
  </r>
  <r>
    <x v="215"/>
    <x v="0"/>
    <x v="1"/>
    <x v="3"/>
    <x v="5"/>
    <n v="102933.75"/>
  </r>
  <r>
    <x v="215"/>
    <x v="0"/>
    <x v="1"/>
    <x v="4"/>
    <x v="6"/>
    <n v="46.63"/>
  </r>
  <r>
    <x v="215"/>
    <x v="0"/>
    <x v="1"/>
    <x v="4"/>
    <x v="55"/>
    <n v="412.53"/>
  </r>
  <r>
    <x v="215"/>
    <x v="0"/>
    <x v="1"/>
    <x v="4"/>
    <x v="7"/>
    <n v="64845.599999999999"/>
  </r>
  <r>
    <x v="215"/>
    <x v="0"/>
    <x v="1"/>
    <x v="4"/>
    <x v="8"/>
    <n v="114091.01"/>
  </r>
  <r>
    <x v="215"/>
    <x v="0"/>
    <x v="1"/>
    <x v="4"/>
    <x v="9"/>
    <n v="57827.21"/>
  </r>
  <r>
    <x v="215"/>
    <x v="0"/>
    <x v="1"/>
    <x v="4"/>
    <x v="10"/>
    <n v="156838.84"/>
  </r>
  <r>
    <x v="215"/>
    <x v="0"/>
    <x v="1"/>
    <x v="4"/>
    <x v="13"/>
    <n v="1177.3900000000001"/>
  </r>
  <r>
    <x v="215"/>
    <x v="0"/>
    <x v="1"/>
    <x v="4"/>
    <x v="14"/>
    <n v="28835.52"/>
  </r>
  <r>
    <x v="215"/>
    <x v="0"/>
    <x v="1"/>
    <x v="4"/>
    <x v="15"/>
    <n v="1714345.82"/>
  </r>
  <r>
    <x v="215"/>
    <x v="0"/>
    <x v="1"/>
    <x v="4"/>
    <x v="16"/>
    <n v="1170373.3899999999"/>
  </r>
  <r>
    <x v="215"/>
    <x v="0"/>
    <x v="1"/>
    <x v="4"/>
    <x v="17"/>
    <n v="774.09"/>
  </r>
  <r>
    <x v="215"/>
    <x v="0"/>
    <x v="1"/>
    <x v="4"/>
    <x v="56"/>
    <n v="5027.58"/>
  </r>
  <r>
    <x v="215"/>
    <x v="0"/>
    <x v="1"/>
    <x v="5"/>
    <x v="18"/>
    <n v="133866.68"/>
  </r>
  <r>
    <x v="215"/>
    <x v="0"/>
    <x v="1"/>
    <x v="5"/>
    <x v="19"/>
    <n v="6093.29"/>
  </r>
  <r>
    <x v="215"/>
    <x v="0"/>
    <x v="1"/>
    <x v="5"/>
    <x v="22"/>
    <n v="98617.48"/>
  </r>
  <r>
    <x v="215"/>
    <x v="0"/>
    <x v="1"/>
    <x v="6"/>
    <x v="25"/>
    <n v="-64.8"/>
  </r>
  <r>
    <x v="215"/>
    <x v="0"/>
    <x v="1"/>
    <x v="6"/>
    <x v="26"/>
    <n v="14895.38"/>
  </r>
  <r>
    <x v="215"/>
    <x v="0"/>
    <x v="1"/>
    <x v="6"/>
    <x v="27"/>
    <n v="125920.14"/>
  </r>
  <r>
    <x v="215"/>
    <x v="0"/>
    <x v="1"/>
    <x v="6"/>
    <x v="30"/>
    <n v="176904.16"/>
  </r>
  <r>
    <x v="215"/>
    <x v="0"/>
    <x v="1"/>
    <x v="6"/>
    <x v="32"/>
    <n v="2814.4"/>
  </r>
  <r>
    <x v="215"/>
    <x v="0"/>
    <x v="1"/>
    <x v="6"/>
    <x v="59"/>
    <n v="3570.28"/>
  </r>
  <r>
    <x v="215"/>
    <x v="0"/>
    <x v="1"/>
    <x v="6"/>
    <x v="51"/>
    <n v="212826.08"/>
  </r>
  <r>
    <x v="215"/>
    <x v="0"/>
    <x v="1"/>
    <x v="6"/>
    <x v="67"/>
    <n v="28874.26"/>
  </r>
  <r>
    <x v="215"/>
    <x v="0"/>
    <x v="1"/>
    <x v="6"/>
    <x v="37"/>
    <n v="27286.02"/>
  </r>
  <r>
    <x v="215"/>
    <x v="0"/>
    <x v="1"/>
    <x v="6"/>
    <x v="38"/>
    <n v="14571.41"/>
  </r>
  <r>
    <x v="215"/>
    <x v="0"/>
    <x v="1"/>
    <x v="6"/>
    <x v="40"/>
    <n v="11020.12"/>
  </r>
  <r>
    <x v="215"/>
    <x v="0"/>
    <x v="1"/>
    <x v="6"/>
    <x v="42"/>
    <n v="12341.11"/>
  </r>
  <r>
    <x v="215"/>
    <x v="0"/>
    <x v="1"/>
    <x v="6"/>
    <x v="43"/>
    <n v="508.13"/>
  </r>
  <r>
    <x v="215"/>
    <x v="0"/>
    <x v="1"/>
    <x v="6"/>
    <x v="46"/>
    <n v="3110"/>
  </r>
  <r>
    <x v="215"/>
    <x v="0"/>
    <x v="1"/>
    <x v="7"/>
    <x v="43"/>
    <n v="10408.11"/>
  </r>
  <r>
    <x v="215"/>
    <x v="0"/>
    <x v="1"/>
    <x v="8"/>
    <x v="64"/>
    <n v="40247.26"/>
  </r>
  <r>
    <x v="215"/>
    <x v="0"/>
    <x v="1"/>
    <x v="8"/>
    <x v="48"/>
    <n v="6473.38"/>
  </r>
  <r>
    <x v="216"/>
    <x v="0"/>
    <x v="0"/>
    <x v="0"/>
    <x v="0"/>
    <n v="414647.1"/>
  </r>
  <r>
    <x v="216"/>
    <x v="0"/>
    <x v="0"/>
    <x v="1"/>
    <x v="0"/>
    <n v="-1632297.51"/>
  </r>
  <r>
    <x v="216"/>
    <x v="0"/>
    <x v="0"/>
    <x v="2"/>
    <x v="1"/>
    <n v="101559574.06"/>
  </r>
  <r>
    <x v="216"/>
    <x v="0"/>
    <x v="0"/>
    <x v="2"/>
    <x v="2"/>
    <n v="1479367.69"/>
  </r>
  <r>
    <x v="216"/>
    <x v="0"/>
    <x v="0"/>
    <x v="2"/>
    <x v="3"/>
    <n v="1438770.31"/>
  </r>
  <r>
    <x v="216"/>
    <x v="0"/>
    <x v="0"/>
    <x v="2"/>
    <x v="4"/>
    <n v="2533328.67"/>
  </r>
  <r>
    <x v="216"/>
    <x v="0"/>
    <x v="0"/>
    <x v="2"/>
    <x v="5"/>
    <n v="624673.80000000005"/>
  </r>
  <r>
    <x v="216"/>
    <x v="0"/>
    <x v="0"/>
    <x v="2"/>
    <x v="54"/>
    <n v="962441"/>
  </r>
  <r>
    <x v="216"/>
    <x v="0"/>
    <x v="0"/>
    <x v="3"/>
    <x v="1"/>
    <n v="29808874.600000001"/>
  </r>
  <r>
    <x v="216"/>
    <x v="0"/>
    <x v="0"/>
    <x v="3"/>
    <x v="2"/>
    <n v="397654.3"/>
  </r>
  <r>
    <x v="216"/>
    <x v="0"/>
    <x v="0"/>
    <x v="3"/>
    <x v="3"/>
    <n v="668379.03"/>
  </r>
  <r>
    <x v="216"/>
    <x v="0"/>
    <x v="0"/>
    <x v="3"/>
    <x v="4"/>
    <n v="6600"/>
  </r>
  <r>
    <x v="216"/>
    <x v="0"/>
    <x v="0"/>
    <x v="3"/>
    <x v="5"/>
    <n v="121419.93"/>
  </r>
  <r>
    <x v="216"/>
    <x v="0"/>
    <x v="0"/>
    <x v="4"/>
    <x v="6"/>
    <n v="65910.41"/>
  </r>
  <r>
    <x v="216"/>
    <x v="0"/>
    <x v="0"/>
    <x v="4"/>
    <x v="55"/>
    <n v="46722.57"/>
  </r>
  <r>
    <x v="216"/>
    <x v="0"/>
    <x v="0"/>
    <x v="4"/>
    <x v="7"/>
    <n v="8641159.7100000009"/>
  </r>
  <r>
    <x v="216"/>
    <x v="0"/>
    <x v="0"/>
    <x v="4"/>
    <x v="8"/>
    <n v="2417682.0699999998"/>
  </r>
  <r>
    <x v="216"/>
    <x v="0"/>
    <x v="0"/>
    <x v="4"/>
    <x v="9"/>
    <n v="17469523.149999999"/>
  </r>
  <r>
    <x v="216"/>
    <x v="0"/>
    <x v="0"/>
    <x v="4"/>
    <x v="10"/>
    <n v="4016351.13"/>
  </r>
  <r>
    <x v="216"/>
    <x v="0"/>
    <x v="0"/>
    <x v="4"/>
    <x v="11"/>
    <n v="485016.22"/>
  </r>
  <r>
    <x v="216"/>
    <x v="0"/>
    <x v="0"/>
    <x v="4"/>
    <x v="12"/>
    <n v="158377.95000000001"/>
  </r>
  <r>
    <x v="216"/>
    <x v="0"/>
    <x v="0"/>
    <x v="4"/>
    <x v="13"/>
    <n v="511722.7"/>
  </r>
  <r>
    <x v="216"/>
    <x v="0"/>
    <x v="0"/>
    <x v="4"/>
    <x v="14"/>
    <n v="906187.54"/>
  </r>
  <r>
    <x v="216"/>
    <x v="0"/>
    <x v="0"/>
    <x v="4"/>
    <x v="15"/>
    <n v="11498632.880000001"/>
  </r>
  <r>
    <x v="216"/>
    <x v="0"/>
    <x v="0"/>
    <x v="4"/>
    <x v="16"/>
    <n v="7951862.2999999998"/>
  </r>
  <r>
    <x v="216"/>
    <x v="0"/>
    <x v="0"/>
    <x v="5"/>
    <x v="18"/>
    <n v="5912775.4900000002"/>
  </r>
  <r>
    <x v="216"/>
    <x v="0"/>
    <x v="0"/>
    <x v="5"/>
    <x v="19"/>
    <n v="344411.96"/>
  </r>
  <r>
    <x v="216"/>
    <x v="0"/>
    <x v="0"/>
    <x v="5"/>
    <x v="20"/>
    <n v="1210243.23"/>
  </r>
  <r>
    <x v="216"/>
    <x v="0"/>
    <x v="0"/>
    <x v="5"/>
    <x v="21"/>
    <n v="397915.76"/>
  </r>
  <r>
    <x v="216"/>
    <x v="0"/>
    <x v="0"/>
    <x v="5"/>
    <x v="22"/>
    <n v="190796.67"/>
  </r>
  <r>
    <x v="216"/>
    <x v="0"/>
    <x v="0"/>
    <x v="6"/>
    <x v="23"/>
    <n v="62143.34"/>
  </r>
  <r>
    <x v="216"/>
    <x v="0"/>
    <x v="0"/>
    <x v="6"/>
    <x v="24"/>
    <n v="177390.37"/>
  </r>
  <r>
    <x v="216"/>
    <x v="0"/>
    <x v="0"/>
    <x v="6"/>
    <x v="25"/>
    <n v="233483.89"/>
  </r>
  <r>
    <x v="216"/>
    <x v="0"/>
    <x v="0"/>
    <x v="6"/>
    <x v="26"/>
    <n v="220573.32"/>
  </r>
  <r>
    <x v="216"/>
    <x v="0"/>
    <x v="0"/>
    <x v="6"/>
    <x v="27"/>
    <n v="5353706.43"/>
  </r>
  <r>
    <x v="216"/>
    <x v="0"/>
    <x v="0"/>
    <x v="6"/>
    <x v="28"/>
    <n v="96924.94"/>
  </r>
  <r>
    <x v="216"/>
    <x v="0"/>
    <x v="0"/>
    <x v="6"/>
    <x v="29"/>
    <n v="48086.25"/>
  </r>
  <r>
    <x v="216"/>
    <x v="0"/>
    <x v="0"/>
    <x v="6"/>
    <x v="30"/>
    <n v="484877.25"/>
  </r>
  <r>
    <x v="216"/>
    <x v="0"/>
    <x v="0"/>
    <x v="6"/>
    <x v="33"/>
    <n v="852781.08"/>
  </r>
  <r>
    <x v="216"/>
    <x v="0"/>
    <x v="0"/>
    <x v="6"/>
    <x v="35"/>
    <n v="769354.39"/>
  </r>
  <r>
    <x v="216"/>
    <x v="0"/>
    <x v="0"/>
    <x v="6"/>
    <x v="36"/>
    <n v="350100.1"/>
  </r>
  <r>
    <x v="216"/>
    <x v="0"/>
    <x v="0"/>
    <x v="6"/>
    <x v="58"/>
    <n v="24080"/>
  </r>
  <r>
    <x v="216"/>
    <x v="0"/>
    <x v="0"/>
    <x v="6"/>
    <x v="59"/>
    <n v="1145.6400000000001"/>
  </r>
  <r>
    <x v="216"/>
    <x v="0"/>
    <x v="0"/>
    <x v="6"/>
    <x v="67"/>
    <n v="33292.870000000003"/>
  </r>
  <r>
    <x v="216"/>
    <x v="0"/>
    <x v="0"/>
    <x v="6"/>
    <x v="37"/>
    <n v="1663109.45"/>
  </r>
  <r>
    <x v="216"/>
    <x v="0"/>
    <x v="0"/>
    <x v="6"/>
    <x v="38"/>
    <n v="1404244.53"/>
  </r>
  <r>
    <x v="216"/>
    <x v="0"/>
    <x v="0"/>
    <x v="6"/>
    <x v="39"/>
    <n v="3284.36"/>
  </r>
  <r>
    <x v="216"/>
    <x v="0"/>
    <x v="0"/>
    <x v="6"/>
    <x v="40"/>
    <n v="26278.44"/>
  </r>
  <r>
    <x v="216"/>
    <x v="0"/>
    <x v="0"/>
    <x v="6"/>
    <x v="41"/>
    <n v="3432221.04"/>
  </r>
  <r>
    <x v="216"/>
    <x v="0"/>
    <x v="0"/>
    <x v="6"/>
    <x v="60"/>
    <n v="521629.64"/>
  </r>
  <r>
    <x v="216"/>
    <x v="0"/>
    <x v="0"/>
    <x v="6"/>
    <x v="45"/>
    <n v="1597895.24"/>
  </r>
  <r>
    <x v="216"/>
    <x v="0"/>
    <x v="0"/>
    <x v="6"/>
    <x v="46"/>
    <n v="177352.4"/>
  </r>
  <r>
    <x v="216"/>
    <x v="0"/>
    <x v="0"/>
    <x v="6"/>
    <x v="81"/>
    <n v="544"/>
  </r>
  <r>
    <x v="216"/>
    <x v="0"/>
    <x v="0"/>
    <x v="7"/>
    <x v="43"/>
    <n v="74336.5"/>
  </r>
  <r>
    <x v="216"/>
    <x v="0"/>
    <x v="0"/>
    <x v="8"/>
    <x v="48"/>
    <n v="767299.39"/>
  </r>
  <r>
    <x v="216"/>
    <x v="0"/>
    <x v="1"/>
    <x v="0"/>
    <x v="0"/>
    <n v="1218517.2"/>
  </r>
  <r>
    <x v="216"/>
    <x v="0"/>
    <x v="1"/>
    <x v="1"/>
    <x v="0"/>
    <n v="-866.79"/>
  </r>
  <r>
    <x v="216"/>
    <x v="0"/>
    <x v="1"/>
    <x v="2"/>
    <x v="1"/>
    <n v="14818527.16"/>
  </r>
  <r>
    <x v="216"/>
    <x v="0"/>
    <x v="1"/>
    <x v="2"/>
    <x v="2"/>
    <n v="219985.1"/>
  </r>
  <r>
    <x v="216"/>
    <x v="0"/>
    <x v="1"/>
    <x v="2"/>
    <x v="3"/>
    <n v="1010382.81"/>
  </r>
  <r>
    <x v="216"/>
    <x v="0"/>
    <x v="1"/>
    <x v="2"/>
    <x v="80"/>
    <n v="245079.6"/>
  </r>
  <r>
    <x v="216"/>
    <x v="0"/>
    <x v="1"/>
    <x v="2"/>
    <x v="4"/>
    <n v="6623144.4299999997"/>
  </r>
  <r>
    <x v="216"/>
    <x v="0"/>
    <x v="1"/>
    <x v="2"/>
    <x v="5"/>
    <n v="533417.62"/>
  </r>
  <r>
    <x v="216"/>
    <x v="0"/>
    <x v="1"/>
    <x v="3"/>
    <x v="1"/>
    <n v="5485925.1600000001"/>
  </r>
  <r>
    <x v="216"/>
    <x v="0"/>
    <x v="1"/>
    <x v="3"/>
    <x v="2"/>
    <n v="824358.28"/>
  </r>
  <r>
    <x v="216"/>
    <x v="0"/>
    <x v="1"/>
    <x v="3"/>
    <x v="3"/>
    <n v="505756.29"/>
  </r>
  <r>
    <x v="216"/>
    <x v="0"/>
    <x v="1"/>
    <x v="3"/>
    <x v="4"/>
    <n v="849333.41"/>
  </r>
  <r>
    <x v="216"/>
    <x v="0"/>
    <x v="1"/>
    <x v="3"/>
    <x v="5"/>
    <n v="175937.16"/>
  </r>
  <r>
    <x v="216"/>
    <x v="0"/>
    <x v="1"/>
    <x v="4"/>
    <x v="6"/>
    <n v="9816.4"/>
  </r>
  <r>
    <x v="216"/>
    <x v="0"/>
    <x v="1"/>
    <x v="4"/>
    <x v="55"/>
    <n v="8045.41"/>
  </r>
  <r>
    <x v="216"/>
    <x v="0"/>
    <x v="1"/>
    <x v="4"/>
    <x v="7"/>
    <n v="1259312.67"/>
  </r>
  <r>
    <x v="216"/>
    <x v="0"/>
    <x v="1"/>
    <x v="4"/>
    <x v="8"/>
    <n v="506503.47"/>
  </r>
  <r>
    <x v="216"/>
    <x v="0"/>
    <x v="1"/>
    <x v="4"/>
    <x v="9"/>
    <n v="2552039.21"/>
  </r>
  <r>
    <x v="216"/>
    <x v="0"/>
    <x v="1"/>
    <x v="4"/>
    <x v="10"/>
    <n v="810340.21"/>
  </r>
  <r>
    <x v="216"/>
    <x v="0"/>
    <x v="1"/>
    <x v="4"/>
    <x v="11"/>
    <n v="71794.05"/>
  </r>
  <r>
    <x v="216"/>
    <x v="0"/>
    <x v="1"/>
    <x v="4"/>
    <x v="12"/>
    <n v="32361.98"/>
  </r>
  <r>
    <x v="216"/>
    <x v="0"/>
    <x v="1"/>
    <x v="4"/>
    <x v="13"/>
    <n v="73051.61"/>
  </r>
  <r>
    <x v="216"/>
    <x v="0"/>
    <x v="1"/>
    <x v="4"/>
    <x v="14"/>
    <n v="237917.23"/>
  </r>
  <r>
    <x v="216"/>
    <x v="0"/>
    <x v="1"/>
    <x v="4"/>
    <x v="15"/>
    <n v="1654615.88"/>
  </r>
  <r>
    <x v="216"/>
    <x v="0"/>
    <x v="1"/>
    <x v="4"/>
    <x v="16"/>
    <n v="1299047.3"/>
  </r>
  <r>
    <x v="216"/>
    <x v="0"/>
    <x v="1"/>
    <x v="5"/>
    <x v="18"/>
    <n v="228618.38"/>
  </r>
  <r>
    <x v="216"/>
    <x v="0"/>
    <x v="1"/>
    <x v="5"/>
    <x v="20"/>
    <n v="631481.31999999995"/>
  </r>
  <r>
    <x v="216"/>
    <x v="0"/>
    <x v="1"/>
    <x v="6"/>
    <x v="23"/>
    <n v="5565.5"/>
  </r>
  <r>
    <x v="216"/>
    <x v="0"/>
    <x v="1"/>
    <x v="6"/>
    <x v="26"/>
    <n v="4422.28"/>
  </r>
  <r>
    <x v="216"/>
    <x v="0"/>
    <x v="1"/>
    <x v="6"/>
    <x v="27"/>
    <n v="192047.73"/>
  </r>
  <r>
    <x v="216"/>
    <x v="0"/>
    <x v="1"/>
    <x v="6"/>
    <x v="35"/>
    <n v="220.89"/>
  </r>
  <r>
    <x v="216"/>
    <x v="0"/>
    <x v="1"/>
    <x v="6"/>
    <x v="46"/>
    <n v="4434.34"/>
  </r>
  <r>
    <x v="216"/>
    <x v="0"/>
    <x v="1"/>
    <x v="7"/>
    <x v="43"/>
    <n v="1786.68"/>
  </r>
  <r>
    <x v="216"/>
    <x v="0"/>
    <x v="1"/>
    <x v="8"/>
    <x v="48"/>
    <n v="52406.81"/>
  </r>
  <r>
    <x v="217"/>
    <x v="0"/>
    <x v="0"/>
    <x v="0"/>
    <x v="0"/>
    <n v="871050.5"/>
  </r>
  <r>
    <x v="217"/>
    <x v="0"/>
    <x v="0"/>
    <x v="1"/>
    <x v="0"/>
    <n v="-2830266.17"/>
  </r>
  <r>
    <x v="217"/>
    <x v="0"/>
    <x v="0"/>
    <x v="2"/>
    <x v="1"/>
    <n v="124441280.23999999"/>
  </r>
  <r>
    <x v="217"/>
    <x v="0"/>
    <x v="0"/>
    <x v="2"/>
    <x v="2"/>
    <n v="2104914.65"/>
  </r>
  <r>
    <x v="217"/>
    <x v="0"/>
    <x v="0"/>
    <x v="2"/>
    <x v="3"/>
    <n v="961869.09"/>
  </r>
  <r>
    <x v="217"/>
    <x v="0"/>
    <x v="0"/>
    <x v="2"/>
    <x v="4"/>
    <n v="5178980.2699999996"/>
  </r>
  <r>
    <x v="217"/>
    <x v="0"/>
    <x v="0"/>
    <x v="2"/>
    <x v="5"/>
    <n v="209995.24"/>
  </r>
  <r>
    <x v="217"/>
    <x v="0"/>
    <x v="0"/>
    <x v="3"/>
    <x v="1"/>
    <n v="44034962.450000003"/>
  </r>
  <r>
    <x v="217"/>
    <x v="0"/>
    <x v="0"/>
    <x v="3"/>
    <x v="2"/>
    <n v="467945.77"/>
  </r>
  <r>
    <x v="217"/>
    <x v="0"/>
    <x v="0"/>
    <x v="3"/>
    <x v="3"/>
    <n v="1622211.23"/>
  </r>
  <r>
    <x v="217"/>
    <x v="0"/>
    <x v="0"/>
    <x v="3"/>
    <x v="4"/>
    <n v="577640.46"/>
  </r>
  <r>
    <x v="217"/>
    <x v="0"/>
    <x v="0"/>
    <x v="3"/>
    <x v="5"/>
    <n v="97031.05"/>
  </r>
  <r>
    <x v="217"/>
    <x v="0"/>
    <x v="0"/>
    <x v="4"/>
    <x v="7"/>
    <n v="9965754.6300000008"/>
  </r>
  <r>
    <x v="217"/>
    <x v="0"/>
    <x v="0"/>
    <x v="4"/>
    <x v="8"/>
    <n v="3502895.03"/>
  </r>
  <r>
    <x v="217"/>
    <x v="0"/>
    <x v="0"/>
    <x v="4"/>
    <x v="9"/>
    <n v="19945571.149999999"/>
  </r>
  <r>
    <x v="217"/>
    <x v="0"/>
    <x v="0"/>
    <x v="4"/>
    <x v="10"/>
    <n v="5667701.1100000003"/>
  </r>
  <r>
    <x v="217"/>
    <x v="0"/>
    <x v="0"/>
    <x v="4"/>
    <x v="11"/>
    <n v="144458.35999999999"/>
  </r>
  <r>
    <x v="217"/>
    <x v="0"/>
    <x v="0"/>
    <x v="4"/>
    <x v="12"/>
    <n v="140384.32999999999"/>
  </r>
  <r>
    <x v="217"/>
    <x v="0"/>
    <x v="0"/>
    <x v="4"/>
    <x v="13"/>
    <n v="1180218.8799999999"/>
  </r>
  <r>
    <x v="217"/>
    <x v="0"/>
    <x v="0"/>
    <x v="4"/>
    <x v="14"/>
    <n v="994582.59"/>
  </r>
  <r>
    <x v="217"/>
    <x v="0"/>
    <x v="0"/>
    <x v="4"/>
    <x v="15"/>
    <n v="14153958.57"/>
  </r>
  <r>
    <x v="217"/>
    <x v="0"/>
    <x v="0"/>
    <x v="4"/>
    <x v="16"/>
    <n v="11335329.99"/>
  </r>
  <r>
    <x v="217"/>
    <x v="0"/>
    <x v="0"/>
    <x v="4"/>
    <x v="17"/>
    <n v="-57.46"/>
  </r>
  <r>
    <x v="217"/>
    <x v="0"/>
    <x v="0"/>
    <x v="4"/>
    <x v="56"/>
    <n v="-2517.0300000000002"/>
  </r>
  <r>
    <x v="217"/>
    <x v="0"/>
    <x v="0"/>
    <x v="5"/>
    <x v="18"/>
    <n v="3008624.98"/>
  </r>
  <r>
    <x v="217"/>
    <x v="0"/>
    <x v="0"/>
    <x v="5"/>
    <x v="19"/>
    <n v="553702.76"/>
  </r>
  <r>
    <x v="217"/>
    <x v="0"/>
    <x v="0"/>
    <x v="5"/>
    <x v="20"/>
    <n v="2427148.04"/>
  </r>
  <r>
    <x v="217"/>
    <x v="0"/>
    <x v="0"/>
    <x v="5"/>
    <x v="21"/>
    <n v="829937.9"/>
  </r>
  <r>
    <x v="217"/>
    <x v="0"/>
    <x v="0"/>
    <x v="5"/>
    <x v="22"/>
    <n v="1166080.1200000001"/>
  </r>
  <r>
    <x v="217"/>
    <x v="0"/>
    <x v="0"/>
    <x v="6"/>
    <x v="23"/>
    <n v="19401.689999999999"/>
  </r>
  <r>
    <x v="217"/>
    <x v="0"/>
    <x v="0"/>
    <x v="6"/>
    <x v="24"/>
    <n v="104328.97"/>
  </r>
  <r>
    <x v="217"/>
    <x v="0"/>
    <x v="0"/>
    <x v="6"/>
    <x v="25"/>
    <n v="4211129.25"/>
  </r>
  <r>
    <x v="217"/>
    <x v="0"/>
    <x v="0"/>
    <x v="6"/>
    <x v="26"/>
    <n v="316024.40999999997"/>
  </r>
  <r>
    <x v="217"/>
    <x v="0"/>
    <x v="0"/>
    <x v="6"/>
    <x v="27"/>
    <n v="611650.21"/>
  </r>
  <r>
    <x v="217"/>
    <x v="0"/>
    <x v="0"/>
    <x v="6"/>
    <x v="28"/>
    <n v="61468.71"/>
  </r>
  <r>
    <x v="217"/>
    <x v="0"/>
    <x v="0"/>
    <x v="6"/>
    <x v="29"/>
    <n v="65076.95"/>
  </r>
  <r>
    <x v="217"/>
    <x v="0"/>
    <x v="0"/>
    <x v="6"/>
    <x v="30"/>
    <n v="2275199.13"/>
  </r>
  <r>
    <x v="217"/>
    <x v="0"/>
    <x v="0"/>
    <x v="6"/>
    <x v="31"/>
    <n v="388440.81"/>
  </r>
  <r>
    <x v="217"/>
    <x v="0"/>
    <x v="0"/>
    <x v="6"/>
    <x v="33"/>
    <n v="1076924.79"/>
  </r>
  <r>
    <x v="217"/>
    <x v="0"/>
    <x v="0"/>
    <x v="6"/>
    <x v="34"/>
    <n v="327420.51"/>
  </r>
  <r>
    <x v="217"/>
    <x v="0"/>
    <x v="0"/>
    <x v="6"/>
    <x v="36"/>
    <n v="539608"/>
  </r>
  <r>
    <x v="217"/>
    <x v="0"/>
    <x v="0"/>
    <x v="6"/>
    <x v="58"/>
    <n v="3900"/>
  </r>
  <r>
    <x v="217"/>
    <x v="0"/>
    <x v="0"/>
    <x v="6"/>
    <x v="59"/>
    <n v="3435.24"/>
  </r>
  <r>
    <x v="217"/>
    <x v="0"/>
    <x v="0"/>
    <x v="6"/>
    <x v="68"/>
    <n v="136288.35999999999"/>
  </r>
  <r>
    <x v="217"/>
    <x v="0"/>
    <x v="0"/>
    <x v="6"/>
    <x v="51"/>
    <n v="158071.93"/>
  </r>
  <r>
    <x v="217"/>
    <x v="0"/>
    <x v="0"/>
    <x v="6"/>
    <x v="67"/>
    <n v="178863.22"/>
  </r>
  <r>
    <x v="217"/>
    <x v="0"/>
    <x v="0"/>
    <x v="6"/>
    <x v="37"/>
    <n v="1858829.66"/>
  </r>
  <r>
    <x v="217"/>
    <x v="0"/>
    <x v="0"/>
    <x v="6"/>
    <x v="38"/>
    <n v="2392352.12"/>
  </r>
  <r>
    <x v="217"/>
    <x v="0"/>
    <x v="0"/>
    <x v="6"/>
    <x v="39"/>
    <n v="227.81"/>
  </r>
  <r>
    <x v="217"/>
    <x v="0"/>
    <x v="0"/>
    <x v="6"/>
    <x v="40"/>
    <n v="81231.14"/>
  </r>
  <r>
    <x v="217"/>
    <x v="0"/>
    <x v="0"/>
    <x v="6"/>
    <x v="41"/>
    <n v="3924120.45"/>
  </r>
  <r>
    <x v="217"/>
    <x v="0"/>
    <x v="0"/>
    <x v="6"/>
    <x v="42"/>
    <n v="1868307.5"/>
  </r>
  <r>
    <x v="217"/>
    <x v="0"/>
    <x v="0"/>
    <x v="6"/>
    <x v="43"/>
    <n v="109993.93"/>
  </r>
  <r>
    <x v="217"/>
    <x v="0"/>
    <x v="0"/>
    <x v="6"/>
    <x v="60"/>
    <n v="869144.87"/>
  </r>
  <r>
    <x v="217"/>
    <x v="0"/>
    <x v="0"/>
    <x v="6"/>
    <x v="45"/>
    <n v="1844302.04"/>
  </r>
  <r>
    <x v="217"/>
    <x v="0"/>
    <x v="0"/>
    <x v="6"/>
    <x v="46"/>
    <n v="103804.13"/>
  </r>
  <r>
    <x v="217"/>
    <x v="0"/>
    <x v="0"/>
    <x v="7"/>
    <x v="43"/>
    <n v="123115.11"/>
  </r>
  <r>
    <x v="217"/>
    <x v="0"/>
    <x v="0"/>
    <x v="8"/>
    <x v="62"/>
    <n v="138705.92000000001"/>
  </r>
  <r>
    <x v="217"/>
    <x v="0"/>
    <x v="0"/>
    <x v="8"/>
    <x v="63"/>
    <n v="203728.01"/>
  </r>
  <r>
    <x v="217"/>
    <x v="0"/>
    <x v="0"/>
    <x v="8"/>
    <x v="47"/>
    <n v="20076.169999999998"/>
  </r>
  <r>
    <x v="217"/>
    <x v="0"/>
    <x v="0"/>
    <x v="8"/>
    <x v="48"/>
    <n v="238041.34"/>
  </r>
  <r>
    <x v="217"/>
    <x v="0"/>
    <x v="1"/>
    <x v="0"/>
    <x v="0"/>
    <n v="2149108.5099999998"/>
  </r>
  <r>
    <x v="217"/>
    <x v="0"/>
    <x v="1"/>
    <x v="1"/>
    <x v="0"/>
    <n v="-189892.84"/>
  </r>
  <r>
    <x v="217"/>
    <x v="0"/>
    <x v="1"/>
    <x v="2"/>
    <x v="1"/>
    <n v="18053756.780000001"/>
  </r>
  <r>
    <x v="217"/>
    <x v="0"/>
    <x v="1"/>
    <x v="2"/>
    <x v="2"/>
    <n v="318089.69"/>
  </r>
  <r>
    <x v="217"/>
    <x v="0"/>
    <x v="1"/>
    <x v="2"/>
    <x v="3"/>
    <n v="485546.1"/>
  </r>
  <r>
    <x v="217"/>
    <x v="0"/>
    <x v="1"/>
    <x v="2"/>
    <x v="4"/>
    <n v="4536646.87"/>
  </r>
  <r>
    <x v="217"/>
    <x v="0"/>
    <x v="1"/>
    <x v="2"/>
    <x v="5"/>
    <n v="1055845.83"/>
  </r>
  <r>
    <x v="217"/>
    <x v="0"/>
    <x v="1"/>
    <x v="3"/>
    <x v="1"/>
    <n v="5787503.3499999996"/>
  </r>
  <r>
    <x v="217"/>
    <x v="0"/>
    <x v="1"/>
    <x v="3"/>
    <x v="2"/>
    <n v="52424.07"/>
  </r>
  <r>
    <x v="217"/>
    <x v="0"/>
    <x v="1"/>
    <x v="3"/>
    <x v="3"/>
    <n v="497947.39"/>
  </r>
  <r>
    <x v="217"/>
    <x v="0"/>
    <x v="1"/>
    <x v="3"/>
    <x v="4"/>
    <n v="1196631.8500000001"/>
  </r>
  <r>
    <x v="217"/>
    <x v="0"/>
    <x v="1"/>
    <x v="3"/>
    <x v="5"/>
    <n v="184555.7"/>
  </r>
  <r>
    <x v="217"/>
    <x v="0"/>
    <x v="1"/>
    <x v="4"/>
    <x v="7"/>
    <n v="1810064.54"/>
  </r>
  <r>
    <x v="217"/>
    <x v="0"/>
    <x v="1"/>
    <x v="4"/>
    <x v="8"/>
    <n v="573465.49"/>
  </r>
  <r>
    <x v="217"/>
    <x v="0"/>
    <x v="1"/>
    <x v="4"/>
    <x v="9"/>
    <n v="3504246.47"/>
  </r>
  <r>
    <x v="217"/>
    <x v="0"/>
    <x v="1"/>
    <x v="4"/>
    <x v="10"/>
    <n v="872472.68"/>
  </r>
  <r>
    <x v="217"/>
    <x v="0"/>
    <x v="1"/>
    <x v="4"/>
    <x v="11"/>
    <n v="27815.37"/>
  </r>
  <r>
    <x v="217"/>
    <x v="0"/>
    <x v="1"/>
    <x v="4"/>
    <x v="12"/>
    <n v="20683.12"/>
  </r>
  <r>
    <x v="217"/>
    <x v="0"/>
    <x v="1"/>
    <x v="4"/>
    <x v="13"/>
    <n v="286033.11"/>
  </r>
  <r>
    <x v="217"/>
    <x v="0"/>
    <x v="1"/>
    <x v="4"/>
    <x v="14"/>
    <n v="166524.31"/>
  </r>
  <r>
    <x v="217"/>
    <x v="0"/>
    <x v="1"/>
    <x v="4"/>
    <x v="15"/>
    <n v="2445752.5699999998"/>
  </r>
  <r>
    <x v="217"/>
    <x v="0"/>
    <x v="1"/>
    <x v="4"/>
    <x v="16"/>
    <n v="1639973.57"/>
  </r>
  <r>
    <x v="217"/>
    <x v="0"/>
    <x v="1"/>
    <x v="4"/>
    <x v="56"/>
    <n v="2273.38"/>
  </r>
  <r>
    <x v="217"/>
    <x v="0"/>
    <x v="1"/>
    <x v="5"/>
    <x v="18"/>
    <n v="1388505.37"/>
  </r>
  <r>
    <x v="217"/>
    <x v="0"/>
    <x v="1"/>
    <x v="5"/>
    <x v="19"/>
    <n v="12297.7"/>
  </r>
  <r>
    <x v="217"/>
    <x v="0"/>
    <x v="1"/>
    <x v="5"/>
    <x v="21"/>
    <n v="119476.58"/>
  </r>
  <r>
    <x v="217"/>
    <x v="0"/>
    <x v="1"/>
    <x v="5"/>
    <x v="22"/>
    <n v="77415.88"/>
  </r>
  <r>
    <x v="217"/>
    <x v="0"/>
    <x v="1"/>
    <x v="6"/>
    <x v="23"/>
    <n v="9794.7199999999993"/>
  </r>
  <r>
    <x v="217"/>
    <x v="0"/>
    <x v="1"/>
    <x v="6"/>
    <x v="24"/>
    <n v="14927.39"/>
  </r>
  <r>
    <x v="217"/>
    <x v="0"/>
    <x v="1"/>
    <x v="6"/>
    <x v="25"/>
    <n v="356095.34"/>
  </r>
  <r>
    <x v="217"/>
    <x v="0"/>
    <x v="1"/>
    <x v="6"/>
    <x v="26"/>
    <n v="163534.84"/>
  </r>
  <r>
    <x v="217"/>
    <x v="0"/>
    <x v="1"/>
    <x v="6"/>
    <x v="27"/>
    <n v="384840.46"/>
  </r>
  <r>
    <x v="217"/>
    <x v="0"/>
    <x v="1"/>
    <x v="6"/>
    <x v="28"/>
    <n v="8794.9500000000007"/>
  </r>
  <r>
    <x v="217"/>
    <x v="0"/>
    <x v="1"/>
    <x v="6"/>
    <x v="29"/>
    <n v="9311.2099999999991"/>
  </r>
  <r>
    <x v="217"/>
    <x v="0"/>
    <x v="1"/>
    <x v="6"/>
    <x v="30"/>
    <n v="209147.98"/>
  </r>
  <r>
    <x v="217"/>
    <x v="0"/>
    <x v="1"/>
    <x v="6"/>
    <x v="31"/>
    <n v="55578.12"/>
  </r>
  <r>
    <x v="217"/>
    <x v="0"/>
    <x v="1"/>
    <x v="6"/>
    <x v="33"/>
    <n v="154830.79"/>
  </r>
  <r>
    <x v="217"/>
    <x v="0"/>
    <x v="1"/>
    <x v="6"/>
    <x v="34"/>
    <n v="46350.95"/>
  </r>
  <r>
    <x v="217"/>
    <x v="0"/>
    <x v="1"/>
    <x v="6"/>
    <x v="36"/>
    <n v="69192.740000000005"/>
  </r>
  <r>
    <x v="217"/>
    <x v="0"/>
    <x v="1"/>
    <x v="6"/>
    <x v="58"/>
    <n v="4266"/>
  </r>
  <r>
    <x v="217"/>
    <x v="0"/>
    <x v="1"/>
    <x v="6"/>
    <x v="59"/>
    <n v="1673.92"/>
  </r>
  <r>
    <x v="217"/>
    <x v="0"/>
    <x v="1"/>
    <x v="6"/>
    <x v="68"/>
    <n v="19500.14"/>
  </r>
  <r>
    <x v="217"/>
    <x v="0"/>
    <x v="1"/>
    <x v="6"/>
    <x v="51"/>
    <n v="52641.49"/>
  </r>
  <r>
    <x v="217"/>
    <x v="0"/>
    <x v="1"/>
    <x v="6"/>
    <x v="67"/>
    <n v="56709.98"/>
  </r>
  <r>
    <x v="217"/>
    <x v="0"/>
    <x v="1"/>
    <x v="6"/>
    <x v="37"/>
    <n v="235617.14"/>
  </r>
  <r>
    <x v="217"/>
    <x v="0"/>
    <x v="1"/>
    <x v="6"/>
    <x v="38"/>
    <n v="307495.77"/>
  </r>
  <r>
    <x v="217"/>
    <x v="0"/>
    <x v="1"/>
    <x v="6"/>
    <x v="39"/>
    <n v="32.590000000000003"/>
  </r>
  <r>
    <x v="217"/>
    <x v="0"/>
    <x v="1"/>
    <x v="6"/>
    <x v="40"/>
    <n v="10944.58"/>
  </r>
  <r>
    <x v="217"/>
    <x v="0"/>
    <x v="1"/>
    <x v="6"/>
    <x v="41"/>
    <n v="14985"/>
  </r>
  <r>
    <x v="217"/>
    <x v="0"/>
    <x v="1"/>
    <x v="6"/>
    <x v="42"/>
    <n v="197.56"/>
  </r>
  <r>
    <x v="217"/>
    <x v="0"/>
    <x v="1"/>
    <x v="6"/>
    <x v="43"/>
    <n v="120942.71"/>
  </r>
  <r>
    <x v="217"/>
    <x v="0"/>
    <x v="1"/>
    <x v="6"/>
    <x v="60"/>
    <n v="124357.26"/>
  </r>
  <r>
    <x v="217"/>
    <x v="0"/>
    <x v="1"/>
    <x v="6"/>
    <x v="45"/>
    <n v="264811.13"/>
  </r>
  <r>
    <x v="217"/>
    <x v="0"/>
    <x v="1"/>
    <x v="6"/>
    <x v="46"/>
    <n v="81464.070000000007"/>
  </r>
  <r>
    <x v="217"/>
    <x v="0"/>
    <x v="1"/>
    <x v="7"/>
    <x v="43"/>
    <n v="40835.18"/>
  </r>
  <r>
    <x v="217"/>
    <x v="0"/>
    <x v="1"/>
    <x v="8"/>
    <x v="62"/>
    <n v="19846.05"/>
  </r>
  <r>
    <x v="217"/>
    <x v="0"/>
    <x v="1"/>
    <x v="8"/>
    <x v="63"/>
    <n v="15265.71"/>
  </r>
  <r>
    <x v="217"/>
    <x v="0"/>
    <x v="1"/>
    <x v="8"/>
    <x v="47"/>
    <n v="1585.83"/>
  </r>
  <r>
    <x v="217"/>
    <x v="0"/>
    <x v="1"/>
    <x v="8"/>
    <x v="48"/>
    <n v="18396.939999999999"/>
  </r>
  <r>
    <x v="218"/>
    <x v="0"/>
    <x v="0"/>
    <x v="0"/>
    <x v="0"/>
    <n v="28045.89"/>
  </r>
  <r>
    <x v="218"/>
    <x v="0"/>
    <x v="0"/>
    <x v="1"/>
    <x v="0"/>
    <n v="-730587.21"/>
  </r>
  <r>
    <x v="218"/>
    <x v="0"/>
    <x v="0"/>
    <x v="2"/>
    <x v="1"/>
    <n v="33069267.920000002"/>
  </r>
  <r>
    <x v="218"/>
    <x v="0"/>
    <x v="0"/>
    <x v="2"/>
    <x v="2"/>
    <n v="376965.69"/>
  </r>
  <r>
    <x v="218"/>
    <x v="0"/>
    <x v="0"/>
    <x v="2"/>
    <x v="3"/>
    <n v="944289.35"/>
  </r>
  <r>
    <x v="218"/>
    <x v="0"/>
    <x v="0"/>
    <x v="2"/>
    <x v="4"/>
    <n v="141995.49"/>
  </r>
  <r>
    <x v="218"/>
    <x v="0"/>
    <x v="0"/>
    <x v="2"/>
    <x v="5"/>
    <n v="257127.55"/>
  </r>
  <r>
    <x v="218"/>
    <x v="0"/>
    <x v="0"/>
    <x v="2"/>
    <x v="54"/>
    <n v="157440"/>
  </r>
  <r>
    <x v="218"/>
    <x v="0"/>
    <x v="0"/>
    <x v="3"/>
    <x v="1"/>
    <n v="11015471.34"/>
  </r>
  <r>
    <x v="218"/>
    <x v="0"/>
    <x v="0"/>
    <x v="3"/>
    <x v="2"/>
    <n v="183919.49"/>
  </r>
  <r>
    <x v="218"/>
    <x v="0"/>
    <x v="0"/>
    <x v="3"/>
    <x v="3"/>
    <n v="610921.94999999995"/>
  </r>
  <r>
    <x v="218"/>
    <x v="0"/>
    <x v="0"/>
    <x v="3"/>
    <x v="4"/>
    <n v="27195.21"/>
  </r>
  <r>
    <x v="218"/>
    <x v="0"/>
    <x v="0"/>
    <x v="3"/>
    <x v="5"/>
    <n v="77838.070000000007"/>
  </r>
  <r>
    <x v="218"/>
    <x v="0"/>
    <x v="0"/>
    <x v="4"/>
    <x v="6"/>
    <n v="1716724.17"/>
  </r>
  <r>
    <x v="218"/>
    <x v="0"/>
    <x v="0"/>
    <x v="4"/>
    <x v="55"/>
    <n v="999019.97"/>
  </r>
  <r>
    <x v="218"/>
    <x v="0"/>
    <x v="0"/>
    <x v="4"/>
    <x v="7"/>
    <n v="2584942.16"/>
  </r>
  <r>
    <x v="218"/>
    <x v="0"/>
    <x v="0"/>
    <x v="4"/>
    <x v="8"/>
    <n v="1125754.25"/>
  </r>
  <r>
    <x v="218"/>
    <x v="0"/>
    <x v="0"/>
    <x v="4"/>
    <x v="9"/>
    <n v="5295241.9800000004"/>
  </r>
  <r>
    <x v="218"/>
    <x v="0"/>
    <x v="0"/>
    <x v="4"/>
    <x v="10"/>
    <n v="1425656.18"/>
  </r>
  <r>
    <x v="218"/>
    <x v="0"/>
    <x v="0"/>
    <x v="4"/>
    <x v="13"/>
    <n v="111081.15"/>
  </r>
  <r>
    <x v="218"/>
    <x v="0"/>
    <x v="0"/>
    <x v="4"/>
    <x v="14"/>
    <n v="2429.9499999999998"/>
  </r>
  <r>
    <x v="218"/>
    <x v="0"/>
    <x v="0"/>
    <x v="4"/>
    <x v="15"/>
    <n v="2671751.27"/>
  </r>
  <r>
    <x v="218"/>
    <x v="0"/>
    <x v="0"/>
    <x v="4"/>
    <x v="16"/>
    <n v="1974478.29"/>
  </r>
  <r>
    <x v="218"/>
    <x v="0"/>
    <x v="0"/>
    <x v="4"/>
    <x v="17"/>
    <n v="129532.77"/>
  </r>
  <r>
    <x v="218"/>
    <x v="0"/>
    <x v="0"/>
    <x v="4"/>
    <x v="56"/>
    <n v="63595.86"/>
  </r>
  <r>
    <x v="218"/>
    <x v="0"/>
    <x v="0"/>
    <x v="5"/>
    <x v="18"/>
    <n v="1281633.78"/>
  </r>
  <r>
    <x v="218"/>
    <x v="0"/>
    <x v="0"/>
    <x v="5"/>
    <x v="19"/>
    <n v="203359.97"/>
  </r>
  <r>
    <x v="218"/>
    <x v="0"/>
    <x v="0"/>
    <x v="5"/>
    <x v="20"/>
    <n v="821062.55"/>
  </r>
  <r>
    <x v="218"/>
    <x v="0"/>
    <x v="0"/>
    <x v="5"/>
    <x v="21"/>
    <n v="211740.51"/>
  </r>
  <r>
    <x v="218"/>
    <x v="0"/>
    <x v="0"/>
    <x v="5"/>
    <x v="22"/>
    <n v="694123.12"/>
  </r>
  <r>
    <x v="218"/>
    <x v="0"/>
    <x v="0"/>
    <x v="6"/>
    <x v="23"/>
    <n v="2052721.26"/>
  </r>
  <r>
    <x v="218"/>
    <x v="0"/>
    <x v="0"/>
    <x v="6"/>
    <x v="24"/>
    <n v="52051.6"/>
  </r>
  <r>
    <x v="218"/>
    <x v="0"/>
    <x v="0"/>
    <x v="6"/>
    <x v="25"/>
    <n v="153891.5"/>
  </r>
  <r>
    <x v="218"/>
    <x v="0"/>
    <x v="0"/>
    <x v="6"/>
    <x v="27"/>
    <n v="20350.78"/>
  </r>
  <r>
    <x v="218"/>
    <x v="0"/>
    <x v="0"/>
    <x v="6"/>
    <x v="28"/>
    <n v="65682.17"/>
  </r>
  <r>
    <x v="218"/>
    <x v="0"/>
    <x v="0"/>
    <x v="6"/>
    <x v="29"/>
    <n v="45917.39"/>
  </r>
  <r>
    <x v="218"/>
    <x v="0"/>
    <x v="0"/>
    <x v="6"/>
    <x v="30"/>
    <n v="186213.56"/>
  </r>
  <r>
    <x v="218"/>
    <x v="0"/>
    <x v="0"/>
    <x v="6"/>
    <x v="31"/>
    <n v="253997.77"/>
  </r>
  <r>
    <x v="218"/>
    <x v="0"/>
    <x v="0"/>
    <x v="6"/>
    <x v="32"/>
    <n v="41545.58"/>
  </r>
  <r>
    <x v="218"/>
    <x v="0"/>
    <x v="0"/>
    <x v="6"/>
    <x v="33"/>
    <n v="130470.79"/>
  </r>
  <r>
    <x v="218"/>
    <x v="0"/>
    <x v="0"/>
    <x v="6"/>
    <x v="34"/>
    <n v="53690.46"/>
  </r>
  <r>
    <x v="218"/>
    <x v="0"/>
    <x v="0"/>
    <x v="6"/>
    <x v="35"/>
    <n v="20474.599999999999"/>
  </r>
  <r>
    <x v="218"/>
    <x v="0"/>
    <x v="0"/>
    <x v="6"/>
    <x v="36"/>
    <n v="137651.04"/>
  </r>
  <r>
    <x v="218"/>
    <x v="0"/>
    <x v="0"/>
    <x v="6"/>
    <x v="58"/>
    <n v="8669.6299999999992"/>
  </r>
  <r>
    <x v="218"/>
    <x v="0"/>
    <x v="0"/>
    <x v="6"/>
    <x v="59"/>
    <n v="150760.74"/>
  </r>
  <r>
    <x v="218"/>
    <x v="0"/>
    <x v="0"/>
    <x v="6"/>
    <x v="37"/>
    <n v="583240.82999999996"/>
  </r>
  <r>
    <x v="218"/>
    <x v="0"/>
    <x v="0"/>
    <x v="6"/>
    <x v="38"/>
    <n v="111244.88"/>
  </r>
  <r>
    <x v="218"/>
    <x v="0"/>
    <x v="0"/>
    <x v="6"/>
    <x v="39"/>
    <n v="1195.8"/>
  </r>
  <r>
    <x v="218"/>
    <x v="0"/>
    <x v="0"/>
    <x v="6"/>
    <x v="40"/>
    <n v="43194.29"/>
  </r>
  <r>
    <x v="218"/>
    <x v="0"/>
    <x v="0"/>
    <x v="6"/>
    <x v="41"/>
    <n v="671723.94"/>
  </r>
  <r>
    <x v="218"/>
    <x v="0"/>
    <x v="0"/>
    <x v="6"/>
    <x v="53"/>
    <n v="38179"/>
  </r>
  <r>
    <x v="218"/>
    <x v="0"/>
    <x v="0"/>
    <x v="6"/>
    <x v="43"/>
    <n v="78806.39"/>
  </r>
  <r>
    <x v="218"/>
    <x v="0"/>
    <x v="0"/>
    <x v="6"/>
    <x v="44"/>
    <n v="330"/>
  </r>
  <r>
    <x v="218"/>
    <x v="0"/>
    <x v="0"/>
    <x v="6"/>
    <x v="60"/>
    <n v="111870.65"/>
  </r>
  <r>
    <x v="218"/>
    <x v="0"/>
    <x v="0"/>
    <x v="6"/>
    <x v="45"/>
    <n v="385501.09"/>
  </r>
  <r>
    <x v="218"/>
    <x v="0"/>
    <x v="0"/>
    <x v="6"/>
    <x v="46"/>
    <n v="407055.97"/>
  </r>
  <r>
    <x v="218"/>
    <x v="0"/>
    <x v="0"/>
    <x v="7"/>
    <x v="43"/>
    <n v="48644.29"/>
  </r>
  <r>
    <x v="218"/>
    <x v="0"/>
    <x v="0"/>
    <x v="8"/>
    <x v="64"/>
    <n v="68005.87"/>
  </r>
  <r>
    <x v="218"/>
    <x v="0"/>
    <x v="0"/>
    <x v="8"/>
    <x v="48"/>
    <n v="43995.86"/>
  </r>
  <r>
    <x v="218"/>
    <x v="0"/>
    <x v="1"/>
    <x v="0"/>
    <x v="0"/>
    <n v="702541.32"/>
  </r>
  <r>
    <x v="218"/>
    <x v="0"/>
    <x v="1"/>
    <x v="2"/>
    <x v="1"/>
    <n v="264375.48"/>
  </r>
  <r>
    <x v="218"/>
    <x v="0"/>
    <x v="1"/>
    <x v="2"/>
    <x v="2"/>
    <n v="16069.27"/>
  </r>
  <r>
    <x v="218"/>
    <x v="0"/>
    <x v="1"/>
    <x v="2"/>
    <x v="3"/>
    <n v="3059076.44"/>
  </r>
  <r>
    <x v="218"/>
    <x v="0"/>
    <x v="1"/>
    <x v="2"/>
    <x v="4"/>
    <n v="162483.63"/>
  </r>
  <r>
    <x v="218"/>
    <x v="0"/>
    <x v="1"/>
    <x v="2"/>
    <x v="5"/>
    <n v="5889.75"/>
  </r>
  <r>
    <x v="218"/>
    <x v="0"/>
    <x v="1"/>
    <x v="3"/>
    <x v="1"/>
    <n v="1170334.06"/>
  </r>
  <r>
    <x v="218"/>
    <x v="0"/>
    <x v="1"/>
    <x v="3"/>
    <x v="2"/>
    <n v="5278.38"/>
  </r>
  <r>
    <x v="218"/>
    <x v="0"/>
    <x v="1"/>
    <x v="3"/>
    <x v="3"/>
    <n v="44578.84"/>
  </r>
  <r>
    <x v="218"/>
    <x v="0"/>
    <x v="1"/>
    <x v="3"/>
    <x v="4"/>
    <n v="446850.77"/>
  </r>
  <r>
    <x v="218"/>
    <x v="0"/>
    <x v="1"/>
    <x v="3"/>
    <x v="5"/>
    <n v="3427.34"/>
  </r>
  <r>
    <x v="218"/>
    <x v="0"/>
    <x v="1"/>
    <x v="4"/>
    <x v="6"/>
    <n v="5.55"/>
  </r>
  <r>
    <x v="218"/>
    <x v="0"/>
    <x v="1"/>
    <x v="4"/>
    <x v="7"/>
    <n v="261371.2"/>
  </r>
  <r>
    <x v="218"/>
    <x v="0"/>
    <x v="1"/>
    <x v="4"/>
    <x v="8"/>
    <n v="126007"/>
  </r>
  <r>
    <x v="218"/>
    <x v="0"/>
    <x v="1"/>
    <x v="4"/>
    <x v="9"/>
    <n v="536339.59"/>
  </r>
  <r>
    <x v="218"/>
    <x v="0"/>
    <x v="1"/>
    <x v="4"/>
    <x v="10"/>
    <n v="200865.05"/>
  </r>
  <r>
    <x v="218"/>
    <x v="0"/>
    <x v="1"/>
    <x v="4"/>
    <x v="13"/>
    <n v="18155.759999999998"/>
  </r>
  <r>
    <x v="218"/>
    <x v="0"/>
    <x v="1"/>
    <x v="4"/>
    <x v="14"/>
    <n v="9757.9699999999993"/>
  </r>
  <r>
    <x v="218"/>
    <x v="0"/>
    <x v="1"/>
    <x v="4"/>
    <x v="15"/>
    <n v="31464.240000000002"/>
  </r>
  <r>
    <x v="218"/>
    <x v="0"/>
    <x v="1"/>
    <x v="4"/>
    <x v="16"/>
    <n v="260112.23"/>
  </r>
  <r>
    <x v="218"/>
    <x v="0"/>
    <x v="1"/>
    <x v="4"/>
    <x v="17"/>
    <n v="5817.66"/>
  </r>
  <r>
    <x v="218"/>
    <x v="0"/>
    <x v="1"/>
    <x v="4"/>
    <x v="56"/>
    <n v="6678.47"/>
  </r>
  <r>
    <x v="218"/>
    <x v="0"/>
    <x v="1"/>
    <x v="5"/>
    <x v="18"/>
    <n v="284377.27"/>
  </r>
  <r>
    <x v="218"/>
    <x v="0"/>
    <x v="1"/>
    <x v="5"/>
    <x v="19"/>
    <n v="1617.86"/>
  </r>
  <r>
    <x v="218"/>
    <x v="0"/>
    <x v="1"/>
    <x v="5"/>
    <x v="21"/>
    <n v="12059.57"/>
  </r>
  <r>
    <x v="218"/>
    <x v="0"/>
    <x v="1"/>
    <x v="5"/>
    <x v="22"/>
    <n v="448652.57"/>
  </r>
  <r>
    <x v="218"/>
    <x v="0"/>
    <x v="1"/>
    <x v="6"/>
    <x v="23"/>
    <n v="155496.94"/>
  </r>
  <r>
    <x v="218"/>
    <x v="0"/>
    <x v="1"/>
    <x v="6"/>
    <x v="26"/>
    <n v="334.07"/>
  </r>
  <r>
    <x v="218"/>
    <x v="0"/>
    <x v="1"/>
    <x v="6"/>
    <x v="27"/>
    <n v="26434.99"/>
  </r>
  <r>
    <x v="218"/>
    <x v="0"/>
    <x v="1"/>
    <x v="6"/>
    <x v="30"/>
    <n v="8674.7999999999993"/>
  </r>
  <r>
    <x v="218"/>
    <x v="0"/>
    <x v="1"/>
    <x v="6"/>
    <x v="32"/>
    <n v="25079.19"/>
  </r>
  <r>
    <x v="218"/>
    <x v="0"/>
    <x v="1"/>
    <x v="6"/>
    <x v="35"/>
    <n v="783.48"/>
  </r>
  <r>
    <x v="218"/>
    <x v="0"/>
    <x v="1"/>
    <x v="6"/>
    <x v="36"/>
    <n v="3071.66"/>
  </r>
  <r>
    <x v="218"/>
    <x v="0"/>
    <x v="1"/>
    <x v="6"/>
    <x v="59"/>
    <n v="1166"/>
  </r>
  <r>
    <x v="218"/>
    <x v="0"/>
    <x v="1"/>
    <x v="6"/>
    <x v="37"/>
    <n v="4369.17"/>
  </r>
  <r>
    <x v="218"/>
    <x v="0"/>
    <x v="1"/>
    <x v="6"/>
    <x v="38"/>
    <n v="25336.06"/>
  </r>
  <r>
    <x v="218"/>
    <x v="0"/>
    <x v="1"/>
    <x v="6"/>
    <x v="40"/>
    <n v="1264.57"/>
  </r>
  <r>
    <x v="218"/>
    <x v="0"/>
    <x v="1"/>
    <x v="6"/>
    <x v="43"/>
    <n v="41141.19"/>
  </r>
  <r>
    <x v="218"/>
    <x v="0"/>
    <x v="1"/>
    <x v="6"/>
    <x v="46"/>
    <n v="50401.84"/>
  </r>
  <r>
    <x v="218"/>
    <x v="0"/>
    <x v="1"/>
    <x v="7"/>
    <x v="43"/>
    <n v="21478.46"/>
  </r>
  <r>
    <x v="218"/>
    <x v="0"/>
    <x v="1"/>
    <x v="8"/>
    <x v="48"/>
    <n v="53715.62"/>
  </r>
  <r>
    <x v="219"/>
    <x v="0"/>
    <x v="0"/>
    <x v="0"/>
    <x v="0"/>
    <n v="558883.99"/>
  </r>
  <r>
    <x v="219"/>
    <x v="0"/>
    <x v="0"/>
    <x v="1"/>
    <x v="0"/>
    <n v="-743802.2"/>
  </r>
  <r>
    <x v="219"/>
    <x v="0"/>
    <x v="0"/>
    <x v="2"/>
    <x v="1"/>
    <n v="68219215.930000007"/>
  </r>
  <r>
    <x v="219"/>
    <x v="0"/>
    <x v="0"/>
    <x v="2"/>
    <x v="2"/>
    <n v="930050.21"/>
  </r>
  <r>
    <x v="219"/>
    <x v="0"/>
    <x v="0"/>
    <x v="2"/>
    <x v="3"/>
    <n v="563380.77"/>
  </r>
  <r>
    <x v="219"/>
    <x v="0"/>
    <x v="0"/>
    <x v="2"/>
    <x v="4"/>
    <n v="2578581.19"/>
  </r>
  <r>
    <x v="219"/>
    <x v="0"/>
    <x v="0"/>
    <x v="2"/>
    <x v="5"/>
    <n v="1091435.27"/>
  </r>
  <r>
    <x v="219"/>
    <x v="0"/>
    <x v="0"/>
    <x v="3"/>
    <x v="1"/>
    <n v="26456695.460000001"/>
  </r>
  <r>
    <x v="219"/>
    <x v="0"/>
    <x v="0"/>
    <x v="3"/>
    <x v="2"/>
    <n v="572789.42000000004"/>
  </r>
  <r>
    <x v="219"/>
    <x v="0"/>
    <x v="0"/>
    <x v="3"/>
    <x v="3"/>
    <n v="862608.73"/>
  </r>
  <r>
    <x v="219"/>
    <x v="0"/>
    <x v="0"/>
    <x v="3"/>
    <x v="4"/>
    <n v="540158.98"/>
  </r>
  <r>
    <x v="219"/>
    <x v="0"/>
    <x v="0"/>
    <x v="3"/>
    <x v="5"/>
    <n v="434389.23"/>
  </r>
  <r>
    <x v="219"/>
    <x v="0"/>
    <x v="0"/>
    <x v="4"/>
    <x v="7"/>
    <n v="5368433.25"/>
  </r>
  <r>
    <x v="219"/>
    <x v="0"/>
    <x v="0"/>
    <x v="4"/>
    <x v="8"/>
    <n v="2151780.5"/>
  </r>
  <r>
    <x v="219"/>
    <x v="0"/>
    <x v="0"/>
    <x v="4"/>
    <x v="9"/>
    <n v="11071241.380000001"/>
  </r>
  <r>
    <x v="219"/>
    <x v="0"/>
    <x v="0"/>
    <x v="4"/>
    <x v="10"/>
    <n v="3660145.9"/>
  </r>
  <r>
    <x v="219"/>
    <x v="0"/>
    <x v="0"/>
    <x v="4"/>
    <x v="11"/>
    <n v="95270.81"/>
  </r>
  <r>
    <x v="219"/>
    <x v="0"/>
    <x v="0"/>
    <x v="4"/>
    <x v="12"/>
    <n v="39724.160000000003"/>
  </r>
  <r>
    <x v="219"/>
    <x v="0"/>
    <x v="0"/>
    <x v="4"/>
    <x v="13"/>
    <n v="351073.15"/>
  </r>
  <r>
    <x v="219"/>
    <x v="0"/>
    <x v="0"/>
    <x v="4"/>
    <x v="14"/>
    <n v="663645.06000000006"/>
  </r>
  <r>
    <x v="219"/>
    <x v="0"/>
    <x v="0"/>
    <x v="4"/>
    <x v="15"/>
    <n v="8346946.2199999997"/>
  </r>
  <r>
    <x v="219"/>
    <x v="0"/>
    <x v="0"/>
    <x v="4"/>
    <x v="16"/>
    <n v="6876910.0899999999"/>
  </r>
  <r>
    <x v="219"/>
    <x v="0"/>
    <x v="0"/>
    <x v="4"/>
    <x v="17"/>
    <n v="524499.69999999995"/>
  </r>
  <r>
    <x v="219"/>
    <x v="0"/>
    <x v="0"/>
    <x v="4"/>
    <x v="56"/>
    <n v="214280.38"/>
  </r>
  <r>
    <x v="219"/>
    <x v="0"/>
    <x v="0"/>
    <x v="5"/>
    <x v="18"/>
    <n v="1762662.2"/>
  </r>
  <r>
    <x v="219"/>
    <x v="0"/>
    <x v="0"/>
    <x v="5"/>
    <x v="19"/>
    <n v="253445.72"/>
  </r>
  <r>
    <x v="219"/>
    <x v="0"/>
    <x v="0"/>
    <x v="5"/>
    <x v="20"/>
    <n v="297845.09000000003"/>
  </r>
  <r>
    <x v="219"/>
    <x v="0"/>
    <x v="0"/>
    <x v="5"/>
    <x v="21"/>
    <n v="324644.40999999997"/>
  </r>
  <r>
    <x v="219"/>
    <x v="0"/>
    <x v="0"/>
    <x v="5"/>
    <x v="22"/>
    <n v="373795.78"/>
  </r>
  <r>
    <x v="219"/>
    <x v="0"/>
    <x v="0"/>
    <x v="6"/>
    <x v="23"/>
    <n v="3969.4"/>
  </r>
  <r>
    <x v="219"/>
    <x v="0"/>
    <x v="0"/>
    <x v="6"/>
    <x v="25"/>
    <n v="784188.23"/>
  </r>
  <r>
    <x v="219"/>
    <x v="0"/>
    <x v="0"/>
    <x v="6"/>
    <x v="49"/>
    <n v="170122.41"/>
  </r>
  <r>
    <x v="219"/>
    <x v="0"/>
    <x v="0"/>
    <x v="6"/>
    <x v="57"/>
    <n v="1277298.2"/>
  </r>
  <r>
    <x v="219"/>
    <x v="0"/>
    <x v="0"/>
    <x v="6"/>
    <x v="26"/>
    <n v="74078.42"/>
  </r>
  <r>
    <x v="219"/>
    <x v="0"/>
    <x v="0"/>
    <x v="6"/>
    <x v="27"/>
    <n v="371621.72"/>
  </r>
  <r>
    <x v="219"/>
    <x v="0"/>
    <x v="0"/>
    <x v="6"/>
    <x v="28"/>
    <n v="69873.86"/>
  </r>
  <r>
    <x v="219"/>
    <x v="0"/>
    <x v="0"/>
    <x v="6"/>
    <x v="29"/>
    <n v="57302.18"/>
  </r>
  <r>
    <x v="219"/>
    <x v="0"/>
    <x v="0"/>
    <x v="6"/>
    <x v="30"/>
    <n v="77638.179999999993"/>
  </r>
  <r>
    <x v="219"/>
    <x v="0"/>
    <x v="0"/>
    <x v="6"/>
    <x v="31"/>
    <n v="16351.28"/>
  </r>
  <r>
    <x v="219"/>
    <x v="0"/>
    <x v="0"/>
    <x v="6"/>
    <x v="32"/>
    <n v="49212.61"/>
  </r>
  <r>
    <x v="219"/>
    <x v="0"/>
    <x v="0"/>
    <x v="6"/>
    <x v="34"/>
    <n v="6188.99"/>
  </r>
  <r>
    <x v="219"/>
    <x v="0"/>
    <x v="0"/>
    <x v="6"/>
    <x v="35"/>
    <n v="20058.78"/>
  </r>
  <r>
    <x v="219"/>
    <x v="0"/>
    <x v="0"/>
    <x v="6"/>
    <x v="36"/>
    <n v="372.02"/>
  </r>
  <r>
    <x v="219"/>
    <x v="0"/>
    <x v="0"/>
    <x v="6"/>
    <x v="58"/>
    <n v="100"/>
  </r>
  <r>
    <x v="219"/>
    <x v="0"/>
    <x v="0"/>
    <x v="6"/>
    <x v="59"/>
    <n v="47388.71"/>
  </r>
  <r>
    <x v="219"/>
    <x v="0"/>
    <x v="0"/>
    <x v="6"/>
    <x v="51"/>
    <n v="8484.99"/>
  </r>
  <r>
    <x v="219"/>
    <x v="0"/>
    <x v="0"/>
    <x v="6"/>
    <x v="67"/>
    <n v="8885.77"/>
  </r>
  <r>
    <x v="219"/>
    <x v="0"/>
    <x v="0"/>
    <x v="6"/>
    <x v="37"/>
    <n v="202893"/>
  </r>
  <r>
    <x v="219"/>
    <x v="0"/>
    <x v="0"/>
    <x v="6"/>
    <x v="38"/>
    <n v="112338.29"/>
  </r>
  <r>
    <x v="219"/>
    <x v="0"/>
    <x v="0"/>
    <x v="6"/>
    <x v="39"/>
    <n v="142148.4"/>
  </r>
  <r>
    <x v="219"/>
    <x v="0"/>
    <x v="0"/>
    <x v="6"/>
    <x v="40"/>
    <n v="4579.7700000000004"/>
  </r>
  <r>
    <x v="219"/>
    <x v="0"/>
    <x v="0"/>
    <x v="6"/>
    <x v="41"/>
    <n v="2448950.3199999998"/>
  </r>
  <r>
    <x v="219"/>
    <x v="0"/>
    <x v="0"/>
    <x v="6"/>
    <x v="42"/>
    <n v="4423"/>
  </r>
  <r>
    <x v="219"/>
    <x v="0"/>
    <x v="0"/>
    <x v="6"/>
    <x v="53"/>
    <n v="759419.38"/>
  </r>
  <r>
    <x v="219"/>
    <x v="0"/>
    <x v="0"/>
    <x v="6"/>
    <x v="43"/>
    <n v="615775.27"/>
  </r>
  <r>
    <x v="219"/>
    <x v="0"/>
    <x v="0"/>
    <x v="6"/>
    <x v="44"/>
    <n v="2501080.9300000002"/>
  </r>
  <r>
    <x v="219"/>
    <x v="0"/>
    <x v="0"/>
    <x v="6"/>
    <x v="46"/>
    <n v="239491.74"/>
  </r>
  <r>
    <x v="219"/>
    <x v="0"/>
    <x v="0"/>
    <x v="7"/>
    <x v="43"/>
    <n v="100064.03"/>
  </r>
  <r>
    <x v="219"/>
    <x v="0"/>
    <x v="0"/>
    <x v="8"/>
    <x v="63"/>
    <n v="182883.68"/>
  </r>
  <r>
    <x v="219"/>
    <x v="0"/>
    <x v="0"/>
    <x v="8"/>
    <x v="48"/>
    <n v="356943.27"/>
  </r>
  <r>
    <x v="219"/>
    <x v="0"/>
    <x v="1"/>
    <x v="0"/>
    <x v="0"/>
    <n v="184918.21"/>
  </r>
  <r>
    <x v="219"/>
    <x v="0"/>
    <x v="1"/>
    <x v="2"/>
    <x v="1"/>
    <n v="1748695.53"/>
  </r>
  <r>
    <x v="219"/>
    <x v="0"/>
    <x v="1"/>
    <x v="2"/>
    <x v="2"/>
    <n v="38011.199999999997"/>
  </r>
  <r>
    <x v="219"/>
    <x v="0"/>
    <x v="1"/>
    <x v="2"/>
    <x v="3"/>
    <n v="94430.58"/>
  </r>
  <r>
    <x v="219"/>
    <x v="0"/>
    <x v="1"/>
    <x v="2"/>
    <x v="4"/>
    <n v="2491727.65"/>
  </r>
  <r>
    <x v="219"/>
    <x v="0"/>
    <x v="1"/>
    <x v="2"/>
    <x v="5"/>
    <n v="374512.84"/>
  </r>
  <r>
    <x v="219"/>
    <x v="0"/>
    <x v="1"/>
    <x v="3"/>
    <x v="1"/>
    <n v="1223357.8"/>
  </r>
  <r>
    <x v="219"/>
    <x v="0"/>
    <x v="1"/>
    <x v="3"/>
    <x v="2"/>
    <n v="19363.150000000001"/>
  </r>
  <r>
    <x v="219"/>
    <x v="0"/>
    <x v="1"/>
    <x v="3"/>
    <x v="3"/>
    <n v="753917.95"/>
  </r>
  <r>
    <x v="219"/>
    <x v="0"/>
    <x v="1"/>
    <x v="3"/>
    <x v="4"/>
    <n v="975108.33"/>
  </r>
  <r>
    <x v="219"/>
    <x v="0"/>
    <x v="1"/>
    <x v="3"/>
    <x v="5"/>
    <n v="185538.57"/>
  </r>
  <r>
    <x v="219"/>
    <x v="0"/>
    <x v="1"/>
    <x v="4"/>
    <x v="7"/>
    <n v="348346.18"/>
  </r>
  <r>
    <x v="219"/>
    <x v="0"/>
    <x v="1"/>
    <x v="4"/>
    <x v="8"/>
    <n v="234383.25"/>
  </r>
  <r>
    <x v="219"/>
    <x v="0"/>
    <x v="1"/>
    <x v="4"/>
    <x v="9"/>
    <n v="714118.34"/>
  </r>
  <r>
    <x v="219"/>
    <x v="0"/>
    <x v="1"/>
    <x v="4"/>
    <x v="10"/>
    <n v="288491.95"/>
  </r>
  <r>
    <x v="219"/>
    <x v="0"/>
    <x v="1"/>
    <x v="4"/>
    <x v="11"/>
    <n v="5509.39"/>
  </r>
  <r>
    <x v="219"/>
    <x v="0"/>
    <x v="1"/>
    <x v="4"/>
    <x v="12"/>
    <n v="3998.42"/>
  </r>
  <r>
    <x v="219"/>
    <x v="0"/>
    <x v="1"/>
    <x v="4"/>
    <x v="13"/>
    <n v="20489.64"/>
  </r>
  <r>
    <x v="219"/>
    <x v="0"/>
    <x v="1"/>
    <x v="4"/>
    <x v="14"/>
    <n v="47305.3"/>
  </r>
  <r>
    <x v="219"/>
    <x v="0"/>
    <x v="1"/>
    <x v="4"/>
    <x v="15"/>
    <n v="273409.08"/>
  </r>
  <r>
    <x v="219"/>
    <x v="0"/>
    <x v="1"/>
    <x v="4"/>
    <x v="16"/>
    <n v="334787.7"/>
  </r>
  <r>
    <x v="219"/>
    <x v="0"/>
    <x v="1"/>
    <x v="4"/>
    <x v="17"/>
    <n v="16545.560000000001"/>
  </r>
  <r>
    <x v="219"/>
    <x v="0"/>
    <x v="1"/>
    <x v="4"/>
    <x v="56"/>
    <n v="7762.22"/>
  </r>
  <r>
    <x v="219"/>
    <x v="0"/>
    <x v="1"/>
    <x v="5"/>
    <x v="18"/>
    <n v="1155875.31"/>
  </r>
  <r>
    <x v="219"/>
    <x v="0"/>
    <x v="1"/>
    <x v="5"/>
    <x v="19"/>
    <n v="133197.22"/>
  </r>
  <r>
    <x v="219"/>
    <x v="0"/>
    <x v="1"/>
    <x v="5"/>
    <x v="21"/>
    <n v="639285.97"/>
  </r>
  <r>
    <x v="219"/>
    <x v="0"/>
    <x v="1"/>
    <x v="5"/>
    <x v="22"/>
    <n v="124327.85"/>
  </r>
  <r>
    <x v="219"/>
    <x v="0"/>
    <x v="1"/>
    <x v="6"/>
    <x v="23"/>
    <n v="13750"/>
  </r>
  <r>
    <x v="219"/>
    <x v="0"/>
    <x v="1"/>
    <x v="6"/>
    <x v="25"/>
    <n v="10125"/>
  </r>
  <r>
    <x v="219"/>
    <x v="0"/>
    <x v="1"/>
    <x v="6"/>
    <x v="26"/>
    <n v="4705"/>
  </r>
  <r>
    <x v="219"/>
    <x v="0"/>
    <x v="1"/>
    <x v="6"/>
    <x v="27"/>
    <n v="1375517.96"/>
  </r>
  <r>
    <x v="219"/>
    <x v="0"/>
    <x v="1"/>
    <x v="6"/>
    <x v="30"/>
    <n v="238474.5"/>
  </r>
  <r>
    <x v="219"/>
    <x v="0"/>
    <x v="1"/>
    <x v="6"/>
    <x v="31"/>
    <n v="510792.11"/>
  </r>
  <r>
    <x v="219"/>
    <x v="0"/>
    <x v="1"/>
    <x v="6"/>
    <x v="32"/>
    <n v="152165.6"/>
  </r>
  <r>
    <x v="219"/>
    <x v="0"/>
    <x v="1"/>
    <x v="6"/>
    <x v="33"/>
    <n v="176769.92000000001"/>
  </r>
  <r>
    <x v="219"/>
    <x v="0"/>
    <x v="1"/>
    <x v="6"/>
    <x v="34"/>
    <n v="200878.59"/>
  </r>
  <r>
    <x v="219"/>
    <x v="0"/>
    <x v="1"/>
    <x v="6"/>
    <x v="35"/>
    <n v="465657.69"/>
  </r>
  <r>
    <x v="219"/>
    <x v="0"/>
    <x v="1"/>
    <x v="6"/>
    <x v="36"/>
    <n v="486586.38"/>
  </r>
  <r>
    <x v="219"/>
    <x v="0"/>
    <x v="1"/>
    <x v="6"/>
    <x v="59"/>
    <n v="129421.6"/>
  </r>
  <r>
    <x v="219"/>
    <x v="0"/>
    <x v="1"/>
    <x v="6"/>
    <x v="51"/>
    <n v="263245.12"/>
  </r>
  <r>
    <x v="219"/>
    <x v="0"/>
    <x v="1"/>
    <x v="6"/>
    <x v="37"/>
    <n v="1087919"/>
  </r>
  <r>
    <x v="219"/>
    <x v="0"/>
    <x v="1"/>
    <x v="6"/>
    <x v="38"/>
    <n v="271505.53000000003"/>
  </r>
  <r>
    <x v="219"/>
    <x v="0"/>
    <x v="1"/>
    <x v="6"/>
    <x v="40"/>
    <n v="6559.29"/>
  </r>
  <r>
    <x v="219"/>
    <x v="0"/>
    <x v="1"/>
    <x v="6"/>
    <x v="53"/>
    <n v="1358152.82"/>
  </r>
  <r>
    <x v="219"/>
    <x v="0"/>
    <x v="1"/>
    <x v="6"/>
    <x v="43"/>
    <n v="26151.33"/>
  </r>
  <r>
    <x v="219"/>
    <x v="0"/>
    <x v="1"/>
    <x v="6"/>
    <x v="44"/>
    <n v="726.25"/>
  </r>
  <r>
    <x v="219"/>
    <x v="0"/>
    <x v="1"/>
    <x v="6"/>
    <x v="60"/>
    <n v="429385.7"/>
  </r>
  <r>
    <x v="219"/>
    <x v="0"/>
    <x v="1"/>
    <x v="6"/>
    <x v="45"/>
    <n v="1113810.8600000001"/>
  </r>
  <r>
    <x v="219"/>
    <x v="0"/>
    <x v="1"/>
    <x v="6"/>
    <x v="46"/>
    <n v="184560.77"/>
  </r>
  <r>
    <x v="219"/>
    <x v="0"/>
    <x v="1"/>
    <x v="7"/>
    <x v="43"/>
    <n v="196.74"/>
  </r>
  <r>
    <x v="220"/>
    <x v="0"/>
    <x v="0"/>
    <x v="0"/>
    <x v="0"/>
    <n v="5347.28"/>
  </r>
  <r>
    <x v="220"/>
    <x v="0"/>
    <x v="0"/>
    <x v="1"/>
    <x v="0"/>
    <n v="-340.68"/>
  </r>
  <r>
    <x v="220"/>
    <x v="0"/>
    <x v="0"/>
    <x v="2"/>
    <x v="1"/>
    <n v="274537.52"/>
  </r>
  <r>
    <x v="220"/>
    <x v="0"/>
    <x v="0"/>
    <x v="2"/>
    <x v="2"/>
    <n v="5197.3900000000003"/>
  </r>
  <r>
    <x v="220"/>
    <x v="0"/>
    <x v="0"/>
    <x v="2"/>
    <x v="3"/>
    <n v="5529.44"/>
  </r>
  <r>
    <x v="220"/>
    <x v="0"/>
    <x v="0"/>
    <x v="3"/>
    <x v="1"/>
    <n v="165695.9"/>
  </r>
  <r>
    <x v="220"/>
    <x v="0"/>
    <x v="0"/>
    <x v="3"/>
    <x v="2"/>
    <n v="9042.0300000000007"/>
  </r>
  <r>
    <x v="220"/>
    <x v="0"/>
    <x v="0"/>
    <x v="3"/>
    <x v="3"/>
    <n v="6423.17"/>
  </r>
  <r>
    <x v="220"/>
    <x v="0"/>
    <x v="0"/>
    <x v="3"/>
    <x v="5"/>
    <n v="5560.62"/>
  </r>
  <r>
    <x v="220"/>
    <x v="0"/>
    <x v="0"/>
    <x v="4"/>
    <x v="7"/>
    <n v="23719.23"/>
  </r>
  <r>
    <x v="220"/>
    <x v="0"/>
    <x v="0"/>
    <x v="4"/>
    <x v="8"/>
    <n v="20805.62"/>
  </r>
  <r>
    <x v="220"/>
    <x v="0"/>
    <x v="0"/>
    <x v="4"/>
    <x v="9"/>
    <n v="43037.26"/>
  </r>
  <r>
    <x v="220"/>
    <x v="0"/>
    <x v="0"/>
    <x v="4"/>
    <x v="10"/>
    <n v="28605.79"/>
  </r>
  <r>
    <x v="220"/>
    <x v="0"/>
    <x v="0"/>
    <x v="4"/>
    <x v="13"/>
    <n v="1538.51"/>
  </r>
  <r>
    <x v="220"/>
    <x v="0"/>
    <x v="0"/>
    <x v="4"/>
    <x v="14"/>
    <n v="3108.02"/>
  </r>
  <r>
    <x v="220"/>
    <x v="0"/>
    <x v="0"/>
    <x v="4"/>
    <x v="15"/>
    <n v="37559.620000000003"/>
  </r>
  <r>
    <x v="220"/>
    <x v="0"/>
    <x v="0"/>
    <x v="4"/>
    <x v="16"/>
    <n v="60458.19"/>
  </r>
  <r>
    <x v="220"/>
    <x v="0"/>
    <x v="0"/>
    <x v="4"/>
    <x v="17"/>
    <n v="705.86"/>
  </r>
  <r>
    <x v="220"/>
    <x v="0"/>
    <x v="0"/>
    <x v="4"/>
    <x v="56"/>
    <n v="524.57000000000005"/>
  </r>
  <r>
    <x v="220"/>
    <x v="0"/>
    <x v="0"/>
    <x v="5"/>
    <x v="18"/>
    <n v="12411.6"/>
  </r>
  <r>
    <x v="220"/>
    <x v="0"/>
    <x v="0"/>
    <x v="5"/>
    <x v="19"/>
    <n v="5962.06"/>
  </r>
  <r>
    <x v="220"/>
    <x v="0"/>
    <x v="0"/>
    <x v="5"/>
    <x v="20"/>
    <n v="15830.19"/>
  </r>
  <r>
    <x v="220"/>
    <x v="0"/>
    <x v="0"/>
    <x v="5"/>
    <x v="21"/>
    <n v="2163.64"/>
  </r>
  <r>
    <x v="220"/>
    <x v="0"/>
    <x v="0"/>
    <x v="5"/>
    <x v="22"/>
    <n v="12472.5"/>
  </r>
  <r>
    <x v="220"/>
    <x v="0"/>
    <x v="0"/>
    <x v="6"/>
    <x v="23"/>
    <n v="2400.7199999999998"/>
  </r>
  <r>
    <x v="220"/>
    <x v="0"/>
    <x v="0"/>
    <x v="6"/>
    <x v="24"/>
    <n v="200.96"/>
  </r>
  <r>
    <x v="220"/>
    <x v="0"/>
    <x v="0"/>
    <x v="6"/>
    <x v="25"/>
    <n v="8475.83"/>
  </r>
  <r>
    <x v="220"/>
    <x v="0"/>
    <x v="0"/>
    <x v="6"/>
    <x v="49"/>
    <n v="21060.33"/>
  </r>
  <r>
    <x v="220"/>
    <x v="0"/>
    <x v="0"/>
    <x v="6"/>
    <x v="26"/>
    <n v="805"/>
  </r>
  <r>
    <x v="220"/>
    <x v="0"/>
    <x v="0"/>
    <x v="6"/>
    <x v="27"/>
    <n v="18714.79"/>
  </r>
  <r>
    <x v="220"/>
    <x v="0"/>
    <x v="0"/>
    <x v="6"/>
    <x v="30"/>
    <n v="6855.35"/>
  </r>
  <r>
    <x v="220"/>
    <x v="0"/>
    <x v="0"/>
    <x v="6"/>
    <x v="31"/>
    <n v="1253.3900000000001"/>
  </r>
  <r>
    <x v="220"/>
    <x v="0"/>
    <x v="0"/>
    <x v="6"/>
    <x v="32"/>
    <n v="3480"/>
  </r>
  <r>
    <x v="220"/>
    <x v="0"/>
    <x v="0"/>
    <x v="6"/>
    <x v="33"/>
    <n v="2855.5"/>
  </r>
  <r>
    <x v="220"/>
    <x v="0"/>
    <x v="0"/>
    <x v="6"/>
    <x v="34"/>
    <n v="3624.08"/>
  </r>
  <r>
    <x v="220"/>
    <x v="0"/>
    <x v="0"/>
    <x v="6"/>
    <x v="35"/>
    <n v="24934.04"/>
  </r>
  <r>
    <x v="220"/>
    <x v="0"/>
    <x v="0"/>
    <x v="6"/>
    <x v="36"/>
    <n v="117.72"/>
  </r>
  <r>
    <x v="220"/>
    <x v="0"/>
    <x v="0"/>
    <x v="6"/>
    <x v="51"/>
    <n v="34025.54"/>
  </r>
  <r>
    <x v="220"/>
    <x v="0"/>
    <x v="0"/>
    <x v="6"/>
    <x v="67"/>
    <n v="185.15"/>
  </r>
  <r>
    <x v="220"/>
    <x v="0"/>
    <x v="0"/>
    <x v="6"/>
    <x v="37"/>
    <n v="10328"/>
  </r>
  <r>
    <x v="220"/>
    <x v="0"/>
    <x v="0"/>
    <x v="6"/>
    <x v="38"/>
    <n v="13782.07"/>
  </r>
  <r>
    <x v="220"/>
    <x v="0"/>
    <x v="0"/>
    <x v="6"/>
    <x v="39"/>
    <n v="179.4"/>
  </r>
  <r>
    <x v="220"/>
    <x v="0"/>
    <x v="0"/>
    <x v="6"/>
    <x v="43"/>
    <n v="3234.22"/>
  </r>
  <r>
    <x v="220"/>
    <x v="0"/>
    <x v="0"/>
    <x v="6"/>
    <x v="44"/>
    <n v="1770.5"/>
  </r>
  <r>
    <x v="220"/>
    <x v="0"/>
    <x v="0"/>
    <x v="6"/>
    <x v="45"/>
    <n v="3439.44"/>
  </r>
  <r>
    <x v="220"/>
    <x v="0"/>
    <x v="0"/>
    <x v="6"/>
    <x v="70"/>
    <n v="7153.12"/>
  </r>
  <r>
    <x v="220"/>
    <x v="0"/>
    <x v="0"/>
    <x v="6"/>
    <x v="46"/>
    <n v="1540.42"/>
  </r>
  <r>
    <x v="220"/>
    <x v="0"/>
    <x v="0"/>
    <x v="6"/>
    <x v="83"/>
    <n v="120.12"/>
  </r>
  <r>
    <x v="220"/>
    <x v="0"/>
    <x v="0"/>
    <x v="7"/>
    <x v="43"/>
    <n v="2966.4"/>
  </r>
  <r>
    <x v="220"/>
    <x v="0"/>
    <x v="0"/>
    <x v="8"/>
    <x v="48"/>
    <n v="6540"/>
  </r>
  <r>
    <x v="220"/>
    <x v="0"/>
    <x v="1"/>
    <x v="1"/>
    <x v="0"/>
    <n v="-5006.6000000000004"/>
  </r>
  <r>
    <x v="220"/>
    <x v="0"/>
    <x v="1"/>
    <x v="2"/>
    <x v="1"/>
    <n v="30442.84"/>
  </r>
  <r>
    <x v="220"/>
    <x v="0"/>
    <x v="1"/>
    <x v="3"/>
    <x v="1"/>
    <n v="88862.51"/>
  </r>
  <r>
    <x v="220"/>
    <x v="0"/>
    <x v="1"/>
    <x v="6"/>
    <x v="51"/>
    <n v="16322.11"/>
  </r>
  <r>
    <x v="221"/>
    <x v="0"/>
    <x v="0"/>
    <x v="0"/>
    <x v="0"/>
    <n v="17186.650000000001"/>
  </r>
  <r>
    <x v="221"/>
    <x v="0"/>
    <x v="0"/>
    <x v="1"/>
    <x v="0"/>
    <n v="-92952.35"/>
  </r>
  <r>
    <x v="221"/>
    <x v="0"/>
    <x v="0"/>
    <x v="2"/>
    <x v="1"/>
    <n v="34322156.990000002"/>
  </r>
  <r>
    <x v="221"/>
    <x v="0"/>
    <x v="0"/>
    <x v="2"/>
    <x v="2"/>
    <n v="625696.87"/>
  </r>
  <r>
    <x v="221"/>
    <x v="0"/>
    <x v="0"/>
    <x v="2"/>
    <x v="3"/>
    <n v="170744.09"/>
  </r>
  <r>
    <x v="221"/>
    <x v="0"/>
    <x v="0"/>
    <x v="2"/>
    <x v="4"/>
    <n v="289203.65999999997"/>
  </r>
  <r>
    <x v="221"/>
    <x v="0"/>
    <x v="0"/>
    <x v="2"/>
    <x v="5"/>
    <n v="76248.800000000003"/>
  </r>
  <r>
    <x v="221"/>
    <x v="0"/>
    <x v="0"/>
    <x v="2"/>
    <x v="54"/>
    <n v="213594"/>
  </r>
  <r>
    <x v="221"/>
    <x v="0"/>
    <x v="0"/>
    <x v="3"/>
    <x v="1"/>
    <n v="12350051.57"/>
  </r>
  <r>
    <x v="221"/>
    <x v="0"/>
    <x v="0"/>
    <x v="3"/>
    <x v="2"/>
    <n v="341116.44"/>
  </r>
  <r>
    <x v="221"/>
    <x v="0"/>
    <x v="0"/>
    <x v="3"/>
    <x v="3"/>
    <n v="87332.35"/>
  </r>
  <r>
    <x v="221"/>
    <x v="0"/>
    <x v="0"/>
    <x v="3"/>
    <x v="4"/>
    <n v="76934.100000000006"/>
  </r>
  <r>
    <x v="221"/>
    <x v="0"/>
    <x v="0"/>
    <x v="3"/>
    <x v="5"/>
    <n v="24129.42"/>
  </r>
  <r>
    <x v="221"/>
    <x v="0"/>
    <x v="0"/>
    <x v="4"/>
    <x v="6"/>
    <n v="19078.43"/>
  </r>
  <r>
    <x v="221"/>
    <x v="0"/>
    <x v="0"/>
    <x v="4"/>
    <x v="55"/>
    <n v="-13.14"/>
  </r>
  <r>
    <x v="221"/>
    <x v="0"/>
    <x v="0"/>
    <x v="4"/>
    <x v="7"/>
    <n v="2670860.98"/>
  </r>
  <r>
    <x v="221"/>
    <x v="0"/>
    <x v="0"/>
    <x v="4"/>
    <x v="8"/>
    <n v="966486.84"/>
  </r>
  <r>
    <x v="221"/>
    <x v="0"/>
    <x v="0"/>
    <x v="4"/>
    <x v="9"/>
    <n v="5377800.4699999997"/>
  </r>
  <r>
    <x v="221"/>
    <x v="0"/>
    <x v="0"/>
    <x v="4"/>
    <x v="10"/>
    <n v="1636099.31"/>
  </r>
  <r>
    <x v="221"/>
    <x v="0"/>
    <x v="0"/>
    <x v="4"/>
    <x v="13"/>
    <n v="159348.85"/>
  </r>
  <r>
    <x v="221"/>
    <x v="0"/>
    <x v="0"/>
    <x v="4"/>
    <x v="14"/>
    <n v="354187.86"/>
  </r>
  <r>
    <x v="221"/>
    <x v="0"/>
    <x v="0"/>
    <x v="4"/>
    <x v="15"/>
    <n v="4379723.3099999996"/>
  </r>
  <r>
    <x v="221"/>
    <x v="0"/>
    <x v="0"/>
    <x v="4"/>
    <x v="16"/>
    <n v="3388069.44"/>
  </r>
  <r>
    <x v="221"/>
    <x v="0"/>
    <x v="0"/>
    <x v="4"/>
    <x v="17"/>
    <n v="274555.5"/>
  </r>
  <r>
    <x v="221"/>
    <x v="0"/>
    <x v="0"/>
    <x v="4"/>
    <x v="56"/>
    <n v="27252.58"/>
  </r>
  <r>
    <x v="221"/>
    <x v="0"/>
    <x v="0"/>
    <x v="5"/>
    <x v="18"/>
    <n v="931689.38"/>
  </r>
  <r>
    <x v="221"/>
    <x v="0"/>
    <x v="0"/>
    <x v="5"/>
    <x v="19"/>
    <n v="17790.330000000002"/>
  </r>
  <r>
    <x v="221"/>
    <x v="0"/>
    <x v="0"/>
    <x v="5"/>
    <x v="20"/>
    <n v="102380.37"/>
  </r>
  <r>
    <x v="221"/>
    <x v="0"/>
    <x v="0"/>
    <x v="5"/>
    <x v="21"/>
    <n v="469604.55"/>
  </r>
  <r>
    <x v="221"/>
    <x v="0"/>
    <x v="0"/>
    <x v="5"/>
    <x v="22"/>
    <n v="530718.74"/>
  </r>
  <r>
    <x v="221"/>
    <x v="0"/>
    <x v="0"/>
    <x v="6"/>
    <x v="23"/>
    <n v="4585899.28"/>
  </r>
  <r>
    <x v="221"/>
    <x v="0"/>
    <x v="0"/>
    <x v="6"/>
    <x v="24"/>
    <n v="45425.71"/>
  </r>
  <r>
    <x v="221"/>
    <x v="0"/>
    <x v="0"/>
    <x v="6"/>
    <x v="25"/>
    <n v="3605512.63"/>
  </r>
  <r>
    <x v="221"/>
    <x v="0"/>
    <x v="0"/>
    <x v="6"/>
    <x v="26"/>
    <n v="117654.47"/>
  </r>
  <r>
    <x v="221"/>
    <x v="0"/>
    <x v="0"/>
    <x v="6"/>
    <x v="27"/>
    <n v="648068.93999999994"/>
  </r>
  <r>
    <x v="221"/>
    <x v="0"/>
    <x v="0"/>
    <x v="6"/>
    <x v="28"/>
    <n v="55216.25"/>
  </r>
  <r>
    <x v="221"/>
    <x v="0"/>
    <x v="0"/>
    <x v="6"/>
    <x v="29"/>
    <n v="54109.34"/>
  </r>
  <r>
    <x v="221"/>
    <x v="0"/>
    <x v="0"/>
    <x v="6"/>
    <x v="50"/>
    <n v="455"/>
  </r>
  <r>
    <x v="221"/>
    <x v="0"/>
    <x v="0"/>
    <x v="6"/>
    <x v="30"/>
    <n v="401940.88"/>
  </r>
  <r>
    <x v="221"/>
    <x v="0"/>
    <x v="0"/>
    <x v="6"/>
    <x v="31"/>
    <n v="304245.36"/>
  </r>
  <r>
    <x v="221"/>
    <x v="0"/>
    <x v="0"/>
    <x v="6"/>
    <x v="32"/>
    <n v="156780.34"/>
  </r>
  <r>
    <x v="221"/>
    <x v="0"/>
    <x v="0"/>
    <x v="6"/>
    <x v="33"/>
    <n v="331746.3"/>
  </r>
  <r>
    <x v="221"/>
    <x v="0"/>
    <x v="0"/>
    <x v="6"/>
    <x v="34"/>
    <n v="199393.12"/>
  </r>
  <r>
    <x v="221"/>
    <x v="0"/>
    <x v="0"/>
    <x v="6"/>
    <x v="35"/>
    <n v="164268.06"/>
  </r>
  <r>
    <x v="221"/>
    <x v="0"/>
    <x v="0"/>
    <x v="6"/>
    <x v="36"/>
    <n v="4058.81"/>
  </r>
  <r>
    <x v="221"/>
    <x v="0"/>
    <x v="0"/>
    <x v="6"/>
    <x v="58"/>
    <n v="765.1"/>
  </r>
  <r>
    <x v="221"/>
    <x v="0"/>
    <x v="0"/>
    <x v="6"/>
    <x v="59"/>
    <n v="131995.89000000001"/>
  </r>
  <r>
    <x v="221"/>
    <x v="0"/>
    <x v="0"/>
    <x v="6"/>
    <x v="51"/>
    <n v="404237.19"/>
  </r>
  <r>
    <x v="221"/>
    <x v="0"/>
    <x v="0"/>
    <x v="6"/>
    <x v="37"/>
    <n v="797869"/>
  </r>
  <r>
    <x v="221"/>
    <x v="0"/>
    <x v="0"/>
    <x v="6"/>
    <x v="38"/>
    <n v="233935.75"/>
  </r>
  <r>
    <x v="221"/>
    <x v="0"/>
    <x v="0"/>
    <x v="6"/>
    <x v="40"/>
    <n v="164767.1"/>
  </r>
  <r>
    <x v="221"/>
    <x v="0"/>
    <x v="0"/>
    <x v="6"/>
    <x v="53"/>
    <n v="1428601.6"/>
  </r>
  <r>
    <x v="221"/>
    <x v="0"/>
    <x v="0"/>
    <x v="6"/>
    <x v="43"/>
    <n v="7653.02"/>
  </r>
  <r>
    <x v="221"/>
    <x v="0"/>
    <x v="0"/>
    <x v="6"/>
    <x v="60"/>
    <n v="151276.18"/>
  </r>
  <r>
    <x v="221"/>
    <x v="0"/>
    <x v="0"/>
    <x v="6"/>
    <x v="45"/>
    <n v="711651.65"/>
  </r>
  <r>
    <x v="221"/>
    <x v="0"/>
    <x v="0"/>
    <x v="6"/>
    <x v="46"/>
    <n v="64308.62"/>
  </r>
  <r>
    <x v="221"/>
    <x v="0"/>
    <x v="0"/>
    <x v="7"/>
    <x v="43"/>
    <n v="20850.3"/>
  </r>
  <r>
    <x v="221"/>
    <x v="0"/>
    <x v="0"/>
    <x v="8"/>
    <x v="48"/>
    <n v="54125.71"/>
  </r>
  <r>
    <x v="221"/>
    <x v="0"/>
    <x v="1"/>
    <x v="0"/>
    <x v="0"/>
    <n v="75765.7"/>
  </r>
  <r>
    <x v="221"/>
    <x v="0"/>
    <x v="1"/>
    <x v="2"/>
    <x v="1"/>
    <n v="1225233.94"/>
  </r>
  <r>
    <x v="221"/>
    <x v="0"/>
    <x v="1"/>
    <x v="2"/>
    <x v="2"/>
    <n v="6622.14"/>
  </r>
  <r>
    <x v="221"/>
    <x v="0"/>
    <x v="1"/>
    <x v="2"/>
    <x v="3"/>
    <n v="682320.8"/>
  </r>
  <r>
    <x v="221"/>
    <x v="0"/>
    <x v="1"/>
    <x v="2"/>
    <x v="4"/>
    <n v="1228784.22"/>
  </r>
  <r>
    <x v="221"/>
    <x v="0"/>
    <x v="1"/>
    <x v="2"/>
    <x v="5"/>
    <n v="446894.96"/>
  </r>
  <r>
    <x v="221"/>
    <x v="0"/>
    <x v="1"/>
    <x v="3"/>
    <x v="1"/>
    <n v="833699.27"/>
  </r>
  <r>
    <x v="221"/>
    <x v="0"/>
    <x v="1"/>
    <x v="3"/>
    <x v="2"/>
    <n v="11775.04"/>
  </r>
  <r>
    <x v="221"/>
    <x v="0"/>
    <x v="1"/>
    <x v="3"/>
    <x v="3"/>
    <n v="381517.81"/>
  </r>
  <r>
    <x v="221"/>
    <x v="0"/>
    <x v="1"/>
    <x v="3"/>
    <x v="4"/>
    <n v="992118.7"/>
  </r>
  <r>
    <x v="221"/>
    <x v="0"/>
    <x v="1"/>
    <x v="3"/>
    <x v="5"/>
    <n v="206360.68"/>
  </r>
  <r>
    <x v="221"/>
    <x v="0"/>
    <x v="1"/>
    <x v="4"/>
    <x v="6"/>
    <n v="-11.15"/>
  </r>
  <r>
    <x v="221"/>
    <x v="0"/>
    <x v="1"/>
    <x v="4"/>
    <x v="55"/>
    <n v="13.14"/>
  </r>
  <r>
    <x v="221"/>
    <x v="0"/>
    <x v="1"/>
    <x v="4"/>
    <x v="7"/>
    <n v="254591.37"/>
  </r>
  <r>
    <x v="221"/>
    <x v="0"/>
    <x v="1"/>
    <x v="4"/>
    <x v="8"/>
    <n v="178594.14"/>
  </r>
  <r>
    <x v="221"/>
    <x v="0"/>
    <x v="1"/>
    <x v="4"/>
    <x v="9"/>
    <n v="481448.84"/>
  </r>
  <r>
    <x v="221"/>
    <x v="0"/>
    <x v="1"/>
    <x v="4"/>
    <x v="10"/>
    <n v="264311.43"/>
  </r>
  <r>
    <x v="221"/>
    <x v="0"/>
    <x v="1"/>
    <x v="4"/>
    <x v="13"/>
    <n v="13729"/>
  </r>
  <r>
    <x v="221"/>
    <x v="0"/>
    <x v="1"/>
    <x v="4"/>
    <x v="14"/>
    <n v="42818.12"/>
  </r>
  <r>
    <x v="221"/>
    <x v="0"/>
    <x v="1"/>
    <x v="4"/>
    <x v="15"/>
    <n v="125764.19"/>
  </r>
  <r>
    <x v="221"/>
    <x v="0"/>
    <x v="1"/>
    <x v="4"/>
    <x v="16"/>
    <n v="155247.85999999999"/>
  </r>
  <r>
    <x v="221"/>
    <x v="0"/>
    <x v="1"/>
    <x v="4"/>
    <x v="17"/>
    <n v="11035.13"/>
  </r>
  <r>
    <x v="221"/>
    <x v="0"/>
    <x v="1"/>
    <x v="4"/>
    <x v="56"/>
    <n v="7912.89"/>
  </r>
  <r>
    <x v="221"/>
    <x v="0"/>
    <x v="1"/>
    <x v="5"/>
    <x v="18"/>
    <n v="184307.13"/>
  </r>
  <r>
    <x v="221"/>
    <x v="0"/>
    <x v="1"/>
    <x v="5"/>
    <x v="19"/>
    <n v="195592.55"/>
  </r>
  <r>
    <x v="221"/>
    <x v="0"/>
    <x v="1"/>
    <x v="5"/>
    <x v="21"/>
    <n v="18230.86"/>
  </r>
  <r>
    <x v="221"/>
    <x v="0"/>
    <x v="1"/>
    <x v="5"/>
    <x v="22"/>
    <n v="26443.89"/>
  </r>
  <r>
    <x v="221"/>
    <x v="0"/>
    <x v="1"/>
    <x v="6"/>
    <x v="23"/>
    <n v="145601.76999999999"/>
  </r>
  <r>
    <x v="221"/>
    <x v="0"/>
    <x v="1"/>
    <x v="6"/>
    <x v="24"/>
    <n v="29824.06"/>
  </r>
  <r>
    <x v="221"/>
    <x v="0"/>
    <x v="1"/>
    <x v="6"/>
    <x v="26"/>
    <n v="79431.600000000006"/>
  </r>
  <r>
    <x v="221"/>
    <x v="0"/>
    <x v="1"/>
    <x v="6"/>
    <x v="27"/>
    <n v="63175.49"/>
  </r>
  <r>
    <x v="221"/>
    <x v="0"/>
    <x v="1"/>
    <x v="6"/>
    <x v="28"/>
    <n v="1572.5"/>
  </r>
  <r>
    <x v="221"/>
    <x v="0"/>
    <x v="1"/>
    <x v="6"/>
    <x v="30"/>
    <n v="2592.6"/>
  </r>
  <r>
    <x v="221"/>
    <x v="0"/>
    <x v="1"/>
    <x v="6"/>
    <x v="32"/>
    <n v="22052.6"/>
  </r>
  <r>
    <x v="221"/>
    <x v="0"/>
    <x v="1"/>
    <x v="6"/>
    <x v="35"/>
    <n v="1067.78"/>
  </r>
  <r>
    <x v="221"/>
    <x v="0"/>
    <x v="1"/>
    <x v="6"/>
    <x v="36"/>
    <n v="943.88"/>
  </r>
  <r>
    <x v="221"/>
    <x v="0"/>
    <x v="1"/>
    <x v="6"/>
    <x v="58"/>
    <n v="400"/>
  </r>
  <r>
    <x v="221"/>
    <x v="0"/>
    <x v="1"/>
    <x v="6"/>
    <x v="59"/>
    <n v="56288.19"/>
  </r>
  <r>
    <x v="221"/>
    <x v="0"/>
    <x v="1"/>
    <x v="6"/>
    <x v="38"/>
    <n v="3300.96"/>
  </r>
  <r>
    <x v="221"/>
    <x v="0"/>
    <x v="1"/>
    <x v="6"/>
    <x v="40"/>
    <n v="2193.5300000000002"/>
  </r>
  <r>
    <x v="221"/>
    <x v="0"/>
    <x v="1"/>
    <x v="6"/>
    <x v="43"/>
    <n v="11832.75"/>
  </r>
  <r>
    <x v="221"/>
    <x v="0"/>
    <x v="1"/>
    <x v="6"/>
    <x v="60"/>
    <n v="127.98"/>
  </r>
  <r>
    <x v="221"/>
    <x v="0"/>
    <x v="1"/>
    <x v="6"/>
    <x v="45"/>
    <n v="411.95"/>
  </r>
  <r>
    <x v="221"/>
    <x v="0"/>
    <x v="1"/>
    <x v="6"/>
    <x v="46"/>
    <n v="42645.32"/>
  </r>
  <r>
    <x v="221"/>
    <x v="0"/>
    <x v="1"/>
    <x v="7"/>
    <x v="43"/>
    <n v="38478.589999999997"/>
  </r>
  <r>
    <x v="222"/>
    <x v="0"/>
    <x v="0"/>
    <x v="0"/>
    <x v="0"/>
    <n v="39030.300000000003"/>
  </r>
  <r>
    <x v="222"/>
    <x v="0"/>
    <x v="0"/>
    <x v="1"/>
    <x v="0"/>
    <n v="-174485.17"/>
  </r>
  <r>
    <x v="222"/>
    <x v="0"/>
    <x v="0"/>
    <x v="2"/>
    <x v="1"/>
    <n v="54160818.100000001"/>
  </r>
  <r>
    <x v="222"/>
    <x v="0"/>
    <x v="0"/>
    <x v="2"/>
    <x v="2"/>
    <n v="605655.65"/>
  </r>
  <r>
    <x v="222"/>
    <x v="0"/>
    <x v="0"/>
    <x v="2"/>
    <x v="3"/>
    <n v="254537.9"/>
  </r>
  <r>
    <x v="222"/>
    <x v="0"/>
    <x v="0"/>
    <x v="2"/>
    <x v="4"/>
    <n v="2658415.83"/>
  </r>
  <r>
    <x v="222"/>
    <x v="0"/>
    <x v="0"/>
    <x v="2"/>
    <x v="5"/>
    <n v="881527.41"/>
  </r>
  <r>
    <x v="222"/>
    <x v="0"/>
    <x v="0"/>
    <x v="3"/>
    <x v="1"/>
    <n v="17666146.640000001"/>
  </r>
  <r>
    <x v="222"/>
    <x v="0"/>
    <x v="0"/>
    <x v="3"/>
    <x v="2"/>
    <n v="536732.52"/>
  </r>
  <r>
    <x v="222"/>
    <x v="0"/>
    <x v="0"/>
    <x v="3"/>
    <x v="3"/>
    <n v="495504.69"/>
  </r>
  <r>
    <x v="222"/>
    <x v="0"/>
    <x v="0"/>
    <x v="3"/>
    <x v="4"/>
    <n v="97222.68"/>
  </r>
  <r>
    <x v="222"/>
    <x v="0"/>
    <x v="0"/>
    <x v="3"/>
    <x v="5"/>
    <n v="70842.899999999994"/>
  </r>
  <r>
    <x v="222"/>
    <x v="0"/>
    <x v="0"/>
    <x v="4"/>
    <x v="6"/>
    <n v="0.02"/>
  </r>
  <r>
    <x v="222"/>
    <x v="0"/>
    <x v="0"/>
    <x v="4"/>
    <x v="55"/>
    <n v="-80.709999999999994"/>
  </r>
  <r>
    <x v="222"/>
    <x v="0"/>
    <x v="0"/>
    <x v="4"/>
    <x v="7"/>
    <n v="4332029.62"/>
  </r>
  <r>
    <x v="222"/>
    <x v="0"/>
    <x v="0"/>
    <x v="4"/>
    <x v="8"/>
    <n v="1399407.62"/>
  </r>
  <r>
    <x v="222"/>
    <x v="0"/>
    <x v="0"/>
    <x v="4"/>
    <x v="9"/>
    <n v="8808322.4399999995"/>
  </r>
  <r>
    <x v="222"/>
    <x v="0"/>
    <x v="0"/>
    <x v="4"/>
    <x v="10"/>
    <n v="2321939.86"/>
  </r>
  <r>
    <x v="222"/>
    <x v="0"/>
    <x v="0"/>
    <x v="4"/>
    <x v="11"/>
    <n v="112154.75"/>
  </r>
  <r>
    <x v="222"/>
    <x v="0"/>
    <x v="0"/>
    <x v="4"/>
    <x v="12"/>
    <n v="38855.919999999998"/>
  </r>
  <r>
    <x v="222"/>
    <x v="0"/>
    <x v="0"/>
    <x v="4"/>
    <x v="13"/>
    <n v="333116.7"/>
  </r>
  <r>
    <x v="222"/>
    <x v="0"/>
    <x v="0"/>
    <x v="4"/>
    <x v="14"/>
    <n v="608077.1"/>
  </r>
  <r>
    <x v="222"/>
    <x v="0"/>
    <x v="0"/>
    <x v="4"/>
    <x v="15"/>
    <n v="7332435.9400000004"/>
  </r>
  <r>
    <x v="222"/>
    <x v="0"/>
    <x v="0"/>
    <x v="4"/>
    <x v="16"/>
    <n v="4962920.0999999996"/>
  </r>
  <r>
    <x v="222"/>
    <x v="0"/>
    <x v="0"/>
    <x v="4"/>
    <x v="17"/>
    <n v="8267"/>
  </r>
  <r>
    <x v="222"/>
    <x v="0"/>
    <x v="0"/>
    <x v="4"/>
    <x v="56"/>
    <n v="2625"/>
  </r>
  <r>
    <x v="222"/>
    <x v="0"/>
    <x v="0"/>
    <x v="5"/>
    <x v="18"/>
    <n v="2083958.12"/>
  </r>
  <r>
    <x v="222"/>
    <x v="0"/>
    <x v="0"/>
    <x v="5"/>
    <x v="19"/>
    <n v="284859.71000000002"/>
  </r>
  <r>
    <x v="222"/>
    <x v="0"/>
    <x v="0"/>
    <x v="5"/>
    <x v="20"/>
    <n v="15964.56"/>
  </r>
  <r>
    <x v="222"/>
    <x v="0"/>
    <x v="0"/>
    <x v="5"/>
    <x v="21"/>
    <n v="1221469.1399999999"/>
  </r>
  <r>
    <x v="222"/>
    <x v="0"/>
    <x v="0"/>
    <x v="5"/>
    <x v="22"/>
    <n v="154446.98000000001"/>
  </r>
  <r>
    <x v="222"/>
    <x v="0"/>
    <x v="0"/>
    <x v="6"/>
    <x v="23"/>
    <n v="89568.13"/>
  </r>
  <r>
    <x v="222"/>
    <x v="0"/>
    <x v="0"/>
    <x v="6"/>
    <x v="24"/>
    <n v="88206.35"/>
  </r>
  <r>
    <x v="222"/>
    <x v="0"/>
    <x v="0"/>
    <x v="6"/>
    <x v="25"/>
    <n v="3215.2"/>
  </r>
  <r>
    <x v="222"/>
    <x v="0"/>
    <x v="0"/>
    <x v="6"/>
    <x v="26"/>
    <n v="97724.27"/>
  </r>
  <r>
    <x v="222"/>
    <x v="0"/>
    <x v="0"/>
    <x v="6"/>
    <x v="27"/>
    <n v="2939358.6"/>
  </r>
  <r>
    <x v="222"/>
    <x v="0"/>
    <x v="0"/>
    <x v="6"/>
    <x v="29"/>
    <n v="48770.25"/>
  </r>
  <r>
    <x v="222"/>
    <x v="0"/>
    <x v="0"/>
    <x v="6"/>
    <x v="50"/>
    <n v="129207.84"/>
  </r>
  <r>
    <x v="222"/>
    <x v="0"/>
    <x v="0"/>
    <x v="6"/>
    <x v="30"/>
    <n v="1124070.1599999999"/>
  </r>
  <r>
    <x v="222"/>
    <x v="0"/>
    <x v="0"/>
    <x v="6"/>
    <x v="33"/>
    <n v="301757.17"/>
  </r>
  <r>
    <x v="222"/>
    <x v="0"/>
    <x v="0"/>
    <x v="6"/>
    <x v="34"/>
    <n v="127098.57"/>
  </r>
  <r>
    <x v="222"/>
    <x v="0"/>
    <x v="0"/>
    <x v="6"/>
    <x v="35"/>
    <n v="31595.05"/>
  </r>
  <r>
    <x v="222"/>
    <x v="0"/>
    <x v="0"/>
    <x v="6"/>
    <x v="36"/>
    <n v="211570.72"/>
  </r>
  <r>
    <x v="222"/>
    <x v="0"/>
    <x v="0"/>
    <x v="6"/>
    <x v="58"/>
    <n v="310"/>
  </r>
  <r>
    <x v="222"/>
    <x v="0"/>
    <x v="0"/>
    <x v="6"/>
    <x v="59"/>
    <n v="42317.04"/>
  </r>
  <r>
    <x v="222"/>
    <x v="0"/>
    <x v="0"/>
    <x v="6"/>
    <x v="68"/>
    <n v="23447.88"/>
  </r>
  <r>
    <x v="222"/>
    <x v="0"/>
    <x v="0"/>
    <x v="6"/>
    <x v="51"/>
    <n v="820544.94"/>
  </r>
  <r>
    <x v="222"/>
    <x v="0"/>
    <x v="0"/>
    <x v="6"/>
    <x v="67"/>
    <n v="232212.82"/>
  </r>
  <r>
    <x v="222"/>
    <x v="0"/>
    <x v="0"/>
    <x v="6"/>
    <x v="37"/>
    <n v="1359965.69"/>
  </r>
  <r>
    <x v="222"/>
    <x v="0"/>
    <x v="0"/>
    <x v="6"/>
    <x v="38"/>
    <n v="184490.97"/>
  </r>
  <r>
    <x v="222"/>
    <x v="0"/>
    <x v="0"/>
    <x v="6"/>
    <x v="39"/>
    <n v="7216.73"/>
  </r>
  <r>
    <x v="222"/>
    <x v="0"/>
    <x v="0"/>
    <x v="6"/>
    <x v="40"/>
    <n v="23721.88"/>
  </r>
  <r>
    <x v="222"/>
    <x v="0"/>
    <x v="0"/>
    <x v="6"/>
    <x v="41"/>
    <n v="1566162.98"/>
  </r>
  <r>
    <x v="222"/>
    <x v="0"/>
    <x v="0"/>
    <x v="6"/>
    <x v="42"/>
    <n v="681888.07"/>
  </r>
  <r>
    <x v="222"/>
    <x v="0"/>
    <x v="0"/>
    <x v="6"/>
    <x v="53"/>
    <n v="2357139.59"/>
  </r>
  <r>
    <x v="222"/>
    <x v="0"/>
    <x v="0"/>
    <x v="6"/>
    <x v="43"/>
    <n v="148825.70000000001"/>
  </r>
  <r>
    <x v="222"/>
    <x v="0"/>
    <x v="0"/>
    <x v="6"/>
    <x v="60"/>
    <n v="175090.38"/>
  </r>
  <r>
    <x v="222"/>
    <x v="0"/>
    <x v="0"/>
    <x v="6"/>
    <x v="45"/>
    <n v="865974.22"/>
  </r>
  <r>
    <x v="222"/>
    <x v="0"/>
    <x v="0"/>
    <x v="6"/>
    <x v="70"/>
    <n v="910.06"/>
  </r>
  <r>
    <x v="222"/>
    <x v="0"/>
    <x v="0"/>
    <x v="6"/>
    <x v="71"/>
    <n v="7887.16"/>
  </r>
  <r>
    <x v="222"/>
    <x v="0"/>
    <x v="0"/>
    <x v="6"/>
    <x v="46"/>
    <n v="92963.14"/>
  </r>
  <r>
    <x v="222"/>
    <x v="0"/>
    <x v="0"/>
    <x v="7"/>
    <x v="43"/>
    <n v="74660.75"/>
  </r>
  <r>
    <x v="222"/>
    <x v="0"/>
    <x v="0"/>
    <x v="8"/>
    <x v="62"/>
    <n v="142327.1"/>
  </r>
  <r>
    <x v="222"/>
    <x v="0"/>
    <x v="0"/>
    <x v="8"/>
    <x v="63"/>
    <n v="41017.86"/>
  </r>
  <r>
    <x v="222"/>
    <x v="0"/>
    <x v="0"/>
    <x v="8"/>
    <x v="48"/>
    <n v="67235.88"/>
  </r>
  <r>
    <x v="222"/>
    <x v="0"/>
    <x v="1"/>
    <x v="0"/>
    <x v="0"/>
    <n v="179442.56"/>
  </r>
  <r>
    <x v="222"/>
    <x v="0"/>
    <x v="1"/>
    <x v="1"/>
    <x v="0"/>
    <n v="-43987.69"/>
  </r>
  <r>
    <x v="222"/>
    <x v="0"/>
    <x v="1"/>
    <x v="2"/>
    <x v="1"/>
    <n v="768853.31"/>
  </r>
  <r>
    <x v="222"/>
    <x v="0"/>
    <x v="1"/>
    <x v="2"/>
    <x v="2"/>
    <n v="170476.3"/>
  </r>
  <r>
    <x v="222"/>
    <x v="0"/>
    <x v="1"/>
    <x v="2"/>
    <x v="3"/>
    <n v="4932.5"/>
  </r>
  <r>
    <x v="222"/>
    <x v="0"/>
    <x v="1"/>
    <x v="2"/>
    <x v="4"/>
    <n v="8784668"/>
  </r>
  <r>
    <x v="222"/>
    <x v="0"/>
    <x v="1"/>
    <x v="2"/>
    <x v="5"/>
    <n v="3331.2"/>
  </r>
  <r>
    <x v="222"/>
    <x v="0"/>
    <x v="1"/>
    <x v="3"/>
    <x v="1"/>
    <n v="1572088.01"/>
  </r>
  <r>
    <x v="222"/>
    <x v="0"/>
    <x v="1"/>
    <x v="3"/>
    <x v="2"/>
    <n v="45115.78"/>
  </r>
  <r>
    <x v="222"/>
    <x v="0"/>
    <x v="1"/>
    <x v="3"/>
    <x v="3"/>
    <n v="109233.07"/>
  </r>
  <r>
    <x v="222"/>
    <x v="0"/>
    <x v="1"/>
    <x v="3"/>
    <x v="4"/>
    <n v="949993.51"/>
  </r>
  <r>
    <x v="222"/>
    <x v="0"/>
    <x v="1"/>
    <x v="3"/>
    <x v="5"/>
    <n v="47664.73"/>
  </r>
  <r>
    <x v="222"/>
    <x v="0"/>
    <x v="1"/>
    <x v="4"/>
    <x v="6"/>
    <n v="-13232.9"/>
  </r>
  <r>
    <x v="222"/>
    <x v="0"/>
    <x v="1"/>
    <x v="4"/>
    <x v="55"/>
    <n v="80.709999999999994"/>
  </r>
  <r>
    <x v="222"/>
    <x v="0"/>
    <x v="1"/>
    <x v="4"/>
    <x v="7"/>
    <n v="723450.53"/>
  </r>
  <r>
    <x v="222"/>
    <x v="0"/>
    <x v="1"/>
    <x v="4"/>
    <x v="8"/>
    <n v="208481.72"/>
  </r>
  <r>
    <x v="222"/>
    <x v="0"/>
    <x v="1"/>
    <x v="4"/>
    <x v="9"/>
    <n v="1475594.09"/>
  </r>
  <r>
    <x v="222"/>
    <x v="0"/>
    <x v="1"/>
    <x v="4"/>
    <x v="10"/>
    <n v="296586.51"/>
  </r>
  <r>
    <x v="222"/>
    <x v="0"/>
    <x v="1"/>
    <x v="4"/>
    <x v="11"/>
    <n v="18706.39"/>
  </r>
  <r>
    <x v="222"/>
    <x v="0"/>
    <x v="1"/>
    <x v="4"/>
    <x v="12"/>
    <n v="5560.79"/>
  </r>
  <r>
    <x v="222"/>
    <x v="0"/>
    <x v="1"/>
    <x v="4"/>
    <x v="13"/>
    <n v="19875.37"/>
  </r>
  <r>
    <x v="222"/>
    <x v="0"/>
    <x v="1"/>
    <x v="4"/>
    <x v="14"/>
    <n v="87133.41"/>
  </r>
  <r>
    <x v="222"/>
    <x v="0"/>
    <x v="1"/>
    <x v="4"/>
    <x v="15"/>
    <n v="88354.79"/>
  </r>
  <r>
    <x v="222"/>
    <x v="0"/>
    <x v="1"/>
    <x v="4"/>
    <x v="16"/>
    <n v="242256.7"/>
  </r>
  <r>
    <x v="222"/>
    <x v="0"/>
    <x v="1"/>
    <x v="4"/>
    <x v="17"/>
    <n v="1105"/>
  </r>
  <r>
    <x v="222"/>
    <x v="0"/>
    <x v="1"/>
    <x v="4"/>
    <x v="56"/>
    <n v="650"/>
  </r>
  <r>
    <x v="222"/>
    <x v="0"/>
    <x v="1"/>
    <x v="5"/>
    <x v="18"/>
    <n v="495494.72"/>
  </r>
  <r>
    <x v="222"/>
    <x v="0"/>
    <x v="1"/>
    <x v="5"/>
    <x v="19"/>
    <n v="401.57"/>
  </r>
  <r>
    <x v="222"/>
    <x v="0"/>
    <x v="1"/>
    <x v="5"/>
    <x v="21"/>
    <n v="60590.44"/>
  </r>
  <r>
    <x v="222"/>
    <x v="0"/>
    <x v="1"/>
    <x v="5"/>
    <x v="22"/>
    <n v="816789.87"/>
  </r>
  <r>
    <x v="222"/>
    <x v="0"/>
    <x v="1"/>
    <x v="6"/>
    <x v="23"/>
    <n v="53056.24"/>
  </r>
  <r>
    <x v="222"/>
    <x v="0"/>
    <x v="1"/>
    <x v="6"/>
    <x v="25"/>
    <n v="45385"/>
  </r>
  <r>
    <x v="222"/>
    <x v="0"/>
    <x v="1"/>
    <x v="6"/>
    <x v="26"/>
    <n v="8590.7900000000009"/>
  </r>
  <r>
    <x v="222"/>
    <x v="0"/>
    <x v="1"/>
    <x v="6"/>
    <x v="27"/>
    <n v="1356133.24"/>
  </r>
  <r>
    <x v="222"/>
    <x v="0"/>
    <x v="1"/>
    <x v="6"/>
    <x v="30"/>
    <n v="880956.64"/>
  </r>
  <r>
    <x v="222"/>
    <x v="0"/>
    <x v="1"/>
    <x v="6"/>
    <x v="31"/>
    <n v="22800"/>
  </r>
  <r>
    <x v="222"/>
    <x v="0"/>
    <x v="1"/>
    <x v="6"/>
    <x v="32"/>
    <n v="1327.84"/>
  </r>
  <r>
    <x v="222"/>
    <x v="0"/>
    <x v="1"/>
    <x v="6"/>
    <x v="34"/>
    <n v="4065.06"/>
  </r>
  <r>
    <x v="222"/>
    <x v="0"/>
    <x v="1"/>
    <x v="6"/>
    <x v="35"/>
    <n v="10631.2"/>
  </r>
  <r>
    <x v="222"/>
    <x v="0"/>
    <x v="1"/>
    <x v="6"/>
    <x v="36"/>
    <n v="17377.32"/>
  </r>
  <r>
    <x v="222"/>
    <x v="0"/>
    <x v="1"/>
    <x v="6"/>
    <x v="59"/>
    <n v="1966.94"/>
  </r>
  <r>
    <x v="222"/>
    <x v="0"/>
    <x v="1"/>
    <x v="6"/>
    <x v="68"/>
    <n v="1588108.65"/>
  </r>
  <r>
    <x v="222"/>
    <x v="0"/>
    <x v="1"/>
    <x v="6"/>
    <x v="51"/>
    <n v="122619.84"/>
  </r>
  <r>
    <x v="222"/>
    <x v="0"/>
    <x v="1"/>
    <x v="6"/>
    <x v="67"/>
    <n v="13551.9"/>
  </r>
  <r>
    <x v="222"/>
    <x v="0"/>
    <x v="1"/>
    <x v="6"/>
    <x v="37"/>
    <n v="19076.61"/>
  </r>
  <r>
    <x v="222"/>
    <x v="0"/>
    <x v="1"/>
    <x v="6"/>
    <x v="38"/>
    <n v="60563.14"/>
  </r>
  <r>
    <x v="222"/>
    <x v="0"/>
    <x v="1"/>
    <x v="6"/>
    <x v="39"/>
    <n v="463.96"/>
  </r>
  <r>
    <x v="222"/>
    <x v="0"/>
    <x v="1"/>
    <x v="6"/>
    <x v="40"/>
    <n v="29712.23"/>
  </r>
  <r>
    <x v="222"/>
    <x v="0"/>
    <x v="1"/>
    <x v="6"/>
    <x v="41"/>
    <n v="1400"/>
  </r>
  <r>
    <x v="222"/>
    <x v="0"/>
    <x v="1"/>
    <x v="6"/>
    <x v="43"/>
    <n v="17197.79"/>
  </r>
  <r>
    <x v="222"/>
    <x v="0"/>
    <x v="1"/>
    <x v="6"/>
    <x v="60"/>
    <n v="51880.160000000003"/>
  </r>
  <r>
    <x v="222"/>
    <x v="0"/>
    <x v="1"/>
    <x v="6"/>
    <x v="45"/>
    <n v="135665.18"/>
  </r>
  <r>
    <x v="222"/>
    <x v="0"/>
    <x v="1"/>
    <x v="6"/>
    <x v="46"/>
    <n v="21262.9"/>
  </r>
  <r>
    <x v="222"/>
    <x v="0"/>
    <x v="1"/>
    <x v="7"/>
    <x v="43"/>
    <n v="34824.86"/>
  </r>
  <r>
    <x v="222"/>
    <x v="0"/>
    <x v="1"/>
    <x v="8"/>
    <x v="64"/>
    <n v="78858.78"/>
  </r>
  <r>
    <x v="222"/>
    <x v="0"/>
    <x v="1"/>
    <x v="8"/>
    <x v="48"/>
    <n v="7000"/>
  </r>
  <r>
    <x v="223"/>
    <x v="0"/>
    <x v="0"/>
    <x v="0"/>
    <x v="0"/>
    <n v="9711.3799999999992"/>
  </r>
  <r>
    <x v="223"/>
    <x v="0"/>
    <x v="0"/>
    <x v="1"/>
    <x v="0"/>
    <n v="-589880.16"/>
  </r>
  <r>
    <x v="223"/>
    <x v="0"/>
    <x v="0"/>
    <x v="2"/>
    <x v="1"/>
    <n v="12307696.199999999"/>
  </r>
  <r>
    <x v="223"/>
    <x v="0"/>
    <x v="0"/>
    <x v="2"/>
    <x v="2"/>
    <n v="126036.72"/>
  </r>
  <r>
    <x v="223"/>
    <x v="0"/>
    <x v="0"/>
    <x v="2"/>
    <x v="3"/>
    <n v="186667.64"/>
  </r>
  <r>
    <x v="223"/>
    <x v="0"/>
    <x v="0"/>
    <x v="2"/>
    <x v="4"/>
    <n v="1159975.7"/>
  </r>
  <r>
    <x v="223"/>
    <x v="0"/>
    <x v="0"/>
    <x v="2"/>
    <x v="5"/>
    <n v="128818.84"/>
  </r>
  <r>
    <x v="223"/>
    <x v="0"/>
    <x v="0"/>
    <x v="2"/>
    <x v="54"/>
    <n v="55050"/>
  </r>
  <r>
    <x v="223"/>
    <x v="0"/>
    <x v="0"/>
    <x v="3"/>
    <x v="1"/>
    <n v="5127797.0599999996"/>
  </r>
  <r>
    <x v="223"/>
    <x v="0"/>
    <x v="0"/>
    <x v="3"/>
    <x v="2"/>
    <n v="79517.350000000006"/>
  </r>
  <r>
    <x v="223"/>
    <x v="0"/>
    <x v="0"/>
    <x v="3"/>
    <x v="3"/>
    <n v="190175.86"/>
  </r>
  <r>
    <x v="223"/>
    <x v="0"/>
    <x v="0"/>
    <x v="3"/>
    <x v="5"/>
    <n v="31056.79"/>
  </r>
  <r>
    <x v="223"/>
    <x v="0"/>
    <x v="0"/>
    <x v="4"/>
    <x v="7"/>
    <n v="1046102.64"/>
  </r>
  <r>
    <x v="223"/>
    <x v="0"/>
    <x v="0"/>
    <x v="4"/>
    <x v="8"/>
    <n v="423528.7"/>
  </r>
  <r>
    <x v="223"/>
    <x v="0"/>
    <x v="0"/>
    <x v="4"/>
    <x v="9"/>
    <n v="2126223.46"/>
  </r>
  <r>
    <x v="223"/>
    <x v="0"/>
    <x v="0"/>
    <x v="4"/>
    <x v="10"/>
    <n v="700586.62"/>
  </r>
  <r>
    <x v="223"/>
    <x v="0"/>
    <x v="0"/>
    <x v="4"/>
    <x v="11"/>
    <n v="42701.14"/>
  </r>
  <r>
    <x v="223"/>
    <x v="0"/>
    <x v="0"/>
    <x v="4"/>
    <x v="12"/>
    <n v="12774.31"/>
  </r>
  <r>
    <x v="223"/>
    <x v="0"/>
    <x v="0"/>
    <x v="4"/>
    <x v="13"/>
    <n v="84796.47"/>
  </r>
  <r>
    <x v="223"/>
    <x v="0"/>
    <x v="0"/>
    <x v="4"/>
    <x v="14"/>
    <n v="142176.64000000001"/>
  </r>
  <r>
    <x v="223"/>
    <x v="0"/>
    <x v="0"/>
    <x v="4"/>
    <x v="15"/>
    <n v="1906561.54"/>
  </r>
  <r>
    <x v="223"/>
    <x v="0"/>
    <x v="0"/>
    <x v="4"/>
    <x v="16"/>
    <n v="1567424.13"/>
  </r>
  <r>
    <x v="223"/>
    <x v="0"/>
    <x v="0"/>
    <x v="5"/>
    <x v="18"/>
    <n v="851152.57"/>
  </r>
  <r>
    <x v="223"/>
    <x v="0"/>
    <x v="0"/>
    <x v="5"/>
    <x v="19"/>
    <n v="78317.039999999994"/>
  </r>
  <r>
    <x v="223"/>
    <x v="0"/>
    <x v="0"/>
    <x v="5"/>
    <x v="20"/>
    <n v="341619.73"/>
  </r>
  <r>
    <x v="223"/>
    <x v="0"/>
    <x v="0"/>
    <x v="5"/>
    <x v="21"/>
    <n v="2443.0500000000002"/>
  </r>
  <r>
    <x v="223"/>
    <x v="0"/>
    <x v="0"/>
    <x v="5"/>
    <x v="22"/>
    <n v="39289.71"/>
  </r>
  <r>
    <x v="223"/>
    <x v="0"/>
    <x v="0"/>
    <x v="6"/>
    <x v="23"/>
    <n v="776876.25"/>
  </r>
  <r>
    <x v="223"/>
    <x v="0"/>
    <x v="0"/>
    <x v="6"/>
    <x v="24"/>
    <n v="29112.2"/>
  </r>
  <r>
    <x v="223"/>
    <x v="0"/>
    <x v="0"/>
    <x v="6"/>
    <x v="25"/>
    <n v="522787.94"/>
  </r>
  <r>
    <x v="223"/>
    <x v="0"/>
    <x v="0"/>
    <x v="6"/>
    <x v="57"/>
    <n v="35368.589999999997"/>
  </r>
  <r>
    <x v="223"/>
    <x v="0"/>
    <x v="0"/>
    <x v="6"/>
    <x v="26"/>
    <n v="7000"/>
  </r>
  <r>
    <x v="223"/>
    <x v="0"/>
    <x v="0"/>
    <x v="6"/>
    <x v="27"/>
    <n v="420533.63"/>
  </r>
  <r>
    <x v="223"/>
    <x v="0"/>
    <x v="0"/>
    <x v="6"/>
    <x v="28"/>
    <n v="5130"/>
  </r>
  <r>
    <x v="223"/>
    <x v="0"/>
    <x v="0"/>
    <x v="6"/>
    <x v="29"/>
    <n v="33769.160000000003"/>
  </r>
  <r>
    <x v="223"/>
    <x v="0"/>
    <x v="0"/>
    <x v="6"/>
    <x v="50"/>
    <n v="1894.36"/>
  </r>
  <r>
    <x v="223"/>
    <x v="0"/>
    <x v="0"/>
    <x v="6"/>
    <x v="30"/>
    <n v="112787.78"/>
  </r>
  <r>
    <x v="223"/>
    <x v="0"/>
    <x v="0"/>
    <x v="6"/>
    <x v="31"/>
    <n v="112194.86"/>
  </r>
  <r>
    <x v="223"/>
    <x v="0"/>
    <x v="0"/>
    <x v="6"/>
    <x v="33"/>
    <n v="40457.75"/>
  </r>
  <r>
    <x v="223"/>
    <x v="0"/>
    <x v="0"/>
    <x v="6"/>
    <x v="34"/>
    <n v="42157.64"/>
  </r>
  <r>
    <x v="223"/>
    <x v="0"/>
    <x v="0"/>
    <x v="6"/>
    <x v="35"/>
    <n v="309905.34999999998"/>
  </r>
  <r>
    <x v="223"/>
    <x v="0"/>
    <x v="0"/>
    <x v="6"/>
    <x v="59"/>
    <n v="89435.49"/>
  </r>
  <r>
    <x v="223"/>
    <x v="0"/>
    <x v="0"/>
    <x v="6"/>
    <x v="37"/>
    <n v="352269.09"/>
  </r>
  <r>
    <x v="223"/>
    <x v="0"/>
    <x v="0"/>
    <x v="6"/>
    <x v="38"/>
    <n v="58431.31"/>
  </r>
  <r>
    <x v="223"/>
    <x v="0"/>
    <x v="0"/>
    <x v="6"/>
    <x v="39"/>
    <n v="190.4"/>
  </r>
  <r>
    <x v="223"/>
    <x v="0"/>
    <x v="0"/>
    <x v="6"/>
    <x v="40"/>
    <n v="16294.52"/>
  </r>
  <r>
    <x v="223"/>
    <x v="0"/>
    <x v="0"/>
    <x v="6"/>
    <x v="41"/>
    <n v="400675.61"/>
  </r>
  <r>
    <x v="223"/>
    <x v="0"/>
    <x v="0"/>
    <x v="6"/>
    <x v="42"/>
    <n v="141640.29"/>
  </r>
  <r>
    <x v="223"/>
    <x v="0"/>
    <x v="0"/>
    <x v="6"/>
    <x v="53"/>
    <n v="24775.83"/>
  </r>
  <r>
    <x v="223"/>
    <x v="0"/>
    <x v="0"/>
    <x v="6"/>
    <x v="43"/>
    <n v="16426.16"/>
  </r>
  <r>
    <x v="223"/>
    <x v="0"/>
    <x v="0"/>
    <x v="6"/>
    <x v="60"/>
    <n v="49156.32"/>
  </r>
  <r>
    <x v="223"/>
    <x v="0"/>
    <x v="0"/>
    <x v="6"/>
    <x v="45"/>
    <n v="387009.21"/>
  </r>
  <r>
    <x v="223"/>
    <x v="0"/>
    <x v="0"/>
    <x v="6"/>
    <x v="46"/>
    <n v="40236.67"/>
  </r>
  <r>
    <x v="223"/>
    <x v="0"/>
    <x v="0"/>
    <x v="7"/>
    <x v="43"/>
    <n v="29487.26"/>
  </r>
  <r>
    <x v="223"/>
    <x v="0"/>
    <x v="0"/>
    <x v="8"/>
    <x v="48"/>
    <n v="17261.95"/>
  </r>
  <r>
    <x v="223"/>
    <x v="0"/>
    <x v="1"/>
    <x v="0"/>
    <x v="0"/>
    <n v="580168.78"/>
  </r>
  <r>
    <x v="223"/>
    <x v="0"/>
    <x v="1"/>
    <x v="2"/>
    <x v="1"/>
    <n v="1266650.1000000001"/>
  </r>
  <r>
    <x v="223"/>
    <x v="0"/>
    <x v="1"/>
    <x v="2"/>
    <x v="2"/>
    <n v="96661.96"/>
  </r>
  <r>
    <x v="223"/>
    <x v="0"/>
    <x v="1"/>
    <x v="2"/>
    <x v="3"/>
    <n v="22095.71"/>
  </r>
  <r>
    <x v="223"/>
    <x v="0"/>
    <x v="1"/>
    <x v="2"/>
    <x v="4"/>
    <n v="304933.46000000002"/>
  </r>
  <r>
    <x v="223"/>
    <x v="0"/>
    <x v="1"/>
    <x v="2"/>
    <x v="5"/>
    <n v="22963.37"/>
  </r>
  <r>
    <x v="223"/>
    <x v="0"/>
    <x v="1"/>
    <x v="3"/>
    <x v="1"/>
    <n v="763979.65"/>
  </r>
  <r>
    <x v="223"/>
    <x v="0"/>
    <x v="1"/>
    <x v="3"/>
    <x v="2"/>
    <n v="69440.05"/>
  </r>
  <r>
    <x v="223"/>
    <x v="0"/>
    <x v="1"/>
    <x v="3"/>
    <x v="3"/>
    <n v="57198.55"/>
  </r>
  <r>
    <x v="223"/>
    <x v="0"/>
    <x v="1"/>
    <x v="3"/>
    <x v="4"/>
    <n v="162239.79999999999"/>
  </r>
  <r>
    <x v="223"/>
    <x v="0"/>
    <x v="1"/>
    <x v="3"/>
    <x v="5"/>
    <n v="11021.08"/>
  </r>
  <r>
    <x v="223"/>
    <x v="0"/>
    <x v="1"/>
    <x v="4"/>
    <x v="7"/>
    <n v="123880.99"/>
  </r>
  <r>
    <x v="223"/>
    <x v="0"/>
    <x v="1"/>
    <x v="4"/>
    <x v="8"/>
    <n v="65363.69"/>
  </r>
  <r>
    <x v="223"/>
    <x v="0"/>
    <x v="1"/>
    <x v="4"/>
    <x v="9"/>
    <n v="253733.95"/>
  </r>
  <r>
    <x v="223"/>
    <x v="0"/>
    <x v="1"/>
    <x v="4"/>
    <x v="10"/>
    <n v="87484.43"/>
  </r>
  <r>
    <x v="223"/>
    <x v="0"/>
    <x v="1"/>
    <x v="4"/>
    <x v="11"/>
    <n v="4440.99"/>
  </r>
  <r>
    <x v="223"/>
    <x v="0"/>
    <x v="1"/>
    <x v="4"/>
    <x v="12"/>
    <n v="1807.42"/>
  </r>
  <r>
    <x v="223"/>
    <x v="0"/>
    <x v="1"/>
    <x v="4"/>
    <x v="13"/>
    <n v="8042.01"/>
  </r>
  <r>
    <x v="223"/>
    <x v="0"/>
    <x v="1"/>
    <x v="4"/>
    <x v="14"/>
    <n v="15017.18"/>
  </r>
  <r>
    <x v="223"/>
    <x v="0"/>
    <x v="1"/>
    <x v="4"/>
    <x v="15"/>
    <n v="63265.14"/>
  </r>
  <r>
    <x v="223"/>
    <x v="0"/>
    <x v="1"/>
    <x v="4"/>
    <x v="16"/>
    <n v="28378.86"/>
  </r>
  <r>
    <x v="223"/>
    <x v="0"/>
    <x v="1"/>
    <x v="5"/>
    <x v="18"/>
    <n v="23016.41"/>
  </r>
  <r>
    <x v="223"/>
    <x v="0"/>
    <x v="1"/>
    <x v="5"/>
    <x v="22"/>
    <n v="-810"/>
  </r>
  <r>
    <x v="223"/>
    <x v="0"/>
    <x v="1"/>
    <x v="6"/>
    <x v="23"/>
    <n v="49988.66"/>
  </r>
  <r>
    <x v="223"/>
    <x v="0"/>
    <x v="1"/>
    <x v="6"/>
    <x v="26"/>
    <n v="6131"/>
  </r>
  <r>
    <x v="223"/>
    <x v="0"/>
    <x v="1"/>
    <x v="6"/>
    <x v="30"/>
    <n v="23649"/>
  </r>
  <r>
    <x v="223"/>
    <x v="0"/>
    <x v="1"/>
    <x v="6"/>
    <x v="38"/>
    <n v="1758.2"/>
  </r>
  <r>
    <x v="223"/>
    <x v="0"/>
    <x v="1"/>
    <x v="6"/>
    <x v="43"/>
    <n v="8537.59"/>
  </r>
  <r>
    <x v="223"/>
    <x v="0"/>
    <x v="1"/>
    <x v="7"/>
    <x v="43"/>
    <n v="17075.919999999998"/>
  </r>
  <r>
    <x v="224"/>
    <x v="0"/>
    <x v="0"/>
    <x v="0"/>
    <x v="0"/>
    <n v="493453.29"/>
  </r>
  <r>
    <x v="224"/>
    <x v="0"/>
    <x v="0"/>
    <x v="1"/>
    <x v="0"/>
    <n v="-522392.17"/>
  </r>
  <r>
    <x v="224"/>
    <x v="0"/>
    <x v="0"/>
    <x v="2"/>
    <x v="1"/>
    <n v="11254681.390000001"/>
  </r>
  <r>
    <x v="224"/>
    <x v="0"/>
    <x v="0"/>
    <x v="2"/>
    <x v="2"/>
    <n v="290696.24"/>
  </r>
  <r>
    <x v="224"/>
    <x v="0"/>
    <x v="0"/>
    <x v="2"/>
    <x v="3"/>
    <n v="218503.7"/>
  </r>
  <r>
    <x v="224"/>
    <x v="0"/>
    <x v="0"/>
    <x v="2"/>
    <x v="5"/>
    <n v="128875.42"/>
  </r>
  <r>
    <x v="224"/>
    <x v="0"/>
    <x v="0"/>
    <x v="3"/>
    <x v="1"/>
    <n v="3235019.27"/>
  </r>
  <r>
    <x v="224"/>
    <x v="0"/>
    <x v="0"/>
    <x v="3"/>
    <x v="3"/>
    <n v="165099.72"/>
  </r>
  <r>
    <x v="224"/>
    <x v="0"/>
    <x v="0"/>
    <x v="3"/>
    <x v="5"/>
    <n v="183336.87"/>
  </r>
  <r>
    <x v="224"/>
    <x v="0"/>
    <x v="0"/>
    <x v="4"/>
    <x v="6"/>
    <n v="1523735.49"/>
  </r>
  <r>
    <x v="224"/>
    <x v="0"/>
    <x v="0"/>
    <x v="4"/>
    <x v="55"/>
    <n v="1425164.43"/>
  </r>
  <r>
    <x v="224"/>
    <x v="0"/>
    <x v="0"/>
    <x v="4"/>
    <x v="7"/>
    <n v="942219.32"/>
  </r>
  <r>
    <x v="224"/>
    <x v="0"/>
    <x v="0"/>
    <x v="4"/>
    <x v="8"/>
    <n v="368390.2"/>
  </r>
  <r>
    <x v="224"/>
    <x v="0"/>
    <x v="0"/>
    <x v="4"/>
    <x v="9"/>
    <n v="1889707.71"/>
  </r>
  <r>
    <x v="224"/>
    <x v="0"/>
    <x v="0"/>
    <x v="4"/>
    <x v="10"/>
    <n v="617304.04"/>
  </r>
  <r>
    <x v="224"/>
    <x v="0"/>
    <x v="0"/>
    <x v="4"/>
    <x v="11"/>
    <n v="18276.419999999998"/>
  </r>
  <r>
    <x v="224"/>
    <x v="0"/>
    <x v="0"/>
    <x v="4"/>
    <x v="12"/>
    <n v="7110.47"/>
  </r>
  <r>
    <x v="224"/>
    <x v="0"/>
    <x v="0"/>
    <x v="4"/>
    <x v="13"/>
    <n v="47045.58"/>
  </r>
  <r>
    <x v="224"/>
    <x v="0"/>
    <x v="0"/>
    <x v="4"/>
    <x v="14"/>
    <n v="94643.199999999997"/>
  </r>
  <r>
    <x v="224"/>
    <x v="0"/>
    <x v="0"/>
    <x v="5"/>
    <x v="18"/>
    <n v="836405.77"/>
  </r>
  <r>
    <x v="224"/>
    <x v="0"/>
    <x v="0"/>
    <x v="5"/>
    <x v="19"/>
    <n v="83841.119999999995"/>
  </r>
  <r>
    <x v="224"/>
    <x v="0"/>
    <x v="0"/>
    <x v="5"/>
    <x v="20"/>
    <n v="71360.98"/>
  </r>
  <r>
    <x v="224"/>
    <x v="0"/>
    <x v="0"/>
    <x v="5"/>
    <x v="21"/>
    <n v="132794.72"/>
  </r>
  <r>
    <x v="224"/>
    <x v="0"/>
    <x v="0"/>
    <x v="5"/>
    <x v="22"/>
    <n v="1647.93"/>
  </r>
  <r>
    <x v="224"/>
    <x v="0"/>
    <x v="0"/>
    <x v="6"/>
    <x v="25"/>
    <n v="248050.84"/>
  </r>
  <r>
    <x v="224"/>
    <x v="0"/>
    <x v="0"/>
    <x v="6"/>
    <x v="27"/>
    <n v="2118332.36"/>
  </r>
  <r>
    <x v="224"/>
    <x v="0"/>
    <x v="0"/>
    <x v="6"/>
    <x v="28"/>
    <n v="60689.5"/>
  </r>
  <r>
    <x v="224"/>
    <x v="0"/>
    <x v="0"/>
    <x v="6"/>
    <x v="29"/>
    <n v="51638.68"/>
  </r>
  <r>
    <x v="224"/>
    <x v="0"/>
    <x v="0"/>
    <x v="6"/>
    <x v="31"/>
    <n v="30174.639999999999"/>
  </r>
  <r>
    <x v="224"/>
    <x v="0"/>
    <x v="0"/>
    <x v="6"/>
    <x v="33"/>
    <n v="144339.18"/>
  </r>
  <r>
    <x v="224"/>
    <x v="0"/>
    <x v="0"/>
    <x v="6"/>
    <x v="35"/>
    <n v="7992.33"/>
  </r>
  <r>
    <x v="224"/>
    <x v="0"/>
    <x v="0"/>
    <x v="6"/>
    <x v="59"/>
    <n v="28907.71"/>
  </r>
  <r>
    <x v="224"/>
    <x v="0"/>
    <x v="0"/>
    <x v="6"/>
    <x v="37"/>
    <n v="290916.17"/>
  </r>
  <r>
    <x v="224"/>
    <x v="0"/>
    <x v="0"/>
    <x v="6"/>
    <x v="38"/>
    <n v="125850.58"/>
  </r>
  <r>
    <x v="224"/>
    <x v="0"/>
    <x v="0"/>
    <x v="6"/>
    <x v="39"/>
    <n v="2440.5"/>
  </r>
  <r>
    <x v="224"/>
    <x v="0"/>
    <x v="0"/>
    <x v="6"/>
    <x v="40"/>
    <n v="1795.54"/>
  </r>
  <r>
    <x v="224"/>
    <x v="0"/>
    <x v="0"/>
    <x v="6"/>
    <x v="53"/>
    <n v="567855.44999999995"/>
  </r>
  <r>
    <x v="224"/>
    <x v="0"/>
    <x v="0"/>
    <x v="6"/>
    <x v="43"/>
    <n v="57499.1"/>
  </r>
  <r>
    <x v="224"/>
    <x v="0"/>
    <x v="0"/>
    <x v="6"/>
    <x v="60"/>
    <n v="43954.98"/>
  </r>
  <r>
    <x v="224"/>
    <x v="0"/>
    <x v="0"/>
    <x v="6"/>
    <x v="45"/>
    <n v="290518.36"/>
  </r>
  <r>
    <x v="224"/>
    <x v="0"/>
    <x v="0"/>
    <x v="6"/>
    <x v="46"/>
    <n v="193023.43"/>
  </r>
  <r>
    <x v="224"/>
    <x v="0"/>
    <x v="0"/>
    <x v="7"/>
    <x v="43"/>
    <n v="17802.830000000002"/>
  </r>
  <r>
    <x v="224"/>
    <x v="0"/>
    <x v="0"/>
    <x v="8"/>
    <x v="48"/>
    <n v="48076.93"/>
  </r>
  <r>
    <x v="224"/>
    <x v="0"/>
    <x v="1"/>
    <x v="0"/>
    <x v="0"/>
    <n v="28938.880000000001"/>
  </r>
  <r>
    <x v="224"/>
    <x v="0"/>
    <x v="1"/>
    <x v="2"/>
    <x v="1"/>
    <n v="410878.48"/>
  </r>
  <r>
    <x v="224"/>
    <x v="0"/>
    <x v="1"/>
    <x v="2"/>
    <x v="5"/>
    <n v="291930.33"/>
  </r>
  <r>
    <x v="224"/>
    <x v="0"/>
    <x v="1"/>
    <x v="3"/>
    <x v="1"/>
    <n v="1233549.55"/>
  </r>
  <r>
    <x v="224"/>
    <x v="0"/>
    <x v="1"/>
    <x v="3"/>
    <x v="3"/>
    <n v="3683.1"/>
  </r>
  <r>
    <x v="224"/>
    <x v="0"/>
    <x v="1"/>
    <x v="3"/>
    <x v="5"/>
    <n v="325176"/>
  </r>
  <r>
    <x v="224"/>
    <x v="0"/>
    <x v="1"/>
    <x v="4"/>
    <x v="55"/>
    <n v="9708.6"/>
  </r>
  <r>
    <x v="224"/>
    <x v="0"/>
    <x v="1"/>
    <x v="4"/>
    <x v="8"/>
    <n v="24909.41"/>
  </r>
  <r>
    <x v="224"/>
    <x v="0"/>
    <x v="1"/>
    <x v="4"/>
    <x v="10"/>
    <n v="33875.879999999997"/>
  </r>
  <r>
    <x v="224"/>
    <x v="0"/>
    <x v="1"/>
    <x v="4"/>
    <x v="12"/>
    <n v="387.05"/>
  </r>
  <r>
    <x v="224"/>
    <x v="0"/>
    <x v="1"/>
    <x v="4"/>
    <x v="14"/>
    <n v="4427.7"/>
  </r>
  <r>
    <x v="224"/>
    <x v="0"/>
    <x v="1"/>
    <x v="5"/>
    <x v="18"/>
    <n v="103508.07"/>
  </r>
  <r>
    <x v="224"/>
    <x v="0"/>
    <x v="1"/>
    <x v="5"/>
    <x v="21"/>
    <n v="83508.070000000007"/>
  </r>
  <r>
    <x v="224"/>
    <x v="0"/>
    <x v="1"/>
    <x v="6"/>
    <x v="27"/>
    <n v="437074.4"/>
  </r>
  <r>
    <x v="224"/>
    <x v="0"/>
    <x v="1"/>
    <x v="6"/>
    <x v="31"/>
    <n v="41754.04"/>
  </r>
  <r>
    <x v="224"/>
    <x v="0"/>
    <x v="1"/>
    <x v="6"/>
    <x v="35"/>
    <n v="41754.04"/>
  </r>
  <r>
    <x v="224"/>
    <x v="0"/>
    <x v="1"/>
    <x v="6"/>
    <x v="43"/>
    <n v="1914.7"/>
  </r>
  <r>
    <x v="224"/>
    <x v="0"/>
    <x v="1"/>
    <x v="6"/>
    <x v="45"/>
    <n v="62631.06"/>
  </r>
  <r>
    <x v="224"/>
    <x v="0"/>
    <x v="1"/>
    <x v="6"/>
    <x v="46"/>
    <n v="94255.49"/>
  </r>
  <r>
    <x v="224"/>
    <x v="0"/>
    <x v="1"/>
    <x v="7"/>
    <x v="43"/>
    <n v="288.79000000000002"/>
  </r>
  <r>
    <x v="224"/>
    <x v="0"/>
    <x v="1"/>
    <x v="8"/>
    <x v="48"/>
    <n v="18532.23"/>
  </r>
  <r>
    <x v="225"/>
    <x v="0"/>
    <x v="0"/>
    <x v="0"/>
    <x v="0"/>
    <n v="77721.14"/>
  </r>
  <r>
    <x v="225"/>
    <x v="0"/>
    <x v="0"/>
    <x v="1"/>
    <x v="0"/>
    <n v="-111019.74"/>
  </r>
  <r>
    <x v="225"/>
    <x v="0"/>
    <x v="0"/>
    <x v="2"/>
    <x v="1"/>
    <n v="2518888.59"/>
  </r>
  <r>
    <x v="225"/>
    <x v="0"/>
    <x v="0"/>
    <x v="2"/>
    <x v="2"/>
    <n v="18408.72"/>
  </r>
  <r>
    <x v="225"/>
    <x v="0"/>
    <x v="0"/>
    <x v="2"/>
    <x v="3"/>
    <n v="10377.85"/>
  </r>
  <r>
    <x v="225"/>
    <x v="0"/>
    <x v="0"/>
    <x v="2"/>
    <x v="5"/>
    <n v="44012.6"/>
  </r>
  <r>
    <x v="225"/>
    <x v="0"/>
    <x v="0"/>
    <x v="3"/>
    <x v="1"/>
    <n v="1242146.46"/>
  </r>
  <r>
    <x v="225"/>
    <x v="0"/>
    <x v="0"/>
    <x v="3"/>
    <x v="2"/>
    <n v="22102.560000000001"/>
  </r>
  <r>
    <x v="225"/>
    <x v="0"/>
    <x v="0"/>
    <x v="3"/>
    <x v="3"/>
    <n v="38734.769999999997"/>
  </r>
  <r>
    <x v="225"/>
    <x v="0"/>
    <x v="0"/>
    <x v="3"/>
    <x v="5"/>
    <n v="19820.05"/>
  </r>
  <r>
    <x v="225"/>
    <x v="0"/>
    <x v="0"/>
    <x v="4"/>
    <x v="55"/>
    <n v="8.1"/>
  </r>
  <r>
    <x v="225"/>
    <x v="0"/>
    <x v="0"/>
    <x v="4"/>
    <x v="7"/>
    <n v="189506.81"/>
  </r>
  <r>
    <x v="225"/>
    <x v="0"/>
    <x v="0"/>
    <x v="4"/>
    <x v="8"/>
    <n v="102125.55"/>
  </r>
  <r>
    <x v="225"/>
    <x v="0"/>
    <x v="0"/>
    <x v="4"/>
    <x v="9"/>
    <n v="391365.75"/>
  </r>
  <r>
    <x v="225"/>
    <x v="0"/>
    <x v="0"/>
    <x v="4"/>
    <x v="10"/>
    <n v="178421.78"/>
  </r>
  <r>
    <x v="225"/>
    <x v="0"/>
    <x v="0"/>
    <x v="4"/>
    <x v="13"/>
    <n v="8584.65"/>
  </r>
  <r>
    <x v="225"/>
    <x v="0"/>
    <x v="0"/>
    <x v="4"/>
    <x v="14"/>
    <n v="19234.41"/>
  </r>
  <r>
    <x v="225"/>
    <x v="0"/>
    <x v="0"/>
    <x v="4"/>
    <x v="15"/>
    <n v="314215.46000000002"/>
  </r>
  <r>
    <x v="225"/>
    <x v="0"/>
    <x v="0"/>
    <x v="4"/>
    <x v="16"/>
    <n v="397791.48"/>
  </r>
  <r>
    <x v="225"/>
    <x v="0"/>
    <x v="0"/>
    <x v="4"/>
    <x v="17"/>
    <n v="3769.96"/>
  </r>
  <r>
    <x v="225"/>
    <x v="0"/>
    <x v="0"/>
    <x v="4"/>
    <x v="56"/>
    <n v="2078.79"/>
  </r>
  <r>
    <x v="225"/>
    <x v="0"/>
    <x v="0"/>
    <x v="5"/>
    <x v="18"/>
    <n v="129702.31"/>
  </r>
  <r>
    <x v="225"/>
    <x v="0"/>
    <x v="0"/>
    <x v="5"/>
    <x v="19"/>
    <n v="19317.87"/>
  </r>
  <r>
    <x v="225"/>
    <x v="0"/>
    <x v="0"/>
    <x v="5"/>
    <x v="20"/>
    <n v="83911.1"/>
  </r>
  <r>
    <x v="225"/>
    <x v="0"/>
    <x v="0"/>
    <x v="5"/>
    <x v="21"/>
    <n v="9448.5499999999993"/>
  </r>
  <r>
    <x v="225"/>
    <x v="0"/>
    <x v="0"/>
    <x v="5"/>
    <x v="22"/>
    <n v="83976.12"/>
  </r>
  <r>
    <x v="225"/>
    <x v="0"/>
    <x v="0"/>
    <x v="6"/>
    <x v="23"/>
    <n v="49356.65"/>
  </r>
  <r>
    <x v="225"/>
    <x v="0"/>
    <x v="0"/>
    <x v="6"/>
    <x v="24"/>
    <n v="4887.1400000000003"/>
  </r>
  <r>
    <x v="225"/>
    <x v="0"/>
    <x v="0"/>
    <x v="6"/>
    <x v="26"/>
    <n v="42457.88"/>
  </r>
  <r>
    <x v="225"/>
    <x v="0"/>
    <x v="0"/>
    <x v="6"/>
    <x v="27"/>
    <n v="142732.01"/>
  </r>
  <r>
    <x v="225"/>
    <x v="0"/>
    <x v="0"/>
    <x v="6"/>
    <x v="28"/>
    <n v="20309.650000000001"/>
  </r>
  <r>
    <x v="225"/>
    <x v="0"/>
    <x v="0"/>
    <x v="6"/>
    <x v="29"/>
    <n v="28902.57"/>
  </r>
  <r>
    <x v="225"/>
    <x v="0"/>
    <x v="0"/>
    <x v="6"/>
    <x v="30"/>
    <n v="11482"/>
  </r>
  <r>
    <x v="225"/>
    <x v="0"/>
    <x v="0"/>
    <x v="6"/>
    <x v="31"/>
    <n v="18630.810000000001"/>
  </r>
  <r>
    <x v="225"/>
    <x v="0"/>
    <x v="0"/>
    <x v="6"/>
    <x v="33"/>
    <n v="4346.21"/>
  </r>
  <r>
    <x v="225"/>
    <x v="0"/>
    <x v="0"/>
    <x v="6"/>
    <x v="34"/>
    <n v="6887.25"/>
  </r>
  <r>
    <x v="225"/>
    <x v="0"/>
    <x v="0"/>
    <x v="6"/>
    <x v="35"/>
    <n v="20326.27"/>
  </r>
  <r>
    <x v="225"/>
    <x v="0"/>
    <x v="0"/>
    <x v="6"/>
    <x v="58"/>
    <n v="31000"/>
  </r>
  <r>
    <x v="225"/>
    <x v="0"/>
    <x v="0"/>
    <x v="6"/>
    <x v="59"/>
    <n v="4821.7299999999996"/>
  </r>
  <r>
    <x v="225"/>
    <x v="0"/>
    <x v="0"/>
    <x v="6"/>
    <x v="37"/>
    <n v="60929.11"/>
  </r>
  <r>
    <x v="225"/>
    <x v="0"/>
    <x v="0"/>
    <x v="6"/>
    <x v="38"/>
    <n v="26152.89"/>
  </r>
  <r>
    <x v="225"/>
    <x v="0"/>
    <x v="0"/>
    <x v="6"/>
    <x v="39"/>
    <n v="1030.4000000000001"/>
  </r>
  <r>
    <x v="225"/>
    <x v="0"/>
    <x v="0"/>
    <x v="6"/>
    <x v="40"/>
    <n v="2181.96"/>
  </r>
  <r>
    <x v="225"/>
    <x v="0"/>
    <x v="0"/>
    <x v="6"/>
    <x v="41"/>
    <n v="29694.38"/>
  </r>
  <r>
    <x v="225"/>
    <x v="0"/>
    <x v="0"/>
    <x v="6"/>
    <x v="42"/>
    <n v="39936"/>
  </r>
  <r>
    <x v="225"/>
    <x v="0"/>
    <x v="0"/>
    <x v="6"/>
    <x v="53"/>
    <n v="2186"/>
  </r>
  <r>
    <x v="225"/>
    <x v="0"/>
    <x v="0"/>
    <x v="6"/>
    <x v="43"/>
    <n v="1972"/>
  </r>
  <r>
    <x v="225"/>
    <x v="0"/>
    <x v="0"/>
    <x v="6"/>
    <x v="70"/>
    <n v="4781.13"/>
  </r>
  <r>
    <x v="225"/>
    <x v="0"/>
    <x v="0"/>
    <x v="6"/>
    <x v="46"/>
    <n v="2575.84"/>
  </r>
  <r>
    <x v="225"/>
    <x v="0"/>
    <x v="0"/>
    <x v="7"/>
    <x v="43"/>
    <n v="12247.69"/>
  </r>
  <r>
    <x v="225"/>
    <x v="0"/>
    <x v="1"/>
    <x v="0"/>
    <x v="0"/>
    <n v="33298.6"/>
  </r>
  <r>
    <x v="225"/>
    <x v="0"/>
    <x v="1"/>
    <x v="2"/>
    <x v="2"/>
    <n v="2237.5100000000002"/>
  </r>
  <r>
    <x v="225"/>
    <x v="0"/>
    <x v="1"/>
    <x v="2"/>
    <x v="3"/>
    <n v="135"/>
  </r>
  <r>
    <x v="225"/>
    <x v="0"/>
    <x v="1"/>
    <x v="2"/>
    <x v="4"/>
    <n v="12858"/>
  </r>
  <r>
    <x v="225"/>
    <x v="0"/>
    <x v="1"/>
    <x v="3"/>
    <x v="1"/>
    <n v="122230.7"/>
  </r>
  <r>
    <x v="225"/>
    <x v="0"/>
    <x v="1"/>
    <x v="3"/>
    <x v="4"/>
    <n v="58296"/>
  </r>
  <r>
    <x v="225"/>
    <x v="0"/>
    <x v="1"/>
    <x v="4"/>
    <x v="7"/>
    <n v="1136.5999999999999"/>
  </r>
  <r>
    <x v="225"/>
    <x v="0"/>
    <x v="1"/>
    <x v="4"/>
    <x v="8"/>
    <n v="5942.1"/>
  </r>
  <r>
    <x v="225"/>
    <x v="0"/>
    <x v="1"/>
    <x v="4"/>
    <x v="9"/>
    <n v="2016.19"/>
  </r>
  <r>
    <x v="225"/>
    <x v="0"/>
    <x v="1"/>
    <x v="4"/>
    <x v="10"/>
    <n v="8673.89"/>
  </r>
  <r>
    <x v="225"/>
    <x v="0"/>
    <x v="1"/>
    <x v="4"/>
    <x v="13"/>
    <n v="20.99"/>
  </r>
  <r>
    <x v="225"/>
    <x v="0"/>
    <x v="1"/>
    <x v="4"/>
    <x v="14"/>
    <n v="978.33"/>
  </r>
  <r>
    <x v="225"/>
    <x v="0"/>
    <x v="1"/>
    <x v="4"/>
    <x v="15"/>
    <n v="275.89"/>
  </r>
  <r>
    <x v="225"/>
    <x v="0"/>
    <x v="1"/>
    <x v="4"/>
    <x v="16"/>
    <n v="6807.67"/>
  </r>
  <r>
    <x v="225"/>
    <x v="0"/>
    <x v="1"/>
    <x v="4"/>
    <x v="17"/>
    <n v="22.44"/>
  </r>
  <r>
    <x v="225"/>
    <x v="0"/>
    <x v="1"/>
    <x v="4"/>
    <x v="56"/>
    <n v="90.52"/>
  </r>
  <r>
    <x v="225"/>
    <x v="0"/>
    <x v="1"/>
    <x v="5"/>
    <x v="18"/>
    <n v="41655.64"/>
  </r>
  <r>
    <x v="225"/>
    <x v="0"/>
    <x v="1"/>
    <x v="5"/>
    <x v="22"/>
    <n v="1308"/>
  </r>
  <r>
    <x v="225"/>
    <x v="0"/>
    <x v="1"/>
    <x v="6"/>
    <x v="23"/>
    <n v="825.26"/>
  </r>
  <r>
    <x v="225"/>
    <x v="0"/>
    <x v="1"/>
    <x v="6"/>
    <x v="26"/>
    <n v="2449.9"/>
  </r>
  <r>
    <x v="225"/>
    <x v="0"/>
    <x v="1"/>
    <x v="6"/>
    <x v="27"/>
    <n v="11839.25"/>
  </r>
  <r>
    <x v="225"/>
    <x v="0"/>
    <x v="1"/>
    <x v="6"/>
    <x v="34"/>
    <n v="15536.45"/>
  </r>
  <r>
    <x v="225"/>
    <x v="0"/>
    <x v="1"/>
    <x v="6"/>
    <x v="35"/>
    <n v="1998.21"/>
  </r>
  <r>
    <x v="225"/>
    <x v="0"/>
    <x v="1"/>
    <x v="6"/>
    <x v="59"/>
    <n v="1192.3900000000001"/>
  </r>
  <r>
    <x v="225"/>
    <x v="0"/>
    <x v="1"/>
    <x v="6"/>
    <x v="45"/>
    <n v="115254.71"/>
  </r>
  <r>
    <x v="225"/>
    <x v="0"/>
    <x v="1"/>
    <x v="6"/>
    <x v="71"/>
    <n v="26757.09"/>
  </r>
  <r>
    <x v="225"/>
    <x v="0"/>
    <x v="1"/>
    <x v="7"/>
    <x v="43"/>
    <n v="15484.27"/>
  </r>
  <r>
    <x v="226"/>
    <x v="0"/>
    <x v="0"/>
    <x v="0"/>
    <x v="0"/>
    <n v="10719.44"/>
  </r>
  <r>
    <x v="226"/>
    <x v="0"/>
    <x v="0"/>
    <x v="1"/>
    <x v="0"/>
    <n v="-47435.25"/>
  </r>
  <r>
    <x v="226"/>
    <x v="0"/>
    <x v="0"/>
    <x v="2"/>
    <x v="1"/>
    <n v="10384502.5"/>
  </r>
  <r>
    <x v="226"/>
    <x v="0"/>
    <x v="0"/>
    <x v="2"/>
    <x v="3"/>
    <n v="535435.42000000004"/>
  </r>
  <r>
    <x v="226"/>
    <x v="0"/>
    <x v="0"/>
    <x v="2"/>
    <x v="4"/>
    <n v="150295.67999999999"/>
  </r>
  <r>
    <x v="226"/>
    <x v="0"/>
    <x v="0"/>
    <x v="2"/>
    <x v="5"/>
    <n v="8356.4"/>
  </r>
  <r>
    <x v="226"/>
    <x v="0"/>
    <x v="0"/>
    <x v="3"/>
    <x v="1"/>
    <n v="4413843.63"/>
  </r>
  <r>
    <x v="226"/>
    <x v="0"/>
    <x v="0"/>
    <x v="3"/>
    <x v="2"/>
    <n v="130108.42"/>
  </r>
  <r>
    <x v="226"/>
    <x v="0"/>
    <x v="0"/>
    <x v="3"/>
    <x v="3"/>
    <n v="188839.92"/>
  </r>
  <r>
    <x v="226"/>
    <x v="0"/>
    <x v="0"/>
    <x v="3"/>
    <x v="4"/>
    <n v="21589.9"/>
  </r>
  <r>
    <x v="226"/>
    <x v="0"/>
    <x v="0"/>
    <x v="4"/>
    <x v="7"/>
    <n v="869685.59"/>
  </r>
  <r>
    <x v="226"/>
    <x v="0"/>
    <x v="0"/>
    <x v="4"/>
    <x v="8"/>
    <n v="362833.21"/>
  </r>
  <r>
    <x v="226"/>
    <x v="0"/>
    <x v="0"/>
    <x v="4"/>
    <x v="9"/>
    <n v="1739357"/>
  </r>
  <r>
    <x v="226"/>
    <x v="0"/>
    <x v="0"/>
    <x v="4"/>
    <x v="10"/>
    <n v="601305.32999999996"/>
  </r>
  <r>
    <x v="226"/>
    <x v="0"/>
    <x v="0"/>
    <x v="4"/>
    <x v="11"/>
    <n v="16897.63"/>
  </r>
  <r>
    <x v="226"/>
    <x v="0"/>
    <x v="0"/>
    <x v="4"/>
    <x v="12"/>
    <n v="7082.2"/>
  </r>
  <r>
    <x v="226"/>
    <x v="0"/>
    <x v="0"/>
    <x v="4"/>
    <x v="13"/>
    <n v="47453.45"/>
  </r>
  <r>
    <x v="226"/>
    <x v="0"/>
    <x v="0"/>
    <x v="4"/>
    <x v="14"/>
    <n v="76863"/>
  </r>
  <r>
    <x v="226"/>
    <x v="0"/>
    <x v="0"/>
    <x v="4"/>
    <x v="15"/>
    <n v="1463734.66"/>
  </r>
  <r>
    <x v="226"/>
    <x v="0"/>
    <x v="0"/>
    <x v="4"/>
    <x v="16"/>
    <n v="1336701.3899999999"/>
  </r>
  <r>
    <x v="226"/>
    <x v="0"/>
    <x v="0"/>
    <x v="4"/>
    <x v="56"/>
    <n v="0"/>
  </r>
  <r>
    <x v="226"/>
    <x v="0"/>
    <x v="0"/>
    <x v="5"/>
    <x v="18"/>
    <n v="682791.14"/>
  </r>
  <r>
    <x v="226"/>
    <x v="0"/>
    <x v="0"/>
    <x v="5"/>
    <x v="19"/>
    <n v="89937.97"/>
  </r>
  <r>
    <x v="226"/>
    <x v="0"/>
    <x v="0"/>
    <x v="5"/>
    <x v="20"/>
    <n v="107468.8"/>
  </r>
  <r>
    <x v="226"/>
    <x v="0"/>
    <x v="0"/>
    <x v="5"/>
    <x v="21"/>
    <n v="35764.49"/>
  </r>
  <r>
    <x v="226"/>
    <x v="0"/>
    <x v="0"/>
    <x v="5"/>
    <x v="22"/>
    <n v="11684.79"/>
  </r>
  <r>
    <x v="226"/>
    <x v="0"/>
    <x v="0"/>
    <x v="6"/>
    <x v="23"/>
    <n v="112693.91"/>
  </r>
  <r>
    <x v="226"/>
    <x v="0"/>
    <x v="0"/>
    <x v="6"/>
    <x v="24"/>
    <n v="4168.43"/>
  </r>
  <r>
    <x v="226"/>
    <x v="0"/>
    <x v="0"/>
    <x v="6"/>
    <x v="25"/>
    <n v="610572.56999999995"/>
  </r>
  <r>
    <x v="226"/>
    <x v="0"/>
    <x v="0"/>
    <x v="6"/>
    <x v="27"/>
    <n v="781900.05"/>
  </r>
  <r>
    <x v="226"/>
    <x v="0"/>
    <x v="0"/>
    <x v="6"/>
    <x v="28"/>
    <n v="53695"/>
  </r>
  <r>
    <x v="226"/>
    <x v="0"/>
    <x v="0"/>
    <x v="6"/>
    <x v="29"/>
    <n v="22547.81"/>
  </r>
  <r>
    <x v="226"/>
    <x v="0"/>
    <x v="0"/>
    <x v="6"/>
    <x v="33"/>
    <n v="74423.039999999994"/>
  </r>
  <r>
    <x v="226"/>
    <x v="0"/>
    <x v="0"/>
    <x v="6"/>
    <x v="34"/>
    <n v="9910"/>
  </r>
  <r>
    <x v="226"/>
    <x v="0"/>
    <x v="0"/>
    <x v="6"/>
    <x v="35"/>
    <n v="207912.04"/>
  </r>
  <r>
    <x v="226"/>
    <x v="0"/>
    <x v="0"/>
    <x v="6"/>
    <x v="36"/>
    <n v="106668.11"/>
  </r>
  <r>
    <x v="226"/>
    <x v="0"/>
    <x v="0"/>
    <x v="6"/>
    <x v="59"/>
    <n v="2099.1799999999998"/>
  </r>
  <r>
    <x v="226"/>
    <x v="0"/>
    <x v="0"/>
    <x v="6"/>
    <x v="52"/>
    <n v="1289486.22"/>
  </r>
  <r>
    <x v="226"/>
    <x v="0"/>
    <x v="0"/>
    <x v="6"/>
    <x v="37"/>
    <n v="267422.26"/>
  </r>
  <r>
    <x v="226"/>
    <x v="0"/>
    <x v="0"/>
    <x v="6"/>
    <x v="38"/>
    <n v="179788.15"/>
  </r>
  <r>
    <x v="226"/>
    <x v="0"/>
    <x v="0"/>
    <x v="6"/>
    <x v="40"/>
    <n v="3626.42"/>
  </r>
  <r>
    <x v="226"/>
    <x v="0"/>
    <x v="0"/>
    <x v="6"/>
    <x v="44"/>
    <n v="344945.5"/>
  </r>
  <r>
    <x v="226"/>
    <x v="0"/>
    <x v="0"/>
    <x v="6"/>
    <x v="45"/>
    <n v="241111.64"/>
  </r>
  <r>
    <x v="226"/>
    <x v="0"/>
    <x v="0"/>
    <x v="7"/>
    <x v="43"/>
    <n v="41279.4"/>
  </r>
  <r>
    <x v="226"/>
    <x v="0"/>
    <x v="0"/>
    <x v="8"/>
    <x v="48"/>
    <n v="35708.339999999997"/>
  </r>
  <r>
    <x v="226"/>
    <x v="0"/>
    <x v="1"/>
    <x v="0"/>
    <x v="0"/>
    <n v="36715.81"/>
  </r>
  <r>
    <x v="226"/>
    <x v="0"/>
    <x v="1"/>
    <x v="2"/>
    <x v="1"/>
    <n v="1302035.1299999999"/>
  </r>
  <r>
    <x v="226"/>
    <x v="0"/>
    <x v="1"/>
    <x v="2"/>
    <x v="3"/>
    <n v="31258.35"/>
  </r>
  <r>
    <x v="226"/>
    <x v="0"/>
    <x v="1"/>
    <x v="2"/>
    <x v="4"/>
    <n v="640176.81999999995"/>
  </r>
  <r>
    <x v="226"/>
    <x v="0"/>
    <x v="1"/>
    <x v="3"/>
    <x v="1"/>
    <n v="607414.97"/>
  </r>
  <r>
    <x v="226"/>
    <x v="0"/>
    <x v="1"/>
    <x v="3"/>
    <x v="2"/>
    <n v="143.44"/>
  </r>
  <r>
    <x v="226"/>
    <x v="0"/>
    <x v="1"/>
    <x v="3"/>
    <x v="3"/>
    <n v="15544.55"/>
  </r>
  <r>
    <x v="226"/>
    <x v="0"/>
    <x v="1"/>
    <x v="3"/>
    <x v="4"/>
    <n v="233406.05"/>
  </r>
  <r>
    <x v="226"/>
    <x v="0"/>
    <x v="1"/>
    <x v="4"/>
    <x v="7"/>
    <n v="96806.65"/>
  </r>
  <r>
    <x v="226"/>
    <x v="0"/>
    <x v="1"/>
    <x v="4"/>
    <x v="8"/>
    <n v="58294.82"/>
  </r>
  <r>
    <x v="226"/>
    <x v="0"/>
    <x v="1"/>
    <x v="4"/>
    <x v="9"/>
    <n v="206977.52"/>
  </r>
  <r>
    <x v="226"/>
    <x v="0"/>
    <x v="1"/>
    <x v="4"/>
    <x v="10"/>
    <n v="91897.25"/>
  </r>
  <r>
    <x v="226"/>
    <x v="0"/>
    <x v="1"/>
    <x v="4"/>
    <x v="11"/>
    <n v="1974.47"/>
  </r>
  <r>
    <x v="226"/>
    <x v="0"/>
    <x v="1"/>
    <x v="4"/>
    <x v="12"/>
    <n v="1121.29"/>
  </r>
  <r>
    <x v="226"/>
    <x v="0"/>
    <x v="1"/>
    <x v="4"/>
    <x v="13"/>
    <n v="4054.81"/>
  </r>
  <r>
    <x v="226"/>
    <x v="0"/>
    <x v="1"/>
    <x v="4"/>
    <x v="14"/>
    <n v="11574.82"/>
  </r>
  <r>
    <x v="226"/>
    <x v="0"/>
    <x v="1"/>
    <x v="4"/>
    <x v="15"/>
    <n v="144548.29"/>
  </r>
  <r>
    <x v="226"/>
    <x v="0"/>
    <x v="1"/>
    <x v="4"/>
    <x v="16"/>
    <n v="117203.81"/>
  </r>
  <r>
    <x v="226"/>
    <x v="0"/>
    <x v="1"/>
    <x v="5"/>
    <x v="18"/>
    <n v="165094.85999999999"/>
  </r>
  <r>
    <x v="226"/>
    <x v="0"/>
    <x v="1"/>
    <x v="6"/>
    <x v="25"/>
    <n v="210143.51"/>
  </r>
  <r>
    <x v="226"/>
    <x v="0"/>
    <x v="1"/>
    <x v="6"/>
    <x v="27"/>
    <n v="114290.08"/>
  </r>
  <r>
    <x v="226"/>
    <x v="0"/>
    <x v="1"/>
    <x v="6"/>
    <x v="53"/>
    <n v="177830.49"/>
  </r>
  <r>
    <x v="226"/>
    <x v="0"/>
    <x v="1"/>
    <x v="6"/>
    <x v="44"/>
    <n v="354499.15"/>
  </r>
  <r>
    <x v="226"/>
    <x v="0"/>
    <x v="1"/>
    <x v="6"/>
    <x v="46"/>
    <n v="609.29999999999995"/>
  </r>
  <r>
    <x v="226"/>
    <x v="0"/>
    <x v="1"/>
    <x v="7"/>
    <x v="43"/>
    <n v="3775.87"/>
  </r>
  <r>
    <x v="227"/>
    <x v="0"/>
    <x v="0"/>
    <x v="0"/>
    <x v="0"/>
    <n v="617329.11"/>
  </r>
  <r>
    <x v="227"/>
    <x v="0"/>
    <x v="0"/>
    <x v="1"/>
    <x v="0"/>
    <n v="-680201.22"/>
  </r>
  <r>
    <x v="227"/>
    <x v="0"/>
    <x v="0"/>
    <x v="2"/>
    <x v="1"/>
    <n v="23881673.640000001"/>
  </r>
  <r>
    <x v="227"/>
    <x v="0"/>
    <x v="0"/>
    <x v="2"/>
    <x v="2"/>
    <n v="342679.05"/>
  </r>
  <r>
    <x v="227"/>
    <x v="0"/>
    <x v="0"/>
    <x v="2"/>
    <x v="3"/>
    <n v="268400.76"/>
  </r>
  <r>
    <x v="227"/>
    <x v="0"/>
    <x v="0"/>
    <x v="2"/>
    <x v="4"/>
    <n v="3067546.04"/>
  </r>
  <r>
    <x v="227"/>
    <x v="0"/>
    <x v="0"/>
    <x v="2"/>
    <x v="5"/>
    <n v="236020"/>
  </r>
  <r>
    <x v="227"/>
    <x v="0"/>
    <x v="0"/>
    <x v="3"/>
    <x v="1"/>
    <n v="9797831.2200000007"/>
  </r>
  <r>
    <x v="227"/>
    <x v="0"/>
    <x v="0"/>
    <x v="3"/>
    <x v="2"/>
    <n v="265105.2"/>
  </r>
  <r>
    <x v="227"/>
    <x v="0"/>
    <x v="0"/>
    <x v="3"/>
    <x v="3"/>
    <n v="258468.77"/>
  </r>
  <r>
    <x v="227"/>
    <x v="0"/>
    <x v="0"/>
    <x v="3"/>
    <x v="80"/>
    <n v="18996.03"/>
  </r>
  <r>
    <x v="227"/>
    <x v="0"/>
    <x v="0"/>
    <x v="3"/>
    <x v="4"/>
    <n v="7081.05"/>
  </r>
  <r>
    <x v="227"/>
    <x v="0"/>
    <x v="0"/>
    <x v="3"/>
    <x v="5"/>
    <n v="85465.42"/>
  </r>
  <r>
    <x v="227"/>
    <x v="0"/>
    <x v="0"/>
    <x v="4"/>
    <x v="7"/>
    <n v="2294329.39"/>
  </r>
  <r>
    <x v="227"/>
    <x v="0"/>
    <x v="0"/>
    <x v="4"/>
    <x v="8"/>
    <n v="905828.23"/>
  </r>
  <r>
    <x v="227"/>
    <x v="0"/>
    <x v="0"/>
    <x v="4"/>
    <x v="9"/>
    <n v="4684286.42"/>
  </r>
  <r>
    <x v="227"/>
    <x v="0"/>
    <x v="0"/>
    <x v="4"/>
    <x v="10"/>
    <n v="1448102.14"/>
  </r>
  <r>
    <x v="227"/>
    <x v="0"/>
    <x v="0"/>
    <x v="4"/>
    <x v="13"/>
    <n v="126412.18"/>
  </r>
  <r>
    <x v="227"/>
    <x v="0"/>
    <x v="0"/>
    <x v="4"/>
    <x v="14"/>
    <n v="316837.2"/>
  </r>
  <r>
    <x v="227"/>
    <x v="0"/>
    <x v="0"/>
    <x v="4"/>
    <x v="15"/>
    <n v="2587396.6"/>
  </r>
  <r>
    <x v="227"/>
    <x v="0"/>
    <x v="0"/>
    <x v="4"/>
    <x v="16"/>
    <n v="3025652.91"/>
  </r>
  <r>
    <x v="227"/>
    <x v="0"/>
    <x v="0"/>
    <x v="4"/>
    <x v="17"/>
    <n v="363898.32"/>
  </r>
  <r>
    <x v="227"/>
    <x v="0"/>
    <x v="0"/>
    <x v="4"/>
    <x v="56"/>
    <n v="54650.34"/>
  </r>
  <r>
    <x v="227"/>
    <x v="0"/>
    <x v="0"/>
    <x v="5"/>
    <x v="18"/>
    <n v="1485013.1"/>
  </r>
  <r>
    <x v="227"/>
    <x v="0"/>
    <x v="0"/>
    <x v="5"/>
    <x v="19"/>
    <n v="91734.57"/>
  </r>
  <r>
    <x v="227"/>
    <x v="0"/>
    <x v="0"/>
    <x v="5"/>
    <x v="20"/>
    <n v="603033.24"/>
  </r>
  <r>
    <x v="227"/>
    <x v="0"/>
    <x v="0"/>
    <x v="5"/>
    <x v="21"/>
    <n v="49796.27"/>
  </r>
  <r>
    <x v="227"/>
    <x v="0"/>
    <x v="0"/>
    <x v="5"/>
    <x v="22"/>
    <n v="19503.11"/>
  </r>
  <r>
    <x v="227"/>
    <x v="0"/>
    <x v="0"/>
    <x v="6"/>
    <x v="23"/>
    <n v="4413.5600000000004"/>
  </r>
  <r>
    <x v="227"/>
    <x v="0"/>
    <x v="0"/>
    <x v="6"/>
    <x v="25"/>
    <n v="483211.49"/>
  </r>
  <r>
    <x v="227"/>
    <x v="0"/>
    <x v="0"/>
    <x v="6"/>
    <x v="26"/>
    <n v="36791.33"/>
  </r>
  <r>
    <x v="227"/>
    <x v="0"/>
    <x v="0"/>
    <x v="6"/>
    <x v="27"/>
    <n v="1067712.53"/>
  </r>
  <r>
    <x v="227"/>
    <x v="0"/>
    <x v="0"/>
    <x v="6"/>
    <x v="29"/>
    <n v="31039.13"/>
  </r>
  <r>
    <x v="227"/>
    <x v="0"/>
    <x v="0"/>
    <x v="6"/>
    <x v="30"/>
    <n v="127004.06"/>
  </r>
  <r>
    <x v="227"/>
    <x v="0"/>
    <x v="0"/>
    <x v="6"/>
    <x v="31"/>
    <n v="4952.16"/>
  </r>
  <r>
    <x v="227"/>
    <x v="0"/>
    <x v="0"/>
    <x v="6"/>
    <x v="33"/>
    <n v="214134.24"/>
  </r>
  <r>
    <x v="227"/>
    <x v="0"/>
    <x v="0"/>
    <x v="6"/>
    <x v="34"/>
    <n v="103667.28"/>
  </r>
  <r>
    <x v="227"/>
    <x v="0"/>
    <x v="0"/>
    <x v="6"/>
    <x v="35"/>
    <n v="62017.31"/>
  </r>
  <r>
    <x v="227"/>
    <x v="0"/>
    <x v="0"/>
    <x v="6"/>
    <x v="52"/>
    <n v="716.32"/>
  </r>
  <r>
    <x v="227"/>
    <x v="0"/>
    <x v="0"/>
    <x v="6"/>
    <x v="38"/>
    <n v="291079.28999999998"/>
  </r>
  <r>
    <x v="227"/>
    <x v="0"/>
    <x v="0"/>
    <x v="6"/>
    <x v="39"/>
    <n v="3248.67"/>
  </r>
  <r>
    <x v="227"/>
    <x v="0"/>
    <x v="0"/>
    <x v="6"/>
    <x v="40"/>
    <n v="7259.9"/>
  </r>
  <r>
    <x v="227"/>
    <x v="0"/>
    <x v="0"/>
    <x v="6"/>
    <x v="41"/>
    <n v="899142.81"/>
  </r>
  <r>
    <x v="227"/>
    <x v="0"/>
    <x v="0"/>
    <x v="6"/>
    <x v="43"/>
    <n v="73958.490000000005"/>
  </r>
  <r>
    <x v="227"/>
    <x v="0"/>
    <x v="0"/>
    <x v="6"/>
    <x v="44"/>
    <n v="1620"/>
  </r>
  <r>
    <x v="227"/>
    <x v="0"/>
    <x v="0"/>
    <x v="6"/>
    <x v="60"/>
    <n v="176111.99"/>
  </r>
  <r>
    <x v="227"/>
    <x v="0"/>
    <x v="0"/>
    <x v="6"/>
    <x v="45"/>
    <n v="400678.59"/>
  </r>
  <r>
    <x v="227"/>
    <x v="0"/>
    <x v="0"/>
    <x v="6"/>
    <x v="75"/>
    <n v="2659.85"/>
  </r>
  <r>
    <x v="227"/>
    <x v="0"/>
    <x v="0"/>
    <x v="6"/>
    <x v="46"/>
    <n v="25799.88"/>
  </r>
  <r>
    <x v="227"/>
    <x v="0"/>
    <x v="0"/>
    <x v="7"/>
    <x v="43"/>
    <n v="20906.21"/>
  </r>
  <r>
    <x v="227"/>
    <x v="0"/>
    <x v="0"/>
    <x v="8"/>
    <x v="47"/>
    <n v="119284.97"/>
  </r>
  <r>
    <x v="227"/>
    <x v="0"/>
    <x v="1"/>
    <x v="0"/>
    <x v="0"/>
    <n v="62872.11"/>
  </r>
  <r>
    <x v="227"/>
    <x v="0"/>
    <x v="1"/>
    <x v="2"/>
    <x v="1"/>
    <n v="3452299.18"/>
  </r>
  <r>
    <x v="227"/>
    <x v="0"/>
    <x v="1"/>
    <x v="2"/>
    <x v="2"/>
    <n v="6308.07"/>
  </r>
  <r>
    <x v="227"/>
    <x v="0"/>
    <x v="1"/>
    <x v="2"/>
    <x v="3"/>
    <n v="34349.78"/>
  </r>
  <r>
    <x v="227"/>
    <x v="0"/>
    <x v="1"/>
    <x v="2"/>
    <x v="4"/>
    <n v="491659.66"/>
  </r>
  <r>
    <x v="227"/>
    <x v="0"/>
    <x v="1"/>
    <x v="3"/>
    <x v="1"/>
    <n v="1918031.22"/>
  </r>
  <r>
    <x v="227"/>
    <x v="0"/>
    <x v="1"/>
    <x v="3"/>
    <x v="2"/>
    <n v="153"/>
  </r>
  <r>
    <x v="227"/>
    <x v="0"/>
    <x v="1"/>
    <x v="3"/>
    <x v="3"/>
    <n v="22417.66"/>
  </r>
  <r>
    <x v="227"/>
    <x v="0"/>
    <x v="1"/>
    <x v="3"/>
    <x v="80"/>
    <n v="78.78"/>
  </r>
  <r>
    <x v="227"/>
    <x v="0"/>
    <x v="1"/>
    <x v="3"/>
    <x v="4"/>
    <n v="175076.79"/>
  </r>
  <r>
    <x v="227"/>
    <x v="0"/>
    <x v="1"/>
    <x v="3"/>
    <x v="5"/>
    <n v="94.74"/>
  </r>
  <r>
    <x v="227"/>
    <x v="0"/>
    <x v="1"/>
    <x v="4"/>
    <x v="7"/>
    <n v="54203.59"/>
  </r>
  <r>
    <x v="227"/>
    <x v="0"/>
    <x v="1"/>
    <x v="4"/>
    <x v="8"/>
    <n v="20127.27"/>
  </r>
  <r>
    <x v="227"/>
    <x v="0"/>
    <x v="1"/>
    <x v="4"/>
    <x v="9"/>
    <n v="110305.05"/>
  </r>
  <r>
    <x v="227"/>
    <x v="0"/>
    <x v="1"/>
    <x v="4"/>
    <x v="10"/>
    <n v="64473.15"/>
  </r>
  <r>
    <x v="227"/>
    <x v="0"/>
    <x v="1"/>
    <x v="4"/>
    <x v="13"/>
    <n v="521.73"/>
  </r>
  <r>
    <x v="227"/>
    <x v="0"/>
    <x v="1"/>
    <x v="4"/>
    <x v="14"/>
    <n v="11120.55"/>
  </r>
  <r>
    <x v="227"/>
    <x v="0"/>
    <x v="1"/>
    <x v="4"/>
    <x v="15"/>
    <n v="968373.27"/>
  </r>
  <r>
    <x v="227"/>
    <x v="0"/>
    <x v="1"/>
    <x v="4"/>
    <x v="16"/>
    <n v="88232.08"/>
  </r>
  <r>
    <x v="227"/>
    <x v="0"/>
    <x v="1"/>
    <x v="4"/>
    <x v="17"/>
    <n v="1583.95"/>
  </r>
  <r>
    <x v="227"/>
    <x v="0"/>
    <x v="1"/>
    <x v="4"/>
    <x v="56"/>
    <n v="221.18"/>
  </r>
  <r>
    <x v="227"/>
    <x v="0"/>
    <x v="1"/>
    <x v="5"/>
    <x v="18"/>
    <n v="143647.57999999999"/>
  </r>
  <r>
    <x v="227"/>
    <x v="0"/>
    <x v="1"/>
    <x v="5"/>
    <x v="19"/>
    <n v="130007.51"/>
  </r>
  <r>
    <x v="227"/>
    <x v="0"/>
    <x v="1"/>
    <x v="5"/>
    <x v="21"/>
    <n v="55586.81"/>
  </r>
  <r>
    <x v="227"/>
    <x v="0"/>
    <x v="1"/>
    <x v="6"/>
    <x v="23"/>
    <n v="27361.98"/>
  </r>
  <r>
    <x v="227"/>
    <x v="0"/>
    <x v="1"/>
    <x v="6"/>
    <x v="24"/>
    <n v="77148.56"/>
  </r>
  <r>
    <x v="227"/>
    <x v="0"/>
    <x v="1"/>
    <x v="6"/>
    <x v="25"/>
    <n v="231312.62"/>
  </r>
  <r>
    <x v="227"/>
    <x v="0"/>
    <x v="1"/>
    <x v="6"/>
    <x v="27"/>
    <n v="63607.28"/>
  </r>
  <r>
    <x v="227"/>
    <x v="0"/>
    <x v="1"/>
    <x v="6"/>
    <x v="50"/>
    <n v="157051.9"/>
  </r>
  <r>
    <x v="227"/>
    <x v="0"/>
    <x v="1"/>
    <x v="6"/>
    <x v="30"/>
    <n v="107318"/>
  </r>
  <r>
    <x v="227"/>
    <x v="0"/>
    <x v="1"/>
    <x v="6"/>
    <x v="33"/>
    <n v="9666.64"/>
  </r>
  <r>
    <x v="227"/>
    <x v="0"/>
    <x v="1"/>
    <x v="6"/>
    <x v="34"/>
    <n v="442.77"/>
  </r>
  <r>
    <x v="227"/>
    <x v="0"/>
    <x v="1"/>
    <x v="6"/>
    <x v="35"/>
    <n v="32957"/>
  </r>
  <r>
    <x v="227"/>
    <x v="0"/>
    <x v="1"/>
    <x v="6"/>
    <x v="37"/>
    <n v="569680"/>
  </r>
  <r>
    <x v="227"/>
    <x v="0"/>
    <x v="1"/>
    <x v="6"/>
    <x v="38"/>
    <n v="437.8"/>
  </r>
  <r>
    <x v="227"/>
    <x v="0"/>
    <x v="1"/>
    <x v="6"/>
    <x v="42"/>
    <n v="111910.39999999999"/>
  </r>
  <r>
    <x v="227"/>
    <x v="0"/>
    <x v="1"/>
    <x v="6"/>
    <x v="43"/>
    <n v="335"/>
  </r>
  <r>
    <x v="227"/>
    <x v="0"/>
    <x v="1"/>
    <x v="6"/>
    <x v="60"/>
    <n v="1408.55"/>
  </r>
  <r>
    <x v="227"/>
    <x v="0"/>
    <x v="1"/>
    <x v="6"/>
    <x v="45"/>
    <n v="2825.83"/>
  </r>
  <r>
    <x v="227"/>
    <x v="0"/>
    <x v="1"/>
    <x v="6"/>
    <x v="75"/>
    <n v="24615.040000000001"/>
  </r>
  <r>
    <x v="227"/>
    <x v="0"/>
    <x v="1"/>
    <x v="6"/>
    <x v="46"/>
    <n v="31913.599999999999"/>
  </r>
  <r>
    <x v="227"/>
    <x v="0"/>
    <x v="1"/>
    <x v="7"/>
    <x v="43"/>
    <n v="5751.39"/>
  </r>
  <r>
    <x v="227"/>
    <x v="0"/>
    <x v="1"/>
    <x v="8"/>
    <x v="47"/>
    <n v="30343.06"/>
  </r>
  <r>
    <x v="227"/>
    <x v="0"/>
    <x v="1"/>
    <x v="8"/>
    <x v="48"/>
    <n v="167007.14000000001"/>
  </r>
  <r>
    <x v="228"/>
    <x v="0"/>
    <x v="0"/>
    <x v="0"/>
    <x v="0"/>
    <n v="1624997.62"/>
  </r>
  <r>
    <x v="228"/>
    <x v="0"/>
    <x v="0"/>
    <x v="1"/>
    <x v="0"/>
    <n v="-4168796.23"/>
  </r>
  <r>
    <x v="228"/>
    <x v="0"/>
    <x v="0"/>
    <x v="2"/>
    <x v="1"/>
    <n v="158321572.37"/>
  </r>
  <r>
    <x v="228"/>
    <x v="0"/>
    <x v="0"/>
    <x v="2"/>
    <x v="2"/>
    <n v="3211422.11"/>
  </r>
  <r>
    <x v="228"/>
    <x v="0"/>
    <x v="0"/>
    <x v="2"/>
    <x v="3"/>
    <n v="6861524.8399999999"/>
  </r>
  <r>
    <x v="228"/>
    <x v="0"/>
    <x v="0"/>
    <x v="2"/>
    <x v="4"/>
    <n v="2063802.56"/>
  </r>
  <r>
    <x v="228"/>
    <x v="0"/>
    <x v="0"/>
    <x v="2"/>
    <x v="5"/>
    <n v="5759102.9299999997"/>
  </r>
  <r>
    <x v="228"/>
    <x v="0"/>
    <x v="0"/>
    <x v="2"/>
    <x v="54"/>
    <n v="2993538.7"/>
  </r>
  <r>
    <x v="228"/>
    <x v="0"/>
    <x v="0"/>
    <x v="3"/>
    <x v="1"/>
    <n v="48962719.549999997"/>
  </r>
  <r>
    <x v="228"/>
    <x v="0"/>
    <x v="0"/>
    <x v="3"/>
    <x v="2"/>
    <n v="1006740.23"/>
  </r>
  <r>
    <x v="228"/>
    <x v="0"/>
    <x v="0"/>
    <x v="3"/>
    <x v="3"/>
    <n v="1550765.24"/>
  </r>
  <r>
    <x v="228"/>
    <x v="0"/>
    <x v="0"/>
    <x v="3"/>
    <x v="4"/>
    <n v="303365.27"/>
  </r>
  <r>
    <x v="228"/>
    <x v="0"/>
    <x v="0"/>
    <x v="3"/>
    <x v="5"/>
    <n v="3144354.99"/>
  </r>
  <r>
    <x v="228"/>
    <x v="0"/>
    <x v="0"/>
    <x v="4"/>
    <x v="6"/>
    <n v="155881.85"/>
  </r>
  <r>
    <x v="228"/>
    <x v="0"/>
    <x v="0"/>
    <x v="4"/>
    <x v="55"/>
    <n v="83522.06"/>
  </r>
  <r>
    <x v="228"/>
    <x v="0"/>
    <x v="0"/>
    <x v="4"/>
    <x v="7"/>
    <n v="13583728.66"/>
  </r>
  <r>
    <x v="228"/>
    <x v="0"/>
    <x v="0"/>
    <x v="4"/>
    <x v="8"/>
    <n v="4140861.58"/>
  </r>
  <r>
    <x v="228"/>
    <x v="0"/>
    <x v="0"/>
    <x v="4"/>
    <x v="9"/>
    <n v="27151195.02"/>
  </r>
  <r>
    <x v="228"/>
    <x v="0"/>
    <x v="0"/>
    <x v="4"/>
    <x v="10"/>
    <n v="6742723.0199999996"/>
  </r>
  <r>
    <x v="228"/>
    <x v="0"/>
    <x v="0"/>
    <x v="4"/>
    <x v="11"/>
    <n v="314221.01"/>
  </r>
  <r>
    <x v="228"/>
    <x v="0"/>
    <x v="0"/>
    <x v="4"/>
    <x v="12"/>
    <n v="107176.96000000001"/>
  </r>
  <r>
    <x v="228"/>
    <x v="0"/>
    <x v="0"/>
    <x v="4"/>
    <x v="13"/>
    <n v="1270069.52"/>
  </r>
  <r>
    <x v="228"/>
    <x v="0"/>
    <x v="0"/>
    <x v="4"/>
    <x v="14"/>
    <n v="1093825.68"/>
  </r>
  <r>
    <x v="228"/>
    <x v="0"/>
    <x v="0"/>
    <x v="4"/>
    <x v="15"/>
    <n v="22057804.609999999"/>
  </r>
  <r>
    <x v="228"/>
    <x v="0"/>
    <x v="0"/>
    <x v="4"/>
    <x v="16"/>
    <n v="13031793.210000001"/>
  </r>
  <r>
    <x v="228"/>
    <x v="0"/>
    <x v="0"/>
    <x v="4"/>
    <x v="17"/>
    <n v="-136509.75"/>
  </r>
  <r>
    <x v="228"/>
    <x v="0"/>
    <x v="0"/>
    <x v="4"/>
    <x v="56"/>
    <n v="-31813.86"/>
  </r>
  <r>
    <x v="228"/>
    <x v="0"/>
    <x v="0"/>
    <x v="5"/>
    <x v="18"/>
    <n v="5612450.5099999998"/>
  </r>
  <r>
    <x v="228"/>
    <x v="0"/>
    <x v="0"/>
    <x v="5"/>
    <x v="19"/>
    <n v="788.71"/>
  </r>
  <r>
    <x v="228"/>
    <x v="0"/>
    <x v="0"/>
    <x v="5"/>
    <x v="20"/>
    <n v="4859445.2300000004"/>
  </r>
  <r>
    <x v="228"/>
    <x v="0"/>
    <x v="0"/>
    <x v="5"/>
    <x v="21"/>
    <n v="895961.55"/>
  </r>
  <r>
    <x v="228"/>
    <x v="0"/>
    <x v="0"/>
    <x v="5"/>
    <x v="22"/>
    <n v="4278389.34"/>
  </r>
  <r>
    <x v="228"/>
    <x v="0"/>
    <x v="0"/>
    <x v="6"/>
    <x v="23"/>
    <n v="69733.67"/>
  </r>
  <r>
    <x v="228"/>
    <x v="0"/>
    <x v="0"/>
    <x v="6"/>
    <x v="24"/>
    <n v="69790.880000000005"/>
  </r>
  <r>
    <x v="228"/>
    <x v="0"/>
    <x v="0"/>
    <x v="6"/>
    <x v="25"/>
    <n v="7695832.3300000001"/>
  </r>
  <r>
    <x v="228"/>
    <x v="0"/>
    <x v="0"/>
    <x v="6"/>
    <x v="26"/>
    <n v="595759.56000000006"/>
  </r>
  <r>
    <x v="228"/>
    <x v="0"/>
    <x v="0"/>
    <x v="6"/>
    <x v="27"/>
    <n v="1538141.71"/>
  </r>
  <r>
    <x v="228"/>
    <x v="0"/>
    <x v="0"/>
    <x v="6"/>
    <x v="28"/>
    <n v="440638.61"/>
  </r>
  <r>
    <x v="228"/>
    <x v="0"/>
    <x v="0"/>
    <x v="6"/>
    <x v="29"/>
    <n v="147752.95000000001"/>
  </r>
  <r>
    <x v="228"/>
    <x v="0"/>
    <x v="0"/>
    <x v="6"/>
    <x v="30"/>
    <n v="1919.48"/>
  </r>
  <r>
    <x v="228"/>
    <x v="0"/>
    <x v="0"/>
    <x v="6"/>
    <x v="31"/>
    <n v="22431.48"/>
  </r>
  <r>
    <x v="228"/>
    <x v="0"/>
    <x v="0"/>
    <x v="6"/>
    <x v="32"/>
    <n v="418685.37"/>
  </r>
  <r>
    <x v="228"/>
    <x v="0"/>
    <x v="0"/>
    <x v="6"/>
    <x v="33"/>
    <n v="735513.78"/>
  </r>
  <r>
    <x v="228"/>
    <x v="0"/>
    <x v="0"/>
    <x v="6"/>
    <x v="34"/>
    <n v="597046.92000000004"/>
  </r>
  <r>
    <x v="228"/>
    <x v="0"/>
    <x v="0"/>
    <x v="6"/>
    <x v="35"/>
    <n v="367174.53"/>
  </r>
  <r>
    <x v="228"/>
    <x v="0"/>
    <x v="0"/>
    <x v="6"/>
    <x v="36"/>
    <n v="315283.62"/>
  </r>
  <r>
    <x v="228"/>
    <x v="0"/>
    <x v="0"/>
    <x v="6"/>
    <x v="58"/>
    <n v="314126.59999999998"/>
  </r>
  <r>
    <x v="228"/>
    <x v="0"/>
    <x v="0"/>
    <x v="6"/>
    <x v="59"/>
    <n v="179795.7"/>
  </r>
  <r>
    <x v="228"/>
    <x v="0"/>
    <x v="0"/>
    <x v="6"/>
    <x v="51"/>
    <n v="-3471.73"/>
  </r>
  <r>
    <x v="228"/>
    <x v="0"/>
    <x v="0"/>
    <x v="6"/>
    <x v="66"/>
    <n v="431.98"/>
  </r>
  <r>
    <x v="228"/>
    <x v="0"/>
    <x v="0"/>
    <x v="6"/>
    <x v="52"/>
    <n v="3254.49"/>
  </r>
  <r>
    <x v="228"/>
    <x v="0"/>
    <x v="0"/>
    <x v="6"/>
    <x v="67"/>
    <n v="11227309.779999999"/>
  </r>
  <r>
    <x v="228"/>
    <x v="0"/>
    <x v="0"/>
    <x v="6"/>
    <x v="37"/>
    <n v="1647270.24"/>
  </r>
  <r>
    <x v="228"/>
    <x v="0"/>
    <x v="0"/>
    <x v="6"/>
    <x v="38"/>
    <n v="598868.74"/>
  </r>
  <r>
    <x v="228"/>
    <x v="0"/>
    <x v="0"/>
    <x v="6"/>
    <x v="39"/>
    <n v="26707.94"/>
  </r>
  <r>
    <x v="228"/>
    <x v="0"/>
    <x v="0"/>
    <x v="6"/>
    <x v="40"/>
    <n v="70776.570000000007"/>
  </r>
  <r>
    <x v="228"/>
    <x v="0"/>
    <x v="0"/>
    <x v="6"/>
    <x v="41"/>
    <n v="3289743.3599999999"/>
  </r>
  <r>
    <x v="228"/>
    <x v="0"/>
    <x v="0"/>
    <x v="6"/>
    <x v="42"/>
    <n v="5943.84"/>
  </r>
  <r>
    <x v="228"/>
    <x v="0"/>
    <x v="0"/>
    <x v="6"/>
    <x v="43"/>
    <n v="64142.36"/>
  </r>
  <r>
    <x v="228"/>
    <x v="0"/>
    <x v="0"/>
    <x v="6"/>
    <x v="60"/>
    <n v="833925.62"/>
  </r>
  <r>
    <x v="228"/>
    <x v="0"/>
    <x v="0"/>
    <x v="6"/>
    <x v="45"/>
    <n v="3250064.28"/>
  </r>
  <r>
    <x v="228"/>
    <x v="0"/>
    <x v="0"/>
    <x v="6"/>
    <x v="46"/>
    <n v="135218.37"/>
  </r>
  <r>
    <x v="228"/>
    <x v="0"/>
    <x v="0"/>
    <x v="7"/>
    <x v="43"/>
    <n v="232254.65"/>
  </r>
  <r>
    <x v="228"/>
    <x v="0"/>
    <x v="0"/>
    <x v="8"/>
    <x v="61"/>
    <n v="13800"/>
  </r>
  <r>
    <x v="228"/>
    <x v="0"/>
    <x v="0"/>
    <x v="8"/>
    <x v="47"/>
    <n v="74593.42"/>
  </r>
  <r>
    <x v="228"/>
    <x v="0"/>
    <x v="0"/>
    <x v="8"/>
    <x v="64"/>
    <n v="23876.73"/>
  </r>
  <r>
    <x v="228"/>
    <x v="0"/>
    <x v="0"/>
    <x v="8"/>
    <x v="48"/>
    <n v="71537.899999999994"/>
  </r>
  <r>
    <x v="228"/>
    <x v="0"/>
    <x v="1"/>
    <x v="0"/>
    <x v="0"/>
    <n v="2543798.61"/>
  </r>
  <r>
    <x v="228"/>
    <x v="0"/>
    <x v="1"/>
    <x v="2"/>
    <x v="1"/>
    <n v="21532579.370000001"/>
  </r>
  <r>
    <x v="228"/>
    <x v="0"/>
    <x v="1"/>
    <x v="2"/>
    <x v="2"/>
    <n v="2579630.3199999998"/>
  </r>
  <r>
    <x v="228"/>
    <x v="0"/>
    <x v="1"/>
    <x v="2"/>
    <x v="3"/>
    <n v="3686598.35"/>
  </r>
  <r>
    <x v="228"/>
    <x v="0"/>
    <x v="1"/>
    <x v="2"/>
    <x v="4"/>
    <n v="2373749.4900000002"/>
  </r>
  <r>
    <x v="228"/>
    <x v="0"/>
    <x v="1"/>
    <x v="2"/>
    <x v="5"/>
    <n v="798294.4"/>
  </r>
  <r>
    <x v="228"/>
    <x v="0"/>
    <x v="1"/>
    <x v="3"/>
    <x v="1"/>
    <n v="7270639.7400000002"/>
  </r>
  <r>
    <x v="228"/>
    <x v="0"/>
    <x v="1"/>
    <x v="3"/>
    <x v="2"/>
    <n v="871759.35999999999"/>
  </r>
  <r>
    <x v="228"/>
    <x v="0"/>
    <x v="1"/>
    <x v="3"/>
    <x v="3"/>
    <n v="146993.97"/>
  </r>
  <r>
    <x v="228"/>
    <x v="0"/>
    <x v="1"/>
    <x v="3"/>
    <x v="4"/>
    <n v="1149644.92"/>
  </r>
  <r>
    <x v="228"/>
    <x v="0"/>
    <x v="1"/>
    <x v="3"/>
    <x v="5"/>
    <n v="427321.42"/>
  </r>
  <r>
    <x v="228"/>
    <x v="0"/>
    <x v="1"/>
    <x v="4"/>
    <x v="6"/>
    <n v="940.86"/>
  </r>
  <r>
    <x v="228"/>
    <x v="0"/>
    <x v="1"/>
    <x v="4"/>
    <x v="55"/>
    <n v="7610.01"/>
  </r>
  <r>
    <x v="228"/>
    <x v="0"/>
    <x v="1"/>
    <x v="4"/>
    <x v="7"/>
    <n v="2095155.54"/>
  </r>
  <r>
    <x v="228"/>
    <x v="0"/>
    <x v="1"/>
    <x v="4"/>
    <x v="8"/>
    <n v="678365.47"/>
  </r>
  <r>
    <x v="228"/>
    <x v="0"/>
    <x v="1"/>
    <x v="4"/>
    <x v="9"/>
    <n v="4186302.68"/>
  </r>
  <r>
    <x v="228"/>
    <x v="0"/>
    <x v="1"/>
    <x v="4"/>
    <x v="10"/>
    <n v="1065316.8600000001"/>
  </r>
  <r>
    <x v="228"/>
    <x v="0"/>
    <x v="1"/>
    <x v="4"/>
    <x v="11"/>
    <n v="43266.34"/>
  </r>
  <r>
    <x v="228"/>
    <x v="0"/>
    <x v="1"/>
    <x v="4"/>
    <x v="12"/>
    <n v="18284.39"/>
  </r>
  <r>
    <x v="228"/>
    <x v="0"/>
    <x v="1"/>
    <x v="4"/>
    <x v="13"/>
    <n v="195820.76"/>
  </r>
  <r>
    <x v="228"/>
    <x v="0"/>
    <x v="1"/>
    <x v="4"/>
    <x v="14"/>
    <n v="119088.1"/>
  </r>
  <r>
    <x v="228"/>
    <x v="0"/>
    <x v="1"/>
    <x v="4"/>
    <x v="15"/>
    <n v="3608337.23"/>
  </r>
  <r>
    <x v="228"/>
    <x v="0"/>
    <x v="1"/>
    <x v="4"/>
    <x v="16"/>
    <n v="2074082.65"/>
  </r>
  <r>
    <x v="228"/>
    <x v="0"/>
    <x v="1"/>
    <x v="4"/>
    <x v="17"/>
    <n v="393942.51"/>
  </r>
  <r>
    <x v="228"/>
    <x v="0"/>
    <x v="1"/>
    <x v="4"/>
    <x v="56"/>
    <n v="73205.89"/>
  </r>
  <r>
    <x v="228"/>
    <x v="0"/>
    <x v="1"/>
    <x v="5"/>
    <x v="18"/>
    <n v="245119.37"/>
  </r>
  <r>
    <x v="228"/>
    <x v="0"/>
    <x v="1"/>
    <x v="5"/>
    <x v="21"/>
    <n v="2310.59"/>
  </r>
  <r>
    <x v="228"/>
    <x v="0"/>
    <x v="1"/>
    <x v="5"/>
    <x v="22"/>
    <n v="55105.38"/>
  </r>
  <r>
    <x v="228"/>
    <x v="0"/>
    <x v="1"/>
    <x v="6"/>
    <x v="25"/>
    <n v="279006.18"/>
  </r>
  <r>
    <x v="228"/>
    <x v="0"/>
    <x v="1"/>
    <x v="6"/>
    <x v="26"/>
    <n v="156755.01999999999"/>
  </r>
  <r>
    <x v="228"/>
    <x v="0"/>
    <x v="1"/>
    <x v="6"/>
    <x v="27"/>
    <n v="912558.81"/>
  </r>
  <r>
    <x v="228"/>
    <x v="0"/>
    <x v="1"/>
    <x v="6"/>
    <x v="35"/>
    <n v="33043.82"/>
  </r>
  <r>
    <x v="228"/>
    <x v="0"/>
    <x v="1"/>
    <x v="6"/>
    <x v="36"/>
    <n v="1910.07"/>
  </r>
  <r>
    <x v="228"/>
    <x v="0"/>
    <x v="1"/>
    <x v="6"/>
    <x v="59"/>
    <n v="1915.49"/>
  </r>
  <r>
    <x v="228"/>
    <x v="0"/>
    <x v="1"/>
    <x v="6"/>
    <x v="67"/>
    <n v="267155.67"/>
  </r>
  <r>
    <x v="228"/>
    <x v="0"/>
    <x v="1"/>
    <x v="6"/>
    <x v="37"/>
    <n v="125"/>
  </r>
  <r>
    <x v="228"/>
    <x v="0"/>
    <x v="1"/>
    <x v="6"/>
    <x v="38"/>
    <n v="28177.03"/>
  </r>
  <r>
    <x v="228"/>
    <x v="0"/>
    <x v="1"/>
    <x v="6"/>
    <x v="40"/>
    <n v="22187.93"/>
  </r>
  <r>
    <x v="228"/>
    <x v="0"/>
    <x v="1"/>
    <x v="6"/>
    <x v="43"/>
    <n v="4797.71"/>
  </r>
  <r>
    <x v="228"/>
    <x v="0"/>
    <x v="1"/>
    <x v="6"/>
    <x v="46"/>
    <n v="219109.07"/>
  </r>
  <r>
    <x v="228"/>
    <x v="0"/>
    <x v="1"/>
    <x v="7"/>
    <x v="43"/>
    <n v="107029.01"/>
  </r>
  <r>
    <x v="228"/>
    <x v="0"/>
    <x v="1"/>
    <x v="8"/>
    <x v="72"/>
    <n v="17302.14"/>
  </r>
  <r>
    <x v="228"/>
    <x v="0"/>
    <x v="1"/>
    <x v="8"/>
    <x v="47"/>
    <n v="36849.43"/>
  </r>
  <r>
    <x v="228"/>
    <x v="0"/>
    <x v="1"/>
    <x v="8"/>
    <x v="64"/>
    <n v="25000"/>
  </r>
  <r>
    <x v="228"/>
    <x v="0"/>
    <x v="1"/>
    <x v="8"/>
    <x v="48"/>
    <n v="6766.5"/>
  </r>
  <r>
    <x v="229"/>
    <x v="0"/>
    <x v="0"/>
    <x v="0"/>
    <x v="0"/>
    <n v="285.2"/>
  </r>
  <r>
    <x v="229"/>
    <x v="0"/>
    <x v="0"/>
    <x v="1"/>
    <x v="0"/>
    <n v="-285.2"/>
  </r>
  <r>
    <x v="229"/>
    <x v="0"/>
    <x v="0"/>
    <x v="2"/>
    <x v="1"/>
    <n v="519204.26"/>
  </r>
  <r>
    <x v="229"/>
    <x v="0"/>
    <x v="0"/>
    <x v="2"/>
    <x v="2"/>
    <n v="2885.22"/>
  </r>
  <r>
    <x v="229"/>
    <x v="0"/>
    <x v="0"/>
    <x v="3"/>
    <x v="1"/>
    <n v="110096.09"/>
  </r>
  <r>
    <x v="229"/>
    <x v="0"/>
    <x v="0"/>
    <x v="3"/>
    <x v="2"/>
    <n v="3433.86"/>
  </r>
  <r>
    <x v="229"/>
    <x v="0"/>
    <x v="0"/>
    <x v="4"/>
    <x v="7"/>
    <n v="39295.65"/>
  </r>
  <r>
    <x v="229"/>
    <x v="0"/>
    <x v="0"/>
    <x v="4"/>
    <x v="8"/>
    <n v="8531.49"/>
  </r>
  <r>
    <x v="229"/>
    <x v="0"/>
    <x v="0"/>
    <x v="4"/>
    <x v="9"/>
    <n v="70799.070000000007"/>
  </r>
  <r>
    <x v="229"/>
    <x v="0"/>
    <x v="0"/>
    <x v="4"/>
    <x v="10"/>
    <n v="12550.35"/>
  </r>
  <r>
    <x v="229"/>
    <x v="0"/>
    <x v="0"/>
    <x v="4"/>
    <x v="13"/>
    <n v="1867.5"/>
  </r>
  <r>
    <x v="229"/>
    <x v="0"/>
    <x v="0"/>
    <x v="4"/>
    <x v="14"/>
    <n v="2513.29"/>
  </r>
  <r>
    <x v="229"/>
    <x v="0"/>
    <x v="0"/>
    <x v="4"/>
    <x v="15"/>
    <n v="82008.460000000006"/>
  </r>
  <r>
    <x v="229"/>
    <x v="0"/>
    <x v="0"/>
    <x v="4"/>
    <x v="16"/>
    <n v="27996.6"/>
  </r>
  <r>
    <x v="229"/>
    <x v="0"/>
    <x v="0"/>
    <x v="5"/>
    <x v="18"/>
    <n v="36706.800000000003"/>
  </r>
  <r>
    <x v="229"/>
    <x v="0"/>
    <x v="0"/>
    <x v="5"/>
    <x v="19"/>
    <n v="2110.7399999999998"/>
  </r>
  <r>
    <x v="229"/>
    <x v="0"/>
    <x v="0"/>
    <x v="5"/>
    <x v="20"/>
    <n v="-30.07"/>
  </r>
  <r>
    <x v="229"/>
    <x v="0"/>
    <x v="0"/>
    <x v="6"/>
    <x v="23"/>
    <n v="1435.89"/>
  </r>
  <r>
    <x v="229"/>
    <x v="0"/>
    <x v="0"/>
    <x v="6"/>
    <x v="25"/>
    <n v="9425.52"/>
  </r>
  <r>
    <x v="229"/>
    <x v="0"/>
    <x v="0"/>
    <x v="6"/>
    <x v="26"/>
    <n v="2246.5"/>
  </r>
  <r>
    <x v="229"/>
    <x v="0"/>
    <x v="0"/>
    <x v="6"/>
    <x v="27"/>
    <n v="2923.14"/>
  </r>
  <r>
    <x v="229"/>
    <x v="0"/>
    <x v="0"/>
    <x v="6"/>
    <x v="30"/>
    <n v="25973.68"/>
  </r>
  <r>
    <x v="229"/>
    <x v="0"/>
    <x v="0"/>
    <x v="6"/>
    <x v="31"/>
    <n v="2093.6"/>
  </r>
  <r>
    <x v="229"/>
    <x v="0"/>
    <x v="0"/>
    <x v="6"/>
    <x v="33"/>
    <n v="774.24"/>
  </r>
  <r>
    <x v="229"/>
    <x v="0"/>
    <x v="0"/>
    <x v="6"/>
    <x v="34"/>
    <n v="6572.62"/>
  </r>
  <r>
    <x v="229"/>
    <x v="0"/>
    <x v="0"/>
    <x v="6"/>
    <x v="35"/>
    <n v="1117.3"/>
  </r>
  <r>
    <x v="229"/>
    <x v="0"/>
    <x v="0"/>
    <x v="6"/>
    <x v="36"/>
    <n v="194.62"/>
  </r>
  <r>
    <x v="229"/>
    <x v="0"/>
    <x v="0"/>
    <x v="6"/>
    <x v="67"/>
    <n v="958.9"/>
  </r>
  <r>
    <x v="229"/>
    <x v="0"/>
    <x v="0"/>
    <x v="6"/>
    <x v="37"/>
    <n v="11108.36"/>
  </r>
  <r>
    <x v="229"/>
    <x v="0"/>
    <x v="0"/>
    <x v="6"/>
    <x v="38"/>
    <n v="4506.91"/>
  </r>
  <r>
    <x v="229"/>
    <x v="0"/>
    <x v="0"/>
    <x v="6"/>
    <x v="43"/>
    <n v="206"/>
  </r>
  <r>
    <x v="229"/>
    <x v="0"/>
    <x v="0"/>
    <x v="6"/>
    <x v="60"/>
    <n v="2341.0700000000002"/>
  </r>
  <r>
    <x v="229"/>
    <x v="0"/>
    <x v="0"/>
    <x v="6"/>
    <x v="45"/>
    <n v="2838.79"/>
  </r>
  <r>
    <x v="229"/>
    <x v="0"/>
    <x v="0"/>
    <x v="6"/>
    <x v="46"/>
    <n v="2485.94"/>
  </r>
  <r>
    <x v="229"/>
    <x v="0"/>
    <x v="1"/>
    <x v="5"/>
    <x v="20"/>
    <n v="1085.44"/>
  </r>
  <r>
    <x v="229"/>
    <x v="0"/>
    <x v="1"/>
    <x v="6"/>
    <x v="23"/>
    <n v="20000"/>
  </r>
  <r>
    <x v="229"/>
    <x v="0"/>
    <x v="1"/>
    <x v="6"/>
    <x v="25"/>
    <n v="39551.9"/>
  </r>
  <r>
    <x v="229"/>
    <x v="0"/>
    <x v="1"/>
    <x v="6"/>
    <x v="31"/>
    <n v="14500"/>
  </r>
  <r>
    <x v="229"/>
    <x v="0"/>
    <x v="1"/>
    <x v="6"/>
    <x v="35"/>
    <n v="12580.98"/>
  </r>
  <r>
    <x v="229"/>
    <x v="0"/>
    <x v="1"/>
    <x v="6"/>
    <x v="36"/>
    <n v="30956.41"/>
  </r>
  <r>
    <x v="229"/>
    <x v="0"/>
    <x v="1"/>
    <x v="6"/>
    <x v="40"/>
    <n v="2039.98"/>
  </r>
  <r>
    <x v="230"/>
    <x v="0"/>
    <x v="0"/>
    <x v="0"/>
    <x v="0"/>
    <n v="670.2"/>
  </r>
  <r>
    <x v="230"/>
    <x v="0"/>
    <x v="0"/>
    <x v="1"/>
    <x v="0"/>
    <n v="-670.2"/>
  </r>
  <r>
    <x v="230"/>
    <x v="0"/>
    <x v="0"/>
    <x v="2"/>
    <x v="1"/>
    <n v="230505.71"/>
  </r>
  <r>
    <x v="230"/>
    <x v="0"/>
    <x v="0"/>
    <x v="2"/>
    <x v="2"/>
    <n v="7506.97"/>
  </r>
  <r>
    <x v="230"/>
    <x v="0"/>
    <x v="0"/>
    <x v="2"/>
    <x v="3"/>
    <n v="12079.94"/>
  </r>
  <r>
    <x v="230"/>
    <x v="0"/>
    <x v="0"/>
    <x v="2"/>
    <x v="4"/>
    <n v="2520.2399999999998"/>
  </r>
  <r>
    <x v="230"/>
    <x v="0"/>
    <x v="0"/>
    <x v="3"/>
    <x v="1"/>
    <n v="123474.8"/>
  </r>
  <r>
    <x v="230"/>
    <x v="0"/>
    <x v="0"/>
    <x v="3"/>
    <x v="2"/>
    <n v="3540.42"/>
  </r>
  <r>
    <x v="230"/>
    <x v="0"/>
    <x v="0"/>
    <x v="3"/>
    <x v="3"/>
    <n v="652.79999999999995"/>
  </r>
  <r>
    <x v="230"/>
    <x v="0"/>
    <x v="0"/>
    <x v="4"/>
    <x v="7"/>
    <n v="19199.61"/>
  </r>
  <r>
    <x v="230"/>
    <x v="0"/>
    <x v="0"/>
    <x v="4"/>
    <x v="8"/>
    <n v="9609.58"/>
  </r>
  <r>
    <x v="230"/>
    <x v="0"/>
    <x v="0"/>
    <x v="4"/>
    <x v="9"/>
    <n v="29757.13"/>
  </r>
  <r>
    <x v="230"/>
    <x v="0"/>
    <x v="0"/>
    <x v="4"/>
    <x v="10"/>
    <n v="15005.42"/>
  </r>
  <r>
    <x v="230"/>
    <x v="0"/>
    <x v="0"/>
    <x v="4"/>
    <x v="11"/>
    <n v="133.87"/>
  </r>
  <r>
    <x v="230"/>
    <x v="0"/>
    <x v="0"/>
    <x v="4"/>
    <x v="12"/>
    <n v="63.69"/>
  </r>
  <r>
    <x v="230"/>
    <x v="0"/>
    <x v="0"/>
    <x v="4"/>
    <x v="13"/>
    <n v="2060.9899999999998"/>
  </r>
  <r>
    <x v="230"/>
    <x v="0"/>
    <x v="0"/>
    <x v="4"/>
    <x v="14"/>
    <n v="6603.93"/>
  </r>
  <r>
    <x v="230"/>
    <x v="0"/>
    <x v="0"/>
    <x v="4"/>
    <x v="15"/>
    <n v="31064.19"/>
  </r>
  <r>
    <x v="230"/>
    <x v="0"/>
    <x v="0"/>
    <x v="4"/>
    <x v="16"/>
    <n v="34529.160000000003"/>
  </r>
  <r>
    <x v="230"/>
    <x v="0"/>
    <x v="0"/>
    <x v="5"/>
    <x v="18"/>
    <n v="27959.46"/>
  </r>
  <r>
    <x v="230"/>
    <x v="0"/>
    <x v="0"/>
    <x v="5"/>
    <x v="21"/>
    <n v="373.98"/>
  </r>
  <r>
    <x v="230"/>
    <x v="0"/>
    <x v="0"/>
    <x v="5"/>
    <x v="22"/>
    <n v="10877.88"/>
  </r>
  <r>
    <x v="230"/>
    <x v="0"/>
    <x v="0"/>
    <x v="6"/>
    <x v="23"/>
    <n v="5050.3500000000004"/>
  </r>
  <r>
    <x v="230"/>
    <x v="0"/>
    <x v="0"/>
    <x v="6"/>
    <x v="24"/>
    <n v="355.01"/>
  </r>
  <r>
    <x v="230"/>
    <x v="0"/>
    <x v="0"/>
    <x v="6"/>
    <x v="25"/>
    <n v="972.5"/>
  </r>
  <r>
    <x v="230"/>
    <x v="0"/>
    <x v="0"/>
    <x v="6"/>
    <x v="26"/>
    <n v="905"/>
  </r>
  <r>
    <x v="230"/>
    <x v="0"/>
    <x v="0"/>
    <x v="6"/>
    <x v="27"/>
    <n v="20889.57"/>
  </r>
  <r>
    <x v="230"/>
    <x v="0"/>
    <x v="0"/>
    <x v="6"/>
    <x v="30"/>
    <n v="2716.52"/>
  </r>
  <r>
    <x v="230"/>
    <x v="0"/>
    <x v="0"/>
    <x v="6"/>
    <x v="32"/>
    <n v="228"/>
  </r>
  <r>
    <x v="230"/>
    <x v="0"/>
    <x v="0"/>
    <x v="6"/>
    <x v="33"/>
    <n v="1069.1600000000001"/>
  </r>
  <r>
    <x v="230"/>
    <x v="0"/>
    <x v="0"/>
    <x v="6"/>
    <x v="34"/>
    <n v="6517.64"/>
  </r>
  <r>
    <x v="230"/>
    <x v="0"/>
    <x v="0"/>
    <x v="6"/>
    <x v="35"/>
    <n v="2697.19"/>
  </r>
  <r>
    <x v="230"/>
    <x v="0"/>
    <x v="0"/>
    <x v="6"/>
    <x v="59"/>
    <n v="54.96"/>
  </r>
  <r>
    <x v="230"/>
    <x v="0"/>
    <x v="0"/>
    <x v="6"/>
    <x v="51"/>
    <n v="163.35"/>
  </r>
  <r>
    <x v="230"/>
    <x v="0"/>
    <x v="0"/>
    <x v="6"/>
    <x v="37"/>
    <n v="7671.38"/>
  </r>
  <r>
    <x v="230"/>
    <x v="0"/>
    <x v="0"/>
    <x v="6"/>
    <x v="38"/>
    <n v="3744.02"/>
  </r>
  <r>
    <x v="230"/>
    <x v="0"/>
    <x v="0"/>
    <x v="6"/>
    <x v="39"/>
    <n v="716.86"/>
  </r>
  <r>
    <x v="230"/>
    <x v="0"/>
    <x v="0"/>
    <x v="6"/>
    <x v="40"/>
    <n v="26241.86"/>
  </r>
  <r>
    <x v="230"/>
    <x v="0"/>
    <x v="0"/>
    <x v="6"/>
    <x v="43"/>
    <n v="2071.9899999999998"/>
  </r>
  <r>
    <x v="230"/>
    <x v="0"/>
    <x v="0"/>
    <x v="6"/>
    <x v="44"/>
    <n v="83936.35"/>
  </r>
  <r>
    <x v="230"/>
    <x v="0"/>
    <x v="0"/>
    <x v="6"/>
    <x v="45"/>
    <n v="3349.32"/>
  </r>
  <r>
    <x v="230"/>
    <x v="0"/>
    <x v="0"/>
    <x v="6"/>
    <x v="71"/>
    <n v="3483.02"/>
  </r>
  <r>
    <x v="230"/>
    <x v="0"/>
    <x v="0"/>
    <x v="6"/>
    <x v="46"/>
    <n v="1935.05"/>
  </r>
  <r>
    <x v="230"/>
    <x v="0"/>
    <x v="0"/>
    <x v="8"/>
    <x v="63"/>
    <n v="1000"/>
  </r>
  <r>
    <x v="230"/>
    <x v="0"/>
    <x v="1"/>
    <x v="2"/>
    <x v="1"/>
    <n v="75087.3"/>
  </r>
  <r>
    <x v="230"/>
    <x v="0"/>
    <x v="1"/>
    <x v="2"/>
    <x v="4"/>
    <n v="4957.66"/>
  </r>
  <r>
    <x v="230"/>
    <x v="0"/>
    <x v="1"/>
    <x v="3"/>
    <x v="1"/>
    <n v="10005.34"/>
  </r>
  <r>
    <x v="230"/>
    <x v="0"/>
    <x v="1"/>
    <x v="4"/>
    <x v="7"/>
    <n v="6090.1"/>
  </r>
  <r>
    <x v="230"/>
    <x v="0"/>
    <x v="1"/>
    <x v="4"/>
    <x v="8"/>
    <n v="743.05"/>
  </r>
  <r>
    <x v="230"/>
    <x v="0"/>
    <x v="1"/>
    <x v="4"/>
    <x v="9"/>
    <n v="12414.93"/>
  </r>
  <r>
    <x v="230"/>
    <x v="0"/>
    <x v="1"/>
    <x v="4"/>
    <x v="10"/>
    <n v="1319.72"/>
  </r>
  <r>
    <x v="230"/>
    <x v="0"/>
    <x v="1"/>
    <x v="4"/>
    <x v="11"/>
    <n v="23.78"/>
  </r>
  <r>
    <x v="230"/>
    <x v="0"/>
    <x v="1"/>
    <x v="4"/>
    <x v="12"/>
    <n v="4.99"/>
  </r>
  <r>
    <x v="230"/>
    <x v="0"/>
    <x v="1"/>
    <x v="4"/>
    <x v="13"/>
    <n v="258.25"/>
  </r>
  <r>
    <x v="230"/>
    <x v="0"/>
    <x v="1"/>
    <x v="4"/>
    <x v="14"/>
    <n v="591.52"/>
  </r>
  <r>
    <x v="230"/>
    <x v="0"/>
    <x v="1"/>
    <x v="4"/>
    <x v="15"/>
    <n v="10265.67"/>
  </r>
  <r>
    <x v="230"/>
    <x v="0"/>
    <x v="1"/>
    <x v="4"/>
    <x v="16"/>
    <n v="3585.87"/>
  </r>
  <r>
    <x v="230"/>
    <x v="0"/>
    <x v="1"/>
    <x v="5"/>
    <x v="18"/>
    <n v="8733.42"/>
  </r>
  <r>
    <x v="230"/>
    <x v="0"/>
    <x v="1"/>
    <x v="5"/>
    <x v="19"/>
    <n v="10912.02"/>
  </r>
  <r>
    <x v="230"/>
    <x v="0"/>
    <x v="1"/>
    <x v="5"/>
    <x v="22"/>
    <n v="78.44"/>
  </r>
  <r>
    <x v="230"/>
    <x v="0"/>
    <x v="1"/>
    <x v="6"/>
    <x v="25"/>
    <n v="46510.94"/>
  </r>
  <r>
    <x v="230"/>
    <x v="0"/>
    <x v="1"/>
    <x v="6"/>
    <x v="35"/>
    <n v="235.22"/>
  </r>
  <r>
    <x v="230"/>
    <x v="0"/>
    <x v="1"/>
    <x v="6"/>
    <x v="37"/>
    <n v="3163.9"/>
  </r>
  <r>
    <x v="231"/>
    <x v="0"/>
    <x v="0"/>
    <x v="0"/>
    <x v="0"/>
    <n v="233015.91"/>
  </r>
  <r>
    <x v="231"/>
    <x v="0"/>
    <x v="0"/>
    <x v="1"/>
    <x v="0"/>
    <n v="-233015.91"/>
  </r>
  <r>
    <x v="231"/>
    <x v="0"/>
    <x v="0"/>
    <x v="2"/>
    <x v="1"/>
    <n v="7210227.2999999998"/>
  </r>
  <r>
    <x v="231"/>
    <x v="0"/>
    <x v="0"/>
    <x v="2"/>
    <x v="2"/>
    <n v="98766.02"/>
  </r>
  <r>
    <x v="231"/>
    <x v="0"/>
    <x v="0"/>
    <x v="2"/>
    <x v="3"/>
    <n v="243970.87"/>
  </r>
  <r>
    <x v="231"/>
    <x v="0"/>
    <x v="0"/>
    <x v="2"/>
    <x v="4"/>
    <n v="51414"/>
  </r>
  <r>
    <x v="231"/>
    <x v="0"/>
    <x v="0"/>
    <x v="2"/>
    <x v="5"/>
    <n v="197300.23"/>
  </r>
  <r>
    <x v="231"/>
    <x v="0"/>
    <x v="0"/>
    <x v="2"/>
    <x v="54"/>
    <n v="65736"/>
  </r>
  <r>
    <x v="231"/>
    <x v="0"/>
    <x v="0"/>
    <x v="3"/>
    <x v="1"/>
    <n v="1572964.85"/>
  </r>
  <r>
    <x v="231"/>
    <x v="0"/>
    <x v="0"/>
    <x v="3"/>
    <x v="2"/>
    <n v="53500.7"/>
  </r>
  <r>
    <x v="231"/>
    <x v="0"/>
    <x v="0"/>
    <x v="3"/>
    <x v="3"/>
    <n v="82870.64"/>
  </r>
  <r>
    <x v="231"/>
    <x v="0"/>
    <x v="0"/>
    <x v="3"/>
    <x v="4"/>
    <n v="8308.25"/>
  </r>
  <r>
    <x v="231"/>
    <x v="0"/>
    <x v="0"/>
    <x v="3"/>
    <x v="5"/>
    <n v="53207.15"/>
  </r>
  <r>
    <x v="231"/>
    <x v="0"/>
    <x v="0"/>
    <x v="4"/>
    <x v="6"/>
    <n v="429.47"/>
  </r>
  <r>
    <x v="231"/>
    <x v="0"/>
    <x v="0"/>
    <x v="4"/>
    <x v="55"/>
    <n v="-23.5"/>
  </r>
  <r>
    <x v="231"/>
    <x v="0"/>
    <x v="0"/>
    <x v="4"/>
    <x v="7"/>
    <n v="583616.18000000005"/>
  </r>
  <r>
    <x v="231"/>
    <x v="0"/>
    <x v="0"/>
    <x v="4"/>
    <x v="8"/>
    <n v="133948.09"/>
  </r>
  <r>
    <x v="231"/>
    <x v="0"/>
    <x v="0"/>
    <x v="4"/>
    <x v="9"/>
    <n v="1177829.57"/>
  </r>
  <r>
    <x v="231"/>
    <x v="0"/>
    <x v="0"/>
    <x v="4"/>
    <x v="10"/>
    <n v="216210.18"/>
  </r>
  <r>
    <x v="231"/>
    <x v="0"/>
    <x v="0"/>
    <x v="4"/>
    <x v="11"/>
    <n v="15186.14"/>
  </r>
  <r>
    <x v="231"/>
    <x v="0"/>
    <x v="0"/>
    <x v="4"/>
    <x v="12"/>
    <n v="3746.11"/>
  </r>
  <r>
    <x v="231"/>
    <x v="0"/>
    <x v="0"/>
    <x v="4"/>
    <x v="13"/>
    <n v="35802.99"/>
  </r>
  <r>
    <x v="231"/>
    <x v="0"/>
    <x v="0"/>
    <x v="4"/>
    <x v="14"/>
    <n v="35757.33"/>
  </r>
  <r>
    <x v="231"/>
    <x v="0"/>
    <x v="0"/>
    <x v="4"/>
    <x v="15"/>
    <n v="1110569.6200000001"/>
  </r>
  <r>
    <x v="231"/>
    <x v="0"/>
    <x v="0"/>
    <x v="4"/>
    <x v="16"/>
    <n v="551438.72"/>
  </r>
  <r>
    <x v="231"/>
    <x v="0"/>
    <x v="0"/>
    <x v="5"/>
    <x v="18"/>
    <n v="250193.78"/>
  </r>
  <r>
    <x v="231"/>
    <x v="0"/>
    <x v="0"/>
    <x v="5"/>
    <x v="19"/>
    <n v="67708.56"/>
  </r>
  <r>
    <x v="231"/>
    <x v="0"/>
    <x v="0"/>
    <x v="5"/>
    <x v="20"/>
    <n v="224864.33"/>
  </r>
  <r>
    <x v="231"/>
    <x v="0"/>
    <x v="0"/>
    <x v="5"/>
    <x v="21"/>
    <n v="27389.72"/>
  </r>
  <r>
    <x v="231"/>
    <x v="0"/>
    <x v="0"/>
    <x v="5"/>
    <x v="22"/>
    <n v="75379.839999999997"/>
  </r>
  <r>
    <x v="231"/>
    <x v="0"/>
    <x v="0"/>
    <x v="6"/>
    <x v="23"/>
    <n v="18650.669999999998"/>
  </r>
  <r>
    <x v="231"/>
    <x v="0"/>
    <x v="0"/>
    <x v="6"/>
    <x v="25"/>
    <n v="56011.86"/>
  </r>
  <r>
    <x v="231"/>
    <x v="0"/>
    <x v="0"/>
    <x v="6"/>
    <x v="26"/>
    <n v="35122.32"/>
  </r>
  <r>
    <x v="231"/>
    <x v="0"/>
    <x v="0"/>
    <x v="6"/>
    <x v="27"/>
    <n v="290324.7"/>
  </r>
  <r>
    <x v="231"/>
    <x v="0"/>
    <x v="0"/>
    <x v="6"/>
    <x v="28"/>
    <n v="2497.5"/>
  </r>
  <r>
    <x v="231"/>
    <x v="0"/>
    <x v="0"/>
    <x v="6"/>
    <x v="30"/>
    <n v="4709.0200000000004"/>
  </r>
  <r>
    <x v="231"/>
    <x v="0"/>
    <x v="0"/>
    <x v="6"/>
    <x v="33"/>
    <n v="64148.03"/>
  </r>
  <r>
    <x v="231"/>
    <x v="0"/>
    <x v="0"/>
    <x v="6"/>
    <x v="34"/>
    <n v="39898.32"/>
  </r>
  <r>
    <x v="231"/>
    <x v="0"/>
    <x v="0"/>
    <x v="6"/>
    <x v="35"/>
    <n v="138109.79"/>
  </r>
  <r>
    <x v="231"/>
    <x v="0"/>
    <x v="0"/>
    <x v="6"/>
    <x v="36"/>
    <n v="7984.43"/>
  </r>
  <r>
    <x v="231"/>
    <x v="0"/>
    <x v="0"/>
    <x v="6"/>
    <x v="59"/>
    <n v="34760.76"/>
  </r>
  <r>
    <x v="231"/>
    <x v="0"/>
    <x v="0"/>
    <x v="6"/>
    <x v="67"/>
    <n v="554426.52"/>
  </r>
  <r>
    <x v="231"/>
    <x v="0"/>
    <x v="0"/>
    <x v="6"/>
    <x v="37"/>
    <n v="241750.58"/>
  </r>
  <r>
    <x v="231"/>
    <x v="0"/>
    <x v="0"/>
    <x v="6"/>
    <x v="38"/>
    <n v="192529.06"/>
  </r>
  <r>
    <x v="231"/>
    <x v="0"/>
    <x v="0"/>
    <x v="6"/>
    <x v="39"/>
    <n v="3452.85"/>
  </r>
  <r>
    <x v="231"/>
    <x v="0"/>
    <x v="0"/>
    <x v="6"/>
    <x v="40"/>
    <n v="87"/>
  </r>
  <r>
    <x v="231"/>
    <x v="0"/>
    <x v="0"/>
    <x v="6"/>
    <x v="41"/>
    <n v="314921.56"/>
  </r>
  <r>
    <x v="231"/>
    <x v="0"/>
    <x v="0"/>
    <x v="6"/>
    <x v="42"/>
    <n v="9693.6"/>
  </r>
  <r>
    <x v="231"/>
    <x v="0"/>
    <x v="0"/>
    <x v="6"/>
    <x v="43"/>
    <n v="4989"/>
  </r>
  <r>
    <x v="231"/>
    <x v="0"/>
    <x v="0"/>
    <x v="6"/>
    <x v="44"/>
    <n v="73430.5"/>
  </r>
  <r>
    <x v="231"/>
    <x v="0"/>
    <x v="0"/>
    <x v="6"/>
    <x v="60"/>
    <n v="40126.019999999997"/>
  </r>
  <r>
    <x v="231"/>
    <x v="0"/>
    <x v="0"/>
    <x v="6"/>
    <x v="45"/>
    <n v="104681.04"/>
  </r>
  <r>
    <x v="231"/>
    <x v="0"/>
    <x v="0"/>
    <x v="6"/>
    <x v="70"/>
    <n v="206.46"/>
  </r>
  <r>
    <x v="231"/>
    <x v="0"/>
    <x v="0"/>
    <x v="6"/>
    <x v="46"/>
    <n v="24678.95"/>
  </r>
  <r>
    <x v="231"/>
    <x v="0"/>
    <x v="0"/>
    <x v="7"/>
    <x v="43"/>
    <n v="57092.82"/>
  </r>
  <r>
    <x v="231"/>
    <x v="0"/>
    <x v="0"/>
    <x v="8"/>
    <x v="62"/>
    <n v="51559.66"/>
  </r>
  <r>
    <x v="231"/>
    <x v="0"/>
    <x v="0"/>
    <x v="8"/>
    <x v="47"/>
    <n v="69775.63"/>
  </r>
  <r>
    <x v="231"/>
    <x v="0"/>
    <x v="0"/>
    <x v="8"/>
    <x v="64"/>
    <n v="51719.03"/>
  </r>
  <r>
    <x v="231"/>
    <x v="0"/>
    <x v="0"/>
    <x v="8"/>
    <x v="48"/>
    <n v="32430"/>
  </r>
  <r>
    <x v="231"/>
    <x v="0"/>
    <x v="1"/>
    <x v="2"/>
    <x v="1"/>
    <n v="544662.94999999995"/>
  </r>
  <r>
    <x v="231"/>
    <x v="0"/>
    <x v="1"/>
    <x v="2"/>
    <x v="2"/>
    <n v="110"/>
  </r>
  <r>
    <x v="231"/>
    <x v="0"/>
    <x v="1"/>
    <x v="2"/>
    <x v="3"/>
    <n v="20667.900000000001"/>
  </r>
  <r>
    <x v="231"/>
    <x v="0"/>
    <x v="1"/>
    <x v="2"/>
    <x v="4"/>
    <n v="65022.28"/>
  </r>
  <r>
    <x v="231"/>
    <x v="0"/>
    <x v="1"/>
    <x v="2"/>
    <x v="5"/>
    <n v="213.88"/>
  </r>
  <r>
    <x v="231"/>
    <x v="0"/>
    <x v="1"/>
    <x v="3"/>
    <x v="1"/>
    <n v="630580.54"/>
  </r>
  <r>
    <x v="231"/>
    <x v="0"/>
    <x v="1"/>
    <x v="3"/>
    <x v="2"/>
    <n v="508.32"/>
  </r>
  <r>
    <x v="231"/>
    <x v="0"/>
    <x v="1"/>
    <x v="3"/>
    <x v="3"/>
    <n v="2400.5500000000002"/>
  </r>
  <r>
    <x v="231"/>
    <x v="0"/>
    <x v="1"/>
    <x v="3"/>
    <x v="4"/>
    <n v="222651.73"/>
  </r>
  <r>
    <x v="231"/>
    <x v="0"/>
    <x v="1"/>
    <x v="3"/>
    <x v="5"/>
    <n v="546.37"/>
  </r>
  <r>
    <x v="231"/>
    <x v="0"/>
    <x v="1"/>
    <x v="4"/>
    <x v="6"/>
    <n v="31.88"/>
  </r>
  <r>
    <x v="231"/>
    <x v="0"/>
    <x v="1"/>
    <x v="4"/>
    <x v="55"/>
    <n v="58.68"/>
  </r>
  <r>
    <x v="231"/>
    <x v="0"/>
    <x v="1"/>
    <x v="4"/>
    <x v="7"/>
    <n v="46435.96"/>
  </r>
  <r>
    <x v="231"/>
    <x v="0"/>
    <x v="1"/>
    <x v="4"/>
    <x v="8"/>
    <n v="64306.5"/>
  </r>
  <r>
    <x v="231"/>
    <x v="0"/>
    <x v="1"/>
    <x v="4"/>
    <x v="9"/>
    <n v="97728.82"/>
  </r>
  <r>
    <x v="231"/>
    <x v="0"/>
    <x v="1"/>
    <x v="4"/>
    <x v="10"/>
    <n v="102702.2"/>
  </r>
  <r>
    <x v="231"/>
    <x v="0"/>
    <x v="1"/>
    <x v="4"/>
    <x v="11"/>
    <n v="1174.77"/>
  </r>
  <r>
    <x v="231"/>
    <x v="0"/>
    <x v="1"/>
    <x v="4"/>
    <x v="12"/>
    <n v="1758.35"/>
  </r>
  <r>
    <x v="231"/>
    <x v="0"/>
    <x v="1"/>
    <x v="4"/>
    <x v="13"/>
    <n v="2477.91"/>
  </r>
  <r>
    <x v="231"/>
    <x v="0"/>
    <x v="1"/>
    <x v="4"/>
    <x v="14"/>
    <n v="14992.51"/>
  </r>
  <r>
    <x v="231"/>
    <x v="0"/>
    <x v="1"/>
    <x v="4"/>
    <x v="15"/>
    <n v="69932.990000000005"/>
  </r>
  <r>
    <x v="231"/>
    <x v="0"/>
    <x v="1"/>
    <x v="4"/>
    <x v="16"/>
    <n v="145259.74"/>
  </r>
  <r>
    <x v="231"/>
    <x v="0"/>
    <x v="1"/>
    <x v="5"/>
    <x v="18"/>
    <n v="36012.239999999998"/>
  </r>
  <r>
    <x v="231"/>
    <x v="0"/>
    <x v="1"/>
    <x v="5"/>
    <x v="19"/>
    <n v="1674.5"/>
  </r>
  <r>
    <x v="231"/>
    <x v="0"/>
    <x v="1"/>
    <x v="5"/>
    <x v="21"/>
    <n v="2306.71"/>
  </r>
  <r>
    <x v="231"/>
    <x v="0"/>
    <x v="1"/>
    <x v="6"/>
    <x v="26"/>
    <n v="28246.639999999999"/>
  </r>
  <r>
    <x v="231"/>
    <x v="0"/>
    <x v="1"/>
    <x v="6"/>
    <x v="30"/>
    <n v="1618.52"/>
  </r>
  <r>
    <x v="231"/>
    <x v="0"/>
    <x v="1"/>
    <x v="6"/>
    <x v="35"/>
    <n v="4450.34"/>
  </r>
  <r>
    <x v="231"/>
    <x v="0"/>
    <x v="1"/>
    <x v="6"/>
    <x v="59"/>
    <n v="2065"/>
  </r>
  <r>
    <x v="231"/>
    <x v="0"/>
    <x v="1"/>
    <x v="6"/>
    <x v="38"/>
    <n v="5650"/>
  </r>
  <r>
    <x v="231"/>
    <x v="0"/>
    <x v="1"/>
    <x v="6"/>
    <x v="45"/>
    <n v="184880"/>
  </r>
  <r>
    <x v="231"/>
    <x v="0"/>
    <x v="1"/>
    <x v="7"/>
    <x v="43"/>
    <n v="43231.8"/>
  </r>
  <r>
    <x v="232"/>
    <x v="0"/>
    <x v="0"/>
    <x v="0"/>
    <x v="0"/>
    <n v="36553.49"/>
  </r>
  <r>
    <x v="232"/>
    <x v="0"/>
    <x v="0"/>
    <x v="1"/>
    <x v="0"/>
    <n v="-264850.46999999997"/>
  </r>
  <r>
    <x v="232"/>
    <x v="0"/>
    <x v="0"/>
    <x v="2"/>
    <x v="1"/>
    <n v="8990076.0500000007"/>
  </r>
  <r>
    <x v="232"/>
    <x v="0"/>
    <x v="0"/>
    <x v="2"/>
    <x v="2"/>
    <n v="116119.91"/>
  </r>
  <r>
    <x v="232"/>
    <x v="0"/>
    <x v="0"/>
    <x v="2"/>
    <x v="3"/>
    <n v="201367.55"/>
  </r>
  <r>
    <x v="232"/>
    <x v="0"/>
    <x v="0"/>
    <x v="2"/>
    <x v="4"/>
    <n v="61796.53"/>
  </r>
  <r>
    <x v="232"/>
    <x v="0"/>
    <x v="0"/>
    <x v="2"/>
    <x v="5"/>
    <n v="137460.92000000001"/>
  </r>
  <r>
    <x v="232"/>
    <x v="0"/>
    <x v="0"/>
    <x v="2"/>
    <x v="54"/>
    <n v="33030"/>
  </r>
  <r>
    <x v="232"/>
    <x v="0"/>
    <x v="0"/>
    <x v="3"/>
    <x v="1"/>
    <n v="3066312.54"/>
  </r>
  <r>
    <x v="232"/>
    <x v="0"/>
    <x v="0"/>
    <x v="3"/>
    <x v="2"/>
    <n v="91062.94"/>
  </r>
  <r>
    <x v="232"/>
    <x v="0"/>
    <x v="0"/>
    <x v="3"/>
    <x v="3"/>
    <n v="98335.42"/>
  </r>
  <r>
    <x v="232"/>
    <x v="0"/>
    <x v="0"/>
    <x v="3"/>
    <x v="4"/>
    <n v="3471"/>
  </r>
  <r>
    <x v="232"/>
    <x v="0"/>
    <x v="0"/>
    <x v="3"/>
    <x v="5"/>
    <n v="36095.980000000003"/>
  </r>
  <r>
    <x v="232"/>
    <x v="0"/>
    <x v="0"/>
    <x v="4"/>
    <x v="6"/>
    <n v="6160.63"/>
  </r>
  <r>
    <x v="232"/>
    <x v="0"/>
    <x v="0"/>
    <x v="4"/>
    <x v="55"/>
    <n v="2460.6799999999998"/>
  </r>
  <r>
    <x v="232"/>
    <x v="0"/>
    <x v="0"/>
    <x v="4"/>
    <x v="7"/>
    <n v="759153.89"/>
  </r>
  <r>
    <x v="232"/>
    <x v="0"/>
    <x v="0"/>
    <x v="4"/>
    <x v="8"/>
    <n v="268138.21999999997"/>
  </r>
  <r>
    <x v="232"/>
    <x v="0"/>
    <x v="0"/>
    <x v="4"/>
    <x v="9"/>
    <n v="1525304.99"/>
  </r>
  <r>
    <x v="232"/>
    <x v="0"/>
    <x v="0"/>
    <x v="4"/>
    <x v="10"/>
    <n v="424323.22"/>
  </r>
  <r>
    <x v="232"/>
    <x v="0"/>
    <x v="0"/>
    <x v="4"/>
    <x v="11"/>
    <n v="26446.62"/>
  </r>
  <r>
    <x v="232"/>
    <x v="0"/>
    <x v="0"/>
    <x v="4"/>
    <x v="12"/>
    <n v="10410.120000000001"/>
  </r>
  <r>
    <x v="232"/>
    <x v="0"/>
    <x v="0"/>
    <x v="4"/>
    <x v="13"/>
    <n v="47387.14"/>
  </r>
  <r>
    <x v="232"/>
    <x v="0"/>
    <x v="0"/>
    <x v="4"/>
    <x v="14"/>
    <n v="86441.600000000006"/>
  </r>
  <r>
    <x v="232"/>
    <x v="0"/>
    <x v="0"/>
    <x v="4"/>
    <x v="15"/>
    <n v="1403236.46"/>
  </r>
  <r>
    <x v="232"/>
    <x v="0"/>
    <x v="0"/>
    <x v="4"/>
    <x v="16"/>
    <n v="1095566.95"/>
  </r>
  <r>
    <x v="232"/>
    <x v="0"/>
    <x v="0"/>
    <x v="4"/>
    <x v="17"/>
    <n v="483.1"/>
  </r>
  <r>
    <x v="232"/>
    <x v="0"/>
    <x v="0"/>
    <x v="5"/>
    <x v="18"/>
    <n v="350669.33"/>
  </r>
  <r>
    <x v="232"/>
    <x v="0"/>
    <x v="0"/>
    <x v="5"/>
    <x v="19"/>
    <n v="83173.48"/>
  </r>
  <r>
    <x v="232"/>
    <x v="0"/>
    <x v="0"/>
    <x v="5"/>
    <x v="20"/>
    <n v="143934.01"/>
  </r>
  <r>
    <x v="232"/>
    <x v="0"/>
    <x v="0"/>
    <x v="5"/>
    <x v="21"/>
    <n v="140937.71"/>
  </r>
  <r>
    <x v="232"/>
    <x v="0"/>
    <x v="0"/>
    <x v="5"/>
    <x v="22"/>
    <n v="207400.1"/>
  </r>
  <r>
    <x v="232"/>
    <x v="0"/>
    <x v="0"/>
    <x v="6"/>
    <x v="23"/>
    <n v="38020.06"/>
  </r>
  <r>
    <x v="232"/>
    <x v="0"/>
    <x v="0"/>
    <x v="6"/>
    <x v="24"/>
    <n v="3197.71"/>
  </r>
  <r>
    <x v="232"/>
    <x v="0"/>
    <x v="0"/>
    <x v="6"/>
    <x v="25"/>
    <n v="553394.98"/>
  </r>
  <r>
    <x v="232"/>
    <x v="0"/>
    <x v="0"/>
    <x v="6"/>
    <x v="26"/>
    <n v="37874.629999999997"/>
  </r>
  <r>
    <x v="232"/>
    <x v="0"/>
    <x v="0"/>
    <x v="6"/>
    <x v="27"/>
    <n v="103117.62"/>
  </r>
  <r>
    <x v="232"/>
    <x v="0"/>
    <x v="0"/>
    <x v="6"/>
    <x v="28"/>
    <n v="51291.86"/>
  </r>
  <r>
    <x v="232"/>
    <x v="0"/>
    <x v="0"/>
    <x v="6"/>
    <x v="29"/>
    <n v="15042.22"/>
  </r>
  <r>
    <x v="232"/>
    <x v="0"/>
    <x v="0"/>
    <x v="6"/>
    <x v="30"/>
    <n v="4670.91"/>
  </r>
  <r>
    <x v="232"/>
    <x v="0"/>
    <x v="0"/>
    <x v="6"/>
    <x v="31"/>
    <n v="212728.65"/>
  </r>
  <r>
    <x v="232"/>
    <x v="0"/>
    <x v="0"/>
    <x v="6"/>
    <x v="32"/>
    <n v="41213.32"/>
  </r>
  <r>
    <x v="232"/>
    <x v="0"/>
    <x v="0"/>
    <x v="6"/>
    <x v="33"/>
    <n v="68355.61"/>
  </r>
  <r>
    <x v="232"/>
    <x v="0"/>
    <x v="0"/>
    <x v="6"/>
    <x v="34"/>
    <n v="53227.67"/>
  </r>
  <r>
    <x v="232"/>
    <x v="0"/>
    <x v="0"/>
    <x v="6"/>
    <x v="35"/>
    <n v="66084.31"/>
  </r>
  <r>
    <x v="232"/>
    <x v="0"/>
    <x v="0"/>
    <x v="6"/>
    <x v="36"/>
    <n v="4798.2299999999996"/>
  </r>
  <r>
    <x v="232"/>
    <x v="0"/>
    <x v="0"/>
    <x v="6"/>
    <x v="59"/>
    <n v="5118.32"/>
  </r>
  <r>
    <x v="232"/>
    <x v="0"/>
    <x v="0"/>
    <x v="6"/>
    <x v="67"/>
    <n v="47745.18"/>
  </r>
  <r>
    <x v="232"/>
    <x v="0"/>
    <x v="0"/>
    <x v="6"/>
    <x v="37"/>
    <n v="318910.59000000003"/>
  </r>
  <r>
    <x v="232"/>
    <x v="0"/>
    <x v="0"/>
    <x v="6"/>
    <x v="38"/>
    <n v="13668.47"/>
  </r>
  <r>
    <x v="232"/>
    <x v="0"/>
    <x v="0"/>
    <x v="6"/>
    <x v="39"/>
    <n v="1857.03"/>
  </r>
  <r>
    <x v="232"/>
    <x v="0"/>
    <x v="0"/>
    <x v="6"/>
    <x v="41"/>
    <n v="198775.12"/>
  </r>
  <r>
    <x v="232"/>
    <x v="0"/>
    <x v="0"/>
    <x v="6"/>
    <x v="43"/>
    <n v="61676.639999999999"/>
  </r>
  <r>
    <x v="232"/>
    <x v="0"/>
    <x v="0"/>
    <x v="6"/>
    <x v="60"/>
    <n v="77579.92"/>
  </r>
  <r>
    <x v="232"/>
    <x v="0"/>
    <x v="0"/>
    <x v="6"/>
    <x v="45"/>
    <n v="183763.05"/>
  </r>
  <r>
    <x v="232"/>
    <x v="0"/>
    <x v="0"/>
    <x v="6"/>
    <x v="46"/>
    <n v="50037.83"/>
  </r>
  <r>
    <x v="232"/>
    <x v="0"/>
    <x v="0"/>
    <x v="7"/>
    <x v="43"/>
    <n v="65453.97"/>
  </r>
  <r>
    <x v="232"/>
    <x v="0"/>
    <x v="0"/>
    <x v="8"/>
    <x v="63"/>
    <n v="84121.99"/>
  </r>
  <r>
    <x v="232"/>
    <x v="0"/>
    <x v="0"/>
    <x v="8"/>
    <x v="47"/>
    <n v="105449.29"/>
  </r>
  <r>
    <x v="232"/>
    <x v="0"/>
    <x v="1"/>
    <x v="0"/>
    <x v="0"/>
    <n v="228296.98"/>
  </r>
  <r>
    <x v="232"/>
    <x v="0"/>
    <x v="1"/>
    <x v="2"/>
    <x v="1"/>
    <n v="1218547.6499999999"/>
  </r>
  <r>
    <x v="232"/>
    <x v="0"/>
    <x v="1"/>
    <x v="2"/>
    <x v="2"/>
    <n v="30158.89"/>
  </r>
  <r>
    <x v="232"/>
    <x v="0"/>
    <x v="1"/>
    <x v="2"/>
    <x v="3"/>
    <n v="45420.91"/>
  </r>
  <r>
    <x v="232"/>
    <x v="0"/>
    <x v="1"/>
    <x v="2"/>
    <x v="4"/>
    <n v="167869.26"/>
  </r>
  <r>
    <x v="232"/>
    <x v="0"/>
    <x v="1"/>
    <x v="2"/>
    <x v="5"/>
    <n v="1200"/>
  </r>
  <r>
    <x v="232"/>
    <x v="0"/>
    <x v="1"/>
    <x v="3"/>
    <x v="1"/>
    <n v="564107"/>
  </r>
  <r>
    <x v="232"/>
    <x v="0"/>
    <x v="1"/>
    <x v="3"/>
    <x v="2"/>
    <n v="53209.56"/>
  </r>
  <r>
    <x v="232"/>
    <x v="0"/>
    <x v="1"/>
    <x v="3"/>
    <x v="3"/>
    <n v="5330.32"/>
  </r>
  <r>
    <x v="232"/>
    <x v="0"/>
    <x v="1"/>
    <x v="3"/>
    <x v="4"/>
    <n v="207235.77"/>
  </r>
  <r>
    <x v="232"/>
    <x v="0"/>
    <x v="1"/>
    <x v="3"/>
    <x v="5"/>
    <n v="158.63"/>
  </r>
  <r>
    <x v="232"/>
    <x v="0"/>
    <x v="1"/>
    <x v="4"/>
    <x v="6"/>
    <n v="442.67"/>
  </r>
  <r>
    <x v="232"/>
    <x v="0"/>
    <x v="1"/>
    <x v="4"/>
    <x v="55"/>
    <n v="239.15"/>
  </r>
  <r>
    <x v="232"/>
    <x v="0"/>
    <x v="1"/>
    <x v="4"/>
    <x v="7"/>
    <n v="65097.05"/>
  </r>
  <r>
    <x v="232"/>
    <x v="0"/>
    <x v="1"/>
    <x v="4"/>
    <x v="8"/>
    <n v="43763.29"/>
  </r>
  <r>
    <x v="232"/>
    <x v="0"/>
    <x v="1"/>
    <x v="4"/>
    <x v="9"/>
    <n v="134211.62"/>
  </r>
  <r>
    <x v="232"/>
    <x v="0"/>
    <x v="1"/>
    <x v="4"/>
    <x v="10"/>
    <n v="56406.19"/>
  </r>
  <r>
    <x v="232"/>
    <x v="0"/>
    <x v="1"/>
    <x v="4"/>
    <x v="11"/>
    <n v="1913.43"/>
  </r>
  <r>
    <x v="232"/>
    <x v="0"/>
    <x v="1"/>
    <x v="4"/>
    <x v="12"/>
    <n v="1657.62"/>
  </r>
  <r>
    <x v="232"/>
    <x v="0"/>
    <x v="1"/>
    <x v="4"/>
    <x v="13"/>
    <n v="3732.02"/>
  </r>
  <r>
    <x v="232"/>
    <x v="0"/>
    <x v="1"/>
    <x v="4"/>
    <x v="14"/>
    <n v="8826.18"/>
  </r>
  <r>
    <x v="232"/>
    <x v="0"/>
    <x v="1"/>
    <x v="4"/>
    <x v="15"/>
    <n v="93618.11"/>
  </r>
  <r>
    <x v="232"/>
    <x v="0"/>
    <x v="1"/>
    <x v="4"/>
    <x v="16"/>
    <n v="77104.789999999994"/>
  </r>
  <r>
    <x v="232"/>
    <x v="0"/>
    <x v="1"/>
    <x v="5"/>
    <x v="18"/>
    <n v="410357.17"/>
  </r>
  <r>
    <x v="232"/>
    <x v="0"/>
    <x v="1"/>
    <x v="5"/>
    <x v="20"/>
    <n v="176222.5"/>
  </r>
  <r>
    <x v="232"/>
    <x v="0"/>
    <x v="1"/>
    <x v="5"/>
    <x v="22"/>
    <n v="116834.12"/>
  </r>
  <r>
    <x v="232"/>
    <x v="0"/>
    <x v="1"/>
    <x v="6"/>
    <x v="25"/>
    <n v="175378.58"/>
  </r>
  <r>
    <x v="232"/>
    <x v="0"/>
    <x v="1"/>
    <x v="6"/>
    <x v="27"/>
    <n v="13150"/>
  </r>
  <r>
    <x v="232"/>
    <x v="0"/>
    <x v="1"/>
    <x v="6"/>
    <x v="37"/>
    <n v="90507"/>
  </r>
  <r>
    <x v="232"/>
    <x v="0"/>
    <x v="1"/>
    <x v="6"/>
    <x v="43"/>
    <n v="4383.88"/>
  </r>
  <r>
    <x v="232"/>
    <x v="0"/>
    <x v="1"/>
    <x v="6"/>
    <x v="45"/>
    <n v="107822.8"/>
  </r>
  <r>
    <x v="232"/>
    <x v="0"/>
    <x v="1"/>
    <x v="7"/>
    <x v="43"/>
    <n v="1110.69"/>
  </r>
  <r>
    <x v="233"/>
    <x v="0"/>
    <x v="0"/>
    <x v="0"/>
    <x v="0"/>
    <n v="20555.14"/>
  </r>
  <r>
    <x v="233"/>
    <x v="0"/>
    <x v="0"/>
    <x v="1"/>
    <x v="0"/>
    <n v="-983479.35"/>
  </r>
  <r>
    <x v="233"/>
    <x v="0"/>
    <x v="0"/>
    <x v="2"/>
    <x v="1"/>
    <n v="55492106.960000001"/>
  </r>
  <r>
    <x v="233"/>
    <x v="0"/>
    <x v="0"/>
    <x v="2"/>
    <x v="2"/>
    <n v="257804.28"/>
  </r>
  <r>
    <x v="233"/>
    <x v="0"/>
    <x v="0"/>
    <x v="2"/>
    <x v="3"/>
    <n v="183362.18"/>
  </r>
  <r>
    <x v="233"/>
    <x v="0"/>
    <x v="0"/>
    <x v="2"/>
    <x v="4"/>
    <n v="1560365.64"/>
  </r>
  <r>
    <x v="233"/>
    <x v="0"/>
    <x v="0"/>
    <x v="2"/>
    <x v="5"/>
    <n v="118734.28"/>
  </r>
  <r>
    <x v="233"/>
    <x v="0"/>
    <x v="0"/>
    <x v="2"/>
    <x v="54"/>
    <n v="325866"/>
  </r>
  <r>
    <x v="233"/>
    <x v="0"/>
    <x v="0"/>
    <x v="3"/>
    <x v="1"/>
    <n v="13383644.15"/>
  </r>
  <r>
    <x v="233"/>
    <x v="0"/>
    <x v="0"/>
    <x v="3"/>
    <x v="2"/>
    <n v="456521.24"/>
  </r>
  <r>
    <x v="233"/>
    <x v="0"/>
    <x v="0"/>
    <x v="3"/>
    <x v="3"/>
    <n v="490586.83"/>
  </r>
  <r>
    <x v="233"/>
    <x v="0"/>
    <x v="0"/>
    <x v="3"/>
    <x v="4"/>
    <n v="13828.66"/>
  </r>
  <r>
    <x v="233"/>
    <x v="0"/>
    <x v="0"/>
    <x v="3"/>
    <x v="5"/>
    <n v="86711.69"/>
  </r>
  <r>
    <x v="233"/>
    <x v="0"/>
    <x v="0"/>
    <x v="4"/>
    <x v="7"/>
    <n v="4323294.51"/>
  </r>
  <r>
    <x v="233"/>
    <x v="0"/>
    <x v="0"/>
    <x v="4"/>
    <x v="8"/>
    <n v="1067767.94"/>
  </r>
  <r>
    <x v="233"/>
    <x v="0"/>
    <x v="0"/>
    <x v="4"/>
    <x v="9"/>
    <n v="8889223.7400000002"/>
  </r>
  <r>
    <x v="233"/>
    <x v="0"/>
    <x v="0"/>
    <x v="4"/>
    <x v="10"/>
    <n v="1795345.88"/>
  </r>
  <r>
    <x v="233"/>
    <x v="0"/>
    <x v="0"/>
    <x v="4"/>
    <x v="11"/>
    <n v="88921.03"/>
  </r>
  <r>
    <x v="233"/>
    <x v="0"/>
    <x v="0"/>
    <x v="4"/>
    <x v="12"/>
    <n v="95898.63"/>
  </r>
  <r>
    <x v="233"/>
    <x v="0"/>
    <x v="0"/>
    <x v="4"/>
    <x v="13"/>
    <n v="246159.08"/>
  </r>
  <r>
    <x v="233"/>
    <x v="0"/>
    <x v="0"/>
    <x v="4"/>
    <x v="14"/>
    <n v="300649.51"/>
  </r>
  <r>
    <x v="233"/>
    <x v="0"/>
    <x v="0"/>
    <x v="4"/>
    <x v="15"/>
    <n v="7700376.0199999996"/>
  </r>
  <r>
    <x v="233"/>
    <x v="0"/>
    <x v="0"/>
    <x v="4"/>
    <x v="16"/>
    <n v="4905577.4400000004"/>
  </r>
  <r>
    <x v="233"/>
    <x v="0"/>
    <x v="0"/>
    <x v="5"/>
    <x v="18"/>
    <n v="3189056.2"/>
  </r>
  <r>
    <x v="233"/>
    <x v="0"/>
    <x v="0"/>
    <x v="5"/>
    <x v="19"/>
    <n v="353273.84"/>
  </r>
  <r>
    <x v="233"/>
    <x v="0"/>
    <x v="0"/>
    <x v="5"/>
    <x v="20"/>
    <n v="1262894.47"/>
  </r>
  <r>
    <x v="233"/>
    <x v="0"/>
    <x v="0"/>
    <x v="5"/>
    <x v="21"/>
    <n v="423441.15"/>
  </r>
  <r>
    <x v="233"/>
    <x v="0"/>
    <x v="0"/>
    <x v="5"/>
    <x v="22"/>
    <n v="2703696.93"/>
  </r>
  <r>
    <x v="233"/>
    <x v="0"/>
    <x v="0"/>
    <x v="6"/>
    <x v="23"/>
    <n v="12109.54"/>
  </r>
  <r>
    <x v="233"/>
    <x v="0"/>
    <x v="0"/>
    <x v="6"/>
    <x v="24"/>
    <n v="762.3"/>
  </r>
  <r>
    <x v="233"/>
    <x v="0"/>
    <x v="0"/>
    <x v="6"/>
    <x v="25"/>
    <n v="3407.18"/>
  </r>
  <r>
    <x v="233"/>
    <x v="0"/>
    <x v="0"/>
    <x v="6"/>
    <x v="26"/>
    <n v="206138.19"/>
  </r>
  <r>
    <x v="233"/>
    <x v="0"/>
    <x v="0"/>
    <x v="6"/>
    <x v="27"/>
    <n v="508378.44"/>
  </r>
  <r>
    <x v="233"/>
    <x v="0"/>
    <x v="0"/>
    <x v="6"/>
    <x v="28"/>
    <n v="111847.75"/>
  </r>
  <r>
    <x v="233"/>
    <x v="0"/>
    <x v="0"/>
    <x v="6"/>
    <x v="29"/>
    <n v="43680.5"/>
  </r>
  <r>
    <x v="233"/>
    <x v="0"/>
    <x v="0"/>
    <x v="6"/>
    <x v="31"/>
    <n v="94942.17"/>
  </r>
  <r>
    <x v="233"/>
    <x v="0"/>
    <x v="0"/>
    <x v="6"/>
    <x v="32"/>
    <n v="5314.59"/>
  </r>
  <r>
    <x v="233"/>
    <x v="0"/>
    <x v="0"/>
    <x v="6"/>
    <x v="33"/>
    <n v="226814.28"/>
  </r>
  <r>
    <x v="233"/>
    <x v="0"/>
    <x v="0"/>
    <x v="6"/>
    <x v="34"/>
    <n v="254560.2"/>
  </r>
  <r>
    <x v="233"/>
    <x v="0"/>
    <x v="0"/>
    <x v="6"/>
    <x v="35"/>
    <n v="462813.21"/>
  </r>
  <r>
    <x v="233"/>
    <x v="0"/>
    <x v="0"/>
    <x v="6"/>
    <x v="58"/>
    <n v="219618.66"/>
  </r>
  <r>
    <x v="233"/>
    <x v="0"/>
    <x v="0"/>
    <x v="6"/>
    <x v="59"/>
    <n v="167591.35"/>
  </r>
  <r>
    <x v="233"/>
    <x v="0"/>
    <x v="0"/>
    <x v="6"/>
    <x v="68"/>
    <n v="1107.8"/>
  </r>
  <r>
    <x v="233"/>
    <x v="0"/>
    <x v="0"/>
    <x v="6"/>
    <x v="67"/>
    <n v="793.83"/>
  </r>
  <r>
    <x v="233"/>
    <x v="0"/>
    <x v="0"/>
    <x v="6"/>
    <x v="37"/>
    <n v="1286225.5"/>
  </r>
  <r>
    <x v="233"/>
    <x v="0"/>
    <x v="0"/>
    <x v="6"/>
    <x v="38"/>
    <n v="996808.95"/>
  </r>
  <r>
    <x v="233"/>
    <x v="0"/>
    <x v="0"/>
    <x v="6"/>
    <x v="39"/>
    <n v="3636.05"/>
  </r>
  <r>
    <x v="233"/>
    <x v="0"/>
    <x v="0"/>
    <x v="6"/>
    <x v="40"/>
    <n v="4438.13"/>
  </r>
  <r>
    <x v="233"/>
    <x v="0"/>
    <x v="0"/>
    <x v="6"/>
    <x v="41"/>
    <n v="3043057.92"/>
  </r>
  <r>
    <x v="233"/>
    <x v="0"/>
    <x v="0"/>
    <x v="6"/>
    <x v="42"/>
    <n v="1127161.1000000001"/>
  </r>
  <r>
    <x v="233"/>
    <x v="0"/>
    <x v="0"/>
    <x v="6"/>
    <x v="44"/>
    <n v="18474.36"/>
  </r>
  <r>
    <x v="233"/>
    <x v="0"/>
    <x v="0"/>
    <x v="6"/>
    <x v="60"/>
    <n v="314506.52"/>
  </r>
  <r>
    <x v="233"/>
    <x v="0"/>
    <x v="0"/>
    <x v="6"/>
    <x v="45"/>
    <n v="1058364.19"/>
  </r>
  <r>
    <x v="233"/>
    <x v="0"/>
    <x v="0"/>
    <x v="6"/>
    <x v="46"/>
    <n v="132243.03"/>
  </r>
  <r>
    <x v="233"/>
    <x v="0"/>
    <x v="0"/>
    <x v="7"/>
    <x v="43"/>
    <n v="97735.11"/>
  </r>
  <r>
    <x v="233"/>
    <x v="0"/>
    <x v="0"/>
    <x v="8"/>
    <x v="62"/>
    <n v="179204.65"/>
  </r>
  <r>
    <x v="233"/>
    <x v="0"/>
    <x v="1"/>
    <x v="0"/>
    <x v="0"/>
    <n v="962924.21"/>
  </r>
  <r>
    <x v="233"/>
    <x v="0"/>
    <x v="1"/>
    <x v="2"/>
    <x v="1"/>
    <n v="507278.52"/>
  </r>
  <r>
    <x v="233"/>
    <x v="0"/>
    <x v="1"/>
    <x v="2"/>
    <x v="2"/>
    <n v="985290.79"/>
  </r>
  <r>
    <x v="233"/>
    <x v="0"/>
    <x v="1"/>
    <x v="2"/>
    <x v="3"/>
    <n v="1916.82"/>
  </r>
  <r>
    <x v="233"/>
    <x v="0"/>
    <x v="1"/>
    <x v="2"/>
    <x v="4"/>
    <n v="2789810.02"/>
  </r>
  <r>
    <x v="233"/>
    <x v="0"/>
    <x v="1"/>
    <x v="2"/>
    <x v="5"/>
    <n v="715152.9"/>
  </r>
  <r>
    <x v="233"/>
    <x v="0"/>
    <x v="1"/>
    <x v="3"/>
    <x v="1"/>
    <n v="4449117.67"/>
  </r>
  <r>
    <x v="233"/>
    <x v="0"/>
    <x v="1"/>
    <x v="3"/>
    <x v="2"/>
    <n v="395659.41"/>
  </r>
  <r>
    <x v="233"/>
    <x v="0"/>
    <x v="1"/>
    <x v="3"/>
    <x v="3"/>
    <n v="110087.15"/>
  </r>
  <r>
    <x v="233"/>
    <x v="0"/>
    <x v="1"/>
    <x v="3"/>
    <x v="4"/>
    <n v="1708577.61"/>
  </r>
  <r>
    <x v="233"/>
    <x v="0"/>
    <x v="1"/>
    <x v="3"/>
    <x v="5"/>
    <n v="183126.79"/>
  </r>
  <r>
    <x v="233"/>
    <x v="0"/>
    <x v="1"/>
    <x v="4"/>
    <x v="7"/>
    <n v="381765.45"/>
  </r>
  <r>
    <x v="233"/>
    <x v="0"/>
    <x v="1"/>
    <x v="4"/>
    <x v="8"/>
    <n v="516858.9"/>
  </r>
  <r>
    <x v="233"/>
    <x v="0"/>
    <x v="1"/>
    <x v="4"/>
    <x v="9"/>
    <n v="514561.03"/>
  </r>
  <r>
    <x v="233"/>
    <x v="0"/>
    <x v="1"/>
    <x v="4"/>
    <x v="10"/>
    <n v="775422.34"/>
  </r>
  <r>
    <x v="233"/>
    <x v="0"/>
    <x v="1"/>
    <x v="4"/>
    <x v="11"/>
    <n v="3132.63"/>
  </r>
  <r>
    <x v="233"/>
    <x v="0"/>
    <x v="1"/>
    <x v="4"/>
    <x v="12"/>
    <n v="9718"/>
  </r>
  <r>
    <x v="233"/>
    <x v="0"/>
    <x v="1"/>
    <x v="4"/>
    <x v="13"/>
    <n v="13527.26"/>
  </r>
  <r>
    <x v="233"/>
    <x v="0"/>
    <x v="1"/>
    <x v="4"/>
    <x v="14"/>
    <n v="133637.29"/>
  </r>
  <r>
    <x v="233"/>
    <x v="0"/>
    <x v="1"/>
    <x v="4"/>
    <x v="15"/>
    <n v="273006.5"/>
  </r>
  <r>
    <x v="233"/>
    <x v="0"/>
    <x v="1"/>
    <x v="4"/>
    <x v="16"/>
    <n v="1303988.17"/>
  </r>
  <r>
    <x v="233"/>
    <x v="0"/>
    <x v="1"/>
    <x v="5"/>
    <x v="18"/>
    <n v="171293.26"/>
  </r>
  <r>
    <x v="233"/>
    <x v="0"/>
    <x v="1"/>
    <x v="5"/>
    <x v="21"/>
    <n v="7781.03"/>
  </r>
  <r>
    <x v="233"/>
    <x v="0"/>
    <x v="1"/>
    <x v="5"/>
    <x v="22"/>
    <n v="12999.51"/>
  </r>
  <r>
    <x v="233"/>
    <x v="0"/>
    <x v="1"/>
    <x v="6"/>
    <x v="24"/>
    <n v="20920.509999999998"/>
  </r>
  <r>
    <x v="233"/>
    <x v="0"/>
    <x v="1"/>
    <x v="6"/>
    <x v="26"/>
    <n v="598"/>
  </r>
  <r>
    <x v="233"/>
    <x v="0"/>
    <x v="1"/>
    <x v="6"/>
    <x v="27"/>
    <n v="170304.55"/>
  </r>
  <r>
    <x v="233"/>
    <x v="0"/>
    <x v="1"/>
    <x v="6"/>
    <x v="31"/>
    <n v="51129.75"/>
  </r>
  <r>
    <x v="233"/>
    <x v="0"/>
    <x v="1"/>
    <x v="6"/>
    <x v="35"/>
    <n v="17801.900000000001"/>
  </r>
  <r>
    <x v="233"/>
    <x v="0"/>
    <x v="1"/>
    <x v="6"/>
    <x v="59"/>
    <n v="5649.1"/>
  </r>
  <r>
    <x v="233"/>
    <x v="0"/>
    <x v="1"/>
    <x v="6"/>
    <x v="67"/>
    <n v="52106.79"/>
  </r>
  <r>
    <x v="233"/>
    <x v="0"/>
    <x v="1"/>
    <x v="6"/>
    <x v="38"/>
    <n v="21084.89"/>
  </r>
  <r>
    <x v="233"/>
    <x v="0"/>
    <x v="1"/>
    <x v="6"/>
    <x v="46"/>
    <n v="17117.88"/>
  </r>
  <r>
    <x v="233"/>
    <x v="0"/>
    <x v="1"/>
    <x v="7"/>
    <x v="43"/>
    <n v="77011.67"/>
  </r>
  <r>
    <x v="233"/>
    <x v="0"/>
    <x v="1"/>
    <x v="8"/>
    <x v="63"/>
    <n v="55084.59"/>
  </r>
  <r>
    <x v="234"/>
    <x v="0"/>
    <x v="0"/>
    <x v="0"/>
    <x v="0"/>
    <n v="79619.070000000007"/>
  </r>
  <r>
    <x v="234"/>
    <x v="0"/>
    <x v="0"/>
    <x v="1"/>
    <x v="0"/>
    <n v="-1822195.48"/>
  </r>
  <r>
    <x v="234"/>
    <x v="0"/>
    <x v="0"/>
    <x v="2"/>
    <x v="1"/>
    <n v="75477156.269999996"/>
  </r>
  <r>
    <x v="234"/>
    <x v="0"/>
    <x v="0"/>
    <x v="2"/>
    <x v="2"/>
    <n v="1018794.69"/>
  </r>
  <r>
    <x v="234"/>
    <x v="0"/>
    <x v="0"/>
    <x v="2"/>
    <x v="3"/>
    <n v="807132.74"/>
  </r>
  <r>
    <x v="234"/>
    <x v="0"/>
    <x v="0"/>
    <x v="2"/>
    <x v="4"/>
    <n v="1307673.8400000001"/>
  </r>
  <r>
    <x v="234"/>
    <x v="0"/>
    <x v="0"/>
    <x v="2"/>
    <x v="5"/>
    <n v="230713.34"/>
  </r>
  <r>
    <x v="234"/>
    <x v="0"/>
    <x v="0"/>
    <x v="2"/>
    <x v="54"/>
    <n v="652214"/>
  </r>
  <r>
    <x v="234"/>
    <x v="0"/>
    <x v="0"/>
    <x v="3"/>
    <x v="1"/>
    <n v="19848037.300000001"/>
  </r>
  <r>
    <x v="234"/>
    <x v="0"/>
    <x v="0"/>
    <x v="3"/>
    <x v="2"/>
    <n v="586181.71"/>
  </r>
  <r>
    <x v="234"/>
    <x v="0"/>
    <x v="0"/>
    <x v="3"/>
    <x v="3"/>
    <n v="643685.78"/>
  </r>
  <r>
    <x v="234"/>
    <x v="0"/>
    <x v="0"/>
    <x v="3"/>
    <x v="4"/>
    <n v="7766.12"/>
  </r>
  <r>
    <x v="234"/>
    <x v="0"/>
    <x v="0"/>
    <x v="3"/>
    <x v="5"/>
    <n v="869062.07"/>
  </r>
  <r>
    <x v="234"/>
    <x v="0"/>
    <x v="0"/>
    <x v="4"/>
    <x v="6"/>
    <n v="48614.96"/>
  </r>
  <r>
    <x v="234"/>
    <x v="0"/>
    <x v="0"/>
    <x v="4"/>
    <x v="55"/>
    <n v="37033.35"/>
  </r>
  <r>
    <x v="234"/>
    <x v="0"/>
    <x v="0"/>
    <x v="4"/>
    <x v="7"/>
    <n v="5939075.2199999997"/>
  </r>
  <r>
    <x v="234"/>
    <x v="0"/>
    <x v="0"/>
    <x v="4"/>
    <x v="8"/>
    <n v="1634538.86"/>
  </r>
  <r>
    <x v="234"/>
    <x v="0"/>
    <x v="0"/>
    <x v="4"/>
    <x v="9"/>
    <n v="11738280.18"/>
  </r>
  <r>
    <x v="234"/>
    <x v="0"/>
    <x v="0"/>
    <x v="4"/>
    <x v="10"/>
    <n v="2569707.35"/>
  </r>
  <r>
    <x v="234"/>
    <x v="0"/>
    <x v="0"/>
    <x v="4"/>
    <x v="11"/>
    <n v="279691.39"/>
  </r>
  <r>
    <x v="234"/>
    <x v="0"/>
    <x v="0"/>
    <x v="4"/>
    <x v="12"/>
    <n v="111545.21"/>
  </r>
  <r>
    <x v="234"/>
    <x v="0"/>
    <x v="0"/>
    <x v="4"/>
    <x v="13"/>
    <n v="403428.18"/>
  </r>
  <r>
    <x v="234"/>
    <x v="0"/>
    <x v="0"/>
    <x v="4"/>
    <x v="14"/>
    <n v="707957.49"/>
  </r>
  <r>
    <x v="234"/>
    <x v="0"/>
    <x v="0"/>
    <x v="4"/>
    <x v="15"/>
    <n v="11413594.5"/>
  </r>
  <r>
    <x v="234"/>
    <x v="0"/>
    <x v="0"/>
    <x v="4"/>
    <x v="16"/>
    <n v="7144433.6100000003"/>
  </r>
  <r>
    <x v="234"/>
    <x v="0"/>
    <x v="0"/>
    <x v="4"/>
    <x v="56"/>
    <n v="4603"/>
  </r>
  <r>
    <x v="234"/>
    <x v="0"/>
    <x v="0"/>
    <x v="5"/>
    <x v="18"/>
    <n v="2656272.35"/>
  </r>
  <r>
    <x v="234"/>
    <x v="0"/>
    <x v="0"/>
    <x v="5"/>
    <x v="19"/>
    <n v="340556.09"/>
  </r>
  <r>
    <x v="234"/>
    <x v="0"/>
    <x v="0"/>
    <x v="5"/>
    <x v="20"/>
    <n v="2452146.23"/>
  </r>
  <r>
    <x v="234"/>
    <x v="0"/>
    <x v="0"/>
    <x v="5"/>
    <x v="21"/>
    <n v="221138.49"/>
  </r>
  <r>
    <x v="234"/>
    <x v="0"/>
    <x v="0"/>
    <x v="5"/>
    <x v="22"/>
    <n v="403722.92"/>
  </r>
  <r>
    <x v="234"/>
    <x v="0"/>
    <x v="0"/>
    <x v="6"/>
    <x v="23"/>
    <n v="162377.44"/>
  </r>
  <r>
    <x v="234"/>
    <x v="0"/>
    <x v="0"/>
    <x v="6"/>
    <x v="24"/>
    <n v="128157.06"/>
  </r>
  <r>
    <x v="234"/>
    <x v="0"/>
    <x v="0"/>
    <x v="6"/>
    <x v="25"/>
    <n v="71669.37"/>
  </r>
  <r>
    <x v="234"/>
    <x v="0"/>
    <x v="0"/>
    <x v="6"/>
    <x v="49"/>
    <n v="22627.88"/>
  </r>
  <r>
    <x v="234"/>
    <x v="0"/>
    <x v="0"/>
    <x v="6"/>
    <x v="26"/>
    <n v="64783.61"/>
  </r>
  <r>
    <x v="234"/>
    <x v="0"/>
    <x v="0"/>
    <x v="6"/>
    <x v="27"/>
    <n v="719359.41"/>
  </r>
  <r>
    <x v="234"/>
    <x v="0"/>
    <x v="0"/>
    <x v="6"/>
    <x v="28"/>
    <n v="420063.88"/>
  </r>
  <r>
    <x v="234"/>
    <x v="0"/>
    <x v="0"/>
    <x v="6"/>
    <x v="29"/>
    <n v="42654.64"/>
  </r>
  <r>
    <x v="234"/>
    <x v="0"/>
    <x v="0"/>
    <x v="6"/>
    <x v="50"/>
    <n v="95"/>
  </r>
  <r>
    <x v="234"/>
    <x v="0"/>
    <x v="0"/>
    <x v="6"/>
    <x v="30"/>
    <n v="1561514.86"/>
  </r>
  <r>
    <x v="234"/>
    <x v="0"/>
    <x v="0"/>
    <x v="6"/>
    <x v="31"/>
    <n v="268625.89"/>
  </r>
  <r>
    <x v="234"/>
    <x v="0"/>
    <x v="0"/>
    <x v="6"/>
    <x v="32"/>
    <n v="29910.91"/>
  </r>
  <r>
    <x v="234"/>
    <x v="0"/>
    <x v="0"/>
    <x v="6"/>
    <x v="33"/>
    <n v="605304.99"/>
  </r>
  <r>
    <x v="234"/>
    <x v="0"/>
    <x v="0"/>
    <x v="6"/>
    <x v="34"/>
    <n v="1142.47"/>
  </r>
  <r>
    <x v="234"/>
    <x v="0"/>
    <x v="0"/>
    <x v="6"/>
    <x v="35"/>
    <n v="316561.09000000003"/>
  </r>
  <r>
    <x v="234"/>
    <x v="0"/>
    <x v="0"/>
    <x v="6"/>
    <x v="36"/>
    <n v="61964.53"/>
  </r>
  <r>
    <x v="234"/>
    <x v="0"/>
    <x v="0"/>
    <x v="6"/>
    <x v="59"/>
    <n v="32751.61"/>
  </r>
  <r>
    <x v="234"/>
    <x v="0"/>
    <x v="0"/>
    <x v="6"/>
    <x v="51"/>
    <n v="104631.94"/>
  </r>
  <r>
    <x v="234"/>
    <x v="0"/>
    <x v="0"/>
    <x v="6"/>
    <x v="67"/>
    <n v="310258.07"/>
  </r>
  <r>
    <x v="234"/>
    <x v="0"/>
    <x v="0"/>
    <x v="6"/>
    <x v="37"/>
    <n v="1571893.3"/>
  </r>
  <r>
    <x v="234"/>
    <x v="0"/>
    <x v="0"/>
    <x v="6"/>
    <x v="38"/>
    <n v="375278.38"/>
  </r>
  <r>
    <x v="234"/>
    <x v="0"/>
    <x v="0"/>
    <x v="6"/>
    <x v="39"/>
    <n v="14072.77"/>
  </r>
  <r>
    <x v="234"/>
    <x v="0"/>
    <x v="0"/>
    <x v="6"/>
    <x v="40"/>
    <n v="329088.28000000003"/>
  </r>
  <r>
    <x v="234"/>
    <x v="0"/>
    <x v="0"/>
    <x v="6"/>
    <x v="42"/>
    <n v="5137026.82"/>
  </r>
  <r>
    <x v="234"/>
    <x v="0"/>
    <x v="0"/>
    <x v="6"/>
    <x v="53"/>
    <n v="28376.6"/>
  </r>
  <r>
    <x v="234"/>
    <x v="0"/>
    <x v="0"/>
    <x v="6"/>
    <x v="43"/>
    <n v="61325.51"/>
  </r>
  <r>
    <x v="234"/>
    <x v="0"/>
    <x v="0"/>
    <x v="6"/>
    <x v="44"/>
    <n v="103639.18"/>
  </r>
  <r>
    <x v="234"/>
    <x v="0"/>
    <x v="0"/>
    <x v="6"/>
    <x v="60"/>
    <n v="394625.64"/>
  </r>
  <r>
    <x v="234"/>
    <x v="0"/>
    <x v="0"/>
    <x v="6"/>
    <x v="45"/>
    <n v="1245682.68"/>
  </r>
  <r>
    <x v="234"/>
    <x v="0"/>
    <x v="0"/>
    <x v="6"/>
    <x v="46"/>
    <n v="60800.98"/>
  </r>
  <r>
    <x v="234"/>
    <x v="0"/>
    <x v="0"/>
    <x v="6"/>
    <x v="77"/>
    <n v="9706.3799999999992"/>
  </r>
  <r>
    <x v="234"/>
    <x v="0"/>
    <x v="0"/>
    <x v="7"/>
    <x v="43"/>
    <n v="105959.33"/>
  </r>
  <r>
    <x v="234"/>
    <x v="0"/>
    <x v="0"/>
    <x v="8"/>
    <x v="62"/>
    <n v="79500.7"/>
  </r>
  <r>
    <x v="234"/>
    <x v="0"/>
    <x v="0"/>
    <x v="8"/>
    <x v="63"/>
    <n v="41401.519999999997"/>
  </r>
  <r>
    <x v="234"/>
    <x v="0"/>
    <x v="0"/>
    <x v="8"/>
    <x v="47"/>
    <n v="619.27"/>
  </r>
  <r>
    <x v="234"/>
    <x v="0"/>
    <x v="0"/>
    <x v="8"/>
    <x v="48"/>
    <n v="113637.59"/>
  </r>
  <r>
    <x v="234"/>
    <x v="0"/>
    <x v="1"/>
    <x v="0"/>
    <x v="0"/>
    <n v="1742576.41"/>
  </r>
  <r>
    <x v="234"/>
    <x v="0"/>
    <x v="1"/>
    <x v="2"/>
    <x v="1"/>
    <n v="9395607.7300000004"/>
  </r>
  <r>
    <x v="234"/>
    <x v="0"/>
    <x v="1"/>
    <x v="2"/>
    <x v="2"/>
    <n v="794423.61"/>
  </r>
  <r>
    <x v="234"/>
    <x v="0"/>
    <x v="1"/>
    <x v="2"/>
    <x v="3"/>
    <n v="100410.17"/>
  </r>
  <r>
    <x v="234"/>
    <x v="0"/>
    <x v="1"/>
    <x v="2"/>
    <x v="4"/>
    <n v="2698861.45"/>
  </r>
  <r>
    <x v="234"/>
    <x v="0"/>
    <x v="1"/>
    <x v="2"/>
    <x v="5"/>
    <n v="655462.43999999994"/>
  </r>
  <r>
    <x v="234"/>
    <x v="0"/>
    <x v="1"/>
    <x v="3"/>
    <x v="1"/>
    <n v="4084089.35"/>
  </r>
  <r>
    <x v="234"/>
    <x v="0"/>
    <x v="1"/>
    <x v="3"/>
    <x v="2"/>
    <n v="197337.49"/>
  </r>
  <r>
    <x v="234"/>
    <x v="0"/>
    <x v="1"/>
    <x v="3"/>
    <x v="3"/>
    <n v="276423.65999999997"/>
  </r>
  <r>
    <x v="234"/>
    <x v="0"/>
    <x v="1"/>
    <x v="3"/>
    <x v="4"/>
    <n v="518832.79"/>
  </r>
  <r>
    <x v="234"/>
    <x v="0"/>
    <x v="1"/>
    <x v="3"/>
    <x v="5"/>
    <n v="224260.78"/>
  </r>
  <r>
    <x v="234"/>
    <x v="0"/>
    <x v="1"/>
    <x v="4"/>
    <x v="6"/>
    <n v="1251.45"/>
  </r>
  <r>
    <x v="234"/>
    <x v="0"/>
    <x v="1"/>
    <x v="4"/>
    <x v="55"/>
    <n v="6619"/>
  </r>
  <r>
    <x v="234"/>
    <x v="0"/>
    <x v="1"/>
    <x v="4"/>
    <x v="7"/>
    <n v="1032876.17"/>
  </r>
  <r>
    <x v="234"/>
    <x v="0"/>
    <x v="1"/>
    <x v="4"/>
    <x v="8"/>
    <n v="381744.42"/>
  </r>
  <r>
    <x v="234"/>
    <x v="0"/>
    <x v="1"/>
    <x v="4"/>
    <x v="9"/>
    <n v="1833699.85"/>
  </r>
  <r>
    <x v="234"/>
    <x v="0"/>
    <x v="1"/>
    <x v="4"/>
    <x v="10"/>
    <n v="553276.41"/>
  </r>
  <r>
    <x v="234"/>
    <x v="0"/>
    <x v="1"/>
    <x v="4"/>
    <x v="11"/>
    <n v="43309.81"/>
  </r>
  <r>
    <x v="234"/>
    <x v="0"/>
    <x v="1"/>
    <x v="4"/>
    <x v="12"/>
    <n v="15610.79"/>
  </r>
  <r>
    <x v="234"/>
    <x v="0"/>
    <x v="1"/>
    <x v="4"/>
    <x v="13"/>
    <n v="63093.83"/>
  </r>
  <r>
    <x v="234"/>
    <x v="0"/>
    <x v="1"/>
    <x v="4"/>
    <x v="14"/>
    <n v="121947.48"/>
  </r>
  <r>
    <x v="234"/>
    <x v="0"/>
    <x v="1"/>
    <x v="4"/>
    <x v="15"/>
    <n v="1548272.85"/>
  </r>
  <r>
    <x v="234"/>
    <x v="0"/>
    <x v="1"/>
    <x v="4"/>
    <x v="16"/>
    <n v="1499892.24"/>
  </r>
  <r>
    <x v="234"/>
    <x v="0"/>
    <x v="1"/>
    <x v="5"/>
    <x v="18"/>
    <n v="297424.48"/>
  </r>
  <r>
    <x v="234"/>
    <x v="0"/>
    <x v="1"/>
    <x v="5"/>
    <x v="19"/>
    <n v="38.020000000000003"/>
  </r>
  <r>
    <x v="234"/>
    <x v="0"/>
    <x v="1"/>
    <x v="5"/>
    <x v="21"/>
    <n v="175931.42"/>
  </r>
  <r>
    <x v="234"/>
    <x v="0"/>
    <x v="1"/>
    <x v="5"/>
    <x v="22"/>
    <n v="29559.27"/>
  </r>
  <r>
    <x v="234"/>
    <x v="0"/>
    <x v="1"/>
    <x v="6"/>
    <x v="23"/>
    <n v="3017.54"/>
  </r>
  <r>
    <x v="234"/>
    <x v="0"/>
    <x v="1"/>
    <x v="6"/>
    <x v="25"/>
    <n v="79398.73"/>
  </r>
  <r>
    <x v="234"/>
    <x v="0"/>
    <x v="1"/>
    <x v="6"/>
    <x v="26"/>
    <n v="38155.06"/>
  </r>
  <r>
    <x v="234"/>
    <x v="0"/>
    <x v="1"/>
    <x v="6"/>
    <x v="27"/>
    <n v="93363.55"/>
  </r>
  <r>
    <x v="234"/>
    <x v="0"/>
    <x v="1"/>
    <x v="6"/>
    <x v="30"/>
    <n v="135030.97"/>
  </r>
  <r>
    <x v="234"/>
    <x v="0"/>
    <x v="1"/>
    <x v="6"/>
    <x v="35"/>
    <n v="204.73"/>
  </r>
  <r>
    <x v="234"/>
    <x v="0"/>
    <x v="1"/>
    <x v="6"/>
    <x v="36"/>
    <n v="2587.65"/>
  </r>
  <r>
    <x v="234"/>
    <x v="0"/>
    <x v="1"/>
    <x v="6"/>
    <x v="58"/>
    <n v="183904.1"/>
  </r>
  <r>
    <x v="234"/>
    <x v="0"/>
    <x v="1"/>
    <x v="6"/>
    <x v="59"/>
    <n v="3731.29"/>
  </r>
  <r>
    <x v="234"/>
    <x v="0"/>
    <x v="1"/>
    <x v="6"/>
    <x v="67"/>
    <n v="27365"/>
  </r>
  <r>
    <x v="234"/>
    <x v="0"/>
    <x v="1"/>
    <x v="6"/>
    <x v="38"/>
    <n v="1376.96"/>
  </r>
  <r>
    <x v="234"/>
    <x v="0"/>
    <x v="1"/>
    <x v="6"/>
    <x v="40"/>
    <n v="9379.9"/>
  </r>
  <r>
    <x v="234"/>
    <x v="0"/>
    <x v="1"/>
    <x v="6"/>
    <x v="42"/>
    <n v="500"/>
  </r>
  <r>
    <x v="234"/>
    <x v="0"/>
    <x v="1"/>
    <x v="6"/>
    <x v="43"/>
    <n v="3073.87"/>
  </r>
  <r>
    <x v="234"/>
    <x v="0"/>
    <x v="1"/>
    <x v="6"/>
    <x v="44"/>
    <n v="7410"/>
  </r>
  <r>
    <x v="234"/>
    <x v="0"/>
    <x v="1"/>
    <x v="6"/>
    <x v="46"/>
    <n v="7922.25"/>
  </r>
  <r>
    <x v="234"/>
    <x v="0"/>
    <x v="1"/>
    <x v="7"/>
    <x v="43"/>
    <n v="16362.45"/>
  </r>
  <r>
    <x v="234"/>
    <x v="0"/>
    <x v="1"/>
    <x v="8"/>
    <x v="48"/>
    <n v="27331.73"/>
  </r>
  <r>
    <x v="235"/>
    <x v="0"/>
    <x v="0"/>
    <x v="0"/>
    <x v="0"/>
    <n v="103370.59"/>
  </r>
  <r>
    <x v="235"/>
    <x v="0"/>
    <x v="0"/>
    <x v="1"/>
    <x v="0"/>
    <n v="-103370.59"/>
  </r>
  <r>
    <x v="235"/>
    <x v="0"/>
    <x v="0"/>
    <x v="2"/>
    <x v="1"/>
    <n v="4469440.5199999996"/>
  </r>
  <r>
    <x v="235"/>
    <x v="0"/>
    <x v="0"/>
    <x v="2"/>
    <x v="2"/>
    <n v="23532.23"/>
  </r>
  <r>
    <x v="235"/>
    <x v="0"/>
    <x v="0"/>
    <x v="2"/>
    <x v="5"/>
    <n v="4793.3"/>
  </r>
  <r>
    <x v="235"/>
    <x v="0"/>
    <x v="0"/>
    <x v="2"/>
    <x v="54"/>
    <n v="27525"/>
  </r>
  <r>
    <x v="235"/>
    <x v="0"/>
    <x v="0"/>
    <x v="3"/>
    <x v="1"/>
    <n v="1417179.28"/>
  </r>
  <r>
    <x v="235"/>
    <x v="0"/>
    <x v="0"/>
    <x v="3"/>
    <x v="2"/>
    <n v="36377.9"/>
  </r>
  <r>
    <x v="235"/>
    <x v="0"/>
    <x v="0"/>
    <x v="4"/>
    <x v="6"/>
    <n v="-21701.14"/>
  </r>
  <r>
    <x v="235"/>
    <x v="0"/>
    <x v="0"/>
    <x v="4"/>
    <x v="55"/>
    <n v="11727.37"/>
  </r>
  <r>
    <x v="235"/>
    <x v="0"/>
    <x v="0"/>
    <x v="4"/>
    <x v="7"/>
    <n v="323296.53999999998"/>
  </r>
  <r>
    <x v="235"/>
    <x v="0"/>
    <x v="0"/>
    <x v="4"/>
    <x v="8"/>
    <n v="121732.69"/>
  </r>
  <r>
    <x v="235"/>
    <x v="0"/>
    <x v="0"/>
    <x v="4"/>
    <x v="9"/>
    <n v="731912.79"/>
  </r>
  <r>
    <x v="235"/>
    <x v="0"/>
    <x v="0"/>
    <x v="4"/>
    <x v="10"/>
    <n v="184881.17"/>
  </r>
  <r>
    <x v="235"/>
    <x v="0"/>
    <x v="0"/>
    <x v="4"/>
    <x v="11"/>
    <n v="9808.7099999999991"/>
  </r>
  <r>
    <x v="235"/>
    <x v="0"/>
    <x v="0"/>
    <x v="4"/>
    <x v="12"/>
    <n v="4348.46"/>
  </r>
  <r>
    <x v="235"/>
    <x v="0"/>
    <x v="0"/>
    <x v="4"/>
    <x v="13"/>
    <n v="18907.79"/>
  </r>
  <r>
    <x v="235"/>
    <x v="0"/>
    <x v="0"/>
    <x v="4"/>
    <x v="14"/>
    <n v="33443.17"/>
  </r>
  <r>
    <x v="235"/>
    <x v="0"/>
    <x v="0"/>
    <x v="4"/>
    <x v="15"/>
    <n v="685077.74"/>
  </r>
  <r>
    <x v="235"/>
    <x v="0"/>
    <x v="0"/>
    <x v="4"/>
    <x v="16"/>
    <n v="541112.42000000004"/>
  </r>
  <r>
    <x v="235"/>
    <x v="0"/>
    <x v="0"/>
    <x v="4"/>
    <x v="56"/>
    <n v="27.84"/>
  </r>
  <r>
    <x v="235"/>
    <x v="0"/>
    <x v="0"/>
    <x v="5"/>
    <x v="18"/>
    <n v="368499.94"/>
  </r>
  <r>
    <x v="235"/>
    <x v="0"/>
    <x v="0"/>
    <x v="5"/>
    <x v="19"/>
    <n v="64516.63"/>
  </r>
  <r>
    <x v="235"/>
    <x v="0"/>
    <x v="0"/>
    <x v="5"/>
    <x v="20"/>
    <n v="165584.72"/>
  </r>
  <r>
    <x v="235"/>
    <x v="0"/>
    <x v="0"/>
    <x v="5"/>
    <x v="21"/>
    <n v="5925.27"/>
  </r>
  <r>
    <x v="235"/>
    <x v="0"/>
    <x v="0"/>
    <x v="5"/>
    <x v="22"/>
    <n v="111009.44"/>
  </r>
  <r>
    <x v="235"/>
    <x v="0"/>
    <x v="0"/>
    <x v="6"/>
    <x v="23"/>
    <n v="256191.83"/>
  </r>
  <r>
    <x v="235"/>
    <x v="0"/>
    <x v="0"/>
    <x v="6"/>
    <x v="25"/>
    <n v="710"/>
  </r>
  <r>
    <x v="235"/>
    <x v="0"/>
    <x v="0"/>
    <x v="6"/>
    <x v="26"/>
    <n v="7094.01"/>
  </r>
  <r>
    <x v="235"/>
    <x v="0"/>
    <x v="0"/>
    <x v="6"/>
    <x v="27"/>
    <n v="546816.05000000005"/>
  </r>
  <r>
    <x v="235"/>
    <x v="0"/>
    <x v="0"/>
    <x v="6"/>
    <x v="28"/>
    <n v="4602.5"/>
  </r>
  <r>
    <x v="235"/>
    <x v="0"/>
    <x v="0"/>
    <x v="6"/>
    <x v="29"/>
    <n v="11253.45"/>
  </r>
  <r>
    <x v="235"/>
    <x v="0"/>
    <x v="0"/>
    <x v="6"/>
    <x v="30"/>
    <n v="12178.79"/>
  </r>
  <r>
    <x v="235"/>
    <x v="0"/>
    <x v="0"/>
    <x v="6"/>
    <x v="33"/>
    <n v="7705.74"/>
  </r>
  <r>
    <x v="235"/>
    <x v="0"/>
    <x v="0"/>
    <x v="6"/>
    <x v="34"/>
    <n v="6284.59"/>
  </r>
  <r>
    <x v="235"/>
    <x v="0"/>
    <x v="0"/>
    <x v="6"/>
    <x v="35"/>
    <n v="-2947.15"/>
  </r>
  <r>
    <x v="235"/>
    <x v="0"/>
    <x v="0"/>
    <x v="6"/>
    <x v="36"/>
    <n v="8551.8799999999992"/>
  </r>
  <r>
    <x v="235"/>
    <x v="0"/>
    <x v="0"/>
    <x v="6"/>
    <x v="59"/>
    <n v="1105.8599999999999"/>
  </r>
  <r>
    <x v="235"/>
    <x v="0"/>
    <x v="0"/>
    <x v="6"/>
    <x v="51"/>
    <n v="374.62"/>
  </r>
  <r>
    <x v="235"/>
    <x v="0"/>
    <x v="0"/>
    <x v="6"/>
    <x v="37"/>
    <n v="381430.8"/>
  </r>
  <r>
    <x v="235"/>
    <x v="0"/>
    <x v="0"/>
    <x v="6"/>
    <x v="38"/>
    <n v="58951.44"/>
  </r>
  <r>
    <x v="235"/>
    <x v="0"/>
    <x v="0"/>
    <x v="6"/>
    <x v="39"/>
    <n v="3205.3"/>
  </r>
  <r>
    <x v="235"/>
    <x v="0"/>
    <x v="0"/>
    <x v="6"/>
    <x v="40"/>
    <n v="2729.57"/>
  </r>
  <r>
    <x v="235"/>
    <x v="0"/>
    <x v="0"/>
    <x v="6"/>
    <x v="41"/>
    <n v="226376.45"/>
  </r>
  <r>
    <x v="235"/>
    <x v="0"/>
    <x v="0"/>
    <x v="6"/>
    <x v="53"/>
    <n v="500"/>
  </r>
  <r>
    <x v="235"/>
    <x v="0"/>
    <x v="0"/>
    <x v="6"/>
    <x v="43"/>
    <n v="1700"/>
  </r>
  <r>
    <x v="235"/>
    <x v="0"/>
    <x v="0"/>
    <x v="6"/>
    <x v="44"/>
    <n v="717.01"/>
  </r>
  <r>
    <x v="235"/>
    <x v="0"/>
    <x v="0"/>
    <x v="6"/>
    <x v="60"/>
    <n v="29107.3"/>
  </r>
  <r>
    <x v="235"/>
    <x v="0"/>
    <x v="0"/>
    <x v="6"/>
    <x v="45"/>
    <n v="27129.759999999998"/>
  </r>
  <r>
    <x v="235"/>
    <x v="0"/>
    <x v="0"/>
    <x v="6"/>
    <x v="46"/>
    <n v="4638.8100000000004"/>
  </r>
  <r>
    <x v="235"/>
    <x v="0"/>
    <x v="0"/>
    <x v="7"/>
    <x v="43"/>
    <n v="20316.8"/>
  </r>
  <r>
    <x v="235"/>
    <x v="0"/>
    <x v="0"/>
    <x v="8"/>
    <x v="72"/>
    <n v="-6433.22"/>
  </r>
  <r>
    <x v="235"/>
    <x v="0"/>
    <x v="0"/>
    <x v="8"/>
    <x v="63"/>
    <n v="569.86"/>
  </r>
  <r>
    <x v="235"/>
    <x v="0"/>
    <x v="0"/>
    <x v="8"/>
    <x v="47"/>
    <n v="52965.1"/>
  </r>
  <r>
    <x v="235"/>
    <x v="0"/>
    <x v="0"/>
    <x v="8"/>
    <x v="48"/>
    <n v="45233.65"/>
  </r>
  <r>
    <x v="235"/>
    <x v="0"/>
    <x v="1"/>
    <x v="2"/>
    <x v="1"/>
    <n v="409394.17"/>
  </r>
  <r>
    <x v="235"/>
    <x v="0"/>
    <x v="1"/>
    <x v="3"/>
    <x v="1"/>
    <n v="218187.02"/>
  </r>
  <r>
    <x v="235"/>
    <x v="0"/>
    <x v="1"/>
    <x v="4"/>
    <x v="6"/>
    <n v="45098.61"/>
  </r>
  <r>
    <x v="235"/>
    <x v="0"/>
    <x v="1"/>
    <x v="4"/>
    <x v="55"/>
    <n v="355.5"/>
  </r>
  <r>
    <x v="235"/>
    <x v="0"/>
    <x v="1"/>
    <x v="4"/>
    <x v="7"/>
    <n v="44800.32"/>
  </r>
  <r>
    <x v="235"/>
    <x v="0"/>
    <x v="1"/>
    <x v="4"/>
    <x v="8"/>
    <n v="7342.14"/>
  </r>
  <r>
    <x v="235"/>
    <x v="0"/>
    <x v="1"/>
    <x v="4"/>
    <x v="9"/>
    <n v="10464.620000000001"/>
  </r>
  <r>
    <x v="235"/>
    <x v="0"/>
    <x v="1"/>
    <x v="4"/>
    <x v="10"/>
    <n v="5981.44"/>
  </r>
  <r>
    <x v="235"/>
    <x v="0"/>
    <x v="1"/>
    <x v="4"/>
    <x v="11"/>
    <n v="133.62"/>
  </r>
  <r>
    <x v="235"/>
    <x v="0"/>
    <x v="1"/>
    <x v="4"/>
    <x v="12"/>
    <n v="275.37"/>
  </r>
  <r>
    <x v="235"/>
    <x v="0"/>
    <x v="1"/>
    <x v="4"/>
    <x v="13"/>
    <n v="130.34"/>
  </r>
  <r>
    <x v="235"/>
    <x v="0"/>
    <x v="1"/>
    <x v="4"/>
    <x v="14"/>
    <n v="955.67"/>
  </r>
  <r>
    <x v="235"/>
    <x v="0"/>
    <x v="1"/>
    <x v="4"/>
    <x v="15"/>
    <n v="5895.65"/>
  </r>
  <r>
    <x v="235"/>
    <x v="0"/>
    <x v="1"/>
    <x v="4"/>
    <x v="16"/>
    <n v="20578.95"/>
  </r>
  <r>
    <x v="235"/>
    <x v="0"/>
    <x v="1"/>
    <x v="4"/>
    <x v="56"/>
    <n v="118.52"/>
  </r>
  <r>
    <x v="235"/>
    <x v="0"/>
    <x v="1"/>
    <x v="5"/>
    <x v="18"/>
    <n v="31343.91"/>
  </r>
  <r>
    <x v="235"/>
    <x v="0"/>
    <x v="1"/>
    <x v="5"/>
    <x v="20"/>
    <n v="12706.92"/>
  </r>
  <r>
    <x v="235"/>
    <x v="0"/>
    <x v="1"/>
    <x v="6"/>
    <x v="27"/>
    <n v="4113.7"/>
  </r>
  <r>
    <x v="235"/>
    <x v="0"/>
    <x v="1"/>
    <x v="6"/>
    <x v="35"/>
    <n v="34217.11"/>
  </r>
  <r>
    <x v="235"/>
    <x v="0"/>
    <x v="1"/>
    <x v="6"/>
    <x v="46"/>
    <n v="48.25"/>
  </r>
  <r>
    <x v="235"/>
    <x v="0"/>
    <x v="1"/>
    <x v="7"/>
    <x v="43"/>
    <n v="1469.36"/>
  </r>
  <r>
    <x v="236"/>
    <x v="0"/>
    <x v="0"/>
    <x v="0"/>
    <x v="0"/>
    <n v="19097.21"/>
  </r>
  <r>
    <x v="236"/>
    <x v="0"/>
    <x v="0"/>
    <x v="1"/>
    <x v="0"/>
    <n v="-787295.06"/>
  </r>
  <r>
    <x v="236"/>
    <x v="0"/>
    <x v="0"/>
    <x v="2"/>
    <x v="1"/>
    <n v="26499073.93"/>
  </r>
  <r>
    <x v="236"/>
    <x v="0"/>
    <x v="0"/>
    <x v="2"/>
    <x v="2"/>
    <n v="68619.960000000006"/>
  </r>
  <r>
    <x v="236"/>
    <x v="0"/>
    <x v="0"/>
    <x v="2"/>
    <x v="3"/>
    <n v="131887.85999999999"/>
  </r>
  <r>
    <x v="236"/>
    <x v="0"/>
    <x v="0"/>
    <x v="2"/>
    <x v="4"/>
    <n v="446144.73"/>
  </r>
  <r>
    <x v="236"/>
    <x v="0"/>
    <x v="0"/>
    <x v="2"/>
    <x v="5"/>
    <n v="4240"/>
  </r>
  <r>
    <x v="236"/>
    <x v="0"/>
    <x v="0"/>
    <x v="2"/>
    <x v="54"/>
    <n v="222947"/>
  </r>
  <r>
    <x v="236"/>
    <x v="0"/>
    <x v="0"/>
    <x v="3"/>
    <x v="1"/>
    <n v="9245771.6799999997"/>
  </r>
  <r>
    <x v="236"/>
    <x v="0"/>
    <x v="0"/>
    <x v="3"/>
    <x v="2"/>
    <n v="123720.79"/>
  </r>
  <r>
    <x v="236"/>
    <x v="0"/>
    <x v="0"/>
    <x v="3"/>
    <x v="3"/>
    <n v="109909.19"/>
  </r>
  <r>
    <x v="236"/>
    <x v="0"/>
    <x v="0"/>
    <x v="3"/>
    <x v="4"/>
    <n v="10800"/>
  </r>
  <r>
    <x v="236"/>
    <x v="0"/>
    <x v="0"/>
    <x v="3"/>
    <x v="5"/>
    <n v="45074.09"/>
  </r>
  <r>
    <x v="236"/>
    <x v="0"/>
    <x v="0"/>
    <x v="4"/>
    <x v="6"/>
    <n v="101445.86"/>
  </r>
  <r>
    <x v="236"/>
    <x v="0"/>
    <x v="0"/>
    <x v="4"/>
    <x v="55"/>
    <n v="44574.64"/>
  </r>
  <r>
    <x v="236"/>
    <x v="0"/>
    <x v="0"/>
    <x v="4"/>
    <x v="7"/>
    <n v="2123435.73"/>
  </r>
  <r>
    <x v="236"/>
    <x v="0"/>
    <x v="0"/>
    <x v="4"/>
    <x v="8"/>
    <n v="752498.54"/>
  </r>
  <r>
    <x v="236"/>
    <x v="0"/>
    <x v="0"/>
    <x v="4"/>
    <x v="9"/>
    <n v="4352459.45"/>
  </r>
  <r>
    <x v="236"/>
    <x v="0"/>
    <x v="0"/>
    <x v="4"/>
    <x v="10"/>
    <n v="1230537.68"/>
  </r>
  <r>
    <x v="236"/>
    <x v="0"/>
    <x v="0"/>
    <x v="4"/>
    <x v="11"/>
    <n v="55992.78"/>
  </r>
  <r>
    <x v="236"/>
    <x v="0"/>
    <x v="0"/>
    <x v="4"/>
    <x v="12"/>
    <n v="19855.61"/>
  </r>
  <r>
    <x v="236"/>
    <x v="0"/>
    <x v="0"/>
    <x v="4"/>
    <x v="13"/>
    <n v="135749.45000000001"/>
  </r>
  <r>
    <x v="236"/>
    <x v="0"/>
    <x v="0"/>
    <x v="4"/>
    <x v="14"/>
    <n v="232656.12"/>
  </r>
  <r>
    <x v="236"/>
    <x v="0"/>
    <x v="0"/>
    <x v="4"/>
    <x v="15"/>
    <n v="4021990.53"/>
  </r>
  <r>
    <x v="236"/>
    <x v="0"/>
    <x v="0"/>
    <x v="4"/>
    <x v="16"/>
    <n v="3394048.5"/>
  </r>
  <r>
    <x v="236"/>
    <x v="0"/>
    <x v="0"/>
    <x v="4"/>
    <x v="17"/>
    <n v="4768.76"/>
  </r>
  <r>
    <x v="236"/>
    <x v="0"/>
    <x v="0"/>
    <x v="5"/>
    <x v="18"/>
    <n v="1883322.92"/>
  </r>
  <r>
    <x v="236"/>
    <x v="0"/>
    <x v="0"/>
    <x v="5"/>
    <x v="19"/>
    <n v="65308.1"/>
  </r>
  <r>
    <x v="236"/>
    <x v="0"/>
    <x v="0"/>
    <x v="5"/>
    <x v="20"/>
    <n v="638793.80000000005"/>
  </r>
  <r>
    <x v="236"/>
    <x v="0"/>
    <x v="0"/>
    <x v="5"/>
    <x v="21"/>
    <n v="20860.37"/>
  </r>
  <r>
    <x v="236"/>
    <x v="0"/>
    <x v="0"/>
    <x v="5"/>
    <x v="22"/>
    <n v="632837.19999999995"/>
  </r>
  <r>
    <x v="236"/>
    <x v="0"/>
    <x v="0"/>
    <x v="6"/>
    <x v="23"/>
    <n v="83923.82"/>
  </r>
  <r>
    <x v="236"/>
    <x v="0"/>
    <x v="0"/>
    <x v="6"/>
    <x v="24"/>
    <n v="11555.58"/>
  </r>
  <r>
    <x v="236"/>
    <x v="0"/>
    <x v="0"/>
    <x v="6"/>
    <x v="25"/>
    <n v="9537.5"/>
  </r>
  <r>
    <x v="236"/>
    <x v="0"/>
    <x v="0"/>
    <x v="6"/>
    <x v="49"/>
    <n v="28088"/>
  </r>
  <r>
    <x v="236"/>
    <x v="0"/>
    <x v="0"/>
    <x v="6"/>
    <x v="57"/>
    <n v="11599.25"/>
  </r>
  <r>
    <x v="236"/>
    <x v="0"/>
    <x v="0"/>
    <x v="6"/>
    <x v="26"/>
    <n v="197497"/>
  </r>
  <r>
    <x v="236"/>
    <x v="0"/>
    <x v="0"/>
    <x v="6"/>
    <x v="27"/>
    <n v="141184.69"/>
  </r>
  <r>
    <x v="236"/>
    <x v="0"/>
    <x v="0"/>
    <x v="6"/>
    <x v="28"/>
    <n v="27093.33"/>
  </r>
  <r>
    <x v="236"/>
    <x v="0"/>
    <x v="0"/>
    <x v="6"/>
    <x v="29"/>
    <n v="24276.45"/>
  </r>
  <r>
    <x v="236"/>
    <x v="0"/>
    <x v="0"/>
    <x v="6"/>
    <x v="50"/>
    <n v="49450.15"/>
  </r>
  <r>
    <x v="236"/>
    <x v="0"/>
    <x v="0"/>
    <x v="6"/>
    <x v="30"/>
    <n v="150373.04"/>
  </r>
  <r>
    <x v="236"/>
    <x v="0"/>
    <x v="0"/>
    <x v="6"/>
    <x v="31"/>
    <n v="15308.78"/>
  </r>
  <r>
    <x v="236"/>
    <x v="0"/>
    <x v="0"/>
    <x v="6"/>
    <x v="33"/>
    <n v="183352.86"/>
  </r>
  <r>
    <x v="236"/>
    <x v="0"/>
    <x v="0"/>
    <x v="6"/>
    <x v="34"/>
    <n v="146779.47"/>
  </r>
  <r>
    <x v="236"/>
    <x v="0"/>
    <x v="0"/>
    <x v="6"/>
    <x v="35"/>
    <n v="46284.61"/>
  </r>
  <r>
    <x v="236"/>
    <x v="0"/>
    <x v="0"/>
    <x v="6"/>
    <x v="36"/>
    <n v="737.03"/>
  </r>
  <r>
    <x v="236"/>
    <x v="0"/>
    <x v="0"/>
    <x v="6"/>
    <x v="59"/>
    <n v="17946.07"/>
  </r>
  <r>
    <x v="236"/>
    <x v="0"/>
    <x v="0"/>
    <x v="6"/>
    <x v="51"/>
    <n v="41038.43"/>
  </r>
  <r>
    <x v="236"/>
    <x v="0"/>
    <x v="0"/>
    <x v="6"/>
    <x v="52"/>
    <n v="374.8"/>
  </r>
  <r>
    <x v="236"/>
    <x v="0"/>
    <x v="0"/>
    <x v="6"/>
    <x v="67"/>
    <n v="4573.51"/>
  </r>
  <r>
    <x v="236"/>
    <x v="0"/>
    <x v="0"/>
    <x v="6"/>
    <x v="37"/>
    <n v="752699.39"/>
  </r>
  <r>
    <x v="236"/>
    <x v="0"/>
    <x v="0"/>
    <x v="6"/>
    <x v="38"/>
    <n v="141888.72"/>
  </r>
  <r>
    <x v="236"/>
    <x v="0"/>
    <x v="0"/>
    <x v="6"/>
    <x v="39"/>
    <n v="13047.72"/>
  </r>
  <r>
    <x v="236"/>
    <x v="0"/>
    <x v="0"/>
    <x v="6"/>
    <x v="41"/>
    <n v="910101.82"/>
  </r>
  <r>
    <x v="236"/>
    <x v="0"/>
    <x v="0"/>
    <x v="6"/>
    <x v="43"/>
    <n v="18929"/>
  </r>
  <r>
    <x v="236"/>
    <x v="0"/>
    <x v="0"/>
    <x v="6"/>
    <x v="44"/>
    <n v="212797.75"/>
  </r>
  <r>
    <x v="236"/>
    <x v="0"/>
    <x v="0"/>
    <x v="6"/>
    <x v="60"/>
    <n v="187330.88"/>
  </r>
  <r>
    <x v="236"/>
    <x v="0"/>
    <x v="0"/>
    <x v="6"/>
    <x v="45"/>
    <n v="588804.15"/>
  </r>
  <r>
    <x v="236"/>
    <x v="0"/>
    <x v="0"/>
    <x v="6"/>
    <x v="70"/>
    <n v="35605.89"/>
  </r>
  <r>
    <x v="236"/>
    <x v="0"/>
    <x v="0"/>
    <x v="6"/>
    <x v="46"/>
    <n v="52425.21"/>
  </r>
  <r>
    <x v="236"/>
    <x v="0"/>
    <x v="0"/>
    <x v="7"/>
    <x v="43"/>
    <n v="84741.63"/>
  </r>
  <r>
    <x v="236"/>
    <x v="0"/>
    <x v="0"/>
    <x v="8"/>
    <x v="61"/>
    <n v="56709.68"/>
  </r>
  <r>
    <x v="236"/>
    <x v="0"/>
    <x v="0"/>
    <x v="8"/>
    <x v="62"/>
    <n v="12995"/>
  </r>
  <r>
    <x v="236"/>
    <x v="0"/>
    <x v="0"/>
    <x v="8"/>
    <x v="47"/>
    <n v="144051.91"/>
  </r>
  <r>
    <x v="236"/>
    <x v="0"/>
    <x v="0"/>
    <x v="8"/>
    <x v="64"/>
    <n v="166117.38"/>
  </r>
  <r>
    <x v="236"/>
    <x v="0"/>
    <x v="0"/>
    <x v="8"/>
    <x v="65"/>
    <n v="151620.9"/>
  </r>
  <r>
    <x v="236"/>
    <x v="0"/>
    <x v="0"/>
    <x v="8"/>
    <x v="48"/>
    <n v="167541.59"/>
  </r>
  <r>
    <x v="236"/>
    <x v="0"/>
    <x v="1"/>
    <x v="0"/>
    <x v="0"/>
    <n v="768197.85"/>
  </r>
  <r>
    <x v="236"/>
    <x v="0"/>
    <x v="1"/>
    <x v="2"/>
    <x v="1"/>
    <n v="859214.83"/>
  </r>
  <r>
    <x v="236"/>
    <x v="0"/>
    <x v="1"/>
    <x v="2"/>
    <x v="2"/>
    <n v="406489.06"/>
  </r>
  <r>
    <x v="236"/>
    <x v="0"/>
    <x v="1"/>
    <x v="2"/>
    <x v="3"/>
    <n v="464432.25"/>
  </r>
  <r>
    <x v="236"/>
    <x v="0"/>
    <x v="1"/>
    <x v="2"/>
    <x v="4"/>
    <n v="1286135.7"/>
  </r>
  <r>
    <x v="236"/>
    <x v="0"/>
    <x v="1"/>
    <x v="2"/>
    <x v="5"/>
    <n v="182718.53"/>
  </r>
  <r>
    <x v="236"/>
    <x v="0"/>
    <x v="1"/>
    <x v="3"/>
    <x v="1"/>
    <n v="124159.83"/>
  </r>
  <r>
    <x v="236"/>
    <x v="0"/>
    <x v="1"/>
    <x v="3"/>
    <x v="2"/>
    <n v="311871"/>
  </r>
  <r>
    <x v="236"/>
    <x v="0"/>
    <x v="1"/>
    <x v="3"/>
    <x v="3"/>
    <n v="161026.66"/>
  </r>
  <r>
    <x v="236"/>
    <x v="0"/>
    <x v="1"/>
    <x v="3"/>
    <x v="4"/>
    <n v="346198.75"/>
  </r>
  <r>
    <x v="236"/>
    <x v="0"/>
    <x v="1"/>
    <x v="3"/>
    <x v="5"/>
    <n v="81420.009999999995"/>
  </r>
  <r>
    <x v="236"/>
    <x v="0"/>
    <x v="1"/>
    <x v="4"/>
    <x v="6"/>
    <n v="6238.24"/>
  </r>
  <r>
    <x v="236"/>
    <x v="0"/>
    <x v="1"/>
    <x v="4"/>
    <x v="55"/>
    <n v="278.64"/>
  </r>
  <r>
    <x v="236"/>
    <x v="0"/>
    <x v="1"/>
    <x v="4"/>
    <x v="7"/>
    <n v="167390.31"/>
  </r>
  <r>
    <x v="236"/>
    <x v="0"/>
    <x v="1"/>
    <x v="4"/>
    <x v="8"/>
    <n v="37325.43"/>
  </r>
  <r>
    <x v="236"/>
    <x v="0"/>
    <x v="1"/>
    <x v="4"/>
    <x v="9"/>
    <n v="298932.94"/>
  </r>
  <r>
    <x v="236"/>
    <x v="0"/>
    <x v="1"/>
    <x v="4"/>
    <x v="10"/>
    <n v="15431.16"/>
  </r>
  <r>
    <x v="236"/>
    <x v="0"/>
    <x v="1"/>
    <x v="4"/>
    <x v="11"/>
    <n v="3855.25"/>
  </r>
  <r>
    <x v="236"/>
    <x v="0"/>
    <x v="1"/>
    <x v="4"/>
    <x v="12"/>
    <n v="935.77"/>
  </r>
  <r>
    <x v="236"/>
    <x v="0"/>
    <x v="1"/>
    <x v="4"/>
    <x v="13"/>
    <n v="5253.15"/>
  </r>
  <r>
    <x v="236"/>
    <x v="0"/>
    <x v="1"/>
    <x v="4"/>
    <x v="14"/>
    <n v="5883.26"/>
  </r>
  <r>
    <x v="236"/>
    <x v="0"/>
    <x v="1"/>
    <x v="4"/>
    <x v="15"/>
    <n v="141681.51"/>
  </r>
  <r>
    <x v="236"/>
    <x v="0"/>
    <x v="1"/>
    <x v="4"/>
    <x v="16"/>
    <n v="36612.97"/>
  </r>
  <r>
    <x v="236"/>
    <x v="0"/>
    <x v="1"/>
    <x v="5"/>
    <x v="18"/>
    <n v="316687.02"/>
  </r>
  <r>
    <x v="236"/>
    <x v="0"/>
    <x v="1"/>
    <x v="5"/>
    <x v="19"/>
    <n v="168272.51"/>
  </r>
  <r>
    <x v="236"/>
    <x v="0"/>
    <x v="1"/>
    <x v="5"/>
    <x v="20"/>
    <n v="433606"/>
  </r>
  <r>
    <x v="236"/>
    <x v="0"/>
    <x v="1"/>
    <x v="5"/>
    <x v="21"/>
    <n v="249.94"/>
  </r>
  <r>
    <x v="236"/>
    <x v="0"/>
    <x v="1"/>
    <x v="5"/>
    <x v="22"/>
    <n v="40363.440000000002"/>
  </r>
  <r>
    <x v="236"/>
    <x v="0"/>
    <x v="1"/>
    <x v="6"/>
    <x v="23"/>
    <n v="428.01"/>
  </r>
  <r>
    <x v="236"/>
    <x v="0"/>
    <x v="1"/>
    <x v="6"/>
    <x v="25"/>
    <n v="4000"/>
  </r>
  <r>
    <x v="236"/>
    <x v="0"/>
    <x v="1"/>
    <x v="6"/>
    <x v="57"/>
    <n v="800254.07"/>
  </r>
  <r>
    <x v="236"/>
    <x v="0"/>
    <x v="1"/>
    <x v="6"/>
    <x v="26"/>
    <n v="42159.73"/>
  </r>
  <r>
    <x v="236"/>
    <x v="0"/>
    <x v="1"/>
    <x v="6"/>
    <x v="27"/>
    <n v="543580.32999999996"/>
  </r>
  <r>
    <x v="236"/>
    <x v="0"/>
    <x v="1"/>
    <x v="6"/>
    <x v="30"/>
    <n v="189564"/>
  </r>
  <r>
    <x v="236"/>
    <x v="0"/>
    <x v="1"/>
    <x v="6"/>
    <x v="35"/>
    <n v="21158.28"/>
  </r>
  <r>
    <x v="236"/>
    <x v="0"/>
    <x v="1"/>
    <x v="6"/>
    <x v="38"/>
    <n v="28301.31"/>
  </r>
  <r>
    <x v="236"/>
    <x v="0"/>
    <x v="1"/>
    <x v="6"/>
    <x v="39"/>
    <n v="152.13999999999999"/>
  </r>
  <r>
    <x v="236"/>
    <x v="0"/>
    <x v="1"/>
    <x v="6"/>
    <x v="44"/>
    <n v="32693.5"/>
  </r>
  <r>
    <x v="236"/>
    <x v="0"/>
    <x v="1"/>
    <x v="6"/>
    <x v="46"/>
    <n v="13596.85"/>
  </r>
  <r>
    <x v="236"/>
    <x v="0"/>
    <x v="1"/>
    <x v="7"/>
    <x v="43"/>
    <n v="33469.410000000003"/>
  </r>
  <r>
    <x v="236"/>
    <x v="0"/>
    <x v="1"/>
    <x v="8"/>
    <x v="64"/>
    <n v="369237.62"/>
  </r>
  <r>
    <x v="237"/>
    <x v="0"/>
    <x v="0"/>
    <x v="0"/>
    <x v="0"/>
    <n v="531976.48"/>
  </r>
  <r>
    <x v="237"/>
    <x v="0"/>
    <x v="0"/>
    <x v="1"/>
    <x v="0"/>
    <n v="-580677.68000000005"/>
  </r>
  <r>
    <x v="237"/>
    <x v="0"/>
    <x v="0"/>
    <x v="2"/>
    <x v="1"/>
    <n v="21914938.760000002"/>
  </r>
  <r>
    <x v="237"/>
    <x v="0"/>
    <x v="0"/>
    <x v="2"/>
    <x v="2"/>
    <n v="504960.55"/>
  </r>
  <r>
    <x v="237"/>
    <x v="0"/>
    <x v="0"/>
    <x v="2"/>
    <x v="3"/>
    <n v="42437.81"/>
  </r>
  <r>
    <x v="237"/>
    <x v="0"/>
    <x v="0"/>
    <x v="2"/>
    <x v="4"/>
    <n v="45800.26"/>
  </r>
  <r>
    <x v="237"/>
    <x v="0"/>
    <x v="0"/>
    <x v="2"/>
    <x v="5"/>
    <n v="82242.14"/>
  </r>
  <r>
    <x v="237"/>
    <x v="0"/>
    <x v="0"/>
    <x v="2"/>
    <x v="54"/>
    <n v="294654.65999999997"/>
  </r>
  <r>
    <x v="237"/>
    <x v="0"/>
    <x v="0"/>
    <x v="3"/>
    <x v="1"/>
    <n v="7950022.4400000004"/>
  </r>
  <r>
    <x v="237"/>
    <x v="0"/>
    <x v="0"/>
    <x v="3"/>
    <x v="2"/>
    <n v="153247.92000000001"/>
  </r>
  <r>
    <x v="237"/>
    <x v="0"/>
    <x v="0"/>
    <x v="3"/>
    <x v="3"/>
    <n v="100557.28"/>
  </r>
  <r>
    <x v="237"/>
    <x v="0"/>
    <x v="0"/>
    <x v="3"/>
    <x v="4"/>
    <n v="37199.519999999997"/>
  </r>
  <r>
    <x v="237"/>
    <x v="0"/>
    <x v="0"/>
    <x v="3"/>
    <x v="5"/>
    <n v="1000"/>
  </r>
  <r>
    <x v="237"/>
    <x v="0"/>
    <x v="0"/>
    <x v="4"/>
    <x v="6"/>
    <n v="20084.36"/>
  </r>
  <r>
    <x v="237"/>
    <x v="0"/>
    <x v="0"/>
    <x v="4"/>
    <x v="55"/>
    <n v="7105.91"/>
  </r>
  <r>
    <x v="237"/>
    <x v="0"/>
    <x v="0"/>
    <x v="4"/>
    <x v="7"/>
    <n v="1714774.56"/>
  </r>
  <r>
    <x v="237"/>
    <x v="0"/>
    <x v="0"/>
    <x v="4"/>
    <x v="8"/>
    <n v="614593.59"/>
  </r>
  <r>
    <x v="237"/>
    <x v="0"/>
    <x v="0"/>
    <x v="4"/>
    <x v="9"/>
    <n v="3458593.33"/>
  </r>
  <r>
    <x v="237"/>
    <x v="0"/>
    <x v="0"/>
    <x v="4"/>
    <x v="10"/>
    <n v="1032076.3"/>
  </r>
  <r>
    <x v="237"/>
    <x v="0"/>
    <x v="0"/>
    <x v="4"/>
    <x v="11"/>
    <n v="104468.46"/>
  </r>
  <r>
    <x v="237"/>
    <x v="0"/>
    <x v="0"/>
    <x v="4"/>
    <x v="12"/>
    <n v="39429.78"/>
  </r>
  <r>
    <x v="237"/>
    <x v="0"/>
    <x v="0"/>
    <x v="4"/>
    <x v="13"/>
    <n v="122390.23"/>
  </r>
  <r>
    <x v="237"/>
    <x v="0"/>
    <x v="0"/>
    <x v="4"/>
    <x v="14"/>
    <n v="204962.97"/>
  </r>
  <r>
    <x v="237"/>
    <x v="0"/>
    <x v="0"/>
    <x v="4"/>
    <x v="15"/>
    <n v="3459612.96"/>
  </r>
  <r>
    <x v="237"/>
    <x v="0"/>
    <x v="0"/>
    <x v="4"/>
    <x v="16"/>
    <n v="2702509.96"/>
  </r>
  <r>
    <x v="237"/>
    <x v="0"/>
    <x v="0"/>
    <x v="5"/>
    <x v="18"/>
    <n v="1233772.8400000001"/>
  </r>
  <r>
    <x v="237"/>
    <x v="0"/>
    <x v="0"/>
    <x v="5"/>
    <x v="19"/>
    <n v="151441.93"/>
  </r>
  <r>
    <x v="237"/>
    <x v="0"/>
    <x v="0"/>
    <x v="5"/>
    <x v="20"/>
    <n v="745895.19"/>
  </r>
  <r>
    <x v="237"/>
    <x v="0"/>
    <x v="0"/>
    <x v="5"/>
    <x v="21"/>
    <n v="482993.02"/>
  </r>
  <r>
    <x v="237"/>
    <x v="0"/>
    <x v="0"/>
    <x v="5"/>
    <x v="22"/>
    <n v="1313172.6599999999"/>
  </r>
  <r>
    <x v="237"/>
    <x v="0"/>
    <x v="0"/>
    <x v="6"/>
    <x v="23"/>
    <n v="87910.29"/>
  </r>
  <r>
    <x v="237"/>
    <x v="0"/>
    <x v="0"/>
    <x v="6"/>
    <x v="24"/>
    <n v="41702.92"/>
  </r>
  <r>
    <x v="237"/>
    <x v="0"/>
    <x v="0"/>
    <x v="6"/>
    <x v="25"/>
    <n v="564596.62"/>
  </r>
  <r>
    <x v="237"/>
    <x v="0"/>
    <x v="0"/>
    <x v="6"/>
    <x v="49"/>
    <n v="22207.75"/>
  </r>
  <r>
    <x v="237"/>
    <x v="0"/>
    <x v="0"/>
    <x v="6"/>
    <x v="57"/>
    <n v="107468.71"/>
  </r>
  <r>
    <x v="237"/>
    <x v="0"/>
    <x v="0"/>
    <x v="6"/>
    <x v="26"/>
    <n v="12260.5"/>
  </r>
  <r>
    <x v="237"/>
    <x v="0"/>
    <x v="0"/>
    <x v="6"/>
    <x v="27"/>
    <n v="199575.71"/>
  </r>
  <r>
    <x v="237"/>
    <x v="0"/>
    <x v="0"/>
    <x v="6"/>
    <x v="28"/>
    <n v="214914.32"/>
  </r>
  <r>
    <x v="237"/>
    <x v="0"/>
    <x v="0"/>
    <x v="6"/>
    <x v="29"/>
    <n v="35463.65"/>
  </r>
  <r>
    <x v="237"/>
    <x v="0"/>
    <x v="0"/>
    <x v="6"/>
    <x v="32"/>
    <n v="5424"/>
  </r>
  <r>
    <x v="237"/>
    <x v="0"/>
    <x v="0"/>
    <x v="6"/>
    <x v="33"/>
    <n v="211999.57"/>
  </r>
  <r>
    <x v="237"/>
    <x v="0"/>
    <x v="0"/>
    <x v="6"/>
    <x v="34"/>
    <n v="37303.21"/>
  </r>
  <r>
    <x v="237"/>
    <x v="0"/>
    <x v="0"/>
    <x v="6"/>
    <x v="35"/>
    <n v="201958.16"/>
  </r>
  <r>
    <x v="237"/>
    <x v="0"/>
    <x v="0"/>
    <x v="6"/>
    <x v="36"/>
    <n v="20417.21"/>
  </r>
  <r>
    <x v="237"/>
    <x v="0"/>
    <x v="0"/>
    <x v="6"/>
    <x v="58"/>
    <n v="24887.16"/>
  </r>
  <r>
    <x v="237"/>
    <x v="0"/>
    <x v="0"/>
    <x v="6"/>
    <x v="59"/>
    <n v="102561.58"/>
  </r>
  <r>
    <x v="237"/>
    <x v="0"/>
    <x v="0"/>
    <x v="6"/>
    <x v="68"/>
    <n v="29828.400000000001"/>
  </r>
  <r>
    <x v="237"/>
    <x v="0"/>
    <x v="0"/>
    <x v="6"/>
    <x v="67"/>
    <n v="17791.8"/>
  </r>
  <r>
    <x v="237"/>
    <x v="0"/>
    <x v="0"/>
    <x v="6"/>
    <x v="37"/>
    <n v="552175.48"/>
  </r>
  <r>
    <x v="237"/>
    <x v="0"/>
    <x v="0"/>
    <x v="6"/>
    <x v="38"/>
    <n v="334045.64"/>
  </r>
  <r>
    <x v="237"/>
    <x v="0"/>
    <x v="0"/>
    <x v="6"/>
    <x v="39"/>
    <n v="1839.94"/>
  </r>
  <r>
    <x v="237"/>
    <x v="0"/>
    <x v="0"/>
    <x v="6"/>
    <x v="40"/>
    <n v="10491.49"/>
  </r>
  <r>
    <x v="237"/>
    <x v="0"/>
    <x v="0"/>
    <x v="6"/>
    <x v="41"/>
    <n v="831792.35"/>
  </r>
  <r>
    <x v="237"/>
    <x v="0"/>
    <x v="0"/>
    <x v="6"/>
    <x v="43"/>
    <n v="49443.58"/>
  </r>
  <r>
    <x v="237"/>
    <x v="0"/>
    <x v="0"/>
    <x v="6"/>
    <x v="44"/>
    <n v="179306.83"/>
  </r>
  <r>
    <x v="237"/>
    <x v="0"/>
    <x v="0"/>
    <x v="6"/>
    <x v="60"/>
    <n v="157328.89000000001"/>
  </r>
  <r>
    <x v="237"/>
    <x v="0"/>
    <x v="0"/>
    <x v="6"/>
    <x v="45"/>
    <n v="491567.97"/>
  </r>
  <r>
    <x v="237"/>
    <x v="0"/>
    <x v="0"/>
    <x v="6"/>
    <x v="46"/>
    <n v="44709.08"/>
  </r>
  <r>
    <x v="237"/>
    <x v="0"/>
    <x v="0"/>
    <x v="7"/>
    <x v="43"/>
    <n v="46710.75"/>
  </r>
  <r>
    <x v="237"/>
    <x v="0"/>
    <x v="0"/>
    <x v="8"/>
    <x v="63"/>
    <n v="71857.3"/>
  </r>
  <r>
    <x v="237"/>
    <x v="0"/>
    <x v="0"/>
    <x v="8"/>
    <x v="47"/>
    <n v="547062.81999999995"/>
  </r>
  <r>
    <x v="237"/>
    <x v="0"/>
    <x v="0"/>
    <x v="8"/>
    <x v="48"/>
    <n v="6734.33"/>
  </r>
  <r>
    <x v="237"/>
    <x v="0"/>
    <x v="1"/>
    <x v="0"/>
    <x v="0"/>
    <n v="48701.2"/>
  </r>
  <r>
    <x v="237"/>
    <x v="0"/>
    <x v="1"/>
    <x v="2"/>
    <x v="1"/>
    <n v="1361240.95"/>
  </r>
  <r>
    <x v="237"/>
    <x v="0"/>
    <x v="1"/>
    <x v="2"/>
    <x v="2"/>
    <n v="4988.2700000000004"/>
  </r>
  <r>
    <x v="237"/>
    <x v="0"/>
    <x v="1"/>
    <x v="2"/>
    <x v="3"/>
    <n v="38068.6"/>
  </r>
  <r>
    <x v="237"/>
    <x v="0"/>
    <x v="1"/>
    <x v="2"/>
    <x v="4"/>
    <n v="342192.95"/>
  </r>
  <r>
    <x v="237"/>
    <x v="0"/>
    <x v="1"/>
    <x v="2"/>
    <x v="5"/>
    <n v="557909.01"/>
  </r>
  <r>
    <x v="237"/>
    <x v="0"/>
    <x v="1"/>
    <x v="2"/>
    <x v="54"/>
    <n v="1014.34"/>
  </r>
  <r>
    <x v="237"/>
    <x v="0"/>
    <x v="1"/>
    <x v="3"/>
    <x v="1"/>
    <n v="518236.08"/>
  </r>
  <r>
    <x v="237"/>
    <x v="0"/>
    <x v="1"/>
    <x v="3"/>
    <x v="2"/>
    <n v="137788.32"/>
  </r>
  <r>
    <x v="237"/>
    <x v="0"/>
    <x v="1"/>
    <x v="3"/>
    <x v="3"/>
    <n v="94054.95"/>
  </r>
  <r>
    <x v="237"/>
    <x v="0"/>
    <x v="1"/>
    <x v="3"/>
    <x v="4"/>
    <n v="433415.66"/>
  </r>
  <r>
    <x v="237"/>
    <x v="0"/>
    <x v="1"/>
    <x v="3"/>
    <x v="5"/>
    <n v="120568.02"/>
  </r>
  <r>
    <x v="237"/>
    <x v="0"/>
    <x v="1"/>
    <x v="4"/>
    <x v="6"/>
    <n v="1288.5899999999999"/>
  </r>
  <r>
    <x v="237"/>
    <x v="0"/>
    <x v="1"/>
    <x v="4"/>
    <x v="55"/>
    <n v="612.59"/>
  </r>
  <r>
    <x v="237"/>
    <x v="0"/>
    <x v="1"/>
    <x v="4"/>
    <x v="7"/>
    <n v="163555.67000000001"/>
  </r>
  <r>
    <x v="237"/>
    <x v="0"/>
    <x v="1"/>
    <x v="4"/>
    <x v="8"/>
    <n v="96309.95"/>
  </r>
  <r>
    <x v="237"/>
    <x v="0"/>
    <x v="1"/>
    <x v="4"/>
    <x v="9"/>
    <n v="269448.28000000003"/>
  </r>
  <r>
    <x v="237"/>
    <x v="0"/>
    <x v="1"/>
    <x v="4"/>
    <x v="10"/>
    <n v="120134.86"/>
  </r>
  <r>
    <x v="237"/>
    <x v="0"/>
    <x v="1"/>
    <x v="4"/>
    <x v="11"/>
    <n v="2349.9699999999998"/>
  </r>
  <r>
    <x v="237"/>
    <x v="0"/>
    <x v="1"/>
    <x v="4"/>
    <x v="12"/>
    <n v="1419.06"/>
  </r>
  <r>
    <x v="237"/>
    <x v="0"/>
    <x v="1"/>
    <x v="4"/>
    <x v="13"/>
    <n v="8128.3"/>
  </r>
  <r>
    <x v="237"/>
    <x v="0"/>
    <x v="1"/>
    <x v="4"/>
    <x v="14"/>
    <n v="20699.169999999998"/>
  </r>
  <r>
    <x v="237"/>
    <x v="0"/>
    <x v="1"/>
    <x v="4"/>
    <x v="15"/>
    <n v="372999.74"/>
  </r>
  <r>
    <x v="237"/>
    <x v="0"/>
    <x v="1"/>
    <x v="4"/>
    <x v="16"/>
    <n v="300999.93"/>
  </r>
  <r>
    <x v="237"/>
    <x v="0"/>
    <x v="1"/>
    <x v="5"/>
    <x v="18"/>
    <n v="50073.74"/>
  </r>
  <r>
    <x v="237"/>
    <x v="0"/>
    <x v="1"/>
    <x v="5"/>
    <x v="19"/>
    <n v="53.47"/>
  </r>
  <r>
    <x v="237"/>
    <x v="0"/>
    <x v="1"/>
    <x v="5"/>
    <x v="21"/>
    <n v="1323.41"/>
  </r>
  <r>
    <x v="237"/>
    <x v="0"/>
    <x v="1"/>
    <x v="5"/>
    <x v="22"/>
    <n v="8373.3799999999992"/>
  </r>
  <r>
    <x v="237"/>
    <x v="0"/>
    <x v="1"/>
    <x v="6"/>
    <x v="26"/>
    <n v="40"/>
  </r>
  <r>
    <x v="237"/>
    <x v="0"/>
    <x v="1"/>
    <x v="6"/>
    <x v="50"/>
    <n v="6220"/>
  </r>
  <r>
    <x v="237"/>
    <x v="0"/>
    <x v="1"/>
    <x v="6"/>
    <x v="30"/>
    <n v="52932.4"/>
  </r>
  <r>
    <x v="237"/>
    <x v="0"/>
    <x v="1"/>
    <x v="6"/>
    <x v="35"/>
    <n v="7092.67"/>
  </r>
  <r>
    <x v="237"/>
    <x v="0"/>
    <x v="1"/>
    <x v="6"/>
    <x v="59"/>
    <n v="25"/>
  </r>
  <r>
    <x v="237"/>
    <x v="0"/>
    <x v="1"/>
    <x v="6"/>
    <x v="67"/>
    <n v="6714.55"/>
  </r>
  <r>
    <x v="237"/>
    <x v="0"/>
    <x v="1"/>
    <x v="6"/>
    <x v="38"/>
    <n v="4697.75"/>
  </r>
  <r>
    <x v="237"/>
    <x v="0"/>
    <x v="1"/>
    <x v="6"/>
    <x v="43"/>
    <n v="13423.62"/>
  </r>
  <r>
    <x v="237"/>
    <x v="0"/>
    <x v="1"/>
    <x v="6"/>
    <x v="46"/>
    <n v="2008.4"/>
  </r>
  <r>
    <x v="237"/>
    <x v="0"/>
    <x v="1"/>
    <x v="7"/>
    <x v="43"/>
    <n v="14627.98"/>
  </r>
  <r>
    <x v="237"/>
    <x v="0"/>
    <x v="1"/>
    <x v="8"/>
    <x v="47"/>
    <n v="26599.53"/>
  </r>
  <r>
    <x v="238"/>
    <x v="0"/>
    <x v="0"/>
    <x v="0"/>
    <x v="0"/>
    <n v="78592.14"/>
  </r>
  <r>
    <x v="238"/>
    <x v="0"/>
    <x v="0"/>
    <x v="1"/>
    <x v="0"/>
    <n v="-90311.91"/>
  </r>
  <r>
    <x v="238"/>
    <x v="0"/>
    <x v="0"/>
    <x v="2"/>
    <x v="1"/>
    <n v="2670745.71"/>
  </r>
  <r>
    <x v="238"/>
    <x v="0"/>
    <x v="0"/>
    <x v="2"/>
    <x v="2"/>
    <n v="74282.289999999994"/>
  </r>
  <r>
    <x v="238"/>
    <x v="0"/>
    <x v="0"/>
    <x v="2"/>
    <x v="3"/>
    <n v="43786.53"/>
  </r>
  <r>
    <x v="238"/>
    <x v="0"/>
    <x v="0"/>
    <x v="2"/>
    <x v="4"/>
    <n v="20059.669999999998"/>
  </r>
  <r>
    <x v="238"/>
    <x v="0"/>
    <x v="0"/>
    <x v="2"/>
    <x v="5"/>
    <n v="1109.03"/>
  </r>
  <r>
    <x v="238"/>
    <x v="0"/>
    <x v="0"/>
    <x v="2"/>
    <x v="54"/>
    <n v="16515"/>
  </r>
  <r>
    <x v="238"/>
    <x v="0"/>
    <x v="0"/>
    <x v="3"/>
    <x v="1"/>
    <n v="1082610.79"/>
  </r>
  <r>
    <x v="238"/>
    <x v="0"/>
    <x v="0"/>
    <x v="3"/>
    <x v="2"/>
    <n v="13413.58"/>
  </r>
  <r>
    <x v="238"/>
    <x v="0"/>
    <x v="0"/>
    <x v="3"/>
    <x v="3"/>
    <n v="5016.12"/>
  </r>
  <r>
    <x v="238"/>
    <x v="0"/>
    <x v="0"/>
    <x v="3"/>
    <x v="5"/>
    <n v="1145.3499999999999"/>
  </r>
  <r>
    <x v="238"/>
    <x v="0"/>
    <x v="0"/>
    <x v="4"/>
    <x v="7"/>
    <n v="212467.39"/>
  </r>
  <r>
    <x v="238"/>
    <x v="0"/>
    <x v="0"/>
    <x v="4"/>
    <x v="8"/>
    <n v="80872.100000000006"/>
  </r>
  <r>
    <x v="238"/>
    <x v="0"/>
    <x v="0"/>
    <x v="4"/>
    <x v="9"/>
    <n v="432550.16"/>
  </r>
  <r>
    <x v="238"/>
    <x v="0"/>
    <x v="0"/>
    <x v="4"/>
    <x v="10"/>
    <n v="143706.51"/>
  </r>
  <r>
    <x v="238"/>
    <x v="0"/>
    <x v="0"/>
    <x v="4"/>
    <x v="11"/>
    <n v="4868.91"/>
  </r>
  <r>
    <x v="238"/>
    <x v="0"/>
    <x v="0"/>
    <x v="4"/>
    <x v="12"/>
    <n v="846.05"/>
  </r>
  <r>
    <x v="238"/>
    <x v="0"/>
    <x v="0"/>
    <x v="4"/>
    <x v="13"/>
    <n v="12195.49"/>
  </r>
  <r>
    <x v="238"/>
    <x v="0"/>
    <x v="0"/>
    <x v="4"/>
    <x v="14"/>
    <n v="28449.4"/>
  </r>
  <r>
    <x v="238"/>
    <x v="0"/>
    <x v="0"/>
    <x v="4"/>
    <x v="15"/>
    <n v="419122.34"/>
  </r>
  <r>
    <x v="238"/>
    <x v="0"/>
    <x v="0"/>
    <x v="4"/>
    <x v="16"/>
    <n v="444590.42"/>
  </r>
  <r>
    <x v="238"/>
    <x v="0"/>
    <x v="0"/>
    <x v="4"/>
    <x v="17"/>
    <n v="338.37"/>
  </r>
  <r>
    <x v="238"/>
    <x v="0"/>
    <x v="0"/>
    <x v="4"/>
    <x v="56"/>
    <n v="41.81"/>
  </r>
  <r>
    <x v="238"/>
    <x v="0"/>
    <x v="0"/>
    <x v="5"/>
    <x v="18"/>
    <n v="61428.07"/>
  </r>
  <r>
    <x v="238"/>
    <x v="0"/>
    <x v="0"/>
    <x v="5"/>
    <x v="19"/>
    <n v="32614.18"/>
  </r>
  <r>
    <x v="238"/>
    <x v="0"/>
    <x v="0"/>
    <x v="5"/>
    <x v="20"/>
    <n v="71477.39"/>
  </r>
  <r>
    <x v="238"/>
    <x v="0"/>
    <x v="0"/>
    <x v="5"/>
    <x v="21"/>
    <n v="11114.85"/>
  </r>
  <r>
    <x v="238"/>
    <x v="0"/>
    <x v="0"/>
    <x v="5"/>
    <x v="22"/>
    <n v="7015.77"/>
  </r>
  <r>
    <x v="238"/>
    <x v="0"/>
    <x v="0"/>
    <x v="6"/>
    <x v="23"/>
    <n v="7390.22"/>
  </r>
  <r>
    <x v="238"/>
    <x v="0"/>
    <x v="0"/>
    <x v="6"/>
    <x v="24"/>
    <n v="1553.49"/>
  </r>
  <r>
    <x v="238"/>
    <x v="0"/>
    <x v="0"/>
    <x v="6"/>
    <x v="25"/>
    <n v="8496.52"/>
  </r>
  <r>
    <x v="238"/>
    <x v="0"/>
    <x v="0"/>
    <x v="6"/>
    <x v="26"/>
    <n v="14424.55"/>
  </r>
  <r>
    <x v="238"/>
    <x v="0"/>
    <x v="0"/>
    <x v="6"/>
    <x v="27"/>
    <n v="153571.39000000001"/>
  </r>
  <r>
    <x v="238"/>
    <x v="0"/>
    <x v="0"/>
    <x v="6"/>
    <x v="28"/>
    <n v="8968.3799999999992"/>
  </r>
  <r>
    <x v="238"/>
    <x v="0"/>
    <x v="0"/>
    <x v="6"/>
    <x v="29"/>
    <n v="7125.3"/>
  </r>
  <r>
    <x v="238"/>
    <x v="0"/>
    <x v="0"/>
    <x v="6"/>
    <x v="33"/>
    <n v="20337.310000000001"/>
  </r>
  <r>
    <x v="238"/>
    <x v="0"/>
    <x v="0"/>
    <x v="6"/>
    <x v="34"/>
    <n v="5995.3"/>
  </r>
  <r>
    <x v="238"/>
    <x v="0"/>
    <x v="0"/>
    <x v="6"/>
    <x v="35"/>
    <n v="27599.71"/>
  </r>
  <r>
    <x v="238"/>
    <x v="0"/>
    <x v="0"/>
    <x v="6"/>
    <x v="36"/>
    <n v="15061.43"/>
  </r>
  <r>
    <x v="238"/>
    <x v="0"/>
    <x v="0"/>
    <x v="6"/>
    <x v="59"/>
    <n v="20133.39"/>
  </r>
  <r>
    <x v="238"/>
    <x v="0"/>
    <x v="0"/>
    <x v="6"/>
    <x v="51"/>
    <n v="610.77"/>
  </r>
  <r>
    <x v="238"/>
    <x v="0"/>
    <x v="0"/>
    <x v="6"/>
    <x v="67"/>
    <n v="2671.43"/>
  </r>
  <r>
    <x v="238"/>
    <x v="0"/>
    <x v="0"/>
    <x v="6"/>
    <x v="37"/>
    <n v="27746.47"/>
  </r>
  <r>
    <x v="238"/>
    <x v="0"/>
    <x v="0"/>
    <x v="6"/>
    <x v="38"/>
    <n v="38171.9"/>
  </r>
  <r>
    <x v="238"/>
    <x v="0"/>
    <x v="0"/>
    <x v="6"/>
    <x v="39"/>
    <n v="1747.44"/>
  </r>
  <r>
    <x v="238"/>
    <x v="0"/>
    <x v="0"/>
    <x v="6"/>
    <x v="40"/>
    <n v="513.29999999999995"/>
  </r>
  <r>
    <x v="238"/>
    <x v="0"/>
    <x v="0"/>
    <x v="6"/>
    <x v="41"/>
    <n v="128474.08"/>
  </r>
  <r>
    <x v="238"/>
    <x v="0"/>
    <x v="0"/>
    <x v="6"/>
    <x v="42"/>
    <n v="48200"/>
  </r>
  <r>
    <x v="238"/>
    <x v="0"/>
    <x v="0"/>
    <x v="6"/>
    <x v="43"/>
    <n v="75.88"/>
  </r>
  <r>
    <x v="238"/>
    <x v="0"/>
    <x v="0"/>
    <x v="6"/>
    <x v="46"/>
    <n v="10284.57"/>
  </r>
  <r>
    <x v="238"/>
    <x v="0"/>
    <x v="0"/>
    <x v="7"/>
    <x v="43"/>
    <n v="7560.58"/>
  </r>
  <r>
    <x v="238"/>
    <x v="0"/>
    <x v="0"/>
    <x v="8"/>
    <x v="63"/>
    <n v="2892.61"/>
  </r>
  <r>
    <x v="238"/>
    <x v="0"/>
    <x v="1"/>
    <x v="0"/>
    <x v="0"/>
    <n v="11719.77"/>
  </r>
  <r>
    <x v="238"/>
    <x v="0"/>
    <x v="1"/>
    <x v="2"/>
    <x v="1"/>
    <n v="104136.32000000001"/>
  </r>
  <r>
    <x v="238"/>
    <x v="0"/>
    <x v="1"/>
    <x v="2"/>
    <x v="2"/>
    <n v="12378.95"/>
  </r>
  <r>
    <x v="238"/>
    <x v="0"/>
    <x v="1"/>
    <x v="2"/>
    <x v="3"/>
    <n v="16905.82"/>
  </r>
  <r>
    <x v="238"/>
    <x v="0"/>
    <x v="1"/>
    <x v="2"/>
    <x v="4"/>
    <n v="47790.99"/>
  </r>
  <r>
    <x v="238"/>
    <x v="0"/>
    <x v="1"/>
    <x v="2"/>
    <x v="5"/>
    <n v="41770.01"/>
  </r>
  <r>
    <x v="238"/>
    <x v="0"/>
    <x v="1"/>
    <x v="3"/>
    <x v="1"/>
    <n v="40020.550000000003"/>
  </r>
  <r>
    <x v="238"/>
    <x v="0"/>
    <x v="1"/>
    <x v="3"/>
    <x v="2"/>
    <n v="16351.08"/>
  </r>
  <r>
    <x v="238"/>
    <x v="0"/>
    <x v="1"/>
    <x v="3"/>
    <x v="3"/>
    <n v="18201.080000000002"/>
  </r>
  <r>
    <x v="238"/>
    <x v="0"/>
    <x v="1"/>
    <x v="3"/>
    <x v="4"/>
    <n v="153134.64000000001"/>
  </r>
  <r>
    <x v="238"/>
    <x v="0"/>
    <x v="1"/>
    <x v="3"/>
    <x v="5"/>
    <n v="38151"/>
  </r>
  <r>
    <x v="238"/>
    <x v="0"/>
    <x v="1"/>
    <x v="4"/>
    <x v="7"/>
    <n v="15652.2"/>
  </r>
  <r>
    <x v="238"/>
    <x v="0"/>
    <x v="1"/>
    <x v="4"/>
    <x v="8"/>
    <n v="19368.849999999999"/>
  </r>
  <r>
    <x v="238"/>
    <x v="0"/>
    <x v="1"/>
    <x v="4"/>
    <x v="9"/>
    <n v="26760.62"/>
  </r>
  <r>
    <x v="238"/>
    <x v="0"/>
    <x v="1"/>
    <x v="4"/>
    <x v="10"/>
    <n v="19624.71"/>
  </r>
  <r>
    <x v="238"/>
    <x v="0"/>
    <x v="1"/>
    <x v="4"/>
    <x v="11"/>
    <n v="283.5"/>
  </r>
  <r>
    <x v="238"/>
    <x v="0"/>
    <x v="1"/>
    <x v="4"/>
    <x v="12"/>
    <n v="445.38"/>
  </r>
  <r>
    <x v="238"/>
    <x v="0"/>
    <x v="1"/>
    <x v="4"/>
    <x v="13"/>
    <n v="1496.99"/>
  </r>
  <r>
    <x v="238"/>
    <x v="0"/>
    <x v="1"/>
    <x v="4"/>
    <x v="14"/>
    <n v="5243.47"/>
  </r>
  <r>
    <x v="238"/>
    <x v="0"/>
    <x v="1"/>
    <x v="4"/>
    <x v="15"/>
    <n v="17635.34"/>
  </r>
  <r>
    <x v="238"/>
    <x v="0"/>
    <x v="1"/>
    <x v="4"/>
    <x v="16"/>
    <n v="12529.07"/>
  </r>
  <r>
    <x v="238"/>
    <x v="0"/>
    <x v="1"/>
    <x v="4"/>
    <x v="56"/>
    <n v="0.21"/>
  </r>
  <r>
    <x v="238"/>
    <x v="0"/>
    <x v="1"/>
    <x v="5"/>
    <x v="18"/>
    <n v="112483.12"/>
  </r>
  <r>
    <x v="238"/>
    <x v="0"/>
    <x v="1"/>
    <x v="5"/>
    <x v="19"/>
    <n v="5643.98"/>
  </r>
  <r>
    <x v="238"/>
    <x v="0"/>
    <x v="1"/>
    <x v="5"/>
    <x v="20"/>
    <n v="23107.37"/>
  </r>
  <r>
    <x v="238"/>
    <x v="0"/>
    <x v="1"/>
    <x v="5"/>
    <x v="21"/>
    <n v="2830.08"/>
  </r>
  <r>
    <x v="238"/>
    <x v="0"/>
    <x v="1"/>
    <x v="5"/>
    <x v="22"/>
    <n v="1207.1600000000001"/>
  </r>
  <r>
    <x v="238"/>
    <x v="0"/>
    <x v="1"/>
    <x v="6"/>
    <x v="23"/>
    <n v="1535"/>
  </r>
  <r>
    <x v="238"/>
    <x v="0"/>
    <x v="1"/>
    <x v="6"/>
    <x v="26"/>
    <n v="3048.08"/>
  </r>
  <r>
    <x v="238"/>
    <x v="0"/>
    <x v="1"/>
    <x v="6"/>
    <x v="27"/>
    <n v="25159.07"/>
  </r>
  <r>
    <x v="238"/>
    <x v="0"/>
    <x v="1"/>
    <x v="6"/>
    <x v="34"/>
    <n v="22684.959999999999"/>
  </r>
  <r>
    <x v="238"/>
    <x v="0"/>
    <x v="1"/>
    <x v="6"/>
    <x v="35"/>
    <n v="97589.31"/>
  </r>
  <r>
    <x v="238"/>
    <x v="0"/>
    <x v="1"/>
    <x v="6"/>
    <x v="59"/>
    <n v="2708.08"/>
  </r>
  <r>
    <x v="238"/>
    <x v="0"/>
    <x v="1"/>
    <x v="6"/>
    <x v="51"/>
    <n v="1794.46"/>
  </r>
  <r>
    <x v="238"/>
    <x v="0"/>
    <x v="1"/>
    <x v="6"/>
    <x v="37"/>
    <n v="126511.14"/>
  </r>
  <r>
    <x v="238"/>
    <x v="0"/>
    <x v="1"/>
    <x v="6"/>
    <x v="38"/>
    <n v="14085.93"/>
  </r>
  <r>
    <x v="238"/>
    <x v="0"/>
    <x v="1"/>
    <x v="6"/>
    <x v="53"/>
    <n v="11006.07"/>
  </r>
  <r>
    <x v="238"/>
    <x v="0"/>
    <x v="1"/>
    <x v="6"/>
    <x v="43"/>
    <n v="479"/>
  </r>
  <r>
    <x v="238"/>
    <x v="0"/>
    <x v="1"/>
    <x v="6"/>
    <x v="44"/>
    <n v="30754.54"/>
  </r>
  <r>
    <x v="238"/>
    <x v="0"/>
    <x v="1"/>
    <x v="6"/>
    <x v="60"/>
    <n v="25667.16"/>
  </r>
  <r>
    <x v="238"/>
    <x v="0"/>
    <x v="1"/>
    <x v="6"/>
    <x v="45"/>
    <n v="89247.77"/>
  </r>
  <r>
    <x v="238"/>
    <x v="0"/>
    <x v="1"/>
    <x v="6"/>
    <x v="46"/>
    <n v="5448.21"/>
  </r>
  <r>
    <x v="238"/>
    <x v="0"/>
    <x v="1"/>
    <x v="7"/>
    <x v="43"/>
    <n v="7649.67"/>
  </r>
  <r>
    <x v="238"/>
    <x v="0"/>
    <x v="1"/>
    <x v="8"/>
    <x v="47"/>
    <n v="2853.84"/>
  </r>
  <r>
    <x v="238"/>
    <x v="0"/>
    <x v="1"/>
    <x v="8"/>
    <x v="48"/>
    <n v="19263.68"/>
  </r>
  <r>
    <x v="239"/>
    <x v="0"/>
    <x v="0"/>
    <x v="0"/>
    <x v="0"/>
    <n v="403395.81"/>
  </r>
  <r>
    <x v="239"/>
    <x v="0"/>
    <x v="0"/>
    <x v="1"/>
    <x v="0"/>
    <n v="-470561.68"/>
  </r>
  <r>
    <x v="239"/>
    <x v="0"/>
    <x v="0"/>
    <x v="2"/>
    <x v="1"/>
    <n v="17709325.789999999"/>
  </r>
  <r>
    <x v="239"/>
    <x v="0"/>
    <x v="0"/>
    <x v="2"/>
    <x v="2"/>
    <n v="257596.47"/>
  </r>
  <r>
    <x v="239"/>
    <x v="0"/>
    <x v="0"/>
    <x v="2"/>
    <x v="4"/>
    <n v="23922.86"/>
  </r>
  <r>
    <x v="239"/>
    <x v="0"/>
    <x v="0"/>
    <x v="2"/>
    <x v="5"/>
    <n v="1006222.38"/>
  </r>
  <r>
    <x v="239"/>
    <x v="0"/>
    <x v="0"/>
    <x v="3"/>
    <x v="1"/>
    <n v="6598770.3300000001"/>
  </r>
  <r>
    <x v="239"/>
    <x v="0"/>
    <x v="0"/>
    <x v="3"/>
    <x v="2"/>
    <n v="278987.06"/>
  </r>
  <r>
    <x v="239"/>
    <x v="0"/>
    <x v="0"/>
    <x v="3"/>
    <x v="3"/>
    <n v="263296.55"/>
  </r>
  <r>
    <x v="239"/>
    <x v="0"/>
    <x v="0"/>
    <x v="3"/>
    <x v="5"/>
    <n v="36885.31"/>
  </r>
  <r>
    <x v="239"/>
    <x v="0"/>
    <x v="0"/>
    <x v="4"/>
    <x v="6"/>
    <n v="33260.699999999997"/>
  </r>
  <r>
    <x v="239"/>
    <x v="0"/>
    <x v="0"/>
    <x v="4"/>
    <x v="55"/>
    <n v="3077.83"/>
  </r>
  <r>
    <x v="239"/>
    <x v="0"/>
    <x v="0"/>
    <x v="4"/>
    <x v="7"/>
    <n v="1411246.25"/>
  </r>
  <r>
    <x v="239"/>
    <x v="0"/>
    <x v="0"/>
    <x v="4"/>
    <x v="8"/>
    <n v="530913.76"/>
  </r>
  <r>
    <x v="239"/>
    <x v="0"/>
    <x v="0"/>
    <x v="4"/>
    <x v="9"/>
    <n v="2834966.48"/>
  </r>
  <r>
    <x v="239"/>
    <x v="0"/>
    <x v="0"/>
    <x v="4"/>
    <x v="10"/>
    <n v="887566.79"/>
  </r>
  <r>
    <x v="239"/>
    <x v="0"/>
    <x v="0"/>
    <x v="4"/>
    <x v="11"/>
    <n v="43780.53"/>
  </r>
  <r>
    <x v="239"/>
    <x v="0"/>
    <x v="0"/>
    <x v="4"/>
    <x v="12"/>
    <n v="16903.75"/>
  </r>
  <r>
    <x v="239"/>
    <x v="0"/>
    <x v="0"/>
    <x v="4"/>
    <x v="13"/>
    <n v="66452.160000000003"/>
  </r>
  <r>
    <x v="239"/>
    <x v="0"/>
    <x v="0"/>
    <x v="4"/>
    <x v="14"/>
    <n v="112371.97"/>
  </r>
  <r>
    <x v="239"/>
    <x v="0"/>
    <x v="0"/>
    <x v="4"/>
    <x v="15"/>
    <n v="2684576.12"/>
  </r>
  <r>
    <x v="239"/>
    <x v="0"/>
    <x v="0"/>
    <x v="4"/>
    <x v="16"/>
    <n v="2216150.61"/>
  </r>
  <r>
    <x v="239"/>
    <x v="0"/>
    <x v="0"/>
    <x v="4"/>
    <x v="17"/>
    <n v="316062.36"/>
  </r>
  <r>
    <x v="239"/>
    <x v="0"/>
    <x v="0"/>
    <x v="4"/>
    <x v="56"/>
    <n v="47275.94"/>
  </r>
  <r>
    <x v="239"/>
    <x v="0"/>
    <x v="0"/>
    <x v="5"/>
    <x v="18"/>
    <n v="1455970.96"/>
  </r>
  <r>
    <x v="239"/>
    <x v="0"/>
    <x v="0"/>
    <x v="5"/>
    <x v="19"/>
    <n v="87601.73"/>
  </r>
  <r>
    <x v="239"/>
    <x v="0"/>
    <x v="0"/>
    <x v="5"/>
    <x v="20"/>
    <n v="552304.72"/>
  </r>
  <r>
    <x v="239"/>
    <x v="0"/>
    <x v="0"/>
    <x v="5"/>
    <x v="21"/>
    <n v="251058.31"/>
  </r>
  <r>
    <x v="239"/>
    <x v="0"/>
    <x v="0"/>
    <x v="5"/>
    <x v="22"/>
    <n v="104677.87"/>
  </r>
  <r>
    <x v="239"/>
    <x v="0"/>
    <x v="0"/>
    <x v="6"/>
    <x v="23"/>
    <n v="22016.240000000002"/>
  </r>
  <r>
    <x v="239"/>
    <x v="0"/>
    <x v="0"/>
    <x v="6"/>
    <x v="24"/>
    <n v="6673.34"/>
  </r>
  <r>
    <x v="239"/>
    <x v="0"/>
    <x v="0"/>
    <x v="6"/>
    <x v="25"/>
    <n v="434649.73"/>
  </r>
  <r>
    <x v="239"/>
    <x v="0"/>
    <x v="0"/>
    <x v="6"/>
    <x v="26"/>
    <n v="38652.589999999997"/>
  </r>
  <r>
    <x v="239"/>
    <x v="0"/>
    <x v="0"/>
    <x v="6"/>
    <x v="27"/>
    <n v="341997.28"/>
  </r>
  <r>
    <x v="239"/>
    <x v="0"/>
    <x v="0"/>
    <x v="6"/>
    <x v="28"/>
    <n v="28944.49"/>
  </r>
  <r>
    <x v="239"/>
    <x v="0"/>
    <x v="0"/>
    <x v="6"/>
    <x v="30"/>
    <n v="13576.88"/>
  </r>
  <r>
    <x v="239"/>
    <x v="0"/>
    <x v="0"/>
    <x v="6"/>
    <x v="33"/>
    <n v="104015.54"/>
  </r>
  <r>
    <x v="239"/>
    <x v="0"/>
    <x v="0"/>
    <x v="6"/>
    <x v="34"/>
    <n v="89124.67"/>
  </r>
  <r>
    <x v="239"/>
    <x v="0"/>
    <x v="0"/>
    <x v="6"/>
    <x v="35"/>
    <n v="66352.84"/>
  </r>
  <r>
    <x v="239"/>
    <x v="0"/>
    <x v="0"/>
    <x v="6"/>
    <x v="58"/>
    <n v="160361.92000000001"/>
  </r>
  <r>
    <x v="239"/>
    <x v="0"/>
    <x v="0"/>
    <x v="6"/>
    <x v="59"/>
    <n v="98186.68"/>
  </r>
  <r>
    <x v="239"/>
    <x v="0"/>
    <x v="0"/>
    <x v="6"/>
    <x v="51"/>
    <n v="191959.2"/>
  </r>
  <r>
    <x v="239"/>
    <x v="0"/>
    <x v="0"/>
    <x v="6"/>
    <x v="66"/>
    <n v="4827.5"/>
  </r>
  <r>
    <x v="239"/>
    <x v="0"/>
    <x v="0"/>
    <x v="6"/>
    <x v="37"/>
    <n v="403570.29"/>
  </r>
  <r>
    <x v="239"/>
    <x v="0"/>
    <x v="0"/>
    <x v="6"/>
    <x v="38"/>
    <n v="133500.31"/>
  </r>
  <r>
    <x v="239"/>
    <x v="0"/>
    <x v="0"/>
    <x v="6"/>
    <x v="40"/>
    <n v="16538.77"/>
  </r>
  <r>
    <x v="239"/>
    <x v="0"/>
    <x v="0"/>
    <x v="6"/>
    <x v="41"/>
    <n v="458970.14"/>
  </r>
  <r>
    <x v="239"/>
    <x v="0"/>
    <x v="0"/>
    <x v="6"/>
    <x v="53"/>
    <n v="3600"/>
  </r>
  <r>
    <x v="239"/>
    <x v="0"/>
    <x v="0"/>
    <x v="6"/>
    <x v="43"/>
    <n v="62089.23"/>
  </r>
  <r>
    <x v="239"/>
    <x v="0"/>
    <x v="0"/>
    <x v="6"/>
    <x v="44"/>
    <n v="142554.87"/>
  </r>
  <r>
    <x v="239"/>
    <x v="0"/>
    <x v="0"/>
    <x v="6"/>
    <x v="60"/>
    <n v="166608.44"/>
  </r>
  <r>
    <x v="239"/>
    <x v="0"/>
    <x v="0"/>
    <x v="6"/>
    <x v="45"/>
    <n v="472395.13"/>
  </r>
  <r>
    <x v="239"/>
    <x v="0"/>
    <x v="0"/>
    <x v="6"/>
    <x v="46"/>
    <n v="251373.38"/>
  </r>
  <r>
    <x v="239"/>
    <x v="0"/>
    <x v="0"/>
    <x v="7"/>
    <x v="43"/>
    <n v="102995.21"/>
  </r>
  <r>
    <x v="239"/>
    <x v="0"/>
    <x v="0"/>
    <x v="8"/>
    <x v="72"/>
    <n v="52696.71"/>
  </r>
  <r>
    <x v="239"/>
    <x v="0"/>
    <x v="0"/>
    <x v="8"/>
    <x v="62"/>
    <n v="68496.59"/>
  </r>
  <r>
    <x v="239"/>
    <x v="0"/>
    <x v="0"/>
    <x v="8"/>
    <x v="63"/>
    <n v="53370.03"/>
  </r>
  <r>
    <x v="239"/>
    <x v="0"/>
    <x v="0"/>
    <x v="8"/>
    <x v="47"/>
    <n v="14550.3"/>
  </r>
  <r>
    <x v="239"/>
    <x v="0"/>
    <x v="0"/>
    <x v="8"/>
    <x v="64"/>
    <n v="222156"/>
  </r>
  <r>
    <x v="239"/>
    <x v="0"/>
    <x v="0"/>
    <x v="8"/>
    <x v="65"/>
    <n v="2853"/>
  </r>
  <r>
    <x v="239"/>
    <x v="0"/>
    <x v="0"/>
    <x v="8"/>
    <x v="48"/>
    <n v="7022.96"/>
  </r>
  <r>
    <x v="239"/>
    <x v="0"/>
    <x v="1"/>
    <x v="0"/>
    <x v="0"/>
    <n v="67165.87"/>
  </r>
  <r>
    <x v="239"/>
    <x v="0"/>
    <x v="1"/>
    <x v="2"/>
    <x v="1"/>
    <n v="918122.27"/>
  </r>
  <r>
    <x v="239"/>
    <x v="0"/>
    <x v="1"/>
    <x v="2"/>
    <x v="2"/>
    <n v="3057.9"/>
  </r>
  <r>
    <x v="239"/>
    <x v="0"/>
    <x v="1"/>
    <x v="2"/>
    <x v="4"/>
    <n v="129241.14"/>
  </r>
  <r>
    <x v="239"/>
    <x v="0"/>
    <x v="1"/>
    <x v="2"/>
    <x v="5"/>
    <n v="648923.53"/>
  </r>
  <r>
    <x v="239"/>
    <x v="0"/>
    <x v="1"/>
    <x v="3"/>
    <x v="1"/>
    <n v="428370.71"/>
  </r>
  <r>
    <x v="239"/>
    <x v="0"/>
    <x v="1"/>
    <x v="3"/>
    <x v="3"/>
    <n v="20655.650000000001"/>
  </r>
  <r>
    <x v="239"/>
    <x v="0"/>
    <x v="1"/>
    <x v="3"/>
    <x v="5"/>
    <n v="81323.210000000006"/>
  </r>
  <r>
    <x v="239"/>
    <x v="0"/>
    <x v="1"/>
    <x v="4"/>
    <x v="6"/>
    <n v="7663.28"/>
  </r>
  <r>
    <x v="239"/>
    <x v="0"/>
    <x v="1"/>
    <x v="4"/>
    <x v="55"/>
    <n v="76.05"/>
  </r>
  <r>
    <x v="239"/>
    <x v="0"/>
    <x v="1"/>
    <x v="4"/>
    <x v="7"/>
    <n v="129657.04"/>
  </r>
  <r>
    <x v="239"/>
    <x v="0"/>
    <x v="1"/>
    <x v="4"/>
    <x v="8"/>
    <n v="44698.14"/>
  </r>
  <r>
    <x v="239"/>
    <x v="0"/>
    <x v="1"/>
    <x v="4"/>
    <x v="9"/>
    <n v="259336.23"/>
  </r>
  <r>
    <x v="239"/>
    <x v="0"/>
    <x v="1"/>
    <x v="4"/>
    <x v="10"/>
    <n v="47766.99"/>
  </r>
  <r>
    <x v="239"/>
    <x v="0"/>
    <x v="1"/>
    <x v="4"/>
    <x v="11"/>
    <n v="4083.35"/>
  </r>
  <r>
    <x v="239"/>
    <x v="0"/>
    <x v="1"/>
    <x v="4"/>
    <x v="12"/>
    <n v="1214.03"/>
  </r>
  <r>
    <x v="239"/>
    <x v="0"/>
    <x v="1"/>
    <x v="4"/>
    <x v="13"/>
    <n v="5455.72"/>
  </r>
  <r>
    <x v="239"/>
    <x v="0"/>
    <x v="1"/>
    <x v="4"/>
    <x v="14"/>
    <n v="9244.8700000000008"/>
  </r>
  <r>
    <x v="239"/>
    <x v="0"/>
    <x v="1"/>
    <x v="4"/>
    <x v="15"/>
    <n v="151429.72"/>
  </r>
  <r>
    <x v="239"/>
    <x v="0"/>
    <x v="1"/>
    <x v="4"/>
    <x v="16"/>
    <n v="74399.81"/>
  </r>
  <r>
    <x v="239"/>
    <x v="0"/>
    <x v="1"/>
    <x v="4"/>
    <x v="17"/>
    <n v="20769.7"/>
  </r>
  <r>
    <x v="239"/>
    <x v="0"/>
    <x v="1"/>
    <x v="4"/>
    <x v="56"/>
    <n v="142.38999999999999"/>
  </r>
  <r>
    <x v="239"/>
    <x v="0"/>
    <x v="1"/>
    <x v="5"/>
    <x v="18"/>
    <n v="51002.79"/>
  </r>
  <r>
    <x v="239"/>
    <x v="0"/>
    <x v="1"/>
    <x v="6"/>
    <x v="25"/>
    <n v="59382.85"/>
  </r>
  <r>
    <x v="239"/>
    <x v="0"/>
    <x v="1"/>
    <x v="6"/>
    <x v="27"/>
    <n v="6499.39"/>
  </r>
  <r>
    <x v="239"/>
    <x v="0"/>
    <x v="1"/>
    <x v="6"/>
    <x v="43"/>
    <n v="845"/>
  </r>
  <r>
    <x v="239"/>
    <x v="0"/>
    <x v="1"/>
    <x v="6"/>
    <x v="46"/>
    <n v="10649.66"/>
  </r>
  <r>
    <x v="239"/>
    <x v="0"/>
    <x v="1"/>
    <x v="7"/>
    <x v="43"/>
    <n v="21044.49"/>
  </r>
  <r>
    <x v="240"/>
    <x v="0"/>
    <x v="0"/>
    <x v="0"/>
    <x v="0"/>
    <n v="50031.61"/>
  </r>
  <r>
    <x v="240"/>
    <x v="0"/>
    <x v="0"/>
    <x v="1"/>
    <x v="0"/>
    <n v="-261360.13"/>
  </r>
  <r>
    <x v="240"/>
    <x v="0"/>
    <x v="0"/>
    <x v="2"/>
    <x v="1"/>
    <n v="11206155.890000001"/>
  </r>
  <r>
    <x v="240"/>
    <x v="0"/>
    <x v="0"/>
    <x v="2"/>
    <x v="2"/>
    <n v="79577.33"/>
  </r>
  <r>
    <x v="240"/>
    <x v="0"/>
    <x v="0"/>
    <x v="2"/>
    <x v="3"/>
    <n v="302423.71000000002"/>
  </r>
  <r>
    <x v="240"/>
    <x v="0"/>
    <x v="0"/>
    <x v="2"/>
    <x v="4"/>
    <n v="170166.24"/>
  </r>
  <r>
    <x v="240"/>
    <x v="0"/>
    <x v="0"/>
    <x v="2"/>
    <x v="5"/>
    <n v="13780"/>
  </r>
  <r>
    <x v="240"/>
    <x v="0"/>
    <x v="0"/>
    <x v="2"/>
    <x v="54"/>
    <n v="106149"/>
  </r>
  <r>
    <x v="240"/>
    <x v="0"/>
    <x v="0"/>
    <x v="3"/>
    <x v="1"/>
    <n v="3280235.45"/>
  </r>
  <r>
    <x v="240"/>
    <x v="0"/>
    <x v="0"/>
    <x v="3"/>
    <x v="2"/>
    <n v="400625.56"/>
  </r>
  <r>
    <x v="240"/>
    <x v="0"/>
    <x v="0"/>
    <x v="3"/>
    <x v="3"/>
    <n v="132400.60999999999"/>
  </r>
  <r>
    <x v="240"/>
    <x v="0"/>
    <x v="0"/>
    <x v="3"/>
    <x v="4"/>
    <n v="40649.17"/>
  </r>
  <r>
    <x v="240"/>
    <x v="0"/>
    <x v="0"/>
    <x v="3"/>
    <x v="5"/>
    <n v="19888.259999999998"/>
  </r>
  <r>
    <x v="240"/>
    <x v="0"/>
    <x v="0"/>
    <x v="4"/>
    <x v="6"/>
    <n v="23575.86"/>
  </r>
  <r>
    <x v="240"/>
    <x v="0"/>
    <x v="0"/>
    <x v="4"/>
    <x v="55"/>
    <n v="8902.9699999999993"/>
  </r>
  <r>
    <x v="240"/>
    <x v="0"/>
    <x v="0"/>
    <x v="4"/>
    <x v="7"/>
    <n v="891351.76"/>
  </r>
  <r>
    <x v="240"/>
    <x v="0"/>
    <x v="0"/>
    <x v="4"/>
    <x v="8"/>
    <n v="287529.71000000002"/>
  </r>
  <r>
    <x v="240"/>
    <x v="0"/>
    <x v="0"/>
    <x v="4"/>
    <x v="9"/>
    <n v="1800937.96"/>
  </r>
  <r>
    <x v="240"/>
    <x v="0"/>
    <x v="0"/>
    <x v="4"/>
    <x v="10"/>
    <n v="438399.51"/>
  </r>
  <r>
    <x v="240"/>
    <x v="0"/>
    <x v="0"/>
    <x v="4"/>
    <x v="11"/>
    <n v="15666.19"/>
  </r>
  <r>
    <x v="240"/>
    <x v="0"/>
    <x v="0"/>
    <x v="4"/>
    <x v="12"/>
    <n v="7143.19"/>
  </r>
  <r>
    <x v="240"/>
    <x v="0"/>
    <x v="0"/>
    <x v="4"/>
    <x v="13"/>
    <n v="51562.5"/>
  </r>
  <r>
    <x v="240"/>
    <x v="0"/>
    <x v="0"/>
    <x v="4"/>
    <x v="14"/>
    <n v="90244.46"/>
  </r>
  <r>
    <x v="240"/>
    <x v="0"/>
    <x v="0"/>
    <x v="4"/>
    <x v="15"/>
    <n v="1657744.16"/>
  </r>
  <r>
    <x v="240"/>
    <x v="0"/>
    <x v="0"/>
    <x v="4"/>
    <x v="16"/>
    <n v="1207240.08"/>
  </r>
  <r>
    <x v="240"/>
    <x v="0"/>
    <x v="0"/>
    <x v="4"/>
    <x v="17"/>
    <n v="99563.34"/>
  </r>
  <r>
    <x v="240"/>
    <x v="0"/>
    <x v="0"/>
    <x v="4"/>
    <x v="56"/>
    <n v="20062.560000000001"/>
  </r>
  <r>
    <x v="240"/>
    <x v="0"/>
    <x v="0"/>
    <x v="5"/>
    <x v="18"/>
    <n v="879372.28"/>
  </r>
  <r>
    <x v="240"/>
    <x v="0"/>
    <x v="0"/>
    <x v="5"/>
    <x v="19"/>
    <n v="99380.96"/>
  </r>
  <r>
    <x v="240"/>
    <x v="0"/>
    <x v="0"/>
    <x v="5"/>
    <x v="20"/>
    <n v="290861.90000000002"/>
  </r>
  <r>
    <x v="240"/>
    <x v="0"/>
    <x v="0"/>
    <x v="5"/>
    <x v="21"/>
    <n v="302661.77"/>
  </r>
  <r>
    <x v="240"/>
    <x v="0"/>
    <x v="0"/>
    <x v="5"/>
    <x v="22"/>
    <n v="279326.03000000003"/>
  </r>
  <r>
    <x v="240"/>
    <x v="0"/>
    <x v="0"/>
    <x v="6"/>
    <x v="24"/>
    <n v="4044.59"/>
  </r>
  <r>
    <x v="240"/>
    <x v="0"/>
    <x v="0"/>
    <x v="6"/>
    <x v="26"/>
    <n v="48835.11"/>
  </r>
  <r>
    <x v="240"/>
    <x v="0"/>
    <x v="0"/>
    <x v="6"/>
    <x v="27"/>
    <n v="572468.55000000005"/>
  </r>
  <r>
    <x v="240"/>
    <x v="0"/>
    <x v="0"/>
    <x v="6"/>
    <x v="28"/>
    <n v="9669.07"/>
  </r>
  <r>
    <x v="240"/>
    <x v="0"/>
    <x v="0"/>
    <x v="6"/>
    <x v="29"/>
    <n v="26881.95"/>
  </r>
  <r>
    <x v="240"/>
    <x v="0"/>
    <x v="0"/>
    <x v="6"/>
    <x v="30"/>
    <n v="40605.43"/>
  </r>
  <r>
    <x v="240"/>
    <x v="0"/>
    <x v="0"/>
    <x v="6"/>
    <x v="32"/>
    <n v="9497.77"/>
  </r>
  <r>
    <x v="240"/>
    <x v="0"/>
    <x v="0"/>
    <x v="6"/>
    <x v="33"/>
    <n v="30279.43"/>
  </r>
  <r>
    <x v="240"/>
    <x v="0"/>
    <x v="0"/>
    <x v="6"/>
    <x v="34"/>
    <n v="83090.98"/>
  </r>
  <r>
    <x v="240"/>
    <x v="0"/>
    <x v="0"/>
    <x v="6"/>
    <x v="35"/>
    <n v="129707.23"/>
  </r>
  <r>
    <x v="240"/>
    <x v="0"/>
    <x v="0"/>
    <x v="6"/>
    <x v="59"/>
    <n v="16271.92"/>
  </r>
  <r>
    <x v="240"/>
    <x v="0"/>
    <x v="0"/>
    <x v="6"/>
    <x v="68"/>
    <n v="591.55999999999995"/>
  </r>
  <r>
    <x v="240"/>
    <x v="0"/>
    <x v="0"/>
    <x v="6"/>
    <x v="51"/>
    <n v="702.65"/>
  </r>
  <r>
    <x v="240"/>
    <x v="0"/>
    <x v="0"/>
    <x v="6"/>
    <x v="67"/>
    <n v="17463.14"/>
  </r>
  <r>
    <x v="240"/>
    <x v="0"/>
    <x v="0"/>
    <x v="6"/>
    <x v="37"/>
    <n v="328168.78000000003"/>
  </r>
  <r>
    <x v="240"/>
    <x v="0"/>
    <x v="0"/>
    <x v="6"/>
    <x v="38"/>
    <n v="261197.92"/>
  </r>
  <r>
    <x v="240"/>
    <x v="0"/>
    <x v="0"/>
    <x v="6"/>
    <x v="39"/>
    <n v="2114.5100000000002"/>
  </r>
  <r>
    <x v="240"/>
    <x v="0"/>
    <x v="0"/>
    <x v="6"/>
    <x v="40"/>
    <n v="48600.52"/>
  </r>
  <r>
    <x v="240"/>
    <x v="0"/>
    <x v="0"/>
    <x v="6"/>
    <x v="41"/>
    <n v="705291.44"/>
  </r>
  <r>
    <x v="240"/>
    <x v="0"/>
    <x v="0"/>
    <x v="6"/>
    <x v="42"/>
    <n v="226223.29"/>
  </r>
  <r>
    <x v="240"/>
    <x v="0"/>
    <x v="0"/>
    <x v="6"/>
    <x v="53"/>
    <n v="115804.58"/>
  </r>
  <r>
    <x v="240"/>
    <x v="0"/>
    <x v="0"/>
    <x v="6"/>
    <x v="43"/>
    <n v="19618.88"/>
  </r>
  <r>
    <x v="240"/>
    <x v="0"/>
    <x v="0"/>
    <x v="6"/>
    <x v="44"/>
    <n v="117853.9"/>
  </r>
  <r>
    <x v="240"/>
    <x v="0"/>
    <x v="0"/>
    <x v="6"/>
    <x v="60"/>
    <n v="93737.49"/>
  </r>
  <r>
    <x v="240"/>
    <x v="0"/>
    <x v="0"/>
    <x v="6"/>
    <x v="45"/>
    <n v="275758.28000000003"/>
  </r>
  <r>
    <x v="240"/>
    <x v="0"/>
    <x v="0"/>
    <x v="6"/>
    <x v="71"/>
    <n v="4835.92"/>
  </r>
  <r>
    <x v="240"/>
    <x v="0"/>
    <x v="0"/>
    <x v="6"/>
    <x v="46"/>
    <n v="21614.93"/>
  </r>
  <r>
    <x v="240"/>
    <x v="0"/>
    <x v="0"/>
    <x v="7"/>
    <x v="43"/>
    <n v="47283.839999999997"/>
  </r>
  <r>
    <x v="240"/>
    <x v="0"/>
    <x v="0"/>
    <x v="8"/>
    <x v="48"/>
    <n v="14236.77"/>
  </r>
  <r>
    <x v="240"/>
    <x v="0"/>
    <x v="1"/>
    <x v="0"/>
    <x v="0"/>
    <n v="211328.52"/>
  </r>
  <r>
    <x v="240"/>
    <x v="0"/>
    <x v="1"/>
    <x v="2"/>
    <x v="1"/>
    <n v="707548.57"/>
  </r>
  <r>
    <x v="240"/>
    <x v="0"/>
    <x v="1"/>
    <x v="2"/>
    <x v="2"/>
    <n v="157719.48000000001"/>
  </r>
  <r>
    <x v="240"/>
    <x v="0"/>
    <x v="1"/>
    <x v="2"/>
    <x v="3"/>
    <n v="77353.27"/>
  </r>
  <r>
    <x v="240"/>
    <x v="0"/>
    <x v="1"/>
    <x v="2"/>
    <x v="4"/>
    <n v="195096"/>
  </r>
  <r>
    <x v="240"/>
    <x v="0"/>
    <x v="1"/>
    <x v="2"/>
    <x v="5"/>
    <n v="232507.96"/>
  </r>
  <r>
    <x v="240"/>
    <x v="0"/>
    <x v="1"/>
    <x v="3"/>
    <x v="1"/>
    <n v="861404.91"/>
  </r>
  <r>
    <x v="240"/>
    <x v="0"/>
    <x v="1"/>
    <x v="3"/>
    <x v="2"/>
    <n v="81094.179999999993"/>
  </r>
  <r>
    <x v="240"/>
    <x v="0"/>
    <x v="1"/>
    <x v="3"/>
    <x v="3"/>
    <n v="18258.37"/>
  </r>
  <r>
    <x v="240"/>
    <x v="0"/>
    <x v="1"/>
    <x v="3"/>
    <x v="4"/>
    <n v="340742.89"/>
  </r>
  <r>
    <x v="240"/>
    <x v="0"/>
    <x v="1"/>
    <x v="3"/>
    <x v="5"/>
    <n v="16130.74"/>
  </r>
  <r>
    <x v="240"/>
    <x v="0"/>
    <x v="1"/>
    <x v="4"/>
    <x v="6"/>
    <n v="2388.31"/>
  </r>
  <r>
    <x v="240"/>
    <x v="0"/>
    <x v="1"/>
    <x v="4"/>
    <x v="55"/>
    <n v="2460.27"/>
  </r>
  <r>
    <x v="240"/>
    <x v="0"/>
    <x v="1"/>
    <x v="4"/>
    <x v="7"/>
    <n v="100627.04"/>
  </r>
  <r>
    <x v="240"/>
    <x v="0"/>
    <x v="1"/>
    <x v="4"/>
    <x v="8"/>
    <n v="98111.34"/>
  </r>
  <r>
    <x v="240"/>
    <x v="0"/>
    <x v="1"/>
    <x v="4"/>
    <x v="9"/>
    <n v="163973.92000000001"/>
  </r>
  <r>
    <x v="240"/>
    <x v="0"/>
    <x v="1"/>
    <x v="4"/>
    <x v="10"/>
    <n v="149648.91"/>
  </r>
  <r>
    <x v="240"/>
    <x v="0"/>
    <x v="1"/>
    <x v="4"/>
    <x v="11"/>
    <n v="1824.56"/>
  </r>
  <r>
    <x v="240"/>
    <x v="0"/>
    <x v="1"/>
    <x v="4"/>
    <x v="12"/>
    <n v="2292.7600000000002"/>
  </r>
  <r>
    <x v="240"/>
    <x v="0"/>
    <x v="1"/>
    <x v="4"/>
    <x v="13"/>
    <n v="4145.62"/>
  </r>
  <r>
    <x v="240"/>
    <x v="0"/>
    <x v="1"/>
    <x v="4"/>
    <x v="14"/>
    <n v="26192.95"/>
  </r>
  <r>
    <x v="240"/>
    <x v="0"/>
    <x v="1"/>
    <x v="4"/>
    <x v="15"/>
    <n v="116749.01"/>
  </r>
  <r>
    <x v="240"/>
    <x v="0"/>
    <x v="1"/>
    <x v="4"/>
    <x v="16"/>
    <n v="243504.74"/>
  </r>
  <r>
    <x v="240"/>
    <x v="0"/>
    <x v="1"/>
    <x v="4"/>
    <x v="17"/>
    <n v="1328.12"/>
  </r>
  <r>
    <x v="240"/>
    <x v="0"/>
    <x v="1"/>
    <x v="4"/>
    <x v="56"/>
    <n v="2476.02"/>
  </r>
  <r>
    <x v="240"/>
    <x v="0"/>
    <x v="1"/>
    <x v="5"/>
    <x v="18"/>
    <n v="66594.44"/>
  </r>
  <r>
    <x v="240"/>
    <x v="0"/>
    <x v="1"/>
    <x v="5"/>
    <x v="19"/>
    <n v="141.46"/>
  </r>
  <r>
    <x v="240"/>
    <x v="0"/>
    <x v="1"/>
    <x v="5"/>
    <x v="22"/>
    <n v="1249.51"/>
  </r>
  <r>
    <x v="240"/>
    <x v="0"/>
    <x v="1"/>
    <x v="6"/>
    <x v="26"/>
    <n v="700"/>
  </r>
  <r>
    <x v="240"/>
    <x v="0"/>
    <x v="1"/>
    <x v="6"/>
    <x v="30"/>
    <n v="25217.01"/>
  </r>
  <r>
    <x v="240"/>
    <x v="0"/>
    <x v="1"/>
    <x v="6"/>
    <x v="34"/>
    <n v="110927.36"/>
  </r>
  <r>
    <x v="240"/>
    <x v="0"/>
    <x v="1"/>
    <x v="6"/>
    <x v="35"/>
    <n v="1463.24"/>
  </r>
  <r>
    <x v="240"/>
    <x v="0"/>
    <x v="1"/>
    <x v="6"/>
    <x v="38"/>
    <n v="165.56"/>
  </r>
  <r>
    <x v="240"/>
    <x v="0"/>
    <x v="1"/>
    <x v="6"/>
    <x v="40"/>
    <n v="214.44"/>
  </r>
  <r>
    <x v="240"/>
    <x v="0"/>
    <x v="1"/>
    <x v="6"/>
    <x v="43"/>
    <n v="240"/>
  </r>
  <r>
    <x v="240"/>
    <x v="0"/>
    <x v="1"/>
    <x v="6"/>
    <x v="46"/>
    <n v="4950.6000000000004"/>
  </r>
  <r>
    <x v="240"/>
    <x v="0"/>
    <x v="1"/>
    <x v="7"/>
    <x v="43"/>
    <n v="27161.82"/>
  </r>
  <r>
    <x v="241"/>
    <x v="0"/>
    <x v="0"/>
    <x v="0"/>
    <x v="0"/>
    <n v="185936.34"/>
  </r>
  <r>
    <x v="241"/>
    <x v="0"/>
    <x v="0"/>
    <x v="1"/>
    <x v="0"/>
    <n v="-185936.34"/>
  </r>
  <r>
    <x v="241"/>
    <x v="0"/>
    <x v="0"/>
    <x v="2"/>
    <x v="1"/>
    <n v="6895695.9299999997"/>
  </r>
  <r>
    <x v="241"/>
    <x v="0"/>
    <x v="0"/>
    <x v="2"/>
    <x v="2"/>
    <n v="89902.09"/>
  </r>
  <r>
    <x v="241"/>
    <x v="0"/>
    <x v="0"/>
    <x v="2"/>
    <x v="3"/>
    <n v="157557.07999999999"/>
  </r>
  <r>
    <x v="241"/>
    <x v="0"/>
    <x v="0"/>
    <x v="2"/>
    <x v="4"/>
    <n v="80395.06"/>
  </r>
  <r>
    <x v="241"/>
    <x v="0"/>
    <x v="0"/>
    <x v="2"/>
    <x v="5"/>
    <n v="111733.38"/>
  </r>
  <r>
    <x v="241"/>
    <x v="0"/>
    <x v="0"/>
    <x v="2"/>
    <x v="54"/>
    <n v="48535"/>
  </r>
  <r>
    <x v="241"/>
    <x v="0"/>
    <x v="0"/>
    <x v="3"/>
    <x v="1"/>
    <n v="2024674.55"/>
  </r>
  <r>
    <x v="241"/>
    <x v="0"/>
    <x v="0"/>
    <x v="3"/>
    <x v="2"/>
    <n v="51289.52"/>
  </r>
  <r>
    <x v="241"/>
    <x v="0"/>
    <x v="0"/>
    <x v="3"/>
    <x v="3"/>
    <n v="33350.339999999997"/>
  </r>
  <r>
    <x v="241"/>
    <x v="0"/>
    <x v="0"/>
    <x v="3"/>
    <x v="5"/>
    <n v="17883.349999999999"/>
  </r>
  <r>
    <x v="241"/>
    <x v="0"/>
    <x v="0"/>
    <x v="4"/>
    <x v="6"/>
    <n v="574.65"/>
  </r>
  <r>
    <x v="241"/>
    <x v="0"/>
    <x v="0"/>
    <x v="4"/>
    <x v="55"/>
    <n v="600.33000000000004"/>
  </r>
  <r>
    <x v="241"/>
    <x v="0"/>
    <x v="0"/>
    <x v="4"/>
    <x v="7"/>
    <n v="546537.88"/>
  </r>
  <r>
    <x v="241"/>
    <x v="0"/>
    <x v="0"/>
    <x v="4"/>
    <x v="8"/>
    <n v="158005.17000000001"/>
  </r>
  <r>
    <x v="241"/>
    <x v="0"/>
    <x v="0"/>
    <x v="4"/>
    <x v="9"/>
    <n v="1101482.8799999999"/>
  </r>
  <r>
    <x v="241"/>
    <x v="0"/>
    <x v="0"/>
    <x v="4"/>
    <x v="10"/>
    <n v="271361.2"/>
  </r>
  <r>
    <x v="241"/>
    <x v="0"/>
    <x v="0"/>
    <x v="4"/>
    <x v="11"/>
    <n v="17279.95"/>
  </r>
  <r>
    <x v="241"/>
    <x v="0"/>
    <x v="0"/>
    <x v="4"/>
    <x v="12"/>
    <n v="5673.66"/>
  </r>
  <r>
    <x v="241"/>
    <x v="0"/>
    <x v="0"/>
    <x v="4"/>
    <x v="13"/>
    <n v="34794.31"/>
  </r>
  <r>
    <x v="241"/>
    <x v="0"/>
    <x v="0"/>
    <x v="4"/>
    <x v="14"/>
    <n v="40446.839999999997"/>
  </r>
  <r>
    <x v="241"/>
    <x v="0"/>
    <x v="0"/>
    <x v="4"/>
    <x v="15"/>
    <n v="1065507.8400000001"/>
  </r>
  <r>
    <x v="241"/>
    <x v="0"/>
    <x v="0"/>
    <x v="4"/>
    <x v="16"/>
    <n v="709063.81"/>
  </r>
  <r>
    <x v="241"/>
    <x v="0"/>
    <x v="0"/>
    <x v="4"/>
    <x v="17"/>
    <n v="58156.800000000003"/>
  </r>
  <r>
    <x v="241"/>
    <x v="0"/>
    <x v="0"/>
    <x v="5"/>
    <x v="18"/>
    <n v="366102.39"/>
  </r>
  <r>
    <x v="241"/>
    <x v="0"/>
    <x v="0"/>
    <x v="5"/>
    <x v="19"/>
    <n v="8477.3700000000008"/>
  </r>
  <r>
    <x v="241"/>
    <x v="0"/>
    <x v="0"/>
    <x v="5"/>
    <x v="20"/>
    <n v="39378.160000000003"/>
  </r>
  <r>
    <x v="241"/>
    <x v="0"/>
    <x v="0"/>
    <x v="5"/>
    <x v="21"/>
    <n v="99844.69"/>
  </r>
  <r>
    <x v="241"/>
    <x v="0"/>
    <x v="0"/>
    <x v="5"/>
    <x v="22"/>
    <n v="111067.15"/>
  </r>
  <r>
    <x v="241"/>
    <x v="0"/>
    <x v="0"/>
    <x v="6"/>
    <x v="23"/>
    <n v="58518.62"/>
  </r>
  <r>
    <x v="241"/>
    <x v="0"/>
    <x v="0"/>
    <x v="6"/>
    <x v="25"/>
    <n v="134735.10999999999"/>
  </r>
  <r>
    <x v="241"/>
    <x v="0"/>
    <x v="0"/>
    <x v="6"/>
    <x v="26"/>
    <n v="5926.3"/>
  </r>
  <r>
    <x v="241"/>
    <x v="0"/>
    <x v="0"/>
    <x v="6"/>
    <x v="27"/>
    <n v="60549.75"/>
  </r>
  <r>
    <x v="241"/>
    <x v="0"/>
    <x v="0"/>
    <x v="6"/>
    <x v="28"/>
    <n v="1479.8"/>
  </r>
  <r>
    <x v="241"/>
    <x v="0"/>
    <x v="0"/>
    <x v="6"/>
    <x v="29"/>
    <n v="25448.62"/>
  </r>
  <r>
    <x v="241"/>
    <x v="0"/>
    <x v="0"/>
    <x v="6"/>
    <x v="50"/>
    <n v="125"/>
  </r>
  <r>
    <x v="241"/>
    <x v="0"/>
    <x v="0"/>
    <x v="6"/>
    <x v="30"/>
    <n v="7525.61"/>
  </r>
  <r>
    <x v="241"/>
    <x v="0"/>
    <x v="0"/>
    <x v="6"/>
    <x v="33"/>
    <n v="29497.97"/>
  </r>
  <r>
    <x v="241"/>
    <x v="0"/>
    <x v="0"/>
    <x v="6"/>
    <x v="34"/>
    <n v="37816.46"/>
  </r>
  <r>
    <x v="241"/>
    <x v="0"/>
    <x v="0"/>
    <x v="6"/>
    <x v="35"/>
    <n v="43876.09"/>
  </r>
  <r>
    <x v="241"/>
    <x v="0"/>
    <x v="0"/>
    <x v="6"/>
    <x v="36"/>
    <n v="27959.93"/>
  </r>
  <r>
    <x v="241"/>
    <x v="0"/>
    <x v="0"/>
    <x v="6"/>
    <x v="59"/>
    <n v="43097.9"/>
  </r>
  <r>
    <x v="241"/>
    <x v="0"/>
    <x v="0"/>
    <x v="6"/>
    <x v="51"/>
    <n v="5337.34"/>
  </r>
  <r>
    <x v="241"/>
    <x v="0"/>
    <x v="0"/>
    <x v="6"/>
    <x v="67"/>
    <n v="1605251.26"/>
  </r>
  <r>
    <x v="241"/>
    <x v="0"/>
    <x v="0"/>
    <x v="6"/>
    <x v="37"/>
    <n v="209386.44"/>
  </r>
  <r>
    <x v="241"/>
    <x v="0"/>
    <x v="0"/>
    <x v="6"/>
    <x v="38"/>
    <n v="162695.73000000001"/>
  </r>
  <r>
    <x v="241"/>
    <x v="0"/>
    <x v="0"/>
    <x v="6"/>
    <x v="39"/>
    <n v="1394"/>
  </r>
  <r>
    <x v="241"/>
    <x v="0"/>
    <x v="0"/>
    <x v="6"/>
    <x v="40"/>
    <n v="374.45"/>
  </r>
  <r>
    <x v="241"/>
    <x v="0"/>
    <x v="0"/>
    <x v="6"/>
    <x v="41"/>
    <n v="330517.57"/>
  </r>
  <r>
    <x v="241"/>
    <x v="0"/>
    <x v="0"/>
    <x v="6"/>
    <x v="42"/>
    <n v="36359.53"/>
  </r>
  <r>
    <x v="241"/>
    <x v="0"/>
    <x v="0"/>
    <x v="6"/>
    <x v="53"/>
    <n v="278526.07"/>
  </r>
  <r>
    <x v="241"/>
    <x v="0"/>
    <x v="0"/>
    <x v="6"/>
    <x v="43"/>
    <n v="24175.87"/>
  </r>
  <r>
    <x v="241"/>
    <x v="0"/>
    <x v="0"/>
    <x v="6"/>
    <x v="44"/>
    <n v="74210.820000000007"/>
  </r>
  <r>
    <x v="241"/>
    <x v="0"/>
    <x v="0"/>
    <x v="6"/>
    <x v="60"/>
    <n v="76788.100000000006"/>
  </r>
  <r>
    <x v="241"/>
    <x v="0"/>
    <x v="0"/>
    <x v="6"/>
    <x v="45"/>
    <n v="226286.99"/>
  </r>
  <r>
    <x v="241"/>
    <x v="0"/>
    <x v="0"/>
    <x v="6"/>
    <x v="46"/>
    <n v="16829.86"/>
  </r>
  <r>
    <x v="241"/>
    <x v="0"/>
    <x v="0"/>
    <x v="7"/>
    <x v="43"/>
    <n v="21294.27"/>
  </r>
  <r>
    <x v="241"/>
    <x v="0"/>
    <x v="0"/>
    <x v="8"/>
    <x v="62"/>
    <n v="27243.63"/>
  </r>
  <r>
    <x v="241"/>
    <x v="0"/>
    <x v="1"/>
    <x v="2"/>
    <x v="1"/>
    <n v="542363.86"/>
  </r>
  <r>
    <x v="241"/>
    <x v="0"/>
    <x v="1"/>
    <x v="2"/>
    <x v="2"/>
    <n v="8963.76"/>
  </r>
  <r>
    <x v="241"/>
    <x v="0"/>
    <x v="1"/>
    <x v="2"/>
    <x v="3"/>
    <n v="135702.74"/>
  </r>
  <r>
    <x v="241"/>
    <x v="0"/>
    <x v="1"/>
    <x v="2"/>
    <x v="4"/>
    <n v="67239.95"/>
  </r>
  <r>
    <x v="241"/>
    <x v="0"/>
    <x v="1"/>
    <x v="2"/>
    <x v="5"/>
    <n v="14.33"/>
  </r>
  <r>
    <x v="241"/>
    <x v="0"/>
    <x v="1"/>
    <x v="3"/>
    <x v="1"/>
    <n v="711600"/>
  </r>
  <r>
    <x v="241"/>
    <x v="0"/>
    <x v="1"/>
    <x v="3"/>
    <x v="2"/>
    <n v="60622.77"/>
  </r>
  <r>
    <x v="241"/>
    <x v="0"/>
    <x v="1"/>
    <x v="3"/>
    <x v="3"/>
    <n v="24932.26"/>
  </r>
  <r>
    <x v="241"/>
    <x v="0"/>
    <x v="1"/>
    <x v="3"/>
    <x v="4"/>
    <n v="227104.75"/>
  </r>
  <r>
    <x v="241"/>
    <x v="0"/>
    <x v="1"/>
    <x v="3"/>
    <x v="5"/>
    <n v="1282.44"/>
  </r>
  <r>
    <x v="241"/>
    <x v="0"/>
    <x v="1"/>
    <x v="4"/>
    <x v="6"/>
    <n v="226.65"/>
  </r>
  <r>
    <x v="241"/>
    <x v="0"/>
    <x v="1"/>
    <x v="4"/>
    <x v="55"/>
    <n v="56.67"/>
  </r>
  <r>
    <x v="241"/>
    <x v="0"/>
    <x v="1"/>
    <x v="4"/>
    <x v="7"/>
    <n v="56078.95"/>
  </r>
  <r>
    <x v="241"/>
    <x v="0"/>
    <x v="1"/>
    <x v="4"/>
    <x v="8"/>
    <n v="77198.070000000007"/>
  </r>
  <r>
    <x v="241"/>
    <x v="0"/>
    <x v="1"/>
    <x v="4"/>
    <x v="9"/>
    <n v="113292.4"/>
  </r>
  <r>
    <x v="241"/>
    <x v="0"/>
    <x v="1"/>
    <x v="4"/>
    <x v="10"/>
    <n v="116737.14"/>
  </r>
  <r>
    <x v="241"/>
    <x v="0"/>
    <x v="1"/>
    <x v="4"/>
    <x v="11"/>
    <n v="1634.02"/>
  </r>
  <r>
    <x v="241"/>
    <x v="0"/>
    <x v="1"/>
    <x v="4"/>
    <x v="12"/>
    <n v="2746.24"/>
  </r>
  <r>
    <x v="241"/>
    <x v="0"/>
    <x v="1"/>
    <x v="4"/>
    <x v="13"/>
    <n v="2348.88"/>
  </r>
  <r>
    <x v="241"/>
    <x v="0"/>
    <x v="1"/>
    <x v="4"/>
    <x v="14"/>
    <n v="22720.51"/>
  </r>
  <r>
    <x v="241"/>
    <x v="0"/>
    <x v="1"/>
    <x v="4"/>
    <x v="15"/>
    <n v="65049.85"/>
  </r>
  <r>
    <x v="241"/>
    <x v="0"/>
    <x v="1"/>
    <x v="4"/>
    <x v="16"/>
    <n v="223660.53"/>
  </r>
  <r>
    <x v="241"/>
    <x v="0"/>
    <x v="1"/>
    <x v="4"/>
    <x v="17"/>
    <n v="2371.1999999999998"/>
  </r>
  <r>
    <x v="241"/>
    <x v="0"/>
    <x v="1"/>
    <x v="5"/>
    <x v="18"/>
    <n v="132500.54999999999"/>
  </r>
  <r>
    <x v="241"/>
    <x v="0"/>
    <x v="1"/>
    <x v="5"/>
    <x v="19"/>
    <n v="614.46"/>
  </r>
  <r>
    <x v="241"/>
    <x v="0"/>
    <x v="1"/>
    <x v="5"/>
    <x v="21"/>
    <n v="52.29"/>
  </r>
  <r>
    <x v="241"/>
    <x v="0"/>
    <x v="1"/>
    <x v="5"/>
    <x v="22"/>
    <n v="5443.26"/>
  </r>
  <r>
    <x v="241"/>
    <x v="0"/>
    <x v="1"/>
    <x v="6"/>
    <x v="23"/>
    <n v="313.75"/>
  </r>
  <r>
    <x v="241"/>
    <x v="0"/>
    <x v="1"/>
    <x v="6"/>
    <x v="24"/>
    <n v="4605.3100000000004"/>
  </r>
  <r>
    <x v="241"/>
    <x v="0"/>
    <x v="1"/>
    <x v="6"/>
    <x v="27"/>
    <n v="19047.09"/>
  </r>
  <r>
    <x v="241"/>
    <x v="0"/>
    <x v="1"/>
    <x v="6"/>
    <x v="30"/>
    <n v="2000"/>
  </r>
  <r>
    <x v="241"/>
    <x v="0"/>
    <x v="1"/>
    <x v="6"/>
    <x v="36"/>
    <n v="5853.64"/>
  </r>
  <r>
    <x v="241"/>
    <x v="0"/>
    <x v="1"/>
    <x v="6"/>
    <x v="58"/>
    <n v="15760"/>
  </r>
  <r>
    <x v="241"/>
    <x v="0"/>
    <x v="1"/>
    <x v="6"/>
    <x v="59"/>
    <n v="1508.26"/>
  </r>
  <r>
    <x v="241"/>
    <x v="0"/>
    <x v="1"/>
    <x v="6"/>
    <x v="51"/>
    <n v="24522.49"/>
  </r>
  <r>
    <x v="241"/>
    <x v="0"/>
    <x v="1"/>
    <x v="6"/>
    <x v="67"/>
    <n v="25309.68"/>
  </r>
  <r>
    <x v="241"/>
    <x v="0"/>
    <x v="1"/>
    <x v="6"/>
    <x v="38"/>
    <n v="1310"/>
  </r>
  <r>
    <x v="241"/>
    <x v="0"/>
    <x v="1"/>
    <x v="6"/>
    <x v="43"/>
    <n v="4325.68"/>
  </r>
  <r>
    <x v="241"/>
    <x v="0"/>
    <x v="1"/>
    <x v="6"/>
    <x v="46"/>
    <n v="550.37"/>
  </r>
  <r>
    <x v="241"/>
    <x v="0"/>
    <x v="1"/>
    <x v="7"/>
    <x v="43"/>
    <n v="7570.18"/>
  </r>
  <r>
    <x v="241"/>
    <x v="0"/>
    <x v="1"/>
    <x v="8"/>
    <x v="62"/>
    <n v="23178.78"/>
  </r>
  <r>
    <x v="241"/>
    <x v="0"/>
    <x v="1"/>
    <x v="8"/>
    <x v="63"/>
    <n v="34044.25"/>
  </r>
  <r>
    <x v="242"/>
    <x v="0"/>
    <x v="0"/>
    <x v="2"/>
    <x v="1"/>
    <n v="2087772.19"/>
  </r>
  <r>
    <x v="242"/>
    <x v="0"/>
    <x v="0"/>
    <x v="2"/>
    <x v="2"/>
    <n v="12392.09"/>
  </r>
  <r>
    <x v="242"/>
    <x v="0"/>
    <x v="0"/>
    <x v="2"/>
    <x v="4"/>
    <n v="7450"/>
  </r>
  <r>
    <x v="242"/>
    <x v="0"/>
    <x v="0"/>
    <x v="2"/>
    <x v="5"/>
    <n v="12157.5"/>
  </r>
  <r>
    <x v="242"/>
    <x v="0"/>
    <x v="0"/>
    <x v="2"/>
    <x v="54"/>
    <n v="5505"/>
  </r>
  <r>
    <x v="242"/>
    <x v="0"/>
    <x v="0"/>
    <x v="3"/>
    <x v="1"/>
    <n v="605002.18999999994"/>
  </r>
  <r>
    <x v="242"/>
    <x v="0"/>
    <x v="0"/>
    <x v="3"/>
    <x v="2"/>
    <n v="-263.08"/>
  </r>
  <r>
    <x v="242"/>
    <x v="0"/>
    <x v="0"/>
    <x v="3"/>
    <x v="3"/>
    <n v="2515.6"/>
  </r>
  <r>
    <x v="242"/>
    <x v="0"/>
    <x v="0"/>
    <x v="3"/>
    <x v="4"/>
    <n v="6183.75"/>
  </r>
  <r>
    <x v="242"/>
    <x v="0"/>
    <x v="0"/>
    <x v="3"/>
    <x v="5"/>
    <n v="480"/>
  </r>
  <r>
    <x v="242"/>
    <x v="0"/>
    <x v="0"/>
    <x v="4"/>
    <x v="6"/>
    <n v="3147.64"/>
  </r>
  <r>
    <x v="242"/>
    <x v="0"/>
    <x v="0"/>
    <x v="4"/>
    <x v="55"/>
    <n v="242.18"/>
  </r>
  <r>
    <x v="242"/>
    <x v="0"/>
    <x v="0"/>
    <x v="4"/>
    <x v="7"/>
    <n v="159540.66"/>
  </r>
  <r>
    <x v="242"/>
    <x v="0"/>
    <x v="0"/>
    <x v="4"/>
    <x v="8"/>
    <n v="45590.68"/>
  </r>
  <r>
    <x v="242"/>
    <x v="0"/>
    <x v="0"/>
    <x v="4"/>
    <x v="9"/>
    <n v="320094.96000000002"/>
  </r>
  <r>
    <x v="242"/>
    <x v="0"/>
    <x v="0"/>
    <x v="4"/>
    <x v="10"/>
    <n v="79403.33"/>
  </r>
  <r>
    <x v="242"/>
    <x v="0"/>
    <x v="0"/>
    <x v="4"/>
    <x v="11"/>
    <n v="9377.43"/>
  </r>
  <r>
    <x v="242"/>
    <x v="0"/>
    <x v="0"/>
    <x v="4"/>
    <x v="12"/>
    <n v="2872.95"/>
  </r>
  <r>
    <x v="242"/>
    <x v="0"/>
    <x v="0"/>
    <x v="4"/>
    <x v="13"/>
    <n v="13248.86"/>
  </r>
  <r>
    <x v="242"/>
    <x v="0"/>
    <x v="0"/>
    <x v="4"/>
    <x v="14"/>
    <n v="11056.1"/>
  </r>
  <r>
    <x v="242"/>
    <x v="0"/>
    <x v="0"/>
    <x v="4"/>
    <x v="15"/>
    <n v="351013.97"/>
  </r>
  <r>
    <x v="242"/>
    <x v="0"/>
    <x v="0"/>
    <x v="4"/>
    <x v="16"/>
    <n v="206708.92"/>
  </r>
  <r>
    <x v="242"/>
    <x v="0"/>
    <x v="0"/>
    <x v="5"/>
    <x v="18"/>
    <n v="258349.28"/>
  </r>
  <r>
    <x v="242"/>
    <x v="0"/>
    <x v="0"/>
    <x v="5"/>
    <x v="20"/>
    <n v="92569.85"/>
  </r>
  <r>
    <x v="242"/>
    <x v="0"/>
    <x v="0"/>
    <x v="5"/>
    <x v="21"/>
    <n v="6299.05"/>
  </r>
  <r>
    <x v="242"/>
    <x v="0"/>
    <x v="0"/>
    <x v="5"/>
    <x v="22"/>
    <n v="26831"/>
  </r>
  <r>
    <x v="242"/>
    <x v="0"/>
    <x v="0"/>
    <x v="6"/>
    <x v="23"/>
    <n v="95284.05"/>
  </r>
  <r>
    <x v="242"/>
    <x v="0"/>
    <x v="0"/>
    <x v="6"/>
    <x v="25"/>
    <n v="74255.28"/>
  </r>
  <r>
    <x v="242"/>
    <x v="0"/>
    <x v="0"/>
    <x v="6"/>
    <x v="26"/>
    <n v="8232.82"/>
  </r>
  <r>
    <x v="242"/>
    <x v="0"/>
    <x v="0"/>
    <x v="6"/>
    <x v="27"/>
    <n v="42123.74"/>
  </r>
  <r>
    <x v="242"/>
    <x v="0"/>
    <x v="0"/>
    <x v="6"/>
    <x v="30"/>
    <n v="6504.6"/>
  </r>
  <r>
    <x v="242"/>
    <x v="0"/>
    <x v="0"/>
    <x v="6"/>
    <x v="32"/>
    <n v="11519.35"/>
  </r>
  <r>
    <x v="242"/>
    <x v="0"/>
    <x v="0"/>
    <x v="6"/>
    <x v="33"/>
    <n v="7885.5"/>
  </r>
  <r>
    <x v="242"/>
    <x v="0"/>
    <x v="0"/>
    <x v="6"/>
    <x v="34"/>
    <n v="59513.37"/>
  </r>
  <r>
    <x v="242"/>
    <x v="0"/>
    <x v="0"/>
    <x v="6"/>
    <x v="35"/>
    <n v="12179.61"/>
  </r>
  <r>
    <x v="242"/>
    <x v="0"/>
    <x v="0"/>
    <x v="6"/>
    <x v="58"/>
    <n v="185063"/>
  </r>
  <r>
    <x v="242"/>
    <x v="0"/>
    <x v="0"/>
    <x v="6"/>
    <x v="68"/>
    <n v="21685.439999999999"/>
  </r>
  <r>
    <x v="242"/>
    <x v="0"/>
    <x v="0"/>
    <x v="6"/>
    <x v="51"/>
    <n v="27352"/>
  </r>
  <r>
    <x v="242"/>
    <x v="0"/>
    <x v="0"/>
    <x v="6"/>
    <x v="67"/>
    <n v="263292.32"/>
  </r>
  <r>
    <x v="242"/>
    <x v="0"/>
    <x v="0"/>
    <x v="6"/>
    <x v="37"/>
    <n v="40023.620000000003"/>
  </r>
  <r>
    <x v="242"/>
    <x v="0"/>
    <x v="0"/>
    <x v="6"/>
    <x v="38"/>
    <n v="60034.39"/>
  </r>
  <r>
    <x v="242"/>
    <x v="0"/>
    <x v="0"/>
    <x v="6"/>
    <x v="39"/>
    <n v="867.25"/>
  </r>
  <r>
    <x v="242"/>
    <x v="0"/>
    <x v="0"/>
    <x v="6"/>
    <x v="40"/>
    <n v="16392.55"/>
  </r>
  <r>
    <x v="242"/>
    <x v="0"/>
    <x v="0"/>
    <x v="6"/>
    <x v="43"/>
    <n v="485"/>
  </r>
  <r>
    <x v="242"/>
    <x v="0"/>
    <x v="0"/>
    <x v="6"/>
    <x v="44"/>
    <n v="204415.18"/>
  </r>
  <r>
    <x v="242"/>
    <x v="0"/>
    <x v="0"/>
    <x v="6"/>
    <x v="60"/>
    <n v="15263.1"/>
  </r>
  <r>
    <x v="242"/>
    <x v="0"/>
    <x v="0"/>
    <x v="6"/>
    <x v="45"/>
    <n v="22432.47"/>
  </r>
  <r>
    <x v="242"/>
    <x v="0"/>
    <x v="0"/>
    <x v="6"/>
    <x v="46"/>
    <n v="-7931.98"/>
  </r>
  <r>
    <x v="242"/>
    <x v="0"/>
    <x v="0"/>
    <x v="6"/>
    <x v="77"/>
    <n v="2580"/>
  </r>
  <r>
    <x v="242"/>
    <x v="0"/>
    <x v="0"/>
    <x v="7"/>
    <x v="43"/>
    <n v="8175.7"/>
  </r>
  <r>
    <x v="242"/>
    <x v="0"/>
    <x v="1"/>
    <x v="2"/>
    <x v="1"/>
    <n v="14150.09"/>
  </r>
  <r>
    <x v="242"/>
    <x v="0"/>
    <x v="1"/>
    <x v="4"/>
    <x v="7"/>
    <n v="1075.75"/>
  </r>
  <r>
    <x v="242"/>
    <x v="0"/>
    <x v="1"/>
    <x v="4"/>
    <x v="9"/>
    <n v="2194.6799999999998"/>
  </r>
  <r>
    <x v="242"/>
    <x v="0"/>
    <x v="1"/>
    <x v="4"/>
    <x v="11"/>
    <n v="44.92"/>
  </r>
  <r>
    <x v="242"/>
    <x v="0"/>
    <x v="1"/>
    <x v="4"/>
    <x v="13"/>
    <n v="66.819999999999993"/>
  </r>
  <r>
    <x v="242"/>
    <x v="0"/>
    <x v="1"/>
    <x v="4"/>
    <x v="15"/>
    <n v="1056"/>
  </r>
  <r>
    <x v="242"/>
    <x v="0"/>
    <x v="1"/>
    <x v="5"/>
    <x v="18"/>
    <n v="61192.84"/>
  </r>
  <r>
    <x v="242"/>
    <x v="0"/>
    <x v="1"/>
    <x v="5"/>
    <x v="21"/>
    <n v="3024.89"/>
  </r>
  <r>
    <x v="242"/>
    <x v="0"/>
    <x v="1"/>
    <x v="6"/>
    <x v="26"/>
    <n v="2164.5100000000002"/>
  </r>
  <r>
    <x v="242"/>
    <x v="0"/>
    <x v="1"/>
    <x v="6"/>
    <x v="33"/>
    <n v="2185.1"/>
  </r>
  <r>
    <x v="242"/>
    <x v="0"/>
    <x v="1"/>
    <x v="6"/>
    <x v="58"/>
    <n v="42134.78"/>
  </r>
  <r>
    <x v="242"/>
    <x v="0"/>
    <x v="1"/>
    <x v="8"/>
    <x v="72"/>
    <n v="4431193.5"/>
  </r>
  <r>
    <x v="243"/>
    <x v="0"/>
    <x v="0"/>
    <x v="2"/>
    <x v="1"/>
    <n v="2322579.35"/>
  </r>
  <r>
    <x v="243"/>
    <x v="0"/>
    <x v="0"/>
    <x v="2"/>
    <x v="2"/>
    <n v="80772.12"/>
  </r>
  <r>
    <x v="243"/>
    <x v="0"/>
    <x v="0"/>
    <x v="2"/>
    <x v="4"/>
    <n v="6000"/>
  </r>
  <r>
    <x v="243"/>
    <x v="0"/>
    <x v="0"/>
    <x v="3"/>
    <x v="1"/>
    <n v="920757.58"/>
  </r>
  <r>
    <x v="243"/>
    <x v="0"/>
    <x v="0"/>
    <x v="3"/>
    <x v="2"/>
    <n v="19785.75"/>
  </r>
  <r>
    <x v="243"/>
    <x v="0"/>
    <x v="0"/>
    <x v="4"/>
    <x v="7"/>
    <n v="181947.19"/>
  </r>
  <r>
    <x v="243"/>
    <x v="0"/>
    <x v="0"/>
    <x v="4"/>
    <x v="8"/>
    <n v="70545.55"/>
  </r>
  <r>
    <x v="243"/>
    <x v="0"/>
    <x v="0"/>
    <x v="4"/>
    <x v="9"/>
    <n v="361999.46"/>
  </r>
  <r>
    <x v="243"/>
    <x v="0"/>
    <x v="0"/>
    <x v="4"/>
    <x v="10"/>
    <n v="113042.47"/>
  </r>
  <r>
    <x v="243"/>
    <x v="0"/>
    <x v="0"/>
    <x v="4"/>
    <x v="11"/>
    <n v="5378.46"/>
  </r>
  <r>
    <x v="243"/>
    <x v="0"/>
    <x v="0"/>
    <x v="4"/>
    <x v="12"/>
    <n v="2253"/>
  </r>
  <r>
    <x v="243"/>
    <x v="0"/>
    <x v="0"/>
    <x v="4"/>
    <x v="13"/>
    <n v="11887.45"/>
  </r>
  <r>
    <x v="243"/>
    <x v="0"/>
    <x v="0"/>
    <x v="4"/>
    <x v="14"/>
    <n v="10962.1"/>
  </r>
  <r>
    <x v="243"/>
    <x v="0"/>
    <x v="0"/>
    <x v="4"/>
    <x v="15"/>
    <n v="391333.35"/>
  </r>
  <r>
    <x v="243"/>
    <x v="0"/>
    <x v="0"/>
    <x v="4"/>
    <x v="16"/>
    <n v="188861.65"/>
  </r>
  <r>
    <x v="243"/>
    <x v="0"/>
    <x v="0"/>
    <x v="4"/>
    <x v="17"/>
    <n v="3510.46"/>
  </r>
  <r>
    <x v="243"/>
    <x v="0"/>
    <x v="0"/>
    <x v="4"/>
    <x v="56"/>
    <n v="1379.81"/>
  </r>
  <r>
    <x v="243"/>
    <x v="0"/>
    <x v="0"/>
    <x v="5"/>
    <x v="18"/>
    <n v="108433.19"/>
  </r>
  <r>
    <x v="243"/>
    <x v="0"/>
    <x v="0"/>
    <x v="5"/>
    <x v="19"/>
    <n v="249.24"/>
  </r>
  <r>
    <x v="243"/>
    <x v="0"/>
    <x v="0"/>
    <x v="5"/>
    <x v="20"/>
    <n v="106235.62"/>
  </r>
  <r>
    <x v="243"/>
    <x v="0"/>
    <x v="0"/>
    <x v="5"/>
    <x v="21"/>
    <n v="47705.8"/>
  </r>
  <r>
    <x v="243"/>
    <x v="0"/>
    <x v="0"/>
    <x v="5"/>
    <x v="22"/>
    <n v="25344.09"/>
  </r>
  <r>
    <x v="243"/>
    <x v="0"/>
    <x v="0"/>
    <x v="6"/>
    <x v="23"/>
    <n v="81314.97"/>
  </r>
  <r>
    <x v="243"/>
    <x v="0"/>
    <x v="0"/>
    <x v="6"/>
    <x v="25"/>
    <n v="2960.25"/>
  </r>
  <r>
    <x v="243"/>
    <x v="0"/>
    <x v="0"/>
    <x v="6"/>
    <x v="26"/>
    <n v="49059.58"/>
  </r>
  <r>
    <x v="243"/>
    <x v="0"/>
    <x v="0"/>
    <x v="6"/>
    <x v="27"/>
    <n v="320920.15000000002"/>
  </r>
  <r>
    <x v="243"/>
    <x v="0"/>
    <x v="0"/>
    <x v="6"/>
    <x v="28"/>
    <n v="10436.5"/>
  </r>
  <r>
    <x v="243"/>
    <x v="0"/>
    <x v="0"/>
    <x v="6"/>
    <x v="29"/>
    <n v="13992.05"/>
  </r>
  <r>
    <x v="243"/>
    <x v="0"/>
    <x v="0"/>
    <x v="6"/>
    <x v="30"/>
    <n v="379.52"/>
  </r>
  <r>
    <x v="243"/>
    <x v="0"/>
    <x v="0"/>
    <x v="6"/>
    <x v="32"/>
    <n v="7154.74"/>
  </r>
  <r>
    <x v="243"/>
    <x v="0"/>
    <x v="0"/>
    <x v="6"/>
    <x v="34"/>
    <n v="754"/>
  </r>
  <r>
    <x v="243"/>
    <x v="0"/>
    <x v="0"/>
    <x v="6"/>
    <x v="35"/>
    <n v="4313.4799999999996"/>
  </r>
  <r>
    <x v="243"/>
    <x v="0"/>
    <x v="0"/>
    <x v="6"/>
    <x v="36"/>
    <n v="4146.29"/>
  </r>
  <r>
    <x v="243"/>
    <x v="0"/>
    <x v="0"/>
    <x v="6"/>
    <x v="58"/>
    <n v="189231.26"/>
  </r>
  <r>
    <x v="243"/>
    <x v="0"/>
    <x v="0"/>
    <x v="6"/>
    <x v="59"/>
    <n v="12495.2"/>
  </r>
  <r>
    <x v="243"/>
    <x v="0"/>
    <x v="0"/>
    <x v="6"/>
    <x v="68"/>
    <n v="63930.21"/>
  </r>
  <r>
    <x v="243"/>
    <x v="0"/>
    <x v="0"/>
    <x v="6"/>
    <x v="51"/>
    <n v="12309.02"/>
  </r>
  <r>
    <x v="243"/>
    <x v="0"/>
    <x v="0"/>
    <x v="6"/>
    <x v="66"/>
    <n v="1177.5"/>
  </r>
  <r>
    <x v="243"/>
    <x v="0"/>
    <x v="0"/>
    <x v="6"/>
    <x v="52"/>
    <n v="199534.94"/>
  </r>
  <r>
    <x v="243"/>
    <x v="0"/>
    <x v="0"/>
    <x v="6"/>
    <x v="67"/>
    <n v="402552.62"/>
  </r>
  <r>
    <x v="243"/>
    <x v="0"/>
    <x v="0"/>
    <x v="6"/>
    <x v="37"/>
    <n v="43973.17"/>
  </r>
  <r>
    <x v="243"/>
    <x v="0"/>
    <x v="0"/>
    <x v="6"/>
    <x v="38"/>
    <n v="35165.08"/>
  </r>
  <r>
    <x v="243"/>
    <x v="0"/>
    <x v="0"/>
    <x v="6"/>
    <x v="39"/>
    <n v="898.29"/>
  </r>
  <r>
    <x v="243"/>
    <x v="0"/>
    <x v="0"/>
    <x v="6"/>
    <x v="40"/>
    <n v="3289.59"/>
  </r>
  <r>
    <x v="243"/>
    <x v="0"/>
    <x v="0"/>
    <x v="6"/>
    <x v="41"/>
    <n v="138063.31"/>
  </r>
  <r>
    <x v="243"/>
    <x v="0"/>
    <x v="0"/>
    <x v="6"/>
    <x v="43"/>
    <n v="7016.62"/>
  </r>
  <r>
    <x v="243"/>
    <x v="0"/>
    <x v="0"/>
    <x v="6"/>
    <x v="44"/>
    <n v="81601.850000000006"/>
  </r>
  <r>
    <x v="243"/>
    <x v="0"/>
    <x v="0"/>
    <x v="6"/>
    <x v="60"/>
    <n v="20924.61"/>
  </r>
  <r>
    <x v="243"/>
    <x v="0"/>
    <x v="0"/>
    <x v="6"/>
    <x v="45"/>
    <n v="37127.33"/>
  </r>
  <r>
    <x v="243"/>
    <x v="0"/>
    <x v="0"/>
    <x v="6"/>
    <x v="46"/>
    <n v="5678.8"/>
  </r>
  <r>
    <x v="243"/>
    <x v="0"/>
    <x v="0"/>
    <x v="6"/>
    <x v="78"/>
    <n v="109278"/>
  </r>
  <r>
    <x v="243"/>
    <x v="0"/>
    <x v="0"/>
    <x v="6"/>
    <x v="79"/>
    <n v="5515"/>
  </r>
  <r>
    <x v="243"/>
    <x v="0"/>
    <x v="0"/>
    <x v="7"/>
    <x v="43"/>
    <n v="5290.34"/>
  </r>
  <r>
    <x v="243"/>
    <x v="0"/>
    <x v="0"/>
    <x v="8"/>
    <x v="47"/>
    <n v="30888.83"/>
  </r>
  <r>
    <x v="243"/>
    <x v="0"/>
    <x v="1"/>
    <x v="2"/>
    <x v="4"/>
    <n v="21299.25"/>
  </r>
  <r>
    <x v="243"/>
    <x v="0"/>
    <x v="1"/>
    <x v="3"/>
    <x v="4"/>
    <n v="3620"/>
  </r>
  <r>
    <x v="243"/>
    <x v="0"/>
    <x v="1"/>
    <x v="4"/>
    <x v="7"/>
    <n v="1627.03"/>
  </r>
  <r>
    <x v="243"/>
    <x v="0"/>
    <x v="1"/>
    <x v="4"/>
    <x v="8"/>
    <n v="272.05"/>
  </r>
  <r>
    <x v="243"/>
    <x v="0"/>
    <x v="1"/>
    <x v="4"/>
    <x v="9"/>
    <n v="2749.69"/>
  </r>
  <r>
    <x v="243"/>
    <x v="0"/>
    <x v="1"/>
    <x v="4"/>
    <x v="10"/>
    <n v="511.96"/>
  </r>
  <r>
    <x v="243"/>
    <x v="0"/>
    <x v="1"/>
    <x v="4"/>
    <x v="11"/>
    <n v="50.81"/>
  </r>
  <r>
    <x v="243"/>
    <x v="0"/>
    <x v="1"/>
    <x v="4"/>
    <x v="12"/>
    <n v="9.0500000000000007"/>
  </r>
  <r>
    <x v="243"/>
    <x v="0"/>
    <x v="1"/>
    <x v="4"/>
    <x v="13"/>
    <n v="162.1"/>
  </r>
  <r>
    <x v="243"/>
    <x v="0"/>
    <x v="1"/>
    <x v="4"/>
    <x v="14"/>
    <n v="8.49"/>
  </r>
  <r>
    <x v="243"/>
    <x v="0"/>
    <x v="1"/>
    <x v="4"/>
    <x v="15"/>
    <n v="1886.57"/>
  </r>
  <r>
    <x v="243"/>
    <x v="0"/>
    <x v="1"/>
    <x v="4"/>
    <x v="16"/>
    <n v="865.27"/>
  </r>
  <r>
    <x v="243"/>
    <x v="0"/>
    <x v="1"/>
    <x v="4"/>
    <x v="17"/>
    <n v="31.19"/>
  </r>
  <r>
    <x v="243"/>
    <x v="0"/>
    <x v="1"/>
    <x v="4"/>
    <x v="56"/>
    <n v="5.32"/>
  </r>
  <r>
    <x v="243"/>
    <x v="0"/>
    <x v="1"/>
    <x v="5"/>
    <x v="18"/>
    <n v="27268.04"/>
  </r>
  <r>
    <x v="243"/>
    <x v="0"/>
    <x v="1"/>
    <x v="6"/>
    <x v="27"/>
    <n v="35662.61"/>
  </r>
  <r>
    <x v="243"/>
    <x v="0"/>
    <x v="1"/>
    <x v="6"/>
    <x v="58"/>
    <n v="119064.55"/>
  </r>
  <r>
    <x v="243"/>
    <x v="0"/>
    <x v="1"/>
    <x v="6"/>
    <x v="59"/>
    <n v="3630.79"/>
  </r>
  <r>
    <x v="243"/>
    <x v="0"/>
    <x v="1"/>
    <x v="6"/>
    <x v="67"/>
    <n v="5697"/>
  </r>
  <r>
    <x v="243"/>
    <x v="0"/>
    <x v="1"/>
    <x v="6"/>
    <x v="38"/>
    <n v="3265.4"/>
  </r>
  <r>
    <x v="243"/>
    <x v="0"/>
    <x v="1"/>
    <x v="6"/>
    <x v="43"/>
    <n v="455"/>
  </r>
  <r>
    <x v="243"/>
    <x v="0"/>
    <x v="1"/>
    <x v="6"/>
    <x v="46"/>
    <n v="1029.3800000000001"/>
  </r>
  <r>
    <x v="243"/>
    <x v="0"/>
    <x v="1"/>
    <x v="6"/>
    <x v="78"/>
    <n v="528778"/>
  </r>
  <r>
    <x v="243"/>
    <x v="0"/>
    <x v="1"/>
    <x v="7"/>
    <x v="43"/>
    <n v="353.1"/>
  </r>
  <r>
    <x v="244"/>
    <x v="0"/>
    <x v="0"/>
    <x v="0"/>
    <x v="0"/>
    <n v="12443.39"/>
  </r>
  <r>
    <x v="244"/>
    <x v="0"/>
    <x v="0"/>
    <x v="1"/>
    <x v="0"/>
    <n v="-8253.92"/>
  </r>
  <r>
    <x v="244"/>
    <x v="0"/>
    <x v="0"/>
    <x v="2"/>
    <x v="1"/>
    <n v="309766.23"/>
  </r>
  <r>
    <x v="244"/>
    <x v="0"/>
    <x v="0"/>
    <x v="2"/>
    <x v="2"/>
    <n v="3097.1"/>
  </r>
  <r>
    <x v="244"/>
    <x v="0"/>
    <x v="0"/>
    <x v="2"/>
    <x v="4"/>
    <n v="2145.81"/>
  </r>
  <r>
    <x v="244"/>
    <x v="0"/>
    <x v="0"/>
    <x v="2"/>
    <x v="5"/>
    <n v="250"/>
  </r>
  <r>
    <x v="244"/>
    <x v="0"/>
    <x v="0"/>
    <x v="2"/>
    <x v="54"/>
    <n v="10505"/>
  </r>
  <r>
    <x v="244"/>
    <x v="0"/>
    <x v="0"/>
    <x v="3"/>
    <x v="1"/>
    <n v="125325.57"/>
  </r>
  <r>
    <x v="244"/>
    <x v="0"/>
    <x v="0"/>
    <x v="3"/>
    <x v="2"/>
    <n v="6759.98"/>
  </r>
  <r>
    <x v="244"/>
    <x v="0"/>
    <x v="0"/>
    <x v="4"/>
    <x v="6"/>
    <n v="-61.71"/>
  </r>
  <r>
    <x v="244"/>
    <x v="0"/>
    <x v="0"/>
    <x v="4"/>
    <x v="7"/>
    <n v="24236.38"/>
  </r>
  <r>
    <x v="244"/>
    <x v="0"/>
    <x v="0"/>
    <x v="4"/>
    <x v="8"/>
    <n v="9949.94"/>
  </r>
  <r>
    <x v="244"/>
    <x v="0"/>
    <x v="0"/>
    <x v="4"/>
    <x v="9"/>
    <n v="48376.07"/>
  </r>
  <r>
    <x v="244"/>
    <x v="0"/>
    <x v="0"/>
    <x v="4"/>
    <x v="10"/>
    <n v="13894.75"/>
  </r>
  <r>
    <x v="244"/>
    <x v="0"/>
    <x v="0"/>
    <x v="4"/>
    <x v="11"/>
    <n v="693.91"/>
  </r>
  <r>
    <x v="244"/>
    <x v="0"/>
    <x v="0"/>
    <x v="4"/>
    <x v="12"/>
    <n v="396.25"/>
  </r>
  <r>
    <x v="244"/>
    <x v="0"/>
    <x v="0"/>
    <x v="4"/>
    <x v="13"/>
    <n v="1425.79"/>
  </r>
  <r>
    <x v="244"/>
    <x v="0"/>
    <x v="0"/>
    <x v="4"/>
    <x v="14"/>
    <n v="4734.62"/>
  </r>
  <r>
    <x v="244"/>
    <x v="0"/>
    <x v="0"/>
    <x v="4"/>
    <x v="15"/>
    <n v="48827.5"/>
  </r>
  <r>
    <x v="244"/>
    <x v="0"/>
    <x v="0"/>
    <x v="4"/>
    <x v="16"/>
    <n v="39743.61"/>
  </r>
  <r>
    <x v="244"/>
    <x v="0"/>
    <x v="0"/>
    <x v="4"/>
    <x v="17"/>
    <n v="90.94"/>
  </r>
  <r>
    <x v="244"/>
    <x v="0"/>
    <x v="0"/>
    <x v="4"/>
    <x v="56"/>
    <n v="91.04"/>
  </r>
  <r>
    <x v="244"/>
    <x v="0"/>
    <x v="0"/>
    <x v="5"/>
    <x v="18"/>
    <n v="21913.96"/>
  </r>
  <r>
    <x v="244"/>
    <x v="0"/>
    <x v="0"/>
    <x v="5"/>
    <x v="19"/>
    <n v="8665.44"/>
  </r>
  <r>
    <x v="244"/>
    <x v="0"/>
    <x v="0"/>
    <x v="5"/>
    <x v="20"/>
    <n v="17947.63"/>
  </r>
  <r>
    <x v="244"/>
    <x v="0"/>
    <x v="0"/>
    <x v="5"/>
    <x v="21"/>
    <n v="2067.71"/>
  </r>
  <r>
    <x v="244"/>
    <x v="0"/>
    <x v="0"/>
    <x v="5"/>
    <x v="22"/>
    <n v="8788.43"/>
  </r>
  <r>
    <x v="244"/>
    <x v="0"/>
    <x v="0"/>
    <x v="6"/>
    <x v="23"/>
    <n v="11543.78"/>
  </r>
  <r>
    <x v="244"/>
    <x v="0"/>
    <x v="0"/>
    <x v="6"/>
    <x v="24"/>
    <n v="1345.99"/>
  </r>
  <r>
    <x v="244"/>
    <x v="0"/>
    <x v="0"/>
    <x v="6"/>
    <x v="25"/>
    <n v="19430.93"/>
  </r>
  <r>
    <x v="244"/>
    <x v="0"/>
    <x v="0"/>
    <x v="6"/>
    <x v="26"/>
    <n v="645"/>
  </r>
  <r>
    <x v="244"/>
    <x v="0"/>
    <x v="0"/>
    <x v="6"/>
    <x v="27"/>
    <n v="8458.2999999999993"/>
  </r>
  <r>
    <x v="244"/>
    <x v="0"/>
    <x v="0"/>
    <x v="6"/>
    <x v="28"/>
    <n v="136"/>
  </r>
  <r>
    <x v="244"/>
    <x v="0"/>
    <x v="0"/>
    <x v="6"/>
    <x v="30"/>
    <n v="170.07"/>
  </r>
  <r>
    <x v="244"/>
    <x v="0"/>
    <x v="0"/>
    <x v="6"/>
    <x v="32"/>
    <n v="1072.7"/>
  </r>
  <r>
    <x v="244"/>
    <x v="0"/>
    <x v="0"/>
    <x v="6"/>
    <x v="33"/>
    <n v="907.75"/>
  </r>
  <r>
    <x v="244"/>
    <x v="0"/>
    <x v="0"/>
    <x v="6"/>
    <x v="34"/>
    <n v="1189.1600000000001"/>
  </r>
  <r>
    <x v="244"/>
    <x v="0"/>
    <x v="0"/>
    <x v="6"/>
    <x v="35"/>
    <n v="6774.98"/>
  </r>
  <r>
    <x v="244"/>
    <x v="0"/>
    <x v="0"/>
    <x v="6"/>
    <x v="36"/>
    <n v="201.72"/>
  </r>
  <r>
    <x v="244"/>
    <x v="0"/>
    <x v="0"/>
    <x v="6"/>
    <x v="59"/>
    <n v="5"/>
  </r>
  <r>
    <x v="244"/>
    <x v="0"/>
    <x v="0"/>
    <x v="6"/>
    <x v="51"/>
    <n v="413.18"/>
  </r>
  <r>
    <x v="244"/>
    <x v="0"/>
    <x v="0"/>
    <x v="6"/>
    <x v="67"/>
    <n v="1254.3"/>
  </r>
  <r>
    <x v="244"/>
    <x v="0"/>
    <x v="0"/>
    <x v="6"/>
    <x v="37"/>
    <n v="12508.01"/>
  </r>
  <r>
    <x v="244"/>
    <x v="0"/>
    <x v="0"/>
    <x v="6"/>
    <x v="38"/>
    <n v="5971.24"/>
  </r>
  <r>
    <x v="244"/>
    <x v="0"/>
    <x v="0"/>
    <x v="6"/>
    <x v="39"/>
    <n v="501.1"/>
  </r>
  <r>
    <x v="244"/>
    <x v="0"/>
    <x v="0"/>
    <x v="6"/>
    <x v="40"/>
    <n v="4622.29"/>
  </r>
  <r>
    <x v="244"/>
    <x v="0"/>
    <x v="0"/>
    <x v="6"/>
    <x v="43"/>
    <n v="757"/>
  </r>
  <r>
    <x v="244"/>
    <x v="0"/>
    <x v="0"/>
    <x v="6"/>
    <x v="44"/>
    <n v="23374.83"/>
  </r>
  <r>
    <x v="244"/>
    <x v="0"/>
    <x v="0"/>
    <x v="6"/>
    <x v="45"/>
    <n v="21575.3"/>
  </r>
  <r>
    <x v="244"/>
    <x v="0"/>
    <x v="0"/>
    <x v="6"/>
    <x v="46"/>
    <n v="1500.8"/>
  </r>
  <r>
    <x v="244"/>
    <x v="0"/>
    <x v="0"/>
    <x v="7"/>
    <x v="43"/>
    <n v="4111.32"/>
  </r>
  <r>
    <x v="244"/>
    <x v="0"/>
    <x v="1"/>
    <x v="0"/>
    <x v="0"/>
    <n v="137.86000000000001"/>
  </r>
  <r>
    <x v="244"/>
    <x v="0"/>
    <x v="1"/>
    <x v="1"/>
    <x v="0"/>
    <n v="-4327.33"/>
  </r>
  <r>
    <x v="244"/>
    <x v="0"/>
    <x v="1"/>
    <x v="2"/>
    <x v="1"/>
    <n v="24928.43"/>
  </r>
  <r>
    <x v="244"/>
    <x v="0"/>
    <x v="1"/>
    <x v="3"/>
    <x v="1"/>
    <n v="3133"/>
  </r>
  <r>
    <x v="244"/>
    <x v="0"/>
    <x v="1"/>
    <x v="4"/>
    <x v="7"/>
    <n v="1794.21"/>
  </r>
  <r>
    <x v="244"/>
    <x v="0"/>
    <x v="1"/>
    <x v="4"/>
    <x v="8"/>
    <n v="232.31"/>
  </r>
  <r>
    <x v="244"/>
    <x v="0"/>
    <x v="1"/>
    <x v="4"/>
    <x v="9"/>
    <n v="3668.63"/>
  </r>
  <r>
    <x v="244"/>
    <x v="0"/>
    <x v="1"/>
    <x v="4"/>
    <x v="10"/>
    <n v="328.83"/>
  </r>
  <r>
    <x v="244"/>
    <x v="0"/>
    <x v="1"/>
    <x v="4"/>
    <x v="11"/>
    <n v="70.2"/>
  </r>
  <r>
    <x v="244"/>
    <x v="0"/>
    <x v="1"/>
    <x v="4"/>
    <x v="12"/>
    <n v="9.17"/>
  </r>
  <r>
    <x v="244"/>
    <x v="0"/>
    <x v="1"/>
    <x v="4"/>
    <x v="13"/>
    <n v="149"/>
  </r>
  <r>
    <x v="244"/>
    <x v="0"/>
    <x v="1"/>
    <x v="4"/>
    <x v="14"/>
    <n v="30.82"/>
  </r>
  <r>
    <x v="244"/>
    <x v="0"/>
    <x v="1"/>
    <x v="4"/>
    <x v="15"/>
    <n v="4805.68"/>
  </r>
  <r>
    <x v="244"/>
    <x v="0"/>
    <x v="1"/>
    <x v="4"/>
    <x v="16"/>
    <n v="2156.4699999999998"/>
  </r>
  <r>
    <x v="244"/>
    <x v="0"/>
    <x v="1"/>
    <x v="4"/>
    <x v="17"/>
    <n v="10.039999999999999"/>
  </r>
  <r>
    <x v="244"/>
    <x v="0"/>
    <x v="1"/>
    <x v="4"/>
    <x v="56"/>
    <n v="15.24"/>
  </r>
  <r>
    <x v="244"/>
    <x v="0"/>
    <x v="1"/>
    <x v="5"/>
    <x v="18"/>
    <n v="2847.42"/>
  </r>
  <r>
    <x v="244"/>
    <x v="0"/>
    <x v="1"/>
    <x v="5"/>
    <x v="20"/>
    <n v="4060.29"/>
  </r>
  <r>
    <x v="244"/>
    <x v="0"/>
    <x v="1"/>
    <x v="5"/>
    <x v="21"/>
    <n v="92.47"/>
  </r>
  <r>
    <x v="244"/>
    <x v="0"/>
    <x v="1"/>
    <x v="5"/>
    <x v="22"/>
    <n v="5368.16"/>
  </r>
  <r>
    <x v="244"/>
    <x v="0"/>
    <x v="1"/>
    <x v="6"/>
    <x v="38"/>
    <n v="166.29"/>
  </r>
  <r>
    <x v="244"/>
    <x v="0"/>
    <x v="1"/>
    <x v="6"/>
    <x v="44"/>
    <n v="40356.57"/>
  </r>
  <r>
    <x v="245"/>
    <x v="0"/>
    <x v="0"/>
    <x v="0"/>
    <x v="0"/>
    <n v="10934.5"/>
  </r>
  <r>
    <x v="245"/>
    <x v="0"/>
    <x v="0"/>
    <x v="1"/>
    <x v="0"/>
    <n v="-225842.04"/>
  </r>
  <r>
    <x v="245"/>
    <x v="0"/>
    <x v="0"/>
    <x v="2"/>
    <x v="1"/>
    <n v="3325041.07"/>
  </r>
  <r>
    <x v="245"/>
    <x v="0"/>
    <x v="0"/>
    <x v="2"/>
    <x v="2"/>
    <n v="73299.23"/>
  </r>
  <r>
    <x v="245"/>
    <x v="0"/>
    <x v="0"/>
    <x v="2"/>
    <x v="3"/>
    <n v="62453.36"/>
  </r>
  <r>
    <x v="245"/>
    <x v="0"/>
    <x v="0"/>
    <x v="2"/>
    <x v="4"/>
    <n v="47328.37"/>
  </r>
  <r>
    <x v="245"/>
    <x v="0"/>
    <x v="0"/>
    <x v="2"/>
    <x v="5"/>
    <n v="28543.48"/>
  </r>
  <r>
    <x v="245"/>
    <x v="0"/>
    <x v="0"/>
    <x v="2"/>
    <x v="54"/>
    <n v="26153"/>
  </r>
  <r>
    <x v="245"/>
    <x v="0"/>
    <x v="0"/>
    <x v="3"/>
    <x v="1"/>
    <n v="1632089.18"/>
  </r>
  <r>
    <x v="245"/>
    <x v="0"/>
    <x v="0"/>
    <x v="3"/>
    <x v="2"/>
    <n v="97231.5"/>
  </r>
  <r>
    <x v="245"/>
    <x v="0"/>
    <x v="0"/>
    <x v="3"/>
    <x v="3"/>
    <n v="26353.81"/>
  </r>
  <r>
    <x v="245"/>
    <x v="0"/>
    <x v="0"/>
    <x v="3"/>
    <x v="5"/>
    <n v="4316.25"/>
  </r>
  <r>
    <x v="245"/>
    <x v="0"/>
    <x v="0"/>
    <x v="4"/>
    <x v="6"/>
    <n v="2584.59"/>
  </r>
  <r>
    <x v="245"/>
    <x v="0"/>
    <x v="0"/>
    <x v="4"/>
    <x v="7"/>
    <n v="264612.44"/>
  </r>
  <r>
    <x v="245"/>
    <x v="0"/>
    <x v="0"/>
    <x v="4"/>
    <x v="8"/>
    <n v="130268.05"/>
  </r>
  <r>
    <x v="245"/>
    <x v="0"/>
    <x v="0"/>
    <x v="4"/>
    <x v="9"/>
    <n v="537292.51"/>
  </r>
  <r>
    <x v="245"/>
    <x v="0"/>
    <x v="0"/>
    <x v="4"/>
    <x v="10"/>
    <n v="212912.01"/>
  </r>
  <r>
    <x v="245"/>
    <x v="0"/>
    <x v="0"/>
    <x v="4"/>
    <x v="11"/>
    <n v="18640.04"/>
  </r>
  <r>
    <x v="245"/>
    <x v="0"/>
    <x v="0"/>
    <x v="4"/>
    <x v="12"/>
    <n v="5822"/>
  </r>
  <r>
    <x v="245"/>
    <x v="0"/>
    <x v="0"/>
    <x v="4"/>
    <x v="13"/>
    <n v="16155.48"/>
  </r>
  <r>
    <x v="245"/>
    <x v="0"/>
    <x v="0"/>
    <x v="4"/>
    <x v="14"/>
    <n v="39076.36"/>
  </r>
  <r>
    <x v="245"/>
    <x v="0"/>
    <x v="0"/>
    <x v="4"/>
    <x v="15"/>
    <n v="529387.99"/>
  </r>
  <r>
    <x v="245"/>
    <x v="0"/>
    <x v="0"/>
    <x v="4"/>
    <x v="16"/>
    <n v="563572.53"/>
  </r>
  <r>
    <x v="245"/>
    <x v="0"/>
    <x v="0"/>
    <x v="5"/>
    <x v="18"/>
    <n v="309288.37"/>
  </r>
  <r>
    <x v="245"/>
    <x v="0"/>
    <x v="0"/>
    <x v="5"/>
    <x v="19"/>
    <n v="53088.84"/>
  </r>
  <r>
    <x v="245"/>
    <x v="0"/>
    <x v="0"/>
    <x v="5"/>
    <x v="20"/>
    <n v="161510.10999999999"/>
  </r>
  <r>
    <x v="245"/>
    <x v="0"/>
    <x v="0"/>
    <x v="5"/>
    <x v="21"/>
    <n v="92622.06"/>
  </r>
  <r>
    <x v="245"/>
    <x v="0"/>
    <x v="0"/>
    <x v="5"/>
    <x v="22"/>
    <n v="208383.23"/>
  </r>
  <r>
    <x v="245"/>
    <x v="0"/>
    <x v="0"/>
    <x v="6"/>
    <x v="24"/>
    <n v="16425.599999999999"/>
  </r>
  <r>
    <x v="245"/>
    <x v="0"/>
    <x v="0"/>
    <x v="6"/>
    <x v="57"/>
    <n v="55067.5"/>
  </r>
  <r>
    <x v="245"/>
    <x v="0"/>
    <x v="0"/>
    <x v="6"/>
    <x v="26"/>
    <n v="48198.03"/>
  </r>
  <r>
    <x v="245"/>
    <x v="0"/>
    <x v="0"/>
    <x v="6"/>
    <x v="27"/>
    <n v="45944.39"/>
  </r>
  <r>
    <x v="245"/>
    <x v="0"/>
    <x v="0"/>
    <x v="6"/>
    <x v="28"/>
    <n v="21325"/>
  </r>
  <r>
    <x v="245"/>
    <x v="0"/>
    <x v="0"/>
    <x v="6"/>
    <x v="29"/>
    <n v="26337.29"/>
  </r>
  <r>
    <x v="245"/>
    <x v="0"/>
    <x v="0"/>
    <x v="6"/>
    <x v="30"/>
    <n v="16048.24"/>
  </r>
  <r>
    <x v="245"/>
    <x v="0"/>
    <x v="0"/>
    <x v="6"/>
    <x v="31"/>
    <n v="46540.97"/>
  </r>
  <r>
    <x v="245"/>
    <x v="0"/>
    <x v="0"/>
    <x v="6"/>
    <x v="32"/>
    <n v="6313.15"/>
  </r>
  <r>
    <x v="245"/>
    <x v="0"/>
    <x v="0"/>
    <x v="6"/>
    <x v="33"/>
    <n v="22515.82"/>
  </r>
  <r>
    <x v="245"/>
    <x v="0"/>
    <x v="0"/>
    <x v="6"/>
    <x v="34"/>
    <n v="23447.35"/>
  </r>
  <r>
    <x v="245"/>
    <x v="0"/>
    <x v="0"/>
    <x v="6"/>
    <x v="35"/>
    <n v="4835.97"/>
  </r>
  <r>
    <x v="245"/>
    <x v="0"/>
    <x v="0"/>
    <x v="6"/>
    <x v="36"/>
    <n v="305.58"/>
  </r>
  <r>
    <x v="245"/>
    <x v="0"/>
    <x v="0"/>
    <x v="6"/>
    <x v="58"/>
    <n v="30"/>
  </r>
  <r>
    <x v="245"/>
    <x v="0"/>
    <x v="0"/>
    <x v="6"/>
    <x v="59"/>
    <n v="9070.08"/>
  </r>
  <r>
    <x v="245"/>
    <x v="0"/>
    <x v="0"/>
    <x v="6"/>
    <x v="37"/>
    <n v="123754.44"/>
  </r>
  <r>
    <x v="245"/>
    <x v="0"/>
    <x v="0"/>
    <x v="6"/>
    <x v="38"/>
    <n v="26849.08"/>
  </r>
  <r>
    <x v="245"/>
    <x v="0"/>
    <x v="0"/>
    <x v="6"/>
    <x v="39"/>
    <n v="442"/>
  </r>
  <r>
    <x v="245"/>
    <x v="0"/>
    <x v="0"/>
    <x v="6"/>
    <x v="40"/>
    <n v="888.62"/>
  </r>
  <r>
    <x v="245"/>
    <x v="0"/>
    <x v="0"/>
    <x v="6"/>
    <x v="41"/>
    <n v="170369.95"/>
  </r>
  <r>
    <x v="245"/>
    <x v="0"/>
    <x v="0"/>
    <x v="6"/>
    <x v="42"/>
    <n v="21003.06"/>
  </r>
  <r>
    <x v="245"/>
    <x v="0"/>
    <x v="0"/>
    <x v="6"/>
    <x v="43"/>
    <n v="1389"/>
  </r>
  <r>
    <x v="245"/>
    <x v="0"/>
    <x v="0"/>
    <x v="6"/>
    <x v="60"/>
    <n v="55149.51"/>
  </r>
  <r>
    <x v="245"/>
    <x v="0"/>
    <x v="0"/>
    <x v="6"/>
    <x v="45"/>
    <n v="100498.42"/>
  </r>
  <r>
    <x v="245"/>
    <x v="0"/>
    <x v="0"/>
    <x v="6"/>
    <x v="46"/>
    <n v="13801.96"/>
  </r>
  <r>
    <x v="245"/>
    <x v="0"/>
    <x v="0"/>
    <x v="6"/>
    <x v="78"/>
    <n v="7766.05"/>
  </r>
  <r>
    <x v="245"/>
    <x v="0"/>
    <x v="0"/>
    <x v="7"/>
    <x v="43"/>
    <n v="8327.17"/>
  </r>
  <r>
    <x v="245"/>
    <x v="0"/>
    <x v="0"/>
    <x v="8"/>
    <x v="61"/>
    <n v="72777.34"/>
  </r>
  <r>
    <x v="245"/>
    <x v="0"/>
    <x v="0"/>
    <x v="8"/>
    <x v="48"/>
    <n v="7711.19"/>
  </r>
  <r>
    <x v="245"/>
    <x v="0"/>
    <x v="1"/>
    <x v="0"/>
    <x v="0"/>
    <n v="214907.54"/>
  </r>
  <r>
    <x v="245"/>
    <x v="0"/>
    <x v="1"/>
    <x v="2"/>
    <x v="1"/>
    <n v="542203.09"/>
  </r>
  <r>
    <x v="245"/>
    <x v="0"/>
    <x v="1"/>
    <x v="2"/>
    <x v="2"/>
    <n v="8268.18"/>
  </r>
  <r>
    <x v="245"/>
    <x v="0"/>
    <x v="1"/>
    <x v="2"/>
    <x v="3"/>
    <n v="13724.5"/>
  </r>
  <r>
    <x v="245"/>
    <x v="0"/>
    <x v="1"/>
    <x v="2"/>
    <x v="4"/>
    <n v="125790.68"/>
  </r>
  <r>
    <x v="245"/>
    <x v="0"/>
    <x v="1"/>
    <x v="2"/>
    <x v="5"/>
    <n v="4185.42"/>
  </r>
  <r>
    <x v="245"/>
    <x v="0"/>
    <x v="1"/>
    <x v="3"/>
    <x v="1"/>
    <n v="91836.89"/>
  </r>
  <r>
    <x v="245"/>
    <x v="0"/>
    <x v="1"/>
    <x v="3"/>
    <x v="2"/>
    <n v="1788.64"/>
  </r>
  <r>
    <x v="245"/>
    <x v="0"/>
    <x v="1"/>
    <x v="3"/>
    <x v="3"/>
    <n v="23409.93"/>
  </r>
  <r>
    <x v="245"/>
    <x v="0"/>
    <x v="1"/>
    <x v="3"/>
    <x v="4"/>
    <n v="137964"/>
  </r>
  <r>
    <x v="245"/>
    <x v="0"/>
    <x v="1"/>
    <x v="4"/>
    <x v="6"/>
    <n v="460.86"/>
  </r>
  <r>
    <x v="245"/>
    <x v="0"/>
    <x v="1"/>
    <x v="4"/>
    <x v="55"/>
    <n v="3.22"/>
  </r>
  <r>
    <x v="245"/>
    <x v="0"/>
    <x v="1"/>
    <x v="4"/>
    <x v="7"/>
    <n v="52437.05"/>
  </r>
  <r>
    <x v="245"/>
    <x v="0"/>
    <x v="1"/>
    <x v="4"/>
    <x v="8"/>
    <n v="19532.86"/>
  </r>
  <r>
    <x v="245"/>
    <x v="0"/>
    <x v="1"/>
    <x v="4"/>
    <x v="9"/>
    <n v="104240.83"/>
  </r>
  <r>
    <x v="245"/>
    <x v="0"/>
    <x v="1"/>
    <x v="4"/>
    <x v="10"/>
    <n v="25149.91"/>
  </r>
  <r>
    <x v="245"/>
    <x v="0"/>
    <x v="1"/>
    <x v="4"/>
    <x v="69"/>
    <n v="750"/>
  </r>
  <r>
    <x v="245"/>
    <x v="0"/>
    <x v="1"/>
    <x v="4"/>
    <x v="11"/>
    <n v="3648.62"/>
  </r>
  <r>
    <x v="245"/>
    <x v="0"/>
    <x v="1"/>
    <x v="4"/>
    <x v="12"/>
    <n v="849.92"/>
  </r>
  <r>
    <x v="245"/>
    <x v="0"/>
    <x v="1"/>
    <x v="4"/>
    <x v="13"/>
    <n v="2798.89"/>
  </r>
  <r>
    <x v="245"/>
    <x v="0"/>
    <x v="1"/>
    <x v="4"/>
    <x v="14"/>
    <n v="5137.17"/>
  </r>
  <r>
    <x v="245"/>
    <x v="0"/>
    <x v="1"/>
    <x v="4"/>
    <x v="15"/>
    <n v="74331.98"/>
  </r>
  <r>
    <x v="245"/>
    <x v="0"/>
    <x v="1"/>
    <x v="4"/>
    <x v="16"/>
    <n v="12506.94"/>
  </r>
  <r>
    <x v="245"/>
    <x v="0"/>
    <x v="1"/>
    <x v="5"/>
    <x v="18"/>
    <n v="4723.51"/>
  </r>
  <r>
    <x v="245"/>
    <x v="0"/>
    <x v="1"/>
    <x v="6"/>
    <x v="26"/>
    <n v="2240.4"/>
  </r>
  <r>
    <x v="245"/>
    <x v="0"/>
    <x v="1"/>
    <x v="6"/>
    <x v="27"/>
    <n v="184.25"/>
  </r>
  <r>
    <x v="245"/>
    <x v="0"/>
    <x v="1"/>
    <x v="6"/>
    <x v="41"/>
    <n v="15970.48"/>
  </r>
  <r>
    <x v="245"/>
    <x v="0"/>
    <x v="1"/>
    <x v="6"/>
    <x v="43"/>
    <n v="250"/>
  </r>
  <r>
    <x v="245"/>
    <x v="0"/>
    <x v="1"/>
    <x v="6"/>
    <x v="46"/>
    <n v="175"/>
  </r>
  <r>
    <x v="245"/>
    <x v="0"/>
    <x v="1"/>
    <x v="7"/>
    <x v="43"/>
    <n v="9943.5400000000009"/>
  </r>
  <r>
    <x v="246"/>
    <x v="0"/>
    <x v="0"/>
    <x v="0"/>
    <x v="0"/>
    <n v="65460.21"/>
  </r>
  <r>
    <x v="246"/>
    <x v="0"/>
    <x v="0"/>
    <x v="1"/>
    <x v="0"/>
    <n v="-65460.21"/>
  </r>
  <r>
    <x v="246"/>
    <x v="0"/>
    <x v="0"/>
    <x v="2"/>
    <x v="1"/>
    <n v="2444474.09"/>
  </r>
  <r>
    <x v="246"/>
    <x v="0"/>
    <x v="0"/>
    <x v="2"/>
    <x v="2"/>
    <n v="7720"/>
  </r>
  <r>
    <x v="246"/>
    <x v="0"/>
    <x v="0"/>
    <x v="2"/>
    <x v="3"/>
    <n v="44697.98"/>
  </r>
  <r>
    <x v="246"/>
    <x v="0"/>
    <x v="0"/>
    <x v="2"/>
    <x v="4"/>
    <n v="89225.71"/>
  </r>
  <r>
    <x v="246"/>
    <x v="0"/>
    <x v="0"/>
    <x v="3"/>
    <x v="1"/>
    <n v="1051454.99"/>
  </r>
  <r>
    <x v="246"/>
    <x v="0"/>
    <x v="0"/>
    <x v="3"/>
    <x v="2"/>
    <n v="1211.79"/>
  </r>
  <r>
    <x v="246"/>
    <x v="0"/>
    <x v="0"/>
    <x v="3"/>
    <x v="3"/>
    <n v="21584.52"/>
  </r>
  <r>
    <x v="246"/>
    <x v="0"/>
    <x v="0"/>
    <x v="3"/>
    <x v="4"/>
    <n v="40396.379999999997"/>
  </r>
  <r>
    <x v="246"/>
    <x v="0"/>
    <x v="0"/>
    <x v="4"/>
    <x v="6"/>
    <n v="121677.62"/>
  </r>
  <r>
    <x v="246"/>
    <x v="0"/>
    <x v="0"/>
    <x v="4"/>
    <x v="55"/>
    <n v="78580.59"/>
  </r>
  <r>
    <x v="246"/>
    <x v="0"/>
    <x v="0"/>
    <x v="4"/>
    <x v="7"/>
    <n v="70464.11"/>
  </r>
  <r>
    <x v="246"/>
    <x v="0"/>
    <x v="0"/>
    <x v="4"/>
    <x v="8"/>
    <n v="7856.44"/>
  </r>
  <r>
    <x v="246"/>
    <x v="0"/>
    <x v="0"/>
    <x v="4"/>
    <x v="9"/>
    <n v="398686.43"/>
  </r>
  <r>
    <x v="246"/>
    <x v="0"/>
    <x v="0"/>
    <x v="4"/>
    <x v="10"/>
    <n v="144981.91"/>
  </r>
  <r>
    <x v="246"/>
    <x v="0"/>
    <x v="0"/>
    <x v="4"/>
    <x v="11"/>
    <n v="5324.73"/>
  </r>
  <r>
    <x v="246"/>
    <x v="0"/>
    <x v="0"/>
    <x v="4"/>
    <x v="12"/>
    <n v="3130.19"/>
  </r>
  <r>
    <x v="246"/>
    <x v="0"/>
    <x v="0"/>
    <x v="4"/>
    <x v="13"/>
    <n v="8717.35"/>
  </r>
  <r>
    <x v="246"/>
    <x v="0"/>
    <x v="0"/>
    <x v="4"/>
    <x v="14"/>
    <n v="18961.490000000002"/>
  </r>
  <r>
    <x v="246"/>
    <x v="0"/>
    <x v="0"/>
    <x v="4"/>
    <x v="15"/>
    <n v="329678.83"/>
  </r>
  <r>
    <x v="246"/>
    <x v="0"/>
    <x v="0"/>
    <x v="4"/>
    <x v="16"/>
    <n v="345079.59"/>
  </r>
  <r>
    <x v="246"/>
    <x v="0"/>
    <x v="0"/>
    <x v="4"/>
    <x v="56"/>
    <n v="6.69"/>
  </r>
  <r>
    <x v="246"/>
    <x v="0"/>
    <x v="0"/>
    <x v="5"/>
    <x v="18"/>
    <n v="463389.85"/>
  </r>
  <r>
    <x v="246"/>
    <x v="0"/>
    <x v="0"/>
    <x v="5"/>
    <x v="19"/>
    <n v="26571.86"/>
  </r>
  <r>
    <x v="246"/>
    <x v="0"/>
    <x v="0"/>
    <x v="5"/>
    <x v="20"/>
    <n v="159746.57999999999"/>
  </r>
  <r>
    <x v="246"/>
    <x v="0"/>
    <x v="0"/>
    <x v="5"/>
    <x v="22"/>
    <n v="40071.980000000003"/>
  </r>
  <r>
    <x v="246"/>
    <x v="0"/>
    <x v="0"/>
    <x v="6"/>
    <x v="23"/>
    <n v="20532.400000000001"/>
  </r>
  <r>
    <x v="246"/>
    <x v="0"/>
    <x v="0"/>
    <x v="6"/>
    <x v="25"/>
    <n v="92667.07"/>
  </r>
  <r>
    <x v="246"/>
    <x v="0"/>
    <x v="0"/>
    <x v="6"/>
    <x v="26"/>
    <n v="51280.41"/>
  </r>
  <r>
    <x v="246"/>
    <x v="0"/>
    <x v="0"/>
    <x v="6"/>
    <x v="27"/>
    <n v="127133.78"/>
  </r>
  <r>
    <x v="246"/>
    <x v="0"/>
    <x v="0"/>
    <x v="6"/>
    <x v="29"/>
    <n v="23432.53"/>
  </r>
  <r>
    <x v="246"/>
    <x v="0"/>
    <x v="0"/>
    <x v="6"/>
    <x v="30"/>
    <n v="10858.45"/>
  </r>
  <r>
    <x v="246"/>
    <x v="0"/>
    <x v="0"/>
    <x v="6"/>
    <x v="33"/>
    <n v="130.5"/>
  </r>
  <r>
    <x v="246"/>
    <x v="0"/>
    <x v="0"/>
    <x v="6"/>
    <x v="34"/>
    <n v="3569.62"/>
  </r>
  <r>
    <x v="246"/>
    <x v="0"/>
    <x v="0"/>
    <x v="6"/>
    <x v="35"/>
    <n v="35675.67"/>
  </r>
  <r>
    <x v="246"/>
    <x v="0"/>
    <x v="0"/>
    <x v="6"/>
    <x v="36"/>
    <n v="57648.09"/>
  </r>
  <r>
    <x v="246"/>
    <x v="0"/>
    <x v="0"/>
    <x v="6"/>
    <x v="51"/>
    <n v="85300.97"/>
  </r>
  <r>
    <x v="246"/>
    <x v="0"/>
    <x v="0"/>
    <x v="6"/>
    <x v="67"/>
    <n v="202"/>
  </r>
  <r>
    <x v="246"/>
    <x v="0"/>
    <x v="0"/>
    <x v="6"/>
    <x v="37"/>
    <n v="146886.29999999999"/>
  </r>
  <r>
    <x v="246"/>
    <x v="0"/>
    <x v="0"/>
    <x v="6"/>
    <x v="38"/>
    <n v="57455.29"/>
  </r>
  <r>
    <x v="246"/>
    <x v="0"/>
    <x v="0"/>
    <x v="6"/>
    <x v="41"/>
    <n v="24146.04"/>
  </r>
  <r>
    <x v="246"/>
    <x v="0"/>
    <x v="0"/>
    <x v="6"/>
    <x v="42"/>
    <n v="18576.46"/>
  </r>
  <r>
    <x v="246"/>
    <x v="0"/>
    <x v="0"/>
    <x v="6"/>
    <x v="43"/>
    <n v="9977.49"/>
  </r>
  <r>
    <x v="246"/>
    <x v="0"/>
    <x v="0"/>
    <x v="6"/>
    <x v="44"/>
    <n v="101657.05"/>
  </r>
  <r>
    <x v="246"/>
    <x v="0"/>
    <x v="0"/>
    <x v="6"/>
    <x v="76"/>
    <n v="700"/>
  </r>
  <r>
    <x v="246"/>
    <x v="0"/>
    <x v="0"/>
    <x v="6"/>
    <x v="45"/>
    <n v="210637.1"/>
  </r>
  <r>
    <x v="246"/>
    <x v="0"/>
    <x v="0"/>
    <x v="6"/>
    <x v="70"/>
    <n v="134.5"/>
  </r>
  <r>
    <x v="246"/>
    <x v="0"/>
    <x v="0"/>
    <x v="6"/>
    <x v="46"/>
    <n v="36892.129999999997"/>
  </r>
  <r>
    <x v="246"/>
    <x v="0"/>
    <x v="0"/>
    <x v="7"/>
    <x v="43"/>
    <n v="88900.34"/>
  </r>
  <r>
    <x v="246"/>
    <x v="0"/>
    <x v="1"/>
    <x v="2"/>
    <x v="1"/>
    <n v="842051.93"/>
  </r>
  <r>
    <x v="246"/>
    <x v="0"/>
    <x v="1"/>
    <x v="2"/>
    <x v="2"/>
    <n v="23016.25"/>
  </r>
  <r>
    <x v="246"/>
    <x v="0"/>
    <x v="1"/>
    <x v="2"/>
    <x v="3"/>
    <n v="35962.5"/>
  </r>
  <r>
    <x v="246"/>
    <x v="0"/>
    <x v="1"/>
    <x v="2"/>
    <x v="4"/>
    <n v="55875.360000000001"/>
  </r>
  <r>
    <x v="246"/>
    <x v="0"/>
    <x v="1"/>
    <x v="3"/>
    <x v="1"/>
    <n v="375410.45"/>
  </r>
  <r>
    <x v="246"/>
    <x v="0"/>
    <x v="1"/>
    <x v="3"/>
    <x v="2"/>
    <n v="3563.89"/>
  </r>
  <r>
    <x v="246"/>
    <x v="0"/>
    <x v="1"/>
    <x v="3"/>
    <x v="3"/>
    <n v="41012.769999999997"/>
  </r>
  <r>
    <x v="246"/>
    <x v="0"/>
    <x v="1"/>
    <x v="3"/>
    <x v="4"/>
    <n v="118856.24"/>
  </r>
  <r>
    <x v="246"/>
    <x v="0"/>
    <x v="1"/>
    <x v="3"/>
    <x v="5"/>
    <n v="12999.96"/>
  </r>
  <r>
    <x v="246"/>
    <x v="0"/>
    <x v="1"/>
    <x v="4"/>
    <x v="6"/>
    <n v="69784.83"/>
  </r>
  <r>
    <x v="246"/>
    <x v="0"/>
    <x v="1"/>
    <x v="4"/>
    <x v="55"/>
    <n v="41191.269999999997"/>
  </r>
  <r>
    <x v="246"/>
    <x v="0"/>
    <x v="1"/>
    <x v="4"/>
    <x v="7"/>
    <n v="153.06"/>
  </r>
  <r>
    <x v="246"/>
    <x v="0"/>
    <x v="1"/>
    <x v="4"/>
    <x v="8"/>
    <n v="62.49"/>
  </r>
  <r>
    <x v="246"/>
    <x v="0"/>
    <x v="1"/>
    <x v="4"/>
    <x v="9"/>
    <n v="141307.54999999999"/>
  </r>
  <r>
    <x v="246"/>
    <x v="0"/>
    <x v="1"/>
    <x v="4"/>
    <x v="10"/>
    <n v="69785.03"/>
  </r>
  <r>
    <x v="246"/>
    <x v="0"/>
    <x v="1"/>
    <x v="4"/>
    <x v="73"/>
    <n v="33.659999999999997"/>
  </r>
  <r>
    <x v="246"/>
    <x v="0"/>
    <x v="1"/>
    <x v="4"/>
    <x v="11"/>
    <n v="1722.45"/>
  </r>
  <r>
    <x v="246"/>
    <x v="0"/>
    <x v="1"/>
    <x v="4"/>
    <x v="12"/>
    <n v="1266.67"/>
  </r>
  <r>
    <x v="246"/>
    <x v="0"/>
    <x v="1"/>
    <x v="4"/>
    <x v="13"/>
    <n v="3531.56"/>
  </r>
  <r>
    <x v="246"/>
    <x v="0"/>
    <x v="1"/>
    <x v="4"/>
    <x v="14"/>
    <n v="11827.07"/>
  </r>
  <r>
    <x v="246"/>
    <x v="0"/>
    <x v="1"/>
    <x v="4"/>
    <x v="15"/>
    <n v="106463.85"/>
  </r>
  <r>
    <x v="246"/>
    <x v="0"/>
    <x v="1"/>
    <x v="4"/>
    <x v="16"/>
    <n v="112186.08"/>
  </r>
  <r>
    <x v="246"/>
    <x v="0"/>
    <x v="1"/>
    <x v="4"/>
    <x v="56"/>
    <n v="2.2000000000000002"/>
  </r>
  <r>
    <x v="246"/>
    <x v="0"/>
    <x v="1"/>
    <x v="5"/>
    <x v="18"/>
    <n v="419783.62"/>
  </r>
  <r>
    <x v="246"/>
    <x v="0"/>
    <x v="1"/>
    <x v="6"/>
    <x v="25"/>
    <n v="120224.08"/>
  </r>
  <r>
    <x v="246"/>
    <x v="0"/>
    <x v="1"/>
    <x v="6"/>
    <x v="26"/>
    <n v="33454"/>
  </r>
  <r>
    <x v="246"/>
    <x v="0"/>
    <x v="1"/>
    <x v="6"/>
    <x v="27"/>
    <n v="130617.54"/>
  </r>
  <r>
    <x v="246"/>
    <x v="0"/>
    <x v="1"/>
    <x v="6"/>
    <x v="43"/>
    <n v="10713.99"/>
  </r>
  <r>
    <x v="246"/>
    <x v="0"/>
    <x v="1"/>
    <x v="7"/>
    <x v="43"/>
    <n v="5070.68"/>
  </r>
  <r>
    <x v="247"/>
    <x v="0"/>
    <x v="0"/>
    <x v="0"/>
    <x v="0"/>
    <n v="84030.33"/>
  </r>
  <r>
    <x v="247"/>
    <x v="0"/>
    <x v="0"/>
    <x v="1"/>
    <x v="0"/>
    <n v="-41127.01"/>
  </r>
  <r>
    <x v="247"/>
    <x v="0"/>
    <x v="0"/>
    <x v="2"/>
    <x v="1"/>
    <n v="3429168.47"/>
  </r>
  <r>
    <x v="247"/>
    <x v="0"/>
    <x v="0"/>
    <x v="2"/>
    <x v="2"/>
    <n v="58749.19"/>
  </r>
  <r>
    <x v="247"/>
    <x v="0"/>
    <x v="0"/>
    <x v="2"/>
    <x v="3"/>
    <n v="63652.82"/>
  </r>
  <r>
    <x v="247"/>
    <x v="0"/>
    <x v="0"/>
    <x v="2"/>
    <x v="4"/>
    <n v="8393.6200000000008"/>
  </r>
  <r>
    <x v="247"/>
    <x v="0"/>
    <x v="0"/>
    <x v="2"/>
    <x v="5"/>
    <n v="3764.3"/>
  </r>
  <r>
    <x v="247"/>
    <x v="0"/>
    <x v="0"/>
    <x v="2"/>
    <x v="54"/>
    <n v="6303"/>
  </r>
  <r>
    <x v="247"/>
    <x v="0"/>
    <x v="0"/>
    <x v="3"/>
    <x v="1"/>
    <n v="1959453.66"/>
  </r>
  <r>
    <x v="247"/>
    <x v="0"/>
    <x v="0"/>
    <x v="3"/>
    <x v="2"/>
    <n v="34564.800000000003"/>
  </r>
  <r>
    <x v="247"/>
    <x v="0"/>
    <x v="0"/>
    <x v="3"/>
    <x v="3"/>
    <n v="75648.759999999995"/>
  </r>
  <r>
    <x v="247"/>
    <x v="0"/>
    <x v="0"/>
    <x v="3"/>
    <x v="5"/>
    <n v="5106.3599999999997"/>
  </r>
  <r>
    <x v="247"/>
    <x v="0"/>
    <x v="0"/>
    <x v="4"/>
    <x v="6"/>
    <n v="-5.86"/>
  </r>
  <r>
    <x v="247"/>
    <x v="0"/>
    <x v="0"/>
    <x v="4"/>
    <x v="55"/>
    <n v="2.93"/>
  </r>
  <r>
    <x v="247"/>
    <x v="0"/>
    <x v="0"/>
    <x v="4"/>
    <x v="7"/>
    <n v="266453.81"/>
  </r>
  <r>
    <x v="247"/>
    <x v="0"/>
    <x v="0"/>
    <x v="4"/>
    <x v="8"/>
    <n v="154290.79"/>
  </r>
  <r>
    <x v="247"/>
    <x v="0"/>
    <x v="0"/>
    <x v="4"/>
    <x v="9"/>
    <n v="520257.42"/>
  </r>
  <r>
    <x v="247"/>
    <x v="0"/>
    <x v="0"/>
    <x v="4"/>
    <x v="10"/>
    <n v="263136.93"/>
  </r>
  <r>
    <x v="247"/>
    <x v="0"/>
    <x v="0"/>
    <x v="4"/>
    <x v="11"/>
    <n v="7904.18"/>
  </r>
  <r>
    <x v="247"/>
    <x v="0"/>
    <x v="0"/>
    <x v="4"/>
    <x v="12"/>
    <n v="5289.96"/>
  </r>
  <r>
    <x v="247"/>
    <x v="0"/>
    <x v="0"/>
    <x v="4"/>
    <x v="13"/>
    <n v="18053.150000000001"/>
  </r>
  <r>
    <x v="247"/>
    <x v="0"/>
    <x v="0"/>
    <x v="4"/>
    <x v="14"/>
    <n v="38978.79"/>
  </r>
  <r>
    <x v="247"/>
    <x v="0"/>
    <x v="0"/>
    <x v="4"/>
    <x v="15"/>
    <n v="535985.63"/>
  </r>
  <r>
    <x v="247"/>
    <x v="0"/>
    <x v="0"/>
    <x v="4"/>
    <x v="16"/>
    <n v="575335.71"/>
  </r>
  <r>
    <x v="247"/>
    <x v="0"/>
    <x v="0"/>
    <x v="4"/>
    <x v="17"/>
    <n v="5225.6499999999996"/>
  </r>
  <r>
    <x v="247"/>
    <x v="0"/>
    <x v="0"/>
    <x v="4"/>
    <x v="56"/>
    <n v="3035.45"/>
  </r>
  <r>
    <x v="247"/>
    <x v="0"/>
    <x v="0"/>
    <x v="5"/>
    <x v="18"/>
    <n v="302867.93"/>
  </r>
  <r>
    <x v="247"/>
    <x v="0"/>
    <x v="0"/>
    <x v="5"/>
    <x v="19"/>
    <n v="237.15"/>
  </r>
  <r>
    <x v="247"/>
    <x v="0"/>
    <x v="0"/>
    <x v="5"/>
    <x v="20"/>
    <n v="68186.539999999994"/>
  </r>
  <r>
    <x v="247"/>
    <x v="0"/>
    <x v="0"/>
    <x v="5"/>
    <x v="21"/>
    <n v="186951.12"/>
  </r>
  <r>
    <x v="247"/>
    <x v="0"/>
    <x v="0"/>
    <x v="5"/>
    <x v="22"/>
    <n v="917873.11"/>
  </r>
  <r>
    <x v="247"/>
    <x v="0"/>
    <x v="0"/>
    <x v="6"/>
    <x v="23"/>
    <n v="347.88"/>
  </r>
  <r>
    <x v="247"/>
    <x v="0"/>
    <x v="0"/>
    <x v="6"/>
    <x v="24"/>
    <n v="483.32"/>
  </r>
  <r>
    <x v="247"/>
    <x v="0"/>
    <x v="0"/>
    <x v="6"/>
    <x v="25"/>
    <n v="6939.34"/>
  </r>
  <r>
    <x v="247"/>
    <x v="0"/>
    <x v="0"/>
    <x v="6"/>
    <x v="26"/>
    <n v="45631.64"/>
  </r>
  <r>
    <x v="247"/>
    <x v="0"/>
    <x v="0"/>
    <x v="6"/>
    <x v="27"/>
    <n v="251802.39"/>
  </r>
  <r>
    <x v="247"/>
    <x v="0"/>
    <x v="0"/>
    <x v="6"/>
    <x v="28"/>
    <n v="3221.5"/>
  </r>
  <r>
    <x v="247"/>
    <x v="0"/>
    <x v="0"/>
    <x v="6"/>
    <x v="29"/>
    <n v="17506.349999999999"/>
  </r>
  <r>
    <x v="247"/>
    <x v="0"/>
    <x v="0"/>
    <x v="6"/>
    <x v="50"/>
    <n v="555"/>
  </r>
  <r>
    <x v="247"/>
    <x v="0"/>
    <x v="0"/>
    <x v="6"/>
    <x v="30"/>
    <n v="5246.08"/>
  </r>
  <r>
    <x v="247"/>
    <x v="0"/>
    <x v="0"/>
    <x v="6"/>
    <x v="33"/>
    <n v="11068.15"/>
  </r>
  <r>
    <x v="247"/>
    <x v="0"/>
    <x v="0"/>
    <x v="6"/>
    <x v="34"/>
    <n v="23721.09"/>
  </r>
  <r>
    <x v="247"/>
    <x v="0"/>
    <x v="0"/>
    <x v="6"/>
    <x v="35"/>
    <n v="51132.06"/>
  </r>
  <r>
    <x v="247"/>
    <x v="0"/>
    <x v="0"/>
    <x v="6"/>
    <x v="59"/>
    <n v="30251.21"/>
  </r>
  <r>
    <x v="247"/>
    <x v="0"/>
    <x v="0"/>
    <x v="6"/>
    <x v="51"/>
    <n v="3821.28"/>
  </r>
  <r>
    <x v="247"/>
    <x v="0"/>
    <x v="0"/>
    <x v="6"/>
    <x v="37"/>
    <n v="153537.51999999999"/>
  </r>
  <r>
    <x v="247"/>
    <x v="0"/>
    <x v="0"/>
    <x v="6"/>
    <x v="38"/>
    <n v="238105.91"/>
  </r>
  <r>
    <x v="247"/>
    <x v="0"/>
    <x v="0"/>
    <x v="6"/>
    <x v="39"/>
    <n v="3947.57"/>
  </r>
  <r>
    <x v="247"/>
    <x v="0"/>
    <x v="0"/>
    <x v="6"/>
    <x v="41"/>
    <n v="12805"/>
  </r>
  <r>
    <x v="247"/>
    <x v="0"/>
    <x v="0"/>
    <x v="6"/>
    <x v="43"/>
    <n v="650"/>
  </r>
  <r>
    <x v="247"/>
    <x v="0"/>
    <x v="0"/>
    <x v="6"/>
    <x v="44"/>
    <n v="70364.5"/>
  </r>
  <r>
    <x v="247"/>
    <x v="0"/>
    <x v="0"/>
    <x v="6"/>
    <x v="60"/>
    <n v="129665.36"/>
  </r>
  <r>
    <x v="247"/>
    <x v="0"/>
    <x v="0"/>
    <x v="6"/>
    <x v="46"/>
    <n v="11702.28"/>
  </r>
  <r>
    <x v="247"/>
    <x v="0"/>
    <x v="0"/>
    <x v="7"/>
    <x v="43"/>
    <n v="34077.269999999997"/>
  </r>
  <r>
    <x v="247"/>
    <x v="0"/>
    <x v="0"/>
    <x v="8"/>
    <x v="72"/>
    <n v="59799.29"/>
  </r>
  <r>
    <x v="247"/>
    <x v="0"/>
    <x v="0"/>
    <x v="8"/>
    <x v="61"/>
    <n v="56382.54"/>
  </r>
  <r>
    <x v="247"/>
    <x v="0"/>
    <x v="0"/>
    <x v="8"/>
    <x v="62"/>
    <n v="33909.56"/>
  </r>
  <r>
    <x v="247"/>
    <x v="0"/>
    <x v="0"/>
    <x v="8"/>
    <x v="47"/>
    <n v="15273.02"/>
  </r>
  <r>
    <x v="247"/>
    <x v="0"/>
    <x v="1"/>
    <x v="0"/>
    <x v="0"/>
    <n v="103341.3"/>
  </r>
  <r>
    <x v="247"/>
    <x v="0"/>
    <x v="1"/>
    <x v="1"/>
    <x v="0"/>
    <n v="-146244.62"/>
  </r>
  <r>
    <x v="247"/>
    <x v="0"/>
    <x v="1"/>
    <x v="2"/>
    <x v="1"/>
    <n v="57448.37"/>
  </r>
  <r>
    <x v="247"/>
    <x v="0"/>
    <x v="1"/>
    <x v="2"/>
    <x v="2"/>
    <n v="2552.37"/>
  </r>
  <r>
    <x v="247"/>
    <x v="0"/>
    <x v="1"/>
    <x v="2"/>
    <x v="3"/>
    <n v="202.24"/>
  </r>
  <r>
    <x v="247"/>
    <x v="0"/>
    <x v="1"/>
    <x v="2"/>
    <x v="4"/>
    <n v="25011.14"/>
  </r>
  <r>
    <x v="247"/>
    <x v="0"/>
    <x v="1"/>
    <x v="2"/>
    <x v="5"/>
    <n v="43241.48"/>
  </r>
  <r>
    <x v="247"/>
    <x v="0"/>
    <x v="1"/>
    <x v="3"/>
    <x v="1"/>
    <n v="667052.65"/>
  </r>
  <r>
    <x v="247"/>
    <x v="0"/>
    <x v="1"/>
    <x v="3"/>
    <x v="2"/>
    <n v="89970.83"/>
  </r>
  <r>
    <x v="247"/>
    <x v="0"/>
    <x v="1"/>
    <x v="3"/>
    <x v="3"/>
    <n v="14878.14"/>
  </r>
  <r>
    <x v="247"/>
    <x v="0"/>
    <x v="1"/>
    <x v="3"/>
    <x v="4"/>
    <n v="20900"/>
  </r>
  <r>
    <x v="247"/>
    <x v="0"/>
    <x v="1"/>
    <x v="3"/>
    <x v="5"/>
    <n v="672"/>
  </r>
  <r>
    <x v="247"/>
    <x v="0"/>
    <x v="1"/>
    <x v="4"/>
    <x v="6"/>
    <n v="5.86"/>
  </r>
  <r>
    <x v="247"/>
    <x v="0"/>
    <x v="1"/>
    <x v="4"/>
    <x v="55"/>
    <n v="-2.93"/>
  </r>
  <r>
    <x v="247"/>
    <x v="0"/>
    <x v="1"/>
    <x v="4"/>
    <x v="7"/>
    <n v="7121.03"/>
  </r>
  <r>
    <x v="247"/>
    <x v="0"/>
    <x v="1"/>
    <x v="4"/>
    <x v="8"/>
    <n v="59068.6"/>
  </r>
  <r>
    <x v="247"/>
    <x v="0"/>
    <x v="1"/>
    <x v="4"/>
    <x v="9"/>
    <n v="13378.76"/>
  </r>
  <r>
    <x v="247"/>
    <x v="0"/>
    <x v="1"/>
    <x v="4"/>
    <x v="10"/>
    <n v="89568.18"/>
  </r>
  <r>
    <x v="247"/>
    <x v="0"/>
    <x v="1"/>
    <x v="4"/>
    <x v="11"/>
    <n v="194.28"/>
  </r>
  <r>
    <x v="247"/>
    <x v="0"/>
    <x v="1"/>
    <x v="4"/>
    <x v="12"/>
    <n v="2227.9299999999998"/>
  </r>
  <r>
    <x v="247"/>
    <x v="0"/>
    <x v="1"/>
    <x v="4"/>
    <x v="13"/>
    <n v="344.57"/>
  </r>
  <r>
    <x v="247"/>
    <x v="0"/>
    <x v="1"/>
    <x v="4"/>
    <x v="14"/>
    <n v="13939.74"/>
  </r>
  <r>
    <x v="247"/>
    <x v="0"/>
    <x v="1"/>
    <x v="4"/>
    <x v="15"/>
    <n v="5394.7"/>
  </r>
  <r>
    <x v="247"/>
    <x v="0"/>
    <x v="1"/>
    <x v="4"/>
    <x v="16"/>
    <n v="190024.95"/>
  </r>
  <r>
    <x v="247"/>
    <x v="0"/>
    <x v="1"/>
    <x v="4"/>
    <x v="17"/>
    <n v="182.47"/>
  </r>
  <r>
    <x v="247"/>
    <x v="0"/>
    <x v="1"/>
    <x v="4"/>
    <x v="56"/>
    <n v="1147.22"/>
  </r>
  <r>
    <x v="247"/>
    <x v="0"/>
    <x v="1"/>
    <x v="5"/>
    <x v="18"/>
    <n v="45174.22"/>
  </r>
  <r>
    <x v="247"/>
    <x v="0"/>
    <x v="1"/>
    <x v="5"/>
    <x v="19"/>
    <n v="211351.78"/>
  </r>
  <r>
    <x v="247"/>
    <x v="0"/>
    <x v="1"/>
    <x v="5"/>
    <x v="20"/>
    <n v="49902.55"/>
  </r>
  <r>
    <x v="247"/>
    <x v="0"/>
    <x v="1"/>
    <x v="5"/>
    <x v="21"/>
    <n v="34"/>
  </r>
  <r>
    <x v="247"/>
    <x v="0"/>
    <x v="1"/>
    <x v="5"/>
    <x v="22"/>
    <n v="8538.76"/>
  </r>
  <r>
    <x v="247"/>
    <x v="0"/>
    <x v="1"/>
    <x v="6"/>
    <x v="25"/>
    <n v="3069.66"/>
  </r>
  <r>
    <x v="247"/>
    <x v="0"/>
    <x v="1"/>
    <x v="6"/>
    <x v="26"/>
    <n v="2849.36"/>
  </r>
  <r>
    <x v="247"/>
    <x v="0"/>
    <x v="1"/>
    <x v="6"/>
    <x v="27"/>
    <n v="47716.21"/>
  </r>
  <r>
    <x v="247"/>
    <x v="0"/>
    <x v="1"/>
    <x v="6"/>
    <x v="30"/>
    <n v="491.74"/>
  </r>
  <r>
    <x v="247"/>
    <x v="0"/>
    <x v="1"/>
    <x v="6"/>
    <x v="34"/>
    <n v="2383.94"/>
  </r>
  <r>
    <x v="247"/>
    <x v="0"/>
    <x v="1"/>
    <x v="6"/>
    <x v="35"/>
    <n v="8285.18"/>
  </r>
  <r>
    <x v="247"/>
    <x v="0"/>
    <x v="1"/>
    <x v="6"/>
    <x v="59"/>
    <n v="2325.59"/>
  </r>
  <r>
    <x v="247"/>
    <x v="0"/>
    <x v="1"/>
    <x v="6"/>
    <x v="51"/>
    <n v="130"/>
  </r>
  <r>
    <x v="247"/>
    <x v="0"/>
    <x v="1"/>
    <x v="6"/>
    <x v="37"/>
    <n v="12575.75"/>
  </r>
  <r>
    <x v="247"/>
    <x v="0"/>
    <x v="1"/>
    <x v="6"/>
    <x v="38"/>
    <n v="112.98"/>
  </r>
  <r>
    <x v="247"/>
    <x v="0"/>
    <x v="1"/>
    <x v="6"/>
    <x v="40"/>
    <n v="1640.66"/>
  </r>
  <r>
    <x v="247"/>
    <x v="0"/>
    <x v="1"/>
    <x v="6"/>
    <x v="41"/>
    <n v="3945"/>
  </r>
  <r>
    <x v="247"/>
    <x v="0"/>
    <x v="1"/>
    <x v="6"/>
    <x v="43"/>
    <n v="4237.09"/>
  </r>
  <r>
    <x v="247"/>
    <x v="0"/>
    <x v="1"/>
    <x v="6"/>
    <x v="44"/>
    <n v="6682"/>
  </r>
  <r>
    <x v="247"/>
    <x v="0"/>
    <x v="1"/>
    <x v="6"/>
    <x v="45"/>
    <n v="7927.04"/>
  </r>
  <r>
    <x v="247"/>
    <x v="0"/>
    <x v="1"/>
    <x v="6"/>
    <x v="46"/>
    <n v="1765.6"/>
  </r>
  <r>
    <x v="247"/>
    <x v="0"/>
    <x v="1"/>
    <x v="7"/>
    <x v="43"/>
    <n v="2043.21"/>
  </r>
  <r>
    <x v="247"/>
    <x v="0"/>
    <x v="1"/>
    <x v="8"/>
    <x v="72"/>
    <n v="14545.26"/>
  </r>
  <r>
    <x v="247"/>
    <x v="0"/>
    <x v="1"/>
    <x v="8"/>
    <x v="61"/>
    <n v="65703.09"/>
  </r>
  <r>
    <x v="247"/>
    <x v="0"/>
    <x v="1"/>
    <x v="8"/>
    <x v="48"/>
    <n v="17730.14"/>
  </r>
  <r>
    <x v="248"/>
    <x v="0"/>
    <x v="0"/>
    <x v="2"/>
    <x v="1"/>
    <n v="8704791.5500000007"/>
  </r>
  <r>
    <x v="248"/>
    <x v="0"/>
    <x v="0"/>
    <x v="2"/>
    <x v="2"/>
    <n v="125482.97"/>
  </r>
  <r>
    <x v="248"/>
    <x v="0"/>
    <x v="0"/>
    <x v="2"/>
    <x v="3"/>
    <n v="94917.7"/>
  </r>
  <r>
    <x v="248"/>
    <x v="0"/>
    <x v="0"/>
    <x v="2"/>
    <x v="4"/>
    <n v="113010.89"/>
  </r>
  <r>
    <x v="248"/>
    <x v="0"/>
    <x v="0"/>
    <x v="2"/>
    <x v="5"/>
    <n v="127459.71"/>
  </r>
  <r>
    <x v="248"/>
    <x v="0"/>
    <x v="0"/>
    <x v="2"/>
    <x v="54"/>
    <n v="47796"/>
  </r>
  <r>
    <x v="248"/>
    <x v="0"/>
    <x v="0"/>
    <x v="3"/>
    <x v="1"/>
    <n v="2184671.9700000002"/>
  </r>
  <r>
    <x v="248"/>
    <x v="0"/>
    <x v="0"/>
    <x v="3"/>
    <x v="2"/>
    <n v="77031.09"/>
  </r>
  <r>
    <x v="248"/>
    <x v="0"/>
    <x v="0"/>
    <x v="3"/>
    <x v="3"/>
    <n v="18988.400000000001"/>
  </r>
  <r>
    <x v="248"/>
    <x v="0"/>
    <x v="0"/>
    <x v="3"/>
    <x v="4"/>
    <n v="3046.75"/>
  </r>
  <r>
    <x v="248"/>
    <x v="0"/>
    <x v="0"/>
    <x v="3"/>
    <x v="5"/>
    <n v="39927.31"/>
  </r>
  <r>
    <x v="248"/>
    <x v="0"/>
    <x v="0"/>
    <x v="4"/>
    <x v="6"/>
    <n v="-28627.24"/>
  </r>
  <r>
    <x v="248"/>
    <x v="0"/>
    <x v="0"/>
    <x v="4"/>
    <x v="55"/>
    <n v="-43353.97"/>
  </r>
  <r>
    <x v="248"/>
    <x v="0"/>
    <x v="0"/>
    <x v="4"/>
    <x v="7"/>
    <n v="698637.61"/>
  </r>
  <r>
    <x v="248"/>
    <x v="0"/>
    <x v="0"/>
    <x v="4"/>
    <x v="8"/>
    <n v="177965.53"/>
  </r>
  <r>
    <x v="248"/>
    <x v="0"/>
    <x v="0"/>
    <x v="4"/>
    <x v="9"/>
    <n v="1429749.46"/>
  </r>
  <r>
    <x v="248"/>
    <x v="0"/>
    <x v="0"/>
    <x v="4"/>
    <x v="10"/>
    <n v="302677.28000000003"/>
  </r>
  <r>
    <x v="248"/>
    <x v="0"/>
    <x v="0"/>
    <x v="4"/>
    <x v="11"/>
    <n v="33526.730000000003"/>
  </r>
  <r>
    <x v="248"/>
    <x v="0"/>
    <x v="0"/>
    <x v="4"/>
    <x v="12"/>
    <n v="10189.030000000001"/>
  </r>
  <r>
    <x v="248"/>
    <x v="0"/>
    <x v="0"/>
    <x v="4"/>
    <x v="13"/>
    <n v="35677.29"/>
  </r>
  <r>
    <x v="248"/>
    <x v="0"/>
    <x v="0"/>
    <x v="4"/>
    <x v="14"/>
    <n v="29873.34"/>
  </r>
  <r>
    <x v="248"/>
    <x v="0"/>
    <x v="0"/>
    <x v="4"/>
    <x v="15"/>
    <n v="1342440.91"/>
  </r>
  <r>
    <x v="248"/>
    <x v="0"/>
    <x v="0"/>
    <x v="4"/>
    <x v="16"/>
    <n v="775418.67"/>
  </r>
  <r>
    <x v="248"/>
    <x v="0"/>
    <x v="0"/>
    <x v="5"/>
    <x v="18"/>
    <n v="448745.03"/>
  </r>
  <r>
    <x v="248"/>
    <x v="0"/>
    <x v="0"/>
    <x v="5"/>
    <x v="19"/>
    <n v="3722.93"/>
  </r>
  <r>
    <x v="248"/>
    <x v="0"/>
    <x v="0"/>
    <x v="5"/>
    <x v="20"/>
    <n v="217573.68"/>
  </r>
  <r>
    <x v="248"/>
    <x v="0"/>
    <x v="0"/>
    <x v="5"/>
    <x v="21"/>
    <n v="4285.38"/>
  </r>
  <r>
    <x v="248"/>
    <x v="0"/>
    <x v="0"/>
    <x v="5"/>
    <x v="22"/>
    <n v="135578.07999999999"/>
  </r>
  <r>
    <x v="248"/>
    <x v="0"/>
    <x v="0"/>
    <x v="6"/>
    <x v="24"/>
    <n v="4049.91"/>
  </r>
  <r>
    <x v="248"/>
    <x v="0"/>
    <x v="0"/>
    <x v="6"/>
    <x v="25"/>
    <n v="27206.77"/>
  </r>
  <r>
    <x v="248"/>
    <x v="0"/>
    <x v="0"/>
    <x v="6"/>
    <x v="57"/>
    <n v="3850"/>
  </r>
  <r>
    <x v="248"/>
    <x v="0"/>
    <x v="0"/>
    <x v="6"/>
    <x v="26"/>
    <n v="380"/>
  </r>
  <r>
    <x v="248"/>
    <x v="0"/>
    <x v="0"/>
    <x v="6"/>
    <x v="27"/>
    <n v="1067461.1000000001"/>
  </r>
  <r>
    <x v="248"/>
    <x v="0"/>
    <x v="0"/>
    <x v="6"/>
    <x v="28"/>
    <n v="56724.12"/>
  </r>
  <r>
    <x v="248"/>
    <x v="0"/>
    <x v="0"/>
    <x v="6"/>
    <x v="29"/>
    <n v="1186.5"/>
  </r>
  <r>
    <x v="248"/>
    <x v="0"/>
    <x v="0"/>
    <x v="6"/>
    <x v="30"/>
    <n v="13589.69"/>
  </r>
  <r>
    <x v="248"/>
    <x v="0"/>
    <x v="0"/>
    <x v="6"/>
    <x v="31"/>
    <n v="84691.17"/>
  </r>
  <r>
    <x v="248"/>
    <x v="0"/>
    <x v="0"/>
    <x v="6"/>
    <x v="33"/>
    <n v="78171.320000000007"/>
  </r>
  <r>
    <x v="248"/>
    <x v="0"/>
    <x v="0"/>
    <x v="6"/>
    <x v="35"/>
    <n v="84817.01"/>
  </r>
  <r>
    <x v="248"/>
    <x v="0"/>
    <x v="0"/>
    <x v="6"/>
    <x v="36"/>
    <n v="6178.96"/>
  </r>
  <r>
    <x v="248"/>
    <x v="0"/>
    <x v="0"/>
    <x v="6"/>
    <x v="59"/>
    <n v="11582.79"/>
  </r>
  <r>
    <x v="248"/>
    <x v="0"/>
    <x v="0"/>
    <x v="6"/>
    <x v="52"/>
    <n v="1643191.94"/>
  </r>
  <r>
    <x v="248"/>
    <x v="0"/>
    <x v="0"/>
    <x v="6"/>
    <x v="37"/>
    <n v="230624.85"/>
  </r>
  <r>
    <x v="248"/>
    <x v="0"/>
    <x v="0"/>
    <x v="6"/>
    <x v="38"/>
    <n v="122978.19"/>
  </r>
  <r>
    <x v="248"/>
    <x v="0"/>
    <x v="0"/>
    <x v="6"/>
    <x v="39"/>
    <n v="10214.91"/>
  </r>
  <r>
    <x v="248"/>
    <x v="0"/>
    <x v="0"/>
    <x v="6"/>
    <x v="53"/>
    <n v="1416.85"/>
  </r>
  <r>
    <x v="248"/>
    <x v="0"/>
    <x v="0"/>
    <x v="6"/>
    <x v="43"/>
    <n v="52081.7"/>
  </r>
  <r>
    <x v="248"/>
    <x v="0"/>
    <x v="0"/>
    <x v="6"/>
    <x v="76"/>
    <n v="5900"/>
  </r>
  <r>
    <x v="248"/>
    <x v="0"/>
    <x v="0"/>
    <x v="6"/>
    <x v="45"/>
    <n v="320516.5"/>
  </r>
  <r>
    <x v="248"/>
    <x v="0"/>
    <x v="0"/>
    <x v="6"/>
    <x v="46"/>
    <n v="18040.38"/>
  </r>
  <r>
    <x v="248"/>
    <x v="0"/>
    <x v="0"/>
    <x v="7"/>
    <x v="43"/>
    <n v="66605.429999999993"/>
  </r>
  <r>
    <x v="248"/>
    <x v="0"/>
    <x v="0"/>
    <x v="8"/>
    <x v="72"/>
    <n v="2022.67"/>
  </r>
  <r>
    <x v="248"/>
    <x v="0"/>
    <x v="0"/>
    <x v="8"/>
    <x v="48"/>
    <n v="7894.34"/>
  </r>
  <r>
    <x v="248"/>
    <x v="0"/>
    <x v="1"/>
    <x v="2"/>
    <x v="1"/>
    <n v="425468.48"/>
  </r>
  <r>
    <x v="248"/>
    <x v="0"/>
    <x v="1"/>
    <x v="2"/>
    <x v="2"/>
    <n v="1120"/>
  </r>
  <r>
    <x v="248"/>
    <x v="0"/>
    <x v="1"/>
    <x v="2"/>
    <x v="3"/>
    <n v="10007.27"/>
  </r>
  <r>
    <x v="248"/>
    <x v="0"/>
    <x v="1"/>
    <x v="2"/>
    <x v="4"/>
    <n v="229763.19"/>
  </r>
  <r>
    <x v="248"/>
    <x v="0"/>
    <x v="1"/>
    <x v="2"/>
    <x v="5"/>
    <n v="671.72"/>
  </r>
  <r>
    <x v="248"/>
    <x v="0"/>
    <x v="1"/>
    <x v="3"/>
    <x v="1"/>
    <n v="968676.63"/>
  </r>
  <r>
    <x v="248"/>
    <x v="0"/>
    <x v="1"/>
    <x v="3"/>
    <x v="2"/>
    <n v="5490.31"/>
  </r>
  <r>
    <x v="248"/>
    <x v="0"/>
    <x v="1"/>
    <x v="3"/>
    <x v="3"/>
    <n v="1348.2"/>
  </r>
  <r>
    <x v="248"/>
    <x v="0"/>
    <x v="1"/>
    <x v="3"/>
    <x v="4"/>
    <n v="303478.31"/>
  </r>
  <r>
    <x v="248"/>
    <x v="0"/>
    <x v="1"/>
    <x v="4"/>
    <x v="6"/>
    <n v="28627.24"/>
  </r>
  <r>
    <x v="248"/>
    <x v="0"/>
    <x v="1"/>
    <x v="4"/>
    <x v="55"/>
    <n v="43500.97"/>
  </r>
  <r>
    <x v="248"/>
    <x v="0"/>
    <x v="1"/>
    <x v="4"/>
    <x v="7"/>
    <n v="31233.43"/>
  </r>
  <r>
    <x v="248"/>
    <x v="0"/>
    <x v="1"/>
    <x v="4"/>
    <x v="8"/>
    <n v="87454.46"/>
  </r>
  <r>
    <x v="248"/>
    <x v="0"/>
    <x v="1"/>
    <x v="4"/>
    <x v="9"/>
    <n v="64966.98"/>
  </r>
  <r>
    <x v="248"/>
    <x v="0"/>
    <x v="1"/>
    <x v="4"/>
    <x v="10"/>
    <n v="137961.45000000001"/>
  </r>
  <r>
    <x v="248"/>
    <x v="0"/>
    <x v="1"/>
    <x v="4"/>
    <x v="11"/>
    <n v="1392.7"/>
  </r>
  <r>
    <x v="248"/>
    <x v="0"/>
    <x v="1"/>
    <x v="4"/>
    <x v="12"/>
    <n v="4967.2299999999996"/>
  </r>
  <r>
    <x v="248"/>
    <x v="0"/>
    <x v="1"/>
    <x v="4"/>
    <x v="13"/>
    <n v="1376.81"/>
  </r>
  <r>
    <x v="248"/>
    <x v="0"/>
    <x v="1"/>
    <x v="4"/>
    <x v="14"/>
    <n v="26845.61"/>
  </r>
  <r>
    <x v="248"/>
    <x v="0"/>
    <x v="1"/>
    <x v="4"/>
    <x v="15"/>
    <n v="52677.62"/>
  </r>
  <r>
    <x v="248"/>
    <x v="0"/>
    <x v="1"/>
    <x v="4"/>
    <x v="16"/>
    <n v="205245.73"/>
  </r>
  <r>
    <x v="248"/>
    <x v="0"/>
    <x v="1"/>
    <x v="5"/>
    <x v="18"/>
    <n v="79989.05"/>
  </r>
  <r>
    <x v="248"/>
    <x v="0"/>
    <x v="1"/>
    <x v="5"/>
    <x v="20"/>
    <n v="86903.53"/>
  </r>
  <r>
    <x v="248"/>
    <x v="0"/>
    <x v="1"/>
    <x v="5"/>
    <x v="21"/>
    <n v="13800.97"/>
  </r>
  <r>
    <x v="248"/>
    <x v="0"/>
    <x v="1"/>
    <x v="5"/>
    <x v="22"/>
    <n v="79"/>
  </r>
  <r>
    <x v="248"/>
    <x v="0"/>
    <x v="1"/>
    <x v="6"/>
    <x v="25"/>
    <n v="28850"/>
  </r>
  <r>
    <x v="248"/>
    <x v="0"/>
    <x v="1"/>
    <x v="6"/>
    <x v="27"/>
    <n v="23242.94"/>
  </r>
  <r>
    <x v="248"/>
    <x v="0"/>
    <x v="1"/>
    <x v="6"/>
    <x v="35"/>
    <n v="134329.37"/>
  </r>
  <r>
    <x v="248"/>
    <x v="0"/>
    <x v="1"/>
    <x v="6"/>
    <x v="67"/>
    <n v="74681.759999999995"/>
  </r>
  <r>
    <x v="248"/>
    <x v="0"/>
    <x v="1"/>
    <x v="6"/>
    <x v="43"/>
    <n v="10094.959999999999"/>
  </r>
  <r>
    <x v="248"/>
    <x v="0"/>
    <x v="1"/>
    <x v="7"/>
    <x v="43"/>
    <n v="21698.44"/>
  </r>
  <r>
    <x v="249"/>
    <x v="0"/>
    <x v="0"/>
    <x v="0"/>
    <x v="0"/>
    <n v="65242.37"/>
  </r>
  <r>
    <x v="249"/>
    <x v="0"/>
    <x v="0"/>
    <x v="1"/>
    <x v="0"/>
    <n v="-65242.37"/>
  </r>
  <r>
    <x v="249"/>
    <x v="0"/>
    <x v="0"/>
    <x v="2"/>
    <x v="1"/>
    <n v="769565.26"/>
  </r>
  <r>
    <x v="249"/>
    <x v="0"/>
    <x v="0"/>
    <x v="2"/>
    <x v="2"/>
    <n v="7020.25"/>
  </r>
  <r>
    <x v="249"/>
    <x v="0"/>
    <x v="0"/>
    <x v="2"/>
    <x v="4"/>
    <n v="76570.23"/>
  </r>
  <r>
    <x v="249"/>
    <x v="0"/>
    <x v="0"/>
    <x v="3"/>
    <x v="1"/>
    <n v="351689.58"/>
  </r>
  <r>
    <x v="249"/>
    <x v="0"/>
    <x v="0"/>
    <x v="3"/>
    <x v="2"/>
    <n v="7067.25"/>
  </r>
  <r>
    <x v="249"/>
    <x v="0"/>
    <x v="0"/>
    <x v="3"/>
    <x v="3"/>
    <n v="535.6"/>
  </r>
  <r>
    <x v="249"/>
    <x v="0"/>
    <x v="0"/>
    <x v="4"/>
    <x v="7"/>
    <n v="64077.9"/>
  </r>
  <r>
    <x v="249"/>
    <x v="0"/>
    <x v="0"/>
    <x v="4"/>
    <x v="8"/>
    <n v="29620.41"/>
  </r>
  <r>
    <x v="249"/>
    <x v="0"/>
    <x v="0"/>
    <x v="4"/>
    <x v="9"/>
    <n v="120856.3"/>
  </r>
  <r>
    <x v="249"/>
    <x v="0"/>
    <x v="0"/>
    <x v="4"/>
    <x v="10"/>
    <n v="45417.49"/>
  </r>
  <r>
    <x v="249"/>
    <x v="0"/>
    <x v="0"/>
    <x v="4"/>
    <x v="11"/>
    <n v="1910.65"/>
  </r>
  <r>
    <x v="249"/>
    <x v="0"/>
    <x v="0"/>
    <x v="4"/>
    <x v="12"/>
    <n v="1153.3499999999999"/>
  </r>
  <r>
    <x v="249"/>
    <x v="0"/>
    <x v="0"/>
    <x v="4"/>
    <x v="13"/>
    <n v="4712.87"/>
  </r>
  <r>
    <x v="249"/>
    <x v="0"/>
    <x v="0"/>
    <x v="4"/>
    <x v="14"/>
    <n v="8260.5300000000007"/>
  </r>
  <r>
    <x v="249"/>
    <x v="0"/>
    <x v="0"/>
    <x v="4"/>
    <x v="15"/>
    <n v="128333.89"/>
  </r>
  <r>
    <x v="249"/>
    <x v="0"/>
    <x v="0"/>
    <x v="4"/>
    <x v="16"/>
    <n v="126434.33"/>
  </r>
  <r>
    <x v="249"/>
    <x v="0"/>
    <x v="0"/>
    <x v="5"/>
    <x v="18"/>
    <n v="114215.58"/>
  </r>
  <r>
    <x v="249"/>
    <x v="0"/>
    <x v="0"/>
    <x v="5"/>
    <x v="19"/>
    <n v="891.42"/>
  </r>
  <r>
    <x v="249"/>
    <x v="0"/>
    <x v="0"/>
    <x v="5"/>
    <x v="20"/>
    <n v="98240.7"/>
  </r>
  <r>
    <x v="249"/>
    <x v="0"/>
    <x v="0"/>
    <x v="5"/>
    <x v="21"/>
    <n v="6634.46"/>
  </r>
  <r>
    <x v="249"/>
    <x v="0"/>
    <x v="0"/>
    <x v="5"/>
    <x v="22"/>
    <n v="5932.81"/>
  </r>
  <r>
    <x v="249"/>
    <x v="0"/>
    <x v="0"/>
    <x v="6"/>
    <x v="24"/>
    <n v="6000.52"/>
  </r>
  <r>
    <x v="249"/>
    <x v="0"/>
    <x v="0"/>
    <x v="6"/>
    <x v="25"/>
    <n v="64055.98"/>
  </r>
  <r>
    <x v="249"/>
    <x v="0"/>
    <x v="0"/>
    <x v="6"/>
    <x v="26"/>
    <n v="1592.07"/>
  </r>
  <r>
    <x v="249"/>
    <x v="0"/>
    <x v="0"/>
    <x v="6"/>
    <x v="27"/>
    <n v="195045.66"/>
  </r>
  <r>
    <x v="249"/>
    <x v="0"/>
    <x v="0"/>
    <x v="6"/>
    <x v="28"/>
    <n v="12918.67"/>
  </r>
  <r>
    <x v="249"/>
    <x v="0"/>
    <x v="0"/>
    <x v="6"/>
    <x v="29"/>
    <n v="300.3"/>
  </r>
  <r>
    <x v="249"/>
    <x v="0"/>
    <x v="0"/>
    <x v="6"/>
    <x v="31"/>
    <n v="4758.54"/>
  </r>
  <r>
    <x v="249"/>
    <x v="0"/>
    <x v="0"/>
    <x v="6"/>
    <x v="34"/>
    <n v="1545.51"/>
  </r>
  <r>
    <x v="249"/>
    <x v="0"/>
    <x v="0"/>
    <x v="6"/>
    <x v="35"/>
    <n v="3208.56"/>
  </r>
  <r>
    <x v="249"/>
    <x v="0"/>
    <x v="0"/>
    <x v="6"/>
    <x v="36"/>
    <n v="348.83"/>
  </r>
  <r>
    <x v="249"/>
    <x v="0"/>
    <x v="0"/>
    <x v="6"/>
    <x v="51"/>
    <n v="32873.89"/>
  </r>
  <r>
    <x v="249"/>
    <x v="0"/>
    <x v="0"/>
    <x v="6"/>
    <x v="38"/>
    <n v="3740.46"/>
  </r>
  <r>
    <x v="249"/>
    <x v="0"/>
    <x v="0"/>
    <x v="6"/>
    <x v="39"/>
    <n v="1765.64"/>
  </r>
  <r>
    <x v="249"/>
    <x v="0"/>
    <x v="0"/>
    <x v="6"/>
    <x v="40"/>
    <n v="951.18"/>
  </r>
  <r>
    <x v="249"/>
    <x v="0"/>
    <x v="0"/>
    <x v="6"/>
    <x v="43"/>
    <n v="15420.4"/>
  </r>
  <r>
    <x v="249"/>
    <x v="0"/>
    <x v="0"/>
    <x v="6"/>
    <x v="44"/>
    <n v="32511"/>
  </r>
  <r>
    <x v="249"/>
    <x v="0"/>
    <x v="0"/>
    <x v="6"/>
    <x v="46"/>
    <n v="7770.14"/>
  </r>
  <r>
    <x v="249"/>
    <x v="0"/>
    <x v="0"/>
    <x v="7"/>
    <x v="43"/>
    <n v="4171.74"/>
  </r>
  <r>
    <x v="249"/>
    <x v="0"/>
    <x v="0"/>
    <x v="8"/>
    <x v="62"/>
    <n v="10100.31"/>
  </r>
  <r>
    <x v="249"/>
    <x v="0"/>
    <x v="0"/>
    <x v="8"/>
    <x v="63"/>
    <n v="6000"/>
  </r>
  <r>
    <x v="249"/>
    <x v="0"/>
    <x v="0"/>
    <x v="8"/>
    <x v="48"/>
    <n v="7785.68"/>
  </r>
  <r>
    <x v="249"/>
    <x v="0"/>
    <x v="1"/>
    <x v="3"/>
    <x v="1"/>
    <n v="111404.73"/>
  </r>
  <r>
    <x v="249"/>
    <x v="0"/>
    <x v="1"/>
    <x v="3"/>
    <x v="2"/>
    <n v="1350"/>
  </r>
  <r>
    <x v="249"/>
    <x v="0"/>
    <x v="1"/>
    <x v="4"/>
    <x v="8"/>
    <n v="5618.98"/>
  </r>
  <r>
    <x v="249"/>
    <x v="0"/>
    <x v="1"/>
    <x v="4"/>
    <x v="10"/>
    <n v="7495.97"/>
  </r>
  <r>
    <x v="249"/>
    <x v="0"/>
    <x v="1"/>
    <x v="4"/>
    <x v="12"/>
    <n v="216.75"/>
  </r>
  <r>
    <x v="249"/>
    <x v="0"/>
    <x v="1"/>
    <x v="4"/>
    <x v="16"/>
    <n v="30761.18"/>
  </r>
  <r>
    <x v="249"/>
    <x v="0"/>
    <x v="1"/>
    <x v="6"/>
    <x v="25"/>
    <n v="80338.710000000006"/>
  </r>
  <r>
    <x v="249"/>
    <x v="0"/>
    <x v="1"/>
    <x v="6"/>
    <x v="33"/>
    <n v="15323.07"/>
  </r>
  <r>
    <x v="249"/>
    <x v="0"/>
    <x v="1"/>
    <x v="6"/>
    <x v="37"/>
    <n v="25282.92"/>
  </r>
  <r>
    <x v="249"/>
    <x v="0"/>
    <x v="1"/>
    <x v="6"/>
    <x v="38"/>
    <n v="7226.16"/>
  </r>
  <r>
    <x v="249"/>
    <x v="0"/>
    <x v="1"/>
    <x v="6"/>
    <x v="60"/>
    <n v="8298.15"/>
  </r>
  <r>
    <x v="249"/>
    <x v="0"/>
    <x v="1"/>
    <x v="6"/>
    <x v="45"/>
    <n v="31374.880000000001"/>
  </r>
  <r>
    <x v="250"/>
    <x v="0"/>
    <x v="0"/>
    <x v="2"/>
    <x v="1"/>
    <n v="365204.85"/>
  </r>
  <r>
    <x v="250"/>
    <x v="0"/>
    <x v="0"/>
    <x v="2"/>
    <x v="2"/>
    <n v="1898.14"/>
  </r>
  <r>
    <x v="250"/>
    <x v="0"/>
    <x v="0"/>
    <x v="2"/>
    <x v="4"/>
    <n v="1180"/>
  </r>
  <r>
    <x v="250"/>
    <x v="0"/>
    <x v="0"/>
    <x v="2"/>
    <x v="5"/>
    <n v="2085.44"/>
  </r>
  <r>
    <x v="250"/>
    <x v="0"/>
    <x v="0"/>
    <x v="3"/>
    <x v="1"/>
    <n v="142550.93"/>
  </r>
  <r>
    <x v="250"/>
    <x v="0"/>
    <x v="0"/>
    <x v="3"/>
    <x v="2"/>
    <n v="6486.51"/>
  </r>
  <r>
    <x v="250"/>
    <x v="0"/>
    <x v="0"/>
    <x v="3"/>
    <x v="5"/>
    <n v="2856.56"/>
  </r>
  <r>
    <x v="250"/>
    <x v="0"/>
    <x v="0"/>
    <x v="4"/>
    <x v="7"/>
    <n v="27948.240000000002"/>
  </r>
  <r>
    <x v="250"/>
    <x v="0"/>
    <x v="0"/>
    <x v="4"/>
    <x v="8"/>
    <n v="11308.82"/>
  </r>
  <r>
    <x v="250"/>
    <x v="0"/>
    <x v="0"/>
    <x v="4"/>
    <x v="9"/>
    <n v="56536.81"/>
  </r>
  <r>
    <x v="250"/>
    <x v="0"/>
    <x v="0"/>
    <x v="4"/>
    <x v="10"/>
    <n v="17768.650000000001"/>
  </r>
  <r>
    <x v="250"/>
    <x v="0"/>
    <x v="0"/>
    <x v="4"/>
    <x v="11"/>
    <n v="851.4"/>
  </r>
  <r>
    <x v="250"/>
    <x v="0"/>
    <x v="0"/>
    <x v="4"/>
    <x v="12"/>
    <n v="449.17"/>
  </r>
  <r>
    <x v="250"/>
    <x v="0"/>
    <x v="0"/>
    <x v="4"/>
    <x v="13"/>
    <n v="2222.6999999999998"/>
  </r>
  <r>
    <x v="250"/>
    <x v="0"/>
    <x v="0"/>
    <x v="4"/>
    <x v="14"/>
    <n v="3320.04"/>
  </r>
  <r>
    <x v="250"/>
    <x v="0"/>
    <x v="0"/>
    <x v="4"/>
    <x v="15"/>
    <n v="64395.48"/>
  </r>
  <r>
    <x v="250"/>
    <x v="0"/>
    <x v="0"/>
    <x v="4"/>
    <x v="16"/>
    <n v="67270.23"/>
  </r>
  <r>
    <x v="250"/>
    <x v="0"/>
    <x v="0"/>
    <x v="5"/>
    <x v="18"/>
    <n v="13542.89"/>
  </r>
  <r>
    <x v="250"/>
    <x v="0"/>
    <x v="0"/>
    <x v="5"/>
    <x v="20"/>
    <n v="11130.92"/>
  </r>
  <r>
    <x v="250"/>
    <x v="0"/>
    <x v="0"/>
    <x v="5"/>
    <x v="21"/>
    <n v="642.82000000000005"/>
  </r>
  <r>
    <x v="250"/>
    <x v="0"/>
    <x v="0"/>
    <x v="5"/>
    <x v="22"/>
    <n v="8548.91"/>
  </r>
  <r>
    <x v="250"/>
    <x v="0"/>
    <x v="0"/>
    <x v="6"/>
    <x v="23"/>
    <n v="335.5"/>
  </r>
  <r>
    <x v="250"/>
    <x v="0"/>
    <x v="0"/>
    <x v="6"/>
    <x v="24"/>
    <n v="272.06"/>
  </r>
  <r>
    <x v="250"/>
    <x v="0"/>
    <x v="0"/>
    <x v="6"/>
    <x v="25"/>
    <n v="33460.51"/>
  </r>
  <r>
    <x v="250"/>
    <x v="0"/>
    <x v="0"/>
    <x v="6"/>
    <x v="26"/>
    <n v="2258.37"/>
  </r>
  <r>
    <x v="250"/>
    <x v="0"/>
    <x v="0"/>
    <x v="6"/>
    <x v="27"/>
    <n v="4373.12"/>
  </r>
  <r>
    <x v="250"/>
    <x v="0"/>
    <x v="0"/>
    <x v="6"/>
    <x v="28"/>
    <n v="454.09"/>
  </r>
  <r>
    <x v="250"/>
    <x v="0"/>
    <x v="0"/>
    <x v="6"/>
    <x v="30"/>
    <n v="143.11000000000001"/>
  </r>
  <r>
    <x v="250"/>
    <x v="0"/>
    <x v="0"/>
    <x v="6"/>
    <x v="31"/>
    <n v="14500"/>
  </r>
  <r>
    <x v="250"/>
    <x v="0"/>
    <x v="0"/>
    <x v="6"/>
    <x v="32"/>
    <n v="1811.2"/>
  </r>
  <r>
    <x v="250"/>
    <x v="0"/>
    <x v="0"/>
    <x v="6"/>
    <x v="33"/>
    <n v="932"/>
  </r>
  <r>
    <x v="250"/>
    <x v="0"/>
    <x v="0"/>
    <x v="6"/>
    <x v="34"/>
    <n v="7941.28"/>
  </r>
  <r>
    <x v="250"/>
    <x v="0"/>
    <x v="0"/>
    <x v="6"/>
    <x v="35"/>
    <n v="5633.18"/>
  </r>
  <r>
    <x v="250"/>
    <x v="0"/>
    <x v="0"/>
    <x v="6"/>
    <x v="38"/>
    <n v="7152.76"/>
  </r>
  <r>
    <x v="250"/>
    <x v="0"/>
    <x v="0"/>
    <x v="6"/>
    <x v="39"/>
    <n v="267.41000000000003"/>
  </r>
  <r>
    <x v="250"/>
    <x v="0"/>
    <x v="0"/>
    <x v="6"/>
    <x v="40"/>
    <n v="3804.86"/>
  </r>
  <r>
    <x v="250"/>
    <x v="0"/>
    <x v="0"/>
    <x v="6"/>
    <x v="53"/>
    <n v="440.62"/>
  </r>
  <r>
    <x v="250"/>
    <x v="0"/>
    <x v="0"/>
    <x v="6"/>
    <x v="43"/>
    <n v="718"/>
  </r>
  <r>
    <x v="250"/>
    <x v="0"/>
    <x v="0"/>
    <x v="6"/>
    <x v="45"/>
    <n v="9436.2099999999991"/>
  </r>
  <r>
    <x v="250"/>
    <x v="0"/>
    <x v="0"/>
    <x v="6"/>
    <x v="70"/>
    <n v="4645.7299999999996"/>
  </r>
  <r>
    <x v="250"/>
    <x v="0"/>
    <x v="0"/>
    <x v="6"/>
    <x v="46"/>
    <n v="465"/>
  </r>
  <r>
    <x v="250"/>
    <x v="0"/>
    <x v="0"/>
    <x v="7"/>
    <x v="43"/>
    <n v="2505.4699999999998"/>
  </r>
  <r>
    <x v="250"/>
    <x v="0"/>
    <x v="0"/>
    <x v="8"/>
    <x v="72"/>
    <n v="155.80000000000001"/>
  </r>
  <r>
    <x v="250"/>
    <x v="0"/>
    <x v="0"/>
    <x v="8"/>
    <x v="61"/>
    <n v="270.88"/>
  </r>
  <r>
    <x v="250"/>
    <x v="0"/>
    <x v="0"/>
    <x v="8"/>
    <x v="48"/>
    <n v="10526.68"/>
  </r>
  <r>
    <x v="250"/>
    <x v="0"/>
    <x v="1"/>
    <x v="3"/>
    <x v="1"/>
    <n v="17175.34"/>
  </r>
  <r>
    <x v="250"/>
    <x v="0"/>
    <x v="1"/>
    <x v="4"/>
    <x v="8"/>
    <n v="1306.32"/>
  </r>
  <r>
    <x v="250"/>
    <x v="0"/>
    <x v="1"/>
    <x v="4"/>
    <x v="10"/>
    <n v="2265.41"/>
  </r>
  <r>
    <x v="250"/>
    <x v="0"/>
    <x v="1"/>
    <x v="4"/>
    <x v="12"/>
    <n v="50.14"/>
  </r>
  <r>
    <x v="250"/>
    <x v="0"/>
    <x v="1"/>
    <x v="4"/>
    <x v="14"/>
    <n v="692.69"/>
  </r>
  <r>
    <x v="250"/>
    <x v="0"/>
    <x v="1"/>
    <x v="4"/>
    <x v="16"/>
    <n v="5006.54"/>
  </r>
  <r>
    <x v="250"/>
    <x v="0"/>
    <x v="1"/>
    <x v="5"/>
    <x v="18"/>
    <n v="15654.3"/>
  </r>
  <r>
    <x v="250"/>
    <x v="0"/>
    <x v="1"/>
    <x v="5"/>
    <x v="20"/>
    <n v="21185.38"/>
  </r>
  <r>
    <x v="250"/>
    <x v="0"/>
    <x v="1"/>
    <x v="6"/>
    <x v="25"/>
    <n v="44383.69"/>
  </r>
  <r>
    <x v="250"/>
    <x v="0"/>
    <x v="1"/>
    <x v="6"/>
    <x v="34"/>
    <n v="4946.91"/>
  </r>
  <r>
    <x v="250"/>
    <x v="0"/>
    <x v="1"/>
    <x v="6"/>
    <x v="37"/>
    <n v="15341.52"/>
  </r>
  <r>
    <x v="250"/>
    <x v="0"/>
    <x v="1"/>
    <x v="6"/>
    <x v="44"/>
    <n v="28000"/>
  </r>
  <r>
    <x v="251"/>
    <x v="0"/>
    <x v="0"/>
    <x v="2"/>
    <x v="1"/>
    <n v="208271.52"/>
  </r>
  <r>
    <x v="251"/>
    <x v="0"/>
    <x v="0"/>
    <x v="2"/>
    <x v="2"/>
    <n v="11927.71"/>
  </r>
  <r>
    <x v="251"/>
    <x v="0"/>
    <x v="0"/>
    <x v="2"/>
    <x v="3"/>
    <n v="830.75"/>
  </r>
  <r>
    <x v="251"/>
    <x v="0"/>
    <x v="0"/>
    <x v="2"/>
    <x v="4"/>
    <n v="800"/>
  </r>
  <r>
    <x v="251"/>
    <x v="0"/>
    <x v="0"/>
    <x v="2"/>
    <x v="5"/>
    <n v="1584.48"/>
  </r>
  <r>
    <x v="251"/>
    <x v="0"/>
    <x v="0"/>
    <x v="3"/>
    <x v="1"/>
    <n v="81979.850000000006"/>
  </r>
  <r>
    <x v="251"/>
    <x v="0"/>
    <x v="0"/>
    <x v="3"/>
    <x v="2"/>
    <n v="2228.06"/>
  </r>
  <r>
    <x v="251"/>
    <x v="0"/>
    <x v="0"/>
    <x v="4"/>
    <x v="7"/>
    <n v="16864.650000000001"/>
  </r>
  <r>
    <x v="251"/>
    <x v="0"/>
    <x v="0"/>
    <x v="4"/>
    <x v="8"/>
    <n v="6219.82"/>
  </r>
  <r>
    <x v="251"/>
    <x v="0"/>
    <x v="0"/>
    <x v="4"/>
    <x v="9"/>
    <n v="33529.339999999997"/>
  </r>
  <r>
    <x v="251"/>
    <x v="0"/>
    <x v="0"/>
    <x v="4"/>
    <x v="10"/>
    <n v="10282.41"/>
  </r>
  <r>
    <x v="251"/>
    <x v="0"/>
    <x v="0"/>
    <x v="4"/>
    <x v="11"/>
    <n v="94.92"/>
  </r>
  <r>
    <x v="251"/>
    <x v="0"/>
    <x v="0"/>
    <x v="4"/>
    <x v="12"/>
    <n v="41.41"/>
  </r>
  <r>
    <x v="251"/>
    <x v="0"/>
    <x v="0"/>
    <x v="4"/>
    <x v="13"/>
    <n v="1577.01"/>
  </r>
  <r>
    <x v="251"/>
    <x v="0"/>
    <x v="0"/>
    <x v="4"/>
    <x v="14"/>
    <n v="2770.5"/>
  </r>
  <r>
    <x v="251"/>
    <x v="0"/>
    <x v="0"/>
    <x v="4"/>
    <x v="15"/>
    <n v="42203.91"/>
  </r>
  <r>
    <x v="251"/>
    <x v="0"/>
    <x v="0"/>
    <x v="4"/>
    <x v="16"/>
    <n v="29308.98"/>
  </r>
  <r>
    <x v="251"/>
    <x v="0"/>
    <x v="0"/>
    <x v="4"/>
    <x v="17"/>
    <n v="840.8"/>
  </r>
  <r>
    <x v="251"/>
    <x v="0"/>
    <x v="0"/>
    <x v="4"/>
    <x v="56"/>
    <n v="227.97"/>
  </r>
  <r>
    <x v="251"/>
    <x v="0"/>
    <x v="0"/>
    <x v="5"/>
    <x v="18"/>
    <n v="13559.17"/>
  </r>
  <r>
    <x v="251"/>
    <x v="0"/>
    <x v="0"/>
    <x v="5"/>
    <x v="21"/>
    <n v="2335.89"/>
  </r>
  <r>
    <x v="251"/>
    <x v="0"/>
    <x v="0"/>
    <x v="5"/>
    <x v="22"/>
    <n v="7866.91"/>
  </r>
  <r>
    <x v="251"/>
    <x v="0"/>
    <x v="0"/>
    <x v="6"/>
    <x v="23"/>
    <n v="240.5"/>
  </r>
  <r>
    <x v="251"/>
    <x v="0"/>
    <x v="0"/>
    <x v="6"/>
    <x v="24"/>
    <n v="156.97"/>
  </r>
  <r>
    <x v="251"/>
    <x v="0"/>
    <x v="0"/>
    <x v="6"/>
    <x v="25"/>
    <n v="36239.050000000003"/>
  </r>
  <r>
    <x v="251"/>
    <x v="0"/>
    <x v="0"/>
    <x v="6"/>
    <x v="26"/>
    <n v="603.14"/>
  </r>
  <r>
    <x v="251"/>
    <x v="0"/>
    <x v="0"/>
    <x v="6"/>
    <x v="27"/>
    <n v="3954.91"/>
  </r>
  <r>
    <x v="251"/>
    <x v="0"/>
    <x v="0"/>
    <x v="6"/>
    <x v="28"/>
    <n v="75"/>
  </r>
  <r>
    <x v="251"/>
    <x v="0"/>
    <x v="0"/>
    <x v="6"/>
    <x v="31"/>
    <n v="15029"/>
  </r>
  <r>
    <x v="251"/>
    <x v="0"/>
    <x v="0"/>
    <x v="6"/>
    <x v="32"/>
    <n v="529"/>
  </r>
  <r>
    <x v="251"/>
    <x v="0"/>
    <x v="0"/>
    <x v="6"/>
    <x v="34"/>
    <n v="1149.8900000000001"/>
  </r>
  <r>
    <x v="251"/>
    <x v="0"/>
    <x v="0"/>
    <x v="6"/>
    <x v="37"/>
    <n v="174.34"/>
  </r>
  <r>
    <x v="251"/>
    <x v="0"/>
    <x v="0"/>
    <x v="6"/>
    <x v="38"/>
    <n v="4576.3100000000004"/>
  </r>
  <r>
    <x v="251"/>
    <x v="0"/>
    <x v="0"/>
    <x v="6"/>
    <x v="39"/>
    <n v="258.60000000000002"/>
  </r>
  <r>
    <x v="251"/>
    <x v="0"/>
    <x v="0"/>
    <x v="6"/>
    <x v="40"/>
    <n v="3095.35"/>
  </r>
  <r>
    <x v="251"/>
    <x v="0"/>
    <x v="0"/>
    <x v="6"/>
    <x v="53"/>
    <n v="5940.62"/>
  </r>
  <r>
    <x v="251"/>
    <x v="0"/>
    <x v="0"/>
    <x v="6"/>
    <x v="43"/>
    <n v="850.57"/>
  </r>
  <r>
    <x v="251"/>
    <x v="0"/>
    <x v="0"/>
    <x v="6"/>
    <x v="44"/>
    <n v="8877.1"/>
  </r>
  <r>
    <x v="251"/>
    <x v="0"/>
    <x v="0"/>
    <x v="6"/>
    <x v="45"/>
    <n v="4861.18"/>
  </r>
  <r>
    <x v="251"/>
    <x v="0"/>
    <x v="0"/>
    <x v="6"/>
    <x v="70"/>
    <n v="3117.29"/>
  </r>
  <r>
    <x v="251"/>
    <x v="0"/>
    <x v="0"/>
    <x v="6"/>
    <x v="46"/>
    <n v="969.88"/>
  </r>
  <r>
    <x v="251"/>
    <x v="0"/>
    <x v="0"/>
    <x v="7"/>
    <x v="43"/>
    <n v="3692.06"/>
  </r>
  <r>
    <x v="251"/>
    <x v="0"/>
    <x v="1"/>
    <x v="5"/>
    <x v="20"/>
    <n v="13586.43"/>
  </r>
  <r>
    <x v="251"/>
    <x v="0"/>
    <x v="1"/>
    <x v="6"/>
    <x v="25"/>
    <n v="15758"/>
  </r>
  <r>
    <x v="251"/>
    <x v="0"/>
    <x v="1"/>
    <x v="6"/>
    <x v="37"/>
    <n v="6258.92"/>
  </r>
  <r>
    <x v="251"/>
    <x v="0"/>
    <x v="1"/>
    <x v="6"/>
    <x v="44"/>
    <n v="1122.9000000000001"/>
  </r>
  <r>
    <x v="252"/>
    <x v="0"/>
    <x v="0"/>
    <x v="1"/>
    <x v="0"/>
    <n v="-54593.279999999999"/>
  </r>
  <r>
    <x v="252"/>
    <x v="0"/>
    <x v="0"/>
    <x v="2"/>
    <x v="1"/>
    <n v="870006.8"/>
  </r>
  <r>
    <x v="252"/>
    <x v="0"/>
    <x v="0"/>
    <x v="2"/>
    <x v="2"/>
    <n v="96380.43"/>
  </r>
  <r>
    <x v="252"/>
    <x v="0"/>
    <x v="0"/>
    <x v="2"/>
    <x v="3"/>
    <n v="4235.78"/>
  </r>
  <r>
    <x v="252"/>
    <x v="0"/>
    <x v="0"/>
    <x v="2"/>
    <x v="4"/>
    <n v="32586.36"/>
  </r>
  <r>
    <x v="252"/>
    <x v="0"/>
    <x v="0"/>
    <x v="2"/>
    <x v="5"/>
    <n v="1040"/>
  </r>
  <r>
    <x v="252"/>
    <x v="0"/>
    <x v="0"/>
    <x v="2"/>
    <x v="54"/>
    <n v="18510"/>
  </r>
  <r>
    <x v="252"/>
    <x v="0"/>
    <x v="0"/>
    <x v="3"/>
    <x v="1"/>
    <n v="463334.6"/>
  </r>
  <r>
    <x v="252"/>
    <x v="0"/>
    <x v="0"/>
    <x v="3"/>
    <x v="2"/>
    <n v="7847.87"/>
  </r>
  <r>
    <x v="252"/>
    <x v="0"/>
    <x v="0"/>
    <x v="3"/>
    <x v="3"/>
    <n v="16518.490000000002"/>
  </r>
  <r>
    <x v="252"/>
    <x v="0"/>
    <x v="0"/>
    <x v="3"/>
    <x v="5"/>
    <n v="839.69"/>
  </r>
  <r>
    <x v="252"/>
    <x v="0"/>
    <x v="0"/>
    <x v="4"/>
    <x v="6"/>
    <n v="0.19"/>
  </r>
  <r>
    <x v="252"/>
    <x v="0"/>
    <x v="0"/>
    <x v="4"/>
    <x v="55"/>
    <n v="0.19"/>
  </r>
  <r>
    <x v="252"/>
    <x v="0"/>
    <x v="0"/>
    <x v="4"/>
    <x v="7"/>
    <n v="76964.429999999993"/>
  </r>
  <r>
    <x v="252"/>
    <x v="0"/>
    <x v="0"/>
    <x v="4"/>
    <x v="8"/>
    <n v="38665.089999999997"/>
  </r>
  <r>
    <x v="252"/>
    <x v="0"/>
    <x v="0"/>
    <x v="4"/>
    <x v="9"/>
    <n v="155164.72"/>
  </r>
  <r>
    <x v="252"/>
    <x v="0"/>
    <x v="0"/>
    <x v="4"/>
    <x v="10"/>
    <n v="58861.27"/>
  </r>
  <r>
    <x v="252"/>
    <x v="0"/>
    <x v="0"/>
    <x v="4"/>
    <x v="11"/>
    <n v="1056.3399999999999"/>
  </r>
  <r>
    <x v="252"/>
    <x v="0"/>
    <x v="0"/>
    <x v="4"/>
    <x v="12"/>
    <n v="623.88"/>
  </r>
  <r>
    <x v="252"/>
    <x v="0"/>
    <x v="0"/>
    <x v="4"/>
    <x v="13"/>
    <n v="5653.94"/>
  </r>
  <r>
    <x v="252"/>
    <x v="0"/>
    <x v="0"/>
    <x v="4"/>
    <x v="14"/>
    <n v="14911.62"/>
  </r>
  <r>
    <x v="252"/>
    <x v="0"/>
    <x v="0"/>
    <x v="4"/>
    <x v="15"/>
    <n v="165235.26999999999"/>
  </r>
  <r>
    <x v="252"/>
    <x v="0"/>
    <x v="0"/>
    <x v="4"/>
    <x v="16"/>
    <n v="186538.8"/>
  </r>
  <r>
    <x v="252"/>
    <x v="0"/>
    <x v="0"/>
    <x v="5"/>
    <x v="18"/>
    <n v="92153.82"/>
  </r>
  <r>
    <x v="252"/>
    <x v="0"/>
    <x v="0"/>
    <x v="5"/>
    <x v="19"/>
    <n v="19892.64"/>
  </r>
  <r>
    <x v="252"/>
    <x v="0"/>
    <x v="0"/>
    <x v="5"/>
    <x v="20"/>
    <n v="43130.49"/>
  </r>
  <r>
    <x v="252"/>
    <x v="0"/>
    <x v="0"/>
    <x v="5"/>
    <x v="21"/>
    <n v="3511.75"/>
  </r>
  <r>
    <x v="252"/>
    <x v="0"/>
    <x v="0"/>
    <x v="5"/>
    <x v="22"/>
    <n v="80917.53"/>
  </r>
  <r>
    <x v="252"/>
    <x v="0"/>
    <x v="0"/>
    <x v="6"/>
    <x v="24"/>
    <n v="3616.12"/>
  </r>
  <r>
    <x v="252"/>
    <x v="0"/>
    <x v="0"/>
    <x v="6"/>
    <x v="25"/>
    <n v="4064.21"/>
  </r>
  <r>
    <x v="252"/>
    <x v="0"/>
    <x v="0"/>
    <x v="6"/>
    <x v="26"/>
    <n v="4318.3999999999996"/>
  </r>
  <r>
    <x v="252"/>
    <x v="0"/>
    <x v="0"/>
    <x v="6"/>
    <x v="27"/>
    <n v="97231.15"/>
  </r>
  <r>
    <x v="252"/>
    <x v="0"/>
    <x v="0"/>
    <x v="6"/>
    <x v="28"/>
    <n v="25916.03"/>
  </r>
  <r>
    <x v="252"/>
    <x v="0"/>
    <x v="0"/>
    <x v="6"/>
    <x v="29"/>
    <n v="1131"/>
  </r>
  <r>
    <x v="252"/>
    <x v="0"/>
    <x v="0"/>
    <x v="6"/>
    <x v="30"/>
    <n v="2154.09"/>
  </r>
  <r>
    <x v="252"/>
    <x v="0"/>
    <x v="0"/>
    <x v="6"/>
    <x v="31"/>
    <n v="6085"/>
  </r>
  <r>
    <x v="252"/>
    <x v="0"/>
    <x v="0"/>
    <x v="6"/>
    <x v="32"/>
    <n v="1138.51"/>
  </r>
  <r>
    <x v="252"/>
    <x v="0"/>
    <x v="0"/>
    <x v="6"/>
    <x v="33"/>
    <n v="7866.84"/>
  </r>
  <r>
    <x v="252"/>
    <x v="0"/>
    <x v="0"/>
    <x v="6"/>
    <x v="34"/>
    <n v="1476.62"/>
  </r>
  <r>
    <x v="252"/>
    <x v="0"/>
    <x v="0"/>
    <x v="6"/>
    <x v="35"/>
    <n v="32109.1"/>
  </r>
  <r>
    <x v="252"/>
    <x v="0"/>
    <x v="0"/>
    <x v="6"/>
    <x v="36"/>
    <n v="3421.36"/>
  </r>
  <r>
    <x v="252"/>
    <x v="0"/>
    <x v="0"/>
    <x v="6"/>
    <x v="59"/>
    <n v="3601.58"/>
  </r>
  <r>
    <x v="252"/>
    <x v="0"/>
    <x v="0"/>
    <x v="6"/>
    <x v="37"/>
    <n v="27450.41"/>
  </r>
  <r>
    <x v="252"/>
    <x v="0"/>
    <x v="0"/>
    <x v="6"/>
    <x v="38"/>
    <n v="8751.2800000000007"/>
  </r>
  <r>
    <x v="252"/>
    <x v="0"/>
    <x v="0"/>
    <x v="6"/>
    <x v="39"/>
    <n v="418"/>
  </r>
  <r>
    <x v="252"/>
    <x v="0"/>
    <x v="0"/>
    <x v="6"/>
    <x v="41"/>
    <n v="28155.86"/>
  </r>
  <r>
    <x v="252"/>
    <x v="0"/>
    <x v="0"/>
    <x v="6"/>
    <x v="42"/>
    <n v="1000"/>
  </r>
  <r>
    <x v="252"/>
    <x v="0"/>
    <x v="0"/>
    <x v="6"/>
    <x v="43"/>
    <n v="893.9"/>
  </r>
  <r>
    <x v="252"/>
    <x v="0"/>
    <x v="0"/>
    <x v="6"/>
    <x v="44"/>
    <n v="43568.98"/>
  </r>
  <r>
    <x v="252"/>
    <x v="0"/>
    <x v="0"/>
    <x v="6"/>
    <x v="45"/>
    <n v="33193.269999999997"/>
  </r>
  <r>
    <x v="252"/>
    <x v="0"/>
    <x v="0"/>
    <x v="6"/>
    <x v="46"/>
    <n v="6677.65"/>
  </r>
  <r>
    <x v="252"/>
    <x v="0"/>
    <x v="0"/>
    <x v="7"/>
    <x v="43"/>
    <n v="2354.27"/>
  </r>
  <r>
    <x v="252"/>
    <x v="0"/>
    <x v="1"/>
    <x v="0"/>
    <x v="0"/>
    <n v="54593.279999999999"/>
  </r>
  <r>
    <x v="252"/>
    <x v="0"/>
    <x v="1"/>
    <x v="2"/>
    <x v="1"/>
    <n v="40000"/>
  </r>
  <r>
    <x v="252"/>
    <x v="0"/>
    <x v="1"/>
    <x v="2"/>
    <x v="2"/>
    <n v="390"/>
  </r>
  <r>
    <x v="252"/>
    <x v="0"/>
    <x v="1"/>
    <x v="2"/>
    <x v="4"/>
    <n v="7660"/>
  </r>
  <r>
    <x v="252"/>
    <x v="0"/>
    <x v="1"/>
    <x v="3"/>
    <x v="1"/>
    <n v="30000"/>
  </r>
  <r>
    <x v="252"/>
    <x v="0"/>
    <x v="1"/>
    <x v="3"/>
    <x v="4"/>
    <n v="30067.02"/>
  </r>
  <r>
    <x v="252"/>
    <x v="0"/>
    <x v="1"/>
    <x v="4"/>
    <x v="7"/>
    <n v="591.52"/>
  </r>
  <r>
    <x v="252"/>
    <x v="0"/>
    <x v="1"/>
    <x v="4"/>
    <x v="8"/>
    <n v="2270.85"/>
  </r>
  <r>
    <x v="252"/>
    <x v="0"/>
    <x v="1"/>
    <x v="4"/>
    <x v="9"/>
    <n v="1187.8599999999999"/>
  </r>
  <r>
    <x v="252"/>
    <x v="0"/>
    <x v="1"/>
    <x v="4"/>
    <x v="10"/>
    <n v="1543.23"/>
  </r>
  <r>
    <x v="252"/>
    <x v="0"/>
    <x v="1"/>
    <x v="4"/>
    <x v="11"/>
    <n v="8.59"/>
  </r>
  <r>
    <x v="252"/>
    <x v="0"/>
    <x v="1"/>
    <x v="4"/>
    <x v="12"/>
    <n v="34.630000000000003"/>
  </r>
  <r>
    <x v="252"/>
    <x v="0"/>
    <x v="1"/>
    <x v="4"/>
    <x v="13"/>
    <n v="27.05"/>
  </r>
  <r>
    <x v="252"/>
    <x v="0"/>
    <x v="1"/>
    <x v="4"/>
    <x v="14"/>
    <n v="854.66"/>
  </r>
  <r>
    <x v="252"/>
    <x v="0"/>
    <x v="1"/>
    <x v="4"/>
    <x v="15"/>
    <n v="188.85"/>
  </r>
  <r>
    <x v="252"/>
    <x v="0"/>
    <x v="1"/>
    <x v="4"/>
    <x v="16"/>
    <n v="568.20000000000005"/>
  </r>
  <r>
    <x v="252"/>
    <x v="0"/>
    <x v="1"/>
    <x v="5"/>
    <x v="18"/>
    <n v="70.56"/>
  </r>
  <r>
    <x v="252"/>
    <x v="0"/>
    <x v="1"/>
    <x v="5"/>
    <x v="22"/>
    <n v="236.71"/>
  </r>
  <r>
    <x v="252"/>
    <x v="0"/>
    <x v="1"/>
    <x v="6"/>
    <x v="27"/>
    <n v="81"/>
  </r>
  <r>
    <x v="252"/>
    <x v="0"/>
    <x v="1"/>
    <x v="6"/>
    <x v="30"/>
    <n v="8352.23"/>
  </r>
  <r>
    <x v="252"/>
    <x v="0"/>
    <x v="1"/>
    <x v="6"/>
    <x v="35"/>
    <n v="1684.96"/>
  </r>
  <r>
    <x v="252"/>
    <x v="0"/>
    <x v="1"/>
    <x v="6"/>
    <x v="37"/>
    <n v="45000"/>
  </r>
  <r>
    <x v="252"/>
    <x v="0"/>
    <x v="1"/>
    <x v="6"/>
    <x v="44"/>
    <n v="23300.98"/>
  </r>
  <r>
    <x v="252"/>
    <x v="0"/>
    <x v="1"/>
    <x v="6"/>
    <x v="71"/>
    <n v="69679.240000000005"/>
  </r>
  <r>
    <x v="252"/>
    <x v="0"/>
    <x v="1"/>
    <x v="6"/>
    <x v="46"/>
    <n v="2995.85"/>
  </r>
  <r>
    <x v="253"/>
    <x v="0"/>
    <x v="0"/>
    <x v="0"/>
    <x v="0"/>
    <n v="81145.41"/>
  </r>
  <r>
    <x v="253"/>
    <x v="0"/>
    <x v="0"/>
    <x v="1"/>
    <x v="0"/>
    <n v="-81145.41"/>
  </r>
  <r>
    <x v="253"/>
    <x v="0"/>
    <x v="0"/>
    <x v="2"/>
    <x v="1"/>
    <n v="2196862.61"/>
  </r>
  <r>
    <x v="253"/>
    <x v="0"/>
    <x v="0"/>
    <x v="2"/>
    <x v="2"/>
    <n v="3130"/>
  </r>
  <r>
    <x v="253"/>
    <x v="0"/>
    <x v="0"/>
    <x v="2"/>
    <x v="3"/>
    <n v="48970"/>
  </r>
  <r>
    <x v="253"/>
    <x v="0"/>
    <x v="0"/>
    <x v="2"/>
    <x v="54"/>
    <n v="31515"/>
  </r>
  <r>
    <x v="253"/>
    <x v="0"/>
    <x v="0"/>
    <x v="3"/>
    <x v="1"/>
    <n v="797815.83"/>
  </r>
  <r>
    <x v="253"/>
    <x v="0"/>
    <x v="0"/>
    <x v="3"/>
    <x v="2"/>
    <n v="35159.199999999997"/>
  </r>
  <r>
    <x v="253"/>
    <x v="0"/>
    <x v="0"/>
    <x v="3"/>
    <x v="3"/>
    <n v="22265.66"/>
  </r>
  <r>
    <x v="253"/>
    <x v="0"/>
    <x v="0"/>
    <x v="4"/>
    <x v="7"/>
    <n v="172783.38"/>
  </r>
  <r>
    <x v="253"/>
    <x v="0"/>
    <x v="0"/>
    <x v="4"/>
    <x v="8"/>
    <n v="88492.15"/>
  </r>
  <r>
    <x v="253"/>
    <x v="0"/>
    <x v="0"/>
    <x v="4"/>
    <x v="9"/>
    <n v="349417.35"/>
  </r>
  <r>
    <x v="253"/>
    <x v="0"/>
    <x v="0"/>
    <x v="4"/>
    <x v="10"/>
    <n v="142453.54"/>
  </r>
  <r>
    <x v="253"/>
    <x v="0"/>
    <x v="0"/>
    <x v="4"/>
    <x v="11"/>
    <n v="79397.509999999995"/>
  </r>
  <r>
    <x v="253"/>
    <x v="0"/>
    <x v="0"/>
    <x v="4"/>
    <x v="12"/>
    <n v="5504.87"/>
  </r>
  <r>
    <x v="253"/>
    <x v="0"/>
    <x v="0"/>
    <x v="4"/>
    <x v="13"/>
    <n v="10643.13"/>
  </r>
  <r>
    <x v="253"/>
    <x v="0"/>
    <x v="0"/>
    <x v="4"/>
    <x v="14"/>
    <n v="27111.49"/>
  </r>
  <r>
    <x v="253"/>
    <x v="0"/>
    <x v="0"/>
    <x v="4"/>
    <x v="15"/>
    <n v="289485.18"/>
  </r>
  <r>
    <x v="253"/>
    <x v="0"/>
    <x v="0"/>
    <x v="4"/>
    <x v="16"/>
    <n v="409009.52"/>
  </r>
  <r>
    <x v="253"/>
    <x v="0"/>
    <x v="0"/>
    <x v="4"/>
    <x v="17"/>
    <n v="7917.28"/>
  </r>
  <r>
    <x v="253"/>
    <x v="0"/>
    <x v="0"/>
    <x v="4"/>
    <x v="56"/>
    <n v="775.43"/>
  </r>
  <r>
    <x v="253"/>
    <x v="0"/>
    <x v="0"/>
    <x v="5"/>
    <x v="18"/>
    <n v="180400.68"/>
  </r>
  <r>
    <x v="253"/>
    <x v="0"/>
    <x v="0"/>
    <x v="5"/>
    <x v="19"/>
    <n v="36795.83"/>
  </r>
  <r>
    <x v="253"/>
    <x v="0"/>
    <x v="0"/>
    <x v="5"/>
    <x v="20"/>
    <n v="205446.48"/>
  </r>
  <r>
    <x v="253"/>
    <x v="0"/>
    <x v="0"/>
    <x v="5"/>
    <x v="21"/>
    <n v="36040.379999999997"/>
  </r>
  <r>
    <x v="253"/>
    <x v="0"/>
    <x v="0"/>
    <x v="5"/>
    <x v="22"/>
    <n v="78466.75"/>
  </r>
  <r>
    <x v="253"/>
    <x v="0"/>
    <x v="0"/>
    <x v="6"/>
    <x v="23"/>
    <n v="420.36"/>
  </r>
  <r>
    <x v="253"/>
    <x v="0"/>
    <x v="0"/>
    <x v="6"/>
    <x v="24"/>
    <n v="7190.92"/>
  </r>
  <r>
    <x v="253"/>
    <x v="0"/>
    <x v="0"/>
    <x v="6"/>
    <x v="25"/>
    <n v="120619.99"/>
  </r>
  <r>
    <x v="253"/>
    <x v="0"/>
    <x v="0"/>
    <x v="6"/>
    <x v="49"/>
    <n v="-405"/>
  </r>
  <r>
    <x v="253"/>
    <x v="0"/>
    <x v="0"/>
    <x v="6"/>
    <x v="26"/>
    <n v="17740.11"/>
  </r>
  <r>
    <x v="253"/>
    <x v="0"/>
    <x v="0"/>
    <x v="6"/>
    <x v="27"/>
    <n v="299670.67"/>
  </r>
  <r>
    <x v="253"/>
    <x v="0"/>
    <x v="0"/>
    <x v="6"/>
    <x v="29"/>
    <n v="22572.46"/>
  </r>
  <r>
    <x v="253"/>
    <x v="0"/>
    <x v="0"/>
    <x v="6"/>
    <x v="50"/>
    <n v="76242.28"/>
  </r>
  <r>
    <x v="253"/>
    <x v="0"/>
    <x v="0"/>
    <x v="6"/>
    <x v="30"/>
    <n v="48093.29"/>
  </r>
  <r>
    <x v="253"/>
    <x v="0"/>
    <x v="0"/>
    <x v="6"/>
    <x v="31"/>
    <n v="29744.47"/>
  </r>
  <r>
    <x v="253"/>
    <x v="0"/>
    <x v="0"/>
    <x v="6"/>
    <x v="33"/>
    <n v="27942.959999999999"/>
  </r>
  <r>
    <x v="253"/>
    <x v="0"/>
    <x v="0"/>
    <x v="6"/>
    <x v="34"/>
    <n v="312"/>
  </r>
  <r>
    <x v="253"/>
    <x v="0"/>
    <x v="0"/>
    <x v="6"/>
    <x v="35"/>
    <n v="29601.03"/>
  </r>
  <r>
    <x v="253"/>
    <x v="0"/>
    <x v="0"/>
    <x v="6"/>
    <x v="36"/>
    <n v="100.06"/>
  </r>
  <r>
    <x v="253"/>
    <x v="0"/>
    <x v="0"/>
    <x v="6"/>
    <x v="59"/>
    <n v="21263.14"/>
  </r>
  <r>
    <x v="253"/>
    <x v="0"/>
    <x v="0"/>
    <x v="6"/>
    <x v="51"/>
    <n v="4233.2"/>
  </r>
  <r>
    <x v="253"/>
    <x v="0"/>
    <x v="0"/>
    <x v="6"/>
    <x v="52"/>
    <n v="4859.95"/>
  </r>
  <r>
    <x v="253"/>
    <x v="0"/>
    <x v="0"/>
    <x v="6"/>
    <x v="37"/>
    <n v="127395.44"/>
  </r>
  <r>
    <x v="253"/>
    <x v="0"/>
    <x v="0"/>
    <x v="6"/>
    <x v="38"/>
    <n v="67162.11"/>
  </r>
  <r>
    <x v="253"/>
    <x v="0"/>
    <x v="0"/>
    <x v="6"/>
    <x v="39"/>
    <n v="700.1"/>
  </r>
  <r>
    <x v="253"/>
    <x v="0"/>
    <x v="0"/>
    <x v="6"/>
    <x v="53"/>
    <n v="5940.62"/>
  </r>
  <r>
    <x v="253"/>
    <x v="0"/>
    <x v="0"/>
    <x v="6"/>
    <x v="43"/>
    <n v="2625.99"/>
  </r>
  <r>
    <x v="253"/>
    <x v="0"/>
    <x v="0"/>
    <x v="6"/>
    <x v="44"/>
    <n v="-296.44"/>
  </r>
  <r>
    <x v="253"/>
    <x v="0"/>
    <x v="0"/>
    <x v="6"/>
    <x v="45"/>
    <n v="71034.38"/>
  </r>
  <r>
    <x v="253"/>
    <x v="0"/>
    <x v="0"/>
    <x v="6"/>
    <x v="75"/>
    <n v="46867.55"/>
  </r>
  <r>
    <x v="253"/>
    <x v="0"/>
    <x v="0"/>
    <x v="6"/>
    <x v="46"/>
    <n v="19365.36"/>
  </r>
  <r>
    <x v="253"/>
    <x v="0"/>
    <x v="0"/>
    <x v="7"/>
    <x v="43"/>
    <n v="7258.04"/>
  </r>
  <r>
    <x v="253"/>
    <x v="0"/>
    <x v="0"/>
    <x v="8"/>
    <x v="48"/>
    <n v="18042.96"/>
  </r>
  <r>
    <x v="253"/>
    <x v="0"/>
    <x v="1"/>
    <x v="2"/>
    <x v="1"/>
    <n v="90270.87"/>
  </r>
  <r>
    <x v="253"/>
    <x v="0"/>
    <x v="1"/>
    <x v="3"/>
    <x v="1"/>
    <n v="340534.18"/>
  </r>
  <r>
    <x v="253"/>
    <x v="0"/>
    <x v="1"/>
    <x v="3"/>
    <x v="2"/>
    <n v="54062.11"/>
  </r>
  <r>
    <x v="253"/>
    <x v="0"/>
    <x v="1"/>
    <x v="3"/>
    <x v="3"/>
    <n v="6471.4"/>
  </r>
  <r>
    <x v="253"/>
    <x v="0"/>
    <x v="1"/>
    <x v="3"/>
    <x v="4"/>
    <n v="58051.6"/>
  </r>
  <r>
    <x v="253"/>
    <x v="0"/>
    <x v="1"/>
    <x v="4"/>
    <x v="7"/>
    <n v="4946.71"/>
  </r>
  <r>
    <x v="253"/>
    <x v="0"/>
    <x v="1"/>
    <x v="4"/>
    <x v="8"/>
    <n v="24230.799999999999"/>
  </r>
  <r>
    <x v="253"/>
    <x v="0"/>
    <x v="1"/>
    <x v="4"/>
    <x v="9"/>
    <n v="10354.16"/>
  </r>
  <r>
    <x v="253"/>
    <x v="0"/>
    <x v="1"/>
    <x v="4"/>
    <x v="10"/>
    <n v="16000.11"/>
  </r>
  <r>
    <x v="253"/>
    <x v="0"/>
    <x v="1"/>
    <x v="4"/>
    <x v="11"/>
    <n v="186.38"/>
  </r>
  <r>
    <x v="253"/>
    <x v="0"/>
    <x v="1"/>
    <x v="4"/>
    <x v="12"/>
    <n v="2602.46"/>
  </r>
  <r>
    <x v="253"/>
    <x v="0"/>
    <x v="1"/>
    <x v="4"/>
    <x v="13"/>
    <n v="253.6"/>
  </r>
  <r>
    <x v="253"/>
    <x v="0"/>
    <x v="1"/>
    <x v="4"/>
    <x v="14"/>
    <n v="1410.27"/>
  </r>
  <r>
    <x v="253"/>
    <x v="0"/>
    <x v="1"/>
    <x v="4"/>
    <x v="15"/>
    <n v="10772.89"/>
  </r>
  <r>
    <x v="253"/>
    <x v="0"/>
    <x v="1"/>
    <x v="4"/>
    <x v="16"/>
    <n v="28724.29"/>
  </r>
  <r>
    <x v="253"/>
    <x v="0"/>
    <x v="1"/>
    <x v="4"/>
    <x v="56"/>
    <n v="3.23"/>
  </r>
  <r>
    <x v="253"/>
    <x v="0"/>
    <x v="1"/>
    <x v="5"/>
    <x v="18"/>
    <n v="2657.94"/>
  </r>
  <r>
    <x v="253"/>
    <x v="0"/>
    <x v="1"/>
    <x v="6"/>
    <x v="27"/>
    <n v="10723.61"/>
  </r>
  <r>
    <x v="253"/>
    <x v="0"/>
    <x v="1"/>
    <x v="6"/>
    <x v="35"/>
    <n v="9263.7199999999993"/>
  </r>
  <r>
    <x v="253"/>
    <x v="0"/>
    <x v="1"/>
    <x v="6"/>
    <x v="59"/>
    <n v="975.75"/>
  </r>
  <r>
    <x v="253"/>
    <x v="0"/>
    <x v="1"/>
    <x v="6"/>
    <x v="38"/>
    <n v="454.17"/>
  </r>
  <r>
    <x v="253"/>
    <x v="0"/>
    <x v="1"/>
    <x v="7"/>
    <x v="43"/>
    <n v="247.66"/>
  </r>
  <r>
    <x v="253"/>
    <x v="0"/>
    <x v="1"/>
    <x v="8"/>
    <x v="48"/>
    <n v="3756.03"/>
  </r>
  <r>
    <x v="254"/>
    <x v="0"/>
    <x v="0"/>
    <x v="0"/>
    <x v="0"/>
    <n v="69496.72"/>
  </r>
  <r>
    <x v="254"/>
    <x v="0"/>
    <x v="0"/>
    <x v="1"/>
    <x v="0"/>
    <n v="-69496.72"/>
  </r>
  <r>
    <x v="254"/>
    <x v="0"/>
    <x v="0"/>
    <x v="2"/>
    <x v="1"/>
    <n v="1434966.44"/>
  </r>
  <r>
    <x v="254"/>
    <x v="0"/>
    <x v="0"/>
    <x v="2"/>
    <x v="2"/>
    <n v="14492.36"/>
  </r>
  <r>
    <x v="254"/>
    <x v="0"/>
    <x v="0"/>
    <x v="2"/>
    <x v="3"/>
    <n v="130"/>
  </r>
  <r>
    <x v="254"/>
    <x v="0"/>
    <x v="0"/>
    <x v="2"/>
    <x v="4"/>
    <n v="12178"/>
  </r>
  <r>
    <x v="254"/>
    <x v="0"/>
    <x v="0"/>
    <x v="3"/>
    <x v="1"/>
    <n v="651285.62"/>
  </r>
  <r>
    <x v="254"/>
    <x v="0"/>
    <x v="0"/>
    <x v="3"/>
    <x v="2"/>
    <n v="19902.75"/>
  </r>
  <r>
    <x v="254"/>
    <x v="0"/>
    <x v="0"/>
    <x v="3"/>
    <x v="3"/>
    <n v="101.7"/>
  </r>
  <r>
    <x v="254"/>
    <x v="0"/>
    <x v="0"/>
    <x v="3"/>
    <x v="4"/>
    <n v="4195.8"/>
  </r>
  <r>
    <x v="254"/>
    <x v="0"/>
    <x v="0"/>
    <x v="3"/>
    <x v="5"/>
    <n v="584.6"/>
  </r>
  <r>
    <x v="254"/>
    <x v="0"/>
    <x v="0"/>
    <x v="4"/>
    <x v="6"/>
    <n v="1242.01"/>
  </r>
  <r>
    <x v="254"/>
    <x v="0"/>
    <x v="0"/>
    <x v="4"/>
    <x v="55"/>
    <n v="1369.09"/>
  </r>
  <r>
    <x v="254"/>
    <x v="0"/>
    <x v="0"/>
    <x v="4"/>
    <x v="7"/>
    <n v="87736.45"/>
  </r>
  <r>
    <x v="254"/>
    <x v="0"/>
    <x v="0"/>
    <x v="4"/>
    <x v="8"/>
    <n v="43996.43"/>
  </r>
  <r>
    <x v="254"/>
    <x v="0"/>
    <x v="0"/>
    <x v="4"/>
    <x v="9"/>
    <n v="163196.54999999999"/>
  </r>
  <r>
    <x v="254"/>
    <x v="0"/>
    <x v="0"/>
    <x v="4"/>
    <x v="10"/>
    <n v="84470.26"/>
  </r>
  <r>
    <x v="254"/>
    <x v="0"/>
    <x v="0"/>
    <x v="4"/>
    <x v="73"/>
    <n v="27171.54"/>
  </r>
  <r>
    <x v="254"/>
    <x v="0"/>
    <x v="0"/>
    <x v="4"/>
    <x v="69"/>
    <n v="55446.31"/>
  </r>
  <r>
    <x v="254"/>
    <x v="0"/>
    <x v="0"/>
    <x v="4"/>
    <x v="84"/>
    <n v="1958.05"/>
  </r>
  <r>
    <x v="254"/>
    <x v="0"/>
    <x v="0"/>
    <x v="4"/>
    <x v="11"/>
    <n v="3645.85"/>
  </r>
  <r>
    <x v="254"/>
    <x v="0"/>
    <x v="0"/>
    <x v="4"/>
    <x v="12"/>
    <n v="1660.35"/>
  </r>
  <r>
    <x v="254"/>
    <x v="0"/>
    <x v="0"/>
    <x v="4"/>
    <x v="13"/>
    <n v="6088.29"/>
  </r>
  <r>
    <x v="254"/>
    <x v="0"/>
    <x v="0"/>
    <x v="4"/>
    <x v="14"/>
    <n v="13201.67"/>
  </r>
  <r>
    <x v="254"/>
    <x v="0"/>
    <x v="0"/>
    <x v="4"/>
    <x v="15"/>
    <n v="248768.9"/>
  </r>
  <r>
    <x v="254"/>
    <x v="0"/>
    <x v="0"/>
    <x v="4"/>
    <x v="16"/>
    <n v="215141.51"/>
  </r>
  <r>
    <x v="254"/>
    <x v="0"/>
    <x v="0"/>
    <x v="4"/>
    <x v="17"/>
    <n v="-158.46"/>
  </r>
  <r>
    <x v="254"/>
    <x v="0"/>
    <x v="0"/>
    <x v="5"/>
    <x v="18"/>
    <n v="120120.64"/>
  </r>
  <r>
    <x v="254"/>
    <x v="0"/>
    <x v="0"/>
    <x v="5"/>
    <x v="19"/>
    <n v="14107.77"/>
  </r>
  <r>
    <x v="254"/>
    <x v="0"/>
    <x v="0"/>
    <x v="5"/>
    <x v="20"/>
    <n v="45405.03"/>
  </r>
  <r>
    <x v="254"/>
    <x v="0"/>
    <x v="0"/>
    <x v="5"/>
    <x v="21"/>
    <n v="2464.0300000000002"/>
  </r>
  <r>
    <x v="254"/>
    <x v="0"/>
    <x v="0"/>
    <x v="5"/>
    <x v="22"/>
    <n v="3900.61"/>
  </r>
  <r>
    <x v="254"/>
    <x v="0"/>
    <x v="0"/>
    <x v="6"/>
    <x v="23"/>
    <n v="8024.93"/>
  </r>
  <r>
    <x v="254"/>
    <x v="0"/>
    <x v="0"/>
    <x v="6"/>
    <x v="24"/>
    <n v="5252.84"/>
  </r>
  <r>
    <x v="254"/>
    <x v="0"/>
    <x v="0"/>
    <x v="6"/>
    <x v="49"/>
    <n v="2200"/>
  </r>
  <r>
    <x v="254"/>
    <x v="0"/>
    <x v="0"/>
    <x v="6"/>
    <x v="26"/>
    <n v="6732.99"/>
  </r>
  <r>
    <x v="254"/>
    <x v="0"/>
    <x v="0"/>
    <x v="6"/>
    <x v="27"/>
    <n v="22852.67"/>
  </r>
  <r>
    <x v="254"/>
    <x v="0"/>
    <x v="0"/>
    <x v="6"/>
    <x v="28"/>
    <n v="236.5"/>
  </r>
  <r>
    <x v="254"/>
    <x v="0"/>
    <x v="0"/>
    <x v="6"/>
    <x v="29"/>
    <n v="1131"/>
  </r>
  <r>
    <x v="254"/>
    <x v="0"/>
    <x v="0"/>
    <x v="6"/>
    <x v="50"/>
    <n v="982.5"/>
  </r>
  <r>
    <x v="254"/>
    <x v="0"/>
    <x v="0"/>
    <x v="6"/>
    <x v="30"/>
    <n v="31356.560000000001"/>
  </r>
  <r>
    <x v="254"/>
    <x v="0"/>
    <x v="0"/>
    <x v="6"/>
    <x v="31"/>
    <n v="2432.2800000000002"/>
  </r>
  <r>
    <x v="254"/>
    <x v="0"/>
    <x v="0"/>
    <x v="6"/>
    <x v="33"/>
    <n v="-600"/>
  </r>
  <r>
    <x v="254"/>
    <x v="0"/>
    <x v="0"/>
    <x v="6"/>
    <x v="34"/>
    <n v="359.7"/>
  </r>
  <r>
    <x v="254"/>
    <x v="0"/>
    <x v="0"/>
    <x v="6"/>
    <x v="35"/>
    <n v="715.23"/>
  </r>
  <r>
    <x v="254"/>
    <x v="0"/>
    <x v="0"/>
    <x v="6"/>
    <x v="51"/>
    <n v="5012"/>
  </r>
  <r>
    <x v="254"/>
    <x v="0"/>
    <x v="0"/>
    <x v="6"/>
    <x v="67"/>
    <n v="1173.56"/>
  </r>
  <r>
    <x v="254"/>
    <x v="0"/>
    <x v="0"/>
    <x v="6"/>
    <x v="37"/>
    <n v="81558.179999999993"/>
  </r>
  <r>
    <x v="254"/>
    <x v="0"/>
    <x v="0"/>
    <x v="6"/>
    <x v="38"/>
    <n v="12163.02"/>
  </r>
  <r>
    <x v="254"/>
    <x v="0"/>
    <x v="0"/>
    <x v="6"/>
    <x v="40"/>
    <n v="468"/>
  </r>
  <r>
    <x v="254"/>
    <x v="0"/>
    <x v="0"/>
    <x v="6"/>
    <x v="41"/>
    <n v="56616.07"/>
  </r>
  <r>
    <x v="254"/>
    <x v="0"/>
    <x v="0"/>
    <x v="6"/>
    <x v="53"/>
    <n v="4305"/>
  </r>
  <r>
    <x v="254"/>
    <x v="0"/>
    <x v="0"/>
    <x v="6"/>
    <x v="43"/>
    <n v="13580"/>
  </r>
  <r>
    <x v="254"/>
    <x v="0"/>
    <x v="0"/>
    <x v="6"/>
    <x v="44"/>
    <n v="77139.5"/>
  </r>
  <r>
    <x v="254"/>
    <x v="0"/>
    <x v="0"/>
    <x v="6"/>
    <x v="45"/>
    <n v="182.63"/>
  </r>
  <r>
    <x v="254"/>
    <x v="0"/>
    <x v="0"/>
    <x v="6"/>
    <x v="46"/>
    <n v="775"/>
  </r>
  <r>
    <x v="254"/>
    <x v="0"/>
    <x v="0"/>
    <x v="6"/>
    <x v="82"/>
    <n v="718.72"/>
  </r>
  <r>
    <x v="254"/>
    <x v="0"/>
    <x v="0"/>
    <x v="7"/>
    <x v="43"/>
    <n v="5849.56"/>
  </r>
  <r>
    <x v="254"/>
    <x v="0"/>
    <x v="0"/>
    <x v="8"/>
    <x v="64"/>
    <n v="4369.3"/>
  </r>
  <r>
    <x v="254"/>
    <x v="0"/>
    <x v="0"/>
    <x v="8"/>
    <x v="65"/>
    <n v="3057.22"/>
  </r>
  <r>
    <x v="254"/>
    <x v="0"/>
    <x v="0"/>
    <x v="8"/>
    <x v="48"/>
    <n v="78.75"/>
  </r>
  <r>
    <x v="254"/>
    <x v="0"/>
    <x v="1"/>
    <x v="2"/>
    <x v="4"/>
    <n v="19314.490000000002"/>
  </r>
  <r>
    <x v="254"/>
    <x v="0"/>
    <x v="1"/>
    <x v="3"/>
    <x v="1"/>
    <n v="1732.2"/>
  </r>
  <r>
    <x v="254"/>
    <x v="0"/>
    <x v="1"/>
    <x v="3"/>
    <x v="2"/>
    <n v="4068"/>
  </r>
  <r>
    <x v="254"/>
    <x v="0"/>
    <x v="1"/>
    <x v="3"/>
    <x v="4"/>
    <n v="20830.689999999999"/>
  </r>
  <r>
    <x v="254"/>
    <x v="0"/>
    <x v="1"/>
    <x v="4"/>
    <x v="6"/>
    <n v="10.49"/>
  </r>
  <r>
    <x v="254"/>
    <x v="0"/>
    <x v="1"/>
    <x v="4"/>
    <x v="55"/>
    <n v="1.01"/>
  </r>
  <r>
    <x v="254"/>
    <x v="0"/>
    <x v="1"/>
    <x v="4"/>
    <x v="7"/>
    <n v="983.61"/>
  </r>
  <r>
    <x v="254"/>
    <x v="0"/>
    <x v="1"/>
    <x v="4"/>
    <x v="8"/>
    <n v="2016.18"/>
  </r>
  <r>
    <x v="254"/>
    <x v="0"/>
    <x v="1"/>
    <x v="4"/>
    <x v="9"/>
    <n v="1040.77"/>
  </r>
  <r>
    <x v="254"/>
    <x v="0"/>
    <x v="1"/>
    <x v="4"/>
    <x v="10"/>
    <n v="575.25"/>
  </r>
  <r>
    <x v="254"/>
    <x v="0"/>
    <x v="1"/>
    <x v="4"/>
    <x v="73"/>
    <n v="492.28"/>
  </r>
  <r>
    <x v="254"/>
    <x v="0"/>
    <x v="1"/>
    <x v="4"/>
    <x v="69"/>
    <n v="68.37"/>
  </r>
  <r>
    <x v="254"/>
    <x v="0"/>
    <x v="1"/>
    <x v="4"/>
    <x v="84"/>
    <n v="920.94"/>
  </r>
  <r>
    <x v="254"/>
    <x v="0"/>
    <x v="1"/>
    <x v="4"/>
    <x v="11"/>
    <n v="65.819999999999993"/>
  </r>
  <r>
    <x v="254"/>
    <x v="0"/>
    <x v="1"/>
    <x v="4"/>
    <x v="12"/>
    <n v="49.26"/>
  </r>
  <r>
    <x v="254"/>
    <x v="0"/>
    <x v="1"/>
    <x v="4"/>
    <x v="13"/>
    <n v="74.56"/>
  </r>
  <r>
    <x v="254"/>
    <x v="0"/>
    <x v="1"/>
    <x v="4"/>
    <x v="14"/>
    <n v="996.08"/>
  </r>
  <r>
    <x v="254"/>
    <x v="0"/>
    <x v="1"/>
    <x v="4"/>
    <x v="15"/>
    <n v="1145.5999999999999"/>
  </r>
  <r>
    <x v="254"/>
    <x v="0"/>
    <x v="1"/>
    <x v="4"/>
    <x v="16"/>
    <n v="779.14"/>
  </r>
  <r>
    <x v="254"/>
    <x v="0"/>
    <x v="1"/>
    <x v="5"/>
    <x v="18"/>
    <n v="27869.360000000001"/>
  </r>
  <r>
    <x v="254"/>
    <x v="0"/>
    <x v="1"/>
    <x v="5"/>
    <x v="19"/>
    <n v="1088.47"/>
  </r>
  <r>
    <x v="254"/>
    <x v="0"/>
    <x v="1"/>
    <x v="5"/>
    <x v="22"/>
    <n v="2403.4699999999998"/>
  </r>
  <r>
    <x v="254"/>
    <x v="0"/>
    <x v="1"/>
    <x v="6"/>
    <x v="27"/>
    <n v="12419.62"/>
  </r>
  <r>
    <x v="254"/>
    <x v="0"/>
    <x v="1"/>
    <x v="6"/>
    <x v="50"/>
    <n v="1233.5"/>
  </r>
  <r>
    <x v="254"/>
    <x v="0"/>
    <x v="1"/>
    <x v="6"/>
    <x v="33"/>
    <n v="3816.1"/>
  </r>
  <r>
    <x v="254"/>
    <x v="0"/>
    <x v="1"/>
    <x v="6"/>
    <x v="34"/>
    <n v="5852.32"/>
  </r>
  <r>
    <x v="254"/>
    <x v="0"/>
    <x v="1"/>
    <x v="6"/>
    <x v="35"/>
    <n v="10990.14"/>
  </r>
  <r>
    <x v="254"/>
    <x v="0"/>
    <x v="1"/>
    <x v="6"/>
    <x v="59"/>
    <n v="54.66"/>
  </r>
  <r>
    <x v="254"/>
    <x v="0"/>
    <x v="1"/>
    <x v="6"/>
    <x v="68"/>
    <n v="5231"/>
  </r>
  <r>
    <x v="254"/>
    <x v="0"/>
    <x v="1"/>
    <x v="6"/>
    <x v="38"/>
    <n v="12611.18"/>
  </r>
  <r>
    <x v="254"/>
    <x v="0"/>
    <x v="1"/>
    <x v="6"/>
    <x v="45"/>
    <n v="60813.17"/>
  </r>
  <r>
    <x v="254"/>
    <x v="0"/>
    <x v="1"/>
    <x v="6"/>
    <x v="71"/>
    <n v="9903.75"/>
  </r>
  <r>
    <x v="254"/>
    <x v="0"/>
    <x v="1"/>
    <x v="6"/>
    <x v="75"/>
    <n v="10468.02"/>
  </r>
  <r>
    <x v="254"/>
    <x v="0"/>
    <x v="1"/>
    <x v="6"/>
    <x v="46"/>
    <n v="4581.1899999999996"/>
  </r>
  <r>
    <x v="254"/>
    <x v="0"/>
    <x v="1"/>
    <x v="7"/>
    <x v="43"/>
    <n v="126"/>
  </r>
  <r>
    <x v="254"/>
    <x v="0"/>
    <x v="1"/>
    <x v="8"/>
    <x v="64"/>
    <n v="3233.38"/>
  </r>
  <r>
    <x v="254"/>
    <x v="0"/>
    <x v="1"/>
    <x v="8"/>
    <x v="48"/>
    <n v="6022.19"/>
  </r>
  <r>
    <x v="255"/>
    <x v="0"/>
    <x v="0"/>
    <x v="0"/>
    <x v="0"/>
    <n v="193690.53"/>
  </r>
  <r>
    <x v="255"/>
    <x v="0"/>
    <x v="0"/>
    <x v="1"/>
    <x v="0"/>
    <n v="-228965.49"/>
  </r>
  <r>
    <x v="255"/>
    <x v="0"/>
    <x v="0"/>
    <x v="2"/>
    <x v="1"/>
    <n v="4510463.04"/>
  </r>
  <r>
    <x v="255"/>
    <x v="0"/>
    <x v="0"/>
    <x v="2"/>
    <x v="2"/>
    <n v="77427.62"/>
  </r>
  <r>
    <x v="255"/>
    <x v="0"/>
    <x v="0"/>
    <x v="2"/>
    <x v="3"/>
    <n v="72437.86"/>
  </r>
  <r>
    <x v="255"/>
    <x v="0"/>
    <x v="0"/>
    <x v="2"/>
    <x v="4"/>
    <n v="131387.49"/>
  </r>
  <r>
    <x v="255"/>
    <x v="0"/>
    <x v="0"/>
    <x v="2"/>
    <x v="5"/>
    <n v="80914.41"/>
  </r>
  <r>
    <x v="255"/>
    <x v="0"/>
    <x v="0"/>
    <x v="2"/>
    <x v="54"/>
    <n v="66965"/>
  </r>
  <r>
    <x v="255"/>
    <x v="0"/>
    <x v="0"/>
    <x v="3"/>
    <x v="1"/>
    <n v="1773739.28"/>
  </r>
  <r>
    <x v="255"/>
    <x v="0"/>
    <x v="0"/>
    <x v="3"/>
    <x v="2"/>
    <n v="71799.039999999994"/>
  </r>
  <r>
    <x v="255"/>
    <x v="0"/>
    <x v="0"/>
    <x v="3"/>
    <x v="3"/>
    <n v="102171.74"/>
  </r>
  <r>
    <x v="255"/>
    <x v="0"/>
    <x v="0"/>
    <x v="3"/>
    <x v="4"/>
    <n v="1260"/>
  </r>
  <r>
    <x v="255"/>
    <x v="0"/>
    <x v="0"/>
    <x v="3"/>
    <x v="5"/>
    <n v="12264.01"/>
  </r>
  <r>
    <x v="255"/>
    <x v="0"/>
    <x v="0"/>
    <x v="4"/>
    <x v="7"/>
    <n v="365599.21"/>
  </r>
  <r>
    <x v="255"/>
    <x v="0"/>
    <x v="0"/>
    <x v="4"/>
    <x v="8"/>
    <n v="144941.66"/>
  </r>
  <r>
    <x v="255"/>
    <x v="0"/>
    <x v="0"/>
    <x v="4"/>
    <x v="9"/>
    <n v="744935.32"/>
  </r>
  <r>
    <x v="255"/>
    <x v="0"/>
    <x v="0"/>
    <x v="4"/>
    <x v="10"/>
    <n v="243938.66"/>
  </r>
  <r>
    <x v="255"/>
    <x v="0"/>
    <x v="0"/>
    <x v="4"/>
    <x v="11"/>
    <n v="8950.83"/>
  </r>
  <r>
    <x v="255"/>
    <x v="0"/>
    <x v="0"/>
    <x v="4"/>
    <x v="12"/>
    <n v="3749.3"/>
  </r>
  <r>
    <x v="255"/>
    <x v="0"/>
    <x v="0"/>
    <x v="4"/>
    <x v="13"/>
    <n v="23206.79"/>
  </r>
  <r>
    <x v="255"/>
    <x v="0"/>
    <x v="0"/>
    <x v="4"/>
    <x v="14"/>
    <n v="45800.99"/>
  </r>
  <r>
    <x v="255"/>
    <x v="0"/>
    <x v="0"/>
    <x v="4"/>
    <x v="15"/>
    <n v="697283.26"/>
  </r>
  <r>
    <x v="255"/>
    <x v="0"/>
    <x v="0"/>
    <x v="4"/>
    <x v="16"/>
    <n v="697294.06"/>
  </r>
  <r>
    <x v="255"/>
    <x v="0"/>
    <x v="0"/>
    <x v="4"/>
    <x v="56"/>
    <n v="73.55"/>
  </r>
  <r>
    <x v="255"/>
    <x v="0"/>
    <x v="0"/>
    <x v="5"/>
    <x v="18"/>
    <n v="189542.61"/>
  </r>
  <r>
    <x v="255"/>
    <x v="0"/>
    <x v="0"/>
    <x v="5"/>
    <x v="19"/>
    <n v="56812.83"/>
  </r>
  <r>
    <x v="255"/>
    <x v="0"/>
    <x v="0"/>
    <x v="5"/>
    <x v="20"/>
    <n v="279600.76"/>
  </r>
  <r>
    <x v="255"/>
    <x v="0"/>
    <x v="0"/>
    <x v="5"/>
    <x v="21"/>
    <n v="8390.14"/>
  </r>
  <r>
    <x v="255"/>
    <x v="0"/>
    <x v="0"/>
    <x v="5"/>
    <x v="22"/>
    <n v="38192.959999999999"/>
  </r>
  <r>
    <x v="255"/>
    <x v="0"/>
    <x v="0"/>
    <x v="6"/>
    <x v="23"/>
    <n v="24816"/>
  </r>
  <r>
    <x v="255"/>
    <x v="0"/>
    <x v="0"/>
    <x v="6"/>
    <x v="24"/>
    <n v="2227.04"/>
  </r>
  <r>
    <x v="255"/>
    <x v="0"/>
    <x v="0"/>
    <x v="6"/>
    <x v="25"/>
    <n v="500"/>
  </r>
  <r>
    <x v="255"/>
    <x v="0"/>
    <x v="0"/>
    <x v="6"/>
    <x v="26"/>
    <n v="87693.52"/>
  </r>
  <r>
    <x v="255"/>
    <x v="0"/>
    <x v="0"/>
    <x v="6"/>
    <x v="27"/>
    <n v="145112.99"/>
  </r>
  <r>
    <x v="255"/>
    <x v="0"/>
    <x v="0"/>
    <x v="6"/>
    <x v="28"/>
    <n v="12313"/>
  </r>
  <r>
    <x v="255"/>
    <x v="0"/>
    <x v="0"/>
    <x v="6"/>
    <x v="29"/>
    <n v="32365.09"/>
  </r>
  <r>
    <x v="255"/>
    <x v="0"/>
    <x v="0"/>
    <x v="6"/>
    <x v="30"/>
    <n v="37538.78"/>
  </r>
  <r>
    <x v="255"/>
    <x v="0"/>
    <x v="0"/>
    <x v="6"/>
    <x v="32"/>
    <n v="833.9"/>
  </r>
  <r>
    <x v="255"/>
    <x v="0"/>
    <x v="0"/>
    <x v="6"/>
    <x v="33"/>
    <n v="17175.04"/>
  </r>
  <r>
    <x v="255"/>
    <x v="0"/>
    <x v="0"/>
    <x v="6"/>
    <x v="34"/>
    <n v="6512.63"/>
  </r>
  <r>
    <x v="255"/>
    <x v="0"/>
    <x v="0"/>
    <x v="6"/>
    <x v="35"/>
    <n v="43979.28"/>
  </r>
  <r>
    <x v="255"/>
    <x v="0"/>
    <x v="0"/>
    <x v="6"/>
    <x v="36"/>
    <n v="161.4"/>
  </r>
  <r>
    <x v="255"/>
    <x v="0"/>
    <x v="0"/>
    <x v="6"/>
    <x v="58"/>
    <n v="7800"/>
  </r>
  <r>
    <x v="255"/>
    <x v="0"/>
    <x v="0"/>
    <x v="6"/>
    <x v="59"/>
    <n v="152.79"/>
  </r>
  <r>
    <x v="255"/>
    <x v="0"/>
    <x v="0"/>
    <x v="6"/>
    <x v="37"/>
    <n v="198441.09"/>
  </r>
  <r>
    <x v="255"/>
    <x v="0"/>
    <x v="0"/>
    <x v="6"/>
    <x v="38"/>
    <n v="37024.32"/>
  </r>
  <r>
    <x v="255"/>
    <x v="0"/>
    <x v="0"/>
    <x v="6"/>
    <x v="39"/>
    <n v="2684.3"/>
  </r>
  <r>
    <x v="255"/>
    <x v="0"/>
    <x v="0"/>
    <x v="6"/>
    <x v="40"/>
    <n v="18541.66"/>
  </r>
  <r>
    <x v="255"/>
    <x v="0"/>
    <x v="0"/>
    <x v="6"/>
    <x v="41"/>
    <n v="145706.63"/>
  </r>
  <r>
    <x v="255"/>
    <x v="0"/>
    <x v="0"/>
    <x v="6"/>
    <x v="53"/>
    <n v="5500"/>
  </r>
  <r>
    <x v="255"/>
    <x v="0"/>
    <x v="0"/>
    <x v="6"/>
    <x v="43"/>
    <n v="19914.759999999998"/>
  </r>
  <r>
    <x v="255"/>
    <x v="0"/>
    <x v="0"/>
    <x v="6"/>
    <x v="44"/>
    <n v="710007.2"/>
  </r>
  <r>
    <x v="255"/>
    <x v="0"/>
    <x v="0"/>
    <x v="6"/>
    <x v="60"/>
    <n v="54200.19"/>
  </r>
  <r>
    <x v="255"/>
    <x v="0"/>
    <x v="0"/>
    <x v="6"/>
    <x v="45"/>
    <n v="109511.87"/>
  </r>
  <r>
    <x v="255"/>
    <x v="0"/>
    <x v="0"/>
    <x v="6"/>
    <x v="46"/>
    <n v="8608.24"/>
  </r>
  <r>
    <x v="255"/>
    <x v="0"/>
    <x v="0"/>
    <x v="7"/>
    <x v="43"/>
    <n v="28332.080000000002"/>
  </r>
  <r>
    <x v="255"/>
    <x v="0"/>
    <x v="0"/>
    <x v="8"/>
    <x v="63"/>
    <n v="39925.89"/>
  </r>
  <r>
    <x v="255"/>
    <x v="0"/>
    <x v="0"/>
    <x v="8"/>
    <x v="64"/>
    <n v="37213.39"/>
  </r>
  <r>
    <x v="255"/>
    <x v="0"/>
    <x v="1"/>
    <x v="0"/>
    <x v="0"/>
    <n v="35274.959999999999"/>
  </r>
  <r>
    <x v="255"/>
    <x v="0"/>
    <x v="1"/>
    <x v="2"/>
    <x v="1"/>
    <n v="233803.94"/>
  </r>
  <r>
    <x v="255"/>
    <x v="0"/>
    <x v="1"/>
    <x v="2"/>
    <x v="2"/>
    <n v="7385"/>
  </r>
  <r>
    <x v="255"/>
    <x v="0"/>
    <x v="1"/>
    <x v="2"/>
    <x v="3"/>
    <n v="350"/>
  </r>
  <r>
    <x v="255"/>
    <x v="0"/>
    <x v="1"/>
    <x v="2"/>
    <x v="4"/>
    <n v="56898.400000000001"/>
  </r>
  <r>
    <x v="255"/>
    <x v="0"/>
    <x v="1"/>
    <x v="3"/>
    <x v="1"/>
    <n v="363118.55"/>
  </r>
  <r>
    <x v="255"/>
    <x v="0"/>
    <x v="1"/>
    <x v="3"/>
    <x v="2"/>
    <n v="34671.89"/>
  </r>
  <r>
    <x v="255"/>
    <x v="0"/>
    <x v="1"/>
    <x v="3"/>
    <x v="3"/>
    <n v="50380.49"/>
  </r>
  <r>
    <x v="255"/>
    <x v="0"/>
    <x v="1"/>
    <x v="3"/>
    <x v="4"/>
    <n v="150315.76999999999"/>
  </r>
  <r>
    <x v="255"/>
    <x v="0"/>
    <x v="1"/>
    <x v="3"/>
    <x v="5"/>
    <n v="3477.08"/>
  </r>
  <r>
    <x v="255"/>
    <x v="0"/>
    <x v="1"/>
    <x v="4"/>
    <x v="7"/>
    <n v="22704.9"/>
  </r>
  <r>
    <x v="255"/>
    <x v="0"/>
    <x v="1"/>
    <x v="4"/>
    <x v="8"/>
    <n v="45244.33"/>
  </r>
  <r>
    <x v="255"/>
    <x v="0"/>
    <x v="1"/>
    <x v="4"/>
    <x v="9"/>
    <n v="45397.13"/>
  </r>
  <r>
    <x v="255"/>
    <x v="0"/>
    <x v="1"/>
    <x v="4"/>
    <x v="10"/>
    <n v="68959.100000000006"/>
  </r>
  <r>
    <x v="255"/>
    <x v="0"/>
    <x v="1"/>
    <x v="4"/>
    <x v="11"/>
    <n v="541.52"/>
  </r>
  <r>
    <x v="255"/>
    <x v="0"/>
    <x v="1"/>
    <x v="4"/>
    <x v="12"/>
    <n v="1151.51"/>
  </r>
  <r>
    <x v="255"/>
    <x v="0"/>
    <x v="1"/>
    <x v="4"/>
    <x v="13"/>
    <n v="1270.1300000000001"/>
  </r>
  <r>
    <x v="255"/>
    <x v="0"/>
    <x v="1"/>
    <x v="4"/>
    <x v="14"/>
    <n v="11553.9"/>
  </r>
  <r>
    <x v="255"/>
    <x v="0"/>
    <x v="1"/>
    <x v="4"/>
    <x v="15"/>
    <n v="38678.65"/>
  </r>
  <r>
    <x v="255"/>
    <x v="0"/>
    <x v="1"/>
    <x v="4"/>
    <x v="16"/>
    <n v="119393.73"/>
  </r>
  <r>
    <x v="255"/>
    <x v="0"/>
    <x v="1"/>
    <x v="5"/>
    <x v="18"/>
    <n v="247711.99"/>
  </r>
  <r>
    <x v="255"/>
    <x v="0"/>
    <x v="1"/>
    <x v="5"/>
    <x v="19"/>
    <n v="4635.5"/>
  </r>
  <r>
    <x v="255"/>
    <x v="0"/>
    <x v="1"/>
    <x v="5"/>
    <x v="20"/>
    <n v="6755.54"/>
  </r>
  <r>
    <x v="255"/>
    <x v="0"/>
    <x v="1"/>
    <x v="5"/>
    <x v="21"/>
    <n v="52070.45"/>
  </r>
  <r>
    <x v="255"/>
    <x v="0"/>
    <x v="1"/>
    <x v="5"/>
    <x v="22"/>
    <n v="28373.78"/>
  </r>
  <r>
    <x v="255"/>
    <x v="0"/>
    <x v="1"/>
    <x v="6"/>
    <x v="23"/>
    <n v="1099"/>
  </r>
  <r>
    <x v="255"/>
    <x v="0"/>
    <x v="1"/>
    <x v="6"/>
    <x v="26"/>
    <n v="531.34"/>
  </r>
  <r>
    <x v="255"/>
    <x v="0"/>
    <x v="1"/>
    <x v="6"/>
    <x v="27"/>
    <n v="88999.08"/>
  </r>
  <r>
    <x v="255"/>
    <x v="0"/>
    <x v="1"/>
    <x v="6"/>
    <x v="30"/>
    <n v="1096.95"/>
  </r>
  <r>
    <x v="255"/>
    <x v="0"/>
    <x v="1"/>
    <x v="6"/>
    <x v="33"/>
    <n v="990.81"/>
  </r>
  <r>
    <x v="255"/>
    <x v="0"/>
    <x v="1"/>
    <x v="6"/>
    <x v="34"/>
    <n v="2246.41"/>
  </r>
  <r>
    <x v="255"/>
    <x v="0"/>
    <x v="1"/>
    <x v="6"/>
    <x v="35"/>
    <n v="113265.3"/>
  </r>
  <r>
    <x v="255"/>
    <x v="0"/>
    <x v="1"/>
    <x v="6"/>
    <x v="36"/>
    <n v="598.95000000000005"/>
  </r>
  <r>
    <x v="255"/>
    <x v="0"/>
    <x v="1"/>
    <x v="6"/>
    <x v="59"/>
    <n v="2777.08"/>
  </r>
  <r>
    <x v="255"/>
    <x v="0"/>
    <x v="1"/>
    <x v="6"/>
    <x v="38"/>
    <n v="24007.56"/>
  </r>
  <r>
    <x v="255"/>
    <x v="0"/>
    <x v="1"/>
    <x v="6"/>
    <x v="40"/>
    <n v="53655.48"/>
  </r>
  <r>
    <x v="255"/>
    <x v="0"/>
    <x v="1"/>
    <x v="6"/>
    <x v="41"/>
    <n v="4950"/>
  </r>
  <r>
    <x v="255"/>
    <x v="0"/>
    <x v="1"/>
    <x v="6"/>
    <x v="43"/>
    <n v="895.21"/>
  </r>
  <r>
    <x v="255"/>
    <x v="0"/>
    <x v="1"/>
    <x v="6"/>
    <x v="60"/>
    <n v="2269.98"/>
  </r>
  <r>
    <x v="255"/>
    <x v="0"/>
    <x v="1"/>
    <x v="6"/>
    <x v="45"/>
    <n v="3062.67"/>
  </r>
  <r>
    <x v="255"/>
    <x v="0"/>
    <x v="1"/>
    <x v="7"/>
    <x v="43"/>
    <n v="12993.21"/>
  </r>
  <r>
    <x v="255"/>
    <x v="0"/>
    <x v="1"/>
    <x v="8"/>
    <x v="62"/>
    <n v="9102.9599999999991"/>
  </r>
  <r>
    <x v="255"/>
    <x v="0"/>
    <x v="1"/>
    <x v="8"/>
    <x v="64"/>
    <n v="8400"/>
  </r>
  <r>
    <x v="256"/>
    <x v="0"/>
    <x v="0"/>
    <x v="0"/>
    <x v="0"/>
    <n v="63411.88"/>
  </r>
  <r>
    <x v="256"/>
    <x v="0"/>
    <x v="0"/>
    <x v="1"/>
    <x v="0"/>
    <n v="-612573.28"/>
  </r>
  <r>
    <x v="256"/>
    <x v="0"/>
    <x v="0"/>
    <x v="2"/>
    <x v="1"/>
    <n v="24003616.879999999"/>
  </r>
  <r>
    <x v="256"/>
    <x v="0"/>
    <x v="0"/>
    <x v="2"/>
    <x v="2"/>
    <n v="290738.68"/>
  </r>
  <r>
    <x v="256"/>
    <x v="0"/>
    <x v="0"/>
    <x v="2"/>
    <x v="3"/>
    <n v="1205962.93"/>
  </r>
  <r>
    <x v="256"/>
    <x v="0"/>
    <x v="0"/>
    <x v="2"/>
    <x v="4"/>
    <n v="1492635.88"/>
  </r>
  <r>
    <x v="256"/>
    <x v="0"/>
    <x v="0"/>
    <x v="2"/>
    <x v="5"/>
    <n v="636105.02"/>
  </r>
  <r>
    <x v="256"/>
    <x v="0"/>
    <x v="0"/>
    <x v="2"/>
    <x v="54"/>
    <n v="102155.07"/>
  </r>
  <r>
    <x v="256"/>
    <x v="0"/>
    <x v="0"/>
    <x v="3"/>
    <x v="1"/>
    <n v="9749776.25"/>
  </r>
  <r>
    <x v="256"/>
    <x v="0"/>
    <x v="0"/>
    <x v="3"/>
    <x v="2"/>
    <n v="276657.58"/>
  </r>
  <r>
    <x v="256"/>
    <x v="0"/>
    <x v="0"/>
    <x v="3"/>
    <x v="3"/>
    <n v="316560.26"/>
  </r>
  <r>
    <x v="256"/>
    <x v="0"/>
    <x v="0"/>
    <x v="3"/>
    <x v="4"/>
    <n v="248632.68"/>
  </r>
  <r>
    <x v="256"/>
    <x v="0"/>
    <x v="0"/>
    <x v="3"/>
    <x v="5"/>
    <n v="554518.72"/>
  </r>
  <r>
    <x v="256"/>
    <x v="0"/>
    <x v="0"/>
    <x v="4"/>
    <x v="6"/>
    <n v="8615.2000000000007"/>
  </r>
  <r>
    <x v="256"/>
    <x v="0"/>
    <x v="0"/>
    <x v="4"/>
    <x v="55"/>
    <n v="4992.72"/>
  </r>
  <r>
    <x v="256"/>
    <x v="0"/>
    <x v="0"/>
    <x v="4"/>
    <x v="7"/>
    <n v="2205483.94"/>
  </r>
  <r>
    <x v="256"/>
    <x v="0"/>
    <x v="0"/>
    <x v="4"/>
    <x v="8"/>
    <n v="923809.4"/>
  </r>
  <r>
    <x v="256"/>
    <x v="0"/>
    <x v="0"/>
    <x v="4"/>
    <x v="9"/>
    <n v="4439177.3099999996"/>
  </r>
  <r>
    <x v="256"/>
    <x v="0"/>
    <x v="0"/>
    <x v="4"/>
    <x v="10"/>
    <n v="1435227.15"/>
  </r>
  <r>
    <x v="256"/>
    <x v="0"/>
    <x v="0"/>
    <x v="4"/>
    <x v="11"/>
    <n v="30964.11"/>
  </r>
  <r>
    <x v="256"/>
    <x v="0"/>
    <x v="0"/>
    <x v="4"/>
    <x v="12"/>
    <n v="17776.060000000001"/>
  </r>
  <r>
    <x v="256"/>
    <x v="0"/>
    <x v="0"/>
    <x v="4"/>
    <x v="13"/>
    <n v="169447.22"/>
  </r>
  <r>
    <x v="256"/>
    <x v="0"/>
    <x v="0"/>
    <x v="4"/>
    <x v="14"/>
    <n v="355315"/>
  </r>
  <r>
    <x v="256"/>
    <x v="0"/>
    <x v="0"/>
    <x v="4"/>
    <x v="15"/>
    <n v="4008236.53"/>
  </r>
  <r>
    <x v="256"/>
    <x v="0"/>
    <x v="0"/>
    <x v="4"/>
    <x v="16"/>
    <n v="3340065.71"/>
  </r>
  <r>
    <x v="256"/>
    <x v="0"/>
    <x v="0"/>
    <x v="4"/>
    <x v="17"/>
    <n v="128783.53"/>
  </r>
  <r>
    <x v="256"/>
    <x v="0"/>
    <x v="0"/>
    <x v="4"/>
    <x v="56"/>
    <n v="78126.75"/>
  </r>
  <r>
    <x v="256"/>
    <x v="0"/>
    <x v="0"/>
    <x v="5"/>
    <x v="18"/>
    <n v="2062219.65"/>
  </r>
  <r>
    <x v="256"/>
    <x v="0"/>
    <x v="0"/>
    <x v="5"/>
    <x v="19"/>
    <n v="220840.93"/>
  </r>
  <r>
    <x v="256"/>
    <x v="0"/>
    <x v="0"/>
    <x v="5"/>
    <x v="20"/>
    <n v="631624.25"/>
  </r>
  <r>
    <x v="256"/>
    <x v="0"/>
    <x v="0"/>
    <x v="5"/>
    <x v="21"/>
    <n v="213935.55"/>
  </r>
  <r>
    <x v="256"/>
    <x v="0"/>
    <x v="0"/>
    <x v="5"/>
    <x v="22"/>
    <n v="830752.77"/>
  </r>
  <r>
    <x v="256"/>
    <x v="0"/>
    <x v="0"/>
    <x v="6"/>
    <x v="24"/>
    <n v="83566.38"/>
  </r>
  <r>
    <x v="256"/>
    <x v="0"/>
    <x v="0"/>
    <x v="6"/>
    <x v="25"/>
    <n v="21278.240000000002"/>
  </r>
  <r>
    <x v="256"/>
    <x v="0"/>
    <x v="0"/>
    <x v="6"/>
    <x v="26"/>
    <n v="277375.34000000003"/>
  </r>
  <r>
    <x v="256"/>
    <x v="0"/>
    <x v="0"/>
    <x v="6"/>
    <x v="27"/>
    <n v="2116062.0699999998"/>
  </r>
  <r>
    <x v="256"/>
    <x v="0"/>
    <x v="0"/>
    <x v="6"/>
    <x v="28"/>
    <n v="33245.68"/>
  </r>
  <r>
    <x v="256"/>
    <x v="0"/>
    <x v="0"/>
    <x v="6"/>
    <x v="29"/>
    <n v="25179.39"/>
  </r>
  <r>
    <x v="256"/>
    <x v="0"/>
    <x v="0"/>
    <x v="6"/>
    <x v="30"/>
    <n v="51449.54"/>
  </r>
  <r>
    <x v="256"/>
    <x v="0"/>
    <x v="0"/>
    <x v="6"/>
    <x v="31"/>
    <n v="23050.17"/>
  </r>
  <r>
    <x v="256"/>
    <x v="0"/>
    <x v="0"/>
    <x v="6"/>
    <x v="32"/>
    <n v="12522.18"/>
  </r>
  <r>
    <x v="256"/>
    <x v="0"/>
    <x v="0"/>
    <x v="6"/>
    <x v="33"/>
    <n v="205492.89"/>
  </r>
  <r>
    <x v="256"/>
    <x v="0"/>
    <x v="0"/>
    <x v="6"/>
    <x v="34"/>
    <n v="114821.04"/>
  </r>
  <r>
    <x v="256"/>
    <x v="0"/>
    <x v="0"/>
    <x v="6"/>
    <x v="35"/>
    <n v="250009.99"/>
  </r>
  <r>
    <x v="256"/>
    <x v="0"/>
    <x v="0"/>
    <x v="6"/>
    <x v="36"/>
    <n v="19696.38"/>
  </r>
  <r>
    <x v="256"/>
    <x v="0"/>
    <x v="0"/>
    <x v="6"/>
    <x v="59"/>
    <n v="110926.71"/>
  </r>
  <r>
    <x v="256"/>
    <x v="0"/>
    <x v="0"/>
    <x v="6"/>
    <x v="51"/>
    <n v="289043.77"/>
  </r>
  <r>
    <x v="256"/>
    <x v="0"/>
    <x v="0"/>
    <x v="6"/>
    <x v="52"/>
    <n v="3353.9"/>
  </r>
  <r>
    <x v="256"/>
    <x v="0"/>
    <x v="0"/>
    <x v="6"/>
    <x v="67"/>
    <n v="2079"/>
  </r>
  <r>
    <x v="256"/>
    <x v="0"/>
    <x v="0"/>
    <x v="6"/>
    <x v="37"/>
    <n v="675111.18"/>
  </r>
  <r>
    <x v="256"/>
    <x v="0"/>
    <x v="0"/>
    <x v="6"/>
    <x v="38"/>
    <n v="569083.86"/>
  </r>
  <r>
    <x v="256"/>
    <x v="0"/>
    <x v="0"/>
    <x v="6"/>
    <x v="39"/>
    <n v="1298.78"/>
  </r>
  <r>
    <x v="256"/>
    <x v="0"/>
    <x v="0"/>
    <x v="6"/>
    <x v="40"/>
    <n v="40212.92"/>
  </r>
  <r>
    <x v="256"/>
    <x v="0"/>
    <x v="0"/>
    <x v="6"/>
    <x v="41"/>
    <n v="1063626.24"/>
  </r>
  <r>
    <x v="256"/>
    <x v="0"/>
    <x v="0"/>
    <x v="6"/>
    <x v="42"/>
    <n v="8107"/>
  </r>
  <r>
    <x v="256"/>
    <x v="0"/>
    <x v="0"/>
    <x v="6"/>
    <x v="43"/>
    <n v="98330.01"/>
  </r>
  <r>
    <x v="256"/>
    <x v="0"/>
    <x v="0"/>
    <x v="6"/>
    <x v="44"/>
    <n v="667340.93000000005"/>
  </r>
  <r>
    <x v="256"/>
    <x v="0"/>
    <x v="0"/>
    <x v="6"/>
    <x v="60"/>
    <n v="91342.12"/>
  </r>
  <r>
    <x v="256"/>
    <x v="0"/>
    <x v="0"/>
    <x v="6"/>
    <x v="45"/>
    <n v="581053.96"/>
  </r>
  <r>
    <x v="256"/>
    <x v="0"/>
    <x v="0"/>
    <x v="6"/>
    <x v="46"/>
    <n v="54236.42"/>
  </r>
  <r>
    <x v="256"/>
    <x v="0"/>
    <x v="0"/>
    <x v="6"/>
    <x v="82"/>
    <n v="500"/>
  </r>
  <r>
    <x v="256"/>
    <x v="0"/>
    <x v="0"/>
    <x v="7"/>
    <x v="43"/>
    <n v="68093.63"/>
  </r>
  <r>
    <x v="256"/>
    <x v="0"/>
    <x v="0"/>
    <x v="8"/>
    <x v="62"/>
    <n v="221407.83"/>
  </r>
  <r>
    <x v="256"/>
    <x v="0"/>
    <x v="0"/>
    <x v="8"/>
    <x v="63"/>
    <n v="93075"/>
  </r>
  <r>
    <x v="256"/>
    <x v="0"/>
    <x v="0"/>
    <x v="8"/>
    <x v="64"/>
    <n v="20444.22"/>
  </r>
  <r>
    <x v="256"/>
    <x v="0"/>
    <x v="0"/>
    <x v="8"/>
    <x v="48"/>
    <n v="118874.35"/>
  </r>
  <r>
    <x v="256"/>
    <x v="0"/>
    <x v="1"/>
    <x v="0"/>
    <x v="0"/>
    <n v="549161.4"/>
  </r>
  <r>
    <x v="256"/>
    <x v="0"/>
    <x v="1"/>
    <x v="2"/>
    <x v="1"/>
    <n v="3717387.08"/>
  </r>
  <r>
    <x v="256"/>
    <x v="0"/>
    <x v="1"/>
    <x v="2"/>
    <x v="2"/>
    <n v="221338.96"/>
  </r>
  <r>
    <x v="256"/>
    <x v="0"/>
    <x v="1"/>
    <x v="2"/>
    <x v="3"/>
    <n v="25629.91"/>
  </r>
  <r>
    <x v="256"/>
    <x v="0"/>
    <x v="1"/>
    <x v="2"/>
    <x v="4"/>
    <n v="343013.66"/>
  </r>
  <r>
    <x v="256"/>
    <x v="0"/>
    <x v="1"/>
    <x v="3"/>
    <x v="1"/>
    <n v="2428718.4300000002"/>
  </r>
  <r>
    <x v="256"/>
    <x v="0"/>
    <x v="1"/>
    <x v="3"/>
    <x v="2"/>
    <n v="617.44000000000005"/>
  </r>
  <r>
    <x v="256"/>
    <x v="0"/>
    <x v="1"/>
    <x v="3"/>
    <x v="3"/>
    <n v="70354.259999999995"/>
  </r>
  <r>
    <x v="256"/>
    <x v="0"/>
    <x v="1"/>
    <x v="3"/>
    <x v="4"/>
    <n v="247873.09"/>
  </r>
  <r>
    <x v="256"/>
    <x v="0"/>
    <x v="1"/>
    <x v="3"/>
    <x v="5"/>
    <n v="28918.86"/>
  </r>
  <r>
    <x v="256"/>
    <x v="0"/>
    <x v="1"/>
    <x v="4"/>
    <x v="7"/>
    <n v="202973.18"/>
  </r>
  <r>
    <x v="256"/>
    <x v="0"/>
    <x v="1"/>
    <x v="4"/>
    <x v="8"/>
    <n v="123735.36"/>
  </r>
  <r>
    <x v="256"/>
    <x v="0"/>
    <x v="1"/>
    <x v="4"/>
    <x v="9"/>
    <n v="409700.5"/>
  </r>
  <r>
    <x v="256"/>
    <x v="0"/>
    <x v="1"/>
    <x v="4"/>
    <x v="10"/>
    <n v="225884.43"/>
  </r>
  <r>
    <x v="256"/>
    <x v="0"/>
    <x v="1"/>
    <x v="4"/>
    <x v="11"/>
    <n v="3024.46"/>
  </r>
  <r>
    <x v="256"/>
    <x v="0"/>
    <x v="1"/>
    <x v="4"/>
    <x v="12"/>
    <n v="2259.25"/>
  </r>
  <r>
    <x v="256"/>
    <x v="0"/>
    <x v="1"/>
    <x v="4"/>
    <x v="13"/>
    <n v="19262.990000000002"/>
  </r>
  <r>
    <x v="256"/>
    <x v="0"/>
    <x v="1"/>
    <x v="4"/>
    <x v="14"/>
    <n v="39484.78"/>
  </r>
  <r>
    <x v="256"/>
    <x v="0"/>
    <x v="1"/>
    <x v="4"/>
    <x v="15"/>
    <n v="277380.98"/>
  </r>
  <r>
    <x v="256"/>
    <x v="0"/>
    <x v="1"/>
    <x v="4"/>
    <x v="16"/>
    <n v="371773.44"/>
  </r>
  <r>
    <x v="256"/>
    <x v="0"/>
    <x v="1"/>
    <x v="4"/>
    <x v="17"/>
    <n v="4487.38"/>
  </r>
  <r>
    <x v="256"/>
    <x v="0"/>
    <x v="1"/>
    <x v="4"/>
    <x v="56"/>
    <n v="4013.69"/>
  </r>
  <r>
    <x v="256"/>
    <x v="0"/>
    <x v="1"/>
    <x v="5"/>
    <x v="18"/>
    <n v="27958.47"/>
  </r>
  <r>
    <x v="256"/>
    <x v="0"/>
    <x v="1"/>
    <x v="5"/>
    <x v="20"/>
    <n v="161169.01999999999"/>
  </r>
  <r>
    <x v="256"/>
    <x v="0"/>
    <x v="1"/>
    <x v="5"/>
    <x v="22"/>
    <n v="297145.46999999997"/>
  </r>
  <r>
    <x v="256"/>
    <x v="0"/>
    <x v="1"/>
    <x v="6"/>
    <x v="27"/>
    <n v="128808.93"/>
  </r>
  <r>
    <x v="256"/>
    <x v="0"/>
    <x v="1"/>
    <x v="6"/>
    <x v="59"/>
    <n v="2168"/>
  </r>
  <r>
    <x v="256"/>
    <x v="0"/>
    <x v="1"/>
    <x v="6"/>
    <x v="67"/>
    <n v="42967.09"/>
  </r>
  <r>
    <x v="256"/>
    <x v="0"/>
    <x v="1"/>
    <x v="6"/>
    <x v="38"/>
    <n v="411324.25"/>
  </r>
  <r>
    <x v="256"/>
    <x v="0"/>
    <x v="1"/>
    <x v="6"/>
    <x v="43"/>
    <n v="2033"/>
  </r>
  <r>
    <x v="256"/>
    <x v="0"/>
    <x v="1"/>
    <x v="6"/>
    <x v="46"/>
    <n v="5019.5"/>
  </r>
  <r>
    <x v="256"/>
    <x v="0"/>
    <x v="1"/>
    <x v="7"/>
    <x v="43"/>
    <n v="2989.23"/>
  </r>
  <r>
    <x v="257"/>
    <x v="0"/>
    <x v="0"/>
    <x v="0"/>
    <x v="0"/>
    <n v="1635785.71"/>
  </r>
  <r>
    <x v="257"/>
    <x v="0"/>
    <x v="0"/>
    <x v="1"/>
    <x v="0"/>
    <n v="-1636630.71"/>
  </r>
  <r>
    <x v="257"/>
    <x v="0"/>
    <x v="0"/>
    <x v="2"/>
    <x v="1"/>
    <n v="79368366.620000005"/>
  </r>
  <r>
    <x v="257"/>
    <x v="0"/>
    <x v="0"/>
    <x v="2"/>
    <x v="2"/>
    <n v="647885.67000000004"/>
  </r>
  <r>
    <x v="257"/>
    <x v="0"/>
    <x v="0"/>
    <x v="2"/>
    <x v="3"/>
    <n v="153979.28"/>
  </r>
  <r>
    <x v="257"/>
    <x v="0"/>
    <x v="0"/>
    <x v="2"/>
    <x v="4"/>
    <n v="1407982.87"/>
  </r>
  <r>
    <x v="257"/>
    <x v="0"/>
    <x v="0"/>
    <x v="2"/>
    <x v="5"/>
    <n v="55977.17"/>
  </r>
  <r>
    <x v="257"/>
    <x v="0"/>
    <x v="0"/>
    <x v="2"/>
    <x v="54"/>
    <n v="760193"/>
  </r>
  <r>
    <x v="257"/>
    <x v="0"/>
    <x v="0"/>
    <x v="3"/>
    <x v="1"/>
    <n v="27482402.309999999"/>
  </r>
  <r>
    <x v="257"/>
    <x v="0"/>
    <x v="0"/>
    <x v="3"/>
    <x v="2"/>
    <n v="396287.61"/>
  </r>
  <r>
    <x v="257"/>
    <x v="0"/>
    <x v="0"/>
    <x v="3"/>
    <x v="3"/>
    <n v="862847.19"/>
  </r>
  <r>
    <x v="257"/>
    <x v="0"/>
    <x v="0"/>
    <x v="3"/>
    <x v="4"/>
    <n v="8017.7"/>
  </r>
  <r>
    <x v="257"/>
    <x v="0"/>
    <x v="0"/>
    <x v="3"/>
    <x v="5"/>
    <n v="3611.07"/>
  </r>
  <r>
    <x v="257"/>
    <x v="0"/>
    <x v="0"/>
    <x v="4"/>
    <x v="6"/>
    <n v="52860.959999999999"/>
  </r>
  <r>
    <x v="257"/>
    <x v="0"/>
    <x v="0"/>
    <x v="4"/>
    <x v="55"/>
    <n v="36244.160000000003"/>
  </r>
  <r>
    <x v="257"/>
    <x v="0"/>
    <x v="0"/>
    <x v="4"/>
    <x v="7"/>
    <n v="6625926.3499999996"/>
  </r>
  <r>
    <x v="257"/>
    <x v="0"/>
    <x v="0"/>
    <x v="4"/>
    <x v="8"/>
    <n v="2602279.0499999998"/>
  </r>
  <r>
    <x v="257"/>
    <x v="0"/>
    <x v="0"/>
    <x v="4"/>
    <x v="9"/>
    <n v="13418281.390000001"/>
  </r>
  <r>
    <x v="257"/>
    <x v="0"/>
    <x v="0"/>
    <x v="4"/>
    <x v="10"/>
    <n v="4169865.94"/>
  </r>
  <r>
    <x v="257"/>
    <x v="0"/>
    <x v="0"/>
    <x v="4"/>
    <x v="11"/>
    <n v="177163.67"/>
  </r>
  <r>
    <x v="257"/>
    <x v="0"/>
    <x v="0"/>
    <x v="4"/>
    <x v="12"/>
    <n v="104757.5"/>
  </r>
  <r>
    <x v="257"/>
    <x v="0"/>
    <x v="0"/>
    <x v="4"/>
    <x v="13"/>
    <n v="451272.97"/>
  </r>
  <r>
    <x v="257"/>
    <x v="0"/>
    <x v="0"/>
    <x v="4"/>
    <x v="14"/>
    <n v="863831.2"/>
  </r>
  <r>
    <x v="257"/>
    <x v="0"/>
    <x v="0"/>
    <x v="4"/>
    <x v="15"/>
    <n v="10872816.85"/>
  </r>
  <r>
    <x v="257"/>
    <x v="0"/>
    <x v="0"/>
    <x v="4"/>
    <x v="16"/>
    <n v="9036795.6999999993"/>
  </r>
  <r>
    <x v="257"/>
    <x v="0"/>
    <x v="0"/>
    <x v="4"/>
    <x v="17"/>
    <n v="377.35"/>
  </r>
  <r>
    <x v="257"/>
    <x v="0"/>
    <x v="0"/>
    <x v="4"/>
    <x v="56"/>
    <n v="94579.63"/>
  </r>
  <r>
    <x v="257"/>
    <x v="0"/>
    <x v="0"/>
    <x v="5"/>
    <x v="18"/>
    <n v="3002315.4"/>
  </r>
  <r>
    <x v="257"/>
    <x v="0"/>
    <x v="0"/>
    <x v="5"/>
    <x v="19"/>
    <n v="375936.28"/>
  </r>
  <r>
    <x v="257"/>
    <x v="0"/>
    <x v="0"/>
    <x v="5"/>
    <x v="20"/>
    <n v="2045838.92"/>
  </r>
  <r>
    <x v="257"/>
    <x v="0"/>
    <x v="0"/>
    <x v="5"/>
    <x v="21"/>
    <n v="146732.67000000001"/>
  </r>
  <r>
    <x v="257"/>
    <x v="0"/>
    <x v="0"/>
    <x v="5"/>
    <x v="22"/>
    <n v="2334816.7400000002"/>
  </r>
  <r>
    <x v="257"/>
    <x v="0"/>
    <x v="0"/>
    <x v="6"/>
    <x v="23"/>
    <n v="314.62"/>
  </r>
  <r>
    <x v="257"/>
    <x v="0"/>
    <x v="0"/>
    <x v="6"/>
    <x v="24"/>
    <n v="280652.88"/>
  </r>
  <r>
    <x v="257"/>
    <x v="0"/>
    <x v="0"/>
    <x v="6"/>
    <x v="25"/>
    <n v="3000"/>
  </r>
  <r>
    <x v="257"/>
    <x v="0"/>
    <x v="0"/>
    <x v="6"/>
    <x v="57"/>
    <n v="467583.26"/>
  </r>
  <r>
    <x v="257"/>
    <x v="0"/>
    <x v="0"/>
    <x v="6"/>
    <x v="26"/>
    <n v="296584.95"/>
  </r>
  <r>
    <x v="257"/>
    <x v="0"/>
    <x v="0"/>
    <x v="6"/>
    <x v="27"/>
    <n v="4305528.9000000004"/>
  </r>
  <r>
    <x v="257"/>
    <x v="0"/>
    <x v="0"/>
    <x v="6"/>
    <x v="28"/>
    <n v="190405.07"/>
  </r>
  <r>
    <x v="257"/>
    <x v="0"/>
    <x v="0"/>
    <x v="6"/>
    <x v="29"/>
    <n v="45354.41"/>
  </r>
  <r>
    <x v="257"/>
    <x v="0"/>
    <x v="0"/>
    <x v="6"/>
    <x v="50"/>
    <n v="47737.5"/>
  </r>
  <r>
    <x v="257"/>
    <x v="0"/>
    <x v="0"/>
    <x v="6"/>
    <x v="31"/>
    <n v="587246.6"/>
  </r>
  <r>
    <x v="257"/>
    <x v="0"/>
    <x v="0"/>
    <x v="6"/>
    <x v="33"/>
    <n v="662538.5"/>
  </r>
  <r>
    <x v="257"/>
    <x v="0"/>
    <x v="0"/>
    <x v="6"/>
    <x v="34"/>
    <n v="296549.92"/>
  </r>
  <r>
    <x v="257"/>
    <x v="0"/>
    <x v="0"/>
    <x v="6"/>
    <x v="35"/>
    <n v="122935.71"/>
  </r>
  <r>
    <x v="257"/>
    <x v="0"/>
    <x v="0"/>
    <x v="6"/>
    <x v="36"/>
    <n v="757337.43"/>
  </r>
  <r>
    <x v="257"/>
    <x v="0"/>
    <x v="0"/>
    <x v="6"/>
    <x v="58"/>
    <n v="4243.1099999999997"/>
  </r>
  <r>
    <x v="257"/>
    <x v="0"/>
    <x v="0"/>
    <x v="6"/>
    <x v="59"/>
    <n v="11968.12"/>
  </r>
  <r>
    <x v="257"/>
    <x v="0"/>
    <x v="0"/>
    <x v="6"/>
    <x v="51"/>
    <n v="31276.69"/>
  </r>
  <r>
    <x v="257"/>
    <x v="0"/>
    <x v="0"/>
    <x v="6"/>
    <x v="52"/>
    <n v="1403.6"/>
  </r>
  <r>
    <x v="257"/>
    <x v="0"/>
    <x v="0"/>
    <x v="6"/>
    <x v="67"/>
    <n v="135933.98000000001"/>
  </r>
  <r>
    <x v="257"/>
    <x v="0"/>
    <x v="0"/>
    <x v="6"/>
    <x v="37"/>
    <n v="213299.97"/>
  </r>
  <r>
    <x v="257"/>
    <x v="0"/>
    <x v="0"/>
    <x v="6"/>
    <x v="38"/>
    <n v="2080938.59"/>
  </r>
  <r>
    <x v="257"/>
    <x v="0"/>
    <x v="0"/>
    <x v="6"/>
    <x v="39"/>
    <n v="7009.8"/>
  </r>
  <r>
    <x v="257"/>
    <x v="0"/>
    <x v="0"/>
    <x v="6"/>
    <x v="40"/>
    <n v="193904.82"/>
  </r>
  <r>
    <x v="257"/>
    <x v="0"/>
    <x v="0"/>
    <x v="6"/>
    <x v="41"/>
    <n v="2921958.05"/>
  </r>
  <r>
    <x v="257"/>
    <x v="0"/>
    <x v="0"/>
    <x v="6"/>
    <x v="42"/>
    <n v="976428.22"/>
  </r>
  <r>
    <x v="257"/>
    <x v="0"/>
    <x v="0"/>
    <x v="6"/>
    <x v="43"/>
    <n v="5451.58"/>
  </r>
  <r>
    <x v="257"/>
    <x v="0"/>
    <x v="0"/>
    <x v="6"/>
    <x v="44"/>
    <n v="132790.5"/>
  </r>
  <r>
    <x v="257"/>
    <x v="0"/>
    <x v="0"/>
    <x v="6"/>
    <x v="60"/>
    <n v="531542.4"/>
  </r>
  <r>
    <x v="257"/>
    <x v="0"/>
    <x v="0"/>
    <x v="6"/>
    <x v="45"/>
    <n v="1637808.6"/>
  </r>
  <r>
    <x v="257"/>
    <x v="0"/>
    <x v="0"/>
    <x v="6"/>
    <x v="46"/>
    <n v="225865.84"/>
  </r>
  <r>
    <x v="257"/>
    <x v="0"/>
    <x v="0"/>
    <x v="6"/>
    <x v="81"/>
    <n v="8844.9"/>
  </r>
  <r>
    <x v="257"/>
    <x v="0"/>
    <x v="0"/>
    <x v="7"/>
    <x v="43"/>
    <n v="37985.519999999997"/>
  </r>
  <r>
    <x v="257"/>
    <x v="0"/>
    <x v="0"/>
    <x v="8"/>
    <x v="62"/>
    <n v="147641.12"/>
  </r>
  <r>
    <x v="257"/>
    <x v="0"/>
    <x v="0"/>
    <x v="8"/>
    <x v="63"/>
    <n v="83136.84"/>
  </r>
  <r>
    <x v="257"/>
    <x v="0"/>
    <x v="0"/>
    <x v="8"/>
    <x v="48"/>
    <n v="162591.44"/>
  </r>
  <r>
    <x v="257"/>
    <x v="0"/>
    <x v="1"/>
    <x v="0"/>
    <x v="0"/>
    <n v="845"/>
  </r>
  <r>
    <x v="257"/>
    <x v="0"/>
    <x v="1"/>
    <x v="2"/>
    <x v="1"/>
    <n v="8257254.7699999996"/>
  </r>
  <r>
    <x v="257"/>
    <x v="0"/>
    <x v="1"/>
    <x v="2"/>
    <x v="2"/>
    <n v="826426.8"/>
  </r>
  <r>
    <x v="257"/>
    <x v="0"/>
    <x v="1"/>
    <x v="2"/>
    <x v="3"/>
    <n v="684189.42"/>
  </r>
  <r>
    <x v="257"/>
    <x v="0"/>
    <x v="1"/>
    <x v="2"/>
    <x v="4"/>
    <n v="4090346.76"/>
  </r>
  <r>
    <x v="257"/>
    <x v="0"/>
    <x v="1"/>
    <x v="2"/>
    <x v="5"/>
    <n v="864915.33"/>
  </r>
  <r>
    <x v="257"/>
    <x v="0"/>
    <x v="1"/>
    <x v="3"/>
    <x v="1"/>
    <n v="5783951.75"/>
  </r>
  <r>
    <x v="257"/>
    <x v="0"/>
    <x v="1"/>
    <x v="3"/>
    <x v="2"/>
    <n v="1027174.26"/>
  </r>
  <r>
    <x v="257"/>
    <x v="0"/>
    <x v="1"/>
    <x v="3"/>
    <x v="3"/>
    <n v="424728.91"/>
  </r>
  <r>
    <x v="257"/>
    <x v="0"/>
    <x v="1"/>
    <x v="3"/>
    <x v="4"/>
    <n v="954976.55"/>
  </r>
  <r>
    <x v="257"/>
    <x v="0"/>
    <x v="1"/>
    <x v="3"/>
    <x v="5"/>
    <n v="244522.06"/>
  </r>
  <r>
    <x v="257"/>
    <x v="0"/>
    <x v="1"/>
    <x v="4"/>
    <x v="6"/>
    <n v="1546.24"/>
  </r>
  <r>
    <x v="257"/>
    <x v="0"/>
    <x v="1"/>
    <x v="4"/>
    <x v="55"/>
    <n v="24.87"/>
  </r>
  <r>
    <x v="257"/>
    <x v="0"/>
    <x v="1"/>
    <x v="4"/>
    <x v="7"/>
    <n v="637161.64"/>
  </r>
  <r>
    <x v="257"/>
    <x v="0"/>
    <x v="1"/>
    <x v="4"/>
    <x v="8"/>
    <n v="182179.94"/>
  </r>
  <r>
    <x v="257"/>
    <x v="0"/>
    <x v="1"/>
    <x v="4"/>
    <x v="9"/>
    <n v="1297249.81"/>
  </r>
  <r>
    <x v="257"/>
    <x v="0"/>
    <x v="1"/>
    <x v="4"/>
    <x v="10"/>
    <n v="289223.71000000002"/>
  </r>
  <r>
    <x v="257"/>
    <x v="0"/>
    <x v="1"/>
    <x v="4"/>
    <x v="11"/>
    <n v="19217.990000000002"/>
  </r>
  <r>
    <x v="257"/>
    <x v="0"/>
    <x v="1"/>
    <x v="4"/>
    <x v="12"/>
    <n v="9360.7999999999993"/>
  </r>
  <r>
    <x v="257"/>
    <x v="0"/>
    <x v="1"/>
    <x v="4"/>
    <x v="13"/>
    <n v="36393.550000000003"/>
  </r>
  <r>
    <x v="257"/>
    <x v="0"/>
    <x v="1"/>
    <x v="4"/>
    <x v="14"/>
    <n v="55094.44"/>
  </r>
  <r>
    <x v="257"/>
    <x v="0"/>
    <x v="1"/>
    <x v="4"/>
    <x v="15"/>
    <n v="902726.3"/>
  </r>
  <r>
    <x v="257"/>
    <x v="0"/>
    <x v="1"/>
    <x v="4"/>
    <x v="16"/>
    <n v="467307.73"/>
  </r>
  <r>
    <x v="257"/>
    <x v="0"/>
    <x v="1"/>
    <x v="4"/>
    <x v="17"/>
    <n v="-377.35"/>
  </r>
  <r>
    <x v="257"/>
    <x v="0"/>
    <x v="1"/>
    <x v="5"/>
    <x v="18"/>
    <n v="1531373.8"/>
  </r>
  <r>
    <x v="257"/>
    <x v="0"/>
    <x v="1"/>
    <x v="5"/>
    <x v="19"/>
    <n v="190.62"/>
  </r>
  <r>
    <x v="257"/>
    <x v="0"/>
    <x v="1"/>
    <x v="5"/>
    <x v="21"/>
    <n v="769453.1"/>
  </r>
  <r>
    <x v="257"/>
    <x v="0"/>
    <x v="1"/>
    <x v="5"/>
    <x v="22"/>
    <n v="106376.63"/>
  </r>
  <r>
    <x v="257"/>
    <x v="0"/>
    <x v="1"/>
    <x v="6"/>
    <x v="26"/>
    <n v="45324.03"/>
  </r>
  <r>
    <x v="257"/>
    <x v="0"/>
    <x v="1"/>
    <x v="6"/>
    <x v="27"/>
    <n v="487819.25"/>
  </r>
  <r>
    <x v="257"/>
    <x v="0"/>
    <x v="1"/>
    <x v="6"/>
    <x v="51"/>
    <n v="1190038.98"/>
  </r>
  <r>
    <x v="257"/>
    <x v="0"/>
    <x v="1"/>
    <x v="6"/>
    <x v="67"/>
    <n v="25777.52"/>
  </r>
  <r>
    <x v="257"/>
    <x v="0"/>
    <x v="1"/>
    <x v="6"/>
    <x v="37"/>
    <n v="1382385.55"/>
  </r>
  <r>
    <x v="257"/>
    <x v="0"/>
    <x v="1"/>
    <x v="6"/>
    <x v="38"/>
    <n v="1514662.97"/>
  </r>
  <r>
    <x v="257"/>
    <x v="0"/>
    <x v="1"/>
    <x v="6"/>
    <x v="46"/>
    <n v="26174.19"/>
  </r>
  <r>
    <x v="257"/>
    <x v="0"/>
    <x v="1"/>
    <x v="7"/>
    <x v="43"/>
    <n v="64127.040000000001"/>
  </r>
  <r>
    <x v="258"/>
    <x v="0"/>
    <x v="0"/>
    <x v="0"/>
    <x v="0"/>
    <n v="130455.69"/>
  </r>
  <r>
    <x v="258"/>
    <x v="0"/>
    <x v="0"/>
    <x v="1"/>
    <x v="0"/>
    <n v="-508476.6"/>
  </r>
  <r>
    <x v="258"/>
    <x v="0"/>
    <x v="0"/>
    <x v="2"/>
    <x v="1"/>
    <n v="29579835.93"/>
  </r>
  <r>
    <x v="258"/>
    <x v="0"/>
    <x v="0"/>
    <x v="2"/>
    <x v="2"/>
    <n v="407905.33"/>
  </r>
  <r>
    <x v="258"/>
    <x v="0"/>
    <x v="0"/>
    <x v="2"/>
    <x v="3"/>
    <n v="1440974.13"/>
  </r>
  <r>
    <x v="258"/>
    <x v="0"/>
    <x v="0"/>
    <x v="2"/>
    <x v="4"/>
    <n v="589000.44999999995"/>
  </r>
  <r>
    <x v="258"/>
    <x v="0"/>
    <x v="0"/>
    <x v="2"/>
    <x v="5"/>
    <n v="160740.51999999999"/>
  </r>
  <r>
    <x v="258"/>
    <x v="0"/>
    <x v="0"/>
    <x v="2"/>
    <x v="54"/>
    <n v="720758.21"/>
  </r>
  <r>
    <x v="258"/>
    <x v="0"/>
    <x v="0"/>
    <x v="3"/>
    <x v="1"/>
    <n v="8590152.1199999992"/>
  </r>
  <r>
    <x v="258"/>
    <x v="0"/>
    <x v="0"/>
    <x v="3"/>
    <x v="2"/>
    <n v="350291.44"/>
  </r>
  <r>
    <x v="258"/>
    <x v="0"/>
    <x v="0"/>
    <x v="3"/>
    <x v="3"/>
    <n v="396354.32"/>
  </r>
  <r>
    <x v="258"/>
    <x v="0"/>
    <x v="0"/>
    <x v="3"/>
    <x v="4"/>
    <n v="318267.23"/>
  </r>
  <r>
    <x v="258"/>
    <x v="0"/>
    <x v="0"/>
    <x v="3"/>
    <x v="5"/>
    <n v="2649.65"/>
  </r>
  <r>
    <x v="258"/>
    <x v="0"/>
    <x v="0"/>
    <x v="4"/>
    <x v="6"/>
    <n v="0"/>
  </r>
  <r>
    <x v="258"/>
    <x v="0"/>
    <x v="0"/>
    <x v="4"/>
    <x v="7"/>
    <n v="792898.87"/>
  </r>
  <r>
    <x v="258"/>
    <x v="0"/>
    <x v="0"/>
    <x v="4"/>
    <x v="8"/>
    <n v="243115.13"/>
  </r>
  <r>
    <x v="258"/>
    <x v="0"/>
    <x v="0"/>
    <x v="4"/>
    <x v="9"/>
    <n v="1607238.47"/>
  </r>
  <r>
    <x v="258"/>
    <x v="0"/>
    <x v="0"/>
    <x v="4"/>
    <x v="10"/>
    <n v="404698.09"/>
  </r>
  <r>
    <x v="258"/>
    <x v="0"/>
    <x v="0"/>
    <x v="4"/>
    <x v="11"/>
    <n v="13316.3"/>
  </r>
  <r>
    <x v="258"/>
    <x v="0"/>
    <x v="0"/>
    <x v="4"/>
    <x v="12"/>
    <n v="6718.51"/>
  </r>
  <r>
    <x v="258"/>
    <x v="0"/>
    <x v="0"/>
    <x v="4"/>
    <x v="13"/>
    <n v="16830.47"/>
  </r>
  <r>
    <x v="258"/>
    <x v="0"/>
    <x v="0"/>
    <x v="4"/>
    <x v="14"/>
    <n v="48207.39"/>
  </r>
  <r>
    <x v="258"/>
    <x v="0"/>
    <x v="0"/>
    <x v="4"/>
    <x v="15"/>
    <n v="2973954.97"/>
  </r>
  <r>
    <x v="258"/>
    <x v="0"/>
    <x v="0"/>
    <x v="4"/>
    <x v="16"/>
    <n v="2703694.52"/>
  </r>
  <r>
    <x v="258"/>
    <x v="0"/>
    <x v="0"/>
    <x v="4"/>
    <x v="17"/>
    <n v="7385167.1900000004"/>
  </r>
  <r>
    <x v="258"/>
    <x v="0"/>
    <x v="0"/>
    <x v="4"/>
    <x v="56"/>
    <n v="3404158.21"/>
  </r>
  <r>
    <x v="258"/>
    <x v="0"/>
    <x v="0"/>
    <x v="5"/>
    <x v="18"/>
    <n v="2813296.4"/>
  </r>
  <r>
    <x v="258"/>
    <x v="0"/>
    <x v="0"/>
    <x v="5"/>
    <x v="20"/>
    <n v="685296.27"/>
  </r>
  <r>
    <x v="258"/>
    <x v="0"/>
    <x v="0"/>
    <x v="5"/>
    <x v="22"/>
    <n v="3106.96"/>
  </r>
  <r>
    <x v="258"/>
    <x v="0"/>
    <x v="0"/>
    <x v="6"/>
    <x v="23"/>
    <n v="12190"/>
  </r>
  <r>
    <x v="258"/>
    <x v="0"/>
    <x v="0"/>
    <x v="6"/>
    <x v="24"/>
    <n v="78200.95"/>
  </r>
  <r>
    <x v="258"/>
    <x v="0"/>
    <x v="0"/>
    <x v="6"/>
    <x v="49"/>
    <n v="140868"/>
  </r>
  <r>
    <x v="258"/>
    <x v="0"/>
    <x v="0"/>
    <x v="6"/>
    <x v="26"/>
    <n v="15313.83"/>
  </r>
  <r>
    <x v="258"/>
    <x v="0"/>
    <x v="0"/>
    <x v="6"/>
    <x v="27"/>
    <n v="250748.42"/>
  </r>
  <r>
    <x v="258"/>
    <x v="0"/>
    <x v="0"/>
    <x v="6"/>
    <x v="29"/>
    <n v="15720.9"/>
  </r>
  <r>
    <x v="258"/>
    <x v="0"/>
    <x v="0"/>
    <x v="6"/>
    <x v="50"/>
    <n v="107783.43"/>
  </r>
  <r>
    <x v="258"/>
    <x v="0"/>
    <x v="0"/>
    <x v="6"/>
    <x v="30"/>
    <n v="13"/>
  </r>
  <r>
    <x v="258"/>
    <x v="0"/>
    <x v="0"/>
    <x v="6"/>
    <x v="35"/>
    <n v="37921.550000000003"/>
  </r>
  <r>
    <x v="258"/>
    <x v="0"/>
    <x v="0"/>
    <x v="6"/>
    <x v="37"/>
    <n v="970387.59"/>
  </r>
  <r>
    <x v="258"/>
    <x v="0"/>
    <x v="0"/>
    <x v="6"/>
    <x v="40"/>
    <n v="12324.5"/>
  </r>
  <r>
    <x v="258"/>
    <x v="0"/>
    <x v="0"/>
    <x v="6"/>
    <x v="46"/>
    <n v="9342547.8499999996"/>
  </r>
  <r>
    <x v="258"/>
    <x v="0"/>
    <x v="0"/>
    <x v="7"/>
    <x v="43"/>
    <n v="126101.48"/>
  </r>
  <r>
    <x v="258"/>
    <x v="0"/>
    <x v="0"/>
    <x v="8"/>
    <x v="47"/>
    <n v="13391.61"/>
  </r>
  <r>
    <x v="258"/>
    <x v="0"/>
    <x v="0"/>
    <x v="8"/>
    <x v="48"/>
    <n v="126347.76"/>
  </r>
  <r>
    <x v="258"/>
    <x v="0"/>
    <x v="1"/>
    <x v="0"/>
    <x v="0"/>
    <n v="378020.91"/>
  </r>
  <r>
    <x v="258"/>
    <x v="0"/>
    <x v="1"/>
    <x v="2"/>
    <x v="1"/>
    <n v="7208042.1200000001"/>
  </r>
  <r>
    <x v="258"/>
    <x v="0"/>
    <x v="1"/>
    <x v="2"/>
    <x v="2"/>
    <n v="336174.91"/>
  </r>
  <r>
    <x v="258"/>
    <x v="0"/>
    <x v="1"/>
    <x v="2"/>
    <x v="4"/>
    <n v="401338.79"/>
  </r>
  <r>
    <x v="258"/>
    <x v="0"/>
    <x v="1"/>
    <x v="3"/>
    <x v="1"/>
    <n v="4512401.1399999997"/>
  </r>
  <r>
    <x v="258"/>
    <x v="0"/>
    <x v="1"/>
    <x v="3"/>
    <x v="2"/>
    <n v="6624.79"/>
  </r>
  <r>
    <x v="258"/>
    <x v="0"/>
    <x v="1"/>
    <x v="3"/>
    <x v="3"/>
    <n v="288"/>
  </r>
  <r>
    <x v="258"/>
    <x v="0"/>
    <x v="1"/>
    <x v="3"/>
    <x v="4"/>
    <n v="362106.61"/>
  </r>
  <r>
    <x v="258"/>
    <x v="0"/>
    <x v="1"/>
    <x v="3"/>
    <x v="5"/>
    <n v="49980.1"/>
  </r>
  <r>
    <x v="258"/>
    <x v="0"/>
    <x v="1"/>
    <x v="4"/>
    <x v="7"/>
    <n v="7474.04"/>
  </r>
  <r>
    <x v="258"/>
    <x v="0"/>
    <x v="1"/>
    <x v="4"/>
    <x v="8"/>
    <n v="12554.48"/>
  </r>
  <r>
    <x v="258"/>
    <x v="0"/>
    <x v="1"/>
    <x v="4"/>
    <x v="9"/>
    <n v="15187.73"/>
  </r>
  <r>
    <x v="258"/>
    <x v="0"/>
    <x v="1"/>
    <x v="4"/>
    <x v="10"/>
    <n v="21881.84"/>
  </r>
  <r>
    <x v="258"/>
    <x v="0"/>
    <x v="1"/>
    <x v="4"/>
    <x v="11"/>
    <n v="41.56"/>
  </r>
  <r>
    <x v="258"/>
    <x v="0"/>
    <x v="1"/>
    <x v="4"/>
    <x v="12"/>
    <n v="359.83"/>
  </r>
  <r>
    <x v="258"/>
    <x v="0"/>
    <x v="1"/>
    <x v="4"/>
    <x v="13"/>
    <n v="105.7"/>
  </r>
  <r>
    <x v="258"/>
    <x v="0"/>
    <x v="1"/>
    <x v="4"/>
    <x v="14"/>
    <n v="439.94"/>
  </r>
  <r>
    <x v="258"/>
    <x v="0"/>
    <x v="1"/>
    <x v="4"/>
    <x v="15"/>
    <n v="660396.76"/>
  </r>
  <r>
    <x v="258"/>
    <x v="0"/>
    <x v="1"/>
    <x v="4"/>
    <x v="16"/>
    <n v="70497.75"/>
  </r>
  <r>
    <x v="258"/>
    <x v="0"/>
    <x v="1"/>
    <x v="4"/>
    <x v="17"/>
    <n v="1057108.4099999999"/>
  </r>
  <r>
    <x v="258"/>
    <x v="0"/>
    <x v="1"/>
    <x v="4"/>
    <x v="56"/>
    <n v="247.63"/>
  </r>
  <r>
    <x v="258"/>
    <x v="0"/>
    <x v="1"/>
    <x v="5"/>
    <x v="18"/>
    <n v="52570.18"/>
  </r>
  <r>
    <x v="258"/>
    <x v="0"/>
    <x v="1"/>
    <x v="5"/>
    <x v="19"/>
    <n v="2575.15"/>
  </r>
  <r>
    <x v="258"/>
    <x v="0"/>
    <x v="1"/>
    <x v="6"/>
    <x v="26"/>
    <n v="2112.98"/>
  </r>
  <r>
    <x v="258"/>
    <x v="0"/>
    <x v="1"/>
    <x v="6"/>
    <x v="27"/>
    <n v="108831.11"/>
  </r>
  <r>
    <x v="258"/>
    <x v="0"/>
    <x v="1"/>
    <x v="6"/>
    <x v="46"/>
    <n v="128807.95"/>
  </r>
  <r>
    <x v="258"/>
    <x v="0"/>
    <x v="1"/>
    <x v="7"/>
    <x v="43"/>
    <n v="997.1"/>
  </r>
  <r>
    <x v="259"/>
    <x v="0"/>
    <x v="0"/>
    <x v="0"/>
    <x v="0"/>
    <n v="167004.26999999999"/>
  </r>
  <r>
    <x v="259"/>
    <x v="0"/>
    <x v="0"/>
    <x v="1"/>
    <x v="0"/>
    <n v="-701577.71"/>
  </r>
  <r>
    <x v="259"/>
    <x v="0"/>
    <x v="0"/>
    <x v="2"/>
    <x v="1"/>
    <n v="49576171.840000004"/>
  </r>
  <r>
    <x v="259"/>
    <x v="0"/>
    <x v="0"/>
    <x v="2"/>
    <x v="2"/>
    <n v="957195.17"/>
  </r>
  <r>
    <x v="259"/>
    <x v="0"/>
    <x v="0"/>
    <x v="2"/>
    <x v="3"/>
    <n v="319659.5"/>
  </r>
  <r>
    <x v="259"/>
    <x v="0"/>
    <x v="0"/>
    <x v="2"/>
    <x v="4"/>
    <n v="2060093.54"/>
  </r>
  <r>
    <x v="259"/>
    <x v="0"/>
    <x v="0"/>
    <x v="2"/>
    <x v="5"/>
    <n v="35936.5"/>
  </r>
  <r>
    <x v="259"/>
    <x v="0"/>
    <x v="0"/>
    <x v="2"/>
    <x v="54"/>
    <n v="505308"/>
  </r>
  <r>
    <x v="259"/>
    <x v="0"/>
    <x v="0"/>
    <x v="3"/>
    <x v="1"/>
    <n v="19373538.93"/>
  </r>
  <r>
    <x v="259"/>
    <x v="0"/>
    <x v="0"/>
    <x v="3"/>
    <x v="2"/>
    <n v="862436.88"/>
  </r>
  <r>
    <x v="259"/>
    <x v="0"/>
    <x v="0"/>
    <x v="3"/>
    <x v="3"/>
    <n v="207514.16"/>
  </r>
  <r>
    <x v="259"/>
    <x v="0"/>
    <x v="0"/>
    <x v="3"/>
    <x v="4"/>
    <n v="224002.96"/>
  </r>
  <r>
    <x v="259"/>
    <x v="0"/>
    <x v="0"/>
    <x v="3"/>
    <x v="5"/>
    <n v="14318.64"/>
  </r>
  <r>
    <x v="259"/>
    <x v="0"/>
    <x v="0"/>
    <x v="4"/>
    <x v="6"/>
    <n v="61105.01"/>
  </r>
  <r>
    <x v="259"/>
    <x v="0"/>
    <x v="0"/>
    <x v="4"/>
    <x v="55"/>
    <n v="5718.69"/>
  </r>
  <r>
    <x v="259"/>
    <x v="0"/>
    <x v="0"/>
    <x v="4"/>
    <x v="7"/>
    <n v="4055799.86"/>
  </r>
  <r>
    <x v="259"/>
    <x v="0"/>
    <x v="0"/>
    <x v="4"/>
    <x v="8"/>
    <n v="1572214.57"/>
  </r>
  <r>
    <x v="259"/>
    <x v="0"/>
    <x v="0"/>
    <x v="4"/>
    <x v="9"/>
    <n v="8140178.4699999997"/>
  </r>
  <r>
    <x v="259"/>
    <x v="0"/>
    <x v="0"/>
    <x v="4"/>
    <x v="10"/>
    <n v="2650516.29"/>
  </r>
  <r>
    <x v="259"/>
    <x v="0"/>
    <x v="0"/>
    <x v="4"/>
    <x v="11"/>
    <n v="36655.870000000003"/>
  </r>
  <r>
    <x v="259"/>
    <x v="0"/>
    <x v="0"/>
    <x v="4"/>
    <x v="12"/>
    <n v="21896.04"/>
  </r>
  <r>
    <x v="259"/>
    <x v="0"/>
    <x v="0"/>
    <x v="4"/>
    <x v="13"/>
    <n v="305089.45"/>
  </r>
  <r>
    <x v="259"/>
    <x v="0"/>
    <x v="0"/>
    <x v="4"/>
    <x v="14"/>
    <n v="667799.68999999994"/>
  </r>
  <r>
    <x v="259"/>
    <x v="0"/>
    <x v="0"/>
    <x v="4"/>
    <x v="15"/>
    <n v="6735928.5499999998"/>
  </r>
  <r>
    <x v="259"/>
    <x v="0"/>
    <x v="0"/>
    <x v="4"/>
    <x v="16"/>
    <n v="5801397.4199999999"/>
  </r>
  <r>
    <x v="259"/>
    <x v="0"/>
    <x v="0"/>
    <x v="4"/>
    <x v="17"/>
    <n v="174048.65"/>
  </r>
  <r>
    <x v="259"/>
    <x v="0"/>
    <x v="0"/>
    <x v="4"/>
    <x v="56"/>
    <n v="479493.51"/>
  </r>
  <r>
    <x v="259"/>
    <x v="0"/>
    <x v="0"/>
    <x v="5"/>
    <x v="18"/>
    <n v="4166045.17"/>
  </r>
  <r>
    <x v="259"/>
    <x v="0"/>
    <x v="0"/>
    <x v="5"/>
    <x v="19"/>
    <n v="225635.19"/>
  </r>
  <r>
    <x v="259"/>
    <x v="0"/>
    <x v="0"/>
    <x v="5"/>
    <x v="20"/>
    <n v="429271.73"/>
  </r>
  <r>
    <x v="259"/>
    <x v="0"/>
    <x v="0"/>
    <x v="5"/>
    <x v="21"/>
    <n v="153327.92000000001"/>
  </r>
  <r>
    <x v="259"/>
    <x v="0"/>
    <x v="0"/>
    <x v="5"/>
    <x v="22"/>
    <n v="126419.59"/>
  </r>
  <r>
    <x v="259"/>
    <x v="0"/>
    <x v="0"/>
    <x v="6"/>
    <x v="23"/>
    <n v="3154.58"/>
  </r>
  <r>
    <x v="259"/>
    <x v="0"/>
    <x v="0"/>
    <x v="6"/>
    <x v="24"/>
    <n v="184191.41"/>
  </r>
  <r>
    <x v="259"/>
    <x v="0"/>
    <x v="0"/>
    <x v="6"/>
    <x v="25"/>
    <n v="6614617.1799999997"/>
  </r>
  <r>
    <x v="259"/>
    <x v="0"/>
    <x v="0"/>
    <x v="6"/>
    <x v="49"/>
    <n v="100"/>
  </r>
  <r>
    <x v="259"/>
    <x v="0"/>
    <x v="0"/>
    <x v="6"/>
    <x v="26"/>
    <n v="3656.81"/>
  </r>
  <r>
    <x v="259"/>
    <x v="0"/>
    <x v="0"/>
    <x v="6"/>
    <x v="27"/>
    <n v="2069141.07"/>
  </r>
  <r>
    <x v="259"/>
    <x v="0"/>
    <x v="0"/>
    <x v="6"/>
    <x v="28"/>
    <n v="82356.36"/>
  </r>
  <r>
    <x v="259"/>
    <x v="0"/>
    <x v="0"/>
    <x v="6"/>
    <x v="29"/>
    <n v="35411.61"/>
  </r>
  <r>
    <x v="259"/>
    <x v="0"/>
    <x v="0"/>
    <x v="6"/>
    <x v="31"/>
    <n v="13561"/>
  </r>
  <r>
    <x v="259"/>
    <x v="0"/>
    <x v="0"/>
    <x v="6"/>
    <x v="34"/>
    <n v="12137.79"/>
  </r>
  <r>
    <x v="259"/>
    <x v="0"/>
    <x v="0"/>
    <x v="6"/>
    <x v="58"/>
    <n v="4000"/>
  </r>
  <r>
    <x v="259"/>
    <x v="0"/>
    <x v="0"/>
    <x v="6"/>
    <x v="59"/>
    <n v="1694.03"/>
  </r>
  <r>
    <x v="259"/>
    <x v="0"/>
    <x v="0"/>
    <x v="6"/>
    <x v="37"/>
    <n v="1411901.45"/>
  </r>
  <r>
    <x v="259"/>
    <x v="0"/>
    <x v="0"/>
    <x v="6"/>
    <x v="38"/>
    <n v="71082.36"/>
  </r>
  <r>
    <x v="259"/>
    <x v="0"/>
    <x v="0"/>
    <x v="6"/>
    <x v="40"/>
    <n v="37036.080000000002"/>
  </r>
  <r>
    <x v="259"/>
    <x v="0"/>
    <x v="0"/>
    <x v="6"/>
    <x v="43"/>
    <n v="126722.09"/>
  </r>
  <r>
    <x v="259"/>
    <x v="0"/>
    <x v="0"/>
    <x v="6"/>
    <x v="60"/>
    <n v="-7607.16"/>
  </r>
  <r>
    <x v="259"/>
    <x v="0"/>
    <x v="0"/>
    <x v="6"/>
    <x v="46"/>
    <n v="225850.57"/>
  </r>
  <r>
    <x v="259"/>
    <x v="0"/>
    <x v="0"/>
    <x v="7"/>
    <x v="43"/>
    <n v="109515.47"/>
  </r>
  <r>
    <x v="259"/>
    <x v="0"/>
    <x v="0"/>
    <x v="8"/>
    <x v="63"/>
    <n v="43744.86"/>
  </r>
  <r>
    <x v="259"/>
    <x v="0"/>
    <x v="1"/>
    <x v="0"/>
    <x v="0"/>
    <n v="534573.43999999994"/>
  </r>
  <r>
    <x v="259"/>
    <x v="0"/>
    <x v="1"/>
    <x v="2"/>
    <x v="1"/>
    <n v="6508155.6900000004"/>
  </r>
  <r>
    <x v="259"/>
    <x v="0"/>
    <x v="1"/>
    <x v="2"/>
    <x v="2"/>
    <n v="70046.27"/>
  </r>
  <r>
    <x v="259"/>
    <x v="0"/>
    <x v="1"/>
    <x v="2"/>
    <x v="3"/>
    <n v="307157.03000000003"/>
  </r>
  <r>
    <x v="259"/>
    <x v="0"/>
    <x v="1"/>
    <x v="2"/>
    <x v="4"/>
    <n v="1115986.32"/>
  </r>
  <r>
    <x v="259"/>
    <x v="0"/>
    <x v="1"/>
    <x v="2"/>
    <x v="5"/>
    <n v="509460.31"/>
  </r>
  <r>
    <x v="259"/>
    <x v="0"/>
    <x v="1"/>
    <x v="3"/>
    <x v="1"/>
    <n v="2514541.4300000002"/>
  </r>
  <r>
    <x v="259"/>
    <x v="0"/>
    <x v="1"/>
    <x v="3"/>
    <x v="2"/>
    <n v="2461.38"/>
  </r>
  <r>
    <x v="259"/>
    <x v="0"/>
    <x v="1"/>
    <x v="3"/>
    <x v="3"/>
    <n v="116056.29"/>
  </r>
  <r>
    <x v="259"/>
    <x v="0"/>
    <x v="1"/>
    <x v="3"/>
    <x v="4"/>
    <n v="1074756.73"/>
  </r>
  <r>
    <x v="259"/>
    <x v="0"/>
    <x v="1"/>
    <x v="3"/>
    <x v="5"/>
    <n v="606066.19999999995"/>
  </r>
  <r>
    <x v="259"/>
    <x v="0"/>
    <x v="1"/>
    <x v="4"/>
    <x v="6"/>
    <n v="-4440.3999999999996"/>
  </r>
  <r>
    <x v="259"/>
    <x v="0"/>
    <x v="1"/>
    <x v="4"/>
    <x v="55"/>
    <n v="-130.66999999999999"/>
  </r>
  <r>
    <x v="259"/>
    <x v="0"/>
    <x v="1"/>
    <x v="4"/>
    <x v="7"/>
    <n v="710933.64"/>
  </r>
  <r>
    <x v="259"/>
    <x v="0"/>
    <x v="1"/>
    <x v="4"/>
    <x v="8"/>
    <n v="391786.45"/>
  </r>
  <r>
    <x v="259"/>
    <x v="0"/>
    <x v="1"/>
    <x v="4"/>
    <x v="9"/>
    <n v="1407235.58"/>
  </r>
  <r>
    <x v="259"/>
    <x v="0"/>
    <x v="1"/>
    <x v="4"/>
    <x v="10"/>
    <n v="538780.36"/>
  </r>
  <r>
    <x v="259"/>
    <x v="0"/>
    <x v="1"/>
    <x v="4"/>
    <x v="11"/>
    <n v="9371.49"/>
  </r>
  <r>
    <x v="259"/>
    <x v="0"/>
    <x v="1"/>
    <x v="4"/>
    <x v="12"/>
    <n v="5737.33"/>
  </r>
  <r>
    <x v="259"/>
    <x v="0"/>
    <x v="1"/>
    <x v="4"/>
    <x v="13"/>
    <n v="55094.13"/>
  </r>
  <r>
    <x v="259"/>
    <x v="0"/>
    <x v="1"/>
    <x v="4"/>
    <x v="14"/>
    <n v="89389.88"/>
  </r>
  <r>
    <x v="259"/>
    <x v="0"/>
    <x v="1"/>
    <x v="4"/>
    <x v="15"/>
    <n v="952758.82"/>
  </r>
  <r>
    <x v="259"/>
    <x v="0"/>
    <x v="1"/>
    <x v="4"/>
    <x v="16"/>
    <n v="1280891.3500000001"/>
  </r>
  <r>
    <x v="259"/>
    <x v="0"/>
    <x v="1"/>
    <x v="4"/>
    <x v="17"/>
    <n v="-356664.17"/>
  </r>
  <r>
    <x v="259"/>
    <x v="0"/>
    <x v="1"/>
    <x v="4"/>
    <x v="56"/>
    <n v="-336836.84"/>
  </r>
  <r>
    <x v="259"/>
    <x v="0"/>
    <x v="1"/>
    <x v="5"/>
    <x v="18"/>
    <n v="204374.56"/>
  </r>
  <r>
    <x v="259"/>
    <x v="0"/>
    <x v="1"/>
    <x v="6"/>
    <x v="23"/>
    <n v="806.27"/>
  </r>
  <r>
    <x v="259"/>
    <x v="0"/>
    <x v="1"/>
    <x v="6"/>
    <x v="25"/>
    <n v="47302.97"/>
  </r>
  <r>
    <x v="259"/>
    <x v="0"/>
    <x v="1"/>
    <x v="6"/>
    <x v="27"/>
    <n v="729462.73"/>
  </r>
  <r>
    <x v="259"/>
    <x v="0"/>
    <x v="1"/>
    <x v="6"/>
    <x v="33"/>
    <n v="587949.11"/>
  </r>
  <r>
    <x v="259"/>
    <x v="0"/>
    <x v="1"/>
    <x v="6"/>
    <x v="34"/>
    <n v="148106.89000000001"/>
  </r>
  <r>
    <x v="259"/>
    <x v="0"/>
    <x v="1"/>
    <x v="6"/>
    <x v="58"/>
    <n v="7826"/>
  </r>
  <r>
    <x v="259"/>
    <x v="0"/>
    <x v="1"/>
    <x v="6"/>
    <x v="38"/>
    <n v="4496.1499999999996"/>
  </r>
  <r>
    <x v="259"/>
    <x v="0"/>
    <x v="1"/>
    <x v="6"/>
    <x v="43"/>
    <n v="11276.1"/>
  </r>
  <r>
    <x v="259"/>
    <x v="0"/>
    <x v="1"/>
    <x v="6"/>
    <x v="60"/>
    <n v="169358.8"/>
  </r>
  <r>
    <x v="259"/>
    <x v="0"/>
    <x v="1"/>
    <x v="6"/>
    <x v="45"/>
    <n v="1173390.74"/>
  </r>
  <r>
    <x v="259"/>
    <x v="0"/>
    <x v="1"/>
    <x v="6"/>
    <x v="70"/>
    <n v="14630.2"/>
  </r>
  <r>
    <x v="259"/>
    <x v="0"/>
    <x v="1"/>
    <x v="6"/>
    <x v="46"/>
    <n v="805.08"/>
  </r>
  <r>
    <x v="259"/>
    <x v="0"/>
    <x v="1"/>
    <x v="7"/>
    <x v="43"/>
    <n v="10256.040000000001"/>
  </r>
  <r>
    <x v="260"/>
    <x v="0"/>
    <x v="0"/>
    <x v="0"/>
    <x v="0"/>
    <n v="37691.519999999997"/>
  </r>
  <r>
    <x v="260"/>
    <x v="0"/>
    <x v="0"/>
    <x v="1"/>
    <x v="0"/>
    <n v="-64472.98"/>
  </r>
  <r>
    <x v="260"/>
    <x v="0"/>
    <x v="0"/>
    <x v="2"/>
    <x v="1"/>
    <n v="4176221.21"/>
  </r>
  <r>
    <x v="260"/>
    <x v="0"/>
    <x v="0"/>
    <x v="2"/>
    <x v="2"/>
    <n v="46185.34"/>
  </r>
  <r>
    <x v="260"/>
    <x v="0"/>
    <x v="0"/>
    <x v="2"/>
    <x v="3"/>
    <n v="30444.880000000001"/>
  </r>
  <r>
    <x v="260"/>
    <x v="0"/>
    <x v="0"/>
    <x v="2"/>
    <x v="4"/>
    <n v="109826.98"/>
  </r>
  <r>
    <x v="260"/>
    <x v="0"/>
    <x v="0"/>
    <x v="2"/>
    <x v="54"/>
    <n v="5505"/>
  </r>
  <r>
    <x v="260"/>
    <x v="0"/>
    <x v="0"/>
    <x v="3"/>
    <x v="1"/>
    <n v="1577020.52"/>
  </r>
  <r>
    <x v="260"/>
    <x v="0"/>
    <x v="0"/>
    <x v="3"/>
    <x v="2"/>
    <n v="55896.67"/>
  </r>
  <r>
    <x v="260"/>
    <x v="0"/>
    <x v="0"/>
    <x v="3"/>
    <x v="3"/>
    <n v="29165.65"/>
  </r>
  <r>
    <x v="260"/>
    <x v="0"/>
    <x v="0"/>
    <x v="4"/>
    <x v="6"/>
    <n v="162284.79"/>
  </r>
  <r>
    <x v="260"/>
    <x v="0"/>
    <x v="0"/>
    <x v="4"/>
    <x v="55"/>
    <n v="91492.95"/>
  </r>
  <r>
    <x v="260"/>
    <x v="0"/>
    <x v="0"/>
    <x v="4"/>
    <x v="7"/>
    <n v="343434.07"/>
  </r>
  <r>
    <x v="260"/>
    <x v="0"/>
    <x v="0"/>
    <x v="4"/>
    <x v="8"/>
    <n v="125310.82"/>
  </r>
  <r>
    <x v="260"/>
    <x v="0"/>
    <x v="0"/>
    <x v="4"/>
    <x v="9"/>
    <n v="689090.39"/>
  </r>
  <r>
    <x v="260"/>
    <x v="0"/>
    <x v="0"/>
    <x v="4"/>
    <x v="10"/>
    <n v="207066.13"/>
  </r>
  <r>
    <x v="260"/>
    <x v="0"/>
    <x v="0"/>
    <x v="4"/>
    <x v="11"/>
    <n v="2677.68"/>
  </r>
  <r>
    <x v="260"/>
    <x v="0"/>
    <x v="0"/>
    <x v="4"/>
    <x v="12"/>
    <n v="1380.65"/>
  </r>
  <r>
    <x v="260"/>
    <x v="0"/>
    <x v="0"/>
    <x v="4"/>
    <x v="13"/>
    <n v="22569.69"/>
  </r>
  <r>
    <x v="260"/>
    <x v="0"/>
    <x v="0"/>
    <x v="4"/>
    <x v="14"/>
    <n v="50756.41"/>
  </r>
  <r>
    <x v="260"/>
    <x v="0"/>
    <x v="0"/>
    <x v="4"/>
    <x v="15"/>
    <n v="459445.17"/>
  </r>
  <r>
    <x v="260"/>
    <x v="0"/>
    <x v="0"/>
    <x v="4"/>
    <x v="16"/>
    <n v="436228"/>
  </r>
  <r>
    <x v="260"/>
    <x v="0"/>
    <x v="0"/>
    <x v="4"/>
    <x v="17"/>
    <n v="18435.03"/>
  </r>
  <r>
    <x v="260"/>
    <x v="0"/>
    <x v="0"/>
    <x v="4"/>
    <x v="56"/>
    <n v="10638.31"/>
  </r>
  <r>
    <x v="260"/>
    <x v="0"/>
    <x v="0"/>
    <x v="5"/>
    <x v="18"/>
    <n v="314134.33"/>
  </r>
  <r>
    <x v="260"/>
    <x v="0"/>
    <x v="0"/>
    <x v="5"/>
    <x v="19"/>
    <n v="27832.1"/>
  </r>
  <r>
    <x v="260"/>
    <x v="0"/>
    <x v="0"/>
    <x v="5"/>
    <x v="20"/>
    <n v="24547.81"/>
  </r>
  <r>
    <x v="260"/>
    <x v="0"/>
    <x v="0"/>
    <x v="5"/>
    <x v="21"/>
    <n v="24126.5"/>
  </r>
  <r>
    <x v="260"/>
    <x v="0"/>
    <x v="0"/>
    <x v="5"/>
    <x v="22"/>
    <n v="158290.32999999999"/>
  </r>
  <r>
    <x v="260"/>
    <x v="0"/>
    <x v="0"/>
    <x v="6"/>
    <x v="23"/>
    <n v="8374.6200000000008"/>
  </r>
  <r>
    <x v="260"/>
    <x v="0"/>
    <x v="0"/>
    <x v="6"/>
    <x v="24"/>
    <n v="9470.5400000000009"/>
  </r>
  <r>
    <x v="260"/>
    <x v="0"/>
    <x v="0"/>
    <x v="6"/>
    <x v="25"/>
    <n v="75"/>
  </r>
  <r>
    <x v="260"/>
    <x v="0"/>
    <x v="0"/>
    <x v="6"/>
    <x v="26"/>
    <n v="12135.56"/>
  </r>
  <r>
    <x v="260"/>
    <x v="0"/>
    <x v="0"/>
    <x v="6"/>
    <x v="27"/>
    <n v="422713.65"/>
  </r>
  <r>
    <x v="260"/>
    <x v="0"/>
    <x v="0"/>
    <x v="6"/>
    <x v="28"/>
    <n v="1550"/>
  </r>
  <r>
    <x v="260"/>
    <x v="0"/>
    <x v="0"/>
    <x v="6"/>
    <x v="29"/>
    <n v="20932.740000000002"/>
  </r>
  <r>
    <x v="260"/>
    <x v="0"/>
    <x v="0"/>
    <x v="6"/>
    <x v="30"/>
    <n v="83871.45"/>
  </r>
  <r>
    <x v="260"/>
    <x v="0"/>
    <x v="0"/>
    <x v="6"/>
    <x v="31"/>
    <n v="1670.85"/>
  </r>
  <r>
    <x v="260"/>
    <x v="0"/>
    <x v="0"/>
    <x v="6"/>
    <x v="32"/>
    <n v="29136.46"/>
  </r>
  <r>
    <x v="260"/>
    <x v="0"/>
    <x v="0"/>
    <x v="6"/>
    <x v="33"/>
    <n v="15281.86"/>
  </r>
  <r>
    <x v="260"/>
    <x v="0"/>
    <x v="0"/>
    <x v="6"/>
    <x v="34"/>
    <n v="33782.660000000003"/>
  </r>
  <r>
    <x v="260"/>
    <x v="0"/>
    <x v="0"/>
    <x v="6"/>
    <x v="35"/>
    <n v="75757.45"/>
  </r>
  <r>
    <x v="260"/>
    <x v="0"/>
    <x v="0"/>
    <x v="6"/>
    <x v="36"/>
    <n v="26052.73"/>
  </r>
  <r>
    <x v="260"/>
    <x v="0"/>
    <x v="0"/>
    <x v="6"/>
    <x v="58"/>
    <n v="114.06"/>
  </r>
  <r>
    <x v="260"/>
    <x v="0"/>
    <x v="0"/>
    <x v="6"/>
    <x v="59"/>
    <n v="7883.59"/>
  </r>
  <r>
    <x v="260"/>
    <x v="0"/>
    <x v="0"/>
    <x v="6"/>
    <x v="68"/>
    <n v="15145.25"/>
  </r>
  <r>
    <x v="260"/>
    <x v="0"/>
    <x v="0"/>
    <x v="6"/>
    <x v="51"/>
    <n v="6083.2"/>
  </r>
  <r>
    <x v="260"/>
    <x v="0"/>
    <x v="0"/>
    <x v="6"/>
    <x v="66"/>
    <n v="118.81"/>
  </r>
  <r>
    <x v="260"/>
    <x v="0"/>
    <x v="0"/>
    <x v="6"/>
    <x v="37"/>
    <n v="33088.78"/>
  </r>
  <r>
    <x v="260"/>
    <x v="0"/>
    <x v="0"/>
    <x v="6"/>
    <x v="38"/>
    <n v="61722.239999999998"/>
  </r>
  <r>
    <x v="260"/>
    <x v="0"/>
    <x v="0"/>
    <x v="6"/>
    <x v="39"/>
    <n v="228.28"/>
  </r>
  <r>
    <x v="260"/>
    <x v="0"/>
    <x v="0"/>
    <x v="6"/>
    <x v="41"/>
    <n v="164867.56"/>
  </r>
  <r>
    <x v="260"/>
    <x v="0"/>
    <x v="0"/>
    <x v="6"/>
    <x v="53"/>
    <n v="34001.43"/>
  </r>
  <r>
    <x v="260"/>
    <x v="0"/>
    <x v="0"/>
    <x v="6"/>
    <x v="43"/>
    <n v="5243.78"/>
  </r>
  <r>
    <x v="260"/>
    <x v="0"/>
    <x v="0"/>
    <x v="6"/>
    <x v="44"/>
    <n v="140652.65"/>
  </r>
  <r>
    <x v="260"/>
    <x v="0"/>
    <x v="0"/>
    <x v="6"/>
    <x v="60"/>
    <n v="31419.08"/>
  </r>
  <r>
    <x v="260"/>
    <x v="0"/>
    <x v="0"/>
    <x v="6"/>
    <x v="45"/>
    <n v="163922.49"/>
  </r>
  <r>
    <x v="260"/>
    <x v="0"/>
    <x v="0"/>
    <x v="6"/>
    <x v="70"/>
    <n v="288.13"/>
  </r>
  <r>
    <x v="260"/>
    <x v="0"/>
    <x v="0"/>
    <x v="6"/>
    <x v="46"/>
    <n v="13013.96"/>
  </r>
  <r>
    <x v="260"/>
    <x v="0"/>
    <x v="0"/>
    <x v="7"/>
    <x v="43"/>
    <n v="8971.4699999999993"/>
  </r>
  <r>
    <x v="260"/>
    <x v="0"/>
    <x v="1"/>
    <x v="0"/>
    <x v="0"/>
    <n v="26781.46"/>
  </r>
  <r>
    <x v="260"/>
    <x v="0"/>
    <x v="1"/>
    <x v="2"/>
    <x v="1"/>
    <n v="293362.64"/>
  </r>
  <r>
    <x v="260"/>
    <x v="0"/>
    <x v="1"/>
    <x v="2"/>
    <x v="2"/>
    <n v="857.14"/>
  </r>
  <r>
    <x v="260"/>
    <x v="0"/>
    <x v="1"/>
    <x v="2"/>
    <x v="3"/>
    <n v="1351.9"/>
  </r>
  <r>
    <x v="260"/>
    <x v="0"/>
    <x v="1"/>
    <x v="2"/>
    <x v="4"/>
    <n v="152816.65"/>
  </r>
  <r>
    <x v="260"/>
    <x v="0"/>
    <x v="1"/>
    <x v="3"/>
    <x v="1"/>
    <n v="6449.92"/>
  </r>
  <r>
    <x v="260"/>
    <x v="0"/>
    <x v="1"/>
    <x v="3"/>
    <x v="3"/>
    <n v="4925.6400000000003"/>
  </r>
  <r>
    <x v="260"/>
    <x v="0"/>
    <x v="1"/>
    <x v="3"/>
    <x v="4"/>
    <n v="65591.399999999994"/>
  </r>
  <r>
    <x v="260"/>
    <x v="0"/>
    <x v="1"/>
    <x v="4"/>
    <x v="6"/>
    <n v="3270.51"/>
  </r>
  <r>
    <x v="260"/>
    <x v="0"/>
    <x v="1"/>
    <x v="4"/>
    <x v="7"/>
    <n v="19619.189999999999"/>
  </r>
  <r>
    <x v="260"/>
    <x v="0"/>
    <x v="1"/>
    <x v="4"/>
    <x v="8"/>
    <n v="5393.05"/>
  </r>
  <r>
    <x v="260"/>
    <x v="0"/>
    <x v="1"/>
    <x v="4"/>
    <x v="9"/>
    <n v="38971.160000000003"/>
  </r>
  <r>
    <x v="260"/>
    <x v="0"/>
    <x v="1"/>
    <x v="4"/>
    <x v="10"/>
    <n v="1451.5"/>
  </r>
  <r>
    <x v="260"/>
    <x v="0"/>
    <x v="1"/>
    <x v="4"/>
    <x v="11"/>
    <n v="158.26"/>
  </r>
  <r>
    <x v="260"/>
    <x v="0"/>
    <x v="1"/>
    <x v="4"/>
    <x v="12"/>
    <n v="62.11"/>
  </r>
  <r>
    <x v="260"/>
    <x v="0"/>
    <x v="1"/>
    <x v="4"/>
    <x v="13"/>
    <n v="1132.58"/>
  </r>
  <r>
    <x v="260"/>
    <x v="0"/>
    <x v="1"/>
    <x v="4"/>
    <x v="14"/>
    <n v="1847.76"/>
  </r>
  <r>
    <x v="260"/>
    <x v="0"/>
    <x v="1"/>
    <x v="4"/>
    <x v="15"/>
    <n v="17038.830000000002"/>
  </r>
  <r>
    <x v="260"/>
    <x v="0"/>
    <x v="1"/>
    <x v="4"/>
    <x v="17"/>
    <n v="795.65"/>
  </r>
  <r>
    <x v="260"/>
    <x v="0"/>
    <x v="1"/>
    <x v="4"/>
    <x v="56"/>
    <n v="103.49"/>
  </r>
  <r>
    <x v="260"/>
    <x v="0"/>
    <x v="1"/>
    <x v="5"/>
    <x v="18"/>
    <n v="8513.8799999999992"/>
  </r>
  <r>
    <x v="260"/>
    <x v="0"/>
    <x v="1"/>
    <x v="5"/>
    <x v="19"/>
    <n v="146.88999999999999"/>
  </r>
  <r>
    <x v="260"/>
    <x v="0"/>
    <x v="1"/>
    <x v="5"/>
    <x v="20"/>
    <n v="120000"/>
  </r>
  <r>
    <x v="260"/>
    <x v="0"/>
    <x v="1"/>
    <x v="6"/>
    <x v="26"/>
    <n v="167.41"/>
  </r>
  <r>
    <x v="260"/>
    <x v="0"/>
    <x v="1"/>
    <x v="6"/>
    <x v="27"/>
    <n v="14019.3"/>
  </r>
  <r>
    <x v="260"/>
    <x v="0"/>
    <x v="1"/>
    <x v="6"/>
    <x v="30"/>
    <n v="42"/>
  </r>
  <r>
    <x v="260"/>
    <x v="0"/>
    <x v="1"/>
    <x v="6"/>
    <x v="59"/>
    <n v="376.87"/>
  </r>
  <r>
    <x v="260"/>
    <x v="0"/>
    <x v="1"/>
    <x v="6"/>
    <x v="37"/>
    <n v="161100.57"/>
  </r>
  <r>
    <x v="260"/>
    <x v="0"/>
    <x v="1"/>
    <x v="6"/>
    <x v="43"/>
    <n v="740"/>
  </r>
  <r>
    <x v="260"/>
    <x v="0"/>
    <x v="1"/>
    <x v="6"/>
    <x v="46"/>
    <n v="492.5"/>
  </r>
  <r>
    <x v="260"/>
    <x v="0"/>
    <x v="1"/>
    <x v="7"/>
    <x v="43"/>
    <n v="1430.12"/>
  </r>
  <r>
    <x v="261"/>
    <x v="0"/>
    <x v="0"/>
    <x v="0"/>
    <x v="0"/>
    <n v="47.07"/>
  </r>
  <r>
    <x v="261"/>
    <x v="0"/>
    <x v="0"/>
    <x v="1"/>
    <x v="0"/>
    <n v="-16074.61"/>
  </r>
  <r>
    <x v="261"/>
    <x v="0"/>
    <x v="0"/>
    <x v="2"/>
    <x v="1"/>
    <n v="2957037.24"/>
  </r>
  <r>
    <x v="261"/>
    <x v="0"/>
    <x v="0"/>
    <x v="2"/>
    <x v="2"/>
    <n v="20249.73"/>
  </r>
  <r>
    <x v="261"/>
    <x v="0"/>
    <x v="0"/>
    <x v="2"/>
    <x v="3"/>
    <n v="29919.78"/>
  </r>
  <r>
    <x v="261"/>
    <x v="0"/>
    <x v="0"/>
    <x v="2"/>
    <x v="4"/>
    <n v="35101.870000000003"/>
  </r>
  <r>
    <x v="261"/>
    <x v="0"/>
    <x v="0"/>
    <x v="2"/>
    <x v="54"/>
    <n v="27525"/>
  </r>
  <r>
    <x v="261"/>
    <x v="0"/>
    <x v="0"/>
    <x v="3"/>
    <x v="1"/>
    <n v="1297872.4099999999"/>
  </r>
  <r>
    <x v="261"/>
    <x v="0"/>
    <x v="0"/>
    <x v="3"/>
    <x v="2"/>
    <n v="20512.13"/>
  </r>
  <r>
    <x v="261"/>
    <x v="0"/>
    <x v="0"/>
    <x v="3"/>
    <x v="3"/>
    <n v="40197.11"/>
  </r>
  <r>
    <x v="261"/>
    <x v="0"/>
    <x v="0"/>
    <x v="3"/>
    <x v="4"/>
    <n v="11500"/>
  </r>
  <r>
    <x v="261"/>
    <x v="0"/>
    <x v="0"/>
    <x v="3"/>
    <x v="5"/>
    <n v="-2196.92"/>
  </r>
  <r>
    <x v="261"/>
    <x v="0"/>
    <x v="0"/>
    <x v="4"/>
    <x v="7"/>
    <n v="276757.96000000002"/>
  </r>
  <r>
    <x v="261"/>
    <x v="0"/>
    <x v="0"/>
    <x v="4"/>
    <x v="8"/>
    <n v="130767.24"/>
  </r>
  <r>
    <x v="261"/>
    <x v="0"/>
    <x v="0"/>
    <x v="4"/>
    <x v="9"/>
    <n v="548475.9"/>
  </r>
  <r>
    <x v="261"/>
    <x v="0"/>
    <x v="0"/>
    <x v="4"/>
    <x v="10"/>
    <n v="223259.7"/>
  </r>
  <r>
    <x v="261"/>
    <x v="0"/>
    <x v="0"/>
    <x v="4"/>
    <x v="11"/>
    <n v="6771.47"/>
  </r>
  <r>
    <x v="261"/>
    <x v="0"/>
    <x v="0"/>
    <x v="4"/>
    <x v="12"/>
    <n v="3515.28"/>
  </r>
  <r>
    <x v="261"/>
    <x v="0"/>
    <x v="0"/>
    <x v="4"/>
    <x v="13"/>
    <n v="17910.52"/>
  </r>
  <r>
    <x v="261"/>
    <x v="0"/>
    <x v="0"/>
    <x v="4"/>
    <x v="14"/>
    <n v="50236.53"/>
  </r>
  <r>
    <x v="261"/>
    <x v="0"/>
    <x v="0"/>
    <x v="4"/>
    <x v="15"/>
    <n v="483585.86"/>
  </r>
  <r>
    <x v="261"/>
    <x v="0"/>
    <x v="0"/>
    <x v="4"/>
    <x v="16"/>
    <n v="466995.17"/>
  </r>
  <r>
    <x v="261"/>
    <x v="0"/>
    <x v="0"/>
    <x v="4"/>
    <x v="17"/>
    <n v="3856.79"/>
  </r>
  <r>
    <x v="261"/>
    <x v="0"/>
    <x v="0"/>
    <x v="4"/>
    <x v="56"/>
    <n v="377.04"/>
  </r>
  <r>
    <x v="261"/>
    <x v="0"/>
    <x v="0"/>
    <x v="5"/>
    <x v="18"/>
    <n v="191926.38"/>
  </r>
  <r>
    <x v="261"/>
    <x v="0"/>
    <x v="0"/>
    <x v="5"/>
    <x v="19"/>
    <n v="30593.35"/>
  </r>
  <r>
    <x v="261"/>
    <x v="0"/>
    <x v="0"/>
    <x v="5"/>
    <x v="20"/>
    <n v="38493.01"/>
  </r>
  <r>
    <x v="261"/>
    <x v="0"/>
    <x v="0"/>
    <x v="5"/>
    <x v="21"/>
    <n v="64141.51"/>
  </r>
  <r>
    <x v="261"/>
    <x v="0"/>
    <x v="0"/>
    <x v="5"/>
    <x v="22"/>
    <n v="18637.04"/>
  </r>
  <r>
    <x v="261"/>
    <x v="0"/>
    <x v="0"/>
    <x v="6"/>
    <x v="23"/>
    <n v="7379.51"/>
  </r>
  <r>
    <x v="261"/>
    <x v="0"/>
    <x v="0"/>
    <x v="6"/>
    <x v="26"/>
    <n v="33437.449999999997"/>
  </r>
  <r>
    <x v="261"/>
    <x v="0"/>
    <x v="0"/>
    <x v="6"/>
    <x v="27"/>
    <n v="187702.6"/>
  </r>
  <r>
    <x v="261"/>
    <x v="0"/>
    <x v="0"/>
    <x v="6"/>
    <x v="30"/>
    <n v="23055.95"/>
  </r>
  <r>
    <x v="261"/>
    <x v="0"/>
    <x v="0"/>
    <x v="6"/>
    <x v="31"/>
    <n v="30062.34"/>
  </r>
  <r>
    <x v="261"/>
    <x v="0"/>
    <x v="0"/>
    <x v="6"/>
    <x v="32"/>
    <n v="5834.93"/>
  </r>
  <r>
    <x v="261"/>
    <x v="0"/>
    <x v="0"/>
    <x v="6"/>
    <x v="33"/>
    <n v="9886.31"/>
  </r>
  <r>
    <x v="261"/>
    <x v="0"/>
    <x v="0"/>
    <x v="6"/>
    <x v="34"/>
    <n v="16450.349999999999"/>
  </r>
  <r>
    <x v="261"/>
    <x v="0"/>
    <x v="0"/>
    <x v="6"/>
    <x v="35"/>
    <n v="27100.61"/>
  </r>
  <r>
    <x v="261"/>
    <x v="0"/>
    <x v="0"/>
    <x v="6"/>
    <x v="36"/>
    <n v="4213.75"/>
  </r>
  <r>
    <x v="261"/>
    <x v="0"/>
    <x v="0"/>
    <x v="6"/>
    <x v="59"/>
    <n v="27939.94"/>
  </r>
  <r>
    <x v="261"/>
    <x v="0"/>
    <x v="0"/>
    <x v="6"/>
    <x v="37"/>
    <n v="155844.91"/>
  </r>
  <r>
    <x v="261"/>
    <x v="0"/>
    <x v="0"/>
    <x v="6"/>
    <x v="38"/>
    <n v="73373.88"/>
  </r>
  <r>
    <x v="261"/>
    <x v="0"/>
    <x v="0"/>
    <x v="6"/>
    <x v="39"/>
    <n v="315.27999999999997"/>
  </r>
  <r>
    <x v="261"/>
    <x v="0"/>
    <x v="0"/>
    <x v="6"/>
    <x v="40"/>
    <n v="403.32"/>
  </r>
  <r>
    <x v="261"/>
    <x v="0"/>
    <x v="0"/>
    <x v="6"/>
    <x v="43"/>
    <n v="2777.33"/>
  </r>
  <r>
    <x v="261"/>
    <x v="0"/>
    <x v="0"/>
    <x v="6"/>
    <x v="44"/>
    <n v="1726"/>
  </r>
  <r>
    <x v="261"/>
    <x v="0"/>
    <x v="0"/>
    <x v="6"/>
    <x v="45"/>
    <n v="64729.21"/>
  </r>
  <r>
    <x v="261"/>
    <x v="0"/>
    <x v="0"/>
    <x v="6"/>
    <x v="70"/>
    <n v="38015.49"/>
  </r>
  <r>
    <x v="261"/>
    <x v="0"/>
    <x v="0"/>
    <x v="6"/>
    <x v="46"/>
    <n v="7010"/>
  </r>
  <r>
    <x v="261"/>
    <x v="0"/>
    <x v="0"/>
    <x v="7"/>
    <x v="43"/>
    <n v="10256.26"/>
  </r>
  <r>
    <x v="261"/>
    <x v="0"/>
    <x v="0"/>
    <x v="8"/>
    <x v="62"/>
    <n v="3792.08"/>
  </r>
  <r>
    <x v="261"/>
    <x v="0"/>
    <x v="1"/>
    <x v="0"/>
    <x v="0"/>
    <n v="16027.54"/>
  </r>
  <r>
    <x v="261"/>
    <x v="0"/>
    <x v="1"/>
    <x v="2"/>
    <x v="1"/>
    <n v="242815.95"/>
  </r>
  <r>
    <x v="261"/>
    <x v="0"/>
    <x v="1"/>
    <x v="2"/>
    <x v="2"/>
    <n v="33945"/>
  </r>
  <r>
    <x v="261"/>
    <x v="0"/>
    <x v="1"/>
    <x v="2"/>
    <x v="3"/>
    <n v="36163.75"/>
  </r>
  <r>
    <x v="261"/>
    <x v="0"/>
    <x v="1"/>
    <x v="2"/>
    <x v="4"/>
    <n v="533844.5"/>
  </r>
  <r>
    <x v="261"/>
    <x v="0"/>
    <x v="1"/>
    <x v="2"/>
    <x v="5"/>
    <n v="32756.42"/>
  </r>
  <r>
    <x v="261"/>
    <x v="0"/>
    <x v="1"/>
    <x v="3"/>
    <x v="1"/>
    <n v="350574.59"/>
  </r>
  <r>
    <x v="261"/>
    <x v="0"/>
    <x v="1"/>
    <x v="3"/>
    <x v="2"/>
    <n v="26276.68"/>
  </r>
  <r>
    <x v="261"/>
    <x v="0"/>
    <x v="1"/>
    <x v="3"/>
    <x v="3"/>
    <n v="22741.19"/>
  </r>
  <r>
    <x v="261"/>
    <x v="0"/>
    <x v="1"/>
    <x v="3"/>
    <x v="4"/>
    <n v="52778.92"/>
  </r>
  <r>
    <x v="261"/>
    <x v="0"/>
    <x v="1"/>
    <x v="3"/>
    <x v="5"/>
    <n v="3319.03"/>
  </r>
  <r>
    <x v="261"/>
    <x v="0"/>
    <x v="1"/>
    <x v="4"/>
    <x v="7"/>
    <n v="19522.36"/>
  </r>
  <r>
    <x v="261"/>
    <x v="0"/>
    <x v="1"/>
    <x v="4"/>
    <x v="8"/>
    <n v="6198.4"/>
  </r>
  <r>
    <x v="261"/>
    <x v="0"/>
    <x v="1"/>
    <x v="4"/>
    <x v="9"/>
    <n v="34706.5"/>
  </r>
  <r>
    <x v="261"/>
    <x v="0"/>
    <x v="1"/>
    <x v="4"/>
    <x v="10"/>
    <n v="6180.93"/>
  </r>
  <r>
    <x v="261"/>
    <x v="0"/>
    <x v="1"/>
    <x v="4"/>
    <x v="11"/>
    <n v="479.41"/>
  </r>
  <r>
    <x v="261"/>
    <x v="0"/>
    <x v="1"/>
    <x v="4"/>
    <x v="12"/>
    <n v="167.25"/>
  </r>
  <r>
    <x v="261"/>
    <x v="0"/>
    <x v="1"/>
    <x v="4"/>
    <x v="13"/>
    <n v="2239.52"/>
  </r>
  <r>
    <x v="261"/>
    <x v="0"/>
    <x v="1"/>
    <x v="4"/>
    <x v="14"/>
    <n v="2572.5500000000002"/>
  </r>
  <r>
    <x v="261"/>
    <x v="0"/>
    <x v="1"/>
    <x v="4"/>
    <x v="15"/>
    <n v="8455.25"/>
  </r>
  <r>
    <x v="261"/>
    <x v="0"/>
    <x v="1"/>
    <x v="4"/>
    <x v="16"/>
    <n v="7206"/>
  </r>
  <r>
    <x v="261"/>
    <x v="0"/>
    <x v="1"/>
    <x v="4"/>
    <x v="17"/>
    <n v="70.709999999999994"/>
  </r>
  <r>
    <x v="261"/>
    <x v="0"/>
    <x v="1"/>
    <x v="5"/>
    <x v="18"/>
    <n v="21413.38"/>
  </r>
  <r>
    <x v="261"/>
    <x v="0"/>
    <x v="1"/>
    <x v="5"/>
    <x v="20"/>
    <n v="28926.240000000002"/>
  </r>
  <r>
    <x v="261"/>
    <x v="0"/>
    <x v="1"/>
    <x v="5"/>
    <x v="21"/>
    <n v="272"/>
  </r>
  <r>
    <x v="261"/>
    <x v="0"/>
    <x v="1"/>
    <x v="6"/>
    <x v="24"/>
    <n v="14092.61"/>
  </r>
  <r>
    <x v="261"/>
    <x v="0"/>
    <x v="1"/>
    <x v="6"/>
    <x v="25"/>
    <n v="371648.04"/>
  </r>
  <r>
    <x v="261"/>
    <x v="0"/>
    <x v="1"/>
    <x v="6"/>
    <x v="26"/>
    <n v="12700.5"/>
  </r>
  <r>
    <x v="261"/>
    <x v="0"/>
    <x v="1"/>
    <x v="6"/>
    <x v="27"/>
    <n v="2095.5"/>
  </r>
  <r>
    <x v="261"/>
    <x v="0"/>
    <x v="1"/>
    <x v="6"/>
    <x v="28"/>
    <n v="7602.5"/>
  </r>
  <r>
    <x v="261"/>
    <x v="0"/>
    <x v="1"/>
    <x v="6"/>
    <x v="29"/>
    <n v="14420.9"/>
  </r>
  <r>
    <x v="261"/>
    <x v="0"/>
    <x v="1"/>
    <x v="6"/>
    <x v="30"/>
    <n v="17.399999999999999"/>
  </r>
  <r>
    <x v="261"/>
    <x v="0"/>
    <x v="1"/>
    <x v="6"/>
    <x v="59"/>
    <n v="1435.5"/>
  </r>
  <r>
    <x v="261"/>
    <x v="0"/>
    <x v="1"/>
    <x v="6"/>
    <x v="38"/>
    <n v="248.17"/>
  </r>
  <r>
    <x v="261"/>
    <x v="0"/>
    <x v="1"/>
    <x v="6"/>
    <x v="43"/>
    <n v="2757.5"/>
  </r>
  <r>
    <x v="261"/>
    <x v="0"/>
    <x v="1"/>
    <x v="6"/>
    <x v="46"/>
    <n v="9943.4500000000007"/>
  </r>
  <r>
    <x v="261"/>
    <x v="0"/>
    <x v="1"/>
    <x v="7"/>
    <x v="43"/>
    <n v="8151.2"/>
  </r>
  <r>
    <x v="262"/>
    <x v="0"/>
    <x v="0"/>
    <x v="1"/>
    <x v="0"/>
    <n v="-265382.88"/>
  </r>
  <r>
    <x v="262"/>
    <x v="0"/>
    <x v="0"/>
    <x v="2"/>
    <x v="1"/>
    <n v="10956242.1"/>
  </r>
  <r>
    <x v="262"/>
    <x v="0"/>
    <x v="0"/>
    <x v="2"/>
    <x v="2"/>
    <n v="240154.8"/>
  </r>
  <r>
    <x v="262"/>
    <x v="0"/>
    <x v="0"/>
    <x v="2"/>
    <x v="3"/>
    <n v="37041.18"/>
  </r>
  <r>
    <x v="262"/>
    <x v="0"/>
    <x v="0"/>
    <x v="2"/>
    <x v="4"/>
    <n v="11026"/>
  </r>
  <r>
    <x v="262"/>
    <x v="0"/>
    <x v="0"/>
    <x v="2"/>
    <x v="5"/>
    <n v="167749.04999999999"/>
  </r>
  <r>
    <x v="262"/>
    <x v="0"/>
    <x v="0"/>
    <x v="2"/>
    <x v="54"/>
    <n v="30828"/>
  </r>
  <r>
    <x v="262"/>
    <x v="0"/>
    <x v="0"/>
    <x v="3"/>
    <x v="1"/>
    <n v="3142777.4"/>
  </r>
  <r>
    <x v="262"/>
    <x v="0"/>
    <x v="0"/>
    <x v="3"/>
    <x v="2"/>
    <n v="14801.64"/>
  </r>
  <r>
    <x v="262"/>
    <x v="0"/>
    <x v="0"/>
    <x v="3"/>
    <x v="3"/>
    <n v="20613.72"/>
  </r>
  <r>
    <x v="262"/>
    <x v="0"/>
    <x v="0"/>
    <x v="3"/>
    <x v="5"/>
    <n v="202096.57"/>
  </r>
  <r>
    <x v="262"/>
    <x v="0"/>
    <x v="0"/>
    <x v="4"/>
    <x v="6"/>
    <n v="7822.57"/>
  </r>
  <r>
    <x v="262"/>
    <x v="0"/>
    <x v="0"/>
    <x v="4"/>
    <x v="7"/>
    <n v="891732.61"/>
  </r>
  <r>
    <x v="262"/>
    <x v="0"/>
    <x v="0"/>
    <x v="4"/>
    <x v="8"/>
    <n v="252831.76"/>
  </r>
  <r>
    <x v="262"/>
    <x v="0"/>
    <x v="0"/>
    <x v="4"/>
    <x v="9"/>
    <n v="1897236.96"/>
  </r>
  <r>
    <x v="262"/>
    <x v="0"/>
    <x v="0"/>
    <x v="4"/>
    <x v="10"/>
    <n v="441435.23"/>
  </r>
  <r>
    <x v="262"/>
    <x v="0"/>
    <x v="0"/>
    <x v="4"/>
    <x v="11"/>
    <n v="64905.49"/>
  </r>
  <r>
    <x v="262"/>
    <x v="0"/>
    <x v="0"/>
    <x v="4"/>
    <x v="12"/>
    <n v="20525.29"/>
  </r>
  <r>
    <x v="262"/>
    <x v="0"/>
    <x v="0"/>
    <x v="4"/>
    <x v="13"/>
    <n v="69676.97"/>
  </r>
  <r>
    <x v="262"/>
    <x v="0"/>
    <x v="0"/>
    <x v="4"/>
    <x v="14"/>
    <n v="66092.09"/>
  </r>
  <r>
    <x v="262"/>
    <x v="0"/>
    <x v="0"/>
    <x v="4"/>
    <x v="15"/>
    <n v="1619262.79"/>
  </r>
  <r>
    <x v="262"/>
    <x v="0"/>
    <x v="0"/>
    <x v="4"/>
    <x v="16"/>
    <n v="1098402.83"/>
  </r>
  <r>
    <x v="262"/>
    <x v="0"/>
    <x v="0"/>
    <x v="4"/>
    <x v="17"/>
    <n v="10621.5"/>
  </r>
  <r>
    <x v="262"/>
    <x v="0"/>
    <x v="0"/>
    <x v="4"/>
    <x v="56"/>
    <n v="2021.96"/>
  </r>
  <r>
    <x v="262"/>
    <x v="0"/>
    <x v="0"/>
    <x v="5"/>
    <x v="18"/>
    <n v="405603.91"/>
  </r>
  <r>
    <x v="262"/>
    <x v="0"/>
    <x v="0"/>
    <x v="5"/>
    <x v="19"/>
    <n v="10394.09"/>
  </r>
  <r>
    <x v="262"/>
    <x v="0"/>
    <x v="0"/>
    <x v="5"/>
    <x v="20"/>
    <n v="53665.06"/>
  </r>
  <r>
    <x v="262"/>
    <x v="0"/>
    <x v="0"/>
    <x v="5"/>
    <x v="21"/>
    <n v="55161.89"/>
  </r>
  <r>
    <x v="262"/>
    <x v="0"/>
    <x v="0"/>
    <x v="5"/>
    <x v="22"/>
    <n v="135583.54999999999"/>
  </r>
  <r>
    <x v="262"/>
    <x v="0"/>
    <x v="0"/>
    <x v="6"/>
    <x v="23"/>
    <n v="1065"/>
  </r>
  <r>
    <x v="262"/>
    <x v="0"/>
    <x v="0"/>
    <x v="6"/>
    <x v="24"/>
    <n v="24342.75"/>
  </r>
  <r>
    <x v="262"/>
    <x v="0"/>
    <x v="0"/>
    <x v="6"/>
    <x v="25"/>
    <n v="149709.91"/>
  </r>
  <r>
    <x v="262"/>
    <x v="0"/>
    <x v="0"/>
    <x v="6"/>
    <x v="49"/>
    <n v="27543.18"/>
  </r>
  <r>
    <x v="262"/>
    <x v="0"/>
    <x v="0"/>
    <x v="6"/>
    <x v="57"/>
    <n v="-11167"/>
  </r>
  <r>
    <x v="262"/>
    <x v="0"/>
    <x v="0"/>
    <x v="6"/>
    <x v="26"/>
    <n v="22438.06"/>
  </r>
  <r>
    <x v="262"/>
    <x v="0"/>
    <x v="0"/>
    <x v="6"/>
    <x v="27"/>
    <n v="60355.360000000001"/>
  </r>
  <r>
    <x v="262"/>
    <x v="0"/>
    <x v="0"/>
    <x v="6"/>
    <x v="28"/>
    <n v="14400"/>
  </r>
  <r>
    <x v="262"/>
    <x v="0"/>
    <x v="0"/>
    <x v="6"/>
    <x v="29"/>
    <n v="16737.63"/>
  </r>
  <r>
    <x v="262"/>
    <x v="0"/>
    <x v="0"/>
    <x v="6"/>
    <x v="30"/>
    <n v="201610.49"/>
  </r>
  <r>
    <x v="262"/>
    <x v="0"/>
    <x v="0"/>
    <x v="6"/>
    <x v="32"/>
    <n v="5582.42"/>
  </r>
  <r>
    <x v="262"/>
    <x v="0"/>
    <x v="0"/>
    <x v="6"/>
    <x v="33"/>
    <n v="2441.12"/>
  </r>
  <r>
    <x v="262"/>
    <x v="0"/>
    <x v="0"/>
    <x v="6"/>
    <x v="34"/>
    <n v="62648.63"/>
  </r>
  <r>
    <x v="262"/>
    <x v="0"/>
    <x v="0"/>
    <x v="6"/>
    <x v="35"/>
    <n v="123341.42"/>
  </r>
  <r>
    <x v="262"/>
    <x v="0"/>
    <x v="0"/>
    <x v="6"/>
    <x v="36"/>
    <n v="580.02"/>
  </r>
  <r>
    <x v="262"/>
    <x v="0"/>
    <x v="0"/>
    <x v="6"/>
    <x v="59"/>
    <n v="62224.11"/>
  </r>
  <r>
    <x v="262"/>
    <x v="0"/>
    <x v="0"/>
    <x v="6"/>
    <x v="51"/>
    <n v="9607.08"/>
  </r>
  <r>
    <x v="262"/>
    <x v="0"/>
    <x v="0"/>
    <x v="6"/>
    <x v="67"/>
    <n v="1815662.27"/>
  </r>
  <r>
    <x v="262"/>
    <x v="0"/>
    <x v="0"/>
    <x v="6"/>
    <x v="37"/>
    <n v="277476.68"/>
  </r>
  <r>
    <x v="262"/>
    <x v="0"/>
    <x v="0"/>
    <x v="6"/>
    <x v="38"/>
    <n v="54122.67"/>
  </r>
  <r>
    <x v="262"/>
    <x v="0"/>
    <x v="0"/>
    <x v="6"/>
    <x v="39"/>
    <n v="4335.37"/>
  </r>
  <r>
    <x v="262"/>
    <x v="0"/>
    <x v="0"/>
    <x v="6"/>
    <x v="40"/>
    <n v="12839.59"/>
  </r>
  <r>
    <x v="262"/>
    <x v="0"/>
    <x v="0"/>
    <x v="6"/>
    <x v="41"/>
    <n v="518634.5"/>
  </r>
  <r>
    <x v="262"/>
    <x v="0"/>
    <x v="0"/>
    <x v="6"/>
    <x v="42"/>
    <n v="3096"/>
  </r>
  <r>
    <x v="262"/>
    <x v="0"/>
    <x v="0"/>
    <x v="6"/>
    <x v="53"/>
    <n v="799889.79"/>
  </r>
  <r>
    <x v="262"/>
    <x v="0"/>
    <x v="0"/>
    <x v="6"/>
    <x v="43"/>
    <n v="2699.4"/>
  </r>
  <r>
    <x v="262"/>
    <x v="0"/>
    <x v="0"/>
    <x v="6"/>
    <x v="44"/>
    <n v="281663.62"/>
  </r>
  <r>
    <x v="262"/>
    <x v="0"/>
    <x v="0"/>
    <x v="6"/>
    <x v="76"/>
    <n v="2798.43"/>
  </r>
  <r>
    <x v="262"/>
    <x v="0"/>
    <x v="0"/>
    <x v="6"/>
    <x v="60"/>
    <n v="69703.83"/>
  </r>
  <r>
    <x v="262"/>
    <x v="0"/>
    <x v="0"/>
    <x v="6"/>
    <x v="45"/>
    <n v="282967.81"/>
  </r>
  <r>
    <x v="262"/>
    <x v="0"/>
    <x v="0"/>
    <x v="6"/>
    <x v="46"/>
    <n v="29080.16"/>
  </r>
  <r>
    <x v="262"/>
    <x v="0"/>
    <x v="0"/>
    <x v="7"/>
    <x v="43"/>
    <n v="20152.37"/>
  </r>
  <r>
    <x v="262"/>
    <x v="0"/>
    <x v="0"/>
    <x v="8"/>
    <x v="62"/>
    <n v="5001.17"/>
  </r>
  <r>
    <x v="262"/>
    <x v="0"/>
    <x v="0"/>
    <x v="8"/>
    <x v="47"/>
    <n v="12891"/>
  </r>
  <r>
    <x v="262"/>
    <x v="0"/>
    <x v="0"/>
    <x v="8"/>
    <x v="64"/>
    <n v="265541.58"/>
  </r>
  <r>
    <x v="262"/>
    <x v="0"/>
    <x v="0"/>
    <x v="8"/>
    <x v="48"/>
    <n v="27010.51"/>
  </r>
  <r>
    <x v="262"/>
    <x v="0"/>
    <x v="1"/>
    <x v="0"/>
    <x v="0"/>
    <n v="265382.88"/>
  </r>
  <r>
    <x v="262"/>
    <x v="0"/>
    <x v="1"/>
    <x v="2"/>
    <x v="1"/>
    <n v="1091661.27"/>
  </r>
  <r>
    <x v="262"/>
    <x v="0"/>
    <x v="1"/>
    <x v="2"/>
    <x v="2"/>
    <n v="65335.79"/>
  </r>
  <r>
    <x v="262"/>
    <x v="0"/>
    <x v="1"/>
    <x v="2"/>
    <x v="3"/>
    <n v="83108.95"/>
  </r>
  <r>
    <x v="262"/>
    <x v="0"/>
    <x v="1"/>
    <x v="2"/>
    <x v="4"/>
    <n v="173394.34"/>
  </r>
  <r>
    <x v="262"/>
    <x v="0"/>
    <x v="1"/>
    <x v="2"/>
    <x v="5"/>
    <n v="389875.82"/>
  </r>
  <r>
    <x v="262"/>
    <x v="0"/>
    <x v="1"/>
    <x v="3"/>
    <x v="1"/>
    <n v="320799.63"/>
  </r>
  <r>
    <x v="262"/>
    <x v="0"/>
    <x v="1"/>
    <x v="3"/>
    <x v="2"/>
    <n v="62054.52"/>
  </r>
  <r>
    <x v="262"/>
    <x v="0"/>
    <x v="1"/>
    <x v="3"/>
    <x v="3"/>
    <n v="7163.22"/>
  </r>
  <r>
    <x v="262"/>
    <x v="0"/>
    <x v="1"/>
    <x v="3"/>
    <x v="5"/>
    <n v="300466.51"/>
  </r>
  <r>
    <x v="262"/>
    <x v="0"/>
    <x v="1"/>
    <x v="4"/>
    <x v="6"/>
    <n v="255.03"/>
  </r>
  <r>
    <x v="262"/>
    <x v="0"/>
    <x v="1"/>
    <x v="4"/>
    <x v="7"/>
    <n v="98055.8"/>
  </r>
  <r>
    <x v="262"/>
    <x v="0"/>
    <x v="1"/>
    <x v="4"/>
    <x v="8"/>
    <n v="52105.09"/>
  </r>
  <r>
    <x v="262"/>
    <x v="0"/>
    <x v="1"/>
    <x v="4"/>
    <x v="9"/>
    <n v="183514.27"/>
  </r>
  <r>
    <x v="262"/>
    <x v="0"/>
    <x v="1"/>
    <x v="4"/>
    <x v="10"/>
    <n v="72487.89"/>
  </r>
  <r>
    <x v="262"/>
    <x v="0"/>
    <x v="1"/>
    <x v="4"/>
    <x v="11"/>
    <n v="7185.53"/>
  </r>
  <r>
    <x v="262"/>
    <x v="0"/>
    <x v="1"/>
    <x v="4"/>
    <x v="12"/>
    <n v="4168.76"/>
  </r>
  <r>
    <x v="262"/>
    <x v="0"/>
    <x v="1"/>
    <x v="4"/>
    <x v="13"/>
    <n v="6463.9"/>
  </r>
  <r>
    <x v="262"/>
    <x v="0"/>
    <x v="1"/>
    <x v="4"/>
    <x v="14"/>
    <n v="14892.1"/>
  </r>
  <r>
    <x v="262"/>
    <x v="0"/>
    <x v="1"/>
    <x v="4"/>
    <x v="15"/>
    <n v="68911.69"/>
  </r>
  <r>
    <x v="262"/>
    <x v="0"/>
    <x v="1"/>
    <x v="4"/>
    <x v="16"/>
    <n v="102485.04"/>
  </r>
  <r>
    <x v="262"/>
    <x v="0"/>
    <x v="1"/>
    <x v="4"/>
    <x v="17"/>
    <n v="131.12"/>
  </r>
  <r>
    <x v="262"/>
    <x v="0"/>
    <x v="1"/>
    <x v="4"/>
    <x v="56"/>
    <n v="210.64"/>
  </r>
  <r>
    <x v="262"/>
    <x v="0"/>
    <x v="1"/>
    <x v="5"/>
    <x v="18"/>
    <n v="129465.62"/>
  </r>
  <r>
    <x v="262"/>
    <x v="0"/>
    <x v="1"/>
    <x v="5"/>
    <x v="19"/>
    <n v="693.39"/>
  </r>
  <r>
    <x v="262"/>
    <x v="0"/>
    <x v="1"/>
    <x v="5"/>
    <x v="21"/>
    <n v="10228.98"/>
  </r>
  <r>
    <x v="262"/>
    <x v="0"/>
    <x v="1"/>
    <x v="5"/>
    <x v="22"/>
    <n v="68078.97"/>
  </r>
  <r>
    <x v="262"/>
    <x v="0"/>
    <x v="1"/>
    <x v="6"/>
    <x v="57"/>
    <n v="216170.18"/>
  </r>
  <r>
    <x v="262"/>
    <x v="0"/>
    <x v="1"/>
    <x v="6"/>
    <x v="26"/>
    <n v="18645.599999999999"/>
  </r>
  <r>
    <x v="262"/>
    <x v="0"/>
    <x v="1"/>
    <x v="6"/>
    <x v="27"/>
    <n v="59340.84"/>
  </r>
  <r>
    <x v="262"/>
    <x v="0"/>
    <x v="1"/>
    <x v="6"/>
    <x v="30"/>
    <n v="109415.63"/>
  </r>
  <r>
    <x v="262"/>
    <x v="0"/>
    <x v="1"/>
    <x v="6"/>
    <x v="31"/>
    <n v="100"/>
  </r>
  <r>
    <x v="262"/>
    <x v="0"/>
    <x v="1"/>
    <x v="6"/>
    <x v="32"/>
    <n v="10150.200000000001"/>
  </r>
  <r>
    <x v="262"/>
    <x v="0"/>
    <x v="1"/>
    <x v="6"/>
    <x v="37"/>
    <n v="29083"/>
  </r>
  <r>
    <x v="262"/>
    <x v="0"/>
    <x v="1"/>
    <x v="6"/>
    <x v="38"/>
    <n v="13793.02"/>
  </r>
  <r>
    <x v="262"/>
    <x v="0"/>
    <x v="1"/>
    <x v="6"/>
    <x v="41"/>
    <n v="43225"/>
  </r>
  <r>
    <x v="262"/>
    <x v="0"/>
    <x v="1"/>
    <x v="6"/>
    <x v="43"/>
    <n v="4075"/>
  </r>
  <r>
    <x v="262"/>
    <x v="0"/>
    <x v="1"/>
    <x v="6"/>
    <x v="44"/>
    <n v="452312.1"/>
  </r>
  <r>
    <x v="262"/>
    <x v="0"/>
    <x v="1"/>
    <x v="6"/>
    <x v="76"/>
    <n v="7380"/>
  </r>
  <r>
    <x v="262"/>
    <x v="0"/>
    <x v="1"/>
    <x v="6"/>
    <x v="46"/>
    <n v="9341.24"/>
  </r>
  <r>
    <x v="262"/>
    <x v="0"/>
    <x v="1"/>
    <x v="7"/>
    <x v="43"/>
    <n v="44274.82"/>
  </r>
  <r>
    <x v="262"/>
    <x v="0"/>
    <x v="1"/>
    <x v="8"/>
    <x v="47"/>
    <n v="5250.41"/>
  </r>
  <r>
    <x v="262"/>
    <x v="0"/>
    <x v="1"/>
    <x v="8"/>
    <x v="64"/>
    <n v="59835.07"/>
  </r>
  <r>
    <x v="263"/>
    <x v="0"/>
    <x v="0"/>
    <x v="0"/>
    <x v="0"/>
    <n v="52575.92"/>
  </r>
  <r>
    <x v="263"/>
    <x v="0"/>
    <x v="0"/>
    <x v="1"/>
    <x v="0"/>
    <n v="-220233.29"/>
  </r>
  <r>
    <x v="263"/>
    <x v="0"/>
    <x v="0"/>
    <x v="2"/>
    <x v="1"/>
    <n v="5987577.6200000001"/>
  </r>
  <r>
    <x v="263"/>
    <x v="0"/>
    <x v="0"/>
    <x v="2"/>
    <x v="2"/>
    <n v="51516.82"/>
  </r>
  <r>
    <x v="263"/>
    <x v="0"/>
    <x v="0"/>
    <x v="2"/>
    <x v="3"/>
    <n v="18157.349999999999"/>
  </r>
  <r>
    <x v="263"/>
    <x v="0"/>
    <x v="0"/>
    <x v="2"/>
    <x v="4"/>
    <n v="136772.29999999999"/>
  </r>
  <r>
    <x v="263"/>
    <x v="0"/>
    <x v="0"/>
    <x v="2"/>
    <x v="5"/>
    <n v="3570.15"/>
  </r>
  <r>
    <x v="263"/>
    <x v="0"/>
    <x v="0"/>
    <x v="3"/>
    <x v="1"/>
    <n v="2401576.64"/>
  </r>
  <r>
    <x v="263"/>
    <x v="0"/>
    <x v="0"/>
    <x v="3"/>
    <x v="2"/>
    <n v="17803.53"/>
  </r>
  <r>
    <x v="263"/>
    <x v="0"/>
    <x v="0"/>
    <x v="3"/>
    <x v="3"/>
    <n v="22520.89"/>
  </r>
  <r>
    <x v="263"/>
    <x v="0"/>
    <x v="0"/>
    <x v="3"/>
    <x v="4"/>
    <n v="5224"/>
  </r>
  <r>
    <x v="263"/>
    <x v="0"/>
    <x v="0"/>
    <x v="4"/>
    <x v="6"/>
    <n v="99532.160000000003"/>
  </r>
  <r>
    <x v="263"/>
    <x v="0"/>
    <x v="0"/>
    <x v="4"/>
    <x v="55"/>
    <n v="98858.82"/>
  </r>
  <r>
    <x v="263"/>
    <x v="0"/>
    <x v="0"/>
    <x v="4"/>
    <x v="7"/>
    <n v="459375.22"/>
  </r>
  <r>
    <x v="263"/>
    <x v="0"/>
    <x v="0"/>
    <x v="4"/>
    <x v="8"/>
    <n v="181076.75"/>
  </r>
  <r>
    <x v="263"/>
    <x v="0"/>
    <x v="0"/>
    <x v="4"/>
    <x v="9"/>
    <n v="884414.35"/>
  </r>
  <r>
    <x v="263"/>
    <x v="0"/>
    <x v="0"/>
    <x v="4"/>
    <x v="10"/>
    <n v="298539.88"/>
  </r>
  <r>
    <x v="263"/>
    <x v="0"/>
    <x v="0"/>
    <x v="4"/>
    <x v="73"/>
    <n v="7634.3"/>
  </r>
  <r>
    <x v="263"/>
    <x v="0"/>
    <x v="0"/>
    <x v="4"/>
    <x v="69"/>
    <n v="83825.14"/>
  </r>
  <r>
    <x v="263"/>
    <x v="0"/>
    <x v="0"/>
    <x v="4"/>
    <x v="11"/>
    <n v="12198.08"/>
  </r>
  <r>
    <x v="263"/>
    <x v="0"/>
    <x v="0"/>
    <x v="4"/>
    <x v="12"/>
    <n v="3088.27"/>
  </r>
  <r>
    <x v="263"/>
    <x v="0"/>
    <x v="0"/>
    <x v="4"/>
    <x v="13"/>
    <n v="18675.47"/>
  </r>
  <r>
    <x v="263"/>
    <x v="0"/>
    <x v="0"/>
    <x v="4"/>
    <x v="14"/>
    <n v="34982.76"/>
  </r>
  <r>
    <x v="263"/>
    <x v="0"/>
    <x v="0"/>
    <x v="4"/>
    <x v="15"/>
    <n v="807566.11"/>
  </r>
  <r>
    <x v="263"/>
    <x v="0"/>
    <x v="0"/>
    <x v="4"/>
    <x v="16"/>
    <n v="749798.38"/>
  </r>
  <r>
    <x v="263"/>
    <x v="0"/>
    <x v="0"/>
    <x v="5"/>
    <x v="18"/>
    <n v="329228.33"/>
  </r>
  <r>
    <x v="263"/>
    <x v="0"/>
    <x v="0"/>
    <x v="5"/>
    <x v="19"/>
    <n v="25448.26"/>
  </r>
  <r>
    <x v="263"/>
    <x v="0"/>
    <x v="0"/>
    <x v="5"/>
    <x v="20"/>
    <n v="273751.67"/>
  </r>
  <r>
    <x v="263"/>
    <x v="0"/>
    <x v="0"/>
    <x v="5"/>
    <x v="21"/>
    <n v="47337.04"/>
  </r>
  <r>
    <x v="263"/>
    <x v="0"/>
    <x v="0"/>
    <x v="5"/>
    <x v="22"/>
    <n v="16332.35"/>
  </r>
  <r>
    <x v="263"/>
    <x v="0"/>
    <x v="0"/>
    <x v="6"/>
    <x v="23"/>
    <n v="26035.73"/>
  </r>
  <r>
    <x v="263"/>
    <x v="0"/>
    <x v="0"/>
    <x v="6"/>
    <x v="24"/>
    <n v="15488.05"/>
  </r>
  <r>
    <x v="263"/>
    <x v="0"/>
    <x v="0"/>
    <x v="6"/>
    <x v="25"/>
    <n v="104194.61"/>
  </r>
  <r>
    <x v="263"/>
    <x v="0"/>
    <x v="0"/>
    <x v="6"/>
    <x v="57"/>
    <n v="226110.25"/>
  </r>
  <r>
    <x v="263"/>
    <x v="0"/>
    <x v="0"/>
    <x v="6"/>
    <x v="26"/>
    <n v="47878.95"/>
  </r>
  <r>
    <x v="263"/>
    <x v="0"/>
    <x v="0"/>
    <x v="6"/>
    <x v="27"/>
    <n v="90170.16"/>
  </r>
  <r>
    <x v="263"/>
    <x v="0"/>
    <x v="0"/>
    <x v="6"/>
    <x v="28"/>
    <n v="28641.37"/>
  </r>
  <r>
    <x v="263"/>
    <x v="0"/>
    <x v="0"/>
    <x v="6"/>
    <x v="29"/>
    <n v="38923.370000000003"/>
  </r>
  <r>
    <x v="263"/>
    <x v="0"/>
    <x v="0"/>
    <x v="6"/>
    <x v="30"/>
    <n v="1877.38"/>
  </r>
  <r>
    <x v="263"/>
    <x v="0"/>
    <x v="0"/>
    <x v="6"/>
    <x v="31"/>
    <n v="71187.81"/>
  </r>
  <r>
    <x v="263"/>
    <x v="0"/>
    <x v="0"/>
    <x v="6"/>
    <x v="32"/>
    <n v="27717.42"/>
  </r>
  <r>
    <x v="263"/>
    <x v="0"/>
    <x v="0"/>
    <x v="6"/>
    <x v="33"/>
    <n v="76755.179999999993"/>
  </r>
  <r>
    <x v="263"/>
    <x v="0"/>
    <x v="0"/>
    <x v="6"/>
    <x v="34"/>
    <n v="45627.73"/>
  </r>
  <r>
    <x v="263"/>
    <x v="0"/>
    <x v="0"/>
    <x v="6"/>
    <x v="35"/>
    <n v="5489.27"/>
  </r>
  <r>
    <x v="263"/>
    <x v="0"/>
    <x v="0"/>
    <x v="6"/>
    <x v="36"/>
    <n v="15693.97"/>
  </r>
  <r>
    <x v="263"/>
    <x v="0"/>
    <x v="0"/>
    <x v="6"/>
    <x v="59"/>
    <n v="70369.22"/>
  </r>
  <r>
    <x v="263"/>
    <x v="0"/>
    <x v="0"/>
    <x v="6"/>
    <x v="51"/>
    <n v="78676.58"/>
  </r>
  <r>
    <x v="263"/>
    <x v="0"/>
    <x v="0"/>
    <x v="6"/>
    <x v="52"/>
    <n v="39.68"/>
  </r>
  <r>
    <x v="263"/>
    <x v="0"/>
    <x v="0"/>
    <x v="6"/>
    <x v="67"/>
    <n v="1001024.71"/>
  </r>
  <r>
    <x v="263"/>
    <x v="0"/>
    <x v="0"/>
    <x v="6"/>
    <x v="37"/>
    <n v="134892.75"/>
  </r>
  <r>
    <x v="263"/>
    <x v="0"/>
    <x v="0"/>
    <x v="6"/>
    <x v="38"/>
    <n v="269146.12"/>
  </r>
  <r>
    <x v="263"/>
    <x v="0"/>
    <x v="0"/>
    <x v="6"/>
    <x v="40"/>
    <n v="2330.52"/>
  </r>
  <r>
    <x v="263"/>
    <x v="0"/>
    <x v="0"/>
    <x v="6"/>
    <x v="41"/>
    <n v="179526.96"/>
  </r>
  <r>
    <x v="263"/>
    <x v="0"/>
    <x v="0"/>
    <x v="6"/>
    <x v="42"/>
    <n v="262008.88"/>
  </r>
  <r>
    <x v="263"/>
    <x v="0"/>
    <x v="0"/>
    <x v="6"/>
    <x v="43"/>
    <n v="312"/>
  </r>
  <r>
    <x v="263"/>
    <x v="0"/>
    <x v="0"/>
    <x v="6"/>
    <x v="44"/>
    <n v="23854.98"/>
  </r>
  <r>
    <x v="263"/>
    <x v="0"/>
    <x v="0"/>
    <x v="6"/>
    <x v="45"/>
    <n v="271104.78999999998"/>
  </r>
  <r>
    <x v="263"/>
    <x v="0"/>
    <x v="0"/>
    <x v="6"/>
    <x v="70"/>
    <n v="4492.25"/>
  </r>
  <r>
    <x v="263"/>
    <x v="0"/>
    <x v="0"/>
    <x v="6"/>
    <x v="46"/>
    <n v="10882.02"/>
  </r>
  <r>
    <x v="263"/>
    <x v="0"/>
    <x v="0"/>
    <x v="7"/>
    <x v="43"/>
    <n v="19729.68"/>
  </r>
  <r>
    <x v="263"/>
    <x v="0"/>
    <x v="0"/>
    <x v="8"/>
    <x v="64"/>
    <n v="24808.19"/>
  </r>
  <r>
    <x v="263"/>
    <x v="0"/>
    <x v="0"/>
    <x v="8"/>
    <x v="48"/>
    <n v="41478.03"/>
  </r>
  <r>
    <x v="263"/>
    <x v="0"/>
    <x v="1"/>
    <x v="0"/>
    <x v="0"/>
    <n v="167657.37"/>
  </r>
  <r>
    <x v="263"/>
    <x v="0"/>
    <x v="1"/>
    <x v="2"/>
    <x v="1"/>
    <n v="240756.34"/>
  </r>
  <r>
    <x v="263"/>
    <x v="0"/>
    <x v="1"/>
    <x v="2"/>
    <x v="2"/>
    <n v="37251.43"/>
  </r>
  <r>
    <x v="263"/>
    <x v="0"/>
    <x v="1"/>
    <x v="2"/>
    <x v="3"/>
    <n v="54970.55"/>
  </r>
  <r>
    <x v="263"/>
    <x v="0"/>
    <x v="1"/>
    <x v="2"/>
    <x v="4"/>
    <n v="280243.99"/>
  </r>
  <r>
    <x v="263"/>
    <x v="0"/>
    <x v="1"/>
    <x v="2"/>
    <x v="5"/>
    <n v="51192.81"/>
  </r>
  <r>
    <x v="263"/>
    <x v="0"/>
    <x v="1"/>
    <x v="3"/>
    <x v="1"/>
    <n v="44091"/>
  </r>
  <r>
    <x v="263"/>
    <x v="0"/>
    <x v="1"/>
    <x v="3"/>
    <x v="2"/>
    <n v="34928.5"/>
  </r>
  <r>
    <x v="263"/>
    <x v="0"/>
    <x v="1"/>
    <x v="3"/>
    <x v="3"/>
    <n v="62067.06"/>
  </r>
  <r>
    <x v="263"/>
    <x v="0"/>
    <x v="1"/>
    <x v="3"/>
    <x v="4"/>
    <n v="159408.31"/>
  </r>
  <r>
    <x v="263"/>
    <x v="0"/>
    <x v="1"/>
    <x v="3"/>
    <x v="5"/>
    <n v="6743.25"/>
  </r>
  <r>
    <x v="263"/>
    <x v="0"/>
    <x v="1"/>
    <x v="4"/>
    <x v="6"/>
    <n v="2852.4"/>
  </r>
  <r>
    <x v="263"/>
    <x v="0"/>
    <x v="1"/>
    <x v="4"/>
    <x v="55"/>
    <n v="9045.68"/>
  </r>
  <r>
    <x v="263"/>
    <x v="0"/>
    <x v="1"/>
    <x v="4"/>
    <x v="7"/>
    <n v="48660.73"/>
  </r>
  <r>
    <x v="263"/>
    <x v="0"/>
    <x v="1"/>
    <x v="4"/>
    <x v="8"/>
    <n v="25712.34"/>
  </r>
  <r>
    <x v="263"/>
    <x v="0"/>
    <x v="1"/>
    <x v="4"/>
    <x v="9"/>
    <n v="88569.78"/>
  </r>
  <r>
    <x v="263"/>
    <x v="0"/>
    <x v="1"/>
    <x v="4"/>
    <x v="10"/>
    <n v="24259.79"/>
  </r>
  <r>
    <x v="263"/>
    <x v="0"/>
    <x v="1"/>
    <x v="4"/>
    <x v="73"/>
    <n v="205.27"/>
  </r>
  <r>
    <x v="263"/>
    <x v="0"/>
    <x v="1"/>
    <x v="4"/>
    <x v="69"/>
    <n v="2237.37"/>
  </r>
  <r>
    <x v="263"/>
    <x v="0"/>
    <x v="1"/>
    <x v="4"/>
    <x v="11"/>
    <n v="1307.26"/>
  </r>
  <r>
    <x v="263"/>
    <x v="0"/>
    <x v="1"/>
    <x v="4"/>
    <x v="12"/>
    <n v="530.33000000000004"/>
  </r>
  <r>
    <x v="263"/>
    <x v="0"/>
    <x v="1"/>
    <x v="4"/>
    <x v="13"/>
    <n v="2256.14"/>
  </r>
  <r>
    <x v="263"/>
    <x v="0"/>
    <x v="1"/>
    <x v="4"/>
    <x v="14"/>
    <n v="3869.03"/>
  </r>
  <r>
    <x v="263"/>
    <x v="0"/>
    <x v="1"/>
    <x v="4"/>
    <x v="15"/>
    <n v="36836.400000000001"/>
  </r>
  <r>
    <x v="263"/>
    <x v="0"/>
    <x v="1"/>
    <x v="4"/>
    <x v="16"/>
    <n v="13578.8"/>
  </r>
  <r>
    <x v="263"/>
    <x v="0"/>
    <x v="1"/>
    <x v="5"/>
    <x v="18"/>
    <n v="58262.44"/>
  </r>
  <r>
    <x v="263"/>
    <x v="0"/>
    <x v="1"/>
    <x v="5"/>
    <x v="21"/>
    <n v="2729.46"/>
  </r>
  <r>
    <x v="263"/>
    <x v="0"/>
    <x v="1"/>
    <x v="5"/>
    <x v="22"/>
    <n v="353.74"/>
  </r>
  <r>
    <x v="263"/>
    <x v="0"/>
    <x v="1"/>
    <x v="6"/>
    <x v="23"/>
    <n v="600"/>
  </r>
  <r>
    <x v="263"/>
    <x v="0"/>
    <x v="1"/>
    <x v="6"/>
    <x v="25"/>
    <n v="7200"/>
  </r>
  <r>
    <x v="263"/>
    <x v="0"/>
    <x v="1"/>
    <x v="6"/>
    <x v="26"/>
    <n v="5813.48"/>
  </r>
  <r>
    <x v="263"/>
    <x v="0"/>
    <x v="1"/>
    <x v="6"/>
    <x v="27"/>
    <n v="5097.12"/>
  </r>
  <r>
    <x v="263"/>
    <x v="0"/>
    <x v="1"/>
    <x v="6"/>
    <x v="36"/>
    <n v="280.54000000000002"/>
  </r>
  <r>
    <x v="263"/>
    <x v="0"/>
    <x v="1"/>
    <x v="6"/>
    <x v="37"/>
    <n v="1000"/>
  </r>
  <r>
    <x v="263"/>
    <x v="0"/>
    <x v="1"/>
    <x v="6"/>
    <x v="38"/>
    <n v="34754.730000000003"/>
  </r>
  <r>
    <x v="263"/>
    <x v="0"/>
    <x v="1"/>
    <x v="6"/>
    <x v="39"/>
    <n v="525.83000000000004"/>
  </r>
  <r>
    <x v="263"/>
    <x v="0"/>
    <x v="1"/>
    <x v="6"/>
    <x v="40"/>
    <n v="1580.57"/>
  </r>
  <r>
    <x v="263"/>
    <x v="0"/>
    <x v="1"/>
    <x v="6"/>
    <x v="43"/>
    <n v="280"/>
  </r>
  <r>
    <x v="263"/>
    <x v="0"/>
    <x v="1"/>
    <x v="6"/>
    <x v="44"/>
    <n v="647.5"/>
  </r>
  <r>
    <x v="263"/>
    <x v="0"/>
    <x v="1"/>
    <x v="6"/>
    <x v="46"/>
    <n v="4512.1000000000004"/>
  </r>
  <r>
    <x v="263"/>
    <x v="0"/>
    <x v="1"/>
    <x v="7"/>
    <x v="43"/>
    <n v="5620.34"/>
  </r>
  <r>
    <x v="264"/>
    <x v="0"/>
    <x v="0"/>
    <x v="2"/>
    <x v="1"/>
    <n v="840391.44"/>
  </r>
  <r>
    <x v="264"/>
    <x v="0"/>
    <x v="0"/>
    <x v="3"/>
    <x v="1"/>
    <n v="180230.41"/>
  </r>
  <r>
    <x v="264"/>
    <x v="0"/>
    <x v="0"/>
    <x v="4"/>
    <x v="7"/>
    <n v="71917.240000000005"/>
  </r>
  <r>
    <x v="264"/>
    <x v="0"/>
    <x v="0"/>
    <x v="4"/>
    <x v="8"/>
    <n v="5028.96"/>
  </r>
  <r>
    <x v="264"/>
    <x v="0"/>
    <x v="0"/>
    <x v="4"/>
    <x v="11"/>
    <n v="575.48"/>
  </r>
  <r>
    <x v="264"/>
    <x v="0"/>
    <x v="0"/>
    <x v="4"/>
    <x v="12"/>
    <n v="40.01"/>
  </r>
  <r>
    <x v="264"/>
    <x v="0"/>
    <x v="0"/>
    <x v="4"/>
    <x v="13"/>
    <n v="3408.7"/>
  </r>
  <r>
    <x v="264"/>
    <x v="0"/>
    <x v="0"/>
    <x v="4"/>
    <x v="14"/>
    <n v="1553.63"/>
  </r>
  <r>
    <x v="264"/>
    <x v="0"/>
    <x v="0"/>
    <x v="4"/>
    <x v="15"/>
    <n v="87731.45"/>
  </r>
  <r>
    <x v="264"/>
    <x v="0"/>
    <x v="0"/>
    <x v="4"/>
    <x v="16"/>
    <n v="4530.12"/>
  </r>
  <r>
    <x v="264"/>
    <x v="0"/>
    <x v="0"/>
    <x v="4"/>
    <x v="17"/>
    <n v="89028.12"/>
  </r>
  <r>
    <x v="264"/>
    <x v="0"/>
    <x v="0"/>
    <x v="4"/>
    <x v="56"/>
    <n v="20115.84"/>
  </r>
  <r>
    <x v="264"/>
    <x v="0"/>
    <x v="0"/>
    <x v="5"/>
    <x v="18"/>
    <n v="52237.19"/>
  </r>
  <r>
    <x v="264"/>
    <x v="0"/>
    <x v="0"/>
    <x v="6"/>
    <x v="27"/>
    <n v="72088.67"/>
  </r>
  <r>
    <x v="264"/>
    <x v="0"/>
    <x v="0"/>
    <x v="7"/>
    <x v="43"/>
    <n v="10569.78"/>
  </r>
  <r>
    <x v="265"/>
    <x v="0"/>
    <x v="0"/>
    <x v="1"/>
    <x v="0"/>
    <n v="-58969.62"/>
  </r>
  <r>
    <x v="265"/>
    <x v="0"/>
    <x v="0"/>
    <x v="2"/>
    <x v="1"/>
    <n v="2137493.7599999998"/>
  </r>
  <r>
    <x v="265"/>
    <x v="0"/>
    <x v="0"/>
    <x v="2"/>
    <x v="2"/>
    <n v="30210.9"/>
  </r>
  <r>
    <x v="265"/>
    <x v="0"/>
    <x v="0"/>
    <x v="2"/>
    <x v="3"/>
    <n v="14027.32"/>
  </r>
  <r>
    <x v="265"/>
    <x v="0"/>
    <x v="0"/>
    <x v="2"/>
    <x v="4"/>
    <n v="61773.29"/>
  </r>
  <r>
    <x v="265"/>
    <x v="0"/>
    <x v="0"/>
    <x v="3"/>
    <x v="1"/>
    <n v="773009.21"/>
  </r>
  <r>
    <x v="265"/>
    <x v="0"/>
    <x v="0"/>
    <x v="3"/>
    <x v="2"/>
    <n v="138399.03"/>
  </r>
  <r>
    <x v="265"/>
    <x v="0"/>
    <x v="0"/>
    <x v="3"/>
    <x v="3"/>
    <n v="30986.07"/>
  </r>
  <r>
    <x v="265"/>
    <x v="0"/>
    <x v="0"/>
    <x v="3"/>
    <x v="4"/>
    <n v="8200"/>
  </r>
  <r>
    <x v="265"/>
    <x v="0"/>
    <x v="0"/>
    <x v="4"/>
    <x v="7"/>
    <n v="169417.76"/>
  </r>
  <r>
    <x v="265"/>
    <x v="0"/>
    <x v="0"/>
    <x v="4"/>
    <x v="8"/>
    <n v="67060.42"/>
  </r>
  <r>
    <x v="265"/>
    <x v="0"/>
    <x v="0"/>
    <x v="4"/>
    <x v="9"/>
    <n v="344248.05"/>
  </r>
  <r>
    <x v="265"/>
    <x v="0"/>
    <x v="0"/>
    <x v="4"/>
    <x v="10"/>
    <n v="114626.54"/>
  </r>
  <r>
    <x v="265"/>
    <x v="0"/>
    <x v="0"/>
    <x v="4"/>
    <x v="69"/>
    <n v="300"/>
  </r>
  <r>
    <x v="265"/>
    <x v="0"/>
    <x v="0"/>
    <x v="4"/>
    <x v="11"/>
    <n v="7710.79"/>
  </r>
  <r>
    <x v="265"/>
    <x v="0"/>
    <x v="0"/>
    <x v="4"/>
    <x v="12"/>
    <n v="3217.49"/>
  </r>
  <r>
    <x v="265"/>
    <x v="0"/>
    <x v="0"/>
    <x v="4"/>
    <x v="13"/>
    <n v="12567.38"/>
  </r>
  <r>
    <x v="265"/>
    <x v="0"/>
    <x v="0"/>
    <x v="4"/>
    <x v="14"/>
    <n v="46215.5"/>
  </r>
  <r>
    <x v="265"/>
    <x v="0"/>
    <x v="0"/>
    <x v="4"/>
    <x v="15"/>
    <n v="354986.86"/>
  </r>
  <r>
    <x v="265"/>
    <x v="0"/>
    <x v="0"/>
    <x v="4"/>
    <x v="16"/>
    <n v="286839.40000000002"/>
  </r>
  <r>
    <x v="265"/>
    <x v="0"/>
    <x v="0"/>
    <x v="5"/>
    <x v="18"/>
    <n v="170047.77"/>
  </r>
  <r>
    <x v="265"/>
    <x v="0"/>
    <x v="0"/>
    <x v="5"/>
    <x v="19"/>
    <n v="53019.6"/>
  </r>
  <r>
    <x v="265"/>
    <x v="0"/>
    <x v="0"/>
    <x v="5"/>
    <x v="20"/>
    <n v="79302.42"/>
  </r>
  <r>
    <x v="265"/>
    <x v="0"/>
    <x v="0"/>
    <x v="5"/>
    <x v="21"/>
    <n v="6274.3"/>
  </r>
  <r>
    <x v="265"/>
    <x v="0"/>
    <x v="0"/>
    <x v="5"/>
    <x v="22"/>
    <n v="53177.4"/>
  </r>
  <r>
    <x v="265"/>
    <x v="0"/>
    <x v="0"/>
    <x v="6"/>
    <x v="23"/>
    <n v="38893.21"/>
  </r>
  <r>
    <x v="265"/>
    <x v="0"/>
    <x v="0"/>
    <x v="6"/>
    <x v="24"/>
    <n v="20452.75"/>
  </r>
  <r>
    <x v="265"/>
    <x v="0"/>
    <x v="0"/>
    <x v="6"/>
    <x v="25"/>
    <n v="2307.54"/>
  </r>
  <r>
    <x v="265"/>
    <x v="0"/>
    <x v="0"/>
    <x v="6"/>
    <x v="26"/>
    <n v="5001.4399999999996"/>
  </r>
  <r>
    <x v="265"/>
    <x v="0"/>
    <x v="0"/>
    <x v="6"/>
    <x v="27"/>
    <n v="21114.3"/>
  </r>
  <r>
    <x v="265"/>
    <x v="0"/>
    <x v="0"/>
    <x v="6"/>
    <x v="29"/>
    <n v="18689.759999999998"/>
  </r>
  <r>
    <x v="265"/>
    <x v="0"/>
    <x v="0"/>
    <x v="6"/>
    <x v="30"/>
    <n v="17525.060000000001"/>
  </r>
  <r>
    <x v="265"/>
    <x v="0"/>
    <x v="0"/>
    <x v="6"/>
    <x v="31"/>
    <n v="18722.39"/>
  </r>
  <r>
    <x v="265"/>
    <x v="0"/>
    <x v="0"/>
    <x v="6"/>
    <x v="32"/>
    <n v="18904.5"/>
  </r>
  <r>
    <x v="265"/>
    <x v="0"/>
    <x v="0"/>
    <x v="6"/>
    <x v="33"/>
    <n v="50317.88"/>
  </r>
  <r>
    <x v="265"/>
    <x v="0"/>
    <x v="0"/>
    <x v="6"/>
    <x v="34"/>
    <n v="15191.08"/>
  </r>
  <r>
    <x v="265"/>
    <x v="0"/>
    <x v="0"/>
    <x v="6"/>
    <x v="35"/>
    <n v="29998.799999999999"/>
  </r>
  <r>
    <x v="265"/>
    <x v="0"/>
    <x v="0"/>
    <x v="6"/>
    <x v="36"/>
    <n v="6603.94"/>
  </r>
  <r>
    <x v="265"/>
    <x v="0"/>
    <x v="0"/>
    <x v="6"/>
    <x v="58"/>
    <n v="7000"/>
  </r>
  <r>
    <x v="265"/>
    <x v="0"/>
    <x v="0"/>
    <x v="6"/>
    <x v="59"/>
    <n v="3903.27"/>
  </r>
  <r>
    <x v="265"/>
    <x v="0"/>
    <x v="0"/>
    <x v="6"/>
    <x v="68"/>
    <n v="29669.35"/>
  </r>
  <r>
    <x v="265"/>
    <x v="0"/>
    <x v="0"/>
    <x v="6"/>
    <x v="37"/>
    <n v="63698"/>
  </r>
  <r>
    <x v="265"/>
    <x v="0"/>
    <x v="0"/>
    <x v="6"/>
    <x v="38"/>
    <n v="26894.02"/>
  </r>
  <r>
    <x v="265"/>
    <x v="0"/>
    <x v="0"/>
    <x v="6"/>
    <x v="39"/>
    <n v="523.58000000000004"/>
  </r>
  <r>
    <x v="265"/>
    <x v="0"/>
    <x v="0"/>
    <x v="6"/>
    <x v="41"/>
    <n v="16250"/>
  </r>
  <r>
    <x v="265"/>
    <x v="0"/>
    <x v="0"/>
    <x v="6"/>
    <x v="42"/>
    <n v="105215.4"/>
  </r>
  <r>
    <x v="265"/>
    <x v="0"/>
    <x v="0"/>
    <x v="6"/>
    <x v="43"/>
    <n v="4441.5"/>
  </r>
  <r>
    <x v="265"/>
    <x v="0"/>
    <x v="0"/>
    <x v="6"/>
    <x v="44"/>
    <n v="1073063.8600000001"/>
  </r>
  <r>
    <x v="265"/>
    <x v="0"/>
    <x v="0"/>
    <x v="6"/>
    <x v="45"/>
    <n v="70796.55"/>
  </r>
  <r>
    <x v="265"/>
    <x v="0"/>
    <x v="0"/>
    <x v="6"/>
    <x v="70"/>
    <n v="2239.63"/>
  </r>
  <r>
    <x v="265"/>
    <x v="0"/>
    <x v="0"/>
    <x v="6"/>
    <x v="46"/>
    <n v="12079.73"/>
  </r>
  <r>
    <x v="265"/>
    <x v="0"/>
    <x v="0"/>
    <x v="7"/>
    <x v="43"/>
    <n v="12491.96"/>
  </r>
  <r>
    <x v="265"/>
    <x v="0"/>
    <x v="0"/>
    <x v="8"/>
    <x v="62"/>
    <n v="41601.15"/>
  </r>
  <r>
    <x v="265"/>
    <x v="0"/>
    <x v="0"/>
    <x v="8"/>
    <x v="47"/>
    <n v="1909.18"/>
  </r>
  <r>
    <x v="265"/>
    <x v="0"/>
    <x v="0"/>
    <x v="8"/>
    <x v="64"/>
    <n v="31123.3"/>
  </r>
  <r>
    <x v="265"/>
    <x v="0"/>
    <x v="1"/>
    <x v="0"/>
    <x v="0"/>
    <n v="58969.62"/>
  </r>
  <r>
    <x v="265"/>
    <x v="0"/>
    <x v="1"/>
    <x v="2"/>
    <x v="1"/>
    <n v="15267.44"/>
  </r>
  <r>
    <x v="265"/>
    <x v="0"/>
    <x v="1"/>
    <x v="2"/>
    <x v="4"/>
    <n v="26030.07"/>
  </r>
  <r>
    <x v="265"/>
    <x v="0"/>
    <x v="1"/>
    <x v="3"/>
    <x v="1"/>
    <n v="217288.95999999999"/>
  </r>
  <r>
    <x v="265"/>
    <x v="0"/>
    <x v="1"/>
    <x v="3"/>
    <x v="2"/>
    <n v="3179.44"/>
  </r>
  <r>
    <x v="265"/>
    <x v="0"/>
    <x v="1"/>
    <x v="3"/>
    <x v="3"/>
    <n v="918.72"/>
  </r>
  <r>
    <x v="265"/>
    <x v="0"/>
    <x v="1"/>
    <x v="3"/>
    <x v="4"/>
    <n v="117272.53"/>
  </r>
  <r>
    <x v="265"/>
    <x v="0"/>
    <x v="1"/>
    <x v="4"/>
    <x v="7"/>
    <n v="2620.89"/>
  </r>
  <r>
    <x v="265"/>
    <x v="0"/>
    <x v="1"/>
    <x v="4"/>
    <x v="8"/>
    <n v="29452.880000000001"/>
  </r>
  <r>
    <x v="265"/>
    <x v="0"/>
    <x v="1"/>
    <x v="4"/>
    <x v="9"/>
    <n v="3991.84"/>
  </r>
  <r>
    <x v="265"/>
    <x v="0"/>
    <x v="1"/>
    <x v="4"/>
    <x v="10"/>
    <n v="37649.54"/>
  </r>
  <r>
    <x v="265"/>
    <x v="0"/>
    <x v="1"/>
    <x v="4"/>
    <x v="11"/>
    <n v="118.71"/>
  </r>
  <r>
    <x v="265"/>
    <x v="0"/>
    <x v="1"/>
    <x v="4"/>
    <x v="12"/>
    <n v="1175.77"/>
  </r>
  <r>
    <x v="265"/>
    <x v="0"/>
    <x v="1"/>
    <x v="4"/>
    <x v="13"/>
    <n v="1158.69"/>
  </r>
  <r>
    <x v="265"/>
    <x v="0"/>
    <x v="1"/>
    <x v="4"/>
    <x v="14"/>
    <n v="11259.94"/>
  </r>
  <r>
    <x v="265"/>
    <x v="0"/>
    <x v="1"/>
    <x v="4"/>
    <x v="15"/>
    <n v="1.89"/>
  </r>
  <r>
    <x v="265"/>
    <x v="0"/>
    <x v="1"/>
    <x v="4"/>
    <x v="16"/>
    <n v="64335.48"/>
  </r>
  <r>
    <x v="265"/>
    <x v="0"/>
    <x v="1"/>
    <x v="5"/>
    <x v="18"/>
    <n v="2680.94"/>
  </r>
  <r>
    <x v="265"/>
    <x v="0"/>
    <x v="1"/>
    <x v="5"/>
    <x v="19"/>
    <n v="522.30999999999995"/>
  </r>
  <r>
    <x v="265"/>
    <x v="0"/>
    <x v="1"/>
    <x v="5"/>
    <x v="22"/>
    <n v="1258.3599999999999"/>
  </r>
  <r>
    <x v="265"/>
    <x v="0"/>
    <x v="1"/>
    <x v="6"/>
    <x v="26"/>
    <n v="1246.9000000000001"/>
  </r>
  <r>
    <x v="265"/>
    <x v="0"/>
    <x v="1"/>
    <x v="6"/>
    <x v="32"/>
    <n v="10167.57"/>
  </r>
  <r>
    <x v="265"/>
    <x v="0"/>
    <x v="1"/>
    <x v="6"/>
    <x v="33"/>
    <n v="9196.7999999999993"/>
  </r>
  <r>
    <x v="265"/>
    <x v="0"/>
    <x v="1"/>
    <x v="6"/>
    <x v="39"/>
    <n v="26.3"/>
  </r>
  <r>
    <x v="265"/>
    <x v="0"/>
    <x v="1"/>
    <x v="6"/>
    <x v="43"/>
    <n v="235"/>
  </r>
  <r>
    <x v="265"/>
    <x v="0"/>
    <x v="1"/>
    <x v="6"/>
    <x v="44"/>
    <n v="25162.82"/>
  </r>
  <r>
    <x v="265"/>
    <x v="0"/>
    <x v="1"/>
    <x v="6"/>
    <x v="45"/>
    <n v="3431.63"/>
  </r>
  <r>
    <x v="265"/>
    <x v="0"/>
    <x v="1"/>
    <x v="6"/>
    <x v="46"/>
    <n v="6048.1"/>
  </r>
  <r>
    <x v="265"/>
    <x v="0"/>
    <x v="1"/>
    <x v="7"/>
    <x v="43"/>
    <n v="27922.28"/>
  </r>
  <r>
    <x v="265"/>
    <x v="0"/>
    <x v="1"/>
    <x v="8"/>
    <x v="64"/>
    <n v="98914.99"/>
  </r>
  <r>
    <x v="266"/>
    <x v="0"/>
    <x v="0"/>
    <x v="0"/>
    <x v="0"/>
    <n v="3971.31"/>
  </r>
  <r>
    <x v="266"/>
    <x v="0"/>
    <x v="0"/>
    <x v="1"/>
    <x v="0"/>
    <n v="-3971.31"/>
  </r>
  <r>
    <x v="266"/>
    <x v="0"/>
    <x v="0"/>
    <x v="2"/>
    <x v="1"/>
    <n v="95738.84"/>
  </r>
  <r>
    <x v="266"/>
    <x v="0"/>
    <x v="0"/>
    <x v="3"/>
    <x v="1"/>
    <n v="159653.17000000001"/>
  </r>
  <r>
    <x v="266"/>
    <x v="0"/>
    <x v="0"/>
    <x v="3"/>
    <x v="2"/>
    <n v="1822.38"/>
  </r>
  <r>
    <x v="266"/>
    <x v="0"/>
    <x v="0"/>
    <x v="4"/>
    <x v="55"/>
    <n v="9956.65"/>
  </r>
  <r>
    <x v="266"/>
    <x v="0"/>
    <x v="0"/>
    <x v="4"/>
    <x v="7"/>
    <n v="5182.3900000000003"/>
  </r>
  <r>
    <x v="266"/>
    <x v="0"/>
    <x v="0"/>
    <x v="4"/>
    <x v="8"/>
    <n v="38219.279999999999"/>
  </r>
  <r>
    <x v="266"/>
    <x v="0"/>
    <x v="0"/>
    <x v="4"/>
    <x v="9"/>
    <n v="5581.95"/>
  </r>
  <r>
    <x v="266"/>
    <x v="0"/>
    <x v="0"/>
    <x v="4"/>
    <x v="10"/>
    <n v="9969.1"/>
  </r>
  <r>
    <x v="266"/>
    <x v="0"/>
    <x v="0"/>
    <x v="4"/>
    <x v="84"/>
    <n v="1931.64"/>
  </r>
  <r>
    <x v="266"/>
    <x v="0"/>
    <x v="0"/>
    <x v="4"/>
    <x v="12"/>
    <n v="565.27"/>
  </r>
  <r>
    <x v="266"/>
    <x v="0"/>
    <x v="0"/>
    <x v="4"/>
    <x v="13"/>
    <n v="206.94"/>
  </r>
  <r>
    <x v="266"/>
    <x v="0"/>
    <x v="0"/>
    <x v="4"/>
    <x v="14"/>
    <n v="11486.34"/>
  </r>
  <r>
    <x v="266"/>
    <x v="0"/>
    <x v="0"/>
    <x v="4"/>
    <x v="15"/>
    <n v="1416.4"/>
  </r>
  <r>
    <x v="266"/>
    <x v="0"/>
    <x v="0"/>
    <x v="4"/>
    <x v="16"/>
    <n v="48761.1"/>
  </r>
  <r>
    <x v="266"/>
    <x v="0"/>
    <x v="0"/>
    <x v="5"/>
    <x v="18"/>
    <n v="7881.69"/>
  </r>
  <r>
    <x v="266"/>
    <x v="0"/>
    <x v="0"/>
    <x v="5"/>
    <x v="19"/>
    <n v="6074.72"/>
  </r>
  <r>
    <x v="266"/>
    <x v="0"/>
    <x v="0"/>
    <x v="5"/>
    <x v="20"/>
    <n v="10457.08"/>
  </r>
  <r>
    <x v="266"/>
    <x v="0"/>
    <x v="0"/>
    <x v="5"/>
    <x v="21"/>
    <n v="1988.54"/>
  </r>
  <r>
    <x v="266"/>
    <x v="0"/>
    <x v="0"/>
    <x v="5"/>
    <x v="22"/>
    <n v="9260.32"/>
  </r>
  <r>
    <x v="266"/>
    <x v="0"/>
    <x v="0"/>
    <x v="6"/>
    <x v="23"/>
    <n v="1359.56"/>
  </r>
  <r>
    <x v="266"/>
    <x v="0"/>
    <x v="0"/>
    <x v="6"/>
    <x v="24"/>
    <n v="163.32"/>
  </r>
  <r>
    <x v="266"/>
    <x v="0"/>
    <x v="0"/>
    <x v="6"/>
    <x v="25"/>
    <n v="2537.2199999999998"/>
  </r>
  <r>
    <x v="266"/>
    <x v="0"/>
    <x v="0"/>
    <x v="6"/>
    <x v="26"/>
    <n v="6359.97"/>
  </r>
  <r>
    <x v="266"/>
    <x v="0"/>
    <x v="0"/>
    <x v="6"/>
    <x v="27"/>
    <n v="60722.05"/>
  </r>
  <r>
    <x v="266"/>
    <x v="0"/>
    <x v="0"/>
    <x v="6"/>
    <x v="28"/>
    <n v="1743.22"/>
  </r>
  <r>
    <x v="266"/>
    <x v="0"/>
    <x v="0"/>
    <x v="6"/>
    <x v="31"/>
    <n v="10048.44"/>
  </r>
  <r>
    <x v="266"/>
    <x v="0"/>
    <x v="0"/>
    <x v="6"/>
    <x v="32"/>
    <n v="2137"/>
  </r>
  <r>
    <x v="266"/>
    <x v="0"/>
    <x v="0"/>
    <x v="6"/>
    <x v="33"/>
    <n v="6857.87"/>
  </r>
  <r>
    <x v="266"/>
    <x v="0"/>
    <x v="0"/>
    <x v="6"/>
    <x v="34"/>
    <n v="8509.6200000000008"/>
  </r>
  <r>
    <x v="266"/>
    <x v="0"/>
    <x v="0"/>
    <x v="6"/>
    <x v="35"/>
    <n v="4030.37"/>
  </r>
  <r>
    <x v="266"/>
    <x v="0"/>
    <x v="0"/>
    <x v="6"/>
    <x v="36"/>
    <n v="929.78"/>
  </r>
  <r>
    <x v="266"/>
    <x v="0"/>
    <x v="0"/>
    <x v="6"/>
    <x v="59"/>
    <n v="1553.33"/>
  </r>
  <r>
    <x v="266"/>
    <x v="0"/>
    <x v="0"/>
    <x v="6"/>
    <x v="51"/>
    <n v="1065.3"/>
  </r>
  <r>
    <x v="266"/>
    <x v="0"/>
    <x v="0"/>
    <x v="6"/>
    <x v="52"/>
    <n v="13502.52"/>
  </r>
  <r>
    <x v="266"/>
    <x v="0"/>
    <x v="0"/>
    <x v="6"/>
    <x v="37"/>
    <n v="19842.7"/>
  </r>
  <r>
    <x v="266"/>
    <x v="0"/>
    <x v="0"/>
    <x v="6"/>
    <x v="38"/>
    <n v="545.55999999999995"/>
  </r>
  <r>
    <x v="266"/>
    <x v="0"/>
    <x v="0"/>
    <x v="6"/>
    <x v="44"/>
    <n v="600"/>
  </r>
  <r>
    <x v="266"/>
    <x v="0"/>
    <x v="0"/>
    <x v="6"/>
    <x v="45"/>
    <n v="4461.37"/>
  </r>
  <r>
    <x v="266"/>
    <x v="0"/>
    <x v="0"/>
    <x v="6"/>
    <x v="70"/>
    <n v="5344.3"/>
  </r>
  <r>
    <x v="266"/>
    <x v="0"/>
    <x v="0"/>
    <x v="7"/>
    <x v="43"/>
    <n v="2671.73"/>
  </r>
  <r>
    <x v="266"/>
    <x v="0"/>
    <x v="0"/>
    <x v="8"/>
    <x v="48"/>
    <n v="18.5"/>
  </r>
  <r>
    <x v="266"/>
    <x v="0"/>
    <x v="1"/>
    <x v="2"/>
    <x v="1"/>
    <n v="54525.84"/>
  </r>
  <r>
    <x v="266"/>
    <x v="0"/>
    <x v="1"/>
    <x v="3"/>
    <x v="1"/>
    <n v="9461.4500000000007"/>
  </r>
  <r>
    <x v="266"/>
    <x v="0"/>
    <x v="1"/>
    <x v="4"/>
    <x v="7"/>
    <n v="4375.51"/>
  </r>
  <r>
    <x v="266"/>
    <x v="0"/>
    <x v="1"/>
    <x v="4"/>
    <x v="9"/>
    <n v="8789.64"/>
  </r>
  <r>
    <x v="266"/>
    <x v="0"/>
    <x v="1"/>
    <x v="4"/>
    <x v="13"/>
    <n v="519.15"/>
  </r>
  <r>
    <x v="266"/>
    <x v="0"/>
    <x v="1"/>
    <x v="4"/>
    <x v="15"/>
    <n v="7367.8"/>
  </r>
  <r>
    <x v="266"/>
    <x v="0"/>
    <x v="1"/>
    <x v="4"/>
    <x v="16"/>
    <n v="6192.71"/>
  </r>
  <r>
    <x v="266"/>
    <x v="0"/>
    <x v="1"/>
    <x v="5"/>
    <x v="18"/>
    <n v="879.24"/>
  </r>
  <r>
    <x v="266"/>
    <x v="0"/>
    <x v="1"/>
    <x v="5"/>
    <x v="21"/>
    <n v="1743.57"/>
  </r>
  <r>
    <x v="267"/>
    <x v="0"/>
    <x v="0"/>
    <x v="0"/>
    <x v="0"/>
    <n v="1068872.8400000001"/>
  </r>
  <r>
    <x v="267"/>
    <x v="0"/>
    <x v="0"/>
    <x v="1"/>
    <x v="0"/>
    <n v="-1101569.03"/>
  </r>
  <r>
    <x v="267"/>
    <x v="0"/>
    <x v="0"/>
    <x v="2"/>
    <x v="1"/>
    <n v="26474282.010000002"/>
  </r>
  <r>
    <x v="267"/>
    <x v="0"/>
    <x v="0"/>
    <x v="2"/>
    <x v="2"/>
    <n v="638677.47"/>
  </r>
  <r>
    <x v="267"/>
    <x v="0"/>
    <x v="0"/>
    <x v="2"/>
    <x v="3"/>
    <n v="139760.57999999999"/>
  </r>
  <r>
    <x v="267"/>
    <x v="0"/>
    <x v="0"/>
    <x v="2"/>
    <x v="4"/>
    <n v="247037.3"/>
  </r>
  <r>
    <x v="267"/>
    <x v="0"/>
    <x v="0"/>
    <x v="2"/>
    <x v="5"/>
    <n v="34043.870000000003"/>
  </r>
  <r>
    <x v="267"/>
    <x v="0"/>
    <x v="0"/>
    <x v="2"/>
    <x v="54"/>
    <n v="277115"/>
  </r>
  <r>
    <x v="267"/>
    <x v="0"/>
    <x v="0"/>
    <x v="3"/>
    <x v="1"/>
    <n v="10619130.85"/>
  </r>
  <r>
    <x v="267"/>
    <x v="0"/>
    <x v="0"/>
    <x v="3"/>
    <x v="2"/>
    <n v="489938.64"/>
  </r>
  <r>
    <x v="267"/>
    <x v="0"/>
    <x v="0"/>
    <x v="3"/>
    <x v="3"/>
    <n v="170684.41"/>
  </r>
  <r>
    <x v="267"/>
    <x v="0"/>
    <x v="0"/>
    <x v="3"/>
    <x v="4"/>
    <n v="47971.85"/>
  </r>
  <r>
    <x v="267"/>
    <x v="0"/>
    <x v="0"/>
    <x v="3"/>
    <x v="5"/>
    <n v="5627"/>
  </r>
  <r>
    <x v="267"/>
    <x v="0"/>
    <x v="0"/>
    <x v="4"/>
    <x v="6"/>
    <n v="40883.410000000003"/>
  </r>
  <r>
    <x v="267"/>
    <x v="0"/>
    <x v="0"/>
    <x v="4"/>
    <x v="55"/>
    <n v="16590.060000000001"/>
  </r>
  <r>
    <x v="267"/>
    <x v="0"/>
    <x v="0"/>
    <x v="4"/>
    <x v="7"/>
    <n v="2065612.99"/>
  </r>
  <r>
    <x v="267"/>
    <x v="0"/>
    <x v="0"/>
    <x v="4"/>
    <x v="8"/>
    <n v="860316.27"/>
  </r>
  <r>
    <x v="267"/>
    <x v="0"/>
    <x v="0"/>
    <x v="4"/>
    <x v="9"/>
    <n v="4202590.4400000004"/>
  </r>
  <r>
    <x v="267"/>
    <x v="0"/>
    <x v="0"/>
    <x v="4"/>
    <x v="10"/>
    <n v="1425900.11"/>
  </r>
  <r>
    <x v="267"/>
    <x v="0"/>
    <x v="0"/>
    <x v="4"/>
    <x v="13"/>
    <n v="122799.4"/>
  </r>
  <r>
    <x v="267"/>
    <x v="0"/>
    <x v="0"/>
    <x v="4"/>
    <x v="14"/>
    <n v="222962.76"/>
  </r>
  <r>
    <x v="267"/>
    <x v="0"/>
    <x v="0"/>
    <x v="4"/>
    <x v="15"/>
    <n v="3881343.16"/>
  </r>
  <r>
    <x v="267"/>
    <x v="0"/>
    <x v="0"/>
    <x v="4"/>
    <x v="16"/>
    <n v="3680528.51"/>
  </r>
  <r>
    <x v="267"/>
    <x v="0"/>
    <x v="0"/>
    <x v="4"/>
    <x v="17"/>
    <n v="369631.37"/>
  </r>
  <r>
    <x v="267"/>
    <x v="0"/>
    <x v="0"/>
    <x v="4"/>
    <x v="56"/>
    <n v="147588.93"/>
  </r>
  <r>
    <x v="267"/>
    <x v="0"/>
    <x v="0"/>
    <x v="5"/>
    <x v="18"/>
    <n v="2298139.5699999998"/>
  </r>
  <r>
    <x v="267"/>
    <x v="0"/>
    <x v="0"/>
    <x v="5"/>
    <x v="19"/>
    <n v="142245.37"/>
  </r>
  <r>
    <x v="267"/>
    <x v="0"/>
    <x v="0"/>
    <x v="5"/>
    <x v="20"/>
    <n v="1193847.74"/>
  </r>
  <r>
    <x v="267"/>
    <x v="0"/>
    <x v="0"/>
    <x v="5"/>
    <x v="21"/>
    <n v="682432.19"/>
  </r>
  <r>
    <x v="267"/>
    <x v="0"/>
    <x v="0"/>
    <x v="5"/>
    <x v="22"/>
    <n v="681491.99"/>
  </r>
  <r>
    <x v="267"/>
    <x v="0"/>
    <x v="0"/>
    <x v="6"/>
    <x v="23"/>
    <n v="831844.13"/>
  </r>
  <r>
    <x v="267"/>
    <x v="0"/>
    <x v="0"/>
    <x v="6"/>
    <x v="25"/>
    <n v="92061.29"/>
  </r>
  <r>
    <x v="267"/>
    <x v="0"/>
    <x v="0"/>
    <x v="6"/>
    <x v="57"/>
    <n v="2750.28"/>
  </r>
  <r>
    <x v="267"/>
    <x v="0"/>
    <x v="0"/>
    <x v="6"/>
    <x v="26"/>
    <n v="192247.2"/>
  </r>
  <r>
    <x v="267"/>
    <x v="0"/>
    <x v="0"/>
    <x v="6"/>
    <x v="27"/>
    <n v="29713.1"/>
  </r>
  <r>
    <x v="267"/>
    <x v="0"/>
    <x v="0"/>
    <x v="6"/>
    <x v="28"/>
    <n v="258066.84"/>
  </r>
  <r>
    <x v="267"/>
    <x v="0"/>
    <x v="0"/>
    <x v="6"/>
    <x v="29"/>
    <n v="73720.649999999994"/>
  </r>
  <r>
    <x v="267"/>
    <x v="0"/>
    <x v="0"/>
    <x v="6"/>
    <x v="50"/>
    <n v="500"/>
  </r>
  <r>
    <x v="267"/>
    <x v="0"/>
    <x v="0"/>
    <x v="6"/>
    <x v="30"/>
    <n v="34809.61"/>
  </r>
  <r>
    <x v="267"/>
    <x v="0"/>
    <x v="0"/>
    <x v="6"/>
    <x v="31"/>
    <n v="45161.02"/>
  </r>
  <r>
    <x v="267"/>
    <x v="0"/>
    <x v="0"/>
    <x v="6"/>
    <x v="33"/>
    <n v="664006.87"/>
  </r>
  <r>
    <x v="267"/>
    <x v="0"/>
    <x v="0"/>
    <x v="6"/>
    <x v="34"/>
    <n v="14476.87"/>
  </r>
  <r>
    <x v="267"/>
    <x v="0"/>
    <x v="0"/>
    <x v="6"/>
    <x v="35"/>
    <n v="45538.8"/>
  </r>
  <r>
    <x v="267"/>
    <x v="0"/>
    <x v="0"/>
    <x v="6"/>
    <x v="36"/>
    <n v="178602.91"/>
  </r>
  <r>
    <x v="267"/>
    <x v="0"/>
    <x v="0"/>
    <x v="6"/>
    <x v="59"/>
    <n v="353849.07"/>
  </r>
  <r>
    <x v="267"/>
    <x v="0"/>
    <x v="0"/>
    <x v="6"/>
    <x v="51"/>
    <n v="779840.36"/>
  </r>
  <r>
    <x v="267"/>
    <x v="0"/>
    <x v="0"/>
    <x v="6"/>
    <x v="67"/>
    <n v="19220"/>
  </r>
  <r>
    <x v="267"/>
    <x v="0"/>
    <x v="0"/>
    <x v="6"/>
    <x v="37"/>
    <n v="92746.76"/>
  </r>
  <r>
    <x v="267"/>
    <x v="0"/>
    <x v="0"/>
    <x v="6"/>
    <x v="38"/>
    <n v="196763.78"/>
  </r>
  <r>
    <x v="267"/>
    <x v="0"/>
    <x v="0"/>
    <x v="6"/>
    <x v="39"/>
    <n v="7871.78"/>
  </r>
  <r>
    <x v="267"/>
    <x v="0"/>
    <x v="0"/>
    <x v="6"/>
    <x v="40"/>
    <n v="48318.54"/>
  </r>
  <r>
    <x v="267"/>
    <x v="0"/>
    <x v="0"/>
    <x v="6"/>
    <x v="42"/>
    <n v="1012486.53"/>
  </r>
  <r>
    <x v="267"/>
    <x v="0"/>
    <x v="0"/>
    <x v="6"/>
    <x v="43"/>
    <n v="306790.7"/>
  </r>
  <r>
    <x v="267"/>
    <x v="0"/>
    <x v="0"/>
    <x v="6"/>
    <x v="44"/>
    <n v="744555.5"/>
  </r>
  <r>
    <x v="267"/>
    <x v="0"/>
    <x v="0"/>
    <x v="6"/>
    <x v="60"/>
    <n v="1077133.57"/>
  </r>
  <r>
    <x v="267"/>
    <x v="0"/>
    <x v="0"/>
    <x v="6"/>
    <x v="75"/>
    <n v="2280"/>
  </r>
  <r>
    <x v="267"/>
    <x v="0"/>
    <x v="0"/>
    <x v="6"/>
    <x v="46"/>
    <n v="74805.42"/>
  </r>
  <r>
    <x v="267"/>
    <x v="0"/>
    <x v="0"/>
    <x v="7"/>
    <x v="43"/>
    <n v="258104.27"/>
  </r>
  <r>
    <x v="267"/>
    <x v="0"/>
    <x v="0"/>
    <x v="8"/>
    <x v="72"/>
    <n v="991177.18"/>
  </r>
  <r>
    <x v="267"/>
    <x v="0"/>
    <x v="0"/>
    <x v="8"/>
    <x v="61"/>
    <n v="56382.52"/>
  </r>
  <r>
    <x v="267"/>
    <x v="0"/>
    <x v="0"/>
    <x v="8"/>
    <x v="62"/>
    <n v="11554.29"/>
  </r>
  <r>
    <x v="267"/>
    <x v="0"/>
    <x v="0"/>
    <x v="8"/>
    <x v="63"/>
    <n v="78806.62"/>
  </r>
  <r>
    <x v="267"/>
    <x v="0"/>
    <x v="0"/>
    <x v="8"/>
    <x v="47"/>
    <n v="293939.40000000002"/>
  </r>
  <r>
    <x v="267"/>
    <x v="0"/>
    <x v="0"/>
    <x v="8"/>
    <x v="64"/>
    <n v="1541071.05"/>
  </r>
  <r>
    <x v="267"/>
    <x v="0"/>
    <x v="0"/>
    <x v="8"/>
    <x v="65"/>
    <n v="51556.26"/>
  </r>
  <r>
    <x v="267"/>
    <x v="0"/>
    <x v="0"/>
    <x v="8"/>
    <x v="48"/>
    <n v="76558.19"/>
  </r>
  <r>
    <x v="267"/>
    <x v="0"/>
    <x v="1"/>
    <x v="0"/>
    <x v="0"/>
    <n v="32696.19"/>
  </r>
  <r>
    <x v="267"/>
    <x v="0"/>
    <x v="1"/>
    <x v="2"/>
    <x v="1"/>
    <n v="2917453.89"/>
  </r>
  <r>
    <x v="267"/>
    <x v="0"/>
    <x v="1"/>
    <x v="2"/>
    <x v="2"/>
    <n v="104428.77"/>
  </r>
  <r>
    <x v="267"/>
    <x v="0"/>
    <x v="1"/>
    <x v="2"/>
    <x v="3"/>
    <n v="228196.98"/>
  </r>
  <r>
    <x v="267"/>
    <x v="0"/>
    <x v="1"/>
    <x v="2"/>
    <x v="4"/>
    <n v="1242604.8999999999"/>
  </r>
  <r>
    <x v="267"/>
    <x v="0"/>
    <x v="1"/>
    <x v="2"/>
    <x v="5"/>
    <n v="627953.41"/>
  </r>
  <r>
    <x v="267"/>
    <x v="0"/>
    <x v="1"/>
    <x v="2"/>
    <x v="54"/>
    <n v="116966.64"/>
  </r>
  <r>
    <x v="267"/>
    <x v="0"/>
    <x v="1"/>
    <x v="3"/>
    <x v="1"/>
    <n v="2421012.73"/>
  </r>
  <r>
    <x v="267"/>
    <x v="0"/>
    <x v="1"/>
    <x v="3"/>
    <x v="2"/>
    <n v="68258.570000000007"/>
  </r>
  <r>
    <x v="267"/>
    <x v="0"/>
    <x v="1"/>
    <x v="3"/>
    <x v="3"/>
    <n v="507532.06"/>
  </r>
  <r>
    <x v="267"/>
    <x v="0"/>
    <x v="1"/>
    <x v="3"/>
    <x v="4"/>
    <n v="880213.44"/>
  </r>
  <r>
    <x v="267"/>
    <x v="0"/>
    <x v="1"/>
    <x v="3"/>
    <x v="5"/>
    <n v="67588.39"/>
  </r>
  <r>
    <x v="267"/>
    <x v="0"/>
    <x v="1"/>
    <x v="4"/>
    <x v="6"/>
    <n v="7556.43"/>
  </r>
  <r>
    <x v="267"/>
    <x v="0"/>
    <x v="1"/>
    <x v="4"/>
    <x v="55"/>
    <n v="5791.37"/>
  </r>
  <r>
    <x v="267"/>
    <x v="0"/>
    <x v="1"/>
    <x v="4"/>
    <x v="7"/>
    <n v="387659.88"/>
  </r>
  <r>
    <x v="267"/>
    <x v="0"/>
    <x v="1"/>
    <x v="4"/>
    <x v="8"/>
    <n v="295292.02"/>
  </r>
  <r>
    <x v="267"/>
    <x v="0"/>
    <x v="1"/>
    <x v="4"/>
    <x v="9"/>
    <n v="682810.17"/>
  </r>
  <r>
    <x v="267"/>
    <x v="0"/>
    <x v="1"/>
    <x v="4"/>
    <x v="10"/>
    <n v="450201.68"/>
  </r>
  <r>
    <x v="267"/>
    <x v="0"/>
    <x v="1"/>
    <x v="4"/>
    <x v="13"/>
    <n v="17810.63"/>
  </r>
  <r>
    <x v="267"/>
    <x v="0"/>
    <x v="1"/>
    <x v="4"/>
    <x v="14"/>
    <n v="86913.53"/>
  </r>
  <r>
    <x v="267"/>
    <x v="0"/>
    <x v="1"/>
    <x v="4"/>
    <x v="15"/>
    <n v="431480.98"/>
  </r>
  <r>
    <x v="267"/>
    <x v="0"/>
    <x v="1"/>
    <x v="4"/>
    <x v="16"/>
    <n v="682426.57"/>
  </r>
  <r>
    <x v="267"/>
    <x v="0"/>
    <x v="1"/>
    <x v="4"/>
    <x v="17"/>
    <n v="67843.23"/>
  </r>
  <r>
    <x v="267"/>
    <x v="0"/>
    <x v="1"/>
    <x v="4"/>
    <x v="56"/>
    <n v="51230.06"/>
  </r>
  <r>
    <x v="267"/>
    <x v="0"/>
    <x v="1"/>
    <x v="5"/>
    <x v="18"/>
    <n v="261774.19"/>
  </r>
  <r>
    <x v="267"/>
    <x v="0"/>
    <x v="1"/>
    <x v="5"/>
    <x v="21"/>
    <n v="71354.63"/>
  </r>
  <r>
    <x v="267"/>
    <x v="0"/>
    <x v="1"/>
    <x v="5"/>
    <x v="22"/>
    <n v="5104.3100000000004"/>
  </r>
  <r>
    <x v="267"/>
    <x v="0"/>
    <x v="1"/>
    <x v="6"/>
    <x v="23"/>
    <n v="6057.45"/>
  </r>
  <r>
    <x v="267"/>
    <x v="0"/>
    <x v="1"/>
    <x v="6"/>
    <x v="25"/>
    <n v="100"/>
  </r>
  <r>
    <x v="267"/>
    <x v="0"/>
    <x v="1"/>
    <x v="6"/>
    <x v="26"/>
    <n v="71364.83"/>
  </r>
  <r>
    <x v="267"/>
    <x v="0"/>
    <x v="1"/>
    <x v="6"/>
    <x v="34"/>
    <n v="30820.12"/>
  </r>
  <r>
    <x v="267"/>
    <x v="0"/>
    <x v="1"/>
    <x v="6"/>
    <x v="59"/>
    <n v="7021"/>
  </r>
  <r>
    <x v="267"/>
    <x v="0"/>
    <x v="1"/>
    <x v="6"/>
    <x v="43"/>
    <n v="706.19"/>
  </r>
  <r>
    <x v="267"/>
    <x v="0"/>
    <x v="1"/>
    <x v="6"/>
    <x v="46"/>
    <n v="24842.17"/>
  </r>
  <r>
    <x v="267"/>
    <x v="0"/>
    <x v="1"/>
    <x v="7"/>
    <x v="43"/>
    <n v="35300.83"/>
  </r>
  <r>
    <x v="267"/>
    <x v="0"/>
    <x v="1"/>
    <x v="8"/>
    <x v="47"/>
    <n v="73532.05"/>
  </r>
  <r>
    <x v="268"/>
    <x v="0"/>
    <x v="0"/>
    <x v="0"/>
    <x v="0"/>
    <n v="16027.17"/>
  </r>
  <r>
    <x v="268"/>
    <x v="0"/>
    <x v="0"/>
    <x v="1"/>
    <x v="0"/>
    <n v="-66869.06"/>
  </r>
  <r>
    <x v="268"/>
    <x v="0"/>
    <x v="0"/>
    <x v="2"/>
    <x v="1"/>
    <n v="7585521.5"/>
  </r>
  <r>
    <x v="268"/>
    <x v="0"/>
    <x v="0"/>
    <x v="2"/>
    <x v="2"/>
    <n v="183161.83"/>
  </r>
  <r>
    <x v="268"/>
    <x v="0"/>
    <x v="0"/>
    <x v="2"/>
    <x v="3"/>
    <n v="109862.52"/>
  </r>
  <r>
    <x v="268"/>
    <x v="0"/>
    <x v="0"/>
    <x v="2"/>
    <x v="4"/>
    <n v="17755.62"/>
  </r>
  <r>
    <x v="268"/>
    <x v="0"/>
    <x v="0"/>
    <x v="2"/>
    <x v="54"/>
    <n v="43030"/>
  </r>
  <r>
    <x v="268"/>
    <x v="0"/>
    <x v="0"/>
    <x v="3"/>
    <x v="1"/>
    <n v="2563382.9700000002"/>
  </r>
  <r>
    <x v="268"/>
    <x v="0"/>
    <x v="0"/>
    <x v="3"/>
    <x v="2"/>
    <n v="95310.88"/>
  </r>
  <r>
    <x v="268"/>
    <x v="0"/>
    <x v="0"/>
    <x v="3"/>
    <x v="3"/>
    <n v="100164.51"/>
  </r>
  <r>
    <x v="268"/>
    <x v="0"/>
    <x v="0"/>
    <x v="3"/>
    <x v="4"/>
    <n v="-0.01"/>
  </r>
  <r>
    <x v="268"/>
    <x v="0"/>
    <x v="0"/>
    <x v="4"/>
    <x v="6"/>
    <n v="196.1"/>
  </r>
  <r>
    <x v="268"/>
    <x v="0"/>
    <x v="0"/>
    <x v="4"/>
    <x v="55"/>
    <n v="50"/>
  </r>
  <r>
    <x v="268"/>
    <x v="0"/>
    <x v="0"/>
    <x v="4"/>
    <x v="7"/>
    <n v="599781.49"/>
  </r>
  <r>
    <x v="268"/>
    <x v="0"/>
    <x v="0"/>
    <x v="4"/>
    <x v="8"/>
    <n v="207328.41"/>
  </r>
  <r>
    <x v="268"/>
    <x v="0"/>
    <x v="0"/>
    <x v="4"/>
    <x v="9"/>
    <n v="1199227.56"/>
  </r>
  <r>
    <x v="268"/>
    <x v="0"/>
    <x v="0"/>
    <x v="4"/>
    <x v="10"/>
    <n v="338500.24"/>
  </r>
  <r>
    <x v="268"/>
    <x v="0"/>
    <x v="0"/>
    <x v="4"/>
    <x v="11"/>
    <n v="11754.35"/>
  </r>
  <r>
    <x v="268"/>
    <x v="0"/>
    <x v="0"/>
    <x v="4"/>
    <x v="12"/>
    <n v="4068.82"/>
  </r>
  <r>
    <x v="268"/>
    <x v="0"/>
    <x v="0"/>
    <x v="4"/>
    <x v="13"/>
    <n v="44785.47"/>
  </r>
  <r>
    <x v="268"/>
    <x v="0"/>
    <x v="0"/>
    <x v="4"/>
    <x v="14"/>
    <n v="87540.38"/>
  </r>
  <r>
    <x v="268"/>
    <x v="0"/>
    <x v="0"/>
    <x v="4"/>
    <x v="15"/>
    <n v="1151538.02"/>
  </r>
  <r>
    <x v="268"/>
    <x v="0"/>
    <x v="0"/>
    <x v="4"/>
    <x v="16"/>
    <n v="933273.95"/>
  </r>
  <r>
    <x v="268"/>
    <x v="0"/>
    <x v="0"/>
    <x v="5"/>
    <x v="18"/>
    <n v="726785.37"/>
  </r>
  <r>
    <x v="268"/>
    <x v="0"/>
    <x v="0"/>
    <x v="5"/>
    <x v="19"/>
    <n v="44630.98"/>
  </r>
  <r>
    <x v="268"/>
    <x v="0"/>
    <x v="0"/>
    <x v="5"/>
    <x v="20"/>
    <n v="390327.76"/>
  </r>
  <r>
    <x v="268"/>
    <x v="0"/>
    <x v="0"/>
    <x v="5"/>
    <x v="22"/>
    <n v="176465.28"/>
  </r>
  <r>
    <x v="268"/>
    <x v="0"/>
    <x v="0"/>
    <x v="6"/>
    <x v="23"/>
    <n v="2698"/>
  </r>
  <r>
    <x v="268"/>
    <x v="0"/>
    <x v="0"/>
    <x v="6"/>
    <x v="25"/>
    <n v="319557.01"/>
  </r>
  <r>
    <x v="268"/>
    <x v="0"/>
    <x v="0"/>
    <x v="6"/>
    <x v="57"/>
    <n v="398704.22"/>
  </r>
  <r>
    <x v="268"/>
    <x v="0"/>
    <x v="0"/>
    <x v="6"/>
    <x v="26"/>
    <n v="7619"/>
  </r>
  <r>
    <x v="268"/>
    <x v="0"/>
    <x v="0"/>
    <x v="6"/>
    <x v="27"/>
    <n v="472958.11"/>
  </r>
  <r>
    <x v="268"/>
    <x v="0"/>
    <x v="0"/>
    <x v="6"/>
    <x v="29"/>
    <n v="14211.9"/>
  </r>
  <r>
    <x v="268"/>
    <x v="0"/>
    <x v="0"/>
    <x v="6"/>
    <x v="50"/>
    <n v="34966.050000000003"/>
  </r>
  <r>
    <x v="268"/>
    <x v="0"/>
    <x v="0"/>
    <x v="6"/>
    <x v="30"/>
    <n v="70318.44"/>
  </r>
  <r>
    <x v="268"/>
    <x v="0"/>
    <x v="0"/>
    <x v="6"/>
    <x v="31"/>
    <n v="70003.679999999993"/>
  </r>
  <r>
    <x v="268"/>
    <x v="0"/>
    <x v="0"/>
    <x v="6"/>
    <x v="32"/>
    <n v="717.42"/>
  </r>
  <r>
    <x v="268"/>
    <x v="0"/>
    <x v="0"/>
    <x v="6"/>
    <x v="33"/>
    <n v="93712.55"/>
  </r>
  <r>
    <x v="268"/>
    <x v="0"/>
    <x v="0"/>
    <x v="6"/>
    <x v="36"/>
    <n v="79991.240000000005"/>
  </r>
  <r>
    <x v="268"/>
    <x v="0"/>
    <x v="0"/>
    <x v="6"/>
    <x v="59"/>
    <n v="1882.26"/>
  </r>
  <r>
    <x v="268"/>
    <x v="0"/>
    <x v="0"/>
    <x v="6"/>
    <x v="51"/>
    <n v="4783.91"/>
  </r>
  <r>
    <x v="268"/>
    <x v="0"/>
    <x v="0"/>
    <x v="6"/>
    <x v="37"/>
    <n v="200579.72"/>
  </r>
  <r>
    <x v="268"/>
    <x v="0"/>
    <x v="0"/>
    <x v="6"/>
    <x v="38"/>
    <n v="11893.29"/>
  </r>
  <r>
    <x v="268"/>
    <x v="0"/>
    <x v="0"/>
    <x v="6"/>
    <x v="39"/>
    <n v="1664.68"/>
  </r>
  <r>
    <x v="268"/>
    <x v="0"/>
    <x v="0"/>
    <x v="6"/>
    <x v="40"/>
    <n v="87013.47"/>
  </r>
  <r>
    <x v="268"/>
    <x v="0"/>
    <x v="0"/>
    <x v="6"/>
    <x v="53"/>
    <n v="3218.05"/>
  </r>
  <r>
    <x v="268"/>
    <x v="0"/>
    <x v="0"/>
    <x v="6"/>
    <x v="44"/>
    <n v="260778.23"/>
  </r>
  <r>
    <x v="268"/>
    <x v="0"/>
    <x v="0"/>
    <x v="6"/>
    <x v="60"/>
    <n v="31086.74"/>
  </r>
  <r>
    <x v="268"/>
    <x v="0"/>
    <x v="0"/>
    <x v="6"/>
    <x v="45"/>
    <n v="174251.91"/>
  </r>
  <r>
    <x v="268"/>
    <x v="0"/>
    <x v="0"/>
    <x v="6"/>
    <x v="46"/>
    <n v="12225.23"/>
  </r>
  <r>
    <x v="268"/>
    <x v="0"/>
    <x v="0"/>
    <x v="6"/>
    <x v="87"/>
    <n v="47651.12"/>
  </r>
  <r>
    <x v="268"/>
    <x v="0"/>
    <x v="0"/>
    <x v="7"/>
    <x v="43"/>
    <n v="171624.24"/>
  </r>
  <r>
    <x v="268"/>
    <x v="0"/>
    <x v="1"/>
    <x v="0"/>
    <x v="0"/>
    <n v="50841.89"/>
  </r>
  <r>
    <x v="268"/>
    <x v="0"/>
    <x v="1"/>
    <x v="2"/>
    <x v="1"/>
    <n v="79061.460000000006"/>
  </r>
  <r>
    <x v="268"/>
    <x v="0"/>
    <x v="1"/>
    <x v="2"/>
    <x v="5"/>
    <n v="15094.74"/>
  </r>
  <r>
    <x v="268"/>
    <x v="0"/>
    <x v="1"/>
    <x v="3"/>
    <x v="1"/>
    <n v="195412.04"/>
  </r>
  <r>
    <x v="268"/>
    <x v="0"/>
    <x v="1"/>
    <x v="3"/>
    <x v="2"/>
    <n v="3542.71"/>
  </r>
  <r>
    <x v="268"/>
    <x v="0"/>
    <x v="1"/>
    <x v="3"/>
    <x v="3"/>
    <n v="921.43"/>
  </r>
  <r>
    <x v="268"/>
    <x v="0"/>
    <x v="1"/>
    <x v="3"/>
    <x v="4"/>
    <n v="261892.11"/>
  </r>
  <r>
    <x v="268"/>
    <x v="0"/>
    <x v="1"/>
    <x v="3"/>
    <x v="5"/>
    <n v="9300"/>
  </r>
  <r>
    <x v="268"/>
    <x v="0"/>
    <x v="1"/>
    <x v="4"/>
    <x v="7"/>
    <n v="1581.09"/>
  </r>
  <r>
    <x v="268"/>
    <x v="0"/>
    <x v="1"/>
    <x v="4"/>
    <x v="8"/>
    <n v="34006.519999999997"/>
  </r>
  <r>
    <x v="268"/>
    <x v="0"/>
    <x v="1"/>
    <x v="4"/>
    <x v="9"/>
    <n v="2609.2600000000002"/>
  </r>
  <r>
    <x v="268"/>
    <x v="0"/>
    <x v="1"/>
    <x v="4"/>
    <x v="10"/>
    <n v="49119.47"/>
  </r>
  <r>
    <x v="268"/>
    <x v="0"/>
    <x v="1"/>
    <x v="4"/>
    <x v="11"/>
    <n v="30.56"/>
  </r>
  <r>
    <x v="268"/>
    <x v="0"/>
    <x v="1"/>
    <x v="4"/>
    <x v="12"/>
    <n v="658.1"/>
  </r>
  <r>
    <x v="268"/>
    <x v="0"/>
    <x v="1"/>
    <x v="4"/>
    <x v="13"/>
    <n v="74.599999999999994"/>
  </r>
  <r>
    <x v="268"/>
    <x v="0"/>
    <x v="1"/>
    <x v="4"/>
    <x v="14"/>
    <n v="5269.48"/>
  </r>
  <r>
    <x v="268"/>
    <x v="0"/>
    <x v="1"/>
    <x v="4"/>
    <x v="15"/>
    <n v="2006.4"/>
  </r>
  <r>
    <x v="268"/>
    <x v="0"/>
    <x v="1"/>
    <x v="4"/>
    <x v="16"/>
    <n v="48631.06"/>
  </r>
  <r>
    <x v="268"/>
    <x v="0"/>
    <x v="1"/>
    <x v="5"/>
    <x v="18"/>
    <n v="57672.27"/>
  </r>
  <r>
    <x v="268"/>
    <x v="0"/>
    <x v="1"/>
    <x v="6"/>
    <x v="57"/>
    <n v="660"/>
  </r>
  <r>
    <x v="268"/>
    <x v="0"/>
    <x v="1"/>
    <x v="6"/>
    <x v="27"/>
    <n v="33103.620000000003"/>
  </r>
  <r>
    <x v="268"/>
    <x v="0"/>
    <x v="1"/>
    <x v="6"/>
    <x v="36"/>
    <n v="4977.6400000000003"/>
  </r>
  <r>
    <x v="268"/>
    <x v="0"/>
    <x v="1"/>
    <x v="6"/>
    <x v="46"/>
    <n v="6868.55"/>
  </r>
  <r>
    <x v="268"/>
    <x v="0"/>
    <x v="1"/>
    <x v="7"/>
    <x v="43"/>
    <n v="4602.79"/>
  </r>
  <r>
    <x v="269"/>
    <x v="0"/>
    <x v="0"/>
    <x v="1"/>
    <x v="0"/>
    <n v="-21100.69"/>
  </r>
  <r>
    <x v="269"/>
    <x v="0"/>
    <x v="0"/>
    <x v="2"/>
    <x v="1"/>
    <n v="1571261.35"/>
  </r>
  <r>
    <x v="269"/>
    <x v="0"/>
    <x v="0"/>
    <x v="2"/>
    <x v="3"/>
    <n v="15617.91"/>
  </r>
  <r>
    <x v="269"/>
    <x v="0"/>
    <x v="0"/>
    <x v="2"/>
    <x v="54"/>
    <n v="46576.65"/>
  </r>
  <r>
    <x v="269"/>
    <x v="0"/>
    <x v="0"/>
    <x v="3"/>
    <x v="1"/>
    <n v="523887.5"/>
  </r>
  <r>
    <x v="269"/>
    <x v="0"/>
    <x v="0"/>
    <x v="3"/>
    <x v="4"/>
    <n v="447.55"/>
  </r>
  <r>
    <x v="269"/>
    <x v="0"/>
    <x v="0"/>
    <x v="4"/>
    <x v="7"/>
    <n v="122155.26"/>
  </r>
  <r>
    <x v="269"/>
    <x v="0"/>
    <x v="0"/>
    <x v="4"/>
    <x v="8"/>
    <n v="39753.589999999997"/>
  </r>
  <r>
    <x v="269"/>
    <x v="0"/>
    <x v="0"/>
    <x v="4"/>
    <x v="9"/>
    <n v="239706.03"/>
  </r>
  <r>
    <x v="269"/>
    <x v="0"/>
    <x v="0"/>
    <x v="4"/>
    <x v="10"/>
    <n v="63331.85"/>
  </r>
  <r>
    <x v="269"/>
    <x v="0"/>
    <x v="0"/>
    <x v="4"/>
    <x v="69"/>
    <n v="2747.09"/>
  </r>
  <r>
    <x v="269"/>
    <x v="0"/>
    <x v="0"/>
    <x v="4"/>
    <x v="11"/>
    <n v="2335.17"/>
  </r>
  <r>
    <x v="269"/>
    <x v="0"/>
    <x v="0"/>
    <x v="4"/>
    <x v="12"/>
    <n v="434.28"/>
  </r>
  <r>
    <x v="269"/>
    <x v="0"/>
    <x v="0"/>
    <x v="4"/>
    <x v="13"/>
    <n v="9655.2800000000007"/>
  </r>
  <r>
    <x v="269"/>
    <x v="0"/>
    <x v="0"/>
    <x v="4"/>
    <x v="14"/>
    <n v="17964.52"/>
  </r>
  <r>
    <x v="269"/>
    <x v="0"/>
    <x v="0"/>
    <x v="4"/>
    <x v="15"/>
    <n v="206608.4"/>
  </r>
  <r>
    <x v="269"/>
    <x v="0"/>
    <x v="0"/>
    <x v="4"/>
    <x v="16"/>
    <n v="133752.91"/>
  </r>
  <r>
    <x v="269"/>
    <x v="0"/>
    <x v="0"/>
    <x v="4"/>
    <x v="17"/>
    <n v="7898.67"/>
  </r>
  <r>
    <x v="269"/>
    <x v="0"/>
    <x v="0"/>
    <x v="4"/>
    <x v="56"/>
    <n v="3185.76"/>
  </r>
  <r>
    <x v="269"/>
    <x v="0"/>
    <x v="0"/>
    <x v="5"/>
    <x v="18"/>
    <n v="75397.13"/>
  </r>
  <r>
    <x v="269"/>
    <x v="0"/>
    <x v="0"/>
    <x v="5"/>
    <x v="19"/>
    <n v="14813.41"/>
  </r>
  <r>
    <x v="269"/>
    <x v="0"/>
    <x v="0"/>
    <x v="5"/>
    <x v="20"/>
    <n v="87121.42"/>
  </r>
  <r>
    <x v="269"/>
    <x v="0"/>
    <x v="0"/>
    <x v="5"/>
    <x v="21"/>
    <n v="4257.82"/>
  </r>
  <r>
    <x v="269"/>
    <x v="0"/>
    <x v="0"/>
    <x v="5"/>
    <x v="22"/>
    <n v="17508.55"/>
  </r>
  <r>
    <x v="269"/>
    <x v="0"/>
    <x v="0"/>
    <x v="6"/>
    <x v="23"/>
    <n v="3166.06"/>
  </r>
  <r>
    <x v="269"/>
    <x v="0"/>
    <x v="0"/>
    <x v="6"/>
    <x v="24"/>
    <n v="997.96"/>
  </r>
  <r>
    <x v="269"/>
    <x v="0"/>
    <x v="0"/>
    <x v="6"/>
    <x v="25"/>
    <n v="1733"/>
  </r>
  <r>
    <x v="269"/>
    <x v="0"/>
    <x v="0"/>
    <x v="6"/>
    <x v="26"/>
    <n v="7398.44"/>
  </r>
  <r>
    <x v="269"/>
    <x v="0"/>
    <x v="0"/>
    <x v="6"/>
    <x v="27"/>
    <n v="14752.6"/>
  </r>
  <r>
    <x v="269"/>
    <x v="0"/>
    <x v="0"/>
    <x v="6"/>
    <x v="28"/>
    <n v="75"/>
  </r>
  <r>
    <x v="269"/>
    <x v="0"/>
    <x v="0"/>
    <x v="6"/>
    <x v="29"/>
    <n v="1606.02"/>
  </r>
  <r>
    <x v="269"/>
    <x v="0"/>
    <x v="0"/>
    <x v="6"/>
    <x v="50"/>
    <n v="5670"/>
  </r>
  <r>
    <x v="269"/>
    <x v="0"/>
    <x v="0"/>
    <x v="6"/>
    <x v="30"/>
    <n v="8252.94"/>
  </r>
  <r>
    <x v="269"/>
    <x v="0"/>
    <x v="0"/>
    <x v="6"/>
    <x v="31"/>
    <n v="1099.32"/>
  </r>
  <r>
    <x v="269"/>
    <x v="0"/>
    <x v="0"/>
    <x v="6"/>
    <x v="33"/>
    <n v="6007.73"/>
  </r>
  <r>
    <x v="269"/>
    <x v="0"/>
    <x v="0"/>
    <x v="6"/>
    <x v="34"/>
    <n v="778.31"/>
  </r>
  <r>
    <x v="269"/>
    <x v="0"/>
    <x v="0"/>
    <x v="6"/>
    <x v="35"/>
    <n v="2538.66"/>
  </r>
  <r>
    <x v="269"/>
    <x v="0"/>
    <x v="0"/>
    <x v="6"/>
    <x v="59"/>
    <n v="298.36"/>
  </r>
  <r>
    <x v="269"/>
    <x v="0"/>
    <x v="0"/>
    <x v="6"/>
    <x v="51"/>
    <n v="1189.0999999999999"/>
  </r>
  <r>
    <x v="269"/>
    <x v="0"/>
    <x v="0"/>
    <x v="6"/>
    <x v="37"/>
    <n v="70646.25"/>
  </r>
  <r>
    <x v="269"/>
    <x v="0"/>
    <x v="0"/>
    <x v="6"/>
    <x v="38"/>
    <n v="12402.78"/>
  </r>
  <r>
    <x v="269"/>
    <x v="0"/>
    <x v="0"/>
    <x v="6"/>
    <x v="39"/>
    <n v="894.35"/>
  </r>
  <r>
    <x v="269"/>
    <x v="0"/>
    <x v="0"/>
    <x v="6"/>
    <x v="40"/>
    <n v="784.77"/>
  </r>
  <r>
    <x v="269"/>
    <x v="0"/>
    <x v="0"/>
    <x v="6"/>
    <x v="42"/>
    <n v="3070"/>
  </r>
  <r>
    <x v="269"/>
    <x v="0"/>
    <x v="0"/>
    <x v="6"/>
    <x v="53"/>
    <n v="945.88"/>
  </r>
  <r>
    <x v="269"/>
    <x v="0"/>
    <x v="0"/>
    <x v="6"/>
    <x v="43"/>
    <n v="3420"/>
  </r>
  <r>
    <x v="269"/>
    <x v="0"/>
    <x v="0"/>
    <x v="6"/>
    <x v="44"/>
    <n v="232260.9"/>
  </r>
  <r>
    <x v="269"/>
    <x v="0"/>
    <x v="0"/>
    <x v="6"/>
    <x v="60"/>
    <n v="23347.48"/>
  </r>
  <r>
    <x v="269"/>
    <x v="0"/>
    <x v="0"/>
    <x v="6"/>
    <x v="45"/>
    <n v="57742.11"/>
  </r>
  <r>
    <x v="269"/>
    <x v="0"/>
    <x v="0"/>
    <x v="6"/>
    <x v="46"/>
    <n v="17512.580000000002"/>
  </r>
  <r>
    <x v="269"/>
    <x v="0"/>
    <x v="0"/>
    <x v="7"/>
    <x v="43"/>
    <n v="8795.4599999999991"/>
  </r>
  <r>
    <x v="269"/>
    <x v="0"/>
    <x v="1"/>
    <x v="0"/>
    <x v="0"/>
    <n v="21100.69"/>
  </r>
  <r>
    <x v="269"/>
    <x v="0"/>
    <x v="1"/>
    <x v="2"/>
    <x v="1"/>
    <n v="28760.11"/>
  </r>
  <r>
    <x v="269"/>
    <x v="0"/>
    <x v="1"/>
    <x v="2"/>
    <x v="4"/>
    <n v="42408.51"/>
  </r>
  <r>
    <x v="269"/>
    <x v="0"/>
    <x v="1"/>
    <x v="3"/>
    <x v="1"/>
    <n v="88356.22"/>
  </r>
  <r>
    <x v="269"/>
    <x v="0"/>
    <x v="1"/>
    <x v="3"/>
    <x v="4"/>
    <n v="35791.279999999999"/>
  </r>
  <r>
    <x v="269"/>
    <x v="0"/>
    <x v="1"/>
    <x v="4"/>
    <x v="7"/>
    <n v="6168.48"/>
  </r>
  <r>
    <x v="269"/>
    <x v="0"/>
    <x v="1"/>
    <x v="4"/>
    <x v="8"/>
    <n v="8968.31"/>
  </r>
  <r>
    <x v="269"/>
    <x v="0"/>
    <x v="1"/>
    <x v="4"/>
    <x v="9"/>
    <n v="12522.01"/>
  </r>
  <r>
    <x v="269"/>
    <x v="0"/>
    <x v="1"/>
    <x v="4"/>
    <x v="10"/>
    <n v="9991.18"/>
  </r>
  <r>
    <x v="269"/>
    <x v="0"/>
    <x v="1"/>
    <x v="4"/>
    <x v="11"/>
    <n v="120.08"/>
  </r>
  <r>
    <x v="269"/>
    <x v="0"/>
    <x v="1"/>
    <x v="4"/>
    <x v="12"/>
    <n v="86.73"/>
  </r>
  <r>
    <x v="269"/>
    <x v="0"/>
    <x v="1"/>
    <x v="4"/>
    <x v="13"/>
    <n v="602.82000000000005"/>
  </r>
  <r>
    <x v="269"/>
    <x v="0"/>
    <x v="1"/>
    <x v="4"/>
    <x v="14"/>
    <n v="8092.61"/>
  </r>
  <r>
    <x v="269"/>
    <x v="0"/>
    <x v="1"/>
    <x v="4"/>
    <x v="16"/>
    <n v="32764.27"/>
  </r>
  <r>
    <x v="269"/>
    <x v="0"/>
    <x v="1"/>
    <x v="4"/>
    <x v="56"/>
    <n v="1115.8499999999999"/>
  </r>
  <r>
    <x v="269"/>
    <x v="0"/>
    <x v="1"/>
    <x v="5"/>
    <x v="18"/>
    <n v="25659.01"/>
  </r>
  <r>
    <x v="269"/>
    <x v="0"/>
    <x v="1"/>
    <x v="5"/>
    <x v="22"/>
    <n v="7744.69"/>
  </r>
  <r>
    <x v="269"/>
    <x v="0"/>
    <x v="1"/>
    <x v="6"/>
    <x v="27"/>
    <n v="1070.06"/>
  </r>
  <r>
    <x v="269"/>
    <x v="0"/>
    <x v="1"/>
    <x v="6"/>
    <x v="33"/>
    <n v="6007.73"/>
  </r>
  <r>
    <x v="269"/>
    <x v="0"/>
    <x v="1"/>
    <x v="6"/>
    <x v="35"/>
    <n v="14692.3"/>
  </r>
  <r>
    <x v="269"/>
    <x v="0"/>
    <x v="1"/>
    <x v="6"/>
    <x v="37"/>
    <n v="29516.240000000002"/>
  </r>
  <r>
    <x v="269"/>
    <x v="0"/>
    <x v="1"/>
    <x v="6"/>
    <x v="38"/>
    <n v="11526.02"/>
  </r>
  <r>
    <x v="269"/>
    <x v="0"/>
    <x v="1"/>
    <x v="6"/>
    <x v="40"/>
    <n v="18539.060000000001"/>
  </r>
  <r>
    <x v="269"/>
    <x v="0"/>
    <x v="1"/>
    <x v="6"/>
    <x v="43"/>
    <n v="385"/>
  </r>
  <r>
    <x v="269"/>
    <x v="0"/>
    <x v="1"/>
    <x v="6"/>
    <x v="60"/>
    <n v="11673.74"/>
  </r>
  <r>
    <x v="269"/>
    <x v="0"/>
    <x v="1"/>
    <x v="6"/>
    <x v="45"/>
    <n v="28871.05"/>
  </r>
  <r>
    <x v="269"/>
    <x v="0"/>
    <x v="1"/>
    <x v="6"/>
    <x v="46"/>
    <n v="9869.81"/>
  </r>
  <r>
    <x v="269"/>
    <x v="0"/>
    <x v="1"/>
    <x v="7"/>
    <x v="43"/>
    <n v="1391.57"/>
  </r>
  <r>
    <x v="270"/>
    <x v="0"/>
    <x v="0"/>
    <x v="0"/>
    <x v="0"/>
    <n v="3683.43"/>
  </r>
  <r>
    <x v="270"/>
    <x v="0"/>
    <x v="0"/>
    <x v="1"/>
    <x v="0"/>
    <n v="-25112.89"/>
  </r>
  <r>
    <x v="270"/>
    <x v="0"/>
    <x v="0"/>
    <x v="2"/>
    <x v="1"/>
    <n v="4355631.87"/>
  </r>
  <r>
    <x v="270"/>
    <x v="0"/>
    <x v="0"/>
    <x v="2"/>
    <x v="2"/>
    <n v="59378.98"/>
  </r>
  <r>
    <x v="270"/>
    <x v="0"/>
    <x v="0"/>
    <x v="2"/>
    <x v="3"/>
    <n v="95938.66"/>
  </r>
  <r>
    <x v="270"/>
    <x v="0"/>
    <x v="0"/>
    <x v="2"/>
    <x v="4"/>
    <n v="2815.75"/>
  </r>
  <r>
    <x v="270"/>
    <x v="0"/>
    <x v="0"/>
    <x v="2"/>
    <x v="5"/>
    <n v="121975.64"/>
  </r>
  <r>
    <x v="270"/>
    <x v="0"/>
    <x v="0"/>
    <x v="2"/>
    <x v="54"/>
    <n v="6303"/>
  </r>
  <r>
    <x v="270"/>
    <x v="0"/>
    <x v="0"/>
    <x v="3"/>
    <x v="1"/>
    <n v="1476148.81"/>
  </r>
  <r>
    <x v="270"/>
    <x v="0"/>
    <x v="0"/>
    <x v="3"/>
    <x v="2"/>
    <n v="46436.27"/>
  </r>
  <r>
    <x v="270"/>
    <x v="0"/>
    <x v="0"/>
    <x v="3"/>
    <x v="3"/>
    <n v="62672.09"/>
  </r>
  <r>
    <x v="270"/>
    <x v="0"/>
    <x v="0"/>
    <x v="3"/>
    <x v="4"/>
    <n v="15342.38"/>
  </r>
  <r>
    <x v="270"/>
    <x v="0"/>
    <x v="0"/>
    <x v="3"/>
    <x v="5"/>
    <n v="16210.52"/>
  </r>
  <r>
    <x v="270"/>
    <x v="0"/>
    <x v="0"/>
    <x v="4"/>
    <x v="6"/>
    <n v="1077.54"/>
  </r>
  <r>
    <x v="270"/>
    <x v="0"/>
    <x v="0"/>
    <x v="4"/>
    <x v="55"/>
    <n v="125.22"/>
  </r>
  <r>
    <x v="270"/>
    <x v="0"/>
    <x v="0"/>
    <x v="4"/>
    <x v="7"/>
    <n v="346037.99"/>
  </r>
  <r>
    <x v="270"/>
    <x v="0"/>
    <x v="0"/>
    <x v="4"/>
    <x v="8"/>
    <n v="121799.81"/>
  </r>
  <r>
    <x v="270"/>
    <x v="0"/>
    <x v="0"/>
    <x v="4"/>
    <x v="9"/>
    <n v="702144.23"/>
  </r>
  <r>
    <x v="270"/>
    <x v="0"/>
    <x v="0"/>
    <x v="4"/>
    <x v="10"/>
    <n v="205275.55"/>
  </r>
  <r>
    <x v="270"/>
    <x v="0"/>
    <x v="0"/>
    <x v="4"/>
    <x v="11"/>
    <n v="6768.48"/>
  </r>
  <r>
    <x v="270"/>
    <x v="0"/>
    <x v="0"/>
    <x v="4"/>
    <x v="12"/>
    <n v="504.96"/>
  </r>
  <r>
    <x v="270"/>
    <x v="0"/>
    <x v="0"/>
    <x v="4"/>
    <x v="13"/>
    <n v="23576.3"/>
  </r>
  <r>
    <x v="270"/>
    <x v="0"/>
    <x v="0"/>
    <x v="4"/>
    <x v="14"/>
    <n v="53403.519999999997"/>
  </r>
  <r>
    <x v="270"/>
    <x v="0"/>
    <x v="0"/>
    <x v="4"/>
    <x v="15"/>
    <n v="623445.43999999994"/>
  </r>
  <r>
    <x v="270"/>
    <x v="0"/>
    <x v="0"/>
    <x v="4"/>
    <x v="16"/>
    <n v="536689.19999999995"/>
  </r>
  <r>
    <x v="270"/>
    <x v="0"/>
    <x v="0"/>
    <x v="4"/>
    <x v="17"/>
    <n v="49345.95"/>
  </r>
  <r>
    <x v="270"/>
    <x v="0"/>
    <x v="0"/>
    <x v="4"/>
    <x v="56"/>
    <n v="22376.77"/>
  </r>
  <r>
    <x v="270"/>
    <x v="0"/>
    <x v="0"/>
    <x v="5"/>
    <x v="18"/>
    <n v="344870.81"/>
  </r>
  <r>
    <x v="270"/>
    <x v="0"/>
    <x v="0"/>
    <x v="5"/>
    <x v="19"/>
    <n v="33299.629999999997"/>
  </r>
  <r>
    <x v="270"/>
    <x v="0"/>
    <x v="0"/>
    <x v="5"/>
    <x v="20"/>
    <n v="148082.57"/>
  </r>
  <r>
    <x v="270"/>
    <x v="0"/>
    <x v="0"/>
    <x v="5"/>
    <x v="21"/>
    <n v="3536.34"/>
  </r>
  <r>
    <x v="270"/>
    <x v="0"/>
    <x v="0"/>
    <x v="5"/>
    <x v="22"/>
    <n v="4805.75"/>
  </r>
  <r>
    <x v="270"/>
    <x v="0"/>
    <x v="0"/>
    <x v="6"/>
    <x v="23"/>
    <n v="896.15"/>
  </r>
  <r>
    <x v="270"/>
    <x v="0"/>
    <x v="0"/>
    <x v="6"/>
    <x v="25"/>
    <n v="17301.78"/>
  </r>
  <r>
    <x v="270"/>
    <x v="0"/>
    <x v="0"/>
    <x v="6"/>
    <x v="49"/>
    <n v="700"/>
  </r>
  <r>
    <x v="270"/>
    <x v="0"/>
    <x v="0"/>
    <x v="6"/>
    <x v="26"/>
    <n v="24582.37"/>
  </r>
  <r>
    <x v="270"/>
    <x v="0"/>
    <x v="0"/>
    <x v="6"/>
    <x v="27"/>
    <n v="273245.61"/>
  </r>
  <r>
    <x v="270"/>
    <x v="0"/>
    <x v="0"/>
    <x v="6"/>
    <x v="28"/>
    <n v="2789.72"/>
  </r>
  <r>
    <x v="270"/>
    <x v="0"/>
    <x v="0"/>
    <x v="6"/>
    <x v="50"/>
    <n v="1773"/>
  </r>
  <r>
    <x v="270"/>
    <x v="0"/>
    <x v="0"/>
    <x v="6"/>
    <x v="33"/>
    <n v="10483.85"/>
  </r>
  <r>
    <x v="270"/>
    <x v="0"/>
    <x v="0"/>
    <x v="6"/>
    <x v="34"/>
    <n v="11716.51"/>
  </r>
  <r>
    <x v="270"/>
    <x v="0"/>
    <x v="0"/>
    <x v="6"/>
    <x v="35"/>
    <n v="165627.69"/>
  </r>
  <r>
    <x v="270"/>
    <x v="0"/>
    <x v="0"/>
    <x v="6"/>
    <x v="36"/>
    <n v="26951"/>
  </r>
  <r>
    <x v="270"/>
    <x v="0"/>
    <x v="0"/>
    <x v="6"/>
    <x v="51"/>
    <n v="12661.62"/>
  </r>
  <r>
    <x v="270"/>
    <x v="0"/>
    <x v="0"/>
    <x v="6"/>
    <x v="66"/>
    <n v="975.64"/>
  </r>
  <r>
    <x v="270"/>
    <x v="0"/>
    <x v="0"/>
    <x v="6"/>
    <x v="37"/>
    <n v="155897.95000000001"/>
  </r>
  <r>
    <x v="270"/>
    <x v="0"/>
    <x v="0"/>
    <x v="6"/>
    <x v="38"/>
    <n v="31340.93"/>
  </r>
  <r>
    <x v="270"/>
    <x v="0"/>
    <x v="0"/>
    <x v="6"/>
    <x v="39"/>
    <n v="835.07"/>
  </r>
  <r>
    <x v="270"/>
    <x v="0"/>
    <x v="0"/>
    <x v="6"/>
    <x v="40"/>
    <n v="97.61"/>
  </r>
  <r>
    <x v="270"/>
    <x v="0"/>
    <x v="0"/>
    <x v="6"/>
    <x v="41"/>
    <n v="180055.29"/>
  </r>
  <r>
    <x v="270"/>
    <x v="0"/>
    <x v="0"/>
    <x v="6"/>
    <x v="43"/>
    <n v="30402.22"/>
  </r>
  <r>
    <x v="270"/>
    <x v="0"/>
    <x v="0"/>
    <x v="6"/>
    <x v="44"/>
    <n v="209958.66"/>
  </r>
  <r>
    <x v="270"/>
    <x v="0"/>
    <x v="0"/>
    <x v="6"/>
    <x v="60"/>
    <n v="61041.29"/>
  </r>
  <r>
    <x v="270"/>
    <x v="0"/>
    <x v="0"/>
    <x v="6"/>
    <x v="45"/>
    <n v="130090.26"/>
  </r>
  <r>
    <x v="270"/>
    <x v="0"/>
    <x v="0"/>
    <x v="6"/>
    <x v="70"/>
    <n v="1686.35"/>
  </r>
  <r>
    <x v="270"/>
    <x v="0"/>
    <x v="0"/>
    <x v="7"/>
    <x v="43"/>
    <n v="8235.36"/>
  </r>
  <r>
    <x v="270"/>
    <x v="0"/>
    <x v="1"/>
    <x v="0"/>
    <x v="0"/>
    <n v="21429.46"/>
  </r>
  <r>
    <x v="270"/>
    <x v="0"/>
    <x v="1"/>
    <x v="2"/>
    <x v="1"/>
    <n v="5315.84"/>
  </r>
  <r>
    <x v="270"/>
    <x v="0"/>
    <x v="1"/>
    <x v="2"/>
    <x v="2"/>
    <n v="4319.4799999999996"/>
  </r>
  <r>
    <x v="270"/>
    <x v="0"/>
    <x v="1"/>
    <x v="2"/>
    <x v="3"/>
    <n v="2316.27"/>
  </r>
  <r>
    <x v="270"/>
    <x v="0"/>
    <x v="1"/>
    <x v="2"/>
    <x v="4"/>
    <n v="69180.63"/>
  </r>
  <r>
    <x v="270"/>
    <x v="0"/>
    <x v="1"/>
    <x v="2"/>
    <x v="5"/>
    <n v="17321.580000000002"/>
  </r>
  <r>
    <x v="270"/>
    <x v="0"/>
    <x v="1"/>
    <x v="3"/>
    <x v="1"/>
    <n v="146850.72"/>
  </r>
  <r>
    <x v="270"/>
    <x v="0"/>
    <x v="1"/>
    <x v="3"/>
    <x v="2"/>
    <n v="6261.32"/>
  </r>
  <r>
    <x v="270"/>
    <x v="0"/>
    <x v="1"/>
    <x v="3"/>
    <x v="3"/>
    <n v="8828.4699999999993"/>
  </r>
  <r>
    <x v="270"/>
    <x v="0"/>
    <x v="1"/>
    <x v="3"/>
    <x v="4"/>
    <n v="120329.68"/>
  </r>
  <r>
    <x v="270"/>
    <x v="0"/>
    <x v="1"/>
    <x v="3"/>
    <x v="5"/>
    <n v="6320"/>
  </r>
  <r>
    <x v="270"/>
    <x v="0"/>
    <x v="1"/>
    <x v="4"/>
    <x v="7"/>
    <n v="7569.21"/>
  </r>
  <r>
    <x v="270"/>
    <x v="0"/>
    <x v="1"/>
    <x v="4"/>
    <x v="8"/>
    <n v="21579.11"/>
  </r>
  <r>
    <x v="270"/>
    <x v="0"/>
    <x v="1"/>
    <x v="4"/>
    <x v="9"/>
    <n v="15027.26"/>
  </r>
  <r>
    <x v="270"/>
    <x v="0"/>
    <x v="1"/>
    <x v="4"/>
    <x v="10"/>
    <n v="30687.47"/>
  </r>
  <r>
    <x v="270"/>
    <x v="0"/>
    <x v="1"/>
    <x v="4"/>
    <x v="11"/>
    <n v="145.57"/>
  </r>
  <r>
    <x v="270"/>
    <x v="0"/>
    <x v="1"/>
    <x v="4"/>
    <x v="12"/>
    <n v="394.55"/>
  </r>
  <r>
    <x v="270"/>
    <x v="0"/>
    <x v="1"/>
    <x v="4"/>
    <x v="13"/>
    <n v="459"/>
  </r>
  <r>
    <x v="270"/>
    <x v="0"/>
    <x v="1"/>
    <x v="4"/>
    <x v="14"/>
    <n v="1950.36"/>
  </r>
  <r>
    <x v="270"/>
    <x v="0"/>
    <x v="1"/>
    <x v="4"/>
    <x v="15"/>
    <n v="2635.96"/>
  </r>
  <r>
    <x v="270"/>
    <x v="0"/>
    <x v="1"/>
    <x v="4"/>
    <x v="16"/>
    <n v="22822.38"/>
  </r>
  <r>
    <x v="270"/>
    <x v="0"/>
    <x v="1"/>
    <x v="4"/>
    <x v="17"/>
    <n v="238.14"/>
  </r>
  <r>
    <x v="270"/>
    <x v="0"/>
    <x v="1"/>
    <x v="4"/>
    <x v="56"/>
    <n v="1788.56"/>
  </r>
  <r>
    <x v="270"/>
    <x v="0"/>
    <x v="1"/>
    <x v="5"/>
    <x v="18"/>
    <n v="61168.84"/>
  </r>
  <r>
    <x v="270"/>
    <x v="0"/>
    <x v="1"/>
    <x v="6"/>
    <x v="27"/>
    <n v="4584.62"/>
  </r>
  <r>
    <x v="270"/>
    <x v="0"/>
    <x v="1"/>
    <x v="6"/>
    <x v="35"/>
    <n v="160.88999999999999"/>
  </r>
  <r>
    <x v="270"/>
    <x v="0"/>
    <x v="1"/>
    <x v="6"/>
    <x v="67"/>
    <n v="3750"/>
  </r>
  <r>
    <x v="270"/>
    <x v="0"/>
    <x v="1"/>
    <x v="6"/>
    <x v="43"/>
    <n v="14558.85"/>
  </r>
  <r>
    <x v="270"/>
    <x v="0"/>
    <x v="1"/>
    <x v="7"/>
    <x v="43"/>
    <n v="10887.14"/>
  </r>
  <r>
    <x v="271"/>
    <x v="0"/>
    <x v="0"/>
    <x v="1"/>
    <x v="0"/>
    <n v="-72510.539999999994"/>
  </r>
  <r>
    <x v="271"/>
    <x v="0"/>
    <x v="0"/>
    <x v="2"/>
    <x v="1"/>
    <n v="1406699.9"/>
  </r>
  <r>
    <x v="271"/>
    <x v="0"/>
    <x v="0"/>
    <x v="2"/>
    <x v="2"/>
    <n v="24165.42"/>
  </r>
  <r>
    <x v="271"/>
    <x v="0"/>
    <x v="0"/>
    <x v="2"/>
    <x v="3"/>
    <n v="15217"/>
  </r>
  <r>
    <x v="271"/>
    <x v="0"/>
    <x v="0"/>
    <x v="2"/>
    <x v="4"/>
    <n v="47974.69"/>
  </r>
  <r>
    <x v="271"/>
    <x v="0"/>
    <x v="0"/>
    <x v="2"/>
    <x v="5"/>
    <n v="19367.59"/>
  </r>
  <r>
    <x v="271"/>
    <x v="0"/>
    <x v="0"/>
    <x v="2"/>
    <x v="54"/>
    <n v="5505"/>
  </r>
  <r>
    <x v="271"/>
    <x v="0"/>
    <x v="0"/>
    <x v="3"/>
    <x v="1"/>
    <n v="530667.74"/>
  </r>
  <r>
    <x v="271"/>
    <x v="0"/>
    <x v="0"/>
    <x v="3"/>
    <x v="2"/>
    <n v="32478.33"/>
  </r>
  <r>
    <x v="271"/>
    <x v="0"/>
    <x v="0"/>
    <x v="3"/>
    <x v="3"/>
    <n v="5983.85"/>
  </r>
  <r>
    <x v="271"/>
    <x v="0"/>
    <x v="0"/>
    <x v="3"/>
    <x v="4"/>
    <n v="7058"/>
  </r>
  <r>
    <x v="271"/>
    <x v="0"/>
    <x v="0"/>
    <x v="3"/>
    <x v="5"/>
    <n v="3407.68"/>
  </r>
  <r>
    <x v="271"/>
    <x v="0"/>
    <x v="0"/>
    <x v="4"/>
    <x v="7"/>
    <n v="114003.49"/>
  </r>
  <r>
    <x v="271"/>
    <x v="0"/>
    <x v="0"/>
    <x v="4"/>
    <x v="8"/>
    <n v="43594.07"/>
  </r>
  <r>
    <x v="271"/>
    <x v="0"/>
    <x v="0"/>
    <x v="4"/>
    <x v="9"/>
    <n v="228035.54"/>
  </r>
  <r>
    <x v="271"/>
    <x v="0"/>
    <x v="0"/>
    <x v="4"/>
    <x v="10"/>
    <n v="71172.05"/>
  </r>
  <r>
    <x v="271"/>
    <x v="0"/>
    <x v="0"/>
    <x v="4"/>
    <x v="69"/>
    <n v="2747.09"/>
  </r>
  <r>
    <x v="271"/>
    <x v="0"/>
    <x v="0"/>
    <x v="4"/>
    <x v="11"/>
    <n v="2228.96"/>
  </r>
  <r>
    <x v="271"/>
    <x v="0"/>
    <x v="0"/>
    <x v="4"/>
    <x v="12"/>
    <n v="1055.76"/>
  </r>
  <r>
    <x v="271"/>
    <x v="0"/>
    <x v="0"/>
    <x v="4"/>
    <x v="13"/>
    <n v="8221.15"/>
  </r>
  <r>
    <x v="271"/>
    <x v="0"/>
    <x v="0"/>
    <x v="4"/>
    <x v="14"/>
    <n v="17240.43"/>
  </r>
  <r>
    <x v="271"/>
    <x v="0"/>
    <x v="0"/>
    <x v="4"/>
    <x v="15"/>
    <n v="207851.49"/>
  </r>
  <r>
    <x v="271"/>
    <x v="0"/>
    <x v="0"/>
    <x v="4"/>
    <x v="16"/>
    <n v="154522.6"/>
  </r>
  <r>
    <x v="271"/>
    <x v="0"/>
    <x v="0"/>
    <x v="4"/>
    <x v="17"/>
    <n v="0.11"/>
  </r>
  <r>
    <x v="271"/>
    <x v="0"/>
    <x v="0"/>
    <x v="5"/>
    <x v="18"/>
    <n v="109880.78"/>
  </r>
  <r>
    <x v="271"/>
    <x v="0"/>
    <x v="0"/>
    <x v="5"/>
    <x v="19"/>
    <n v="10685.92"/>
  </r>
  <r>
    <x v="271"/>
    <x v="0"/>
    <x v="0"/>
    <x v="5"/>
    <x v="20"/>
    <n v="109320.74"/>
  </r>
  <r>
    <x v="271"/>
    <x v="0"/>
    <x v="0"/>
    <x v="5"/>
    <x v="21"/>
    <n v="5891.89"/>
  </r>
  <r>
    <x v="271"/>
    <x v="0"/>
    <x v="0"/>
    <x v="5"/>
    <x v="22"/>
    <n v="45663.28"/>
  </r>
  <r>
    <x v="271"/>
    <x v="0"/>
    <x v="0"/>
    <x v="6"/>
    <x v="23"/>
    <n v="1646.91"/>
  </r>
  <r>
    <x v="271"/>
    <x v="0"/>
    <x v="0"/>
    <x v="6"/>
    <x v="24"/>
    <n v="2387.9699999999998"/>
  </r>
  <r>
    <x v="271"/>
    <x v="0"/>
    <x v="0"/>
    <x v="6"/>
    <x v="25"/>
    <n v="1200"/>
  </r>
  <r>
    <x v="271"/>
    <x v="0"/>
    <x v="0"/>
    <x v="6"/>
    <x v="26"/>
    <n v="17109.52"/>
  </r>
  <r>
    <x v="271"/>
    <x v="0"/>
    <x v="0"/>
    <x v="6"/>
    <x v="27"/>
    <n v="99512.85"/>
  </r>
  <r>
    <x v="271"/>
    <x v="0"/>
    <x v="0"/>
    <x v="6"/>
    <x v="28"/>
    <n v="3247.43"/>
  </r>
  <r>
    <x v="271"/>
    <x v="0"/>
    <x v="0"/>
    <x v="6"/>
    <x v="29"/>
    <n v="18774.599999999999"/>
  </r>
  <r>
    <x v="271"/>
    <x v="0"/>
    <x v="0"/>
    <x v="6"/>
    <x v="50"/>
    <n v="3080"/>
  </r>
  <r>
    <x v="271"/>
    <x v="0"/>
    <x v="0"/>
    <x v="6"/>
    <x v="30"/>
    <n v="100"/>
  </r>
  <r>
    <x v="271"/>
    <x v="0"/>
    <x v="0"/>
    <x v="6"/>
    <x v="33"/>
    <n v="21148.44"/>
  </r>
  <r>
    <x v="271"/>
    <x v="0"/>
    <x v="0"/>
    <x v="6"/>
    <x v="34"/>
    <n v="16982.439999999999"/>
  </r>
  <r>
    <x v="271"/>
    <x v="0"/>
    <x v="0"/>
    <x v="6"/>
    <x v="35"/>
    <n v="20231.12"/>
  </r>
  <r>
    <x v="271"/>
    <x v="0"/>
    <x v="0"/>
    <x v="6"/>
    <x v="36"/>
    <n v="80438.820000000007"/>
  </r>
  <r>
    <x v="271"/>
    <x v="0"/>
    <x v="0"/>
    <x v="6"/>
    <x v="59"/>
    <n v="8777.15"/>
  </r>
  <r>
    <x v="271"/>
    <x v="0"/>
    <x v="0"/>
    <x v="6"/>
    <x v="51"/>
    <n v="782.72"/>
  </r>
  <r>
    <x v="271"/>
    <x v="0"/>
    <x v="0"/>
    <x v="6"/>
    <x v="52"/>
    <n v="208.07"/>
  </r>
  <r>
    <x v="271"/>
    <x v="0"/>
    <x v="0"/>
    <x v="6"/>
    <x v="37"/>
    <n v="98673.600000000006"/>
  </r>
  <r>
    <x v="271"/>
    <x v="0"/>
    <x v="0"/>
    <x v="6"/>
    <x v="38"/>
    <n v="22308.560000000001"/>
  </r>
  <r>
    <x v="271"/>
    <x v="0"/>
    <x v="0"/>
    <x v="6"/>
    <x v="39"/>
    <n v="3262.01"/>
  </r>
  <r>
    <x v="271"/>
    <x v="0"/>
    <x v="0"/>
    <x v="6"/>
    <x v="40"/>
    <n v="181.63"/>
  </r>
  <r>
    <x v="271"/>
    <x v="0"/>
    <x v="0"/>
    <x v="6"/>
    <x v="41"/>
    <n v="86083.48"/>
  </r>
  <r>
    <x v="271"/>
    <x v="0"/>
    <x v="0"/>
    <x v="6"/>
    <x v="42"/>
    <n v="7493"/>
  </r>
  <r>
    <x v="271"/>
    <x v="0"/>
    <x v="0"/>
    <x v="6"/>
    <x v="43"/>
    <n v="300"/>
  </r>
  <r>
    <x v="271"/>
    <x v="0"/>
    <x v="0"/>
    <x v="6"/>
    <x v="44"/>
    <n v="25297.81"/>
  </r>
  <r>
    <x v="271"/>
    <x v="0"/>
    <x v="0"/>
    <x v="6"/>
    <x v="45"/>
    <n v="58430.559999999998"/>
  </r>
  <r>
    <x v="271"/>
    <x v="0"/>
    <x v="0"/>
    <x v="6"/>
    <x v="70"/>
    <n v="10419.26"/>
  </r>
  <r>
    <x v="271"/>
    <x v="0"/>
    <x v="0"/>
    <x v="6"/>
    <x v="71"/>
    <n v="17745.87"/>
  </r>
  <r>
    <x v="271"/>
    <x v="0"/>
    <x v="0"/>
    <x v="6"/>
    <x v="46"/>
    <n v="4334.17"/>
  </r>
  <r>
    <x v="271"/>
    <x v="0"/>
    <x v="0"/>
    <x v="7"/>
    <x v="43"/>
    <n v="3972.05"/>
  </r>
  <r>
    <x v="271"/>
    <x v="0"/>
    <x v="0"/>
    <x v="8"/>
    <x v="62"/>
    <n v="11793.8"/>
  </r>
  <r>
    <x v="271"/>
    <x v="0"/>
    <x v="0"/>
    <x v="8"/>
    <x v="64"/>
    <n v="25605.7"/>
  </r>
  <r>
    <x v="271"/>
    <x v="0"/>
    <x v="0"/>
    <x v="8"/>
    <x v="48"/>
    <n v="3221.14"/>
  </r>
  <r>
    <x v="271"/>
    <x v="0"/>
    <x v="1"/>
    <x v="0"/>
    <x v="0"/>
    <n v="72510.539999999994"/>
  </r>
  <r>
    <x v="271"/>
    <x v="0"/>
    <x v="1"/>
    <x v="2"/>
    <x v="1"/>
    <n v="27100"/>
  </r>
  <r>
    <x v="271"/>
    <x v="0"/>
    <x v="1"/>
    <x v="2"/>
    <x v="3"/>
    <n v="7082"/>
  </r>
  <r>
    <x v="271"/>
    <x v="0"/>
    <x v="1"/>
    <x v="2"/>
    <x v="4"/>
    <n v="19552.34"/>
  </r>
  <r>
    <x v="271"/>
    <x v="0"/>
    <x v="1"/>
    <x v="3"/>
    <x v="1"/>
    <n v="174072.61"/>
  </r>
  <r>
    <x v="271"/>
    <x v="0"/>
    <x v="1"/>
    <x v="3"/>
    <x v="2"/>
    <n v="2170.4"/>
  </r>
  <r>
    <x v="271"/>
    <x v="0"/>
    <x v="1"/>
    <x v="3"/>
    <x v="3"/>
    <n v="474.29"/>
  </r>
  <r>
    <x v="271"/>
    <x v="0"/>
    <x v="1"/>
    <x v="3"/>
    <x v="4"/>
    <n v="27364"/>
  </r>
  <r>
    <x v="271"/>
    <x v="0"/>
    <x v="1"/>
    <x v="4"/>
    <x v="7"/>
    <n v="3983.73"/>
  </r>
  <r>
    <x v="271"/>
    <x v="0"/>
    <x v="1"/>
    <x v="4"/>
    <x v="8"/>
    <n v="14638.4"/>
  </r>
  <r>
    <x v="271"/>
    <x v="0"/>
    <x v="1"/>
    <x v="4"/>
    <x v="9"/>
    <n v="8119.15"/>
  </r>
  <r>
    <x v="271"/>
    <x v="0"/>
    <x v="1"/>
    <x v="4"/>
    <x v="10"/>
    <n v="26216.15"/>
  </r>
  <r>
    <x v="271"/>
    <x v="0"/>
    <x v="1"/>
    <x v="4"/>
    <x v="11"/>
    <n v="78.489999999999995"/>
  </r>
  <r>
    <x v="271"/>
    <x v="0"/>
    <x v="1"/>
    <x v="4"/>
    <x v="12"/>
    <n v="93.67"/>
  </r>
  <r>
    <x v="271"/>
    <x v="0"/>
    <x v="1"/>
    <x v="4"/>
    <x v="13"/>
    <n v="111.46"/>
  </r>
  <r>
    <x v="271"/>
    <x v="0"/>
    <x v="1"/>
    <x v="4"/>
    <x v="14"/>
    <n v="4019.28"/>
  </r>
  <r>
    <x v="271"/>
    <x v="0"/>
    <x v="1"/>
    <x v="4"/>
    <x v="15"/>
    <n v="2621.85"/>
  </r>
  <r>
    <x v="271"/>
    <x v="0"/>
    <x v="1"/>
    <x v="4"/>
    <x v="16"/>
    <n v="52361.87"/>
  </r>
  <r>
    <x v="271"/>
    <x v="0"/>
    <x v="1"/>
    <x v="5"/>
    <x v="18"/>
    <n v="7666.84"/>
  </r>
  <r>
    <x v="271"/>
    <x v="0"/>
    <x v="1"/>
    <x v="5"/>
    <x v="20"/>
    <n v="3784.65"/>
  </r>
  <r>
    <x v="271"/>
    <x v="0"/>
    <x v="1"/>
    <x v="6"/>
    <x v="26"/>
    <n v="345"/>
  </r>
  <r>
    <x v="271"/>
    <x v="0"/>
    <x v="1"/>
    <x v="6"/>
    <x v="27"/>
    <n v="121520.35"/>
  </r>
  <r>
    <x v="271"/>
    <x v="0"/>
    <x v="1"/>
    <x v="6"/>
    <x v="44"/>
    <n v="2865.01"/>
  </r>
  <r>
    <x v="271"/>
    <x v="0"/>
    <x v="1"/>
    <x v="6"/>
    <x v="45"/>
    <n v="24999"/>
  </r>
  <r>
    <x v="271"/>
    <x v="0"/>
    <x v="1"/>
    <x v="6"/>
    <x v="46"/>
    <n v="1234.6500000000001"/>
  </r>
  <r>
    <x v="271"/>
    <x v="0"/>
    <x v="1"/>
    <x v="8"/>
    <x v="64"/>
    <n v="7655.52"/>
  </r>
  <r>
    <x v="272"/>
    <x v="0"/>
    <x v="0"/>
    <x v="2"/>
    <x v="1"/>
    <n v="1546835.46"/>
  </r>
  <r>
    <x v="272"/>
    <x v="0"/>
    <x v="0"/>
    <x v="2"/>
    <x v="2"/>
    <n v="28272.12"/>
  </r>
  <r>
    <x v="272"/>
    <x v="0"/>
    <x v="0"/>
    <x v="2"/>
    <x v="3"/>
    <n v="3929.84"/>
  </r>
  <r>
    <x v="272"/>
    <x v="0"/>
    <x v="0"/>
    <x v="2"/>
    <x v="4"/>
    <n v="77714.59"/>
  </r>
  <r>
    <x v="272"/>
    <x v="0"/>
    <x v="0"/>
    <x v="2"/>
    <x v="5"/>
    <n v="4654.82"/>
  </r>
  <r>
    <x v="272"/>
    <x v="0"/>
    <x v="0"/>
    <x v="2"/>
    <x v="54"/>
    <n v="31515"/>
  </r>
  <r>
    <x v="272"/>
    <x v="0"/>
    <x v="0"/>
    <x v="3"/>
    <x v="1"/>
    <n v="646973.38"/>
  </r>
  <r>
    <x v="272"/>
    <x v="0"/>
    <x v="0"/>
    <x v="3"/>
    <x v="2"/>
    <n v="8984.6"/>
  </r>
  <r>
    <x v="272"/>
    <x v="0"/>
    <x v="0"/>
    <x v="3"/>
    <x v="3"/>
    <n v="19309.990000000002"/>
  </r>
  <r>
    <x v="272"/>
    <x v="0"/>
    <x v="0"/>
    <x v="3"/>
    <x v="4"/>
    <n v="8966.99"/>
  </r>
  <r>
    <x v="272"/>
    <x v="0"/>
    <x v="0"/>
    <x v="4"/>
    <x v="7"/>
    <n v="127150.19"/>
  </r>
  <r>
    <x v="272"/>
    <x v="0"/>
    <x v="0"/>
    <x v="4"/>
    <x v="8"/>
    <n v="51246.720000000001"/>
  </r>
  <r>
    <x v="272"/>
    <x v="0"/>
    <x v="0"/>
    <x v="4"/>
    <x v="9"/>
    <n v="252518.2"/>
  </r>
  <r>
    <x v="272"/>
    <x v="0"/>
    <x v="0"/>
    <x v="4"/>
    <x v="10"/>
    <n v="88166.63"/>
  </r>
  <r>
    <x v="272"/>
    <x v="0"/>
    <x v="0"/>
    <x v="4"/>
    <x v="11"/>
    <n v="2462.25"/>
  </r>
  <r>
    <x v="272"/>
    <x v="0"/>
    <x v="0"/>
    <x v="4"/>
    <x v="12"/>
    <n v="1000.28"/>
  </r>
  <r>
    <x v="272"/>
    <x v="0"/>
    <x v="0"/>
    <x v="4"/>
    <x v="13"/>
    <n v="11301.89"/>
  </r>
  <r>
    <x v="272"/>
    <x v="0"/>
    <x v="0"/>
    <x v="4"/>
    <x v="14"/>
    <n v="28348.57"/>
  </r>
  <r>
    <x v="272"/>
    <x v="0"/>
    <x v="0"/>
    <x v="4"/>
    <x v="15"/>
    <n v="234857.52"/>
  </r>
  <r>
    <x v="272"/>
    <x v="0"/>
    <x v="0"/>
    <x v="4"/>
    <x v="16"/>
    <n v="233619.4"/>
  </r>
  <r>
    <x v="272"/>
    <x v="0"/>
    <x v="0"/>
    <x v="5"/>
    <x v="18"/>
    <n v="110001.79"/>
  </r>
  <r>
    <x v="272"/>
    <x v="0"/>
    <x v="0"/>
    <x v="5"/>
    <x v="19"/>
    <n v="41781.339999999997"/>
  </r>
  <r>
    <x v="272"/>
    <x v="0"/>
    <x v="0"/>
    <x v="5"/>
    <x v="20"/>
    <n v="110214.12"/>
  </r>
  <r>
    <x v="272"/>
    <x v="0"/>
    <x v="0"/>
    <x v="5"/>
    <x v="21"/>
    <n v="4711.5600000000004"/>
  </r>
  <r>
    <x v="272"/>
    <x v="0"/>
    <x v="0"/>
    <x v="5"/>
    <x v="22"/>
    <n v="71250.350000000006"/>
  </r>
  <r>
    <x v="272"/>
    <x v="0"/>
    <x v="0"/>
    <x v="6"/>
    <x v="23"/>
    <n v="546.89"/>
  </r>
  <r>
    <x v="272"/>
    <x v="0"/>
    <x v="0"/>
    <x v="6"/>
    <x v="24"/>
    <n v="1048.9100000000001"/>
  </r>
  <r>
    <x v="272"/>
    <x v="0"/>
    <x v="0"/>
    <x v="6"/>
    <x v="25"/>
    <n v="44140.82"/>
  </r>
  <r>
    <x v="272"/>
    <x v="0"/>
    <x v="0"/>
    <x v="6"/>
    <x v="26"/>
    <n v="15083"/>
  </r>
  <r>
    <x v="272"/>
    <x v="0"/>
    <x v="0"/>
    <x v="6"/>
    <x v="27"/>
    <n v="27063.63"/>
  </r>
  <r>
    <x v="272"/>
    <x v="0"/>
    <x v="0"/>
    <x v="6"/>
    <x v="28"/>
    <n v="6146"/>
  </r>
  <r>
    <x v="272"/>
    <x v="0"/>
    <x v="0"/>
    <x v="6"/>
    <x v="50"/>
    <n v="622.82000000000005"/>
  </r>
  <r>
    <x v="272"/>
    <x v="0"/>
    <x v="0"/>
    <x v="6"/>
    <x v="30"/>
    <n v="10105.57"/>
  </r>
  <r>
    <x v="272"/>
    <x v="0"/>
    <x v="0"/>
    <x v="6"/>
    <x v="31"/>
    <n v="13091.84"/>
  </r>
  <r>
    <x v="272"/>
    <x v="0"/>
    <x v="0"/>
    <x v="6"/>
    <x v="32"/>
    <n v="643.20000000000005"/>
  </r>
  <r>
    <x v="272"/>
    <x v="0"/>
    <x v="0"/>
    <x v="6"/>
    <x v="33"/>
    <n v="3162.16"/>
  </r>
  <r>
    <x v="272"/>
    <x v="0"/>
    <x v="0"/>
    <x v="6"/>
    <x v="34"/>
    <n v="64015.72"/>
  </r>
  <r>
    <x v="272"/>
    <x v="0"/>
    <x v="0"/>
    <x v="6"/>
    <x v="35"/>
    <n v="66537.5"/>
  </r>
  <r>
    <x v="272"/>
    <x v="0"/>
    <x v="0"/>
    <x v="6"/>
    <x v="36"/>
    <n v="34940.379999999997"/>
  </r>
  <r>
    <x v="272"/>
    <x v="0"/>
    <x v="0"/>
    <x v="6"/>
    <x v="59"/>
    <n v="270.08999999999997"/>
  </r>
  <r>
    <x v="272"/>
    <x v="0"/>
    <x v="0"/>
    <x v="6"/>
    <x v="66"/>
    <n v="1850.24"/>
  </r>
  <r>
    <x v="272"/>
    <x v="0"/>
    <x v="0"/>
    <x v="6"/>
    <x v="37"/>
    <n v="56344.58"/>
  </r>
  <r>
    <x v="272"/>
    <x v="0"/>
    <x v="0"/>
    <x v="6"/>
    <x v="38"/>
    <n v="17969.05"/>
  </r>
  <r>
    <x v="272"/>
    <x v="0"/>
    <x v="0"/>
    <x v="6"/>
    <x v="39"/>
    <n v="4638.7299999999996"/>
  </r>
  <r>
    <x v="272"/>
    <x v="0"/>
    <x v="0"/>
    <x v="6"/>
    <x v="40"/>
    <n v="2315.9699999999998"/>
  </r>
  <r>
    <x v="272"/>
    <x v="0"/>
    <x v="0"/>
    <x v="6"/>
    <x v="41"/>
    <n v="33715.17"/>
  </r>
  <r>
    <x v="272"/>
    <x v="0"/>
    <x v="0"/>
    <x v="6"/>
    <x v="43"/>
    <n v="5496.2"/>
  </r>
  <r>
    <x v="272"/>
    <x v="0"/>
    <x v="0"/>
    <x v="6"/>
    <x v="44"/>
    <n v="122910.46"/>
  </r>
  <r>
    <x v="272"/>
    <x v="0"/>
    <x v="0"/>
    <x v="6"/>
    <x v="45"/>
    <n v="89564.160000000003"/>
  </r>
  <r>
    <x v="272"/>
    <x v="0"/>
    <x v="0"/>
    <x v="6"/>
    <x v="70"/>
    <n v="301.99"/>
  </r>
  <r>
    <x v="272"/>
    <x v="0"/>
    <x v="0"/>
    <x v="6"/>
    <x v="71"/>
    <n v="2722.28"/>
  </r>
  <r>
    <x v="272"/>
    <x v="0"/>
    <x v="0"/>
    <x v="6"/>
    <x v="75"/>
    <n v="1310.24"/>
  </r>
  <r>
    <x v="272"/>
    <x v="0"/>
    <x v="0"/>
    <x v="6"/>
    <x v="46"/>
    <n v="9380.93"/>
  </r>
  <r>
    <x v="272"/>
    <x v="0"/>
    <x v="0"/>
    <x v="7"/>
    <x v="43"/>
    <n v="5556.86"/>
  </r>
  <r>
    <x v="272"/>
    <x v="0"/>
    <x v="1"/>
    <x v="3"/>
    <x v="4"/>
    <n v="3847.86"/>
  </r>
  <r>
    <x v="272"/>
    <x v="0"/>
    <x v="1"/>
    <x v="4"/>
    <x v="8"/>
    <n v="285.11"/>
  </r>
  <r>
    <x v="272"/>
    <x v="0"/>
    <x v="1"/>
    <x v="4"/>
    <x v="10"/>
    <n v="512.36"/>
  </r>
  <r>
    <x v="272"/>
    <x v="0"/>
    <x v="1"/>
    <x v="4"/>
    <x v="12"/>
    <n v="5.66"/>
  </r>
  <r>
    <x v="272"/>
    <x v="0"/>
    <x v="1"/>
    <x v="4"/>
    <x v="14"/>
    <n v="125.63"/>
  </r>
  <r>
    <x v="272"/>
    <x v="0"/>
    <x v="1"/>
    <x v="4"/>
    <x v="16"/>
    <n v="1251.58"/>
  </r>
  <r>
    <x v="272"/>
    <x v="0"/>
    <x v="1"/>
    <x v="5"/>
    <x v="18"/>
    <n v="19979.669999999998"/>
  </r>
  <r>
    <x v="272"/>
    <x v="0"/>
    <x v="1"/>
    <x v="5"/>
    <x v="21"/>
    <n v="2761.94"/>
  </r>
  <r>
    <x v="272"/>
    <x v="0"/>
    <x v="1"/>
    <x v="5"/>
    <x v="22"/>
    <n v="23547.68"/>
  </r>
  <r>
    <x v="272"/>
    <x v="0"/>
    <x v="1"/>
    <x v="6"/>
    <x v="27"/>
    <n v="2871.98"/>
  </r>
  <r>
    <x v="272"/>
    <x v="0"/>
    <x v="1"/>
    <x v="6"/>
    <x v="46"/>
    <n v="3826.8"/>
  </r>
  <r>
    <x v="273"/>
    <x v="0"/>
    <x v="0"/>
    <x v="2"/>
    <x v="1"/>
    <n v="643820.32999999996"/>
  </r>
  <r>
    <x v="273"/>
    <x v="0"/>
    <x v="0"/>
    <x v="3"/>
    <x v="1"/>
    <n v="162231.54"/>
  </r>
  <r>
    <x v="273"/>
    <x v="0"/>
    <x v="0"/>
    <x v="4"/>
    <x v="7"/>
    <n v="48193.97"/>
  </r>
  <r>
    <x v="273"/>
    <x v="0"/>
    <x v="0"/>
    <x v="4"/>
    <x v="8"/>
    <n v="12097.38"/>
  </r>
  <r>
    <x v="273"/>
    <x v="0"/>
    <x v="0"/>
    <x v="4"/>
    <x v="9"/>
    <n v="94763.39"/>
  </r>
  <r>
    <x v="273"/>
    <x v="0"/>
    <x v="0"/>
    <x v="4"/>
    <x v="10"/>
    <n v="21291.5"/>
  </r>
  <r>
    <x v="273"/>
    <x v="0"/>
    <x v="0"/>
    <x v="4"/>
    <x v="11"/>
    <n v="2442.35"/>
  </r>
  <r>
    <x v="273"/>
    <x v="0"/>
    <x v="0"/>
    <x v="4"/>
    <x v="12"/>
    <n v="999.27"/>
  </r>
  <r>
    <x v="273"/>
    <x v="0"/>
    <x v="0"/>
    <x v="4"/>
    <x v="13"/>
    <n v="2835.85"/>
  </r>
  <r>
    <x v="273"/>
    <x v="0"/>
    <x v="0"/>
    <x v="4"/>
    <x v="14"/>
    <n v="2634.8"/>
  </r>
  <r>
    <x v="273"/>
    <x v="0"/>
    <x v="0"/>
    <x v="4"/>
    <x v="15"/>
    <n v="89216.7"/>
  </r>
  <r>
    <x v="273"/>
    <x v="0"/>
    <x v="0"/>
    <x v="4"/>
    <x v="16"/>
    <n v="41484.44"/>
  </r>
  <r>
    <x v="273"/>
    <x v="0"/>
    <x v="0"/>
    <x v="5"/>
    <x v="18"/>
    <n v="32952.33"/>
  </r>
  <r>
    <x v="273"/>
    <x v="0"/>
    <x v="0"/>
    <x v="5"/>
    <x v="20"/>
    <n v="40501.199999999997"/>
  </r>
  <r>
    <x v="273"/>
    <x v="0"/>
    <x v="0"/>
    <x v="5"/>
    <x v="21"/>
    <n v="622.75"/>
  </r>
  <r>
    <x v="273"/>
    <x v="0"/>
    <x v="0"/>
    <x v="5"/>
    <x v="22"/>
    <n v="28523.82"/>
  </r>
  <r>
    <x v="273"/>
    <x v="0"/>
    <x v="0"/>
    <x v="6"/>
    <x v="23"/>
    <n v="196356.71"/>
  </r>
  <r>
    <x v="273"/>
    <x v="0"/>
    <x v="0"/>
    <x v="6"/>
    <x v="26"/>
    <n v="14286.06"/>
  </r>
  <r>
    <x v="273"/>
    <x v="0"/>
    <x v="0"/>
    <x v="6"/>
    <x v="27"/>
    <n v="37641.1"/>
  </r>
  <r>
    <x v="273"/>
    <x v="0"/>
    <x v="0"/>
    <x v="6"/>
    <x v="29"/>
    <n v="28501.05"/>
  </r>
  <r>
    <x v="273"/>
    <x v="0"/>
    <x v="0"/>
    <x v="6"/>
    <x v="33"/>
    <n v="9962.4699999999993"/>
  </r>
  <r>
    <x v="273"/>
    <x v="0"/>
    <x v="0"/>
    <x v="6"/>
    <x v="34"/>
    <n v="1832.65"/>
  </r>
  <r>
    <x v="273"/>
    <x v="0"/>
    <x v="0"/>
    <x v="6"/>
    <x v="35"/>
    <n v="12380.8"/>
  </r>
  <r>
    <x v="273"/>
    <x v="0"/>
    <x v="0"/>
    <x v="6"/>
    <x v="36"/>
    <n v="412.92"/>
  </r>
  <r>
    <x v="273"/>
    <x v="0"/>
    <x v="0"/>
    <x v="6"/>
    <x v="58"/>
    <n v="131720.48000000001"/>
  </r>
  <r>
    <x v="273"/>
    <x v="0"/>
    <x v="0"/>
    <x v="6"/>
    <x v="67"/>
    <n v="3380"/>
  </r>
  <r>
    <x v="273"/>
    <x v="0"/>
    <x v="0"/>
    <x v="6"/>
    <x v="37"/>
    <n v="12419.73"/>
  </r>
  <r>
    <x v="273"/>
    <x v="0"/>
    <x v="0"/>
    <x v="6"/>
    <x v="38"/>
    <n v="17590.87"/>
  </r>
  <r>
    <x v="273"/>
    <x v="0"/>
    <x v="0"/>
    <x v="6"/>
    <x v="39"/>
    <n v="937.33"/>
  </r>
  <r>
    <x v="273"/>
    <x v="0"/>
    <x v="0"/>
    <x v="6"/>
    <x v="40"/>
    <n v="6652.33"/>
  </r>
  <r>
    <x v="273"/>
    <x v="0"/>
    <x v="0"/>
    <x v="6"/>
    <x v="43"/>
    <n v="1527"/>
  </r>
  <r>
    <x v="273"/>
    <x v="0"/>
    <x v="0"/>
    <x v="6"/>
    <x v="44"/>
    <n v="63116.43"/>
  </r>
  <r>
    <x v="273"/>
    <x v="0"/>
    <x v="0"/>
    <x v="6"/>
    <x v="60"/>
    <n v="7466.92"/>
  </r>
  <r>
    <x v="273"/>
    <x v="0"/>
    <x v="0"/>
    <x v="6"/>
    <x v="45"/>
    <n v="16880.060000000001"/>
  </r>
  <r>
    <x v="273"/>
    <x v="0"/>
    <x v="0"/>
    <x v="6"/>
    <x v="46"/>
    <n v="2582.52"/>
  </r>
  <r>
    <x v="273"/>
    <x v="0"/>
    <x v="0"/>
    <x v="6"/>
    <x v="79"/>
    <n v="1661.2"/>
  </r>
  <r>
    <x v="273"/>
    <x v="0"/>
    <x v="0"/>
    <x v="7"/>
    <x v="43"/>
    <n v="17414.95"/>
  </r>
  <r>
    <x v="273"/>
    <x v="0"/>
    <x v="1"/>
    <x v="3"/>
    <x v="1"/>
    <n v="29999.97"/>
  </r>
  <r>
    <x v="273"/>
    <x v="0"/>
    <x v="1"/>
    <x v="4"/>
    <x v="8"/>
    <n v="2295"/>
  </r>
  <r>
    <x v="273"/>
    <x v="0"/>
    <x v="1"/>
    <x v="4"/>
    <x v="10"/>
    <n v="3957"/>
  </r>
  <r>
    <x v="273"/>
    <x v="0"/>
    <x v="1"/>
    <x v="4"/>
    <x v="12"/>
    <n v="169.95"/>
  </r>
  <r>
    <x v="273"/>
    <x v="0"/>
    <x v="1"/>
    <x v="4"/>
    <x v="14"/>
    <n v="119.02"/>
  </r>
  <r>
    <x v="273"/>
    <x v="0"/>
    <x v="1"/>
    <x v="6"/>
    <x v="23"/>
    <n v="140"/>
  </r>
  <r>
    <x v="273"/>
    <x v="0"/>
    <x v="1"/>
    <x v="6"/>
    <x v="39"/>
    <n v="154.25"/>
  </r>
  <r>
    <x v="274"/>
    <x v="0"/>
    <x v="0"/>
    <x v="0"/>
    <x v="0"/>
    <n v="293441.73"/>
  </r>
  <r>
    <x v="274"/>
    <x v="0"/>
    <x v="0"/>
    <x v="1"/>
    <x v="0"/>
    <n v="-2360963.6800000002"/>
  </r>
  <r>
    <x v="274"/>
    <x v="0"/>
    <x v="0"/>
    <x v="2"/>
    <x v="1"/>
    <n v="58555536.25"/>
  </r>
  <r>
    <x v="274"/>
    <x v="0"/>
    <x v="0"/>
    <x v="2"/>
    <x v="2"/>
    <n v="946702.15"/>
  </r>
  <r>
    <x v="274"/>
    <x v="0"/>
    <x v="0"/>
    <x v="2"/>
    <x v="3"/>
    <n v="470412.22"/>
  </r>
  <r>
    <x v="274"/>
    <x v="0"/>
    <x v="0"/>
    <x v="2"/>
    <x v="4"/>
    <n v="3700647.92"/>
  </r>
  <r>
    <x v="274"/>
    <x v="0"/>
    <x v="0"/>
    <x v="2"/>
    <x v="5"/>
    <n v="483735.72"/>
  </r>
  <r>
    <x v="274"/>
    <x v="0"/>
    <x v="0"/>
    <x v="2"/>
    <x v="54"/>
    <n v="966125"/>
  </r>
  <r>
    <x v="274"/>
    <x v="0"/>
    <x v="0"/>
    <x v="3"/>
    <x v="1"/>
    <n v="23338250.93"/>
  </r>
  <r>
    <x v="274"/>
    <x v="0"/>
    <x v="0"/>
    <x v="3"/>
    <x v="2"/>
    <n v="1367828.6"/>
  </r>
  <r>
    <x v="274"/>
    <x v="0"/>
    <x v="0"/>
    <x v="3"/>
    <x v="3"/>
    <n v="572741.47"/>
  </r>
  <r>
    <x v="274"/>
    <x v="0"/>
    <x v="0"/>
    <x v="3"/>
    <x v="5"/>
    <n v="144350.94"/>
  </r>
  <r>
    <x v="274"/>
    <x v="0"/>
    <x v="0"/>
    <x v="4"/>
    <x v="7"/>
    <n v="5819666.9400000004"/>
  </r>
  <r>
    <x v="274"/>
    <x v="0"/>
    <x v="0"/>
    <x v="4"/>
    <x v="8"/>
    <n v="1909378.46"/>
  </r>
  <r>
    <x v="274"/>
    <x v="0"/>
    <x v="0"/>
    <x v="4"/>
    <x v="9"/>
    <n v="11787588.220000001"/>
  </r>
  <r>
    <x v="274"/>
    <x v="0"/>
    <x v="0"/>
    <x v="4"/>
    <x v="10"/>
    <n v="3144024.97"/>
  </r>
  <r>
    <x v="274"/>
    <x v="0"/>
    <x v="0"/>
    <x v="4"/>
    <x v="11"/>
    <n v="39022.99"/>
  </r>
  <r>
    <x v="274"/>
    <x v="0"/>
    <x v="0"/>
    <x v="4"/>
    <x v="12"/>
    <n v="12919.2"/>
  </r>
  <r>
    <x v="274"/>
    <x v="0"/>
    <x v="0"/>
    <x v="4"/>
    <x v="13"/>
    <n v="271660.65000000002"/>
  </r>
  <r>
    <x v="274"/>
    <x v="0"/>
    <x v="0"/>
    <x v="4"/>
    <x v="14"/>
    <n v="377845.39"/>
  </r>
  <r>
    <x v="274"/>
    <x v="0"/>
    <x v="0"/>
    <x v="4"/>
    <x v="15"/>
    <n v="9574218.1300000008"/>
  </r>
  <r>
    <x v="274"/>
    <x v="0"/>
    <x v="0"/>
    <x v="4"/>
    <x v="16"/>
    <n v="6771468.3700000001"/>
  </r>
  <r>
    <x v="274"/>
    <x v="0"/>
    <x v="0"/>
    <x v="4"/>
    <x v="17"/>
    <n v="113105.64"/>
  </r>
  <r>
    <x v="274"/>
    <x v="0"/>
    <x v="0"/>
    <x v="4"/>
    <x v="56"/>
    <n v="37223.03"/>
  </r>
  <r>
    <x v="274"/>
    <x v="0"/>
    <x v="0"/>
    <x v="5"/>
    <x v="18"/>
    <n v="-132225.63"/>
  </r>
  <r>
    <x v="274"/>
    <x v="0"/>
    <x v="0"/>
    <x v="5"/>
    <x v="19"/>
    <n v="260424.75"/>
  </r>
  <r>
    <x v="274"/>
    <x v="0"/>
    <x v="0"/>
    <x v="5"/>
    <x v="20"/>
    <n v="1862393.53"/>
  </r>
  <r>
    <x v="274"/>
    <x v="0"/>
    <x v="0"/>
    <x v="5"/>
    <x v="21"/>
    <n v="235978.7"/>
  </r>
  <r>
    <x v="274"/>
    <x v="0"/>
    <x v="0"/>
    <x v="5"/>
    <x v="22"/>
    <n v="113121.51"/>
  </r>
  <r>
    <x v="274"/>
    <x v="0"/>
    <x v="0"/>
    <x v="6"/>
    <x v="24"/>
    <n v="153925.72"/>
  </r>
  <r>
    <x v="274"/>
    <x v="0"/>
    <x v="0"/>
    <x v="6"/>
    <x v="57"/>
    <n v="2611338.15"/>
  </r>
  <r>
    <x v="274"/>
    <x v="0"/>
    <x v="0"/>
    <x v="6"/>
    <x v="26"/>
    <n v="142188.81"/>
  </r>
  <r>
    <x v="274"/>
    <x v="0"/>
    <x v="0"/>
    <x v="6"/>
    <x v="27"/>
    <n v="578819.72"/>
  </r>
  <r>
    <x v="274"/>
    <x v="0"/>
    <x v="0"/>
    <x v="6"/>
    <x v="28"/>
    <n v="136121"/>
  </r>
  <r>
    <x v="274"/>
    <x v="0"/>
    <x v="0"/>
    <x v="6"/>
    <x v="29"/>
    <n v="45473.05"/>
  </r>
  <r>
    <x v="274"/>
    <x v="0"/>
    <x v="0"/>
    <x v="6"/>
    <x v="50"/>
    <n v="217"/>
  </r>
  <r>
    <x v="274"/>
    <x v="0"/>
    <x v="0"/>
    <x v="6"/>
    <x v="30"/>
    <n v="95570.03"/>
  </r>
  <r>
    <x v="274"/>
    <x v="0"/>
    <x v="0"/>
    <x v="6"/>
    <x v="31"/>
    <n v="1066819.43"/>
  </r>
  <r>
    <x v="274"/>
    <x v="0"/>
    <x v="0"/>
    <x v="6"/>
    <x v="33"/>
    <n v="468627.53"/>
  </r>
  <r>
    <x v="274"/>
    <x v="0"/>
    <x v="0"/>
    <x v="6"/>
    <x v="34"/>
    <n v="176127.58"/>
  </r>
  <r>
    <x v="274"/>
    <x v="0"/>
    <x v="0"/>
    <x v="6"/>
    <x v="35"/>
    <n v="484680.7"/>
  </r>
  <r>
    <x v="274"/>
    <x v="0"/>
    <x v="0"/>
    <x v="6"/>
    <x v="36"/>
    <n v="2011.4"/>
  </r>
  <r>
    <x v="274"/>
    <x v="0"/>
    <x v="0"/>
    <x v="6"/>
    <x v="59"/>
    <n v="37275.129999999997"/>
  </r>
  <r>
    <x v="274"/>
    <x v="0"/>
    <x v="0"/>
    <x v="6"/>
    <x v="68"/>
    <n v="72.25"/>
  </r>
  <r>
    <x v="274"/>
    <x v="0"/>
    <x v="0"/>
    <x v="6"/>
    <x v="51"/>
    <n v="107921.68"/>
  </r>
  <r>
    <x v="274"/>
    <x v="0"/>
    <x v="0"/>
    <x v="6"/>
    <x v="67"/>
    <n v="4706"/>
  </r>
  <r>
    <x v="274"/>
    <x v="0"/>
    <x v="0"/>
    <x v="6"/>
    <x v="37"/>
    <n v="1438163.61"/>
  </r>
  <r>
    <x v="274"/>
    <x v="0"/>
    <x v="0"/>
    <x v="6"/>
    <x v="38"/>
    <n v="315893.37"/>
  </r>
  <r>
    <x v="274"/>
    <x v="0"/>
    <x v="0"/>
    <x v="6"/>
    <x v="39"/>
    <n v="4135.6099999999997"/>
  </r>
  <r>
    <x v="274"/>
    <x v="0"/>
    <x v="0"/>
    <x v="6"/>
    <x v="40"/>
    <n v="16154.85"/>
  </r>
  <r>
    <x v="274"/>
    <x v="0"/>
    <x v="0"/>
    <x v="6"/>
    <x v="41"/>
    <n v="3155870.34"/>
  </r>
  <r>
    <x v="274"/>
    <x v="0"/>
    <x v="0"/>
    <x v="6"/>
    <x v="42"/>
    <n v="735985"/>
  </r>
  <r>
    <x v="274"/>
    <x v="0"/>
    <x v="0"/>
    <x v="6"/>
    <x v="43"/>
    <n v="162742.47"/>
  </r>
  <r>
    <x v="274"/>
    <x v="0"/>
    <x v="0"/>
    <x v="6"/>
    <x v="60"/>
    <n v="344431.03"/>
  </r>
  <r>
    <x v="274"/>
    <x v="0"/>
    <x v="0"/>
    <x v="6"/>
    <x v="45"/>
    <n v="1085652.3999999999"/>
  </r>
  <r>
    <x v="274"/>
    <x v="0"/>
    <x v="0"/>
    <x v="6"/>
    <x v="46"/>
    <n v="267611.98"/>
  </r>
  <r>
    <x v="274"/>
    <x v="0"/>
    <x v="0"/>
    <x v="7"/>
    <x v="43"/>
    <n v="107202.65"/>
  </r>
  <r>
    <x v="274"/>
    <x v="0"/>
    <x v="0"/>
    <x v="8"/>
    <x v="63"/>
    <n v="100074.18"/>
  </r>
  <r>
    <x v="274"/>
    <x v="0"/>
    <x v="0"/>
    <x v="8"/>
    <x v="47"/>
    <n v="6787.92"/>
  </r>
  <r>
    <x v="274"/>
    <x v="0"/>
    <x v="0"/>
    <x v="8"/>
    <x v="48"/>
    <n v="241328.4"/>
  </r>
  <r>
    <x v="274"/>
    <x v="0"/>
    <x v="1"/>
    <x v="0"/>
    <x v="0"/>
    <n v="2266557.87"/>
  </r>
  <r>
    <x v="274"/>
    <x v="0"/>
    <x v="1"/>
    <x v="1"/>
    <x v="0"/>
    <n v="-199035.92"/>
  </r>
  <r>
    <x v="274"/>
    <x v="0"/>
    <x v="1"/>
    <x v="2"/>
    <x v="1"/>
    <n v="13990949.550000001"/>
  </r>
  <r>
    <x v="274"/>
    <x v="0"/>
    <x v="1"/>
    <x v="2"/>
    <x v="2"/>
    <n v="146047.73000000001"/>
  </r>
  <r>
    <x v="274"/>
    <x v="0"/>
    <x v="1"/>
    <x v="2"/>
    <x v="3"/>
    <n v="339418.02"/>
  </r>
  <r>
    <x v="274"/>
    <x v="0"/>
    <x v="1"/>
    <x v="2"/>
    <x v="4"/>
    <n v="213284.04"/>
  </r>
  <r>
    <x v="274"/>
    <x v="0"/>
    <x v="1"/>
    <x v="2"/>
    <x v="5"/>
    <n v="125268.12"/>
  </r>
  <r>
    <x v="274"/>
    <x v="0"/>
    <x v="1"/>
    <x v="3"/>
    <x v="1"/>
    <n v="1047448.07"/>
  </r>
  <r>
    <x v="274"/>
    <x v="0"/>
    <x v="1"/>
    <x v="3"/>
    <x v="2"/>
    <n v="55030.95"/>
  </r>
  <r>
    <x v="274"/>
    <x v="0"/>
    <x v="1"/>
    <x v="3"/>
    <x v="3"/>
    <n v="1022596.24"/>
  </r>
  <r>
    <x v="274"/>
    <x v="0"/>
    <x v="1"/>
    <x v="3"/>
    <x v="5"/>
    <n v="1311.6"/>
  </r>
  <r>
    <x v="274"/>
    <x v="0"/>
    <x v="1"/>
    <x v="4"/>
    <x v="7"/>
    <n v="183220.55"/>
  </r>
  <r>
    <x v="274"/>
    <x v="0"/>
    <x v="1"/>
    <x v="4"/>
    <x v="8"/>
    <n v="159930.51"/>
  </r>
  <r>
    <x v="274"/>
    <x v="0"/>
    <x v="1"/>
    <x v="4"/>
    <x v="9"/>
    <n v="330648.61"/>
  </r>
  <r>
    <x v="274"/>
    <x v="0"/>
    <x v="1"/>
    <x v="4"/>
    <x v="10"/>
    <n v="214046.88"/>
  </r>
  <r>
    <x v="274"/>
    <x v="0"/>
    <x v="1"/>
    <x v="4"/>
    <x v="11"/>
    <n v="1893.61"/>
  </r>
  <r>
    <x v="274"/>
    <x v="0"/>
    <x v="1"/>
    <x v="4"/>
    <x v="12"/>
    <n v="2065.98"/>
  </r>
  <r>
    <x v="274"/>
    <x v="0"/>
    <x v="1"/>
    <x v="4"/>
    <x v="13"/>
    <n v="10960.78"/>
  </r>
  <r>
    <x v="274"/>
    <x v="0"/>
    <x v="1"/>
    <x v="4"/>
    <x v="14"/>
    <n v="31974.53"/>
  </r>
  <r>
    <x v="274"/>
    <x v="0"/>
    <x v="1"/>
    <x v="4"/>
    <x v="15"/>
    <n v="190750.71"/>
  </r>
  <r>
    <x v="274"/>
    <x v="0"/>
    <x v="1"/>
    <x v="4"/>
    <x v="16"/>
    <n v="225606.81"/>
  </r>
  <r>
    <x v="274"/>
    <x v="0"/>
    <x v="1"/>
    <x v="4"/>
    <x v="17"/>
    <n v="3592.16"/>
  </r>
  <r>
    <x v="274"/>
    <x v="0"/>
    <x v="1"/>
    <x v="4"/>
    <x v="56"/>
    <n v="3114.14"/>
  </r>
  <r>
    <x v="274"/>
    <x v="0"/>
    <x v="1"/>
    <x v="5"/>
    <x v="18"/>
    <n v="3071683.94"/>
  </r>
  <r>
    <x v="274"/>
    <x v="0"/>
    <x v="1"/>
    <x v="5"/>
    <x v="19"/>
    <n v="4048.52"/>
  </r>
  <r>
    <x v="274"/>
    <x v="0"/>
    <x v="1"/>
    <x v="5"/>
    <x v="20"/>
    <n v="43183.91"/>
  </r>
  <r>
    <x v="274"/>
    <x v="0"/>
    <x v="1"/>
    <x v="5"/>
    <x v="21"/>
    <n v="192361.83"/>
  </r>
  <r>
    <x v="274"/>
    <x v="0"/>
    <x v="1"/>
    <x v="5"/>
    <x v="22"/>
    <n v="74002.27"/>
  </r>
  <r>
    <x v="274"/>
    <x v="0"/>
    <x v="1"/>
    <x v="6"/>
    <x v="57"/>
    <n v="264108.43"/>
  </r>
  <r>
    <x v="274"/>
    <x v="0"/>
    <x v="1"/>
    <x v="6"/>
    <x v="26"/>
    <n v="53309"/>
  </r>
  <r>
    <x v="274"/>
    <x v="0"/>
    <x v="1"/>
    <x v="6"/>
    <x v="27"/>
    <n v="558199.53"/>
  </r>
  <r>
    <x v="274"/>
    <x v="0"/>
    <x v="1"/>
    <x v="6"/>
    <x v="30"/>
    <n v="16899.939999999999"/>
  </r>
  <r>
    <x v="274"/>
    <x v="0"/>
    <x v="1"/>
    <x v="6"/>
    <x v="33"/>
    <n v="12677.01"/>
  </r>
  <r>
    <x v="274"/>
    <x v="0"/>
    <x v="1"/>
    <x v="6"/>
    <x v="34"/>
    <n v="5877.44"/>
  </r>
  <r>
    <x v="274"/>
    <x v="0"/>
    <x v="1"/>
    <x v="6"/>
    <x v="35"/>
    <n v="36503.83"/>
  </r>
  <r>
    <x v="274"/>
    <x v="0"/>
    <x v="1"/>
    <x v="6"/>
    <x v="36"/>
    <n v="3334.72"/>
  </r>
  <r>
    <x v="274"/>
    <x v="0"/>
    <x v="1"/>
    <x v="6"/>
    <x v="59"/>
    <n v="269781.28000000003"/>
  </r>
  <r>
    <x v="274"/>
    <x v="0"/>
    <x v="1"/>
    <x v="6"/>
    <x v="51"/>
    <n v="13810.62"/>
  </r>
  <r>
    <x v="274"/>
    <x v="0"/>
    <x v="1"/>
    <x v="6"/>
    <x v="67"/>
    <n v="3600"/>
  </r>
  <r>
    <x v="274"/>
    <x v="0"/>
    <x v="1"/>
    <x v="6"/>
    <x v="38"/>
    <n v="40899.72"/>
  </r>
  <r>
    <x v="274"/>
    <x v="0"/>
    <x v="1"/>
    <x v="6"/>
    <x v="39"/>
    <n v="1841.64"/>
  </r>
  <r>
    <x v="274"/>
    <x v="0"/>
    <x v="1"/>
    <x v="6"/>
    <x v="40"/>
    <n v="41394.44"/>
  </r>
  <r>
    <x v="274"/>
    <x v="0"/>
    <x v="1"/>
    <x v="6"/>
    <x v="43"/>
    <n v="140544.45000000001"/>
  </r>
  <r>
    <x v="274"/>
    <x v="0"/>
    <x v="1"/>
    <x v="6"/>
    <x v="60"/>
    <n v="115.58"/>
  </r>
  <r>
    <x v="274"/>
    <x v="0"/>
    <x v="1"/>
    <x v="6"/>
    <x v="45"/>
    <n v="966.58"/>
  </r>
  <r>
    <x v="274"/>
    <x v="0"/>
    <x v="1"/>
    <x v="6"/>
    <x v="46"/>
    <n v="212980.68"/>
  </r>
  <r>
    <x v="274"/>
    <x v="0"/>
    <x v="1"/>
    <x v="7"/>
    <x v="43"/>
    <n v="41712.94"/>
  </r>
  <r>
    <x v="274"/>
    <x v="0"/>
    <x v="1"/>
    <x v="8"/>
    <x v="63"/>
    <n v="137942.60999999999"/>
  </r>
  <r>
    <x v="274"/>
    <x v="0"/>
    <x v="1"/>
    <x v="8"/>
    <x v="47"/>
    <n v="53027.4"/>
  </r>
  <r>
    <x v="274"/>
    <x v="0"/>
    <x v="1"/>
    <x v="8"/>
    <x v="48"/>
    <n v="10106.77"/>
  </r>
  <r>
    <x v="275"/>
    <x v="0"/>
    <x v="0"/>
    <x v="0"/>
    <x v="0"/>
    <n v="95286.15"/>
  </r>
  <r>
    <x v="275"/>
    <x v="0"/>
    <x v="0"/>
    <x v="1"/>
    <x v="0"/>
    <n v="-565177.23"/>
  </r>
  <r>
    <x v="275"/>
    <x v="0"/>
    <x v="0"/>
    <x v="2"/>
    <x v="1"/>
    <n v="28585148.969999999"/>
  </r>
  <r>
    <x v="275"/>
    <x v="0"/>
    <x v="0"/>
    <x v="2"/>
    <x v="2"/>
    <n v="381144.06"/>
  </r>
  <r>
    <x v="275"/>
    <x v="0"/>
    <x v="0"/>
    <x v="2"/>
    <x v="3"/>
    <n v="303865.51"/>
  </r>
  <r>
    <x v="275"/>
    <x v="0"/>
    <x v="0"/>
    <x v="2"/>
    <x v="80"/>
    <n v="91054"/>
  </r>
  <r>
    <x v="275"/>
    <x v="0"/>
    <x v="0"/>
    <x v="2"/>
    <x v="5"/>
    <n v="180382.27"/>
  </r>
  <r>
    <x v="275"/>
    <x v="0"/>
    <x v="0"/>
    <x v="3"/>
    <x v="1"/>
    <n v="8270671.8399999999"/>
  </r>
  <r>
    <x v="275"/>
    <x v="0"/>
    <x v="0"/>
    <x v="3"/>
    <x v="2"/>
    <n v="317769.93"/>
  </r>
  <r>
    <x v="275"/>
    <x v="0"/>
    <x v="0"/>
    <x v="3"/>
    <x v="3"/>
    <n v="235335.98"/>
  </r>
  <r>
    <x v="275"/>
    <x v="0"/>
    <x v="0"/>
    <x v="3"/>
    <x v="80"/>
    <n v="48800.32"/>
  </r>
  <r>
    <x v="275"/>
    <x v="0"/>
    <x v="0"/>
    <x v="3"/>
    <x v="5"/>
    <n v="36448.69"/>
  </r>
  <r>
    <x v="275"/>
    <x v="0"/>
    <x v="0"/>
    <x v="4"/>
    <x v="7"/>
    <n v="2189614.27"/>
  </r>
  <r>
    <x v="275"/>
    <x v="0"/>
    <x v="0"/>
    <x v="4"/>
    <x v="8"/>
    <n v="659469.21"/>
  </r>
  <r>
    <x v="275"/>
    <x v="0"/>
    <x v="0"/>
    <x v="4"/>
    <x v="9"/>
    <n v="4464290.2300000004"/>
  </r>
  <r>
    <x v="275"/>
    <x v="0"/>
    <x v="0"/>
    <x v="4"/>
    <x v="10"/>
    <n v="1116234.73"/>
  </r>
  <r>
    <x v="275"/>
    <x v="0"/>
    <x v="0"/>
    <x v="4"/>
    <x v="74"/>
    <n v="-10065.93"/>
  </r>
  <r>
    <x v="275"/>
    <x v="0"/>
    <x v="0"/>
    <x v="4"/>
    <x v="11"/>
    <n v="7540.1"/>
  </r>
  <r>
    <x v="275"/>
    <x v="0"/>
    <x v="0"/>
    <x v="4"/>
    <x v="12"/>
    <n v="5486.48"/>
  </r>
  <r>
    <x v="275"/>
    <x v="0"/>
    <x v="0"/>
    <x v="4"/>
    <x v="13"/>
    <n v="110891.62"/>
  </r>
  <r>
    <x v="275"/>
    <x v="0"/>
    <x v="0"/>
    <x v="4"/>
    <x v="14"/>
    <n v="140863.04999999999"/>
  </r>
  <r>
    <x v="275"/>
    <x v="0"/>
    <x v="0"/>
    <x v="4"/>
    <x v="15"/>
    <n v="3691583.01"/>
  </r>
  <r>
    <x v="275"/>
    <x v="0"/>
    <x v="0"/>
    <x v="4"/>
    <x v="16"/>
    <n v="2639918.88"/>
  </r>
  <r>
    <x v="275"/>
    <x v="0"/>
    <x v="0"/>
    <x v="4"/>
    <x v="17"/>
    <n v="87726.75"/>
  </r>
  <r>
    <x v="275"/>
    <x v="0"/>
    <x v="0"/>
    <x v="4"/>
    <x v="56"/>
    <n v="13042.56"/>
  </r>
  <r>
    <x v="275"/>
    <x v="0"/>
    <x v="0"/>
    <x v="5"/>
    <x v="18"/>
    <n v="1219966.28"/>
  </r>
  <r>
    <x v="275"/>
    <x v="0"/>
    <x v="0"/>
    <x v="5"/>
    <x v="19"/>
    <n v="161621.76999999999"/>
  </r>
  <r>
    <x v="275"/>
    <x v="0"/>
    <x v="0"/>
    <x v="5"/>
    <x v="20"/>
    <n v="520413.15"/>
  </r>
  <r>
    <x v="275"/>
    <x v="0"/>
    <x v="0"/>
    <x v="5"/>
    <x v="21"/>
    <n v="111553.93"/>
  </r>
  <r>
    <x v="275"/>
    <x v="0"/>
    <x v="0"/>
    <x v="5"/>
    <x v="22"/>
    <n v="76505.710000000006"/>
  </r>
  <r>
    <x v="275"/>
    <x v="0"/>
    <x v="0"/>
    <x v="6"/>
    <x v="23"/>
    <n v="1970233.81"/>
  </r>
  <r>
    <x v="275"/>
    <x v="0"/>
    <x v="0"/>
    <x v="6"/>
    <x v="24"/>
    <n v="43540.91"/>
  </r>
  <r>
    <x v="275"/>
    <x v="0"/>
    <x v="0"/>
    <x v="6"/>
    <x v="27"/>
    <n v="453392.51"/>
  </r>
  <r>
    <x v="275"/>
    <x v="0"/>
    <x v="0"/>
    <x v="6"/>
    <x v="28"/>
    <n v="61961.71"/>
  </r>
  <r>
    <x v="275"/>
    <x v="0"/>
    <x v="0"/>
    <x v="6"/>
    <x v="29"/>
    <n v="47470.98"/>
  </r>
  <r>
    <x v="275"/>
    <x v="0"/>
    <x v="0"/>
    <x v="6"/>
    <x v="30"/>
    <n v="124779.72"/>
  </r>
  <r>
    <x v="275"/>
    <x v="0"/>
    <x v="0"/>
    <x v="6"/>
    <x v="35"/>
    <n v="30269.37"/>
  </r>
  <r>
    <x v="275"/>
    <x v="0"/>
    <x v="0"/>
    <x v="6"/>
    <x v="58"/>
    <n v="2897.48"/>
  </r>
  <r>
    <x v="275"/>
    <x v="0"/>
    <x v="0"/>
    <x v="6"/>
    <x v="59"/>
    <n v="115390.18"/>
  </r>
  <r>
    <x v="275"/>
    <x v="0"/>
    <x v="0"/>
    <x v="6"/>
    <x v="37"/>
    <n v="557176.29"/>
  </r>
  <r>
    <x v="275"/>
    <x v="0"/>
    <x v="0"/>
    <x v="6"/>
    <x v="38"/>
    <n v="9580.7900000000009"/>
  </r>
  <r>
    <x v="275"/>
    <x v="0"/>
    <x v="0"/>
    <x v="6"/>
    <x v="39"/>
    <n v="32455.74"/>
  </r>
  <r>
    <x v="275"/>
    <x v="0"/>
    <x v="0"/>
    <x v="6"/>
    <x v="40"/>
    <n v="22791.77"/>
  </r>
  <r>
    <x v="275"/>
    <x v="0"/>
    <x v="0"/>
    <x v="6"/>
    <x v="41"/>
    <n v="1645308.84"/>
  </r>
  <r>
    <x v="275"/>
    <x v="0"/>
    <x v="0"/>
    <x v="6"/>
    <x v="43"/>
    <n v="61243.34"/>
  </r>
  <r>
    <x v="275"/>
    <x v="0"/>
    <x v="0"/>
    <x v="6"/>
    <x v="45"/>
    <n v="928512.86"/>
  </r>
  <r>
    <x v="275"/>
    <x v="0"/>
    <x v="0"/>
    <x v="6"/>
    <x v="46"/>
    <n v="42309.34"/>
  </r>
  <r>
    <x v="275"/>
    <x v="0"/>
    <x v="0"/>
    <x v="7"/>
    <x v="43"/>
    <n v="79062.17"/>
  </r>
  <r>
    <x v="275"/>
    <x v="0"/>
    <x v="0"/>
    <x v="8"/>
    <x v="47"/>
    <n v="2864.25"/>
  </r>
  <r>
    <x v="275"/>
    <x v="0"/>
    <x v="0"/>
    <x v="8"/>
    <x v="64"/>
    <n v="36669.69"/>
  </r>
  <r>
    <x v="275"/>
    <x v="0"/>
    <x v="0"/>
    <x v="8"/>
    <x v="48"/>
    <n v="9901.65"/>
  </r>
  <r>
    <x v="275"/>
    <x v="0"/>
    <x v="1"/>
    <x v="0"/>
    <x v="0"/>
    <n v="469891.08"/>
  </r>
  <r>
    <x v="275"/>
    <x v="0"/>
    <x v="1"/>
    <x v="2"/>
    <x v="1"/>
    <n v="1073850.1100000001"/>
  </r>
  <r>
    <x v="275"/>
    <x v="0"/>
    <x v="1"/>
    <x v="2"/>
    <x v="2"/>
    <n v="3356.49"/>
  </r>
  <r>
    <x v="275"/>
    <x v="0"/>
    <x v="1"/>
    <x v="2"/>
    <x v="3"/>
    <n v="23654.44"/>
  </r>
  <r>
    <x v="275"/>
    <x v="0"/>
    <x v="1"/>
    <x v="2"/>
    <x v="80"/>
    <n v="94452.08"/>
  </r>
  <r>
    <x v="275"/>
    <x v="0"/>
    <x v="1"/>
    <x v="2"/>
    <x v="5"/>
    <n v="200611.92"/>
  </r>
  <r>
    <x v="275"/>
    <x v="0"/>
    <x v="1"/>
    <x v="3"/>
    <x v="1"/>
    <n v="3537135.54"/>
  </r>
  <r>
    <x v="275"/>
    <x v="0"/>
    <x v="1"/>
    <x v="3"/>
    <x v="2"/>
    <n v="67821.05"/>
  </r>
  <r>
    <x v="275"/>
    <x v="0"/>
    <x v="1"/>
    <x v="3"/>
    <x v="3"/>
    <n v="79475.53"/>
  </r>
  <r>
    <x v="275"/>
    <x v="0"/>
    <x v="1"/>
    <x v="3"/>
    <x v="80"/>
    <n v="5295.68"/>
  </r>
  <r>
    <x v="275"/>
    <x v="0"/>
    <x v="1"/>
    <x v="3"/>
    <x v="5"/>
    <n v="42188.03"/>
  </r>
  <r>
    <x v="275"/>
    <x v="0"/>
    <x v="1"/>
    <x v="4"/>
    <x v="7"/>
    <n v="63496.17"/>
  </r>
  <r>
    <x v="275"/>
    <x v="0"/>
    <x v="1"/>
    <x v="4"/>
    <x v="8"/>
    <n v="286848.43"/>
  </r>
  <r>
    <x v="275"/>
    <x v="0"/>
    <x v="1"/>
    <x v="4"/>
    <x v="9"/>
    <n v="190238.09"/>
  </r>
  <r>
    <x v="275"/>
    <x v="0"/>
    <x v="1"/>
    <x v="4"/>
    <x v="10"/>
    <n v="464189.75"/>
  </r>
  <r>
    <x v="275"/>
    <x v="0"/>
    <x v="1"/>
    <x v="4"/>
    <x v="11"/>
    <n v="208.42"/>
  </r>
  <r>
    <x v="275"/>
    <x v="0"/>
    <x v="1"/>
    <x v="4"/>
    <x v="12"/>
    <n v="2337.9299999999998"/>
  </r>
  <r>
    <x v="275"/>
    <x v="0"/>
    <x v="1"/>
    <x v="4"/>
    <x v="13"/>
    <n v="3791.71"/>
  </r>
  <r>
    <x v="275"/>
    <x v="0"/>
    <x v="1"/>
    <x v="4"/>
    <x v="14"/>
    <n v="40958.019999999997"/>
  </r>
  <r>
    <x v="275"/>
    <x v="0"/>
    <x v="1"/>
    <x v="4"/>
    <x v="15"/>
    <n v="95904.7"/>
  </r>
  <r>
    <x v="275"/>
    <x v="0"/>
    <x v="1"/>
    <x v="4"/>
    <x v="16"/>
    <n v="981680.59"/>
  </r>
  <r>
    <x v="275"/>
    <x v="0"/>
    <x v="1"/>
    <x v="4"/>
    <x v="17"/>
    <n v="2125.37"/>
  </r>
  <r>
    <x v="275"/>
    <x v="0"/>
    <x v="1"/>
    <x v="4"/>
    <x v="56"/>
    <n v="5810.99"/>
  </r>
  <r>
    <x v="275"/>
    <x v="0"/>
    <x v="1"/>
    <x v="5"/>
    <x v="18"/>
    <n v="7755.91"/>
  </r>
  <r>
    <x v="275"/>
    <x v="0"/>
    <x v="1"/>
    <x v="5"/>
    <x v="22"/>
    <n v="140518.03"/>
  </r>
  <r>
    <x v="275"/>
    <x v="0"/>
    <x v="1"/>
    <x v="6"/>
    <x v="23"/>
    <n v="302196.28000000003"/>
  </r>
  <r>
    <x v="275"/>
    <x v="0"/>
    <x v="1"/>
    <x v="6"/>
    <x v="27"/>
    <n v="66541.789999999994"/>
  </r>
  <r>
    <x v="275"/>
    <x v="0"/>
    <x v="1"/>
    <x v="6"/>
    <x v="30"/>
    <n v="1169947.7"/>
  </r>
  <r>
    <x v="275"/>
    <x v="0"/>
    <x v="1"/>
    <x v="6"/>
    <x v="59"/>
    <n v="203619.23"/>
  </r>
  <r>
    <x v="275"/>
    <x v="0"/>
    <x v="1"/>
    <x v="6"/>
    <x v="43"/>
    <n v="2430"/>
  </r>
  <r>
    <x v="275"/>
    <x v="0"/>
    <x v="1"/>
    <x v="6"/>
    <x v="45"/>
    <n v="2008.26"/>
  </r>
  <r>
    <x v="275"/>
    <x v="0"/>
    <x v="1"/>
    <x v="7"/>
    <x v="43"/>
    <n v="6263.77"/>
  </r>
  <r>
    <x v="276"/>
    <x v="0"/>
    <x v="0"/>
    <x v="0"/>
    <x v="0"/>
    <n v="447966.57"/>
  </r>
  <r>
    <x v="276"/>
    <x v="0"/>
    <x v="0"/>
    <x v="1"/>
    <x v="0"/>
    <n v="-471407.2"/>
  </r>
  <r>
    <x v="276"/>
    <x v="0"/>
    <x v="0"/>
    <x v="2"/>
    <x v="1"/>
    <n v="11609679.5"/>
  </r>
  <r>
    <x v="276"/>
    <x v="0"/>
    <x v="0"/>
    <x v="2"/>
    <x v="2"/>
    <n v="240125.81"/>
  </r>
  <r>
    <x v="276"/>
    <x v="0"/>
    <x v="0"/>
    <x v="2"/>
    <x v="3"/>
    <n v="643505.12"/>
  </r>
  <r>
    <x v="276"/>
    <x v="0"/>
    <x v="0"/>
    <x v="2"/>
    <x v="4"/>
    <n v="616211.81000000006"/>
  </r>
  <r>
    <x v="276"/>
    <x v="0"/>
    <x v="0"/>
    <x v="2"/>
    <x v="5"/>
    <n v="174132.36"/>
  </r>
  <r>
    <x v="276"/>
    <x v="0"/>
    <x v="0"/>
    <x v="2"/>
    <x v="54"/>
    <n v="110884"/>
  </r>
  <r>
    <x v="276"/>
    <x v="0"/>
    <x v="0"/>
    <x v="3"/>
    <x v="1"/>
    <n v="4125611.52"/>
  </r>
  <r>
    <x v="276"/>
    <x v="0"/>
    <x v="0"/>
    <x v="3"/>
    <x v="2"/>
    <n v="217715.58"/>
  </r>
  <r>
    <x v="276"/>
    <x v="0"/>
    <x v="0"/>
    <x v="3"/>
    <x v="3"/>
    <n v="125746.73"/>
  </r>
  <r>
    <x v="276"/>
    <x v="0"/>
    <x v="0"/>
    <x v="3"/>
    <x v="5"/>
    <n v="17928.48"/>
  </r>
  <r>
    <x v="276"/>
    <x v="0"/>
    <x v="0"/>
    <x v="4"/>
    <x v="6"/>
    <n v="1423583.13"/>
  </r>
  <r>
    <x v="276"/>
    <x v="0"/>
    <x v="0"/>
    <x v="4"/>
    <x v="55"/>
    <n v="1544145.17"/>
  </r>
  <r>
    <x v="276"/>
    <x v="0"/>
    <x v="0"/>
    <x v="4"/>
    <x v="7"/>
    <n v="1111149.01"/>
  </r>
  <r>
    <x v="276"/>
    <x v="0"/>
    <x v="0"/>
    <x v="4"/>
    <x v="8"/>
    <n v="443989.07"/>
  </r>
  <r>
    <x v="276"/>
    <x v="0"/>
    <x v="0"/>
    <x v="4"/>
    <x v="9"/>
    <n v="2255478.4700000002"/>
  </r>
  <r>
    <x v="276"/>
    <x v="0"/>
    <x v="0"/>
    <x v="4"/>
    <x v="10"/>
    <n v="723572.51"/>
  </r>
  <r>
    <x v="276"/>
    <x v="0"/>
    <x v="0"/>
    <x v="4"/>
    <x v="13"/>
    <n v="65995.81"/>
  </r>
  <r>
    <x v="276"/>
    <x v="0"/>
    <x v="0"/>
    <x v="4"/>
    <x v="14"/>
    <n v="76560.03"/>
  </r>
  <r>
    <x v="276"/>
    <x v="0"/>
    <x v="0"/>
    <x v="4"/>
    <x v="17"/>
    <n v="9886"/>
  </r>
  <r>
    <x v="276"/>
    <x v="0"/>
    <x v="0"/>
    <x v="4"/>
    <x v="56"/>
    <n v="17074.98"/>
  </r>
  <r>
    <x v="276"/>
    <x v="0"/>
    <x v="0"/>
    <x v="5"/>
    <x v="18"/>
    <n v="831640.88"/>
  </r>
  <r>
    <x v="276"/>
    <x v="0"/>
    <x v="0"/>
    <x v="5"/>
    <x v="20"/>
    <n v="450092.72"/>
  </r>
  <r>
    <x v="276"/>
    <x v="0"/>
    <x v="0"/>
    <x v="6"/>
    <x v="27"/>
    <n v="2326149.21"/>
  </r>
  <r>
    <x v="276"/>
    <x v="0"/>
    <x v="0"/>
    <x v="6"/>
    <x v="33"/>
    <n v="207474.27"/>
  </r>
  <r>
    <x v="276"/>
    <x v="0"/>
    <x v="0"/>
    <x v="6"/>
    <x v="37"/>
    <n v="299703"/>
  </r>
  <r>
    <x v="276"/>
    <x v="0"/>
    <x v="0"/>
    <x v="6"/>
    <x v="43"/>
    <n v="2074.54"/>
  </r>
  <r>
    <x v="276"/>
    <x v="0"/>
    <x v="0"/>
    <x v="7"/>
    <x v="43"/>
    <n v="47306.64"/>
  </r>
  <r>
    <x v="276"/>
    <x v="0"/>
    <x v="0"/>
    <x v="8"/>
    <x v="64"/>
    <n v="270098.32"/>
  </r>
  <r>
    <x v="276"/>
    <x v="0"/>
    <x v="0"/>
    <x v="8"/>
    <x v="48"/>
    <n v="145643.15"/>
  </r>
  <r>
    <x v="276"/>
    <x v="0"/>
    <x v="1"/>
    <x v="0"/>
    <x v="0"/>
    <n v="23440.63"/>
  </r>
  <r>
    <x v="276"/>
    <x v="0"/>
    <x v="1"/>
    <x v="2"/>
    <x v="1"/>
    <n v="1645584.23"/>
  </r>
  <r>
    <x v="276"/>
    <x v="0"/>
    <x v="1"/>
    <x v="2"/>
    <x v="2"/>
    <n v="16446.22"/>
  </r>
  <r>
    <x v="276"/>
    <x v="0"/>
    <x v="1"/>
    <x v="2"/>
    <x v="3"/>
    <n v="8286.11"/>
  </r>
  <r>
    <x v="276"/>
    <x v="0"/>
    <x v="1"/>
    <x v="2"/>
    <x v="4"/>
    <n v="61745.7"/>
  </r>
  <r>
    <x v="276"/>
    <x v="0"/>
    <x v="1"/>
    <x v="2"/>
    <x v="5"/>
    <n v="22494.27"/>
  </r>
  <r>
    <x v="276"/>
    <x v="0"/>
    <x v="1"/>
    <x v="3"/>
    <x v="1"/>
    <n v="1762390.45"/>
  </r>
  <r>
    <x v="276"/>
    <x v="0"/>
    <x v="1"/>
    <x v="3"/>
    <x v="2"/>
    <n v="13860.37"/>
  </r>
  <r>
    <x v="276"/>
    <x v="0"/>
    <x v="1"/>
    <x v="3"/>
    <x v="3"/>
    <n v="67181.66"/>
  </r>
  <r>
    <x v="276"/>
    <x v="0"/>
    <x v="1"/>
    <x v="4"/>
    <x v="6"/>
    <n v="653211.73"/>
  </r>
  <r>
    <x v="276"/>
    <x v="0"/>
    <x v="1"/>
    <x v="4"/>
    <x v="55"/>
    <n v="102512.74"/>
  </r>
  <r>
    <x v="276"/>
    <x v="0"/>
    <x v="1"/>
    <x v="4"/>
    <x v="7"/>
    <n v="17280.43"/>
  </r>
  <r>
    <x v="276"/>
    <x v="0"/>
    <x v="1"/>
    <x v="4"/>
    <x v="8"/>
    <n v="32427.85"/>
  </r>
  <r>
    <x v="276"/>
    <x v="0"/>
    <x v="1"/>
    <x v="4"/>
    <x v="9"/>
    <n v="10643.07"/>
  </r>
  <r>
    <x v="276"/>
    <x v="0"/>
    <x v="1"/>
    <x v="4"/>
    <x v="10"/>
    <n v="40145.26"/>
  </r>
  <r>
    <x v="276"/>
    <x v="0"/>
    <x v="1"/>
    <x v="4"/>
    <x v="13"/>
    <n v="3928.95"/>
  </r>
  <r>
    <x v="276"/>
    <x v="0"/>
    <x v="1"/>
    <x v="4"/>
    <x v="14"/>
    <n v="27107.5"/>
  </r>
  <r>
    <x v="276"/>
    <x v="0"/>
    <x v="1"/>
    <x v="4"/>
    <x v="17"/>
    <n v="5995.35"/>
  </r>
  <r>
    <x v="276"/>
    <x v="0"/>
    <x v="1"/>
    <x v="5"/>
    <x v="18"/>
    <n v="118597.4"/>
  </r>
  <r>
    <x v="276"/>
    <x v="0"/>
    <x v="1"/>
    <x v="6"/>
    <x v="27"/>
    <n v="334607.90000000002"/>
  </r>
  <r>
    <x v="276"/>
    <x v="0"/>
    <x v="1"/>
    <x v="6"/>
    <x v="29"/>
    <n v="41164.92"/>
  </r>
  <r>
    <x v="276"/>
    <x v="0"/>
    <x v="1"/>
    <x v="6"/>
    <x v="45"/>
    <n v="250909.04"/>
  </r>
  <r>
    <x v="276"/>
    <x v="0"/>
    <x v="1"/>
    <x v="7"/>
    <x v="43"/>
    <n v="1647.96"/>
  </r>
  <r>
    <x v="276"/>
    <x v="0"/>
    <x v="1"/>
    <x v="8"/>
    <x v="48"/>
    <n v="3781.78"/>
  </r>
  <r>
    <x v="277"/>
    <x v="0"/>
    <x v="0"/>
    <x v="0"/>
    <x v="0"/>
    <n v="455036.29"/>
  </r>
  <r>
    <x v="277"/>
    <x v="0"/>
    <x v="0"/>
    <x v="1"/>
    <x v="0"/>
    <n v="-529261.86"/>
  </r>
  <r>
    <x v="277"/>
    <x v="0"/>
    <x v="0"/>
    <x v="2"/>
    <x v="1"/>
    <n v="17942002.18"/>
  </r>
  <r>
    <x v="277"/>
    <x v="0"/>
    <x v="0"/>
    <x v="2"/>
    <x v="2"/>
    <n v="60337.91"/>
  </r>
  <r>
    <x v="277"/>
    <x v="0"/>
    <x v="0"/>
    <x v="2"/>
    <x v="3"/>
    <n v="56458.76"/>
  </r>
  <r>
    <x v="277"/>
    <x v="0"/>
    <x v="0"/>
    <x v="2"/>
    <x v="4"/>
    <n v="1138300.54"/>
  </r>
  <r>
    <x v="277"/>
    <x v="0"/>
    <x v="0"/>
    <x v="2"/>
    <x v="5"/>
    <n v="35964.51"/>
  </r>
  <r>
    <x v="277"/>
    <x v="0"/>
    <x v="0"/>
    <x v="2"/>
    <x v="54"/>
    <n v="102393"/>
  </r>
  <r>
    <x v="277"/>
    <x v="0"/>
    <x v="0"/>
    <x v="3"/>
    <x v="1"/>
    <n v="6277138.9699999997"/>
  </r>
  <r>
    <x v="277"/>
    <x v="0"/>
    <x v="0"/>
    <x v="3"/>
    <x v="2"/>
    <n v="120188.7"/>
  </r>
  <r>
    <x v="277"/>
    <x v="0"/>
    <x v="0"/>
    <x v="3"/>
    <x v="3"/>
    <n v="122932.91"/>
  </r>
  <r>
    <x v="277"/>
    <x v="0"/>
    <x v="0"/>
    <x v="3"/>
    <x v="4"/>
    <n v="24296"/>
  </r>
  <r>
    <x v="277"/>
    <x v="0"/>
    <x v="0"/>
    <x v="3"/>
    <x v="5"/>
    <n v="27937.86"/>
  </r>
  <r>
    <x v="277"/>
    <x v="0"/>
    <x v="0"/>
    <x v="4"/>
    <x v="6"/>
    <n v="8495.1200000000008"/>
  </r>
  <r>
    <x v="277"/>
    <x v="0"/>
    <x v="0"/>
    <x v="4"/>
    <x v="55"/>
    <n v="1135.77"/>
  </r>
  <r>
    <x v="277"/>
    <x v="0"/>
    <x v="0"/>
    <x v="4"/>
    <x v="7"/>
    <n v="1455785.46"/>
  </r>
  <r>
    <x v="277"/>
    <x v="0"/>
    <x v="0"/>
    <x v="4"/>
    <x v="8"/>
    <n v="491047.86"/>
  </r>
  <r>
    <x v="277"/>
    <x v="0"/>
    <x v="0"/>
    <x v="4"/>
    <x v="9"/>
    <n v="2962748.15"/>
  </r>
  <r>
    <x v="277"/>
    <x v="0"/>
    <x v="0"/>
    <x v="4"/>
    <x v="10"/>
    <n v="793437.91"/>
  </r>
  <r>
    <x v="277"/>
    <x v="0"/>
    <x v="0"/>
    <x v="4"/>
    <x v="12"/>
    <n v="17922.419999999998"/>
  </r>
  <r>
    <x v="277"/>
    <x v="0"/>
    <x v="0"/>
    <x v="4"/>
    <x v="13"/>
    <n v="82293.009999999995"/>
  </r>
  <r>
    <x v="277"/>
    <x v="0"/>
    <x v="0"/>
    <x v="4"/>
    <x v="14"/>
    <n v="135265.41"/>
  </r>
  <r>
    <x v="277"/>
    <x v="0"/>
    <x v="0"/>
    <x v="4"/>
    <x v="15"/>
    <n v="2548808.0299999998"/>
  </r>
  <r>
    <x v="277"/>
    <x v="0"/>
    <x v="0"/>
    <x v="4"/>
    <x v="16"/>
    <n v="2257002.7599999998"/>
  </r>
  <r>
    <x v="277"/>
    <x v="0"/>
    <x v="0"/>
    <x v="4"/>
    <x v="17"/>
    <n v="28262.89"/>
  </r>
  <r>
    <x v="277"/>
    <x v="0"/>
    <x v="0"/>
    <x v="4"/>
    <x v="56"/>
    <n v="8803.4599999999991"/>
  </r>
  <r>
    <x v="277"/>
    <x v="0"/>
    <x v="0"/>
    <x v="5"/>
    <x v="18"/>
    <n v="1168809.72"/>
  </r>
  <r>
    <x v="277"/>
    <x v="0"/>
    <x v="0"/>
    <x v="5"/>
    <x v="19"/>
    <n v="92977.42"/>
  </r>
  <r>
    <x v="277"/>
    <x v="0"/>
    <x v="0"/>
    <x v="5"/>
    <x v="20"/>
    <n v="380992.06"/>
  </r>
  <r>
    <x v="277"/>
    <x v="0"/>
    <x v="0"/>
    <x v="5"/>
    <x v="21"/>
    <n v="201880.09"/>
  </r>
  <r>
    <x v="277"/>
    <x v="0"/>
    <x v="0"/>
    <x v="5"/>
    <x v="22"/>
    <n v="427801.63"/>
  </r>
  <r>
    <x v="277"/>
    <x v="0"/>
    <x v="0"/>
    <x v="6"/>
    <x v="23"/>
    <n v="21486.85"/>
  </r>
  <r>
    <x v="277"/>
    <x v="0"/>
    <x v="0"/>
    <x v="6"/>
    <x v="24"/>
    <n v="29124.02"/>
  </r>
  <r>
    <x v="277"/>
    <x v="0"/>
    <x v="0"/>
    <x v="6"/>
    <x v="25"/>
    <n v="80482.98"/>
  </r>
  <r>
    <x v="277"/>
    <x v="0"/>
    <x v="0"/>
    <x v="6"/>
    <x v="26"/>
    <n v="112401.39"/>
  </r>
  <r>
    <x v="277"/>
    <x v="0"/>
    <x v="0"/>
    <x v="6"/>
    <x v="27"/>
    <n v="609837.17000000004"/>
  </r>
  <r>
    <x v="277"/>
    <x v="0"/>
    <x v="0"/>
    <x v="6"/>
    <x v="28"/>
    <n v="66265.5"/>
  </r>
  <r>
    <x v="277"/>
    <x v="0"/>
    <x v="0"/>
    <x v="6"/>
    <x v="29"/>
    <n v="37684"/>
  </r>
  <r>
    <x v="277"/>
    <x v="0"/>
    <x v="0"/>
    <x v="6"/>
    <x v="30"/>
    <n v="169503.79"/>
  </r>
  <r>
    <x v="277"/>
    <x v="0"/>
    <x v="0"/>
    <x v="6"/>
    <x v="31"/>
    <n v="159637.35999999999"/>
  </r>
  <r>
    <x v="277"/>
    <x v="0"/>
    <x v="0"/>
    <x v="6"/>
    <x v="32"/>
    <n v="997.73"/>
  </r>
  <r>
    <x v="277"/>
    <x v="0"/>
    <x v="0"/>
    <x v="6"/>
    <x v="33"/>
    <n v="79630.720000000001"/>
  </r>
  <r>
    <x v="277"/>
    <x v="0"/>
    <x v="0"/>
    <x v="6"/>
    <x v="34"/>
    <n v="65085.46"/>
  </r>
  <r>
    <x v="277"/>
    <x v="0"/>
    <x v="0"/>
    <x v="6"/>
    <x v="35"/>
    <n v="274508.63"/>
  </r>
  <r>
    <x v="277"/>
    <x v="0"/>
    <x v="0"/>
    <x v="6"/>
    <x v="36"/>
    <n v="364571.28"/>
  </r>
  <r>
    <x v="277"/>
    <x v="0"/>
    <x v="0"/>
    <x v="6"/>
    <x v="58"/>
    <n v="171065"/>
  </r>
  <r>
    <x v="277"/>
    <x v="0"/>
    <x v="0"/>
    <x v="6"/>
    <x v="59"/>
    <n v="117991.62"/>
  </r>
  <r>
    <x v="277"/>
    <x v="0"/>
    <x v="0"/>
    <x v="6"/>
    <x v="51"/>
    <n v="11722.21"/>
  </r>
  <r>
    <x v="277"/>
    <x v="0"/>
    <x v="0"/>
    <x v="6"/>
    <x v="37"/>
    <n v="385589"/>
  </r>
  <r>
    <x v="277"/>
    <x v="0"/>
    <x v="0"/>
    <x v="6"/>
    <x v="38"/>
    <n v="505037.61"/>
  </r>
  <r>
    <x v="277"/>
    <x v="0"/>
    <x v="0"/>
    <x v="6"/>
    <x v="39"/>
    <n v="6747.41"/>
  </r>
  <r>
    <x v="277"/>
    <x v="0"/>
    <x v="0"/>
    <x v="6"/>
    <x v="40"/>
    <n v="29092.89"/>
  </r>
  <r>
    <x v="277"/>
    <x v="0"/>
    <x v="0"/>
    <x v="6"/>
    <x v="41"/>
    <n v="1083274.55"/>
  </r>
  <r>
    <x v="277"/>
    <x v="0"/>
    <x v="0"/>
    <x v="6"/>
    <x v="42"/>
    <n v="922832.36"/>
  </r>
  <r>
    <x v="277"/>
    <x v="0"/>
    <x v="0"/>
    <x v="6"/>
    <x v="53"/>
    <n v="34369.43"/>
  </r>
  <r>
    <x v="277"/>
    <x v="0"/>
    <x v="0"/>
    <x v="6"/>
    <x v="43"/>
    <n v="15923.21"/>
  </r>
  <r>
    <x v="277"/>
    <x v="0"/>
    <x v="0"/>
    <x v="6"/>
    <x v="60"/>
    <n v="141841.22"/>
  </r>
  <r>
    <x v="277"/>
    <x v="0"/>
    <x v="0"/>
    <x v="6"/>
    <x v="45"/>
    <n v="347560.41"/>
  </r>
  <r>
    <x v="277"/>
    <x v="0"/>
    <x v="0"/>
    <x v="6"/>
    <x v="75"/>
    <n v="36273.78"/>
  </r>
  <r>
    <x v="277"/>
    <x v="0"/>
    <x v="0"/>
    <x v="6"/>
    <x v="46"/>
    <n v="40220.29"/>
  </r>
  <r>
    <x v="277"/>
    <x v="0"/>
    <x v="0"/>
    <x v="7"/>
    <x v="43"/>
    <n v="38908.839999999997"/>
  </r>
  <r>
    <x v="277"/>
    <x v="0"/>
    <x v="0"/>
    <x v="8"/>
    <x v="62"/>
    <n v="11563.84"/>
  </r>
  <r>
    <x v="277"/>
    <x v="0"/>
    <x v="0"/>
    <x v="8"/>
    <x v="48"/>
    <n v="46303.23"/>
  </r>
  <r>
    <x v="277"/>
    <x v="0"/>
    <x v="1"/>
    <x v="0"/>
    <x v="0"/>
    <n v="74225.570000000007"/>
  </r>
  <r>
    <x v="277"/>
    <x v="0"/>
    <x v="1"/>
    <x v="2"/>
    <x v="1"/>
    <n v="94003"/>
  </r>
  <r>
    <x v="277"/>
    <x v="0"/>
    <x v="1"/>
    <x v="2"/>
    <x v="2"/>
    <n v="174500.32"/>
  </r>
  <r>
    <x v="277"/>
    <x v="0"/>
    <x v="1"/>
    <x v="2"/>
    <x v="3"/>
    <n v="190136.46"/>
  </r>
  <r>
    <x v="277"/>
    <x v="0"/>
    <x v="1"/>
    <x v="2"/>
    <x v="4"/>
    <n v="27758.62"/>
  </r>
  <r>
    <x v="277"/>
    <x v="0"/>
    <x v="1"/>
    <x v="2"/>
    <x v="5"/>
    <n v="17752.59"/>
  </r>
  <r>
    <x v="277"/>
    <x v="0"/>
    <x v="1"/>
    <x v="2"/>
    <x v="54"/>
    <n v="17500"/>
  </r>
  <r>
    <x v="277"/>
    <x v="0"/>
    <x v="1"/>
    <x v="3"/>
    <x v="1"/>
    <n v="142682.35"/>
  </r>
  <r>
    <x v="277"/>
    <x v="0"/>
    <x v="1"/>
    <x v="3"/>
    <x v="2"/>
    <n v="118307.93"/>
  </r>
  <r>
    <x v="277"/>
    <x v="0"/>
    <x v="1"/>
    <x v="3"/>
    <x v="3"/>
    <n v="71894.86"/>
  </r>
  <r>
    <x v="277"/>
    <x v="0"/>
    <x v="1"/>
    <x v="3"/>
    <x v="4"/>
    <n v="305902.3"/>
  </r>
  <r>
    <x v="277"/>
    <x v="0"/>
    <x v="1"/>
    <x v="3"/>
    <x v="5"/>
    <n v="23080.31"/>
  </r>
  <r>
    <x v="277"/>
    <x v="0"/>
    <x v="1"/>
    <x v="4"/>
    <x v="6"/>
    <n v="35.31"/>
  </r>
  <r>
    <x v="277"/>
    <x v="0"/>
    <x v="1"/>
    <x v="4"/>
    <x v="7"/>
    <n v="39274.69"/>
  </r>
  <r>
    <x v="277"/>
    <x v="0"/>
    <x v="1"/>
    <x v="4"/>
    <x v="8"/>
    <n v="49450.96"/>
  </r>
  <r>
    <x v="277"/>
    <x v="0"/>
    <x v="1"/>
    <x v="4"/>
    <x v="9"/>
    <n v="53126.27"/>
  </r>
  <r>
    <x v="277"/>
    <x v="0"/>
    <x v="1"/>
    <x v="4"/>
    <x v="10"/>
    <n v="60109.29"/>
  </r>
  <r>
    <x v="277"/>
    <x v="0"/>
    <x v="1"/>
    <x v="4"/>
    <x v="13"/>
    <n v="3844.19"/>
  </r>
  <r>
    <x v="277"/>
    <x v="0"/>
    <x v="1"/>
    <x v="4"/>
    <x v="14"/>
    <n v="10447.120000000001"/>
  </r>
  <r>
    <x v="277"/>
    <x v="0"/>
    <x v="1"/>
    <x v="4"/>
    <x v="15"/>
    <n v="20557.919999999998"/>
  </r>
  <r>
    <x v="277"/>
    <x v="0"/>
    <x v="1"/>
    <x v="4"/>
    <x v="16"/>
    <n v="44815.17"/>
  </r>
  <r>
    <x v="277"/>
    <x v="0"/>
    <x v="1"/>
    <x v="4"/>
    <x v="17"/>
    <n v="763.77"/>
  </r>
  <r>
    <x v="277"/>
    <x v="0"/>
    <x v="1"/>
    <x v="4"/>
    <x v="56"/>
    <n v="957.11"/>
  </r>
  <r>
    <x v="277"/>
    <x v="0"/>
    <x v="1"/>
    <x v="5"/>
    <x v="18"/>
    <n v="39673.339999999997"/>
  </r>
  <r>
    <x v="277"/>
    <x v="0"/>
    <x v="1"/>
    <x v="5"/>
    <x v="22"/>
    <n v="31893.35"/>
  </r>
  <r>
    <x v="277"/>
    <x v="0"/>
    <x v="1"/>
    <x v="6"/>
    <x v="26"/>
    <n v="176.05"/>
  </r>
  <r>
    <x v="277"/>
    <x v="0"/>
    <x v="1"/>
    <x v="6"/>
    <x v="30"/>
    <n v="335.14"/>
  </r>
  <r>
    <x v="277"/>
    <x v="0"/>
    <x v="1"/>
    <x v="6"/>
    <x v="35"/>
    <n v="151959.19"/>
  </r>
  <r>
    <x v="277"/>
    <x v="0"/>
    <x v="1"/>
    <x v="6"/>
    <x v="36"/>
    <n v="36750"/>
  </r>
  <r>
    <x v="277"/>
    <x v="0"/>
    <x v="1"/>
    <x v="6"/>
    <x v="59"/>
    <n v="1895"/>
  </r>
  <r>
    <x v="277"/>
    <x v="0"/>
    <x v="1"/>
    <x v="6"/>
    <x v="38"/>
    <n v="1000"/>
  </r>
  <r>
    <x v="277"/>
    <x v="0"/>
    <x v="1"/>
    <x v="6"/>
    <x v="43"/>
    <n v="1220"/>
  </r>
  <r>
    <x v="277"/>
    <x v="0"/>
    <x v="1"/>
    <x v="6"/>
    <x v="46"/>
    <n v="9201.6"/>
  </r>
  <r>
    <x v="277"/>
    <x v="0"/>
    <x v="1"/>
    <x v="7"/>
    <x v="43"/>
    <n v="48612.53"/>
  </r>
  <r>
    <x v="278"/>
    <x v="0"/>
    <x v="0"/>
    <x v="0"/>
    <x v="0"/>
    <n v="-130424.22"/>
  </r>
  <r>
    <x v="278"/>
    <x v="0"/>
    <x v="0"/>
    <x v="1"/>
    <x v="0"/>
    <n v="-333681.45"/>
  </r>
  <r>
    <x v="278"/>
    <x v="0"/>
    <x v="0"/>
    <x v="2"/>
    <x v="1"/>
    <n v="8946937.1300000008"/>
  </r>
  <r>
    <x v="278"/>
    <x v="0"/>
    <x v="0"/>
    <x v="2"/>
    <x v="2"/>
    <n v="106644.92"/>
  </r>
  <r>
    <x v="278"/>
    <x v="0"/>
    <x v="0"/>
    <x v="2"/>
    <x v="3"/>
    <n v="110341.75"/>
  </r>
  <r>
    <x v="278"/>
    <x v="0"/>
    <x v="0"/>
    <x v="2"/>
    <x v="4"/>
    <n v="91133.65"/>
  </r>
  <r>
    <x v="278"/>
    <x v="0"/>
    <x v="0"/>
    <x v="2"/>
    <x v="5"/>
    <n v="130569.07"/>
  </r>
  <r>
    <x v="278"/>
    <x v="0"/>
    <x v="0"/>
    <x v="3"/>
    <x v="1"/>
    <n v="2601540.1"/>
  </r>
  <r>
    <x v="278"/>
    <x v="0"/>
    <x v="0"/>
    <x v="3"/>
    <x v="2"/>
    <n v="100005.51"/>
  </r>
  <r>
    <x v="278"/>
    <x v="0"/>
    <x v="0"/>
    <x v="3"/>
    <x v="3"/>
    <n v="71647.429999999993"/>
  </r>
  <r>
    <x v="278"/>
    <x v="0"/>
    <x v="0"/>
    <x v="3"/>
    <x v="4"/>
    <n v="16232.22"/>
  </r>
  <r>
    <x v="278"/>
    <x v="0"/>
    <x v="0"/>
    <x v="3"/>
    <x v="5"/>
    <n v="27654.52"/>
  </r>
  <r>
    <x v="278"/>
    <x v="0"/>
    <x v="0"/>
    <x v="4"/>
    <x v="7"/>
    <n v="753903.46"/>
  </r>
  <r>
    <x v="278"/>
    <x v="0"/>
    <x v="0"/>
    <x v="4"/>
    <x v="8"/>
    <n v="304450.59999999998"/>
  </r>
  <r>
    <x v="278"/>
    <x v="0"/>
    <x v="0"/>
    <x v="4"/>
    <x v="9"/>
    <n v="1531419.05"/>
  </r>
  <r>
    <x v="278"/>
    <x v="0"/>
    <x v="0"/>
    <x v="4"/>
    <x v="10"/>
    <n v="510632.08"/>
  </r>
  <r>
    <x v="278"/>
    <x v="0"/>
    <x v="0"/>
    <x v="4"/>
    <x v="13"/>
    <n v="35106.67"/>
  </r>
  <r>
    <x v="278"/>
    <x v="0"/>
    <x v="0"/>
    <x v="4"/>
    <x v="14"/>
    <n v="61579.11"/>
  </r>
  <r>
    <x v="278"/>
    <x v="0"/>
    <x v="0"/>
    <x v="4"/>
    <x v="15"/>
    <n v="1317273.49"/>
  </r>
  <r>
    <x v="278"/>
    <x v="0"/>
    <x v="0"/>
    <x v="4"/>
    <x v="16"/>
    <n v="1064373.1399999999"/>
  </r>
  <r>
    <x v="278"/>
    <x v="0"/>
    <x v="0"/>
    <x v="4"/>
    <x v="17"/>
    <n v="14871.23"/>
  </r>
  <r>
    <x v="278"/>
    <x v="0"/>
    <x v="0"/>
    <x v="4"/>
    <x v="56"/>
    <n v="5956.18"/>
  </r>
  <r>
    <x v="278"/>
    <x v="0"/>
    <x v="0"/>
    <x v="5"/>
    <x v="18"/>
    <n v="456616.56"/>
  </r>
  <r>
    <x v="278"/>
    <x v="0"/>
    <x v="0"/>
    <x v="5"/>
    <x v="19"/>
    <n v="64995.57"/>
  </r>
  <r>
    <x v="278"/>
    <x v="0"/>
    <x v="0"/>
    <x v="5"/>
    <x v="20"/>
    <n v="123951.27"/>
  </r>
  <r>
    <x v="278"/>
    <x v="0"/>
    <x v="0"/>
    <x v="5"/>
    <x v="21"/>
    <n v="93740.13"/>
  </r>
  <r>
    <x v="278"/>
    <x v="0"/>
    <x v="0"/>
    <x v="5"/>
    <x v="22"/>
    <n v="22159.75"/>
  </r>
  <r>
    <x v="278"/>
    <x v="0"/>
    <x v="0"/>
    <x v="6"/>
    <x v="23"/>
    <n v="26542.23"/>
  </r>
  <r>
    <x v="278"/>
    <x v="0"/>
    <x v="0"/>
    <x v="6"/>
    <x v="25"/>
    <n v="5856.98"/>
  </r>
  <r>
    <x v="278"/>
    <x v="0"/>
    <x v="0"/>
    <x v="6"/>
    <x v="26"/>
    <n v="52640.75"/>
  </r>
  <r>
    <x v="278"/>
    <x v="0"/>
    <x v="0"/>
    <x v="6"/>
    <x v="27"/>
    <n v="94851.12"/>
  </r>
  <r>
    <x v="278"/>
    <x v="0"/>
    <x v="0"/>
    <x v="6"/>
    <x v="30"/>
    <n v="9577.9699999999993"/>
  </r>
  <r>
    <x v="278"/>
    <x v="0"/>
    <x v="0"/>
    <x v="6"/>
    <x v="35"/>
    <n v="223125.04"/>
  </r>
  <r>
    <x v="278"/>
    <x v="0"/>
    <x v="0"/>
    <x v="6"/>
    <x v="36"/>
    <n v="31347.47"/>
  </r>
  <r>
    <x v="278"/>
    <x v="0"/>
    <x v="0"/>
    <x v="6"/>
    <x v="37"/>
    <n v="215188"/>
  </r>
  <r>
    <x v="278"/>
    <x v="0"/>
    <x v="0"/>
    <x v="6"/>
    <x v="38"/>
    <n v="128568.56"/>
  </r>
  <r>
    <x v="278"/>
    <x v="0"/>
    <x v="0"/>
    <x v="6"/>
    <x v="39"/>
    <n v="16311.34"/>
  </r>
  <r>
    <x v="278"/>
    <x v="0"/>
    <x v="0"/>
    <x v="6"/>
    <x v="41"/>
    <n v="620076.91"/>
  </r>
  <r>
    <x v="278"/>
    <x v="0"/>
    <x v="0"/>
    <x v="6"/>
    <x v="42"/>
    <n v="273161.77"/>
  </r>
  <r>
    <x v="278"/>
    <x v="0"/>
    <x v="0"/>
    <x v="6"/>
    <x v="43"/>
    <n v="188683.2"/>
  </r>
  <r>
    <x v="278"/>
    <x v="0"/>
    <x v="0"/>
    <x v="6"/>
    <x v="60"/>
    <n v="80512.210000000006"/>
  </r>
  <r>
    <x v="278"/>
    <x v="0"/>
    <x v="0"/>
    <x v="6"/>
    <x v="45"/>
    <n v="251930.95"/>
  </r>
  <r>
    <x v="278"/>
    <x v="0"/>
    <x v="0"/>
    <x v="7"/>
    <x v="43"/>
    <n v="26701.4"/>
  </r>
  <r>
    <x v="278"/>
    <x v="0"/>
    <x v="0"/>
    <x v="8"/>
    <x v="62"/>
    <n v="165401.03"/>
  </r>
  <r>
    <x v="278"/>
    <x v="0"/>
    <x v="0"/>
    <x v="8"/>
    <x v="64"/>
    <n v="257766.39"/>
  </r>
  <r>
    <x v="278"/>
    <x v="0"/>
    <x v="1"/>
    <x v="0"/>
    <x v="0"/>
    <n v="464105.67"/>
  </r>
  <r>
    <x v="278"/>
    <x v="0"/>
    <x v="1"/>
    <x v="2"/>
    <x v="1"/>
    <n v="1051454.97"/>
  </r>
  <r>
    <x v="278"/>
    <x v="0"/>
    <x v="1"/>
    <x v="2"/>
    <x v="2"/>
    <n v="8021.53"/>
  </r>
  <r>
    <x v="278"/>
    <x v="0"/>
    <x v="1"/>
    <x v="2"/>
    <x v="3"/>
    <n v="50284.85"/>
  </r>
  <r>
    <x v="278"/>
    <x v="0"/>
    <x v="1"/>
    <x v="2"/>
    <x v="4"/>
    <n v="98293.27"/>
  </r>
  <r>
    <x v="278"/>
    <x v="0"/>
    <x v="1"/>
    <x v="2"/>
    <x v="5"/>
    <n v="6836"/>
  </r>
  <r>
    <x v="278"/>
    <x v="0"/>
    <x v="1"/>
    <x v="3"/>
    <x v="1"/>
    <n v="1323933.71"/>
  </r>
  <r>
    <x v="278"/>
    <x v="0"/>
    <x v="1"/>
    <x v="3"/>
    <x v="2"/>
    <n v="2142.14"/>
  </r>
  <r>
    <x v="278"/>
    <x v="0"/>
    <x v="1"/>
    <x v="3"/>
    <x v="3"/>
    <n v="17063.59"/>
  </r>
  <r>
    <x v="278"/>
    <x v="0"/>
    <x v="1"/>
    <x v="3"/>
    <x v="4"/>
    <n v="170713.51"/>
  </r>
  <r>
    <x v="278"/>
    <x v="0"/>
    <x v="1"/>
    <x v="4"/>
    <x v="7"/>
    <n v="31954.39"/>
  </r>
  <r>
    <x v="278"/>
    <x v="0"/>
    <x v="1"/>
    <x v="4"/>
    <x v="8"/>
    <n v="20777.990000000002"/>
  </r>
  <r>
    <x v="278"/>
    <x v="0"/>
    <x v="1"/>
    <x v="4"/>
    <x v="9"/>
    <n v="63181.43"/>
  </r>
  <r>
    <x v="278"/>
    <x v="0"/>
    <x v="1"/>
    <x v="4"/>
    <x v="10"/>
    <n v="18571.740000000002"/>
  </r>
  <r>
    <x v="278"/>
    <x v="0"/>
    <x v="1"/>
    <x v="4"/>
    <x v="13"/>
    <n v="2316.66"/>
  </r>
  <r>
    <x v="278"/>
    <x v="0"/>
    <x v="1"/>
    <x v="4"/>
    <x v="14"/>
    <n v="4609.6000000000004"/>
  </r>
  <r>
    <x v="278"/>
    <x v="0"/>
    <x v="1"/>
    <x v="4"/>
    <x v="15"/>
    <n v="43923.46"/>
  </r>
  <r>
    <x v="278"/>
    <x v="0"/>
    <x v="1"/>
    <x v="4"/>
    <x v="16"/>
    <n v="45966.99"/>
  </r>
  <r>
    <x v="278"/>
    <x v="0"/>
    <x v="1"/>
    <x v="4"/>
    <x v="17"/>
    <n v="627.21"/>
  </r>
  <r>
    <x v="278"/>
    <x v="0"/>
    <x v="1"/>
    <x v="4"/>
    <x v="56"/>
    <n v="398.09"/>
  </r>
  <r>
    <x v="278"/>
    <x v="0"/>
    <x v="1"/>
    <x v="5"/>
    <x v="18"/>
    <n v="281336.84000000003"/>
  </r>
  <r>
    <x v="278"/>
    <x v="0"/>
    <x v="1"/>
    <x v="6"/>
    <x v="23"/>
    <n v="74424.960000000006"/>
  </r>
  <r>
    <x v="278"/>
    <x v="0"/>
    <x v="1"/>
    <x v="6"/>
    <x v="26"/>
    <n v="15718.76"/>
  </r>
  <r>
    <x v="278"/>
    <x v="0"/>
    <x v="1"/>
    <x v="6"/>
    <x v="27"/>
    <n v="544.44000000000005"/>
  </r>
  <r>
    <x v="278"/>
    <x v="0"/>
    <x v="1"/>
    <x v="6"/>
    <x v="36"/>
    <n v="268.18"/>
  </r>
  <r>
    <x v="278"/>
    <x v="0"/>
    <x v="1"/>
    <x v="6"/>
    <x v="38"/>
    <n v="396.99"/>
  </r>
  <r>
    <x v="278"/>
    <x v="0"/>
    <x v="1"/>
    <x v="6"/>
    <x v="41"/>
    <n v="20941.46"/>
  </r>
  <r>
    <x v="278"/>
    <x v="0"/>
    <x v="1"/>
    <x v="6"/>
    <x v="43"/>
    <n v="54613.03"/>
  </r>
  <r>
    <x v="278"/>
    <x v="0"/>
    <x v="1"/>
    <x v="7"/>
    <x v="43"/>
    <n v="4807.6000000000004"/>
  </r>
  <r>
    <x v="279"/>
    <x v="0"/>
    <x v="0"/>
    <x v="0"/>
    <x v="0"/>
    <n v="10492.34"/>
  </r>
  <r>
    <x v="279"/>
    <x v="0"/>
    <x v="0"/>
    <x v="1"/>
    <x v="0"/>
    <n v="-828275.19999999995"/>
  </r>
  <r>
    <x v="279"/>
    <x v="0"/>
    <x v="0"/>
    <x v="2"/>
    <x v="1"/>
    <n v="10582877.73"/>
  </r>
  <r>
    <x v="279"/>
    <x v="0"/>
    <x v="0"/>
    <x v="2"/>
    <x v="2"/>
    <n v="42440.27"/>
  </r>
  <r>
    <x v="279"/>
    <x v="0"/>
    <x v="0"/>
    <x v="2"/>
    <x v="3"/>
    <n v="88840.85"/>
  </r>
  <r>
    <x v="279"/>
    <x v="0"/>
    <x v="0"/>
    <x v="2"/>
    <x v="4"/>
    <n v="322862.86"/>
  </r>
  <r>
    <x v="279"/>
    <x v="0"/>
    <x v="0"/>
    <x v="2"/>
    <x v="5"/>
    <n v="9757.65"/>
  </r>
  <r>
    <x v="279"/>
    <x v="0"/>
    <x v="0"/>
    <x v="2"/>
    <x v="54"/>
    <n v="83676"/>
  </r>
  <r>
    <x v="279"/>
    <x v="0"/>
    <x v="0"/>
    <x v="3"/>
    <x v="1"/>
    <n v="3764546.13"/>
  </r>
  <r>
    <x v="279"/>
    <x v="0"/>
    <x v="0"/>
    <x v="3"/>
    <x v="2"/>
    <n v="56787.97"/>
  </r>
  <r>
    <x v="279"/>
    <x v="0"/>
    <x v="0"/>
    <x v="3"/>
    <x v="3"/>
    <n v="158351.65"/>
  </r>
  <r>
    <x v="279"/>
    <x v="0"/>
    <x v="0"/>
    <x v="3"/>
    <x v="4"/>
    <n v="9876.4"/>
  </r>
  <r>
    <x v="279"/>
    <x v="0"/>
    <x v="0"/>
    <x v="3"/>
    <x v="5"/>
    <n v="16234.34"/>
  </r>
  <r>
    <x v="279"/>
    <x v="0"/>
    <x v="0"/>
    <x v="4"/>
    <x v="7"/>
    <n v="230229.32"/>
  </r>
  <r>
    <x v="279"/>
    <x v="0"/>
    <x v="0"/>
    <x v="4"/>
    <x v="8"/>
    <n v="85266.95"/>
  </r>
  <r>
    <x v="279"/>
    <x v="0"/>
    <x v="0"/>
    <x v="4"/>
    <x v="9"/>
    <n v="1697950.8"/>
  </r>
  <r>
    <x v="279"/>
    <x v="0"/>
    <x v="0"/>
    <x v="4"/>
    <x v="10"/>
    <n v="475289.67"/>
  </r>
  <r>
    <x v="279"/>
    <x v="0"/>
    <x v="0"/>
    <x v="4"/>
    <x v="69"/>
    <n v="-2850"/>
  </r>
  <r>
    <x v="279"/>
    <x v="0"/>
    <x v="0"/>
    <x v="4"/>
    <x v="11"/>
    <n v="16172.97"/>
  </r>
  <r>
    <x v="279"/>
    <x v="0"/>
    <x v="0"/>
    <x v="4"/>
    <x v="12"/>
    <n v="15587.31"/>
  </r>
  <r>
    <x v="279"/>
    <x v="0"/>
    <x v="0"/>
    <x v="4"/>
    <x v="13"/>
    <n v="39644.239999999998"/>
  </r>
  <r>
    <x v="279"/>
    <x v="0"/>
    <x v="0"/>
    <x v="4"/>
    <x v="14"/>
    <n v="873351.82"/>
  </r>
  <r>
    <x v="279"/>
    <x v="0"/>
    <x v="0"/>
    <x v="4"/>
    <x v="15"/>
    <n v="1602673.85"/>
  </r>
  <r>
    <x v="279"/>
    <x v="0"/>
    <x v="0"/>
    <x v="4"/>
    <x v="16"/>
    <n v="1197043.8700000001"/>
  </r>
  <r>
    <x v="279"/>
    <x v="0"/>
    <x v="0"/>
    <x v="5"/>
    <x v="18"/>
    <n v="437407.8"/>
  </r>
  <r>
    <x v="279"/>
    <x v="0"/>
    <x v="0"/>
    <x v="5"/>
    <x v="19"/>
    <n v="73891.02"/>
  </r>
  <r>
    <x v="279"/>
    <x v="0"/>
    <x v="0"/>
    <x v="5"/>
    <x v="20"/>
    <n v="547031.29"/>
  </r>
  <r>
    <x v="279"/>
    <x v="0"/>
    <x v="0"/>
    <x v="5"/>
    <x v="21"/>
    <n v="7337.72"/>
  </r>
  <r>
    <x v="279"/>
    <x v="0"/>
    <x v="0"/>
    <x v="5"/>
    <x v="22"/>
    <n v="265916.21999999997"/>
  </r>
  <r>
    <x v="279"/>
    <x v="0"/>
    <x v="0"/>
    <x v="6"/>
    <x v="23"/>
    <n v="1717"/>
  </r>
  <r>
    <x v="279"/>
    <x v="0"/>
    <x v="0"/>
    <x v="6"/>
    <x v="26"/>
    <n v="938"/>
  </r>
  <r>
    <x v="279"/>
    <x v="0"/>
    <x v="0"/>
    <x v="6"/>
    <x v="27"/>
    <n v="417477.41"/>
  </r>
  <r>
    <x v="279"/>
    <x v="0"/>
    <x v="0"/>
    <x v="6"/>
    <x v="28"/>
    <n v="16279.75"/>
  </r>
  <r>
    <x v="279"/>
    <x v="0"/>
    <x v="0"/>
    <x v="6"/>
    <x v="29"/>
    <n v="36791.43"/>
  </r>
  <r>
    <x v="279"/>
    <x v="0"/>
    <x v="0"/>
    <x v="6"/>
    <x v="50"/>
    <n v="114520.6"/>
  </r>
  <r>
    <x v="279"/>
    <x v="0"/>
    <x v="0"/>
    <x v="6"/>
    <x v="30"/>
    <n v="16580.86"/>
  </r>
  <r>
    <x v="279"/>
    <x v="0"/>
    <x v="0"/>
    <x v="6"/>
    <x v="31"/>
    <n v="85002.38"/>
  </r>
  <r>
    <x v="279"/>
    <x v="0"/>
    <x v="0"/>
    <x v="6"/>
    <x v="32"/>
    <n v="3360"/>
  </r>
  <r>
    <x v="279"/>
    <x v="0"/>
    <x v="0"/>
    <x v="6"/>
    <x v="33"/>
    <n v="44985.5"/>
  </r>
  <r>
    <x v="279"/>
    <x v="0"/>
    <x v="0"/>
    <x v="6"/>
    <x v="34"/>
    <n v="71203.06"/>
  </r>
  <r>
    <x v="279"/>
    <x v="0"/>
    <x v="0"/>
    <x v="6"/>
    <x v="35"/>
    <n v="93045.38"/>
  </r>
  <r>
    <x v="279"/>
    <x v="0"/>
    <x v="0"/>
    <x v="6"/>
    <x v="36"/>
    <n v="11760.45"/>
  </r>
  <r>
    <x v="279"/>
    <x v="0"/>
    <x v="0"/>
    <x v="6"/>
    <x v="59"/>
    <n v="2523.38"/>
  </r>
  <r>
    <x v="279"/>
    <x v="0"/>
    <x v="0"/>
    <x v="6"/>
    <x v="51"/>
    <n v="99460.46"/>
  </r>
  <r>
    <x v="279"/>
    <x v="0"/>
    <x v="0"/>
    <x v="6"/>
    <x v="67"/>
    <n v="5042.75"/>
  </r>
  <r>
    <x v="279"/>
    <x v="0"/>
    <x v="0"/>
    <x v="6"/>
    <x v="37"/>
    <n v="233490"/>
  </r>
  <r>
    <x v="279"/>
    <x v="0"/>
    <x v="0"/>
    <x v="6"/>
    <x v="38"/>
    <n v="148311.91"/>
  </r>
  <r>
    <x v="279"/>
    <x v="0"/>
    <x v="0"/>
    <x v="6"/>
    <x v="39"/>
    <n v="1732.5"/>
  </r>
  <r>
    <x v="279"/>
    <x v="0"/>
    <x v="0"/>
    <x v="6"/>
    <x v="41"/>
    <n v="287725.59000000003"/>
  </r>
  <r>
    <x v="279"/>
    <x v="0"/>
    <x v="0"/>
    <x v="6"/>
    <x v="42"/>
    <n v="176307.11"/>
  </r>
  <r>
    <x v="279"/>
    <x v="0"/>
    <x v="0"/>
    <x v="6"/>
    <x v="43"/>
    <n v="6840"/>
  </r>
  <r>
    <x v="279"/>
    <x v="0"/>
    <x v="0"/>
    <x v="6"/>
    <x v="60"/>
    <n v="102277.57"/>
  </r>
  <r>
    <x v="279"/>
    <x v="0"/>
    <x v="0"/>
    <x v="6"/>
    <x v="45"/>
    <n v="196645.33"/>
  </r>
  <r>
    <x v="279"/>
    <x v="0"/>
    <x v="0"/>
    <x v="6"/>
    <x v="46"/>
    <n v="18088.09"/>
  </r>
  <r>
    <x v="279"/>
    <x v="0"/>
    <x v="0"/>
    <x v="7"/>
    <x v="43"/>
    <n v="9180.14"/>
  </r>
  <r>
    <x v="279"/>
    <x v="0"/>
    <x v="0"/>
    <x v="8"/>
    <x v="62"/>
    <n v="80271.100000000006"/>
  </r>
  <r>
    <x v="279"/>
    <x v="0"/>
    <x v="0"/>
    <x v="8"/>
    <x v="64"/>
    <n v="171463.32"/>
  </r>
  <r>
    <x v="279"/>
    <x v="0"/>
    <x v="0"/>
    <x v="8"/>
    <x v="48"/>
    <n v="14097.21"/>
  </r>
  <r>
    <x v="279"/>
    <x v="0"/>
    <x v="1"/>
    <x v="0"/>
    <x v="0"/>
    <n v="817782.86"/>
  </r>
  <r>
    <x v="279"/>
    <x v="0"/>
    <x v="1"/>
    <x v="2"/>
    <x v="1"/>
    <n v="391792.55"/>
  </r>
  <r>
    <x v="279"/>
    <x v="0"/>
    <x v="1"/>
    <x v="2"/>
    <x v="2"/>
    <n v="107731.05"/>
  </r>
  <r>
    <x v="279"/>
    <x v="0"/>
    <x v="1"/>
    <x v="2"/>
    <x v="3"/>
    <n v="23751.599999999999"/>
  </r>
  <r>
    <x v="279"/>
    <x v="0"/>
    <x v="1"/>
    <x v="2"/>
    <x v="4"/>
    <n v="148860.47"/>
  </r>
  <r>
    <x v="279"/>
    <x v="0"/>
    <x v="1"/>
    <x v="2"/>
    <x v="5"/>
    <n v="111375.48"/>
  </r>
  <r>
    <x v="279"/>
    <x v="0"/>
    <x v="1"/>
    <x v="3"/>
    <x v="1"/>
    <n v="665821.46"/>
  </r>
  <r>
    <x v="279"/>
    <x v="0"/>
    <x v="1"/>
    <x v="3"/>
    <x v="2"/>
    <n v="46558.09"/>
  </r>
  <r>
    <x v="279"/>
    <x v="0"/>
    <x v="1"/>
    <x v="3"/>
    <x v="3"/>
    <n v="42192.12"/>
  </r>
  <r>
    <x v="279"/>
    <x v="0"/>
    <x v="1"/>
    <x v="3"/>
    <x v="4"/>
    <n v="145210.75"/>
  </r>
  <r>
    <x v="279"/>
    <x v="0"/>
    <x v="1"/>
    <x v="3"/>
    <x v="5"/>
    <n v="12421.07"/>
  </r>
  <r>
    <x v="279"/>
    <x v="0"/>
    <x v="1"/>
    <x v="4"/>
    <x v="7"/>
    <n v="56768.45"/>
  </r>
  <r>
    <x v="279"/>
    <x v="0"/>
    <x v="1"/>
    <x v="4"/>
    <x v="8"/>
    <n v="12186.83"/>
  </r>
  <r>
    <x v="279"/>
    <x v="0"/>
    <x v="1"/>
    <x v="4"/>
    <x v="9"/>
    <n v="94060.86"/>
  </r>
  <r>
    <x v="279"/>
    <x v="0"/>
    <x v="1"/>
    <x v="4"/>
    <x v="10"/>
    <n v="97785.36"/>
  </r>
  <r>
    <x v="279"/>
    <x v="0"/>
    <x v="1"/>
    <x v="4"/>
    <x v="11"/>
    <n v="1127.6500000000001"/>
  </r>
  <r>
    <x v="279"/>
    <x v="0"/>
    <x v="1"/>
    <x v="4"/>
    <x v="12"/>
    <n v="3219.48"/>
  </r>
  <r>
    <x v="279"/>
    <x v="0"/>
    <x v="1"/>
    <x v="4"/>
    <x v="13"/>
    <n v="3012.88"/>
  </r>
  <r>
    <x v="279"/>
    <x v="0"/>
    <x v="1"/>
    <x v="4"/>
    <x v="14"/>
    <n v="77335.61"/>
  </r>
  <r>
    <x v="279"/>
    <x v="0"/>
    <x v="1"/>
    <x v="4"/>
    <x v="15"/>
    <n v="54360"/>
  </r>
  <r>
    <x v="279"/>
    <x v="0"/>
    <x v="1"/>
    <x v="4"/>
    <x v="16"/>
    <n v="196056.4"/>
  </r>
  <r>
    <x v="279"/>
    <x v="0"/>
    <x v="1"/>
    <x v="5"/>
    <x v="18"/>
    <n v="267148.56"/>
  </r>
  <r>
    <x v="279"/>
    <x v="0"/>
    <x v="1"/>
    <x v="5"/>
    <x v="21"/>
    <n v="9036.52"/>
  </r>
  <r>
    <x v="279"/>
    <x v="0"/>
    <x v="1"/>
    <x v="5"/>
    <x v="22"/>
    <n v="457.83"/>
  </r>
  <r>
    <x v="279"/>
    <x v="0"/>
    <x v="1"/>
    <x v="6"/>
    <x v="23"/>
    <n v="21665.05"/>
  </r>
  <r>
    <x v="279"/>
    <x v="0"/>
    <x v="1"/>
    <x v="6"/>
    <x v="24"/>
    <n v="13835.75"/>
  </r>
  <r>
    <x v="279"/>
    <x v="0"/>
    <x v="1"/>
    <x v="6"/>
    <x v="26"/>
    <n v="7687"/>
  </r>
  <r>
    <x v="279"/>
    <x v="0"/>
    <x v="1"/>
    <x v="6"/>
    <x v="27"/>
    <n v="42893.23"/>
  </r>
  <r>
    <x v="279"/>
    <x v="0"/>
    <x v="1"/>
    <x v="6"/>
    <x v="28"/>
    <n v="4500"/>
  </r>
  <r>
    <x v="279"/>
    <x v="0"/>
    <x v="1"/>
    <x v="6"/>
    <x v="30"/>
    <n v="708"/>
  </r>
  <r>
    <x v="279"/>
    <x v="0"/>
    <x v="1"/>
    <x v="6"/>
    <x v="38"/>
    <n v="7067.51"/>
  </r>
  <r>
    <x v="279"/>
    <x v="0"/>
    <x v="1"/>
    <x v="6"/>
    <x v="40"/>
    <n v="1830.75"/>
  </r>
  <r>
    <x v="279"/>
    <x v="0"/>
    <x v="1"/>
    <x v="6"/>
    <x v="43"/>
    <n v="13589.23"/>
  </r>
  <r>
    <x v="279"/>
    <x v="0"/>
    <x v="1"/>
    <x v="6"/>
    <x v="46"/>
    <n v="1104.9000000000001"/>
  </r>
  <r>
    <x v="279"/>
    <x v="0"/>
    <x v="1"/>
    <x v="7"/>
    <x v="43"/>
    <n v="1535.43"/>
  </r>
  <r>
    <x v="280"/>
    <x v="0"/>
    <x v="0"/>
    <x v="0"/>
    <x v="0"/>
    <n v="56132.24"/>
  </r>
  <r>
    <x v="280"/>
    <x v="0"/>
    <x v="0"/>
    <x v="1"/>
    <x v="0"/>
    <n v="-213626.83"/>
  </r>
  <r>
    <x v="280"/>
    <x v="0"/>
    <x v="0"/>
    <x v="2"/>
    <x v="1"/>
    <n v="10138760.98"/>
  </r>
  <r>
    <x v="280"/>
    <x v="0"/>
    <x v="0"/>
    <x v="2"/>
    <x v="2"/>
    <n v="230329.1"/>
  </r>
  <r>
    <x v="280"/>
    <x v="0"/>
    <x v="0"/>
    <x v="2"/>
    <x v="3"/>
    <n v="27082.16"/>
  </r>
  <r>
    <x v="280"/>
    <x v="0"/>
    <x v="0"/>
    <x v="2"/>
    <x v="4"/>
    <n v="157115.25"/>
  </r>
  <r>
    <x v="280"/>
    <x v="0"/>
    <x v="0"/>
    <x v="2"/>
    <x v="5"/>
    <n v="281783.53999999998"/>
  </r>
  <r>
    <x v="280"/>
    <x v="0"/>
    <x v="0"/>
    <x v="2"/>
    <x v="54"/>
    <n v="257685"/>
  </r>
  <r>
    <x v="280"/>
    <x v="0"/>
    <x v="0"/>
    <x v="3"/>
    <x v="1"/>
    <n v="4735629.04"/>
  </r>
  <r>
    <x v="280"/>
    <x v="0"/>
    <x v="0"/>
    <x v="3"/>
    <x v="2"/>
    <n v="187590.39999999999"/>
  </r>
  <r>
    <x v="280"/>
    <x v="0"/>
    <x v="0"/>
    <x v="3"/>
    <x v="3"/>
    <n v="262256.46000000002"/>
  </r>
  <r>
    <x v="280"/>
    <x v="0"/>
    <x v="0"/>
    <x v="3"/>
    <x v="4"/>
    <n v="207808.51"/>
  </r>
  <r>
    <x v="280"/>
    <x v="0"/>
    <x v="0"/>
    <x v="3"/>
    <x v="5"/>
    <n v="6409.14"/>
  </r>
  <r>
    <x v="280"/>
    <x v="0"/>
    <x v="0"/>
    <x v="4"/>
    <x v="7"/>
    <n v="819579.89"/>
  </r>
  <r>
    <x v="280"/>
    <x v="0"/>
    <x v="0"/>
    <x v="4"/>
    <x v="8"/>
    <n v="403012.87"/>
  </r>
  <r>
    <x v="280"/>
    <x v="0"/>
    <x v="0"/>
    <x v="4"/>
    <x v="9"/>
    <n v="1675023.11"/>
  </r>
  <r>
    <x v="280"/>
    <x v="0"/>
    <x v="0"/>
    <x v="4"/>
    <x v="10"/>
    <n v="677793.46"/>
  </r>
  <r>
    <x v="280"/>
    <x v="0"/>
    <x v="0"/>
    <x v="4"/>
    <x v="12"/>
    <n v="17013.64"/>
  </r>
  <r>
    <x v="280"/>
    <x v="0"/>
    <x v="0"/>
    <x v="4"/>
    <x v="13"/>
    <n v="37603.089999999997"/>
  </r>
  <r>
    <x v="280"/>
    <x v="0"/>
    <x v="0"/>
    <x v="4"/>
    <x v="14"/>
    <n v="92579.81"/>
  </r>
  <r>
    <x v="280"/>
    <x v="0"/>
    <x v="0"/>
    <x v="4"/>
    <x v="15"/>
    <n v="1503014.7"/>
  </r>
  <r>
    <x v="280"/>
    <x v="0"/>
    <x v="0"/>
    <x v="4"/>
    <x v="16"/>
    <n v="1650006.5"/>
  </r>
  <r>
    <x v="280"/>
    <x v="0"/>
    <x v="0"/>
    <x v="4"/>
    <x v="17"/>
    <n v="18031.439999999999"/>
  </r>
  <r>
    <x v="280"/>
    <x v="0"/>
    <x v="0"/>
    <x v="4"/>
    <x v="56"/>
    <n v="8099.73"/>
  </r>
  <r>
    <x v="280"/>
    <x v="0"/>
    <x v="0"/>
    <x v="5"/>
    <x v="18"/>
    <n v="674351.29"/>
  </r>
  <r>
    <x v="280"/>
    <x v="0"/>
    <x v="0"/>
    <x v="5"/>
    <x v="19"/>
    <n v="126021.03"/>
  </r>
  <r>
    <x v="280"/>
    <x v="0"/>
    <x v="0"/>
    <x v="5"/>
    <x v="20"/>
    <n v="344790.08"/>
  </r>
  <r>
    <x v="280"/>
    <x v="0"/>
    <x v="0"/>
    <x v="5"/>
    <x v="21"/>
    <n v="77327.42"/>
  </r>
  <r>
    <x v="280"/>
    <x v="0"/>
    <x v="0"/>
    <x v="5"/>
    <x v="22"/>
    <n v="9302.7000000000007"/>
  </r>
  <r>
    <x v="280"/>
    <x v="0"/>
    <x v="0"/>
    <x v="6"/>
    <x v="23"/>
    <n v="19695.54"/>
  </r>
  <r>
    <x v="280"/>
    <x v="0"/>
    <x v="0"/>
    <x v="6"/>
    <x v="25"/>
    <n v="845644.47"/>
  </r>
  <r>
    <x v="280"/>
    <x v="0"/>
    <x v="0"/>
    <x v="6"/>
    <x v="26"/>
    <n v="53601.33"/>
  </r>
  <r>
    <x v="280"/>
    <x v="0"/>
    <x v="0"/>
    <x v="6"/>
    <x v="27"/>
    <n v="387620.95"/>
  </r>
  <r>
    <x v="280"/>
    <x v="0"/>
    <x v="0"/>
    <x v="6"/>
    <x v="28"/>
    <n v="92016.11"/>
  </r>
  <r>
    <x v="280"/>
    <x v="0"/>
    <x v="0"/>
    <x v="6"/>
    <x v="29"/>
    <n v="54839.82"/>
  </r>
  <r>
    <x v="280"/>
    <x v="0"/>
    <x v="0"/>
    <x v="6"/>
    <x v="30"/>
    <n v="51124.76"/>
  </r>
  <r>
    <x v="280"/>
    <x v="0"/>
    <x v="0"/>
    <x v="6"/>
    <x v="34"/>
    <n v="1790.67"/>
  </r>
  <r>
    <x v="280"/>
    <x v="0"/>
    <x v="0"/>
    <x v="6"/>
    <x v="35"/>
    <n v="209982.31"/>
  </r>
  <r>
    <x v="280"/>
    <x v="0"/>
    <x v="0"/>
    <x v="6"/>
    <x v="36"/>
    <n v="0.24"/>
  </r>
  <r>
    <x v="280"/>
    <x v="0"/>
    <x v="0"/>
    <x v="6"/>
    <x v="59"/>
    <n v="81136.990000000005"/>
  </r>
  <r>
    <x v="280"/>
    <x v="0"/>
    <x v="0"/>
    <x v="6"/>
    <x v="51"/>
    <n v="1486"/>
  </r>
  <r>
    <x v="280"/>
    <x v="0"/>
    <x v="0"/>
    <x v="6"/>
    <x v="52"/>
    <n v="5378.74"/>
  </r>
  <r>
    <x v="280"/>
    <x v="0"/>
    <x v="0"/>
    <x v="6"/>
    <x v="67"/>
    <n v="7962.8"/>
  </r>
  <r>
    <x v="280"/>
    <x v="0"/>
    <x v="0"/>
    <x v="6"/>
    <x v="37"/>
    <n v="186478.27"/>
  </r>
  <r>
    <x v="280"/>
    <x v="0"/>
    <x v="0"/>
    <x v="6"/>
    <x v="38"/>
    <n v="181539.05"/>
  </r>
  <r>
    <x v="280"/>
    <x v="0"/>
    <x v="0"/>
    <x v="6"/>
    <x v="39"/>
    <n v="2068.34"/>
  </r>
  <r>
    <x v="280"/>
    <x v="0"/>
    <x v="0"/>
    <x v="6"/>
    <x v="42"/>
    <n v="1780.05"/>
  </r>
  <r>
    <x v="280"/>
    <x v="0"/>
    <x v="0"/>
    <x v="6"/>
    <x v="43"/>
    <n v="22461.64"/>
  </r>
  <r>
    <x v="280"/>
    <x v="0"/>
    <x v="0"/>
    <x v="6"/>
    <x v="44"/>
    <n v="114662.65"/>
  </r>
  <r>
    <x v="280"/>
    <x v="0"/>
    <x v="0"/>
    <x v="6"/>
    <x v="76"/>
    <n v="990"/>
  </r>
  <r>
    <x v="280"/>
    <x v="0"/>
    <x v="0"/>
    <x v="6"/>
    <x v="46"/>
    <n v="38622.910000000003"/>
  </r>
  <r>
    <x v="280"/>
    <x v="0"/>
    <x v="0"/>
    <x v="6"/>
    <x v="77"/>
    <n v="5191.4799999999996"/>
  </r>
  <r>
    <x v="280"/>
    <x v="0"/>
    <x v="0"/>
    <x v="7"/>
    <x v="43"/>
    <n v="36738.080000000002"/>
  </r>
  <r>
    <x v="280"/>
    <x v="0"/>
    <x v="0"/>
    <x v="8"/>
    <x v="62"/>
    <n v="35780.78"/>
  </r>
  <r>
    <x v="280"/>
    <x v="0"/>
    <x v="0"/>
    <x v="8"/>
    <x v="63"/>
    <n v="32038.25"/>
  </r>
  <r>
    <x v="280"/>
    <x v="0"/>
    <x v="0"/>
    <x v="8"/>
    <x v="47"/>
    <n v="14538.72"/>
  </r>
  <r>
    <x v="280"/>
    <x v="0"/>
    <x v="0"/>
    <x v="8"/>
    <x v="48"/>
    <n v="43183.58"/>
  </r>
  <r>
    <x v="280"/>
    <x v="0"/>
    <x v="1"/>
    <x v="0"/>
    <x v="0"/>
    <n v="157494.59"/>
  </r>
  <r>
    <x v="280"/>
    <x v="0"/>
    <x v="1"/>
    <x v="2"/>
    <x v="1"/>
    <n v="1280304.42"/>
  </r>
  <r>
    <x v="280"/>
    <x v="0"/>
    <x v="1"/>
    <x v="2"/>
    <x v="2"/>
    <n v="5268.36"/>
  </r>
  <r>
    <x v="280"/>
    <x v="0"/>
    <x v="1"/>
    <x v="2"/>
    <x v="3"/>
    <n v="1110.5"/>
  </r>
  <r>
    <x v="280"/>
    <x v="0"/>
    <x v="1"/>
    <x v="2"/>
    <x v="4"/>
    <n v="487572"/>
  </r>
  <r>
    <x v="280"/>
    <x v="0"/>
    <x v="1"/>
    <x v="2"/>
    <x v="5"/>
    <n v="391"/>
  </r>
  <r>
    <x v="280"/>
    <x v="0"/>
    <x v="1"/>
    <x v="3"/>
    <x v="1"/>
    <n v="176865.67"/>
  </r>
  <r>
    <x v="280"/>
    <x v="0"/>
    <x v="1"/>
    <x v="3"/>
    <x v="2"/>
    <n v="785.86"/>
  </r>
  <r>
    <x v="280"/>
    <x v="0"/>
    <x v="1"/>
    <x v="3"/>
    <x v="3"/>
    <n v="31263.98"/>
  </r>
  <r>
    <x v="280"/>
    <x v="0"/>
    <x v="1"/>
    <x v="3"/>
    <x v="4"/>
    <n v="314607.42"/>
  </r>
  <r>
    <x v="280"/>
    <x v="0"/>
    <x v="1"/>
    <x v="3"/>
    <x v="5"/>
    <n v="54"/>
  </r>
  <r>
    <x v="280"/>
    <x v="0"/>
    <x v="1"/>
    <x v="4"/>
    <x v="7"/>
    <n v="133647.74"/>
  </r>
  <r>
    <x v="280"/>
    <x v="0"/>
    <x v="1"/>
    <x v="4"/>
    <x v="8"/>
    <n v="39945.599999999999"/>
  </r>
  <r>
    <x v="280"/>
    <x v="0"/>
    <x v="1"/>
    <x v="4"/>
    <x v="9"/>
    <n v="268086.15999999997"/>
  </r>
  <r>
    <x v="280"/>
    <x v="0"/>
    <x v="1"/>
    <x v="4"/>
    <x v="10"/>
    <n v="47566.52"/>
  </r>
  <r>
    <x v="280"/>
    <x v="0"/>
    <x v="1"/>
    <x v="4"/>
    <x v="12"/>
    <n v="5671.22"/>
  </r>
  <r>
    <x v="280"/>
    <x v="0"/>
    <x v="1"/>
    <x v="4"/>
    <x v="13"/>
    <n v="5301.7"/>
  </r>
  <r>
    <x v="280"/>
    <x v="0"/>
    <x v="1"/>
    <x v="4"/>
    <x v="14"/>
    <n v="6163.22"/>
  </r>
  <r>
    <x v="280"/>
    <x v="0"/>
    <x v="1"/>
    <x v="4"/>
    <x v="15"/>
    <n v="198406.59"/>
  </r>
  <r>
    <x v="280"/>
    <x v="0"/>
    <x v="1"/>
    <x v="4"/>
    <x v="16"/>
    <n v="29440.78"/>
  </r>
  <r>
    <x v="280"/>
    <x v="0"/>
    <x v="1"/>
    <x v="4"/>
    <x v="17"/>
    <n v="882.96"/>
  </r>
  <r>
    <x v="280"/>
    <x v="0"/>
    <x v="1"/>
    <x v="4"/>
    <x v="56"/>
    <n v="795.81"/>
  </r>
  <r>
    <x v="280"/>
    <x v="0"/>
    <x v="1"/>
    <x v="5"/>
    <x v="18"/>
    <n v="44937.35"/>
  </r>
  <r>
    <x v="280"/>
    <x v="0"/>
    <x v="1"/>
    <x v="5"/>
    <x v="20"/>
    <n v="82004.97"/>
  </r>
  <r>
    <x v="280"/>
    <x v="0"/>
    <x v="1"/>
    <x v="6"/>
    <x v="25"/>
    <n v="157419.28"/>
  </r>
  <r>
    <x v="280"/>
    <x v="0"/>
    <x v="1"/>
    <x v="6"/>
    <x v="26"/>
    <n v="750"/>
  </r>
  <r>
    <x v="280"/>
    <x v="0"/>
    <x v="1"/>
    <x v="6"/>
    <x v="27"/>
    <n v="92255.73"/>
  </r>
  <r>
    <x v="280"/>
    <x v="0"/>
    <x v="1"/>
    <x v="6"/>
    <x v="30"/>
    <n v="49665"/>
  </r>
  <r>
    <x v="280"/>
    <x v="0"/>
    <x v="1"/>
    <x v="6"/>
    <x v="32"/>
    <n v="22419.74"/>
  </r>
  <r>
    <x v="280"/>
    <x v="0"/>
    <x v="1"/>
    <x v="6"/>
    <x v="33"/>
    <n v="13270"/>
  </r>
  <r>
    <x v="280"/>
    <x v="0"/>
    <x v="1"/>
    <x v="6"/>
    <x v="35"/>
    <n v="74026.91"/>
  </r>
  <r>
    <x v="280"/>
    <x v="0"/>
    <x v="1"/>
    <x v="6"/>
    <x v="36"/>
    <n v="-2841.06"/>
  </r>
  <r>
    <x v="280"/>
    <x v="0"/>
    <x v="1"/>
    <x v="6"/>
    <x v="59"/>
    <n v="5310.95"/>
  </r>
  <r>
    <x v="280"/>
    <x v="0"/>
    <x v="1"/>
    <x v="6"/>
    <x v="37"/>
    <n v="141963.71"/>
  </r>
  <r>
    <x v="280"/>
    <x v="0"/>
    <x v="1"/>
    <x v="6"/>
    <x v="38"/>
    <n v="97212.45"/>
  </r>
  <r>
    <x v="280"/>
    <x v="0"/>
    <x v="1"/>
    <x v="6"/>
    <x v="43"/>
    <n v="5313.25"/>
  </r>
  <r>
    <x v="280"/>
    <x v="0"/>
    <x v="1"/>
    <x v="6"/>
    <x v="44"/>
    <n v="117889.35"/>
  </r>
  <r>
    <x v="280"/>
    <x v="0"/>
    <x v="1"/>
    <x v="6"/>
    <x v="60"/>
    <n v="61921.37"/>
  </r>
  <r>
    <x v="280"/>
    <x v="0"/>
    <x v="1"/>
    <x v="6"/>
    <x v="45"/>
    <n v="217692.84"/>
  </r>
  <r>
    <x v="280"/>
    <x v="0"/>
    <x v="1"/>
    <x v="6"/>
    <x v="70"/>
    <n v="28665.78"/>
  </r>
  <r>
    <x v="280"/>
    <x v="0"/>
    <x v="1"/>
    <x v="6"/>
    <x v="75"/>
    <n v="59920.65"/>
  </r>
  <r>
    <x v="280"/>
    <x v="0"/>
    <x v="1"/>
    <x v="6"/>
    <x v="46"/>
    <n v="3153.73"/>
  </r>
  <r>
    <x v="280"/>
    <x v="0"/>
    <x v="1"/>
    <x v="7"/>
    <x v="43"/>
    <n v="8842.36"/>
  </r>
  <r>
    <x v="280"/>
    <x v="0"/>
    <x v="1"/>
    <x v="8"/>
    <x v="72"/>
    <n v="10902.07"/>
  </r>
  <r>
    <x v="280"/>
    <x v="0"/>
    <x v="1"/>
    <x v="8"/>
    <x v="61"/>
    <n v="8967.5300000000007"/>
  </r>
  <r>
    <x v="280"/>
    <x v="0"/>
    <x v="1"/>
    <x v="8"/>
    <x v="63"/>
    <n v="45331.75"/>
  </r>
  <r>
    <x v="280"/>
    <x v="0"/>
    <x v="1"/>
    <x v="8"/>
    <x v="64"/>
    <n v="585.9"/>
  </r>
  <r>
    <x v="280"/>
    <x v="0"/>
    <x v="1"/>
    <x v="8"/>
    <x v="65"/>
    <n v="74.87"/>
  </r>
  <r>
    <x v="280"/>
    <x v="0"/>
    <x v="1"/>
    <x v="8"/>
    <x v="48"/>
    <n v="5891.74"/>
  </r>
  <r>
    <x v="281"/>
    <x v="0"/>
    <x v="0"/>
    <x v="2"/>
    <x v="1"/>
    <n v="3392203.31"/>
  </r>
  <r>
    <x v="281"/>
    <x v="0"/>
    <x v="0"/>
    <x v="2"/>
    <x v="54"/>
    <n v="16808"/>
  </r>
  <r>
    <x v="281"/>
    <x v="0"/>
    <x v="0"/>
    <x v="3"/>
    <x v="1"/>
    <n v="1006072.43"/>
  </r>
  <r>
    <x v="281"/>
    <x v="0"/>
    <x v="0"/>
    <x v="3"/>
    <x v="2"/>
    <n v="9931.65"/>
  </r>
  <r>
    <x v="281"/>
    <x v="0"/>
    <x v="0"/>
    <x v="4"/>
    <x v="7"/>
    <n v="320249.42"/>
  </r>
  <r>
    <x v="281"/>
    <x v="0"/>
    <x v="0"/>
    <x v="4"/>
    <x v="8"/>
    <n v="110281.9"/>
  </r>
  <r>
    <x v="281"/>
    <x v="0"/>
    <x v="0"/>
    <x v="4"/>
    <x v="17"/>
    <n v="623540.93000000005"/>
  </r>
  <r>
    <x v="281"/>
    <x v="0"/>
    <x v="0"/>
    <x v="4"/>
    <x v="56"/>
    <n v="251296.58"/>
  </r>
  <r>
    <x v="281"/>
    <x v="0"/>
    <x v="0"/>
    <x v="5"/>
    <x v="18"/>
    <n v="67482.210000000006"/>
  </r>
  <r>
    <x v="281"/>
    <x v="0"/>
    <x v="0"/>
    <x v="5"/>
    <x v="20"/>
    <n v="279622.07"/>
  </r>
  <r>
    <x v="281"/>
    <x v="0"/>
    <x v="0"/>
    <x v="6"/>
    <x v="23"/>
    <n v="2674.75"/>
  </r>
  <r>
    <x v="281"/>
    <x v="0"/>
    <x v="0"/>
    <x v="6"/>
    <x v="25"/>
    <n v="29871.09"/>
  </r>
  <r>
    <x v="281"/>
    <x v="0"/>
    <x v="0"/>
    <x v="6"/>
    <x v="27"/>
    <n v="3619.2"/>
  </r>
  <r>
    <x v="281"/>
    <x v="0"/>
    <x v="0"/>
    <x v="6"/>
    <x v="59"/>
    <n v="110268.36"/>
  </r>
  <r>
    <x v="281"/>
    <x v="0"/>
    <x v="0"/>
    <x v="6"/>
    <x v="46"/>
    <n v="4342.6899999999996"/>
  </r>
  <r>
    <x v="281"/>
    <x v="0"/>
    <x v="0"/>
    <x v="7"/>
    <x v="43"/>
    <n v="1331.77"/>
  </r>
  <r>
    <x v="282"/>
    <x v="0"/>
    <x v="0"/>
    <x v="0"/>
    <x v="0"/>
    <n v="2467.71"/>
  </r>
  <r>
    <x v="282"/>
    <x v="0"/>
    <x v="0"/>
    <x v="1"/>
    <x v="0"/>
    <n v="-40273.519999999997"/>
  </r>
  <r>
    <x v="282"/>
    <x v="0"/>
    <x v="0"/>
    <x v="2"/>
    <x v="1"/>
    <n v="983192.04"/>
  </r>
  <r>
    <x v="282"/>
    <x v="0"/>
    <x v="0"/>
    <x v="2"/>
    <x v="2"/>
    <n v="13297.08"/>
  </r>
  <r>
    <x v="282"/>
    <x v="0"/>
    <x v="0"/>
    <x v="2"/>
    <x v="3"/>
    <n v="24627.85"/>
  </r>
  <r>
    <x v="282"/>
    <x v="0"/>
    <x v="0"/>
    <x v="2"/>
    <x v="4"/>
    <n v="13229.4"/>
  </r>
  <r>
    <x v="282"/>
    <x v="0"/>
    <x v="0"/>
    <x v="2"/>
    <x v="5"/>
    <n v="38215.370000000003"/>
  </r>
  <r>
    <x v="282"/>
    <x v="0"/>
    <x v="0"/>
    <x v="2"/>
    <x v="54"/>
    <n v="11010"/>
  </r>
  <r>
    <x v="282"/>
    <x v="0"/>
    <x v="0"/>
    <x v="3"/>
    <x v="1"/>
    <n v="402118.28"/>
  </r>
  <r>
    <x v="282"/>
    <x v="0"/>
    <x v="0"/>
    <x v="3"/>
    <x v="2"/>
    <n v="6426"/>
  </r>
  <r>
    <x v="282"/>
    <x v="0"/>
    <x v="0"/>
    <x v="3"/>
    <x v="3"/>
    <n v="10900.01"/>
  </r>
  <r>
    <x v="282"/>
    <x v="0"/>
    <x v="0"/>
    <x v="3"/>
    <x v="4"/>
    <n v="10390"/>
  </r>
  <r>
    <x v="282"/>
    <x v="0"/>
    <x v="0"/>
    <x v="3"/>
    <x v="5"/>
    <n v="1758.88"/>
  </r>
  <r>
    <x v="282"/>
    <x v="0"/>
    <x v="0"/>
    <x v="4"/>
    <x v="6"/>
    <n v="32760.12"/>
  </r>
  <r>
    <x v="282"/>
    <x v="0"/>
    <x v="0"/>
    <x v="4"/>
    <x v="55"/>
    <n v="3078.24"/>
  </r>
  <r>
    <x v="282"/>
    <x v="0"/>
    <x v="0"/>
    <x v="4"/>
    <x v="7"/>
    <n v="77118.8"/>
  </r>
  <r>
    <x v="282"/>
    <x v="0"/>
    <x v="0"/>
    <x v="4"/>
    <x v="8"/>
    <n v="32148.09"/>
  </r>
  <r>
    <x v="282"/>
    <x v="0"/>
    <x v="0"/>
    <x v="4"/>
    <x v="9"/>
    <n v="146137.59"/>
  </r>
  <r>
    <x v="282"/>
    <x v="0"/>
    <x v="0"/>
    <x v="4"/>
    <x v="10"/>
    <n v="52315.78"/>
  </r>
  <r>
    <x v="282"/>
    <x v="0"/>
    <x v="0"/>
    <x v="4"/>
    <x v="73"/>
    <n v="2771.27"/>
  </r>
  <r>
    <x v="282"/>
    <x v="0"/>
    <x v="0"/>
    <x v="4"/>
    <x v="69"/>
    <n v="4075.29"/>
  </r>
  <r>
    <x v="282"/>
    <x v="0"/>
    <x v="0"/>
    <x v="4"/>
    <x v="11"/>
    <n v="385.38"/>
  </r>
  <r>
    <x v="282"/>
    <x v="0"/>
    <x v="0"/>
    <x v="4"/>
    <x v="12"/>
    <n v="197.27"/>
  </r>
  <r>
    <x v="282"/>
    <x v="0"/>
    <x v="0"/>
    <x v="4"/>
    <x v="13"/>
    <n v="4442.8999999999996"/>
  </r>
  <r>
    <x v="282"/>
    <x v="0"/>
    <x v="0"/>
    <x v="4"/>
    <x v="14"/>
    <n v="11297.67"/>
  </r>
  <r>
    <x v="282"/>
    <x v="0"/>
    <x v="0"/>
    <x v="4"/>
    <x v="15"/>
    <n v="135118.20000000001"/>
  </r>
  <r>
    <x v="282"/>
    <x v="0"/>
    <x v="0"/>
    <x v="4"/>
    <x v="16"/>
    <n v="128844.2"/>
  </r>
  <r>
    <x v="282"/>
    <x v="0"/>
    <x v="0"/>
    <x v="5"/>
    <x v="18"/>
    <n v="80004.97"/>
  </r>
  <r>
    <x v="282"/>
    <x v="0"/>
    <x v="0"/>
    <x v="5"/>
    <x v="19"/>
    <n v="23043.35"/>
  </r>
  <r>
    <x v="282"/>
    <x v="0"/>
    <x v="0"/>
    <x v="5"/>
    <x v="21"/>
    <n v="1074.95"/>
  </r>
  <r>
    <x v="282"/>
    <x v="0"/>
    <x v="0"/>
    <x v="5"/>
    <x v="22"/>
    <n v="31348.080000000002"/>
  </r>
  <r>
    <x v="282"/>
    <x v="0"/>
    <x v="0"/>
    <x v="6"/>
    <x v="23"/>
    <n v="25"/>
  </r>
  <r>
    <x v="282"/>
    <x v="0"/>
    <x v="0"/>
    <x v="6"/>
    <x v="24"/>
    <n v="781.64"/>
  </r>
  <r>
    <x v="282"/>
    <x v="0"/>
    <x v="0"/>
    <x v="6"/>
    <x v="25"/>
    <n v="591"/>
  </r>
  <r>
    <x v="282"/>
    <x v="0"/>
    <x v="0"/>
    <x v="6"/>
    <x v="26"/>
    <n v="4335.42"/>
  </r>
  <r>
    <x v="282"/>
    <x v="0"/>
    <x v="0"/>
    <x v="6"/>
    <x v="27"/>
    <n v="48501.91"/>
  </r>
  <r>
    <x v="282"/>
    <x v="0"/>
    <x v="0"/>
    <x v="6"/>
    <x v="28"/>
    <n v="6749.94"/>
  </r>
  <r>
    <x v="282"/>
    <x v="0"/>
    <x v="0"/>
    <x v="6"/>
    <x v="29"/>
    <n v="1131"/>
  </r>
  <r>
    <x v="282"/>
    <x v="0"/>
    <x v="0"/>
    <x v="6"/>
    <x v="30"/>
    <n v="115.36"/>
  </r>
  <r>
    <x v="282"/>
    <x v="0"/>
    <x v="0"/>
    <x v="6"/>
    <x v="33"/>
    <n v="9872.18"/>
  </r>
  <r>
    <x v="282"/>
    <x v="0"/>
    <x v="0"/>
    <x v="6"/>
    <x v="34"/>
    <n v="8630.64"/>
  </r>
  <r>
    <x v="282"/>
    <x v="0"/>
    <x v="0"/>
    <x v="6"/>
    <x v="35"/>
    <n v="36423.93"/>
  </r>
  <r>
    <x v="282"/>
    <x v="0"/>
    <x v="0"/>
    <x v="6"/>
    <x v="37"/>
    <n v="44178.67"/>
  </r>
  <r>
    <x v="282"/>
    <x v="0"/>
    <x v="0"/>
    <x v="6"/>
    <x v="38"/>
    <n v="15323.9"/>
  </r>
  <r>
    <x v="282"/>
    <x v="0"/>
    <x v="0"/>
    <x v="6"/>
    <x v="39"/>
    <n v="773.75"/>
  </r>
  <r>
    <x v="282"/>
    <x v="0"/>
    <x v="0"/>
    <x v="6"/>
    <x v="41"/>
    <n v="14390"/>
  </r>
  <r>
    <x v="282"/>
    <x v="0"/>
    <x v="0"/>
    <x v="6"/>
    <x v="43"/>
    <n v="780"/>
  </r>
  <r>
    <x v="282"/>
    <x v="0"/>
    <x v="0"/>
    <x v="6"/>
    <x v="45"/>
    <n v="42361.53"/>
  </r>
  <r>
    <x v="282"/>
    <x v="0"/>
    <x v="0"/>
    <x v="6"/>
    <x v="46"/>
    <n v="3286"/>
  </r>
  <r>
    <x v="282"/>
    <x v="0"/>
    <x v="0"/>
    <x v="7"/>
    <x v="43"/>
    <n v="9246.65"/>
  </r>
  <r>
    <x v="282"/>
    <x v="0"/>
    <x v="0"/>
    <x v="8"/>
    <x v="47"/>
    <n v="1116.73"/>
  </r>
  <r>
    <x v="282"/>
    <x v="0"/>
    <x v="0"/>
    <x v="8"/>
    <x v="48"/>
    <n v="17274.5"/>
  </r>
  <r>
    <x v="282"/>
    <x v="0"/>
    <x v="1"/>
    <x v="0"/>
    <x v="0"/>
    <n v="37805.81"/>
  </r>
  <r>
    <x v="282"/>
    <x v="0"/>
    <x v="1"/>
    <x v="2"/>
    <x v="4"/>
    <n v="21951.63"/>
  </r>
  <r>
    <x v="282"/>
    <x v="0"/>
    <x v="1"/>
    <x v="3"/>
    <x v="1"/>
    <n v="40521.620000000003"/>
  </r>
  <r>
    <x v="282"/>
    <x v="0"/>
    <x v="1"/>
    <x v="3"/>
    <x v="2"/>
    <n v="643.28"/>
  </r>
  <r>
    <x v="282"/>
    <x v="0"/>
    <x v="1"/>
    <x v="3"/>
    <x v="3"/>
    <n v="5101.83"/>
  </r>
  <r>
    <x v="282"/>
    <x v="0"/>
    <x v="1"/>
    <x v="3"/>
    <x v="4"/>
    <n v="12282"/>
  </r>
  <r>
    <x v="282"/>
    <x v="0"/>
    <x v="1"/>
    <x v="3"/>
    <x v="5"/>
    <n v="768.98"/>
  </r>
  <r>
    <x v="282"/>
    <x v="0"/>
    <x v="1"/>
    <x v="4"/>
    <x v="6"/>
    <n v="572.23"/>
  </r>
  <r>
    <x v="282"/>
    <x v="0"/>
    <x v="1"/>
    <x v="4"/>
    <x v="7"/>
    <n v="1360.39"/>
  </r>
  <r>
    <x v="282"/>
    <x v="0"/>
    <x v="1"/>
    <x v="4"/>
    <x v="8"/>
    <n v="4280.53"/>
  </r>
  <r>
    <x v="282"/>
    <x v="0"/>
    <x v="1"/>
    <x v="4"/>
    <x v="9"/>
    <n v="2837.84"/>
  </r>
  <r>
    <x v="282"/>
    <x v="0"/>
    <x v="1"/>
    <x v="4"/>
    <x v="10"/>
    <n v="7930.74"/>
  </r>
  <r>
    <x v="282"/>
    <x v="0"/>
    <x v="1"/>
    <x v="4"/>
    <x v="73"/>
    <n v="270.27"/>
  </r>
  <r>
    <x v="282"/>
    <x v="0"/>
    <x v="1"/>
    <x v="4"/>
    <x v="69"/>
    <n v="566.73"/>
  </r>
  <r>
    <x v="282"/>
    <x v="0"/>
    <x v="1"/>
    <x v="4"/>
    <x v="11"/>
    <n v="7.08"/>
  </r>
  <r>
    <x v="282"/>
    <x v="0"/>
    <x v="1"/>
    <x v="4"/>
    <x v="12"/>
    <n v="26.83"/>
  </r>
  <r>
    <x v="282"/>
    <x v="0"/>
    <x v="1"/>
    <x v="4"/>
    <x v="13"/>
    <n v="67.8"/>
  </r>
  <r>
    <x v="282"/>
    <x v="0"/>
    <x v="1"/>
    <x v="4"/>
    <x v="14"/>
    <n v="2056.4499999999998"/>
  </r>
  <r>
    <x v="282"/>
    <x v="0"/>
    <x v="1"/>
    <x v="4"/>
    <x v="15"/>
    <n v="286.24"/>
  </r>
  <r>
    <x v="282"/>
    <x v="0"/>
    <x v="1"/>
    <x v="4"/>
    <x v="16"/>
    <n v="13061.85"/>
  </r>
  <r>
    <x v="282"/>
    <x v="0"/>
    <x v="1"/>
    <x v="5"/>
    <x v="18"/>
    <n v="2518.8200000000002"/>
  </r>
  <r>
    <x v="282"/>
    <x v="0"/>
    <x v="1"/>
    <x v="5"/>
    <x v="20"/>
    <n v="28728.12"/>
  </r>
  <r>
    <x v="282"/>
    <x v="0"/>
    <x v="1"/>
    <x v="6"/>
    <x v="27"/>
    <n v="1358.93"/>
  </r>
  <r>
    <x v="282"/>
    <x v="0"/>
    <x v="1"/>
    <x v="6"/>
    <x v="46"/>
    <n v="30402.92"/>
  </r>
  <r>
    <x v="282"/>
    <x v="0"/>
    <x v="1"/>
    <x v="7"/>
    <x v="43"/>
    <n v="913.95"/>
  </r>
  <r>
    <x v="282"/>
    <x v="0"/>
    <x v="1"/>
    <x v="8"/>
    <x v="48"/>
    <n v="14733.07"/>
  </r>
  <r>
    <x v="283"/>
    <x v="0"/>
    <x v="0"/>
    <x v="0"/>
    <x v="0"/>
    <n v="191.82"/>
  </r>
  <r>
    <x v="283"/>
    <x v="0"/>
    <x v="0"/>
    <x v="1"/>
    <x v="0"/>
    <n v="-2467.44"/>
  </r>
  <r>
    <x v="283"/>
    <x v="0"/>
    <x v="0"/>
    <x v="2"/>
    <x v="1"/>
    <n v="277626.34999999998"/>
  </r>
  <r>
    <x v="283"/>
    <x v="0"/>
    <x v="0"/>
    <x v="2"/>
    <x v="2"/>
    <n v="3876.73"/>
  </r>
  <r>
    <x v="283"/>
    <x v="0"/>
    <x v="0"/>
    <x v="2"/>
    <x v="5"/>
    <n v="115.62"/>
  </r>
  <r>
    <x v="283"/>
    <x v="0"/>
    <x v="0"/>
    <x v="3"/>
    <x v="1"/>
    <n v="113828.07"/>
  </r>
  <r>
    <x v="283"/>
    <x v="0"/>
    <x v="0"/>
    <x v="3"/>
    <x v="2"/>
    <n v="245.96"/>
  </r>
  <r>
    <x v="283"/>
    <x v="0"/>
    <x v="0"/>
    <x v="3"/>
    <x v="3"/>
    <n v="114.76"/>
  </r>
  <r>
    <x v="283"/>
    <x v="0"/>
    <x v="0"/>
    <x v="3"/>
    <x v="5"/>
    <n v="31.76"/>
  </r>
  <r>
    <x v="283"/>
    <x v="0"/>
    <x v="0"/>
    <x v="4"/>
    <x v="7"/>
    <n v="21054.17"/>
  </r>
  <r>
    <x v="283"/>
    <x v="0"/>
    <x v="0"/>
    <x v="4"/>
    <x v="8"/>
    <n v="8833.19"/>
  </r>
  <r>
    <x v="283"/>
    <x v="0"/>
    <x v="0"/>
    <x v="4"/>
    <x v="9"/>
    <n v="40588.22"/>
  </r>
  <r>
    <x v="283"/>
    <x v="0"/>
    <x v="0"/>
    <x v="4"/>
    <x v="10"/>
    <n v="11467.05"/>
  </r>
  <r>
    <x v="283"/>
    <x v="0"/>
    <x v="0"/>
    <x v="4"/>
    <x v="11"/>
    <n v="150.12"/>
  </r>
  <r>
    <x v="283"/>
    <x v="0"/>
    <x v="0"/>
    <x v="4"/>
    <x v="12"/>
    <n v="76.150000000000006"/>
  </r>
  <r>
    <x v="283"/>
    <x v="0"/>
    <x v="0"/>
    <x v="4"/>
    <x v="13"/>
    <n v="1837.19"/>
  </r>
  <r>
    <x v="283"/>
    <x v="0"/>
    <x v="0"/>
    <x v="4"/>
    <x v="14"/>
    <n v="2421.09"/>
  </r>
  <r>
    <x v="283"/>
    <x v="0"/>
    <x v="0"/>
    <x v="4"/>
    <x v="15"/>
    <n v="43669.01"/>
  </r>
  <r>
    <x v="283"/>
    <x v="0"/>
    <x v="0"/>
    <x v="4"/>
    <x v="16"/>
    <n v="24053.13"/>
  </r>
  <r>
    <x v="283"/>
    <x v="0"/>
    <x v="0"/>
    <x v="5"/>
    <x v="18"/>
    <n v="23062.98"/>
  </r>
  <r>
    <x v="283"/>
    <x v="0"/>
    <x v="0"/>
    <x v="5"/>
    <x v="19"/>
    <n v="6095.96"/>
  </r>
  <r>
    <x v="283"/>
    <x v="0"/>
    <x v="0"/>
    <x v="5"/>
    <x v="21"/>
    <n v="918.71"/>
  </r>
  <r>
    <x v="283"/>
    <x v="0"/>
    <x v="0"/>
    <x v="5"/>
    <x v="22"/>
    <n v="7723.87"/>
  </r>
  <r>
    <x v="283"/>
    <x v="0"/>
    <x v="0"/>
    <x v="6"/>
    <x v="24"/>
    <n v="549.74"/>
  </r>
  <r>
    <x v="283"/>
    <x v="0"/>
    <x v="0"/>
    <x v="6"/>
    <x v="25"/>
    <n v="8734.14"/>
  </r>
  <r>
    <x v="283"/>
    <x v="0"/>
    <x v="0"/>
    <x v="6"/>
    <x v="26"/>
    <n v="4673.08"/>
  </r>
  <r>
    <x v="283"/>
    <x v="0"/>
    <x v="0"/>
    <x v="6"/>
    <x v="27"/>
    <n v="9726.6299999999992"/>
  </r>
  <r>
    <x v="283"/>
    <x v="0"/>
    <x v="0"/>
    <x v="6"/>
    <x v="29"/>
    <n v="1074.45"/>
  </r>
  <r>
    <x v="283"/>
    <x v="0"/>
    <x v="0"/>
    <x v="6"/>
    <x v="30"/>
    <n v="1374.22"/>
  </r>
  <r>
    <x v="283"/>
    <x v="0"/>
    <x v="0"/>
    <x v="6"/>
    <x v="31"/>
    <n v="14860"/>
  </r>
  <r>
    <x v="283"/>
    <x v="0"/>
    <x v="0"/>
    <x v="6"/>
    <x v="33"/>
    <n v="471.69"/>
  </r>
  <r>
    <x v="283"/>
    <x v="0"/>
    <x v="0"/>
    <x v="6"/>
    <x v="34"/>
    <n v="1713.02"/>
  </r>
  <r>
    <x v="283"/>
    <x v="0"/>
    <x v="0"/>
    <x v="6"/>
    <x v="35"/>
    <n v="6833.32"/>
  </r>
  <r>
    <x v="283"/>
    <x v="0"/>
    <x v="0"/>
    <x v="6"/>
    <x v="36"/>
    <n v="4390"/>
  </r>
  <r>
    <x v="283"/>
    <x v="0"/>
    <x v="0"/>
    <x v="6"/>
    <x v="59"/>
    <n v="3804.55"/>
  </r>
  <r>
    <x v="283"/>
    <x v="0"/>
    <x v="0"/>
    <x v="6"/>
    <x v="37"/>
    <n v="27126.15"/>
  </r>
  <r>
    <x v="283"/>
    <x v="0"/>
    <x v="0"/>
    <x v="6"/>
    <x v="38"/>
    <n v="6148.52"/>
  </r>
  <r>
    <x v="283"/>
    <x v="0"/>
    <x v="0"/>
    <x v="6"/>
    <x v="39"/>
    <n v="195.56"/>
  </r>
  <r>
    <x v="283"/>
    <x v="0"/>
    <x v="0"/>
    <x v="6"/>
    <x v="44"/>
    <n v="5362.48"/>
  </r>
  <r>
    <x v="283"/>
    <x v="0"/>
    <x v="0"/>
    <x v="6"/>
    <x v="45"/>
    <n v="5601.74"/>
  </r>
  <r>
    <x v="283"/>
    <x v="0"/>
    <x v="0"/>
    <x v="6"/>
    <x v="71"/>
    <n v="13401.79"/>
  </r>
  <r>
    <x v="283"/>
    <x v="0"/>
    <x v="0"/>
    <x v="6"/>
    <x v="46"/>
    <n v="1738.93"/>
  </r>
  <r>
    <x v="283"/>
    <x v="0"/>
    <x v="0"/>
    <x v="7"/>
    <x v="43"/>
    <n v="598.67999999999995"/>
  </r>
  <r>
    <x v="283"/>
    <x v="0"/>
    <x v="0"/>
    <x v="8"/>
    <x v="62"/>
    <n v="5000"/>
  </r>
  <r>
    <x v="283"/>
    <x v="0"/>
    <x v="0"/>
    <x v="8"/>
    <x v="48"/>
    <n v="10300.06"/>
  </r>
  <r>
    <x v="283"/>
    <x v="0"/>
    <x v="1"/>
    <x v="0"/>
    <x v="0"/>
    <n v="2275.62"/>
  </r>
  <r>
    <x v="283"/>
    <x v="0"/>
    <x v="1"/>
    <x v="2"/>
    <x v="1"/>
    <n v="12510.15"/>
  </r>
  <r>
    <x v="283"/>
    <x v="0"/>
    <x v="1"/>
    <x v="2"/>
    <x v="3"/>
    <n v="91.13"/>
  </r>
  <r>
    <x v="283"/>
    <x v="0"/>
    <x v="1"/>
    <x v="2"/>
    <x v="4"/>
    <n v="2638.3"/>
  </r>
  <r>
    <x v="283"/>
    <x v="0"/>
    <x v="1"/>
    <x v="2"/>
    <x v="5"/>
    <n v="2284.4899999999998"/>
  </r>
  <r>
    <x v="283"/>
    <x v="0"/>
    <x v="1"/>
    <x v="3"/>
    <x v="1"/>
    <n v="20905.38"/>
  </r>
  <r>
    <x v="283"/>
    <x v="0"/>
    <x v="1"/>
    <x v="3"/>
    <x v="2"/>
    <n v="2463.9"/>
  </r>
  <r>
    <x v="283"/>
    <x v="0"/>
    <x v="1"/>
    <x v="3"/>
    <x v="3"/>
    <n v="7507.73"/>
  </r>
  <r>
    <x v="283"/>
    <x v="0"/>
    <x v="1"/>
    <x v="3"/>
    <x v="5"/>
    <n v="159.97999999999999"/>
  </r>
  <r>
    <x v="283"/>
    <x v="0"/>
    <x v="1"/>
    <x v="4"/>
    <x v="7"/>
    <n v="1139.3900000000001"/>
  </r>
  <r>
    <x v="283"/>
    <x v="0"/>
    <x v="1"/>
    <x v="4"/>
    <x v="8"/>
    <n v="1645.28"/>
  </r>
  <r>
    <x v="283"/>
    <x v="0"/>
    <x v="1"/>
    <x v="4"/>
    <x v="9"/>
    <n v="1979.83"/>
  </r>
  <r>
    <x v="283"/>
    <x v="0"/>
    <x v="1"/>
    <x v="4"/>
    <x v="10"/>
    <n v="2518.71"/>
  </r>
  <r>
    <x v="283"/>
    <x v="0"/>
    <x v="1"/>
    <x v="4"/>
    <x v="11"/>
    <n v="6.38"/>
  </r>
  <r>
    <x v="283"/>
    <x v="0"/>
    <x v="1"/>
    <x v="4"/>
    <x v="12"/>
    <n v="16.149999999999999"/>
  </r>
  <r>
    <x v="283"/>
    <x v="0"/>
    <x v="1"/>
    <x v="4"/>
    <x v="13"/>
    <n v="44.3"/>
  </r>
  <r>
    <x v="283"/>
    <x v="0"/>
    <x v="1"/>
    <x v="4"/>
    <x v="14"/>
    <n v="468.38"/>
  </r>
  <r>
    <x v="283"/>
    <x v="0"/>
    <x v="1"/>
    <x v="4"/>
    <x v="15"/>
    <n v="1796.41"/>
  </r>
  <r>
    <x v="283"/>
    <x v="0"/>
    <x v="1"/>
    <x v="4"/>
    <x v="16"/>
    <n v="8135.34"/>
  </r>
  <r>
    <x v="283"/>
    <x v="0"/>
    <x v="1"/>
    <x v="5"/>
    <x v="18"/>
    <n v="476.36"/>
  </r>
  <r>
    <x v="283"/>
    <x v="0"/>
    <x v="1"/>
    <x v="5"/>
    <x v="19"/>
    <n v="34.229999999999997"/>
  </r>
  <r>
    <x v="283"/>
    <x v="0"/>
    <x v="1"/>
    <x v="5"/>
    <x v="20"/>
    <n v="9518.26"/>
  </r>
  <r>
    <x v="283"/>
    <x v="0"/>
    <x v="1"/>
    <x v="6"/>
    <x v="25"/>
    <n v="3719.5"/>
  </r>
  <r>
    <x v="283"/>
    <x v="0"/>
    <x v="1"/>
    <x v="6"/>
    <x v="27"/>
    <n v="8981.4"/>
  </r>
  <r>
    <x v="283"/>
    <x v="0"/>
    <x v="1"/>
    <x v="6"/>
    <x v="28"/>
    <n v="1341"/>
  </r>
  <r>
    <x v="283"/>
    <x v="0"/>
    <x v="1"/>
    <x v="6"/>
    <x v="46"/>
    <n v="181.4"/>
  </r>
  <r>
    <x v="284"/>
    <x v="0"/>
    <x v="0"/>
    <x v="0"/>
    <x v="0"/>
    <n v="129965.58"/>
  </r>
  <r>
    <x v="284"/>
    <x v="0"/>
    <x v="0"/>
    <x v="1"/>
    <x v="0"/>
    <n v="-138566.92000000001"/>
  </r>
  <r>
    <x v="284"/>
    <x v="0"/>
    <x v="0"/>
    <x v="2"/>
    <x v="1"/>
    <n v="1353396.38"/>
  </r>
  <r>
    <x v="284"/>
    <x v="0"/>
    <x v="0"/>
    <x v="2"/>
    <x v="2"/>
    <n v="19601.240000000002"/>
  </r>
  <r>
    <x v="284"/>
    <x v="0"/>
    <x v="0"/>
    <x v="2"/>
    <x v="3"/>
    <n v="2631.01"/>
  </r>
  <r>
    <x v="284"/>
    <x v="0"/>
    <x v="0"/>
    <x v="2"/>
    <x v="4"/>
    <n v="72389.240000000005"/>
  </r>
  <r>
    <x v="284"/>
    <x v="0"/>
    <x v="0"/>
    <x v="2"/>
    <x v="5"/>
    <n v="2163.54"/>
  </r>
  <r>
    <x v="284"/>
    <x v="0"/>
    <x v="0"/>
    <x v="2"/>
    <x v="54"/>
    <n v="11808"/>
  </r>
  <r>
    <x v="284"/>
    <x v="0"/>
    <x v="0"/>
    <x v="3"/>
    <x v="1"/>
    <n v="582809.02"/>
  </r>
  <r>
    <x v="284"/>
    <x v="0"/>
    <x v="0"/>
    <x v="3"/>
    <x v="2"/>
    <n v="10621.13"/>
  </r>
  <r>
    <x v="284"/>
    <x v="0"/>
    <x v="0"/>
    <x v="3"/>
    <x v="3"/>
    <n v="1671.7"/>
  </r>
  <r>
    <x v="284"/>
    <x v="0"/>
    <x v="0"/>
    <x v="3"/>
    <x v="5"/>
    <n v="5877.33"/>
  </r>
  <r>
    <x v="284"/>
    <x v="0"/>
    <x v="0"/>
    <x v="4"/>
    <x v="7"/>
    <n v="109285.75"/>
  </r>
  <r>
    <x v="284"/>
    <x v="0"/>
    <x v="0"/>
    <x v="4"/>
    <x v="8"/>
    <n v="44920.07"/>
  </r>
  <r>
    <x v="284"/>
    <x v="0"/>
    <x v="0"/>
    <x v="4"/>
    <x v="9"/>
    <n v="221252.41"/>
  </r>
  <r>
    <x v="284"/>
    <x v="0"/>
    <x v="0"/>
    <x v="4"/>
    <x v="10"/>
    <n v="69720.320000000007"/>
  </r>
  <r>
    <x v="284"/>
    <x v="0"/>
    <x v="0"/>
    <x v="4"/>
    <x v="11"/>
    <n v="1219.81"/>
  </r>
  <r>
    <x v="284"/>
    <x v="0"/>
    <x v="0"/>
    <x v="4"/>
    <x v="12"/>
    <n v="599.99"/>
  </r>
  <r>
    <x v="284"/>
    <x v="0"/>
    <x v="0"/>
    <x v="4"/>
    <x v="13"/>
    <n v="6174.97"/>
  </r>
  <r>
    <x v="284"/>
    <x v="0"/>
    <x v="0"/>
    <x v="4"/>
    <x v="14"/>
    <n v="13190.48"/>
  </r>
  <r>
    <x v="284"/>
    <x v="0"/>
    <x v="0"/>
    <x v="4"/>
    <x v="15"/>
    <n v="231046.8"/>
  </r>
  <r>
    <x v="284"/>
    <x v="0"/>
    <x v="0"/>
    <x v="4"/>
    <x v="16"/>
    <n v="179107.07"/>
  </r>
  <r>
    <x v="284"/>
    <x v="0"/>
    <x v="0"/>
    <x v="4"/>
    <x v="17"/>
    <n v="3867.95"/>
  </r>
  <r>
    <x v="284"/>
    <x v="0"/>
    <x v="0"/>
    <x v="4"/>
    <x v="56"/>
    <n v="1521.65"/>
  </r>
  <r>
    <x v="284"/>
    <x v="0"/>
    <x v="0"/>
    <x v="5"/>
    <x v="18"/>
    <n v="133806.14000000001"/>
  </r>
  <r>
    <x v="284"/>
    <x v="0"/>
    <x v="0"/>
    <x v="5"/>
    <x v="19"/>
    <n v="16993.330000000002"/>
  </r>
  <r>
    <x v="284"/>
    <x v="0"/>
    <x v="0"/>
    <x v="5"/>
    <x v="20"/>
    <n v="58271.33"/>
  </r>
  <r>
    <x v="284"/>
    <x v="0"/>
    <x v="0"/>
    <x v="5"/>
    <x v="21"/>
    <n v="558.13"/>
  </r>
  <r>
    <x v="284"/>
    <x v="0"/>
    <x v="0"/>
    <x v="5"/>
    <x v="22"/>
    <n v="21902.5"/>
  </r>
  <r>
    <x v="284"/>
    <x v="0"/>
    <x v="0"/>
    <x v="6"/>
    <x v="23"/>
    <n v="6235.99"/>
  </r>
  <r>
    <x v="284"/>
    <x v="0"/>
    <x v="0"/>
    <x v="6"/>
    <x v="24"/>
    <n v="1466.27"/>
  </r>
  <r>
    <x v="284"/>
    <x v="0"/>
    <x v="0"/>
    <x v="6"/>
    <x v="57"/>
    <n v="69704.33"/>
  </r>
  <r>
    <x v="284"/>
    <x v="0"/>
    <x v="0"/>
    <x v="6"/>
    <x v="27"/>
    <n v="82806.11"/>
  </r>
  <r>
    <x v="284"/>
    <x v="0"/>
    <x v="0"/>
    <x v="6"/>
    <x v="28"/>
    <n v="1662.5"/>
  </r>
  <r>
    <x v="284"/>
    <x v="0"/>
    <x v="0"/>
    <x v="6"/>
    <x v="32"/>
    <n v="2746.97"/>
  </r>
  <r>
    <x v="284"/>
    <x v="0"/>
    <x v="0"/>
    <x v="6"/>
    <x v="33"/>
    <n v="21725.84"/>
  </r>
  <r>
    <x v="284"/>
    <x v="0"/>
    <x v="0"/>
    <x v="6"/>
    <x v="35"/>
    <n v="17418.48"/>
  </r>
  <r>
    <x v="284"/>
    <x v="0"/>
    <x v="0"/>
    <x v="6"/>
    <x v="36"/>
    <n v="67521.64"/>
  </r>
  <r>
    <x v="284"/>
    <x v="0"/>
    <x v="0"/>
    <x v="6"/>
    <x v="37"/>
    <n v="1528.5"/>
  </r>
  <r>
    <x v="284"/>
    <x v="0"/>
    <x v="0"/>
    <x v="6"/>
    <x v="38"/>
    <n v="9774.1"/>
  </r>
  <r>
    <x v="284"/>
    <x v="0"/>
    <x v="0"/>
    <x v="6"/>
    <x v="41"/>
    <n v="14286.9"/>
  </r>
  <r>
    <x v="284"/>
    <x v="0"/>
    <x v="0"/>
    <x v="6"/>
    <x v="42"/>
    <n v="13000"/>
  </r>
  <r>
    <x v="284"/>
    <x v="0"/>
    <x v="0"/>
    <x v="6"/>
    <x v="43"/>
    <n v="11841.85"/>
  </r>
  <r>
    <x v="284"/>
    <x v="0"/>
    <x v="0"/>
    <x v="6"/>
    <x v="45"/>
    <n v="51969.1"/>
  </r>
  <r>
    <x v="284"/>
    <x v="0"/>
    <x v="0"/>
    <x v="6"/>
    <x v="70"/>
    <n v="20544.330000000002"/>
  </r>
  <r>
    <x v="284"/>
    <x v="0"/>
    <x v="0"/>
    <x v="6"/>
    <x v="71"/>
    <n v="33818.519999999997"/>
  </r>
  <r>
    <x v="284"/>
    <x v="0"/>
    <x v="0"/>
    <x v="6"/>
    <x v="46"/>
    <n v="51045.48"/>
  </r>
  <r>
    <x v="284"/>
    <x v="0"/>
    <x v="0"/>
    <x v="6"/>
    <x v="78"/>
    <n v="8254.2199999999993"/>
  </r>
  <r>
    <x v="284"/>
    <x v="0"/>
    <x v="0"/>
    <x v="7"/>
    <x v="43"/>
    <n v="13003.34"/>
  </r>
  <r>
    <x v="284"/>
    <x v="0"/>
    <x v="0"/>
    <x v="8"/>
    <x v="72"/>
    <n v="11996.25"/>
  </r>
  <r>
    <x v="284"/>
    <x v="0"/>
    <x v="0"/>
    <x v="8"/>
    <x v="64"/>
    <n v="40.950000000000003"/>
  </r>
  <r>
    <x v="284"/>
    <x v="0"/>
    <x v="0"/>
    <x v="8"/>
    <x v="48"/>
    <n v="543.79999999999995"/>
  </r>
  <r>
    <x v="284"/>
    <x v="0"/>
    <x v="1"/>
    <x v="0"/>
    <x v="0"/>
    <n v="8601.34"/>
  </r>
  <r>
    <x v="284"/>
    <x v="0"/>
    <x v="1"/>
    <x v="2"/>
    <x v="1"/>
    <n v="73456.2"/>
  </r>
  <r>
    <x v="284"/>
    <x v="0"/>
    <x v="1"/>
    <x v="2"/>
    <x v="4"/>
    <n v="2574.88"/>
  </r>
  <r>
    <x v="284"/>
    <x v="0"/>
    <x v="1"/>
    <x v="3"/>
    <x v="1"/>
    <n v="38253.980000000003"/>
  </r>
  <r>
    <x v="284"/>
    <x v="0"/>
    <x v="1"/>
    <x v="3"/>
    <x v="2"/>
    <n v="1253.46"/>
  </r>
  <r>
    <x v="284"/>
    <x v="0"/>
    <x v="1"/>
    <x v="3"/>
    <x v="4"/>
    <n v="54447.96"/>
  </r>
  <r>
    <x v="284"/>
    <x v="0"/>
    <x v="1"/>
    <x v="3"/>
    <x v="5"/>
    <n v="2096"/>
  </r>
  <r>
    <x v="284"/>
    <x v="0"/>
    <x v="1"/>
    <x v="4"/>
    <x v="7"/>
    <n v="5718.27"/>
  </r>
  <r>
    <x v="284"/>
    <x v="0"/>
    <x v="1"/>
    <x v="4"/>
    <x v="8"/>
    <n v="7105.35"/>
  </r>
  <r>
    <x v="284"/>
    <x v="0"/>
    <x v="1"/>
    <x v="4"/>
    <x v="9"/>
    <n v="11791.63"/>
  </r>
  <r>
    <x v="284"/>
    <x v="0"/>
    <x v="1"/>
    <x v="4"/>
    <x v="10"/>
    <n v="6906.15"/>
  </r>
  <r>
    <x v="284"/>
    <x v="0"/>
    <x v="1"/>
    <x v="4"/>
    <x v="11"/>
    <n v="49.41"/>
  </r>
  <r>
    <x v="284"/>
    <x v="0"/>
    <x v="1"/>
    <x v="4"/>
    <x v="12"/>
    <n v="104.69"/>
  </r>
  <r>
    <x v="284"/>
    <x v="0"/>
    <x v="1"/>
    <x v="4"/>
    <x v="13"/>
    <n v="258"/>
  </r>
  <r>
    <x v="284"/>
    <x v="0"/>
    <x v="1"/>
    <x v="4"/>
    <x v="14"/>
    <n v="1337.72"/>
  </r>
  <r>
    <x v="284"/>
    <x v="0"/>
    <x v="1"/>
    <x v="4"/>
    <x v="15"/>
    <n v="8379.2199999999993"/>
  </r>
  <r>
    <x v="284"/>
    <x v="0"/>
    <x v="1"/>
    <x v="4"/>
    <x v="16"/>
    <n v="28088.25"/>
  </r>
  <r>
    <x v="284"/>
    <x v="0"/>
    <x v="1"/>
    <x v="4"/>
    <x v="17"/>
    <n v="183.07"/>
  </r>
  <r>
    <x v="284"/>
    <x v="0"/>
    <x v="1"/>
    <x v="4"/>
    <x v="56"/>
    <n v="186.36"/>
  </r>
  <r>
    <x v="284"/>
    <x v="0"/>
    <x v="1"/>
    <x v="5"/>
    <x v="18"/>
    <n v="7061.44"/>
  </r>
  <r>
    <x v="284"/>
    <x v="0"/>
    <x v="1"/>
    <x v="6"/>
    <x v="27"/>
    <n v="26800"/>
  </r>
  <r>
    <x v="284"/>
    <x v="0"/>
    <x v="1"/>
    <x v="6"/>
    <x v="43"/>
    <n v="3890.8"/>
  </r>
  <r>
    <x v="284"/>
    <x v="0"/>
    <x v="1"/>
    <x v="6"/>
    <x v="46"/>
    <n v="7802.56"/>
  </r>
  <r>
    <x v="284"/>
    <x v="0"/>
    <x v="1"/>
    <x v="7"/>
    <x v="43"/>
    <n v="599.97"/>
  </r>
  <r>
    <x v="285"/>
    <x v="0"/>
    <x v="0"/>
    <x v="0"/>
    <x v="0"/>
    <n v="246770.91"/>
  </r>
  <r>
    <x v="285"/>
    <x v="0"/>
    <x v="0"/>
    <x v="1"/>
    <x v="0"/>
    <n v="-382950.76"/>
  </r>
  <r>
    <x v="285"/>
    <x v="0"/>
    <x v="0"/>
    <x v="2"/>
    <x v="1"/>
    <n v="13249223.560000001"/>
  </r>
  <r>
    <x v="285"/>
    <x v="0"/>
    <x v="0"/>
    <x v="2"/>
    <x v="2"/>
    <n v="111653.51"/>
  </r>
  <r>
    <x v="285"/>
    <x v="0"/>
    <x v="0"/>
    <x v="2"/>
    <x v="3"/>
    <n v="428900.19"/>
  </r>
  <r>
    <x v="285"/>
    <x v="0"/>
    <x v="0"/>
    <x v="2"/>
    <x v="4"/>
    <n v="24450"/>
  </r>
  <r>
    <x v="285"/>
    <x v="0"/>
    <x v="0"/>
    <x v="2"/>
    <x v="5"/>
    <n v="261871.45"/>
  </r>
  <r>
    <x v="285"/>
    <x v="0"/>
    <x v="0"/>
    <x v="2"/>
    <x v="54"/>
    <n v="102393"/>
  </r>
  <r>
    <x v="285"/>
    <x v="0"/>
    <x v="0"/>
    <x v="3"/>
    <x v="1"/>
    <n v="4264257.22"/>
  </r>
  <r>
    <x v="285"/>
    <x v="0"/>
    <x v="0"/>
    <x v="3"/>
    <x v="2"/>
    <n v="73647.47"/>
  </r>
  <r>
    <x v="285"/>
    <x v="0"/>
    <x v="0"/>
    <x v="3"/>
    <x v="3"/>
    <n v="190758.11"/>
  </r>
  <r>
    <x v="285"/>
    <x v="0"/>
    <x v="0"/>
    <x v="3"/>
    <x v="5"/>
    <n v="36145.129999999997"/>
  </r>
  <r>
    <x v="285"/>
    <x v="0"/>
    <x v="0"/>
    <x v="4"/>
    <x v="6"/>
    <n v="1216.67"/>
  </r>
  <r>
    <x v="285"/>
    <x v="0"/>
    <x v="0"/>
    <x v="4"/>
    <x v="55"/>
    <n v="780.54"/>
  </r>
  <r>
    <x v="285"/>
    <x v="0"/>
    <x v="0"/>
    <x v="4"/>
    <x v="7"/>
    <n v="1071137.8999999999"/>
  </r>
  <r>
    <x v="285"/>
    <x v="0"/>
    <x v="0"/>
    <x v="4"/>
    <x v="8"/>
    <n v="342260.98"/>
  </r>
  <r>
    <x v="285"/>
    <x v="0"/>
    <x v="0"/>
    <x v="4"/>
    <x v="9"/>
    <n v="2149381.27"/>
  </r>
  <r>
    <x v="285"/>
    <x v="0"/>
    <x v="0"/>
    <x v="4"/>
    <x v="10"/>
    <n v="570760.51"/>
  </r>
  <r>
    <x v="285"/>
    <x v="0"/>
    <x v="0"/>
    <x v="4"/>
    <x v="11"/>
    <n v="21885.54"/>
  </r>
  <r>
    <x v="285"/>
    <x v="0"/>
    <x v="0"/>
    <x v="4"/>
    <x v="12"/>
    <n v="6723.23"/>
  </r>
  <r>
    <x v="285"/>
    <x v="0"/>
    <x v="0"/>
    <x v="4"/>
    <x v="13"/>
    <n v="58777.26"/>
  </r>
  <r>
    <x v="285"/>
    <x v="0"/>
    <x v="0"/>
    <x v="4"/>
    <x v="14"/>
    <n v="101982.05"/>
  </r>
  <r>
    <x v="285"/>
    <x v="0"/>
    <x v="0"/>
    <x v="4"/>
    <x v="15"/>
    <n v="2150167.88"/>
  </r>
  <r>
    <x v="285"/>
    <x v="0"/>
    <x v="0"/>
    <x v="4"/>
    <x v="16"/>
    <n v="1409695.42"/>
  </r>
  <r>
    <x v="285"/>
    <x v="0"/>
    <x v="0"/>
    <x v="5"/>
    <x v="18"/>
    <n v="1005643.97"/>
  </r>
  <r>
    <x v="285"/>
    <x v="0"/>
    <x v="0"/>
    <x v="5"/>
    <x v="19"/>
    <n v="73462"/>
  </r>
  <r>
    <x v="285"/>
    <x v="0"/>
    <x v="0"/>
    <x v="5"/>
    <x v="20"/>
    <n v="331227.21000000002"/>
  </r>
  <r>
    <x v="285"/>
    <x v="0"/>
    <x v="0"/>
    <x v="5"/>
    <x v="21"/>
    <n v="207387.03"/>
  </r>
  <r>
    <x v="285"/>
    <x v="0"/>
    <x v="0"/>
    <x v="5"/>
    <x v="22"/>
    <n v="121783.76"/>
  </r>
  <r>
    <x v="285"/>
    <x v="0"/>
    <x v="0"/>
    <x v="6"/>
    <x v="23"/>
    <n v="77422.03"/>
  </r>
  <r>
    <x v="285"/>
    <x v="0"/>
    <x v="0"/>
    <x v="6"/>
    <x v="24"/>
    <n v="37082.19"/>
  </r>
  <r>
    <x v="285"/>
    <x v="0"/>
    <x v="0"/>
    <x v="6"/>
    <x v="25"/>
    <n v="339357.63"/>
  </r>
  <r>
    <x v="285"/>
    <x v="0"/>
    <x v="0"/>
    <x v="6"/>
    <x v="26"/>
    <n v="72284.97"/>
  </r>
  <r>
    <x v="285"/>
    <x v="0"/>
    <x v="0"/>
    <x v="6"/>
    <x v="27"/>
    <n v="136789.21"/>
  </r>
  <r>
    <x v="285"/>
    <x v="0"/>
    <x v="0"/>
    <x v="6"/>
    <x v="28"/>
    <n v="79433.91"/>
  </r>
  <r>
    <x v="285"/>
    <x v="0"/>
    <x v="0"/>
    <x v="6"/>
    <x v="29"/>
    <n v="29190.240000000002"/>
  </r>
  <r>
    <x v="285"/>
    <x v="0"/>
    <x v="0"/>
    <x v="6"/>
    <x v="50"/>
    <n v="351"/>
  </r>
  <r>
    <x v="285"/>
    <x v="0"/>
    <x v="0"/>
    <x v="6"/>
    <x v="30"/>
    <n v="67273.490000000005"/>
  </r>
  <r>
    <x v="285"/>
    <x v="0"/>
    <x v="0"/>
    <x v="6"/>
    <x v="32"/>
    <n v="6361.94"/>
  </r>
  <r>
    <x v="285"/>
    <x v="0"/>
    <x v="0"/>
    <x v="6"/>
    <x v="33"/>
    <n v="145254.97"/>
  </r>
  <r>
    <x v="285"/>
    <x v="0"/>
    <x v="0"/>
    <x v="6"/>
    <x v="34"/>
    <n v="75053.11"/>
  </r>
  <r>
    <x v="285"/>
    <x v="0"/>
    <x v="0"/>
    <x v="6"/>
    <x v="35"/>
    <n v="75264.039999999994"/>
  </r>
  <r>
    <x v="285"/>
    <x v="0"/>
    <x v="0"/>
    <x v="6"/>
    <x v="36"/>
    <n v="1030.2"/>
  </r>
  <r>
    <x v="285"/>
    <x v="0"/>
    <x v="0"/>
    <x v="6"/>
    <x v="59"/>
    <n v="28895.200000000001"/>
  </r>
  <r>
    <x v="285"/>
    <x v="0"/>
    <x v="0"/>
    <x v="6"/>
    <x v="51"/>
    <n v="463.27"/>
  </r>
  <r>
    <x v="285"/>
    <x v="0"/>
    <x v="0"/>
    <x v="6"/>
    <x v="67"/>
    <n v="102488.2"/>
  </r>
  <r>
    <x v="285"/>
    <x v="0"/>
    <x v="0"/>
    <x v="6"/>
    <x v="37"/>
    <n v="343549.79"/>
  </r>
  <r>
    <x v="285"/>
    <x v="0"/>
    <x v="0"/>
    <x v="6"/>
    <x v="38"/>
    <n v="350028.57"/>
  </r>
  <r>
    <x v="285"/>
    <x v="0"/>
    <x v="0"/>
    <x v="6"/>
    <x v="39"/>
    <n v="20657.68"/>
  </r>
  <r>
    <x v="285"/>
    <x v="0"/>
    <x v="0"/>
    <x v="6"/>
    <x v="40"/>
    <n v="5476.72"/>
  </r>
  <r>
    <x v="285"/>
    <x v="0"/>
    <x v="0"/>
    <x v="6"/>
    <x v="41"/>
    <n v="300155.37"/>
  </r>
  <r>
    <x v="285"/>
    <x v="0"/>
    <x v="0"/>
    <x v="6"/>
    <x v="43"/>
    <n v="675"/>
  </r>
  <r>
    <x v="285"/>
    <x v="0"/>
    <x v="0"/>
    <x v="6"/>
    <x v="44"/>
    <n v="129641.62"/>
  </r>
  <r>
    <x v="285"/>
    <x v="0"/>
    <x v="0"/>
    <x v="6"/>
    <x v="60"/>
    <n v="126790.77"/>
  </r>
  <r>
    <x v="285"/>
    <x v="0"/>
    <x v="0"/>
    <x v="6"/>
    <x v="45"/>
    <n v="444721.76"/>
  </r>
  <r>
    <x v="285"/>
    <x v="0"/>
    <x v="0"/>
    <x v="6"/>
    <x v="46"/>
    <n v="37777.699999999997"/>
  </r>
  <r>
    <x v="285"/>
    <x v="0"/>
    <x v="0"/>
    <x v="7"/>
    <x v="43"/>
    <n v="42784.78"/>
  </r>
  <r>
    <x v="285"/>
    <x v="0"/>
    <x v="0"/>
    <x v="8"/>
    <x v="64"/>
    <n v="152390.70000000001"/>
  </r>
  <r>
    <x v="285"/>
    <x v="0"/>
    <x v="1"/>
    <x v="0"/>
    <x v="0"/>
    <n v="136179.85"/>
  </r>
  <r>
    <x v="285"/>
    <x v="0"/>
    <x v="1"/>
    <x v="2"/>
    <x v="1"/>
    <n v="810810.04"/>
  </r>
  <r>
    <x v="285"/>
    <x v="0"/>
    <x v="1"/>
    <x v="2"/>
    <x v="2"/>
    <n v="46031.44"/>
  </r>
  <r>
    <x v="285"/>
    <x v="0"/>
    <x v="1"/>
    <x v="2"/>
    <x v="3"/>
    <n v="292725.58"/>
  </r>
  <r>
    <x v="285"/>
    <x v="0"/>
    <x v="1"/>
    <x v="2"/>
    <x v="4"/>
    <n v="236511.82"/>
  </r>
  <r>
    <x v="285"/>
    <x v="0"/>
    <x v="1"/>
    <x v="3"/>
    <x v="1"/>
    <n v="1044627.84"/>
  </r>
  <r>
    <x v="285"/>
    <x v="0"/>
    <x v="1"/>
    <x v="3"/>
    <x v="2"/>
    <n v="48047.96"/>
  </r>
  <r>
    <x v="285"/>
    <x v="0"/>
    <x v="1"/>
    <x v="3"/>
    <x v="3"/>
    <n v="101139.65"/>
  </r>
  <r>
    <x v="285"/>
    <x v="0"/>
    <x v="1"/>
    <x v="3"/>
    <x v="4"/>
    <n v="162998.53"/>
  </r>
  <r>
    <x v="285"/>
    <x v="0"/>
    <x v="1"/>
    <x v="4"/>
    <x v="6"/>
    <n v="47.53"/>
  </r>
  <r>
    <x v="285"/>
    <x v="0"/>
    <x v="1"/>
    <x v="4"/>
    <x v="55"/>
    <n v="149.76"/>
  </r>
  <r>
    <x v="285"/>
    <x v="0"/>
    <x v="1"/>
    <x v="4"/>
    <x v="7"/>
    <n v="95462.15"/>
  </r>
  <r>
    <x v="285"/>
    <x v="0"/>
    <x v="1"/>
    <x v="4"/>
    <x v="8"/>
    <n v="99831.96"/>
  </r>
  <r>
    <x v="285"/>
    <x v="0"/>
    <x v="1"/>
    <x v="4"/>
    <x v="9"/>
    <n v="191339.93"/>
  </r>
  <r>
    <x v="285"/>
    <x v="0"/>
    <x v="1"/>
    <x v="4"/>
    <x v="10"/>
    <n v="148082.43"/>
  </r>
  <r>
    <x v="285"/>
    <x v="0"/>
    <x v="1"/>
    <x v="4"/>
    <x v="11"/>
    <n v="1856.28"/>
  </r>
  <r>
    <x v="285"/>
    <x v="0"/>
    <x v="1"/>
    <x v="4"/>
    <x v="12"/>
    <n v="1950.46"/>
  </r>
  <r>
    <x v="285"/>
    <x v="0"/>
    <x v="1"/>
    <x v="4"/>
    <x v="13"/>
    <n v="2705.01"/>
  </r>
  <r>
    <x v="285"/>
    <x v="0"/>
    <x v="1"/>
    <x v="4"/>
    <x v="14"/>
    <n v="29683.5"/>
  </r>
  <r>
    <x v="285"/>
    <x v="0"/>
    <x v="1"/>
    <x v="4"/>
    <x v="15"/>
    <n v="84285.37"/>
  </r>
  <r>
    <x v="285"/>
    <x v="0"/>
    <x v="1"/>
    <x v="4"/>
    <x v="16"/>
    <n v="264364.33"/>
  </r>
  <r>
    <x v="285"/>
    <x v="0"/>
    <x v="1"/>
    <x v="5"/>
    <x v="18"/>
    <n v="99276.83"/>
  </r>
  <r>
    <x v="285"/>
    <x v="0"/>
    <x v="1"/>
    <x v="5"/>
    <x v="21"/>
    <n v="2015.96"/>
  </r>
  <r>
    <x v="285"/>
    <x v="0"/>
    <x v="1"/>
    <x v="6"/>
    <x v="25"/>
    <n v="47575.28"/>
  </r>
  <r>
    <x v="285"/>
    <x v="0"/>
    <x v="1"/>
    <x v="6"/>
    <x v="26"/>
    <n v="5209.24"/>
  </r>
  <r>
    <x v="285"/>
    <x v="0"/>
    <x v="1"/>
    <x v="6"/>
    <x v="27"/>
    <n v="36907.07"/>
  </r>
  <r>
    <x v="285"/>
    <x v="0"/>
    <x v="1"/>
    <x v="6"/>
    <x v="30"/>
    <n v="465.7"/>
  </r>
  <r>
    <x v="285"/>
    <x v="0"/>
    <x v="1"/>
    <x v="6"/>
    <x v="34"/>
    <n v="2634.63"/>
  </r>
  <r>
    <x v="285"/>
    <x v="0"/>
    <x v="1"/>
    <x v="6"/>
    <x v="35"/>
    <n v="91848.960000000006"/>
  </r>
  <r>
    <x v="285"/>
    <x v="0"/>
    <x v="1"/>
    <x v="6"/>
    <x v="59"/>
    <n v="1985.87"/>
  </r>
  <r>
    <x v="285"/>
    <x v="0"/>
    <x v="1"/>
    <x v="6"/>
    <x v="38"/>
    <n v="1245.0899999999999"/>
  </r>
  <r>
    <x v="285"/>
    <x v="0"/>
    <x v="1"/>
    <x v="6"/>
    <x v="40"/>
    <n v="4220.3599999999997"/>
  </r>
  <r>
    <x v="285"/>
    <x v="0"/>
    <x v="1"/>
    <x v="6"/>
    <x v="43"/>
    <n v="1031.75"/>
  </r>
  <r>
    <x v="285"/>
    <x v="0"/>
    <x v="1"/>
    <x v="6"/>
    <x v="46"/>
    <n v="6250.18"/>
  </r>
  <r>
    <x v="285"/>
    <x v="0"/>
    <x v="1"/>
    <x v="7"/>
    <x v="43"/>
    <n v="19408.830000000002"/>
  </r>
  <r>
    <x v="285"/>
    <x v="0"/>
    <x v="1"/>
    <x v="8"/>
    <x v="48"/>
    <n v="5927.92"/>
  </r>
  <r>
    <x v="286"/>
    <x v="0"/>
    <x v="0"/>
    <x v="0"/>
    <x v="0"/>
    <n v="12125.61"/>
  </r>
  <r>
    <x v="286"/>
    <x v="0"/>
    <x v="0"/>
    <x v="1"/>
    <x v="0"/>
    <n v="-65153.71"/>
  </r>
  <r>
    <x v="286"/>
    <x v="0"/>
    <x v="0"/>
    <x v="2"/>
    <x v="1"/>
    <n v="2803629.24"/>
  </r>
  <r>
    <x v="286"/>
    <x v="0"/>
    <x v="0"/>
    <x v="2"/>
    <x v="2"/>
    <n v="40250"/>
  </r>
  <r>
    <x v="286"/>
    <x v="0"/>
    <x v="0"/>
    <x v="2"/>
    <x v="3"/>
    <n v="30292.400000000001"/>
  </r>
  <r>
    <x v="286"/>
    <x v="0"/>
    <x v="0"/>
    <x v="2"/>
    <x v="4"/>
    <n v="44991.199999999997"/>
  </r>
  <r>
    <x v="286"/>
    <x v="0"/>
    <x v="0"/>
    <x v="2"/>
    <x v="5"/>
    <n v="6301.66"/>
  </r>
  <r>
    <x v="286"/>
    <x v="0"/>
    <x v="0"/>
    <x v="2"/>
    <x v="54"/>
    <n v="22020"/>
  </r>
  <r>
    <x v="286"/>
    <x v="0"/>
    <x v="0"/>
    <x v="3"/>
    <x v="1"/>
    <n v="908240.65"/>
  </r>
  <r>
    <x v="286"/>
    <x v="0"/>
    <x v="0"/>
    <x v="3"/>
    <x v="2"/>
    <n v="44904.53"/>
  </r>
  <r>
    <x v="286"/>
    <x v="0"/>
    <x v="0"/>
    <x v="3"/>
    <x v="3"/>
    <n v="18826.04"/>
  </r>
  <r>
    <x v="286"/>
    <x v="0"/>
    <x v="0"/>
    <x v="3"/>
    <x v="4"/>
    <n v="5270.5"/>
  </r>
  <r>
    <x v="286"/>
    <x v="0"/>
    <x v="0"/>
    <x v="3"/>
    <x v="5"/>
    <n v="9832.86"/>
  </r>
  <r>
    <x v="286"/>
    <x v="0"/>
    <x v="0"/>
    <x v="4"/>
    <x v="55"/>
    <n v="67322.55"/>
  </r>
  <r>
    <x v="286"/>
    <x v="0"/>
    <x v="0"/>
    <x v="4"/>
    <x v="7"/>
    <n v="221205.02"/>
  </r>
  <r>
    <x v="286"/>
    <x v="0"/>
    <x v="0"/>
    <x v="4"/>
    <x v="8"/>
    <n v="73676.42"/>
  </r>
  <r>
    <x v="286"/>
    <x v="0"/>
    <x v="0"/>
    <x v="4"/>
    <x v="9"/>
    <n v="449956.72"/>
  </r>
  <r>
    <x v="286"/>
    <x v="0"/>
    <x v="0"/>
    <x v="4"/>
    <x v="10"/>
    <n v="118162.58"/>
  </r>
  <r>
    <x v="286"/>
    <x v="0"/>
    <x v="0"/>
    <x v="4"/>
    <x v="11"/>
    <n v="6238.81"/>
  </r>
  <r>
    <x v="286"/>
    <x v="0"/>
    <x v="0"/>
    <x v="4"/>
    <x v="12"/>
    <n v="2244.83"/>
  </r>
  <r>
    <x v="286"/>
    <x v="0"/>
    <x v="0"/>
    <x v="4"/>
    <x v="13"/>
    <n v="12263.39"/>
  </r>
  <r>
    <x v="286"/>
    <x v="0"/>
    <x v="0"/>
    <x v="4"/>
    <x v="14"/>
    <n v="20989.82"/>
  </r>
  <r>
    <x v="286"/>
    <x v="0"/>
    <x v="0"/>
    <x v="4"/>
    <x v="15"/>
    <n v="455293.58"/>
  </r>
  <r>
    <x v="286"/>
    <x v="0"/>
    <x v="0"/>
    <x v="4"/>
    <x v="16"/>
    <n v="250178.7"/>
  </r>
  <r>
    <x v="286"/>
    <x v="0"/>
    <x v="0"/>
    <x v="5"/>
    <x v="18"/>
    <n v="189153.08"/>
  </r>
  <r>
    <x v="286"/>
    <x v="0"/>
    <x v="0"/>
    <x v="5"/>
    <x v="19"/>
    <n v="40966.089999999997"/>
  </r>
  <r>
    <x v="286"/>
    <x v="0"/>
    <x v="0"/>
    <x v="5"/>
    <x v="20"/>
    <n v="117995.09"/>
  </r>
  <r>
    <x v="286"/>
    <x v="0"/>
    <x v="0"/>
    <x v="5"/>
    <x v="21"/>
    <n v="69046.990000000005"/>
  </r>
  <r>
    <x v="286"/>
    <x v="0"/>
    <x v="0"/>
    <x v="5"/>
    <x v="22"/>
    <n v="121904.25"/>
  </r>
  <r>
    <x v="286"/>
    <x v="0"/>
    <x v="0"/>
    <x v="6"/>
    <x v="23"/>
    <n v="1414.94"/>
  </r>
  <r>
    <x v="286"/>
    <x v="0"/>
    <x v="0"/>
    <x v="6"/>
    <x v="24"/>
    <n v="5568.15"/>
  </r>
  <r>
    <x v="286"/>
    <x v="0"/>
    <x v="0"/>
    <x v="6"/>
    <x v="25"/>
    <n v="67912.62"/>
  </r>
  <r>
    <x v="286"/>
    <x v="0"/>
    <x v="0"/>
    <x v="6"/>
    <x v="57"/>
    <n v="25217.07"/>
  </r>
  <r>
    <x v="286"/>
    <x v="0"/>
    <x v="0"/>
    <x v="6"/>
    <x v="26"/>
    <n v="8652.5400000000009"/>
  </r>
  <r>
    <x v="286"/>
    <x v="0"/>
    <x v="0"/>
    <x v="6"/>
    <x v="27"/>
    <n v="101624.63"/>
  </r>
  <r>
    <x v="286"/>
    <x v="0"/>
    <x v="0"/>
    <x v="6"/>
    <x v="28"/>
    <n v="16980.009999999998"/>
  </r>
  <r>
    <x v="286"/>
    <x v="0"/>
    <x v="0"/>
    <x v="6"/>
    <x v="31"/>
    <n v="29057.64"/>
  </r>
  <r>
    <x v="286"/>
    <x v="0"/>
    <x v="0"/>
    <x v="6"/>
    <x v="33"/>
    <n v="12375.46"/>
  </r>
  <r>
    <x v="286"/>
    <x v="0"/>
    <x v="0"/>
    <x v="6"/>
    <x v="34"/>
    <n v="23903.4"/>
  </r>
  <r>
    <x v="286"/>
    <x v="0"/>
    <x v="0"/>
    <x v="6"/>
    <x v="35"/>
    <n v="101499.9"/>
  </r>
  <r>
    <x v="286"/>
    <x v="0"/>
    <x v="0"/>
    <x v="6"/>
    <x v="36"/>
    <n v="11023.79"/>
  </r>
  <r>
    <x v="286"/>
    <x v="0"/>
    <x v="0"/>
    <x v="6"/>
    <x v="58"/>
    <n v="3900"/>
  </r>
  <r>
    <x v="286"/>
    <x v="0"/>
    <x v="0"/>
    <x v="6"/>
    <x v="59"/>
    <n v="3764.6"/>
  </r>
  <r>
    <x v="286"/>
    <x v="0"/>
    <x v="0"/>
    <x v="6"/>
    <x v="51"/>
    <n v="10148.83"/>
  </r>
  <r>
    <x v="286"/>
    <x v="0"/>
    <x v="0"/>
    <x v="6"/>
    <x v="37"/>
    <n v="139968.56"/>
  </r>
  <r>
    <x v="286"/>
    <x v="0"/>
    <x v="0"/>
    <x v="6"/>
    <x v="38"/>
    <n v="75767.520000000004"/>
  </r>
  <r>
    <x v="286"/>
    <x v="0"/>
    <x v="0"/>
    <x v="6"/>
    <x v="39"/>
    <n v="5959.32"/>
  </r>
  <r>
    <x v="286"/>
    <x v="0"/>
    <x v="0"/>
    <x v="6"/>
    <x v="40"/>
    <n v="1680.61"/>
  </r>
  <r>
    <x v="286"/>
    <x v="0"/>
    <x v="0"/>
    <x v="6"/>
    <x v="41"/>
    <n v="9259.1200000000008"/>
  </r>
  <r>
    <x v="286"/>
    <x v="0"/>
    <x v="0"/>
    <x v="6"/>
    <x v="42"/>
    <n v="29680.92"/>
  </r>
  <r>
    <x v="286"/>
    <x v="0"/>
    <x v="0"/>
    <x v="6"/>
    <x v="43"/>
    <n v="7249.74"/>
  </r>
  <r>
    <x v="286"/>
    <x v="0"/>
    <x v="0"/>
    <x v="6"/>
    <x v="60"/>
    <n v="23959.87"/>
  </r>
  <r>
    <x v="286"/>
    <x v="0"/>
    <x v="0"/>
    <x v="6"/>
    <x v="45"/>
    <n v="53674.83"/>
  </r>
  <r>
    <x v="286"/>
    <x v="0"/>
    <x v="0"/>
    <x v="6"/>
    <x v="46"/>
    <n v="12079.01"/>
  </r>
  <r>
    <x v="286"/>
    <x v="0"/>
    <x v="0"/>
    <x v="7"/>
    <x v="43"/>
    <n v="14715.76"/>
  </r>
  <r>
    <x v="286"/>
    <x v="0"/>
    <x v="0"/>
    <x v="8"/>
    <x v="62"/>
    <n v="1481.88"/>
  </r>
  <r>
    <x v="286"/>
    <x v="0"/>
    <x v="0"/>
    <x v="8"/>
    <x v="47"/>
    <n v="16985.5"/>
  </r>
  <r>
    <x v="286"/>
    <x v="0"/>
    <x v="0"/>
    <x v="8"/>
    <x v="48"/>
    <n v="74983.520000000004"/>
  </r>
  <r>
    <x v="286"/>
    <x v="0"/>
    <x v="1"/>
    <x v="0"/>
    <x v="0"/>
    <n v="53028.1"/>
  </r>
  <r>
    <x v="286"/>
    <x v="0"/>
    <x v="1"/>
    <x v="2"/>
    <x v="1"/>
    <n v="62862.38"/>
  </r>
  <r>
    <x v="286"/>
    <x v="0"/>
    <x v="1"/>
    <x v="2"/>
    <x v="2"/>
    <n v="5233"/>
  </r>
  <r>
    <x v="286"/>
    <x v="0"/>
    <x v="1"/>
    <x v="2"/>
    <x v="3"/>
    <n v="4197.28"/>
  </r>
  <r>
    <x v="286"/>
    <x v="0"/>
    <x v="1"/>
    <x v="2"/>
    <x v="4"/>
    <n v="47637.61"/>
  </r>
  <r>
    <x v="286"/>
    <x v="0"/>
    <x v="1"/>
    <x v="2"/>
    <x v="5"/>
    <n v="41079.17"/>
  </r>
  <r>
    <x v="286"/>
    <x v="0"/>
    <x v="1"/>
    <x v="3"/>
    <x v="1"/>
    <n v="139652.89000000001"/>
  </r>
  <r>
    <x v="286"/>
    <x v="0"/>
    <x v="1"/>
    <x v="3"/>
    <x v="2"/>
    <n v="691.5"/>
  </r>
  <r>
    <x v="286"/>
    <x v="0"/>
    <x v="1"/>
    <x v="3"/>
    <x v="3"/>
    <n v="1815.62"/>
  </r>
  <r>
    <x v="286"/>
    <x v="0"/>
    <x v="1"/>
    <x v="3"/>
    <x v="4"/>
    <n v="123066"/>
  </r>
  <r>
    <x v="286"/>
    <x v="0"/>
    <x v="1"/>
    <x v="3"/>
    <x v="5"/>
    <n v="15007.78"/>
  </r>
  <r>
    <x v="286"/>
    <x v="0"/>
    <x v="1"/>
    <x v="4"/>
    <x v="55"/>
    <n v="12334.38"/>
  </r>
  <r>
    <x v="286"/>
    <x v="0"/>
    <x v="1"/>
    <x v="4"/>
    <x v="7"/>
    <n v="11995.55"/>
  </r>
  <r>
    <x v="286"/>
    <x v="0"/>
    <x v="1"/>
    <x v="4"/>
    <x v="8"/>
    <n v="21056.49"/>
  </r>
  <r>
    <x v="286"/>
    <x v="0"/>
    <x v="1"/>
    <x v="4"/>
    <x v="9"/>
    <n v="16234.83"/>
  </r>
  <r>
    <x v="286"/>
    <x v="0"/>
    <x v="1"/>
    <x v="4"/>
    <x v="10"/>
    <n v="25899.79"/>
  </r>
  <r>
    <x v="286"/>
    <x v="0"/>
    <x v="1"/>
    <x v="4"/>
    <x v="11"/>
    <n v="329.33"/>
  </r>
  <r>
    <x v="286"/>
    <x v="0"/>
    <x v="1"/>
    <x v="4"/>
    <x v="12"/>
    <n v="642.59"/>
  </r>
  <r>
    <x v="286"/>
    <x v="0"/>
    <x v="1"/>
    <x v="4"/>
    <x v="13"/>
    <n v="502.88"/>
  </r>
  <r>
    <x v="286"/>
    <x v="0"/>
    <x v="1"/>
    <x v="4"/>
    <x v="14"/>
    <n v="5971.35"/>
  </r>
  <r>
    <x v="286"/>
    <x v="0"/>
    <x v="1"/>
    <x v="4"/>
    <x v="15"/>
    <n v="6485.02"/>
  </r>
  <r>
    <x v="286"/>
    <x v="0"/>
    <x v="1"/>
    <x v="4"/>
    <x v="16"/>
    <n v="30493.3"/>
  </r>
  <r>
    <x v="286"/>
    <x v="0"/>
    <x v="1"/>
    <x v="5"/>
    <x v="18"/>
    <n v="23850.18"/>
  </r>
  <r>
    <x v="286"/>
    <x v="0"/>
    <x v="1"/>
    <x v="5"/>
    <x v="22"/>
    <n v="19618.28"/>
  </r>
  <r>
    <x v="286"/>
    <x v="0"/>
    <x v="1"/>
    <x v="6"/>
    <x v="57"/>
    <n v="30827.919999999998"/>
  </r>
  <r>
    <x v="286"/>
    <x v="0"/>
    <x v="1"/>
    <x v="6"/>
    <x v="34"/>
    <n v="13706.12"/>
  </r>
  <r>
    <x v="286"/>
    <x v="0"/>
    <x v="1"/>
    <x v="6"/>
    <x v="35"/>
    <n v="3733.53"/>
  </r>
  <r>
    <x v="286"/>
    <x v="0"/>
    <x v="1"/>
    <x v="6"/>
    <x v="36"/>
    <n v="3966.13"/>
  </r>
  <r>
    <x v="286"/>
    <x v="0"/>
    <x v="1"/>
    <x v="6"/>
    <x v="68"/>
    <n v="11040.19"/>
  </r>
  <r>
    <x v="286"/>
    <x v="0"/>
    <x v="1"/>
    <x v="6"/>
    <x v="38"/>
    <n v="6743.5"/>
  </r>
  <r>
    <x v="286"/>
    <x v="0"/>
    <x v="1"/>
    <x v="6"/>
    <x v="43"/>
    <n v="1664.2"/>
  </r>
  <r>
    <x v="286"/>
    <x v="0"/>
    <x v="1"/>
    <x v="6"/>
    <x v="60"/>
    <n v="23108.93"/>
  </r>
  <r>
    <x v="286"/>
    <x v="0"/>
    <x v="1"/>
    <x v="6"/>
    <x v="45"/>
    <n v="44001.98"/>
  </r>
  <r>
    <x v="286"/>
    <x v="0"/>
    <x v="1"/>
    <x v="6"/>
    <x v="46"/>
    <n v="6853.6"/>
  </r>
  <r>
    <x v="286"/>
    <x v="0"/>
    <x v="1"/>
    <x v="7"/>
    <x v="43"/>
    <n v="6931.26"/>
  </r>
  <r>
    <x v="286"/>
    <x v="0"/>
    <x v="1"/>
    <x v="8"/>
    <x v="47"/>
    <n v="147845"/>
  </r>
  <r>
    <x v="287"/>
    <x v="0"/>
    <x v="0"/>
    <x v="0"/>
    <x v="0"/>
    <n v="15378.81"/>
  </r>
  <r>
    <x v="287"/>
    <x v="0"/>
    <x v="0"/>
    <x v="1"/>
    <x v="0"/>
    <n v="-15378.81"/>
  </r>
  <r>
    <x v="287"/>
    <x v="0"/>
    <x v="0"/>
    <x v="2"/>
    <x v="1"/>
    <n v="1315991.26"/>
  </r>
  <r>
    <x v="287"/>
    <x v="0"/>
    <x v="0"/>
    <x v="2"/>
    <x v="2"/>
    <n v="12107.62"/>
  </r>
  <r>
    <x v="287"/>
    <x v="0"/>
    <x v="0"/>
    <x v="2"/>
    <x v="4"/>
    <n v="14575.49"/>
  </r>
  <r>
    <x v="287"/>
    <x v="0"/>
    <x v="0"/>
    <x v="3"/>
    <x v="1"/>
    <n v="432423.89"/>
  </r>
  <r>
    <x v="287"/>
    <x v="0"/>
    <x v="0"/>
    <x v="3"/>
    <x v="2"/>
    <n v="6311.46"/>
  </r>
  <r>
    <x v="287"/>
    <x v="0"/>
    <x v="0"/>
    <x v="3"/>
    <x v="4"/>
    <n v="1553.91"/>
  </r>
  <r>
    <x v="287"/>
    <x v="0"/>
    <x v="0"/>
    <x v="4"/>
    <x v="7"/>
    <n v="98313.85"/>
  </r>
  <r>
    <x v="287"/>
    <x v="0"/>
    <x v="0"/>
    <x v="4"/>
    <x v="8"/>
    <n v="30034.26"/>
  </r>
  <r>
    <x v="287"/>
    <x v="0"/>
    <x v="0"/>
    <x v="4"/>
    <x v="9"/>
    <n v="197136.62"/>
  </r>
  <r>
    <x v="287"/>
    <x v="0"/>
    <x v="0"/>
    <x v="4"/>
    <x v="10"/>
    <n v="52057.84"/>
  </r>
  <r>
    <x v="287"/>
    <x v="0"/>
    <x v="0"/>
    <x v="4"/>
    <x v="11"/>
    <n v="2766.43"/>
  </r>
  <r>
    <x v="287"/>
    <x v="0"/>
    <x v="0"/>
    <x v="4"/>
    <x v="12"/>
    <n v="1079.8800000000001"/>
  </r>
  <r>
    <x v="287"/>
    <x v="0"/>
    <x v="0"/>
    <x v="4"/>
    <x v="13"/>
    <n v="7860.3"/>
  </r>
  <r>
    <x v="287"/>
    <x v="0"/>
    <x v="0"/>
    <x v="4"/>
    <x v="14"/>
    <n v="8147.09"/>
  </r>
  <r>
    <x v="287"/>
    <x v="0"/>
    <x v="0"/>
    <x v="4"/>
    <x v="15"/>
    <n v="198156.03"/>
  </r>
  <r>
    <x v="287"/>
    <x v="0"/>
    <x v="0"/>
    <x v="4"/>
    <x v="16"/>
    <n v="110561.41"/>
  </r>
  <r>
    <x v="287"/>
    <x v="0"/>
    <x v="0"/>
    <x v="4"/>
    <x v="17"/>
    <n v="1997.33"/>
  </r>
  <r>
    <x v="287"/>
    <x v="0"/>
    <x v="0"/>
    <x v="4"/>
    <x v="56"/>
    <n v="644.22"/>
  </r>
  <r>
    <x v="287"/>
    <x v="0"/>
    <x v="0"/>
    <x v="5"/>
    <x v="18"/>
    <n v="99353.57"/>
  </r>
  <r>
    <x v="287"/>
    <x v="0"/>
    <x v="0"/>
    <x v="5"/>
    <x v="19"/>
    <n v="258.23"/>
  </r>
  <r>
    <x v="287"/>
    <x v="0"/>
    <x v="0"/>
    <x v="5"/>
    <x v="20"/>
    <n v="349.29"/>
  </r>
  <r>
    <x v="287"/>
    <x v="0"/>
    <x v="0"/>
    <x v="5"/>
    <x v="21"/>
    <n v="620.16"/>
  </r>
  <r>
    <x v="287"/>
    <x v="0"/>
    <x v="0"/>
    <x v="5"/>
    <x v="22"/>
    <n v="13638.2"/>
  </r>
  <r>
    <x v="287"/>
    <x v="0"/>
    <x v="0"/>
    <x v="6"/>
    <x v="23"/>
    <n v="2886.2"/>
  </r>
  <r>
    <x v="287"/>
    <x v="0"/>
    <x v="0"/>
    <x v="6"/>
    <x v="24"/>
    <n v="1485.1"/>
  </r>
  <r>
    <x v="287"/>
    <x v="0"/>
    <x v="0"/>
    <x v="6"/>
    <x v="25"/>
    <n v="3293.29"/>
  </r>
  <r>
    <x v="287"/>
    <x v="0"/>
    <x v="0"/>
    <x v="6"/>
    <x v="49"/>
    <n v="1558.65"/>
  </r>
  <r>
    <x v="287"/>
    <x v="0"/>
    <x v="0"/>
    <x v="6"/>
    <x v="57"/>
    <n v="1558.66"/>
  </r>
  <r>
    <x v="287"/>
    <x v="0"/>
    <x v="0"/>
    <x v="6"/>
    <x v="26"/>
    <n v="21.09"/>
  </r>
  <r>
    <x v="287"/>
    <x v="0"/>
    <x v="0"/>
    <x v="6"/>
    <x v="27"/>
    <n v="146334.76999999999"/>
  </r>
  <r>
    <x v="287"/>
    <x v="0"/>
    <x v="0"/>
    <x v="6"/>
    <x v="28"/>
    <n v="2867.25"/>
  </r>
  <r>
    <x v="287"/>
    <x v="0"/>
    <x v="0"/>
    <x v="6"/>
    <x v="29"/>
    <n v="1131"/>
  </r>
  <r>
    <x v="287"/>
    <x v="0"/>
    <x v="0"/>
    <x v="6"/>
    <x v="30"/>
    <n v="28538.23"/>
  </r>
  <r>
    <x v="287"/>
    <x v="0"/>
    <x v="0"/>
    <x v="6"/>
    <x v="31"/>
    <n v="15348.25"/>
  </r>
  <r>
    <x v="287"/>
    <x v="0"/>
    <x v="0"/>
    <x v="6"/>
    <x v="33"/>
    <n v="20531.68"/>
  </r>
  <r>
    <x v="287"/>
    <x v="0"/>
    <x v="0"/>
    <x v="6"/>
    <x v="34"/>
    <n v="8"/>
  </r>
  <r>
    <x v="287"/>
    <x v="0"/>
    <x v="0"/>
    <x v="6"/>
    <x v="35"/>
    <n v="103.53"/>
  </r>
  <r>
    <x v="287"/>
    <x v="0"/>
    <x v="0"/>
    <x v="6"/>
    <x v="37"/>
    <n v="42852.42"/>
  </r>
  <r>
    <x v="287"/>
    <x v="0"/>
    <x v="0"/>
    <x v="6"/>
    <x v="38"/>
    <n v="7543.39"/>
  </r>
  <r>
    <x v="287"/>
    <x v="0"/>
    <x v="0"/>
    <x v="6"/>
    <x v="39"/>
    <n v="342.28"/>
  </r>
  <r>
    <x v="287"/>
    <x v="0"/>
    <x v="0"/>
    <x v="6"/>
    <x v="41"/>
    <n v="14820"/>
  </r>
  <r>
    <x v="287"/>
    <x v="0"/>
    <x v="0"/>
    <x v="6"/>
    <x v="60"/>
    <n v="53779.35"/>
  </r>
  <r>
    <x v="287"/>
    <x v="0"/>
    <x v="0"/>
    <x v="6"/>
    <x v="46"/>
    <n v="424.58"/>
  </r>
  <r>
    <x v="287"/>
    <x v="0"/>
    <x v="0"/>
    <x v="7"/>
    <x v="43"/>
    <n v="1653.89"/>
  </r>
  <r>
    <x v="287"/>
    <x v="0"/>
    <x v="1"/>
    <x v="2"/>
    <x v="1"/>
    <n v="77241.119999999995"/>
  </r>
  <r>
    <x v="287"/>
    <x v="0"/>
    <x v="1"/>
    <x v="2"/>
    <x v="2"/>
    <n v="17067.53"/>
  </r>
  <r>
    <x v="287"/>
    <x v="0"/>
    <x v="1"/>
    <x v="3"/>
    <x v="1"/>
    <n v="120093.16"/>
  </r>
  <r>
    <x v="287"/>
    <x v="0"/>
    <x v="1"/>
    <x v="3"/>
    <x v="2"/>
    <n v="3656.63"/>
  </r>
  <r>
    <x v="287"/>
    <x v="0"/>
    <x v="1"/>
    <x v="3"/>
    <x v="4"/>
    <n v="305.7"/>
  </r>
  <r>
    <x v="287"/>
    <x v="0"/>
    <x v="1"/>
    <x v="4"/>
    <x v="7"/>
    <n v="7119.97"/>
  </r>
  <r>
    <x v="287"/>
    <x v="0"/>
    <x v="1"/>
    <x v="4"/>
    <x v="8"/>
    <n v="9165.1299999999992"/>
  </r>
  <r>
    <x v="287"/>
    <x v="0"/>
    <x v="1"/>
    <x v="4"/>
    <x v="9"/>
    <n v="11952.5"/>
  </r>
  <r>
    <x v="287"/>
    <x v="0"/>
    <x v="1"/>
    <x v="4"/>
    <x v="10"/>
    <n v="13347.31"/>
  </r>
  <r>
    <x v="287"/>
    <x v="0"/>
    <x v="1"/>
    <x v="4"/>
    <x v="11"/>
    <n v="162.94999999999999"/>
  </r>
  <r>
    <x v="287"/>
    <x v="0"/>
    <x v="1"/>
    <x v="4"/>
    <x v="12"/>
    <n v="304.67"/>
  </r>
  <r>
    <x v="287"/>
    <x v="0"/>
    <x v="1"/>
    <x v="4"/>
    <x v="13"/>
    <n v="502.39"/>
  </r>
  <r>
    <x v="287"/>
    <x v="0"/>
    <x v="1"/>
    <x v="4"/>
    <x v="14"/>
    <n v="1555.76"/>
  </r>
  <r>
    <x v="287"/>
    <x v="0"/>
    <x v="1"/>
    <x v="4"/>
    <x v="15"/>
    <n v="10792.47"/>
  </r>
  <r>
    <x v="287"/>
    <x v="0"/>
    <x v="1"/>
    <x v="4"/>
    <x v="16"/>
    <n v="18528.439999999999"/>
  </r>
  <r>
    <x v="287"/>
    <x v="0"/>
    <x v="1"/>
    <x v="4"/>
    <x v="17"/>
    <n v="114.26"/>
  </r>
  <r>
    <x v="287"/>
    <x v="0"/>
    <x v="1"/>
    <x v="4"/>
    <x v="56"/>
    <n v="185.57"/>
  </r>
  <r>
    <x v="287"/>
    <x v="0"/>
    <x v="1"/>
    <x v="5"/>
    <x v="18"/>
    <n v="45999"/>
  </r>
  <r>
    <x v="287"/>
    <x v="0"/>
    <x v="1"/>
    <x v="5"/>
    <x v="20"/>
    <n v="4.34"/>
  </r>
  <r>
    <x v="287"/>
    <x v="0"/>
    <x v="1"/>
    <x v="5"/>
    <x v="22"/>
    <n v="320.39"/>
  </r>
  <r>
    <x v="287"/>
    <x v="0"/>
    <x v="1"/>
    <x v="6"/>
    <x v="26"/>
    <n v="38.909999999999997"/>
  </r>
  <r>
    <x v="287"/>
    <x v="0"/>
    <x v="1"/>
    <x v="6"/>
    <x v="27"/>
    <n v="34748.32"/>
  </r>
  <r>
    <x v="287"/>
    <x v="0"/>
    <x v="1"/>
    <x v="6"/>
    <x v="46"/>
    <n v="276.23"/>
  </r>
  <r>
    <x v="287"/>
    <x v="0"/>
    <x v="1"/>
    <x v="7"/>
    <x v="43"/>
    <n v="4694.33"/>
  </r>
  <r>
    <x v="288"/>
    <x v="0"/>
    <x v="0"/>
    <x v="0"/>
    <x v="0"/>
    <n v="51022.06"/>
  </r>
  <r>
    <x v="288"/>
    <x v="0"/>
    <x v="0"/>
    <x v="1"/>
    <x v="0"/>
    <n v="-51022.06"/>
  </r>
  <r>
    <x v="288"/>
    <x v="0"/>
    <x v="0"/>
    <x v="2"/>
    <x v="1"/>
    <n v="915189.34"/>
  </r>
  <r>
    <x v="288"/>
    <x v="0"/>
    <x v="0"/>
    <x v="2"/>
    <x v="2"/>
    <n v="7596.23"/>
  </r>
  <r>
    <x v="288"/>
    <x v="0"/>
    <x v="0"/>
    <x v="3"/>
    <x v="1"/>
    <n v="558548.02"/>
  </r>
  <r>
    <x v="288"/>
    <x v="0"/>
    <x v="0"/>
    <x v="3"/>
    <x v="2"/>
    <n v="13225.71"/>
  </r>
  <r>
    <x v="288"/>
    <x v="0"/>
    <x v="0"/>
    <x v="3"/>
    <x v="3"/>
    <n v="11934.27"/>
  </r>
  <r>
    <x v="288"/>
    <x v="0"/>
    <x v="0"/>
    <x v="4"/>
    <x v="7"/>
    <n v="69000.649999999994"/>
  </r>
  <r>
    <x v="288"/>
    <x v="0"/>
    <x v="0"/>
    <x v="4"/>
    <x v="8"/>
    <n v="41154.15"/>
  </r>
  <r>
    <x v="288"/>
    <x v="0"/>
    <x v="0"/>
    <x v="4"/>
    <x v="9"/>
    <n v="139879.85999999999"/>
  </r>
  <r>
    <x v="288"/>
    <x v="0"/>
    <x v="0"/>
    <x v="4"/>
    <x v="10"/>
    <n v="63105.78"/>
  </r>
  <r>
    <x v="288"/>
    <x v="0"/>
    <x v="0"/>
    <x v="4"/>
    <x v="11"/>
    <n v="395"/>
  </r>
  <r>
    <x v="288"/>
    <x v="0"/>
    <x v="0"/>
    <x v="4"/>
    <x v="12"/>
    <n v="324.12"/>
  </r>
  <r>
    <x v="288"/>
    <x v="0"/>
    <x v="0"/>
    <x v="4"/>
    <x v="13"/>
    <n v="4401.8999999999996"/>
  </r>
  <r>
    <x v="288"/>
    <x v="0"/>
    <x v="0"/>
    <x v="4"/>
    <x v="14"/>
    <n v="12997.28"/>
  </r>
  <r>
    <x v="288"/>
    <x v="0"/>
    <x v="0"/>
    <x v="4"/>
    <x v="15"/>
    <n v="147498.5"/>
  </r>
  <r>
    <x v="288"/>
    <x v="0"/>
    <x v="0"/>
    <x v="4"/>
    <x v="16"/>
    <n v="161410.03"/>
  </r>
  <r>
    <x v="288"/>
    <x v="0"/>
    <x v="0"/>
    <x v="4"/>
    <x v="17"/>
    <n v="1385.28"/>
  </r>
  <r>
    <x v="288"/>
    <x v="0"/>
    <x v="0"/>
    <x v="4"/>
    <x v="56"/>
    <n v="860.15"/>
  </r>
  <r>
    <x v="288"/>
    <x v="0"/>
    <x v="0"/>
    <x v="5"/>
    <x v="18"/>
    <n v="109917.44"/>
  </r>
  <r>
    <x v="288"/>
    <x v="0"/>
    <x v="0"/>
    <x v="5"/>
    <x v="19"/>
    <n v="25527.56"/>
  </r>
  <r>
    <x v="288"/>
    <x v="0"/>
    <x v="0"/>
    <x v="5"/>
    <x v="20"/>
    <n v="2267.09"/>
  </r>
  <r>
    <x v="288"/>
    <x v="0"/>
    <x v="0"/>
    <x v="5"/>
    <x v="22"/>
    <n v="12052.13"/>
  </r>
  <r>
    <x v="288"/>
    <x v="0"/>
    <x v="0"/>
    <x v="6"/>
    <x v="24"/>
    <n v="380.8"/>
  </r>
  <r>
    <x v="288"/>
    <x v="0"/>
    <x v="0"/>
    <x v="6"/>
    <x v="25"/>
    <n v="1718.22"/>
  </r>
  <r>
    <x v="288"/>
    <x v="0"/>
    <x v="0"/>
    <x v="6"/>
    <x v="26"/>
    <n v="275"/>
  </r>
  <r>
    <x v="288"/>
    <x v="0"/>
    <x v="0"/>
    <x v="6"/>
    <x v="27"/>
    <n v="208721.85"/>
  </r>
  <r>
    <x v="288"/>
    <x v="0"/>
    <x v="0"/>
    <x v="6"/>
    <x v="28"/>
    <n v="2632.5"/>
  </r>
  <r>
    <x v="288"/>
    <x v="0"/>
    <x v="0"/>
    <x v="6"/>
    <x v="29"/>
    <n v="1131"/>
  </r>
  <r>
    <x v="288"/>
    <x v="0"/>
    <x v="0"/>
    <x v="6"/>
    <x v="30"/>
    <n v="3975.27"/>
  </r>
  <r>
    <x v="288"/>
    <x v="0"/>
    <x v="0"/>
    <x v="6"/>
    <x v="31"/>
    <n v="15348.25"/>
  </r>
  <r>
    <x v="288"/>
    <x v="0"/>
    <x v="0"/>
    <x v="6"/>
    <x v="33"/>
    <n v="22976.34"/>
  </r>
  <r>
    <x v="288"/>
    <x v="0"/>
    <x v="0"/>
    <x v="6"/>
    <x v="36"/>
    <n v="4491.4799999999996"/>
  </r>
  <r>
    <x v="288"/>
    <x v="0"/>
    <x v="0"/>
    <x v="6"/>
    <x v="37"/>
    <n v="11805.5"/>
  </r>
  <r>
    <x v="288"/>
    <x v="0"/>
    <x v="0"/>
    <x v="6"/>
    <x v="38"/>
    <n v="11105.75"/>
  </r>
  <r>
    <x v="288"/>
    <x v="0"/>
    <x v="0"/>
    <x v="6"/>
    <x v="39"/>
    <n v="328.1"/>
  </r>
  <r>
    <x v="288"/>
    <x v="0"/>
    <x v="0"/>
    <x v="6"/>
    <x v="45"/>
    <n v="22148.37"/>
  </r>
  <r>
    <x v="288"/>
    <x v="0"/>
    <x v="0"/>
    <x v="6"/>
    <x v="78"/>
    <n v="12955.8"/>
  </r>
  <r>
    <x v="288"/>
    <x v="0"/>
    <x v="0"/>
    <x v="7"/>
    <x v="43"/>
    <n v="1698.18"/>
  </r>
  <r>
    <x v="288"/>
    <x v="0"/>
    <x v="1"/>
    <x v="2"/>
    <x v="1"/>
    <n v="5896"/>
  </r>
  <r>
    <x v="288"/>
    <x v="0"/>
    <x v="1"/>
    <x v="3"/>
    <x v="1"/>
    <n v="79490.53"/>
  </r>
  <r>
    <x v="288"/>
    <x v="0"/>
    <x v="1"/>
    <x v="3"/>
    <x v="2"/>
    <n v="3326.64"/>
  </r>
  <r>
    <x v="288"/>
    <x v="0"/>
    <x v="1"/>
    <x v="4"/>
    <x v="7"/>
    <n v="424.34"/>
  </r>
  <r>
    <x v="288"/>
    <x v="0"/>
    <x v="1"/>
    <x v="4"/>
    <x v="8"/>
    <n v="6028.97"/>
  </r>
  <r>
    <x v="288"/>
    <x v="0"/>
    <x v="1"/>
    <x v="4"/>
    <x v="9"/>
    <n v="914.36"/>
  </r>
  <r>
    <x v="288"/>
    <x v="0"/>
    <x v="1"/>
    <x v="4"/>
    <x v="10"/>
    <n v="8253.7000000000007"/>
  </r>
  <r>
    <x v="288"/>
    <x v="0"/>
    <x v="1"/>
    <x v="4"/>
    <x v="11"/>
    <n v="3.41"/>
  </r>
  <r>
    <x v="288"/>
    <x v="0"/>
    <x v="1"/>
    <x v="4"/>
    <x v="12"/>
    <n v="48.04"/>
  </r>
  <r>
    <x v="288"/>
    <x v="0"/>
    <x v="1"/>
    <x v="4"/>
    <x v="14"/>
    <n v="928.36"/>
  </r>
  <r>
    <x v="288"/>
    <x v="0"/>
    <x v="1"/>
    <x v="4"/>
    <x v="16"/>
    <n v="8667.16"/>
  </r>
  <r>
    <x v="288"/>
    <x v="0"/>
    <x v="1"/>
    <x v="4"/>
    <x v="17"/>
    <n v="8.7200000000000006"/>
  </r>
  <r>
    <x v="288"/>
    <x v="0"/>
    <x v="1"/>
    <x v="4"/>
    <x v="56"/>
    <n v="121.52"/>
  </r>
  <r>
    <x v="288"/>
    <x v="0"/>
    <x v="1"/>
    <x v="5"/>
    <x v="18"/>
    <n v="121594.07"/>
  </r>
  <r>
    <x v="288"/>
    <x v="0"/>
    <x v="1"/>
    <x v="5"/>
    <x v="20"/>
    <n v="1795.41"/>
  </r>
  <r>
    <x v="288"/>
    <x v="0"/>
    <x v="1"/>
    <x v="6"/>
    <x v="27"/>
    <n v="7493.75"/>
  </r>
  <r>
    <x v="288"/>
    <x v="0"/>
    <x v="1"/>
    <x v="6"/>
    <x v="37"/>
    <n v="37960.22"/>
  </r>
  <r>
    <x v="288"/>
    <x v="0"/>
    <x v="1"/>
    <x v="7"/>
    <x v="43"/>
    <n v="280.01"/>
  </r>
  <r>
    <x v="289"/>
    <x v="0"/>
    <x v="0"/>
    <x v="0"/>
    <x v="0"/>
    <n v="529.76"/>
  </r>
  <r>
    <x v="289"/>
    <x v="0"/>
    <x v="0"/>
    <x v="1"/>
    <x v="0"/>
    <n v="-529.76"/>
  </r>
  <r>
    <x v="289"/>
    <x v="0"/>
    <x v="0"/>
    <x v="2"/>
    <x v="1"/>
    <n v="307461.76000000001"/>
  </r>
  <r>
    <x v="289"/>
    <x v="0"/>
    <x v="0"/>
    <x v="2"/>
    <x v="2"/>
    <n v="3120.48"/>
  </r>
  <r>
    <x v="289"/>
    <x v="0"/>
    <x v="0"/>
    <x v="3"/>
    <x v="1"/>
    <n v="92739.85"/>
  </r>
  <r>
    <x v="289"/>
    <x v="0"/>
    <x v="0"/>
    <x v="3"/>
    <x v="2"/>
    <n v="1250.33"/>
  </r>
  <r>
    <x v="289"/>
    <x v="0"/>
    <x v="0"/>
    <x v="4"/>
    <x v="7"/>
    <n v="22768.57"/>
  </r>
  <r>
    <x v="289"/>
    <x v="0"/>
    <x v="0"/>
    <x v="4"/>
    <x v="8"/>
    <n v="6873.89"/>
  </r>
  <r>
    <x v="289"/>
    <x v="0"/>
    <x v="0"/>
    <x v="4"/>
    <x v="9"/>
    <n v="46661.31"/>
  </r>
  <r>
    <x v="289"/>
    <x v="0"/>
    <x v="0"/>
    <x v="4"/>
    <x v="10"/>
    <n v="10739.67"/>
  </r>
  <r>
    <x v="289"/>
    <x v="0"/>
    <x v="0"/>
    <x v="4"/>
    <x v="13"/>
    <n v="1386.81"/>
  </r>
  <r>
    <x v="289"/>
    <x v="0"/>
    <x v="0"/>
    <x v="4"/>
    <x v="14"/>
    <n v="5361.94"/>
  </r>
  <r>
    <x v="289"/>
    <x v="0"/>
    <x v="0"/>
    <x v="4"/>
    <x v="15"/>
    <n v="42707.64"/>
  </r>
  <r>
    <x v="289"/>
    <x v="0"/>
    <x v="0"/>
    <x v="4"/>
    <x v="16"/>
    <n v="32397.919999999998"/>
  </r>
  <r>
    <x v="289"/>
    <x v="0"/>
    <x v="0"/>
    <x v="5"/>
    <x v="18"/>
    <n v="16289.42"/>
  </r>
  <r>
    <x v="289"/>
    <x v="0"/>
    <x v="0"/>
    <x v="5"/>
    <x v="19"/>
    <n v="7749.8"/>
  </r>
  <r>
    <x v="289"/>
    <x v="0"/>
    <x v="0"/>
    <x v="5"/>
    <x v="20"/>
    <n v="1535.59"/>
  </r>
  <r>
    <x v="289"/>
    <x v="0"/>
    <x v="0"/>
    <x v="5"/>
    <x v="21"/>
    <n v="3951.49"/>
  </r>
  <r>
    <x v="289"/>
    <x v="0"/>
    <x v="0"/>
    <x v="5"/>
    <x v="22"/>
    <n v="6820.13"/>
  </r>
  <r>
    <x v="289"/>
    <x v="0"/>
    <x v="0"/>
    <x v="6"/>
    <x v="24"/>
    <n v="235.76"/>
  </r>
  <r>
    <x v="289"/>
    <x v="0"/>
    <x v="0"/>
    <x v="6"/>
    <x v="25"/>
    <n v="10247.41"/>
  </r>
  <r>
    <x v="289"/>
    <x v="0"/>
    <x v="0"/>
    <x v="6"/>
    <x v="27"/>
    <n v="7970.03"/>
  </r>
  <r>
    <x v="289"/>
    <x v="0"/>
    <x v="0"/>
    <x v="6"/>
    <x v="29"/>
    <n v="1281.1500000000001"/>
  </r>
  <r>
    <x v="289"/>
    <x v="0"/>
    <x v="0"/>
    <x v="6"/>
    <x v="33"/>
    <n v="2894.33"/>
  </r>
  <r>
    <x v="289"/>
    <x v="0"/>
    <x v="0"/>
    <x v="6"/>
    <x v="35"/>
    <n v="4218.59"/>
  </r>
  <r>
    <x v="289"/>
    <x v="0"/>
    <x v="0"/>
    <x v="6"/>
    <x v="36"/>
    <n v="1310"/>
  </r>
  <r>
    <x v="289"/>
    <x v="0"/>
    <x v="0"/>
    <x v="6"/>
    <x v="59"/>
    <n v="75.92"/>
  </r>
  <r>
    <x v="289"/>
    <x v="0"/>
    <x v="0"/>
    <x v="6"/>
    <x v="37"/>
    <n v="7309.32"/>
  </r>
  <r>
    <x v="289"/>
    <x v="0"/>
    <x v="0"/>
    <x v="6"/>
    <x v="38"/>
    <n v="3136.72"/>
  </r>
  <r>
    <x v="289"/>
    <x v="0"/>
    <x v="0"/>
    <x v="6"/>
    <x v="39"/>
    <n v="181.79"/>
  </r>
  <r>
    <x v="289"/>
    <x v="0"/>
    <x v="0"/>
    <x v="6"/>
    <x v="40"/>
    <n v="298.52999999999997"/>
  </r>
  <r>
    <x v="289"/>
    <x v="0"/>
    <x v="0"/>
    <x v="6"/>
    <x v="44"/>
    <n v="31726.6"/>
  </r>
  <r>
    <x v="289"/>
    <x v="0"/>
    <x v="0"/>
    <x v="6"/>
    <x v="45"/>
    <n v="4407.8900000000003"/>
  </r>
  <r>
    <x v="289"/>
    <x v="0"/>
    <x v="0"/>
    <x v="6"/>
    <x v="71"/>
    <n v="8035.57"/>
  </r>
  <r>
    <x v="289"/>
    <x v="0"/>
    <x v="0"/>
    <x v="6"/>
    <x v="46"/>
    <n v="1759.8"/>
  </r>
  <r>
    <x v="289"/>
    <x v="0"/>
    <x v="0"/>
    <x v="7"/>
    <x v="43"/>
    <n v="663.18"/>
  </r>
  <r>
    <x v="289"/>
    <x v="0"/>
    <x v="0"/>
    <x v="8"/>
    <x v="47"/>
    <n v="864.66"/>
  </r>
  <r>
    <x v="289"/>
    <x v="0"/>
    <x v="1"/>
    <x v="3"/>
    <x v="1"/>
    <n v="30393.02"/>
  </r>
  <r>
    <x v="289"/>
    <x v="0"/>
    <x v="1"/>
    <x v="4"/>
    <x v="8"/>
    <n v="2213.16"/>
  </r>
  <r>
    <x v="289"/>
    <x v="0"/>
    <x v="1"/>
    <x v="4"/>
    <x v="10"/>
    <n v="4015.18"/>
  </r>
  <r>
    <x v="289"/>
    <x v="0"/>
    <x v="1"/>
    <x v="4"/>
    <x v="14"/>
    <n v="586.27"/>
  </r>
  <r>
    <x v="289"/>
    <x v="0"/>
    <x v="1"/>
    <x v="4"/>
    <x v="16"/>
    <n v="9218.98"/>
  </r>
  <r>
    <x v="289"/>
    <x v="0"/>
    <x v="1"/>
    <x v="5"/>
    <x v="18"/>
    <n v="5797.72"/>
  </r>
  <r>
    <x v="289"/>
    <x v="0"/>
    <x v="1"/>
    <x v="6"/>
    <x v="35"/>
    <n v="5874.99"/>
  </r>
  <r>
    <x v="289"/>
    <x v="0"/>
    <x v="1"/>
    <x v="6"/>
    <x v="37"/>
    <n v="13825.38"/>
  </r>
  <r>
    <x v="289"/>
    <x v="0"/>
    <x v="1"/>
    <x v="6"/>
    <x v="44"/>
    <n v="40824.5"/>
  </r>
  <r>
    <x v="289"/>
    <x v="0"/>
    <x v="1"/>
    <x v="6"/>
    <x v="71"/>
    <n v="9156.15"/>
  </r>
  <r>
    <x v="289"/>
    <x v="0"/>
    <x v="1"/>
    <x v="8"/>
    <x v="62"/>
    <n v="5459.87"/>
  </r>
  <r>
    <x v="290"/>
    <x v="0"/>
    <x v="0"/>
    <x v="0"/>
    <x v="0"/>
    <n v="3384.22"/>
  </r>
  <r>
    <x v="290"/>
    <x v="0"/>
    <x v="0"/>
    <x v="1"/>
    <x v="0"/>
    <n v="-22417.64"/>
  </r>
  <r>
    <x v="290"/>
    <x v="0"/>
    <x v="0"/>
    <x v="2"/>
    <x v="1"/>
    <n v="1168508.8999999999"/>
  </r>
  <r>
    <x v="290"/>
    <x v="0"/>
    <x v="0"/>
    <x v="2"/>
    <x v="2"/>
    <n v="19635"/>
  </r>
  <r>
    <x v="290"/>
    <x v="0"/>
    <x v="0"/>
    <x v="2"/>
    <x v="3"/>
    <n v="4802.4399999999996"/>
  </r>
  <r>
    <x v="290"/>
    <x v="0"/>
    <x v="0"/>
    <x v="2"/>
    <x v="4"/>
    <n v="22794.3"/>
  </r>
  <r>
    <x v="290"/>
    <x v="0"/>
    <x v="0"/>
    <x v="2"/>
    <x v="5"/>
    <n v="600"/>
  </r>
  <r>
    <x v="290"/>
    <x v="0"/>
    <x v="0"/>
    <x v="2"/>
    <x v="54"/>
    <n v="22020"/>
  </r>
  <r>
    <x v="290"/>
    <x v="0"/>
    <x v="0"/>
    <x v="3"/>
    <x v="1"/>
    <n v="348796.67"/>
  </r>
  <r>
    <x v="290"/>
    <x v="0"/>
    <x v="0"/>
    <x v="3"/>
    <x v="2"/>
    <n v="6613.07"/>
  </r>
  <r>
    <x v="290"/>
    <x v="0"/>
    <x v="0"/>
    <x v="3"/>
    <x v="3"/>
    <n v="987.47"/>
  </r>
  <r>
    <x v="290"/>
    <x v="0"/>
    <x v="0"/>
    <x v="3"/>
    <x v="4"/>
    <n v="455"/>
  </r>
  <r>
    <x v="290"/>
    <x v="0"/>
    <x v="0"/>
    <x v="4"/>
    <x v="7"/>
    <n v="91495.21"/>
  </r>
  <r>
    <x v="290"/>
    <x v="0"/>
    <x v="0"/>
    <x v="4"/>
    <x v="8"/>
    <n v="26457.93"/>
  </r>
  <r>
    <x v="290"/>
    <x v="0"/>
    <x v="0"/>
    <x v="4"/>
    <x v="9"/>
    <n v="189330.58"/>
  </r>
  <r>
    <x v="290"/>
    <x v="0"/>
    <x v="0"/>
    <x v="4"/>
    <x v="10"/>
    <n v="40809.22"/>
  </r>
  <r>
    <x v="290"/>
    <x v="0"/>
    <x v="0"/>
    <x v="4"/>
    <x v="11"/>
    <n v="2322.12"/>
  </r>
  <r>
    <x v="290"/>
    <x v="0"/>
    <x v="0"/>
    <x v="4"/>
    <x v="12"/>
    <n v="696.58"/>
  </r>
  <r>
    <x v="290"/>
    <x v="0"/>
    <x v="0"/>
    <x v="4"/>
    <x v="13"/>
    <n v="5704.53"/>
  </r>
  <r>
    <x v="290"/>
    <x v="0"/>
    <x v="0"/>
    <x v="4"/>
    <x v="14"/>
    <n v="6541.97"/>
  </r>
  <r>
    <x v="290"/>
    <x v="0"/>
    <x v="0"/>
    <x v="4"/>
    <x v="15"/>
    <n v="190513.2"/>
  </r>
  <r>
    <x v="290"/>
    <x v="0"/>
    <x v="0"/>
    <x v="4"/>
    <x v="16"/>
    <n v="107035.85"/>
  </r>
  <r>
    <x v="290"/>
    <x v="0"/>
    <x v="0"/>
    <x v="5"/>
    <x v="18"/>
    <n v="73870.44"/>
  </r>
  <r>
    <x v="290"/>
    <x v="0"/>
    <x v="0"/>
    <x v="5"/>
    <x v="19"/>
    <n v="13846.01"/>
  </r>
  <r>
    <x v="290"/>
    <x v="0"/>
    <x v="0"/>
    <x v="5"/>
    <x v="20"/>
    <n v="18119.2"/>
  </r>
  <r>
    <x v="290"/>
    <x v="0"/>
    <x v="0"/>
    <x v="5"/>
    <x v="21"/>
    <n v="19033.22"/>
  </r>
  <r>
    <x v="290"/>
    <x v="0"/>
    <x v="0"/>
    <x v="5"/>
    <x v="22"/>
    <n v="24161.84"/>
  </r>
  <r>
    <x v="290"/>
    <x v="0"/>
    <x v="0"/>
    <x v="6"/>
    <x v="23"/>
    <n v="4228.53"/>
  </r>
  <r>
    <x v="290"/>
    <x v="0"/>
    <x v="0"/>
    <x v="6"/>
    <x v="24"/>
    <n v="1745.2"/>
  </r>
  <r>
    <x v="290"/>
    <x v="0"/>
    <x v="0"/>
    <x v="6"/>
    <x v="25"/>
    <n v="3150"/>
  </r>
  <r>
    <x v="290"/>
    <x v="0"/>
    <x v="0"/>
    <x v="6"/>
    <x v="26"/>
    <n v="13730.19"/>
  </r>
  <r>
    <x v="290"/>
    <x v="0"/>
    <x v="0"/>
    <x v="6"/>
    <x v="27"/>
    <n v="76233.22"/>
  </r>
  <r>
    <x v="290"/>
    <x v="0"/>
    <x v="0"/>
    <x v="6"/>
    <x v="28"/>
    <n v="2354"/>
  </r>
  <r>
    <x v="290"/>
    <x v="0"/>
    <x v="0"/>
    <x v="6"/>
    <x v="29"/>
    <n v="1131"/>
  </r>
  <r>
    <x v="290"/>
    <x v="0"/>
    <x v="0"/>
    <x v="6"/>
    <x v="30"/>
    <n v="9939.64"/>
  </r>
  <r>
    <x v="290"/>
    <x v="0"/>
    <x v="0"/>
    <x v="6"/>
    <x v="31"/>
    <n v="14500"/>
  </r>
  <r>
    <x v="290"/>
    <x v="0"/>
    <x v="0"/>
    <x v="6"/>
    <x v="32"/>
    <n v="19086.57"/>
  </r>
  <r>
    <x v="290"/>
    <x v="0"/>
    <x v="0"/>
    <x v="6"/>
    <x v="33"/>
    <n v="9694.75"/>
  </r>
  <r>
    <x v="290"/>
    <x v="0"/>
    <x v="0"/>
    <x v="6"/>
    <x v="34"/>
    <n v="8145.77"/>
  </r>
  <r>
    <x v="290"/>
    <x v="0"/>
    <x v="0"/>
    <x v="6"/>
    <x v="35"/>
    <n v="50932.15"/>
  </r>
  <r>
    <x v="290"/>
    <x v="0"/>
    <x v="0"/>
    <x v="6"/>
    <x v="59"/>
    <n v="16420.57"/>
  </r>
  <r>
    <x v="290"/>
    <x v="0"/>
    <x v="0"/>
    <x v="6"/>
    <x v="37"/>
    <n v="66345.850000000006"/>
  </r>
  <r>
    <x v="290"/>
    <x v="0"/>
    <x v="0"/>
    <x v="6"/>
    <x v="38"/>
    <n v="6096.56"/>
  </r>
  <r>
    <x v="290"/>
    <x v="0"/>
    <x v="0"/>
    <x v="6"/>
    <x v="39"/>
    <n v="53.19"/>
  </r>
  <r>
    <x v="290"/>
    <x v="0"/>
    <x v="0"/>
    <x v="6"/>
    <x v="41"/>
    <n v="19641.79"/>
  </r>
  <r>
    <x v="290"/>
    <x v="0"/>
    <x v="0"/>
    <x v="6"/>
    <x v="42"/>
    <n v="16068"/>
  </r>
  <r>
    <x v="290"/>
    <x v="0"/>
    <x v="0"/>
    <x v="6"/>
    <x v="43"/>
    <n v="2863"/>
  </r>
  <r>
    <x v="290"/>
    <x v="0"/>
    <x v="0"/>
    <x v="6"/>
    <x v="44"/>
    <n v="21598.36"/>
  </r>
  <r>
    <x v="290"/>
    <x v="0"/>
    <x v="0"/>
    <x v="6"/>
    <x v="60"/>
    <n v="20527.990000000002"/>
  </r>
  <r>
    <x v="290"/>
    <x v="0"/>
    <x v="0"/>
    <x v="6"/>
    <x v="45"/>
    <n v="39767.019999999997"/>
  </r>
  <r>
    <x v="290"/>
    <x v="0"/>
    <x v="0"/>
    <x v="6"/>
    <x v="46"/>
    <n v="4811.8500000000004"/>
  </r>
  <r>
    <x v="290"/>
    <x v="0"/>
    <x v="0"/>
    <x v="7"/>
    <x v="43"/>
    <n v="3508.55"/>
  </r>
  <r>
    <x v="290"/>
    <x v="0"/>
    <x v="0"/>
    <x v="8"/>
    <x v="72"/>
    <n v="642.63"/>
  </r>
  <r>
    <x v="290"/>
    <x v="0"/>
    <x v="0"/>
    <x v="8"/>
    <x v="61"/>
    <n v="6807.04"/>
  </r>
  <r>
    <x v="290"/>
    <x v="0"/>
    <x v="0"/>
    <x v="8"/>
    <x v="47"/>
    <n v="5472.82"/>
  </r>
  <r>
    <x v="290"/>
    <x v="0"/>
    <x v="0"/>
    <x v="8"/>
    <x v="64"/>
    <n v="6242.7"/>
  </r>
  <r>
    <x v="290"/>
    <x v="0"/>
    <x v="0"/>
    <x v="8"/>
    <x v="48"/>
    <n v="25384.25"/>
  </r>
  <r>
    <x v="290"/>
    <x v="0"/>
    <x v="1"/>
    <x v="0"/>
    <x v="0"/>
    <n v="19033.419999999998"/>
  </r>
  <r>
    <x v="290"/>
    <x v="0"/>
    <x v="1"/>
    <x v="2"/>
    <x v="1"/>
    <n v="40765.339999999997"/>
  </r>
  <r>
    <x v="290"/>
    <x v="0"/>
    <x v="1"/>
    <x v="2"/>
    <x v="3"/>
    <n v="350"/>
  </r>
  <r>
    <x v="290"/>
    <x v="0"/>
    <x v="1"/>
    <x v="2"/>
    <x v="4"/>
    <n v="63071.7"/>
  </r>
  <r>
    <x v="290"/>
    <x v="0"/>
    <x v="1"/>
    <x v="3"/>
    <x v="1"/>
    <n v="164326.97"/>
  </r>
  <r>
    <x v="290"/>
    <x v="0"/>
    <x v="1"/>
    <x v="3"/>
    <x v="2"/>
    <n v="2905.06"/>
  </r>
  <r>
    <x v="290"/>
    <x v="0"/>
    <x v="1"/>
    <x v="3"/>
    <x v="3"/>
    <n v="1272.24"/>
  </r>
  <r>
    <x v="290"/>
    <x v="0"/>
    <x v="1"/>
    <x v="3"/>
    <x v="4"/>
    <n v="30911"/>
  </r>
  <r>
    <x v="290"/>
    <x v="0"/>
    <x v="1"/>
    <x v="3"/>
    <x v="5"/>
    <n v="7082.57"/>
  </r>
  <r>
    <x v="290"/>
    <x v="0"/>
    <x v="1"/>
    <x v="4"/>
    <x v="7"/>
    <n v="7715.2"/>
  </r>
  <r>
    <x v="290"/>
    <x v="0"/>
    <x v="1"/>
    <x v="4"/>
    <x v="8"/>
    <n v="15367.76"/>
  </r>
  <r>
    <x v="290"/>
    <x v="0"/>
    <x v="1"/>
    <x v="4"/>
    <x v="9"/>
    <n v="16121.88"/>
  </r>
  <r>
    <x v="290"/>
    <x v="0"/>
    <x v="1"/>
    <x v="4"/>
    <x v="10"/>
    <n v="16829.39"/>
  </r>
  <r>
    <x v="290"/>
    <x v="0"/>
    <x v="1"/>
    <x v="4"/>
    <x v="11"/>
    <n v="151.44"/>
  </r>
  <r>
    <x v="290"/>
    <x v="0"/>
    <x v="1"/>
    <x v="4"/>
    <x v="12"/>
    <n v="390.93"/>
  </r>
  <r>
    <x v="290"/>
    <x v="0"/>
    <x v="1"/>
    <x v="4"/>
    <x v="13"/>
    <n v="183.84"/>
  </r>
  <r>
    <x v="290"/>
    <x v="0"/>
    <x v="1"/>
    <x v="4"/>
    <x v="14"/>
    <n v="3369.93"/>
  </r>
  <r>
    <x v="290"/>
    <x v="0"/>
    <x v="1"/>
    <x v="4"/>
    <x v="15"/>
    <n v="8055.03"/>
  </r>
  <r>
    <x v="290"/>
    <x v="0"/>
    <x v="1"/>
    <x v="4"/>
    <x v="16"/>
    <n v="42452.13"/>
  </r>
  <r>
    <x v="290"/>
    <x v="0"/>
    <x v="1"/>
    <x v="5"/>
    <x v="18"/>
    <n v="33090.18"/>
  </r>
  <r>
    <x v="290"/>
    <x v="0"/>
    <x v="1"/>
    <x v="5"/>
    <x v="20"/>
    <n v="32470.1"/>
  </r>
  <r>
    <x v="290"/>
    <x v="0"/>
    <x v="1"/>
    <x v="5"/>
    <x v="22"/>
    <n v="15442.43"/>
  </r>
  <r>
    <x v="290"/>
    <x v="0"/>
    <x v="1"/>
    <x v="6"/>
    <x v="26"/>
    <n v="1446.25"/>
  </r>
  <r>
    <x v="290"/>
    <x v="0"/>
    <x v="1"/>
    <x v="6"/>
    <x v="27"/>
    <n v="4959.04"/>
  </r>
  <r>
    <x v="290"/>
    <x v="0"/>
    <x v="1"/>
    <x v="6"/>
    <x v="30"/>
    <n v="1950.61"/>
  </r>
  <r>
    <x v="290"/>
    <x v="0"/>
    <x v="1"/>
    <x v="6"/>
    <x v="33"/>
    <n v="1747.3"/>
  </r>
  <r>
    <x v="290"/>
    <x v="0"/>
    <x v="1"/>
    <x v="6"/>
    <x v="34"/>
    <n v="587.52"/>
  </r>
  <r>
    <x v="290"/>
    <x v="0"/>
    <x v="1"/>
    <x v="6"/>
    <x v="35"/>
    <n v="1206.33"/>
  </r>
  <r>
    <x v="290"/>
    <x v="0"/>
    <x v="1"/>
    <x v="6"/>
    <x v="58"/>
    <n v="4800"/>
  </r>
  <r>
    <x v="290"/>
    <x v="0"/>
    <x v="1"/>
    <x v="6"/>
    <x v="59"/>
    <n v="126.13"/>
  </r>
  <r>
    <x v="290"/>
    <x v="0"/>
    <x v="1"/>
    <x v="6"/>
    <x v="38"/>
    <n v="856.35"/>
  </r>
  <r>
    <x v="290"/>
    <x v="0"/>
    <x v="1"/>
    <x v="6"/>
    <x v="43"/>
    <n v="6133.75"/>
  </r>
  <r>
    <x v="290"/>
    <x v="0"/>
    <x v="1"/>
    <x v="6"/>
    <x v="46"/>
    <n v="3520.65"/>
  </r>
  <r>
    <x v="290"/>
    <x v="0"/>
    <x v="1"/>
    <x v="8"/>
    <x v="48"/>
    <n v="19151.900000000001"/>
  </r>
  <r>
    <x v="291"/>
    <x v="0"/>
    <x v="0"/>
    <x v="1"/>
    <x v="0"/>
    <n v="-8404.92"/>
  </r>
  <r>
    <x v="291"/>
    <x v="0"/>
    <x v="0"/>
    <x v="2"/>
    <x v="1"/>
    <n v="880215.13"/>
  </r>
  <r>
    <x v="291"/>
    <x v="0"/>
    <x v="0"/>
    <x v="2"/>
    <x v="2"/>
    <n v="21898.06"/>
  </r>
  <r>
    <x v="291"/>
    <x v="0"/>
    <x v="0"/>
    <x v="2"/>
    <x v="3"/>
    <n v="22776.74"/>
  </r>
  <r>
    <x v="291"/>
    <x v="0"/>
    <x v="0"/>
    <x v="2"/>
    <x v="4"/>
    <n v="4707.05"/>
  </r>
  <r>
    <x v="291"/>
    <x v="0"/>
    <x v="0"/>
    <x v="2"/>
    <x v="5"/>
    <n v="5712.79"/>
  </r>
  <r>
    <x v="291"/>
    <x v="0"/>
    <x v="0"/>
    <x v="3"/>
    <x v="1"/>
    <n v="361224.35"/>
  </r>
  <r>
    <x v="291"/>
    <x v="0"/>
    <x v="0"/>
    <x v="3"/>
    <x v="2"/>
    <n v="8247.11"/>
  </r>
  <r>
    <x v="291"/>
    <x v="0"/>
    <x v="0"/>
    <x v="3"/>
    <x v="3"/>
    <n v="8099.36"/>
  </r>
  <r>
    <x v="291"/>
    <x v="0"/>
    <x v="0"/>
    <x v="3"/>
    <x v="4"/>
    <n v="6008.54"/>
  </r>
  <r>
    <x v="291"/>
    <x v="0"/>
    <x v="0"/>
    <x v="3"/>
    <x v="5"/>
    <n v="434.88"/>
  </r>
  <r>
    <x v="291"/>
    <x v="0"/>
    <x v="0"/>
    <x v="4"/>
    <x v="7"/>
    <n v="71564.38"/>
  </r>
  <r>
    <x v="291"/>
    <x v="0"/>
    <x v="0"/>
    <x v="4"/>
    <x v="8"/>
    <n v="30343.81"/>
  </r>
  <r>
    <x v="291"/>
    <x v="0"/>
    <x v="0"/>
    <x v="4"/>
    <x v="9"/>
    <n v="146369.79999999999"/>
  </r>
  <r>
    <x v="291"/>
    <x v="0"/>
    <x v="0"/>
    <x v="4"/>
    <x v="10"/>
    <n v="53293.47"/>
  </r>
  <r>
    <x v="291"/>
    <x v="0"/>
    <x v="0"/>
    <x v="4"/>
    <x v="11"/>
    <n v="369.66"/>
  </r>
  <r>
    <x v="291"/>
    <x v="0"/>
    <x v="0"/>
    <x v="4"/>
    <x v="12"/>
    <n v="197.3"/>
  </r>
  <r>
    <x v="291"/>
    <x v="0"/>
    <x v="0"/>
    <x v="4"/>
    <x v="13"/>
    <n v="4930.07"/>
  </r>
  <r>
    <x v="291"/>
    <x v="0"/>
    <x v="0"/>
    <x v="4"/>
    <x v="14"/>
    <n v="11569.61"/>
  </r>
  <r>
    <x v="291"/>
    <x v="0"/>
    <x v="0"/>
    <x v="4"/>
    <x v="15"/>
    <n v="145764.16"/>
  </r>
  <r>
    <x v="291"/>
    <x v="0"/>
    <x v="0"/>
    <x v="4"/>
    <x v="16"/>
    <n v="121030.41"/>
  </r>
  <r>
    <x v="291"/>
    <x v="0"/>
    <x v="0"/>
    <x v="4"/>
    <x v="17"/>
    <n v="1428.37"/>
  </r>
  <r>
    <x v="291"/>
    <x v="0"/>
    <x v="0"/>
    <x v="4"/>
    <x v="56"/>
    <n v="606.01"/>
  </r>
  <r>
    <x v="291"/>
    <x v="0"/>
    <x v="0"/>
    <x v="5"/>
    <x v="18"/>
    <n v="60101.02"/>
  </r>
  <r>
    <x v="291"/>
    <x v="0"/>
    <x v="0"/>
    <x v="5"/>
    <x v="19"/>
    <n v="16322.8"/>
  </r>
  <r>
    <x v="291"/>
    <x v="0"/>
    <x v="0"/>
    <x v="5"/>
    <x v="20"/>
    <n v="22952.23"/>
  </r>
  <r>
    <x v="291"/>
    <x v="0"/>
    <x v="0"/>
    <x v="5"/>
    <x v="21"/>
    <n v="18867.48"/>
  </r>
  <r>
    <x v="291"/>
    <x v="0"/>
    <x v="0"/>
    <x v="5"/>
    <x v="22"/>
    <n v="34327.440000000002"/>
  </r>
  <r>
    <x v="291"/>
    <x v="0"/>
    <x v="0"/>
    <x v="6"/>
    <x v="23"/>
    <n v="1534.53"/>
  </r>
  <r>
    <x v="291"/>
    <x v="0"/>
    <x v="0"/>
    <x v="6"/>
    <x v="26"/>
    <n v="4891.75"/>
  </r>
  <r>
    <x v="291"/>
    <x v="0"/>
    <x v="0"/>
    <x v="6"/>
    <x v="27"/>
    <n v="8556.4"/>
  </r>
  <r>
    <x v="291"/>
    <x v="0"/>
    <x v="0"/>
    <x v="6"/>
    <x v="28"/>
    <n v="4856.57"/>
  </r>
  <r>
    <x v="291"/>
    <x v="0"/>
    <x v="0"/>
    <x v="6"/>
    <x v="29"/>
    <n v="1131"/>
  </r>
  <r>
    <x v="291"/>
    <x v="0"/>
    <x v="0"/>
    <x v="6"/>
    <x v="30"/>
    <n v="2618.44"/>
  </r>
  <r>
    <x v="291"/>
    <x v="0"/>
    <x v="0"/>
    <x v="6"/>
    <x v="31"/>
    <n v="14500"/>
  </r>
  <r>
    <x v="291"/>
    <x v="0"/>
    <x v="0"/>
    <x v="6"/>
    <x v="32"/>
    <n v="1673.23"/>
  </r>
  <r>
    <x v="291"/>
    <x v="0"/>
    <x v="0"/>
    <x v="6"/>
    <x v="33"/>
    <n v="13719.36"/>
  </r>
  <r>
    <x v="291"/>
    <x v="0"/>
    <x v="0"/>
    <x v="6"/>
    <x v="34"/>
    <n v="5885.32"/>
  </r>
  <r>
    <x v="291"/>
    <x v="0"/>
    <x v="0"/>
    <x v="6"/>
    <x v="35"/>
    <n v="28906.09"/>
  </r>
  <r>
    <x v="291"/>
    <x v="0"/>
    <x v="0"/>
    <x v="6"/>
    <x v="36"/>
    <n v="19673.3"/>
  </r>
  <r>
    <x v="291"/>
    <x v="0"/>
    <x v="0"/>
    <x v="6"/>
    <x v="37"/>
    <n v="55526.55"/>
  </r>
  <r>
    <x v="291"/>
    <x v="0"/>
    <x v="0"/>
    <x v="6"/>
    <x v="38"/>
    <n v="14316.05"/>
  </r>
  <r>
    <x v="291"/>
    <x v="0"/>
    <x v="0"/>
    <x v="6"/>
    <x v="39"/>
    <n v="619.5"/>
  </r>
  <r>
    <x v="291"/>
    <x v="0"/>
    <x v="0"/>
    <x v="6"/>
    <x v="40"/>
    <n v="248.29"/>
  </r>
  <r>
    <x v="291"/>
    <x v="0"/>
    <x v="0"/>
    <x v="6"/>
    <x v="42"/>
    <n v="2287.94"/>
  </r>
  <r>
    <x v="291"/>
    <x v="0"/>
    <x v="0"/>
    <x v="6"/>
    <x v="43"/>
    <n v="4134.59"/>
  </r>
  <r>
    <x v="291"/>
    <x v="0"/>
    <x v="0"/>
    <x v="6"/>
    <x v="44"/>
    <n v="40285.449999999997"/>
  </r>
  <r>
    <x v="291"/>
    <x v="0"/>
    <x v="0"/>
    <x v="6"/>
    <x v="60"/>
    <n v="23826.54"/>
  </r>
  <r>
    <x v="291"/>
    <x v="0"/>
    <x v="0"/>
    <x v="6"/>
    <x v="45"/>
    <n v="32846.639999999999"/>
  </r>
  <r>
    <x v="291"/>
    <x v="0"/>
    <x v="0"/>
    <x v="6"/>
    <x v="46"/>
    <n v="4238.79"/>
  </r>
  <r>
    <x v="291"/>
    <x v="0"/>
    <x v="0"/>
    <x v="7"/>
    <x v="43"/>
    <n v="4038.04"/>
  </r>
  <r>
    <x v="291"/>
    <x v="0"/>
    <x v="0"/>
    <x v="8"/>
    <x v="47"/>
    <n v="242.25"/>
  </r>
  <r>
    <x v="291"/>
    <x v="0"/>
    <x v="1"/>
    <x v="0"/>
    <x v="0"/>
    <n v="8404.92"/>
  </r>
  <r>
    <x v="291"/>
    <x v="0"/>
    <x v="1"/>
    <x v="2"/>
    <x v="1"/>
    <n v="34075.21"/>
  </r>
  <r>
    <x v="291"/>
    <x v="0"/>
    <x v="1"/>
    <x v="2"/>
    <x v="3"/>
    <n v="5765.82"/>
  </r>
  <r>
    <x v="291"/>
    <x v="0"/>
    <x v="1"/>
    <x v="2"/>
    <x v="4"/>
    <n v="12585.4"/>
  </r>
  <r>
    <x v="291"/>
    <x v="0"/>
    <x v="1"/>
    <x v="3"/>
    <x v="1"/>
    <n v="39397.440000000002"/>
  </r>
  <r>
    <x v="291"/>
    <x v="0"/>
    <x v="1"/>
    <x v="3"/>
    <x v="2"/>
    <n v="539.03"/>
  </r>
  <r>
    <x v="291"/>
    <x v="0"/>
    <x v="1"/>
    <x v="3"/>
    <x v="3"/>
    <n v="6807.66"/>
  </r>
  <r>
    <x v="291"/>
    <x v="0"/>
    <x v="1"/>
    <x v="3"/>
    <x v="4"/>
    <n v="22351.31"/>
  </r>
  <r>
    <x v="291"/>
    <x v="0"/>
    <x v="1"/>
    <x v="4"/>
    <x v="7"/>
    <n v="3777.87"/>
  </r>
  <r>
    <x v="291"/>
    <x v="0"/>
    <x v="1"/>
    <x v="4"/>
    <x v="8"/>
    <n v="5142.92"/>
  </r>
  <r>
    <x v="291"/>
    <x v="0"/>
    <x v="1"/>
    <x v="4"/>
    <x v="9"/>
    <n v="8109.08"/>
  </r>
  <r>
    <x v="291"/>
    <x v="0"/>
    <x v="1"/>
    <x v="4"/>
    <x v="10"/>
    <n v="7351.8"/>
  </r>
  <r>
    <x v="291"/>
    <x v="0"/>
    <x v="1"/>
    <x v="4"/>
    <x v="11"/>
    <n v="21.57"/>
  </r>
  <r>
    <x v="291"/>
    <x v="0"/>
    <x v="1"/>
    <x v="4"/>
    <x v="12"/>
    <n v="33.840000000000003"/>
  </r>
  <r>
    <x v="291"/>
    <x v="0"/>
    <x v="1"/>
    <x v="4"/>
    <x v="13"/>
    <n v="196.65"/>
  </r>
  <r>
    <x v="291"/>
    <x v="0"/>
    <x v="1"/>
    <x v="4"/>
    <x v="14"/>
    <n v="2856.09"/>
  </r>
  <r>
    <x v="291"/>
    <x v="0"/>
    <x v="1"/>
    <x v="4"/>
    <x v="15"/>
    <n v="7964.62"/>
  </r>
  <r>
    <x v="291"/>
    <x v="0"/>
    <x v="1"/>
    <x v="4"/>
    <x v="16"/>
    <n v="22097.26"/>
  </r>
  <r>
    <x v="291"/>
    <x v="0"/>
    <x v="1"/>
    <x v="4"/>
    <x v="17"/>
    <n v="76.87"/>
  </r>
  <r>
    <x v="291"/>
    <x v="0"/>
    <x v="1"/>
    <x v="4"/>
    <x v="56"/>
    <n v="102.26"/>
  </r>
  <r>
    <x v="291"/>
    <x v="0"/>
    <x v="1"/>
    <x v="5"/>
    <x v="18"/>
    <n v="19078.080000000002"/>
  </r>
  <r>
    <x v="291"/>
    <x v="0"/>
    <x v="1"/>
    <x v="5"/>
    <x v="20"/>
    <n v="4162.17"/>
  </r>
  <r>
    <x v="291"/>
    <x v="0"/>
    <x v="1"/>
    <x v="6"/>
    <x v="26"/>
    <n v="647.5"/>
  </r>
  <r>
    <x v="291"/>
    <x v="0"/>
    <x v="1"/>
    <x v="6"/>
    <x v="27"/>
    <n v="4306.71"/>
  </r>
  <r>
    <x v="291"/>
    <x v="0"/>
    <x v="1"/>
    <x v="6"/>
    <x v="30"/>
    <n v="379.69"/>
  </r>
  <r>
    <x v="291"/>
    <x v="0"/>
    <x v="1"/>
    <x v="6"/>
    <x v="35"/>
    <n v="33177.94"/>
  </r>
  <r>
    <x v="291"/>
    <x v="0"/>
    <x v="1"/>
    <x v="6"/>
    <x v="43"/>
    <n v="235"/>
  </r>
  <r>
    <x v="291"/>
    <x v="0"/>
    <x v="1"/>
    <x v="6"/>
    <x v="46"/>
    <n v="3.7"/>
  </r>
  <r>
    <x v="291"/>
    <x v="0"/>
    <x v="1"/>
    <x v="7"/>
    <x v="43"/>
    <n v="590.16999999999996"/>
  </r>
  <r>
    <x v="291"/>
    <x v="0"/>
    <x v="1"/>
    <x v="8"/>
    <x v="62"/>
    <n v="2650"/>
  </r>
  <r>
    <x v="292"/>
    <x v="0"/>
    <x v="0"/>
    <x v="0"/>
    <x v="0"/>
    <n v="3207"/>
  </r>
  <r>
    <x v="292"/>
    <x v="0"/>
    <x v="0"/>
    <x v="1"/>
    <x v="0"/>
    <n v="-106616.35"/>
  </r>
  <r>
    <x v="292"/>
    <x v="0"/>
    <x v="0"/>
    <x v="2"/>
    <x v="1"/>
    <n v="1380190.57"/>
  </r>
  <r>
    <x v="292"/>
    <x v="0"/>
    <x v="0"/>
    <x v="2"/>
    <x v="2"/>
    <n v="19896.3"/>
  </r>
  <r>
    <x v="292"/>
    <x v="0"/>
    <x v="0"/>
    <x v="2"/>
    <x v="3"/>
    <n v="3110"/>
  </r>
  <r>
    <x v="292"/>
    <x v="0"/>
    <x v="0"/>
    <x v="2"/>
    <x v="4"/>
    <n v="14847.78"/>
  </r>
  <r>
    <x v="292"/>
    <x v="0"/>
    <x v="0"/>
    <x v="2"/>
    <x v="54"/>
    <n v="31515"/>
  </r>
  <r>
    <x v="292"/>
    <x v="0"/>
    <x v="0"/>
    <x v="3"/>
    <x v="1"/>
    <n v="585163.61"/>
  </r>
  <r>
    <x v="292"/>
    <x v="0"/>
    <x v="0"/>
    <x v="3"/>
    <x v="2"/>
    <n v="12886.29"/>
  </r>
  <r>
    <x v="292"/>
    <x v="0"/>
    <x v="0"/>
    <x v="3"/>
    <x v="3"/>
    <n v="12524.87"/>
  </r>
  <r>
    <x v="292"/>
    <x v="0"/>
    <x v="0"/>
    <x v="4"/>
    <x v="6"/>
    <n v="138.24"/>
  </r>
  <r>
    <x v="292"/>
    <x v="0"/>
    <x v="0"/>
    <x v="4"/>
    <x v="55"/>
    <n v="28.8"/>
  </r>
  <r>
    <x v="292"/>
    <x v="0"/>
    <x v="0"/>
    <x v="4"/>
    <x v="7"/>
    <n v="109324.7"/>
  </r>
  <r>
    <x v="292"/>
    <x v="0"/>
    <x v="0"/>
    <x v="4"/>
    <x v="8"/>
    <n v="47752.58"/>
  </r>
  <r>
    <x v="292"/>
    <x v="0"/>
    <x v="0"/>
    <x v="4"/>
    <x v="9"/>
    <n v="220564"/>
  </r>
  <r>
    <x v="292"/>
    <x v="0"/>
    <x v="0"/>
    <x v="4"/>
    <x v="10"/>
    <n v="81910.990000000005"/>
  </r>
  <r>
    <x v="292"/>
    <x v="0"/>
    <x v="0"/>
    <x v="4"/>
    <x v="11"/>
    <n v="2629.78"/>
  </r>
  <r>
    <x v="292"/>
    <x v="0"/>
    <x v="0"/>
    <x v="4"/>
    <x v="12"/>
    <n v="1230.55"/>
  </r>
  <r>
    <x v="292"/>
    <x v="0"/>
    <x v="0"/>
    <x v="4"/>
    <x v="13"/>
    <n v="6122.27"/>
  </r>
  <r>
    <x v="292"/>
    <x v="0"/>
    <x v="0"/>
    <x v="4"/>
    <x v="14"/>
    <n v="18118.62"/>
  </r>
  <r>
    <x v="292"/>
    <x v="0"/>
    <x v="0"/>
    <x v="4"/>
    <x v="15"/>
    <n v="213548.46"/>
  </r>
  <r>
    <x v="292"/>
    <x v="0"/>
    <x v="0"/>
    <x v="4"/>
    <x v="16"/>
    <n v="209963.61"/>
  </r>
  <r>
    <x v="292"/>
    <x v="0"/>
    <x v="0"/>
    <x v="5"/>
    <x v="18"/>
    <n v="111315.39"/>
  </r>
  <r>
    <x v="292"/>
    <x v="0"/>
    <x v="0"/>
    <x v="5"/>
    <x v="19"/>
    <n v="9984.65"/>
  </r>
  <r>
    <x v="292"/>
    <x v="0"/>
    <x v="0"/>
    <x v="5"/>
    <x v="20"/>
    <n v="54992.26"/>
  </r>
  <r>
    <x v="292"/>
    <x v="0"/>
    <x v="0"/>
    <x v="5"/>
    <x v="21"/>
    <n v="7927.08"/>
  </r>
  <r>
    <x v="292"/>
    <x v="0"/>
    <x v="0"/>
    <x v="5"/>
    <x v="22"/>
    <n v="9328.1299999999992"/>
  </r>
  <r>
    <x v="292"/>
    <x v="0"/>
    <x v="0"/>
    <x v="6"/>
    <x v="24"/>
    <n v="1831.02"/>
  </r>
  <r>
    <x v="292"/>
    <x v="0"/>
    <x v="0"/>
    <x v="6"/>
    <x v="25"/>
    <n v="3508.17"/>
  </r>
  <r>
    <x v="292"/>
    <x v="0"/>
    <x v="0"/>
    <x v="6"/>
    <x v="26"/>
    <n v="23203.68"/>
  </r>
  <r>
    <x v="292"/>
    <x v="0"/>
    <x v="0"/>
    <x v="6"/>
    <x v="27"/>
    <n v="44308.21"/>
  </r>
  <r>
    <x v="292"/>
    <x v="0"/>
    <x v="0"/>
    <x v="6"/>
    <x v="28"/>
    <n v="3547.92"/>
  </r>
  <r>
    <x v="292"/>
    <x v="0"/>
    <x v="0"/>
    <x v="6"/>
    <x v="29"/>
    <n v="1074.45"/>
  </r>
  <r>
    <x v="292"/>
    <x v="0"/>
    <x v="0"/>
    <x v="6"/>
    <x v="31"/>
    <n v="29229.1"/>
  </r>
  <r>
    <x v="292"/>
    <x v="0"/>
    <x v="0"/>
    <x v="6"/>
    <x v="33"/>
    <n v="26564.92"/>
  </r>
  <r>
    <x v="292"/>
    <x v="0"/>
    <x v="0"/>
    <x v="6"/>
    <x v="34"/>
    <n v="12014.47"/>
  </r>
  <r>
    <x v="292"/>
    <x v="0"/>
    <x v="0"/>
    <x v="6"/>
    <x v="35"/>
    <n v="16631.810000000001"/>
  </r>
  <r>
    <x v="292"/>
    <x v="0"/>
    <x v="0"/>
    <x v="6"/>
    <x v="36"/>
    <n v="788.1"/>
  </r>
  <r>
    <x v="292"/>
    <x v="0"/>
    <x v="0"/>
    <x v="6"/>
    <x v="68"/>
    <n v="7274.89"/>
  </r>
  <r>
    <x v="292"/>
    <x v="0"/>
    <x v="0"/>
    <x v="6"/>
    <x v="37"/>
    <n v="76770.710000000006"/>
  </r>
  <r>
    <x v="292"/>
    <x v="0"/>
    <x v="0"/>
    <x v="6"/>
    <x v="38"/>
    <n v="13071.32"/>
  </r>
  <r>
    <x v="292"/>
    <x v="0"/>
    <x v="0"/>
    <x v="6"/>
    <x v="39"/>
    <n v="1374.01"/>
  </r>
  <r>
    <x v="292"/>
    <x v="0"/>
    <x v="0"/>
    <x v="6"/>
    <x v="41"/>
    <n v="25349.65"/>
  </r>
  <r>
    <x v="292"/>
    <x v="0"/>
    <x v="0"/>
    <x v="6"/>
    <x v="53"/>
    <n v="4585.0600000000004"/>
  </r>
  <r>
    <x v="292"/>
    <x v="0"/>
    <x v="0"/>
    <x v="6"/>
    <x v="43"/>
    <n v="15016.34"/>
  </r>
  <r>
    <x v="292"/>
    <x v="0"/>
    <x v="0"/>
    <x v="6"/>
    <x v="44"/>
    <n v="47825"/>
  </r>
  <r>
    <x v="292"/>
    <x v="0"/>
    <x v="0"/>
    <x v="6"/>
    <x v="60"/>
    <n v="29895.68"/>
  </r>
  <r>
    <x v="292"/>
    <x v="0"/>
    <x v="0"/>
    <x v="6"/>
    <x v="45"/>
    <n v="46359.11"/>
  </r>
  <r>
    <x v="292"/>
    <x v="0"/>
    <x v="0"/>
    <x v="6"/>
    <x v="46"/>
    <n v="18607.75"/>
  </r>
  <r>
    <x v="292"/>
    <x v="0"/>
    <x v="0"/>
    <x v="7"/>
    <x v="43"/>
    <n v="6815.77"/>
  </r>
  <r>
    <x v="292"/>
    <x v="0"/>
    <x v="0"/>
    <x v="8"/>
    <x v="62"/>
    <n v="500"/>
  </r>
  <r>
    <x v="292"/>
    <x v="0"/>
    <x v="0"/>
    <x v="8"/>
    <x v="47"/>
    <n v="489.28"/>
  </r>
  <r>
    <x v="292"/>
    <x v="0"/>
    <x v="0"/>
    <x v="8"/>
    <x v="48"/>
    <n v="3449.6"/>
  </r>
  <r>
    <x v="292"/>
    <x v="0"/>
    <x v="1"/>
    <x v="0"/>
    <x v="0"/>
    <n v="103409.35"/>
  </r>
  <r>
    <x v="292"/>
    <x v="0"/>
    <x v="1"/>
    <x v="2"/>
    <x v="1"/>
    <n v="51876.36"/>
  </r>
  <r>
    <x v="292"/>
    <x v="0"/>
    <x v="1"/>
    <x v="2"/>
    <x v="4"/>
    <n v="25086.34"/>
  </r>
  <r>
    <x v="292"/>
    <x v="0"/>
    <x v="1"/>
    <x v="3"/>
    <x v="1"/>
    <n v="62231.97"/>
  </r>
  <r>
    <x v="292"/>
    <x v="0"/>
    <x v="1"/>
    <x v="3"/>
    <x v="4"/>
    <n v="30780.34"/>
  </r>
  <r>
    <x v="292"/>
    <x v="0"/>
    <x v="1"/>
    <x v="4"/>
    <x v="6"/>
    <n v="5.76"/>
  </r>
  <r>
    <x v="292"/>
    <x v="0"/>
    <x v="1"/>
    <x v="4"/>
    <x v="7"/>
    <n v="5851.62"/>
  </r>
  <r>
    <x v="292"/>
    <x v="0"/>
    <x v="1"/>
    <x v="4"/>
    <x v="8"/>
    <n v="4029.12"/>
  </r>
  <r>
    <x v="292"/>
    <x v="0"/>
    <x v="1"/>
    <x v="4"/>
    <x v="9"/>
    <n v="3348.42"/>
  </r>
  <r>
    <x v="292"/>
    <x v="0"/>
    <x v="1"/>
    <x v="4"/>
    <x v="10"/>
    <n v="3727.54"/>
  </r>
  <r>
    <x v="292"/>
    <x v="0"/>
    <x v="1"/>
    <x v="4"/>
    <x v="11"/>
    <n v="137.59"/>
  </r>
  <r>
    <x v="292"/>
    <x v="0"/>
    <x v="1"/>
    <x v="4"/>
    <x v="12"/>
    <n v="100.39"/>
  </r>
  <r>
    <x v="292"/>
    <x v="0"/>
    <x v="1"/>
    <x v="4"/>
    <x v="13"/>
    <n v="839.8"/>
  </r>
  <r>
    <x v="292"/>
    <x v="0"/>
    <x v="1"/>
    <x v="4"/>
    <x v="14"/>
    <n v="2627.77"/>
  </r>
  <r>
    <x v="292"/>
    <x v="0"/>
    <x v="1"/>
    <x v="4"/>
    <x v="15"/>
    <n v="9755.26"/>
  </r>
  <r>
    <x v="292"/>
    <x v="0"/>
    <x v="1"/>
    <x v="4"/>
    <x v="16"/>
    <n v="42377.25"/>
  </r>
  <r>
    <x v="292"/>
    <x v="0"/>
    <x v="1"/>
    <x v="5"/>
    <x v="18"/>
    <n v="123.59"/>
  </r>
  <r>
    <x v="292"/>
    <x v="0"/>
    <x v="1"/>
    <x v="5"/>
    <x v="19"/>
    <n v="7974.18"/>
  </r>
  <r>
    <x v="292"/>
    <x v="0"/>
    <x v="1"/>
    <x v="5"/>
    <x v="20"/>
    <n v="9199.73"/>
  </r>
  <r>
    <x v="292"/>
    <x v="0"/>
    <x v="1"/>
    <x v="6"/>
    <x v="38"/>
    <n v="239.42"/>
  </r>
  <r>
    <x v="292"/>
    <x v="0"/>
    <x v="1"/>
    <x v="6"/>
    <x v="43"/>
    <n v="2390.2600000000002"/>
  </r>
  <r>
    <x v="292"/>
    <x v="0"/>
    <x v="1"/>
    <x v="7"/>
    <x v="43"/>
    <n v="306.11"/>
  </r>
  <r>
    <x v="292"/>
    <x v="0"/>
    <x v="1"/>
    <x v="8"/>
    <x v="47"/>
    <n v="17810.2"/>
  </r>
  <r>
    <x v="292"/>
    <x v="0"/>
    <x v="1"/>
    <x v="8"/>
    <x v="48"/>
    <n v="11408.17"/>
  </r>
  <r>
    <x v="293"/>
    <x v="0"/>
    <x v="0"/>
    <x v="1"/>
    <x v="0"/>
    <n v="-41650.980000000003"/>
  </r>
  <r>
    <x v="293"/>
    <x v="0"/>
    <x v="0"/>
    <x v="2"/>
    <x v="1"/>
    <n v="1065452.3999999999"/>
  </r>
  <r>
    <x v="293"/>
    <x v="0"/>
    <x v="0"/>
    <x v="2"/>
    <x v="2"/>
    <n v="31034.92"/>
  </r>
  <r>
    <x v="293"/>
    <x v="0"/>
    <x v="0"/>
    <x v="2"/>
    <x v="3"/>
    <n v="25726.39"/>
  </r>
  <r>
    <x v="293"/>
    <x v="0"/>
    <x v="0"/>
    <x v="2"/>
    <x v="4"/>
    <n v="19716.13"/>
  </r>
  <r>
    <x v="293"/>
    <x v="0"/>
    <x v="0"/>
    <x v="2"/>
    <x v="5"/>
    <n v="20141.57"/>
  </r>
  <r>
    <x v="293"/>
    <x v="0"/>
    <x v="0"/>
    <x v="3"/>
    <x v="1"/>
    <n v="365055.74"/>
  </r>
  <r>
    <x v="293"/>
    <x v="0"/>
    <x v="0"/>
    <x v="3"/>
    <x v="2"/>
    <n v="15244.41"/>
  </r>
  <r>
    <x v="293"/>
    <x v="0"/>
    <x v="0"/>
    <x v="3"/>
    <x v="3"/>
    <n v="12994.8"/>
  </r>
  <r>
    <x v="293"/>
    <x v="0"/>
    <x v="0"/>
    <x v="3"/>
    <x v="4"/>
    <n v="6500.04"/>
  </r>
  <r>
    <x v="293"/>
    <x v="0"/>
    <x v="0"/>
    <x v="3"/>
    <x v="5"/>
    <n v="4992.49"/>
  </r>
  <r>
    <x v="293"/>
    <x v="0"/>
    <x v="0"/>
    <x v="4"/>
    <x v="7"/>
    <n v="84109.66"/>
  </r>
  <r>
    <x v="293"/>
    <x v="0"/>
    <x v="0"/>
    <x v="4"/>
    <x v="8"/>
    <n v="27766.28"/>
  </r>
  <r>
    <x v="293"/>
    <x v="0"/>
    <x v="0"/>
    <x v="4"/>
    <x v="9"/>
    <n v="164722.25"/>
  </r>
  <r>
    <x v="293"/>
    <x v="0"/>
    <x v="0"/>
    <x v="4"/>
    <x v="10"/>
    <n v="37649.699999999997"/>
  </r>
  <r>
    <x v="293"/>
    <x v="0"/>
    <x v="0"/>
    <x v="4"/>
    <x v="11"/>
    <n v="461.95"/>
  </r>
  <r>
    <x v="293"/>
    <x v="0"/>
    <x v="0"/>
    <x v="4"/>
    <x v="12"/>
    <n v="166.07"/>
  </r>
  <r>
    <x v="293"/>
    <x v="0"/>
    <x v="0"/>
    <x v="4"/>
    <x v="13"/>
    <n v="5269.36"/>
  </r>
  <r>
    <x v="293"/>
    <x v="0"/>
    <x v="0"/>
    <x v="4"/>
    <x v="14"/>
    <n v="11550.83"/>
  </r>
  <r>
    <x v="293"/>
    <x v="0"/>
    <x v="0"/>
    <x v="4"/>
    <x v="15"/>
    <n v="185600.97"/>
  </r>
  <r>
    <x v="293"/>
    <x v="0"/>
    <x v="0"/>
    <x v="4"/>
    <x v="16"/>
    <n v="118661.54"/>
  </r>
  <r>
    <x v="293"/>
    <x v="0"/>
    <x v="0"/>
    <x v="4"/>
    <x v="17"/>
    <n v="1677.22"/>
  </r>
  <r>
    <x v="293"/>
    <x v="0"/>
    <x v="0"/>
    <x v="4"/>
    <x v="56"/>
    <n v="485.75"/>
  </r>
  <r>
    <x v="293"/>
    <x v="0"/>
    <x v="0"/>
    <x v="5"/>
    <x v="18"/>
    <n v="114235.13"/>
  </r>
  <r>
    <x v="293"/>
    <x v="0"/>
    <x v="0"/>
    <x v="5"/>
    <x v="19"/>
    <n v="26153.35"/>
  </r>
  <r>
    <x v="293"/>
    <x v="0"/>
    <x v="0"/>
    <x v="5"/>
    <x v="20"/>
    <n v="6664.21"/>
  </r>
  <r>
    <x v="293"/>
    <x v="0"/>
    <x v="0"/>
    <x v="5"/>
    <x v="21"/>
    <n v="9118.6299999999992"/>
  </r>
  <r>
    <x v="293"/>
    <x v="0"/>
    <x v="0"/>
    <x v="5"/>
    <x v="22"/>
    <n v="23847.3"/>
  </r>
  <r>
    <x v="293"/>
    <x v="0"/>
    <x v="0"/>
    <x v="6"/>
    <x v="23"/>
    <n v="1969.07"/>
  </r>
  <r>
    <x v="293"/>
    <x v="0"/>
    <x v="0"/>
    <x v="6"/>
    <x v="26"/>
    <n v="5720.21"/>
  </r>
  <r>
    <x v="293"/>
    <x v="0"/>
    <x v="0"/>
    <x v="6"/>
    <x v="27"/>
    <n v="15539.4"/>
  </r>
  <r>
    <x v="293"/>
    <x v="0"/>
    <x v="0"/>
    <x v="6"/>
    <x v="28"/>
    <n v="5550.08"/>
  </r>
  <r>
    <x v="293"/>
    <x v="0"/>
    <x v="0"/>
    <x v="6"/>
    <x v="29"/>
    <n v="1131"/>
  </r>
  <r>
    <x v="293"/>
    <x v="0"/>
    <x v="0"/>
    <x v="6"/>
    <x v="30"/>
    <n v="2715.38"/>
  </r>
  <r>
    <x v="293"/>
    <x v="0"/>
    <x v="0"/>
    <x v="6"/>
    <x v="31"/>
    <n v="14500"/>
  </r>
  <r>
    <x v="293"/>
    <x v="0"/>
    <x v="0"/>
    <x v="6"/>
    <x v="32"/>
    <n v="4556.25"/>
  </r>
  <r>
    <x v="293"/>
    <x v="0"/>
    <x v="0"/>
    <x v="6"/>
    <x v="33"/>
    <n v="16357.2"/>
  </r>
  <r>
    <x v="293"/>
    <x v="0"/>
    <x v="0"/>
    <x v="6"/>
    <x v="34"/>
    <n v="18812.16"/>
  </r>
  <r>
    <x v="293"/>
    <x v="0"/>
    <x v="0"/>
    <x v="6"/>
    <x v="35"/>
    <n v="48023.6"/>
  </r>
  <r>
    <x v="293"/>
    <x v="0"/>
    <x v="0"/>
    <x v="6"/>
    <x v="36"/>
    <n v="4871.49"/>
  </r>
  <r>
    <x v="293"/>
    <x v="0"/>
    <x v="0"/>
    <x v="6"/>
    <x v="67"/>
    <n v="509.24"/>
  </r>
  <r>
    <x v="293"/>
    <x v="0"/>
    <x v="0"/>
    <x v="6"/>
    <x v="37"/>
    <n v="59528.69"/>
  </r>
  <r>
    <x v="293"/>
    <x v="0"/>
    <x v="0"/>
    <x v="6"/>
    <x v="38"/>
    <n v="16861.759999999998"/>
  </r>
  <r>
    <x v="293"/>
    <x v="0"/>
    <x v="0"/>
    <x v="6"/>
    <x v="39"/>
    <n v="3609.46"/>
  </r>
  <r>
    <x v="293"/>
    <x v="0"/>
    <x v="0"/>
    <x v="6"/>
    <x v="40"/>
    <n v="1895.39"/>
  </r>
  <r>
    <x v="293"/>
    <x v="0"/>
    <x v="0"/>
    <x v="6"/>
    <x v="41"/>
    <n v="23036.51"/>
  </r>
  <r>
    <x v="293"/>
    <x v="0"/>
    <x v="0"/>
    <x v="6"/>
    <x v="42"/>
    <n v="26468.43"/>
  </r>
  <r>
    <x v="293"/>
    <x v="0"/>
    <x v="0"/>
    <x v="6"/>
    <x v="43"/>
    <n v="5054.6000000000004"/>
  </r>
  <r>
    <x v="293"/>
    <x v="0"/>
    <x v="0"/>
    <x v="6"/>
    <x v="44"/>
    <n v="58888.56"/>
  </r>
  <r>
    <x v="293"/>
    <x v="0"/>
    <x v="0"/>
    <x v="6"/>
    <x v="60"/>
    <n v="19293.740000000002"/>
  </r>
  <r>
    <x v="293"/>
    <x v="0"/>
    <x v="0"/>
    <x v="6"/>
    <x v="45"/>
    <n v="25318.93"/>
  </r>
  <r>
    <x v="293"/>
    <x v="0"/>
    <x v="0"/>
    <x v="6"/>
    <x v="46"/>
    <n v="6245.3"/>
  </r>
  <r>
    <x v="293"/>
    <x v="0"/>
    <x v="0"/>
    <x v="7"/>
    <x v="43"/>
    <n v="9011.65"/>
  </r>
  <r>
    <x v="293"/>
    <x v="0"/>
    <x v="1"/>
    <x v="0"/>
    <x v="0"/>
    <n v="41650.980000000003"/>
  </r>
  <r>
    <x v="293"/>
    <x v="0"/>
    <x v="1"/>
    <x v="2"/>
    <x v="1"/>
    <n v="68291.37"/>
  </r>
  <r>
    <x v="293"/>
    <x v="0"/>
    <x v="1"/>
    <x v="2"/>
    <x v="3"/>
    <n v="5122.5200000000004"/>
  </r>
  <r>
    <x v="293"/>
    <x v="0"/>
    <x v="1"/>
    <x v="2"/>
    <x v="4"/>
    <n v="11574.99"/>
  </r>
  <r>
    <x v="293"/>
    <x v="0"/>
    <x v="1"/>
    <x v="3"/>
    <x v="1"/>
    <n v="57807.21"/>
  </r>
  <r>
    <x v="293"/>
    <x v="0"/>
    <x v="1"/>
    <x v="3"/>
    <x v="2"/>
    <n v="772.45"/>
  </r>
  <r>
    <x v="293"/>
    <x v="0"/>
    <x v="1"/>
    <x v="3"/>
    <x v="3"/>
    <n v="14302.56"/>
  </r>
  <r>
    <x v="293"/>
    <x v="0"/>
    <x v="1"/>
    <x v="3"/>
    <x v="4"/>
    <n v="53313.09"/>
  </r>
  <r>
    <x v="293"/>
    <x v="0"/>
    <x v="1"/>
    <x v="4"/>
    <x v="7"/>
    <n v="6452.6"/>
  </r>
  <r>
    <x v="293"/>
    <x v="0"/>
    <x v="1"/>
    <x v="4"/>
    <x v="8"/>
    <n v="9269.3799999999992"/>
  </r>
  <r>
    <x v="293"/>
    <x v="0"/>
    <x v="1"/>
    <x v="4"/>
    <x v="9"/>
    <n v="8396.9"/>
  </r>
  <r>
    <x v="293"/>
    <x v="0"/>
    <x v="1"/>
    <x v="4"/>
    <x v="10"/>
    <n v="10366.36"/>
  </r>
  <r>
    <x v="293"/>
    <x v="0"/>
    <x v="1"/>
    <x v="4"/>
    <x v="11"/>
    <n v="40.770000000000003"/>
  </r>
  <r>
    <x v="293"/>
    <x v="0"/>
    <x v="1"/>
    <x v="4"/>
    <x v="12"/>
    <n v="59.89"/>
  </r>
  <r>
    <x v="293"/>
    <x v="0"/>
    <x v="1"/>
    <x v="4"/>
    <x v="13"/>
    <n v="459.18"/>
  </r>
  <r>
    <x v="293"/>
    <x v="0"/>
    <x v="1"/>
    <x v="4"/>
    <x v="14"/>
    <n v="3676.06"/>
  </r>
  <r>
    <x v="293"/>
    <x v="0"/>
    <x v="1"/>
    <x v="4"/>
    <x v="15"/>
    <n v="14796.03"/>
  </r>
  <r>
    <x v="293"/>
    <x v="0"/>
    <x v="1"/>
    <x v="4"/>
    <x v="16"/>
    <n v="30809.51"/>
  </r>
  <r>
    <x v="293"/>
    <x v="0"/>
    <x v="1"/>
    <x v="4"/>
    <x v="17"/>
    <n v="125.53"/>
  </r>
  <r>
    <x v="293"/>
    <x v="0"/>
    <x v="1"/>
    <x v="4"/>
    <x v="56"/>
    <n v="152.07"/>
  </r>
  <r>
    <x v="293"/>
    <x v="0"/>
    <x v="1"/>
    <x v="5"/>
    <x v="18"/>
    <n v="54387.94"/>
  </r>
  <r>
    <x v="293"/>
    <x v="0"/>
    <x v="1"/>
    <x v="5"/>
    <x v="20"/>
    <n v="34151.78"/>
  </r>
  <r>
    <x v="293"/>
    <x v="0"/>
    <x v="1"/>
    <x v="6"/>
    <x v="26"/>
    <n v="715.88"/>
  </r>
  <r>
    <x v="293"/>
    <x v="0"/>
    <x v="1"/>
    <x v="6"/>
    <x v="27"/>
    <n v="1358.62"/>
  </r>
  <r>
    <x v="293"/>
    <x v="0"/>
    <x v="1"/>
    <x v="6"/>
    <x v="30"/>
    <n v="2143.12"/>
  </r>
  <r>
    <x v="293"/>
    <x v="0"/>
    <x v="1"/>
    <x v="6"/>
    <x v="34"/>
    <n v="1909.82"/>
  </r>
  <r>
    <x v="293"/>
    <x v="0"/>
    <x v="1"/>
    <x v="6"/>
    <x v="43"/>
    <n v="1013.75"/>
  </r>
  <r>
    <x v="293"/>
    <x v="0"/>
    <x v="1"/>
    <x v="6"/>
    <x v="46"/>
    <n v="2336.75"/>
  </r>
  <r>
    <x v="293"/>
    <x v="0"/>
    <x v="1"/>
    <x v="7"/>
    <x v="43"/>
    <n v="1665.07"/>
  </r>
  <r>
    <x v="294"/>
    <x v="0"/>
    <x v="0"/>
    <x v="0"/>
    <x v="0"/>
    <n v="51166.73"/>
  </r>
  <r>
    <x v="294"/>
    <x v="0"/>
    <x v="0"/>
    <x v="1"/>
    <x v="0"/>
    <n v="-51166.73"/>
  </r>
  <r>
    <x v="294"/>
    <x v="0"/>
    <x v="0"/>
    <x v="2"/>
    <x v="1"/>
    <n v="906494.96"/>
  </r>
  <r>
    <x v="294"/>
    <x v="0"/>
    <x v="0"/>
    <x v="2"/>
    <x v="2"/>
    <n v="13705.67"/>
  </r>
  <r>
    <x v="294"/>
    <x v="0"/>
    <x v="0"/>
    <x v="2"/>
    <x v="4"/>
    <n v="80348.7"/>
  </r>
  <r>
    <x v="294"/>
    <x v="0"/>
    <x v="0"/>
    <x v="2"/>
    <x v="5"/>
    <n v="37468.26"/>
  </r>
  <r>
    <x v="294"/>
    <x v="0"/>
    <x v="0"/>
    <x v="2"/>
    <x v="54"/>
    <n v="11010"/>
  </r>
  <r>
    <x v="294"/>
    <x v="0"/>
    <x v="0"/>
    <x v="3"/>
    <x v="1"/>
    <n v="434207.49"/>
  </r>
  <r>
    <x v="294"/>
    <x v="0"/>
    <x v="0"/>
    <x v="3"/>
    <x v="2"/>
    <n v="21434.639999999999"/>
  </r>
  <r>
    <x v="294"/>
    <x v="0"/>
    <x v="0"/>
    <x v="3"/>
    <x v="3"/>
    <n v="10874.39"/>
  </r>
  <r>
    <x v="294"/>
    <x v="0"/>
    <x v="0"/>
    <x v="3"/>
    <x v="4"/>
    <n v="50693.62"/>
  </r>
  <r>
    <x v="294"/>
    <x v="0"/>
    <x v="0"/>
    <x v="3"/>
    <x v="5"/>
    <n v="1886.79"/>
  </r>
  <r>
    <x v="294"/>
    <x v="0"/>
    <x v="0"/>
    <x v="4"/>
    <x v="6"/>
    <n v="8866.19"/>
  </r>
  <r>
    <x v="294"/>
    <x v="0"/>
    <x v="0"/>
    <x v="4"/>
    <x v="55"/>
    <n v="-752"/>
  </r>
  <r>
    <x v="294"/>
    <x v="0"/>
    <x v="0"/>
    <x v="4"/>
    <x v="7"/>
    <n v="51886.85"/>
  </r>
  <r>
    <x v="294"/>
    <x v="0"/>
    <x v="0"/>
    <x v="4"/>
    <x v="8"/>
    <n v="29357.9"/>
  </r>
  <r>
    <x v="294"/>
    <x v="0"/>
    <x v="0"/>
    <x v="4"/>
    <x v="9"/>
    <n v="107153.28"/>
  </r>
  <r>
    <x v="294"/>
    <x v="0"/>
    <x v="0"/>
    <x v="4"/>
    <x v="10"/>
    <n v="45380.62"/>
  </r>
  <r>
    <x v="294"/>
    <x v="0"/>
    <x v="0"/>
    <x v="4"/>
    <x v="73"/>
    <n v="16517.900000000001"/>
  </r>
  <r>
    <x v="294"/>
    <x v="0"/>
    <x v="0"/>
    <x v="4"/>
    <x v="69"/>
    <n v="35216.04"/>
  </r>
  <r>
    <x v="294"/>
    <x v="0"/>
    <x v="0"/>
    <x v="4"/>
    <x v="11"/>
    <n v="273.61"/>
  </r>
  <r>
    <x v="294"/>
    <x v="0"/>
    <x v="0"/>
    <x v="4"/>
    <x v="12"/>
    <n v="169.5"/>
  </r>
  <r>
    <x v="294"/>
    <x v="0"/>
    <x v="0"/>
    <x v="4"/>
    <x v="13"/>
    <n v="3626.4"/>
  </r>
  <r>
    <x v="294"/>
    <x v="0"/>
    <x v="0"/>
    <x v="4"/>
    <x v="14"/>
    <n v="10444.81"/>
  </r>
  <r>
    <x v="294"/>
    <x v="0"/>
    <x v="0"/>
    <x v="4"/>
    <x v="15"/>
    <n v="116931.3"/>
  </r>
  <r>
    <x v="294"/>
    <x v="0"/>
    <x v="0"/>
    <x v="4"/>
    <x v="16"/>
    <n v="107044.4"/>
  </r>
  <r>
    <x v="294"/>
    <x v="0"/>
    <x v="0"/>
    <x v="4"/>
    <x v="17"/>
    <n v="764.14"/>
  </r>
  <r>
    <x v="294"/>
    <x v="0"/>
    <x v="0"/>
    <x v="4"/>
    <x v="56"/>
    <n v="326.37"/>
  </r>
  <r>
    <x v="294"/>
    <x v="0"/>
    <x v="0"/>
    <x v="5"/>
    <x v="18"/>
    <n v="109746.68"/>
  </r>
  <r>
    <x v="294"/>
    <x v="0"/>
    <x v="0"/>
    <x v="5"/>
    <x v="19"/>
    <n v="28512.3"/>
  </r>
  <r>
    <x v="294"/>
    <x v="0"/>
    <x v="0"/>
    <x v="5"/>
    <x v="21"/>
    <n v="5142.53"/>
  </r>
  <r>
    <x v="294"/>
    <x v="0"/>
    <x v="0"/>
    <x v="5"/>
    <x v="22"/>
    <n v="27003.16"/>
  </r>
  <r>
    <x v="294"/>
    <x v="0"/>
    <x v="0"/>
    <x v="6"/>
    <x v="23"/>
    <n v="18079.02"/>
  </r>
  <r>
    <x v="294"/>
    <x v="0"/>
    <x v="0"/>
    <x v="6"/>
    <x v="24"/>
    <n v="457.93"/>
  </r>
  <r>
    <x v="294"/>
    <x v="0"/>
    <x v="0"/>
    <x v="6"/>
    <x v="25"/>
    <n v="36067.129999999997"/>
  </r>
  <r>
    <x v="294"/>
    <x v="0"/>
    <x v="0"/>
    <x v="6"/>
    <x v="26"/>
    <n v="12647.44"/>
  </r>
  <r>
    <x v="294"/>
    <x v="0"/>
    <x v="0"/>
    <x v="6"/>
    <x v="27"/>
    <n v="30587.42"/>
  </r>
  <r>
    <x v="294"/>
    <x v="0"/>
    <x v="0"/>
    <x v="6"/>
    <x v="30"/>
    <n v="1605.26"/>
  </r>
  <r>
    <x v="294"/>
    <x v="0"/>
    <x v="0"/>
    <x v="6"/>
    <x v="31"/>
    <n v="3525.99"/>
  </r>
  <r>
    <x v="294"/>
    <x v="0"/>
    <x v="0"/>
    <x v="6"/>
    <x v="34"/>
    <n v="20035.259999999998"/>
  </r>
  <r>
    <x v="294"/>
    <x v="0"/>
    <x v="0"/>
    <x v="6"/>
    <x v="35"/>
    <n v="102769.89"/>
  </r>
  <r>
    <x v="294"/>
    <x v="0"/>
    <x v="0"/>
    <x v="6"/>
    <x v="51"/>
    <n v="2204.5100000000002"/>
  </r>
  <r>
    <x v="294"/>
    <x v="0"/>
    <x v="0"/>
    <x v="6"/>
    <x v="37"/>
    <n v="55858.31"/>
  </r>
  <r>
    <x v="294"/>
    <x v="0"/>
    <x v="0"/>
    <x v="6"/>
    <x v="38"/>
    <n v="21964.11"/>
  </r>
  <r>
    <x v="294"/>
    <x v="0"/>
    <x v="0"/>
    <x v="6"/>
    <x v="39"/>
    <n v="5"/>
  </r>
  <r>
    <x v="294"/>
    <x v="0"/>
    <x v="0"/>
    <x v="6"/>
    <x v="40"/>
    <n v="13190.43"/>
  </r>
  <r>
    <x v="294"/>
    <x v="0"/>
    <x v="0"/>
    <x v="6"/>
    <x v="41"/>
    <n v="40094.199999999997"/>
  </r>
  <r>
    <x v="294"/>
    <x v="0"/>
    <x v="0"/>
    <x v="6"/>
    <x v="43"/>
    <n v="1633.98"/>
  </r>
  <r>
    <x v="294"/>
    <x v="0"/>
    <x v="0"/>
    <x v="6"/>
    <x v="44"/>
    <n v="131551.22"/>
  </r>
  <r>
    <x v="294"/>
    <x v="0"/>
    <x v="0"/>
    <x v="6"/>
    <x v="45"/>
    <n v="45043.519999999997"/>
  </r>
  <r>
    <x v="294"/>
    <x v="0"/>
    <x v="0"/>
    <x v="6"/>
    <x v="70"/>
    <n v="63968.08"/>
  </r>
  <r>
    <x v="294"/>
    <x v="0"/>
    <x v="0"/>
    <x v="6"/>
    <x v="71"/>
    <n v="1542.77"/>
  </r>
  <r>
    <x v="294"/>
    <x v="0"/>
    <x v="0"/>
    <x v="6"/>
    <x v="46"/>
    <n v="10810.77"/>
  </r>
  <r>
    <x v="294"/>
    <x v="0"/>
    <x v="0"/>
    <x v="7"/>
    <x v="43"/>
    <n v="9433.94"/>
  </r>
  <r>
    <x v="294"/>
    <x v="0"/>
    <x v="0"/>
    <x v="8"/>
    <x v="63"/>
    <n v="38271"/>
  </r>
  <r>
    <x v="294"/>
    <x v="0"/>
    <x v="1"/>
    <x v="2"/>
    <x v="1"/>
    <n v="31682.66"/>
  </r>
  <r>
    <x v="294"/>
    <x v="0"/>
    <x v="1"/>
    <x v="2"/>
    <x v="2"/>
    <n v="478.57"/>
  </r>
  <r>
    <x v="294"/>
    <x v="0"/>
    <x v="1"/>
    <x v="2"/>
    <x v="4"/>
    <n v="31685.35"/>
  </r>
  <r>
    <x v="294"/>
    <x v="0"/>
    <x v="1"/>
    <x v="3"/>
    <x v="1"/>
    <n v="20454.5"/>
  </r>
  <r>
    <x v="294"/>
    <x v="0"/>
    <x v="1"/>
    <x v="3"/>
    <x v="2"/>
    <n v="628.57000000000005"/>
  </r>
  <r>
    <x v="294"/>
    <x v="0"/>
    <x v="1"/>
    <x v="3"/>
    <x v="3"/>
    <n v="1206.81"/>
  </r>
  <r>
    <x v="294"/>
    <x v="0"/>
    <x v="1"/>
    <x v="3"/>
    <x v="4"/>
    <n v="6000"/>
  </r>
  <r>
    <x v="294"/>
    <x v="0"/>
    <x v="1"/>
    <x v="3"/>
    <x v="5"/>
    <n v="326.16000000000003"/>
  </r>
  <r>
    <x v="294"/>
    <x v="0"/>
    <x v="1"/>
    <x v="4"/>
    <x v="6"/>
    <n v="6026.47"/>
  </r>
  <r>
    <x v="294"/>
    <x v="0"/>
    <x v="1"/>
    <x v="4"/>
    <x v="7"/>
    <n v="9707.3799999999992"/>
  </r>
  <r>
    <x v="294"/>
    <x v="0"/>
    <x v="1"/>
    <x v="4"/>
    <x v="8"/>
    <n v="12539.69"/>
  </r>
  <r>
    <x v="294"/>
    <x v="0"/>
    <x v="1"/>
    <x v="4"/>
    <x v="9"/>
    <n v="17594.13"/>
  </r>
  <r>
    <x v="294"/>
    <x v="0"/>
    <x v="1"/>
    <x v="4"/>
    <x v="10"/>
    <n v="17900.89"/>
  </r>
  <r>
    <x v="294"/>
    <x v="0"/>
    <x v="1"/>
    <x v="4"/>
    <x v="73"/>
    <n v="3134.54"/>
  </r>
  <r>
    <x v="294"/>
    <x v="0"/>
    <x v="1"/>
    <x v="4"/>
    <x v="69"/>
    <n v="6994.42"/>
  </r>
  <r>
    <x v="294"/>
    <x v="0"/>
    <x v="1"/>
    <x v="4"/>
    <x v="11"/>
    <n v="43.13"/>
  </r>
  <r>
    <x v="294"/>
    <x v="0"/>
    <x v="1"/>
    <x v="4"/>
    <x v="12"/>
    <n v="76.86"/>
  </r>
  <r>
    <x v="294"/>
    <x v="0"/>
    <x v="1"/>
    <x v="4"/>
    <x v="13"/>
    <n v="322.93"/>
  </r>
  <r>
    <x v="294"/>
    <x v="0"/>
    <x v="1"/>
    <x v="4"/>
    <x v="14"/>
    <n v="4482.05"/>
  </r>
  <r>
    <x v="294"/>
    <x v="0"/>
    <x v="1"/>
    <x v="4"/>
    <x v="15"/>
    <n v="15467.98"/>
  </r>
  <r>
    <x v="294"/>
    <x v="0"/>
    <x v="1"/>
    <x v="4"/>
    <x v="16"/>
    <n v="42271.94"/>
  </r>
  <r>
    <x v="294"/>
    <x v="0"/>
    <x v="1"/>
    <x v="4"/>
    <x v="17"/>
    <n v="122.25"/>
  </r>
  <r>
    <x v="294"/>
    <x v="0"/>
    <x v="1"/>
    <x v="4"/>
    <x v="56"/>
    <n v="143.55000000000001"/>
  </r>
  <r>
    <x v="294"/>
    <x v="0"/>
    <x v="1"/>
    <x v="5"/>
    <x v="18"/>
    <n v="54457.18"/>
  </r>
  <r>
    <x v="294"/>
    <x v="0"/>
    <x v="1"/>
    <x v="5"/>
    <x v="20"/>
    <n v="43501.17"/>
  </r>
  <r>
    <x v="294"/>
    <x v="0"/>
    <x v="1"/>
    <x v="6"/>
    <x v="23"/>
    <n v="329"/>
  </r>
  <r>
    <x v="294"/>
    <x v="0"/>
    <x v="1"/>
    <x v="6"/>
    <x v="26"/>
    <n v="627"/>
  </r>
  <r>
    <x v="294"/>
    <x v="0"/>
    <x v="1"/>
    <x v="6"/>
    <x v="27"/>
    <n v="9177.58"/>
  </r>
  <r>
    <x v="294"/>
    <x v="0"/>
    <x v="1"/>
    <x v="6"/>
    <x v="33"/>
    <n v="2545.81"/>
  </r>
  <r>
    <x v="294"/>
    <x v="0"/>
    <x v="1"/>
    <x v="6"/>
    <x v="51"/>
    <n v="1512.88"/>
  </r>
  <r>
    <x v="294"/>
    <x v="0"/>
    <x v="1"/>
    <x v="6"/>
    <x v="43"/>
    <n v="375"/>
  </r>
  <r>
    <x v="294"/>
    <x v="0"/>
    <x v="1"/>
    <x v="6"/>
    <x v="46"/>
    <n v="4863.9799999999996"/>
  </r>
  <r>
    <x v="294"/>
    <x v="0"/>
    <x v="1"/>
    <x v="7"/>
    <x v="43"/>
    <n v="16394.47"/>
  </r>
  <r>
    <x v="295"/>
    <x v="0"/>
    <x v="0"/>
    <x v="0"/>
    <x v="0"/>
    <n v="1986.12"/>
  </r>
  <r>
    <x v="295"/>
    <x v="0"/>
    <x v="0"/>
    <x v="1"/>
    <x v="0"/>
    <n v="-10805.45"/>
  </r>
  <r>
    <x v="295"/>
    <x v="0"/>
    <x v="0"/>
    <x v="2"/>
    <x v="1"/>
    <n v="2838297.9"/>
  </r>
  <r>
    <x v="295"/>
    <x v="0"/>
    <x v="0"/>
    <x v="2"/>
    <x v="2"/>
    <n v="60139.33"/>
  </r>
  <r>
    <x v="295"/>
    <x v="0"/>
    <x v="0"/>
    <x v="2"/>
    <x v="3"/>
    <n v="119604.42"/>
  </r>
  <r>
    <x v="295"/>
    <x v="0"/>
    <x v="0"/>
    <x v="2"/>
    <x v="5"/>
    <n v="29072.34"/>
  </r>
  <r>
    <x v="295"/>
    <x v="0"/>
    <x v="0"/>
    <x v="2"/>
    <x v="54"/>
    <n v="25888"/>
  </r>
  <r>
    <x v="295"/>
    <x v="0"/>
    <x v="0"/>
    <x v="3"/>
    <x v="1"/>
    <n v="1097046.48"/>
  </r>
  <r>
    <x v="295"/>
    <x v="0"/>
    <x v="0"/>
    <x v="3"/>
    <x v="2"/>
    <n v="62856.1"/>
  </r>
  <r>
    <x v="295"/>
    <x v="0"/>
    <x v="0"/>
    <x v="3"/>
    <x v="3"/>
    <n v="16296.34"/>
  </r>
  <r>
    <x v="295"/>
    <x v="0"/>
    <x v="0"/>
    <x v="3"/>
    <x v="5"/>
    <n v="19474.259999999998"/>
  </r>
  <r>
    <x v="295"/>
    <x v="0"/>
    <x v="0"/>
    <x v="4"/>
    <x v="7"/>
    <n v="229248.28"/>
  </r>
  <r>
    <x v="295"/>
    <x v="0"/>
    <x v="0"/>
    <x v="4"/>
    <x v="8"/>
    <n v="87434.83"/>
  </r>
  <r>
    <x v="295"/>
    <x v="0"/>
    <x v="0"/>
    <x v="4"/>
    <x v="9"/>
    <n v="463332.3"/>
  </r>
  <r>
    <x v="295"/>
    <x v="0"/>
    <x v="0"/>
    <x v="4"/>
    <x v="10"/>
    <n v="151720.57999999999"/>
  </r>
  <r>
    <x v="295"/>
    <x v="0"/>
    <x v="0"/>
    <x v="4"/>
    <x v="11"/>
    <n v="7674.62"/>
  </r>
  <r>
    <x v="295"/>
    <x v="0"/>
    <x v="0"/>
    <x v="4"/>
    <x v="12"/>
    <n v="7085.41"/>
  </r>
  <r>
    <x v="295"/>
    <x v="0"/>
    <x v="0"/>
    <x v="4"/>
    <x v="13"/>
    <n v="14952.96"/>
  </r>
  <r>
    <x v="295"/>
    <x v="0"/>
    <x v="0"/>
    <x v="4"/>
    <x v="14"/>
    <n v="13204.25"/>
  </r>
  <r>
    <x v="295"/>
    <x v="0"/>
    <x v="0"/>
    <x v="4"/>
    <x v="15"/>
    <n v="409088.98"/>
  </r>
  <r>
    <x v="295"/>
    <x v="0"/>
    <x v="0"/>
    <x v="4"/>
    <x v="16"/>
    <n v="354072.57"/>
  </r>
  <r>
    <x v="295"/>
    <x v="0"/>
    <x v="0"/>
    <x v="4"/>
    <x v="17"/>
    <n v="30.24"/>
  </r>
  <r>
    <x v="295"/>
    <x v="0"/>
    <x v="0"/>
    <x v="4"/>
    <x v="56"/>
    <n v="30.24"/>
  </r>
  <r>
    <x v="295"/>
    <x v="0"/>
    <x v="0"/>
    <x v="5"/>
    <x v="18"/>
    <n v="143541.28"/>
  </r>
  <r>
    <x v="295"/>
    <x v="0"/>
    <x v="0"/>
    <x v="5"/>
    <x v="19"/>
    <n v="4701.04"/>
  </r>
  <r>
    <x v="295"/>
    <x v="0"/>
    <x v="0"/>
    <x v="5"/>
    <x v="20"/>
    <n v="49960.639999999999"/>
  </r>
  <r>
    <x v="295"/>
    <x v="0"/>
    <x v="0"/>
    <x v="5"/>
    <x v="21"/>
    <n v="46943.15"/>
  </r>
  <r>
    <x v="295"/>
    <x v="0"/>
    <x v="0"/>
    <x v="5"/>
    <x v="22"/>
    <n v="59235.94"/>
  </r>
  <r>
    <x v="295"/>
    <x v="0"/>
    <x v="0"/>
    <x v="6"/>
    <x v="23"/>
    <n v="13285.96"/>
  </r>
  <r>
    <x v="295"/>
    <x v="0"/>
    <x v="0"/>
    <x v="6"/>
    <x v="24"/>
    <n v="2201.31"/>
  </r>
  <r>
    <x v="295"/>
    <x v="0"/>
    <x v="0"/>
    <x v="6"/>
    <x v="25"/>
    <n v="1444.18"/>
  </r>
  <r>
    <x v="295"/>
    <x v="0"/>
    <x v="0"/>
    <x v="6"/>
    <x v="26"/>
    <n v="22281.08"/>
  </r>
  <r>
    <x v="295"/>
    <x v="0"/>
    <x v="0"/>
    <x v="6"/>
    <x v="27"/>
    <n v="124571.43"/>
  </r>
  <r>
    <x v="295"/>
    <x v="0"/>
    <x v="0"/>
    <x v="6"/>
    <x v="28"/>
    <n v="25150"/>
  </r>
  <r>
    <x v="295"/>
    <x v="0"/>
    <x v="0"/>
    <x v="6"/>
    <x v="29"/>
    <n v="24969.17"/>
  </r>
  <r>
    <x v="295"/>
    <x v="0"/>
    <x v="0"/>
    <x v="6"/>
    <x v="30"/>
    <n v="36591.51"/>
  </r>
  <r>
    <x v="295"/>
    <x v="0"/>
    <x v="0"/>
    <x v="6"/>
    <x v="31"/>
    <n v="33396.080000000002"/>
  </r>
  <r>
    <x v="295"/>
    <x v="0"/>
    <x v="0"/>
    <x v="6"/>
    <x v="32"/>
    <n v="811.12"/>
  </r>
  <r>
    <x v="295"/>
    <x v="0"/>
    <x v="0"/>
    <x v="6"/>
    <x v="33"/>
    <n v="38832.78"/>
  </r>
  <r>
    <x v="295"/>
    <x v="0"/>
    <x v="0"/>
    <x v="6"/>
    <x v="34"/>
    <n v="2488.5"/>
  </r>
  <r>
    <x v="295"/>
    <x v="0"/>
    <x v="0"/>
    <x v="6"/>
    <x v="35"/>
    <n v="97546.45"/>
  </r>
  <r>
    <x v="295"/>
    <x v="0"/>
    <x v="0"/>
    <x v="6"/>
    <x v="36"/>
    <n v="862.12"/>
  </r>
  <r>
    <x v="295"/>
    <x v="0"/>
    <x v="0"/>
    <x v="6"/>
    <x v="59"/>
    <n v="9594.6299999999992"/>
  </r>
  <r>
    <x v="295"/>
    <x v="0"/>
    <x v="0"/>
    <x v="6"/>
    <x v="68"/>
    <n v="1661.99"/>
  </r>
  <r>
    <x v="295"/>
    <x v="0"/>
    <x v="0"/>
    <x v="6"/>
    <x v="37"/>
    <n v="137376.82"/>
  </r>
  <r>
    <x v="295"/>
    <x v="0"/>
    <x v="0"/>
    <x v="6"/>
    <x v="38"/>
    <n v="94311.37"/>
  </r>
  <r>
    <x v="295"/>
    <x v="0"/>
    <x v="0"/>
    <x v="6"/>
    <x v="39"/>
    <n v="457.78"/>
  </r>
  <r>
    <x v="295"/>
    <x v="0"/>
    <x v="0"/>
    <x v="6"/>
    <x v="40"/>
    <n v="7867.1"/>
  </r>
  <r>
    <x v="295"/>
    <x v="0"/>
    <x v="0"/>
    <x v="6"/>
    <x v="53"/>
    <n v="177664.94"/>
  </r>
  <r>
    <x v="295"/>
    <x v="0"/>
    <x v="0"/>
    <x v="6"/>
    <x v="43"/>
    <n v="11941.68"/>
  </r>
  <r>
    <x v="295"/>
    <x v="0"/>
    <x v="0"/>
    <x v="6"/>
    <x v="44"/>
    <n v="41301.31"/>
  </r>
  <r>
    <x v="295"/>
    <x v="0"/>
    <x v="0"/>
    <x v="6"/>
    <x v="60"/>
    <n v="23217.4"/>
  </r>
  <r>
    <x v="295"/>
    <x v="0"/>
    <x v="0"/>
    <x v="6"/>
    <x v="45"/>
    <n v="99118.61"/>
  </r>
  <r>
    <x v="295"/>
    <x v="0"/>
    <x v="0"/>
    <x v="6"/>
    <x v="46"/>
    <n v="10918.01"/>
  </r>
  <r>
    <x v="295"/>
    <x v="0"/>
    <x v="0"/>
    <x v="7"/>
    <x v="43"/>
    <n v="10482.58"/>
  </r>
  <r>
    <x v="295"/>
    <x v="0"/>
    <x v="0"/>
    <x v="8"/>
    <x v="62"/>
    <n v="55520.98"/>
  </r>
  <r>
    <x v="295"/>
    <x v="0"/>
    <x v="0"/>
    <x v="8"/>
    <x v="64"/>
    <n v="32189.5"/>
  </r>
  <r>
    <x v="295"/>
    <x v="0"/>
    <x v="0"/>
    <x v="8"/>
    <x v="48"/>
    <n v="14254.93"/>
  </r>
  <r>
    <x v="295"/>
    <x v="0"/>
    <x v="1"/>
    <x v="0"/>
    <x v="0"/>
    <n v="8819.33"/>
  </r>
  <r>
    <x v="295"/>
    <x v="0"/>
    <x v="1"/>
    <x v="2"/>
    <x v="1"/>
    <n v="107463.44"/>
  </r>
  <r>
    <x v="295"/>
    <x v="0"/>
    <x v="1"/>
    <x v="2"/>
    <x v="3"/>
    <n v="4637.54"/>
  </r>
  <r>
    <x v="295"/>
    <x v="0"/>
    <x v="1"/>
    <x v="2"/>
    <x v="4"/>
    <n v="16267"/>
  </r>
  <r>
    <x v="295"/>
    <x v="0"/>
    <x v="1"/>
    <x v="3"/>
    <x v="1"/>
    <n v="258183.96"/>
  </r>
  <r>
    <x v="295"/>
    <x v="0"/>
    <x v="1"/>
    <x v="3"/>
    <x v="2"/>
    <n v="383.09"/>
  </r>
  <r>
    <x v="295"/>
    <x v="0"/>
    <x v="1"/>
    <x v="3"/>
    <x v="3"/>
    <n v="8091.25"/>
  </r>
  <r>
    <x v="295"/>
    <x v="0"/>
    <x v="1"/>
    <x v="3"/>
    <x v="4"/>
    <n v="17567.150000000001"/>
  </r>
  <r>
    <x v="295"/>
    <x v="0"/>
    <x v="1"/>
    <x v="4"/>
    <x v="7"/>
    <n v="11471.87"/>
  </r>
  <r>
    <x v="295"/>
    <x v="0"/>
    <x v="1"/>
    <x v="4"/>
    <x v="8"/>
    <n v="19997.740000000002"/>
  </r>
  <r>
    <x v="295"/>
    <x v="0"/>
    <x v="1"/>
    <x v="4"/>
    <x v="9"/>
    <n v="22009.47"/>
  </r>
  <r>
    <x v="295"/>
    <x v="0"/>
    <x v="1"/>
    <x v="4"/>
    <x v="10"/>
    <n v="33052.449999999997"/>
  </r>
  <r>
    <x v="295"/>
    <x v="0"/>
    <x v="1"/>
    <x v="4"/>
    <x v="11"/>
    <n v="322.18"/>
  </r>
  <r>
    <x v="295"/>
    <x v="0"/>
    <x v="1"/>
    <x v="4"/>
    <x v="12"/>
    <n v="1664.53"/>
  </r>
  <r>
    <x v="295"/>
    <x v="0"/>
    <x v="1"/>
    <x v="4"/>
    <x v="13"/>
    <n v="408.74"/>
  </r>
  <r>
    <x v="295"/>
    <x v="0"/>
    <x v="1"/>
    <x v="4"/>
    <x v="14"/>
    <n v="2600.77"/>
  </r>
  <r>
    <x v="295"/>
    <x v="0"/>
    <x v="1"/>
    <x v="4"/>
    <x v="15"/>
    <n v="12858.18"/>
  </r>
  <r>
    <x v="295"/>
    <x v="0"/>
    <x v="1"/>
    <x v="4"/>
    <x v="16"/>
    <n v="68182.289999999994"/>
  </r>
  <r>
    <x v="295"/>
    <x v="0"/>
    <x v="1"/>
    <x v="5"/>
    <x v="18"/>
    <n v="39039.129999999997"/>
  </r>
  <r>
    <x v="295"/>
    <x v="0"/>
    <x v="1"/>
    <x v="5"/>
    <x v="21"/>
    <n v="173.93"/>
  </r>
  <r>
    <x v="295"/>
    <x v="0"/>
    <x v="1"/>
    <x v="5"/>
    <x v="22"/>
    <n v="28120.28"/>
  </r>
  <r>
    <x v="295"/>
    <x v="0"/>
    <x v="1"/>
    <x v="6"/>
    <x v="23"/>
    <n v="1966.4"/>
  </r>
  <r>
    <x v="295"/>
    <x v="0"/>
    <x v="1"/>
    <x v="6"/>
    <x v="25"/>
    <n v="99175"/>
  </r>
  <r>
    <x v="295"/>
    <x v="0"/>
    <x v="1"/>
    <x v="6"/>
    <x v="26"/>
    <n v="16475"/>
  </r>
  <r>
    <x v="295"/>
    <x v="0"/>
    <x v="1"/>
    <x v="6"/>
    <x v="27"/>
    <n v="4444.12"/>
  </r>
  <r>
    <x v="295"/>
    <x v="0"/>
    <x v="1"/>
    <x v="6"/>
    <x v="30"/>
    <n v="317.17"/>
  </r>
  <r>
    <x v="295"/>
    <x v="0"/>
    <x v="1"/>
    <x v="6"/>
    <x v="32"/>
    <n v="1054.6500000000001"/>
  </r>
  <r>
    <x v="295"/>
    <x v="0"/>
    <x v="1"/>
    <x v="6"/>
    <x v="59"/>
    <n v="4797.29"/>
  </r>
  <r>
    <x v="295"/>
    <x v="0"/>
    <x v="1"/>
    <x v="6"/>
    <x v="38"/>
    <n v="36374.19"/>
  </r>
  <r>
    <x v="295"/>
    <x v="0"/>
    <x v="1"/>
    <x v="6"/>
    <x v="53"/>
    <n v="144701.75"/>
  </r>
  <r>
    <x v="295"/>
    <x v="0"/>
    <x v="1"/>
    <x v="6"/>
    <x v="43"/>
    <n v="7622.01"/>
  </r>
  <r>
    <x v="295"/>
    <x v="0"/>
    <x v="1"/>
    <x v="6"/>
    <x v="46"/>
    <n v="900.31"/>
  </r>
  <r>
    <x v="295"/>
    <x v="0"/>
    <x v="1"/>
    <x v="7"/>
    <x v="43"/>
    <n v="2364.17"/>
  </r>
  <r>
    <x v="295"/>
    <x v="0"/>
    <x v="1"/>
    <x v="8"/>
    <x v="64"/>
    <n v="7079.07"/>
  </r>
  <r>
    <x v="296"/>
    <x v="0"/>
    <x v="0"/>
    <x v="0"/>
    <x v="0"/>
    <n v="156330.23999999999"/>
  </r>
  <r>
    <x v="296"/>
    <x v="0"/>
    <x v="0"/>
    <x v="1"/>
    <x v="0"/>
    <n v="-308391.59999999998"/>
  </r>
  <r>
    <x v="296"/>
    <x v="0"/>
    <x v="0"/>
    <x v="2"/>
    <x v="1"/>
    <n v="6351314.7300000004"/>
  </r>
  <r>
    <x v="296"/>
    <x v="0"/>
    <x v="0"/>
    <x v="2"/>
    <x v="2"/>
    <n v="61969.75"/>
  </r>
  <r>
    <x v="296"/>
    <x v="0"/>
    <x v="0"/>
    <x v="2"/>
    <x v="3"/>
    <n v="138894.82999999999"/>
  </r>
  <r>
    <x v="296"/>
    <x v="0"/>
    <x v="0"/>
    <x v="2"/>
    <x v="4"/>
    <n v="64908.17"/>
  </r>
  <r>
    <x v="296"/>
    <x v="0"/>
    <x v="0"/>
    <x v="2"/>
    <x v="5"/>
    <n v="21057.22"/>
  </r>
  <r>
    <x v="296"/>
    <x v="0"/>
    <x v="0"/>
    <x v="2"/>
    <x v="54"/>
    <n v="38535"/>
  </r>
  <r>
    <x v="296"/>
    <x v="0"/>
    <x v="0"/>
    <x v="3"/>
    <x v="1"/>
    <n v="2137579.75"/>
  </r>
  <r>
    <x v="296"/>
    <x v="0"/>
    <x v="0"/>
    <x v="3"/>
    <x v="2"/>
    <n v="40052.1"/>
  </r>
  <r>
    <x v="296"/>
    <x v="0"/>
    <x v="0"/>
    <x v="3"/>
    <x v="3"/>
    <n v="63208.2"/>
  </r>
  <r>
    <x v="296"/>
    <x v="0"/>
    <x v="0"/>
    <x v="3"/>
    <x v="4"/>
    <n v="437.5"/>
  </r>
  <r>
    <x v="296"/>
    <x v="0"/>
    <x v="0"/>
    <x v="3"/>
    <x v="5"/>
    <n v="77475.11"/>
  </r>
  <r>
    <x v="296"/>
    <x v="0"/>
    <x v="0"/>
    <x v="4"/>
    <x v="55"/>
    <n v="683.33"/>
  </r>
  <r>
    <x v="296"/>
    <x v="0"/>
    <x v="0"/>
    <x v="4"/>
    <x v="7"/>
    <n v="502037"/>
  </r>
  <r>
    <x v="296"/>
    <x v="0"/>
    <x v="0"/>
    <x v="4"/>
    <x v="8"/>
    <n v="172236.94"/>
  </r>
  <r>
    <x v="296"/>
    <x v="0"/>
    <x v="0"/>
    <x v="4"/>
    <x v="9"/>
    <n v="1020861.85"/>
  </r>
  <r>
    <x v="296"/>
    <x v="0"/>
    <x v="0"/>
    <x v="4"/>
    <x v="10"/>
    <n v="291169.43"/>
  </r>
  <r>
    <x v="296"/>
    <x v="0"/>
    <x v="0"/>
    <x v="4"/>
    <x v="11"/>
    <n v="34987.97"/>
  </r>
  <r>
    <x v="296"/>
    <x v="0"/>
    <x v="0"/>
    <x v="4"/>
    <x v="12"/>
    <n v="739.55"/>
  </r>
  <r>
    <x v="296"/>
    <x v="0"/>
    <x v="0"/>
    <x v="4"/>
    <x v="13"/>
    <n v="36429.629999999997"/>
  </r>
  <r>
    <x v="296"/>
    <x v="0"/>
    <x v="0"/>
    <x v="4"/>
    <x v="14"/>
    <n v="27452.57"/>
  </r>
  <r>
    <x v="296"/>
    <x v="0"/>
    <x v="0"/>
    <x v="4"/>
    <x v="15"/>
    <n v="1103707.9099999999"/>
  </r>
  <r>
    <x v="296"/>
    <x v="0"/>
    <x v="0"/>
    <x v="4"/>
    <x v="16"/>
    <n v="765239.23"/>
  </r>
  <r>
    <x v="296"/>
    <x v="0"/>
    <x v="0"/>
    <x v="5"/>
    <x v="18"/>
    <n v="362615.1"/>
  </r>
  <r>
    <x v="296"/>
    <x v="0"/>
    <x v="0"/>
    <x v="5"/>
    <x v="19"/>
    <n v="64016.85"/>
  </r>
  <r>
    <x v="296"/>
    <x v="0"/>
    <x v="0"/>
    <x v="5"/>
    <x v="20"/>
    <n v="264502.5"/>
  </r>
  <r>
    <x v="296"/>
    <x v="0"/>
    <x v="0"/>
    <x v="5"/>
    <x v="21"/>
    <n v="26258.55"/>
  </r>
  <r>
    <x v="296"/>
    <x v="0"/>
    <x v="0"/>
    <x v="5"/>
    <x v="22"/>
    <n v="61553.81"/>
  </r>
  <r>
    <x v="296"/>
    <x v="0"/>
    <x v="0"/>
    <x v="6"/>
    <x v="23"/>
    <n v="16967.28"/>
  </r>
  <r>
    <x v="296"/>
    <x v="0"/>
    <x v="0"/>
    <x v="6"/>
    <x v="24"/>
    <n v="13769.7"/>
  </r>
  <r>
    <x v="296"/>
    <x v="0"/>
    <x v="0"/>
    <x v="6"/>
    <x v="25"/>
    <n v="28259.66"/>
  </r>
  <r>
    <x v="296"/>
    <x v="0"/>
    <x v="0"/>
    <x v="6"/>
    <x v="26"/>
    <n v="26048.69"/>
  </r>
  <r>
    <x v="296"/>
    <x v="0"/>
    <x v="0"/>
    <x v="6"/>
    <x v="27"/>
    <n v="137403.88"/>
  </r>
  <r>
    <x v="296"/>
    <x v="0"/>
    <x v="0"/>
    <x v="6"/>
    <x v="28"/>
    <n v="13334.04"/>
  </r>
  <r>
    <x v="296"/>
    <x v="0"/>
    <x v="0"/>
    <x v="6"/>
    <x v="29"/>
    <n v="23938.27"/>
  </r>
  <r>
    <x v="296"/>
    <x v="0"/>
    <x v="0"/>
    <x v="6"/>
    <x v="50"/>
    <n v="8431.9500000000007"/>
  </r>
  <r>
    <x v="296"/>
    <x v="0"/>
    <x v="0"/>
    <x v="6"/>
    <x v="30"/>
    <n v="12939.7"/>
  </r>
  <r>
    <x v="296"/>
    <x v="0"/>
    <x v="0"/>
    <x v="6"/>
    <x v="31"/>
    <n v="18201.560000000001"/>
  </r>
  <r>
    <x v="296"/>
    <x v="0"/>
    <x v="0"/>
    <x v="6"/>
    <x v="33"/>
    <n v="38899.370000000003"/>
  </r>
  <r>
    <x v="296"/>
    <x v="0"/>
    <x v="0"/>
    <x v="6"/>
    <x v="34"/>
    <n v="22014"/>
  </r>
  <r>
    <x v="296"/>
    <x v="0"/>
    <x v="0"/>
    <x v="6"/>
    <x v="35"/>
    <n v="57329.33"/>
  </r>
  <r>
    <x v="296"/>
    <x v="0"/>
    <x v="0"/>
    <x v="6"/>
    <x v="36"/>
    <n v="4510.8599999999997"/>
  </r>
  <r>
    <x v="296"/>
    <x v="0"/>
    <x v="0"/>
    <x v="6"/>
    <x v="59"/>
    <n v="2840.09"/>
  </r>
  <r>
    <x v="296"/>
    <x v="0"/>
    <x v="0"/>
    <x v="6"/>
    <x v="51"/>
    <n v="41299.160000000003"/>
  </r>
  <r>
    <x v="296"/>
    <x v="0"/>
    <x v="0"/>
    <x v="6"/>
    <x v="37"/>
    <n v="88177.33"/>
  </r>
  <r>
    <x v="296"/>
    <x v="0"/>
    <x v="0"/>
    <x v="6"/>
    <x v="38"/>
    <n v="30188.97"/>
  </r>
  <r>
    <x v="296"/>
    <x v="0"/>
    <x v="0"/>
    <x v="6"/>
    <x v="39"/>
    <n v="3320.83"/>
  </r>
  <r>
    <x v="296"/>
    <x v="0"/>
    <x v="0"/>
    <x v="6"/>
    <x v="40"/>
    <n v="156.46"/>
  </r>
  <r>
    <x v="296"/>
    <x v="0"/>
    <x v="0"/>
    <x v="6"/>
    <x v="41"/>
    <n v="254514.22"/>
  </r>
  <r>
    <x v="296"/>
    <x v="0"/>
    <x v="0"/>
    <x v="6"/>
    <x v="43"/>
    <n v="4275"/>
  </r>
  <r>
    <x v="296"/>
    <x v="0"/>
    <x v="0"/>
    <x v="6"/>
    <x v="44"/>
    <n v="189784.64"/>
  </r>
  <r>
    <x v="296"/>
    <x v="0"/>
    <x v="0"/>
    <x v="6"/>
    <x v="45"/>
    <n v="235822.02"/>
  </r>
  <r>
    <x v="296"/>
    <x v="0"/>
    <x v="0"/>
    <x v="6"/>
    <x v="70"/>
    <n v="74549.81"/>
  </r>
  <r>
    <x v="296"/>
    <x v="0"/>
    <x v="0"/>
    <x v="6"/>
    <x v="46"/>
    <n v="4511.5"/>
  </r>
  <r>
    <x v="296"/>
    <x v="0"/>
    <x v="0"/>
    <x v="7"/>
    <x v="43"/>
    <n v="12241.66"/>
  </r>
  <r>
    <x v="296"/>
    <x v="0"/>
    <x v="0"/>
    <x v="8"/>
    <x v="62"/>
    <n v="39315.22"/>
  </r>
  <r>
    <x v="296"/>
    <x v="0"/>
    <x v="0"/>
    <x v="8"/>
    <x v="63"/>
    <n v="18671.79"/>
  </r>
  <r>
    <x v="296"/>
    <x v="0"/>
    <x v="0"/>
    <x v="8"/>
    <x v="64"/>
    <n v="8848.59"/>
  </r>
  <r>
    <x v="296"/>
    <x v="0"/>
    <x v="0"/>
    <x v="8"/>
    <x v="48"/>
    <n v="63683.29"/>
  </r>
  <r>
    <x v="296"/>
    <x v="0"/>
    <x v="1"/>
    <x v="0"/>
    <x v="0"/>
    <n v="152061.35999999999"/>
  </r>
  <r>
    <x v="296"/>
    <x v="0"/>
    <x v="1"/>
    <x v="2"/>
    <x v="1"/>
    <n v="323437.87"/>
  </r>
  <r>
    <x v="296"/>
    <x v="0"/>
    <x v="1"/>
    <x v="2"/>
    <x v="2"/>
    <n v="48289.919999999998"/>
  </r>
  <r>
    <x v="296"/>
    <x v="0"/>
    <x v="1"/>
    <x v="2"/>
    <x v="3"/>
    <n v="8913.02"/>
  </r>
  <r>
    <x v="296"/>
    <x v="0"/>
    <x v="1"/>
    <x v="2"/>
    <x v="4"/>
    <n v="86085"/>
  </r>
  <r>
    <x v="296"/>
    <x v="0"/>
    <x v="1"/>
    <x v="2"/>
    <x v="5"/>
    <n v="88341.32"/>
  </r>
  <r>
    <x v="296"/>
    <x v="0"/>
    <x v="1"/>
    <x v="3"/>
    <x v="1"/>
    <n v="279210.31"/>
  </r>
  <r>
    <x v="296"/>
    <x v="0"/>
    <x v="1"/>
    <x v="3"/>
    <x v="2"/>
    <n v="32328.6"/>
  </r>
  <r>
    <x v="296"/>
    <x v="0"/>
    <x v="1"/>
    <x v="3"/>
    <x v="3"/>
    <n v="22914.99"/>
  </r>
  <r>
    <x v="296"/>
    <x v="0"/>
    <x v="1"/>
    <x v="3"/>
    <x v="4"/>
    <n v="204829.67"/>
  </r>
  <r>
    <x v="296"/>
    <x v="0"/>
    <x v="1"/>
    <x v="3"/>
    <x v="5"/>
    <n v="40941.35"/>
  </r>
  <r>
    <x v="296"/>
    <x v="0"/>
    <x v="1"/>
    <x v="4"/>
    <x v="55"/>
    <n v="19.05"/>
  </r>
  <r>
    <x v="296"/>
    <x v="0"/>
    <x v="1"/>
    <x v="4"/>
    <x v="7"/>
    <n v="40104.36"/>
  </r>
  <r>
    <x v="296"/>
    <x v="0"/>
    <x v="1"/>
    <x v="4"/>
    <x v="8"/>
    <n v="43917.03"/>
  </r>
  <r>
    <x v="296"/>
    <x v="0"/>
    <x v="1"/>
    <x v="4"/>
    <x v="9"/>
    <n v="63118.25"/>
  </r>
  <r>
    <x v="296"/>
    <x v="0"/>
    <x v="1"/>
    <x v="4"/>
    <x v="10"/>
    <n v="50650.91"/>
  </r>
  <r>
    <x v="296"/>
    <x v="0"/>
    <x v="1"/>
    <x v="4"/>
    <x v="11"/>
    <n v="796.53"/>
  </r>
  <r>
    <x v="296"/>
    <x v="0"/>
    <x v="1"/>
    <x v="4"/>
    <x v="12"/>
    <n v="343.7"/>
  </r>
  <r>
    <x v="296"/>
    <x v="0"/>
    <x v="1"/>
    <x v="4"/>
    <x v="13"/>
    <n v="1440.02"/>
  </r>
  <r>
    <x v="296"/>
    <x v="0"/>
    <x v="1"/>
    <x v="4"/>
    <x v="14"/>
    <n v="2392.61"/>
  </r>
  <r>
    <x v="296"/>
    <x v="0"/>
    <x v="1"/>
    <x v="4"/>
    <x v="15"/>
    <n v="35960.42"/>
  </r>
  <r>
    <x v="296"/>
    <x v="0"/>
    <x v="1"/>
    <x v="4"/>
    <x v="16"/>
    <n v="60289.03"/>
  </r>
  <r>
    <x v="296"/>
    <x v="0"/>
    <x v="1"/>
    <x v="5"/>
    <x v="18"/>
    <n v="56283.76"/>
  </r>
  <r>
    <x v="296"/>
    <x v="0"/>
    <x v="1"/>
    <x v="5"/>
    <x v="22"/>
    <n v="30072.41"/>
  </r>
  <r>
    <x v="296"/>
    <x v="0"/>
    <x v="1"/>
    <x v="6"/>
    <x v="25"/>
    <n v="14226.62"/>
  </r>
  <r>
    <x v="296"/>
    <x v="0"/>
    <x v="1"/>
    <x v="6"/>
    <x v="26"/>
    <n v="608"/>
  </r>
  <r>
    <x v="296"/>
    <x v="0"/>
    <x v="1"/>
    <x v="6"/>
    <x v="27"/>
    <n v="1634.13"/>
  </r>
  <r>
    <x v="296"/>
    <x v="0"/>
    <x v="1"/>
    <x v="6"/>
    <x v="30"/>
    <n v="75899.710000000006"/>
  </r>
  <r>
    <x v="296"/>
    <x v="0"/>
    <x v="1"/>
    <x v="6"/>
    <x v="31"/>
    <n v="55437.9"/>
  </r>
  <r>
    <x v="296"/>
    <x v="0"/>
    <x v="1"/>
    <x v="6"/>
    <x v="33"/>
    <n v="11175.79"/>
  </r>
  <r>
    <x v="296"/>
    <x v="0"/>
    <x v="1"/>
    <x v="6"/>
    <x v="34"/>
    <n v="2495.64"/>
  </r>
  <r>
    <x v="296"/>
    <x v="0"/>
    <x v="1"/>
    <x v="6"/>
    <x v="35"/>
    <n v="5044.7700000000004"/>
  </r>
  <r>
    <x v="296"/>
    <x v="0"/>
    <x v="1"/>
    <x v="6"/>
    <x v="36"/>
    <n v="28767.599999999999"/>
  </r>
  <r>
    <x v="296"/>
    <x v="0"/>
    <x v="1"/>
    <x v="6"/>
    <x v="59"/>
    <n v="595.1"/>
  </r>
  <r>
    <x v="296"/>
    <x v="0"/>
    <x v="1"/>
    <x v="6"/>
    <x v="51"/>
    <n v="46990.29"/>
  </r>
  <r>
    <x v="296"/>
    <x v="0"/>
    <x v="1"/>
    <x v="6"/>
    <x v="67"/>
    <n v="28759.32"/>
  </r>
  <r>
    <x v="296"/>
    <x v="0"/>
    <x v="1"/>
    <x v="6"/>
    <x v="37"/>
    <n v="154748.18"/>
  </r>
  <r>
    <x v="296"/>
    <x v="0"/>
    <x v="1"/>
    <x v="6"/>
    <x v="38"/>
    <n v="45641.32"/>
  </r>
  <r>
    <x v="296"/>
    <x v="0"/>
    <x v="1"/>
    <x v="6"/>
    <x v="40"/>
    <n v="3853.81"/>
  </r>
  <r>
    <x v="296"/>
    <x v="0"/>
    <x v="1"/>
    <x v="6"/>
    <x v="45"/>
    <n v="11795.16"/>
  </r>
  <r>
    <x v="296"/>
    <x v="0"/>
    <x v="1"/>
    <x v="6"/>
    <x v="71"/>
    <n v="25236.75"/>
  </r>
  <r>
    <x v="296"/>
    <x v="0"/>
    <x v="1"/>
    <x v="6"/>
    <x v="46"/>
    <n v="8888.9699999999993"/>
  </r>
  <r>
    <x v="296"/>
    <x v="0"/>
    <x v="1"/>
    <x v="7"/>
    <x v="43"/>
    <n v="26524.66"/>
  </r>
  <r>
    <x v="296"/>
    <x v="0"/>
    <x v="1"/>
    <x v="8"/>
    <x v="63"/>
    <n v="39934.01"/>
  </r>
  <r>
    <x v="296"/>
    <x v="0"/>
    <x v="1"/>
    <x v="8"/>
    <x v="64"/>
    <n v="86252.18"/>
  </r>
  <r>
    <x v="296"/>
    <x v="0"/>
    <x v="1"/>
    <x v="8"/>
    <x v="48"/>
    <n v="9346.24"/>
  </r>
  <r>
    <x v="297"/>
    <x v="0"/>
    <x v="0"/>
    <x v="0"/>
    <x v="0"/>
    <n v="-3093228.24"/>
  </r>
  <r>
    <x v="297"/>
    <x v="0"/>
    <x v="0"/>
    <x v="1"/>
    <x v="0"/>
    <n v="-4334915.07"/>
  </r>
  <r>
    <x v="297"/>
    <x v="0"/>
    <x v="0"/>
    <x v="2"/>
    <x v="1"/>
    <n v="81254053.219999999"/>
  </r>
  <r>
    <x v="297"/>
    <x v="0"/>
    <x v="0"/>
    <x v="2"/>
    <x v="2"/>
    <n v="2471561.2999999998"/>
  </r>
  <r>
    <x v="297"/>
    <x v="0"/>
    <x v="0"/>
    <x v="2"/>
    <x v="3"/>
    <n v="5029175.49"/>
  </r>
  <r>
    <x v="297"/>
    <x v="0"/>
    <x v="0"/>
    <x v="2"/>
    <x v="4"/>
    <n v="2482396.46"/>
  </r>
  <r>
    <x v="297"/>
    <x v="0"/>
    <x v="0"/>
    <x v="2"/>
    <x v="5"/>
    <n v="2360774.2400000002"/>
  </r>
  <r>
    <x v="297"/>
    <x v="0"/>
    <x v="0"/>
    <x v="2"/>
    <x v="54"/>
    <n v="2650"/>
  </r>
  <r>
    <x v="297"/>
    <x v="0"/>
    <x v="0"/>
    <x v="3"/>
    <x v="1"/>
    <n v="30649739.600000001"/>
  </r>
  <r>
    <x v="297"/>
    <x v="0"/>
    <x v="0"/>
    <x v="3"/>
    <x v="2"/>
    <n v="1091169.3899999999"/>
  </r>
  <r>
    <x v="297"/>
    <x v="0"/>
    <x v="0"/>
    <x v="3"/>
    <x v="3"/>
    <n v="2271987.31"/>
  </r>
  <r>
    <x v="297"/>
    <x v="0"/>
    <x v="0"/>
    <x v="3"/>
    <x v="5"/>
    <n v="189469"/>
  </r>
  <r>
    <x v="297"/>
    <x v="0"/>
    <x v="0"/>
    <x v="4"/>
    <x v="7"/>
    <n v="6677808.0999999996"/>
  </r>
  <r>
    <x v="297"/>
    <x v="0"/>
    <x v="0"/>
    <x v="4"/>
    <x v="8"/>
    <n v="2563807.63"/>
  </r>
  <r>
    <x v="297"/>
    <x v="0"/>
    <x v="0"/>
    <x v="4"/>
    <x v="9"/>
    <n v="14230139.220000001"/>
  </r>
  <r>
    <x v="297"/>
    <x v="0"/>
    <x v="0"/>
    <x v="4"/>
    <x v="10"/>
    <n v="4343908.74"/>
  </r>
  <r>
    <x v="297"/>
    <x v="0"/>
    <x v="0"/>
    <x v="4"/>
    <x v="11"/>
    <n v="535332.93000000005"/>
  </r>
  <r>
    <x v="297"/>
    <x v="0"/>
    <x v="0"/>
    <x v="4"/>
    <x v="12"/>
    <n v="158268.79999999999"/>
  </r>
  <r>
    <x v="297"/>
    <x v="0"/>
    <x v="0"/>
    <x v="4"/>
    <x v="13"/>
    <n v="105888.45"/>
  </r>
  <r>
    <x v="297"/>
    <x v="0"/>
    <x v="0"/>
    <x v="4"/>
    <x v="14"/>
    <n v="85253.38"/>
  </r>
  <r>
    <x v="297"/>
    <x v="0"/>
    <x v="0"/>
    <x v="4"/>
    <x v="15"/>
    <n v="11470317.17"/>
  </r>
  <r>
    <x v="297"/>
    <x v="0"/>
    <x v="0"/>
    <x v="4"/>
    <x v="16"/>
    <n v="9816213.5399999991"/>
  </r>
  <r>
    <x v="297"/>
    <x v="0"/>
    <x v="0"/>
    <x v="4"/>
    <x v="17"/>
    <n v="1535687.75"/>
  </r>
  <r>
    <x v="297"/>
    <x v="0"/>
    <x v="0"/>
    <x v="4"/>
    <x v="56"/>
    <n v="685496.29"/>
  </r>
  <r>
    <x v="297"/>
    <x v="0"/>
    <x v="0"/>
    <x v="5"/>
    <x v="18"/>
    <n v="4127337.35"/>
  </r>
  <r>
    <x v="297"/>
    <x v="0"/>
    <x v="0"/>
    <x v="5"/>
    <x v="19"/>
    <n v="215015.34"/>
  </r>
  <r>
    <x v="297"/>
    <x v="0"/>
    <x v="0"/>
    <x v="5"/>
    <x v="20"/>
    <n v="4334060.3499999996"/>
  </r>
  <r>
    <x v="297"/>
    <x v="0"/>
    <x v="0"/>
    <x v="5"/>
    <x v="22"/>
    <n v="3350841.12"/>
  </r>
  <r>
    <x v="297"/>
    <x v="0"/>
    <x v="0"/>
    <x v="6"/>
    <x v="23"/>
    <n v="9065303.5099999998"/>
  </r>
  <r>
    <x v="297"/>
    <x v="0"/>
    <x v="0"/>
    <x v="6"/>
    <x v="24"/>
    <n v="92781.23"/>
  </r>
  <r>
    <x v="297"/>
    <x v="0"/>
    <x v="0"/>
    <x v="6"/>
    <x v="26"/>
    <n v="460853.9"/>
  </r>
  <r>
    <x v="297"/>
    <x v="0"/>
    <x v="0"/>
    <x v="6"/>
    <x v="27"/>
    <n v="127593.83"/>
  </r>
  <r>
    <x v="297"/>
    <x v="0"/>
    <x v="0"/>
    <x v="6"/>
    <x v="28"/>
    <n v="170708.82"/>
  </r>
  <r>
    <x v="297"/>
    <x v="0"/>
    <x v="0"/>
    <x v="6"/>
    <x v="30"/>
    <n v="36003.53"/>
  </r>
  <r>
    <x v="297"/>
    <x v="0"/>
    <x v="0"/>
    <x v="6"/>
    <x v="33"/>
    <n v="801313.27"/>
  </r>
  <r>
    <x v="297"/>
    <x v="0"/>
    <x v="0"/>
    <x v="6"/>
    <x v="34"/>
    <n v="356926.77"/>
  </r>
  <r>
    <x v="297"/>
    <x v="0"/>
    <x v="0"/>
    <x v="6"/>
    <x v="35"/>
    <n v="1407940.48"/>
  </r>
  <r>
    <x v="297"/>
    <x v="0"/>
    <x v="0"/>
    <x v="6"/>
    <x v="59"/>
    <n v="88198.39"/>
  </r>
  <r>
    <x v="297"/>
    <x v="0"/>
    <x v="0"/>
    <x v="6"/>
    <x v="68"/>
    <n v="2411.1799999999998"/>
  </r>
  <r>
    <x v="297"/>
    <x v="0"/>
    <x v="0"/>
    <x v="6"/>
    <x v="67"/>
    <n v="56301.5"/>
  </r>
  <r>
    <x v="297"/>
    <x v="0"/>
    <x v="0"/>
    <x v="6"/>
    <x v="37"/>
    <n v="1744444.63"/>
  </r>
  <r>
    <x v="297"/>
    <x v="0"/>
    <x v="0"/>
    <x v="6"/>
    <x v="38"/>
    <n v="169509.56"/>
  </r>
  <r>
    <x v="297"/>
    <x v="0"/>
    <x v="0"/>
    <x v="6"/>
    <x v="43"/>
    <n v="19889.650000000001"/>
  </r>
  <r>
    <x v="297"/>
    <x v="0"/>
    <x v="0"/>
    <x v="6"/>
    <x v="60"/>
    <n v="554150.16"/>
  </r>
  <r>
    <x v="297"/>
    <x v="0"/>
    <x v="0"/>
    <x v="6"/>
    <x v="45"/>
    <n v="1631122.12"/>
  </r>
  <r>
    <x v="297"/>
    <x v="0"/>
    <x v="0"/>
    <x v="7"/>
    <x v="43"/>
    <n v="206821.62"/>
  </r>
  <r>
    <x v="297"/>
    <x v="0"/>
    <x v="0"/>
    <x v="8"/>
    <x v="72"/>
    <n v="47994.8"/>
  </r>
  <r>
    <x v="297"/>
    <x v="0"/>
    <x v="0"/>
    <x v="8"/>
    <x v="48"/>
    <n v="385713.97"/>
  </r>
  <r>
    <x v="297"/>
    <x v="0"/>
    <x v="1"/>
    <x v="0"/>
    <x v="0"/>
    <n v="7428143.3099999996"/>
  </r>
  <r>
    <x v="297"/>
    <x v="0"/>
    <x v="1"/>
    <x v="2"/>
    <x v="1"/>
    <n v="3336806.09"/>
  </r>
  <r>
    <x v="297"/>
    <x v="0"/>
    <x v="1"/>
    <x v="2"/>
    <x v="2"/>
    <n v="266676.05"/>
  </r>
  <r>
    <x v="297"/>
    <x v="0"/>
    <x v="1"/>
    <x v="2"/>
    <x v="3"/>
    <n v="455752.99"/>
  </r>
  <r>
    <x v="297"/>
    <x v="0"/>
    <x v="1"/>
    <x v="2"/>
    <x v="4"/>
    <n v="2785696.44"/>
  </r>
  <r>
    <x v="297"/>
    <x v="0"/>
    <x v="1"/>
    <x v="2"/>
    <x v="5"/>
    <n v="445418.03"/>
  </r>
  <r>
    <x v="297"/>
    <x v="0"/>
    <x v="1"/>
    <x v="2"/>
    <x v="54"/>
    <n v="10000"/>
  </r>
  <r>
    <x v="297"/>
    <x v="0"/>
    <x v="1"/>
    <x v="3"/>
    <x v="1"/>
    <n v="2177619.33"/>
  </r>
  <r>
    <x v="297"/>
    <x v="0"/>
    <x v="1"/>
    <x v="3"/>
    <x v="2"/>
    <n v="606583.43000000005"/>
  </r>
  <r>
    <x v="297"/>
    <x v="0"/>
    <x v="1"/>
    <x v="3"/>
    <x v="3"/>
    <n v="254233.65"/>
  </r>
  <r>
    <x v="297"/>
    <x v="0"/>
    <x v="1"/>
    <x v="3"/>
    <x v="4"/>
    <n v="250"/>
  </r>
  <r>
    <x v="297"/>
    <x v="0"/>
    <x v="1"/>
    <x v="3"/>
    <x v="5"/>
    <n v="27550.71"/>
  </r>
  <r>
    <x v="297"/>
    <x v="0"/>
    <x v="1"/>
    <x v="4"/>
    <x v="7"/>
    <n v="850875.6"/>
  </r>
  <r>
    <x v="297"/>
    <x v="0"/>
    <x v="1"/>
    <x v="4"/>
    <x v="8"/>
    <n v="230270.44"/>
  </r>
  <r>
    <x v="297"/>
    <x v="0"/>
    <x v="1"/>
    <x v="4"/>
    <x v="9"/>
    <n v="806222.07"/>
  </r>
  <r>
    <x v="297"/>
    <x v="0"/>
    <x v="1"/>
    <x v="4"/>
    <x v="10"/>
    <n v="337103.54"/>
  </r>
  <r>
    <x v="297"/>
    <x v="0"/>
    <x v="1"/>
    <x v="4"/>
    <x v="73"/>
    <n v="8549.16"/>
  </r>
  <r>
    <x v="297"/>
    <x v="0"/>
    <x v="1"/>
    <x v="4"/>
    <x v="74"/>
    <n v="24849.54"/>
  </r>
  <r>
    <x v="297"/>
    <x v="0"/>
    <x v="1"/>
    <x v="4"/>
    <x v="11"/>
    <n v="21251.919999999998"/>
  </r>
  <r>
    <x v="297"/>
    <x v="0"/>
    <x v="1"/>
    <x v="4"/>
    <x v="12"/>
    <n v="13088.61"/>
  </r>
  <r>
    <x v="297"/>
    <x v="0"/>
    <x v="1"/>
    <x v="4"/>
    <x v="13"/>
    <n v="5962.86"/>
  </r>
  <r>
    <x v="297"/>
    <x v="0"/>
    <x v="1"/>
    <x v="4"/>
    <x v="14"/>
    <n v="6603.54"/>
  </r>
  <r>
    <x v="297"/>
    <x v="0"/>
    <x v="1"/>
    <x v="4"/>
    <x v="15"/>
    <n v="698020.63"/>
  </r>
  <r>
    <x v="297"/>
    <x v="0"/>
    <x v="1"/>
    <x v="4"/>
    <x v="16"/>
    <n v="654278.02"/>
  </r>
  <r>
    <x v="297"/>
    <x v="0"/>
    <x v="1"/>
    <x v="4"/>
    <x v="17"/>
    <n v="65293.68"/>
  </r>
  <r>
    <x v="297"/>
    <x v="0"/>
    <x v="1"/>
    <x v="4"/>
    <x v="56"/>
    <n v="49333.440000000002"/>
  </r>
  <r>
    <x v="297"/>
    <x v="0"/>
    <x v="1"/>
    <x v="5"/>
    <x v="18"/>
    <n v="3236363.18"/>
  </r>
  <r>
    <x v="297"/>
    <x v="0"/>
    <x v="1"/>
    <x v="5"/>
    <x v="19"/>
    <n v="1922"/>
  </r>
  <r>
    <x v="297"/>
    <x v="0"/>
    <x v="1"/>
    <x v="5"/>
    <x v="22"/>
    <n v="279278.27"/>
  </r>
  <r>
    <x v="297"/>
    <x v="0"/>
    <x v="1"/>
    <x v="6"/>
    <x v="23"/>
    <n v="1805896.36"/>
  </r>
  <r>
    <x v="297"/>
    <x v="0"/>
    <x v="1"/>
    <x v="6"/>
    <x v="26"/>
    <n v="65407.71"/>
  </r>
  <r>
    <x v="297"/>
    <x v="0"/>
    <x v="1"/>
    <x v="6"/>
    <x v="27"/>
    <n v="128099.63"/>
  </r>
  <r>
    <x v="297"/>
    <x v="0"/>
    <x v="1"/>
    <x v="6"/>
    <x v="30"/>
    <n v="378125.81"/>
  </r>
  <r>
    <x v="297"/>
    <x v="0"/>
    <x v="1"/>
    <x v="6"/>
    <x v="36"/>
    <n v="972.9"/>
  </r>
  <r>
    <x v="297"/>
    <x v="0"/>
    <x v="1"/>
    <x v="6"/>
    <x v="43"/>
    <n v="13465"/>
  </r>
  <r>
    <x v="297"/>
    <x v="0"/>
    <x v="1"/>
    <x v="7"/>
    <x v="43"/>
    <n v="87987.49"/>
  </r>
  <r>
    <x v="297"/>
    <x v="0"/>
    <x v="1"/>
    <x v="8"/>
    <x v="48"/>
    <n v="58908.45"/>
  </r>
  <r>
    <x v="298"/>
    <x v="0"/>
    <x v="0"/>
    <x v="0"/>
    <x v="0"/>
    <n v="17329.400000000001"/>
  </r>
  <r>
    <x v="298"/>
    <x v="0"/>
    <x v="0"/>
    <x v="1"/>
    <x v="0"/>
    <n v="-526598.22"/>
  </r>
  <r>
    <x v="298"/>
    <x v="0"/>
    <x v="0"/>
    <x v="2"/>
    <x v="1"/>
    <n v="14003030.23"/>
  </r>
  <r>
    <x v="298"/>
    <x v="0"/>
    <x v="0"/>
    <x v="2"/>
    <x v="2"/>
    <n v="270818"/>
  </r>
  <r>
    <x v="298"/>
    <x v="0"/>
    <x v="0"/>
    <x v="2"/>
    <x v="3"/>
    <n v="876224.55"/>
  </r>
  <r>
    <x v="298"/>
    <x v="0"/>
    <x v="0"/>
    <x v="2"/>
    <x v="4"/>
    <n v="1645002.57"/>
  </r>
  <r>
    <x v="298"/>
    <x v="0"/>
    <x v="0"/>
    <x v="2"/>
    <x v="5"/>
    <n v="188484.29"/>
  </r>
  <r>
    <x v="298"/>
    <x v="0"/>
    <x v="0"/>
    <x v="2"/>
    <x v="54"/>
    <n v="68726.36"/>
  </r>
  <r>
    <x v="298"/>
    <x v="0"/>
    <x v="0"/>
    <x v="3"/>
    <x v="1"/>
    <n v="5367585.7"/>
  </r>
  <r>
    <x v="298"/>
    <x v="0"/>
    <x v="0"/>
    <x v="3"/>
    <x v="2"/>
    <n v="186773.49"/>
  </r>
  <r>
    <x v="298"/>
    <x v="0"/>
    <x v="0"/>
    <x v="3"/>
    <x v="3"/>
    <n v="127596.25"/>
  </r>
  <r>
    <x v="298"/>
    <x v="0"/>
    <x v="0"/>
    <x v="3"/>
    <x v="5"/>
    <n v="68015.649999999994"/>
  </r>
  <r>
    <x v="298"/>
    <x v="0"/>
    <x v="0"/>
    <x v="4"/>
    <x v="6"/>
    <n v="2382.86"/>
  </r>
  <r>
    <x v="298"/>
    <x v="0"/>
    <x v="0"/>
    <x v="4"/>
    <x v="55"/>
    <n v="1059.74"/>
  </r>
  <r>
    <x v="298"/>
    <x v="0"/>
    <x v="0"/>
    <x v="4"/>
    <x v="7"/>
    <n v="1274664.19"/>
  </r>
  <r>
    <x v="298"/>
    <x v="0"/>
    <x v="0"/>
    <x v="4"/>
    <x v="8"/>
    <n v="427538.88"/>
  </r>
  <r>
    <x v="298"/>
    <x v="0"/>
    <x v="0"/>
    <x v="4"/>
    <x v="9"/>
    <n v="2567629.9500000002"/>
  </r>
  <r>
    <x v="298"/>
    <x v="0"/>
    <x v="0"/>
    <x v="4"/>
    <x v="10"/>
    <n v="717002.64"/>
  </r>
  <r>
    <x v="298"/>
    <x v="0"/>
    <x v="0"/>
    <x v="4"/>
    <x v="11"/>
    <n v="33390.800000000003"/>
  </r>
  <r>
    <x v="298"/>
    <x v="0"/>
    <x v="0"/>
    <x v="4"/>
    <x v="12"/>
    <n v="26986.51"/>
  </r>
  <r>
    <x v="298"/>
    <x v="0"/>
    <x v="0"/>
    <x v="4"/>
    <x v="13"/>
    <n v="78995.600000000006"/>
  </r>
  <r>
    <x v="298"/>
    <x v="0"/>
    <x v="0"/>
    <x v="4"/>
    <x v="14"/>
    <n v="56749.22"/>
  </r>
  <r>
    <x v="298"/>
    <x v="0"/>
    <x v="0"/>
    <x v="4"/>
    <x v="15"/>
    <n v="2278182.02"/>
  </r>
  <r>
    <x v="298"/>
    <x v="0"/>
    <x v="0"/>
    <x v="4"/>
    <x v="16"/>
    <n v="1692766.21"/>
  </r>
  <r>
    <x v="298"/>
    <x v="0"/>
    <x v="0"/>
    <x v="4"/>
    <x v="17"/>
    <n v="171625.75"/>
  </r>
  <r>
    <x v="298"/>
    <x v="0"/>
    <x v="0"/>
    <x v="5"/>
    <x v="18"/>
    <n v="829906.37"/>
  </r>
  <r>
    <x v="298"/>
    <x v="0"/>
    <x v="0"/>
    <x v="5"/>
    <x v="19"/>
    <n v="104327.84"/>
  </r>
  <r>
    <x v="298"/>
    <x v="0"/>
    <x v="0"/>
    <x v="5"/>
    <x v="20"/>
    <n v="519640.69"/>
  </r>
  <r>
    <x v="298"/>
    <x v="0"/>
    <x v="0"/>
    <x v="5"/>
    <x v="21"/>
    <n v="367950.59"/>
  </r>
  <r>
    <x v="298"/>
    <x v="0"/>
    <x v="0"/>
    <x v="5"/>
    <x v="22"/>
    <n v="79104.19"/>
  </r>
  <r>
    <x v="298"/>
    <x v="0"/>
    <x v="0"/>
    <x v="6"/>
    <x v="24"/>
    <n v="13144.76"/>
  </r>
  <r>
    <x v="298"/>
    <x v="0"/>
    <x v="0"/>
    <x v="6"/>
    <x v="25"/>
    <n v="18629.599999999999"/>
  </r>
  <r>
    <x v="298"/>
    <x v="0"/>
    <x v="0"/>
    <x v="6"/>
    <x v="57"/>
    <n v="223866"/>
  </r>
  <r>
    <x v="298"/>
    <x v="0"/>
    <x v="0"/>
    <x v="6"/>
    <x v="26"/>
    <n v="186593.97"/>
  </r>
  <r>
    <x v="298"/>
    <x v="0"/>
    <x v="0"/>
    <x v="6"/>
    <x v="27"/>
    <n v="448298.98"/>
  </r>
  <r>
    <x v="298"/>
    <x v="0"/>
    <x v="0"/>
    <x v="6"/>
    <x v="28"/>
    <n v="27083.45"/>
  </r>
  <r>
    <x v="298"/>
    <x v="0"/>
    <x v="0"/>
    <x v="6"/>
    <x v="29"/>
    <n v="29680.98"/>
  </r>
  <r>
    <x v="298"/>
    <x v="0"/>
    <x v="0"/>
    <x v="6"/>
    <x v="30"/>
    <n v="8080.96"/>
  </r>
  <r>
    <x v="298"/>
    <x v="0"/>
    <x v="0"/>
    <x v="6"/>
    <x v="31"/>
    <n v="140892.72"/>
  </r>
  <r>
    <x v="298"/>
    <x v="0"/>
    <x v="0"/>
    <x v="6"/>
    <x v="32"/>
    <n v="29712.33"/>
  </r>
  <r>
    <x v="298"/>
    <x v="0"/>
    <x v="0"/>
    <x v="6"/>
    <x v="33"/>
    <n v="89100.83"/>
  </r>
  <r>
    <x v="298"/>
    <x v="0"/>
    <x v="0"/>
    <x v="6"/>
    <x v="34"/>
    <n v="63787.94"/>
  </r>
  <r>
    <x v="298"/>
    <x v="0"/>
    <x v="0"/>
    <x v="6"/>
    <x v="35"/>
    <n v="122921.38"/>
  </r>
  <r>
    <x v="298"/>
    <x v="0"/>
    <x v="0"/>
    <x v="6"/>
    <x v="36"/>
    <n v="22339.75"/>
  </r>
  <r>
    <x v="298"/>
    <x v="0"/>
    <x v="0"/>
    <x v="6"/>
    <x v="59"/>
    <n v="41869.129999999997"/>
  </r>
  <r>
    <x v="298"/>
    <x v="0"/>
    <x v="0"/>
    <x v="6"/>
    <x v="68"/>
    <n v="38448.82"/>
  </r>
  <r>
    <x v="298"/>
    <x v="0"/>
    <x v="0"/>
    <x v="6"/>
    <x v="51"/>
    <n v="9982.36"/>
  </r>
  <r>
    <x v="298"/>
    <x v="0"/>
    <x v="0"/>
    <x v="6"/>
    <x v="37"/>
    <n v="244993"/>
  </r>
  <r>
    <x v="298"/>
    <x v="0"/>
    <x v="0"/>
    <x v="6"/>
    <x v="38"/>
    <n v="532586.78"/>
  </r>
  <r>
    <x v="298"/>
    <x v="0"/>
    <x v="0"/>
    <x v="6"/>
    <x v="39"/>
    <n v="5444.39"/>
  </r>
  <r>
    <x v="298"/>
    <x v="0"/>
    <x v="0"/>
    <x v="6"/>
    <x v="40"/>
    <n v="54065.35"/>
  </r>
  <r>
    <x v="298"/>
    <x v="0"/>
    <x v="0"/>
    <x v="6"/>
    <x v="41"/>
    <n v="314183.5"/>
  </r>
  <r>
    <x v="298"/>
    <x v="0"/>
    <x v="0"/>
    <x v="6"/>
    <x v="42"/>
    <n v="138355.60999999999"/>
  </r>
  <r>
    <x v="298"/>
    <x v="0"/>
    <x v="0"/>
    <x v="6"/>
    <x v="43"/>
    <n v="15275.47"/>
  </r>
  <r>
    <x v="298"/>
    <x v="0"/>
    <x v="0"/>
    <x v="6"/>
    <x v="44"/>
    <n v="194541.77"/>
  </r>
  <r>
    <x v="298"/>
    <x v="0"/>
    <x v="0"/>
    <x v="6"/>
    <x v="76"/>
    <n v="20649.689999999999"/>
  </r>
  <r>
    <x v="298"/>
    <x v="0"/>
    <x v="0"/>
    <x v="6"/>
    <x v="60"/>
    <n v="124765.43"/>
  </r>
  <r>
    <x v="298"/>
    <x v="0"/>
    <x v="0"/>
    <x v="6"/>
    <x v="45"/>
    <n v="392512.4"/>
  </r>
  <r>
    <x v="298"/>
    <x v="0"/>
    <x v="0"/>
    <x v="6"/>
    <x v="46"/>
    <n v="45812.65"/>
  </r>
  <r>
    <x v="298"/>
    <x v="0"/>
    <x v="0"/>
    <x v="6"/>
    <x v="82"/>
    <n v="600"/>
  </r>
  <r>
    <x v="298"/>
    <x v="0"/>
    <x v="0"/>
    <x v="7"/>
    <x v="43"/>
    <n v="52053.57"/>
  </r>
  <r>
    <x v="298"/>
    <x v="0"/>
    <x v="0"/>
    <x v="8"/>
    <x v="72"/>
    <n v="13975.53"/>
  </r>
  <r>
    <x v="298"/>
    <x v="0"/>
    <x v="0"/>
    <x v="8"/>
    <x v="61"/>
    <n v="26047.35"/>
  </r>
  <r>
    <x v="298"/>
    <x v="0"/>
    <x v="0"/>
    <x v="8"/>
    <x v="63"/>
    <n v="5281.71"/>
  </r>
  <r>
    <x v="298"/>
    <x v="0"/>
    <x v="0"/>
    <x v="8"/>
    <x v="47"/>
    <n v="12435.9"/>
  </r>
  <r>
    <x v="298"/>
    <x v="0"/>
    <x v="0"/>
    <x v="8"/>
    <x v="64"/>
    <n v="140265.94"/>
  </r>
  <r>
    <x v="298"/>
    <x v="0"/>
    <x v="0"/>
    <x v="8"/>
    <x v="48"/>
    <n v="12369.42"/>
  </r>
  <r>
    <x v="298"/>
    <x v="0"/>
    <x v="1"/>
    <x v="0"/>
    <x v="0"/>
    <n v="509268.82"/>
  </r>
  <r>
    <x v="298"/>
    <x v="0"/>
    <x v="1"/>
    <x v="2"/>
    <x v="1"/>
    <n v="2019140.32"/>
  </r>
  <r>
    <x v="298"/>
    <x v="0"/>
    <x v="1"/>
    <x v="2"/>
    <x v="2"/>
    <n v="2265"/>
  </r>
  <r>
    <x v="298"/>
    <x v="0"/>
    <x v="1"/>
    <x v="2"/>
    <x v="3"/>
    <n v="71164.14"/>
  </r>
  <r>
    <x v="298"/>
    <x v="0"/>
    <x v="1"/>
    <x v="2"/>
    <x v="4"/>
    <n v="344607.8"/>
  </r>
  <r>
    <x v="298"/>
    <x v="0"/>
    <x v="1"/>
    <x v="2"/>
    <x v="5"/>
    <n v="21446.87"/>
  </r>
  <r>
    <x v="298"/>
    <x v="0"/>
    <x v="1"/>
    <x v="3"/>
    <x v="1"/>
    <n v="688832.36"/>
  </r>
  <r>
    <x v="298"/>
    <x v="0"/>
    <x v="1"/>
    <x v="3"/>
    <x v="2"/>
    <n v="366.4"/>
  </r>
  <r>
    <x v="298"/>
    <x v="0"/>
    <x v="1"/>
    <x v="3"/>
    <x v="3"/>
    <n v="8932.57"/>
  </r>
  <r>
    <x v="298"/>
    <x v="0"/>
    <x v="1"/>
    <x v="3"/>
    <x v="4"/>
    <n v="96877.58"/>
  </r>
  <r>
    <x v="298"/>
    <x v="0"/>
    <x v="1"/>
    <x v="3"/>
    <x v="5"/>
    <n v="3716.23"/>
  </r>
  <r>
    <x v="298"/>
    <x v="0"/>
    <x v="1"/>
    <x v="4"/>
    <x v="6"/>
    <n v="160.56"/>
  </r>
  <r>
    <x v="298"/>
    <x v="0"/>
    <x v="1"/>
    <x v="4"/>
    <x v="55"/>
    <n v="119.86"/>
  </r>
  <r>
    <x v="298"/>
    <x v="0"/>
    <x v="1"/>
    <x v="4"/>
    <x v="7"/>
    <n v="185243.91"/>
  </r>
  <r>
    <x v="298"/>
    <x v="0"/>
    <x v="1"/>
    <x v="4"/>
    <x v="8"/>
    <n v="60207.93"/>
  </r>
  <r>
    <x v="298"/>
    <x v="0"/>
    <x v="1"/>
    <x v="4"/>
    <x v="9"/>
    <n v="362706.73"/>
  </r>
  <r>
    <x v="298"/>
    <x v="0"/>
    <x v="1"/>
    <x v="4"/>
    <x v="10"/>
    <n v="87010.34"/>
  </r>
  <r>
    <x v="298"/>
    <x v="0"/>
    <x v="1"/>
    <x v="4"/>
    <x v="11"/>
    <n v="8381.59"/>
  </r>
  <r>
    <x v="298"/>
    <x v="0"/>
    <x v="1"/>
    <x v="4"/>
    <x v="12"/>
    <n v="3768.39"/>
  </r>
  <r>
    <x v="298"/>
    <x v="0"/>
    <x v="1"/>
    <x v="4"/>
    <x v="13"/>
    <n v="9614.9599999999991"/>
  </r>
  <r>
    <x v="298"/>
    <x v="0"/>
    <x v="1"/>
    <x v="4"/>
    <x v="14"/>
    <n v="6921.74"/>
  </r>
  <r>
    <x v="298"/>
    <x v="0"/>
    <x v="1"/>
    <x v="4"/>
    <x v="15"/>
    <n v="277894.87"/>
  </r>
  <r>
    <x v="298"/>
    <x v="0"/>
    <x v="1"/>
    <x v="4"/>
    <x v="16"/>
    <n v="163866.75"/>
  </r>
  <r>
    <x v="298"/>
    <x v="0"/>
    <x v="1"/>
    <x v="4"/>
    <x v="17"/>
    <n v="16083.36"/>
  </r>
  <r>
    <x v="298"/>
    <x v="0"/>
    <x v="1"/>
    <x v="5"/>
    <x v="18"/>
    <n v="42344.91"/>
  </r>
  <r>
    <x v="298"/>
    <x v="0"/>
    <x v="1"/>
    <x v="5"/>
    <x v="22"/>
    <n v="30317.599999999999"/>
  </r>
  <r>
    <x v="298"/>
    <x v="0"/>
    <x v="1"/>
    <x v="6"/>
    <x v="57"/>
    <n v="339113.5"/>
  </r>
  <r>
    <x v="298"/>
    <x v="0"/>
    <x v="1"/>
    <x v="6"/>
    <x v="26"/>
    <n v="66"/>
  </r>
  <r>
    <x v="298"/>
    <x v="0"/>
    <x v="1"/>
    <x v="6"/>
    <x v="27"/>
    <n v="154612.47"/>
  </r>
  <r>
    <x v="298"/>
    <x v="0"/>
    <x v="1"/>
    <x v="6"/>
    <x v="59"/>
    <n v="2266.1"/>
  </r>
  <r>
    <x v="298"/>
    <x v="0"/>
    <x v="1"/>
    <x v="6"/>
    <x v="67"/>
    <n v="1022.68"/>
  </r>
  <r>
    <x v="298"/>
    <x v="0"/>
    <x v="1"/>
    <x v="6"/>
    <x v="38"/>
    <n v="8038.37"/>
  </r>
  <r>
    <x v="298"/>
    <x v="0"/>
    <x v="1"/>
    <x v="6"/>
    <x v="40"/>
    <n v="705.36"/>
  </r>
  <r>
    <x v="298"/>
    <x v="0"/>
    <x v="1"/>
    <x v="6"/>
    <x v="46"/>
    <n v="13125.5"/>
  </r>
  <r>
    <x v="298"/>
    <x v="0"/>
    <x v="1"/>
    <x v="7"/>
    <x v="43"/>
    <n v="5109.1899999999996"/>
  </r>
  <r>
    <x v="298"/>
    <x v="0"/>
    <x v="1"/>
    <x v="8"/>
    <x v="64"/>
    <n v="283716"/>
  </r>
  <r>
    <x v="299"/>
    <x v="0"/>
    <x v="0"/>
    <x v="0"/>
    <x v="0"/>
    <n v="3590.11"/>
  </r>
  <r>
    <x v="299"/>
    <x v="0"/>
    <x v="0"/>
    <x v="1"/>
    <x v="0"/>
    <n v="-60804.57"/>
  </r>
  <r>
    <x v="299"/>
    <x v="0"/>
    <x v="0"/>
    <x v="2"/>
    <x v="1"/>
    <n v="19162469.109999999"/>
  </r>
  <r>
    <x v="299"/>
    <x v="0"/>
    <x v="0"/>
    <x v="2"/>
    <x v="2"/>
    <n v="418176.17"/>
  </r>
  <r>
    <x v="299"/>
    <x v="0"/>
    <x v="0"/>
    <x v="2"/>
    <x v="3"/>
    <n v="63133.78"/>
  </r>
  <r>
    <x v="299"/>
    <x v="0"/>
    <x v="0"/>
    <x v="2"/>
    <x v="4"/>
    <n v="510423.43"/>
  </r>
  <r>
    <x v="299"/>
    <x v="0"/>
    <x v="0"/>
    <x v="2"/>
    <x v="5"/>
    <n v="211122.81"/>
  </r>
  <r>
    <x v="299"/>
    <x v="0"/>
    <x v="0"/>
    <x v="3"/>
    <x v="1"/>
    <n v="5432852.8300000001"/>
  </r>
  <r>
    <x v="299"/>
    <x v="0"/>
    <x v="0"/>
    <x v="3"/>
    <x v="2"/>
    <n v="384261.33"/>
  </r>
  <r>
    <x v="299"/>
    <x v="0"/>
    <x v="0"/>
    <x v="3"/>
    <x v="3"/>
    <n v="23770.73"/>
  </r>
  <r>
    <x v="299"/>
    <x v="0"/>
    <x v="0"/>
    <x v="3"/>
    <x v="4"/>
    <n v="146416.37"/>
  </r>
  <r>
    <x v="299"/>
    <x v="0"/>
    <x v="0"/>
    <x v="3"/>
    <x v="5"/>
    <n v="9104.76"/>
  </r>
  <r>
    <x v="299"/>
    <x v="0"/>
    <x v="0"/>
    <x v="4"/>
    <x v="6"/>
    <n v="160.65"/>
  </r>
  <r>
    <x v="299"/>
    <x v="0"/>
    <x v="0"/>
    <x v="4"/>
    <x v="7"/>
    <n v="1516781.52"/>
  </r>
  <r>
    <x v="299"/>
    <x v="0"/>
    <x v="0"/>
    <x v="4"/>
    <x v="8"/>
    <n v="441567.71"/>
  </r>
  <r>
    <x v="299"/>
    <x v="0"/>
    <x v="0"/>
    <x v="4"/>
    <x v="9"/>
    <n v="3051207.78"/>
  </r>
  <r>
    <x v="299"/>
    <x v="0"/>
    <x v="0"/>
    <x v="4"/>
    <x v="10"/>
    <n v="733608.67"/>
  </r>
  <r>
    <x v="299"/>
    <x v="0"/>
    <x v="0"/>
    <x v="4"/>
    <x v="11"/>
    <n v="43267.77"/>
  </r>
  <r>
    <x v="299"/>
    <x v="0"/>
    <x v="0"/>
    <x v="4"/>
    <x v="12"/>
    <n v="13422.02"/>
  </r>
  <r>
    <x v="299"/>
    <x v="0"/>
    <x v="0"/>
    <x v="4"/>
    <x v="13"/>
    <n v="103946.32"/>
  </r>
  <r>
    <x v="299"/>
    <x v="0"/>
    <x v="0"/>
    <x v="4"/>
    <x v="14"/>
    <n v="63807.9"/>
  </r>
  <r>
    <x v="299"/>
    <x v="0"/>
    <x v="0"/>
    <x v="4"/>
    <x v="15"/>
    <n v="3062054.58"/>
  </r>
  <r>
    <x v="299"/>
    <x v="0"/>
    <x v="0"/>
    <x v="4"/>
    <x v="16"/>
    <n v="2004456.46"/>
  </r>
  <r>
    <x v="299"/>
    <x v="0"/>
    <x v="0"/>
    <x v="5"/>
    <x v="18"/>
    <n v="785639.84"/>
  </r>
  <r>
    <x v="299"/>
    <x v="0"/>
    <x v="0"/>
    <x v="5"/>
    <x v="19"/>
    <n v="92996.45"/>
  </r>
  <r>
    <x v="299"/>
    <x v="0"/>
    <x v="0"/>
    <x v="5"/>
    <x v="20"/>
    <n v="649028.03"/>
  </r>
  <r>
    <x v="299"/>
    <x v="0"/>
    <x v="0"/>
    <x v="5"/>
    <x v="21"/>
    <n v="42801.29"/>
  </r>
  <r>
    <x v="299"/>
    <x v="0"/>
    <x v="0"/>
    <x v="5"/>
    <x v="22"/>
    <n v="308090.94"/>
  </r>
  <r>
    <x v="299"/>
    <x v="0"/>
    <x v="0"/>
    <x v="6"/>
    <x v="23"/>
    <n v="14095.55"/>
  </r>
  <r>
    <x v="299"/>
    <x v="0"/>
    <x v="0"/>
    <x v="6"/>
    <x v="25"/>
    <n v="638355.73"/>
  </r>
  <r>
    <x v="299"/>
    <x v="0"/>
    <x v="0"/>
    <x v="6"/>
    <x v="57"/>
    <n v="80297.75"/>
  </r>
  <r>
    <x v="299"/>
    <x v="0"/>
    <x v="0"/>
    <x v="6"/>
    <x v="26"/>
    <n v="123218.84"/>
  </r>
  <r>
    <x v="299"/>
    <x v="0"/>
    <x v="0"/>
    <x v="6"/>
    <x v="27"/>
    <n v="476760.72"/>
  </r>
  <r>
    <x v="299"/>
    <x v="0"/>
    <x v="0"/>
    <x v="6"/>
    <x v="50"/>
    <n v="20762.5"/>
  </r>
  <r>
    <x v="299"/>
    <x v="0"/>
    <x v="0"/>
    <x v="6"/>
    <x v="33"/>
    <n v="127150.98"/>
  </r>
  <r>
    <x v="299"/>
    <x v="0"/>
    <x v="0"/>
    <x v="6"/>
    <x v="34"/>
    <n v="49718.12"/>
  </r>
  <r>
    <x v="299"/>
    <x v="0"/>
    <x v="0"/>
    <x v="6"/>
    <x v="35"/>
    <n v="139939.07"/>
  </r>
  <r>
    <x v="299"/>
    <x v="0"/>
    <x v="0"/>
    <x v="6"/>
    <x v="36"/>
    <n v="8262.32"/>
  </r>
  <r>
    <x v="299"/>
    <x v="0"/>
    <x v="0"/>
    <x v="6"/>
    <x v="59"/>
    <n v="15511.81"/>
  </r>
  <r>
    <x v="299"/>
    <x v="0"/>
    <x v="0"/>
    <x v="6"/>
    <x v="51"/>
    <n v="57989.15"/>
  </r>
  <r>
    <x v="299"/>
    <x v="0"/>
    <x v="0"/>
    <x v="6"/>
    <x v="37"/>
    <n v="352720.08"/>
  </r>
  <r>
    <x v="299"/>
    <x v="0"/>
    <x v="0"/>
    <x v="6"/>
    <x v="38"/>
    <n v="177153.24"/>
  </r>
  <r>
    <x v="299"/>
    <x v="0"/>
    <x v="0"/>
    <x v="6"/>
    <x v="39"/>
    <n v="3583.44"/>
  </r>
  <r>
    <x v="299"/>
    <x v="0"/>
    <x v="0"/>
    <x v="6"/>
    <x v="40"/>
    <n v="13256.23"/>
  </r>
  <r>
    <x v="299"/>
    <x v="0"/>
    <x v="0"/>
    <x v="6"/>
    <x v="41"/>
    <n v="59766.76"/>
  </r>
  <r>
    <x v="299"/>
    <x v="0"/>
    <x v="0"/>
    <x v="6"/>
    <x v="53"/>
    <n v="6813.85"/>
  </r>
  <r>
    <x v="299"/>
    <x v="0"/>
    <x v="0"/>
    <x v="6"/>
    <x v="43"/>
    <n v="28050"/>
  </r>
  <r>
    <x v="299"/>
    <x v="0"/>
    <x v="0"/>
    <x v="6"/>
    <x v="44"/>
    <n v="101581.46"/>
  </r>
  <r>
    <x v="299"/>
    <x v="0"/>
    <x v="0"/>
    <x v="6"/>
    <x v="60"/>
    <n v="155242.75"/>
  </r>
  <r>
    <x v="299"/>
    <x v="0"/>
    <x v="0"/>
    <x v="6"/>
    <x v="45"/>
    <n v="443353.85"/>
  </r>
  <r>
    <x v="299"/>
    <x v="0"/>
    <x v="0"/>
    <x v="6"/>
    <x v="70"/>
    <n v="123.35"/>
  </r>
  <r>
    <x v="299"/>
    <x v="0"/>
    <x v="0"/>
    <x v="6"/>
    <x v="46"/>
    <n v="28965.84"/>
  </r>
  <r>
    <x v="299"/>
    <x v="0"/>
    <x v="0"/>
    <x v="7"/>
    <x v="43"/>
    <n v="62214.59"/>
  </r>
  <r>
    <x v="299"/>
    <x v="0"/>
    <x v="0"/>
    <x v="8"/>
    <x v="62"/>
    <n v="273903.99"/>
  </r>
  <r>
    <x v="299"/>
    <x v="0"/>
    <x v="0"/>
    <x v="8"/>
    <x v="48"/>
    <n v="114066.59"/>
  </r>
  <r>
    <x v="299"/>
    <x v="0"/>
    <x v="1"/>
    <x v="0"/>
    <x v="0"/>
    <n v="57214.46"/>
  </r>
  <r>
    <x v="299"/>
    <x v="0"/>
    <x v="1"/>
    <x v="2"/>
    <x v="1"/>
    <n v="1115455.3"/>
  </r>
  <r>
    <x v="299"/>
    <x v="0"/>
    <x v="1"/>
    <x v="2"/>
    <x v="2"/>
    <n v="83600.3"/>
  </r>
  <r>
    <x v="299"/>
    <x v="0"/>
    <x v="1"/>
    <x v="2"/>
    <x v="3"/>
    <n v="4928"/>
  </r>
  <r>
    <x v="299"/>
    <x v="0"/>
    <x v="1"/>
    <x v="2"/>
    <x v="4"/>
    <n v="466612.88"/>
  </r>
  <r>
    <x v="299"/>
    <x v="0"/>
    <x v="1"/>
    <x v="2"/>
    <x v="5"/>
    <n v="7.58"/>
  </r>
  <r>
    <x v="299"/>
    <x v="0"/>
    <x v="1"/>
    <x v="3"/>
    <x v="1"/>
    <n v="1470951.99"/>
  </r>
  <r>
    <x v="299"/>
    <x v="0"/>
    <x v="1"/>
    <x v="3"/>
    <x v="2"/>
    <n v="231229.49"/>
  </r>
  <r>
    <x v="299"/>
    <x v="0"/>
    <x v="1"/>
    <x v="3"/>
    <x v="3"/>
    <n v="13007.23"/>
  </r>
  <r>
    <x v="299"/>
    <x v="0"/>
    <x v="1"/>
    <x v="3"/>
    <x v="4"/>
    <n v="61979.22"/>
  </r>
  <r>
    <x v="299"/>
    <x v="0"/>
    <x v="1"/>
    <x v="3"/>
    <x v="5"/>
    <n v="450.36"/>
  </r>
  <r>
    <x v="299"/>
    <x v="0"/>
    <x v="1"/>
    <x v="4"/>
    <x v="7"/>
    <n v="123285.98"/>
  </r>
  <r>
    <x v="299"/>
    <x v="0"/>
    <x v="1"/>
    <x v="4"/>
    <x v="8"/>
    <n v="132197.71"/>
  </r>
  <r>
    <x v="299"/>
    <x v="0"/>
    <x v="1"/>
    <x v="4"/>
    <x v="9"/>
    <n v="236363.68"/>
  </r>
  <r>
    <x v="299"/>
    <x v="0"/>
    <x v="1"/>
    <x v="4"/>
    <x v="10"/>
    <n v="200025.38"/>
  </r>
  <r>
    <x v="299"/>
    <x v="0"/>
    <x v="1"/>
    <x v="4"/>
    <x v="11"/>
    <n v="3048.14"/>
  </r>
  <r>
    <x v="299"/>
    <x v="0"/>
    <x v="1"/>
    <x v="4"/>
    <x v="12"/>
    <n v="3854.11"/>
  </r>
  <r>
    <x v="299"/>
    <x v="0"/>
    <x v="1"/>
    <x v="4"/>
    <x v="13"/>
    <n v="5733.28"/>
  </r>
  <r>
    <x v="299"/>
    <x v="0"/>
    <x v="1"/>
    <x v="4"/>
    <x v="14"/>
    <n v="16929.099999999999"/>
  </r>
  <r>
    <x v="299"/>
    <x v="0"/>
    <x v="1"/>
    <x v="4"/>
    <x v="15"/>
    <n v="143711"/>
  </r>
  <r>
    <x v="299"/>
    <x v="0"/>
    <x v="1"/>
    <x v="4"/>
    <x v="16"/>
    <n v="421345.11"/>
  </r>
  <r>
    <x v="299"/>
    <x v="0"/>
    <x v="1"/>
    <x v="5"/>
    <x v="18"/>
    <n v="140307.79999999999"/>
  </r>
  <r>
    <x v="299"/>
    <x v="0"/>
    <x v="1"/>
    <x v="5"/>
    <x v="19"/>
    <n v="973.9"/>
  </r>
  <r>
    <x v="299"/>
    <x v="0"/>
    <x v="1"/>
    <x v="5"/>
    <x v="21"/>
    <n v="56064.78"/>
  </r>
  <r>
    <x v="299"/>
    <x v="0"/>
    <x v="1"/>
    <x v="5"/>
    <x v="22"/>
    <n v="301197.18"/>
  </r>
  <r>
    <x v="299"/>
    <x v="0"/>
    <x v="1"/>
    <x v="6"/>
    <x v="23"/>
    <n v="68614.62"/>
  </r>
  <r>
    <x v="299"/>
    <x v="0"/>
    <x v="1"/>
    <x v="6"/>
    <x v="25"/>
    <n v="10970"/>
  </r>
  <r>
    <x v="299"/>
    <x v="0"/>
    <x v="1"/>
    <x v="6"/>
    <x v="57"/>
    <n v="53452.5"/>
  </r>
  <r>
    <x v="299"/>
    <x v="0"/>
    <x v="1"/>
    <x v="6"/>
    <x v="26"/>
    <n v="64142.3"/>
  </r>
  <r>
    <x v="299"/>
    <x v="0"/>
    <x v="1"/>
    <x v="6"/>
    <x v="27"/>
    <n v="126032.71"/>
  </r>
  <r>
    <x v="299"/>
    <x v="0"/>
    <x v="1"/>
    <x v="6"/>
    <x v="34"/>
    <n v="2220.3200000000002"/>
  </r>
  <r>
    <x v="299"/>
    <x v="0"/>
    <x v="1"/>
    <x v="6"/>
    <x v="35"/>
    <n v="2599.46"/>
  </r>
  <r>
    <x v="299"/>
    <x v="0"/>
    <x v="1"/>
    <x v="6"/>
    <x v="36"/>
    <n v="21778.18"/>
  </r>
  <r>
    <x v="299"/>
    <x v="0"/>
    <x v="1"/>
    <x v="6"/>
    <x v="58"/>
    <n v="500"/>
  </r>
  <r>
    <x v="299"/>
    <x v="0"/>
    <x v="1"/>
    <x v="6"/>
    <x v="59"/>
    <n v="57285.03"/>
  </r>
  <r>
    <x v="299"/>
    <x v="0"/>
    <x v="1"/>
    <x v="6"/>
    <x v="38"/>
    <n v="166518.54"/>
  </r>
  <r>
    <x v="299"/>
    <x v="0"/>
    <x v="1"/>
    <x v="6"/>
    <x v="39"/>
    <n v="450"/>
  </r>
  <r>
    <x v="299"/>
    <x v="0"/>
    <x v="1"/>
    <x v="6"/>
    <x v="40"/>
    <n v="29910.87"/>
  </r>
  <r>
    <x v="299"/>
    <x v="0"/>
    <x v="1"/>
    <x v="6"/>
    <x v="43"/>
    <n v="34567.56"/>
  </r>
  <r>
    <x v="299"/>
    <x v="0"/>
    <x v="1"/>
    <x v="6"/>
    <x v="44"/>
    <n v="205306.83"/>
  </r>
  <r>
    <x v="299"/>
    <x v="0"/>
    <x v="1"/>
    <x v="6"/>
    <x v="76"/>
    <n v="14129"/>
  </r>
  <r>
    <x v="299"/>
    <x v="0"/>
    <x v="1"/>
    <x v="6"/>
    <x v="46"/>
    <n v="13790.27"/>
  </r>
  <r>
    <x v="299"/>
    <x v="0"/>
    <x v="1"/>
    <x v="7"/>
    <x v="43"/>
    <n v="55504.57"/>
  </r>
  <r>
    <x v="299"/>
    <x v="0"/>
    <x v="1"/>
    <x v="8"/>
    <x v="64"/>
    <n v="5803.85"/>
  </r>
  <r>
    <x v="299"/>
    <x v="0"/>
    <x v="1"/>
    <x v="8"/>
    <x v="48"/>
    <n v="11082.63"/>
  </r>
  <r>
    <x v="300"/>
    <x v="0"/>
    <x v="0"/>
    <x v="0"/>
    <x v="0"/>
    <n v="56662.32"/>
  </r>
  <r>
    <x v="300"/>
    <x v="0"/>
    <x v="0"/>
    <x v="1"/>
    <x v="0"/>
    <n v="-291278.21000000002"/>
  </r>
  <r>
    <x v="300"/>
    <x v="0"/>
    <x v="0"/>
    <x v="2"/>
    <x v="1"/>
    <n v="4195904.3499999996"/>
  </r>
  <r>
    <x v="300"/>
    <x v="0"/>
    <x v="0"/>
    <x v="2"/>
    <x v="2"/>
    <n v="11760"/>
  </r>
  <r>
    <x v="300"/>
    <x v="0"/>
    <x v="0"/>
    <x v="2"/>
    <x v="3"/>
    <n v="162345.14000000001"/>
  </r>
  <r>
    <x v="300"/>
    <x v="0"/>
    <x v="0"/>
    <x v="2"/>
    <x v="4"/>
    <n v="58528.67"/>
  </r>
  <r>
    <x v="300"/>
    <x v="0"/>
    <x v="0"/>
    <x v="2"/>
    <x v="5"/>
    <n v="39593.78"/>
  </r>
  <r>
    <x v="300"/>
    <x v="0"/>
    <x v="0"/>
    <x v="2"/>
    <x v="54"/>
    <n v="52525"/>
  </r>
  <r>
    <x v="300"/>
    <x v="0"/>
    <x v="0"/>
    <x v="3"/>
    <x v="1"/>
    <n v="1653680.13"/>
  </r>
  <r>
    <x v="300"/>
    <x v="0"/>
    <x v="0"/>
    <x v="3"/>
    <x v="2"/>
    <n v="35346.129999999997"/>
  </r>
  <r>
    <x v="300"/>
    <x v="0"/>
    <x v="0"/>
    <x v="3"/>
    <x v="3"/>
    <n v="36597.67"/>
  </r>
  <r>
    <x v="300"/>
    <x v="0"/>
    <x v="0"/>
    <x v="3"/>
    <x v="4"/>
    <n v="8572.84"/>
  </r>
  <r>
    <x v="300"/>
    <x v="0"/>
    <x v="0"/>
    <x v="3"/>
    <x v="5"/>
    <n v="5517.18"/>
  </r>
  <r>
    <x v="300"/>
    <x v="0"/>
    <x v="0"/>
    <x v="4"/>
    <x v="7"/>
    <n v="337908.31"/>
  </r>
  <r>
    <x v="300"/>
    <x v="0"/>
    <x v="0"/>
    <x v="4"/>
    <x v="8"/>
    <n v="130299.41"/>
  </r>
  <r>
    <x v="300"/>
    <x v="0"/>
    <x v="0"/>
    <x v="4"/>
    <x v="9"/>
    <n v="693164.92"/>
  </r>
  <r>
    <x v="300"/>
    <x v="0"/>
    <x v="0"/>
    <x v="4"/>
    <x v="10"/>
    <n v="223323.67"/>
  </r>
  <r>
    <x v="300"/>
    <x v="0"/>
    <x v="0"/>
    <x v="4"/>
    <x v="11"/>
    <n v="25480.83"/>
  </r>
  <r>
    <x v="300"/>
    <x v="0"/>
    <x v="0"/>
    <x v="4"/>
    <x v="12"/>
    <n v="19050.07"/>
  </r>
  <r>
    <x v="300"/>
    <x v="0"/>
    <x v="0"/>
    <x v="4"/>
    <x v="13"/>
    <n v="25078.93"/>
  </r>
  <r>
    <x v="300"/>
    <x v="0"/>
    <x v="0"/>
    <x v="4"/>
    <x v="14"/>
    <n v="22455.06"/>
  </r>
  <r>
    <x v="300"/>
    <x v="0"/>
    <x v="0"/>
    <x v="4"/>
    <x v="15"/>
    <n v="664287.94999999995"/>
  </r>
  <r>
    <x v="300"/>
    <x v="0"/>
    <x v="0"/>
    <x v="4"/>
    <x v="16"/>
    <n v="505793.76"/>
  </r>
  <r>
    <x v="300"/>
    <x v="0"/>
    <x v="0"/>
    <x v="5"/>
    <x v="18"/>
    <n v="277893.21000000002"/>
  </r>
  <r>
    <x v="300"/>
    <x v="0"/>
    <x v="0"/>
    <x v="5"/>
    <x v="19"/>
    <n v="22708.639999999999"/>
  </r>
  <r>
    <x v="300"/>
    <x v="0"/>
    <x v="0"/>
    <x v="5"/>
    <x v="20"/>
    <n v="299579"/>
  </r>
  <r>
    <x v="300"/>
    <x v="0"/>
    <x v="0"/>
    <x v="5"/>
    <x v="21"/>
    <n v="76976.84"/>
  </r>
  <r>
    <x v="300"/>
    <x v="0"/>
    <x v="0"/>
    <x v="5"/>
    <x v="22"/>
    <n v="179645.6"/>
  </r>
  <r>
    <x v="300"/>
    <x v="0"/>
    <x v="0"/>
    <x v="6"/>
    <x v="23"/>
    <n v="7742.91"/>
  </r>
  <r>
    <x v="300"/>
    <x v="0"/>
    <x v="0"/>
    <x v="6"/>
    <x v="24"/>
    <n v="3173.55"/>
  </r>
  <r>
    <x v="300"/>
    <x v="0"/>
    <x v="0"/>
    <x v="6"/>
    <x v="25"/>
    <n v="84472.95"/>
  </r>
  <r>
    <x v="300"/>
    <x v="0"/>
    <x v="0"/>
    <x v="6"/>
    <x v="57"/>
    <n v="7234.6"/>
  </r>
  <r>
    <x v="300"/>
    <x v="0"/>
    <x v="0"/>
    <x v="6"/>
    <x v="26"/>
    <n v="97295.85"/>
  </r>
  <r>
    <x v="300"/>
    <x v="0"/>
    <x v="0"/>
    <x v="6"/>
    <x v="27"/>
    <n v="272001.43"/>
  </r>
  <r>
    <x v="300"/>
    <x v="0"/>
    <x v="0"/>
    <x v="6"/>
    <x v="28"/>
    <n v="3036.88"/>
  </r>
  <r>
    <x v="300"/>
    <x v="0"/>
    <x v="0"/>
    <x v="6"/>
    <x v="29"/>
    <n v="27137.5"/>
  </r>
  <r>
    <x v="300"/>
    <x v="0"/>
    <x v="0"/>
    <x v="6"/>
    <x v="50"/>
    <n v="9378.1200000000008"/>
  </r>
  <r>
    <x v="300"/>
    <x v="0"/>
    <x v="0"/>
    <x v="6"/>
    <x v="30"/>
    <n v="8915.73"/>
  </r>
  <r>
    <x v="300"/>
    <x v="0"/>
    <x v="0"/>
    <x v="6"/>
    <x v="31"/>
    <n v="1250"/>
  </r>
  <r>
    <x v="300"/>
    <x v="0"/>
    <x v="0"/>
    <x v="6"/>
    <x v="33"/>
    <n v="80788.899999999994"/>
  </r>
  <r>
    <x v="300"/>
    <x v="0"/>
    <x v="0"/>
    <x v="6"/>
    <x v="34"/>
    <n v="31753.88"/>
  </r>
  <r>
    <x v="300"/>
    <x v="0"/>
    <x v="0"/>
    <x v="6"/>
    <x v="35"/>
    <n v="8434.11"/>
  </r>
  <r>
    <x v="300"/>
    <x v="0"/>
    <x v="0"/>
    <x v="6"/>
    <x v="36"/>
    <n v="15406.5"/>
  </r>
  <r>
    <x v="300"/>
    <x v="0"/>
    <x v="0"/>
    <x v="6"/>
    <x v="58"/>
    <n v="2367.2399999999998"/>
  </r>
  <r>
    <x v="300"/>
    <x v="0"/>
    <x v="0"/>
    <x v="6"/>
    <x v="59"/>
    <n v="1170.6400000000001"/>
  </r>
  <r>
    <x v="300"/>
    <x v="0"/>
    <x v="0"/>
    <x v="6"/>
    <x v="51"/>
    <n v="4541.18"/>
  </r>
  <r>
    <x v="300"/>
    <x v="0"/>
    <x v="0"/>
    <x v="6"/>
    <x v="37"/>
    <n v="114632.5"/>
  </r>
  <r>
    <x v="300"/>
    <x v="0"/>
    <x v="0"/>
    <x v="6"/>
    <x v="38"/>
    <n v="150908.04"/>
  </r>
  <r>
    <x v="300"/>
    <x v="0"/>
    <x v="0"/>
    <x v="6"/>
    <x v="39"/>
    <n v="1640.93"/>
  </r>
  <r>
    <x v="300"/>
    <x v="0"/>
    <x v="0"/>
    <x v="6"/>
    <x v="40"/>
    <n v="4354.43"/>
  </r>
  <r>
    <x v="300"/>
    <x v="0"/>
    <x v="0"/>
    <x v="6"/>
    <x v="41"/>
    <n v="96101.8"/>
  </r>
  <r>
    <x v="300"/>
    <x v="0"/>
    <x v="0"/>
    <x v="6"/>
    <x v="42"/>
    <n v="56089"/>
  </r>
  <r>
    <x v="300"/>
    <x v="0"/>
    <x v="0"/>
    <x v="6"/>
    <x v="43"/>
    <n v="13991.07"/>
  </r>
  <r>
    <x v="300"/>
    <x v="0"/>
    <x v="0"/>
    <x v="6"/>
    <x v="44"/>
    <n v="145003.29999999999"/>
  </r>
  <r>
    <x v="300"/>
    <x v="0"/>
    <x v="0"/>
    <x v="6"/>
    <x v="60"/>
    <n v="36769.22"/>
  </r>
  <r>
    <x v="300"/>
    <x v="0"/>
    <x v="0"/>
    <x v="6"/>
    <x v="45"/>
    <n v="174118.82"/>
  </r>
  <r>
    <x v="300"/>
    <x v="0"/>
    <x v="0"/>
    <x v="6"/>
    <x v="46"/>
    <n v="13010.08"/>
  </r>
  <r>
    <x v="300"/>
    <x v="0"/>
    <x v="0"/>
    <x v="7"/>
    <x v="43"/>
    <n v="39491.75"/>
  </r>
  <r>
    <x v="300"/>
    <x v="0"/>
    <x v="0"/>
    <x v="8"/>
    <x v="63"/>
    <n v="37749.22"/>
  </r>
  <r>
    <x v="300"/>
    <x v="0"/>
    <x v="0"/>
    <x v="8"/>
    <x v="64"/>
    <n v="33390.800000000003"/>
  </r>
  <r>
    <x v="300"/>
    <x v="0"/>
    <x v="0"/>
    <x v="8"/>
    <x v="48"/>
    <n v="14285.96"/>
  </r>
  <r>
    <x v="300"/>
    <x v="0"/>
    <x v="1"/>
    <x v="0"/>
    <x v="0"/>
    <n v="234615.89"/>
  </r>
  <r>
    <x v="300"/>
    <x v="0"/>
    <x v="1"/>
    <x v="2"/>
    <x v="1"/>
    <n v="366358.44"/>
  </r>
  <r>
    <x v="300"/>
    <x v="0"/>
    <x v="1"/>
    <x v="2"/>
    <x v="2"/>
    <n v="47490.53"/>
  </r>
  <r>
    <x v="300"/>
    <x v="0"/>
    <x v="1"/>
    <x v="2"/>
    <x v="3"/>
    <n v="24451.41"/>
  </r>
  <r>
    <x v="300"/>
    <x v="0"/>
    <x v="1"/>
    <x v="2"/>
    <x v="4"/>
    <n v="53907.63"/>
  </r>
  <r>
    <x v="300"/>
    <x v="0"/>
    <x v="1"/>
    <x v="3"/>
    <x v="1"/>
    <n v="210156.92"/>
  </r>
  <r>
    <x v="300"/>
    <x v="0"/>
    <x v="1"/>
    <x v="3"/>
    <x v="2"/>
    <n v="8005.46"/>
  </r>
  <r>
    <x v="300"/>
    <x v="0"/>
    <x v="1"/>
    <x v="3"/>
    <x v="3"/>
    <n v="21490.02"/>
  </r>
  <r>
    <x v="300"/>
    <x v="0"/>
    <x v="1"/>
    <x v="3"/>
    <x v="4"/>
    <n v="122908"/>
  </r>
  <r>
    <x v="300"/>
    <x v="0"/>
    <x v="1"/>
    <x v="4"/>
    <x v="7"/>
    <n v="37108.06"/>
  </r>
  <r>
    <x v="300"/>
    <x v="0"/>
    <x v="1"/>
    <x v="4"/>
    <x v="8"/>
    <n v="27387.66"/>
  </r>
  <r>
    <x v="300"/>
    <x v="0"/>
    <x v="1"/>
    <x v="4"/>
    <x v="9"/>
    <n v="69123.7"/>
  </r>
  <r>
    <x v="300"/>
    <x v="0"/>
    <x v="1"/>
    <x v="4"/>
    <x v="10"/>
    <n v="23914.06"/>
  </r>
  <r>
    <x v="300"/>
    <x v="0"/>
    <x v="1"/>
    <x v="4"/>
    <x v="11"/>
    <n v="1104.72"/>
  </r>
  <r>
    <x v="300"/>
    <x v="0"/>
    <x v="1"/>
    <x v="4"/>
    <x v="12"/>
    <n v="837.68"/>
  </r>
  <r>
    <x v="300"/>
    <x v="0"/>
    <x v="1"/>
    <x v="4"/>
    <x v="13"/>
    <n v="2919.96"/>
  </r>
  <r>
    <x v="300"/>
    <x v="0"/>
    <x v="1"/>
    <x v="4"/>
    <x v="14"/>
    <n v="3489.66"/>
  </r>
  <r>
    <x v="300"/>
    <x v="0"/>
    <x v="1"/>
    <x v="4"/>
    <x v="15"/>
    <n v="64920.23"/>
  </r>
  <r>
    <x v="300"/>
    <x v="0"/>
    <x v="1"/>
    <x v="4"/>
    <x v="16"/>
    <n v="52332.71"/>
  </r>
  <r>
    <x v="300"/>
    <x v="0"/>
    <x v="1"/>
    <x v="5"/>
    <x v="18"/>
    <n v="51363.87"/>
  </r>
  <r>
    <x v="300"/>
    <x v="0"/>
    <x v="1"/>
    <x v="5"/>
    <x v="20"/>
    <n v="15572.4"/>
  </r>
  <r>
    <x v="300"/>
    <x v="0"/>
    <x v="1"/>
    <x v="5"/>
    <x v="21"/>
    <n v="4301.34"/>
  </r>
  <r>
    <x v="300"/>
    <x v="0"/>
    <x v="1"/>
    <x v="5"/>
    <x v="22"/>
    <n v="58685.32"/>
  </r>
  <r>
    <x v="300"/>
    <x v="0"/>
    <x v="1"/>
    <x v="6"/>
    <x v="23"/>
    <n v="28.43"/>
  </r>
  <r>
    <x v="300"/>
    <x v="0"/>
    <x v="1"/>
    <x v="6"/>
    <x v="26"/>
    <n v="3027.9"/>
  </r>
  <r>
    <x v="300"/>
    <x v="0"/>
    <x v="1"/>
    <x v="6"/>
    <x v="27"/>
    <n v="69938.31"/>
  </r>
  <r>
    <x v="300"/>
    <x v="0"/>
    <x v="1"/>
    <x v="6"/>
    <x v="30"/>
    <n v="7267.15"/>
  </r>
  <r>
    <x v="300"/>
    <x v="0"/>
    <x v="1"/>
    <x v="6"/>
    <x v="35"/>
    <n v="29300.3"/>
  </r>
  <r>
    <x v="300"/>
    <x v="0"/>
    <x v="1"/>
    <x v="6"/>
    <x v="36"/>
    <n v="18915.12"/>
  </r>
  <r>
    <x v="300"/>
    <x v="0"/>
    <x v="1"/>
    <x v="6"/>
    <x v="59"/>
    <n v="250"/>
  </r>
  <r>
    <x v="300"/>
    <x v="0"/>
    <x v="1"/>
    <x v="6"/>
    <x v="38"/>
    <n v="50799.23"/>
  </r>
  <r>
    <x v="300"/>
    <x v="0"/>
    <x v="1"/>
    <x v="6"/>
    <x v="40"/>
    <n v="627.04"/>
  </r>
  <r>
    <x v="300"/>
    <x v="0"/>
    <x v="1"/>
    <x v="6"/>
    <x v="43"/>
    <n v="67"/>
  </r>
  <r>
    <x v="300"/>
    <x v="0"/>
    <x v="1"/>
    <x v="6"/>
    <x v="46"/>
    <n v="2809.8"/>
  </r>
  <r>
    <x v="300"/>
    <x v="0"/>
    <x v="1"/>
    <x v="7"/>
    <x v="43"/>
    <n v="4888.2700000000004"/>
  </r>
  <r>
    <x v="300"/>
    <x v="0"/>
    <x v="1"/>
    <x v="8"/>
    <x v="61"/>
    <n v="18533.98"/>
  </r>
  <r>
    <x v="300"/>
    <x v="0"/>
    <x v="1"/>
    <x v="8"/>
    <x v="47"/>
    <n v="5764.44"/>
  </r>
  <r>
    <x v="300"/>
    <x v="0"/>
    <x v="1"/>
    <x v="8"/>
    <x v="64"/>
    <n v="43291.85"/>
  </r>
  <r>
    <x v="301"/>
    <x v="0"/>
    <x v="0"/>
    <x v="0"/>
    <x v="0"/>
    <n v="128927.23"/>
  </r>
  <r>
    <x v="301"/>
    <x v="0"/>
    <x v="0"/>
    <x v="1"/>
    <x v="0"/>
    <n v="-1480077.69"/>
  </r>
  <r>
    <x v="301"/>
    <x v="0"/>
    <x v="0"/>
    <x v="2"/>
    <x v="1"/>
    <n v="17862930.649999999"/>
  </r>
  <r>
    <x v="301"/>
    <x v="0"/>
    <x v="0"/>
    <x v="2"/>
    <x v="2"/>
    <n v="349963.18"/>
  </r>
  <r>
    <x v="301"/>
    <x v="0"/>
    <x v="0"/>
    <x v="2"/>
    <x v="3"/>
    <n v="609048.35"/>
  </r>
  <r>
    <x v="301"/>
    <x v="0"/>
    <x v="0"/>
    <x v="2"/>
    <x v="4"/>
    <n v="456567.14"/>
  </r>
  <r>
    <x v="301"/>
    <x v="0"/>
    <x v="0"/>
    <x v="2"/>
    <x v="5"/>
    <n v="8055.4"/>
  </r>
  <r>
    <x v="301"/>
    <x v="0"/>
    <x v="0"/>
    <x v="3"/>
    <x v="1"/>
    <n v="7689328.1200000001"/>
  </r>
  <r>
    <x v="301"/>
    <x v="0"/>
    <x v="0"/>
    <x v="3"/>
    <x v="2"/>
    <n v="186079.78"/>
  </r>
  <r>
    <x v="301"/>
    <x v="0"/>
    <x v="0"/>
    <x v="3"/>
    <x v="3"/>
    <n v="576114.59"/>
  </r>
  <r>
    <x v="301"/>
    <x v="0"/>
    <x v="0"/>
    <x v="3"/>
    <x v="4"/>
    <n v="3215.12"/>
  </r>
  <r>
    <x v="301"/>
    <x v="0"/>
    <x v="0"/>
    <x v="3"/>
    <x v="5"/>
    <n v="34506.089999999997"/>
  </r>
  <r>
    <x v="301"/>
    <x v="0"/>
    <x v="0"/>
    <x v="4"/>
    <x v="6"/>
    <n v="3069.04"/>
  </r>
  <r>
    <x v="301"/>
    <x v="0"/>
    <x v="0"/>
    <x v="4"/>
    <x v="55"/>
    <n v="167.2"/>
  </r>
  <r>
    <x v="301"/>
    <x v="0"/>
    <x v="0"/>
    <x v="4"/>
    <x v="7"/>
    <n v="1459172.27"/>
  </r>
  <r>
    <x v="301"/>
    <x v="0"/>
    <x v="0"/>
    <x v="4"/>
    <x v="8"/>
    <n v="632983.17000000004"/>
  </r>
  <r>
    <x v="301"/>
    <x v="0"/>
    <x v="0"/>
    <x v="4"/>
    <x v="9"/>
    <n v="2915615.53"/>
  </r>
  <r>
    <x v="301"/>
    <x v="0"/>
    <x v="0"/>
    <x v="4"/>
    <x v="10"/>
    <n v="1056303.26"/>
  </r>
  <r>
    <x v="301"/>
    <x v="0"/>
    <x v="0"/>
    <x v="4"/>
    <x v="11"/>
    <n v="52789.79"/>
  </r>
  <r>
    <x v="301"/>
    <x v="0"/>
    <x v="0"/>
    <x v="4"/>
    <x v="12"/>
    <n v="23504.02"/>
  </r>
  <r>
    <x v="301"/>
    <x v="0"/>
    <x v="0"/>
    <x v="4"/>
    <x v="13"/>
    <n v="108102.57"/>
  </r>
  <r>
    <x v="301"/>
    <x v="0"/>
    <x v="0"/>
    <x v="4"/>
    <x v="14"/>
    <n v="97296.76"/>
  </r>
  <r>
    <x v="301"/>
    <x v="0"/>
    <x v="0"/>
    <x v="4"/>
    <x v="15"/>
    <n v="2993892.62"/>
  </r>
  <r>
    <x v="301"/>
    <x v="0"/>
    <x v="0"/>
    <x v="4"/>
    <x v="16"/>
    <n v="2444751.11"/>
  </r>
  <r>
    <x v="301"/>
    <x v="0"/>
    <x v="0"/>
    <x v="4"/>
    <x v="17"/>
    <n v="746.1"/>
  </r>
  <r>
    <x v="301"/>
    <x v="0"/>
    <x v="0"/>
    <x v="4"/>
    <x v="56"/>
    <n v="2424.85"/>
  </r>
  <r>
    <x v="301"/>
    <x v="0"/>
    <x v="0"/>
    <x v="5"/>
    <x v="18"/>
    <n v="719023.22"/>
  </r>
  <r>
    <x v="301"/>
    <x v="0"/>
    <x v="0"/>
    <x v="5"/>
    <x v="19"/>
    <n v="76488.759999999995"/>
  </r>
  <r>
    <x v="301"/>
    <x v="0"/>
    <x v="0"/>
    <x v="5"/>
    <x v="20"/>
    <n v="1473747.85"/>
  </r>
  <r>
    <x v="301"/>
    <x v="0"/>
    <x v="0"/>
    <x v="5"/>
    <x v="21"/>
    <n v="510784.42"/>
  </r>
  <r>
    <x v="301"/>
    <x v="0"/>
    <x v="0"/>
    <x v="5"/>
    <x v="22"/>
    <n v="878171.97"/>
  </r>
  <r>
    <x v="301"/>
    <x v="0"/>
    <x v="0"/>
    <x v="6"/>
    <x v="25"/>
    <n v="140424.79999999999"/>
  </r>
  <r>
    <x v="301"/>
    <x v="0"/>
    <x v="0"/>
    <x v="6"/>
    <x v="57"/>
    <n v="679078.81"/>
  </r>
  <r>
    <x v="301"/>
    <x v="0"/>
    <x v="0"/>
    <x v="6"/>
    <x v="26"/>
    <n v="206437.22"/>
  </r>
  <r>
    <x v="301"/>
    <x v="0"/>
    <x v="0"/>
    <x v="6"/>
    <x v="27"/>
    <n v="160901.21"/>
  </r>
  <r>
    <x v="301"/>
    <x v="0"/>
    <x v="0"/>
    <x v="6"/>
    <x v="30"/>
    <n v="33735.68"/>
  </r>
  <r>
    <x v="301"/>
    <x v="0"/>
    <x v="0"/>
    <x v="6"/>
    <x v="31"/>
    <n v="6556.7"/>
  </r>
  <r>
    <x v="301"/>
    <x v="0"/>
    <x v="0"/>
    <x v="6"/>
    <x v="33"/>
    <n v="84248.67"/>
  </r>
  <r>
    <x v="301"/>
    <x v="0"/>
    <x v="0"/>
    <x v="6"/>
    <x v="34"/>
    <n v="62321.38"/>
  </r>
  <r>
    <x v="301"/>
    <x v="0"/>
    <x v="0"/>
    <x v="6"/>
    <x v="35"/>
    <n v="269.88"/>
  </r>
  <r>
    <x v="301"/>
    <x v="0"/>
    <x v="0"/>
    <x v="6"/>
    <x v="36"/>
    <n v="4264.37"/>
  </r>
  <r>
    <x v="301"/>
    <x v="0"/>
    <x v="0"/>
    <x v="6"/>
    <x v="59"/>
    <n v="25000"/>
  </r>
  <r>
    <x v="301"/>
    <x v="0"/>
    <x v="0"/>
    <x v="6"/>
    <x v="67"/>
    <n v="19.38"/>
  </r>
  <r>
    <x v="301"/>
    <x v="0"/>
    <x v="0"/>
    <x v="6"/>
    <x v="37"/>
    <n v="353160.09"/>
  </r>
  <r>
    <x v="301"/>
    <x v="0"/>
    <x v="0"/>
    <x v="6"/>
    <x v="38"/>
    <n v="338101.3"/>
  </r>
  <r>
    <x v="301"/>
    <x v="0"/>
    <x v="0"/>
    <x v="6"/>
    <x v="41"/>
    <n v="568588.51"/>
  </r>
  <r>
    <x v="301"/>
    <x v="0"/>
    <x v="0"/>
    <x v="6"/>
    <x v="42"/>
    <n v="751740.8"/>
  </r>
  <r>
    <x v="301"/>
    <x v="0"/>
    <x v="0"/>
    <x v="6"/>
    <x v="43"/>
    <n v="5245"/>
  </r>
  <r>
    <x v="301"/>
    <x v="0"/>
    <x v="0"/>
    <x v="6"/>
    <x v="60"/>
    <n v="163751.38"/>
  </r>
  <r>
    <x v="301"/>
    <x v="0"/>
    <x v="0"/>
    <x v="6"/>
    <x v="45"/>
    <n v="441263.99"/>
  </r>
  <r>
    <x v="301"/>
    <x v="0"/>
    <x v="0"/>
    <x v="6"/>
    <x v="46"/>
    <n v="7981"/>
  </r>
  <r>
    <x v="301"/>
    <x v="0"/>
    <x v="0"/>
    <x v="7"/>
    <x v="43"/>
    <n v="83143.94"/>
  </r>
  <r>
    <x v="301"/>
    <x v="0"/>
    <x v="0"/>
    <x v="8"/>
    <x v="63"/>
    <n v="68287.72"/>
  </r>
  <r>
    <x v="301"/>
    <x v="0"/>
    <x v="0"/>
    <x v="8"/>
    <x v="47"/>
    <n v="28316.14"/>
  </r>
  <r>
    <x v="301"/>
    <x v="0"/>
    <x v="0"/>
    <x v="8"/>
    <x v="64"/>
    <n v="16505.97"/>
  </r>
  <r>
    <x v="301"/>
    <x v="0"/>
    <x v="0"/>
    <x v="8"/>
    <x v="48"/>
    <n v="64887.199999999997"/>
  </r>
  <r>
    <x v="301"/>
    <x v="0"/>
    <x v="1"/>
    <x v="0"/>
    <x v="0"/>
    <n v="1369074.71"/>
  </r>
  <r>
    <x v="301"/>
    <x v="0"/>
    <x v="1"/>
    <x v="1"/>
    <x v="0"/>
    <n v="-17924.25"/>
  </r>
  <r>
    <x v="301"/>
    <x v="0"/>
    <x v="1"/>
    <x v="2"/>
    <x v="1"/>
    <n v="100913.56"/>
  </r>
  <r>
    <x v="301"/>
    <x v="0"/>
    <x v="1"/>
    <x v="2"/>
    <x v="2"/>
    <n v="29230.55"/>
  </r>
  <r>
    <x v="301"/>
    <x v="0"/>
    <x v="1"/>
    <x v="2"/>
    <x v="3"/>
    <n v="260921.18"/>
  </r>
  <r>
    <x v="301"/>
    <x v="0"/>
    <x v="1"/>
    <x v="2"/>
    <x v="4"/>
    <n v="231042.79"/>
  </r>
  <r>
    <x v="301"/>
    <x v="0"/>
    <x v="1"/>
    <x v="2"/>
    <x v="5"/>
    <n v="292230.88"/>
  </r>
  <r>
    <x v="301"/>
    <x v="0"/>
    <x v="1"/>
    <x v="3"/>
    <x v="1"/>
    <n v="118237.12"/>
  </r>
  <r>
    <x v="301"/>
    <x v="0"/>
    <x v="1"/>
    <x v="3"/>
    <x v="3"/>
    <n v="84909.64"/>
  </r>
  <r>
    <x v="301"/>
    <x v="0"/>
    <x v="1"/>
    <x v="3"/>
    <x v="4"/>
    <n v="266797.09999999998"/>
  </r>
  <r>
    <x v="301"/>
    <x v="0"/>
    <x v="1"/>
    <x v="3"/>
    <x v="5"/>
    <n v="77660.62"/>
  </r>
  <r>
    <x v="301"/>
    <x v="0"/>
    <x v="1"/>
    <x v="4"/>
    <x v="6"/>
    <n v="13.66"/>
  </r>
  <r>
    <x v="301"/>
    <x v="0"/>
    <x v="1"/>
    <x v="4"/>
    <x v="7"/>
    <n v="66895.740000000005"/>
  </r>
  <r>
    <x v="301"/>
    <x v="0"/>
    <x v="1"/>
    <x v="4"/>
    <x v="8"/>
    <n v="37109.550000000003"/>
  </r>
  <r>
    <x v="301"/>
    <x v="0"/>
    <x v="1"/>
    <x v="4"/>
    <x v="9"/>
    <n v="99659.9"/>
  </r>
  <r>
    <x v="301"/>
    <x v="0"/>
    <x v="1"/>
    <x v="4"/>
    <x v="10"/>
    <n v="55405.88"/>
  </r>
  <r>
    <x v="301"/>
    <x v="0"/>
    <x v="1"/>
    <x v="4"/>
    <x v="11"/>
    <n v="47514.17"/>
  </r>
  <r>
    <x v="301"/>
    <x v="0"/>
    <x v="1"/>
    <x v="4"/>
    <x v="12"/>
    <n v="1531.99"/>
  </r>
  <r>
    <x v="301"/>
    <x v="0"/>
    <x v="1"/>
    <x v="4"/>
    <x v="13"/>
    <n v="2689.02"/>
  </r>
  <r>
    <x v="301"/>
    <x v="0"/>
    <x v="1"/>
    <x v="4"/>
    <x v="14"/>
    <n v="4318.2700000000004"/>
  </r>
  <r>
    <x v="301"/>
    <x v="0"/>
    <x v="1"/>
    <x v="4"/>
    <x v="15"/>
    <n v="25201.61"/>
  </r>
  <r>
    <x v="301"/>
    <x v="0"/>
    <x v="1"/>
    <x v="4"/>
    <x v="16"/>
    <n v="63718.23"/>
  </r>
  <r>
    <x v="301"/>
    <x v="0"/>
    <x v="1"/>
    <x v="4"/>
    <x v="17"/>
    <n v="13.55"/>
  </r>
  <r>
    <x v="301"/>
    <x v="0"/>
    <x v="1"/>
    <x v="4"/>
    <x v="56"/>
    <n v="35.21"/>
  </r>
  <r>
    <x v="301"/>
    <x v="0"/>
    <x v="1"/>
    <x v="5"/>
    <x v="18"/>
    <n v="825148.76"/>
  </r>
  <r>
    <x v="301"/>
    <x v="0"/>
    <x v="1"/>
    <x v="5"/>
    <x v="19"/>
    <n v="18209.68"/>
  </r>
  <r>
    <x v="301"/>
    <x v="0"/>
    <x v="1"/>
    <x v="5"/>
    <x v="21"/>
    <n v="151243.9"/>
  </r>
  <r>
    <x v="301"/>
    <x v="0"/>
    <x v="1"/>
    <x v="5"/>
    <x v="22"/>
    <n v="259205.85"/>
  </r>
  <r>
    <x v="301"/>
    <x v="0"/>
    <x v="1"/>
    <x v="6"/>
    <x v="24"/>
    <n v="7106.81"/>
  </r>
  <r>
    <x v="301"/>
    <x v="0"/>
    <x v="1"/>
    <x v="6"/>
    <x v="25"/>
    <n v="58677.05"/>
  </r>
  <r>
    <x v="301"/>
    <x v="0"/>
    <x v="1"/>
    <x v="6"/>
    <x v="26"/>
    <n v="121561.1"/>
  </r>
  <r>
    <x v="301"/>
    <x v="0"/>
    <x v="1"/>
    <x v="6"/>
    <x v="27"/>
    <n v="531534.43999999994"/>
  </r>
  <r>
    <x v="301"/>
    <x v="0"/>
    <x v="1"/>
    <x v="6"/>
    <x v="29"/>
    <n v="20601.849999999999"/>
  </r>
  <r>
    <x v="301"/>
    <x v="0"/>
    <x v="1"/>
    <x v="6"/>
    <x v="50"/>
    <n v="58726.23"/>
  </r>
  <r>
    <x v="301"/>
    <x v="0"/>
    <x v="1"/>
    <x v="6"/>
    <x v="30"/>
    <n v="213083.86"/>
  </r>
  <r>
    <x v="301"/>
    <x v="0"/>
    <x v="1"/>
    <x v="6"/>
    <x v="31"/>
    <n v="259216.08"/>
  </r>
  <r>
    <x v="301"/>
    <x v="0"/>
    <x v="1"/>
    <x v="6"/>
    <x v="32"/>
    <n v="40712.269999999997"/>
  </r>
  <r>
    <x v="301"/>
    <x v="0"/>
    <x v="1"/>
    <x v="6"/>
    <x v="33"/>
    <n v="0"/>
  </r>
  <r>
    <x v="301"/>
    <x v="0"/>
    <x v="1"/>
    <x v="6"/>
    <x v="34"/>
    <n v="1115.32"/>
  </r>
  <r>
    <x v="301"/>
    <x v="0"/>
    <x v="1"/>
    <x v="6"/>
    <x v="35"/>
    <n v="5718.81"/>
  </r>
  <r>
    <x v="301"/>
    <x v="0"/>
    <x v="1"/>
    <x v="6"/>
    <x v="36"/>
    <n v="50816.19"/>
  </r>
  <r>
    <x v="301"/>
    <x v="0"/>
    <x v="1"/>
    <x v="6"/>
    <x v="59"/>
    <n v="6480.65"/>
  </r>
  <r>
    <x v="301"/>
    <x v="0"/>
    <x v="1"/>
    <x v="6"/>
    <x v="37"/>
    <n v="13144.24"/>
  </r>
  <r>
    <x v="301"/>
    <x v="0"/>
    <x v="1"/>
    <x v="6"/>
    <x v="38"/>
    <n v="55714.97"/>
  </r>
  <r>
    <x v="301"/>
    <x v="0"/>
    <x v="1"/>
    <x v="6"/>
    <x v="39"/>
    <n v="43"/>
  </r>
  <r>
    <x v="301"/>
    <x v="0"/>
    <x v="1"/>
    <x v="6"/>
    <x v="41"/>
    <n v="9408.84"/>
  </r>
  <r>
    <x v="301"/>
    <x v="0"/>
    <x v="1"/>
    <x v="6"/>
    <x v="42"/>
    <n v="45990"/>
  </r>
  <r>
    <x v="301"/>
    <x v="0"/>
    <x v="1"/>
    <x v="6"/>
    <x v="43"/>
    <n v="800.88"/>
  </r>
  <r>
    <x v="301"/>
    <x v="0"/>
    <x v="1"/>
    <x v="6"/>
    <x v="46"/>
    <n v="23641.74"/>
  </r>
  <r>
    <x v="301"/>
    <x v="0"/>
    <x v="1"/>
    <x v="7"/>
    <x v="43"/>
    <n v="39937.550000000003"/>
  </r>
  <r>
    <x v="301"/>
    <x v="0"/>
    <x v="1"/>
    <x v="8"/>
    <x v="61"/>
    <n v="152337.17000000001"/>
  </r>
  <r>
    <x v="301"/>
    <x v="0"/>
    <x v="1"/>
    <x v="8"/>
    <x v="62"/>
    <n v="71874.350000000006"/>
  </r>
  <r>
    <x v="301"/>
    <x v="0"/>
    <x v="1"/>
    <x v="8"/>
    <x v="63"/>
    <n v="148443.57999999999"/>
  </r>
  <r>
    <x v="301"/>
    <x v="0"/>
    <x v="1"/>
    <x v="8"/>
    <x v="47"/>
    <n v="7082.56"/>
  </r>
  <r>
    <x v="301"/>
    <x v="0"/>
    <x v="1"/>
    <x v="8"/>
    <x v="64"/>
    <n v="49435.55"/>
  </r>
  <r>
    <x v="301"/>
    <x v="0"/>
    <x v="1"/>
    <x v="8"/>
    <x v="65"/>
    <n v="25056.05"/>
  </r>
  <r>
    <x v="301"/>
    <x v="0"/>
    <x v="1"/>
    <x v="8"/>
    <x v="48"/>
    <n v="433929.58"/>
  </r>
  <r>
    <x v="302"/>
    <x v="0"/>
    <x v="0"/>
    <x v="0"/>
    <x v="0"/>
    <n v="73912.77"/>
  </r>
  <r>
    <x v="302"/>
    <x v="0"/>
    <x v="0"/>
    <x v="1"/>
    <x v="0"/>
    <n v="-73912.77"/>
  </r>
  <r>
    <x v="302"/>
    <x v="0"/>
    <x v="0"/>
    <x v="2"/>
    <x v="1"/>
    <n v="34329361.289999999"/>
  </r>
  <r>
    <x v="302"/>
    <x v="0"/>
    <x v="0"/>
    <x v="2"/>
    <x v="2"/>
    <n v="608533.49"/>
  </r>
  <r>
    <x v="302"/>
    <x v="0"/>
    <x v="0"/>
    <x v="2"/>
    <x v="3"/>
    <n v="2621562.75"/>
  </r>
  <r>
    <x v="302"/>
    <x v="0"/>
    <x v="0"/>
    <x v="2"/>
    <x v="4"/>
    <n v="256962.23"/>
  </r>
  <r>
    <x v="302"/>
    <x v="0"/>
    <x v="0"/>
    <x v="2"/>
    <x v="5"/>
    <n v="397827.96"/>
  </r>
  <r>
    <x v="302"/>
    <x v="0"/>
    <x v="0"/>
    <x v="2"/>
    <x v="54"/>
    <n v="441210"/>
  </r>
  <r>
    <x v="302"/>
    <x v="0"/>
    <x v="0"/>
    <x v="3"/>
    <x v="1"/>
    <n v="16392618.98"/>
  </r>
  <r>
    <x v="302"/>
    <x v="0"/>
    <x v="0"/>
    <x v="3"/>
    <x v="2"/>
    <n v="330875.76"/>
  </r>
  <r>
    <x v="302"/>
    <x v="0"/>
    <x v="0"/>
    <x v="3"/>
    <x v="3"/>
    <n v="637158.91"/>
  </r>
  <r>
    <x v="302"/>
    <x v="0"/>
    <x v="0"/>
    <x v="3"/>
    <x v="5"/>
    <n v="123045.33"/>
  </r>
  <r>
    <x v="302"/>
    <x v="0"/>
    <x v="0"/>
    <x v="4"/>
    <x v="6"/>
    <n v="543.75"/>
  </r>
  <r>
    <x v="302"/>
    <x v="0"/>
    <x v="0"/>
    <x v="4"/>
    <x v="55"/>
    <n v="1433"/>
  </r>
  <r>
    <x v="302"/>
    <x v="0"/>
    <x v="0"/>
    <x v="4"/>
    <x v="7"/>
    <n v="2897479.63"/>
  </r>
  <r>
    <x v="302"/>
    <x v="0"/>
    <x v="0"/>
    <x v="4"/>
    <x v="8"/>
    <n v="1310453.79"/>
  </r>
  <r>
    <x v="302"/>
    <x v="0"/>
    <x v="0"/>
    <x v="4"/>
    <x v="9"/>
    <n v="5831821.2800000003"/>
  </r>
  <r>
    <x v="302"/>
    <x v="0"/>
    <x v="0"/>
    <x v="4"/>
    <x v="10"/>
    <n v="2228632.15"/>
  </r>
  <r>
    <x v="302"/>
    <x v="0"/>
    <x v="0"/>
    <x v="4"/>
    <x v="11"/>
    <n v="63232.22"/>
  </r>
  <r>
    <x v="302"/>
    <x v="0"/>
    <x v="0"/>
    <x v="4"/>
    <x v="12"/>
    <n v="47903.05"/>
  </r>
  <r>
    <x v="302"/>
    <x v="0"/>
    <x v="0"/>
    <x v="4"/>
    <x v="13"/>
    <n v="205306.63"/>
  </r>
  <r>
    <x v="302"/>
    <x v="0"/>
    <x v="0"/>
    <x v="4"/>
    <x v="14"/>
    <n v="194089.72"/>
  </r>
  <r>
    <x v="302"/>
    <x v="0"/>
    <x v="0"/>
    <x v="4"/>
    <x v="15"/>
    <n v="5167552.83"/>
  </r>
  <r>
    <x v="302"/>
    <x v="0"/>
    <x v="0"/>
    <x v="4"/>
    <x v="16"/>
    <n v="4886915.47"/>
  </r>
  <r>
    <x v="302"/>
    <x v="0"/>
    <x v="0"/>
    <x v="4"/>
    <x v="17"/>
    <n v="186878.98"/>
  </r>
  <r>
    <x v="302"/>
    <x v="0"/>
    <x v="0"/>
    <x v="4"/>
    <x v="56"/>
    <n v="40834.9"/>
  </r>
  <r>
    <x v="302"/>
    <x v="0"/>
    <x v="0"/>
    <x v="5"/>
    <x v="18"/>
    <n v="2843105.15"/>
  </r>
  <r>
    <x v="302"/>
    <x v="0"/>
    <x v="0"/>
    <x v="5"/>
    <x v="19"/>
    <n v="203726.62"/>
  </r>
  <r>
    <x v="302"/>
    <x v="0"/>
    <x v="0"/>
    <x v="5"/>
    <x v="20"/>
    <n v="1944968.94"/>
  </r>
  <r>
    <x v="302"/>
    <x v="0"/>
    <x v="0"/>
    <x v="5"/>
    <x v="21"/>
    <n v="164123.22"/>
  </r>
  <r>
    <x v="302"/>
    <x v="0"/>
    <x v="0"/>
    <x v="5"/>
    <x v="22"/>
    <n v="2483111.79"/>
  </r>
  <r>
    <x v="302"/>
    <x v="0"/>
    <x v="0"/>
    <x v="6"/>
    <x v="23"/>
    <n v="10669.38"/>
  </r>
  <r>
    <x v="302"/>
    <x v="0"/>
    <x v="0"/>
    <x v="6"/>
    <x v="25"/>
    <n v="6711.54"/>
  </r>
  <r>
    <x v="302"/>
    <x v="0"/>
    <x v="0"/>
    <x v="6"/>
    <x v="26"/>
    <n v="398277.09"/>
  </r>
  <r>
    <x v="302"/>
    <x v="0"/>
    <x v="0"/>
    <x v="6"/>
    <x v="27"/>
    <n v="1311011.5"/>
  </r>
  <r>
    <x v="302"/>
    <x v="0"/>
    <x v="0"/>
    <x v="6"/>
    <x v="29"/>
    <n v="40709.5"/>
  </r>
  <r>
    <x v="302"/>
    <x v="0"/>
    <x v="0"/>
    <x v="6"/>
    <x v="30"/>
    <n v="519407.94"/>
  </r>
  <r>
    <x v="302"/>
    <x v="0"/>
    <x v="0"/>
    <x v="6"/>
    <x v="31"/>
    <n v="63421.4"/>
  </r>
  <r>
    <x v="302"/>
    <x v="0"/>
    <x v="0"/>
    <x v="6"/>
    <x v="32"/>
    <n v="77506.41"/>
  </r>
  <r>
    <x v="302"/>
    <x v="0"/>
    <x v="0"/>
    <x v="6"/>
    <x v="33"/>
    <n v="390449.14"/>
  </r>
  <r>
    <x v="302"/>
    <x v="0"/>
    <x v="0"/>
    <x v="6"/>
    <x v="34"/>
    <n v="47545.2"/>
  </r>
  <r>
    <x v="302"/>
    <x v="0"/>
    <x v="0"/>
    <x v="6"/>
    <x v="35"/>
    <n v="56846.879999999997"/>
  </r>
  <r>
    <x v="302"/>
    <x v="0"/>
    <x v="0"/>
    <x v="6"/>
    <x v="36"/>
    <n v="61469.82"/>
  </r>
  <r>
    <x v="302"/>
    <x v="0"/>
    <x v="0"/>
    <x v="6"/>
    <x v="58"/>
    <n v="139773.70000000001"/>
  </r>
  <r>
    <x v="302"/>
    <x v="0"/>
    <x v="0"/>
    <x v="6"/>
    <x v="59"/>
    <n v="39844.43"/>
  </r>
  <r>
    <x v="302"/>
    <x v="0"/>
    <x v="0"/>
    <x v="6"/>
    <x v="68"/>
    <n v="160882.25"/>
  </r>
  <r>
    <x v="302"/>
    <x v="0"/>
    <x v="0"/>
    <x v="6"/>
    <x v="51"/>
    <n v="90116.61"/>
  </r>
  <r>
    <x v="302"/>
    <x v="0"/>
    <x v="0"/>
    <x v="6"/>
    <x v="37"/>
    <n v="799757.4"/>
  </r>
  <r>
    <x v="302"/>
    <x v="0"/>
    <x v="0"/>
    <x v="6"/>
    <x v="38"/>
    <n v="970196.08"/>
  </r>
  <r>
    <x v="302"/>
    <x v="0"/>
    <x v="0"/>
    <x v="6"/>
    <x v="39"/>
    <n v="8805.18"/>
  </r>
  <r>
    <x v="302"/>
    <x v="0"/>
    <x v="0"/>
    <x v="6"/>
    <x v="40"/>
    <n v="22246.95"/>
  </r>
  <r>
    <x v="302"/>
    <x v="0"/>
    <x v="0"/>
    <x v="6"/>
    <x v="41"/>
    <n v="680980.47"/>
  </r>
  <r>
    <x v="302"/>
    <x v="0"/>
    <x v="0"/>
    <x v="6"/>
    <x v="42"/>
    <n v="603517.99"/>
  </r>
  <r>
    <x v="302"/>
    <x v="0"/>
    <x v="0"/>
    <x v="6"/>
    <x v="43"/>
    <n v="70057.33"/>
  </r>
  <r>
    <x v="302"/>
    <x v="0"/>
    <x v="0"/>
    <x v="6"/>
    <x v="44"/>
    <n v="516779.49"/>
  </r>
  <r>
    <x v="302"/>
    <x v="0"/>
    <x v="0"/>
    <x v="6"/>
    <x v="60"/>
    <n v="202299.42"/>
  </r>
  <r>
    <x v="302"/>
    <x v="0"/>
    <x v="0"/>
    <x v="6"/>
    <x v="45"/>
    <n v="796664.02"/>
  </r>
  <r>
    <x v="302"/>
    <x v="0"/>
    <x v="0"/>
    <x v="6"/>
    <x v="70"/>
    <n v="126.72"/>
  </r>
  <r>
    <x v="302"/>
    <x v="0"/>
    <x v="0"/>
    <x v="6"/>
    <x v="71"/>
    <n v="25480.19"/>
  </r>
  <r>
    <x v="302"/>
    <x v="0"/>
    <x v="0"/>
    <x v="6"/>
    <x v="46"/>
    <n v="174533.54"/>
  </r>
  <r>
    <x v="302"/>
    <x v="0"/>
    <x v="0"/>
    <x v="7"/>
    <x v="43"/>
    <n v="218445.44"/>
  </r>
  <r>
    <x v="302"/>
    <x v="0"/>
    <x v="0"/>
    <x v="8"/>
    <x v="62"/>
    <n v="32377"/>
  </r>
  <r>
    <x v="302"/>
    <x v="0"/>
    <x v="1"/>
    <x v="2"/>
    <x v="1"/>
    <n v="21808.18"/>
  </r>
  <r>
    <x v="302"/>
    <x v="0"/>
    <x v="1"/>
    <x v="2"/>
    <x v="2"/>
    <n v="5817"/>
  </r>
  <r>
    <x v="302"/>
    <x v="0"/>
    <x v="1"/>
    <x v="2"/>
    <x v="3"/>
    <n v="485829.94"/>
  </r>
  <r>
    <x v="302"/>
    <x v="0"/>
    <x v="1"/>
    <x v="2"/>
    <x v="4"/>
    <n v="251756.99"/>
  </r>
  <r>
    <x v="302"/>
    <x v="0"/>
    <x v="1"/>
    <x v="2"/>
    <x v="5"/>
    <n v="74415.48"/>
  </r>
  <r>
    <x v="302"/>
    <x v="0"/>
    <x v="1"/>
    <x v="3"/>
    <x v="1"/>
    <n v="93894.16"/>
  </r>
  <r>
    <x v="302"/>
    <x v="0"/>
    <x v="1"/>
    <x v="3"/>
    <x v="3"/>
    <n v="100875.54"/>
  </r>
  <r>
    <x v="302"/>
    <x v="0"/>
    <x v="1"/>
    <x v="3"/>
    <x v="4"/>
    <n v="512491.99"/>
  </r>
  <r>
    <x v="302"/>
    <x v="0"/>
    <x v="1"/>
    <x v="3"/>
    <x v="5"/>
    <n v="25"/>
  </r>
  <r>
    <x v="302"/>
    <x v="0"/>
    <x v="1"/>
    <x v="4"/>
    <x v="55"/>
    <n v="18.75"/>
  </r>
  <r>
    <x v="302"/>
    <x v="0"/>
    <x v="1"/>
    <x v="4"/>
    <x v="7"/>
    <n v="63227.34"/>
  </r>
  <r>
    <x v="302"/>
    <x v="0"/>
    <x v="1"/>
    <x v="4"/>
    <x v="8"/>
    <n v="53751.92"/>
  </r>
  <r>
    <x v="302"/>
    <x v="0"/>
    <x v="1"/>
    <x v="4"/>
    <x v="9"/>
    <n v="116573.17"/>
  </r>
  <r>
    <x v="302"/>
    <x v="0"/>
    <x v="1"/>
    <x v="4"/>
    <x v="10"/>
    <n v="77419.16"/>
  </r>
  <r>
    <x v="302"/>
    <x v="0"/>
    <x v="1"/>
    <x v="4"/>
    <x v="11"/>
    <n v="1231.55"/>
  </r>
  <r>
    <x v="302"/>
    <x v="0"/>
    <x v="1"/>
    <x v="4"/>
    <x v="12"/>
    <n v="1004.08"/>
  </r>
  <r>
    <x v="302"/>
    <x v="0"/>
    <x v="1"/>
    <x v="4"/>
    <x v="13"/>
    <n v="1465.57"/>
  </r>
  <r>
    <x v="302"/>
    <x v="0"/>
    <x v="1"/>
    <x v="4"/>
    <x v="14"/>
    <n v="3762.89"/>
  </r>
  <r>
    <x v="302"/>
    <x v="0"/>
    <x v="1"/>
    <x v="4"/>
    <x v="15"/>
    <n v="2112"/>
  </r>
  <r>
    <x v="302"/>
    <x v="0"/>
    <x v="1"/>
    <x v="4"/>
    <x v="16"/>
    <n v="9596.69"/>
  </r>
  <r>
    <x v="302"/>
    <x v="0"/>
    <x v="1"/>
    <x v="4"/>
    <x v="17"/>
    <n v="89.4"/>
  </r>
  <r>
    <x v="302"/>
    <x v="0"/>
    <x v="1"/>
    <x v="4"/>
    <x v="56"/>
    <n v="544.70000000000005"/>
  </r>
  <r>
    <x v="302"/>
    <x v="0"/>
    <x v="1"/>
    <x v="5"/>
    <x v="18"/>
    <n v="21582.85"/>
  </r>
  <r>
    <x v="302"/>
    <x v="0"/>
    <x v="1"/>
    <x v="6"/>
    <x v="26"/>
    <n v="2258.9899999999998"/>
  </r>
  <r>
    <x v="302"/>
    <x v="0"/>
    <x v="1"/>
    <x v="6"/>
    <x v="27"/>
    <n v="24335.360000000001"/>
  </r>
  <r>
    <x v="302"/>
    <x v="0"/>
    <x v="1"/>
    <x v="6"/>
    <x v="30"/>
    <n v="6025.71"/>
  </r>
  <r>
    <x v="302"/>
    <x v="0"/>
    <x v="1"/>
    <x v="6"/>
    <x v="35"/>
    <n v="2782.61"/>
  </r>
  <r>
    <x v="302"/>
    <x v="0"/>
    <x v="1"/>
    <x v="6"/>
    <x v="38"/>
    <n v="4229.68"/>
  </r>
  <r>
    <x v="302"/>
    <x v="0"/>
    <x v="1"/>
    <x v="6"/>
    <x v="43"/>
    <n v="2251.8000000000002"/>
  </r>
  <r>
    <x v="302"/>
    <x v="0"/>
    <x v="1"/>
    <x v="6"/>
    <x v="46"/>
    <n v="5660.5"/>
  </r>
  <r>
    <x v="303"/>
    <x v="0"/>
    <x v="0"/>
    <x v="0"/>
    <x v="0"/>
    <n v="641560.11"/>
  </r>
  <r>
    <x v="303"/>
    <x v="0"/>
    <x v="0"/>
    <x v="1"/>
    <x v="0"/>
    <n v="-707801.51"/>
  </r>
  <r>
    <x v="303"/>
    <x v="0"/>
    <x v="0"/>
    <x v="2"/>
    <x v="1"/>
    <n v="16274179.9"/>
  </r>
  <r>
    <x v="303"/>
    <x v="0"/>
    <x v="0"/>
    <x v="2"/>
    <x v="2"/>
    <n v="458814.07"/>
  </r>
  <r>
    <x v="303"/>
    <x v="0"/>
    <x v="0"/>
    <x v="2"/>
    <x v="3"/>
    <n v="933797.44"/>
  </r>
  <r>
    <x v="303"/>
    <x v="0"/>
    <x v="0"/>
    <x v="2"/>
    <x v="4"/>
    <n v="2039300.58"/>
  </r>
  <r>
    <x v="303"/>
    <x v="0"/>
    <x v="0"/>
    <x v="2"/>
    <x v="5"/>
    <n v="150554.76"/>
  </r>
  <r>
    <x v="303"/>
    <x v="0"/>
    <x v="0"/>
    <x v="3"/>
    <x v="1"/>
    <n v="7658527.5800000001"/>
  </r>
  <r>
    <x v="303"/>
    <x v="0"/>
    <x v="0"/>
    <x v="3"/>
    <x v="2"/>
    <n v="335272.82"/>
  </r>
  <r>
    <x v="303"/>
    <x v="0"/>
    <x v="0"/>
    <x v="3"/>
    <x v="3"/>
    <n v="357683.73"/>
  </r>
  <r>
    <x v="303"/>
    <x v="0"/>
    <x v="0"/>
    <x v="3"/>
    <x v="4"/>
    <n v="5000"/>
  </r>
  <r>
    <x v="303"/>
    <x v="0"/>
    <x v="0"/>
    <x v="3"/>
    <x v="5"/>
    <n v="31023.22"/>
  </r>
  <r>
    <x v="303"/>
    <x v="0"/>
    <x v="0"/>
    <x v="4"/>
    <x v="6"/>
    <n v="1856454.95"/>
  </r>
  <r>
    <x v="303"/>
    <x v="0"/>
    <x v="0"/>
    <x v="4"/>
    <x v="55"/>
    <n v="202357.39"/>
  </r>
  <r>
    <x v="303"/>
    <x v="0"/>
    <x v="0"/>
    <x v="4"/>
    <x v="7"/>
    <n v="1463143.33"/>
  </r>
  <r>
    <x v="303"/>
    <x v="0"/>
    <x v="0"/>
    <x v="4"/>
    <x v="8"/>
    <n v="621851.63"/>
  </r>
  <r>
    <x v="303"/>
    <x v="0"/>
    <x v="0"/>
    <x v="4"/>
    <x v="9"/>
    <n v="2973538.28"/>
  </r>
  <r>
    <x v="303"/>
    <x v="0"/>
    <x v="0"/>
    <x v="4"/>
    <x v="10"/>
    <n v="1060418.75"/>
  </r>
  <r>
    <x v="303"/>
    <x v="0"/>
    <x v="0"/>
    <x v="4"/>
    <x v="73"/>
    <n v="-3068.34"/>
  </r>
  <r>
    <x v="303"/>
    <x v="0"/>
    <x v="0"/>
    <x v="4"/>
    <x v="11"/>
    <n v="112100.68"/>
  </r>
  <r>
    <x v="303"/>
    <x v="0"/>
    <x v="0"/>
    <x v="4"/>
    <x v="12"/>
    <n v="36154.29"/>
  </r>
  <r>
    <x v="303"/>
    <x v="0"/>
    <x v="0"/>
    <x v="4"/>
    <x v="13"/>
    <n v="129230.25"/>
  </r>
  <r>
    <x v="303"/>
    <x v="0"/>
    <x v="0"/>
    <x v="4"/>
    <x v="14"/>
    <n v="123112.8"/>
  </r>
  <r>
    <x v="303"/>
    <x v="0"/>
    <x v="0"/>
    <x v="4"/>
    <x v="15"/>
    <n v="2125576.54"/>
  </r>
  <r>
    <x v="303"/>
    <x v="0"/>
    <x v="0"/>
    <x v="4"/>
    <x v="16"/>
    <n v="1901640.63"/>
  </r>
  <r>
    <x v="303"/>
    <x v="0"/>
    <x v="0"/>
    <x v="5"/>
    <x v="18"/>
    <n v="1769721.95"/>
  </r>
  <r>
    <x v="303"/>
    <x v="0"/>
    <x v="0"/>
    <x v="5"/>
    <x v="19"/>
    <n v="88381.72"/>
  </r>
  <r>
    <x v="303"/>
    <x v="0"/>
    <x v="0"/>
    <x v="5"/>
    <x v="20"/>
    <n v="1056047.53"/>
  </r>
  <r>
    <x v="303"/>
    <x v="0"/>
    <x v="0"/>
    <x v="5"/>
    <x v="21"/>
    <n v="279946.96000000002"/>
  </r>
  <r>
    <x v="303"/>
    <x v="0"/>
    <x v="0"/>
    <x v="5"/>
    <x v="22"/>
    <n v="1654934.69"/>
  </r>
  <r>
    <x v="303"/>
    <x v="0"/>
    <x v="0"/>
    <x v="6"/>
    <x v="23"/>
    <n v="225797.01"/>
  </r>
  <r>
    <x v="303"/>
    <x v="0"/>
    <x v="0"/>
    <x v="6"/>
    <x v="24"/>
    <n v="7495.86"/>
  </r>
  <r>
    <x v="303"/>
    <x v="0"/>
    <x v="0"/>
    <x v="6"/>
    <x v="25"/>
    <n v="3299599.11"/>
  </r>
  <r>
    <x v="303"/>
    <x v="0"/>
    <x v="0"/>
    <x v="6"/>
    <x v="26"/>
    <n v="644242.42000000004"/>
  </r>
  <r>
    <x v="303"/>
    <x v="0"/>
    <x v="0"/>
    <x v="6"/>
    <x v="27"/>
    <n v="1112850.75"/>
  </r>
  <r>
    <x v="303"/>
    <x v="0"/>
    <x v="0"/>
    <x v="6"/>
    <x v="28"/>
    <n v="55355.5"/>
  </r>
  <r>
    <x v="303"/>
    <x v="0"/>
    <x v="0"/>
    <x v="6"/>
    <x v="50"/>
    <n v="950"/>
  </r>
  <r>
    <x v="303"/>
    <x v="0"/>
    <x v="0"/>
    <x v="6"/>
    <x v="30"/>
    <n v="68985.13"/>
  </r>
  <r>
    <x v="303"/>
    <x v="0"/>
    <x v="0"/>
    <x v="6"/>
    <x v="32"/>
    <n v="21830"/>
  </r>
  <r>
    <x v="303"/>
    <x v="0"/>
    <x v="0"/>
    <x v="6"/>
    <x v="33"/>
    <n v="197328"/>
  </r>
  <r>
    <x v="303"/>
    <x v="0"/>
    <x v="0"/>
    <x v="6"/>
    <x v="34"/>
    <n v="44669.32"/>
  </r>
  <r>
    <x v="303"/>
    <x v="0"/>
    <x v="0"/>
    <x v="6"/>
    <x v="35"/>
    <n v="311554.32"/>
  </r>
  <r>
    <x v="303"/>
    <x v="0"/>
    <x v="0"/>
    <x v="6"/>
    <x v="36"/>
    <n v="147907.98000000001"/>
  </r>
  <r>
    <x v="303"/>
    <x v="0"/>
    <x v="0"/>
    <x v="6"/>
    <x v="58"/>
    <n v="75"/>
  </r>
  <r>
    <x v="303"/>
    <x v="0"/>
    <x v="0"/>
    <x v="6"/>
    <x v="59"/>
    <n v="14782.98"/>
  </r>
  <r>
    <x v="303"/>
    <x v="0"/>
    <x v="0"/>
    <x v="6"/>
    <x v="68"/>
    <n v="631.29999999999995"/>
  </r>
  <r>
    <x v="303"/>
    <x v="0"/>
    <x v="0"/>
    <x v="6"/>
    <x v="51"/>
    <n v="464315.95"/>
  </r>
  <r>
    <x v="303"/>
    <x v="0"/>
    <x v="0"/>
    <x v="6"/>
    <x v="66"/>
    <n v="12335.55"/>
  </r>
  <r>
    <x v="303"/>
    <x v="0"/>
    <x v="0"/>
    <x v="6"/>
    <x v="37"/>
    <n v="507960.72"/>
  </r>
  <r>
    <x v="303"/>
    <x v="0"/>
    <x v="0"/>
    <x v="6"/>
    <x v="38"/>
    <n v="1290911.8600000001"/>
  </r>
  <r>
    <x v="303"/>
    <x v="0"/>
    <x v="0"/>
    <x v="6"/>
    <x v="39"/>
    <n v="3043.1"/>
  </r>
  <r>
    <x v="303"/>
    <x v="0"/>
    <x v="0"/>
    <x v="6"/>
    <x v="40"/>
    <n v="9439.35"/>
  </r>
  <r>
    <x v="303"/>
    <x v="0"/>
    <x v="0"/>
    <x v="6"/>
    <x v="41"/>
    <n v="316921.78000000003"/>
  </r>
  <r>
    <x v="303"/>
    <x v="0"/>
    <x v="0"/>
    <x v="6"/>
    <x v="43"/>
    <n v="20050.310000000001"/>
  </r>
  <r>
    <x v="303"/>
    <x v="0"/>
    <x v="0"/>
    <x v="6"/>
    <x v="60"/>
    <n v="172120.64"/>
  </r>
  <r>
    <x v="303"/>
    <x v="0"/>
    <x v="0"/>
    <x v="6"/>
    <x v="45"/>
    <n v="483567.48"/>
  </r>
  <r>
    <x v="303"/>
    <x v="0"/>
    <x v="0"/>
    <x v="6"/>
    <x v="46"/>
    <n v="74216.95"/>
  </r>
  <r>
    <x v="303"/>
    <x v="0"/>
    <x v="0"/>
    <x v="7"/>
    <x v="43"/>
    <n v="222523.94"/>
  </r>
  <r>
    <x v="303"/>
    <x v="0"/>
    <x v="0"/>
    <x v="8"/>
    <x v="61"/>
    <n v="1725"/>
  </r>
  <r>
    <x v="303"/>
    <x v="0"/>
    <x v="0"/>
    <x v="8"/>
    <x v="62"/>
    <n v="33697.5"/>
  </r>
  <r>
    <x v="303"/>
    <x v="0"/>
    <x v="0"/>
    <x v="8"/>
    <x v="47"/>
    <n v="75961.600000000006"/>
  </r>
  <r>
    <x v="303"/>
    <x v="0"/>
    <x v="0"/>
    <x v="8"/>
    <x v="64"/>
    <n v="44265.97"/>
  </r>
  <r>
    <x v="303"/>
    <x v="0"/>
    <x v="0"/>
    <x v="8"/>
    <x v="48"/>
    <n v="67034.289999999994"/>
  </r>
  <r>
    <x v="303"/>
    <x v="0"/>
    <x v="1"/>
    <x v="0"/>
    <x v="0"/>
    <n v="66241.399999999994"/>
  </r>
  <r>
    <x v="303"/>
    <x v="0"/>
    <x v="1"/>
    <x v="2"/>
    <x v="1"/>
    <n v="2359033.0099999998"/>
  </r>
  <r>
    <x v="303"/>
    <x v="0"/>
    <x v="1"/>
    <x v="2"/>
    <x v="2"/>
    <n v="7437.92"/>
  </r>
  <r>
    <x v="303"/>
    <x v="0"/>
    <x v="1"/>
    <x v="2"/>
    <x v="3"/>
    <n v="10403.379999999999"/>
  </r>
  <r>
    <x v="303"/>
    <x v="0"/>
    <x v="1"/>
    <x v="2"/>
    <x v="4"/>
    <n v="627058.71"/>
  </r>
  <r>
    <x v="303"/>
    <x v="0"/>
    <x v="1"/>
    <x v="2"/>
    <x v="5"/>
    <n v="1716.94"/>
  </r>
  <r>
    <x v="303"/>
    <x v="0"/>
    <x v="1"/>
    <x v="3"/>
    <x v="1"/>
    <n v="1480988.8"/>
  </r>
  <r>
    <x v="303"/>
    <x v="0"/>
    <x v="1"/>
    <x v="3"/>
    <x v="2"/>
    <n v="78654.41"/>
  </r>
  <r>
    <x v="303"/>
    <x v="0"/>
    <x v="1"/>
    <x v="3"/>
    <x v="3"/>
    <n v="176996.04"/>
  </r>
  <r>
    <x v="303"/>
    <x v="0"/>
    <x v="1"/>
    <x v="3"/>
    <x v="4"/>
    <n v="60741.18"/>
  </r>
  <r>
    <x v="303"/>
    <x v="0"/>
    <x v="1"/>
    <x v="3"/>
    <x v="5"/>
    <n v="3252.96"/>
  </r>
  <r>
    <x v="303"/>
    <x v="0"/>
    <x v="1"/>
    <x v="4"/>
    <x v="6"/>
    <n v="89557.759999999995"/>
  </r>
  <r>
    <x v="303"/>
    <x v="0"/>
    <x v="1"/>
    <x v="4"/>
    <x v="55"/>
    <n v="171.36"/>
  </r>
  <r>
    <x v="303"/>
    <x v="0"/>
    <x v="1"/>
    <x v="4"/>
    <x v="7"/>
    <n v="215694.34"/>
  </r>
  <r>
    <x v="303"/>
    <x v="0"/>
    <x v="1"/>
    <x v="4"/>
    <x v="8"/>
    <n v="128663.94"/>
  </r>
  <r>
    <x v="303"/>
    <x v="0"/>
    <x v="1"/>
    <x v="4"/>
    <x v="9"/>
    <n v="460919.63"/>
  </r>
  <r>
    <x v="303"/>
    <x v="0"/>
    <x v="1"/>
    <x v="4"/>
    <x v="10"/>
    <n v="205822.17"/>
  </r>
  <r>
    <x v="303"/>
    <x v="0"/>
    <x v="1"/>
    <x v="4"/>
    <x v="11"/>
    <n v="9015.0499999999993"/>
  </r>
  <r>
    <x v="303"/>
    <x v="0"/>
    <x v="1"/>
    <x v="4"/>
    <x v="12"/>
    <n v="6869.11"/>
  </r>
  <r>
    <x v="303"/>
    <x v="0"/>
    <x v="1"/>
    <x v="4"/>
    <x v="13"/>
    <n v="14047.33"/>
  </r>
  <r>
    <x v="303"/>
    <x v="0"/>
    <x v="1"/>
    <x v="4"/>
    <x v="14"/>
    <n v="17459.099999999999"/>
  </r>
  <r>
    <x v="303"/>
    <x v="0"/>
    <x v="1"/>
    <x v="4"/>
    <x v="15"/>
    <n v="429765.51"/>
  </r>
  <r>
    <x v="303"/>
    <x v="0"/>
    <x v="1"/>
    <x v="4"/>
    <x v="16"/>
    <n v="334776.15000000002"/>
  </r>
  <r>
    <x v="303"/>
    <x v="0"/>
    <x v="1"/>
    <x v="5"/>
    <x v="18"/>
    <n v="91781.22"/>
  </r>
  <r>
    <x v="303"/>
    <x v="0"/>
    <x v="1"/>
    <x v="5"/>
    <x v="22"/>
    <n v="872.91"/>
  </r>
  <r>
    <x v="303"/>
    <x v="0"/>
    <x v="1"/>
    <x v="6"/>
    <x v="26"/>
    <n v="4084"/>
  </r>
  <r>
    <x v="303"/>
    <x v="0"/>
    <x v="1"/>
    <x v="6"/>
    <x v="27"/>
    <n v="198601.14"/>
  </r>
  <r>
    <x v="303"/>
    <x v="0"/>
    <x v="1"/>
    <x v="6"/>
    <x v="30"/>
    <n v="38659.199999999997"/>
  </r>
  <r>
    <x v="303"/>
    <x v="0"/>
    <x v="1"/>
    <x v="6"/>
    <x v="35"/>
    <n v="13674.01"/>
  </r>
  <r>
    <x v="303"/>
    <x v="0"/>
    <x v="1"/>
    <x v="6"/>
    <x v="36"/>
    <n v="3228.55"/>
  </r>
  <r>
    <x v="303"/>
    <x v="0"/>
    <x v="1"/>
    <x v="6"/>
    <x v="59"/>
    <n v="14058.44"/>
  </r>
  <r>
    <x v="303"/>
    <x v="0"/>
    <x v="1"/>
    <x v="6"/>
    <x v="67"/>
    <n v="9265.9699999999993"/>
  </r>
  <r>
    <x v="303"/>
    <x v="0"/>
    <x v="1"/>
    <x v="6"/>
    <x v="38"/>
    <n v="13864.48"/>
  </r>
  <r>
    <x v="303"/>
    <x v="0"/>
    <x v="1"/>
    <x v="6"/>
    <x v="43"/>
    <n v="96"/>
  </r>
  <r>
    <x v="303"/>
    <x v="0"/>
    <x v="1"/>
    <x v="6"/>
    <x v="46"/>
    <n v="14944.55"/>
  </r>
  <r>
    <x v="303"/>
    <x v="0"/>
    <x v="1"/>
    <x v="7"/>
    <x v="43"/>
    <n v="57346.36"/>
  </r>
  <r>
    <x v="304"/>
    <x v="0"/>
    <x v="0"/>
    <x v="0"/>
    <x v="0"/>
    <n v="13246.38"/>
  </r>
  <r>
    <x v="304"/>
    <x v="0"/>
    <x v="0"/>
    <x v="1"/>
    <x v="0"/>
    <n v="-39135.26"/>
  </r>
  <r>
    <x v="304"/>
    <x v="0"/>
    <x v="0"/>
    <x v="2"/>
    <x v="1"/>
    <n v="5351874.1900000004"/>
  </r>
  <r>
    <x v="304"/>
    <x v="0"/>
    <x v="0"/>
    <x v="2"/>
    <x v="2"/>
    <n v="120487.75"/>
  </r>
  <r>
    <x v="304"/>
    <x v="0"/>
    <x v="0"/>
    <x v="2"/>
    <x v="3"/>
    <n v="111786.18"/>
  </r>
  <r>
    <x v="304"/>
    <x v="0"/>
    <x v="0"/>
    <x v="2"/>
    <x v="4"/>
    <n v="68443.5"/>
  </r>
  <r>
    <x v="304"/>
    <x v="0"/>
    <x v="0"/>
    <x v="2"/>
    <x v="54"/>
    <n v="137666"/>
  </r>
  <r>
    <x v="304"/>
    <x v="0"/>
    <x v="0"/>
    <x v="3"/>
    <x v="1"/>
    <n v="1923744.81"/>
  </r>
  <r>
    <x v="304"/>
    <x v="0"/>
    <x v="0"/>
    <x v="3"/>
    <x v="2"/>
    <n v="55292.12"/>
  </r>
  <r>
    <x v="304"/>
    <x v="0"/>
    <x v="0"/>
    <x v="3"/>
    <x v="3"/>
    <n v="48213.32"/>
  </r>
  <r>
    <x v="304"/>
    <x v="0"/>
    <x v="0"/>
    <x v="3"/>
    <x v="5"/>
    <n v="10650.55"/>
  </r>
  <r>
    <x v="304"/>
    <x v="0"/>
    <x v="0"/>
    <x v="4"/>
    <x v="7"/>
    <n v="477343.48"/>
  </r>
  <r>
    <x v="304"/>
    <x v="0"/>
    <x v="0"/>
    <x v="4"/>
    <x v="8"/>
    <n v="184010.17"/>
  </r>
  <r>
    <x v="304"/>
    <x v="0"/>
    <x v="0"/>
    <x v="4"/>
    <x v="9"/>
    <n v="913105.01"/>
  </r>
  <r>
    <x v="304"/>
    <x v="0"/>
    <x v="0"/>
    <x v="4"/>
    <x v="10"/>
    <n v="312170.53999999998"/>
  </r>
  <r>
    <x v="304"/>
    <x v="0"/>
    <x v="0"/>
    <x v="4"/>
    <x v="11"/>
    <n v="27004.13"/>
  </r>
  <r>
    <x v="304"/>
    <x v="0"/>
    <x v="0"/>
    <x v="4"/>
    <x v="12"/>
    <n v="2732.41"/>
  </r>
  <r>
    <x v="304"/>
    <x v="0"/>
    <x v="0"/>
    <x v="4"/>
    <x v="13"/>
    <n v="29892.9"/>
  </r>
  <r>
    <x v="304"/>
    <x v="0"/>
    <x v="0"/>
    <x v="4"/>
    <x v="14"/>
    <n v="26191.17"/>
  </r>
  <r>
    <x v="304"/>
    <x v="0"/>
    <x v="0"/>
    <x v="4"/>
    <x v="15"/>
    <n v="970868.91"/>
  </r>
  <r>
    <x v="304"/>
    <x v="0"/>
    <x v="0"/>
    <x v="4"/>
    <x v="16"/>
    <n v="768738.11"/>
  </r>
  <r>
    <x v="304"/>
    <x v="0"/>
    <x v="0"/>
    <x v="4"/>
    <x v="17"/>
    <n v="39137.160000000003"/>
  </r>
  <r>
    <x v="304"/>
    <x v="0"/>
    <x v="0"/>
    <x v="4"/>
    <x v="56"/>
    <n v="17030.63"/>
  </r>
  <r>
    <x v="304"/>
    <x v="0"/>
    <x v="0"/>
    <x v="5"/>
    <x v="18"/>
    <n v="402608.32"/>
  </r>
  <r>
    <x v="304"/>
    <x v="0"/>
    <x v="0"/>
    <x v="5"/>
    <x v="19"/>
    <n v="44041.71"/>
  </r>
  <r>
    <x v="304"/>
    <x v="0"/>
    <x v="0"/>
    <x v="5"/>
    <x v="20"/>
    <n v="385784.5"/>
  </r>
  <r>
    <x v="304"/>
    <x v="0"/>
    <x v="0"/>
    <x v="5"/>
    <x v="21"/>
    <n v="40814.07"/>
  </r>
  <r>
    <x v="304"/>
    <x v="0"/>
    <x v="0"/>
    <x v="5"/>
    <x v="22"/>
    <n v="394762.68"/>
  </r>
  <r>
    <x v="304"/>
    <x v="0"/>
    <x v="0"/>
    <x v="6"/>
    <x v="23"/>
    <n v="529.76"/>
  </r>
  <r>
    <x v="304"/>
    <x v="0"/>
    <x v="0"/>
    <x v="6"/>
    <x v="24"/>
    <n v="4106.72"/>
  </r>
  <r>
    <x v="304"/>
    <x v="0"/>
    <x v="0"/>
    <x v="6"/>
    <x v="25"/>
    <n v="8725"/>
  </r>
  <r>
    <x v="304"/>
    <x v="0"/>
    <x v="0"/>
    <x v="6"/>
    <x v="26"/>
    <n v="57605.4"/>
  </r>
  <r>
    <x v="304"/>
    <x v="0"/>
    <x v="0"/>
    <x v="6"/>
    <x v="27"/>
    <n v="56510.78"/>
  </r>
  <r>
    <x v="304"/>
    <x v="0"/>
    <x v="0"/>
    <x v="6"/>
    <x v="28"/>
    <n v="3779.33"/>
  </r>
  <r>
    <x v="304"/>
    <x v="0"/>
    <x v="0"/>
    <x v="6"/>
    <x v="29"/>
    <n v="25171.7"/>
  </r>
  <r>
    <x v="304"/>
    <x v="0"/>
    <x v="0"/>
    <x v="6"/>
    <x v="30"/>
    <n v="54290.81"/>
  </r>
  <r>
    <x v="304"/>
    <x v="0"/>
    <x v="0"/>
    <x v="6"/>
    <x v="31"/>
    <n v="4119.17"/>
  </r>
  <r>
    <x v="304"/>
    <x v="0"/>
    <x v="0"/>
    <x v="6"/>
    <x v="32"/>
    <n v="800"/>
  </r>
  <r>
    <x v="304"/>
    <x v="0"/>
    <x v="0"/>
    <x v="6"/>
    <x v="33"/>
    <n v="54193.96"/>
  </r>
  <r>
    <x v="304"/>
    <x v="0"/>
    <x v="0"/>
    <x v="6"/>
    <x v="34"/>
    <n v="22178.15"/>
  </r>
  <r>
    <x v="304"/>
    <x v="0"/>
    <x v="0"/>
    <x v="6"/>
    <x v="35"/>
    <n v="82529.2"/>
  </r>
  <r>
    <x v="304"/>
    <x v="0"/>
    <x v="0"/>
    <x v="6"/>
    <x v="36"/>
    <n v="231.68"/>
  </r>
  <r>
    <x v="304"/>
    <x v="0"/>
    <x v="0"/>
    <x v="6"/>
    <x v="59"/>
    <n v="67037.48"/>
  </r>
  <r>
    <x v="304"/>
    <x v="0"/>
    <x v="0"/>
    <x v="6"/>
    <x v="67"/>
    <n v="8297.43"/>
  </r>
  <r>
    <x v="304"/>
    <x v="0"/>
    <x v="0"/>
    <x v="6"/>
    <x v="37"/>
    <n v="132335.09"/>
  </r>
  <r>
    <x v="304"/>
    <x v="0"/>
    <x v="0"/>
    <x v="6"/>
    <x v="38"/>
    <n v="60920.72"/>
  </r>
  <r>
    <x v="304"/>
    <x v="0"/>
    <x v="0"/>
    <x v="6"/>
    <x v="39"/>
    <n v="2567.7800000000002"/>
  </r>
  <r>
    <x v="304"/>
    <x v="0"/>
    <x v="0"/>
    <x v="6"/>
    <x v="40"/>
    <n v="5608.14"/>
  </r>
  <r>
    <x v="304"/>
    <x v="0"/>
    <x v="0"/>
    <x v="6"/>
    <x v="41"/>
    <n v="70248.95"/>
  </r>
  <r>
    <x v="304"/>
    <x v="0"/>
    <x v="0"/>
    <x v="6"/>
    <x v="43"/>
    <n v="39531.54"/>
  </r>
  <r>
    <x v="304"/>
    <x v="0"/>
    <x v="0"/>
    <x v="6"/>
    <x v="44"/>
    <n v="273925.23"/>
  </r>
  <r>
    <x v="304"/>
    <x v="0"/>
    <x v="0"/>
    <x v="6"/>
    <x v="45"/>
    <n v="159056.49"/>
  </r>
  <r>
    <x v="304"/>
    <x v="0"/>
    <x v="0"/>
    <x v="6"/>
    <x v="70"/>
    <n v="38736.33"/>
  </r>
  <r>
    <x v="304"/>
    <x v="0"/>
    <x v="0"/>
    <x v="6"/>
    <x v="71"/>
    <n v="1370.05"/>
  </r>
  <r>
    <x v="304"/>
    <x v="0"/>
    <x v="0"/>
    <x v="6"/>
    <x v="46"/>
    <n v="16945.75"/>
  </r>
  <r>
    <x v="304"/>
    <x v="0"/>
    <x v="0"/>
    <x v="7"/>
    <x v="43"/>
    <n v="33339.79"/>
  </r>
  <r>
    <x v="304"/>
    <x v="0"/>
    <x v="1"/>
    <x v="0"/>
    <x v="0"/>
    <n v="25888.880000000001"/>
  </r>
  <r>
    <x v="304"/>
    <x v="0"/>
    <x v="1"/>
    <x v="2"/>
    <x v="1"/>
    <n v="599049.12"/>
  </r>
  <r>
    <x v="304"/>
    <x v="0"/>
    <x v="1"/>
    <x v="2"/>
    <x v="2"/>
    <n v="6017.85"/>
  </r>
  <r>
    <x v="304"/>
    <x v="0"/>
    <x v="1"/>
    <x v="2"/>
    <x v="3"/>
    <n v="137101.54"/>
  </r>
  <r>
    <x v="304"/>
    <x v="0"/>
    <x v="1"/>
    <x v="2"/>
    <x v="4"/>
    <n v="170579.04"/>
  </r>
  <r>
    <x v="304"/>
    <x v="0"/>
    <x v="1"/>
    <x v="2"/>
    <x v="5"/>
    <n v="81873.100000000006"/>
  </r>
  <r>
    <x v="304"/>
    <x v="0"/>
    <x v="1"/>
    <x v="3"/>
    <x v="1"/>
    <n v="518186.17"/>
  </r>
  <r>
    <x v="304"/>
    <x v="0"/>
    <x v="1"/>
    <x v="3"/>
    <x v="2"/>
    <n v="14674.49"/>
  </r>
  <r>
    <x v="304"/>
    <x v="0"/>
    <x v="1"/>
    <x v="3"/>
    <x v="3"/>
    <n v="20908.72"/>
  </r>
  <r>
    <x v="304"/>
    <x v="0"/>
    <x v="1"/>
    <x v="3"/>
    <x v="4"/>
    <n v="74192.45"/>
  </r>
  <r>
    <x v="304"/>
    <x v="0"/>
    <x v="1"/>
    <x v="3"/>
    <x v="5"/>
    <n v="13121.81"/>
  </r>
  <r>
    <x v="304"/>
    <x v="0"/>
    <x v="1"/>
    <x v="4"/>
    <x v="7"/>
    <n v="28125.78"/>
  </r>
  <r>
    <x v="304"/>
    <x v="0"/>
    <x v="1"/>
    <x v="4"/>
    <x v="8"/>
    <n v="17417.5"/>
  </r>
  <r>
    <x v="304"/>
    <x v="0"/>
    <x v="1"/>
    <x v="4"/>
    <x v="9"/>
    <n v="88809.600000000006"/>
  </r>
  <r>
    <x v="304"/>
    <x v="0"/>
    <x v="1"/>
    <x v="4"/>
    <x v="10"/>
    <n v="18144.12"/>
  </r>
  <r>
    <x v="304"/>
    <x v="0"/>
    <x v="1"/>
    <x v="4"/>
    <x v="11"/>
    <n v="250.19"/>
  </r>
  <r>
    <x v="304"/>
    <x v="0"/>
    <x v="1"/>
    <x v="4"/>
    <x v="12"/>
    <n v="274.93"/>
  </r>
  <r>
    <x v="304"/>
    <x v="0"/>
    <x v="1"/>
    <x v="4"/>
    <x v="13"/>
    <n v="1492.61"/>
  </r>
  <r>
    <x v="304"/>
    <x v="0"/>
    <x v="1"/>
    <x v="4"/>
    <x v="14"/>
    <n v="1623.03"/>
  </r>
  <r>
    <x v="304"/>
    <x v="0"/>
    <x v="1"/>
    <x v="4"/>
    <x v="15"/>
    <n v="9171.26"/>
  </r>
  <r>
    <x v="304"/>
    <x v="0"/>
    <x v="1"/>
    <x v="4"/>
    <x v="16"/>
    <n v="26503.5"/>
  </r>
  <r>
    <x v="304"/>
    <x v="0"/>
    <x v="1"/>
    <x v="4"/>
    <x v="17"/>
    <n v="723.66"/>
  </r>
  <r>
    <x v="304"/>
    <x v="0"/>
    <x v="1"/>
    <x v="4"/>
    <x v="56"/>
    <n v="1332.77"/>
  </r>
  <r>
    <x v="304"/>
    <x v="0"/>
    <x v="1"/>
    <x v="5"/>
    <x v="18"/>
    <n v="16429.21"/>
  </r>
  <r>
    <x v="304"/>
    <x v="0"/>
    <x v="1"/>
    <x v="5"/>
    <x v="22"/>
    <n v="2762.04"/>
  </r>
  <r>
    <x v="304"/>
    <x v="0"/>
    <x v="1"/>
    <x v="6"/>
    <x v="26"/>
    <n v="2182.4"/>
  </r>
  <r>
    <x v="304"/>
    <x v="0"/>
    <x v="1"/>
    <x v="6"/>
    <x v="27"/>
    <n v="9432.67"/>
  </r>
  <r>
    <x v="304"/>
    <x v="0"/>
    <x v="1"/>
    <x v="6"/>
    <x v="30"/>
    <n v="20802.98"/>
  </r>
  <r>
    <x v="304"/>
    <x v="0"/>
    <x v="1"/>
    <x v="6"/>
    <x v="59"/>
    <n v="2246.4699999999998"/>
  </r>
  <r>
    <x v="304"/>
    <x v="0"/>
    <x v="1"/>
    <x v="6"/>
    <x v="67"/>
    <n v="1549.15"/>
  </r>
  <r>
    <x v="304"/>
    <x v="0"/>
    <x v="1"/>
    <x v="6"/>
    <x v="37"/>
    <n v="68000"/>
  </r>
  <r>
    <x v="304"/>
    <x v="0"/>
    <x v="1"/>
    <x v="6"/>
    <x v="43"/>
    <n v="807"/>
  </r>
  <r>
    <x v="304"/>
    <x v="0"/>
    <x v="1"/>
    <x v="6"/>
    <x v="45"/>
    <n v="30000"/>
  </r>
  <r>
    <x v="304"/>
    <x v="0"/>
    <x v="1"/>
    <x v="6"/>
    <x v="46"/>
    <n v="9961.4500000000007"/>
  </r>
  <r>
    <x v="304"/>
    <x v="0"/>
    <x v="1"/>
    <x v="7"/>
    <x v="43"/>
    <n v="4965.18"/>
  </r>
  <r>
    <x v="305"/>
    <x v="0"/>
    <x v="0"/>
    <x v="0"/>
    <x v="0"/>
    <n v="6219.36"/>
  </r>
  <r>
    <x v="305"/>
    <x v="0"/>
    <x v="0"/>
    <x v="1"/>
    <x v="0"/>
    <n v="-408138"/>
  </r>
  <r>
    <x v="305"/>
    <x v="0"/>
    <x v="0"/>
    <x v="2"/>
    <x v="1"/>
    <n v="7744103.8099999996"/>
  </r>
  <r>
    <x v="305"/>
    <x v="0"/>
    <x v="0"/>
    <x v="2"/>
    <x v="2"/>
    <n v="231357.1"/>
  </r>
  <r>
    <x v="305"/>
    <x v="0"/>
    <x v="0"/>
    <x v="2"/>
    <x v="3"/>
    <n v="324019.75"/>
  </r>
  <r>
    <x v="305"/>
    <x v="0"/>
    <x v="0"/>
    <x v="2"/>
    <x v="4"/>
    <n v="83946.91"/>
  </r>
  <r>
    <x v="305"/>
    <x v="0"/>
    <x v="0"/>
    <x v="2"/>
    <x v="5"/>
    <n v="4096.46"/>
  </r>
  <r>
    <x v="305"/>
    <x v="0"/>
    <x v="0"/>
    <x v="3"/>
    <x v="1"/>
    <n v="2880748.45"/>
  </r>
  <r>
    <x v="305"/>
    <x v="0"/>
    <x v="0"/>
    <x v="3"/>
    <x v="2"/>
    <n v="74823.86"/>
  </r>
  <r>
    <x v="305"/>
    <x v="0"/>
    <x v="0"/>
    <x v="3"/>
    <x v="3"/>
    <n v="70389.2"/>
  </r>
  <r>
    <x v="305"/>
    <x v="0"/>
    <x v="0"/>
    <x v="3"/>
    <x v="4"/>
    <n v="600"/>
  </r>
  <r>
    <x v="305"/>
    <x v="0"/>
    <x v="0"/>
    <x v="3"/>
    <x v="5"/>
    <n v="23805.53"/>
  </r>
  <r>
    <x v="305"/>
    <x v="0"/>
    <x v="0"/>
    <x v="4"/>
    <x v="7"/>
    <n v="632961.52"/>
  </r>
  <r>
    <x v="305"/>
    <x v="0"/>
    <x v="0"/>
    <x v="4"/>
    <x v="8"/>
    <n v="229022.53"/>
  </r>
  <r>
    <x v="305"/>
    <x v="0"/>
    <x v="0"/>
    <x v="4"/>
    <x v="9"/>
    <n v="1228178.56"/>
  </r>
  <r>
    <x v="305"/>
    <x v="0"/>
    <x v="0"/>
    <x v="4"/>
    <x v="10"/>
    <n v="371186.91"/>
  </r>
  <r>
    <x v="305"/>
    <x v="0"/>
    <x v="0"/>
    <x v="4"/>
    <x v="84"/>
    <n v="2.52"/>
  </r>
  <r>
    <x v="305"/>
    <x v="0"/>
    <x v="0"/>
    <x v="4"/>
    <x v="11"/>
    <n v="26486.87"/>
  </r>
  <r>
    <x v="305"/>
    <x v="0"/>
    <x v="0"/>
    <x v="4"/>
    <x v="12"/>
    <n v="0.11"/>
  </r>
  <r>
    <x v="305"/>
    <x v="0"/>
    <x v="0"/>
    <x v="4"/>
    <x v="13"/>
    <n v="42513.37"/>
  </r>
  <r>
    <x v="305"/>
    <x v="0"/>
    <x v="0"/>
    <x v="4"/>
    <x v="14"/>
    <n v="37538.769999999997"/>
  </r>
  <r>
    <x v="305"/>
    <x v="0"/>
    <x v="0"/>
    <x v="4"/>
    <x v="15"/>
    <n v="1152317.6499999999"/>
  </r>
  <r>
    <x v="305"/>
    <x v="0"/>
    <x v="0"/>
    <x v="4"/>
    <x v="16"/>
    <n v="989380.84"/>
  </r>
  <r>
    <x v="305"/>
    <x v="0"/>
    <x v="0"/>
    <x v="4"/>
    <x v="17"/>
    <n v="11687.38"/>
  </r>
  <r>
    <x v="305"/>
    <x v="0"/>
    <x v="0"/>
    <x v="4"/>
    <x v="56"/>
    <n v="1379.58"/>
  </r>
  <r>
    <x v="305"/>
    <x v="0"/>
    <x v="0"/>
    <x v="5"/>
    <x v="18"/>
    <n v="672885.05"/>
  </r>
  <r>
    <x v="305"/>
    <x v="0"/>
    <x v="0"/>
    <x v="5"/>
    <x v="19"/>
    <n v="38368.03"/>
  </r>
  <r>
    <x v="305"/>
    <x v="0"/>
    <x v="0"/>
    <x v="5"/>
    <x v="20"/>
    <n v="312040.89"/>
  </r>
  <r>
    <x v="305"/>
    <x v="0"/>
    <x v="0"/>
    <x v="5"/>
    <x v="21"/>
    <n v="199162.73"/>
  </r>
  <r>
    <x v="305"/>
    <x v="0"/>
    <x v="0"/>
    <x v="5"/>
    <x v="22"/>
    <n v="298182.52"/>
  </r>
  <r>
    <x v="305"/>
    <x v="0"/>
    <x v="0"/>
    <x v="6"/>
    <x v="23"/>
    <n v="252982.6"/>
  </r>
  <r>
    <x v="305"/>
    <x v="0"/>
    <x v="0"/>
    <x v="6"/>
    <x v="24"/>
    <n v="2865.09"/>
  </r>
  <r>
    <x v="305"/>
    <x v="0"/>
    <x v="0"/>
    <x v="6"/>
    <x v="25"/>
    <n v="95237.24"/>
  </r>
  <r>
    <x v="305"/>
    <x v="0"/>
    <x v="0"/>
    <x v="6"/>
    <x v="26"/>
    <n v="77566.97"/>
  </r>
  <r>
    <x v="305"/>
    <x v="0"/>
    <x v="0"/>
    <x v="6"/>
    <x v="27"/>
    <n v="82737.289999999994"/>
  </r>
  <r>
    <x v="305"/>
    <x v="0"/>
    <x v="0"/>
    <x v="6"/>
    <x v="28"/>
    <n v="44268.61"/>
  </r>
  <r>
    <x v="305"/>
    <x v="0"/>
    <x v="0"/>
    <x v="6"/>
    <x v="29"/>
    <n v="25667.200000000001"/>
  </r>
  <r>
    <x v="305"/>
    <x v="0"/>
    <x v="0"/>
    <x v="6"/>
    <x v="30"/>
    <n v="3821.84"/>
  </r>
  <r>
    <x v="305"/>
    <x v="0"/>
    <x v="0"/>
    <x v="6"/>
    <x v="32"/>
    <n v="12192.97"/>
  </r>
  <r>
    <x v="305"/>
    <x v="0"/>
    <x v="0"/>
    <x v="6"/>
    <x v="33"/>
    <n v="81830.649999999994"/>
  </r>
  <r>
    <x v="305"/>
    <x v="0"/>
    <x v="0"/>
    <x v="6"/>
    <x v="34"/>
    <n v="7172.95"/>
  </r>
  <r>
    <x v="305"/>
    <x v="0"/>
    <x v="0"/>
    <x v="6"/>
    <x v="35"/>
    <n v="159839.25"/>
  </r>
  <r>
    <x v="305"/>
    <x v="0"/>
    <x v="0"/>
    <x v="6"/>
    <x v="36"/>
    <n v="-768.93"/>
  </r>
  <r>
    <x v="305"/>
    <x v="0"/>
    <x v="0"/>
    <x v="6"/>
    <x v="68"/>
    <n v="89.55"/>
  </r>
  <r>
    <x v="305"/>
    <x v="0"/>
    <x v="0"/>
    <x v="6"/>
    <x v="37"/>
    <n v="207069.37"/>
  </r>
  <r>
    <x v="305"/>
    <x v="0"/>
    <x v="0"/>
    <x v="6"/>
    <x v="38"/>
    <n v="207145.42"/>
  </r>
  <r>
    <x v="305"/>
    <x v="0"/>
    <x v="0"/>
    <x v="6"/>
    <x v="39"/>
    <n v="6486.3"/>
  </r>
  <r>
    <x v="305"/>
    <x v="0"/>
    <x v="0"/>
    <x v="6"/>
    <x v="40"/>
    <n v="6563.02"/>
  </r>
  <r>
    <x v="305"/>
    <x v="0"/>
    <x v="0"/>
    <x v="6"/>
    <x v="41"/>
    <n v="160882.62"/>
  </r>
  <r>
    <x v="305"/>
    <x v="0"/>
    <x v="0"/>
    <x v="6"/>
    <x v="43"/>
    <n v="89562.54"/>
  </r>
  <r>
    <x v="305"/>
    <x v="0"/>
    <x v="0"/>
    <x v="6"/>
    <x v="44"/>
    <n v="196851.53"/>
  </r>
  <r>
    <x v="305"/>
    <x v="0"/>
    <x v="0"/>
    <x v="6"/>
    <x v="60"/>
    <n v="75769.070000000007"/>
  </r>
  <r>
    <x v="305"/>
    <x v="0"/>
    <x v="0"/>
    <x v="6"/>
    <x v="45"/>
    <n v="211066.51"/>
  </r>
  <r>
    <x v="305"/>
    <x v="0"/>
    <x v="0"/>
    <x v="6"/>
    <x v="46"/>
    <n v="28945.33"/>
  </r>
  <r>
    <x v="305"/>
    <x v="0"/>
    <x v="0"/>
    <x v="7"/>
    <x v="43"/>
    <n v="62142.6"/>
  </r>
  <r>
    <x v="305"/>
    <x v="0"/>
    <x v="0"/>
    <x v="8"/>
    <x v="63"/>
    <n v="7609.92"/>
  </r>
  <r>
    <x v="305"/>
    <x v="0"/>
    <x v="0"/>
    <x v="8"/>
    <x v="47"/>
    <n v="6838.15"/>
  </r>
  <r>
    <x v="305"/>
    <x v="0"/>
    <x v="0"/>
    <x v="8"/>
    <x v="64"/>
    <n v="54775.76"/>
  </r>
  <r>
    <x v="305"/>
    <x v="0"/>
    <x v="0"/>
    <x v="8"/>
    <x v="48"/>
    <n v="46130.42"/>
  </r>
  <r>
    <x v="305"/>
    <x v="0"/>
    <x v="1"/>
    <x v="0"/>
    <x v="0"/>
    <n v="401918.64"/>
  </r>
  <r>
    <x v="305"/>
    <x v="0"/>
    <x v="1"/>
    <x v="2"/>
    <x v="1"/>
    <n v="608965.78"/>
  </r>
  <r>
    <x v="305"/>
    <x v="0"/>
    <x v="1"/>
    <x v="2"/>
    <x v="2"/>
    <n v="1340"/>
  </r>
  <r>
    <x v="305"/>
    <x v="0"/>
    <x v="1"/>
    <x v="2"/>
    <x v="3"/>
    <n v="6856.49"/>
  </r>
  <r>
    <x v="305"/>
    <x v="0"/>
    <x v="1"/>
    <x v="2"/>
    <x v="4"/>
    <n v="49868.53"/>
  </r>
  <r>
    <x v="305"/>
    <x v="0"/>
    <x v="1"/>
    <x v="3"/>
    <x v="1"/>
    <n v="625931.73"/>
  </r>
  <r>
    <x v="305"/>
    <x v="0"/>
    <x v="1"/>
    <x v="3"/>
    <x v="2"/>
    <n v="2821.63"/>
  </r>
  <r>
    <x v="305"/>
    <x v="0"/>
    <x v="1"/>
    <x v="3"/>
    <x v="3"/>
    <n v="1058.5"/>
  </r>
  <r>
    <x v="305"/>
    <x v="0"/>
    <x v="1"/>
    <x v="3"/>
    <x v="4"/>
    <n v="187671.36"/>
  </r>
  <r>
    <x v="305"/>
    <x v="0"/>
    <x v="1"/>
    <x v="4"/>
    <x v="7"/>
    <n v="49878.93"/>
  </r>
  <r>
    <x v="305"/>
    <x v="0"/>
    <x v="1"/>
    <x v="4"/>
    <x v="8"/>
    <n v="61329.83"/>
  </r>
  <r>
    <x v="305"/>
    <x v="0"/>
    <x v="1"/>
    <x v="4"/>
    <x v="9"/>
    <n v="101184.07"/>
  </r>
  <r>
    <x v="305"/>
    <x v="0"/>
    <x v="1"/>
    <x v="4"/>
    <x v="10"/>
    <n v="103135.66"/>
  </r>
  <r>
    <x v="305"/>
    <x v="0"/>
    <x v="1"/>
    <x v="4"/>
    <x v="84"/>
    <n v="48.79"/>
  </r>
  <r>
    <x v="305"/>
    <x v="0"/>
    <x v="1"/>
    <x v="4"/>
    <x v="12"/>
    <n v="0.35"/>
  </r>
  <r>
    <x v="305"/>
    <x v="0"/>
    <x v="1"/>
    <x v="4"/>
    <x v="13"/>
    <n v="2853.28"/>
  </r>
  <r>
    <x v="305"/>
    <x v="0"/>
    <x v="1"/>
    <x v="4"/>
    <x v="14"/>
    <n v="8148.27"/>
  </r>
  <r>
    <x v="305"/>
    <x v="0"/>
    <x v="1"/>
    <x v="4"/>
    <x v="15"/>
    <n v="76911.149999999994"/>
  </r>
  <r>
    <x v="305"/>
    <x v="0"/>
    <x v="1"/>
    <x v="4"/>
    <x v="16"/>
    <n v="169837.24"/>
  </r>
  <r>
    <x v="305"/>
    <x v="0"/>
    <x v="1"/>
    <x v="4"/>
    <x v="17"/>
    <n v="178.05"/>
  </r>
  <r>
    <x v="305"/>
    <x v="0"/>
    <x v="1"/>
    <x v="4"/>
    <x v="56"/>
    <n v="1385.54"/>
  </r>
  <r>
    <x v="305"/>
    <x v="0"/>
    <x v="1"/>
    <x v="5"/>
    <x v="18"/>
    <n v="158869.81"/>
  </r>
  <r>
    <x v="305"/>
    <x v="0"/>
    <x v="1"/>
    <x v="5"/>
    <x v="19"/>
    <n v="353.05"/>
  </r>
  <r>
    <x v="305"/>
    <x v="0"/>
    <x v="1"/>
    <x v="5"/>
    <x v="20"/>
    <n v="222386.16"/>
  </r>
  <r>
    <x v="305"/>
    <x v="0"/>
    <x v="1"/>
    <x v="5"/>
    <x v="21"/>
    <n v="56687.23"/>
  </r>
  <r>
    <x v="305"/>
    <x v="0"/>
    <x v="1"/>
    <x v="5"/>
    <x v="22"/>
    <n v="36048.44"/>
  </r>
  <r>
    <x v="305"/>
    <x v="0"/>
    <x v="1"/>
    <x v="6"/>
    <x v="23"/>
    <n v="30412.14"/>
  </r>
  <r>
    <x v="305"/>
    <x v="0"/>
    <x v="1"/>
    <x v="6"/>
    <x v="26"/>
    <n v="7800"/>
  </r>
  <r>
    <x v="305"/>
    <x v="0"/>
    <x v="1"/>
    <x v="6"/>
    <x v="27"/>
    <n v="149454.28"/>
  </r>
  <r>
    <x v="305"/>
    <x v="0"/>
    <x v="1"/>
    <x v="6"/>
    <x v="30"/>
    <n v="31604.3"/>
  </r>
  <r>
    <x v="305"/>
    <x v="0"/>
    <x v="1"/>
    <x v="6"/>
    <x v="32"/>
    <n v="29608.23"/>
  </r>
  <r>
    <x v="305"/>
    <x v="0"/>
    <x v="1"/>
    <x v="6"/>
    <x v="35"/>
    <n v="3633.99"/>
  </r>
  <r>
    <x v="305"/>
    <x v="0"/>
    <x v="1"/>
    <x v="6"/>
    <x v="36"/>
    <n v="18879.099999999999"/>
  </r>
  <r>
    <x v="305"/>
    <x v="0"/>
    <x v="1"/>
    <x v="6"/>
    <x v="59"/>
    <n v="2017.47"/>
  </r>
  <r>
    <x v="305"/>
    <x v="0"/>
    <x v="1"/>
    <x v="6"/>
    <x v="38"/>
    <n v="27751.35"/>
  </r>
  <r>
    <x v="305"/>
    <x v="0"/>
    <x v="1"/>
    <x v="6"/>
    <x v="43"/>
    <n v="14079.63"/>
  </r>
  <r>
    <x v="305"/>
    <x v="0"/>
    <x v="1"/>
    <x v="6"/>
    <x v="44"/>
    <n v="18089.099999999999"/>
  </r>
  <r>
    <x v="305"/>
    <x v="0"/>
    <x v="1"/>
    <x v="6"/>
    <x v="46"/>
    <n v="4159.7"/>
  </r>
  <r>
    <x v="305"/>
    <x v="0"/>
    <x v="1"/>
    <x v="7"/>
    <x v="43"/>
    <n v="15736.72"/>
  </r>
  <r>
    <x v="305"/>
    <x v="0"/>
    <x v="1"/>
    <x v="8"/>
    <x v="64"/>
    <n v="118373.58"/>
  </r>
  <r>
    <x v="305"/>
    <x v="0"/>
    <x v="1"/>
    <x v="8"/>
    <x v="48"/>
    <n v="23882.39"/>
  </r>
  <r>
    <x v="306"/>
    <x v="0"/>
    <x v="0"/>
    <x v="0"/>
    <x v="0"/>
    <n v="28867.32"/>
  </r>
  <r>
    <x v="306"/>
    <x v="0"/>
    <x v="0"/>
    <x v="1"/>
    <x v="0"/>
    <n v="-331841.24"/>
  </r>
  <r>
    <x v="306"/>
    <x v="0"/>
    <x v="0"/>
    <x v="2"/>
    <x v="1"/>
    <n v="6165645.2800000003"/>
  </r>
  <r>
    <x v="306"/>
    <x v="0"/>
    <x v="0"/>
    <x v="2"/>
    <x v="2"/>
    <n v="121335.52"/>
  </r>
  <r>
    <x v="306"/>
    <x v="0"/>
    <x v="0"/>
    <x v="2"/>
    <x v="3"/>
    <n v="296404.78999999998"/>
  </r>
  <r>
    <x v="306"/>
    <x v="0"/>
    <x v="0"/>
    <x v="2"/>
    <x v="4"/>
    <n v="265627.13"/>
  </r>
  <r>
    <x v="306"/>
    <x v="0"/>
    <x v="0"/>
    <x v="2"/>
    <x v="5"/>
    <n v="158857.25"/>
  </r>
  <r>
    <x v="306"/>
    <x v="0"/>
    <x v="0"/>
    <x v="2"/>
    <x v="54"/>
    <n v="21010"/>
  </r>
  <r>
    <x v="306"/>
    <x v="0"/>
    <x v="0"/>
    <x v="3"/>
    <x v="1"/>
    <n v="1998503.28"/>
  </r>
  <r>
    <x v="306"/>
    <x v="0"/>
    <x v="0"/>
    <x v="3"/>
    <x v="2"/>
    <n v="60222.89"/>
  </r>
  <r>
    <x v="306"/>
    <x v="0"/>
    <x v="0"/>
    <x v="3"/>
    <x v="3"/>
    <n v="36231.599999999999"/>
  </r>
  <r>
    <x v="306"/>
    <x v="0"/>
    <x v="0"/>
    <x v="3"/>
    <x v="4"/>
    <n v="12284.14"/>
  </r>
  <r>
    <x v="306"/>
    <x v="0"/>
    <x v="0"/>
    <x v="3"/>
    <x v="5"/>
    <n v="23421.25"/>
  </r>
  <r>
    <x v="306"/>
    <x v="0"/>
    <x v="0"/>
    <x v="4"/>
    <x v="7"/>
    <n v="516287.57"/>
  </r>
  <r>
    <x v="306"/>
    <x v="0"/>
    <x v="0"/>
    <x v="4"/>
    <x v="8"/>
    <n v="159538.76"/>
  </r>
  <r>
    <x v="306"/>
    <x v="0"/>
    <x v="0"/>
    <x v="4"/>
    <x v="9"/>
    <n v="1042430.13"/>
  </r>
  <r>
    <x v="306"/>
    <x v="0"/>
    <x v="0"/>
    <x v="4"/>
    <x v="10"/>
    <n v="270402.48"/>
  </r>
  <r>
    <x v="306"/>
    <x v="0"/>
    <x v="0"/>
    <x v="4"/>
    <x v="11"/>
    <n v="14938.59"/>
  </r>
  <r>
    <x v="306"/>
    <x v="0"/>
    <x v="0"/>
    <x v="4"/>
    <x v="12"/>
    <n v="5076.74"/>
  </r>
  <r>
    <x v="306"/>
    <x v="0"/>
    <x v="0"/>
    <x v="4"/>
    <x v="13"/>
    <n v="34822.44"/>
  </r>
  <r>
    <x v="306"/>
    <x v="0"/>
    <x v="0"/>
    <x v="4"/>
    <x v="14"/>
    <n v="19455.72"/>
  </r>
  <r>
    <x v="306"/>
    <x v="0"/>
    <x v="0"/>
    <x v="4"/>
    <x v="15"/>
    <n v="974694.72"/>
  </r>
  <r>
    <x v="306"/>
    <x v="0"/>
    <x v="0"/>
    <x v="4"/>
    <x v="16"/>
    <n v="664583.56999999995"/>
  </r>
  <r>
    <x v="306"/>
    <x v="0"/>
    <x v="0"/>
    <x v="4"/>
    <x v="17"/>
    <n v="44362.46"/>
  </r>
  <r>
    <x v="306"/>
    <x v="0"/>
    <x v="0"/>
    <x v="4"/>
    <x v="56"/>
    <n v="14034.48"/>
  </r>
  <r>
    <x v="306"/>
    <x v="0"/>
    <x v="0"/>
    <x v="5"/>
    <x v="18"/>
    <n v="290797.19"/>
  </r>
  <r>
    <x v="306"/>
    <x v="0"/>
    <x v="0"/>
    <x v="5"/>
    <x v="19"/>
    <n v="28866.93"/>
  </r>
  <r>
    <x v="306"/>
    <x v="0"/>
    <x v="0"/>
    <x v="5"/>
    <x v="20"/>
    <n v="393793.34"/>
  </r>
  <r>
    <x v="306"/>
    <x v="0"/>
    <x v="0"/>
    <x v="5"/>
    <x v="22"/>
    <n v="462441.83"/>
  </r>
  <r>
    <x v="306"/>
    <x v="0"/>
    <x v="0"/>
    <x v="6"/>
    <x v="23"/>
    <n v="635"/>
  </r>
  <r>
    <x v="306"/>
    <x v="0"/>
    <x v="0"/>
    <x v="6"/>
    <x v="25"/>
    <n v="16091.64"/>
  </r>
  <r>
    <x v="306"/>
    <x v="0"/>
    <x v="0"/>
    <x v="6"/>
    <x v="26"/>
    <n v="71078"/>
  </r>
  <r>
    <x v="306"/>
    <x v="0"/>
    <x v="0"/>
    <x v="6"/>
    <x v="27"/>
    <n v="377101.61"/>
  </r>
  <r>
    <x v="306"/>
    <x v="0"/>
    <x v="0"/>
    <x v="6"/>
    <x v="28"/>
    <n v="320"/>
  </r>
  <r>
    <x v="306"/>
    <x v="0"/>
    <x v="0"/>
    <x v="6"/>
    <x v="50"/>
    <n v="1914"/>
  </r>
  <r>
    <x v="306"/>
    <x v="0"/>
    <x v="0"/>
    <x v="6"/>
    <x v="30"/>
    <n v="7357.53"/>
  </r>
  <r>
    <x v="306"/>
    <x v="0"/>
    <x v="0"/>
    <x v="6"/>
    <x v="32"/>
    <n v="344.93"/>
  </r>
  <r>
    <x v="306"/>
    <x v="0"/>
    <x v="0"/>
    <x v="6"/>
    <x v="33"/>
    <n v="54417.1"/>
  </r>
  <r>
    <x v="306"/>
    <x v="0"/>
    <x v="0"/>
    <x v="6"/>
    <x v="34"/>
    <n v="7776.34"/>
  </r>
  <r>
    <x v="306"/>
    <x v="0"/>
    <x v="0"/>
    <x v="6"/>
    <x v="35"/>
    <n v="14345.33"/>
  </r>
  <r>
    <x v="306"/>
    <x v="0"/>
    <x v="0"/>
    <x v="6"/>
    <x v="59"/>
    <n v="6586.8"/>
  </r>
  <r>
    <x v="306"/>
    <x v="0"/>
    <x v="0"/>
    <x v="6"/>
    <x v="37"/>
    <n v="155512.99"/>
  </r>
  <r>
    <x v="306"/>
    <x v="0"/>
    <x v="0"/>
    <x v="6"/>
    <x v="38"/>
    <n v="103704.03"/>
  </r>
  <r>
    <x v="306"/>
    <x v="0"/>
    <x v="0"/>
    <x v="6"/>
    <x v="39"/>
    <n v="170.5"/>
  </r>
  <r>
    <x v="306"/>
    <x v="0"/>
    <x v="0"/>
    <x v="6"/>
    <x v="40"/>
    <n v="23162.11"/>
  </r>
  <r>
    <x v="306"/>
    <x v="0"/>
    <x v="0"/>
    <x v="6"/>
    <x v="41"/>
    <n v="194527.55"/>
  </r>
  <r>
    <x v="306"/>
    <x v="0"/>
    <x v="0"/>
    <x v="6"/>
    <x v="43"/>
    <n v="750"/>
  </r>
  <r>
    <x v="306"/>
    <x v="0"/>
    <x v="0"/>
    <x v="6"/>
    <x v="44"/>
    <n v="1650"/>
  </r>
  <r>
    <x v="306"/>
    <x v="0"/>
    <x v="0"/>
    <x v="6"/>
    <x v="76"/>
    <n v="1200"/>
  </r>
  <r>
    <x v="306"/>
    <x v="0"/>
    <x v="0"/>
    <x v="6"/>
    <x v="60"/>
    <n v="80273.47"/>
  </r>
  <r>
    <x v="306"/>
    <x v="0"/>
    <x v="0"/>
    <x v="6"/>
    <x v="45"/>
    <n v="217843.65"/>
  </r>
  <r>
    <x v="306"/>
    <x v="0"/>
    <x v="0"/>
    <x v="7"/>
    <x v="43"/>
    <n v="12489.47"/>
  </r>
  <r>
    <x v="306"/>
    <x v="0"/>
    <x v="0"/>
    <x v="8"/>
    <x v="64"/>
    <n v="22103.55"/>
  </r>
  <r>
    <x v="306"/>
    <x v="0"/>
    <x v="0"/>
    <x v="8"/>
    <x v="48"/>
    <n v="50056.92"/>
  </r>
  <r>
    <x v="306"/>
    <x v="0"/>
    <x v="1"/>
    <x v="0"/>
    <x v="0"/>
    <n v="302973.92"/>
  </r>
  <r>
    <x v="306"/>
    <x v="0"/>
    <x v="1"/>
    <x v="2"/>
    <x v="1"/>
    <n v="317431.3"/>
  </r>
  <r>
    <x v="306"/>
    <x v="0"/>
    <x v="1"/>
    <x v="2"/>
    <x v="3"/>
    <n v="50404.800000000003"/>
  </r>
  <r>
    <x v="306"/>
    <x v="0"/>
    <x v="1"/>
    <x v="2"/>
    <x v="4"/>
    <n v="144790.26"/>
  </r>
  <r>
    <x v="306"/>
    <x v="0"/>
    <x v="1"/>
    <x v="3"/>
    <x v="1"/>
    <n v="252889.98"/>
  </r>
  <r>
    <x v="306"/>
    <x v="0"/>
    <x v="1"/>
    <x v="3"/>
    <x v="4"/>
    <n v="63898.86"/>
  </r>
  <r>
    <x v="306"/>
    <x v="0"/>
    <x v="1"/>
    <x v="4"/>
    <x v="7"/>
    <n v="38325.06"/>
  </r>
  <r>
    <x v="306"/>
    <x v="0"/>
    <x v="1"/>
    <x v="4"/>
    <x v="8"/>
    <n v="23953.11"/>
  </r>
  <r>
    <x v="306"/>
    <x v="0"/>
    <x v="1"/>
    <x v="4"/>
    <x v="9"/>
    <n v="75880.5"/>
  </r>
  <r>
    <x v="306"/>
    <x v="0"/>
    <x v="1"/>
    <x v="4"/>
    <x v="10"/>
    <n v="32816.019999999997"/>
  </r>
  <r>
    <x v="306"/>
    <x v="0"/>
    <x v="1"/>
    <x v="4"/>
    <x v="11"/>
    <n v="1064.03"/>
  </r>
  <r>
    <x v="306"/>
    <x v="0"/>
    <x v="1"/>
    <x v="4"/>
    <x v="12"/>
    <n v="728.84"/>
  </r>
  <r>
    <x v="306"/>
    <x v="0"/>
    <x v="1"/>
    <x v="4"/>
    <x v="13"/>
    <n v="2373.73"/>
  </r>
  <r>
    <x v="306"/>
    <x v="0"/>
    <x v="1"/>
    <x v="4"/>
    <x v="14"/>
    <n v="2621.92"/>
  </r>
  <r>
    <x v="306"/>
    <x v="0"/>
    <x v="1"/>
    <x v="4"/>
    <x v="15"/>
    <n v="43935.68"/>
  </r>
  <r>
    <x v="306"/>
    <x v="0"/>
    <x v="1"/>
    <x v="4"/>
    <x v="16"/>
    <n v="54731.03"/>
  </r>
  <r>
    <x v="306"/>
    <x v="0"/>
    <x v="1"/>
    <x v="4"/>
    <x v="17"/>
    <n v="8942.19"/>
  </r>
  <r>
    <x v="306"/>
    <x v="0"/>
    <x v="1"/>
    <x v="4"/>
    <x v="56"/>
    <n v="1020"/>
  </r>
  <r>
    <x v="306"/>
    <x v="0"/>
    <x v="1"/>
    <x v="5"/>
    <x v="18"/>
    <n v="134930.82999999999"/>
  </r>
  <r>
    <x v="306"/>
    <x v="0"/>
    <x v="1"/>
    <x v="6"/>
    <x v="24"/>
    <n v="6926.83"/>
  </r>
  <r>
    <x v="306"/>
    <x v="0"/>
    <x v="1"/>
    <x v="6"/>
    <x v="26"/>
    <n v="913"/>
  </r>
  <r>
    <x v="306"/>
    <x v="0"/>
    <x v="1"/>
    <x v="6"/>
    <x v="27"/>
    <n v="110871.12"/>
  </r>
  <r>
    <x v="306"/>
    <x v="0"/>
    <x v="1"/>
    <x v="6"/>
    <x v="31"/>
    <n v="55963.5"/>
  </r>
  <r>
    <x v="306"/>
    <x v="0"/>
    <x v="1"/>
    <x v="6"/>
    <x v="35"/>
    <n v="14815.74"/>
  </r>
  <r>
    <x v="306"/>
    <x v="0"/>
    <x v="1"/>
    <x v="6"/>
    <x v="59"/>
    <n v="5397.26"/>
  </r>
  <r>
    <x v="306"/>
    <x v="0"/>
    <x v="1"/>
    <x v="6"/>
    <x v="38"/>
    <n v="23120.49"/>
  </r>
  <r>
    <x v="306"/>
    <x v="0"/>
    <x v="1"/>
    <x v="7"/>
    <x v="43"/>
    <n v="6480.12"/>
  </r>
  <r>
    <x v="306"/>
    <x v="0"/>
    <x v="1"/>
    <x v="8"/>
    <x v="63"/>
    <n v="46879.5"/>
  </r>
  <r>
    <x v="307"/>
    <x v="0"/>
    <x v="0"/>
    <x v="0"/>
    <x v="0"/>
    <n v="13824.12"/>
  </r>
  <r>
    <x v="307"/>
    <x v="0"/>
    <x v="0"/>
    <x v="1"/>
    <x v="0"/>
    <n v="-724708.88"/>
  </r>
  <r>
    <x v="307"/>
    <x v="0"/>
    <x v="0"/>
    <x v="2"/>
    <x v="1"/>
    <n v="16926972.039999999"/>
  </r>
  <r>
    <x v="307"/>
    <x v="0"/>
    <x v="0"/>
    <x v="2"/>
    <x v="2"/>
    <n v="247408.43"/>
  </r>
  <r>
    <x v="307"/>
    <x v="0"/>
    <x v="0"/>
    <x v="2"/>
    <x v="3"/>
    <n v="717192.07"/>
  </r>
  <r>
    <x v="307"/>
    <x v="0"/>
    <x v="0"/>
    <x v="2"/>
    <x v="4"/>
    <n v="281866.33"/>
  </r>
  <r>
    <x v="307"/>
    <x v="0"/>
    <x v="0"/>
    <x v="2"/>
    <x v="5"/>
    <n v="146966.96"/>
  </r>
  <r>
    <x v="307"/>
    <x v="0"/>
    <x v="0"/>
    <x v="2"/>
    <x v="54"/>
    <n v="115555"/>
  </r>
  <r>
    <x v="307"/>
    <x v="0"/>
    <x v="0"/>
    <x v="3"/>
    <x v="1"/>
    <n v="6284137.8499999996"/>
  </r>
  <r>
    <x v="307"/>
    <x v="0"/>
    <x v="0"/>
    <x v="3"/>
    <x v="2"/>
    <n v="111693.73"/>
  </r>
  <r>
    <x v="307"/>
    <x v="0"/>
    <x v="0"/>
    <x v="3"/>
    <x v="3"/>
    <n v="298417.07"/>
  </r>
  <r>
    <x v="307"/>
    <x v="0"/>
    <x v="0"/>
    <x v="3"/>
    <x v="4"/>
    <n v="1689.12"/>
  </r>
  <r>
    <x v="307"/>
    <x v="0"/>
    <x v="0"/>
    <x v="3"/>
    <x v="5"/>
    <n v="207561.23"/>
  </r>
  <r>
    <x v="307"/>
    <x v="0"/>
    <x v="0"/>
    <x v="4"/>
    <x v="6"/>
    <n v="6195.92"/>
  </r>
  <r>
    <x v="307"/>
    <x v="0"/>
    <x v="0"/>
    <x v="4"/>
    <x v="55"/>
    <n v="-1103.57"/>
  </r>
  <r>
    <x v="307"/>
    <x v="0"/>
    <x v="0"/>
    <x v="4"/>
    <x v="7"/>
    <n v="1362497.99"/>
  </r>
  <r>
    <x v="307"/>
    <x v="0"/>
    <x v="0"/>
    <x v="4"/>
    <x v="8"/>
    <n v="513169.6"/>
  </r>
  <r>
    <x v="307"/>
    <x v="0"/>
    <x v="0"/>
    <x v="4"/>
    <x v="9"/>
    <n v="2812901.21"/>
  </r>
  <r>
    <x v="307"/>
    <x v="0"/>
    <x v="0"/>
    <x v="4"/>
    <x v="10"/>
    <n v="870781.41"/>
  </r>
  <r>
    <x v="307"/>
    <x v="0"/>
    <x v="0"/>
    <x v="4"/>
    <x v="11"/>
    <n v="91096.87"/>
  </r>
  <r>
    <x v="307"/>
    <x v="0"/>
    <x v="0"/>
    <x v="4"/>
    <x v="12"/>
    <n v="8466.77"/>
  </r>
  <r>
    <x v="307"/>
    <x v="0"/>
    <x v="0"/>
    <x v="4"/>
    <x v="13"/>
    <n v="85390.01"/>
  </r>
  <r>
    <x v="307"/>
    <x v="0"/>
    <x v="0"/>
    <x v="4"/>
    <x v="14"/>
    <n v="69871.710000000006"/>
  </r>
  <r>
    <x v="307"/>
    <x v="0"/>
    <x v="0"/>
    <x v="4"/>
    <x v="15"/>
    <n v="3401302.63"/>
  </r>
  <r>
    <x v="307"/>
    <x v="0"/>
    <x v="0"/>
    <x v="4"/>
    <x v="16"/>
    <n v="2220657.2200000002"/>
  </r>
  <r>
    <x v="307"/>
    <x v="0"/>
    <x v="0"/>
    <x v="5"/>
    <x v="18"/>
    <n v="211995.92"/>
  </r>
  <r>
    <x v="307"/>
    <x v="0"/>
    <x v="0"/>
    <x v="5"/>
    <x v="19"/>
    <n v="122203.21"/>
  </r>
  <r>
    <x v="307"/>
    <x v="0"/>
    <x v="0"/>
    <x v="5"/>
    <x v="20"/>
    <n v="988744.57"/>
  </r>
  <r>
    <x v="307"/>
    <x v="0"/>
    <x v="0"/>
    <x v="5"/>
    <x v="21"/>
    <n v="209432.76"/>
  </r>
  <r>
    <x v="307"/>
    <x v="0"/>
    <x v="0"/>
    <x v="5"/>
    <x v="22"/>
    <n v="1231017.77"/>
  </r>
  <r>
    <x v="307"/>
    <x v="0"/>
    <x v="0"/>
    <x v="6"/>
    <x v="23"/>
    <n v="140"/>
  </r>
  <r>
    <x v="307"/>
    <x v="0"/>
    <x v="0"/>
    <x v="6"/>
    <x v="24"/>
    <n v="7509.79"/>
  </r>
  <r>
    <x v="307"/>
    <x v="0"/>
    <x v="0"/>
    <x v="6"/>
    <x v="25"/>
    <n v="512900.92"/>
  </r>
  <r>
    <x v="307"/>
    <x v="0"/>
    <x v="0"/>
    <x v="6"/>
    <x v="26"/>
    <n v="321311.93"/>
  </r>
  <r>
    <x v="307"/>
    <x v="0"/>
    <x v="0"/>
    <x v="6"/>
    <x v="27"/>
    <n v="130277.23"/>
  </r>
  <r>
    <x v="307"/>
    <x v="0"/>
    <x v="0"/>
    <x v="6"/>
    <x v="29"/>
    <n v="13453.2"/>
  </r>
  <r>
    <x v="307"/>
    <x v="0"/>
    <x v="0"/>
    <x v="6"/>
    <x v="30"/>
    <n v="71072.03"/>
  </r>
  <r>
    <x v="307"/>
    <x v="0"/>
    <x v="0"/>
    <x v="6"/>
    <x v="32"/>
    <n v="5408.01"/>
  </r>
  <r>
    <x v="307"/>
    <x v="0"/>
    <x v="0"/>
    <x v="6"/>
    <x v="33"/>
    <n v="159011.59"/>
  </r>
  <r>
    <x v="307"/>
    <x v="0"/>
    <x v="0"/>
    <x v="6"/>
    <x v="34"/>
    <n v="1178.5999999999999"/>
  </r>
  <r>
    <x v="307"/>
    <x v="0"/>
    <x v="0"/>
    <x v="6"/>
    <x v="35"/>
    <n v="45172.31"/>
  </r>
  <r>
    <x v="307"/>
    <x v="0"/>
    <x v="0"/>
    <x v="6"/>
    <x v="36"/>
    <n v="2116.0500000000002"/>
  </r>
  <r>
    <x v="307"/>
    <x v="0"/>
    <x v="0"/>
    <x v="6"/>
    <x v="58"/>
    <n v="2940.6"/>
  </r>
  <r>
    <x v="307"/>
    <x v="0"/>
    <x v="0"/>
    <x v="6"/>
    <x v="59"/>
    <n v="501.35"/>
  </r>
  <r>
    <x v="307"/>
    <x v="0"/>
    <x v="0"/>
    <x v="6"/>
    <x v="68"/>
    <n v="3096.85"/>
  </r>
  <r>
    <x v="307"/>
    <x v="0"/>
    <x v="0"/>
    <x v="6"/>
    <x v="67"/>
    <n v="4252.8"/>
  </r>
  <r>
    <x v="307"/>
    <x v="0"/>
    <x v="0"/>
    <x v="6"/>
    <x v="37"/>
    <n v="144080.17000000001"/>
  </r>
  <r>
    <x v="307"/>
    <x v="0"/>
    <x v="0"/>
    <x v="6"/>
    <x v="38"/>
    <n v="297368.53999999998"/>
  </r>
  <r>
    <x v="307"/>
    <x v="0"/>
    <x v="0"/>
    <x v="6"/>
    <x v="39"/>
    <n v="1786.29"/>
  </r>
  <r>
    <x v="307"/>
    <x v="0"/>
    <x v="0"/>
    <x v="6"/>
    <x v="40"/>
    <n v="1305.81"/>
  </r>
  <r>
    <x v="307"/>
    <x v="0"/>
    <x v="0"/>
    <x v="6"/>
    <x v="41"/>
    <n v="147134.04999999999"/>
  </r>
  <r>
    <x v="307"/>
    <x v="0"/>
    <x v="0"/>
    <x v="6"/>
    <x v="60"/>
    <n v="146245.35999999999"/>
  </r>
  <r>
    <x v="307"/>
    <x v="0"/>
    <x v="0"/>
    <x v="6"/>
    <x v="45"/>
    <n v="500794.22"/>
  </r>
  <r>
    <x v="307"/>
    <x v="0"/>
    <x v="0"/>
    <x v="6"/>
    <x v="46"/>
    <n v="89.81"/>
  </r>
  <r>
    <x v="307"/>
    <x v="0"/>
    <x v="0"/>
    <x v="6"/>
    <x v="82"/>
    <n v="600"/>
  </r>
  <r>
    <x v="307"/>
    <x v="0"/>
    <x v="0"/>
    <x v="7"/>
    <x v="43"/>
    <n v="94852.81"/>
  </r>
  <r>
    <x v="307"/>
    <x v="0"/>
    <x v="0"/>
    <x v="8"/>
    <x v="62"/>
    <n v="81816.38"/>
  </r>
  <r>
    <x v="307"/>
    <x v="0"/>
    <x v="0"/>
    <x v="8"/>
    <x v="48"/>
    <n v="6485.07"/>
  </r>
  <r>
    <x v="307"/>
    <x v="0"/>
    <x v="1"/>
    <x v="0"/>
    <x v="0"/>
    <n v="710884.76"/>
  </r>
  <r>
    <x v="307"/>
    <x v="0"/>
    <x v="1"/>
    <x v="2"/>
    <x v="1"/>
    <n v="1732764.64"/>
  </r>
  <r>
    <x v="307"/>
    <x v="0"/>
    <x v="1"/>
    <x v="2"/>
    <x v="2"/>
    <n v="131355.88"/>
  </r>
  <r>
    <x v="307"/>
    <x v="0"/>
    <x v="1"/>
    <x v="2"/>
    <x v="3"/>
    <n v="69891.53"/>
  </r>
  <r>
    <x v="307"/>
    <x v="0"/>
    <x v="1"/>
    <x v="2"/>
    <x v="4"/>
    <n v="313230.62"/>
  </r>
  <r>
    <x v="307"/>
    <x v="0"/>
    <x v="1"/>
    <x v="3"/>
    <x v="1"/>
    <n v="1310463.6399999999"/>
  </r>
  <r>
    <x v="307"/>
    <x v="0"/>
    <x v="1"/>
    <x v="3"/>
    <x v="3"/>
    <n v="13843"/>
  </r>
  <r>
    <x v="307"/>
    <x v="0"/>
    <x v="1"/>
    <x v="3"/>
    <x v="4"/>
    <n v="255260.42"/>
  </r>
  <r>
    <x v="307"/>
    <x v="0"/>
    <x v="1"/>
    <x v="3"/>
    <x v="5"/>
    <n v="8801.7099999999991"/>
  </r>
  <r>
    <x v="307"/>
    <x v="0"/>
    <x v="1"/>
    <x v="4"/>
    <x v="6"/>
    <n v="296.52999999999997"/>
  </r>
  <r>
    <x v="307"/>
    <x v="0"/>
    <x v="1"/>
    <x v="4"/>
    <x v="55"/>
    <n v="4778.87"/>
  </r>
  <r>
    <x v="307"/>
    <x v="0"/>
    <x v="1"/>
    <x v="4"/>
    <x v="7"/>
    <n v="167947.66"/>
  </r>
  <r>
    <x v="307"/>
    <x v="0"/>
    <x v="1"/>
    <x v="4"/>
    <x v="8"/>
    <n v="133750.89000000001"/>
  </r>
  <r>
    <x v="307"/>
    <x v="0"/>
    <x v="1"/>
    <x v="4"/>
    <x v="9"/>
    <n v="328014.94"/>
  </r>
  <r>
    <x v="307"/>
    <x v="0"/>
    <x v="1"/>
    <x v="4"/>
    <x v="10"/>
    <n v="195332.47"/>
  </r>
  <r>
    <x v="307"/>
    <x v="0"/>
    <x v="1"/>
    <x v="4"/>
    <x v="11"/>
    <n v="4099.37"/>
  </r>
  <r>
    <x v="307"/>
    <x v="0"/>
    <x v="1"/>
    <x v="4"/>
    <x v="12"/>
    <n v="7145.78"/>
  </r>
  <r>
    <x v="307"/>
    <x v="0"/>
    <x v="1"/>
    <x v="4"/>
    <x v="13"/>
    <n v="10154.43"/>
  </r>
  <r>
    <x v="307"/>
    <x v="0"/>
    <x v="1"/>
    <x v="4"/>
    <x v="14"/>
    <n v="18829.189999999999"/>
  </r>
  <r>
    <x v="307"/>
    <x v="0"/>
    <x v="1"/>
    <x v="4"/>
    <x v="15"/>
    <n v="389238.97"/>
  </r>
  <r>
    <x v="307"/>
    <x v="0"/>
    <x v="1"/>
    <x v="4"/>
    <x v="16"/>
    <n v="363641.56"/>
  </r>
  <r>
    <x v="307"/>
    <x v="0"/>
    <x v="1"/>
    <x v="5"/>
    <x v="18"/>
    <n v="6074.03"/>
  </r>
  <r>
    <x v="307"/>
    <x v="0"/>
    <x v="1"/>
    <x v="5"/>
    <x v="22"/>
    <n v="122279.84"/>
  </r>
  <r>
    <x v="307"/>
    <x v="0"/>
    <x v="1"/>
    <x v="6"/>
    <x v="25"/>
    <n v="124453.51"/>
  </r>
  <r>
    <x v="307"/>
    <x v="0"/>
    <x v="1"/>
    <x v="6"/>
    <x v="26"/>
    <n v="37475.120000000003"/>
  </r>
  <r>
    <x v="307"/>
    <x v="0"/>
    <x v="1"/>
    <x v="6"/>
    <x v="27"/>
    <n v="412263.89"/>
  </r>
  <r>
    <x v="307"/>
    <x v="0"/>
    <x v="1"/>
    <x v="6"/>
    <x v="50"/>
    <n v="530084.42000000004"/>
  </r>
  <r>
    <x v="307"/>
    <x v="0"/>
    <x v="1"/>
    <x v="6"/>
    <x v="30"/>
    <n v="160.07"/>
  </r>
  <r>
    <x v="307"/>
    <x v="0"/>
    <x v="1"/>
    <x v="6"/>
    <x v="31"/>
    <n v="153546.89000000001"/>
  </r>
  <r>
    <x v="307"/>
    <x v="0"/>
    <x v="1"/>
    <x v="6"/>
    <x v="32"/>
    <n v="197158.92"/>
  </r>
  <r>
    <x v="307"/>
    <x v="0"/>
    <x v="1"/>
    <x v="6"/>
    <x v="35"/>
    <n v="90885.58"/>
  </r>
  <r>
    <x v="307"/>
    <x v="0"/>
    <x v="1"/>
    <x v="6"/>
    <x v="59"/>
    <n v="57057.29"/>
  </r>
  <r>
    <x v="307"/>
    <x v="0"/>
    <x v="1"/>
    <x v="6"/>
    <x v="67"/>
    <n v="16993.240000000002"/>
  </r>
  <r>
    <x v="307"/>
    <x v="0"/>
    <x v="1"/>
    <x v="6"/>
    <x v="37"/>
    <n v="336455.04"/>
  </r>
  <r>
    <x v="307"/>
    <x v="0"/>
    <x v="1"/>
    <x v="6"/>
    <x v="38"/>
    <n v="7552.53"/>
  </r>
  <r>
    <x v="307"/>
    <x v="0"/>
    <x v="1"/>
    <x v="6"/>
    <x v="39"/>
    <n v="170.91"/>
  </r>
  <r>
    <x v="307"/>
    <x v="0"/>
    <x v="1"/>
    <x v="6"/>
    <x v="81"/>
    <n v="15000"/>
  </r>
  <r>
    <x v="307"/>
    <x v="0"/>
    <x v="1"/>
    <x v="7"/>
    <x v="43"/>
    <n v="12670.04"/>
  </r>
  <r>
    <x v="307"/>
    <x v="0"/>
    <x v="1"/>
    <x v="8"/>
    <x v="63"/>
    <n v="15712.42"/>
  </r>
  <r>
    <x v="308"/>
    <x v="0"/>
    <x v="0"/>
    <x v="0"/>
    <x v="0"/>
    <n v="20358.48"/>
  </r>
  <r>
    <x v="308"/>
    <x v="0"/>
    <x v="0"/>
    <x v="2"/>
    <x v="1"/>
    <n v="25208209.02"/>
  </r>
  <r>
    <x v="308"/>
    <x v="0"/>
    <x v="0"/>
    <x v="2"/>
    <x v="2"/>
    <n v="470196.59"/>
  </r>
  <r>
    <x v="308"/>
    <x v="0"/>
    <x v="0"/>
    <x v="2"/>
    <x v="3"/>
    <n v="891296.01"/>
  </r>
  <r>
    <x v="308"/>
    <x v="0"/>
    <x v="0"/>
    <x v="2"/>
    <x v="4"/>
    <n v="1685862.09"/>
  </r>
  <r>
    <x v="308"/>
    <x v="0"/>
    <x v="0"/>
    <x v="2"/>
    <x v="5"/>
    <n v="132444.25"/>
  </r>
  <r>
    <x v="308"/>
    <x v="0"/>
    <x v="0"/>
    <x v="2"/>
    <x v="54"/>
    <n v="209740.5"/>
  </r>
  <r>
    <x v="308"/>
    <x v="0"/>
    <x v="0"/>
    <x v="3"/>
    <x v="1"/>
    <n v="10470657.76"/>
  </r>
  <r>
    <x v="308"/>
    <x v="0"/>
    <x v="0"/>
    <x v="3"/>
    <x v="2"/>
    <n v="83086.67"/>
  </r>
  <r>
    <x v="308"/>
    <x v="0"/>
    <x v="0"/>
    <x v="3"/>
    <x v="3"/>
    <n v="111096.82"/>
  </r>
  <r>
    <x v="308"/>
    <x v="0"/>
    <x v="0"/>
    <x v="3"/>
    <x v="4"/>
    <n v="246302.96"/>
  </r>
  <r>
    <x v="308"/>
    <x v="0"/>
    <x v="0"/>
    <x v="3"/>
    <x v="5"/>
    <n v="61512.7"/>
  </r>
  <r>
    <x v="308"/>
    <x v="0"/>
    <x v="0"/>
    <x v="4"/>
    <x v="6"/>
    <n v="23959.35"/>
  </r>
  <r>
    <x v="308"/>
    <x v="0"/>
    <x v="0"/>
    <x v="4"/>
    <x v="55"/>
    <n v="2462.9899999999998"/>
  </r>
  <r>
    <x v="308"/>
    <x v="0"/>
    <x v="0"/>
    <x v="4"/>
    <x v="7"/>
    <n v="2312354.7599999998"/>
  </r>
  <r>
    <x v="308"/>
    <x v="0"/>
    <x v="0"/>
    <x v="4"/>
    <x v="8"/>
    <n v="838225.98"/>
  </r>
  <r>
    <x v="308"/>
    <x v="0"/>
    <x v="0"/>
    <x v="4"/>
    <x v="9"/>
    <n v="4637505.5999999996"/>
  </r>
  <r>
    <x v="308"/>
    <x v="0"/>
    <x v="0"/>
    <x v="4"/>
    <x v="10"/>
    <n v="1384614.91"/>
  </r>
  <r>
    <x v="308"/>
    <x v="0"/>
    <x v="0"/>
    <x v="4"/>
    <x v="11"/>
    <n v="49203.83"/>
  </r>
  <r>
    <x v="308"/>
    <x v="0"/>
    <x v="0"/>
    <x v="4"/>
    <x v="12"/>
    <n v="29000.31"/>
  </r>
  <r>
    <x v="308"/>
    <x v="0"/>
    <x v="0"/>
    <x v="4"/>
    <x v="13"/>
    <n v="152908.15"/>
  </r>
  <r>
    <x v="308"/>
    <x v="0"/>
    <x v="0"/>
    <x v="4"/>
    <x v="14"/>
    <n v="129709.64"/>
  </r>
  <r>
    <x v="308"/>
    <x v="0"/>
    <x v="0"/>
    <x v="4"/>
    <x v="15"/>
    <n v="3592730.68"/>
  </r>
  <r>
    <x v="308"/>
    <x v="0"/>
    <x v="0"/>
    <x v="4"/>
    <x v="16"/>
    <n v="3058184.09"/>
  </r>
  <r>
    <x v="308"/>
    <x v="0"/>
    <x v="0"/>
    <x v="4"/>
    <x v="17"/>
    <n v="331019.53999999998"/>
  </r>
  <r>
    <x v="308"/>
    <x v="0"/>
    <x v="0"/>
    <x v="4"/>
    <x v="56"/>
    <n v="17963.73"/>
  </r>
  <r>
    <x v="308"/>
    <x v="0"/>
    <x v="0"/>
    <x v="5"/>
    <x v="18"/>
    <n v="1037386.78"/>
  </r>
  <r>
    <x v="308"/>
    <x v="0"/>
    <x v="0"/>
    <x v="5"/>
    <x v="19"/>
    <n v="109863.47"/>
  </r>
  <r>
    <x v="308"/>
    <x v="0"/>
    <x v="0"/>
    <x v="5"/>
    <x v="20"/>
    <n v="846111.18"/>
  </r>
  <r>
    <x v="308"/>
    <x v="0"/>
    <x v="0"/>
    <x v="5"/>
    <x v="21"/>
    <n v="253307.13"/>
  </r>
  <r>
    <x v="308"/>
    <x v="0"/>
    <x v="0"/>
    <x v="5"/>
    <x v="22"/>
    <n v="477199.64"/>
  </r>
  <r>
    <x v="308"/>
    <x v="0"/>
    <x v="0"/>
    <x v="6"/>
    <x v="25"/>
    <n v="418570.01"/>
  </r>
  <r>
    <x v="308"/>
    <x v="0"/>
    <x v="0"/>
    <x v="6"/>
    <x v="26"/>
    <n v="143080.34"/>
  </r>
  <r>
    <x v="308"/>
    <x v="0"/>
    <x v="0"/>
    <x v="6"/>
    <x v="27"/>
    <n v="212676.79"/>
  </r>
  <r>
    <x v="308"/>
    <x v="0"/>
    <x v="0"/>
    <x v="6"/>
    <x v="30"/>
    <n v="147855.82999999999"/>
  </r>
  <r>
    <x v="308"/>
    <x v="0"/>
    <x v="0"/>
    <x v="6"/>
    <x v="32"/>
    <n v="47490.22"/>
  </r>
  <r>
    <x v="308"/>
    <x v="0"/>
    <x v="0"/>
    <x v="6"/>
    <x v="33"/>
    <n v="119024.02"/>
  </r>
  <r>
    <x v="308"/>
    <x v="0"/>
    <x v="0"/>
    <x v="6"/>
    <x v="34"/>
    <n v="97061.74"/>
  </r>
  <r>
    <x v="308"/>
    <x v="0"/>
    <x v="0"/>
    <x v="6"/>
    <x v="35"/>
    <n v="145570.57"/>
  </r>
  <r>
    <x v="308"/>
    <x v="0"/>
    <x v="0"/>
    <x v="6"/>
    <x v="36"/>
    <n v="16788.11"/>
  </r>
  <r>
    <x v="308"/>
    <x v="0"/>
    <x v="0"/>
    <x v="6"/>
    <x v="59"/>
    <n v="3746.93"/>
  </r>
  <r>
    <x v="308"/>
    <x v="0"/>
    <x v="0"/>
    <x v="6"/>
    <x v="51"/>
    <n v="48910.02"/>
  </r>
  <r>
    <x v="308"/>
    <x v="0"/>
    <x v="0"/>
    <x v="6"/>
    <x v="66"/>
    <n v="4368.5200000000004"/>
  </r>
  <r>
    <x v="308"/>
    <x v="0"/>
    <x v="0"/>
    <x v="6"/>
    <x v="67"/>
    <n v="4627.59"/>
  </r>
  <r>
    <x v="308"/>
    <x v="0"/>
    <x v="0"/>
    <x v="6"/>
    <x v="37"/>
    <n v="52134.04"/>
  </r>
  <r>
    <x v="308"/>
    <x v="0"/>
    <x v="0"/>
    <x v="6"/>
    <x v="38"/>
    <n v="404925.01"/>
  </r>
  <r>
    <x v="308"/>
    <x v="0"/>
    <x v="0"/>
    <x v="6"/>
    <x v="39"/>
    <n v="6732.89"/>
  </r>
  <r>
    <x v="308"/>
    <x v="0"/>
    <x v="0"/>
    <x v="6"/>
    <x v="41"/>
    <n v="5070"/>
  </r>
  <r>
    <x v="308"/>
    <x v="0"/>
    <x v="0"/>
    <x v="6"/>
    <x v="42"/>
    <n v="496075.19"/>
  </r>
  <r>
    <x v="308"/>
    <x v="0"/>
    <x v="0"/>
    <x v="6"/>
    <x v="43"/>
    <n v="403"/>
  </r>
  <r>
    <x v="308"/>
    <x v="0"/>
    <x v="0"/>
    <x v="6"/>
    <x v="44"/>
    <n v="916815.28"/>
  </r>
  <r>
    <x v="308"/>
    <x v="0"/>
    <x v="0"/>
    <x v="6"/>
    <x v="60"/>
    <n v="179460.24"/>
  </r>
  <r>
    <x v="308"/>
    <x v="0"/>
    <x v="0"/>
    <x v="6"/>
    <x v="45"/>
    <n v="516087.2"/>
  </r>
  <r>
    <x v="308"/>
    <x v="0"/>
    <x v="0"/>
    <x v="6"/>
    <x v="46"/>
    <n v="14985.02"/>
  </r>
  <r>
    <x v="308"/>
    <x v="0"/>
    <x v="0"/>
    <x v="7"/>
    <x v="43"/>
    <n v="72469.41"/>
  </r>
  <r>
    <x v="308"/>
    <x v="0"/>
    <x v="0"/>
    <x v="8"/>
    <x v="62"/>
    <n v="145136.04999999999"/>
  </r>
  <r>
    <x v="308"/>
    <x v="0"/>
    <x v="0"/>
    <x v="8"/>
    <x v="63"/>
    <n v="37658.9"/>
  </r>
  <r>
    <x v="308"/>
    <x v="0"/>
    <x v="0"/>
    <x v="8"/>
    <x v="64"/>
    <n v="413357.24"/>
  </r>
  <r>
    <x v="308"/>
    <x v="0"/>
    <x v="0"/>
    <x v="8"/>
    <x v="48"/>
    <n v="49398.879999999997"/>
  </r>
  <r>
    <x v="308"/>
    <x v="0"/>
    <x v="1"/>
    <x v="0"/>
    <x v="0"/>
    <n v="746546.9"/>
  </r>
  <r>
    <x v="308"/>
    <x v="0"/>
    <x v="1"/>
    <x v="1"/>
    <x v="0"/>
    <n v="-766905.38"/>
  </r>
  <r>
    <x v="308"/>
    <x v="0"/>
    <x v="1"/>
    <x v="2"/>
    <x v="1"/>
    <n v="1166661.6599999999"/>
  </r>
  <r>
    <x v="308"/>
    <x v="0"/>
    <x v="1"/>
    <x v="2"/>
    <x v="2"/>
    <n v="4535.25"/>
  </r>
  <r>
    <x v="308"/>
    <x v="0"/>
    <x v="1"/>
    <x v="2"/>
    <x v="3"/>
    <n v="1932965.93"/>
  </r>
  <r>
    <x v="308"/>
    <x v="0"/>
    <x v="1"/>
    <x v="2"/>
    <x v="4"/>
    <n v="130070.56"/>
  </r>
  <r>
    <x v="308"/>
    <x v="0"/>
    <x v="1"/>
    <x v="2"/>
    <x v="5"/>
    <n v="333220.47999999998"/>
  </r>
  <r>
    <x v="308"/>
    <x v="0"/>
    <x v="1"/>
    <x v="2"/>
    <x v="54"/>
    <n v="2752.5"/>
  </r>
  <r>
    <x v="308"/>
    <x v="0"/>
    <x v="1"/>
    <x v="3"/>
    <x v="1"/>
    <n v="50908.95"/>
  </r>
  <r>
    <x v="308"/>
    <x v="0"/>
    <x v="1"/>
    <x v="3"/>
    <x v="2"/>
    <n v="142740.13"/>
  </r>
  <r>
    <x v="308"/>
    <x v="0"/>
    <x v="1"/>
    <x v="3"/>
    <x v="3"/>
    <n v="59551"/>
  </r>
  <r>
    <x v="308"/>
    <x v="0"/>
    <x v="1"/>
    <x v="3"/>
    <x v="4"/>
    <n v="35596.67"/>
  </r>
  <r>
    <x v="308"/>
    <x v="0"/>
    <x v="1"/>
    <x v="3"/>
    <x v="5"/>
    <n v="47672.75"/>
  </r>
  <r>
    <x v="308"/>
    <x v="0"/>
    <x v="1"/>
    <x v="4"/>
    <x v="7"/>
    <n v="68973.8"/>
  </r>
  <r>
    <x v="308"/>
    <x v="0"/>
    <x v="1"/>
    <x v="4"/>
    <x v="8"/>
    <n v="4842.78"/>
  </r>
  <r>
    <x v="308"/>
    <x v="0"/>
    <x v="1"/>
    <x v="4"/>
    <x v="9"/>
    <n v="106628.77"/>
  </r>
  <r>
    <x v="308"/>
    <x v="0"/>
    <x v="1"/>
    <x v="4"/>
    <x v="10"/>
    <n v="6372.05"/>
  </r>
  <r>
    <x v="308"/>
    <x v="0"/>
    <x v="1"/>
    <x v="4"/>
    <x v="11"/>
    <n v="1556.1"/>
  </r>
  <r>
    <x v="308"/>
    <x v="0"/>
    <x v="1"/>
    <x v="4"/>
    <x v="12"/>
    <n v="183.45"/>
  </r>
  <r>
    <x v="308"/>
    <x v="0"/>
    <x v="1"/>
    <x v="4"/>
    <x v="13"/>
    <n v="908.43"/>
  </r>
  <r>
    <x v="308"/>
    <x v="0"/>
    <x v="1"/>
    <x v="4"/>
    <x v="14"/>
    <n v="989.83"/>
  </r>
  <r>
    <x v="308"/>
    <x v="0"/>
    <x v="1"/>
    <x v="4"/>
    <x v="15"/>
    <n v="32807.69"/>
  </r>
  <r>
    <x v="308"/>
    <x v="0"/>
    <x v="1"/>
    <x v="4"/>
    <x v="16"/>
    <n v="17294.45"/>
  </r>
  <r>
    <x v="308"/>
    <x v="0"/>
    <x v="1"/>
    <x v="4"/>
    <x v="17"/>
    <n v="2844.18"/>
  </r>
  <r>
    <x v="308"/>
    <x v="0"/>
    <x v="1"/>
    <x v="4"/>
    <x v="56"/>
    <n v="105.35"/>
  </r>
  <r>
    <x v="308"/>
    <x v="0"/>
    <x v="1"/>
    <x v="5"/>
    <x v="18"/>
    <n v="351967.89"/>
  </r>
  <r>
    <x v="308"/>
    <x v="0"/>
    <x v="1"/>
    <x v="5"/>
    <x v="19"/>
    <n v="32719.72"/>
  </r>
  <r>
    <x v="308"/>
    <x v="0"/>
    <x v="1"/>
    <x v="5"/>
    <x v="21"/>
    <n v="32576.13"/>
  </r>
  <r>
    <x v="308"/>
    <x v="0"/>
    <x v="1"/>
    <x v="5"/>
    <x v="22"/>
    <n v="39539.97"/>
  </r>
  <r>
    <x v="308"/>
    <x v="0"/>
    <x v="1"/>
    <x v="6"/>
    <x v="23"/>
    <n v="676.69"/>
  </r>
  <r>
    <x v="308"/>
    <x v="0"/>
    <x v="1"/>
    <x v="6"/>
    <x v="24"/>
    <n v="28630.84"/>
  </r>
  <r>
    <x v="308"/>
    <x v="0"/>
    <x v="1"/>
    <x v="6"/>
    <x v="25"/>
    <n v="58472.12"/>
  </r>
  <r>
    <x v="308"/>
    <x v="0"/>
    <x v="1"/>
    <x v="6"/>
    <x v="57"/>
    <n v="192440.85"/>
  </r>
  <r>
    <x v="308"/>
    <x v="0"/>
    <x v="1"/>
    <x v="6"/>
    <x v="26"/>
    <n v="58582.18"/>
  </r>
  <r>
    <x v="308"/>
    <x v="0"/>
    <x v="1"/>
    <x v="6"/>
    <x v="27"/>
    <n v="457156.82"/>
  </r>
  <r>
    <x v="308"/>
    <x v="0"/>
    <x v="1"/>
    <x v="6"/>
    <x v="28"/>
    <n v="106757.54"/>
  </r>
  <r>
    <x v="308"/>
    <x v="0"/>
    <x v="1"/>
    <x v="6"/>
    <x v="29"/>
    <n v="36831.5"/>
  </r>
  <r>
    <x v="308"/>
    <x v="0"/>
    <x v="1"/>
    <x v="6"/>
    <x v="50"/>
    <n v="27177.97"/>
  </r>
  <r>
    <x v="308"/>
    <x v="0"/>
    <x v="1"/>
    <x v="6"/>
    <x v="30"/>
    <n v="388016.39"/>
  </r>
  <r>
    <x v="308"/>
    <x v="0"/>
    <x v="1"/>
    <x v="6"/>
    <x v="31"/>
    <n v="19525.310000000001"/>
  </r>
  <r>
    <x v="308"/>
    <x v="0"/>
    <x v="1"/>
    <x v="6"/>
    <x v="32"/>
    <n v="28595.3"/>
  </r>
  <r>
    <x v="308"/>
    <x v="0"/>
    <x v="1"/>
    <x v="6"/>
    <x v="34"/>
    <n v="3294.43"/>
  </r>
  <r>
    <x v="308"/>
    <x v="0"/>
    <x v="1"/>
    <x v="6"/>
    <x v="35"/>
    <n v="95758.95"/>
  </r>
  <r>
    <x v="308"/>
    <x v="0"/>
    <x v="1"/>
    <x v="6"/>
    <x v="36"/>
    <n v="67287.94"/>
  </r>
  <r>
    <x v="308"/>
    <x v="0"/>
    <x v="1"/>
    <x v="6"/>
    <x v="59"/>
    <n v="280"/>
  </r>
  <r>
    <x v="308"/>
    <x v="0"/>
    <x v="1"/>
    <x v="6"/>
    <x v="68"/>
    <n v="15530.52"/>
  </r>
  <r>
    <x v="308"/>
    <x v="0"/>
    <x v="1"/>
    <x v="6"/>
    <x v="51"/>
    <n v="9079.14"/>
  </r>
  <r>
    <x v="308"/>
    <x v="0"/>
    <x v="1"/>
    <x v="6"/>
    <x v="67"/>
    <n v="30765.26"/>
  </r>
  <r>
    <x v="308"/>
    <x v="0"/>
    <x v="1"/>
    <x v="6"/>
    <x v="37"/>
    <n v="485845.09"/>
  </r>
  <r>
    <x v="308"/>
    <x v="0"/>
    <x v="1"/>
    <x v="6"/>
    <x v="38"/>
    <n v="331333.81"/>
  </r>
  <r>
    <x v="308"/>
    <x v="0"/>
    <x v="1"/>
    <x v="6"/>
    <x v="39"/>
    <n v="1160.49"/>
  </r>
  <r>
    <x v="308"/>
    <x v="0"/>
    <x v="1"/>
    <x v="6"/>
    <x v="40"/>
    <n v="3921.3"/>
  </r>
  <r>
    <x v="308"/>
    <x v="0"/>
    <x v="1"/>
    <x v="6"/>
    <x v="43"/>
    <n v="30175.35"/>
  </r>
  <r>
    <x v="308"/>
    <x v="0"/>
    <x v="1"/>
    <x v="6"/>
    <x v="44"/>
    <n v="275482.44"/>
  </r>
  <r>
    <x v="308"/>
    <x v="0"/>
    <x v="1"/>
    <x v="6"/>
    <x v="46"/>
    <n v="59511.02"/>
  </r>
  <r>
    <x v="308"/>
    <x v="0"/>
    <x v="1"/>
    <x v="7"/>
    <x v="43"/>
    <n v="17848.98"/>
  </r>
  <r>
    <x v="308"/>
    <x v="0"/>
    <x v="1"/>
    <x v="8"/>
    <x v="48"/>
    <n v="8634.6"/>
  </r>
  <r>
    <x v="309"/>
    <x v="0"/>
    <x v="0"/>
    <x v="0"/>
    <x v="0"/>
    <n v="64825.8"/>
  </r>
  <r>
    <x v="309"/>
    <x v="0"/>
    <x v="0"/>
    <x v="1"/>
    <x v="0"/>
    <n v="-125020.38"/>
  </r>
  <r>
    <x v="309"/>
    <x v="0"/>
    <x v="0"/>
    <x v="2"/>
    <x v="1"/>
    <n v="4279288.8499999996"/>
  </r>
  <r>
    <x v="309"/>
    <x v="0"/>
    <x v="0"/>
    <x v="2"/>
    <x v="2"/>
    <n v="126858.12"/>
  </r>
  <r>
    <x v="309"/>
    <x v="0"/>
    <x v="0"/>
    <x v="2"/>
    <x v="3"/>
    <n v="324357.87"/>
  </r>
  <r>
    <x v="309"/>
    <x v="0"/>
    <x v="0"/>
    <x v="2"/>
    <x v="4"/>
    <n v="69634.94"/>
  </r>
  <r>
    <x v="309"/>
    <x v="0"/>
    <x v="0"/>
    <x v="3"/>
    <x v="1"/>
    <n v="1858739.79"/>
  </r>
  <r>
    <x v="309"/>
    <x v="0"/>
    <x v="0"/>
    <x v="3"/>
    <x v="2"/>
    <n v="57622.77"/>
  </r>
  <r>
    <x v="309"/>
    <x v="0"/>
    <x v="0"/>
    <x v="3"/>
    <x v="3"/>
    <n v="114619.58"/>
  </r>
  <r>
    <x v="309"/>
    <x v="0"/>
    <x v="0"/>
    <x v="3"/>
    <x v="4"/>
    <n v="5302.59"/>
  </r>
  <r>
    <x v="309"/>
    <x v="0"/>
    <x v="0"/>
    <x v="4"/>
    <x v="55"/>
    <n v="404.08"/>
  </r>
  <r>
    <x v="309"/>
    <x v="0"/>
    <x v="0"/>
    <x v="4"/>
    <x v="7"/>
    <n v="366156.61"/>
  </r>
  <r>
    <x v="309"/>
    <x v="0"/>
    <x v="0"/>
    <x v="4"/>
    <x v="8"/>
    <n v="153253.43"/>
  </r>
  <r>
    <x v="309"/>
    <x v="0"/>
    <x v="0"/>
    <x v="4"/>
    <x v="9"/>
    <n v="695595.02"/>
  </r>
  <r>
    <x v="309"/>
    <x v="0"/>
    <x v="0"/>
    <x v="4"/>
    <x v="10"/>
    <n v="254042.62"/>
  </r>
  <r>
    <x v="309"/>
    <x v="0"/>
    <x v="0"/>
    <x v="4"/>
    <x v="11"/>
    <n v="68031.98"/>
  </r>
  <r>
    <x v="309"/>
    <x v="0"/>
    <x v="0"/>
    <x v="4"/>
    <x v="12"/>
    <n v="0"/>
  </r>
  <r>
    <x v="309"/>
    <x v="0"/>
    <x v="0"/>
    <x v="4"/>
    <x v="13"/>
    <n v="26273.48"/>
  </r>
  <r>
    <x v="309"/>
    <x v="0"/>
    <x v="0"/>
    <x v="4"/>
    <x v="14"/>
    <n v="21259.19"/>
  </r>
  <r>
    <x v="309"/>
    <x v="0"/>
    <x v="0"/>
    <x v="4"/>
    <x v="15"/>
    <n v="676472.13"/>
  </r>
  <r>
    <x v="309"/>
    <x v="0"/>
    <x v="0"/>
    <x v="4"/>
    <x v="16"/>
    <n v="625920.23"/>
  </r>
  <r>
    <x v="309"/>
    <x v="0"/>
    <x v="0"/>
    <x v="4"/>
    <x v="56"/>
    <n v="27271.24"/>
  </r>
  <r>
    <x v="309"/>
    <x v="0"/>
    <x v="0"/>
    <x v="5"/>
    <x v="18"/>
    <n v="470042.92"/>
  </r>
  <r>
    <x v="309"/>
    <x v="0"/>
    <x v="0"/>
    <x v="5"/>
    <x v="19"/>
    <n v="71138.070000000007"/>
  </r>
  <r>
    <x v="309"/>
    <x v="0"/>
    <x v="0"/>
    <x v="5"/>
    <x v="20"/>
    <n v="244455.04000000001"/>
  </r>
  <r>
    <x v="309"/>
    <x v="0"/>
    <x v="0"/>
    <x v="5"/>
    <x v="21"/>
    <n v="84211.61"/>
  </r>
  <r>
    <x v="309"/>
    <x v="0"/>
    <x v="0"/>
    <x v="5"/>
    <x v="22"/>
    <n v="338403.39"/>
  </r>
  <r>
    <x v="309"/>
    <x v="0"/>
    <x v="0"/>
    <x v="6"/>
    <x v="23"/>
    <n v="12917.1"/>
  </r>
  <r>
    <x v="309"/>
    <x v="0"/>
    <x v="0"/>
    <x v="6"/>
    <x v="24"/>
    <n v="5222.88"/>
  </r>
  <r>
    <x v="309"/>
    <x v="0"/>
    <x v="0"/>
    <x v="6"/>
    <x v="25"/>
    <n v="330513.02"/>
  </r>
  <r>
    <x v="309"/>
    <x v="0"/>
    <x v="0"/>
    <x v="6"/>
    <x v="26"/>
    <n v="30748.560000000001"/>
  </r>
  <r>
    <x v="309"/>
    <x v="0"/>
    <x v="0"/>
    <x v="6"/>
    <x v="27"/>
    <n v="169755.11"/>
  </r>
  <r>
    <x v="309"/>
    <x v="0"/>
    <x v="0"/>
    <x v="6"/>
    <x v="28"/>
    <n v="121723.14"/>
  </r>
  <r>
    <x v="309"/>
    <x v="0"/>
    <x v="0"/>
    <x v="6"/>
    <x v="29"/>
    <n v="12790.18"/>
  </r>
  <r>
    <x v="309"/>
    <x v="0"/>
    <x v="0"/>
    <x v="6"/>
    <x v="50"/>
    <n v="200"/>
  </r>
  <r>
    <x v="309"/>
    <x v="0"/>
    <x v="0"/>
    <x v="6"/>
    <x v="30"/>
    <n v="244649.07"/>
  </r>
  <r>
    <x v="309"/>
    <x v="0"/>
    <x v="0"/>
    <x v="6"/>
    <x v="32"/>
    <n v="10440.76"/>
  </r>
  <r>
    <x v="309"/>
    <x v="0"/>
    <x v="0"/>
    <x v="6"/>
    <x v="33"/>
    <n v="44779.96"/>
  </r>
  <r>
    <x v="309"/>
    <x v="0"/>
    <x v="0"/>
    <x v="6"/>
    <x v="34"/>
    <n v="30554.83"/>
  </r>
  <r>
    <x v="309"/>
    <x v="0"/>
    <x v="0"/>
    <x v="6"/>
    <x v="35"/>
    <n v="54785.81"/>
  </r>
  <r>
    <x v="309"/>
    <x v="0"/>
    <x v="0"/>
    <x v="6"/>
    <x v="36"/>
    <n v="986.06"/>
  </r>
  <r>
    <x v="309"/>
    <x v="0"/>
    <x v="0"/>
    <x v="6"/>
    <x v="58"/>
    <n v="986.25"/>
  </r>
  <r>
    <x v="309"/>
    <x v="0"/>
    <x v="0"/>
    <x v="6"/>
    <x v="59"/>
    <n v="4089.96"/>
  </r>
  <r>
    <x v="309"/>
    <x v="0"/>
    <x v="0"/>
    <x v="6"/>
    <x v="68"/>
    <n v="16343.43"/>
  </r>
  <r>
    <x v="309"/>
    <x v="0"/>
    <x v="0"/>
    <x v="6"/>
    <x v="51"/>
    <n v="3557.94"/>
  </r>
  <r>
    <x v="309"/>
    <x v="0"/>
    <x v="0"/>
    <x v="6"/>
    <x v="37"/>
    <n v="348424.73"/>
  </r>
  <r>
    <x v="309"/>
    <x v="0"/>
    <x v="0"/>
    <x v="6"/>
    <x v="38"/>
    <n v="106304.62"/>
  </r>
  <r>
    <x v="309"/>
    <x v="0"/>
    <x v="0"/>
    <x v="6"/>
    <x v="39"/>
    <n v="9707"/>
  </r>
  <r>
    <x v="309"/>
    <x v="0"/>
    <x v="0"/>
    <x v="6"/>
    <x v="40"/>
    <n v="2771.32"/>
  </r>
  <r>
    <x v="309"/>
    <x v="0"/>
    <x v="0"/>
    <x v="6"/>
    <x v="41"/>
    <n v="9100"/>
  </r>
  <r>
    <x v="309"/>
    <x v="0"/>
    <x v="0"/>
    <x v="6"/>
    <x v="53"/>
    <n v="614"/>
  </r>
  <r>
    <x v="309"/>
    <x v="0"/>
    <x v="0"/>
    <x v="6"/>
    <x v="43"/>
    <n v="-8467.39"/>
  </r>
  <r>
    <x v="309"/>
    <x v="0"/>
    <x v="0"/>
    <x v="6"/>
    <x v="44"/>
    <n v="129102.31"/>
  </r>
  <r>
    <x v="309"/>
    <x v="0"/>
    <x v="0"/>
    <x v="6"/>
    <x v="45"/>
    <n v="164445.74"/>
  </r>
  <r>
    <x v="309"/>
    <x v="0"/>
    <x v="0"/>
    <x v="6"/>
    <x v="70"/>
    <n v="18360.97"/>
  </r>
  <r>
    <x v="309"/>
    <x v="0"/>
    <x v="0"/>
    <x v="6"/>
    <x v="71"/>
    <n v="46594.239999999998"/>
  </r>
  <r>
    <x v="309"/>
    <x v="0"/>
    <x v="0"/>
    <x v="6"/>
    <x v="46"/>
    <n v="17055"/>
  </r>
  <r>
    <x v="309"/>
    <x v="0"/>
    <x v="0"/>
    <x v="6"/>
    <x v="81"/>
    <n v="14000"/>
  </r>
  <r>
    <x v="309"/>
    <x v="0"/>
    <x v="0"/>
    <x v="7"/>
    <x v="43"/>
    <n v="65242.77"/>
  </r>
  <r>
    <x v="309"/>
    <x v="0"/>
    <x v="0"/>
    <x v="8"/>
    <x v="62"/>
    <n v="38228.230000000003"/>
  </r>
  <r>
    <x v="309"/>
    <x v="0"/>
    <x v="0"/>
    <x v="8"/>
    <x v="63"/>
    <n v="73851.22"/>
  </r>
  <r>
    <x v="309"/>
    <x v="0"/>
    <x v="0"/>
    <x v="8"/>
    <x v="47"/>
    <n v="19944.45"/>
  </r>
  <r>
    <x v="309"/>
    <x v="0"/>
    <x v="0"/>
    <x v="8"/>
    <x v="48"/>
    <n v="11934"/>
  </r>
  <r>
    <x v="309"/>
    <x v="0"/>
    <x v="1"/>
    <x v="0"/>
    <x v="0"/>
    <n v="60194.58"/>
  </r>
  <r>
    <x v="309"/>
    <x v="0"/>
    <x v="1"/>
    <x v="2"/>
    <x v="1"/>
    <n v="1191792.92"/>
  </r>
  <r>
    <x v="309"/>
    <x v="0"/>
    <x v="1"/>
    <x v="2"/>
    <x v="2"/>
    <n v="7676.22"/>
  </r>
  <r>
    <x v="309"/>
    <x v="0"/>
    <x v="1"/>
    <x v="2"/>
    <x v="3"/>
    <n v="1108.44"/>
  </r>
  <r>
    <x v="309"/>
    <x v="0"/>
    <x v="1"/>
    <x v="2"/>
    <x v="4"/>
    <n v="43580.75"/>
  </r>
  <r>
    <x v="309"/>
    <x v="0"/>
    <x v="1"/>
    <x v="3"/>
    <x v="1"/>
    <n v="521603.93"/>
  </r>
  <r>
    <x v="309"/>
    <x v="0"/>
    <x v="1"/>
    <x v="3"/>
    <x v="3"/>
    <n v="-434.03"/>
  </r>
  <r>
    <x v="309"/>
    <x v="0"/>
    <x v="1"/>
    <x v="3"/>
    <x v="4"/>
    <n v="162094.65"/>
  </r>
  <r>
    <x v="309"/>
    <x v="0"/>
    <x v="1"/>
    <x v="4"/>
    <x v="55"/>
    <n v="49.5"/>
  </r>
  <r>
    <x v="309"/>
    <x v="0"/>
    <x v="1"/>
    <x v="4"/>
    <x v="7"/>
    <n v="95463.22"/>
  </r>
  <r>
    <x v="309"/>
    <x v="0"/>
    <x v="1"/>
    <x v="4"/>
    <x v="8"/>
    <n v="51106.23"/>
  </r>
  <r>
    <x v="309"/>
    <x v="0"/>
    <x v="1"/>
    <x v="4"/>
    <x v="9"/>
    <n v="187366.76"/>
  </r>
  <r>
    <x v="309"/>
    <x v="0"/>
    <x v="1"/>
    <x v="4"/>
    <x v="10"/>
    <n v="74808.86"/>
  </r>
  <r>
    <x v="309"/>
    <x v="0"/>
    <x v="1"/>
    <x v="4"/>
    <x v="13"/>
    <n v="5765.96"/>
  </r>
  <r>
    <x v="309"/>
    <x v="0"/>
    <x v="1"/>
    <x v="4"/>
    <x v="14"/>
    <n v="4973.43"/>
  </r>
  <r>
    <x v="309"/>
    <x v="0"/>
    <x v="1"/>
    <x v="4"/>
    <x v="15"/>
    <n v="155637.13"/>
  </r>
  <r>
    <x v="309"/>
    <x v="0"/>
    <x v="1"/>
    <x v="4"/>
    <x v="16"/>
    <n v="83170.39"/>
  </r>
  <r>
    <x v="309"/>
    <x v="0"/>
    <x v="1"/>
    <x v="4"/>
    <x v="56"/>
    <n v="8672.24"/>
  </r>
  <r>
    <x v="309"/>
    <x v="0"/>
    <x v="1"/>
    <x v="5"/>
    <x v="18"/>
    <n v="14341.23"/>
  </r>
  <r>
    <x v="309"/>
    <x v="0"/>
    <x v="1"/>
    <x v="6"/>
    <x v="23"/>
    <n v="15385"/>
  </r>
  <r>
    <x v="309"/>
    <x v="0"/>
    <x v="1"/>
    <x v="6"/>
    <x v="25"/>
    <n v="22541.88"/>
  </r>
  <r>
    <x v="309"/>
    <x v="0"/>
    <x v="1"/>
    <x v="6"/>
    <x v="27"/>
    <n v="171802.59"/>
  </r>
  <r>
    <x v="309"/>
    <x v="0"/>
    <x v="1"/>
    <x v="6"/>
    <x v="30"/>
    <n v="4761.04"/>
  </r>
  <r>
    <x v="309"/>
    <x v="0"/>
    <x v="1"/>
    <x v="6"/>
    <x v="34"/>
    <n v="7406.88"/>
  </r>
  <r>
    <x v="309"/>
    <x v="0"/>
    <x v="1"/>
    <x v="6"/>
    <x v="35"/>
    <n v="3012.65"/>
  </r>
  <r>
    <x v="309"/>
    <x v="0"/>
    <x v="1"/>
    <x v="6"/>
    <x v="43"/>
    <n v="62993.279999999999"/>
  </r>
  <r>
    <x v="309"/>
    <x v="0"/>
    <x v="1"/>
    <x v="6"/>
    <x v="46"/>
    <n v="1956.5"/>
  </r>
  <r>
    <x v="309"/>
    <x v="0"/>
    <x v="1"/>
    <x v="7"/>
    <x v="43"/>
    <n v="21948.01"/>
  </r>
  <r>
    <x v="309"/>
    <x v="0"/>
    <x v="1"/>
    <x v="8"/>
    <x v="48"/>
    <n v="10363.799999999999"/>
  </r>
  <r>
    <x v="310"/>
    <x v="0"/>
    <x v="0"/>
    <x v="2"/>
    <x v="1"/>
    <n v="876016.6"/>
  </r>
  <r>
    <x v="310"/>
    <x v="0"/>
    <x v="0"/>
    <x v="4"/>
    <x v="17"/>
    <n v="275857.63"/>
  </r>
  <r>
    <x v="310"/>
    <x v="0"/>
    <x v="0"/>
    <x v="5"/>
    <x v="18"/>
    <n v="81781.789999999994"/>
  </r>
  <r>
    <x v="310"/>
    <x v="0"/>
    <x v="0"/>
    <x v="5"/>
    <x v="22"/>
    <n v="52241.08"/>
  </r>
  <r>
    <x v="310"/>
    <x v="0"/>
    <x v="0"/>
    <x v="6"/>
    <x v="23"/>
    <n v="286694.96000000002"/>
  </r>
  <r>
    <x v="310"/>
    <x v="0"/>
    <x v="0"/>
    <x v="6"/>
    <x v="28"/>
    <n v="33586.870000000003"/>
  </r>
  <r>
    <x v="310"/>
    <x v="0"/>
    <x v="0"/>
    <x v="6"/>
    <x v="38"/>
    <n v="1596"/>
  </r>
  <r>
    <x v="310"/>
    <x v="0"/>
    <x v="0"/>
    <x v="6"/>
    <x v="40"/>
    <n v="8586.8700000000008"/>
  </r>
  <r>
    <x v="310"/>
    <x v="0"/>
    <x v="0"/>
    <x v="6"/>
    <x v="60"/>
    <n v="5526.57"/>
  </r>
  <r>
    <x v="310"/>
    <x v="0"/>
    <x v="0"/>
    <x v="6"/>
    <x v="45"/>
    <n v="13117.8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5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HW5:LY308" firstHeaderRow="1" firstDataRow="3" firstDataCol="1" rowPageCount="2" colPageCount="1"/>
  <pivotFields count="6">
    <pivotField axis="axisRow" showAll="0">
      <items count="31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t="default"/>
      </items>
    </pivotField>
    <pivotField axis="axisPage" showAll="0">
      <items count="2">
        <item x="0"/>
        <item t="default"/>
      </items>
    </pivotField>
    <pivotField axis="axisPage" showAll="0">
      <items count="3">
        <item x="0"/>
        <item x="1"/>
        <item t="default"/>
      </items>
    </pivotField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Col" showAll="0">
      <items count="89">
        <item x="0"/>
        <item x="1"/>
        <item x="2"/>
        <item x="3"/>
        <item x="80"/>
        <item x="4"/>
        <item x="5"/>
        <item x="54"/>
        <item x="6"/>
        <item x="55"/>
        <item x="7"/>
        <item x="8"/>
        <item x="9"/>
        <item x="10"/>
        <item x="73"/>
        <item x="74"/>
        <item x="69"/>
        <item x="84"/>
        <item x="11"/>
        <item x="12"/>
        <item x="13"/>
        <item x="14"/>
        <item x="15"/>
        <item x="16"/>
        <item x="17"/>
        <item x="56"/>
        <item x="23"/>
        <item x="24"/>
        <item x="25"/>
        <item x="49"/>
        <item x="57"/>
        <item x="26"/>
        <item x="27"/>
        <item x="28"/>
        <item x="29"/>
        <item x="50"/>
        <item x="30"/>
        <item x="31"/>
        <item x="32"/>
        <item x="33"/>
        <item x="34"/>
        <item x="35"/>
        <item x="36"/>
        <item x="58"/>
        <item x="59"/>
        <item x="68"/>
        <item x="51"/>
        <item x="66"/>
        <item x="52"/>
        <item x="86"/>
        <item x="67"/>
        <item x="37"/>
        <item x="38"/>
        <item x="39"/>
        <item x="40"/>
        <item x="41"/>
        <item x="42"/>
        <item x="53"/>
        <item x="43"/>
        <item x="44"/>
        <item x="76"/>
        <item x="18"/>
        <item x="60"/>
        <item x="45"/>
        <item x="70"/>
        <item x="71"/>
        <item x="85"/>
        <item x="19"/>
        <item x="75"/>
        <item x="20"/>
        <item x="21"/>
        <item x="22"/>
        <item x="72"/>
        <item x="61"/>
        <item x="62"/>
        <item x="63"/>
        <item x="47"/>
        <item x="64"/>
        <item x="65"/>
        <item x="48"/>
        <item x="46"/>
        <item x="81"/>
        <item x="78"/>
        <item x="79"/>
        <item x="82"/>
        <item x="83"/>
        <item x="77"/>
        <item x="87"/>
        <item t="default"/>
      </items>
    </pivotField>
    <pivotField dataField="1" numFmtId="43" showAll="0"/>
  </pivotFields>
  <rowFields count="1">
    <field x="0"/>
  </rowFields>
  <rowItems count="30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10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 t="grand">
      <x/>
    </i>
  </rowItems>
  <colFields count="2">
    <field x="3"/>
    <field x="4"/>
  </colFields>
  <colItems count="106">
    <i>
      <x/>
      <x/>
    </i>
    <i t="default">
      <x/>
    </i>
    <i>
      <x v="1"/>
      <x/>
    </i>
    <i t="default">
      <x v="1"/>
    </i>
    <i>
      <x v="2"/>
      <x v="1"/>
    </i>
    <i r="1">
      <x v="2"/>
    </i>
    <i r="1">
      <x v="3"/>
    </i>
    <i r="1">
      <x v="4"/>
    </i>
    <i r="1">
      <x v="5"/>
    </i>
    <i r="1">
      <x v="6"/>
    </i>
    <i r="1">
      <x v="7"/>
    </i>
    <i t="default">
      <x v="2"/>
    </i>
    <i>
      <x v="3"/>
      <x v="1"/>
    </i>
    <i r="1">
      <x v="2"/>
    </i>
    <i r="1">
      <x v="3"/>
    </i>
    <i r="1">
      <x v="4"/>
    </i>
    <i r="1">
      <x v="5"/>
    </i>
    <i r="1">
      <x v="6"/>
    </i>
    <i t="default">
      <x v="3"/>
    </i>
    <i>
      <x v="4"/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t="default">
      <x v="4"/>
    </i>
    <i>
      <x v="5"/>
      <x v="61"/>
    </i>
    <i r="1">
      <x v="67"/>
    </i>
    <i r="1">
      <x v="69"/>
    </i>
    <i r="1">
      <x v="70"/>
    </i>
    <i r="1">
      <x v="71"/>
    </i>
    <i t="default">
      <x v="5"/>
    </i>
    <i>
      <x v="6"/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2"/>
    </i>
    <i r="1">
      <x v="63"/>
    </i>
    <i r="1">
      <x v="64"/>
    </i>
    <i r="1">
      <x v="65"/>
    </i>
    <i r="1">
      <x v="68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t="default">
      <x v="6"/>
    </i>
    <i>
      <x v="7"/>
      <x v="58"/>
    </i>
    <i t="default">
      <x v="7"/>
    </i>
    <i>
      <x v="8"/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6"/>
    </i>
    <i r="1">
      <x v="87"/>
    </i>
    <i t="default">
      <x v="8"/>
    </i>
    <i t="grand">
      <x/>
    </i>
  </colItems>
  <pageFields count="2">
    <pageField fld="1" hier="-1"/>
    <pageField fld="2" item="1" hier="-1"/>
  </pageFields>
  <dataFields count="1">
    <dataField name="Sum of SumOfAmount" fld="5" baseField="0" baseItem="0" numFmtId="43"/>
  </dataFields>
  <formats count="13">
    <format dxfId="12">
      <pivotArea outline="0" collapsedLevelsAreSubtotals="1" fieldPosition="0"/>
    </format>
    <format dxfId="11">
      <pivotArea dataOnly="0" labelOnly="1" fieldPosition="0">
        <references count="1">
          <reference field="3" count="0"/>
        </references>
      </pivotArea>
    </format>
    <format dxfId="10">
      <pivotArea dataOnly="0" labelOnly="1" fieldPosition="0">
        <references count="1">
          <reference field="3" count="0" defaultSubtotal="1"/>
        </references>
      </pivotArea>
    </format>
    <format dxfId="9">
      <pivotArea dataOnly="0" labelOnly="1" grandCol="1" outline="0" fieldPosition="0"/>
    </format>
    <format dxfId="8">
      <pivotArea dataOnly="0" labelOnly="1" fieldPosition="0">
        <references count="2">
          <reference field="3" count="1" selected="0">
            <x v="0"/>
          </reference>
          <reference field="4" count="1">
            <x v="0"/>
          </reference>
        </references>
      </pivotArea>
    </format>
    <format dxfId="7">
      <pivotArea dataOnly="0" labelOnly="1" fieldPosition="0">
        <references count="2">
          <reference field="3" count="1" selected="0">
            <x v="1"/>
          </reference>
          <reference field="4" count="1">
            <x v="0"/>
          </reference>
        </references>
      </pivotArea>
    </format>
    <format dxfId="6">
      <pivotArea dataOnly="0" labelOnly="1" fieldPosition="0">
        <references count="2">
          <reference field="3" count="1" selected="0">
            <x v="2"/>
          </reference>
          <reference field="4" count="7">
            <x v="1"/>
            <x v="2"/>
            <x v="3"/>
            <x v="4"/>
            <x v="5"/>
            <x v="6"/>
            <x v="7"/>
          </reference>
        </references>
      </pivotArea>
    </format>
    <format dxfId="5">
      <pivotArea dataOnly="0" labelOnly="1" fieldPosition="0">
        <references count="2">
          <reference field="3" count="1" selected="0">
            <x v="3"/>
          </reference>
          <reference field="4" count="6">
            <x v="1"/>
            <x v="2"/>
            <x v="3"/>
            <x v="4"/>
            <x v="5"/>
            <x v="6"/>
          </reference>
        </references>
      </pivotArea>
    </format>
    <format dxfId="4">
      <pivotArea dataOnly="0" labelOnly="1" fieldPosition="0">
        <references count="2">
          <reference field="3" count="1" selected="0">
            <x v="4"/>
          </reference>
          <reference field="4" count="18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3">
      <pivotArea dataOnly="0" labelOnly="1" fieldPosition="0">
        <references count="2">
          <reference field="3" count="1" selected="0">
            <x v="5"/>
          </reference>
          <reference field="4" count="5">
            <x v="61"/>
            <x v="67"/>
            <x v="69"/>
            <x v="70"/>
            <x v="71"/>
          </reference>
        </references>
      </pivotArea>
    </format>
    <format dxfId="2">
      <pivotArea dataOnly="0" labelOnly="1" fieldPosition="0">
        <references count="2">
          <reference field="3" count="1" selected="0">
            <x v="6"/>
          </reference>
          <reference field="4" count="47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2"/>
            <x v="63"/>
            <x v="64"/>
            <x v="65"/>
            <x v="68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1">
      <pivotArea dataOnly="0" labelOnly="1" fieldPosition="0">
        <references count="2">
          <reference field="3" count="1" selected="0">
            <x v="7"/>
          </reference>
          <reference field="4" count="1">
            <x v="58"/>
          </reference>
        </references>
      </pivotArea>
    </format>
    <format dxfId="0">
      <pivotArea dataOnly="0" labelOnly="1" fieldPosition="0">
        <references count="2">
          <reference field="3" count="1" selected="0">
            <x v="8"/>
          </reference>
          <reference field="4" count="10">
            <x v="72"/>
            <x v="73"/>
            <x v="74"/>
            <x v="75"/>
            <x v="76"/>
            <x v="77"/>
            <x v="78"/>
            <x v="79"/>
            <x v="86"/>
            <x v="8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Pivot Tabel 3" altTextSummary="shows expenditures for local sub-fund in the general fund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DQ5:HT319" firstHeaderRow="1" firstDataRow="3" firstDataCol="1" rowPageCount="2" colPageCount="1"/>
  <pivotFields count="6">
    <pivotField axis="axisRow" showAll="0">
      <items count="31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t="default"/>
      </items>
    </pivotField>
    <pivotField axis="axisPage" showAll="0">
      <items count="2">
        <item x="0"/>
        <item t="default"/>
      </items>
    </pivotField>
    <pivotField axis="axisPage" showAll="0">
      <items count="3">
        <item x="0"/>
        <item x="1"/>
        <item t="default"/>
      </items>
    </pivotField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Col" showAll="0">
      <items count="89">
        <item x="0"/>
        <item x="1"/>
        <item x="2"/>
        <item x="3"/>
        <item x="80"/>
        <item x="4"/>
        <item x="5"/>
        <item x="54"/>
        <item x="6"/>
        <item x="55"/>
        <item x="7"/>
        <item x="8"/>
        <item x="9"/>
        <item x="10"/>
        <item x="73"/>
        <item x="74"/>
        <item x="69"/>
        <item x="84"/>
        <item x="11"/>
        <item x="12"/>
        <item x="13"/>
        <item x="14"/>
        <item x="15"/>
        <item x="16"/>
        <item x="17"/>
        <item x="56"/>
        <item x="23"/>
        <item x="24"/>
        <item x="25"/>
        <item x="49"/>
        <item x="57"/>
        <item x="26"/>
        <item x="27"/>
        <item x="28"/>
        <item x="29"/>
        <item x="50"/>
        <item x="30"/>
        <item x="31"/>
        <item x="32"/>
        <item x="33"/>
        <item x="34"/>
        <item x="35"/>
        <item x="36"/>
        <item x="58"/>
        <item x="59"/>
        <item x="68"/>
        <item x="51"/>
        <item x="66"/>
        <item x="52"/>
        <item x="86"/>
        <item x="67"/>
        <item x="37"/>
        <item x="38"/>
        <item x="39"/>
        <item x="40"/>
        <item x="41"/>
        <item x="42"/>
        <item x="53"/>
        <item x="43"/>
        <item x="44"/>
        <item x="76"/>
        <item x="18"/>
        <item x="60"/>
        <item x="45"/>
        <item x="70"/>
        <item x="71"/>
        <item x="85"/>
        <item x="19"/>
        <item x="75"/>
        <item x="20"/>
        <item x="21"/>
        <item x="22"/>
        <item x="72"/>
        <item x="61"/>
        <item x="62"/>
        <item x="63"/>
        <item x="47"/>
        <item x="64"/>
        <item x="65"/>
        <item x="48"/>
        <item x="46"/>
        <item x="81"/>
        <item x="78"/>
        <item x="79"/>
        <item x="82"/>
        <item x="83"/>
        <item x="77"/>
        <item x="87"/>
        <item t="default"/>
      </items>
    </pivotField>
    <pivotField dataField="1" numFmtId="43" showAll="0"/>
  </pivotFields>
  <rowFields count="1">
    <field x="0"/>
  </rowFields>
  <rowItems count="3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 t="grand">
      <x/>
    </i>
  </rowItems>
  <colFields count="2">
    <field x="3"/>
    <field x="4"/>
  </colFields>
  <colItems count="107">
    <i>
      <x/>
      <x/>
    </i>
    <i t="default">
      <x/>
    </i>
    <i>
      <x v="1"/>
      <x/>
    </i>
    <i t="default">
      <x v="1"/>
    </i>
    <i>
      <x v="2"/>
      <x v="1"/>
    </i>
    <i r="1">
      <x v="2"/>
    </i>
    <i r="1">
      <x v="3"/>
    </i>
    <i r="1">
      <x v="4"/>
    </i>
    <i r="1">
      <x v="5"/>
    </i>
    <i r="1">
      <x v="6"/>
    </i>
    <i r="1">
      <x v="7"/>
    </i>
    <i t="default">
      <x v="2"/>
    </i>
    <i>
      <x v="3"/>
      <x v="1"/>
    </i>
    <i r="1">
      <x v="2"/>
    </i>
    <i r="1">
      <x v="3"/>
    </i>
    <i r="1">
      <x v="4"/>
    </i>
    <i r="1">
      <x v="5"/>
    </i>
    <i r="1">
      <x v="6"/>
    </i>
    <i t="default">
      <x v="3"/>
    </i>
    <i>
      <x v="4"/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t="default">
      <x v="4"/>
    </i>
    <i>
      <x v="5"/>
      <x v="61"/>
    </i>
    <i r="1">
      <x v="67"/>
    </i>
    <i r="1">
      <x v="69"/>
    </i>
    <i r="1">
      <x v="70"/>
    </i>
    <i r="1">
      <x v="71"/>
    </i>
    <i t="default">
      <x v="5"/>
    </i>
    <i>
      <x v="6"/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t="default">
      <x v="6"/>
    </i>
    <i>
      <x v="7"/>
      <x v="58"/>
    </i>
    <i t="default">
      <x v="7"/>
    </i>
    <i>
      <x v="8"/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6"/>
    </i>
    <i t="default">
      <x v="8"/>
    </i>
    <i t="grand">
      <x/>
    </i>
  </colItems>
  <pageFields count="2">
    <pageField fld="1" hier="-1"/>
    <pageField fld="2" item="0" hier="-1"/>
  </pageFields>
  <dataFields count="1">
    <dataField name="Sum of SumOfAmount" fld="5" baseField="0" baseItem="0" numFmtId="43"/>
  </dataFields>
  <formats count="13">
    <format dxfId="25">
      <pivotArea outline="0" collapsedLevelsAreSubtotals="1" fieldPosition="0"/>
    </format>
    <format dxfId="24">
      <pivotArea dataOnly="0" labelOnly="1" fieldPosition="0">
        <references count="1">
          <reference field="3" count="0"/>
        </references>
      </pivotArea>
    </format>
    <format dxfId="23">
      <pivotArea dataOnly="0" labelOnly="1" fieldPosition="0">
        <references count="1">
          <reference field="3" count="0" defaultSubtotal="1"/>
        </references>
      </pivotArea>
    </format>
    <format dxfId="22">
      <pivotArea dataOnly="0" labelOnly="1" grandCol="1" outline="0" fieldPosition="0"/>
    </format>
    <format dxfId="21">
      <pivotArea dataOnly="0" labelOnly="1" fieldPosition="0">
        <references count="2">
          <reference field="3" count="1" selected="0">
            <x v="0"/>
          </reference>
          <reference field="4" count="1">
            <x v="0"/>
          </reference>
        </references>
      </pivotArea>
    </format>
    <format dxfId="20">
      <pivotArea dataOnly="0" labelOnly="1" fieldPosition="0">
        <references count="2">
          <reference field="3" count="1" selected="0">
            <x v="1"/>
          </reference>
          <reference field="4" count="1">
            <x v="0"/>
          </reference>
        </references>
      </pivotArea>
    </format>
    <format dxfId="19">
      <pivotArea dataOnly="0" labelOnly="1" fieldPosition="0">
        <references count="2">
          <reference field="3" count="1" selected="0">
            <x v="2"/>
          </reference>
          <reference field="4" count="7">
            <x v="1"/>
            <x v="2"/>
            <x v="3"/>
            <x v="4"/>
            <x v="5"/>
            <x v="6"/>
            <x v="7"/>
          </reference>
        </references>
      </pivotArea>
    </format>
    <format dxfId="18">
      <pivotArea dataOnly="0" labelOnly="1" fieldPosition="0">
        <references count="2">
          <reference field="3" count="1" selected="0">
            <x v="3"/>
          </reference>
          <reference field="4" count="6">
            <x v="1"/>
            <x v="2"/>
            <x v="3"/>
            <x v="4"/>
            <x v="5"/>
            <x v="6"/>
          </reference>
        </references>
      </pivotArea>
    </format>
    <format dxfId="17">
      <pivotArea dataOnly="0" labelOnly="1" fieldPosition="0">
        <references count="2">
          <reference field="3" count="1" selected="0">
            <x v="4"/>
          </reference>
          <reference field="4" count="18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16">
      <pivotArea dataOnly="0" labelOnly="1" fieldPosition="0">
        <references count="2">
          <reference field="3" count="1" selected="0">
            <x v="5"/>
          </reference>
          <reference field="4" count="5">
            <x v="61"/>
            <x v="67"/>
            <x v="69"/>
            <x v="70"/>
            <x v="71"/>
          </reference>
        </references>
      </pivotArea>
    </format>
    <format dxfId="15">
      <pivotArea dataOnly="0" labelOnly="1" fieldPosition="0">
        <references count="2">
          <reference field="3" count="1" selected="0">
            <x v="6"/>
          </reference>
          <reference field="4" count="47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2"/>
            <x v="63"/>
            <x v="64"/>
            <x v="65"/>
            <x v="68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14">
      <pivotArea dataOnly="0" labelOnly="1" fieldPosition="0">
        <references count="2">
          <reference field="3" count="1" selected="0">
            <x v="7"/>
          </reference>
          <reference field="4" count="1">
            <x v="58"/>
          </reference>
        </references>
      </pivotArea>
    </format>
    <format dxfId="13">
      <pivotArea dataOnly="0" labelOnly="1" fieldPosition="0">
        <references count="2">
          <reference field="3" count="1" selected="0">
            <x v="8"/>
          </reference>
          <reference field="4" count="10">
            <x v="72"/>
            <x v="73"/>
            <x v="74"/>
            <x v="75"/>
            <x v="76"/>
            <x v="77"/>
            <x v="78"/>
            <x v="79"/>
            <x v="86"/>
            <x v="8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Pivor Table 2" altTextSummary="shows expenditures for general fund basic ed sub-fund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grandTotalCaption="Grand Total" updatedVersion="6" minRefreshableVersion="3" useAutoFormatting="1" itemPrintTitles="1" createdVersion="6" indent="0" outline="1" outlineData="1" multipleFieldFilters="0">
  <location ref="J5:DN319" firstHeaderRow="1" firstDataRow="3" firstDataCol="1" rowPageCount="2" colPageCount="1"/>
  <pivotFields count="6">
    <pivotField axis="axisRow" showAll="0">
      <items count="31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t="default"/>
      </items>
    </pivotField>
    <pivotField axis="axisPage" showAll="0">
      <items count="2">
        <item x="0"/>
        <item t="default"/>
      </items>
    </pivotField>
    <pivotField axis="axisPage" showAll="0">
      <items count="3">
        <item x="0"/>
        <item x="1"/>
        <item t="default"/>
      </items>
    </pivotField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Col" showAll="0">
      <items count="89">
        <item x="0"/>
        <item x="1"/>
        <item x="2"/>
        <item x="3"/>
        <item x="80"/>
        <item x="4"/>
        <item x="5"/>
        <item x="54"/>
        <item x="6"/>
        <item x="55"/>
        <item x="7"/>
        <item x="8"/>
        <item x="9"/>
        <item x="10"/>
        <item x="73"/>
        <item x="74"/>
        <item x="69"/>
        <item x="84"/>
        <item x="11"/>
        <item x="12"/>
        <item x="13"/>
        <item x="14"/>
        <item x="15"/>
        <item x="16"/>
        <item x="17"/>
        <item x="56"/>
        <item x="23"/>
        <item x="24"/>
        <item x="25"/>
        <item x="49"/>
        <item x="57"/>
        <item x="26"/>
        <item x="27"/>
        <item x="28"/>
        <item x="29"/>
        <item x="50"/>
        <item x="30"/>
        <item x="31"/>
        <item x="32"/>
        <item x="33"/>
        <item x="34"/>
        <item x="35"/>
        <item x="36"/>
        <item x="58"/>
        <item x="59"/>
        <item x="68"/>
        <item x="51"/>
        <item x="66"/>
        <item x="52"/>
        <item x="86"/>
        <item x="67"/>
        <item x="37"/>
        <item x="38"/>
        <item x="39"/>
        <item x="40"/>
        <item x="41"/>
        <item x="42"/>
        <item x="53"/>
        <item x="43"/>
        <item x="44"/>
        <item x="76"/>
        <item x="18"/>
        <item x="60"/>
        <item x="45"/>
        <item x="70"/>
        <item x="71"/>
        <item x="85"/>
        <item x="19"/>
        <item x="75"/>
        <item x="20"/>
        <item x="21"/>
        <item x="22"/>
        <item x="72"/>
        <item x="61"/>
        <item x="62"/>
        <item x="63"/>
        <item x="47"/>
        <item x="64"/>
        <item x="65"/>
        <item x="48"/>
        <item x="46"/>
        <item x="81"/>
        <item x="78"/>
        <item x="79"/>
        <item x="82"/>
        <item x="83"/>
        <item x="77"/>
        <item x="87"/>
        <item t="default"/>
      </items>
    </pivotField>
    <pivotField dataField="1" numFmtId="43" showAll="0"/>
  </pivotFields>
  <rowFields count="1">
    <field x="0"/>
  </rowFields>
  <rowItems count="3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 t="grand">
      <x/>
    </i>
  </rowItems>
  <colFields count="2">
    <field x="3"/>
    <field x="4"/>
  </colFields>
  <colItems count="108">
    <i>
      <x/>
      <x/>
    </i>
    <i t="default">
      <x/>
    </i>
    <i>
      <x v="1"/>
      <x/>
    </i>
    <i t="default">
      <x v="1"/>
    </i>
    <i>
      <x v="2"/>
      <x v="1"/>
    </i>
    <i r="1">
      <x v="2"/>
    </i>
    <i r="1">
      <x v="3"/>
    </i>
    <i r="1">
      <x v="4"/>
    </i>
    <i r="1">
      <x v="5"/>
    </i>
    <i r="1">
      <x v="6"/>
    </i>
    <i r="1">
      <x v="7"/>
    </i>
    <i t="default">
      <x v="2"/>
    </i>
    <i>
      <x v="3"/>
      <x v="1"/>
    </i>
    <i r="1">
      <x v="2"/>
    </i>
    <i r="1">
      <x v="3"/>
    </i>
    <i r="1">
      <x v="4"/>
    </i>
    <i r="1">
      <x v="5"/>
    </i>
    <i r="1">
      <x v="6"/>
    </i>
    <i t="default">
      <x v="3"/>
    </i>
    <i>
      <x v="4"/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t="default">
      <x v="4"/>
    </i>
    <i>
      <x v="5"/>
      <x v="61"/>
    </i>
    <i r="1">
      <x v="67"/>
    </i>
    <i r="1">
      <x v="69"/>
    </i>
    <i r="1">
      <x v="70"/>
    </i>
    <i r="1">
      <x v="71"/>
    </i>
    <i t="default">
      <x v="5"/>
    </i>
    <i>
      <x v="6"/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t="default">
      <x v="6"/>
    </i>
    <i>
      <x v="7"/>
      <x v="58"/>
    </i>
    <i t="default">
      <x v="7"/>
    </i>
    <i>
      <x v="8"/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6"/>
    </i>
    <i r="1">
      <x v="87"/>
    </i>
    <i t="default">
      <x v="8"/>
    </i>
    <i t="grand">
      <x/>
    </i>
  </colItems>
  <pageFields count="2">
    <pageField fld="1" hier="-1"/>
    <pageField fld="2" hier="-1"/>
  </pageFields>
  <dataFields count="1">
    <dataField name="Sum of SumOfAmount" fld="5" baseField="0" baseItem="0" numFmtId="43"/>
  </dataFields>
  <formats count="13">
    <format dxfId="38">
      <pivotArea outline="0" collapsedLevelsAreSubtotals="1" fieldPosition="0"/>
    </format>
    <format dxfId="37">
      <pivotArea dataOnly="0" labelOnly="1" fieldPosition="0">
        <references count="1">
          <reference field="3" count="0"/>
        </references>
      </pivotArea>
    </format>
    <format dxfId="36">
      <pivotArea dataOnly="0" labelOnly="1" fieldPosition="0">
        <references count="1">
          <reference field="3" count="0" defaultSubtotal="1"/>
        </references>
      </pivotArea>
    </format>
    <format dxfId="35">
      <pivotArea dataOnly="0" labelOnly="1" grandCol="1" outline="0" fieldPosition="0"/>
    </format>
    <format dxfId="34">
      <pivotArea dataOnly="0" labelOnly="1" fieldPosition="0">
        <references count="2">
          <reference field="3" count="1" selected="0">
            <x v="0"/>
          </reference>
          <reference field="4" count="1">
            <x v="0"/>
          </reference>
        </references>
      </pivotArea>
    </format>
    <format dxfId="33">
      <pivotArea dataOnly="0" labelOnly="1" fieldPosition="0">
        <references count="2">
          <reference field="3" count="1" selected="0">
            <x v="1"/>
          </reference>
          <reference field="4" count="1">
            <x v="0"/>
          </reference>
        </references>
      </pivotArea>
    </format>
    <format dxfId="32">
      <pivotArea dataOnly="0" labelOnly="1" fieldPosition="0">
        <references count="2">
          <reference field="3" count="1" selected="0">
            <x v="2"/>
          </reference>
          <reference field="4" count="7">
            <x v="1"/>
            <x v="2"/>
            <x v="3"/>
            <x v="4"/>
            <x v="5"/>
            <x v="6"/>
            <x v="7"/>
          </reference>
        </references>
      </pivotArea>
    </format>
    <format dxfId="31">
      <pivotArea dataOnly="0" labelOnly="1" fieldPosition="0">
        <references count="2">
          <reference field="3" count="1" selected="0">
            <x v="3"/>
          </reference>
          <reference field="4" count="6">
            <x v="1"/>
            <x v="2"/>
            <x v="3"/>
            <x v="4"/>
            <x v="5"/>
            <x v="6"/>
          </reference>
        </references>
      </pivotArea>
    </format>
    <format dxfId="30">
      <pivotArea dataOnly="0" labelOnly="1" fieldPosition="0">
        <references count="2">
          <reference field="3" count="1" selected="0">
            <x v="4"/>
          </reference>
          <reference field="4" count="18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29">
      <pivotArea dataOnly="0" labelOnly="1" fieldPosition="0">
        <references count="2">
          <reference field="3" count="1" selected="0">
            <x v="5"/>
          </reference>
          <reference field="4" count="5">
            <x v="61"/>
            <x v="67"/>
            <x v="69"/>
            <x v="70"/>
            <x v="71"/>
          </reference>
        </references>
      </pivotArea>
    </format>
    <format dxfId="28">
      <pivotArea dataOnly="0" labelOnly="1" fieldPosition="0">
        <references count="2">
          <reference field="3" count="1" selected="0">
            <x v="6"/>
          </reference>
          <reference field="4" count="47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2"/>
            <x v="63"/>
            <x v="64"/>
            <x v="65"/>
            <x v="68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27">
      <pivotArea dataOnly="0" labelOnly="1" fieldPosition="0">
        <references count="2">
          <reference field="3" count="1" selected="0">
            <x v="7"/>
          </reference>
          <reference field="4" count="1">
            <x v="58"/>
          </reference>
        </references>
      </pivotArea>
    </format>
    <format dxfId="26">
      <pivotArea dataOnly="0" labelOnly="1" fieldPosition="0">
        <references count="2">
          <reference field="3" count="1" selected="0">
            <x v="8"/>
          </reference>
          <reference field="4" count="10">
            <x v="72"/>
            <x v="73"/>
            <x v="74"/>
            <x v="75"/>
            <x v="76"/>
            <x v="77"/>
            <x v="78"/>
            <x v="79"/>
            <x v="86"/>
            <x v="8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Pivot Table1" altTextSummary="Shiows expenditures for all sub-funds in the general fund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315"/>
  <sheetViews>
    <sheetView workbookViewId="0">
      <selection activeCell="F10" sqref="F10"/>
    </sheetView>
  </sheetViews>
  <sheetFormatPr defaultColWidth="9.140625" defaultRowHeight="17.25"/>
  <cols>
    <col min="1" max="1" width="14.85546875" style="19" bestFit="1" customWidth="1"/>
    <col min="2" max="2" width="24.140625" style="19" bestFit="1" customWidth="1"/>
    <col min="3" max="16384" width="9.140625" style="19"/>
  </cols>
  <sheetData>
    <row r="2" spans="1:2">
      <c r="A2" s="26" t="s">
        <v>425</v>
      </c>
      <c r="B2" s="27" t="s">
        <v>640</v>
      </c>
    </row>
    <row r="3" spans="1:2">
      <c r="A3" s="35" t="s">
        <v>413</v>
      </c>
      <c r="B3" s="19" t="s">
        <v>952</v>
      </c>
    </row>
    <row r="4" spans="1:2" ht="9.9499999999999993" customHeight="1">
      <c r="A4" s="35"/>
    </row>
    <row r="5" spans="1:2">
      <c r="A5" s="28" t="s">
        <v>167</v>
      </c>
      <c r="B5" s="28" t="s">
        <v>710</v>
      </c>
    </row>
    <row r="6" spans="1:2">
      <c r="A6" s="28" t="s">
        <v>242</v>
      </c>
      <c r="B6" s="28" t="s">
        <v>782</v>
      </c>
    </row>
    <row r="7" spans="1:2">
      <c r="A7" s="28" t="s">
        <v>253</v>
      </c>
      <c r="B7" s="28" t="s">
        <v>793</v>
      </c>
    </row>
    <row r="8" spans="1:2">
      <c r="A8" s="28" t="s">
        <v>307</v>
      </c>
      <c r="B8" s="28" t="s">
        <v>847</v>
      </c>
    </row>
    <row r="9" spans="1:2">
      <c r="A9" s="28" t="s">
        <v>319</v>
      </c>
      <c r="B9" s="28" t="s">
        <v>859</v>
      </c>
    </row>
    <row r="10" spans="1:2">
      <c r="A10" s="28" t="s">
        <v>87</v>
      </c>
      <c r="B10" s="28" t="s">
        <v>647</v>
      </c>
    </row>
    <row r="11" spans="1:2">
      <c r="A11" s="28" t="s">
        <v>202</v>
      </c>
      <c r="B11" s="28" t="s">
        <v>742</v>
      </c>
    </row>
    <row r="12" spans="1:2">
      <c r="A12" s="28" t="s">
        <v>217</v>
      </c>
      <c r="B12" s="28" t="s">
        <v>757</v>
      </c>
    </row>
    <row r="13" spans="1:2">
      <c r="A13" s="28" t="s">
        <v>128</v>
      </c>
      <c r="B13" s="28" t="s">
        <v>674</v>
      </c>
    </row>
    <row r="14" spans="1:2">
      <c r="A14" s="28" t="s">
        <v>198</v>
      </c>
      <c r="B14" s="28" t="s">
        <v>739</v>
      </c>
    </row>
    <row r="15" spans="1:2">
      <c r="A15" s="28" t="s">
        <v>375</v>
      </c>
      <c r="B15" s="28" t="s">
        <v>914</v>
      </c>
    </row>
    <row r="16" spans="1:2">
      <c r="A16" s="28" t="s">
        <v>63</v>
      </c>
      <c r="B16" s="28" t="s">
        <v>642</v>
      </c>
    </row>
    <row r="17" spans="1:2">
      <c r="A17" s="28" t="s">
        <v>294</v>
      </c>
      <c r="B17" s="28" t="s">
        <v>834</v>
      </c>
    </row>
    <row r="18" spans="1:2">
      <c r="A18" s="28" t="s">
        <v>229</v>
      </c>
      <c r="B18" s="28" t="s">
        <v>769</v>
      </c>
    </row>
    <row r="19" spans="1:2">
      <c r="A19" s="28" t="s">
        <v>377</v>
      </c>
      <c r="B19" s="28" t="s">
        <v>916</v>
      </c>
    </row>
    <row r="20" spans="1:2">
      <c r="A20" s="28" t="s">
        <v>244</v>
      </c>
      <c r="B20" s="28" t="s">
        <v>784</v>
      </c>
    </row>
    <row r="21" spans="1:2">
      <c r="A21" s="28" t="s">
        <v>216</v>
      </c>
      <c r="B21" s="28" t="s">
        <v>756</v>
      </c>
    </row>
    <row r="22" spans="1:2">
      <c r="A22" s="28" t="s">
        <v>269</v>
      </c>
      <c r="B22" s="28" t="s">
        <v>809</v>
      </c>
    </row>
    <row r="23" spans="1:2">
      <c r="A23" s="28" t="s">
        <v>141</v>
      </c>
      <c r="B23" s="28" t="s">
        <v>685</v>
      </c>
    </row>
    <row r="24" spans="1:2">
      <c r="A24" s="28" t="s">
        <v>186</v>
      </c>
      <c r="B24" s="28" t="s">
        <v>727</v>
      </c>
    </row>
    <row r="25" spans="1:2">
      <c r="A25" s="28" t="s">
        <v>305</v>
      </c>
      <c r="B25" s="28" t="s">
        <v>845</v>
      </c>
    </row>
    <row r="26" spans="1:2">
      <c r="A26" s="28" t="s">
        <v>127</v>
      </c>
      <c r="B26" s="28" t="s">
        <v>673</v>
      </c>
    </row>
    <row r="27" spans="1:2">
      <c r="A27" s="28" t="s">
        <v>114</v>
      </c>
      <c r="B27" s="28" t="s">
        <v>664</v>
      </c>
    </row>
    <row r="28" spans="1:2">
      <c r="A28" s="28" t="s">
        <v>286</v>
      </c>
      <c r="B28" s="28" t="s">
        <v>826</v>
      </c>
    </row>
    <row r="29" spans="1:2">
      <c r="A29" s="28" t="s">
        <v>108</v>
      </c>
      <c r="B29" s="28" t="s">
        <v>659</v>
      </c>
    </row>
    <row r="30" spans="1:2">
      <c r="A30" s="28" t="s">
        <v>107</v>
      </c>
      <c r="B30" s="28" t="s">
        <v>658</v>
      </c>
    </row>
    <row r="31" spans="1:2">
      <c r="A31" s="28" t="s">
        <v>134</v>
      </c>
      <c r="B31" s="28" t="s">
        <v>680</v>
      </c>
    </row>
    <row r="32" spans="1:2">
      <c r="A32" s="28" t="s">
        <v>230</v>
      </c>
      <c r="B32" s="28" t="s">
        <v>770</v>
      </c>
    </row>
    <row r="33" spans="1:2">
      <c r="A33" s="28" t="s">
        <v>219</v>
      </c>
      <c r="B33" s="28" t="s">
        <v>759</v>
      </c>
    </row>
    <row r="34" spans="1:2">
      <c r="A34" s="28" t="s">
        <v>335</v>
      </c>
      <c r="B34" s="28" t="s">
        <v>875</v>
      </c>
    </row>
    <row r="35" spans="1:2">
      <c r="A35" s="28" t="s">
        <v>250</v>
      </c>
      <c r="B35" s="28" t="s">
        <v>790</v>
      </c>
    </row>
    <row r="36" spans="1:2">
      <c r="A36" s="28" t="s">
        <v>248</v>
      </c>
      <c r="B36" s="28" t="s">
        <v>788</v>
      </c>
    </row>
    <row r="37" spans="1:2">
      <c r="A37" s="28" t="s">
        <v>337</v>
      </c>
      <c r="B37" s="28" t="s">
        <v>877</v>
      </c>
    </row>
    <row r="38" spans="1:2">
      <c r="A38" s="33" t="s">
        <v>346</v>
      </c>
      <c r="B38" s="28" t="s">
        <v>886</v>
      </c>
    </row>
    <row r="39" spans="1:2">
      <c r="A39" s="31" t="s">
        <v>298</v>
      </c>
      <c r="B39" s="28" t="s">
        <v>838</v>
      </c>
    </row>
    <row r="40" spans="1:2">
      <c r="A40" s="28" t="s">
        <v>188</v>
      </c>
      <c r="B40" s="28" t="s">
        <v>729</v>
      </c>
    </row>
    <row r="41" spans="1:2">
      <c r="A41" s="28" t="s">
        <v>86</v>
      </c>
      <c r="B41" s="28" t="s">
        <v>646</v>
      </c>
    </row>
    <row r="42" spans="1:2">
      <c r="A42" s="28" t="s">
        <v>227</v>
      </c>
      <c r="B42" s="28" t="s">
        <v>767</v>
      </c>
    </row>
    <row r="43" spans="1:2">
      <c r="A43" s="28" t="s">
        <v>291</v>
      </c>
      <c r="B43" s="28" t="s">
        <v>831</v>
      </c>
    </row>
    <row r="44" spans="1:2">
      <c r="A44" s="28" t="s">
        <v>387</v>
      </c>
      <c r="B44" s="28" t="s">
        <v>926</v>
      </c>
    </row>
    <row r="45" spans="1:2">
      <c r="A45" s="28" t="s">
        <v>369</v>
      </c>
      <c r="B45" s="28" t="s">
        <v>908</v>
      </c>
    </row>
    <row r="46" spans="1:2">
      <c r="A46" s="28" t="s">
        <v>391</v>
      </c>
      <c r="B46" s="28" t="s">
        <v>930</v>
      </c>
    </row>
    <row r="47" spans="1:2">
      <c r="A47" s="28" t="s">
        <v>353</v>
      </c>
      <c r="B47" s="28" t="s">
        <v>892</v>
      </c>
    </row>
    <row r="48" spans="1:2">
      <c r="A48" s="28" t="s">
        <v>371</v>
      </c>
      <c r="B48" s="28" t="s">
        <v>910</v>
      </c>
    </row>
    <row r="49" spans="1:2">
      <c r="A49" s="28" t="s">
        <v>349</v>
      </c>
      <c r="B49" s="28" t="s">
        <v>889</v>
      </c>
    </row>
    <row r="50" spans="1:2">
      <c r="A50" s="28" t="s">
        <v>304</v>
      </c>
      <c r="B50" s="28" t="s">
        <v>844</v>
      </c>
    </row>
    <row r="51" spans="1:2">
      <c r="A51" s="28" t="s">
        <v>309</v>
      </c>
      <c r="B51" s="28" t="s">
        <v>849</v>
      </c>
    </row>
    <row r="52" spans="1:2">
      <c r="A52" s="28" t="s">
        <v>176</v>
      </c>
      <c r="B52" s="28" t="s">
        <v>718</v>
      </c>
    </row>
    <row r="53" spans="1:2">
      <c r="A53" s="28" t="s">
        <v>160</v>
      </c>
      <c r="B53" s="28" t="s">
        <v>703</v>
      </c>
    </row>
    <row r="54" spans="1:2">
      <c r="A54" s="28" t="s">
        <v>183</v>
      </c>
      <c r="B54" s="28" t="s">
        <v>724</v>
      </c>
    </row>
    <row r="55" spans="1:2">
      <c r="A55" s="28" t="s">
        <v>111</v>
      </c>
      <c r="B55" s="28" t="s">
        <v>662</v>
      </c>
    </row>
    <row r="56" spans="1:2">
      <c r="A56" s="28" t="s">
        <v>254</v>
      </c>
      <c r="B56" s="28" t="s">
        <v>794</v>
      </c>
    </row>
    <row r="57" spans="1:2">
      <c r="A57" s="28" t="s">
        <v>148</v>
      </c>
      <c r="B57" s="28" t="s">
        <v>691</v>
      </c>
    </row>
    <row r="58" spans="1:2">
      <c r="A58" s="28" t="s">
        <v>281</v>
      </c>
      <c r="B58" s="28" t="s">
        <v>821</v>
      </c>
    </row>
    <row r="59" spans="1:2">
      <c r="A59" s="28" t="s">
        <v>222</v>
      </c>
      <c r="B59" s="28" t="s">
        <v>762</v>
      </c>
    </row>
    <row r="60" spans="1:2">
      <c r="A60" s="28" t="s">
        <v>326</v>
      </c>
      <c r="B60" s="28" t="s">
        <v>866</v>
      </c>
    </row>
    <row r="61" spans="1:2">
      <c r="A61" s="28" t="s">
        <v>258</v>
      </c>
      <c r="B61" s="28" t="s">
        <v>798</v>
      </c>
    </row>
    <row r="62" spans="1:2">
      <c r="A62" s="28" t="s">
        <v>130</v>
      </c>
      <c r="B62" s="28" t="s">
        <v>676</v>
      </c>
    </row>
    <row r="63" spans="1:2">
      <c r="A63" s="28" t="s">
        <v>341</v>
      </c>
      <c r="B63" s="28" t="s">
        <v>881</v>
      </c>
    </row>
    <row r="64" spans="1:2">
      <c r="A64" s="28" t="s">
        <v>289</v>
      </c>
      <c r="B64" s="28" t="s">
        <v>829</v>
      </c>
    </row>
    <row r="65" spans="1:2">
      <c r="A65" s="28" t="s">
        <v>367</v>
      </c>
      <c r="B65" s="28" t="s">
        <v>906</v>
      </c>
    </row>
    <row r="66" spans="1:2">
      <c r="A66" s="28" t="s">
        <v>338</v>
      </c>
      <c r="B66" s="28" t="s">
        <v>878</v>
      </c>
    </row>
    <row r="67" spans="1:2">
      <c r="A67" s="28" t="s">
        <v>399</v>
      </c>
      <c r="B67" s="28" t="s">
        <v>938</v>
      </c>
    </row>
    <row r="68" spans="1:2">
      <c r="A68" s="28" t="s">
        <v>144</v>
      </c>
      <c r="B68" s="28" t="s">
        <v>687</v>
      </c>
    </row>
    <row r="69" spans="1:2">
      <c r="A69" s="28" t="s">
        <v>223</v>
      </c>
      <c r="B69" s="28" t="s">
        <v>763</v>
      </c>
    </row>
    <row r="70" spans="1:2">
      <c r="A70" s="28" t="s">
        <v>295</v>
      </c>
      <c r="B70" s="28" t="s">
        <v>835</v>
      </c>
    </row>
    <row r="71" spans="1:2">
      <c r="A71" s="28" t="s">
        <v>318</v>
      </c>
      <c r="B71" s="28" t="s">
        <v>858</v>
      </c>
    </row>
    <row r="72" spans="1:2">
      <c r="A72" s="28" t="s">
        <v>225</v>
      </c>
      <c r="B72" s="28" t="s">
        <v>765</v>
      </c>
    </row>
    <row r="73" spans="1:2">
      <c r="A73" s="28" t="s">
        <v>172</v>
      </c>
      <c r="B73" s="28" t="s">
        <v>715</v>
      </c>
    </row>
    <row r="74" spans="1:2">
      <c r="A74" s="28" t="s">
        <v>392</v>
      </c>
      <c r="B74" s="28" t="s">
        <v>931</v>
      </c>
    </row>
    <row r="75" spans="1:2">
      <c r="A75" s="28" t="s">
        <v>104</v>
      </c>
      <c r="B75" s="28" t="s">
        <v>656</v>
      </c>
    </row>
    <row r="76" spans="1:2">
      <c r="A76" s="28" t="s">
        <v>192</v>
      </c>
      <c r="B76" s="28" t="s">
        <v>733</v>
      </c>
    </row>
    <row r="77" spans="1:2">
      <c r="A77" s="28" t="s">
        <v>164</v>
      </c>
      <c r="B77" s="28" t="s">
        <v>707</v>
      </c>
    </row>
    <row r="78" spans="1:2">
      <c r="A78" s="28" t="s">
        <v>239</v>
      </c>
      <c r="B78" s="28" t="s">
        <v>779</v>
      </c>
    </row>
    <row r="79" spans="1:2">
      <c r="A79" s="28" t="s">
        <v>315</v>
      </c>
      <c r="B79" s="28" t="s">
        <v>855</v>
      </c>
    </row>
    <row r="80" spans="1:2">
      <c r="A80" s="28" t="s">
        <v>124</v>
      </c>
      <c r="B80" s="28" t="s">
        <v>672</v>
      </c>
    </row>
    <row r="81" spans="1:2">
      <c r="A81" s="28" t="s">
        <v>352</v>
      </c>
      <c r="B81" s="28" t="s">
        <v>672</v>
      </c>
    </row>
    <row r="82" spans="1:2">
      <c r="A82" s="28" t="s">
        <v>191</v>
      </c>
      <c r="B82" s="28" t="s">
        <v>732</v>
      </c>
    </row>
    <row r="83" spans="1:2">
      <c r="A83" s="28" t="s">
        <v>376</v>
      </c>
      <c r="B83" s="28" t="s">
        <v>915</v>
      </c>
    </row>
    <row r="84" spans="1:2">
      <c r="A84" s="28" t="s">
        <v>297</v>
      </c>
      <c r="B84" s="28" t="s">
        <v>837</v>
      </c>
    </row>
    <row r="85" spans="1:2">
      <c r="A85" s="28" t="s">
        <v>96</v>
      </c>
      <c r="B85" s="28" t="s">
        <v>651</v>
      </c>
    </row>
    <row r="86" spans="1:2">
      <c r="A86" s="28" t="s">
        <v>293</v>
      </c>
      <c r="B86" s="28" t="s">
        <v>833</v>
      </c>
    </row>
    <row r="87" spans="1:2">
      <c r="A87" s="28" t="s">
        <v>336</v>
      </c>
      <c r="B87" s="28" t="s">
        <v>876</v>
      </c>
    </row>
    <row r="88" spans="1:2">
      <c r="A88" s="28" t="s">
        <v>389</v>
      </c>
      <c r="B88" s="28" t="s">
        <v>928</v>
      </c>
    </row>
    <row r="89" spans="1:2">
      <c r="A89" s="28" t="s">
        <v>232</v>
      </c>
      <c r="B89" s="28" t="s">
        <v>772</v>
      </c>
    </row>
    <row r="90" spans="1:2">
      <c r="A90" s="28" t="s">
        <v>235</v>
      </c>
      <c r="B90" s="28" t="s">
        <v>775</v>
      </c>
    </row>
    <row r="91" spans="1:2">
      <c r="A91" s="28" t="s">
        <v>166</v>
      </c>
      <c r="B91" s="28" t="s">
        <v>709</v>
      </c>
    </row>
    <row r="92" spans="1:2">
      <c r="A92" s="28" t="s">
        <v>402</v>
      </c>
      <c r="B92" s="28" t="s">
        <v>941</v>
      </c>
    </row>
    <row r="93" spans="1:2">
      <c r="A93" s="28" t="s">
        <v>406</v>
      </c>
      <c r="B93" s="28" t="s">
        <v>945</v>
      </c>
    </row>
    <row r="94" spans="1:2">
      <c r="A94" s="28" t="s">
        <v>327</v>
      </c>
      <c r="B94" s="28" t="s">
        <v>867</v>
      </c>
    </row>
    <row r="95" spans="1:2">
      <c r="A95" s="28" t="s">
        <v>260</v>
      </c>
      <c r="B95" s="28" t="s">
        <v>800</v>
      </c>
    </row>
    <row r="96" spans="1:2">
      <c r="A96" s="28" t="s">
        <v>331</v>
      </c>
      <c r="B96" s="28" t="s">
        <v>871</v>
      </c>
    </row>
    <row r="97" spans="1:2">
      <c r="A97" s="30" t="s">
        <v>214</v>
      </c>
      <c r="B97" s="29" t="s">
        <v>754</v>
      </c>
    </row>
    <row r="98" spans="1:2">
      <c r="A98" s="28" t="s">
        <v>122</v>
      </c>
      <c r="B98" s="28" t="s">
        <v>670</v>
      </c>
    </row>
    <row r="99" spans="1:2">
      <c r="A99" s="28" t="s">
        <v>362</v>
      </c>
      <c r="B99" s="28" t="s">
        <v>901</v>
      </c>
    </row>
    <row r="100" spans="1:2">
      <c r="A100" s="28" t="s">
        <v>257</v>
      </c>
      <c r="B100" s="28" t="s">
        <v>797</v>
      </c>
    </row>
    <row r="101" spans="1:2">
      <c r="A101" s="28" t="s">
        <v>405</v>
      </c>
      <c r="B101" s="28" t="s">
        <v>944</v>
      </c>
    </row>
    <row r="102" spans="1:2">
      <c r="A102" s="28" t="s">
        <v>194</v>
      </c>
      <c r="B102" s="28" t="s">
        <v>735</v>
      </c>
    </row>
    <row r="103" spans="1:2">
      <c r="A103" s="28" t="s">
        <v>120</v>
      </c>
      <c r="B103" s="28" t="s">
        <v>668</v>
      </c>
    </row>
    <row r="104" spans="1:2">
      <c r="A104" s="28" t="s">
        <v>265</v>
      </c>
      <c r="B104" s="28" t="s">
        <v>805</v>
      </c>
    </row>
    <row r="105" spans="1:2">
      <c r="A105" s="28" t="s">
        <v>168</v>
      </c>
      <c r="B105" s="28" t="s">
        <v>711</v>
      </c>
    </row>
    <row r="106" spans="1:2">
      <c r="A106" s="31" t="s">
        <v>215</v>
      </c>
      <c r="B106" s="28" t="s">
        <v>755</v>
      </c>
    </row>
    <row r="107" spans="1:2">
      <c r="A107" s="28" t="s">
        <v>150</v>
      </c>
      <c r="B107" s="28" t="s">
        <v>693</v>
      </c>
    </row>
    <row r="108" spans="1:2">
      <c r="A108" s="28" t="s">
        <v>321</v>
      </c>
      <c r="B108" s="28" t="s">
        <v>861</v>
      </c>
    </row>
    <row r="109" spans="1:2">
      <c r="A109" s="28" t="s">
        <v>205</v>
      </c>
      <c r="B109" s="28" t="s">
        <v>745</v>
      </c>
    </row>
    <row r="110" spans="1:2">
      <c r="A110" s="28" t="s">
        <v>155</v>
      </c>
      <c r="B110" s="28" t="s">
        <v>698</v>
      </c>
    </row>
    <row r="111" spans="1:2">
      <c r="A111" s="28" t="s">
        <v>135</v>
      </c>
      <c r="B111" s="28" t="s">
        <v>681</v>
      </c>
    </row>
    <row r="112" spans="1:2">
      <c r="A112" s="28" t="s">
        <v>147</v>
      </c>
      <c r="B112" s="28" t="s">
        <v>690</v>
      </c>
    </row>
    <row r="113" spans="1:2">
      <c r="A113" s="28" t="s">
        <v>139</v>
      </c>
      <c r="B113" s="28" t="s">
        <v>683</v>
      </c>
    </row>
    <row r="114" spans="1:2">
      <c r="A114" s="28" t="s">
        <v>89</v>
      </c>
      <c r="B114" s="28" t="s">
        <v>648</v>
      </c>
    </row>
    <row r="115" spans="1:2">
      <c r="A115" s="28" t="s">
        <v>208</v>
      </c>
      <c r="B115" s="28" t="s">
        <v>748</v>
      </c>
    </row>
    <row r="116" spans="1:2">
      <c r="A116" s="28" t="s">
        <v>356</v>
      </c>
      <c r="B116" s="28" t="s">
        <v>895</v>
      </c>
    </row>
    <row r="117" spans="1:2">
      <c r="A117" s="28" t="s">
        <v>93</v>
      </c>
      <c r="B117" s="28" t="s">
        <v>650</v>
      </c>
    </row>
    <row r="118" spans="1:2">
      <c r="A118" s="28" t="s">
        <v>226</v>
      </c>
      <c r="B118" s="28" t="s">
        <v>766</v>
      </c>
    </row>
    <row r="119" spans="1:2">
      <c r="A119" s="28" t="s">
        <v>233</v>
      </c>
      <c r="B119" s="28" t="s">
        <v>773</v>
      </c>
    </row>
    <row r="120" spans="1:2">
      <c r="A120" s="28" t="s">
        <v>121</v>
      </c>
      <c r="B120" s="28" t="s">
        <v>669</v>
      </c>
    </row>
    <row r="121" spans="1:2">
      <c r="A121" s="28" t="s">
        <v>308</v>
      </c>
      <c r="B121" s="28" t="s">
        <v>848</v>
      </c>
    </row>
    <row r="122" spans="1:2">
      <c r="A122" s="28" t="s">
        <v>383</v>
      </c>
      <c r="B122" s="28" t="s">
        <v>922</v>
      </c>
    </row>
    <row r="123" spans="1:2">
      <c r="A123" s="28" t="s">
        <v>105</v>
      </c>
      <c r="B123" s="28" t="s">
        <v>657</v>
      </c>
    </row>
    <row r="124" spans="1:2">
      <c r="A124" s="28" t="s">
        <v>316</v>
      </c>
      <c r="B124" s="28" t="s">
        <v>856</v>
      </c>
    </row>
    <row r="125" spans="1:2">
      <c r="A125" s="28" t="s">
        <v>207</v>
      </c>
      <c r="B125" s="28" t="s">
        <v>747</v>
      </c>
    </row>
    <row r="126" spans="1:2">
      <c r="A126" s="28" t="s">
        <v>324</v>
      </c>
      <c r="B126" s="28" t="s">
        <v>864</v>
      </c>
    </row>
    <row r="127" spans="1:2">
      <c r="A127" s="28" t="s">
        <v>384</v>
      </c>
      <c r="B127" s="28" t="s">
        <v>923</v>
      </c>
    </row>
    <row r="128" spans="1:2">
      <c r="A128" s="28" t="s">
        <v>339</v>
      </c>
      <c r="B128" s="28" t="s">
        <v>879</v>
      </c>
    </row>
    <row r="129" spans="1:2">
      <c r="A129" s="28" t="s">
        <v>82</v>
      </c>
      <c r="B129" s="28" t="s">
        <v>644</v>
      </c>
    </row>
    <row r="130" spans="1:2">
      <c r="A130" s="28" t="s">
        <v>132</v>
      </c>
      <c r="B130" s="28" t="s">
        <v>678</v>
      </c>
    </row>
    <row r="131" spans="1:2">
      <c r="A131" s="28" t="s">
        <v>350</v>
      </c>
      <c r="B131" s="28" t="s">
        <v>890</v>
      </c>
    </row>
    <row r="132" spans="1:2">
      <c r="A132" s="28" t="s">
        <v>302</v>
      </c>
      <c r="B132" s="28" t="s">
        <v>842</v>
      </c>
    </row>
    <row r="133" spans="1:2">
      <c r="A133" s="28" t="s">
        <v>382</v>
      </c>
      <c r="B133" s="28" t="s">
        <v>921</v>
      </c>
    </row>
    <row r="134" spans="1:2">
      <c r="A134" s="28" t="s">
        <v>237</v>
      </c>
      <c r="B134" s="28" t="s">
        <v>777</v>
      </c>
    </row>
    <row r="135" spans="1:2">
      <c r="A135" s="28" t="s">
        <v>378</v>
      </c>
      <c r="B135" s="28" t="s">
        <v>917</v>
      </c>
    </row>
    <row r="136" spans="1:2">
      <c r="A136" s="28" t="s">
        <v>401</v>
      </c>
      <c r="B136" s="28" t="s">
        <v>940</v>
      </c>
    </row>
    <row r="137" spans="1:2">
      <c r="A137" s="28" t="s">
        <v>145</v>
      </c>
      <c r="B137" s="28" t="s">
        <v>688</v>
      </c>
    </row>
    <row r="138" spans="1:2">
      <c r="A138" s="28" t="s">
        <v>102</v>
      </c>
      <c r="B138" s="28" t="s">
        <v>654</v>
      </c>
    </row>
    <row r="139" spans="1:2">
      <c r="A139" s="28" t="s">
        <v>262</v>
      </c>
      <c r="B139" s="28" t="s">
        <v>802</v>
      </c>
    </row>
    <row r="140" spans="1:2">
      <c r="A140" s="28" t="s">
        <v>354</v>
      </c>
      <c r="B140" s="28" t="s">
        <v>893</v>
      </c>
    </row>
    <row r="141" spans="1:2">
      <c r="A141" s="28" t="s">
        <v>320</v>
      </c>
      <c r="B141" s="28" t="s">
        <v>860</v>
      </c>
    </row>
    <row r="142" spans="1:2">
      <c r="A142" s="28" t="s">
        <v>170</v>
      </c>
      <c r="B142" s="28" t="s">
        <v>713</v>
      </c>
    </row>
    <row r="143" spans="1:2">
      <c r="A143" s="28" t="s">
        <v>334</v>
      </c>
      <c r="B143" s="28" t="s">
        <v>874</v>
      </c>
    </row>
    <row r="144" spans="1:2">
      <c r="A144" s="28" t="s">
        <v>333</v>
      </c>
      <c r="B144" s="28" t="s">
        <v>873</v>
      </c>
    </row>
    <row r="145" spans="1:2">
      <c r="A145" s="28" t="s">
        <v>193</v>
      </c>
      <c r="B145" s="28" t="s">
        <v>734</v>
      </c>
    </row>
    <row r="146" spans="1:2">
      <c r="A146" s="28" t="s">
        <v>379</v>
      </c>
      <c r="B146" s="28" t="s">
        <v>918</v>
      </c>
    </row>
    <row r="147" spans="1:2">
      <c r="A147" s="28" t="s">
        <v>271</v>
      </c>
      <c r="B147" s="28" t="s">
        <v>811</v>
      </c>
    </row>
    <row r="148" spans="1:2">
      <c r="A148" s="28" t="s">
        <v>313</v>
      </c>
      <c r="B148" s="28" t="s">
        <v>853</v>
      </c>
    </row>
    <row r="149" spans="1:2">
      <c r="A149" s="28" t="s">
        <v>322</v>
      </c>
      <c r="B149" s="28" t="s">
        <v>862</v>
      </c>
    </row>
    <row r="150" spans="1:2">
      <c r="A150" s="28" t="s">
        <v>171</v>
      </c>
      <c r="B150" s="28" t="s">
        <v>714</v>
      </c>
    </row>
    <row r="151" spans="1:2">
      <c r="A151" s="28" t="s">
        <v>241</v>
      </c>
      <c r="B151" s="28" t="s">
        <v>781</v>
      </c>
    </row>
    <row r="152" spans="1:2">
      <c r="A152" s="28" t="s">
        <v>163</v>
      </c>
      <c r="B152" s="28" t="s">
        <v>706</v>
      </c>
    </row>
    <row r="153" spans="1:2">
      <c r="A153" s="28" t="s">
        <v>240</v>
      </c>
      <c r="B153" s="28" t="s">
        <v>780</v>
      </c>
    </row>
    <row r="154" spans="1:2">
      <c r="A154" s="28" t="s">
        <v>410</v>
      </c>
      <c r="B154" s="28" t="s">
        <v>949</v>
      </c>
    </row>
    <row r="155" spans="1:2">
      <c r="A155" s="28" t="s">
        <v>381</v>
      </c>
      <c r="B155" s="28" t="s">
        <v>920</v>
      </c>
    </row>
    <row r="156" spans="1:2">
      <c r="A156" s="28" t="s">
        <v>312</v>
      </c>
      <c r="B156" s="28" t="s">
        <v>852</v>
      </c>
    </row>
    <row r="157" spans="1:2">
      <c r="A157" s="28" t="s">
        <v>310</v>
      </c>
      <c r="B157" s="28" t="s">
        <v>850</v>
      </c>
    </row>
    <row r="158" spans="1:2">
      <c r="A158" s="28" t="s">
        <v>211</v>
      </c>
      <c r="B158" s="28" t="s">
        <v>751</v>
      </c>
    </row>
    <row r="159" spans="1:2">
      <c r="A159" s="28" t="s">
        <v>317</v>
      </c>
      <c r="B159" s="28" t="s">
        <v>857</v>
      </c>
    </row>
    <row r="160" spans="1:2">
      <c r="A160" s="28" t="s">
        <v>397</v>
      </c>
      <c r="B160" s="28" t="s">
        <v>936</v>
      </c>
    </row>
    <row r="161" spans="1:2">
      <c r="A161" s="28" t="s">
        <v>238</v>
      </c>
      <c r="B161" s="28" t="s">
        <v>778</v>
      </c>
    </row>
    <row r="162" spans="1:2">
      <c r="A162" s="28" t="s">
        <v>277</v>
      </c>
      <c r="B162" s="28" t="s">
        <v>817</v>
      </c>
    </row>
    <row r="163" spans="1:2">
      <c r="A163" s="28" t="s">
        <v>266</v>
      </c>
      <c r="B163" s="28" t="s">
        <v>806</v>
      </c>
    </row>
    <row r="164" spans="1:2">
      <c r="A164" s="28" t="s">
        <v>280</v>
      </c>
      <c r="B164" s="28" t="s">
        <v>820</v>
      </c>
    </row>
    <row r="165" spans="1:2">
      <c r="A165" s="28" t="s">
        <v>332</v>
      </c>
      <c r="B165" s="28" t="s">
        <v>872</v>
      </c>
    </row>
    <row r="166" spans="1:2">
      <c r="A166" s="28" t="s">
        <v>380</v>
      </c>
      <c r="B166" s="28" t="s">
        <v>919</v>
      </c>
    </row>
    <row r="167" spans="1:2">
      <c r="A167" s="28" t="s">
        <v>169</v>
      </c>
      <c r="B167" s="28" t="s">
        <v>712</v>
      </c>
    </row>
    <row r="168" spans="1:2">
      <c r="A168" s="28" t="s">
        <v>153</v>
      </c>
      <c r="B168" s="28" t="s">
        <v>696</v>
      </c>
    </row>
    <row r="169" spans="1:2">
      <c r="A169" s="28" t="s">
        <v>218</v>
      </c>
      <c r="B169" s="28" t="s">
        <v>758</v>
      </c>
    </row>
    <row r="170" spans="1:2">
      <c r="A170" s="28" t="s">
        <v>264</v>
      </c>
      <c r="B170" s="28" t="s">
        <v>804</v>
      </c>
    </row>
    <row r="171" spans="1:2">
      <c r="A171" s="28" t="s">
        <v>279</v>
      </c>
      <c r="B171" s="28" t="s">
        <v>819</v>
      </c>
    </row>
    <row r="172" spans="1:2">
      <c r="A172" s="28" t="s">
        <v>358</v>
      </c>
      <c r="B172" s="28" t="s">
        <v>897</v>
      </c>
    </row>
    <row r="173" spans="1:2">
      <c r="A173" s="28" t="s">
        <v>355</v>
      </c>
      <c r="B173" s="28" t="s">
        <v>894</v>
      </c>
    </row>
    <row r="174" spans="1:2">
      <c r="A174" s="28" t="s">
        <v>209</v>
      </c>
      <c r="B174" s="28" t="s">
        <v>749</v>
      </c>
    </row>
    <row r="175" spans="1:2">
      <c r="A175" s="28" t="s">
        <v>182</v>
      </c>
      <c r="B175" s="28" t="s">
        <v>723</v>
      </c>
    </row>
    <row r="176" spans="1:2">
      <c r="A176" s="28" t="s">
        <v>395</v>
      </c>
      <c r="B176" s="28" t="s">
        <v>934</v>
      </c>
    </row>
    <row r="177" spans="1:2">
      <c r="A177" s="28" t="s">
        <v>180</v>
      </c>
      <c r="B177" s="28" t="s">
        <v>722</v>
      </c>
    </row>
    <row r="178" spans="1:2">
      <c r="A178" s="28" t="s">
        <v>274</v>
      </c>
      <c r="B178" s="28" t="s">
        <v>814</v>
      </c>
    </row>
    <row r="179" spans="1:2">
      <c r="A179" s="28" t="s">
        <v>179</v>
      </c>
      <c r="B179" s="28" t="s">
        <v>721</v>
      </c>
    </row>
    <row r="180" spans="1:2">
      <c r="A180" s="28" t="s">
        <v>255</v>
      </c>
      <c r="B180" s="28" t="s">
        <v>795</v>
      </c>
    </row>
    <row r="181" spans="1:2">
      <c r="A181" s="28" t="s">
        <v>268</v>
      </c>
      <c r="B181" s="28" t="s">
        <v>808</v>
      </c>
    </row>
    <row r="182" spans="1:2">
      <c r="A182" s="28" t="s">
        <v>360</v>
      </c>
      <c r="B182" s="28" t="s">
        <v>899</v>
      </c>
    </row>
    <row r="183" spans="1:2">
      <c r="A183" s="28" t="s">
        <v>267</v>
      </c>
      <c r="B183" s="28" t="s">
        <v>807</v>
      </c>
    </row>
    <row r="184" spans="1:2">
      <c r="A184" s="28" t="s">
        <v>246</v>
      </c>
      <c r="B184" s="28" t="s">
        <v>786</v>
      </c>
    </row>
    <row r="185" spans="1:2">
      <c r="A185" s="28" t="s">
        <v>345</v>
      </c>
      <c r="B185" s="28" t="s">
        <v>885</v>
      </c>
    </row>
    <row r="186" spans="1:2">
      <c r="A186" s="28" t="s">
        <v>301</v>
      </c>
      <c r="B186" s="28" t="s">
        <v>841</v>
      </c>
    </row>
    <row r="187" spans="1:2">
      <c r="A187" s="28" t="s">
        <v>330</v>
      </c>
      <c r="B187" s="28" t="s">
        <v>870</v>
      </c>
    </row>
    <row r="188" spans="1:2">
      <c r="A188" s="28" t="s">
        <v>149</v>
      </c>
      <c r="B188" s="28" t="s">
        <v>692</v>
      </c>
    </row>
    <row r="189" spans="1:2">
      <c r="A189" s="28" t="s">
        <v>140</v>
      </c>
      <c r="B189" s="28" t="s">
        <v>684</v>
      </c>
    </row>
    <row r="190" spans="1:2">
      <c r="A190" s="28" t="s">
        <v>273</v>
      </c>
      <c r="B190" s="28" t="s">
        <v>813</v>
      </c>
    </row>
    <row r="191" spans="1:2">
      <c r="A191" s="28" t="s">
        <v>290</v>
      </c>
      <c r="B191" s="28" t="s">
        <v>830</v>
      </c>
    </row>
    <row r="192" spans="1:2">
      <c r="A192" s="28" t="s">
        <v>69</v>
      </c>
      <c r="B192" s="28" t="s">
        <v>643</v>
      </c>
    </row>
    <row r="193" spans="1:2">
      <c r="A193" s="28" t="s">
        <v>143</v>
      </c>
      <c r="B193" s="28" t="s">
        <v>686</v>
      </c>
    </row>
    <row r="194" spans="1:2">
      <c r="A194" s="28" t="s">
        <v>388</v>
      </c>
      <c r="B194" s="28" t="s">
        <v>927</v>
      </c>
    </row>
    <row r="195" spans="1:2">
      <c r="A195" s="28" t="s">
        <v>152</v>
      </c>
      <c r="B195" s="28" t="s">
        <v>695</v>
      </c>
    </row>
    <row r="196" spans="1:2">
      <c r="A196" s="28" t="s">
        <v>270</v>
      </c>
      <c r="B196" s="28" t="s">
        <v>810</v>
      </c>
    </row>
    <row r="197" spans="1:2">
      <c r="A197" s="28" t="s">
        <v>92</v>
      </c>
      <c r="B197" s="28" t="s">
        <v>649</v>
      </c>
    </row>
    <row r="198" spans="1:2">
      <c r="A198" s="28" t="s">
        <v>247</v>
      </c>
      <c r="B198" s="28" t="s">
        <v>787</v>
      </c>
    </row>
    <row r="199" spans="1:2">
      <c r="A199" s="28" t="s">
        <v>292</v>
      </c>
      <c r="B199" s="28" t="s">
        <v>832</v>
      </c>
    </row>
    <row r="200" spans="1:2">
      <c r="A200" s="28" t="s">
        <v>263</v>
      </c>
      <c r="B200" s="28" t="s">
        <v>803</v>
      </c>
    </row>
    <row r="201" spans="1:2">
      <c r="A201" s="28" t="s">
        <v>156</v>
      </c>
      <c r="B201" s="28" t="s">
        <v>699</v>
      </c>
    </row>
    <row r="202" spans="1:2">
      <c r="A202" s="28" t="s">
        <v>110</v>
      </c>
      <c r="B202" s="28" t="s">
        <v>661</v>
      </c>
    </row>
    <row r="203" spans="1:2">
      <c r="A203" s="28" t="s">
        <v>189</v>
      </c>
      <c r="B203" s="28" t="s">
        <v>730</v>
      </c>
    </row>
    <row r="204" spans="1:2">
      <c r="A204" s="28" t="s">
        <v>373</v>
      </c>
      <c r="B204" s="28" t="s">
        <v>912</v>
      </c>
    </row>
    <row r="205" spans="1:2">
      <c r="A205" s="29" t="s">
        <v>344</v>
      </c>
      <c r="B205" s="29" t="s">
        <v>884</v>
      </c>
    </row>
    <row r="206" spans="1:2">
      <c r="A206" s="28" t="s">
        <v>99</v>
      </c>
      <c r="B206" s="28" t="s">
        <v>652</v>
      </c>
    </row>
    <row r="207" spans="1:2">
      <c r="A207" s="28" t="s">
        <v>386</v>
      </c>
      <c r="B207" s="28" t="s">
        <v>925</v>
      </c>
    </row>
    <row r="208" spans="1:2">
      <c r="A208" s="28" t="s">
        <v>284</v>
      </c>
      <c r="B208" s="28" t="s">
        <v>824</v>
      </c>
    </row>
    <row r="209" spans="1:2">
      <c r="A209" s="28" t="s">
        <v>185</v>
      </c>
      <c r="B209" s="28" t="s">
        <v>726</v>
      </c>
    </row>
    <row r="210" spans="1:2">
      <c r="A210" s="28" t="s">
        <v>187</v>
      </c>
      <c r="B210" s="28" t="s">
        <v>728</v>
      </c>
    </row>
    <row r="211" spans="1:2">
      <c r="A211" s="28" t="s">
        <v>116</v>
      </c>
      <c r="B211" s="28" t="s">
        <v>666</v>
      </c>
    </row>
    <row r="212" spans="1:2">
      <c r="A212" s="28" t="s">
        <v>115</v>
      </c>
      <c r="B212" s="28" t="s">
        <v>665</v>
      </c>
    </row>
    <row r="213" spans="1:2">
      <c r="A213" s="28" t="s">
        <v>175</v>
      </c>
      <c r="B213" s="28" t="s">
        <v>717</v>
      </c>
    </row>
    <row r="214" spans="1:2">
      <c r="A214" s="28" t="s">
        <v>158</v>
      </c>
      <c r="B214" s="28" t="s">
        <v>701</v>
      </c>
    </row>
    <row r="215" spans="1:2">
      <c r="A215" s="28" t="s">
        <v>361</v>
      </c>
      <c r="B215" s="28" t="s">
        <v>900</v>
      </c>
    </row>
    <row r="216" spans="1:2">
      <c r="A216" s="29" t="s">
        <v>213</v>
      </c>
      <c r="B216" s="29" t="s">
        <v>753</v>
      </c>
    </row>
    <row r="217" spans="1:2">
      <c r="A217" s="28" t="s">
        <v>275</v>
      </c>
      <c r="B217" s="28" t="s">
        <v>815</v>
      </c>
    </row>
    <row r="218" spans="1:2">
      <c r="A218" s="28" t="s">
        <v>252</v>
      </c>
      <c r="B218" s="28" t="s">
        <v>792</v>
      </c>
    </row>
    <row r="219" spans="1:2">
      <c r="A219" s="28" t="s">
        <v>196</v>
      </c>
      <c r="B219" s="28" t="s">
        <v>737</v>
      </c>
    </row>
    <row r="220" spans="1:2">
      <c r="A220" s="28" t="s">
        <v>151</v>
      </c>
      <c r="B220" s="28" t="s">
        <v>694</v>
      </c>
    </row>
    <row r="221" spans="1:2">
      <c r="A221" s="28" t="s">
        <v>101</v>
      </c>
      <c r="B221" s="28" t="s">
        <v>653</v>
      </c>
    </row>
    <row r="222" spans="1:2">
      <c r="A222" s="28" t="s">
        <v>129</v>
      </c>
      <c r="B222" s="28" t="s">
        <v>675</v>
      </c>
    </row>
    <row r="223" spans="1:2">
      <c r="A223" s="28" t="s">
        <v>83</v>
      </c>
      <c r="B223" s="28" t="s">
        <v>645</v>
      </c>
    </row>
    <row r="224" spans="1:2">
      <c r="A224" s="28" t="s">
        <v>342</v>
      </c>
      <c r="B224" s="28" t="s">
        <v>882</v>
      </c>
    </row>
    <row r="225" spans="1:2">
      <c r="A225" s="28" t="s">
        <v>201</v>
      </c>
      <c r="B225" s="28" t="s">
        <v>741</v>
      </c>
    </row>
    <row r="226" spans="1:2">
      <c r="A226" s="28" t="s">
        <v>363</v>
      </c>
      <c r="B226" s="28" t="s">
        <v>902</v>
      </c>
    </row>
    <row r="227" spans="1:2">
      <c r="A227" s="28" t="s">
        <v>234</v>
      </c>
      <c r="B227" s="28" t="s">
        <v>774</v>
      </c>
    </row>
    <row r="228" spans="1:2">
      <c r="A228" s="28" t="s">
        <v>393</v>
      </c>
      <c r="B228" s="28" t="s">
        <v>932</v>
      </c>
    </row>
    <row r="229" spans="1:2">
      <c r="A229" s="28" t="s">
        <v>162</v>
      </c>
      <c r="B229" s="28" t="s">
        <v>705</v>
      </c>
    </row>
    <row r="230" spans="1:2">
      <c r="A230" s="28" t="s">
        <v>303</v>
      </c>
      <c r="B230" s="28" t="s">
        <v>843</v>
      </c>
    </row>
    <row r="231" spans="1:2">
      <c r="A231" s="28" t="s">
        <v>177</v>
      </c>
      <c r="B231" s="28" t="s">
        <v>719</v>
      </c>
    </row>
    <row r="232" spans="1:2">
      <c r="A232" s="28" t="s">
        <v>190</v>
      </c>
      <c r="B232" s="28" t="s">
        <v>731</v>
      </c>
    </row>
    <row r="233" spans="1:2">
      <c r="A233" s="28" t="s">
        <v>306</v>
      </c>
      <c r="B233" s="28" t="s">
        <v>846</v>
      </c>
    </row>
    <row r="234" spans="1:2">
      <c r="A234" s="28" t="s">
        <v>400</v>
      </c>
      <c r="B234" s="28" t="s">
        <v>939</v>
      </c>
    </row>
    <row r="235" spans="1:2">
      <c r="A235" s="28" t="s">
        <v>282</v>
      </c>
      <c r="B235" s="28" t="s">
        <v>822</v>
      </c>
    </row>
    <row r="236" spans="1:2">
      <c r="A236" s="28" t="s">
        <v>113</v>
      </c>
      <c r="B236" s="28" t="s">
        <v>663</v>
      </c>
    </row>
    <row r="237" spans="1:2">
      <c r="A237" s="28" t="s">
        <v>300</v>
      </c>
      <c r="B237" s="28" t="s">
        <v>840</v>
      </c>
    </row>
    <row r="238" spans="1:2">
      <c r="A238" s="28" t="s">
        <v>261</v>
      </c>
      <c r="B238" s="28" t="s">
        <v>801</v>
      </c>
    </row>
    <row r="239" spans="1:2">
      <c r="A239" s="28" t="s">
        <v>206</v>
      </c>
      <c r="B239" s="28" t="s">
        <v>746</v>
      </c>
    </row>
    <row r="240" spans="1:2">
      <c r="A240" s="28" t="s">
        <v>311</v>
      </c>
      <c r="B240" s="28" t="s">
        <v>851</v>
      </c>
    </row>
    <row r="241" spans="1:2">
      <c r="A241" s="28" t="s">
        <v>197</v>
      </c>
      <c r="B241" s="28" t="s">
        <v>738</v>
      </c>
    </row>
    <row r="242" spans="1:2">
      <c r="A242" s="28" t="s">
        <v>323</v>
      </c>
      <c r="B242" s="28" t="s">
        <v>863</v>
      </c>
    </row>
    <row r="243" spans="1:2">
      <c r="A243" s="28" t="s">
        <v>204</v>
      </c>
      <c r="B243" s="28" t="s">
        <v>744</v>
      </c>
    </row>
    <row r="244" spans="1:2">
      <c r="A244" s="28" t="s">
        <v>161</v>
      </c>
      <c r="B244" s="28" t="s">
        <v>704</v>
      </c>
    </row>
    <row r="245" spans="1:2">
      <c r="A245" s="28" t="s">
        <v>276</v>
      </c>
      <c r="B245" s="28" t="s">
        <v>816</v>
      </c>
    </row>
    <row r="246" spans="1:2">
      <c r="A246" s="28" t="s">
        <v>220</v>
      </c>
      <c r="B246" s="28" t="s">
        <v>760</v>
      </c>
    </row>
    <row r="247" spans="1:2">
      <c r="A247" s="28" t="s">
        <v>184</v>
      </c>
      <c r="B247" s="28" t="s">
        <v>725</v>
      </c>
    </row>
    <row r="248" spans="1:2">
      <c r="A248" s="28" t="s">
        <v>259</v>
      </c>
      <c r="B248" s="28" t="s">
        <v>799</v>
      </c>
    </row>
    <row r="249" spans="1:2">
      <c r="A249" s="28" t="s">
        <v>329</v>
      </c>
      <c r="B249" s="28" t="s">
        <v>869</v>
      </c>
    </row>
    <row r="250" spans="1:2">
      <c r="A250" s="29" t="s">
        <v>343</v>
      </c>
      <c r="B250" s="29" t="s">
        <v>883</v>
      </c>
    </row>
    <row r="251" spans="1:2">
      <c r="A251" s="28" t="s">
        <v>251</v>
      </c>
      <c r="B251" s="28" t="s">
        <v>791</v>
      </c>
    </row>
    <row r="252" spans="1:2">
      <c r="A252" s="28" t="s">
        <v>394</v>
      </c>
      <c r="B252" s="28" t="s">
        <v>933</v>
      </c>
    </row>
    <row r="253" spans="1:2">
      <c r="A253" s="28" t="s">
        <v>328</v>
      </c>
      <c r="B253" s="28" t="s">
        <v>868</v>
      </c>
    </row>
    <row r="254" spans="1:2">
      <c r="A254" s="28" t="s">
        <v>154</v>
      </c>
      <c r="B254" s="28" t="s">
        <v>697</v>
      </c>
    </row>
    <row r="255" spans="1:2">
      <c r="A255" s="28" t="s">
        <v>131</v>
      </c>
      <c r="B255" s="28" t="s">
        <v>677</v>
      </c>
    </row>
    <row r="256" spans="1:2">
      <c r="A256" s="28" t="s">
        <v>103</v>
      </c>
      <c r="B256" s="28" t="s">
        <v>655</v>
      </c>
    </row>
    <row r="257" spans="1:2">
      <c r="A257" s="28" t="s">
        <v>283</v>
      </c>
      <c r="B257" s="28" t="s">
        <v>823</v>
      </c>
    </row>
    <row r="258" spans="1:2">
      <c r="A258" s="28" t="s">
        <v>390</v>
      </c>
      <c r="B258" s="28" t="s">
        <v>929</v>
      </c>
    </row>
    <row r="259" spans="1:2">
      <c r="A259" s="28" t="s">
        <v>314</v>
      </c>
      <c r="B259" s="28" t="s">
        <v>854</v>
      </c>
    </row>
    <row r="260" spans="1:2">
      <c r="A260" s="28" t="s">
        <v>325</v>
      </c>
      <c r="B260" s="28" t="s">
        <v>865</v>
      </c>
    </row>
    <row r="261" spans="1:2">
      <c r="A261" s="28" t="s">
        <v>351</v>
      </c>
      <c r="B261" s="28" t="s">
        <v>891</v>
      </c>
    </row>
    <row r="262" spans="1:2">
      <c r="A262" s="29" t="s">
        <v>299</v>
      </c>
      <c r="B262" s="29" t="s">
        <v>839</v>
      </c>
    </row>
    <row r="263" spans="1:2">
      <c r="A263" s="29" t="s">
        <v>210</v>
      </c>
      <c r="B263" s="29" t="s">
        <v>750</v>
      </c>
    </row>
    <row r="264" spans="1:2">
      <c r="A264" s="30" t="s">
        <v>212</v>
      </c>
      <c r="B264" s="29" t="s">
        <v>752</v>
      </c>
    </row>
    <row r="265" spans="1:2">
      <c r="A265" s="28" t="s">
        <v>288</v>
      </c>
      <c r="B265" s="28" t="s">
        <v>828</v>
      </c>
    </row>
    <row r="266" spans="1:2">
      <c r="A266" s="28" t="s">
        <v>403</v>
      </c>
      <c r="B266" s="28" t="s">
        <v>942</v>
      </c>
    </row>
    <row r="267" spans="1:2">
      <c r="A267" s="32" t="s">
        <v>221</v>
      </c>
      <c r="B267" s="26" t="s">
        <v>761</v>
      </c>
    </row>
    <row r="268" spans="1:2">
      <c r="A268" s="28" t="s">
        <v>285</v>
      </c>
      <c r="B268" s="28" t="s">
        <v>825</v>
      </c>
    </row>
    <row r="269" spans="1:2">
      <c r="A269" s="28" t="s">
        <v>174</v>
      </c>
      <c r="B269" s="28" t="s">
        <v>716</v>
      </c>
    </row>
    <row r="270" spans="1:2">
      <c r="A270" s="28" t="s">
        <v>203</v>
      </c>
      <c r="B270" s="28" t="s">
        <v>743</v>
      </c>
    </row>
    <row r="271" spans="1:2">
      <c r="A271" s="28" t="s">
        <v>385</v>
      </c>
      <c r="B271" s="28" t="s">
        <v>924</v>
      </c>
    </row>
    <row r="272" spans="1:2">
      <c r="A272" s="28" t="s">
        <v>364</v>
      </c>
      <c r="B272" s="28" t="s">
        <v>903</v>
      </c>
    </row>
    <row r="273" spans="1:2">
      <c r="A273" s="28" t="s">
        <v>224</v>
      </c>
      <c r="B273" s="28" t="s">
        <v>764</v>
      </c>
    </row>
    <row r="274" spans="1:2">
      <c r="A274" s="28" t="s">
        <v>245</v>
      </c>
      <c r="B274" s="28" t="s">
        <v>785</v>
      </c>
    </row>
    <row r="275" spans="1:2">
      <c r="A275" s="28" t="s">
        <v>272</v>
      </c>
      <c r="B275" s="28" t="s">
        <v>812</v>
      </c>
    </row>
    <row r="276" spans="1:2">
      <c r="A276" s="28" t="s">
        <v>404</v>
      </c>
      <c r="B276" s="28" t="s">
        <v>943</v>
      </c>
    </row>
    <row r="277" spans="1:2">
      <c r="A277" s="28" t="s">
        <v>370</v>
      </c>
      <c r="B277" s="28" t="s">
        <v>909</v>
      </c>
    </row>
    <row r="278" spans="1:2">
      <c r="A278" s="28" t="s">
        <v>133</v>
      </c>
      <c r="B278" s="28" t="s">
        <v>679</v>
      </c>
    </row>
    <row r="279" spans="1:2">
      <c r="A279" s="28" t="s">
        <v>231</v>
      </c>
      <c r="B279" s="28" t="s">
        <v>771</v>
      </c>
    </row>
    <row r="280" spans="1:2">
      <c r="A280" s="28" t="s">
        <v>200</v>
      </c>
      <c r="B280" s="28" t="s">
        <v>740</v>
      </c>
    </row>
    <row r="281" spans="1:2">
      <c r="A281" s="28" t="s">
        <v>359</v>
      </c>
      <c r="B281" s="28" t="s">
        <v>898</v>
      </c>
    </row>
    <row r="282" spans="1:2">
      <c r="A282" s="28" t="s">
        <v>396</v>
      </c>
      <c r="B282" s="28" t="s">
        <v>935</v>
      </c>
    </row>
    <row r="283" spans="1:2">
      <c r="A283" s="28" t="s">
        <v>287</v>
      </c>
      <c r="B283" s="28" t="s">
        <v>827</v>
      </c>
    </row>
    <row r="284" spans="1:2">
      <c r="A284" s="28" t="s">
        <v>348</v>
      </c>
      <c r="B284" s="28" t="s">
        <v>888</v>
      </c>
    </row>
    <row r="285" spans="1:2">
      <c r="A285" s="28" t="s">
        <v>117</v>
      </c>
      <c r="B285" s="28" t="s">
        <v>667</v>
      </c>
    </row>
    <row r="286" spans="1:2">
      <c r="A286" s="28" t="s">
        <v>195</v>
      </c>
      <c r="B286" s="28" t="s">
        <v>736</v>
      </c>
    </row>
    <row r="287" spans="1:2">
      <c r="A287" s="29" t="s">
        <v>365</v>
      </c>
      <c r="B287" s="29" t="s">
        <v>904</v>
      </c>
    </row>
    <row r="288" spans="1:2">
      <c r="A288" s="28" t="s">
        <v>366</v>
      </c>
      <c r="B288" s="28" t="s">
        <v>905</v>
      </c>
    </row>
    <row r="289" spans="1:2">
      <c r="A289" s="28" t="s">
        <v>157</v>
      </c>
      <c r="B289" s="28" t="s">
        <v>700</v>
      </c>
    </row>
    <row r="290" spans="1:2">
      <c r="A290" s="28" t="s">
        <v>372</v>
      </c>
      <c r="B290" s="28" t="s">
        <v>911</v>
      </c>
    </row>
    <row r="291" spans="1:2">
      <c r="A291" s="28" t="s">
        <v>368</v>
      </c>
      <c r="B291" s="28" t="s">
        <v>907</v>
      </c>
    </row>
    <row r="292" spans="1:2">
      <c r="A292" s="28" t="s">
        <v>408</v>
      </c>
      <c r="B292" s="28" t="s">
        <v>947</v>
      </c>
    </row>
    <row r="293" spans="1:2">
      <c r="A293" s="28" t="s">
        <v>159</v>
      </c>
      <c r="B293" s="28" t="s">
        <v>702</v>
      </c>
    </row>
    <row r="294" spans="1:2">
      <c r="A294" s="28" t="s">
        <v>123</v>
      </c>
      <c r="B294" s="28" t="s">
        <v>671</v>
      </c>
    </row>
    <row r="295" spans="1:2">
      <c r="A295" s="28" t="s">
        <v>4</v>
      </c>
      <c r="B295" s="28" t="s">
        <v>641</v>
      </c>
    </row>
    <row r="296" spans="1:2">
      <c r="A296" s="28" t="s">
        <v>146</v>
      </c>
      <c r="B296" s="28" t="s">
        <v>689</v>
      </c>
    </row>
    <row r="297" spans="1:2">
      <c r="A297" s="28" t="s">
        <v>347</v>
      </c>
      <c r="B297" s="28" t="s">
        <v>887</v>
      </c>
    </row>
    <row r="298" spans="1:2">
      <c r="A298" s="28" t="s">
        <v>109</v>
      </c>
      <c r="B298" s="28" t="s">
        <v>660</v>
      </c>
    </row>
    <row r="299" spans="1:2">
      <c r="A299" s="28" t="s">
        <v>340</v>
      </c>
      <c r="B299" s="28" t="s">
        <v>880</v>
      </c>
    </row>
    <row r="300" spans="1:2">
      <c r="A300" s="28" t="s">
        <v>409</v>
      </c>
      <c r="B300" s="28" t="s">
        <v>948</v>
      </c>
    </row>
    <row r="301" spans="1:2">
      <c r="A301" s="28" t="s">
        <v>249</v>
      </c>
      <c r="B301" s="28" t="s">
        <v>789</v>
      </c>
    </row>
    <row r="302" spans="1:2">
      <c r="A302" s="28" t="s">
        <v>296</v>
      </c>
      <c r="B302" s="28" t="s">
        <v>836</v>
      </c>
    </row>
    <row r="303" spans="1:2">
      <c r="A303" s="28" t="s">
        <v>236</v>
      </c>
      <c r="B303" s="28" t="s">
        <v>776</v>
      </c>
    </row>
    <row r="304" spans="1:2">
      <c r="A304" s="28" t="s">
        <v>256</v>
      </c>
      <c r="B304" s="28" t="s">
        <v>796</v>
      </c>
    </row>
    <row r="305" spans="1:2">
      <c r="A305" s="28" t="s">
        <v>278</v>
      </c>
      <c r="B305" s="28" t="s">
        <v>818</v>
      </c>
    </row>
    <row r="306" spans="1:2">
      <c r="A306" s="31" t="s">
        <v>374</v>
      </c>
      <c r="B306" s="28" t="s">
        <v>913</v>
      </c>
    </row>
    <row r="307" spans="1:2">
      <c r="A307" s="28" t="s">
        <v>165</v>
      </c>
      <c r="B307" s="28" t="s">
        <v>708</v>
      </c>
    </row>
    <row r="308" spans="1:2">
      <c r="A308" s="28" t="s">
        <v>243</v>
      </c>
      <c r="B308" s="28" t="s">
        <v>783</v>
      </c>
    </row>
    <row r="309" spans="1:2">
      <c r="A309" s="28" t="s">
        <v>178</v>
      </c>
      <c r="B309" s="28" t="s">
        <v>720</v>
      </c>
    </row>
    <row r="310" spans="1:2">
      <c r="A310" s="28" t="s">
        <v>228</v>
      </c>
      <c r="B310" s="28" t="s">
        <v>768</v>
      </c>
    </row>
    <row r="311" spans="1:2">
      <c r="A311" s="28" t="s">
        <v>138</v>
      </c>
      <c r="B311" s="28" t="s">
        <v>682</v>
      </c>
    </row>
    <row r="312" spans="1:2">
      <c r="A312" s="31" t="s">
        <v>411</v>
      </c>
      <c r="B312" s="28" t="s">
        <v>950</v>
      </c>
    </row>
    <row r="313" spans="1:2">
      <c r="A313" s="28" t="s">
        <v>398</v>
      </c>
      <c r="B313" s="28" t="s">
        <v>937</v>
      </c>
    </row>
    <row r="314" spans="1:2">
      <c r="A314" s="28" t="s">
        <v>357</v>
      </c>
      <c r="B314" s="28" t="s">
        <v>896</v>
      </c>
    </row>
    <row r="315" spans="1:2">
      <c r="A315" s="28" t="s">
        <v>407</v>
      </c>
      <c r="B315" s="28" t="s">
        <v>946</v>
      </c>
    </row>
  </sheetData>
  <sheetProtection sheet="1" objects="1" scenarios="1"/>
  <sortState ref="A5:B319">
    <sortCondition ref="B5:B319"/>
  </sortState>
  <conditionalFormatting sqref="A119">
    <cfRule type="duplicateValues" dxfId="43" priority="4"/>
  </conditionalFormatting>
  <conditionalFormatting sqref="A120">
    <cfRule type="duplicateValues" dxfId="42" priority="3"/>
  </conditionalFormatting>
  <conditionalFormatting sqref="A311">
    <cfRule type="duplicateValues" dxfId="41" priority="2"/>
  </conditionalFormatting>
  <conditionalFormatting sqref="B311:B312">
    <cfRule type="duplicateValues" dxfId="40" priority="1"/>
  </conditionalFormatting>
  <conditionalFormatting sqref="A310 A312">
    <cfRule type="duplicateValues" dxfId="39" priority="5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A26187"/>
  <sheetViews>
    <sheetView topLeftCell="HO1" workbookViewId="0">
      <selection activeCell="HV2" sqref="HV2"/>
    </sheetView>
  </sheetViews>
  <sheetFormatPr defaultRowHeight="15"/>
  <cols>
    <col min="2" max="2" width="18.42578125" bestFit="1" customWidth="1"/>
    <col min="3" max="3" width="10" bestFit="1" customWidth="1"/>
    <col min="4" max="4" width="13.42578125" bestFit="1" customWidth="1"/>
    <col min="5" max="5" width="11.42578125" bestFit="1" customWidth="1"/>
    <col min="6" max="6" width="10.140625" bestFit="1" customWidth="1"/>
    <col min="7" max="7" width="18" bestFit="1" customWidth="1"/>
    <col min="9" max="9" width="31" bestFit="1" customWidth="1"/>
    <col min="10" max="10" width="21" customWidth="1"/>
    <col min="11" max="11" width="16.28515625" customWidth="1"/>
    <col min="12" max="12" width="15.28515625" customWidth="1"/>
    <col min="13" max="14" width="16" customWidth="1"/>
    <col min="15" max="15" width="16.85546875" customWidth="1"/>
    <col min="16" max="17" width="15.28515625" customWidth="1"/>
    <col min="18" max="18" width="11.5703125" bestFit="1" customWidth="1"/>
    <col min="19" max="19" width="15.28515625" bestFit="1" customWidth="1"/>
    <col min="20" max="20" width="14.28515625" bestFit="1" customWidth="1"/>
    <col min="21" max="21" width="14.28515625" customWidth="1"/>
    <col min="22" max="23" width="16.85546875" customWidth="1"/>
    <col min="24" max="25" width="14.28515625" bestFit="1" customWidth="1"/>
    <col min="26" max="26" width="11.5703125" customWidth="1"/>
    <col min="27" max="28" width="14.28515625" bestFit="1" customWidth="1"/>
    <col min="29" max="29" width="16.85546875" customWidth="1"/>
    <col min="30" max="31" width="14.28515625" customWidth="1"/>
    <col min="32" max="33" width="15.28515625" customWidth="1"/>
    <col min="34" max="34" width="16.85546875" customWidth="1"/>
    <col min="35" max="35" width="15.28515625" customWidth="1"/>
    <col min="36" max="38" width="11.5703125" customWidth="1"/>
    <col min="39" max="39" width="10.5703125" customWidth="1"/>
    <col min="40" max="40" width="14.28515625" customWidth="1"/>
    <col min="41" max="41" width="13.28515625" bestFit="1" customWidth="1"/>
    <col min="42" max="43" width="14.28515625" customWidth="1"/>
    <col min="44" max="45" width="15.28515625" customWidth="1"/>
    <col min="46" max="46" width="14.28515625" bestFit="1" customWidth="1"/>
    <col min="47" max="47" width="14.28515625" customWidth="1"/>
    <col min="48" max="48" width="16.85546875" customWidth="1"/>
    <col min="49" max="49" width="15.28515625" customWidth="1"/>
    <col min="50" max="50" width="14.28515625" customWidth="1"/>
    <col min="51" max="51" width="15.28515625" customWidth="1"/>
    <col min="52" max="52" width="14.28515625" bestFit="1" customWidth="1"/>
    <col min="53" max="53" width="15.28515625" customWidth="1"/>
    <col min="54" max="54" width="15.28515625" bestFit="1" customWidth="1"/>
    <col min="55" max="55" width="14.28515625" customWidth="1"/>
    <col min="56" max="56" width="13.28515625" bestFit="1" customWidth="1"/>
    <col min="57" max="57" width="15.28515625" customWidth="1"/>
    <col min="58" max="60" width="14.28515625" customWidth="1"/>
    <col min="61" max="61" width="15.28515625" customWidth="1"/>
    <col min="62" max="62" width="14.28515625" customWidth="1"/>
    <col min="63" max="63" width="13.28515625" customWidth="1"/>
    <col min="64" max="64" width="13.28515625" bestFit="1" customWidth="1"/>
    <col min="65" max="66" width="14.28515625" customWidth="1"/>
    <col min="67" max="67" width="13.28515625" bestFit="1" customWidth="1"/>
    <col min="68" max="71" width="14.28515625" customWidth="1"/>
    <col min="72" max="72" width="13.28515625" bestFit="1" customWidth="1"/>
    <col min="73" max="73" width="14.28515625" customWidth="1"/>
    <col min="74" max="74" width="13.28515625" bestFit="1" customWidth="1"/>
    <col min="75" max="75" width="14.28515625" customWidth="1"/>
    <col min="76" max="76" width="11.5703125" customWidth="1"/>
    <col min="77" max="77" width="14.28515625" customWidth="1"/>
    <col min="78" max="78" width="10.5703125" customWidth="1"/>
    <col min="79" max="80" width="15.28515625" customWidth="1"/>
    <col min="81" max="81" width="14.28515625" customWidth="1"/>
    <col min="82" max="83" width="13.28515625" customWidth="1"/>
    <col min="84" max="84" width="15.28515625" customWidth="1"/>
    <col min="85" max="88" width="14.28515625" customWidth="1"/>
    <col min="89" max="89" width="11.5703125" customWidth="1"/>
    <col min="90" max="90" width="14.28515625" bestFit="1" customWidth="1"/>
    <col min="91" max="91" width="15.28515625" customWidth="1"/>
    <col min="92" max="92" width="11.5703125" bestFit="1" customWidth="1"/>
    <col min="93" max="93" width="11.5703125" customWidth="1"/>
    <col min="94" max="94" width="9.5703125" customWidth="1"/>
    <col min="95" max="95" width="13.28515625" customWidth="1"/>
    <col min="96" max="96" width="14.28515625" customWidth="1"/>
    <col min="97" max="98" width="13.28515625" customWidth="1"/>
    <col min="99" max="99" width="11.5703125" customWidth="1"/>
    <col min="100" max="100" width="9.5703125" customWidth="1"/>
    <col min="101" max="101" width="10.5703125" bestFit="1" customWidth="1"/>
    <col min="102" max="102" width="11.5703125" customWidth="1"/>
    <col min="103" max="103" width="10.5703125" customWidth="1"/>
    <col min="104" max="104" width="16.85546875" customWidth="1"/>
    <col min="105" max="106" width="14.28515625" customWidth="1"/>
    <col min="107" max="107" width="13.28515625" customWidth="1"/>
    <col min="108" max="111" width="13.28515625" bestFit="1" customWidth="1"/>
    <col min="112" max="112" width="14.28515625" customWidth="1"/>
    <col min="113" max="113" width="13.28515625" customWidth="1"/>
    <col min="114" max="114" width="14.28515625" customWidth="1"/>
    <col min="115" max="115" width="11.5703125" customWidth="1"/>
    <col min="116" max="116" width="8" customWidth="1"/>
    <col min="117" max="117" width="14.28515625" customWidth="1"/>
    <col min="118" max="118" width="18" bestFit="1" customWidth="1"/>
    <col min="120" max="120" width="31" bestFit="1" customWidth="1"/>
    <col min="121" max="121" width="21" bestFit="1" customWidth="1"/>
    <col min="122" max="122" width="16.28515625" bestFit="1" customWidth="1"/>
    <col min="123" max="123" width="14.28515625" customWidth="1"/>
    <col min="124" max="125" width="16" bestFit="1" customWidth="1"/>
    <col min="126" max="126" width="16.85546875" bestFit="1" customWidth="1"/>
    <col min="127" max="127" width="14.28515625" customWidth="1"/>
    <col min="128" max="128" width="15" customWidth="1"/>
    <col min="129" max="129" width="11.5703125" bestFit="1" customWidth="1"/>
    <col min="130" max="130" width="15.28515625" bestFit="1" customWidth="1"/>
    <col min="131" max="132" width="14.28515625" bestFit="1" customWidth="1"/>
    <col min="133" max="134" width="16.85546875" bestFit="1" customWidth="1"/>
    <col min="135" max="136" width="14.28515625" bestFit="1" customWidth="1"/>
    <col min="137" max="137" width="11.5703125" bestFit="1" customWidth="1"/>
    <col min="138" max="139" width="14.28515625" bestFit="1" customWidth="1"/>
    <col min="140" max="140" width="16.85546875" bestFit="1" customWidth="1"/>
    <col min="141" max="142" width="14.28515625" bestFit="1" customWidth="1"/>
    <col min="143" max="144" width="15.28515625" bestFit="1" customWidth="1"/>
    <col min="145" max="145" width="15.28515625" customWidth="1"/>
    <col min="146" max="146" width="15.28515625" bestFit="1" customWidth="1"/>
    <col min="147" max="149" width="11.5703125" bestFit="1" customWidth="1"/>
    <col min="150" max="150" width="10.5703125" bestFit="1" customWidth="1"/>
    <col min="151" max="151" width="14.28515625" bestFit="1" customWidth="1"/>
    <col min="152" max="152" width="13.28515625" bestFit="1" customWidth="1"/>
    <col min="153" max="154" width="14.28515625" bestFit="1" customWidth="1"/>
    <col min="155" max="156" width="15.28515625" bestFit="1" customWidth="1"/>
    <col min="157" max="157" width="14.28515625" bestFit="1" customWidth="1"/>
    <col min="158" max="158" width="14" customWidth="1"/>
    <col min="159" max="159" width="16.85546875" bestFit="1" customWidth="1"/>
    <col min="160" max="160" width="15.28515625" bestFit="1" customWidth="1"/>
    <col min="161" max="161" width="14.28515625" bestFit="1" customWidth="1"/>
    <col min="162" max="162" width="15.28515625" bestFit="1" customWidth="1"/>
    <col min="163" max="163" width="14.28515625" bestFit="1" customWidth="1"/>
    <col min="164" max="164" width="14.28515625" customWidth="1"/>
    <col min="165" max="165" width="15.28515625" bestFit="1" customWidth="1"/>
    <col min="166" max="166" width="14.28515625" bestFit="1" customWidth="1"/>
    <col min="167" max="167" width="13.28515625" bestFit="1" customWidth="1"/>
    <col min="168" max="168" width="15.28515625" bestFit="1" customWidth="1"/>
    <col min="169" max="171" width="14.28515625" bestFit="1" customWidth="1"/>
    <col min="172" max="172" width="15.28515625" bestFit="1" customWidth="1"/>
    <col min="173" max="173" width="13.28515625" customWidth="1"/>
    <col min="174" max="175" width="13.28515625" bestFit="1" customWidth="1"/>
    <col min="176" max="177" width="14.28515625" bestFit="1" customWidth="1"/>
    <col min="178" max="178" width="13.28515625" bestFit="1" customWidth="1"/>
    <col min="179" max="182" width="14.28515625" bestFit="1" customWidth="1"/>
    <col min="183" max="183" width="13.28515625" bestFit="1" customWidth="1"/>
    <col min="184" max="184" width="14.28515625" bestFit="1" customWidth="1"/>
    <col min="185" max="185" width="13.28515625" bestFit="1" customWidth="1"/>
    <col min="186" max="186" width="14.28515625" bestFit="1" customWidth="1"/>
    <col min="187" max="187" width="11.5703125" bestFit="1" customWidth="1"/>
    <col min="188" max="188" width="13.28515625" customWidth="1"/>
    <col min="189" max="189" width="10.5703125" bestFit="1" customWidth="1"/>
    <col min="190" max="191" width="15.28515625" bestFit="1" customWidth="1"/>
    <col min="192" max="192" width="14.28515625" bestFit="1" customWidth="1"/>
    <col min="193" max="193" width="11.5703125" customWidth="1"/>
    <col min="194" max="194" width="13.28515625" bestFit="1" customWidth="1"/>
    <col min="195" max="195" width="15.28515625" bestFit="1" customWidth="1"/>
    <col min="196" max="199" width="14.28515625" bestFit="1" customWidth="1"/>
    <col min="200" max="200" width="11.5703125" bestFit="1" customWidth="1"/>
    <col min="201" max="201" width="14.28515625" bestFit="1" customWidth="1"/>
    <col min="202" max="202" width="15.28515625" bestFit="1" customWidth="1"/>
    <col min="203" max="204" width="11.5703125" bestFit="1" customWidth="1"/>
    <col min="205" max="205" width="9.5703125" bestFit="1" customWidth="1"/>
    <col min="206" max="206" width="13.28515625" bestFit="1" customWidth="1"/>
    <col min="207" max="207" width="14.28515625" bestFit="1" customWidth="1"/>
    <col min="208" max="208" width="13.28515625" bestFit="1" customWidth="1"/>
    <col min="209" max="209" width="11.5703125" customWidth="1"/>
    <col min="210" max="210" width="10.5703125" customWidth="1"/>
    <col min="211" max="211" width="9.5703125" bestFit="1" customWidth="1"/>
    <col min="212" max="212" width="10.5703125" bestFit="1" customWidth="1"/>
    <col min="213" max="213" width="10.5703125" customWidth="1"/>
    <col min="214" max="214" width="10.5703125" bestFit="1" customWidth="1"/>
    <col min="215" max="215" width="16.85546875" bestFit="1" customWidth="1"/>
    <col min="216" max="217" width="14.28515625" bestFit="1" customWidth="1"/>
    <col min="218" max="222" width="13.28515625" bestFit="1" customWidth="1"/>
    <col min="223" max="223" width="14.28515625" bestFit="1" customWidth="1"/>
    <col min="224" max="224" width="13.28515625" bestFit="1" customWidth="1"/>
    <col min="225" max="225" width="14.28515625" bestFit="1" customWidth="1"/>
    <col min="226" max="226" width="10.5703125" customWidth="1"/>
    <col min="227" max="227" width="14.28515625" bestFit="1" customWidth="1"/>
    <col min="228" max="229" width="18" bestFit="1" customWidth="1"/>
    <col min="230" max="230" width="30.5703125" bestFit="1" customWidth="1"/>
    <col min="231" max="231" width="21" bestFit="1" customWidth="1"/>
    <col min="232" max="232" width="16.28515625" bestFit="1" customWidth="1"/>
    <col min="233" max="233" width="14.28515625" customWidth="1"/>
    <col min="234" max="235" width="14" customWidth="1"/>
    <col min="236" max="236" width="15.28515625" customWidth="1"/>
    <col min="237" max="238" width="14.28515625" customWidth="1"/>
    <col min="239" max="239" width="11.5703125" bestFit="1" customWidth="1"/>
    <col min="240" max="240" width="15.28515625" bestFit="1" customWidth="1"/>
    <col min="241" max="241" width="14.28515625" bestFit="1" customWidth="1"/>
    <col min="242" max="242" width="13.28515625" customWidth="1"/>
    <col min="243" max="244" width="15.28515625" customWidth="1"/>
    <col min="245" max="246" width="14.28515625" bestFit="1" customWidth="1"/>
    <col min="247" max="247" width="9.5703125" customWidth="1"/>
    <col min="248" max="249" width="14.28515625" bestFit="1" customWidth="1"/>
    <col min="250" max="250" width="15.28515625" customWidth="1"/>
    <col min="251" max="252" width="13.28515625" customWidth="1"/>
    <col min="253" max="254" width="14.28515625" customWidth="1"/>
    <col min="255" max="255" width="15.28515625" customWidth="1"/>
    <col min="256" max="256" width="14.28515625" customWidth="1"/>
    <col min="257" max="259" width="10.5703125" customWidth="1"/>
    <col min="260" max="260" width="9.5703125" customWidth="1"/>
    <col min="261" max="261" width="13.28515625" customWidth="1"/>
    <col min="262" max="262" width="13.28515625" bestFit="1" customWidth="1"/>
    <col min="263" max="264" width="13.28515625" customWidth="1"/>
    <col min="265" max="266" width="14.28515625" customWidth="1"/>
    <col min="267" max="267" width="14.28515625" bestFit="1" customWidth="1"/>
    <col min="268" max="268" width="13.28515625" customWidth="1"/>
    <col min="269" max="269" width="15.28515625" customWidth="1"/>
    <col min="270" max="270" width="14.28515625" customWidth="1"/>
    <col min="271" max="272" width="13.28515625" customWidth="1"/>
    <col min="273" max="273" width="14.28515625" bestFit="1" customWidth="1"/>
    <col min="274" max="274" width="14.28515625" customWidth="1"/>
    <col min="275" max="275" width="15.28515625" bestFit="1" customWidth="1"/>
    <col min="276" max="276" width="13.28515625" customWidth="1"/>
    <col min="277" max="277" width="13.28515625" bestFit="1" customWidth="1"/>
    <col min="278" max="278" width="14.28515625" customWidth="1"/>
    <col min="279" max="279" width="11.5703125" customWidth="1"/>
    <col min="280" max="281" width="13.28515625" customWidth="1"/>
    <col min="282" max="282" width="14.28515625" customWidth="1"/>
    <col min="283" max="283" width="13.28515625" customWidth="1"/>
    <col min="284" max="284" width="11.5703125" customWidth="1"/>
    <col min="285" max="285" width="13.28515625" bestFit="1" customWidth="1"/>
    <col min="286" max="287" width="13.28515625" customWidth="1"/>
    <col min="288" max="288" width="13.28515625" bestFit="1" customWidth="1"/>
    <col min="289" max="292" width="13.28515625" customWidth="1"/>
    <col min="293" max="293" width="13.28515625" bestFit="1" customWidth="1"/>
    <col min="294" max="294" width="13.28515625" customWidth="1"/>
    <col min="295" max="295" width="13.28515625" bestFit="1" customWidth="1"/>
    <col min="296" max="296" width="13.28515625" customWidth="1"/>
    <col min="297" max="297" width="10.5703125" customWidth="1"/>
    <col min="298" max="298" width="11.5703125" customWidth="1"/>
    <col min="299" max="299" width="13.28515625" bestFit="1" customWidth="1"/>
    <col min="300" max="301" width="14.28515625" customWidth="1"/>
    <col min="302" max="302" width="10.5703125" customWidth="1"/>
    <col min="303" max="303" width="12.28515625" customWidth="1"/>
    <col min="304" max="304" width="11.5703125" customWidth="1"/>
    <col min="305" max="308" width="13.28515625" customWidth="1"/>
    <col min="309" max="309" width="10.5703125" customWidth="1"/>
    <col min="310" max="310" width="13.28515625" bestFit="1" customWidth="1"/>
    <col min="311" max="311" width="14.28515625" bestFit="1" customWidth="1"/>
    <col min="312" max="312" width="11.28515625" customWidth="1"/>
    <col min="313" max="313" width="11.5703125" bestFit="1" customWidth="1"/>
    <col min="314" max="314" width="10.5703125" customWidth="1"/>
    <col min="315" max="315" width="13.28515625" bestFit="1" customWidth="1"/>
    <col min="316" max="316" width="10.5703125" customWidth="1"/>
    <col min="317" max="317" width="13.28515625" customWidth="1"/>
    <col min="318" max="318" width="11.5703125" customWidth="1"/>
    <col min="319" max="320" width="9.5703125" customWidth="1"/>
    <col min="321" max="321" width="11.5703125" bestFit="1" customWidth="1"/>
    <col min="322" max="322" width="10.5703125" bestFit="1" customWidth="1"/>
    <col min="323" max="323" width="15.28515625" bestFit="1" customWidth="1"/>
    <col min="324" max="324" width="13.28515625" bestFit="1" customWidth="1"/>
    <col min="325" max="326" width="13.28515625" customWidth="1"/>
    <col min="327" max="328" width="11.5703125" customWidth="1"/>
    <col min="329" max="332" width="13.28515625" bestFit="1" customWidth="1"/>
    <col min="333" max="333" width="13.28515625" customWidth="1"/>
    <col min="334" max="334" width="11.5703125" customWidth="1"/>
    <col min="335" max="335" width="8" customWidth="1"/>
    <col min="336" max="336" width="14.28515625" bestFit="1" customWidth="1"/>
    <col min="337" max="337" width="16.85546875" bestFit="1" customWidth="1"/>
    <col min="338" max="338" width="14.28515625" bestFit="1" customWidth="1"/>
    <col min="339" max="339" width="18" bestFit="1" customWidth="1"/>
  </cols>
  <sheetData>
    <row r="2" spans="2:339">
      <c r="J2" s="3" t="s">
        <v>628</v>
      </c>
      <c r="K2" t="s">
        <v>630</v>
      </c>
      <c r="DQ2" s="3" t="s">
        <v>628</v>
      </c>
      <c r="DR2" t="s">
        <v>630</v>
      </c>
      <c r="HW2" s="3" t="s">
        <v>628</v>
      </c>
      <c r="HX2" t="s">
        <v>630</v>
      </c>
    </row>
    <row r="3" spans="2:339">
      <c r="J3" s="3" t="s">
        <v>629</v>
      </c>
      <c r="K3" t="s">
        <v>630</v>
      </c>
      <c r="DQ3" s="3" t="s">
        <v>629</v>
      </c>
      <c r="DR3" t="s">
        <v>5</v>
      </c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W3" s="3" t="s">
        <v>629</v>
      </c>
      <c r="HX3" t="s">
        <v>7</v>
      </c>
    </row>
    <row r="4" spans="2:339">
      <c r="E4" s="2">
        <f>SUM(E6:E17129)</f>
        <v>0</v>
      </c>
      <c r="G4" s="2">
        <f>SUM(G6:G26187)</f>
        <v>16529878455.729923</v>
      </c>
      <c r="I4" s="5">
        <v>1</v>
      </c>
      <c r="J4" s="5">
        <v>2</v>
      </c>
      <c r="K4" s="5">
        <v>3</v>
      </c>
      <c r="L4" s="5">
        <v>4</v>
      </c>
      <c r="M4" s="5">
        <v>5</v>
      </c>
      <c r="N4" s="5">
        <v>6</v>
      </c>
      <c r="O4" s="5">
        <v>7</v>
      </c>
      <c r="P4" s="5">
        <v>8</v>
      </c>
      <c r="Q4" s="5">
        <v>9</v>
      </c>
      <c r="R4" s="5">
        <v>10</v>
      </c>
      <c r="S4" s="5">
        <v>11</v>
      </c>
      <c r="T4" s="5">
        <v>12</v>
      </c>
      <c r="U4" s="5">
        <v>13</v>
      </c>
      <c r="V4" s="5">
        <v>14</v>
      </c>
      <c r="W4" s="5">
        <v>15</v>
      </c>
      <c r="X4" s="5">
        <v>16</v>
      </c>
      <c r="Y4" s="5">
        <v>17</v>
      </c>
      <c r="Z4" s="5">
        <v>18</v>
      </c>
      <c r="AA4" s="5">
        <v>19</v>
      </c>
      <c r="AB4" s="5">
        <v>20</v>
      </c>
      <c r="AC4" s="5">
        <v>21</v>
      </c>
      <c r="AD4" s="5">
        <v>22</v>
      </c>
      <c r="AE4" s="5">
        <v>23</v>
      </c>
      <c r="AF4" s="5">
        <v>24</v>
      </c>
      <c r="AG4" s="5">
        <v>25</v>
      </c>
      <c r="AH4" s="5">
        <v>26</v>
      </c>
      <c r="AI4" s="5">
        <v>27</v>
      </c>
      <c r="AJ4" s="5">
        <v>28</v>
      </c>
      <c r="AK4" s="5">
        <v>29</v>
      </c>
      <c r="AL4" s="5">
        <v>30</v>
      </c>
      <c r="AM4" s="5">
        <v>31</v>
      </c>
      <c r="AN4" s="5">
        <v>32</v>
      </c>
      <c r="AO4" s="5">
        <v>33</v>
      </c>
      <c r="AP4" s="5">
        <v>34</v>
      </c>
      <c r="AQ4" s="5">
        <v>35</v>
      </c>
      <c r="AR4" s="5">
        <v>36</v>
      </c>
      <c r="AS4" s="5">
        <v>37</v>
      </c>
      <c r="AT4" s="5">
        <v>38</v>
      </c>
      <c r="AU4" s="5">
        <v>39</v>
      </c>
      <c r="AV4" s="5">
        <v>40</v>
      </c>
      <c r="AW4" s="5">
        <v>41</v>
      </c>
      <c r="AX4" s="5">
        <v>42</v>
      </c>
      <c r="AY4" s="5">
        <v>43</v>
      </c>
      <c r="AZ4" s="5">
        <v>44</v>
      </c>
      <c r="BA4" s="5">
        <v>45</v>
      </c>
      <c r="BB4" s="5">
        <v>46</v>
      </c>
      <c r="BC4" s="5">
        <v>47</v>
      </c>
      <c r="BD4" s="5">
        <v>48</v>
      </c>
      <c r="BE4" s="5">
        <v>49</v>
      </c>
      <c r="BF4" s="5">
        <v>50</v>
      </c>
      <c r="BG4" s="5">
        <v>51</v>
      </c>
      <c r="BH4" s="5">
        <v>52</v>
      </c>
      <c r="BI4" s="5">
        <v>53</v>
      </c>
      <c r="BJ4" s="5">
        <v>54</v>
      </c>
      <c r="BK4" s="5">
        <v>55</v>
      </c>
      <c r="BL4" s="5">
        <v>56</v>
      </c>
      <c r="BM4" s="5">
        <v>57</v>
      </c>
      <c r="BN4" s="5">
        <v>58</v>
      </c>
      <c r="BO4" s="5">
        <v>59</v>
      </c>
      <c r="BP4" s="5">
        <v>60</v>
      </c>
      <c r="BQ4" s="5">
        <v>61</v>
      </c>
      <c r="BR4" s="5">
        <v>62</v>
      </c>
      <c r="BS4" s="5">
        <v>63</v>
      </c>
      <c r="BT4" s="5">
        <v>64</v>
      </c>
      <c r="BU4" s="5">
        <v>65</v>
      </c>
      <c r="BV4" s="5">
        <v>66</v>
      </c>
      <c r="BW4" s="5">
        <v>67</v>
      </c>
      <c r="BX4" s="5">
        <v>68</v>
      </c>
      <c r="BY4" s="5">
        <v>69</v>
      </c>
      <c r="BZ4" s="5">
        <v>70</v>
      </c>
      <c r="CA4" s="5">
        <v>71</v>
      </c>
      <c r="CB4" s="5">
        <v>72</v>
      </c>
      <c r="CC4" s="5">
        <v>73</v>
      </c>
      <c r="CD4" s="5">
        <v>74</v>
      </c>
      <c r="CE4" s="5">
        <v>75</v>
      </c>
      <c r="CF4" s="5">
        <v>76</v>
      </c>
      <c r="CG4" s="5">
        <v>77</v>
      </c>
      <c r="CH4" s="5">
        <v>78</v>
      </c>
      <c r="CI4" s="5">
        <v>79</v>
      </c>
      <c r="CJ4" s="5">
        <v>80</v>
      </c>
      <c r="CK4" s="5">
        <v>81</v>
      </c>
      <c r="CL4" s="5">
        <v>82</v>
      </c>
      <c r="CM4" s="5">
        <v>83</v>
      </c>
      <c r="CN4" s="5">
        <v>84</v>
      </c>
      <c r="CO4" s="5">
        <v>85</v>
      </c>
      <c r="CP4" s="5">
        <v>86</v>
      </c>
      <c r="CQ4" s="5">
        <v>87</v>
      </c>
      <c r="CR4" s="5">
        <v>88</v>
      </c>
      <c r="CS4" s="5">
        <v>89</v>
      </c>
      <c r="CT4" s="5">
        <v>90</v>
      </c>
      <c r="CU4" s="5">
        <v>91</v>
      </c>
      <c r="CV4" s="5">
        <v>92</v>
      </c>
      <c r="CW4" s="5">
        <v>93</v>
      </c>
      <c r="CX4" s="5">
        <v>94</v>
      </c>
      <c r="CY4" s="5">
        <v>95</v>
      </c>
      <c r="CZ4" s="5">
        <v>96</v>
      </c>
      <c r="DA4" s="5">
        <v>97</v>
      </c>
      <c r="DB4" s="5">
        <v>98</v>
      </c>
      <c r="DC4" s="5">
        <v>99</v>
      </c>
      <c r="DD4" s="5">
        <v>100</v>
      </c>
      <c r="DE4" s="5">
        <v>101</v>
      </c>
      <c r="DF4" s="5">
        <v>102</v>
      </c>
      <c r="DG4" s="5">
        <v>103</v>
      </c>
      <c r="DH4" s="5">
        <v>104</v>
      </c>
      <c r="DI4" s="5">
        <v>105</v>
      </c>
      <c r="DJ4" s="5">
        <v>106</v>
      </c>
      <c r="DK4" s="5">
        <v>107</v>
      </c>
      <c r="DL4" s="5">
        <v>108</v>
      </c>
      <c r="DM4" s="5">
        <v>109</v>
      </c>
      <c r="DN4" s="5">
        <v>110</v>
      </c>
      <c r="DP4" s="5">
        <v>1</v>
      </c>
      <c r="DQ4" s="5">
        <v>2</v>
      </c>
      <c r="DR4" s="5">
        <v>3</v>
      </c>
      <c r="DS4" s="5">
        <v>4</v>
      </c>
      <c r="DT4" s="5">
        <v>5</v>
      </c>
      <c r="DU4" s="5">
        <v>6</v>
      </c>
      <c r="DV4" s="5">
        <v>7</v>
      </c>
      <c r="DW4" s="5">
        <v>8</v>
      </c>
      <c r="DX4" s="5">
        <v>9</v>
      </c>
      <c r="DY4" s="5">
        <v>10</v>
      </c>
      <c r="DZ4" s="5">
        <v>11</v>
      </c>
      <c r="EA4" s="5">
        <v>12</v>
      </c>
      <c r="EB4" s="5">
        <v>13</v>
      </c>
      <c r="EC4" s="5">
        <v>14</v>
      </c>
      <c r="ED4" s="5">
        <v>15</v>
      </c>
      <c r="EE4" s="5">
        <v>16</v>
      </c>
      <c r="EF4" s="5">
        <v>17</v>
      </c>
      <c r="EG4" s="5">
        <v>18</v>
      </c>
      <c r="EH4" s="5">
        <v>19</v>
      </c>
      <c r="EI4" s="5">
        <v>20</v>
      </c>
      <c r="EJ4" s="5">
        <v>21</v>
      </c>
      <c r="EK4" s="5">
        <v>22</v>
      </c>
      <c r="EL4" s="5">
        <v>23</v>
      </c>
      <c r="EM4" s="5">
        <v>24</v>
      </c>
      <c r="EN4" s="5">
        <v>25</v>
      </c>
      <c r="EO4" s="5">
        <v>26</v>
      </c>
      <c r="EP4" s="5">
        <v>27</v>
      </c>
      <c r="EQ4" s="5">
        <v>28</v>
      </c>
      <c r="ER4" s="5">
        <v>29</v>
      </c>
      <c r="ES4" s="5">
        <v>30</v>
      </c>
      <c r="ET4" s="5">
        <v>31</v>
      </c>
      <c r="EU4" s="5">
        <v>32</v>
      </c>
      <c r="EV4" s="5">
        <v>33</v>
      </c>
      <c r="EW4" s="5">
        <v>34</v>
      </c>
      <c r="EX4" s="5">
        <v>35</v>
      </c>
      <c r="EY4" s="5">
        <v>36</v>
      </c>
      <c r="EZ4" s="5">
        <v>37</v>
      </c>
      <c r="FA4" s="5">
        <v>38</v>
      </c>
      <c r="FB4" s="5">
        <v>39</v>
      </c>
      <c r="FC4" s="5">
        <v>40</v>
      </c>
      <c r="FD4" s="5">
        <v>41</v>
      </c>
      <c r="FE4" s="5">
        <v>42</v>
      </c>
      <c r="FF4" s="5">
        <v>43</v>
      </c>
      <c r="FG4" s="5">
        <v>44</v>
      </c>
      <c r="FH4" s="5">
        <v>45</v>
      </c>
      <c r="FI4" s="5">
        <v>46</v>
      </c>
      <c r="FJ4" s="5">
        <v>47</v>
      </c>
      <c r="FK4" s="5">
        <v>48</v>
      </c>
      <c r="FL4" s="5">
        <v>49</v>
      </c>
      <c r="FM4" s="5">
        <v>50</v>
      </c>
      <c r="FN4" s="5">
        <v>51</v>
      </c>
      <c r="FO4" s="5">
        <v>52</v>
      </c>
      <c r="FP4" s="5">
        <v>53</v>
      </c>
      <c r="FQ4" s="5">
        <v>54</v>
      </c>
      <c r="FR4" s="5">
        <v>55</v>
      </c>
      <c r="FS4" s="5">
        <v>56</v>
      </c>
      <c r="FT4" s="5">
        <v>57</v>
      </c>
      <c r="FU4" s="5">
        <v>58</v>
      </c>
      <c r="FV4" s="5">
        <v>59</v>
      </c>
      <c r="FW4" s="5">
        <v>60</v>
      </c>
      <c r="FX4" s="5">
        <v>61</v>
      </c>
      <c r="FY4" s="5">
        <v>62</v>
      </c>
      <c r="FZ4" s="5">
        <v>63</v>
      </c>
      <c r="GA4" s="5">
        <v>64</v>
      </c>
      <c r="GB4" s="5">
        <v>65</v>
      </c>
      <c r="GC4" s="5">
        <v>66</v>
      </c>
      <c r="GD4" s="5">
        <v>67</v>
      </c>
      <c r="GE4" s="5">
        <v>68</v>
      </c>
      <c r="GF4" s="5">
        <v>69</v>
      </c>
      <c r="GG4" s="5">
        <v>70</v>
      </c>
      <c r="GH4" s="5">
        <v>71</v>
      </c>
      <c r="GI4" s="5">
        <v>72</v>
      </c>
      <c r="GJ4" s="5">
        <v>73</v>
      </c>
      <c r="GK4" s="5">
        <v>74</v>
      </c>
      <c r="GL4" s="5">
        <v>75</v>
      </c>
      <c r="GM4" s="5">
        <v>76</v>
      </c>
      <c r="GN4" s="5">
        <v>77</v>
      </c>
      <c r="GO4" s="5">
        <v>78</v>
      </c>
      <c r="GP4" s="5">
        <v>79</v>
      </c>
      <c r="GQ4" s="5">
        <v>80</v>
      </c>
      <c r="GR4" s="5">
        <v>81</v>
      </c>
      <c r="GS4" s="5">
        <v>82</v>
      </c>
      <c r="GT4" s="5">
        <v>83</v>
      </c>
      <c r="GU4" s="5">
        <v>84</v>
      </c>
      <c r="GV4" s="5">
        <v>85</v>
      </c>
      <c r="GW4" s="5">
        <v>86</v>
      </c>
      <c r="GX4" s="5">
        <v>87</v>
      </c>
      <c r="GY4" s="5">
        <v>88</v>
      </c>
      <c r="GZ4" s="5">
        <v>89</v>
      </c>
      <c r="HA4" s="5">
        <v>90</v>
      </c>
      <c r="HB4" s="5">
        <v>91</v>
      </c>
      <c r="HC4" s="5">
        <v>92</v>
      </c>
      <c r="HD4" s="5">
        <v>93</v>
      </c>
      <c r="HE4" s="5">
        <v>94</v>
      </c>
      <c r="HF4" s="5">
        <v>95</v>
      </c>
      <c r="HG4" s="5">
        <v>96</v>
      </c>
      <c r="HH4" s="5">
        <v>97</v>
      </c>
      <c r="HI4" s="5">
        <v>98</v>
      </c>
      <c r="HJ4" s="5">
        <v>99</v>
      </c>
      <c r="HK4" s="5">
        <v>100</v>
      </c>
      <c r="HL4" s="5">
        <v>101</v>
      </c>
      <c r="HM4" s="5">
        <v>102</v>
      </c>
      <c r="HN4" s="5">
        <v>103</v>
      </c>
      <c r="HO4" s="5">
        <v>104</v>
      </c>
      <c r="HP4" s="5">
        <v>105</v>
      </c>
      <c r="HQ4" s="5">
        <v>106</v>
      </c>
      <c r="HR4" s="5">
        <v>107</v>
      </c>
      <c r="HS4" s="5">
        <v>108</v>
      </c>
      <c r="HT4" s="5">
        <v>109</v>
      </c>
      <c r="HV4" s="5">
        <v>1</v>
      </c>
      <c r="HW4" s="5">
        <v>2</v>
      </c>
      <c r="HX4" s="5">
        <v>3</v>
      </c>
      <c r="HY4" s="5">
        <v>4</v>
      </c>
      <c r="HZ4" s="5">
        <v>5</v>
      </c>
      <c r="IA4" s="5">
        <v>6</v>
      </c>
      <c r="IB4" s="5">
        <v>7</v>
      </c>
      <c r="IC4" s="5">
        <v>8</v>
      </c>
      <c r="ID4" s="5">
        <v>9</v>
      </c>
      <c r="IE4" s="5">
        <v>10</v>
      </c>
      <c r="IF4" s="5">
        <v>11</v>
      </c>
      <c r="IG4" s="5">
        <v>12</v>
      </c>
      <c r="IH4" s="5">
        <v>13</v>
      </c>
      <c r="II4" s="5">
        <v>14</v>
      </c>
      <c r="IJ4" s="5">
        <v>15</v>
      </c>
      <c r="IK4" s="5">
        <v>16</v>
      </c>
      <c r="IL4" s="5">
        <v>17</v>
      </c>
      <c r="IM4" s="5">
        <v>18</v>
      </c>
      <c r="IN4" s="5">
        <v>19</v>
      </c>
      <c r="IO4" s="5">
        <v>20</v>
      </c>
      <c r="IP4" s="5">
        <v>21</v>
      </c>
      <c r="IQ4" s="5">
        <v>22</v>
      </c>
      <c r="IR4" s="5">
        <v>23</v>
      </c>
      <c r="IS4" s="5">
        <v>24</v>
      </c>
      <c r="IT4" s="5">
        <v>25</v>
      </c>
      <c r="IU4" s="5">
        <v>26</v>
      </c>
      <c r="IV4" s="5">
        <v>27</v>
      </c>
      <c r="IW4" s="5">
        <v>28</v>
      </c>
      <c r="IX4" s="5">
        <v>29</v>
      </c>
      <c r="IY4" s="5">
        <v>30</v>
      </c>
      <c r="IZ4" s="5">
        <v>31</v>
      </c>
      <c r="JA4" s="5">
        <v>32</v>
      </c>
      <c r="JB4" s="5">
        <v>33</v>
      </c>
      <c r="JC4" s="5">
        <v>34</v>
      </c>
      <c r="JD4" s="5">
        <v>35</v>
      </c>
      <c r="JE4" s="5">
        <v>36</v>
      </c>
      <c r="JF4" s="5">
        <v>37</v>
      </c>
      <c r="JG4" s="5">
        <v>38</v>
      </c>
      <c r="JH4" s="5">
        <v>39</v>
      </c>
      <c r="JI4" s="5">
        <v>40</v>
      </c>
      <c r="JJ4" s="5">
        <v>41</v>
      </c>
      <c r="JK4" s="5">
        <v>42</v>
      </c>
      <c r="JL4" s="5">
        <v>43</v>
      </c>
      <c r="JM4" s="5">
        <v>44</v>
      </c>
      <c r="JN4" s="5">
        <v>45</v>
      </c>
      <c r="JO4" s="5">
        <v>46</v>
      </c>
      <c r="JP4" s="5">
        <v>47</v>
      </c>
      <c r="JQ4" s="5">
        <v>48</v>
      </c>
      <c r="JR4" s="5">
        <v>49</v>
      </c>
      <c r="JS4" s="5">
        <v>50</v>
      </c>
      <c r="JT4" s="5">
        <v>51</v>
      </c>
      <c r="JU4" s="5">
        <v>52</v>
      </c>
      <c r="JV4" s="5">
        <v>53</v>
      </c>
      <c r="JW4" s="5">
        <v>54</v>
      </c>
      <c r="JX4" s="5">
        <v>55</v>
      </c>
      <c r="JY4" s="5">
        <v>56</v>
      </c>
      <c r="JZ4" s="5">
        <v>57</v>
      </c>
      <c r="KA4" s="5">
        <v>58</v>
      </c>
      <c r="KB4" s="5">
        <v>59</v>
      </c>
      <c r="KC4" s="5">
        <v>60</v>
      </c>
      <c r="KD4" s="5">
        <v>61</v>
      </c>
      <c r="KE4" s="5">
        <v>62</v>
      </c>
      <c r="KF4" s="5">
        <v>63</v>
      </c>
      <c r="KG4" s="5">
        <v>64</v>
      </c>
      <c r="KH4" s="5">
        <v>65</v>
      </c>
      <c r="KI4" s="5">
        <v>66</v>
      </c>
      <c r="KJ4" s="5">
        <v>67</v>
      </c>
      <c r="KK4" s="5">
        <v>68</v>
      </c>
      <c r="KL4" s="5">
        <v>69</v>
      </c>
      <c r="KM4" s="5">
        <v>70</v>
      </c>
      <c r="KN4" s="5">
        <v>71</v>
      </c>
      <c r="KO4" s="5">
        <v>72</v>
      </c>
      <c r="KP4" s="5">
        <v>73</v>
      </c>
      <c r="KQ4" s="5">
        <v>74</v>
      </c>
      <c r="KR4" s="5">
        <v>75</v>
      </c>
      <c r="KS4" s="5">
        <v>76</v>
      </c>
      <c r="KT4" s="5">
        <v>77</v>
      </c>
      <c r="KU4" s="5">
        <v>78</v>
      </c>
      <c r="KV4" s="5">
        <v>79</v>
      </c>
      <c r="KW4" s="5">
        <v>80</v>
      </c>
      <c r="KX4" s="5">
        <v>81</v>
      </c>
      <c r="KY4" s="5">
        <v>82</v>
      </c>
      <c r="KZ4" s="5">
        <v>83</v>
      </c>
      <c r="LA4" s="5">
        <v>84</v>
      </c>
      <c r="LB4" s="5">
        <v>85</v>
      </c>
      <c r="LC4" s="5">
        <v>86</v>
      </c>
      <c r="LD4" s="5">
        <v>87</v>
      </c>
      <c r="LE4" s="5">
        <v>88</v>
      </c>
      <c r="LF4" s="5">
        <v>89</v>
      </c>
      <c r="LG4" s="5">
        <v>90</v>
      </c>
      <c r="LH4" s="5">
        <v>91</v>
      </c>
      <c r="LI4" s="5">
        <v>92</v>
      </c>
      <c r="LJ4" s="5">
        <v>93</v>
      </c>
      <c r="LK4" s="5">
        <v>94</v>
      </c>
      <c r="LL4" s="5">
        <v>95</v>
      </c>
      <c r="LM4" s="5">
        <v>96</v>
      </c>
      <c r="LN4" s="5">
        <v>97</v>
      </c>
      <c r="LO4" s="5">
        <v>98</v>
      </c>
      <c r="LP4" s="5">
        <v>99</v>
      </c>
      <c r="LQ4" s="5">
        <v>100</v>
      </c>
      <c r="LR4" s="5">
        <v>101</v>
      </c>
      <c r="LS4" s="5">
        <v>102</v>
      </c>
      <c r="LT4" s="5">
        <v>103</v>
      </c>
      <c r="LU4" s="5">
        <v>104</v>
      </c>
      <c r="LV4" s="5">
        <v>105</v>
      </c>
      <c r="LW4" s="5">
        <v>106</v>
      </c>
      <c r="LX4" s="5">
        <v>107</v>
      </c>
      <c r="LY4" s="5">
        <v>108</v>
      </c>
      <c r="LZ4" s="5">
        <v>108</v>
      </c>
      <c r="MA4" s="5">
        <v>109</v>
      </c>
    </row>
    <row r="5" spans="2:339">
      <c r="B5" s="21" t="s">
        <v>0</v>
      </c>
      <c r="C5" s="21" t="s">
        <v>628</v>
      </c>
      <c r="D5" s="21" t="s">
        <v>629</v>
      </c>
      <c r="E5" s="21" t="s">
        <v>1</v>
      </c>
      <c r="F5" s="21" t="s">
        <v>2</v>
      </c>
      <c r="G5" s="21" t="s">
        <v>3</v>
      </c>
      <c r="I5" s="34"/>
      <c r="J5" s="3" t="s">
        <v>424</v>
      </c>
      <c r="K5" s="3" t="s">
        <v>414</v>
      </c>
      <c r="DP5" s="34"/>
      <c r="DQ5" s="3" t="s">
        <v>424</v>
      </c>
      <c r="DR5" s="3" t="s">
        <v>414</v>
      </c>
      <c r="HV5" s="34"/>
      <c r="HW5" s="3" t="s">
        <v>424</v>
      </c>
      <c r="HX5" s="3" t="s">
        <v>414</v>
      </c>
    </row>
    <row r="6" spans="2:339">
      <c r="B6" s="22" t="s">
        <v>4</v>
      </c>
      <c r="C6" s="22" t="s">
        <v>7</v>
      </c>
      <c r="D6" s="22" t="s">
        <v>5</v>
      </c>
      <c r="E6" s="22" t="s">
        <v>5</v>
      </c>
      <c r="F6" s="22" t="s">
        <v>6</v>
      </c>
      <c r="G6" s="1">
        <v>8427.02</v>
      </c>
      <c r="I6" s="34"/>
      <c r="K6" s="5" t="s">
        <v>5</v>
      </c>
      <c r="L6" s="5" t="s">
        <v>415</v>
      </c>
      <c r="M6" s="5" t="s">
        <v>7</v>
      </c>
      <c r="N6" s="5" t="s">
        <v>416</v>
      </c>
      <c r="O6" s="5" t="s">
        <v>8</v>
      </c>
      <c r="P6" s="5"/>
      <c r="Q6" s="5"/>
      <c r="R6" s="5"/>
      <c r="S6" s="5"/>
      <c r="T6" s="5"/>
      <c r="U6" s="5"/>
      <c r="V6" s="5" t="s">
        <v>417</v>
      </c>
      <c r="W6" s="5" t="s">
        <v>14</v>
      </c>
      <c r="X6" s="5"/>
      <c r="Y6" s="5"/>
      <c r="Z6" s="5"/>
      <c r="AA6" s="5"/>
      <c r="AB6" s="5"/>
      <c r="AC6" s="5" t="s">
        <v>418</v>
      </c>
      <c r="AD6" s="5" t="s">
        <v>15</v>
      </c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 t="s">
        <v>419</v>
      </c>
      <c r="AW6" s="5" t="s">
        <v>28</v>
      </c>
      <c r="AX6" s="5"/>
      <c r="AY6" s="5"/>
      <c r="AZ6" s="5"/>
      <c r="BA6" s="5"/>
      <c r="BB6" s="5" t="s">
        <v>420</v>
      </c>
      <c r="BC6" s="5" t="s">
        <v>34</v>
      </c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 t="s">
        <v>421</v>
      </c>
      <c r="DA6" s="5" t="s">
        <v>59</v>
      </c>
      <c r="DB6" s="5" t="s">
        <v>422</v>
      </c>
      <c r="DC6" s="5" t="s">
        <v>60</v>
      </c>
      <c r="DD6" s="5"/>
      <c r="DE6" s="5"/>
      <c r="DF6" s="5"/>
      <c r="DG6" s="5"/>
      <c r="DH6" s="5"/>
      <c r="DI6" s="5"/>
      <c r="DJ6" s="5"/>
      <c r="DK6" s="5"/>
      <c r="DL6" s="5"/>
      <c r="DM6" s="5" t="s">
        <v>423</v>
      </c>
      <c r="DN6" s="5" t="s">
        <v>413</v>
      </c>
      <c r="DP6" s="34"/>
      <c r="DR6" s="5" t="s">
        <v>5</v>
      </c>
      <c r="DS6" s="5" t="s">
        <v>415</v>
      </c>
      <c r="DT6" s="5" t="s">
        <v>7</v>
      </c>
      <c r="DU6" s="5" t="s">
        <v>416</v>
      </c>
      <c r="DV6" s="5" t="s">
        <v>8</v>
      </c>
      <c r="DW6" s="5"/>
      <c r="DX6" s="5"/>
      <c r="DY6" s="5"/>
      <c r="DZ6" s="5"/>
      <c r="EA6" s="5"/>
      <c r="EB6" s="5"/>
      <c r="EC6" s="5" t="s">
        <v>417</v>
      </c>
      <c r="ED6" s="5" t="s">
        <v>14</v>
      </c>
      <c r="EE6" s="5"/>
      <c r="EF6" s="5"/>
      <c r="EG6" s="5"/>
      <c r="EH6" s="5"/>
      <c r="EI6" s="5"/>
      <c r="EJ6" s="5" t="s">
        <v>418</v>
      </c>
      <c r="EK6" s="5" t="s">
        <v>15</v>
      </c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 t="s">
        <v>419</v>
      </c>
      <c r="FD6" s="5" t="s">
        <v>28</v>
      </c>
      <c r="FE6" s="5"/>
      <c r="FF6" s="5"/>
      <c r="FG6" s="5"/>
      <c r="FH6" s="5"/>
      <c r="FI6" s="5" t="s">
        <v>420</v>
      </c>
      <c r="FJ6" s="5" t="s">
        <v>34</v>
      </c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 t="s">
        <v>421</v>
      </c>
      <c r="HH6" s="5" t="s">
        <v>59</v>
      </c>
      <c r="HI6" s="5" t="s">
        <v>422</v>
      </c>
      <c r="HJ6" s="5" t="s">
        <v>60</v>
      </c>
      <c r="HK6" s="5"/>
      <c r="HL6" s="5"/>
      <c r="HM6" s="5"/>
      <c r="HN6" s="5"/>
      <c r="HO6" s="5"/>
      <c r="HP6" s="5"/>
      <c r="HQ6" s="5"/>
      <c r="HR6" s="5"/>
      <c r="HS6" s="5" t="s">
        <v>423</v>
      </c>
      <c r="HT6" s="5" t="s">
        <v>413</v>
      </c>
      <c r="HV6" s="34"/>
      <c r="HX6" s="5" t="s">
        <v>5</v>
      </c>
      <c r="HY6" s="5" t="s">
        <v>415</v>
      </c>
      <c r="HZ6" s="5" t="s">
        <v>7</v>
      </c>
      <c r="IA6" s="5" t="s">
        <v>416</v>
      </c>
      <c r="IB6" s="5" t="s">
        <v>8</v>
      </c>
      <c r="IC6" s="5"/>
      <c r="ID6" s="5"/>
      <c r="IE6" s="5"/>
      <c r="IF6" s="5"/>
      <c r="IG6" s="5"/>
      <c r="IH6" s="5"/>
      <c r="II6" s="5" t="s">
        <v>417</v>
      </c>
      <c r="IJ6" s="5" t="s">
        <v>14</v>
      </c>
      <c r="IK6" s="5"/>
      <c r="IL6" s="5"/>
      <c r="IM6" s="5"/>
      <c r="IN6" s="5"/>
      <c r="IO6" s="5"/>
      <c r="IP6" s="5" t="s">
        <v>418</v>
      </c>
      <c r="IQ6" s="5" t="s">
        <v>15</v>
      </c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 t="s">
        <v>419</v>
      </c>
      <c r="JJ6" s="5" t="s">
        <v>28</v>
      </c>
      <c r="JK6" s="5"/>
      <c r="JL6" s="5"/>
      <c r="JM6" s="5"/>
      <c r="JN6" s="5"/>
      <c r="JO6" s="5" t="s">
        <v>420</v>
      </c>
      <c r="JP6" s="5" t="s">
        <v>34</v>
      </c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 t="s">
        <v>421</v>
      </c>
      <c r="LL6" s="5" t="s">
        <v>59</v>
      </c>
      <c r="LM6" s="5" t="s">
        <v>422</v>
      </c>
      <c r="LN6" s="5" t="s">
        <v>60</v>
      </c>
      <c r="LO6" s="5"/>
      <c r="LP6" s="5"/>
      <c r="LQ6" s="5"/>
      <c r="LR6" s="5"/>
      <c r="LS6" s="5"/>
      <c r="LT6" s="5"/>
      <c r="LU6" s="5"/>
      <c r="LV6" s="5"/>
      <c r="LW6" s="5"/>
      <c r="LX6" s="5" t="s">
        <v>423</v>
      </c>
      <c r="LY6" s="5" t="s">
        <v>413</v>
      </c>
    </row>
    <row r="7" spans="2:339">
      <c r="B7" s="22" t="s">
        <v>4</v>
      </c>
      <c r="C7" s="22" t="s">
        <v>7</v>
      </c>
      <c r="D7" s="22" t="s">
        <v>5</v>
      </c>
      <c r="E7" s="22" t="s">
        <v>7</v>
      </c>
      <c r="F7" s="22" t="s">
        <v>6</v>
      </c>
      <c r="G7" s="1">
        <v>-13490.06</v>
      </c>
      <c r="I7" s="8" t="s">
        <v>951</v>
      </c>
      <c r="J7" s="3" t="s">
        <v>412</v>
      </c>
      <c r="K7" s="5" t="s">
        <v>6</v>
      </c>
      <c r="L7" s="5"/>
      <c r="M7" s="5" t="s">
        <v>6</v>
      </c>
      <c r="N7" s="5"/>
      <c r="O7" s="5" t="s">
        <v>9</v>
      </c>
      <c r="P7" s="5" t="s">
        <v>10</v>
      </c>
      <c r="Q7" s="5" t="s">
        <v>11</v>
      </c>
      <c r="R7" s="5" t="s">
        <v>125</v>
      </c>
      <c r="S7" s="5" t="s">
        <v>12</v>
      </c>
      <c r="T7" s="5" t="s">
        <v>13</v>
      </c>
      <c r="U7" s="5" t="s">
        <v>70</v>
      </c>
      <c r="V7" s="5"/>
      <c r="W7" s="5" t="s">
        <v>9</v>
      </c>
      <c r="X7" s="5" t="s">
        <v>10</v>
      </c>
      <c r="Y7" s="5" t="s">
        <v>11</v>
      </c>
      <c r="Z7" s="5" t="s">
        <v>125</v>
      </c>
      <c r="AA7" s="5" t="s">
        <v>12</v>
      </c>
      <c r="AB7" s="5" t="s">
        <v>13</v>
      </c>
      <c r="AC7" s="5"/>
      <c r="AD7" s="5" t="s">
        <v>16</v>
      </c>
      <c r="AE7" s="5" t="s">
        <v>71</v>
      </c>
      <c r="AF7" s="5" t="s">
        <v>17</v>
      </c>
      <c r="AG7" s="5" t="s">
        <v>18</v>
      </c>
      <c r="AH7" s="5" t="s">
        <v>19</v>
      </c>
      <c r="AI7" s="5" t="s">
        <v>20</v>
      </c>
      <c r="AJ7" s="5" t="s">
        <v>97</v>
      </c>
      <c r="AK7" s="5" t="s">
        <v>98</v>
      </c>
      <c r="AL7" s="5" t="s">
        <v>90</v>
      </c>
      <c r="AM7" s="5" t="s">
        <v>142</v>
      </c>
      <c r="AN7" s="5" t="s">
        <v>21</v>
      </c>
      <c r="AO7" s="5" t="s">
        <v>22</v>
      </c>
      <c r="AP7" s="5" t="s">
        <v>23</v>
      </c>
      <c r="AQ7" s="5" t="s">
        <v>24</v>
      </c>
      <c r="AR7" s="5" t="s">
        <v>25</v>
      </c>
      <c r="AS7" s="5" t="s">
        <v>26</v>
      </c>
      <c r="AT7" s="5" t="s">
        <v>27</v>
      </c>
      <c r="AU7" s="5" t="s">
        <v>72</v>
      </c>
      <c r="AV7" s="5"/>
      <c r="AW7" s="5" t="s">
        <v>29</v>
      </c>
      <c r="AX7" s="5" t="s">
        <v>30</v>
      </c>
      <c r="AY7" s="5" t="s">
        <v>31</v>
      </c>
      <c r="AZ7" s="5" t="s">
        <v>32</v>
      </c>
      <c r="BA7" s="5" t="s">
        <v>33</v>
      </c>
      <c r="BB7" s="5"/>
      <c r="BC7" s="5" t="s">
        <v>35</v>
      </c>
      <c r="BD7" s="5" t="s">
        <v>36</v>
      </c>
      <c r="BE7" s="5" t="s">
        <v>37</v>
      </c>
      <c r="BF7" s="5" t="s">
        <v>64</v>
      </c>
      <c r="BG7" s="5" t="s">
        <v>73</v>
      </c>
      <c r="BH7" s="5" t="s">
        <v>38</v>
      </c>
      <c r="BI7" s="5" t="s">
        <v>39</v>
      </c>
      <c r="BJ7" s="5" t="s">
        <v>40</v>
      </c>
      <c r="BK7" s="5" t="s">
        <v>41</v>
      </c>
      <c r="BL7" s="5" t="s">
        <v>65</v>
      </c>
      <c r="BM7" s="5" t="s">
        <v>42</v>
      </c>
      <c r="BN7" s="5" t="s">
        <v>43</v>
      </c>
      <c r="BO7" s="5" t="s">
        <v>44</v>
      </c>
      <c r="BP7" s="5" t="s">
        <v>45</v>
      </c>
      <c r="BQ7" s="5" t="s">
        <v>46</v>
      </c>
      <c r="BR7" s="5" t="s">
        <v>47</v>
      </c>
      <c r="BS7" s="5" t="s">
        <v>48</v>
      </c>
      <c r="BT7" s="5" t="s">
        <v>74</v>
      </c>
      <c r="BU7" s="5" t="s">
        <v>75</v>
      </c>
      <c r="BV7" s="5" t="s">
        <v>88</v>
      </c>
      <c r="BW7" s="5" t="s">
        <v>66</v>
      </c>
      <c r="BX7" s="5" t="s">
        <v>84</v>
      </c>
      <c r="BY7" s="5" t="s">
        <v>67</v>
      </c>
      <c r="BZ7" t="s">
        <v>181</v>
      </c>
      <c r="CA7" s="5" t="s">
        <v>85</v>
      </c>
      <c r="CB7" s="5" t="s">
        <v>49</v>
      </c>
      <c r="CC7" s="5" t="s">
        <v>50</v>
      </c>
      <c r="CD7" s="5" t="s">
        <v>51</v>
      </c>
      <c r="CE7" s="5" t="s">
        <v>52</v>
      </c>
      <c r="CF7" s="5" t="s">
        <v>53</v>
      </c>
      <c r="CG7" s="5" t="s">
        <v>54</v>
      </c>
      <c r="CH7" s="5" t="s">
        <v>68</v>
      </c>
      <c r="CI7" s="5" t="s">
        <v>55</v>
      </c>
      <c r="CJ7" s="5" t="s">
        <v>56</v>
      </c>
      <c r="CK7" s="5" t="s">
        <v>106</v>
      </c>
      <c r="CL7" s="5" t="s">
        <v>76</v>
      </c>
      <c r="CM7" s="5" t="s">
        <v>57</v>
      </c>
      <c r="CN7" s="5" t="s">
        <v>91</v>
      </c>
      <c r="CO7" s="5" t="s">
        <v>94</v>
      </c>
      <c r="CP7" t="s">
        <v>173</v>
      </c>
      <c r="CQ7" s="5" t="s">
        <v>100</v>
      </c>
      <c r="CR7" s="5" t="s">
        <v>58</v>
      </c>
      <c r="CS7" s="5" t="s">
        <v>126</v>
      </c>
      <c r="CT7" s="5" t="s">
        <v>118</v>
      </c>
      <c r="CU7" s="5" t="s">
        <v>119</v>
      </c>
      <c r="CV7" s="5" t="s">
        <v>136</v>
      </c>
      <c r="CW7" s="5" t="s">
        <v>137</v>
      </c>
      <c r="CX7" s="5" t="s">
        <v>112</v>
      </c>
      <c r="CY7" s="5" t="s">
        <v>199</v>
      </c>
      <c r="CZ7" s="5"/>
      <c r="DA7" s="5" t="s">
        <v>55</v>
      </c>
      <c r="DB7" s="5"/>
      <c r="DC7" s="5" t="s">
        <v>95</v>
      </c>
      <c r="DD7" s="5" t="s">
        <v>77</v>
      </c>
      <c r="DE7" s="5" t="s">
        <v>78</v>
      </c>
      <c r="DF7" s="5" t="s">
        <v>79</v>
      </c>
      <c r="DG7" s="5" t="s">
        <v>61</v>
      </c>
      <c r="DH7" s="5" t="s">
        <v>80</v>
      </c>
      <c r="DI7" s="5" t="s">
        <v>81</v>
      </c>
      <c r="DJ7" s="5" t="s">
        <v>62</v>
      </c>
      <c r="DK7" s="5" t="s">
        <v>112</v>
      </c>
      <c r="DL7" s="5" t="s">
        <v>199</v>
      </c>
      <c r="DM7" s="5"/>
      <c r="DN7" s="5"/>
      <c r="DP7" s="8" t="s">
        <v>951</v>
      </c>
      <c r="DQ7" s="3" t="s">
        <v>412</v>
      </c>
      <c r="DR7" s="5" t="s">
        <v>6</v>
      </c>
      <c r="DS7" s="5"/>
      <c r="DT7" s="5" t="s">
        <v>6</v>
      </c>
      <c r="DU7" s="5"/>
      <c r="DV7" s="5" t="s">
        <v>9</v>
      </c>
      <c r="DW7" s="5" t="s">
        <v>10</v>
      </c>
      <c r="DX7" s="5" t="s">
        <v>11</v>
      </c>
      <c r="DY7" s="5" t="s">
        <v>125</v>
      </c>
      <c r="DZ7" s="5" t="s">
        <v>12</v>
      </c>
      <c r="EA7" s="5" t="s">
        <v>13</v>
      </c>
      <c r="EB7" s="5" t="s">
        <v>70</v>
      </c>
      <c r="EC7" s="5"/>
      <c r="ED7" s="5" t="s">
        <v>9</v>
      </c>
      <c r="EE7" s="5" t="s">
        <v>10</v>
      </c>
      <c r="EF7" s="5" t="s">
        <v>11</v>
      </c>
      <c r="EG7" s="5" t="s">
        <v>125</v>
      </c>
      <c r="EH7" s="5" t="s">
        <v>12</v>
      </c>
      <c r="EI7" s="5" t="s">
        <v>13</v>
      </c>
      <c r="EJ7" s="5"/>
      <c r="EK7" s="5" t="s">
        <v>16</v>
      </c>
      <c r="EL7" s="5" t="s">
        <v>71</v>
      </c>
      <c r="EM7" s="5" t="s">
        <v>17</v>
      </c>
      <c r="EN7" s="5" t="s">
        <v>18</v>
      </c>
      <c r="EO7" s="5" t="s">
        <v>19</v>
      </c>
      <c r="EP7" s="5" t="s">
        <v>20</v>
      </c>
      <c r="EQ7" s="5" t="s">
        <v>97</v>
      </c>
      <c r="ER7" s="5" t="s">
        <v>98</v>
      </c>
      <c r="ES7" s="5" t="s">
        <v>90</v>
      </c>
      <c r="ET7" s="5" t="s">
        <v>142</v>
      </c>
      <c r="EU7" s="5" t="s">
        <v>21</v>
      </c>
      <c r="EV7" s="5" t="s">
        <v>22</v>
      </c>
      <c r="EW7" s="5" t="s">
        <v>23</v>
      </c>
      <c r="EX7" s="5" t="s">
        <v>24</v>
      </c>
      <c r="EY7" s="5" t="s">
        <v>25</v>
      </c>
      <c r="EZ7" s="5" t="s">
        <v>26</v>
      </c>
      <c r="FA7" s="5" t="s">
        <v>27</v>
      </c>
      <c r="FB7" s="5" t="s">
        <v>72</v>
      </c>
      <c r="FC7" s="5"/>
      <c r="FD7" s="5" t="s">
        <v>29</v>
      </c>
      <c r="FE7" s="5" t="s">
        <v>30</v>
      </c>
      <c r="FF7" s="5" t="s">
        <v>31</v>
      </c>
      <c r="FG7" s="5" t="s">
        <v>32</v>
      </c>
      <c r="FH7" s="5" t="s">
        <v>33</v>
      </c>
      <c r="FI7" s="5"/>
      <c r="FJ7" s="5" t="s">
        <v>35</v>
      </c>
      <c r="FK7" s="5" t="s">
        <v>36</v>
      </c>
      <c r="FL7" s="5" t="s">
        <v>37</v>
      </c>
      <c r="FM7" s="5" t="s">
        <v>64</v>
      </c>
      <c r="FN7" s="5" t="s">
        <v>73</v>
      </c>
      <c r="FO7" s="5" t="s">
        <v>38</v>
      </c>
      <c r="FP7" s="5" t="s">
        <v>39</v>
      </c>
      <c r="FQ7" s="5" t="s">
        <v>40</v>
      </c>
      <c r="FR7" s="5" t="s">
        <v>41</v>
      </c>
      <c r="FS7" s="5" t="s">
        <v>65</v>
      </c>
      <c r="FT7" s="5" t="s">
        <v>42</v>
      </c>
      <c r="FU7" s="5" t="s">
        <v>43</v>
      </c>
      <c r="FV7" s="5" t="s">
        <v>44</v>
      </c>
      <c r="FW7" s="5" t="s">
        <v>45</v>
      </c>
      <c r="FX7" s="5" t="s">
        <v>46</v>
      </c>
      <c r="FY7" s="5" t="s">
        <v>47</v>
      </c>
      <c r="FZ7" s="5" t="s">
        <v>48</v>
      </c>
      <c r="GA7" s="5" t="s">
        <v>74</v>
      </c>
      <c r="GB7" s="5" t="s">
        <v>75</v>
      </c>
      <c r="GC7" s="5" t="s">
        <v>88</v>
      </c>
      <c r="GD7" s="5" t="s">
        <v>66</v>
      </c>
      <c r="GE7" s="5" t="s">
        <v>84</v>
      </c>
      <c r="GF7" s="5" t="s">
        <v>67</v>
      </c>
      <c r="GG7" t="s">
        <v>181</v>
      </c>
      <c r="GH7" s="5" t="s">
        <v>85</v>
      </c>
      <c r="GI7" s="5" t="s">
        <v>49</v>
      </c>
      <c r="GJ7" s="5" t="s">
        <v>50</v>
      </c>
      <c r="GK7" s="5" t="s">
        <v>51</v>
      </c>
      <c r="GL7" s="5" t="s">
        <v>52</v>
      </c>
      <c r="GM7" s="5" t="s">
        <v>53</v>
      </c>
      <c r="GN7" s="5" t="s">
        <v>54</v>
      </c>
      <c r="GO7" s="5" t="s">
        <v>68</v>
      </c>
      <c r="GP7" s="5" t="s">
        <v>55</v>
      </c>
      <c r="GQ7" s="5" t="s">
        <v>56</v>
      </c>
      <c r="GR7" s="5" t="s">
        <v>106</v>
      </c>
      <c r="GS7" s="5" t="s">
        <v>76</v>
      </c>
      <c r="GT7" s="5" t="s">
        <v>57</v>
      </c>
      <c r="GU7" s="5" t="s">
        <v>91</v>
      </c>
      <c r="GV7" s="5" t="s">
        <v>94</v>
      </c>
      <c r="GW7" t="s">
        <v>173</v>
      </c>
      <c r="GX7" s="5" t="s">
        <v>100</v>
      </c>
      <c r="GY7" s="5" t="s">
        <v>58</v>
      </c>
      <c r="GZ7" s="5" t="s">
        <v>126</v>
      </c>
      <c r="HA7" s="5" t="s">
        <v>118</v>
      </c>
      <c r="HB7" s="5" t="s">
        <v>119</v>
      </c>
      <c r="HC7" s="5" t="s">
        <v>136</v>
      </c>
      <c r="HD7" s="5" t="s">
        <v>137</v>
      </c>
      <c r="HE7" s="5" t="s">
        <v>112</v>
      </c>
      <c r="HF7" s="5" t="s">
        <v>199</v>
      </c>
      <c r="HG7" s="5"/>
      <c r="HH7" s="5" t="s">
        <v>55</v>
      </c>
      <c r="HI7" s="5"/>
      <c r="HJ7" s="5" t="s">
        <v>95</v>
      </c>
      <c r="HK7" s="5" t="s">
        <v>77</v>
      </c>
      <c r="HL7" s="5" t="s">
        <v>78</v>
      </c>
      <c r="HM7" s="5" t="s">
        <v>79</v>
      </c>
      <c r="HN7" s="5" t="s">
        <v>61</v>
      </c>
      <c r="HO7" s="5" t="s">
        <v>80</v>
      </c>
      <c r="HP7" s="5" t="s">
        <v>81</v>
      </c>
      <c r="HQ7" s="5" t="s">
        <v>62</v>
      </c>
      <c r="HR7" s="5" t="s">
        <v>112</v>
      </c>
      <c r="HS7" s="5"/>
      <c r="HT7" s="5"/>
      <c r="HV7" s="8" t="s">
        <v>951</v>
      </c>
      <c r="HW7" s="3" t="s">
        <v>412</v>
      </c>
      <c r="HX7" s="5" t="s">
        <v>6</v>
      </c>
      <c r="HY7" s="5"/>
      <c r="HZ7" s="5" t="s">
        <v>6</v>
      </c>
      <c r="IA7" s="5"/>
      <c r="IB7" s="5" t="s">
        <v>9</v>
      </c>
      <c r="IC7" s="5" t="s">
        <v>10</v>
      </c>
      <c r="ID7" s="5" t="s">
        <v>11</v>
      </c>
      <c r="IE7" s="5" t="s">
        <v>125</v>
      </c>
      <c r="IF7" s="5" t="s">
        <v>12</v>
      </c>
      <c r="IG7" s="5" t="s">
        <v>13</v>
      </c>
      <c r="IH7" s="5" t="s">
        <v>70</v>
      </c>
      <c r="II7" s="5"/>
      <c r="IJ7" s="5" t="s">
        <v>9</v>
      </c>
      <c r="IK7" s="5" t="s">
        <v>10</v>
      </c>
      <c r="IL7" s="5" t="s">
        <v>11</v>
      </c>
      <c r="IM7" s="5" t="s">
        <v>125</v>
      </c>
      <c r="IN7" s="5" t="s">
        <v>12</v>
      </c>
      <c r="IO7" s="5" t="s">
        <v>13</v>
      </c>
      <c r="IP7" s="5"/>
      <c r="IQ7" s="5" t="s">
        <v>16</v>
      </c>
      <c r="IR7" s="5" t="s">
        <v>71</v>
      </c>
      <c r="IS7" s="5" t="s">
        <v>17</v>
      </c>
      <c r="IT7" s="5" t="s">
        <v>18</v>
      </c>
      <c r="IU7" s="5" t="s">
        <v>19</v>
      </c>
      <c r="IV7" s="5" t="s">
        <v>20</v>
      </c>
      <c r="IW7" s="5" t="s">
        <v>97</v>
      </c>
      <c r="IX7" s="5" t="s">
        <v>98</v>
      </c>
      <c r="IY7" s="5" t="s">
        <v>90</v>
      </c>
      <c r="IZ7" s="5" t="s">
        <v>142</v>
      </c>
      <c r="JA7" s="5" t="s">
        <v>21</v>
      </c>
      <c r="JB7" s="5" t="s">
        <v>22</v>
      </c>
      <c r="JC7" s="5" t="s">
        <v>23</v>
      </c>
      <c r="JD7" s="5" t="s">
        <v>24</v>
      </c>
      <c r="JE7" s="5" t="s">
        <v>25</v>
      </c>
      <c r="JF7" s="5" t="s">
        <v>26</v>
      </c>
      <c r="JG7" s="5" t="s">
        <v>27</v>
      </c>
      <c r="JH7" s="5" t="s">
        <v>72</v>
      </c>
      <c r="JI7" s="5"/>
      <c r="JJ7" s="5" t="s">
        <v>29</v>
      </c>
      <c r="JK7" s="5" t="s">
        <v>30</v>
      </c>
      <c r="JL7" s="5" t="s">
        <v>31</v>
      </c>
      <c r="JM7" s="5" t="s">
        <v>32</v>
      </c>
      <c r="JN7" s="5" t="s">
        <v>33</v>
      </c>
      <c r="JO7" s="5"/>
      <c r="JP7" s="5" t="s">
        <v>35</v>
      </c>
      <c r="JQ7" s="5" t="s">
        <v>36</v>
      </c>
      <c r="JR7" s="5" t="s">
        <v>37</v>
      </c>
      <c r="JS7" s="5" t="s">
        <v>64</v>
      </c>
      <c r="JT7" s="5" t="s">
        <v>73</v>
      </c>
      <c r="JU7" s="5" t="s">
        <v>38</v>
      </c>
      <c r="JV7" s="5" t="s">
        <v>39</v>
      </c>
      <c r="JW7" s="5" t="s">
        <v>40</v>
      </c>
      <c r="JX7" s="5" t="s">
        <v>41</v>
      </c>
      <c r="JY7" s="5" t="s">
        <v>65</v>
      </c>
      <c r="JZ7" s="5" t="s">
        <v>42</v>
      </c>
      <c r="KA7" s="5" t="s">
        <v>43</v>
      </c>
      <c r="KB7" s="5" t="s">
        <v>44</v>
      </c>
      <c r="KC7" s="5" t="s">
        <v>45</v>
      </c>
      <c r="KD7" s="5" t="s">
        <v>46</v>
      </c>
      <c r="KE7" s="5" t="s">
        <v>47</v>
      </c>
      <c r="KF7" s="5" t="s">
        <v>48</v>
      </c>
      <c r="KG7" s="5" t="s">
        <v>74</v>
      </c>
      <c r="KH7" s="5" t="s">
        <v>75</v>
      </c>
      <c r="KI7" s="5" t="s">
        <v>88</v>
      </c>
      <c r="KJ7" s="5" t="s">
        <v>66</v>
      </c>
      <c r="KK7" s="5" t="s">
        <v>84</v>
      </c>
      <c r="KL7" s="5" t="s">
        <v>67</v>
      </c>
      <c r="KM7" s="5" t="s">
        <v>85</v>
      </c>
      <c r="KN7" s="5" t="s">
        <v>49</v>
      </c>
      <c r="KO7" s="5" t="s">
        <v>50</v>
      </c>
      <c r="KP7" s="5" t="s">
        <v>51</v>
      </c>
      <c r="KQ7" s="5" t="s">
        <v>52</v>
      </c>
      <c r="KR7" s="5" t="s">
        <v>53</v>
      </c>
      <c r="KS7" s="5" t="s">
        <v>54</v>
      </c>
      <c r="KT7" s="5" t="s">
        <v>68</v>
      </c>
      <c r="KU7" s="5" t="s">
        <v>55</v>
      </c>
      <c r="KV7" s="5" t="s">
        <v>56</v>
      </c>
      <c r="KW7" s="5" t="s">
        <v>106</v>
      </c>
      <c r="KX7" s="5" t="s">
        <v>76</v>
      </c>
      <c r="KY7" s="5" t="s">
        <v>57</v>
      </c>
      <c r="KZ7" s="5" t="s">
        <v>91</v>
      </c>
      <c r="LA7" s="5" t="s">
        <v>94</v>
      </c>
      <c r="LB7" s="5" t="s">
        <v>100</v>
      </c>
      <c r="LC7" s="5" t="s">
        <v>58</v>
      </c>
      <c r="LD7" s="5" t="s">
        <v>126</v>
      </c>
      <c r="LE7" s="5" t="s">
        <v>118</v>
      </c>
      <c r="LF7" s="5" t="s">
        <v>119</v>
      </c>
      <c r="LG7" s="5" t="s">
        <v>136</v>
      </c>
      <c r="LH7" s="5" t="s">
        <v>137</v>
      </c>
      <c r="LI7" s="5" t="s">
        <v>112</v>
      </c>
      <c r="LJ7" s="5" t="s">
        <v>199</v>
      </c>
      <c r="LK7" s="5"/>
      <c r="LL7" s="5" t="s">
        <v>55</v>
      </c>
      <c r="LM7" s="5"/>
      <c r="LN7" s="5" t="s">
        <v>95</v>
      </c>
      <c r="LO7" s="5" t="s">
        <v>77</v>
      </c>
      <c r="LP7" s="5" t="s">
        <v>78</v>
      </c>
      <c r="LQ7" s="5" t="s">
        <v>79</v>
      </c>
      <c r="LR7" s="5" t="s">
        <v>61</v>
      </c>
      <c r="LS7" s="5" t="s">
        <v>80</v>
      </c>
      <c r="LT7" s="5" t="s">
        <v>81</v>
      </c>
      <c r="LU7" s="5" t="s">
        <v>62</v>
      </c>
      <c r="LV7" s="5" t="s">
        <v>112</v>
      </c>
      <c r="LW7" s="5" t="s">
        <v>199</v>
      </c>
      <c r="LX7" s="5"/>
      <c r="LY7" s="5"/>
    </row>
    <row r="8" spans="2:339">
      <c r="B8" s="22" t="s">
        <v>4</v>
      </c>
      <c r="C8" s="22" t="s">
        <v>7</v>
      </c>
      <c r="D8" s="22" t="s">
        <v>5</v>
      </c>
      <c r="E8" s="22" t="s">
        <v>8</v>
      </c>
      <c r="F8" s="22" t="s">
        <v>9</v>
      </c>
      <c r="G8" s="1">
        <v>858418.62</v>
      </c>
      <c r="I8" s="36" t="str">
        <f>VLOOKUP(J8,'District Listing'!$A$3:$B$315,2,FALSE)</f>
        <v>WASHTUCNA</v>
      </c>
      <c r="J8" s="4" t="s">
        <v>4</v>
      </c>
      <c r="K8" s="2">
        <v>13490.060000000001</v>
      </c>
      <c r="L8" s="2">
        <v>13490.060000000001</v>
      </c>
      <c r="M8" s="2">
        <v>-13490.06</v>
      </c>
      <c r="N8" s="2">
        <v>-13490.06</v>
      </c>
      <c r="O8" s="2">
        <v>858418.62</v>
      </c>
      <c r="P8" s="2">
        <v>13177.5</v>
      </c>
      <c r="Q8" s="2">
        <v>3249.68</v>
      </c>
      <c r="R8" s="2"/>
      <c r="S8" s="2">
        <v>30462.340000000004</v>
      </c>
      <c r="T8" s="2">
        <v>70</v>
      </c>
      <c r="U8" s="2"/>
      <c r="V8" s="2">
        <v>905378.14</v>
      </c>
      <c r="W8" s="2">
        <v>229044.51</v>
      </c>
      <c r="X8" s="2">
        <v>15457.720000000001</v>
      </c>
      <c r="Y8" s="2">
        <v>14961.849999999999</v>
      </c>
      <c r="Z8" s="2"/>
      <c r="AA8" s="2"/>
      <c r="AB8" s="2"/>
      <c r="AC8" s="2">
        <v>259464.08000000002</v>
      </c>
      <c r="AD8" s="2">
        <v>712.8</v>
      </c>
      <c r="AE8" s="2"/>
      <c r="AF8" s="2">
        <v>66709.069999999992</v>
      </c>
      <c r="AG8" s="2">
        <v>19218.22</v>
      </c>
      <c r="AH8" s="2">
        <v>136013.98000000001</v>
      </c>
      <c r="AI8" s="2">
        <v>32671.800000000003</v>
      </c>
      <c r="AJ8" s="2"/>
      <c r="AK8" s="2"/>
      <c r="AL8" s="2"/>
      <c r="AM8" s="2"/>
      <c r="AN8" s="2">
        <v>1989.6</v>
      </c>
      <c r="AO8" s="2">
        <v>732.69</v>
      </c>
      <c r="AP8" s="2">
        <v>4066.18</v>
      </c>
      <c r="AQ8" s="2">
        <v>7471.9599999999991</v>
      </c>
      <c r="AR8" s="2">
        <v>141285.10999999999</v>
      </c>
      <c r="AS8" s="2">
        <v>85457.77</v>
      </c>
      <c r="AT8" s="2">
        <v>8400</v>
      </c>
      <c r="AU8" s="2"/>
      <c r="AV8" s="2">
        <v>504729.18</v>
      </c>
      <c r="AW8" s="2">
        <v>48059.469999999994</v>
      </c>
      <c r="AX8" s="2">
        <v>17785.29</v>
      </c>
      <c r="AY8" s="2">
        <v>19680.349999999999</v>
      </c>
      <c r="AZ8" s="2">
        <v>7474.47</v>
      </c>
      <c r="BA8" s="2">
        <v>20837.09</v>
      </c>
      <c r="BB8" s="2">
        <v>113836.66999999998</v>
      </c>
      <c r="BC8" s="2">
        <v>855</v>
      </c>
      <c r="BD8" s="2">
        <v>1722.3</v>
      </c>
      <c r="BE8" s="2">
        <v>375.55</v>
      </c>
      <c r="BF8" s="2"/>
      <c r="BG8" s="2"/>
      <c r="BH8" s="2">
        <v>6100.56</v>
      </c>
      <c r="BI8" s="2">
        <v>16999.18</v>
      </c>
      <c r="BJ8" s="2">
        <v>6159</v>
      </c>
      <c r="BK8" s="2">
        <v>1131</v>
      </c>
      <c r="BL8" s="2"/>
      <c r="BM8" s="2">
        <v>51830.380000000005</v>
      </c>
      <c r="BN8" s="2">
        <v>2851.35</v>
      </c>
      <c r="BO8" s="2">
        <v>485</v>
      </c>
      <c r="BP8" s="2">
        <v>5563.59</v>
      </c>
      <c r="BQ8" s="2">
        <v>5180.66</v>
      </c>
      <c r="BR8" s="2">
        <v>57091.57</v>
      </c>
      <c r="BS8" s="2">
        <v>11180.63</v>
      </c>
      <c r="BT8" s="2"/>
      <c r="BU8" s="2"/>
      <c r="BV8" s="2"/>
      <c r="BW8" s="2"/>
      <c r="BX8" s="2"/>
      <c r="BY8" s="2"/>
      <c r="BZ8" s="2"/>
      <c r="CA8" s="2"/>
      <c r="CB8" s="2">
        <v>68374.66</v>
      </c>
      <c r="CC8" s="2">
        <v>16107.66</v>
      </c>
      <c r="CD8" s="2">
        <v>1715.66</v>
      </c>
      <c r="CE8" s="2">
        <v>950.73</v>
      </c>
      <c r="CF8" s="2">
        <v>7135</v>
      </c>
      <c r="CG8" s="2">
        <v>21400.560000000001</v>
      </c>
      <c r="CH8" s="2"/>
      <c r="CI8" s="2">
        <v>2878</v>
      </c>
      <c r="CJ8" s="2">
        <v>54803.82</v>
      </c>
      <c r="CK8" s="2"/>
      <c r="CL8" s="2"/>
      <c r="CM8" s="2">
        <v>71795.14</v>
      </c>
      <c r="CN8" s="2"/>
      <c r="CO8" s="2"/>
      <c r="CP8" s="2"/>
      <c r="CQ8" s="2"/>
      <c r="CR8" s="2">
        <v>3969.75</v>
      </c>
      <c r="CS8" s="2"/>
      <c r="CT8" s="2"/>
      <c r="CU8" s="2"/>
      <c r="CV8" s="2"/>
      <c r="CW8" s="2"/>
      <c r="CX8" s="2"/>
      <c r="CY8" s="2"/>
      <c r="CZ8" s="2">
        <v>416656.75000000006</v>
      </c>
      <c r="DA8" s="2">
        <v>2626.47</v>
      </c>
      <c r="DB8" s="2">
        <v>2626.47</v>
      </c>
      <c r="DC8" s="2"/>
      <c r="DD8" s="2"/>
      <c r="DE8" s="2"/>
      <c r="DF8" s="2"/>
      <c r="DG8" s="2">
        <v>6269.94</v>
      </c>
      <c r="DH8" s="2"/>
      <c r="DI8" s="2"/>
      <c r="DJ8" s="2">
        <v>1875.24</v>
      </c>
      <c r="DK8" s="2"/>
      <c r="DL8" s="2"/>
      <c r="DM8" s="2">
        <v>8145.1799999999994</v>
      </c>
      <c r="DN8" s="2">
        <v>2210836.4700000002</v>
      </c>
      <c r="DP8" s="36" t="str">
        <f>VLOOKUP(DQ8,'District Listing'!$A$3:$B$315,2,FALSE)</f>
        <v>WASHTUCNA</v>
      </c>
      <c r="DQ8" s="4" t="s">
        <v>4</v>
      </c>
      <c r="DR8" s="2">
        <v>8427.02</v>
      </c>
      <c r="DS8" s="2">
        <v>8427.02</v>
      </c>
      <c r="DT8" s="2">
        <v>-13490.06</v>
      </c>
      <c r="DU8" s="2">
        <v>-13490.06</v>
      </c>
      <c r="DV8" s="2">
        <v>858418.62</v>
      </c>
      <c r="DW8" s="2">
        <v>12832.5</v>
      </c>
      <c r="DX8" s="2">
        <v>378</v>
      </c>
      <c r="DY8" s="2"/>
      <c r="DZ8" s="2">
        <v>12440.44</v>
      </c>
      <c r="EA8" s="2">
        <v>70</v>
      </c>
      <c r="EB8" s="2"/>
      <c r="EC8" s="2">
        <v>884139.55999999994</v>
      </c>
      <c r="ED8" s="2">
        <v>209921.63</v>
      </c>
      <c r="EE8" s="2">
        <v>13164.03</v>
      </c>
      <c r="EF8" s="2">
        <v>9670.4699999999993</v>
      </c>
      <c r="EG8" s="2"/>
      <c r="EH8" s="2"/>
      <c r="EI8" s="2"/>
      <c r="EJ8" s="2">
        <v>232756.13</v>
      </c>
      <c r="EK8" s="2">
        <v>712.8</v>
      </c>
      <c r="EL8" s="2"/>
      <c r="EM8" s="2">
        <v>65107.24</v>
      </c>
      <c r="EN8" s="2">
        <v>17244.3</v>
      </c>
      <c r="EO8" s="2">
        <v>132773.84</v>
      </c>
      <c r="EP8" s="2">
        <v>29124.9</v>
      </c>
      <c r="EQ8" s="2"/>
      <c r="ER8" s="2"/>
      <c r="ES8" s="2"/>
      <c r="ET8" s="2"/>
      <c r="EU8" s="2">
        <v>1943.53</v>
      </c>
      <c r="EV8" s="2">
        <v>654.75</v>
      </c>
      <c r="EW8" s="2">
        <v>4056.39</v>
      </c>
      <c r="EX8" s="2">
        <v>6667.9</v>
      </c>
      <c r="EY8" s="2">
        <v>132885.10999999999</v>
      </c>
      <c r="EZ8" s="2">
        <v>78693.47</v>
      </c>
      <c r="FA8" s="2">
        <v>8400</v>
      </c>
      <c r="FB8" s="2"/>
      <c r="FC8" s="2">
        <v>478264.23</v>
      </c>
      <c r="FD8" s="2">
        <v>47919.59</v>
      </c>
      <c r="FE8" s="2">
        <v>17785.29</v>
      </c>
      <c r="FF8" s="2">
        <v>19680.349999999999</v>
      </c>
      <c r="FG8" s="2">
        <v>7474.47</v>
      </c>
      <c r="FH8" s="2">
        <v>20837.09</v>
      </c>
      <c r="FI8" s="2">
        <v>113696.79000000001</v>
      </c>
      <c r="FJ8" s="2">
        <v>855</v>
      </c>
      <c r="FK8" s="2">
        <v>1722.3</v>
      </c>
      <c r="FL8" s="2">
        <v>375.55</v>
      </c>
      <c r="FM8" s="2"/>
      <c r="FN8" s="2"/>
      <c r="FO8" s="2">
        <v>6100.56</v>
      </c>
      <c r="FP8" s="2">
        <v>16999.18</v>
      </c>
      <c r="FQ8" s="2">
        <v>6159</v>
      </c>
      <c r="FR8" s="2">
        <v>1131</v>
      </c>
      <c r="FS8" s="2"/>
      <c r="FT8" s="2">
        <v>6087.15</v>
      </c>
      <c r="FU8" s="2">
        <v>2851.35</v>
      </c>
      <c r="FV8" s="2">
        <v>485</v>
      </c>
      <c r="FW8" s="2">
        <v>5563.59</v>
      </c>
      <c r="FX8" s="2">
        <v>5180.66</v>
      </c>
      <c r="FY8" s="2">
        <v>57091.57</v>
      </c>
      <c r="FZ8" s="2">
        <v>11180.63</v>
      </c>
      <c r="GA8" s="2"/>
      <c r="GB8" s="2"/>
      <c r="GC8" s="2"/>
      <c r="GD8" s="2"/>
      <c r="GE8" s="2"/>
      <c r="GF8" s="2"/>
      <c r="GG8" s="2"/>
      <c r="GH8" s="2"/>
      <c r="GI8" s="2">
        <v>68374.66</v>
      </c>
      <c r="GJ8" s="2">
        <v>16107.66</v>
      </c>
      <c r="GK8" s="2">
        <v>1715.66</v>
      </c>
      <c r="GL8" s="2">
        <v>950.73</v>
      </c>
      <c r="GM8" s="2">
        <v>7135</v>
      </c>
      <c r="GN8" s="2">
        <v>21400.560000000001</v>
      </c>
      <c r="GO8" s="2"/>
      <c r="GP8" s="2">
        <v>2878</v>
      </c>
      <c r="GQ8" s="2">
        <v>54803.82</v>
      </c>
      <c r="GR8" s="2"/>
      <c r="GS8" s="2"/>
      <c r="GT8" s="2">
        <v>71795.14</v>
      </c>
      <c r="GU8" s="2"/>
      <c r="GV8" s="2"/>
      <c r="GW8" s="2"/>
      <c r="GX8" s="2"/>
      <c r="GY8" s="2">
        <v>2990</v>
      </c>
      <c r="GZ8" s="2"/>
      <c r="HA8" s="2"/>
      <c r="HB8" s="2"/>
      <c r="HC8" s="2"/>
      <c r="HD8" s="2"/>
      <c r="HE8" s="2"/>
      <c r="HF8" s="2"/>
      <c r="HG8" s="2">
        <v>369933.77</v>
      </c>
      <c r="HH8" s="2">
        <v>2516.48</v>
      </c>
      <c r="HI8" s="2">
        <v>2516.48</v>
      </c>
      <c r="HJ8" s="2"/>
      <c r="HK8" s="2"/>
      <c r="HL8" s="2"/>
      <c r="HM8" s="2"/>
      <c r="HN8" s="2">
        <v>6269.94</v>
      </c>
      <c r="HO8" s="2"/>
      <c r="HP8" s="2"/>
      <c r="HQ8" s="2">
        <v>1875.24</v>
      </c>
      <c r="HR8" s="2"/>
      <c r="HS8" s="2">
        <v>8145.1799999999994</v>
      </c>
      <c r="HT8" s="2">
        <v>2084389.0999999996</v>
      </c>
      <c r="HV8" s="36" t="str">
        <f>VLOOKUP(HW8,'District Listing'!$A$3:$B$315,2,FALSE)</f>
        <v>WASHTUCNA</v>
      </c>
      <c r="HW8" s="4" t="s">
        <v>4</v>
      </c>
      <c r="HX8" s="2">
        <v>5063.04</v>
      </c>
      <c r="HY8" s="2">
        <v>5063.04</v>
      </c>
      <c r="HZ8" s="2"/>
      <c r="IA8" s="2"/>
      <c r="IB8" s="2"/>
      <c r="IC8" s="2">
        <v>345</v>
      </c>
      <c r="ID8" s="2">
        <v>2871.68</v>
      </c>
      <c r="IE8" s="2"/>
      <c r="IF8" s="2">
        <v>18021.900000000001</v>
      </c>
      <c r="IG8" s="2"/>
      <c r="IH8" s="2"/>
      <c r="II8" s="2">
        <v>21238.58</v>
      </c>
      <c r="IJ8" s="2">
        <v>19122.88</v>
      </c>
      <c r="IK8" s="2">
        <v>2293.69</v>
      </c>
      <c r="IL8" s="2">
        <v>5291.38</v>
      </c>
      <c r="IM8" s="2"/>
      <c r="IN8" s="2"/>
      <c r="IO8" s="2"/>
      <c r="IP8" s="2">
        <v>26707.95</v>
      </c>
      <c r="IQ8" s="2"/>
      <c r="IR8" s="2"/>
      <c r="IS8" s="2">
        <v>1601.83</v>
      </c>
      <c r="IT8" s="2">
        <v>1973.92</v>
      </c>
      <c r="IU8" s="2">
        <v>3240.14</v>
      </c>
      <c r="IV8" s="2">
        <v>3546.9</v>
      </c>
      <c r="IW8" s="2"/>
      <c r="IX8" s="2"/>
      <c r="IY8" s="2"/>
      <c r="IZ8" s="2"/>
      <c r="JA8" s="2">
        <v>46.07</v>
      </c>
      <c r="JB8" s="2">
        <v>77.94</v>
      </c>
      <c r="JC8" s="2">
        <v>9.7899999999999991</v>
      </c>
      <c r="JD8" s="2">
        <v>804.06</v>
      </c>
      <c r="JE8" s="2">
        <v>8400</v>
      </c>
      <c r="JF8" s="2">
        <v>6764.3</v>
      </c>
      <c r="JG8" s="2"/>
      <c r="JH8" s="2"/>
      <c r="JI8" s="2">
        <v>26464.95</v>
      </c>
      <c r="JJ8" s="2">
        <v>139.88</v>
      </c>
      <c r="JK8" s="2"/>
      <c r="JL8" s="2"/>
      <c r="JM8" s="2"/>
      <c r="JN8" s="2"/>
      <c r="JO8" s="2">
        <v>139.88</v>
      </c>
      <c r="JP8" s="2"/>
      <c r="JQ8" s="2"/>
      <c r="JR8" s="2"/>
      <c r="JS8" s="2"/>
      <c r="JT8" s="2"/>
      <c r="JU8" s="2"/>
      <c r="JV8" s="2"/>
      <c r="JW8" s="2"/>
      <c r="JX8" s="2"/>
      <c r="JY8" s="2"/>
      <c r="JZ8" s="2">
        <v>45743.23</v>
      </c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>
        <v>979.75</v>
      </c>
      <c r="LD8" s="2"/>
      <c r="LE8" s="2"/>
      <c r="LF8" s="2"/>
      <c r="LG8" s="2"/>
      <c r="LH8" s="2"/>
      <c r="LI8" s="2"/>
      <c r="LJ8" s="2"/>
      <c r="LK8" s="2">
        <v>46722.98</v>
      </c>
      <c r="LL8" s="2">
        <v>109.99</v>
      </c>
      <c r="LM8" s="2">
        <v>109.99</v>
      </c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>
        <v>126447.37000000001</v>
      </c>
    </row>
    <row r="9" spans="2:339">
      <c r="B9" s="22" t="s">
        <v>4</v>
      </c>
      <c r="C9" s="22" t="s">
        <v>7</v>
      </c>
      <c r="D9" s="22" t="s">
        <v>5</v>
      </c>
      <c r="E9" s="22" t="s">
        <v>8</v>
      </c>
      <c r="F9" s="22" t="s">
        <v>10</v>
      </c>
      <c r="G9" s="1">
        <v>12832.5</v>
      </c>
      <c r="I9" s="37" t="str">
        <f>VLOOKUP(J9,'District Listing'!$A$3:$B$315,2,FALSE)</f>
        <v>BENGE</v>
      </c>
      <c r="J9" s="4" t="s">
        <v>63</v>
      </c>
      <c r="K9" s="2">
        <v>233.76</v>
      </c>
      <c r="L9" s="2">
        <v>233.76</v>
      </c>
      <c r="M9" s="2">
        <v>-233.76</v>
      </c>
      <c r="N9" s="2">
        <v>-233.76</v>
      </c>
      <c r="O9" s="2">
        <v>181087.88</v>
      </c>
      <c r="P9" s="2">
        <v>9824.8700000000008</v>
      </c>
      <c r="Q9" s="2"/>
      <c r="R9" s="2"/>
      <c r="S9" s="2"/>
      <c r="T9" s="2"/>
      <c r="U9" s="2"/>
      <c r="V9" s="2">
        <v>190912.75</v>
      </c>
      <c r="W9" s="2">
        <v>48829.63</v>
      </c>
      <c r="X9" s="2">
        <v>10395.02</v>
      </c>
      <c r="Y9" s="2"/>
      <c r="Z9" s="2"/>
      <c r="AA9" s="2"/>
      <c r="AB9" s="2"/>
      <c r="AC9" s="2">
        <v>59224.649999999994</v>
      </c>
      <c r="AD9" s="2"/>
      <c r="AE9" s="2"/>
      <c r="AF9" s="2">
        <v>12324.18</v>
      </c>
      <c r="AG9" s="2">
        <v>4407.82</v>
      </c>
      <c r="AH9" s="2">
        <v>25786.82</v>
      </c>
      <c r="AI9" s="2">
        <v>4928.79</v>
      </c>
      <c r="AJ9" s="2"/>
      <c r="AK9" s="2"/>
      <c r="AL9" s="2"/>
      <c r="AM9" s="2"/>
      <c r="AN9" s="2"/>
      <c r="AO9" s="2"/>
      <c r="AP9" s="2">
        <v>801.91</v>
      </c>
      <c r="AQ9" s="2">
        <v>2286.4899999999998</v>
      </c>
      <c r="AR9" s="2">
        <v>21482.1</v>
      </c>
      <c r="AS9" s="2">
        <v>10755.9</v>
      </c>
      <c r="AT9" s="2"/>
      <c r="AU9" s="2"/>
      <c r="AV9" s="2">
        <v>82774.009999999995</v>
      </c>
      <c r="AW9" s="2">
        <v>59296.3</v>
      </c>
      <c r="AX9" s="2">
        <v>6056.53</v>
      </c>
      <c r="AY9" s="2">
        <v>7344.72</v>
      </c>
      <c r="AZ9" s="2"/>
      <c r="BA9" s="2"/>
      <c r="BB9" s="2">
        <v>72697.55</v>
      </c>
      <c r="BC9" s="2">
        <v>10114.25</v>
      </c>
      <c r="BD9" s="2"/>
      <c r="BE9" s="2">
        <v>125</v>
      </c>
      <c r="BF9" s="2">
        <v>3374.5</v>
      </c>
      <c r="BG9" s="2"/>
      <c r="BH9" s="2">
        <v>281.92</v>
      </c>
      <c r="BI9" s="2">
        <v>7830.35</v>
      </c>
      <c r="BJ9" s="2">
        <v>719.5</v>
      </c>
      <c r="BK9" s="2"/>
      <c r="BL9" s="2">
        <v>816.03</v>
      </c>
      <c r="BM9" s="2">
        <v>13538.16</v>
      </c>
      <c r="BN9" s="2">
        <v>2242.33</v>
      </c>
      <c r="BO9" s="2"/>
      <c r="BP9" s="2">
        <v>206</v>
      </c>
      <c r="BQ9" s="2">
        <v>660.24</v>
      </c>
      <c r="BR9" s="2">
        <v>24936.21</v>
      </c>
      <c r="BS9" s="2">
        <v>593.98</v>
      </c>
      <c r="BT9" s="2"/>
      <c r="BU9" s="2"/>
      <c r="BV9" s="2"/>
      <c r="BW9" s="2">
        <v>34159.61</v>
      </c>
      <c r="BX9" s="2"/>
      <c r="BY9" s="2">
        <v>587.38</v>
      </c>
      <c r="BZ9" s="2"/>
      <c r="CA9" s="2"/>
      <c r="CB9" s="2">
        <v>9273.8700000000008</v>
      </c>
      <c r="CC9" s="2">
        <v>2112.0300000000002</v>
      </c>
      <c r="CD9" s="2"/>
      <c r="CE9" s="2"/>
      <c r="CF9" s="2"/>
      <c r="CG9" s="2"/>
      <c r="CH9" s="2">
        <v>284</v>
      </c>
      <c r="CI9" s="2">
        <v>13</v>
      </c>
      <c r="CJ9" s="2">
        <v>300</v>
      </c>
      <c r="CK9" s="2"/>
      <c r="CL9" s="2"/>
      <c r="CM9" s="2">
        <v>2247</v>
      </c>
      <c r="CN9" s="2"/>
      <c r="CO9" s="2"/>
      <c r="CP9" s="2"/>
      <c r="CQ9" s="2"/>
      <c r="CR9" s="2">
        <v>3224.43</v>
      </c>
      <c r="CS9" s="2"/>
      <c r="CT9" s="2"/>
      <c r="CU9" s="2"/>
      <c r="CV9" s="2"/>
      <c r="CW9" s="2"/>
      <c r="CX9" s="2"/>
      <c r="CY9" s="2"/>
      <c r="CZ9" s="2">
        <v>117639.79</v>
      </c>
      <c r="DA9" s="2">
        <v>513.29999999999995</v>
      </c>
      <c r="DB9" s="2">
        <v>513.29999999999995</v>
      </c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>
        <v>523762.04999999993</v>
      </c>
      <c r="DP9" s="37" t="str">
        <f>VLOOKUP(DQ9,'District Listing'!$A$3:$B$315,2,FALSE)</f>
        <v>BENGE</v>
      </c>
      <c r="DQ9" s="4" t="s">
        <v>63</v>
      </c>
      <c r="DR9" s="2">
        <v>233.76</v>
      </c>
      <c r="DS9" s="2">
        <v>233.76</v>
      </c>
      <c r="DT9" s="2">
        <v>-233.76</v>
      </c>
      <c r="DU9" s="2">
        <v>-233.76</v>
      </c>
      <c r="DV9" s="2">
        <v>181087.88</v>
      </c>
      <c r="DW9" s="2">
        <v>9824.8700000000008</v>
      </c>
      <c r="DX9" s="2"/>
      <c r="DY9" s="2"/>
      <c r="DZ9" s="2"/>
      <c r="EA9" s="2"/>
      <c r="EB9" s="2"/>
      <c r="EC9" s="2">
        <v>190912.75</v>
      </c>
      <c r="ED9" s="2">
        <v>48829.63</v>
      </c>
      <c r="EE9" s="2">
        <v>10395.02</v>
      </c>
      <c r="EF9" s="2"/>
      <c r="EG9" s="2"/>
      <c r="EH9" s="2"/>
      <c r="EI9" s="2"/>
      <c r="EJ9" s="2">
        <v>59224.649999999994</v>
      </c>
      <c r="EK9" s="2"/>
      <c r="EL9" s="2"/>
      <c r="EM9" s="2">
        <v>12324.18</v>
      </c>
      <c r="EN9" s="2">
        <v>4407.82</v>
      </c>
      <c r="EO9" s="2">
        <v>25786.82</v>
      </c>
      <c r="EP9" s="2">
        <v>4928.79</v>
      </c>
      <c r="EQ9" s="2"/>
      <c r="ER9" s="2"/>
      <c r="ES9" s="2"/>
      <c r="ET9" s="2"/>
      <c r="EU9" s="2"/>
      <c r="EV9" s="2"/>
      <c r="EW9" s="2">
        <v>801.91</v>
      </c>
      <c r="EX9" s="2">
        <v>2286.4899999999998</v>
      </c>
      <c r="EY9" s="2">
        <v>21482.1</v>
      </c>
      <c r="EZ9" s="2">
        <v>10755.9</v>
      </c>
      <c r="FA9" s="2"/>
      <c r="FB9" s="2"/>
      <c r="FC9" s="2">
        <v>82774.009999999995</v>
      </c>
      <c r="FD9" s="2">
        <v>59296.3</v>
      </c>
      <c r="FE9" s="2">
        <v>6056.53</v>
      </c>
      <c r="FF9" s="2"/>
      <c r="FG9" s="2"/>
      <c r="FH9" s="2"/>
      <c r="FI9" s="2">
        <v>65352.83</v>
      </c>
      <c r="FJ9" s="2">
        <v>3364.25</v>
      </c>
      <c r="FK9" s="2"/>
      <c r="FL9" s="2">
        <v>125</v>
      </c>
      <c r="FM9" s="2">
        <v>3374.5</v>
      </c>
      <c r="FN9" s="2"/>
      <c r="FO9" s="2">
        <v>281.92</v>
      </c>
      <c r="FP9" s="2">
        <v>7830.35</v>
      </c>
      <c r="FQ9" s="2">
        <v>719.5</v>
      </c>
      <c r="FR9" s="2"/>
      <c r="FS9" s="2">
        <v>816.03</v>
      </c>
      <c r="FT9" s="2">
        <v>5158.16</v>
      </c>
      <c r="FU9" s="2">
        <v>2242.33</v>
      </c>
      <c r="FV9" s="2"/>
      <c r="FW9" s="2">
        <v>206</v>
      </c>
      <c r="FX9" s="2">
        <v>660.24</v>
      </c>
      <c r="FY9" s="2">
        <v>24936.21</v>
      </c>
      <c r="FZ9" s="2">
        <v>593.98</v>
      </c>
      <c r="GA9" s="2"/>
      <c r="GB9" s="2"/>
      <c r="GC9" s="2"/>
      <c r="GD9" s="2">
        <v>34159.61</v>
      </c>
      <c r="GE9" s="2"/>
      <c r="GF9" s="2">
        <v>587.38</v>
      </c>
      <c r="GG9" s="2"/>
      <c r="GH9" s="2"/>
      <c r="GI9" s="2">
        <v>9273.8700000000008</v>
      </c>
      <c r="GJ9" s="2">
        <v>2112.0300000000002</v>
      </c>
      <c r="GK9" s="2"/>
      <c r="GL9" s="2"/>
      <c r="GM9" s="2"/>
      <c r="GN9" s="2"/>
      <c r="GO9" s="2">
        <v>284</v>
      </c>
      <c r="GP9" s="2">
        <v>13</v>
      </c>
      <c r="GQ9" s="2">
        <v>300</v>
      </c>
      <c r="GR9" s="2"/>
      <c r="GS9" s="2"/>
      <c r="GT9" s="2">
        <v>2247</v>
      </c>
      <c r="GU9" s="2"/>
      <c r="GV9" s="2"/>
      <c r="GW9" s="2"/>
      <c r="GX9" s="2"/>
      <c r="GY9" s="2">
        <v>3224.43</v>
      </c>
      <c r="GZ9" s="2"/>
      <c r="HA9" s="2"/>
      <c r="HB9" s="2"/>
      <c r="HC9" s="2"/>
      <c r="HD9" s="2"/>
      <c r="HE9" s="2"/>
      <c r="HF9" s="2"/>
      <c r="HG9" s="2">
        <v>102509.79000000001</v>
      </c>
      <c r="HH9" s="2">
        <v>513.29999999999995</v>
      </c>
      <c r="HI9" s="2">
        <v>513.29999999999995</v>
      </c>
      <c r="HJ9" s="2"/>
      <c r="HK9" s="2"/>
      <c r="HL9" s="2"/>
      <c r="HM9" s="2"/>
      <c r="HN9" s="2"/>
      <c r="HO9" s="2"/>
      <c r="HP9" s="2"/>
      <c r="HQ9" s="2"/>
      <c r="HR9" s="2"/>
      <c r="HS9" s="2"/>
      <c r="HT9" s="2">
        <v>501287.32999999996</v>
      </c>
      <c r="HV9" s="37" t="str">
        <f>VLOOKUP(HW9,'District Listing'!$A$3:$B$315,2,FALSE)</f>
        <v>BENGE</v>
      </c>
      <c r="HW9" s="4" t="s">
        <v>63</v>
      </c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>
        <v>7344.72</v>
      </c>
      <c r="JM9" s="2"/>
      <c r="JN9" s="2"/>
      <c r="JO9" s="2">
        <v>7344.72</v>
      </c>
      <c r="JP9" s="2">
        <v>6750</v>
      </c>
      <c r="JQ9" s="2"/>
      <c r="JR9" s="2"/>
      <c r="JS9" s="2"/>
      <c r="JT9" s="2"/>
      <c r="JU9" s="2"/>
      <c r="JV9" s="2"/>
      <c r="JW9" s="2"/>
      <c r="JX9" s="2"/>
      <c r="JY9" s="2"/>
      <c r="JZ9" s="2">
        <v>8380</v>
      </c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>
        <v>15130</v>
      </c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>
        <v>22474.720000000001</v>
      </c>
    </row>
    <row r="10" spans="2:339">
      <c r="B10" s="22" t="s">
        <v>4</v>
      </c>
      <c r="C10" s="22" t="s">
        <v>7</v>
      </c>
      <c r="D10" s="22" t="s">
        <v>5</v>
      </c>
      <c r="E10" s="22" t="s">
        <v>8</v>
      </c>
      <c r="F10" s="22" t="s">
        <v>11</v>
      </c>
      <c r="G10" s="1">
        <v>378</v>
      </c>
      <c r="I10" s="37" t="str">
        <f>VLOOKUP(J10,'District Listing'!$A$3:$B$315,2,FALSE)</f>
        <v>OTHELLO</v>
      </c>
      <c r="J10" s="4" t="s">
        <v>69</v>
      </c>
      <c r="K10" s="2">
        <v>947706.13</v>
      </c>
      <c r="L10" s="2">
        <v>947706.13</v>
      </c>
      <c r="M10" s="2">
        <v>-947706.13</v>
      </c>
      <c r="N10" s="2">
        <v>-947706.13</v>
      </c>
      <c r="O10" s="2">
        <v>21609066.93</v>
      </c>
      <c r="P10" s="2">
        <v>619633.59</v>
      </c>
      <c r="Q10" s="2">
        <v>1109352.97</v>
      </c>
      <c r="R10" s="2"/>
      <c r="S10" s="2">
        <v>2272843.98</v>
      </c>
      <c r="T10" s="2">
        <v>254133.51</v>
      </c>
      <c r="U10" s="2">
        <v>255583</v>
      </c>
      <c r="V10" s="2">
        <v>26120613.98</v>
      </c>
      <c r="W10" s="2">
        <v>9452459.5399999991</v>
      </c>
      <c r="X10" s="2">
        <v>458290.36000000004</v>
      </c>
      <c r="Y10" s="2">
        <v>406137.72000000003</v>
      </c>
      <c r="Z10" s="2"/>
      <c r="AA10" s="2">
        <v>636450.14</v>
      </c>
      <c r="AB10" s="2">
        <v>210412.38</v>
      </c>
      <c r="AC10" s="2">
        <v>11163750.140000001</v>
      </c>
      <c r="AD10" s="2">
        <v>12716.6</v>
      </c>
      <c r="AE10" s="2">
        <v>6447.41</v>
      </c>
      <c r="AF10" s="2">
        <v>1958699.42</v>
      </c>
      <c r="AG10" s="2">
        <v>834741.45</v>
      </c>
      <c r="AH10" s="2">
        <v>3912419.15</v>
      </c>
      <c r="AI10" s="2">
        <v>1384047.9100000001</v>
      </c>
      <c r="AJ10" s="2"/>
      <c r="AK10" s="2"/>
      <c r="AL10" s="2"/>
      <c r="AM10" s="2"/>
      <c r="AN10" s="2">
        <v>37254.129999999997</v>
      </c>
      <c r="AO10" s="2">
        <v>16535.43</v>
      </c>
      <c r="AP10" s="2">
        <v>118439.42</v>
      </c>
      <c r="AQ10" s="2">
        <v>229734.37</v>
      </c>
      <c r="AR10" s="2">
        <v>3324590.01</v>
      </c>
      <c r="AS10" s="2">
        <v>3000356.1500000004</v>
      </c>
      <c r="AT10" s="2">
        <v>421195.55</v>
      </c>
      <c r="AU10" s="2">
        <v>75928.42</v>
      </c>
      <c r="AV10" s="2">
        <v>15333105.42</v>
      </c>
      <c r="AW10" s="2">
        <v>2098898.7599999998</v>
      </c>
      <c r="AX10" s="2">
        <v>120139.73</v>
      </c>
      <c r="AY10" s="2">
        <v>1448479.75</v>
      </c>
      <c r="AZ10" s="2">
        <v>376876.10000000003</v>
      </c>
      <c r="BA10" s="2">
        <v>522391.77999999997</v>
      </c>
      <c r="BB10" s="2">
        <v>4566786.12</v>
      </c>
      <c r="BC10" s="2">
        <v>63938.69</v>
      </c>
      <c r="BD10" s="2">
        <v>17957.87</v>
      </c>
      <c r="BE10" s="2">
        <v>78471.649999999994</v>
      </c>
      <c r="BF10" s="2"/>
      <c r="BG10" s="2">
        <v>14162</v>
      </c>
      <c r="BH10" s="2">
        <v>317117.48000000004</v>
      </c>
      <c r="BI10" s="2">
        <v>1418887.96</v>
      </c>
      <c r="BJ10" s="2">
        <v>304165.06</v>
      </c>
      <c r="BK10" s="2">
        <v>16924.48</v>
      </c>
      <c r="BL10" s="2"/>
      <c r="BM10" s="2">
        <v>50937.58</v>
      </c>
      <c r="BN10" s="2">
        <v>198539.92</v>
      </c>
      <c r="BO10" s="2">
        <v>46703.9</v>
      </c>
      <c r="BP10" s="2">
        <v>243006.25</v>
      </c>
      <c r="BQ10" s="2">
        <v>143823.38</v>
      </c>
      <c r="BR10" s="2">
        <v>493645.63999999996</v>
      </c>
      <c r="BS10" s="2">
        <v>55135.28</v>
      </c>
      <c r="BT10" s="2">
        <v>232678.74</v>
      </c>
      <c r="BU10" s="2">
        <v>117777.01</v>
      </c>
      <c r="BV10" s="2"/>
      <c r="BW10" s="2">
        <v>31710.17</v>
      </c>
      <c r="BX10" s="2"/>
      <c r="BY10" s="2">
        <v>122.82</v>
      </c>
      <c r="BZ10" s="2"/>
      <c r="CA10" s="2"/>
      <c r="CB10" s="2">
        <v>472296.72</v>
      </c>
      <c r="CC10" s="2">
        <v>979949.95</v>
      </c>
      <c r="CD10" s="2">
        <v>8138.33</v>
      </c>
      <c r="CE10" s="2">
        <v>18174.419999999998</v>
      </c>
      <c r="CF10" s="2">
        <v>613566.89</v>
      </c>
      <c r="CG10" s="2">
        <v>186625.42</v>
      </c>
      <c r="CH10" s="2"/>
      <c r="CI10" s="2">
        <v>14444.5</v>
      </c>
      <c r="CJ10" s="2"/>
      <c r="CK10" s="2"/>
      <c r="CL10" s="2">
        <v>97446.03</v>
      </c>
      <c r="CM10" s="2">
        <v>350669.85</v>
      </c>
      <c r="CN10" s="2"/>
      <c r="CO10" s="2"/>
      <c r="CP10" s="2"/>
      <c r="CQ10" s="2"/>
      <c r="CR10" s="2">
        <v>63115.41</v>
      </c>
      <c r="CS10" s="2"/>
      <c r="CT10" s="2"/>
      <c r="CU10" s="2"/>
      <c r="CV10" s="2"/>
      <c r="CW10" s="2"/>
      <c r="CX10" s="2"/>
      <c r="CY10" s="2"/>
      <c r="CZ10" s="2">
        <v>6650133.3999999994</v>
      </c>
      <c r="DA10" s="2">
        <v>122922.75</v>
      </c>
      <c r="DB10" s="2">
        <v>122922.75</v>
      </c>
      <c r="DC10" s="2"/>
      <c r="DD10" s="2">
        <v>44095.14</v>
      </c>
      <c r="DE10" s="2">
        <v>35240.11</v>
      </c>
      <c r="DF10" s="2">
        <v>32435.83</v>
      </c>
      <c r="DG10" s="2">
        <v>27401.87</v>
      </c>
      <c r="DH10" s="2">
        <v>836547.23</v>
      </c>
      <c r="DI10" s="2">
        <v>94027.72</v>
      </c>
      <c r="DJ10" s="2">
        <v>164627.22</v>
      </c>
      <c r="DK10" s="2"/>
      <c r="DL10" s="2"/>
      <c r="DM10" s="2">
        <v>1234375.1199999999</v>
      </c>
      <c r="DN10" s="2">
        <v>65191686.929999985</v>
      </c>
      <c r="DP10" s="37" t="str">
        <f>VLOOKUP(DQ10,'District Listing'!$A$3:$B$315,2,FALSE)</f>
        <v>OTHELLO</v>
      </c>
      <c r="DQ10" s="4" t="s">
        <v>69</v>
      </c>
      <c r="DR10" s="2">
        <v>106252.7</v>
      </c>
      <c r="DS10" s="2">
        <v>106252.7</v>
      </c>
      <c r="DT10" s="2">
        <v>-830595.41</v>
      </c>
      <c r="DU10" s="2">
        <v>-830595.41</v>
      </c>
      <c r="DV10" s="2">
        <v>19602753.899999999</v>
      </c>
      <c r="DW10" s="2">
        <v>546260.88</v>
      </c>
      <c r="DX10" s="2">
        <v>1098598.47</v>
      </c>
      <c r="DY10" s="2"/>
      <c r="DZ10" s="2">
        <v>582427.28</v>
      </c>
      <c r="EA10" s="2">
        <v>219300.37</v>
      </c>
      <c r="EB10" s="2">
        <v>255583</v>
      </c>
      <c r="EC10" s="2">
        <v>22304923.899999999</v>
      </c>
      <c r="ED10" s="2">
        <v>8036009.0499999998</v>
      </c>
      <c r="EE10" s="2">
        <v>452997.71</v>
      </c>
      <c r="EF10" s="2">
        <v>352156.21</v>
      </c>
      <c r="EG10" s="2"/>
      <c r="EH10" s="2">
        <v>12866.31</v>
      </c>
      <c r="EI10" s="2">
        <v>113579.66</v>
      </c>
      <c r="EJ10" s="2">
        <v>8967608.9400000013</v>
      </c>
      <c r="EK10" s="2">
        <v>11869.35</v>
      </c>
      <c r="EL10" s="2">
        <v>6184.8</v>
      </c>
      <c r="EM10" s="2">
        <v>1815289.71</v>
      </c>
      <c r="EN10" s="2">
        <v>752155.49</v>
      </c>
      <c r="EO10" s="2">
        <v>3624420.85</v>
      </c>
      <c r="EP10" s="2">
        <v>1261282.82</v>
      </c>
      <c r="EQ10" s="2"/>
      <c r="ER10" s="2"/>
      <c r="ES10" s="2"/>
      <c r="ET10" s="2"/>
      <c r="EU10" s="2">
        <v>34494.559999999998</v>
      </c>
      <c r="EV10" s="2">
        <v>14845.93</v>
      </c>
      <c r="EW10" s="2">
        <v>110193.23</v>
      </c>
      <c r="EX10" s="2">
        <v>219297.21</v>
      </c>
      <c r="EY10" s="2">
        <v>3258227.59</v>
      </c>
      <c r="EZ10" s="2">
        <v>2901628.22</v>
      </c>
      <c r="FA10" s="2">
        <v>415681.16</v>
      </c>
      <c r="FB10" s="2">
        <v>72972.98</v>
      </c>
      <c r="FC10" s="2">
        <v>14498543.9</v>
      </c>
      <c r="FD10" s="2">
        <v>2003182.67</v>
      </c>
      <c r="FE10" s="2">
        <v>91392.23</v>
      </c>
      <c r="FF10" s="2">
        <v>1445667.94</v>
      </c>
      <c r="FG10" s="2">
        <v>364504.71</v>
      </c>
      <c r="FH10" s="2">
        <v>520575.29</v>
      </c>
      <c r="FI10" s="2">
        <v>4425322.84</v>
      </c>
      <c r="FJ10" s="2">
        <v>63938.69</v>
      </c>
      <c r="FK10" s="2"/>
      <c r="FL10" s="2">
        <v>73071.649999999994</v>
      </c>
      <c r="FM10" s="2"/>
      <c r="FN10" s="2">
        <v>14162</v>
      </c>
      <c r="FO10" s="2">
        <v>307750.39</v>
      </c>
      <c r="FP10" s="2">
        <v>1380248.17</v>
      </c>
      <c r="FQ10" s="2">
        <v>304165.06</v>
      </c>
      <c r="FR10" s="2"/>
      <c r="FS10" s="2"/>
      <c r="FT10" s="2">
        <v>50937.58</v>
      </c>
      <c r="FU10" s="2">
        <v>198539.92</v>
      </c>
      <c r="FV10" s="2">
        <v>46703.9</v>
      </c>
      <c r="FW10" s="2">
        <v>243006.25</v>
      </c>
      <c r="FX10" s="2">
        <v>143823.38</v>
      </c>
      <c r="FY10" s="2">
        <v>447373.1</v>
      </c>
      <c r="FZ10" s="2">
        <v>55135.28</v>
      </c>
      <c r="GA10" s="2">
        <v>232678.74</v>
      </c>
      <c r="GB10" s="2">
        <v>117777.01</v>
      </c>
      <c r="GC10" s="2"/>
      <c r="GD10" s="2">
        <v>31710.17</v>
      </c>
      <c r="GE10" s="2"/>
      <c r="GF10" s="2">
        <v>122.82</v>
      </c>
      <c r="GG10" s="2"/>
      <c r="GH10" s="2"/>
      <c r="GI10" s="2">
        <v>426807.67</v>
      </c>
      <c r="GJ10" s="2">
        <v>979949.95</v>
      </c>
      <c r="GK10" s="2">
        <v>8138.33</v>
      </c>
      <c r="GL10" s="2">
        <v>13239.26</v>
      </c>
      <c r="GM10" s="2">
        <v>613566.89</v>
      </c>
      <c r="GN10" s="2">
        <v>186625.42</v>
      </c>
      <c r="GO10" s="2"/>
      <c r="GP10" s="2">
        <v>14444.5</v>
      </c>
      <c r="GQ10" s="2"/>
      <c r="GR10" s="2"/>
      <c r="GS10" s="2">
        <v>97446.03</v>
      </c>
      <c r="GT10" s="2">
        <v>350669.85</v>
      </c>
      <c r="GU10" s="2"/>
      <c r="GV10" s="2"/>
      <c r="GW10" s="2"/>
      <c r="GX10" s="2"/>
      <c r="GY10" s="2">
        <v>54305.01</v>
      </c>
      <c r="GZ10" s="2"/>
      <c r="HA10" s="2"/>
      <c r="HB10" s="2"/>
      <c r="HC10" s="2"/>
      <c r="HD10" s="2"/>
      <c r="HE10" s="2"/>
      <c r="HF10" s="2"/>
      <c r="HG10" s="2">
        <v>6456337.0199999977</v>
      </c>
      <c r="HH10" s="2">
        <v>117043.94</v>
      </c>
      <c r="HI10" s="2">
        <v>117043.94</v>
      </c>
      <c r="HJ10" s="2"/>
      <c r="HK10" s="2">
        <v>44095.14</v>
      </c>
      <c r="HL10" s="2">
        <v>35240.11</v>
      </c>
      <c r="HM10" s="2">
        <v>32435.83</v>
      </c>
      <c r="HN10" s="2">
        <v>27401.87</v>
      </c>
      <c r="HO10" s="2">
        <v>836547.23</v>
      </c>
      <c r="HP10" s="2">
        <v>94027.72</v>
      </c>
      <c r="HQ10" s="2">
        <v>136134.68</v>
      </c>
      <c r="HR10" s="2"/>
      <c r="HS10" s="2">
        <v>1205882.5799999998</v>
      </c>
      <c r="HT10" s="2">
        <v>57251320.409999989</v>
      </c>
      <c r="HV10" s="37" t="str">
        <f>VLOOKUP(HW10,'District Listing'!$A$3:$B$315,2,FALSE)</f>
        <v>OTHELLO</v>
      </c>
      <c r="HW10" s="4" t="s">
        <v>69</v>
      </c>
      <c r="HX10" s="2">
        <v>841453.43</v>
      </c>
      <c r="HY10" s="2">
        <v>841453.43</v>
      </c>
      <c r="HZ10" s="2">
        <v>-117110.72</v>
      </c>
      <c r="IA10" s="2">
        <v>-117110.72</v>
      </c>
      <c r="IB10" s="2">
        <v>2006313.03</v>
      </c>
      <c r="IC10" s="2">
        <v>73372.710000000006</v>
      </c>
      <c r="ID10" s="2">
        <v>10754.5</v>
      </c>
      <c r="IE10" s="2"/>
      <c r="IF10" s="2">
        <v>1690416.7</v>
      </c>
      <c r="IG10" s="2">
        <v>34833.14</v>
      </c>
      <c r="IH10" s="2"/>
      <c r="II10" s="2">
        <v>3815690.08</v>
      </c>
      <c r="IJ10" s="2">
        <v>1416450.49</v>
      </c>
      <c r="IK10" s="2">
        <v>5292.65</v>
      </c>
      <c r="IL10" s="2">
        <v>53981.51</v>
      </c>
      <c r="IM10" s="2"/>
      <c r="IN10" s="2">
        <v>623583.82999999996</v>
      </c>
      <c r="IO10" s="2">
        <v>96832.72</v>
      </c>
      <c r="IP10" s="2">
        <v>2196141.2000000002</v>
      </c>
      <c r="IQ10" s="2">
        <v>847.25</v>
      </c>
      <c r="IR10" s="2">
        <v>262.61</v>
      </c>
      <c r="IS10" s="2">
        <v>143409.71</v>
      </c>
      <c r="IT10" s="2">
        <v>82585.960000000006</v>
      </c>
      <c r="IU10" s="2">
        <v>287998.3</v>
      </c>
      <c r="IV10" s="2">
        <v>122765.09</v>
      </c>
      <c r="IW10" s="2"/>
      <c r="IX10" s="2"/>
      <c r="IY10" s="2"/>
      <c r="IZ10" s="2"/>
      <c r="JA10" s="2">
        <v>2759.57</v>
      </c>
      <c r="JB10" s="2">
        <v>1689.5</v>
      </c>
      <c r="JC10" s="2">
        <v>8246.19</v>
      </c>
      <c r="JD10" s="2">
        <v>10437.16</v>
      </c>
      <c r="JE10" s="2">
        <v>66362.42</v>
      </c>
      <c r="JF10" s="2">
        <v>98727.93</v>
      </c>
      <c r="JG10" s="2">
        <v>5514.39</v>
      </c>
      <c r="JH10" s="2">
        <v>2955.44</v>
      </c>
      <c r="JI10" s="2">
        <v>834561.5199999999</v>
      </c>
      <c r="JJ10" s="2">
        <v>95716.09</v>
      </c>
      <c r="JK10" s="2">
        <v>28747.5</v>
      </c>
      <c r="JL10" s="2">
        <v>2811.81</v>
      </c>
      <c r="JM10" s="2">
        <v>12371.39</v>
      </c>
      <c r="JN10" s="2">
        <v>1816.49</v>
      </c>
      <c r="JO10" s="2">
        <v>141463.27999999997</v>
      </c>
      <c r="JP10" s="2"/>
      <c r="JQ10" s="2">
        <v>17957.87</v>
      </c>
      <c r="JR10" s="2">
        <v>5400</v>
      </c>
      <c r="JS10" s="2"/>
      <c r="JT10" s="2"/>
      <c r="JU10" s="2">
        <v>9367.09</v>
      </c>
      <c r="JV10" s="2">
        <v>38639.79</v>
      </c>
      <c r="JW10" s="2"/>
      <c r="JX10" s="2">
        <v>16924.48</v>
      </c>
      <c r="JY10" s="2"/>
      <c r="JZ10" s="2"/>
      <c r="KA10" s="2"/>
      <c r="KB10" s="2"/>
      <c r="KC10" s="2"/>
      <c r="KD10" s="2"/>
      <c r="KE10" s="2">
        <v>46272.54</v>
      </c>
      <c r="KF10" s="2"/>
      <c r="KG10" s="2"/>
      <c r="KH10" s="2"/>
      <c r="KI10" s="2"/>
      <c r="KJ10" s="2"/>
      <c r="KK10" s="2"/>
      <c r="KL10" s="2"/>
      <c r="KM10" s="2"/>
      <c r="KN10" s="2">
        <v>45489.05</v>
      </c>
      <c r="KO10" s="2"/>
      <c r="KP10" s="2"/>
      <c r="KQ10" s="2">
        <v>4935.16</v>
      </c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>
        <v>8810.4</v>
      </c>
      <c r="LD10" s="2"/>
      <c r="LE10" s="2"/>
      <c r="LF10" s="2"/>
      <c r="LG10" s="2"/>
      <c r="LH10" s="2"/>
      <c r="LI10" s="2"/>
      <c r="LJ10" s="2"/>
      <c r="LK10" s="2">
        <v>193796.38</v>
      </c>
      <c r="LL10" s="2">
        <v>5878.81</v>
      </c>
      <c r="LM10" s="2">
        <v>5878.81</v>
      </c>
      <c r="LN10" s="2"/>
      <c r="LO10" s="2"/>
      <c r="LP10" s="2"/>
      <c r="LQ10" s="2"/>
      <c r="LR10" s="2"/>
      <c r="LS10" s="2"/>
      <c r="LT10" s="2"/>
      <c r="LU10" s="2">
        <v>28492.54</v>
      </c>
      <c r="LV10" s="2"/>
      <c r="LW10" s="2"/>
      <c r="LX10" s="2">
        <v>28492.54</v>
      </c>
      <c r="LY10" s="2">
        <v>7940366.5200000005</v>
      </c>
    </row>
    <row r="11" spans="2:339">
      <c r="B11" s="22" t="s">
        <v>4</v>
      </c>
      <c r="C11" s="22" t="s">
        <v>7</v>
      </c>
      <c r="D11" s="22" t="s">
        <v>5</v>
      </c>
      <c r="E11" s="22" t="s">
        <v>8</v>
      </c>
      <c r="F11" s="22" t="s">
        <v>12</v>
      </c>
      <c r="G11" s="1">
        <v>12440.44</v>
      </c>
      <c r="I11" s="37" t="str">
        <f>VLOOKUP(J11,'District Listing'!$A$3:$B$315,2,FALSE)</f>
        <v>LIND</v>
      </c>
      <c r="J11" s="4" t="s">
        <v>82</v>
      </c>
      <c r="K11" s="2">
        <v>99261.57</v>
      </c>
      <c r="L11" s="2">
        <v>99261.57</v>
      </c>
      <c r="M11" s="2">
        <v>-99261.57</v>
      </c>
      <c r="N11" s="2">
        <v>-99261.57</v>
      </c>
      <c r="O11" s="2">
        <v>1369762.25</v>
      </c>
      <c r="P11" s="2">
        <v>18808.03</v>
      </c>
      <c r="Q11" s="2">
        <v>14818.82</v>
      </c>
      <c r="R11" s="2"/>
      <c r="S11" s="2">
        <v>37141.1</v>
      </c>
      <c r="T11" s="2">
        <v>13667.94</v>
      </c>
      <c r="U11" s="2"/>
      <c r="V11" s="2">
        <v>1454198.1400000001</v>
      </c>
      <c r="W11" s="2">
        <v>862389.71</v>
      </c>
      <c r="X11" s="2">
        <v>33783.269999999997</v>
      </c>
      <c r="Y11" s="2">
        <v>43493.06</v>
      </c>
      <c r="Z11" s="2"/>
      <c r="AA11" s="2">
        <v>875.04</v>
      </c>
      <c r="AB11" s="2">
        <v>3117.69</v>
      </c>
      <c r="AC11" s="2">
        <v>943658.77</v>
      </c>
      <c r="AD11" s="2"/>
      <c r="AE11" s="2"/>
      <c r="AF11" s="2">
        <v>108731.62</v>
      </c>
      <c r="AG11" s="2">
        <v>70373.77</v>
      </c>
      <c r="AH11" s="2">
        <v>220771.16</v>
      </c>
      <c r="AI11" s="2">
        <v>123817.52</v>
      </c>
      <c r="AJ11" s="2"/>
      <c r="AK11" s="2"/>
      <c r="AL11" s="2"/>
      <c r="AM11" s="2"/>
      <c r="AN11" s="2">
        <v>516.58000000000004</v>
      </c>
      <c r="AO11" s="2">
        <v>445.39</v>
      </c>
      <c r="AP11" s="2">
        <v>7155.51</v>
      </c>
      <c r="AQ11" s="2">
        <v>47629.53</v>
      </c>
      <c r="AR11" s="2">
        <v>202796.56</v>
      </c>
      <c r="AS11" s="2">
        <v>351452.15</v>
      </c>
      <c r="AT11" s="2">
        <v>5501.59</v>
      </c>
      <c r="AU11" s="2">
        <v>1430.68</v>
      </c>
      <c r="AV11" s="2">
        <v>1140622.06</v>
      </c>
      <c r="AW11" s="2">
        <v>193261.32</v>
      </c>
      <c r="AX11" s="2">
        <v>92019.93</v>
      </c>
      <c r="AY11" s="2">
        <v>108624.93</v>
      </c>
      <c r="AZ11" s="2">
        <v>3535.12</v>
      </c>
      <c r="BA11" s="2">
        <v>20699.11</v>
      </c>
      <c r="BB11" s="2">
        <v>418140.41</v>
      </c>
      <c r="BC11" s="2">
        <v>54909.4</v>
      </c>
      <c r="BD11" s="2">
        <v>3205.37</v>
      </c>
      <c r="BE11" s="2"/>
      <c r="BF11" s="2"/>
      <c r="BG11" s="2"/>
      <c r="BH11" s="2">
        <v>7907.81</v>
      </c>
      <c r="BI11" s="2">
        <v>23447.94</v>
      </c>
      <c r="BJ11" s="2">
        <v>1570.5</v>
      </c>
      <c r="BK11" s="2">
        <v>12409.43</v>
      </c>
      <c r="BL11" s="2"/>
      <c r="BM11" s="2">
        <v>406822.67</v>
      </c>
      <c r="BN11" s="2">
        <v>2712</v>
      </c>
      <c r="BO11" s="2"/>
      <c r="BP11" s="2">
        <v>27126.63</v>
      </c>
      <c r="BQ11" s="2"/>
      <c r="BR11" s="2">
        <v>44527.82</v>
      </c>
      <c r="BS11" s="2">
        <v>490.79</v>
      </c>
      <c r="BT11" s="2"/>
      <c r="BU11" s="2">
        <v>9212.3700000000008</v>
      </c>
      <c r="BV11" s="2"/>
      <c r="BW11" s="2"/>
      <c r="BX11" s="2"/>
      <c r="BY11" s="2"/>
      <c r="BZ11" s="2"/>
      <c r="CA11" s="2"/>
      <c r="CB11" s="2">
        <v>81734.22</v>
      </c>
      <c r="CC11" s="2">
        <v>15190.32</v>
      </c>
      <c r="CD11" s="2">
        <v>1486.42</v>
      </c>
      <c r="CE11" s="2"/>
      <c r="CF11" s="2">
        <v>10086.23</v>
      </c>
      <c r="CG11" s="2"/>
      <c r="CH11" s="2"/>
      <c r="CI11" s="2">
        <v>7310.3</v>
      </c>
      <c r="CJ11" s="2">
        <v>57814.35</v>
      </c>
      <c r="CK11" s="2"/>
      <c r="CL11" s="2">
        <v>18514.88</v>
      </c>
      <c r="CM11" s="2">
        <v>58289.32</v>
      </c>
      <c r="CN11" s="2"/>
      <c r="CO11" s="2"/>
      <c r="CP11" s="2"/>
      <c r="CQ11" s="2"/>
      <c r="CR11" s="2">
        <v>7352.17</v>
      </c>
      <c r="CS11" s="2"/>
      <c r="CT11" s="2"/>
      <c r="CU11" s="2"/>
      <c r="CV11" s="2"/>
      <c r="CW11" s="2"/>
      <c r="CX11" s="2"/>
      <c r="CY11" s="2"/>
      <c r="CZ11" s="2">
        <v>852120.94</v>
      </c>
      <c r="DA11" s="2">
        <v>7071.47</v>
      </c>
      <c r="DB11" s="2">
        <v>7071.47</v>
      </c>
      <c r="DC11" s="2"/>
      <c r="DD11" s="2"/>
      <c r="DE11" s="2"/>
      <c r="DF11" s="2">
        <v>19032.48</v>
      </c>
      <c r="DG11" s="2"/>
      <c r="DH11" s="2"/>
      <c r="DI11" s="2"/>
      <c r="DJ11" s="2"/>
      <c r="DK11" s="2"/>
      <c r="DL11" s="2"/>
      <c r="DM11" s="2">
        <v>19032.48</v>
      </c>
      <c r="DN11" s="2">
        <v>4834844.2700000014</v>
      </c>
      <c r="DP11" s="37" t="str">
        <f>VLOOKUP(DQ11,'District Listing'!$A$3:$B$315,2,FALSE)</f>
        <v>LIND</v>
      </c>
      <c r="DQ11" s="4" t="s">
        <v>82</v>
      </c>
      <c r="DR11" s="2">
        <v>99261.57</v>
      </c>
      <c r="DS11" s="2">
        <v>99261.57</v>
      </c>
      <c r="DT11" s="2">
        <v>-99261.57</v>
      </c>
      <c r="DU11" s="2">
        <v>-99261.57</v>
      </c>
      <c r="DV11" s="2">
        <v>1369762.25</v>
      </c>
      <c r="DW11" s="2">
        <v>18808.03</v>
      </c>
      <c r="DX11" s="2">
        <v>14818.82</v>
      </c>
      <c r="DY11" s="2"/>
      <c r="DZ11" s="2">
        <v>37141.1</v>
      </c>
      <c r="EA11" s="2">
        <v>13667.94</v>
      </c>
      <c r="EB11" s="2"/>
      <c r="EC11" s="2">
        <v>1454198.1400000001</v>
      </c>
      <c r="ED11" s="2">
        <v>862389.71</v>
      </c>
      <c r="EE11" s="2">
        <v>33783.269999999997</v>
      </c>
      <c r="EF11" s="2">
        <v>43493.06</v>
      </c>
      <c r="EG11" s="2"/>
      <c r="EH11" s="2">
        <v>875.04</v>
      </c>
      <c r="EI11" s="2">
        <v>3117.69</v>
      </c>
      <c r="EJ11" s="2">
        <v>943658.77</v>
      </c>
      <c r="EK11" s="2"/>
      <c r="EL11" s="2"/>
      <c r="EM11" s="2">
        <v>108731.62</v>
      </c>
      <c r="EN11" s="2">
        <v>70373.77</v>
      </c>
      <c r="EO11" s="2">
        <v>220771.16</v>
      </c>
      <c r="EP11" s="2">
        <v>123817.52</v>
      </c>
      <c r="EQ11" s="2"/>
      <c r="ER11" s="2"/>
      <c r="ES11" s="2"/>
      <c r="ET11" s="2"/>
      <c r="EU11" s="2">
        <v>516.58000000000004</v>
      </c>
      <c r="EV11" s="2">
        <v>445.39</v>
      </c>
      <c r="EW11" s="2">
        <v>7155.51</v>
      </c>
      <c r="EX11" s="2">
        <v>47629.53</v>
      </c>
      <c r="EY11" s="2">
        <v>202796.56</v>
      </c>
      <c r="EZ11" s="2">
        <v>351452.15</v>
      </c>
      <c r="FA11" s="2">
        <v>5501.59</v>
      </c>
      <c r="FB11" s="2">
        <v>1430.68</v>
      </c>
      <c r="FC11" s="2">
        <v>1140622.06</v>
      </c>
      <c r="FD11" s="2">
        <v>151343.16</v>
      </c>
      <c r="FE11" s="2">
        <v>92019.93</v>
      </c>
      <c r="FF11" s="2">
        <v>108624.93</v>
      </c>
      <c r="FG11" s="2">
        <v>3535.12</v>
      </c>
      <c r="FH11" s="2">
        <v>20699.11</v>
      </c>
      <c r="FI11" s="2">
        <v>376222.25</v>
      </c>
      <c r="FJ11" s="2"/>
      <c r="FK11" s="2">
        <v>3205.37</v>
      </c>
      <c r="FL11" s="2"/>
      <c r="FM11" s="2"/>
      <c r="FN11" s="2"/>
      <c r="FO11" s="2">
        <v>7907.81</v>
      </c>
      <c r="FP11" s="2">
        <v>23447.94</v>
      </c>
      <c r="FQ11" s="2">
        <v>1570.5</v>
      </c>
      <c r="FR11" s="2"/>
      <c r="FS11" s="2"/>
      <c r="FT11" s="2">
        <v>184210.59</v>
      </c>
      <c r="FU11" s="2">
        <v>2712</v>
      </c>
      <c r="FV11" s="2"/>
      <c r="FW11" s="2"/>
      <c r="FX11" s="2"/>
      <c r="FY11" s="2">
        <v>22329.57</v>
      </c>
      <c r="FZ11" s="2">
        <v>490.79</v>
      </c>
      <c r="GA11" s="2"/>
      <c r="GB11" s="2">
        <v>9212.3700000000008</v>
      </c>
      <c r="GC11" s="2"/>
      <c r="GD11" s="2"/>
      <c r="GE11" s="2"/>
      <c r="GF11" s="2"/>
      <c r="GG11" s="2"/>
      <c r="GH11" s="2"/>
      <c r="GI11" s="2">
        <v>81734.22</v>
      </c>
      <c r="GJ11" s="2">
        <v>2167.39</v>
      </c>
      <c r="GK11" s="2">
        <v>1486.42</v>
      </c>
      <c r="GL11" s="2"/>
      <c r="GM11" s="2"/>
      <c r="GN11" s="2"/>
      <c r="GO11" s="2"/>
      <c r="GP11" s="2">
        <v>7310.3</v>
      </c>
      <c r="GQ11" s="2">
        <v>57814.35</v>
      </c>
      <c r="GR11" s="2"/>
      <c r="GS11" s="2"/>
      <c r="GT11" s="2"/>
      <c r="GU11" s="2"/>
      <c r="GV11" s="2"/>
      <c r="GW11" s="2"/>
      <c r="GX11" s="2"/>
      <c r="GY11" s="2">
        <v>5752.77</v>
      </c>
      <c r="GZ11" s="2"/>
      <c r="HA11" s="2"/>
      <c r="HB11" s="2"/>
      <c r="HC11" s="2"/>
      <c r="HD11" s="2"/>
      <c r="HE11" s="2"/>
      <c r="HF11" s="2"/>
      <c r="HG11" s="2">
        <v>411352.39</v>
      </c>
      <c r="HH11" s="2">
        <v>4971.47</v>
      </c>
      <c r="HI11" s="2">
        <v>4971.47</v>
      </c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>
        <v>4331025.0799999991</v>
      </c>
      <c r="HV11" s="37" t="str">
        <f>VLOOKUP(HW11,'District Listing'!$A$3:$B$315,2,FALSE)</f>
        <v>LIND</v>
      </c>
      <c r="HW11" s="4" t="s">
        <v>82</v>
      </c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>
        <v>41918.160000000003</v>
      </c>
      <c r="JK11" s="2"/>
      <c r="JL11" s="2"/>
      <c r="JM11" s="2"/>
      <c r="JN11" s="2"/>
      <c r="JO11" s="2">
        <v>41918.160000000003</v>
      </c>
      <c r="JP11" s="2">
        <v>54909.4</v>
      </c>
      <c r="JQ11" s="2"/>
      <c r="JR11" s="2"/>
      <c r="JS11" s="2"/>
      <c r="JT11" s="2"/>
      <c r="JU11" s="2"/>
      <c r="JV11" s="2"/>
      <c r="JW11" s="2"/>
      <c r="JX11" s="2">
        <v>12409.43</v>
      </c>
      <c r="JY11" s="2"/>
      <c r="JZ11" s="2">
        <v>222612.08</v>
      </c>
      <c r="KA11" s="2"/>
      <c r="KB11" s="2"/>
      <c r="KC11" s="2">
        <v>27126.63</v>
      </c>
      <c r="KD11" s="2"/>
      <c r="KE11" s="2">
        <v>22198.25</v>
      </c>
      <c r="KF11" s="2"/>
      <c r="KG11" s="2"/>
      <c r="KH11" s="2"/>
      <c r="KI11" s="2"/>
      <c r="KJ11" s="2"/>
      <c r="KK11" s="2"/>
      <c r="KL11" s="2"/>
      <c r="KM11" s="2"/>
      <c r="KN11" s="2"/>
      <c r="KO11" s="2">
        <v>13022.93</v>
      </c>
      <c r="KP11" s="2"/>
      <c r="KQ11" s="2"/>
      <c r="KR11" s="2">
        <v>10086.23</v>
      </c>
      <c r="KS11" s="2"/>
      <c r="KT11" s="2"/>
      <c r="KU11" s="2"/>
      <c r="KV11" s="2"/>
      <c r="KW11" s="2"/>
      <c r="KX11" s="2">
        <v>18514.88</v>
      </c>
      <c r="KY11" s="2">
        <v>58289.32</v>
      </c>
      <c r="KZ11" s="2"/>
      <c r="LA11" s="2"/>
      <c r="LB11" s="2"/>
      <c r="LC11" s="2">
        <v>1599.4</v>
      </c>
      <c r="LD11" s="2"/>
      <c r="LE11" s="2"/>
      <c r="LF11" s="2"/>
      <c r="LG11" s="2"/>
      <c r="LH11" s="2"/>
      <c r="LI11" s="2"/>
      <c r="LJ11" s="2"/>
      <c r="LK11" s="2">
        <v>440768.55</v>
      </c>
      <c r="LL11" s="2">
        <v>2100</v>
      </c>
      <c r="LM11" s="2">
        <v>2100</v>
      </c>
      <c r="LN11" s="2"/>
      <c r="LO11" s="2"/>
      <c r="LP11" s="2"/>
      <c r="LQ11" s="2">
        <v>19032.48</v>
      </c>
      <c r="LR11" s="2"/>
      <c r="LS11" s="2"/>
      <c r="LT11" s="2"/>
      <c r="LU11" s="2"/>
      <c r="LV11" s="2"/>
      <c r="LW11" s="2"/>
      <c r="LX11" s="2">
        <v>19032.48</v>
      </c>
      <c r="LY11" s="2">
        <v>503819.18999999994</v>
      </c>
    </row>
    <row r="12" spans="2:339">
      <c r="B12" s="22" t="s">
        <v>4</v>
      </c>
      <c r="C12" s="22" t="s">
        <v>7</v>
      </c>
      <c r="D12" s="22" t="s">
        <v>5</v>
      </c>
      <c r="E12" s="22" t="s">
        <v>8</v>
      </c>
      <c r="F12" s="22" t="s">
        <v>13</v>
      </c>
      <c r="G12" s="1">
        <v>70</v>
      </c>
      <c r="I12" s="37" t="str">
        <f>VLOOKUP(J12,'District Listing'!$A$3:$B$315,2,FALSE)</f>
        <v>RITZVILLE</v>
      </c>
      <c r="J12" s="4" t="s">
        <v>83</v>
      </c>
      <c r="K12" s="2"/>
      <c r="L12" s="2"/>
      <c r="M12" s="2"/>
      <c r="N12" s="2"/>
      <c r="O12" s="2">
        <v>1952547.09</v>
      </c>
      <c r="P12" s="2">
        <v>26938.07</v>
      </c>
      <c r="Q12" s="2">
        <v>5874</v>
      </c>
      <c r="R12" s="2"/>
      <c r="S12" s="2">
        <v>119669.69</v>
      </c>
      <c r="T12" s="2">
        <v>31900.639999999999</v>
      </c>
      <c r="U12" s="2">
        <v>11010</v>
      </c>
      <c r="V12" s="2">
        <v>2147939.4900000002</v>
      </c>
      <c r="W12" s="2">
        <v>789763.74</v>
      </c>
      <c r="X12" s="2">
        <v>34354.75</v>
      </c>
      <c r="Y12" s="2">
        <v>1059.5</v>
      </c>
      <c r="Z12" s="2"/>
      <c r="AA12" s="2">
        <v>31669.599999999999</v>
      </c>
      <c r="AB12" s="2">
        <v>1672.63</v>
      </c>
      <c r="AC12" s="2">
        <v>858520.22</v>
      </c>
      <c r="AD12" s="2"/>
      <c r="AE12" s="2"/>
      <c r="AF12" s="2">
        <v>159815.59999999998</v>
      </c>
      <c r="AG12" s="2">
        <v>61678.36</v>
      </c>
      <c r="AH12" s="2">
        <v>327006.19</v>
      </c>
      <c r="AI12" s="2">
        <v>99116.86</v>
      </c>
      <c r="AJ12" s="2"/>
      <c r="AK12" s="2"/>
      <c r="AL12" s="2"/>
      <c r="AM12" s="2"/>
      <c r="AN12" s="2">
        <v>4486.45</v>
      </c>
      <c r="AO12" s="2">
        <v>1430.74</v>
      </c>
      <c r="AP12" s="2">
        <v>11853.51</v>
      </c>
      <c r="AQ12" s="2">
        <v>16484.440000000002</v>
      </c>
      <c r="AR12" s="2">
        <v>291913.71999999997</v>
      </c>
      <c r="AS12" s="2">
        <v>258139.15999999997</v>
      </c>
      <c r="AT12" s="2">
        <v>5510.9400000000005</v>
      </c>
      <c r="AU12" s="2">
        <v>636.01</v>
      </c>
      <c r="AV12" s="2">
        <v>1238071.9799999997</v>
      </c>
      <c r="AW12" s="2">
        <v>121408.68</v>
      </c>
      <c r="AX12" s="2">
        <v>3146.93</v>
      </c>
      <c r="AY12" s="2">
        <v>124690.06</v>
      </c>
      <c r="AZ12" s="2">
        <v>13706.93</v>
      </c>
      <c r="BA12" s="2">
        <v>55383.93</v>
      </c>
      <c r="BB12" s="2">
        <v>318336.52999999997</v>
      </c>
      <c r="BC12" s="2"/>
      <c r="BD12" s="2">
        <v>9474.31</v>
      </c>
      <c r="BE12" s="2">
        <v>475</v>
      </c>
      <c r="BF12" s="2"/>
      <c r="BG12" s="2"/>
      <c r="BH12" s="2">
        <v>20349.37</v>
      </c>
      <c r="BI12" s="2">
        <v>47277.85</v>
      </c>
      <c r="BJ12" s="2"/>
      <c r="BK12" s="2">
        <v>18074.650000000001</v>
      </c>
      <c r="BL12" s="2">
        <v>560</v>
      </c>
      <c r="BM12" s="2">
        <v>6166.47</v>
      </c>
      <c r="BN12" s="2">
        <v>1107.5999999999999</v>
      </c>
      <c r="BO12" s="2"/>
      <c r="BP12" s="2">
        <v>38755.760000000002</v>
      </c>
      <c r="BQ12" s="2">
        <v>375</v>
      </c>
      <c r="BR12" s="2">
        <v>53210.19</v>
      </c>
      <c r="BS12" s="2">
        <v>17891.8</v>
      </c>
      <c r="BT12" s="2"/>
      <c r="BU12" s="2">
        <v>13936.44</v>
      </c>
      <c r="BV12" s="2"/>
      <c r="BW12" s="2">
        <v>1035.56</v>
      </c>
      <c r="BX12" s="2">
        <v>63.18</v>
      </c>
      <c r="BY12" s="2"/>
      <c r="BZ12" s="2"/>
      <c r="CA12" s="2">
        <v>31187.41</v>
      </c>
      <c r="CB12" s="2">
        <v>65368.69</v>
      </c>
      <c r="CC12" s="2">
        <v>23262.57</v>
      </c>
      <c r="CD12" s="2">
        <v>328.82</v>
      </c>
      <c r="CE12" s="2">
        <v>1268.3900000000001</v>
      </c>
      <c r="CF12" s="2">
        <v>39663.57</v>
      </c>
      <c r="CG12" s="2"/>
      <c r="CH12" s="2"/>
      <c r="CI12" s="2">
        <v>2753.52</v>
      </c>
      <c r="CJ12" s="2">
        <v>184074.44</v>
      </c>
      <c r="CK12" s="2"/>
      <c r="CL12" s="2">
        <v>31592.34</v>
      </c>
      <c r="CM12" s="2">
        <v>86560.320000000007</v>
      </c>
      <c r="CN12" s="2"/>
      <c r="CO12" s="2"/>
      <c r="CP12" s="2"/>
      <c r="CQ12" s="2"/>
      <c r="CR12" s="2">
        <v>1996.5</v>
      </c>
      <c r="CS12" s="2"/>
      <c r="CT12" s="2"/>
      <c r="CU12" s="2"/>
      <c r="CV12" s="2"/>
      <c r="CW12" s="2"/>
      <c r="CX12" s="2"/>
      <c r="CY12" s="2"/>
      <c r="CZ12" s="2">
        <v>696809.75</v>
      </c>
      <c r="DA12" s="2">
        <v>11863.48</v>
      </c>
      <c r="DB12" s="2">
        <v>11863.48</v>
      </c>
      <c r="DC12" s="2"/>
      <c r="DD12" s="2"/>
      <c r="DE12" s="2"/>
      <c r="DF12" s="2"/>
      <c r="DG12" s="2">
        <v>375</v>
      </c>
      <c r="DH12" s="2"/>
      <c r="DI12" s="2"/>
      <c r="DJ12" s="2">
        <v>15840.78</v>
      </c>
      <c r="DK12" s="2"/>
      <c r="DL12" s="2"/>
      <c r="DM12" s="2">
        <v>16215.78</v>
      </c>
      <c r="DN12" s="2">
        <v>5287757.2299999995</v>
      </c>
      <c r="DP12" s="37" t="str">
        <f>VLOOKUP(DQ12,'District Listing'!$A$3:$B$315,2,FALSE)</f>
        <v>RITZVILLE</v>
      </c>
      <c r="DQ12" s="4" t="s">
        <v>83</v>
      </c>
      <c r="DR12" s="2"/>
      <c r="DS12" s="2"/>
      <c r="DT12" s="2"/>
      <c r="DU12" s="2"/>
      <c r="DV12" s="2">
        <v>1788561.75</v>
      </c>
      <c r="DW12" s="2">
        <v>26938.07</v>
      </c>
      <c r="DX12" s="2">
        <v>5874</v>
      </c>
      <c r="DY12" s="2"/>
      <c r="DZ12" s="2">
        <v>119669.69</v>
      </c>
      <c r="EA12" s="2">
        <v>31900.639999999999</v>
      </c>
      <c r="EB12" s="2">
        <v>11010</v>
      </c>
      <c r="EC12" s="2">
        <v>1983954.15</v>
      </c>
      <c r="ED12" s="2">
        <v>369761.79</v>
      </c>
      <c r="EE12" s="2">
        <v>34354.75</v>
      </c>
      <c r="EF12" s="2">
        <v>1059.5</v>
      </c>
      <c r="EG12" s="2"/>
      <c r="EH12" s="2">
        <v>20409.599999999999</v>
      </c>
      <c r="EI12" s="2">
        <v>1672.63</v>
      </c>
      <c r="EJ12" s="2">
        <v>427258.26999999996</v>
      </c>
      <c r="EK12" s="2"/>
      <c r="EL12" s="2"/>
      <c r="EM12" s="2">
        <v>147567.35999999999</v>
      </c>
      <c r="EN12" s="2">
        <v>29768.57</v>
      </c>
      <c r="EO12" s="2">
        <v>301567.28999999998</v>
      </c>
      <c r="EP12" s="2">
        <v>42327.67</v>
      </c>
      <c r="EQ12" s="2"/>
      <c r="ER12" s="2"/>
      <c r="ES12" s="2"/>
      <c r="ET12" s="2"/>
      <c r="EU12" s="2">
        <v>4317.1499999999996</v>
      </c>
      <c r="EV12" s="2">
        <v>914.09</v>
      </c>
      <c r="EW12" s="2">
        <v>10992.23</v>
      </c>
      <c r="EX12" s="2">
        <v>7290.92</v>
      </c>
      <c r="EY12" s="2">
        <v>276585.96999999997</v>
      </c>
      <c r="EZ12" s="2">
        <v>150930.99</v>
      </c>
      <c r="FA12" s="2">
        <v>5415.6</v>
      </c>
      <c r="FB12" s="2">
        <v>217.33</v>
      </c>
      <c r="FC12" s="2">
        <v>977895.16999999981</v>
      </c>
      <c r="FD12" s="2">
        <v>121408.68</v>
      </c>
      <c r="FE12" s="2">
        <v>3146.93</v>
      </c>
      <c r="FF12" s="2">
        <v>124690.06</v>
      </c>
      <c r="FG12" s="2">
        <v>13706.93</v>
      </c>
      <c r="FH12" s="2">
        <v>55383.93</v>
      </c>
      <c r="FI12" s="2">
        <v>318336.52999999997</v>
      </c>
      <c r="FJ12" s="2"/>
      <c r="FK12" s="2">
        <v>9474.31</v>
      </c>
      <c r="FL12" s="2">
        <v>475</v>
      </c>
      <c r="FM12" s="2"/>
      <c r="FN12" s="2"/>
      <c r="FO12" s="2">
        <v>20349.37</v>
      </c>
      <c r="FP12" s="2">
        <v>47277.85</v>
      </c>
      <c r="FQ12" s="2"/>
      <c r="FR12" s="2">
        <v>18074.650000000001</v>
      </c>
      <c r="FS12" s="2">
        <v>560</v>
      </c>
      <c r="FT12" s="2">
        <v>6166.47</v>
      </c>
      <c r="FU12" s="2">
        <v>1107.5999999999999</v>
      </c>
      <c r="FV12" s="2"/>
      <c r="FW12" s="2">
        <v>38755.760000000002</v>
      </c>
      <c r="FX12" s="2">
        <v>375</v>
      </c>
      <c r="FY12" s="2">
        <v>53210.19</v>
      </c>
      <c r="FZ12" s="2">
        <v>17891.8</v>
      </c>
      <c r="GA12" s="2"/>
      <c r="GB12" s="2">
        <v>13936.44</v>
      </c>
      <c r="GC12" s="2"/>
      <c r="GD12" s="2">
        <v>1035.56</v>
      </c>
      <c r="GE12" s="2">
        <v>63.18</v>
      </c>
      <c r="GF12" s="2"/>
      <c r="GG12" s="2"/>
      <c r="GH12" s="2">
        <v>31187.41</v>
      </c>
      <c r="GI12" s="2">
        <v>65368.69</v>
      </c>
      <c r="GJ12" s="2">
        <v>23262.57</v>
      </c>
      <c r="GK12" s="2">
        <v>328.82</v>
      </c>
      <c r="GL12" s="2">
        <v>1268.3900000000001</v>
      </c>
      <c r="GM12" s="2">
        <v>39663.57</v>
      </c>
      <c r="GN12" s="2"/>
      <c r="GO12" s="2"/>
      <c r="GP12" s="2">
        <v>2753.52</v>
      </c>
      <c r="GQ12" s="2">
        <v>184074.44</v>
      </c>
      <c r="GR12" s="2"/>
      <c r="GS12" s="2">
        <v>31592.34</v>
      </c>
      <c r="GT12" s="2">
        <v>86560.320000000007</v>
      </c>
      <c r="GU12" s="2"/>
      <c r="GV12" s="2"/>
      <c r="GW12" s="2"/>
      <c r="GX12" s="2"/>
      <c r="GY12" s="2">
        <v>1996.5</v>
      </c>
      <c r="GZ12" s="2"/>
      <c r="HA12" s="2"/>
      <c r="HB12" s="2"/>
      <c r="HC12" s="2"/>
      <c r="HD12" s="2"/>
      <c r="HE12" s="2"/>
      <c r="HF12" s="2"/>
      <c r="HG12" s="2">
        <v>696809.75</v>
      </c>
      <c r="HH12" s="2">
        <v>11863.48</v>
      </c>
      <c r="HI12" s="2">
        <v>11863.48</v>
      </c>
      <c r="HJ12" s="2"/>
      <c r="HK12" s="2"/>
      <c r="HL12" s="2"/>
      <c r="HM12" s="2"/>
      <c r="HN12" s="2">
        <v>375</v>
      </c>
      <c r="HO12" s="2"/>
      <c r="HP12" s="2"/>
      <c r="HQ12" s="2">
        <v>15840.78</v>
      </c>
      <c r="HR12" s="2"/>
      <c r="HS12" s="2">
        <v>16215.78</v>
      </c>
      <c r="HT12" s="2">
        <v>4432333.1300000008</v>
      </c>
      <c r="HV12" s="37" t="str">
        <f>VLOOKUP(HW12,'District Listing'!$A$3:$B$315,2,FALSE)</f>
        <v>RITZVILLE</v>
      </c>
      <c r="HW12" s="4" t="s">
        <v>83</v>
      </c>
      <c r="HX12" s="2"/>
      <c r="HY12" s="2"/>
      <c r="HZ12" s="2"/>
      <c r="IA12" s="2"/>
      <c r="IB12" s="2">
        <v>163985.34</v>
      </c>
      <c r="IC12" s="2"/>
      <c r="ID12" s="2"/>
      <c r="IE12" s="2"/>
      <c r="IF12" s="2"/>
      <c r="IG12" s="2"/>
      <c r="IH12" s="2"/>
      <c r="II12" s="2">
        <v>163985.34</v>
      </c>
      <c r="IJ12" s="2">
        <v>420001.95</v>
      </c>
      <c r="IK12" s="2"/>
      <c r="IL12" s="2"/>
      <c r="IM12" s="2"/>
      <c r="IN12" s="2">
        <v>11260</v>
      </c>
      <c r="IO12" s="2"/>
      <c r="IP12" s="2">
        <v>431261.95</v>
      </c>
      <c r="IQ12" s="2"/>
      <c r="IR12" s="2"/>
      <c r="IS12" s="2">
        <v>12248.24</v>
      </c>
      <c r="IT12" s="2">
        <v>31909.79</v>
      </c>
      <c r="IU12" s="2">
        <v>25438.9</v>
      </c>
      <c r="IV12" s="2">
        <v>56789.19</v>
      </c>
      <c r="IW12" s="2"/>
      <c r="IX12" s="2"/>
      <c r="IY12" s="2"/>
      <c r="IZ12" s="2"/>
      <c r="JA12" s="2">
        <v>169.3</v>
      </c>
      <c r="JB12" s="2">
        <v>516.65</v>
      </c>
      <c r="JC12" s="2">
        <v>861.28</v>
      </c>
      <c r="JD12" s="2">
        <v>9193.52</v>
      </c>
      <c r="JE12" s="2">
        <v>15327.75</v>
      </c>
      <c r="JF12" s="2">
        <v>107208.17</v>
      </c>
      <c r="JG12" s="2">
        <v>95.34</v>
      </c>
      <c r="JH12" s="2">
        <v>418.68</v>
      </c>
      <c r="JI12" s="2">
        <v>260176.80999999997</v>
      </c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>
        <v>855424.10000000033</v>
      </c>
    </row>
    <row r="13" spans="2:339">
      <c r="B13" s="22" t="s">
        <v>4</v>
      </c>
      <c r="C13" s="22" t="s">
        <v>7</v>
      </c>
      <c r="D13" s="22" t="s">
        <v>5</v>
      </c>
      <c r="E13" s="22" t="s">
        <v>14</v>
      </c>
      <c r="F13" s="22" t="s">
        <v>9</v>
      </c>
      <c r="G13" s="1">
        <v>209921.63</v>
      </c>
      <c r="I13" s="37" t="str">
        <f>VLOOKUP(J13,'District Listing'!$A$3:$B$315,2,FALSE)</f>
        <v>CLARKSTON</v>
      </c>
      <c r="J13" s="4" t="s">
        <v>86</v>
      </c>
      <c r="K13" s="2">
        <v>300752.34000000003</v>
      </c>
      <c r="L13" s="2">
        <v>300752.34000000003</v>
      </c>
      <c r="M13" s="2">
        <v>-300752.34000000003</v>
      </c>
      <c r="N13" s="2">
        <v>-300752.34000000003</v>
      </c>
      <c r="O13" s="2">
        <v>13716704.060000001</v>
      </c>
      <c r="P13" s="2">
        <v>248133.11</v>
      </c>
      <c r="Q13" s="2"/>
      <c r="R13" s="2"/>
      <c r="S13" s="2">
        <v>1289499.5</v>
      </c>
      <c r="T13" s="2">
        <v>255316.32</v>
      </c>
      <c r="U13" s="2"/>
      <c r="V13" s="2">
        <v>15509652.99</v>
      </c>
      <c r="W13" s="2">
        <v>5564663.3499999996</v>
      </c>
      <c r="X13" s="2">
        <v>147801.87</v>
      </c>
      <c r="Y13" s="2">
        <v>4552.05</v>
      </c>
      <c r="Z13" s="2"/>
      <c r="AA13" s="2">
        <v>563802.71</v>
      </c>
      <c r="AB13" s="2">
        <v>73536.31</v>
      </c>
      <c r="AC13" s="2">
        <v>6354356.2899999991</v>
      </c>
      <c r="AD13" s="2"/>
      <c r="AE13" s="2"/>
      <c r="AF13" s="2">
        <v>1157300.24</v>
      </c>
      <c r="AG13" s="2">
        <v>473350.29000000004</v>
      </c>
      <c r="AH13" s="2">
        <v>2324698.4299999997</v>
      </c>
      <c r="AI13" s="2">
        <v>779408.82000000007</v>
      </c>
      <c r="AJ13" s="2"/>
      <c r="AK13" s="2"/>
      <c r="AL13" s="2"/>
      <c r="AM13" s="2"/>
      <c r="AN13" s="2">
        <v>22724.38</v>
      </c>
      <c r="AO13" s="2">
        <v>9302.23</v>
      </c>
      <c r="AP13" s="2">
        <v>79738.87999999999</v>
      </c>
      <c r="AQ13" s="2">
        <v>175534.04</v>
      </c>
      <c r="AR13" s="2">
        <v>1989644.62</v>
      </c>
      <c r="AS13" s="2">
        <v>1830548.57</v>
      </c>
      <c r="AT13" s="2">
        <v>57600</v>
      </c>
      <c r="AU13" s="2">
        <v>30750</v>
      </c>
      <c r="AV13" s="2">
        <v>8930600.5</v>
      </c>
      <c r="AW13" s="2">
        <v>625320.3600000001</v>
      </c>
      <c r="AX13" s="2">
        <v>67242.39</v>
      </c>
      <c r="AY13" s="2">
        <v>502517.98</v>
      </c>
      <c r="AZ13" s="2">
        <v>36598.33</v>
      </c>
      <c r="BA13" s="2">
        <v>555771.92000000004</v>
      </c>
      <c r="BB13" s="2">
        <v>1787450.98</v>
      </c>
      <c r="BC13" s="2"/>
      <c r="BD13" s="2">
        <v>4078.19</v>
      </c>
      <c r="BE13" s="2">
        <v>11499</v>
      </c>
      <c r="BF13" s="2"/>
      <c r="BG13" s="2"/>
      <c r="BH13" s="2">
        <v>29169.599999999999</v>
      </c>
      <c r="BI13" s="2">
        <v>473781.23</v>
      </c>
      <c r="BJ13" s="2">
        <v>35172.49</v>
      </c>
      <c r="BK13" s="2">
        <v>21397.71</v>
      </c>
      <c r="BL13" s="2">
        <v>11250</v>
      </c>
      <c r="BM13" s="2">
        <v>163836.24000000002</v>
      </c>
      <c r="BN13" s="2"/>
      <c r="BO13" s="2">
        <v>26478.39</v>
      </c>
      <c r="BP13" s="2">
        <v>119536.19</v>
      </c>
      <c r="BQ13" s="2">
        <v>30513.43</v>
      </c>
      <c r="BR13" s="2">
        <v>20750.25</v>
      </c>
      <c r="BS13" s="2">
        <v>940.36</v>
      </c>
      <c r="BT13" s="2">
        <v>2535.1800000000003</v>
      </c>
      <c r="BU13" s="2">
        <v>169401.87</v>
      </c>
      <c r="BV13" s="2"/>
      <c r="BW13" s="2"/>
      <c r="BX13" s="2"/>
      <c r="BY13" s="2"/>
      <c r="BZ13" s="2"/>
      <c r="CA13" s="2">
        <v>6436.65</v>
      </c>
      <c r="CB13" s="2">
        <v>350730.87</v>
      </c>
      <c r="CC13" s="2">
        <v>157783.94</v>
      </c>
      <c r="CD13" s="2">
        <v>1769.54</v>
      </c>
      <c r="CE13" s="2">
        <v>13648.37</v>
      </c>
      <c r="CF13" s="2">
        <v>215836.44</v>
      </c>
      <c r="CG13" s="2">
        <v>136431</v>
      </c>
      <c r="CH13" s="2"/>
      <c r="CI13" s="2">
        <v>13766.9</v>
      </c>
      <c r="CJ13" s="2">
        <v>149038.92000000001</v>
      </c>
      <c r="CK13" s="2"/>
      <c r="CL13" s="2">
        <v>122846.07</v>
      </c>
      <c r="CM13" s="2">
        <v>446805.52</v>
      </c>
      <c r="CN13" s="2"/>
      <c r="CO13" s="2"/>
      <c r="CP13" s="2"/>
      <c r="CQ13" s="2"/>
      <c r="CR13" s="2">
        <v>38281.58</v>
      </c>
      <c r="CS13" s="2"/>
      <c r="CT13" s="2"/>
      <c r="CU13" s="2"/>
      <c r="CV13" s="2"/>
      <c r="CW13" s="2"/>
      <c r="CX13" s="2"/>
      <c r="CY13" s="2"/>
      <c r="CZ13" s="2">
        <v>2773715.9299999997</v>
      </c>
      <c r="DA13" s="2">
        <v>56710.17</v>
      </c>
      <c r="DB13" s="2">
        <v>56710.17</v>
      </c>
      <c r="DC13" s="2"/>
      <c r="DD13" s="2"/>
      <c r="DE13" s="2">
        <v>17159.66</v>
      </c>
      <c r="DF13" s="2"/>
      <c r="DG13" s="2"/>
      <c r="DH13" s="2">
        <v>188997.27</v>
      </c>
      <c r="DI13" s="2"/>
      <c r="DJ13" s="2"/>
      <c r="DK13" s="2"/>
      <c r="DL13" s="2"/>
      <c r="DM13" s="2">
        <v>206156.93</v>
      </c>
      <c r="DN13" s="2">
        <v>35618643.789999992</v>
      </c>
      <c r="DP13" s="37" t="str">
        <f>VLOOKUP(DQ13,'District Listing'!$A$3:$B$315,2,FALSE)</f>
        <v>CLARKSTON</v>
      </c>
      <c r="DQ13" s="4" t="s">
        <v>86</v>
      </c>
      <c r="DR13" s="2">
        <v>37226.31</v>
      </c>
      <c r="DS13" s="2">
        <v>37226.31</v>
      </c>
      <c r="DT13" s="2">
        <v>-300752.34000000003</v>
      </c>
      <c r="DU13" s="2">
        <v>-300752.34000000003</v>
      </c>
      <c r="DV13" s="2">
        <v>12925783.09</v>
      </c>
      <c r="DW13" s="2">
        <v>76562.14</v>
      </c>
      <c r="DX13" s="2"/>
      <c r="DY13" s="2"/>
      <c r="DZ13" s="2">
        <v>801499.23</v>
      </c>
      <c r="EA13" s="2">
        <v>54520.480000000003</v>
      </c>
      <c r="EB13" s="2"/>
      <c r="EC13" s="2">
        <v>13858364.940000001</v>
      </c>
      <c r="ED13" s="2">
        <v>4695683.6399999997</v>
      </c>
      <c r="EE13" s="2">
        <v>67865.73</v>
      </c>
      <c r="EF13" s="2">
        <v>2893.03</v>
      </c>
      <c r="EG13" s="2"/>
      <c r="EH13" s="2">
        <v>127751.74</v>
      </c>
      <c r="EI13" s="2">
        <v>32828.300000000003</v>
      </c>
      <c r="EJ13" s="2">
        <v>4927022.4400000004</v>
      </c>
      <c r="EK13" s="2"/>
      <c r="EL13" s="2"/>
      <c r="EM13" s="2">
        <v>1040655.45</v>
      </c>
      <c r="EN13" s="2">
        <v>366273.02</v>
      </c>
      <c r="EO13" s="2">
        <v>2124955.34</v>
      </c>
      <c r="EP13" s="2">
        <v>624484.5</v>
      </c>
      <c r="EQ13" s="2"/>
      <c r="ER13" s="2"/>
      <c r="ES13" s="2"/>
      <c r="ET13" s="2"/>
      <c r="EU13" s="2">
        <v>20316.73</v>
      </c>
      <c r="EV13" s="2">
        <v>7216.75</v>
      </c>
      <c r="EW13" s="2">
        <v>72812.23</v>
      </c>
      <c r="EX13" s="2">
        <v>139176.51</v>
      </c>
      <c r="EY13" s="2">
        <v>1898078.5</v>
      </c>
      <c r="EZ13" s="2">
        <v>1548231.3</v>
      </c>
      <c r="FA13" s="2">
        <v>54345.75</v>
      </c>
      <c r="FB13" s="2">
        <v>26850</v>
      </c>
      <c r="FC13" s="2">
        <v>7923396.0799999991</v>
      </c>
      <c r="FD13" s="2">
        <v>557405.55000000005</v>
      </c>
      <c r="FE13" s="2">
        <v>63659.17</v>
      </c>
      <c r="FF13" s="2">
        <v>324469.76000000001</v>
      </c>
      <c r="FG13" s="2">
        <v>36400.03</v>
      </c>
      <c r="FH13" s="2">
        <v>545539.89</v>
      </c>
      <c r="FI13" s="2">
        <v>1527474.4000000001</v>
      </c>
      <c r="FJ13" s="2"/>
      <c r="FK13" s="2">
        <v>4078.19</v>
      </c>
      <c r="FL13" s="2">
        <v>11499</v>
      </c>
      <c r="FM13" s="2"/>
      <c r="FN13" s="2"/>
      <c r="FO13" s="2">
        <v>29169.599999999999</v>
      </c>
      <c r="FP13" s="2">
        <v>419519.24</v>
      </c>
      <c r="FQ13" s="2">
        <v>35172.49</v>
      </c>
      <c r="FR13" s="2">
        <v>21397.71</v>
      </c>
      <c r="FS13" s="2">
        <v>11250</v>
      </c>
      <c r="FT13" s="2">
        <v>163768.35</v>
      </c>
      <c r="FU13" s="2"/>
      <c r="FV13" s="2">
        <v>26478.39</v>
      </c>
      <c r="FW13" s="2">
        <v>119536.19</v>
      </c>
      <c r="FX13" s="2">
        <v>30513.43</v>
      </c>
      <c r="FY13" s="2">
        <v>20750.25</v>
      </c>
      <c r="FZ13" s="2">
        <v>940.36</v>
      </c>
      <c r="GA13" s="2">
        <v>1320</v>
      </c>
      <c r="GB13" s="2">
        <v>157472.15</v>
      </c>
      <c r="GC13" s="2"/>
      <c r="GD13" s="2"/>
      <c r="GE13" s="2"/>
      <c r="GF13" s="2"/>
      <c r="GG13" s="2"/>
      <c r="GH13" s="2"/>
      <c r="GI13" s="2">
        <v>350730.87</v>
      </c>
      <c r="GJ13" s="2">
        <v>157783.94</v>
      </c>
      <c r="GK13" s="2">
        <v>1769.54</v>
      </c>
      <c r="GL13" s="2">
        <v>13583.75</v>
      </c>
      <c r="GM13" s="2">
        <v>215836.44</v>
      </c>
      <c r="GN13" s="2">
        <v>136431</v>
      </c>
      <c r="GO13" s="2"/>
      <c r="GP13" s="2">
        <v>13526.9</v>
      </c>
      <c r="GQ13" s="2">
        <v>149038.92000000001</v>
      </c>
      <c r="GR13" s="2"/>
      <c r="GS13" s="2">
        <v>122846.07</v>
      </c>
      <c r="GT13" s="2">
        <v>446805.52</v>
      </c>
      <c r="GU13" s="2"/>
      <c r="GV13" s="2"/>
      <c r="GW13" s="2"/>
      <c r="GX13" s="2"/>
      <c r="GY13" s="2">
        <v>33604.83</v>
      </c>
      <c r="GZ13" s="2"/>
      <c r="HA13" s="2"/>
      <c r="HB13" s="2"/>
      <c r="HC13" s="2"/>
      <c r="HD13" s="2"/>
      <c r="HE13" s="2"/>
      <c r="HF13" s="2"/>
      <c r="HG13" s="2">
        <v>2694823.1299999994</v>
      </c>
      <c r="HH13" s="2">
        <v>22113.439999999999</v>
      </c>
      <c r="HI13" s="2">
        <v>22113.439999999999</v>
      </c>
      <c r="HJ13" s="2"/>
      <c r="HK13" s="2"/>
      <c r="HL13" s="2">
        <v>17159.66</v>
      </c>
      <c r="HM13" s="2"/>
      <c r="HN13" s="2"/>
      <c r="HO13" s="2">
        <v>188997.27</v>
      </c>
      <c r="HP13" s="2"/>
      <c r="HQ13" s="2"/>
      <c r="HR13" s="2"/>
      <c r="HS13" s="2">
        <v>206156.93</v>
      </c>
      <c r="HT13" s="2">
        <v>30895825.330000013</v>
      </c>
      <c r="HV13" s="37" t="str">
        <f>VLOOKUP(HW13,'District Listing'!$A$3:$B$315,2,FALSE)</f>
        <v>CLARKSTON</v>
      </c>
      <c r="HW13" s="4" t="s">
        <v>86</v>
      </c>
      <c r="HX13" s="2">
        <v>263526.03000000003</v>
      </c>
      <c r="HY13" s="2">
        <v>263526.03000000003</v>
      </c>
      <c r="HZ13" s="2"/>
      <c r="IA13" s="2"/>
      <c r="IB13" s="2">
        <v>790920.97</v>
      </c>
      <c r="IC13" s="2">
        <v>171570.97</v>
      </c>
      <c r="ID13" s="2"/>
      <c r="IE13" s="2"/>
      <c r="IF13" s="2">
        <v>488000.27</v>
      </c>
      <c r="IG13" s="2">
        <v>200795.84</v>
      </c>
      <c r="IH13" s="2"/>
      <c r="II13" s="2">
        <v>1651288.05</v>
      </c>
      <c r="IJ13" s="2">
        <v>868979.71</v>
      </c>
      <c r="IK13" s="2">
        <v>79936.14</v>
      </c>
      <c r="IL13" s="2">
        <v>1659.02</v>
      </c>
      <c r="IM13" s="2"/>
      <c r="IN13" s="2">
        <v>436050.97</v>
      </c>
      <c r="IO13" s="2">
        <v>40708.01</v>
      </c>
      <c r="IP13" s="2">
        <v>1427333.8499999999</v>
      </c>
      <c r="IQ13" s="2"/>
      <c r="IR13" s="2"/>
      <c r="IS13" s="2">
        <v>116644.79</v>
      </c>
      <c r="IT13" s="2">
        <v>107077.27</v>
      </c>
      <c r="IU13" s="2">
        <v>199743.09</v>
      </c>
      <c r="IV13" s="2">
        <v>154924.32</v>
      </c>
      <c r="IW13" s="2"/>
      <c r="IX13" s="2"/>
      <c r="IY13" s="2"/>
      <c r="IZ13" s="2"/>
      <c r="JA13" s="2">
        <v>2407.65</v>
      </c>
      <c r="JB13" s="2">
        <v>2085.48</v>
      </c>
      <c r="JC13" s="2">
        <v>6926.65</v>
      </c>
      <c r="JD13" s="2">
        <v>36357.53</v>
      </c>
      <c r="JE13" s="2">
        <v>91566.12</v>
      </c>
      <c r="JF13" s="2">
        <v>282317.27</v>
      </c>
      <c r="JG13" s="2">
        <v>3254.25</v>
      </c>
      <c r="JH13" s="2">
        <v>3900</v>
      </c>
      <c r="JI13" s="2">
        <v>1007204.42</v>
      </c>
      <c r="JJ13" s="2">
        <v>67914.81</v>
      </c>
      <c r="JK13" s="2">
        <v>3583.22</v>
      </c>
      <c r="JL13" s="2">
        <v>178048.22</v>
      </c>
      <c r="JM13" s="2">
        <v>198.3</v>
      </c>
      <c r="JN13" s="2">
        <v>10232.030000000001</v>
      </c>
      <c r="JO13" s="2">
        <v>259976.58</v>
      </c>
      <c r="JP13" s="2"/>
      <c r="JQ13" s="2"/>
      <c r="JR13" s="2"/>
      <c r="JS13" s="2"/>
      <c r="JT13" s="2"/>
      <c r="JU13" s="2"/>
      <c r="JV13" s="2">
        <v>54261.99</v>
      </c>
      <c r="JW13" s="2"/>
      <c r="JX13" s="2"/>
      <c r="JY13" s="2"/>
      <c r="JZ13" s="2">
        <v>67.89</v>
      </c>
      <c r="KA13" s="2"/>
      <c r="KB13" s="2"/>
      <c r="KC13" s="2"/>
      <c r="KD13" s="2"/>
      <c r="KE13" s="2"/>
      <c r="KF13" s="2"/>
      <c r="KG13" s="2">
        <v>1215.18</v>
      </c>
      <c r="KH13" s="2">
        <v>11929.72</v>
      </c>
      <c r="KI13" s="2"/>
      <c r="KJ13" s="2"/>
      <c r="KK13" s="2"/>
      <c r="KL13" s="2"/>
      <c r="KM13" s="2">
        <v>6436.65</v>
      </c>
      <c r="KN13" s="2"/>
      <c r="KO13" s="2"/>
      <c r="KP13" s="2"/>
      <c r="KQ13" s="2">
        <v>64.62</v>
      </c>
      <c r="KR13" s="2"/>
      <c r="KS13" s="2"/>
      <c r="KT13" s="2"/>
      <c r="KU13" s="2">
        <v>240</v>
      </c>
      <c r="KV13" s="2"/>
      <c r="KW13" s="2"/>
      <c r="KX13" s="2"/>
      <c r="KY13" s="2"/>
      <c r="KZ13" s="2"/>
      <c r="LA13" s="2"/>
      <c r="LB13" s="2"/>
      <c r="LC13" s="2">
        <v>4676.75</v>
      </c>
      <c r="LD13" s="2"/>
      <c r="LE13" s="2"/>
      <c r="LF13" s="2"/>
      <c r="LG13" s="2"/>
      <c r="LH13" s="2"/>
      <c r="LI13" s="2"/>
      <c r="LJ13" s="2"/>
      <c r="LK13" s="2">
        <v>78892.799999999988</v>
      </c>
      <c r="LL13" s="2">
        <v>34596.730000000003</v>
      </c>
      <c r="LM13" s="2">
        <v>34596.730000000003</v>
      </c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>
        <v>4722818.459999999</v>
      </c>
    </row>
    <row r="14" spans="2:339">
      <c r="B14" s="22" t="s">
        <v>4</v>
      </c>
      <c r="C14" s="22" t="s">
        <v>7</v>
      </c>
      <c r="D14" s="22" t="s">
        <v>5</v>
      </c>
      <c r="E14" s="22" t="s">
        <v>14</v>
      </c>
      <c r="F14" s="22" t="s">
        <v>10</v>
      </c>
      <c r="G14" s="1">
        <v>13164.03</v>
      </c>
      <c r="I14" s="37" t="str">
        <f>VLOOKUP(J14,'District Listing'!$A$3:$B$315,2,FALSE)</f>
        <v>ASOTIN-ANATONE</v>
      </c>
      <c r="J14" s="4" t="s">
        <v>87</v>
      </c>
      <c r="K14" s="2">
        <v>226049.27000000002</v>
      </c>
      <c r="L14" s="2">
        <v>226049.27000000002</v>
      </c>
      <c r="M14" s="2">
        <v>-226049.27</v>
      </c>
      <c r="N14" s="2">
        <v>-226049.27</v>
      </c>
      <c r="O14" s="2">
        <v>3086681.72</v>
      </c>
      <c r="P14" s="2">
        <v>42469.4</v>
      </c>
      <c r="Q14" s="2">
        <v>86520.98000000001</v>
      </c>
      <c r="R14" s="2"/>
      <c r="S14" s="2">
        <v>19535</v>
      </c>
      <c r="T14" s="2">
        <v>35909.9</v>
      </c>
      <c r="U14" s="2"/>
      <c r="V14" s="2">
        <v>3271117</v>
      </c>
      <c r="W14" s="2">
        <v>1220671.4400000002</v>
      </c>
      <c r="X14" s="2">
        <v>26239.54</v>
      </c>
      <c r="Y14" s="2">
        <v>47519.39</v>
      </c>
      <c r="Z14" s="2"/>
      <c r="AA14" s="2">
        <v>181316.29</v>
      </c>
      <c r="AB14" s="2">
        <v>17758.57</v>
      </c>
      <c r="AC14" s="2">
        <v>1493505.2300000002</v>
      </c>
      <c r="AD14" s="2">
        <v>7124.65</v>
      </c>
      <c r="AE14" s="2">
        <v>4423.5700000000006</v>
      </c>
      <c r="AF14" s="2">
        <v>245785.05</v>
      </c>
      <c r="AG14" s="2">
        <v>112295.54999999999</v>
      </c>
      <c r="AH14" s="2">
        <v>494505.68</v>
      </c>
      <c r="AI14" s="2">
        <v>168002.77</v>
      </c>
      <c r="AJ14" s="2"/>
      <c r="AK14" s="2"/>
      <c r="AL14" s="2"/>
      <c r="AM14" s="2"/>
      <c r="AN14" s="2">
        <v>5357.32</v>
      </c>
      <c r="AO14" s="2">
        <v>5434.5999999999995</v>
      </c>
      <c r="AP14" s="2">
        <v>18635.849999999999</v>
      </c>
      <c r="AQ14" s="2">
        <v>36214.22</v>
      </c>
      <c r="AR14" s="2">
        <v>482287.17</v>
      </c>
      <c r="AS14" s="2">
        <v>366938.66</v>
      </c>
      <c r="AT14" s="2"/>
      <c r="AU14" s="2"/>
      <c r="AV14" s="2">
        <v>1947005.0899999999</v>
      </c>
      <c r="AW14" s="2">
        <v>382232.54000000004</v>
      </c>
      <c r="AX14" s="2">
        <v>851.97</v>
      </c>
      <c r="AY14" s="2">
        <v>76230.929999999993</v>
      </c>
      <c r="AZ14" s="2">
        <v>39901.81</v>
      </c>
      <c r="BA14" s="2">
        <v>116657.14</v>
      </c>
      <c r="BB14" s="2">
        <v>615874.39</v>
      </c>
      <c r="BC14" s="2"/>
      <c r="BD14" s="2">
        <v>817.2</v>
      </c>
      <c r="BE14" s="2"/>
      <c r="BF14" s="2"/>
      <c r="BG14" s="2">
        <v>12621.35</v>
      </c>
      <c r="BH14" s="2">
        <v>4274.24</v>
      </c>
      <c r="BI14" s="2">
        <v>54254.27</v>
      </c>
      <c r="BJ14" s="2">
        <v>6558.5</v>
      </c>
      <c r="BK14" s="2">
        <v>995.13</v>
      </c>
      <c r="BL14" s="2"/>
      <c r="BM14" s="2">
        <v>61634.78</v>
      </c>
      <c r="BN14" s="2"/>
      <c r="BO14" s="2">
        <v>9919.27</v>
      </c>
      <c r="BP14" s="2">
        <v>35491.97</v>
      </c>
      <c r="BQ14" s="2"/>
      <c r="BR14" s="2">
        <v>99717.39</v>
      </c>
      <c r="BS14" s="2">
        <v>17904.12</v>
      </c>
      <c r="BT14" s="2"/>
      <c r="BU14" s="2">
        <v>3459.36</v>
      </c>
      <c r="BV14" s="2">
        <v>10202.5</v>
      </c>
      <c r="BW14" s="2">
        <v>240477.41</v>
      </c>
      <c r="BX14" s="2"/>
      <c r="BY14" s="2"/>
      <c r="BZ14" s="2"/>
      <c r="CA14" s="2"/>
      <c r="CB14" s="2">
        <v>93164.49</v>
      </c>
      <c r="CC14" s="2"/>
      <c r="CD14" s="2">
        <v>527.79</v>
      </c>
      <c r="CE14" s="2">
        <v>2807.09</v>
      </c>
      <c r="CF14" s="2"/>
      <c r="CG14" s="2">
        <v>31979.14</v>
      </c>
      <c r="CH14" s="2"/>
      <c r="CI14" s="2">
        <v>8939.24</v>
      </c>
      <c r="CJ14" s="2">
        <v>3942.28</v>
      </c>
      <c r="CK14" s="2"/>
      <c r="CL14" s="2">
        <v>28148.02</v>
      </c>
      <c r="CM14" s="2">
        <v>103875.14</v>
      </c>
      <c r="CN14" s="2"/>
      <c r="CO14" s="2"/>
      <c r="CP14" s="2"/>
      <c r="CQ14" s="2"/>
      <c r="CR14" s="2">
        <v>18323.95</v>
      </c>
      <c r="CS14" s="2"/>
      <c r="CT14" s="2"/>
      <c r="CU14" s="2"/>
      <c r="CV14" s="2"/>
      <c r="CW14" s="2"/>
      <c r="CX14" s="2"/>
      <c r="CY14" s="2"/>
      <c r="CZ14" s="2">
        <v>850034.63</v>
      </c>
      <c r="DA14" s="2">
        <v>6101.21</v>
      </c>
      <c r="DB14" s="2">
        <v>6101.21</v>
      </c>
      <c r="DC14" s="2"/>
      <c r="DD14" s="2">
        <v>6102</v>
      </c>
      <c r="DE14" s="2">
        <v>59680.36</v>
      </c>
      <c r="DF14" s="2">
        <v>54917</v>
      </c>
      <c r="DG14" s="2"/>
      <c r="DH14" s="2"/>
      <c r="DI14" s="2"/>
      <c r="DJ14" s="2"/>
      <c r="DK14" s="2"/>
      <c r="DL14" s="2"/>
      <c r="DM14" s="2">
        <v>120699.36</v>
      </c>
      <c r="DN14" s="2">
        <v>8304336.9099999974</v>
      </c>
      <c r="DP14" s="37" t="str">
        <f>VLOOKUP(DQ14,'District Listing'!$A$3:$B$315,2,FALSE)</f>
        <v>ASOTIN-ANATONE</v>
      </c>
      <c r="DQ14" s="4" t="s">
        <v>87</v>
      </c>
      <c r="DR14" s="2">
        <v>-486772.49</v>
      </c>
      <c r="DS14" s="2">
        <v>-486772.49</v>
      </c>
      <c r="DT14" s="2">
        <v>-198228.36</v>
      </c>
      <c r="DU14" s="2">
        <v>-198228.36</v>
      </c>
      <c r="DV14" s="2">
        <v>3086681.72</v>
      </c>
      <c r="DW14" s="2">
        <v>41029.03</v>
      </c>
      <c r="DX14" s="2">
        <v>58435.48</v>
      </c>
      <c r="DY14" s="2"/>
      <c r="DZ14" s="2"/>
      <c r="EA14" s="2">
        <v>1630</v>
      </c>
      <c r="EB14" s="2"/>
      <c r="EC14" s="2">
        <v>3187776.23</v>
      </c>
      <c r="ED14" s="2">
        <v>1207607.58</v>
      </c>
      <c r="EE14" s="2">
        <v>12308.14</v>
      </c>
      <c r="EF14" s="2">
        <v>34074.83</v>
      </c>
      <c r="EG14" s="2"/>
      <c r="EH14" s="2">
        <v>1607</v>
      </c>
      <c r="EI14" s="2">
        <v>766.93</v>
      </c>
      <c r="EJ14" s="2">
        <v>1256364.48</v>
      </c>
      <c r="EK14" s="2">
        <v>7124.65</v>
      </c>
      <c r="EL14" s="2">
        <v>4408.8100000000004</v>
      </c>
      <c r="EM14" s="2">
        <v>240719.31</v>
      </c>
      <c r="EN14" s="2">
        <v>94172.09</v>
      </c>
      <c r="EO14" s="2">
        <v>487120.81</v>
      </c>
      <c r="EP14" s="2">
        <v>153323.07999999999</v>
      </c>
      <c r="EQ14" s="2"/>
      <c r="ER14" s="2"/>
      <c r="ES14" s="2"/>
      <c r="ET14" s="2"/>
      <c r="EU14" s="2">
        <v>5233.41</v>
      </c>
      <c r="EV14" s="2">
        <v>4967.07</v>
      </c>
      <c r="EW14" s="2">
        <v>18226.87</v>
      </c>
      <c r="EX14" s="2">
        <v>33983.94</v>
      </c>
      <c r="EY14" s="2">
        <v>482287.17</v>
      </c>
      <c r="EZ14" s="2">
        <v>366553.94</v>
      </c>
      <c r="FA14" s="2"/>
      <c r="FB14" s="2"/>
      <c r="FC14" s="2">
        <v>1898121.1499999997</v>
      </c>
      <c r="FD14" s="2">
        <v>344330.71</v>
      </c>
      <c r="FE14" s="2">
        <v>482.15</v>
      </c>
      <c r="FF14" s="2">
        <v>76230.929999999993</v>
      </c>
      <c r="FG14" s="2">
        <v>39901.81</v>
      </c>
      <c r="FH14" s="2">
        <v>113673.67</v>
      </c>
      <c r="FI14" s="2">
        <v>574619.27</v>
      </c>
      <c r="FJ14" s="2"/>
      <c r="FK14" s="2">
        <v>817.2</v>
      </c>
      <c r="FL14" s="2"/>
      <c r="FM14" s="2"/>
      <c r="FN14" s="2">
        <v>12621.35</v>
      </c>
      <c r="FO14" s="2">
        <v>4274.24</v>
      </c>
      <c r="FP14" s="2">
        <v>54254.27</v>
      </c>
      <c r="FQ14" s="2">
        <v>6558.5</v>
      </c>
      <c r="FR14" s="2">
        <v>995.13</v>
      </c>
      <c r="FS14" s="2"/>
      <c r="FT14" s="2">
        <v>56888.42</v>
      </c>
      <c r="FU14" s="2"/>
      <c r="FV14" s="2">
        <v>9919.27</v>
      </c>
      <c r="FW14" s="2">
        <v>33919.07</v>
      </c>
      <c r="FX14" s="2"/>
      <c r="FY14" s="2">
        <v>70557.39</v>
      </c>
      <c r="FZ14" s="2">
        <v>17904.12</v>
      </c>
      <c r="GA14" s="2"/>
      <c r="GB14" s="2">
        <v>1303.79</v>
      </c>
      <c r="GC14" s="2">
        <v>10202.5</v>
      </c>
      <c r="GD14" s="2">
        <v>240477.41</v>
      </c>
      <c r="GE14" s="2"/>
      <c r="GF14" s="2"/>
      <c r="GG14" s="2"/>
      <c r="GH14" s="2"/>
      <c r="GI14" s="2">
        <v>93164.49</v>
      </c>
      <c r="GJ14" s="2"/>
      <c r="GK14" s="2">
        <v>527.79</v>
      </c>
      <c r="GL14" s="2">
        <v>1207.75</v>
      </c>
      <c r="GM14" s="2"/>
      <c r="GN14" s="2">
        <v>31979.14</v>
      </c>
      <c r="GO14" s="2"/>
      <c r="GP14" s="2">
        <v>8839.24</v>
      </c>
      <c r="GQ14" s="2">
        <v>3942.28</v>
      </c>
      <c r="GR14" s="2"/>
      <c r="GS14" s="2">
        <v>28148.02</v>
      </c>
      <c r="GT14" s="2">
        <v>103875.14</v>
      </c>
      <c r="GU14" s="2"/>
      <c r="GV14" s="2"/>
      <c r="GW14" s="2"/>
      <c r="GX14" s="2"/>
      <c r="GY14" s="2">
        <v>18323.95</v>
      </c>
      <c r="GZ14" s="2"/>
      <c r="HA14" s="2"/>
      <c r="HB14" s="2"/>
      <c r="HC14" s="2"/>
      <c r="HD14" s="2"/>
      <c r="HE14" s="2"/>
      <c r="HF14" s="2"/>
      <c r="HG14" s="2">
        <v>810700.46</v>
      </c>
      <c r="HH14" s="2">
        <v>5534.88</v>
      </c>
      <c r="HI14" s="2">
        <v>5534.88</v>
      </c>
      <c r="HJ14" s="2"/>
      <c r="HK14" s="2">
        <v>6102</v>
      </c>
      <c r="HL14" s="2">
        <v>59680.36</v>
      </c>
      <c r="HM14" s="2">
        <v>54917</v>
      </c>
      <c r="HN14" s="2"/>
      <c r="HO14" s="2"/>
      <c r="HP14" s="2"/>
      <c r="HQ14" s="2"/>
      <c r="HR14" s="2"/>
      <c r="HS14" s="2">
        <v>120699.36</v>
      </c>
      <c r="HT14" s="2">
        <v>7168814.9800000004</v>
      </c>
      <c r="HV14" s="37" t="str">
        <f>VLOOKUP(HW14,'District Listing'!$A$3:$B$315,2,FALSE)</f>
        <v>ASOTIN-ANATONE</v>
      </c>
      <c r="HW14" s="4" t="s">
        <v>87</v>
      </c>
      <c r="HX14" s="2">
        <v>712821.76000000001</v>
      </c>
      <c r="HY14" s="2">
        <v>712821.76000000001</v>
      </c>
      <c r="HZ14" s="2">
        <v>-27820.91</v>
      </c>
      <c r="IA14" s="2">
        <v>-27820.91</v>
      </c>
      <c r="IB14" s="2"/>
      <c r="IC14" s="2">
        <v>1440.37</v>
      </c>
      <c r="ID14" s="2">
        <v>28085.5</v>
      </c>
      <c r="IE14" s="2"/>
      <c r="IF14" s="2">
        <v>19535</v>
      </c>
      <c r="IG14" s="2">
        <v>34279.9</v>
      </c>
      <c r="IH14" s="2"/>
      <c r="II14" s="2">
        <v>83340.76999999999</v>
      </c>
      <c r="IJ14" s="2">
        <v>13063.86</v>
      </c>
      <c r="IK14" s="2">
        <v>13931.4</v>
      </c>
      <c r="IL14" s="2">
        <v>13444.56</v>
      </c>
      <c r="IM14" s="2"/>
      <c r="IN14" s="2">
        <v>179709.29</v>
      </c>
      <c r="IO14" s="2">
        <v>16991.64</v>
      </c>
      <c r="IP14" s="2">
        <v>237140.75</v>
      </c>
      <c r="IQ14" s="2"/>
      <c r="IR14" s="2">
        <v>14.76</v>
      </c>
      <c r="IS14" s="2">
        <v>5065.74</v>
      </c>
      <c r="IT14" s="2">
        <v>18123.46</v>
      </c>
      <c r="IU14" s="2">
        <v>7384.87</v>
      </c>
      <c r="IV14" s="2">
        <v>14679.69</v>
      </c>
      <c r="IW14" s="2"/>
      <c r="IX14" s="2"/>
      <c r="IY14" s="2"/>
      <c r="IZ14" s="2"/>
      <c r="JA14" s="2">
        <v>123.91</v>
      </c>
      <c r="JB14" s="2">
        <v>467.53</v>
      </c>
      <c r="JC14" s="2">
        <v>408.98</v>
      </c>
      <c r="JD14" s="2">
        <v>2230.2800000000002</v>
      </c>
      <c r="JE14" s="2"/>
      <c r="JF14" s="2">
        <v>384.72</v>
      </c>
      <c r="JG14" s="2"/>
      <c r="JH14" s="2"/>
      <c r="JI14" s="2">
        <v>48883.94</v>
      </c>
      <c r="JJ14" s="2">
        <v>37901.83</v>
      </c>
      <c r="JK14" s="2">
        <v>369.82</v>
      </c>
      <c r="JL14" s="2"/>
      <c r="JM14" s="2"/>
      <c r="JN14" s="2">
        <v>2983.47</v>
      </c>
      <c r="JO14" s="2">
        <v>41255.120000000003</v>
      </c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>
        <v>4746.3599999999997</v>
      </c>
      <c r="KA14" s="2"/>
      <c r="KB14" s="2"/>
      <c r="KC14" s="2">
        <v>1572.9</v>
      </c>
      <c r="KD14" s="2"/>
      <c r="KE14" s="2">
        <v>29160</v>
      </c>
      <c r="KF14" s="2"/>
      <c r="KG14" s="2"/>
      <c r="KH14" s="2">
        <v>2155.5700000000002</v>
      </c>
      <c r="KI14" s="2"/>
      <c r="KJ14" s="2"/>
      <c r="KK14" s="2"/>
      <c r="KL14" s="2"/>
      <c r="KM14" s="2"/>
      <c r="KN14" s="2"/>
      <c r="KO14" s="2"/>
      <c r="KP14" s="2"/>
      <c r="KQ14" s="2">
        <v>1599.34</v>
      </c>
      <c r="KR14" s="2"/>
      <c r="KS14" s="2"/>
      <c r="KT14" s="2"/>
      <c r="KU14" s="2">
        <v>100</v>
      </c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>
        <v>39334.17</v>
      </c>
      <c r="LL14" s="2">
        <v>566.33000000000004</v>
      </c>
      <c r="LM14" s="2">
        <v>566.33000000000004</v>
      </c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>
        <v>1135521.9300000004</v>
      </c>
    </row>
    <row r="15" spans="2:339">
      <c r="B15" s="22" t="s">
        <v>4</v>
      </c>
      <c r="C15" s="22" t="s">
        <v>7</v>
      </c>
      <c r="D15" s="22" t="s">
        <v>5</v>
      </c>
      <c r="E15" s="22" t="s">
        <v>14</v>
      </c>
      <c r="F15" s="22" t="s">
        <v>11</v>
      </c>
      <c r="G15" s="1">
        <v>9670.4699999999993</v>
      </c>
      <c r="I15" s="37" t="str">
        <f>VLOOKUP(J15,'District Listing'!$A$3:$B$315,2,FALSE)</f>
        <v>KENNEWICK</v>
      </c>
      <c r="J15" s="4" t="s">
        <v>89</v>
      </c>
      <c r="K15" s="2">
        <v>2956646.41</v>
      </c>
      <c r="L15" s="2">
        <v>2956646.41</v>
      </c>
      <c r="M15" s="2">
        <v>-2956646.41</v>
      </c>
      <c r="N15" s="2">
        <v>-2956646.41</v>
      </c>
      <c r="O15" s="2">
        <v>107380284.73</v>
      </c>
      <c r="P15" s="2">
        <v>1705776.0799999998</v>
      </c>
      <c r="Q15" s="2">
        <v>2411433.81</v>
      </c>
      <c r="R15" s="2"/>
      <c r="S15" s="2">
        <v>5569644.9900000002</v>
      </c>
      <c r="T15" s="2">
        <v>1357122.17</v>
      </c>
      <c r="U15" s="2"/>
      <c r="V15" s="2">
        <v>118424261.78</v>
      </c>
      <c r="W15" s="2">
        <v>35301366.310000002</v>
      </c>
      <c r="X15" s="2">
        <v>981131.56</v>
      </c>
      <c r="Y15" s="2">
        <v>178603.76</v>
      </c>
      <c r="Z15" s="2"/>
      <c r="AA15" s="2">
        <v>642321.6399999999</v>
      </c>
      <c r="AB15" s="2">
        <v>1533753.33</v>
      </c>
      <c r="AC15" s="2">
        <v>38637176.600000001</v>
      </c>
      <c r="AD15" s="2">
        <v>71561.710000000006</v>
      </c>
      <c r="AE15" s="2">
        <v>4959.95</v>
      </c>
      <c r="AF15" s="2">
        <v>8806240.1699999999</v>
      </c>
      <c r="AG15" s="2">
        <v>2844910.59</v>
      </c>
      <c r="AH15" s="2">
        <v>17790186.509999998</v>
      </c>
      <c r="AI15" s="2">
        <v>4596470.1399999997</v>
      </c>
      <c r="AJ15" s="2"/>
      <c r="AK15" s="2"/>
      <c r="AL15" s="2">
        <v>64907.25</v>
      </c>
      <c r="AM15" s="2"/>
      <c r="AN15" s="2">
        <v>431595.78</v>
      </c>
      <c r="AO15" s="2">
        <v>109361.51000000001</v>
      </c>
      <c r="AP15" s="2">
        <v>371797.96</v>
      </c>
      <c r="AQ15" s="2">
        <v>779328.57</v>
      </c>
      <c r="AR15" s="2">
        <v>14939619.4</v>
      </c>
      <c r="AS15" s="2">
        <v>12199215.779999999</v>
      </c>
      <c r="AT15" s="2"/>
      <c r="AU15" s="2"/>
      <c r="AV15" s="2">
        <v>63010155.32</v>
      </c>
      <c r="AW15" s="2">
        <v>4784060.5600000005</v>
      </c>
      <c r="AX15" s="2">
        <v>503502.67</v>
      </c>
      <c r="AY15" s="2">
        <v>470027.66</v>
      </c>
      <c r="AZ15" s="2">
        <v>2674291.92</v>
      </c>
      <c r="BA15" s="2">
        <v>3207478.1399999997</v>
      </c>
      <c r="BB15" s="2">
        <v>11639360.949999999</v>
      </c>
      <c r="BC15" s="2">
        <v>212707.33</v>
      </c>
      <c r="BD15" s="2">
        <v>3751.26</v>
      </c>
      <c r="BE15" s="2">
        <v>7026850.4500000002</v>
      </c>
      <c r="BF15" s="2"/>
      <c r="BG15" s="2"/>
      <c r="BH15" s="2">
        <v>413973</v>
      </c>
      <c r="BI15" s="2">
        <v>1334266.42</v>
      </c>
      <c r="BJ15" s="2">
        <v>60240</v>
      </c>
      <c r="BK15" s="2">
        <v>47856.15</v>
      </c>
      <c r="BL15" s="2">
        <v>30</v>
      </c>
      <c r="BM15" s="2">
        <v>431839.56999999995</v>
      </c>
      <c r="BN15" s="2"/>
      <c r="BO15" s="2"/>
      <c r="BP15" s="2">
        <v>255696</v>
      </c>
      <c r="BQ15" s="2">
        <v>392043.64999999997</v>
      </c>
      <c r="BR15" s="2">
        <v>653472.68999999994</v>
      </c>
      <c r="BS15" s="2">
        <v>850846.78</v>
      </c>
      <c r="BT15" s="2">
        <v>1650</v>
      </c>
      <c r="BU15" s="2">
        <v>97110.11</v>
      </c>
      <c r="BV15" s="2"/>
      <c r="BW15" s="2">
        <v>764220.15</v>
      </c>
      <c r="BX15" s="2"/>
      <c r="BY15" s="2"/>
      <c r="BZ15" s="2"/>
      <c r="CA15" s="2"/>
      <c r="CB15" s="2">
        <v>2054853.2</v>
      </c>
      <c r="CC15" s="2">
        <v>250109.18</v>
      </c>
      <c r="CD15" s="2">
        <v>3754.29</v>
      </c>
      <c r="CE15" s="2">
        <v>43875</v>
      </c>
      <c r="CF15" s="2"/>
      <c r="CG15" s="2"/>
      <c r="CH15" s="2">
        <v>4287021.97</v>
      </c>
      <c r="CI15" s="2">
        <v>119218.26</v>
      </c>
      <c r="CJ15" s="2">
        <v>604236.96</v>
      </c>
      <c r="CK15" s="2"/>
      <c r="CL15" s="2">
        <v>496541.64</v>
      </c>
      <c r="CM15" s="2">
        <v>1803586.29</v>
      </c>
      <c r="CN15" s="2">
        <v>54752.67</v>
      </c>
      <c r="CO15" s="2"/>
      <c r="CP15" s="2"/>
      <c r="CQ15" s="2"/>
      <c r="CR15" s="2">
        <v>192442.78</v>
      </c>
      <c r="CS15" s="2"/>
      <c r="CT15" s="2"/>
      <c r="CU15" s="2"/>
      <c r="CV15" s="2"/>
      <c r="CW15" s="2"/>
      <c r="CX15" s="2"/>
      <c r="CY15" s="2"/>
      <c r="CZ15" s="2">
        <v>22456945.800000004</v>
      </c>
      <c r="DA15" s="2">
        <v>448958.7</v>
      </c>
      <c r="DB15" s="2">
        <v>448958.7</v>
      </c>
      <c r="DC15" s="2"/>
      <c r="DD15" s="2"/>
      <c r="DE15" s="2">
        <v>19493.7</v>
      </c>
      <c r="DF15" s="2">
        <v>197763.44</v>
      </c>
      <c r="DG15" s="2">
        <v>429292.93</v>
      </c>
      <c r="DH15" s="2">
        <v>419707.45</v>
      </c>
      <c r="DI15" s="2"/>
      <c r="DJ15" s="2">
        <v>38785.4</v>
      </c>
      <c r="DK15" s="2"/>
      <c r="DL15" s="2"/>
      <c r="DM15" s="2">
        <v>1105042.92</v>
      </c>
      <c r="DN15" s="2">
        <v>255721902.06999984</v>
      </c>
      <c r="DP15" s="37" t="str">
        <f>VLOOKUP(DQ15,'District Listing'!$A$3:$B$315,2,FALSE)</f>
        <v>KENNEWICK</v>
      </c>
      <c r="DQ15" s="4" t="s">
        <v>89</v>
      </c>
      <c r="DR15" s="2">
        <v>219796.97</v>
      </c>
      <c r="DS15" s="2">
        <v>219796.97</v>
      </c>
      <c r="DT15" s="2">
        <v>-2956646.41</v>
      </c>
      <c r="DU15" s="2">
        <v>-2956646.41</v>
      </c>
      <c r="DV15" s="2">
        <v>96779301.430000007</v>
      </c>
      <c r="DW15" s="2">
        <v>387902.18</v>
      </c>
      <c r="DX15" s="2">
        <v>1656130.52</v>
      </c>
      <c r="DY15" s="2"/>
      <c r="DZ15" s="2">
        <v>1882472.72</v>
      </c>
      <c r="EA15" s="2">
        <v>204539.43</v>
      </c>
      <c r="EB15" s="2"/>
      <c r="EC15" s="2">
        <v>100910346.28000002</v>
      </c>
      <c r="ED15" s="2">
        <v>29086817.879999999</v>
      </c>
      <c r="EE15" s="2">
        <v>267905.01</v>
      </c>
      <c r="EF15" s="2">
        <v>49427.21</v>
      </c>
      <c r="EG15" s="2"/>
      <c r="EH15" s="2">
        <v>339700.47</v>
      </c>
      <c r="EI15" s="2">
        <v>621661.49</v>
      </c>
      <c r="EJ15" s="2">
        <v>30365512.059999999</v>
      </c>
      <c r="EK15" s="2">
        <v>67020.600000000006</v>
      </c>
      <c r="EL15" s="2">
        <v>3849.6</v>
      </c>
      <c r="EM15" s="2">
        <v>7491148.6299999999</v>
      </c>
      <c r="EN15" s="2">
        <v>2230819.1</v>
      </c>
      <c r="EO15" s="2">
        <v>15117762.34</v>
      </c>
      <c r="EP15" s="2">
        <v>3632895.04</v>
      </c>
      <c r="EQ15" s="2"/>
      <c r="ER15" s="2"/>
      <c r="ES15" s="2">
        <v>3280</v>
      </c>
      <c r="ET15" s="2"/>
      <c r="EU15" s="2">
        <v>395244.95</v>
      </c>
      <c r="EV15" s="2">
        <v>90760.3</v>
      </c>
      <c r="EW15" s="2">
        <v>312766.07</v>
      </c>
      <c r="EX15" s="2">
        <v>664571.69999999995</v>
      </c>
      <c r="EY15" s="2">
        <v>13976700.4</v>
      </c>
      <c r="EZ15" s="2">
        <v>10725621.449999999</v>
      </c>
      <c r="FA15" s="2"/>
      <c r="FB15" s="2"/>
      <c r="FC15" s="2">
        <v>54712440.179999992</v>
      </c>
      <c r="FD15" s="2">
        <v>3943212.27</v>
      </c>
      <c r="FE15" s="2">
        <v>503502.67</v>
      </c>
      <c r="FF15" s="2">
        <v>470027.66</v>
      </c>
      <c r="FG15" s="2">
        <v>2580942.15</v>
      </c>
      <c r="FH15" s="2">
        <v>3194216.82</v>
      </c>
      <c r="FI15" s="2">
        <v>10691901.57</v>
      </c>
      <c r="FJ15" s="2">
        <v>147781.09</v>
      </c>
      <c r="FK15" s="2">
        <v>3751.26</v>
      </c>
      <c r="FL15" s="2">
        <v>6504399.7400000002</v>
      </c>
      <c r="FM15" s="2"/>
      <c r="FN15" s="2"/>
      <c r="FO15" s="2">
        <v>305629.87</v>
      </c>
      <c r="FP15" s="2">
        <v>1136176.21</v>
      </c>
      <c r="FQ15" s="2">
        <v>60240</v>
      </c>
      <c r="FR15" s="2">
        <v>47856.15</v>
      </c>
      <c r="FS15" s="2">
        <v>30</v>
      </c>
      <c r="FT15" s="2">
        <v>415267.1</v>
      </c>
      <c r="FU15" s="2"/>
      <c r="FV15" s="2"/>
      <c r="FW15" s="2">
        <v>243403.58</v>
      </c>
      <c r="FX15" s="2">
        <v>379745.6</v>
      </c>
      <c r="FY15" s="2">
        <v>634386.86</v>
      </c>
      <c r="FZ15" s="2">
        <v>850846.78</v>
      </c>
      <c r="GA15" s="2">
        <v>1650</v>
      </c>
      <c r="GB15" s="2">
        <v>97110.11</v>
      </c>
      <c r="GC15" s="2"/>
      <c r="GD15" s="2">
        <v>764220.15</v>
      </c>
      <c r="GE15" s="2"/>
      <c r="GF15" s="2"/>
      <c r="GG15" s="2"/>
      <c r="GH15" s="2"/>
      <c r="GI15" s="2">
        <v>2054853.2</v>
      </c>
      <c r="GJ15" s="2">
        <v>250109.18</v>
      </c>
      <c r="GK15" s="2">
        <v>3754.29</v>
      </c>
      <c r="GL15" s="2">
        <v>29838.05</v>
      </c>
      <c r="GM15" s="2"/>
      <c r="GN15" s="2"/>
      <c r="GO15" s="2">
        <v>4225242.8899999997</v>
      </c>
      <c r="GP15" s="2">
        <v>28352.14</v>
      </c>
      <c r="GQ15" s="2">
        <v>552298.46</v>
      </c>
      <c r="GR15" s="2"/>
      <c r="GS15" s="2">
        <v>496541.64</v>
      </c>
      <c r="GT15" s="2">
        <v>1755859.81</v>
      </c>
      <c r="GU15" s="2">
        <v>54752.67</v>
      </c>
      <c r="GV15" s="2"/>
      <c r="GW15" s="2"/>
      <c r="GX15" s="2"/>
      <c r="GY15" s="2">
        <v>147165.82</v>
      </c>
      <c r="GZ15" s="2"/>
      <c r="HA15" s="2"/>
      <c r="HB15" s="2"/>
      <c r="HC15" s="2"/>
      <c r="HD15" s="2"/>
      <c r="HE15" s="2"/>
      <c r="HF15" s="2"/>
      <c r="HG15" s="2">
        <v>21191262.649999999</v>
      </c>
      <c r="HH15" s="2">
        <v>288495.08</v>
      </c>
      <c r="HI15" s="2">
        <v>288495.08</v>
      </c>
      <c r="HJ15" s="2"/>
      <c r="HK15" s="2"/>
      <c r="HL15" s="2">
        <v>19493.7</v>
      </c>
      <c r="HM15" s="2">
        <v>197763.44</v>
      </c>
      <c r="HN15" s="2">
        <v>429292.93</v>
      </c>
      <c r="HO15" s="2">
        <v>419707.45</v>
      </c>
      <c r="HP15" s="2"/>
      <c r="HQ15" s="2">
        <v>38785.4</v>
      </c>
      <c r="HR15" s="2"/>
      <c r="HS15" s="2">
        <v>1105042.92</v>
      </c>
      <c r="HT15" s="2">
        <v>216528151.29999995</v>
      </c>
      <c r="HV15" s="37" t="str">
        <f>VLOOKUP(HW15,'District Listing'!$A$3:$B$315,2,FALSE)</f>
        <v>KENNEWICK</v>
      </c>
      <c r="HW15" s="4" t="s">
        <v>89</v>
      </c>
      <c r="HX15" s="2">
        <v>2736849.44</v>
      </c>
      <c r="HY15" s="2">
        <v>2736849.44</v>
      </c>
      <c r="HZ15" s="2"/>
      <c r="IA15" s="2"/>
      <c r="IB15" s="2">
        <v>10600983.300000001</v>
      </c>
      <c r="IC15" s="2">
        <v>1317873.8999999999</v>
      </c>
      <c r="ID15" s="2">
        <v>755303.29</v>
      </c>
      <c r="IE15" s="2"/>
      <c r="IF15" s="2">
        <v>3687172.27</v>
      </c>
      <c r="IG15" s="2">
        <v>1152582.74</v>
      </c>
      <c r="IH15" s="2"/>
      <c r="II15" s="2">
        <v>17513915.5</v>
      </c>
      <c r="IJ15" s="2">
        <v>6214548.4299999997</v>
      </c>
      <c r="IK15" s="2">
        <v>713226.55</v>
      </c>
      <c r="IL15" s="2">
        <v>129176.55</v>
      </c>
      <c r="IM15" s="2"/>
      <c r="IN15" s="2">
        <v>302621.17</v>
      </c>
      <c r="IO15" s="2">
        <v>912091.84</v>
      </c>
      <c r="IP15" s="2">
        <v>8271664.5399999991</v>
      </c>
      <c r="IQ15" s="2">
        <v>4541.1099999999997</v>
      </c>
      <c r="IR15" s="2">
        <v>1110.3499999999999</v>
      </c>
      <c r="IS15" s="2">
        <v>1315091.54</v>
      </c>
      <c r="IT15" s="2">
        <v>614091.49</v>
      </c>
      <c r="IU15" s="2">
        <v>2672424.17</v>
      </c>
      <c r="IV15" s="2">
        <v>963575.1</v>
      </c>
      <c r="IW15" s="2"/>
      <c r="IX15" s="2"/>
      <c r="IY15" s="2">
        <v>61627.25</v>
      </c>
      <c r="IZ15" s="2"/>
      <c r="JA15" s="2">
        <v>36350.83</v>
      </c>
      <c r="JB15" s="2">
        <v>18601.21</v>
      </c>
      <c r="JC15" s="2">
        <v>59031.89</v>
      </c>
      <c r="JD15" s="2">
        <v>114756.87</v>
      </c>
      <c r="JE15" s="2">
        <v>962919</v>
      </c>
      <c r="JF15" s="2">
        <v>1473594.33</v>
      </c>
      <c r="JG15" s="2"/>
      <c r="JH15" s="2"/>
      <c r="JI15" s="2">
        <v>8297715.1399999997</v>
      </c>
      <c r="JJ15" s="2">
        <v>840848.29</v>
      </c>
      <c r="JK15" s="2"/>
      <c r="JL15" s="2"/>
      <c r="JM15" s="2">
        <v>93349.77</v>
      </c>
      <c r="JN15" s="2">
        <v>13261.32</v>
      </c>
      <c r="JO15" s="2">
        <v>947459.38</v>
      </c>
      <c r="JP15" s="2">
        <v>64926.239999999998</v>
      </c>
      <c r="JQ15" s="2"/>
      <c r="JR15" s="2">
        <v>522450.71</v>
      </c>
      <c r="JS15" s="2"/>
      <c r="JT15" s="2"/>
      <c r="JU15" s="2">
        <v>108343.13</v>
      </c>
      <c r="JV15" s="2">
        <v>198090.21</v>
      </c>
      <c r="JW15" s="2"/>
      <c r="JX15" s="2"/>
      <c r="JY15" s="2"/>
      <c r="JZ15" s="2">
        <v>16572.47</v>
      </c>
      <c r="KA15" s="2"/>
      <c r="KB15" s="2"/>
      <c r="KC15" s="2">
        <v>12292.42</v>
      </c>
      <c r="KD15" s="2">
        <v>12298.05</v>
      </c>
      <c r="KE15" s="2">
        <v>19085.830000000002</v>
      </c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>
        <v>14036.95</v>
      </c>
      <c r="KR15" s="2"/>
      <c r="KS15" s="2"/>
      <c r="KT15" s="2">
        <v>61779.08</v>
      </c>
      <c r="KU15" s="2">
        <v>90866.12</v>
      </c>
      <c r="KV15" s="2">
        <v>51938.5</v>
      </c>
      <c r="KW15" s="2"/>
      <c r="KX15" s="2"/>
      <c r="KY15" s="2">
        <v>47726.48</v>
      </c>
      <c r="KZ15" s="2"/>
      <c r="LA15" s="2"/>
      <c r="LB15" s="2"/>
      <c r="LC15" s="2">
        <v>45276.959999999999</v>
      </c>
      <c r="LD15" s="2"/>
      <c r="LE15" s="2"/>
      <c r="LF15" s="2"/>
      <c r="LG15" s="2"/>
      <c r="LH15" s="2"/>
      <c r="LI15" s="2"/>
      <c r="LJ15" s="2"/>
      <c r="LK15" s="2">
        <v>1265683.1499999999</v>
      </c>
      <c r="LL15" s="2">
        <v>160463.62</v>
      </c>
      <c r="LM15" s="2">
        <v>160463.62</v>
      </c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>
        <v>39193750.769999996</v>
      </c>
    </row>
    <row r="16" spans="2:339">
      <c r="B16" s="22" t="s">
        <v>4</v>
      </c>
      <c r="C16" s="22" t="s">
        <v>7</v>
      </c>
      <c r="D16" s="22" t="s">
        <v>5</v>
      </c>
      <c r="E16" s="22" t="s">
        <v>15</v>
      </c>
      <c r="F16" s="22" t="s">
        <v>16</v>
      </c>
      <c r="G16" s="1">
        <v>712.8</v>
      </c>
      <c r="I16" s="37" t="str">
        <f>VLOOKUP(J16,'District Listing'!$A$3:$B$315,2,FALSE)</f>
        <v>PATERSON</v>
      </c>
      <c r="J16" s="4" t="s">
        <v>92</v>
      </c>
      <c r="K16" s="2"/>
      <c r="L16" s="2"/>
      <c r="M16" s="2"/>
      <c r="N16" s="2"/>
      <c r="O16" s="2">
        <v>760434.85</v>
      </c>
      <c r="P16" s="2">
        <v>16260.83</v>
      </c>
      <c r="Q16" s="2">
        <v>17645.21</v>
      </c>
      <c r="R16" s="2"/>
      <c r="S16" s="2">
        <v>16760</v>
      </c>
      <c r="T16" s="2">
        <v>43840.97</v>
      </c>
      <c r="U16" s="2"/>
      <c r="V16" s="2">
        <v>854941.85999999987</v>
      </c>
      <c r="W16" s="2">
        <v>326273.76</v>
      </c>
      <c r="X16" s="2">
        <v>6217.43</v>
      </c>
      <c r="Y16" s="2">
        <v>29825.07</v>
      </c>
      <c r="Z16" s="2"/>
      <c r="AA16" s="2"/>
      <c r="AB16" s="2"/>
      <c r="AC16" s="2">
        <v>362316.26</v>
      </c>
      <c r="AD16" s="2"/>
      <c r="AE16" s="2"/>
      <c r="AF16" s="2">
        <v>48986.45</v>
      </c>
      <c r="AG16" s="2">
        <v>18300.2</v>
      </c>
      <c r="AH16" s="2">
        <v>124558.15000000001</v>
      </c>
      <c r="AI16" s="2">
        <v>46200.92</v>
      </c>
      <c r="AJ16" s="2"/>
      <c r="AK16" s="2"/>
      <c r="AL16" s="2"/>
      <c r="AM16" s="2"/>
      <c r="AN16" s="2"/>
      <c r="AO16" s="2"/>
      <c r="AP16" s="2">
        <v>2358.12</v>
      </c>
      <c r="AQ16" s="2">
        <v>4650.4799999999996</v>
      </c>
      <c r="AR16" s="2">
        <v>91206.48</v>
      </c>
      <c r="AS16" s="2">
        <v>93836</v>
      </c>
      <c r="AT16" s="2"/>
      <c r="AU16" s="2">
        <v>52.08</v>
      </c>
      <c r="AV16" s="2">
        <v>430148.88</v>
      </c>
      <c r="AW16" s="2">
        <v>143929.73000000001</v>
      </c>
      <c r="AX16" s="2">
        <v>19064.34</v>
      </c>
      <c r="AY16" s="2">
        <v>44040.67</v>
      </c>
      <c r="AZ16" s="2"/>
      <c r="BA16" s="2">
        <v>2430</v>
      </c>
      <c r="BB16" s="2">
        <v>209464.74</v>
      </c>
      <c r="BC16" s="2">
        <v>266</v>
      </c>
      <c r="BD16" s="2">
        <v>1829.7</v>
      </c>
      <c r="BE16" s="2">
        <v>23007</v>
      </c>
      <c r="BF16" s="2"/>
      <c r="BG16" s="2"/>
      <c r="BH16" s="2">
        <v>2412.4</v>
      </c>
      <c r="BI16" s="2">
        <v>135450.35999999999</v>
      </c>
      <c r="BJ16" s="2"/>
      <c r="BK16" s="2"/>
      <c r="BL16" s="2"/>
      <c r="BM16" s="2"/>
      <c r="BN16" s="2"/>
      <c r="BO16" s="2"/>
      <c r="BP16" s="2">
        <v>27834.1</v>
      </c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>
        <v>48151.73</v>
      </c>
      <c r="CC16" s="2"/>
      <c r="CD16" s="2"/>
      <c r="CE16" s="2"/>
      <c r="CF16" s="2"/>
      <c r="CG16" s="2"/>
      <c r="CH16" s="2"/>
      <c r="CI16" s="2"/>
      <c r="CJ16" s="2">
        <v>7572</v>
      </c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>
        <v>246523.29</v>
      </c>
      <c r="DA16" s="2">
        <v>5407.13</v>
      </c>
      <c r="DB16" s="2">
        <v>5407.13</v>
      </c>
      <c r="DC16" s="2"/>
      <c r="DD16" s="2"/>
      <c r="DE16" s="2"/>
      <c r="DF16" s="2"/>
      <c r="DG16" s="2"/>
      <c r="DH16" s="2">
        <v>45649.43</v>
      </c>
      <c r="DI16" s="2">
        <v>3010.03</v>
      </c>
      <c r="DJ16" s="2">
        <v>45031.85</v>
      </c>
      <c r="DK16" s="2"/>
      <c r="DL16" s="2"/>
      <c r="DM16" s="2">
        <v>93691.31</v>
      </c>
      <c r="DN16" s="2">
        <v>2202493.4699999997</v>
      </c>
      <c r="DP16" s="37" t="str">
        <f>VLOOKUP(DQ16,'District Listing'!$A$3:$B$315,2,FALSE)</f>
        <v>PATERSON</v>
      </c>
      <c r="DQ16" s="4" t="s">
        <v>92</v>
      </c>
      <c r="DR16" s="2"/>
      <c r="DS16" s="2"/>
      <c r="DT16" s="2"/>
      <c r="DU16" s="2"/>
      <c r="DV16" s="2">
        <v>760434.85</v>
      </c>
      <c r="DW16" s="2">
        <v>16260.83</v>
      </c>
      <c r="DX16" s="2">
        <v>8693.9599999999991</v>
      </c>
      <c r="DY16" s="2"/>
      <c r="DZ16" s="2">
        <v>16760</v>
      </c>
      <c r="EA16" s="2">
        <v>43840.97</v>
      </c>
      <c r="EB16" s="2"/>
      <c r="EC16" s="2">
        <v>845990.60999999987</v>
      </c>
      <c r="ED16" s="2">
        <v>326273.76</v>
      </c>
      <c r="EE16" s="2">
        <v>6217.43</v>
      </c>
      <c r="EF16" s="2">
        <v>28938.73</v>
      </c>
      <c r="EG16" s="2"/>
      <c r="EH16" s="2"/>
      <c r="EI16" s="2"/>
      <c r="EJ16" s="2">
        <v>361429.92</v>
      </c>
      <c r="EK16" s="2"/>
      <c r="EL16" s="2"/>
      <c r="EM16" s="2">
        <v>48301.7</v>
      </c>
      <c r="EN16" s="2">
        <v>18234.43</v>
      </c>
      <c r="EO16" s="2">
        <v>123169.82</v>
      </c>
      <c r="EP16" s="2">
        <v>46102.36</v>
      </c>
      <c r="EQ16" s="2"/>
      <c r="ER16" s="2"/>
      <c r="ES16" s="2"/>
      <c r="ET16" s="2"/>
      <c r="EU16" s="2"/>
      <c r="EV16" s="2"/>
      <c r="EW16" s="2">
        <v>2346.75</v>
      </c>
      <c r="EX16" s="2">
        <v>4646.75</v>
      </c>
      <c r="EY16" s="2">
        <v>91206.48</v>
      </c>
      <c r="EZ16" s="2">
        <v>93836</v>
      </c>
      <c r="FA16" s="2"/>
      <c r="FB16" s="2">
        <v>52.08</v>
      </c>
      <c r="FC16" s="2">
        <v>427896.37</v>
      </c>
      <c r="FD16" s="2">
        <v>143929.73000000001</v>
      </c>
      <c r="FE16" s="2">
        <v>19064.34</v>
      </c>
      <c r="FF16" s="2">
        <v>44040.67</v>
      </c>
      <c r="FG16" s="2"/>
      <c r="FH16" s="2">
        <v>2430</v>
      </c>
      <c r="FI16" s="2">
        <v>209464.74</v>
      </c>
      <c r="FJ16" s="2">
        <v>266</v>
      </c>
      <c r="FK16" s="2">
        <v>1829.7</v>
      </c>
      <c r="FL16" s="2">
        <v>23007</v>
      </c>
      <c r="FM16" s="2"/>
      <c r="FN16" s="2"/>
      <c r="FO16" s="2">
        <v>2412.4</v>
      </c>
      <c r="FP16" s="2">
        <v>135450.35999999999</v>
      </c>
      <c r="FQ16" s="2"/>
      <c r="FR16" s="2"/>
      <c r="FS16" s="2"/>
      <c r="FT16" s="2"/>
      <c r="FU16" s="2"/>
      <c r="FV16" s="2"/>
      <c r="FW16" s="2">
        <v>27834.1</v>
      </c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>
        <v>48151.73</v>
      </c>
      <c r="GJ16" s="2"/>
      <c r="GK16" s="2"/>
      <c r="GL16" s="2"/>
      <c r="GM16" s="2"/>
      <c r="GN16" s="2"/>
      <c r="GO16" s="2"/>
      <c r="GP16" s="2"/>
      <c r="GQ16" s="2">
        <v>7572</v>
      </c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>
        <v>246523.29</v>
      </c>
      <c r="HH16" s="2">
        <v>5407.13</v>
      </c>
      <c r="HI16" s="2">
        <v>5407.13</v>
      </c>
      <c r="HJ16" s="2"/>
      <c r="HK16" s="2"/>
      <c r="HL16" s="2"/>
      <c r="HM16" s="2"/>
      <c r="HN16" s="2"/>
      <c r="HO16" s="2">
        <v>45649.43</v>
      </c>
      <c r="HP16" s="2">
        <v>3010.03</v>
      </c>
      <c r="HQ16" s="2">
        <v>45031.85</v>
      </c>
      <c r="HR16" s="2"/>
      <c r="HS16" s="2">
        <v>93691.31</v>
      </c>
      <c r="HT16" s="2">
        <v>2190403.3699999996</v>
      </c>
      <c r="HV16" s="37" t="str">
        <f>VLOOKUP(HW16,'District Listing'!$A$3:$B$315,2,FALSE)</f>
        <v>PATERSON</v>
      </c>
      <c r="HW16" s="4" t="s">
        <v>92</v>
      </c>
      <c r="HX16" s="2"/>
      <c r="HY16" s="2"/>
      <c r="HZ16" s="2"/>
      <c r="IA16" s="2"/>
      <c r="IB16" s="2"/>
      <c r="IC16" s="2"/>
      <c r="ID16" s="2">
        <v>8951.25</v>
      </c>
      <c r="IE16" s="2"/>
      <c r="IF16" s="2"/>
      <c r="IG16" s="2"/>
      <c r="IH16" s="2"/>
      <c r="II16" s="2">
        <v>8951.25</v>
      </c>
      <c r="IJ16" s="2"/>
      <c r="IK16" s="2"/>
      <c r="IL16" s="2">
        <v>886.34</v>
      </c>
      <c r="IM16" s="2"/>
      <c r="IN16" s="2"/>
      <c r="IO16" s="2"/>
      <c r="IP16" s="2">
        <v>886.34</v>
      </c>
      <c r="IQ16" s="2"/>
      <c r="IR16" s="2"/>
      <c r="IS16" s="2">
        <v>684.75</v>
      </c>
      <c r="IT16" s="2">
        <v>65.77</v>
      </c>
      <c r="IU16" s="2">
        <v>1388.33</v>
      </c>
      <c r="IV16" s="2">
        <v>98.56</v>
      </c>
      <c r="IW16" s="2"/>
      <c r="IX16" s="2"/>
      <c r="IY16" s="2"/>
      <c r="IZ16" s="2"/>
      <c r="JA16" s="2"/>
      <c r="JB16" s="2"/>
      <c r="JC16" s="2">
        <v>11.37</v>
      </c>
      <c r="JD16" s="2">
        <v>3.73</v>
      </c>
      <c r="JE16" s="2"/>
      <c r="JF16" s="2"/>
      <c r="JG16" s="2"/>
      <c r="JH16" s="2"/>
      <c r="JI16" s="2">
        <v>2252.5099999999998</v>
      </c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>
        <v>12090.1</v>
      </c>
    </row>
    <row r="17" spans="2:337">
      <c r="B17" s="22" t="s">
        <v>4</v>
      </c>
      <c r="C17" s="22" t="s">
        <v>7</v>
      </c>
      <c r="D17" s="22" t="s">
        <v>5</v>
      </c>
      <c r="E17" s="22" t="s">
        <v>15</v>
      </c>
      <c r="F17" s="22" t="s">
        <v>17</v>
      </c>
      <c r="G17" s="1">
        <v>65107.24</v>
      </c>
      <c r="I17" s="37" t="str">
        <f>VLOOKUP(J17,'District Listing'!$A$3:$B$315,2,FALSE)</f>
        <v>KIONA-BENTON</v>
      </c>
      <c r="J17" s="4" t="s">
        <v>93</v>
      </c>
      <c r="K17" s="2">
        <v>223068.42</v>
      </c>
      <c r="L17" s="2">
        <v>223068.42</v>
      </c>
      <c r="M17" s="2">
        <v>-223068.42</v>
      </c>
      <c r="N17" s="2">
        <v>-223068.42</v>
      </c>
      <c r="O17" s="2">
        <v>7721596.0600000005</v>
      </c>
      <c r="P17" s="2">
        <v>167963.19</v>
      </c>
      <c r="Q17" s="2">
        <v>75354.58</v>
      </c>
      <c r="R17" s="2"/>
      <c r="S17" s="2">
        <v>503931.61</v>
      </c>
      <c r="T17" s="2">
        <v>172574.68</v>
      </c>
      <c r="U17" s="2">
        <v>115555</v>
      </c>
      <c r="V17" s="2">
        <v>8756975.120000001</v>
      </c>
      <c r="W17" s="2">
        <v>3151397.46</v>
      </c>
      <c r="X17" s="2">
        <v>126859.59</v>
      </c>
      <c r="Y17" s="2">
        <v>132395.37</v>
      </c>
      <c r="Z17" s="2"/>
      <c r="AA17" s="2">
        <v>135781.04999999999</v>
      </c>
      <c r="AB17" s="2">
        <v>78396.490000000005</v>
      </c>
      <c r="AC17" s="2">
        <v>3624829.96</v>
      </c>
      <c r="AD17" s="2"/>
      <c r="AE17" s="2"/>
      <c r="AF17" s="2">
        <v>654835.24</v>
      </c>
      <c r="AG17" s="2">
        <v>269792.07</v>
      </c>
      <c r="AH17" s="2">
        <v>1295679.49</v>
      </c>
      <c r="AI17" s="2">
        <v>423754.76999999996</v>
      </c>
      <c r="AJ17" s="2"/>
      <c r="AK17" s="2"/>
      <c r="AL17" s="2"/>
      <c r="AM17" s="2"/>
      <c r="AN17" s="2">
        <v>75.87</v>
      </c>
      <c r="AO17" s="2">
        <v>30.01</v>
      </c>
      <c r="AP17" s="2">
        <v>45758.06</v>
      </c>
      <c r="AQ17" s="2">
        <v>97474.150000000009</v>
      </c>
      <c r="AR17" s="2">
        <v>1102891.1800000002</v>
      </c>
      <c r="AS17" s="2">
        <v>1078737.3999999999</v>
      </c>
      <c r="AT17" s="2">
        <v>29159.61</v>
      </c>
      <c r="AU17" s="2">
        <v>5321.7300000000005</v>
      </c>
      <c r="AV17" s="2">
        <v>5003509.580000001</v>
      </c>
      <c r="AW17" s="2">
        <v>405156.05</v>
      </c>
      <c r="AX17" s="2">
        <v>59258.44</v>
      </c>
      <c r="AY17" s="2">
        <v>291442.23</v>
      </c>
      <c r="AZ17" s="2">
        <v>55076.94</v>
      </c>
      <c r="BA17" s="2">
        <v>344467.44</v>
      </c>
      <c r="BB17" s="2">
        <v>1155401.0999999999</v>
      </c>
      <c r="BC17" s="2">
        <v>8849.3700000000008</v>
      </c>
      <c r="BD17" s="2">
        <v>52850.32</v>
      </c>
      <c r="BE17" s="2">
        <v>11794.35</v>
      </c>
      <c r="BF17" s="2"/>
      <c r="BG17" s="2"/>
      <c r="BH17" s="2">
        <v>50578.48</v>
      </c>
      <c r="BI17" s="2">
        <v>360167.57</v>
      </c>
      <c r="BJ17" s="2">
        <v>41722</v>
      </c>
      <c r="BK17" s="2">
        <v>6195.34</v>
      </c>
      <c r="BL17" s="2"/>
      <c r="BM17" s="2">
        <v>93731.66</v>
      </c>
      <c r="BN17" s="2">
        <v>34050.15</v>
      </c>
      <c r="BO17" s="2"/>
      <c r="BP17" s="2">
        <v>29982.76</v>
      </c>
      <c r="BQ17" s="2">
        <v>44171.040000000001</v>
      </c>
      <c r="BR17" s="2">
        <v>12215.77</v>
      </c>
      <c r="BS17" s="2">
        <v>6483.53</v>
      </c>
      <c r="BT17" s="2">
        <v>7718.9</v>
      </c>
      <c r="BU17" s="2">
        <v>92757.75</v>
      </c>
      <c r="BV17" s="2"/>
      <c r="BW17" s="2"/>
      <c r="BX17" s="2"/>
      <c r="BY17" s="2"/>
      <c r="BZ17" s="2"/>
      <c r="CA17" s="2"/>
      <c r="CB17" s="2">
        <v>216126.1</v>
      </c>
      <c r="CC17" s="2">
        <v>112281.83</v>
      </c>
      <c r="CD17" s="2"/>
      <c r="CE17" s="2"/>
      <c r="CF17" s="2">
        <v>230534</v>
      </c>
      <c r="CG17" s="2"/>
      <c r="CH17" s="2"/>
      <c r="CI17" s="2">
        <v>24469.140000000003</v>
      </c>
      <c r="CJ17" s="2">
        <v>463613.03</v>
      </c>
      <c r="CK17" s="2"/>
      <c r="CL17" s="2"/>
      <c r="CM17" s="2">
        <v>224363.56</v>
      </c>
      <c r="CN17" s="2"/>
      <c r="CO17" s="2">
        <v>50380.42</v>
      </c>
      <c r="CP17" s="2"/>
      <c r="CQ17" s="2"/>
      <c r="CR17" s="2">
        <v>15840.19</v>
      </c>
      <c r="CS17" s="2"/>
      <c r="CT17" s="2"/>
      <c r="CU17" s="2"/>
      <c r="CV17" s="2"/>
      <c r="CW17" s="2"/>
      <c r="CX17" s="2"/>
      <c r="CY17" s="2"/>
      <c r="CZ17" s="2">
        <v>2190877.2600000002</v>
      </c>
      <c r="DA17" s="2">
        <v>31442.18</v>
      </c>
      <c r="DB17" s="2">
        <v>31442.18</v>
      </c>
      <c r="DC17" s="2">
        <v>29000</v>
      </c>
      <c r="DD17" s="2"/>
      <c r="DE17" s="2">
        <v>61511.44</v>
      </c>
      <c r="DF17" s="2"/>
      <c r="DG17" s="2"/>
      <c r="DH17" s="2"/>
      <c r="DI17" s="2"/>
      <c r="DJ17" s="2">
        <v>31724.23</v>
      </c>
      <c r="DK17" s="2"/>
      <c r="DL17" s="2"/>
      <c r="DM17" s="2">
        <v>122235.67</v>
      </c>
      <c r="DN17" s="2">
        <v>20885270.870000012</v>
      </c>
      <c r="DP17" s="37" t="str">
        <f>VLOOKUP(DQ17,'District Listing'!$A$3:$B$315,2,FALSE)</f>
        <v>KIONA-BENTON</v>
      </c>
      <c r="DQ17" s="4" t="s">
        <v>93</v>
      </c>
      <c r="DR17" s="2">
        <v>677.01</v>
      </c>
      <c r="DS17" s="2">
        <v>677.01</v>
      </c>
      <c r="DT17" s="2">
        <v>-223068.42</v>
      </c>
      <c r="DU17" s="2">
        <v>-223068.42</v>
      </c>
      <c r="DV17" s="2">
        <v>6960655.4900000002</v>
      </c>
      <c r="DW17" s="2">
        <v>98493.71</v>
      </c>
      <c r="DX17" s="2">
        <v>24830.23</v>
      </c>
      <c r="DY17" s="2"/>
      <c r="DZ17" s="2">
        <v>235958.61</v>
      </c>
      <c r="EA17" s="2"/>
      <c r="EB17" s="2">
        <v>115555</v>
      </c>
      <c r="EC17" s="2">
        <v>7435493.040000001</v>
      </c>
      <c r="ED17" s="2">
        <v>2660113.73</v>
      </c>
      <c r="EE17" s="2">
        <v>73254.850000000006</v>
      </c>
      <c r="EF17" s="2">
        <v>110913.1</v>
      </c>
      <c r="EG17" s="2"/>
      <c r="EH17" s="2">
        <v>9237.1</v>
      </c>
      <c r="EI17" s="2">
        <v>7000</v>
      </c>
      <c r="EJ17" s="2">
        <v>2860518.7800000003</v>
      </c>
      <c r="EK17" s="2"/>
      <c r="EL17" s="2"/>
      <c r="EM17" s="2">
        <v>575186.27</v>
      </c>
      <c r="EN17" s="2">
        <v>210128.82</v>
      </c>
      <c r="EO17" s="2">
        <v>1185801.5900000001</v>
      </c>
      <c r="EP17" s="2">
        <v>341416.85</v>
      </c>
      <c r="EQ17" s="2"/>
      <c r="ER17" s="2"/>
      <c r="ES17" s="2"/>
      <c r="ET17" s="2"/>
      <c r="EU17" s="2">
        <v>69.97</v>
      </c>
      <c r="EV17" s="2">
        <v>23.07</v>
      </c>
      <c r="EW17" s="2">
        <v>41741.82</v>
      </c>
      <c r="EX17" s="2">
        <v>81325.02</v>
      </c>
      <c r="EY17" s="2">
        <v>1081898.08</v>
      </c>
      <c r="EZ17" s="2">
        <v>926614.91</v>
      </c>
      <c r="FA17" s="2">
        <v>26953.03</v>
      </c>
      <c r="FB17" s="2">
        <v>4145.05</v>
      </c>
      <c r="FC17" s="2">
        <v>4475304.4800000004</v>
      </c>
      <c r="FD17" s="2">
        <v>351522.82</v>
      </c>
      <c r="FE17" s="2">
        <v>59258.44</v>
      </c>
      <c r="FF17" s="2">
        <v>291442.23</v>
      </c>
      <c r="FG17" s="2">
        <v>54782.18</v>
      </c>
      <c r="FH17" s="2">
        <v>284142.86</v>
      </c>
      <c r="FI17" s="2">
        <v>1041148.53</v>
      </c>
      <c r="FJ17" s="2">
        <v>8849.3700000000008</v>
      </c>
      <c r="FK17" s="2">
        <v>52850.32</v>
      </c>
      <c r="FL17" s="2">
        <v>11794.35</v>
      </c>
      <c r="FM17" s="2"/>
      <c r="FN17" s="2"/>
      <c r="FO17" s="2">
        <v>50359.19</v>
      </c>
      <c r="FP17" s="2">
        <v>341917.25</v>
      </c>
      <c r="FQ17" s="2">
        <v>41722</v>
      </c>
      <c r="FR17" s="2">
        <v>6195.34</v>
      </c>
      <c r="FS17" s="2"/>
      <c r="FT17" s="2">
        <v>46023.34</v>
      </c>
      <c r="FU17" s="2">
        <v>34050.15</v>
      </c>
      <c r="FV17" s="2"/>
      <c r="FW17" s="2">
        <v>29982.76</v>
      </c>
      <c r="FX17" s="2">
        <v>42736.24</v>
      </c>
      <c r="FY17" s="2">
        <v>611.71</v>
      </c>
      <c r="FZ17" s="2">
        <v>6483.53</v>
      </c>
      <c r="GA17" s="2">
        <v>7718.9</v>
      </c>
      <c r="GB17" s="2">
        <v>86234.19</v>
      </c>
      <c r="GC17" s="2"/>
      <c r="GD17" s="2"/>
      <c r="GE17" s="2"/>
      <c r="GF17" s="2"/>
      <c r="GG17" s="2"/>
      <c r="GH17" s="2"/>
      <c r="GI17" s="2">
        <v>216126.1</v>
      </c>
      <c r="GJ17" s="2">
        <v>112281.83</v>
      </c>
      <c r="GK17" s="2"/>
      <c r="GL17" s="2"/>
      <c r="GM17" s="2">
        <v>230534</v>
      </c>
      <c r="GN17" s="2"/>
      <c r="GO17" s="2"/>
      <c r="GP17" s="2">
        <v>23021.08</v>
      </c>
      <c r="GQ17" s="2">
        <v>461173.03</v>
      </c>
      <c r="GR17" s="2"/>
      <c r="GS17" s="2"/>
      <c r="GT17" s="2">
        <v>224363.56</v>
      </c>
      <c r="GU17" s="2"/>
      <c r="GV17" s="2">
        <v>50380.42</v>
      </c>
      <c r="GW17" s="2"/>
      <c r="GX17" s="2"/>
      <c r="GY17" s="2">
        <v>14913.59</v>
      </c>
      <c r="GZ17" s="2"/>
      <c r="HA17" s="2"/>
      <c r="HB17" s="2"/>
      <c r="HC17" s="2"/>
      <c r="HD17" s="2"/>
      <c r="HE17" s="2"/>
      <c r="HF17" s="2"/>
      <c r="HG17" s="2">
        <v>2100322.25</v>
      </c>
      <c r="HH17" s="2">
        <v>23259.55</v>
      </c>
      <c r="HI17" s="2">
        <v>23259.55</v>
      </c>
      <c r="HJ17" s="2">
        <v>29000</v>
      </c>
      <c r="HK17" s="2"/>
      <c r="HL17" s="2">
        <v>61511.44</v>
      </c>
      <c r="HM17" s="2"/>
      <c r="HN17" s="2"/>
      <c r="HO17" s="2"/>
      <c r="HP17" s="2"/>
      <c r="HQ17" s="2">
        <v>31724.23</v>
      </c>
      <c r="HR17" s="2"/>
      <c r="HS17" s="2">
        <v>122235.67</v>
      </c>
      <c r="HT17" s="2">
        <v>17835890.890000001</v>
      </c>
      <c r="HV17" s="37" t="str">
        <f>VLOOKUP(HW17,'District Listing'!$A$3:$B$315,2,FALSE)</f>
        <v>KIONA-BENTON</v>
      </c>
      <c r="HW17" s="4" t="s">
        <v>93</v>
      </c>
      <c r="HX17" s="2">
        <v>222391.41</v>
      </c>
      <c r="HY17" s="2">
        <v>222391.41</v>
      </c>
      <c r="HZ17" s="2"/>
      <c r="IA17" s="2"/>
      <c r="IB17" s="2">
        <v>760940.57</v>
      </c>
      <c r="IC17" s="2">
        <v>69469.48</v>
      </c>
      <c r="ID17" s="2">
        <v>50524.35</v>
      </c>
      <c r="IE17" s="2"/>
      <c r="IF17" s="2">
        <v>267973</v>
      </c>
      <c r="IG17" s="2">
        <v>172574.68</v>
      </c>
      <c r="IH17" s="2"/>
      <c r="II17" s="2">
        <v>1321482.0799999998</v>
      </c>
      <c r="IJ17" s="2">
        <v>491283.73</v>
      </c>
      <c r="IK17" s="2">
        <v>53604.74</v>
      </c>
      <c r="IL17" s="2">
        <v>21482.27</v>
      </c>
      <c r="IM17" s="2"/>
      <c r="IN17" s="2">
        <v>126543.95</v>
      </c>
      <c r="IO17" s="2">
        <v>71396.490000000005</v>
      </c>
      <c r="IP17" s="2">
        <v>764311.17999999993</v>
      </c>
      <c r="IQ17" s="2"/>
      <c r="IR17" s="2"/>
      <c r="IS17" s="2">
        <v>79648.97</v>
      </c>
      <c r="IT17" s="2">
        <v>59663.25</v>
      </c>
      <c r="IU17" s="2">
        <v>109877.9</v>
      </c>
      <c r="IV17" s="2">
        <v>82337.919999999998</v>
      </c>
      <c r="IW17" s="2"/>
      <c r="IX17" s="2"/>
      <c r="IY17" s="2"/>
      <c r="IZ17" s="2"/>
      <c r="JA17" s="2">
        <v>5.9</v>
      </c>
      <c r="JB17" s="2">
        <v>6.94</v>
      </c>
      <c r="JC17" s="2">
        <v>4016.24</v>
      </c>
      <c r="JD17" s="2">
        <v>16149.13</v>
      </c>
      <c r="JE17" s="2">
        <v>20993.1</v>
      </c>
      <c r="JF17" s="2">
        <v>152122.49</v>
      </c>
      <c r="JG17" s="2">
        <v>2206.58</v>
      </c>
      <c r="JH17" s="2">
        <v>1176.68</v>
      </c>
      <c r="JI17" s="2">
        <v>528205.1</v>
      </c>
      <c r="JJ17" s="2">
        <v>53633.23</v>
      </c>
      <c r="JK17" s="2"/>
      <c r="JL17" s="2"/>
      <c r="JM17" s="2">
        <v>294.76</v>
      </c>
      <c r="JN17" s="2">
        <v>60324.58</v>
      </c>
      <c r="JO17" s="2">
        <v>114252.57</v>
      </c>
      <c r="JP17" s="2"/>
      <c r="JQ17" s="2"/>
      <c r="JR17" s="2"/>
      <c r="JS17" s="2"/>
      <c r="JT17" s="2"/>
      <c r="JU17" s="2">
        <v>219.29</v>
      </c>
      <c r="JV17" s="2">
        <v>18250.32</v>
      </c>
      <c r="JW17" s="2"/>
      <c r="JX17" s="2"/>
      <c r="JY17" s="2"/>
      <c r="JZ17" s="2">
        <v>47708.32</v>
      </c>
      <c r="KA17" s="2"/>
      <c r="KB17" s="2"/>
      <c r="KC17" s="2"/>
      <c r="KD17" s="2">
        <v>1434.8</v>
      </c>
      <c r="KE17" s="2">
        <v>11604.06</v>
      </c>
      <c r="KF17" s="2"/>
      <c r="KG17" s="2"/>
      <c r="KH17" s="2">
        <v>6523.56</v>
      </c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>
        <v>1448.06</v>
      </c>
      <c r="KV17" s="2">
        <v>2440</v>
      </c>
      <c r="KW17" s="2"/>
      <c r="KX17" s="2"/>
      <c r="KY17" s="2"/>
      <c r="KZ17" s="2"/>
      <c r="LA17" s="2"/>
      <c r="LB17" s="2"/>
      <c r="LC17" s="2">
        <v>926.6</v>
      </c>
      <c r="LD17" s="2"/>
      <c r="LE17" s="2"/>
      <c r="LF17" s="2"/>
      <c r="LG17" s="2"/>
      <c r="LH17" s="2"/>
      <c r="LI17" s="2"/>
      <c r="LJ17" s="2"/>
      <c r="LK17" s="2">
        <v>90555.01</v>
      </c>
      <c r="LL17" s="2">
        <v>8182.63</v>
      </c>
      <c r="LM17" s="2">
        <v>8182.63</v>
      </c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>
        <v>3049379.9800000004</v>
      </c>
    </row>
    <row r="18" spans="2:337">
      <c r="B18" s="22" t="s">
        <v>4</v>
      </c>
      <c r="C18" s="22" t="s">
        <v>7</v>
      </c>
      <c r="D18" s="22" t="s">
        <v>5</v>
      </c>
      <c r="E18" s="22" t="s">
        <v>15</v>
      </c>
      <c r="F18" s="22" t="s">
        <v>18</v>
      </c>
      <c r="G18" s="1">
        <v>17244.3</v>
      </c>
      <c r="I18" s="37" t="str">
        <f>VLOOKUP(J18,'District Listing'!$A$3:$B$315,2,FALSE)</f>
        <v>FINLEY</v>
      </c>
      <c r="J18" s="4" t="s">
        <v>96</v>
      </c>
      <c r="K18" s="2">
        <v>59364.46</v>
      </c>
      <c r="L18" s="2">
        <v>59364.46</v>
      </c>
      <c r="M18" s="2">
        <v>-59364.46</v>
      </c>
      <c r="N18" s="2">
        <v>-59364.46</v>
      </c>
      <c r="O18" s="2">
        <v>5067783.0600000005</v>
      </c>
      <c r="P18" s="2">
        <v>89351.319999999992</v>
      </c>
      <c r="Q18" s="2">
        <v>95016.72</v>
      </c>
      <c r="R18" s="2"/>
      <c r="S18" s="2">
        <v>181716.99</v>
      </c>
      <c r="T18" s="2">
        <v>89849.33</v>
      </c>
      <c r="U18" s="2">
        <v>48323</v>
      </c>
      <c r="V18" s="2">
        <v>5572040.4200000009</v>
      </c>
      <c r="W18" s="2">
        <v>1966483.38</v>
      </c>
      <c r="X18" s="2">
        <v>40557.200000000004</v>
      </c>
      <c r="Y18" s="2">
        <v>44332.79</v>
      </c>
      <c r="Z18" s="2"/>
      <c r="AA18" s="2">
        <v>118979.44</v>
      </c>
      <c r="AB18" s="2">
        <v>5871.2999999999993</v>
      </c>
      <c r="AC18" s="2">
        <v>2176224.11</v>
      </c>
      <c r="AD18" s="2"/>
      <c r="AE18" s="2"/>
      <c r="AF18" s="2">
        <v>405361.81999999995</v>
      </c>
      <c r="AG18" s="2">
        <v>168951.61</v>
      </c>
      <c r="AH18" s="2">
        <v>857120.79</v>
      </c>
      <c r="AI18" s="2">
        <v>223207.66999999998</v>
      </c>
      <c r="AJ18" s="2">
        <v>-213.97</v>
      </c>
      <c r="AK18" s="2">
        <v>-3.25</v>
      </c>
      <c r="AL18" s="2">
        <v>-398.92</v>
      </c>
      <c r="AM18" s="2"/>
      <c r="AN18" s="2">
        <v>-0.44</v>
      </c>
      <c r="AO18" s="2"/>
      <c r="AP18" s="2">
        <v>38550.620000000003</v>
      </c>
      <c r="AQ18" s="2">
        <v>69790.06</v>
      </c>
      <c r="AR18" s="2">
        <v>717257.7</v>
      </c>
      <c r="AS18" s="2">
        <v>709428.23</v>
      </c>
      <c r="AT18" s="2">
        <v>7654.0300000000007</v>
      </c>
      <c r="AU18" s="2">
        <v>2691.19</v>
      </c>
      <c r="AV18" s="2">
        <v>3199397.14</v>
      </c>
      <c r="AW18" s="2">
        <v>400059.87</v>
      </c>
      <c r="AX18" s="2">
        <v>46029.5</v>
      </c>
      <c r="AY18" s="2">
        <v>369371.83</v>
      </c>
      <c r="AZ18" s="2">
        <v>34309.01</v>
      </c>
      <c r="BA18" s="2">
        <v>147580.51999999999</v>
      </c>
      <c r="BB18" s="2">
        <v>997350.73</v>
      </c>
      <c r="BC18" s="2">
        <v>33536.71</v>
      </c>
      <c r="BD18" s="2">
        <v>1249.29</v>
      </c>
      <c r="BE18" s="2">
        <v>93603.25</v>
      </c>
      <c r="BF18" s="2"/>
      <c r="BG18" s="2"/>
      <c r="BH18" s="2">
        <v>13472.14</v>
      </c>
      <c r="BI18" s="2">
        <v>198461.11</v>
      </c>
      <c r="BJ18" s="2"/>
      <c r="BK18" s="2"/>
      <c r="BL18" s="2">
        <v>9286.5</v>
      </c>
      <c r="BM18" s="2">
        <v>51624.95</v>
      </c>
      <c r="BN18" s="2">
        <v>44992.33</v>
      </c>
      <c r="BO18" s="2">
        <v>28718.79</v>
      </c>
      <c r="BP18" s="2">
        <v>6904.91</v>
      </c>
      <c r="BQ18" s="2">
        <v>19495.329999999998</v>
      </c>
      <c r="BR18" s="2">
        <v>47104.52</v>
      </c>
      <c r="BS18" s="2">
        <v>2837.17</v>
      </c>
      <c r="BT18" s="2"/>
      <c r="BU18" s="2">
        <v>23492.639999999999</v>
      </c>
      <c r="BV18" s="2"/>
      <c r="BW18" s="2">
        <v>2954.6</v>
      </c>
      <c r="BX18" s="2"/>
      <c r="BY18" s="2"/>
      <c r="BZ18" s="2"/>
      <c r="CA18" s="2">
        <v>8956.0400000000009</v>
      </c>
      <c r="CB18" s="2">
        <v>173354.2</v>
      </c>
      <c r="CC18" s="2">
        <v>76584.570000000007</v>
      </c>
      <c r="CD18" s="2">
        <v>460.75</v>
      </c>
      <c r="CE18" s="2">
        <v>3713.21</v>
      </c>
      <c r="CF18" s="2">
        <v>93582.299999999988</v>
      </c>
      <c r="CG18" s="2"/>
      <c r="CH18" s="2"/>
      <c r="CI18" s="2">
        <v>17229.400000000001</v>
      </c>
      <c r="CJ18" s="2">
        <v>134452.60999999999</v>
      </c>
      <c r="CK18" s="2"/>
      <c r="CL18" s="2">
        <v>27288.43</v>
      </c>
      <c r="CM18" s="2">
        <v>208803.78</v>
      </c>
      <c r="CN18" s="2"/>
      <c r="CO18" s="2"/>
      <c r="CP18" s="2"/>
      <c r="CQ18" s="2"/>
      <c r="CR18" s="2">
        <v>17170.32</v>
      </c>
      <c r="CS18" s="2"/>
      <c r="CT18" s="2"/>
      <c r="CU18" s="2"/>
      <c r="CV18" s="2"/>
      <c r="CW18" s="2"/>
      <c r="CX18" s="2"/>
      <c r="CY18" s="2"/>
      <c r="CZ18" s="2">
        <v>1339329.8500000001</v>
      </c>
      <c r="DA18" s="2">
        <v>36509.839999999997</v>
      </c>
      <c r="DB18" s="2">
        <v>36509.839999999997</v>
      </c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>
        <v>13320852.089999996</v>
      </c>
      <c r="DP18" s="37" t="str">
        <f>VLOOKUP(DQ18,'District Listing'!$A$3:$B$315,2,FALSE)</f>
        <v>FINLEY</v>
      </c>
      <c r="DQ18" s="4" t="s">
        <v>96</v>
      </c>
      <c r="DR18" s="2">
        <v>3552.07</v>
      </c>
      <c r="DS18" s="2">
        <v>3552.07</v>
      </c>
      <c r="DT18" s="2">
        <v>-51085.61</v>
      </c>
      <c r="DU18" s="2">
        <v>-51085.61</v>
      </c>
      <c r="DV18" s="2">
        <v>4912406.83</v>
      </c>
      <c r="DW18" s="2">
        <v>87161.34</v>
      </c>
      <c r="DX18" s="2">
        <v>81416.86</v>
      </c>
      <c r="DY18" s="2"/>
      <c r="DZ18" s="2">
        <v>108059.7</v>
      </c>
      <c r="EA18" s="2">
        <v>5151.24</v>
      </c>
      <c r="EB18" s="2">
        <v>48323</v>
      </c>
      <c r="EC18" s="2">
        <v>5242518.9700000007</v>
      </c>
      <c r="ED18" s="2">
        <v>1726907.65</v>
      </c>
      <c r="EE18" s="2">
        <v>34504.120000000003</v>
      </c>
      <c r="EF18" s="2">
        <v>22461.05</v>
      </c>
      <c r="EG18" s="2"/>
      <c r="EH18" s="2">
        <v>2500</v>
      </c>
      <c r="EI18" s="2">
        <v>1134.19</v>
      </c>
      <c r="EJ18" s="2">
        <v>1787507.01</v>
      </c>
      <c r="EK18" s="2"/>
      <c r="EL18" s="2"/>
      <c r="EM18" s="2">
        <v>382415.97</v>
      </c>
      <c r="EN18" s="2">
        <v>139629.10999999999</v>
      </c>
      <c r="EO18" s="2">
        <v>819126.42</v>
      </c>
      <c r="EP18" s="2">
        <v>182142.27</v>
      </c>
      <c r="EQ18" s="2">
        <v>-213.97</v>
      </c>
      <c r="ER18" s="2">
        <v>-3.25</v>
      </c>
      <c r="ES18" s="2">
        <v>-398.92</v>
      </c>
      <c r="ET18" s="2"/>
      <c r="EU18" s="2">
        <v>-0.44</v>
      </c>
      <c r="EV18" s="2"/>
      <c r="EW18" s="2">
        <v>37231.51</v>
      </c>
      <c r="EX18" s="2">
        <v>56498.16</v>
      </c>
      <c r="EY18" s="2">
        <v>701275.35</v>
      </c>
      <c r="EZ18" s="2">
        <v>639726.35</v>
      </c>
      <c r="FA18" s="2">
        <v>7235.64</v>
      </c>
      <c r="FB18" s="2">
        <v>2136.8200000000002</v>
      </c>
      <c r="FC18" s="2">
        <v>2966801.02</v>
      </c>
      <c r="FD18" s="2">
        <v>248874.94</v>
      </c>
      <c r="FE18" s="2">
        <v>42236.02</v>
      </c>
      <c r="FF18" s="2">
        <v>369371.83</v>
      </c>
      <c r="FG18" s="2">
        <v>29509.86</v>
      </c>
      <c r="FH18" s="2">
        <v>107666</v>
      </c>
      <c r="FI18" s="2">
        <v>797658.65</v>
      </c>
      <c r="FJ18" s="2"/>
      <c r="FK18" s="2"/>
      <c r="FL18" s="2">
        <v>93288.25</v>
      </c>
      <c r="FM18" s="2"/>
      <c r="FN18" s="2"/>
      <c r="FO18" s="2">
        <v>3169.73</v>
      </c>
      <c r="FP18" s="2">
        <v>162828.03</v>
      </c>
      <c r="FQ18" s="2"/>
      <c r="FR18" s="2"/>
      <c r="FS18" s="2"/>
      <c r="FT18" s="2">
        <v>35302.79</v>
      </c>
      <c r="FU18" s="2"/>
      <c r="FV18" s="2"/>
      <c r="FW18" s="2"/>
      <c r="FX18" s="2">
        <v>1153.21</v>
      </c>
      <c r="FY18" s="2">
        <v>54355.67</v>
      </c>
      <c r="FZ18" s="2"/>
      <c r="GA18" s="2"/>
      <c r="GB18" s="2">
        <v>17684.8</v>
      </c>
      <c r="GC18" s="2"/>
      <c r="GD18" s="2">
        <v>2954.6</v>
      </c>
      <c r="GE18" s="2"/>
      <c r="GF18" s="2"/>
      <c r="GG18" s="2"/>
      <c r="GH18" s="2"/>
      <c r="GI18" s="2">
        <v>26281.38</v>
      </c>
      <c r="GJ18" s="2">
        <v>179.3</v>
      </c>
      <c r="GK18" s="2">
        <v>460.75</v>
      </c>
      <c r="GL18" s="2"/>
      <c r="GM18" s="2">
        <v>57083.95</v>
      </c>
      <c r="GN18" s="2"/>
      <c r="GO18" s="2"/>
      <c r="GP18" s="2">
        <v>13489.4</v>
      </c>
      <c r="GQ18" s="2">
        <v>125902.04</v>
      </c>
      <c r="GR18" s="2"/>
      <c r="GS18" s="2"/>
      <c r="GT18" s="2"/>
      <c r="GU18" s="2"/>
      <c r="GV18" s="2"/>
      <c r="GW18" s="2"/>
      <c r="GX18" s="2"/>
      <c r="GY18" s="2">
        <v>2930.49</v>
      </c>
      <c r="GZ18" s="2"/>
      <c r="HA18" s="2"/>
      <c r="HB18" s="2"/>
      <c r="HC18" s="2"/>
      <c r="HD18" s="2"/>
      <c r="HE18" s="2"/>
      <c r="HF18" s="2"/>
      <c r="HG18" s="2">
        <v>597064.39</v>
      </c>
      <c r="HH18" s="2">
        <v>22579.01</v>
      </c>
      <c r="HI18" s="2">
        <v>22579.01</v>
      </c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>
        <v>11366595.51</v>
      </c>
      <c r="HV18" s="37" t="str">
        <f>VLOOKUP(HW18,'District Listing'!$A$3:$B$315,2,FALSE)</f>
        <v>FINLEY</v>
      </c>
      <c r="HW18" s="4" t="s">
        <v>96</v>
      </c>
      <c r="HX18" s="2">
        <v>55812.39</v>
      </c>
      <c r="HY18" s="2">
        <v>55812.39</v>
      </c>
      <c r="HZ18" s="2">
        <v>-8278.85</v>
      </c>
      <c r="IA18" s="2">
        <v>-8278.85</v>
      </c>
      <c r="IB18" s="2">
        <v>155376.23000000001</v>
      </c>
      <c r="IC18" s="2">
        <v>2189.98</v>
      </c>
      <c r="ID18" s="2">
        <v>13599.86</v>
      </c>
      <c r="IE18" s="2"/>
      <c r="IF18" s="2">
        <v>73657.289999999994</v>
      </c>
      <c r="IG18" s="2">
        <v>84698.09</v>
      </c>
      <c r="IH18" s="2"/>
      <c r="II18" s="2">
        <v>329521.44999999995</v>
      </c>
      <c r="IJ18" s="2">
        <v>239575.73</v>
      </c>
      <c r="IK18" s="2">
        <v>6053.08</v>
      </c>
      <c r="IL18" s="2">
        <v>21871.74</v>
      </c>
      <c r="IM18" s="2"/>
      <c r="IN18" s="2">
        <v>116479.44</v>
      </c>
      <c r="IO18" s="2">
        <v>4737.1099999999997</v>
      </c>
      <c r="IP18" s="2">
        <v>388717.1</v>
      </c>
      <c r="IQ18" s="2"/>
      <c r="IR18" s="2"/>
      <c r="IS18" s="2">
        <v>22945.85</v>
      </c>
      <c r="IT18" s="2">
        <v>29322.5</v>
      </c>
      <c r="IU18" s="2">
        <v>37994.370000000003</v>
      </c>
      <c r="IV18" s="2">
        <v>41065.4</v>
      </c>
      <c r="IW18" s="2"/>
      <c r="IX18" s="2"/>
      <c r="IY18" s="2"/>
      <c r="IZ18" s="2"/>
      <c r="JA18" s="2"/>
      <c r="JB18" s="2"/>
      <c r="JC18" s="2">
        <v>1319.11</v>
      </c>
      <c r="JD18" s="2">
        <v>13291.9</v>
      </c>
      <c r="JE18" s="2">
        <v>15982.35</v>
      </c>
      <c r="JF18" s="2">
        <v>69701.88</v>
      </c>
      <c r="JG18" s="2">
        <v>418.39</v>
      </c>
      <c r="JH18" s="2">
        <v>554.37</v>
      </c>
      <c r="JI18" s="2">
        <v>232596.12</v>
      </c>
      <c r="JJ18" s="2">
        <v>151184.93</v>
      </c>
      <c r="JK18" s="2">
        <v>3793.48</v>
      </c>
      <c r="JL18" s="2"/>
      <c r="JM18" s="2">
        <v>4799.1499999999996</v>
      </c>
      <c r="JN18" s="2">
        <v>39914.519999999997</v>
      </c>
      <c r="JO18" s="2">
        <v>199692.08</v>
      </c>
      <c r="JP18" s="2">
        <v>33536.71</v>
      </c>
      <c r="JQ18" s="2">
        <v>1249.29</v>
      </c>
      <c r="JR18" s="2">
        <v>315</v>
      </c>
      <c r="JS18" s="2"/>
      <c r="JT18" s="2"/>
      <c r="JU18" s="2">
        <v>10302.41</v>
      </c>
      <c r="JV18" s="2">
        <v>35633.08</v>
      </c>
      <c r="JW18" s="2"/>
      <c r="JX18" s="2"/>
      <c r="JY18" s="2">
        <v>9286.5</v>
      </c>
      <c r="JZ18" s="2">
        <v>16322.16</v>
      </c>
      <c r="KA18" s="2">
        <v>44992.33</v>
      </c>
      <c r="KB18" s="2">
        <v>28718.79</v>
      </c>
      <c r="KC18" s="2">
        <v>6904.91</v>
      </c>
      <c r="KD18" s="2">
        <v>18342.12</v>
      </c>
      <c r="KE18" s="2">
        <v>-7251.15</v>
      </c>
      <c r="KF18" s="2">
        <v>2837.17</v>
      </c>
      <c r="KG18" s="2"/>
      <c r="KH18" s="2">
        <v>5807.84</v>
      </c>
      <c r="KI18" s="2"/>
      <c r="KJ18" s="2"/>
      <c r="KK18" s="2"/>
      <c r="KL18" s="2"/>
      <c r="KM18" s="2">
        <v>8956.0400000000009</v>
      </c>
      <c r="KN18" s="2">
        <v>147072.82</v>
      </c>
      <c r="KO18" s="2">
        <v>76405.27</v>
      </c>
      <c r="KP18" s="2"/>
      <c r="KQ18" s="2">
        <v>3713.21</v>
      </c>
      <c r="KR18" s="2">
        <v>36498.35</v>
      </c>
      <c r="KS18" s="2"/>
      <c r="KT18" s="2"/>
      <c r="KU18" s="2">
        <v>3740</v>
      </c>
      <c r="KV18" s="2">
        <v>8550.57</v>
      </c>
      <c r="KW18" s="2"/>
      <c r="KX18" s="2">
        <v>27288.43</v>
      </c>
      <c r="KY18" s="2">
        <v>208803.78</v>
      </c>
      <c r="KZ18" s="2"/>
      <c r="LA18" s="2"/>
      <c r="LB18" s="2"/>
      <c r="LC18" s="2">
        <v>14239.83</v>
      </c>
      <c r="LD18" s="2"/>
      <c r="LE18" s="2"/>
      <c r="LF18" s="2"/>
      <c r="LG18" s="2"/>
      <c r="LH18" s="2"/>
      <c r="LI18" s="2"/>
      <c r="LJ18" s="2"/>
      <c r="LK18" s="2">
        <v>742265.46</v>
      </c>
      <c r="LL18" s="2">
        <v>13930.83</v>
      </c>
      <c r="LM18" s="2">
        <v>13930.83</v>
      </c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>
        <v>1954256.5800000003</v>
      </c>
    </row>
    <row r="19" spans="2:337">
      <c r="B19" s="22" t="s">
        <v>4</v>
      </c>
      <c r="C19" s="22" t="s">
        <v>7</v>
      </c>
      <c r="D19" s="22" t="s">
        <v>5</v>
      </c>
      <c r="E19" s="22" t="s">
        <v>15</v>
      </c>
      <c r="F19" s="22" t="s">
        <v>19</v>
      </c>
      <c r="G19" s="1">
        <v>132773.84</v>
      </c>
      <c r="I19" s="37" t="str">
        <f>VLOOKUP(J19,'District Listing'!$A$3:$B$315,2,FALSE)</f>
        <v>PROSSER</v>
      </c>
      <c r="J19" s="4" t="s">
        <v>99</v>
      </c>
      <c r="K19" s="2">
        <v>502968.74</v>
      </c>
      <c r="L19" s="2">
        <v>502968.74</v>
      </c>
      <c r="M19" s="2">
        <v>-502968.74</v>
      </c>
      <c r="N19" s="2">
        <v>-502968.74</v>
      </c>
      <c r="O19" s="2">
        <v>13252505.300000001</v>
      </c>
      <c r="P19" s="2">
        <v>412607.49</v>
      </c>
      <c r="Q19" s="2">
        <v>1260302.18</v>
      </c>
      <c r="R19" s="2"/>
      <c r="S19" s="2">
        <v>248275.59999999998</v>
      </c>
      <c r="T19" s="2">
        <v>99923.31</v>
      </c>
      <c r="U19" s="2">
        <v>102550</v>
      </c>
      <c r="V19" s="2">
        <v>15376163.880000001</v>
      </c>
      <c r="W19" s="2">
        <v>5740287.3800000008</v>
      </c>
      <c r="X19" s="2">
        <v>270604.37</v>
      </c>
      <c r="Y19" s="2">
        <v>375150.61</v>
      </c>
      <c r="Z19" s="2"/>
      <c r="AA19" s="2"/>
      <c r="AB19" s="2">
        <v>63930.130000000005</v>
      </c>
      <c r="AC19" s="2">
        <v>6449972.4900000012</v>
      </c>
      <c r="AD19" s="2">
        <v>1559.09</v>
      </c>
      <c r="AE19" s="2">
        <v>-128.96</v>
      </c>
      <c r="AF19" s="2">
        <v>1149394.08</v>
      </c>
      <c r="AG19" s="2">
        <v>480729.44000000006</v>
      </c>
      <c r="AH19" s="2">
        <v>2296661.62</v>
      </c>
      <c r="AI19" s="2">
        <v>755779.35</v>
      </c>
      <c r="AJ19" s="2"/>
      <c r="AK19" s="2"/>
      <c r="AL19" s="2"/>
      <c r="AM19" s="2"/>
      <c r="AN19" s="2">
        <v>22605.480000000003</v>
      </c>
      <c r="AO19" s="2">
        <v>9436.2900000000009</v>
      </c>
      <c r="AP19" s="2">
        <v>86908.14</v>
      </c>
      <c r="AQ19" s="2">
        <v>205215.07</v>
      </c>
      <c r="AR19" s="2">
        <v>2095390.7799999998</v>
      </c>
      <c r="AS19" s="2">
        <v>1893357.42</v>
      </c>
      <c r="AT19" s="2">
        <v>353221.42</v>
      </c>
      <c r="AU19" s="2">
        <v>65187.68</v>
      </c>
      <c r="AV19" s="2">
        <v>9415316.9000000004</v>
      </c>
      <c r="AW19" s="2">
        <v>966525.80999999994</v>
      </c>
      <c r="AX19" s="2">
        <v>99060.37</v>
      </c>
      <c r="AY19" s="2">
        <v>560222.25</v>
      </c>
      <c r="AZ19" s="2">
        <v>61080.62</v>
      </c>
      <c r="BA19" s="2">
        <v>1066157.08</v>
      </c>
      <c r="BB19" s="2">
        <v>2753046.13</v>
      </c>
      <c r="BC19" s="2">
        <v>118350.25</v>
      </c>
      <c r="BD19" s="2"/>
      <c r="BE19" s="2"/>
      <c r="BF19" s="2"/>
      <c r="BG19" s="2"/>
      <c r="BH19" s="2">
        <v>112087.97</v>
      </c>
      <c r="BI19" s="2">
        <v>2368496.04</v>
      </c>
      <c r="BJ19" s="2"/>
      <c r="BK19" s="2">
        <v>15721.4</v>
      </c>
      <c r="BL19" s="2">
        <v>173049.66999999998</v>
      </c>
      <c r="BM19" s="2">
        <v>107149.45000000001</v>
      </c>
      <c r="BN19" s="2"/>
      <c r="BO19" s="2">
        <v>2711.89</v>
      </c>
      <c r="BP19" s="2">
        <v>147993.38</v>
      </c>
      <c r="BQ19" s="2"/>
      <c r="BR19" s="2"/>
      <c r="BS19" s="2"/>
      <c r="BT19" s="2"/>
      <c r="BU19" s="2"/>
      <c r="BV19" s="2"/>
      <c r="BW19" s="2">
        <v>57491.519999999997</v>
      </c>
      <c r="BX19" s="2"/>
      <c r="BY19" s="2"/>
      <c r="BZ19" s="2"/>
      <c r="CA19" s="2"/>
      <c r="CB19" s="2">
        <v>293394.66000000003</v>
      </c>
      <c r="CC19" s="2">
        <v>43296.38</v>
      </c>
      <c r="CD19" s="2">
        <v>2256.9499999999998</v>
      </c>
      <c r="CE19" s="2">
        <v>395.06</v>
      </c>
      <c r="CF19" s="2"/>
      <c r="CG19" s="2"/>
      <c r="CH19" s="2"/>
      <c r="CI19" s="2">
        <v>39975.269999999997</v>
      </c>
      <c r="CJ19" s="2"/>
      <c r="CK19" s="2"/>
      <c r="CL19" s="2">
        <v>121957.1</v>
      </c>
      <c r="CM19" s="2">
        <v>309257.93</v>
      </c>
      <c r="CN19" s="2"/>
      <c r="CO19" s="2"/>
      <c r="CP19" s="2"/>
      <c r="CQ19" s="2">
        <v>38677.89</v>
      </c>
      <c r="CR19" s="2">
        <v>27788.73</v>
      </c>
      <c r="CS19" s="2"/>
      <c r="CT19" s="2"/>
      <c r="CU19" s="2"/>
      <c r="CV19" s="2"/>
      <c r="CW19" s="2"/>
      <c r="CX19" s="2"/>
      <c r="CY19" s="2"/>
      <c r="CZ19" s="2">
        <v>3980051.540000001</v>
      </c>
      <c r="DA19" s="2">
        <v>41202.640000000007</v>
      </c>
      <c r="DB19" s="2">
        <v>41202.640000000007</v>
      </c>
      <c r="DC19" s="2"/>
      <c r="DD19" s="2"/>
      <c r="DE19" s="2"/>
      <c r="DF19" s="2"/>
      <c r="DG19" s="2"/>
      <c r="DH19" s="2"/>
      <c r="DI19" s="2"/>
      <c r="DJ19" s="2">
        <v>184932.11</v>
      </c>
      <c r="DK19" s="2"/>
      <c r="DL19" s="2"/>
      <c r="DM19" s="2">
        <v>184932.11</v>
      </c>
      <c r="DN19" s="2">
        <v>38200685.69000002</v>
      </c>
      <c r="DP19" s="37" t="str">
        <f>VLOOKUP(DQ19,'District Listing'!$A$3:$B$315,2,FALSE)</f>
        <v>PROSSER</v>
      </c>
      <c r="DQ19" s="4" t="s">
        <v>99</v>
      </c>
      <c r="DR19" s="2">
        <v>11613.52</v>
      </c>
      <c r="DS19" s="2">
        <v>11613.52</v>
      </c>
      <c r="DT19" s="2">
        <v>-502968.74</v>
      </c>
      <c r="DU19" s="2">
        <v>-502968.74</v>
      </c>
      <c r="DV19" s="2">
        <v>12320066.99</v>
      </c>
      <c r="DW19" s="2">
        <v>137108.04999999999</v>
      </c>
      <c r="DX19" s="2">
        <v>528942.69999999995</v>
      </c>
      <c r="DY19" s="2"/>
      <c r="DZ19" s="2">
        <v>154300.68</v>
      </c>
      <c r="EA19" s="2">
        <v>24378</v>
      </c>
      <c r="EB19" s="2">
        <v>102550</v>
      </c>
      <c r="EC19" s="2">
        <v>13267346.42</v>
      </c>
      <c r="ED19" s="2">
        <v>4929743.9000000004</v>
      </c>
      <c r="EE19" s="2">
        <v>196996.9</v>
      </c>
      <c r="EF19" s="2">
        <v>255076.62</v>
      </c>
      <c r="EG19" s="2"/>
      <c r="EH19" s="2"/>
      <c r="EI19" s="2">
        <v>46864.98</v>
      </c>
      <c r="EJ19" s="2">
        <v>5428682.4000000013</v>
      </c>
      <c r="EK19" s="2">
        <v>693.29</v>
      </c>
      <c r="EL19" s="2">
        <v>-128.96</v>
      </c>
      <c r="EM19" s="2">
        <v>1013293.74</v>
      </c>
      <c r="EN19" s="2">
        <v>412952.78</v>
      </c>
      <c r="EO19" s="2">
        <v>2024976.28</v>
      </c>
      <c r="EP19" s="2">
        <v>661798.26</v>
      </c>
      <c r="EQ19" s="2"/>
      <c r="ER19" s="2"/>
      <c r="ES19" s="2"/>
      <c r="ET19" s="2"/>
      <c r="EU19" s="2">
        <v>21248.33</v>
      </c>
      <c r="EV19" s="2">
        <v>8114.01</v>
      </c>
      <c r="EW19" s="2">
        <v>77266.89</v>
      </c>
      <c r="EX19" s="2">
        <v>187058.63</v>
      </c>
      <c r="EY19" s="2">
        <v>1893586.39</v>
      </c>
      <c r="EZ19" s="2">
        <v>1711907.78</v>
      </c>
      <c r="FA19" s="2">
        <v>306158.81</v>
      </c>
      <c r="FB19" s="2">
        <v>54655.06</v>
      </c>
      <c r="FC19" s="2">
        <v>8373581.2899999982</v>
      </c>
      <c r="FD19" s="2">
        <v>908251.11</v>
      </c>
      <c r="FE19" s="2">
        <v>97721.68</v>
      </c>
      <c r="FF19" s="2">
        <v>452976.6</v>
      </c>
      <c r="FG19" s="2">
        <v>61080.62</v>
      </c>
      <c r="FH19" s="2">
        <v>929677.37</v>
      </c>
      <c r="FI19" s="2">
        <v>2449707.3800000004</v>
      </c>
      <c r="FJ19" s="2">
        <v>115544.2</v>
      </c>
      <c r="FK19" s="2"/>
      <c r="FL19" s="2"/>
      <c r="FM19" s="2"/>
      <c r="FN19" s="2"/>
      <c r="FO19" s="2">
        <v>110035.87</v>
      </c>
      <c r="FP19" s="2">
        <v>2299536.4</v>
      </c>
      <c r="FQ19" s="2"/>
      <c r="FR19" s="2"/>
      <c r="FS19" s="2">
        <v>128049.67</v>
      </c>
      <c r="FT19" s="2">
        <v>45088.51</v>
      </c>
      <c r="FU19" s="2"/>
      <c r="FV19" s="2">
        <v>2711.89</v>
      </c>
      <c r="FW19" s="2">
        <v>147993.38</v>
      </c>
      <c r="FX19" s="2"/>
      <c r="FY19" s="2"/>
      <c r="FZ19" s="2"/>
      <c r="GA19" s="2"/>
      <c r="GB19" s="2"/>
      <c r="GC19" s="2"/>
      <c r="GD19" s="2">
        <v>57491.519999999997</v>
      </c>
      <c r="GE19" s="2"/>
      <c r="GF19" s="2"/>
      <c r="GG19" s="2"/>
      <c r="GH19" s="2"/>
      <c r="GI19" s="2">
        <v>240375.45</v>
      </c>
      <c r="GJ19" s="2">
        <v>43296.38</v>
      </c>
      <c r="GK19" s="2">
        <v>2256.9499999999998</v>
      </c>
      <c r="GL19" s="2">
        <v>382.24</v>
      </c>
      <c r="GM19" s="2"/>
      <c r="GN19" s="2"/>
      <c r="GO19" s="2"/>
      <c r="GP19" s="2">
        <v>38550.269999999997</v>
      </c>
      <c r="GQ19" s="2"/>
      <c r="GR19" s="2"/>
      <c r="GS19" s="2">
        <v>121957.1</v>
      </c>
      <c r="GT19" s="2">
        <v>309257.93</v>
      </c>
      <c r="GU19" s="2"/>
      <c r="GV19" s="2"/>
      <c r="GW19" s="2"/>
      <c r="GX19" s="2">
        <v>38677.89</v>
      </c>
      <c r="GY19" s="2">
        <v>13805.84</v>
      </c>
      <c r="GZ19" s="2"/>
      <c r="HA19" s="2"/>
      <c r="HB19" s="2"/>
      <c r="HC19" s="2"/>
      <c r="HD19" s="2"/>
      <c r="HE19" s="2"/>
      <c r="HF19" s="2"/>
      <c r="HG19" s="2">
        <v>3715011.49</v>
      </c>
      <c r="HH19" s="2">
        <v>39905.410000000003</v>
      </c>
      <c r="HI19" s="2">
        <v>39905.410000000003</v>
      </c>
      <c r="HJ19" s="2"/>
      <c r="HK19" s="2"/>
      <c r="HL19" s="2"/>
      <c r="HM19" s="2"/>
      <c r="HN19" s="2"/>
      <c r="HO19" s="2"/>
      <c r="HP19" s="2"/>
      <c r="HQ19" s="2">
        <v>184932.11</v>
      </c>
      <c r="HR19" s="2"/>
      <c r="HS19" s="2">
        <v>184932.11</v>
      </c>
      <c r="HT19" s="2">
        <v>32967811.280000001</v>
      </c>
      <c r="HV19" s="37" t="str">
        <f>VLOOKUP(HW19,'District Listing'!$A$3:$B$315,2,FALSE)</f>
        <v>PROSSER</v>
      </c>
      <c r="HW19" s="4" t="s">
        <v>99</v>
      </c>
      <c r="HX19" s="2">
        <v>491355.22</v>
      </c>
      <c r="HY19" s="2">
        <v>491355.22</v>
      </c>
      <c r="HZ19" s="2"/>
      <c r="IA19" s="2"/>
      <c r="IB19" s="2">
        <v>932438.31</v>
      </c>
      <c r="IC19" s="2">
        <v>275499.44</v>
      </c>
      <c r="ID19" s="2">
        <v>731359.48</v>
      </c>
      <c r="IE19" s="2"/>
      <c r="IF19" s="2">
        <v>93974.92</v>
      </c>
      <c r="IG19" s="2">
        <v>75545.31</v>
      </c>
      <c r="IH19" s="2"/>
      <c r="II19" s="2">
        <v>2108817.46</v>
      </c>
      <c r="IJ19" s="2">
        <v>810543.48</v>
      </c>
      <c r="IK19" s="2">
        <v>73607.47</v>
      </c>
      <c r="IL19" s="2">
        <v>120073.99</v>
      </c>
      <c r="IM19" s="2"/>
      <c r="IN19" s="2"/>
      <c r="IO19" s="2">
        <v>17065.150000000001</v>
      </c>
      <c r="IP19" s="2">
        <v>1021290.09</v>
      </c>
      <c r="IQ19" s="2">
        <v>865.8</v>
      </c>
      <c r="IR19" s="2"/>
      <c r="IS19" s="2">
        <v>136100.34</v>
      </c>
      <c r="IT19" s="2">
        <v>67776.66</v>
      </c>
      <c r="IU19" s="2">
        <v>271685.34000000003</v>
      </c>
      <c r="IV19" s="2">
        <v>93981.09</v>
      </c>
      <c r="IW19" s="2"/>
      <c r="IX19" s="2"/>
      <c r="IY19" s="2"/>
      <c r="IZ19" s="2"/>
      <c r="JA19" s="2">
        <v>1357.15</v>
      </c>
      <c r="JB19" s="2">
        <v>1322.28</v>
      </c>
      <c r="JC19" s="2">
        <v>9641.25</v>
      </c>
      <c r="JD19" s="2">
        <v>18156.439999999999</v>
      </c>
      <c r="JE19" s="2">
        <v>201804.39</v>
      </c>
      <c r="JF19" s="2">
        <v>181449.64</v>
      </c>
      <c r="JG19" s="2">
        <v>47062.61</v>
      </c>
      <c r="JH19" s="2">
        <v>10532.62</v>
      </c>
      <c r="JI19" s="2">
        <v>1041735.61</v>
      </c>
      <c r="JJ19" s="2">
        <v>58274.7</v>
      </c>
      <c r="JK19" s="2">
        <v>1338.69</v>
      </c>
      <c r="JL19" s="2">
        <v>107245.65</v>
      </c>
      <c r="JM19" s="2"/>
      <c r="JN19" s="2">
        <v>136479.71</v>
      </c>
      <c r="JO19" s="2">
        <v>303338.75</v>
      </c>
      <c r="JP19" s="2">
        <v>2806.05</v>
      </c>
      <c r="JQ19" s="2"/>
      <c r="JR19" s="2"/>
      <c r="JS19" s="2"/>
      <c r="JT19" s="2"/>
      <c r="JU19" s="2">
        <v>2052.1</v>
      </c>
      <c r="JV19" s="2">
        <v>68959.64</v>
      </c>
      <c r="JW19" s="2"/>
      <c r="JX19" s="2">
        <v>15721.4</v>
      </c>
      <c r="JY19" s="2">
        <v>45000</v>
      </c>
      <c r="JZ19" s="2">
        <v>62060.94</v>
      </c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>
        <v>53019.21</v>
      </c>
      <c r="KO19" s="2"/>
      <c r="KP19" s="2"/>
      <c r="KQ19" s="2">
        <v>12.82</v>
      </c>
      <c r="KR19" s="2"/>
      <c r="KS19" s="2"/>
      <c r="KT19" s="2"/>
      <c r="KU19" s="2">
        <v>1425</v>
      </c>
      <c r="KV19" s="2"/>
      <c r="KW19" s="2"/>
      <c r="KX19" s="2"/>
      <c r="KY19" s="2"/>
      <c r="KZ19" s="2"/>
      <c r="LA19" s="2"/>
      <c r="LB19" s="2"/>
      <c r="LC19" s="2">
        <v>13982.89</v>
      </c>
      <c r="LD19" s="2"/>
      <c r="LE19" s="2"/>
      <c r="LF19" s="2"/>
      <c r="LG19" s="2"/>
      <c r="LH19" s="2"/>
      <c r="LI19" s="2"/>
      <c r="LJ19" s="2"/>
      <c r="LK19" s="2">
        <v>265040.05</v>
      </c>
      <c r="LL19" s="2">
        <v>1297.23</v>
      </c>
      <c r="LM19" s="2">
        <v>1297.23</v>
      </c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>
        <v>5232874.4100000011</v>
      </c>
    </row>
    <row r="20" spans="2:337">
      <c r="B20" s="22" t="s">
        <v>4</v>
      </c>
      <c r="C20" s="22" t="s">
        <v>7</v>
      </c>
      <c r="D20" s="22" t="s">
        <v>5</v>
      </c>
      <c r="E20" s="22" t="s">
        <v>15</v>
      </c>
      <c r="F20" s="22" t="s">
        <v>20</v>
      </c>
      <c r="G20" s="1">
        <v>29124.9</v>
      </c>
      <c r="I20" s="37" t="str">
        <f>VLOOKUP(J20,'District Listing'!$A$3:$B$315,2,FALSE)</f>
        <v>RICHLAND</v>
      </c>
      <c r="J20" s="4" t="s">
        <v>101</v>
      </c>
      <c r="K20" s="2">
        <v>2175358.52</v>
      </c>
      <c r="L20" s="2">
        <v>2175358.52</v>
      </c>
      <c r="M20" s="2">
        <v>-2175358.52</v>
      </c>
      <c r="N20" s="2">
        <v>-2175358.52</v>
      </c>
      <c r="O20" s="2">
        <v>71198378.50999999</v>
      </c>
      <c r="P20" s="2">
        <v>2340662.2200000002</v>
      </c>
      <c r="Q20" s="2">
        <v>2558088.06</v>
      </c>
      <c r="R20" s="2"/>
      <c r="S20" s="2">
        <v>7320120.5</v>
      </c>
      <c r="T20" s="2">
        <v>1088665.6900000002</v>
      </c>
      <c r="U20" s="2"/>
      <c r="V20" s="2">
        <v>84505914.979999989</v>
      </c>
      <c r="W20" s="2">
        <v>23279763.390000001</v>
      </c>
      <c r="X20" s="2">
        <v>1450672.16</v>
      </c>
      <c r="Y20" s="2">
        <v>971394.37</v>
      </c>
      <c r="Z20" s="2"/>
      <c r="AA20" s="2">
        <v>36402.800000000003</v>
      </c>
      <c r="AB20" s="2">
        <v>185104.44</v>
      </c>
      <c r="AC20" s="2">
        <v>25923337.160000004</v>
      </c>
      <c r="AD20" s="2"/>
      <c r="AE20" s="2"/>
      <c r="AF20" s="2"/>
      <c r="AG20" s="2">
        <v>8410444.2300000004</v>
      </c>
      <c r="AH20" s="2"/>
      <c r="AI20" s="2">
        <v>15928810.77</v>
      </c>
      <c r="AJ20" s="2"/>
      <c r="AK20" s="2"/>
      <c r="AL20" s="2"/>
      <c r="AM20" s="2"/>
      <c r="AN20" s="2"/>
      <c r="AO20" s="2"/>
      <c r="AP20" s="2">
        <v>276821.23</v>
      </c>
      <c r="AQ20" s="2">
        <v>659624.07000000007</v>
      </c>
      <c r="AR20" s="2">
        <v>9988543.1400000006</v>
      </c>
      <c r="AS20" s="2">
        <v>7431230.4800000004</v>
      </c>
      <c r="AT20" s="2">
        <v>1656311.58</v>
      </c>
      <c r="AU20" s="2"/>
      <c r="AV20" s="2">
        <v>44351785.5</v>
      </c>
      <c r="AW20" s="2">
        <v>6410781.8400000008</v>
      </c>
      <c r="AX20" s="2">
        <v>354708.46</v>
      </c>
      <c r="AY20" s="2">
        <v>257841.83</v>
      </c>
      <c r="AZ20" s="2"/>
      <c r="BA20" s="2"/>
      <c r="BB20" s="2">
        <v>7023332.1300000008</v>
      </c>
      <c r="BC20" s="2">
        <v>58861.03</v>
      </c>
      <c r="BD20" s="2"/>
      <c r="BE20" s="2"/>
      <c r="BF20" s="2"/>
      <c r="BG20" s="2"/>
      <c r="BH20" s="2">
        <v>312435.32</v>
      </c>
      <c r="BI20" s="2">
        <v>8418479.9800000004</v>
      </c>
      <c r="BJ20" s="2"/>
      <c r="BK20" s="2">
        <v>50081.22</v>
      </c>
      <c r="BL20" s="2">
        <v>125187.98</v>
      </c>
      <c r="BM20" s="2"/>
      <c r="BN20" s="2"/>
      <c r="BO20" s="2"/>
      <c r="BP20" s="2">
        <v>625486.6</v>
      </c>
      <c r="BQ20" s="2"/>
      <c r="BR20" s="2"/>
      <c r="BS20" s="2"/>
      <c r="BT20" s="2"/>
      <c r="BU20" s="2">
        <v>112024.56</v>
      </c>
      <c r="BV20" s="2"/>
      <c r="BW20" s="2"/>
      <c r="BX20" s="2"/>
      <c r="BY20" s="2"/>
      <c r="BZ20" s="2"/>
      <c r="CA20" s="2"/>
      <c r="CB20" s="2">
        <v>1559720.87</v>
      </c>
      <c r="CC20" s="2"/>
      <c r="CD20" s="2"/>
      <c r="CE20" s="2">
        <v>6799.48</v>
      </c>
      <c r="CF20" s="2">
        <v>2178435.56</v>
      </c>
      <c r="CG20" s="2"/>
      <c r="CH20" s="2">
        <v>2376643.81</v>
      </c>
      <c r="CI20" s="2"/>
      <c r="CJ20" s="2"/>
      <c r="CK20" s="2"/>
      <c r="CL20" s="2">
        <v>413805.81</v>
      </c>
      <c r="CM20" s="2">
        <v>1274908.1100000001</v>
      </c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>
        <v>17512870.330000006</v>
      </c>
      <c r="DA20" s="2">
        <v>295085.39</v>
      </c>
      <c r="DB20" s="2">
        <v>295085.39</v>
      </c>
      <c r="DC20" s="2"/>
      <c r="DD20" s="2"/>
      <c r="DE20" s="2"/>
      <c r="DF20" s="2"/>
      <c r="DG20" s="2"/>
      <c r="DH20" s="2"/>
      <c r="DI20" s="2"/>
      <c r="DJ20" s="2">
        <v>1250984.22</v>
      </c>
      <c r="DK20" s="2"/>
      <c r="DL20" s="2"/>
      <c r="DM20" s="2">
        <v>1250984.22</v>
      </c>
      <c r="DN20" s="2">
        <v>180863309.70999998</v>
      </c>
      <c r="DP20" s="37" t="str">
        <f>VLOOKUP(DQ20,'District Listing'!$A$3:$B$315,2,FALSE)</f>
        <v>RICHLAND</v>
      </c>
      <c r="DQ20" s="4" t="s">
        <v>101</v>
      </c>
      <c r="DR20" s="2">
        <v>2103331.23</v>
      </c>
      <c r="DS20" s="2">
        <v>2103331.23</v>
      </c>
      <c r="DT20" s="2">
        <v>-2175358.52</v>
      </c>
      <c r="DU20" s="2">
        <v>-2175358.52</v>
      </c>
      <c r="DV20" s="2">
        <v>54810279.759999998</v>
      </c>
      <c r="DW20" s="2">
        <v>1359583.55</v>
      </c>
      <c r="DX20" s="2">
        <v>2550382.6800000002</v>
      </c>
      <c r="DY20" s="2"/>
      <c r="DZ20" s="2">
        <v>7317029.2300000004</v>
      </c>
      <c r="EA20" s="2">
        <v>1080044.1000000001</v>
      </c>
      <c r="EB20" s="2"/>
      <c r="EC20" s="2">
        <v>67117319.319999993</v>
      </c>
      <c r="ED20" s="2">
        <v>20947091.940000001</v>
      </c>
      <c r="EE20" s="2">
        <v>676880.44</v>
      </c>
      <c r="EF20" s="2">
        <v>957468.47</v>
      </c>
      <c r="EG20" s="2"/>
      <c r="EH20" s="2">
        <v>36402.800000000003</v>
      </c>
      <c r="EI20" s="2">
        <v>183273.72</v>
      </c>
      <c r="EJ20" s="2">
        <v>22801117.370000001</v>
      </c>
      <c r="EK20" s="2"/>
      <c r="EL20" s="2"/>
      <c r="EM20" s="2"/>
      <c r="EN20" s="2">
        <v>8248568.0099999998</v>
      </c>
      <c r="EO20" s="2"/>
      <c r="EP20" s="2">
        <v>15698058.24</v>
      </c>
      <c r="EQ20" s="2"/>
      <c r="ER20" s="2"/>
      <c r="ES20" s="2"/>
      <c r="ET20" s="2"/>
      <c r="EU20" s="2"/>
      <c r="EV20" s="2"/>
      <c r="EW20" s="2">
        <v>275632.49</v>
      </c>
      <c r="EX20" s="2">
        <v>659593.77</v>
      </c>
      <c r="EY20" s="2">
        <v>7141425.0300000003</v>
      </c>
      <c r="EZ20" s="2">
        <v>6570301.6500000004</v>
      </c>
      <c r="FA20" s="2">
        <v>1656311.58</v>
      </c>
      <c r="FB20" s="2"/>
      <c r="FC20" s="2">
        <v>40249890.769999996</v>
      </c>
      <c r="FD20" s="2">
        <v>6410710.6100000003</v>
      </c>
      <c r="FE20" s="2">
        <v>354708.46</v>
      </c>
      <c r="FF20" s="2">
        <v>257841.83</v>
      </c>
      <c r="FG20" s="2"/>
      <c r="FH20" s="2"/>
      <c r="FI20" s="2">
        <v>7023260.9000000004</v>
      </c>
      <c r="FJ20" s="2">
        <v>58861.03</v>
      </c>
      <c r="FK20" s="2"/>
      <c r="FL20" s="2"/>
      <c r="FM20" s="2"/>
      <c r="FN20" s="2"/>
      <c r="FO20" s="2">
        <v>312435.32</v>
      </c>
      <c r="FP20" s="2">
        <v>8258694.9299999997</v>
      </c>
      <c r="FQ20" s="2"/>
      <c r="FR20" s="2">
        <v>50081.22</v>
      </c>
      <c r="FS20" s="2">
        <v>125187.98</v>
      </c>
      <c r="FT20" s="2"/>
      <c r="FU20" s="2"/>
      <c r="FV20" s="2"/>
      <c r="FW20" s="2">
        <v>625486.6</v>
      </c>
      <c r="FX20" s="2"/>
      <c r="FY20" s="2"/>
      <c r="FZ20" s="2"/>
      <c r="GA20" s="2"/>
      <c r="GB20" s="2">
        <v>112024.56</v>
      </c>
      <c r="GC20" s="2"/>
      <c r="GD20" s="2"/>
      <c r="GE20" s="2"/>
      <c r="GF20" s="2"/>
      <c r="GG20" s="2"/>
      <c r="GH20" s="2"/>
      <c r="GI20" s="2">
        <v>1559720.87</v>
      </c>
      <c r="GJ20" s="2"/>
      <c r="GK20" s="2"/>
      <c r="GL20" s="2">
        <v>6799.48</v>
      </c>
      <c r="GM20" s="2">
        <v>2178435.56</v>
      </c>
      <c r="GN20" s="2"/>
      <c r="GO20" s="2">
        <v>2376643.81</v>
      </c>
      <c r="GP20" s="2"/>
      <c r="GQ20" s="2"/>
      <c r="GR20" s="2"/>
      <c r="GS20" s="2">
        <v>413805.81</v>
      </c>
      <c r="GT20" s="2">
        <v>1274908.1100000001</v>
      </c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>
        <v>17353085.280000005</v>
      </c>
      <c r="HH20" s="2">
        <v>245052.46</v>
      </c>
      <c r="HI20" s="2">
        <v>245052.46</v>
      </c>
      <c r="HJ20" s="2"/>
      <c r="HK20" s="2"/>
      <c r="HL20" s="2"/>
      <c r="HM20" s="2"/>
      <c r="HN20" s="2"/>
      <c r="HO20" s="2"/>
      <c r="HP20" s="2"/>
      <c r="HQ20" s="2">
        <v>1250984.22</v>
      </c>
      <c r="HR20" s="2"/>
      <c r="HS20" s="2">
        <v>1250984.22</v>
      </c>
      <c r="HT20" s="2">
        <v>155968683.03000003</v>
      </c>
      <c r="HV20" s="37" t="str">
        <f>VLOOKUP(HW20,'District Listing'!$A$3:$B$315,2,FALSE)</f>
        <v>RICHLAND</v>
      </c>
      <c r="HW20" s="4" t="s">
        <v>101</v>
      </c>
      <c r="HX20" s="2">
        <v>72027.289999999994</v>
      </c>
      <c r="HY20" s="2">
        <v>72027.289999999994</v>
      </c>
      <c r="HZ20" s="2"/>
      <c r="IA20" s="2"/>
      <c r="IB20" s="2">
        <v>16388098.75</v>
      </c>
      <c r="IC20" s="2">
        <v>981078.67</v>
      </c>
      <c r="ID20" s="2">
        <v>7705.38</v>
      </c>
      <c r="IE20" s="2"/>
      <c r="IF20" s="2">
        <v>3091.27</v>
      </c>
      <c r="IG20" s="2">
        <v>8621.59</v>
      </c>
      <c r="IH20" s="2"/>
      <c r="II20" s="2">
        <v>17388595.66</v>
      </c>
      <c r="IJ20" s="2">
        <v>2332671.4500000002</v>
      </c>
      <c r="IK20" s="2">
        <v>773791.72</v>
      </c>
      <c r="IL20" s="2">
        <v>13925.9</v>
      </c>
      <c r="IM20" s="2"/>
      <c r="IN20" s="2"/>
      <c r="IO20" s="2">
        <v>1830.72</v>
      </c>
      <c r="IP20" s="2">
        <v>3122219.79</v>
      </c>
      <c r="IQ20" s="2"/>
      <c r="IR20" s="2"/>
      <c r="IS20" s="2"/>
      <c r="IT20" s="2">
        <v>161876.22</v>
      </c>
      <c r="IU20" s="2"/>
      <c r="IV20" s="2">
        <v>230752.53</v>
      </c>
      <c r="IW20" s="2"/>
      <c r="IX20" s="2"/>
      <c r="IY20" s="2"/>
      <c r="IZ20" s="2"/>
      <c r="JA20" s="2"/>
      <c r="JB20" s="2"/>
      <c r="JC20" s="2">
        <v>1188.74</v>
      </c>
      <c r="JD20" s="2">
        <v>30.3</v>
      </c>
      <c r="JE20" s="2">
        <v>2847118.11</v>
      </c>
      <c r="JF20" s="2">
        <v>860928.83</v>
      </c>
      <c r="JG20" s="2"/>
      <c r="JH20" s="2"/>
      <c r="JI20" s="2">
        <v>4101894.73</v>
      </c>
      <c r="JJ20" s="2">
        <v>71.23</v>
      </c>
      <c r="JK20" s="2"/>
      <c r="JL20" s="2"/>
      <c r="JM20" s="2"/>
      <c r="JN20" s="2"/>
      <c r="JO20" s="2">
        <v>71.23</v>
      </c>
      <c r="JP20" s="2"/>
      <c r="JQ20" s="2"/>
      <c r="JR20" s="2"/>
      <c r="JS20" s="2"/>
      <c r="JT20" s="2"/>
      <c r="JU20" s="2"/>
      <c r="JV20" s="2">
        <v>159785.04999999999</v>
      </c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>
        <v>159785.04999999999</v>
      </c>
      <c r="LL20" s="2">
        <v>50032.93</v>
      </c>
      <c r="LM20" s="2">
        <v>50032.93</v>
      </c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>
        <v>24894626.679999992</v>
      </c>
    </row>
    <row r="21" spans="2:337">
      <c r="B21" s="22" t="s">
        <v>4</v>
      </c>
      <c r="C21" s="22" t="s">
        <v>7</v>
      </c>
      <c r="D21" s="22" t="s">
        <v>5</v>
      </c>
      <c r="E21" s="22" t="s">
        <v>15</v>
      </c>
      <c r="F21" s="22" t="s">
        <v>21</v>
      </c>
      <c r="G21" s="1">
        <v>1943.53</v>
      </c>
      <c r="I21" s="37" t="str">
        <f>VLOOKUP(J21,'District Listing'!$A$3:$B$315,2,FALSE)</f>
        <v>MANSON</v>
      </c>
      <c r="J21" s="4" t="s">
        <v>102</v>
      </c>
      <c r="K21" s="2">
        <v>245687.09</v>
      </c>
      <c r="L21" s="2">
        <v>245687.09</v>
      </c>
      <c r="M21" s="2">
        <v>-245687.09</v>
      </c>
      <c r="N21" s="2">
        <v>-245687.09</v>
      </c>
      <c r="O21" s="2">
        <v>3637289.43</v>
      </c>
      <c r="P21" s="2">
        <v>43479.67</v>
      </c>
      <c r="Q21" s="2">
        <v>9937.2000000000007</v>
      </c>
      <c r="R21" s="2"/>
      <c r="S21" s="2">
        <v>193234.53999999998</v>
      </c>
      <c r="T21" s="2">
        <v>50351.380000000005</v>
      </c>
      <c r="U21" s="2">
        <v>122273.2</v>
      </c>
      <c r="V21" s="2">
        <v>4056565.4200000004</v>
      </c>
      <c r="W21" s="2">
        <v>1752876.47</v>
      </c>
      <c r="X21" s="2">
        <v>38168.29</v>
      </c>
      <c r="Y21" s="2">
        <v>62764.95</v>
      </c>
      <c r="Z21" s="2"/>
      <c r="AA21" s="2">
        <v>18519.8</v>
      </c>
      <c r="AB21" s="2">
        <v>20111.47</v>
      </c>
      <c r="AC21" s="2">
        <v>1892440.98</v>
      </c>
      <c r="AD21" s="2"/>
      <c r="AE21" s="2"/>
      <c r="AF21" s="2">
        <v>304501.90000000002</v>
      </c>
      <c r="AG21" s="2">
        <v>141082.13999999998</v>
      </c>
      <c r="AH21" s="2">
        <v>605905.61</v>
      </c>
      <c r="AI21" s="2">
        <v>236170.33</v>
      </c>
      <c r="AJ21" s="2"/>
      <c r="AK21" s="2"/>
      <c r="AL21" s="2"/>
      <c r="AM21" s="2"/>
      <c r="AN21" s="2">
        <v>4148.55</v>
      </c>
      <c r="AO21" s="2">
        <v>2693.38</v>
      </c>
      <c r="AP21" s="2">
        <v>19576.09</v>
      </c>
      <c r="AQ21" s="2">
        <v>42786.18</v>
      </c>
      <c r="AR21" s="2">
        <v>565400.04</v>
      </c>
      <c r="AS21" s="2">
        <v>555157.44000000006</v>
      </c>
      <c r="AT21" s="2">
        <v>5939.66</v>
      </c>
      <c r="AU21" s="2">
        <v>2776.81</v>
      </c>
      <c r="AV21" s="2">
        <v>2486138.1300000004</v>
      </c>
      <c r="AW21" s="2">
        <v>314373.5</v>
      </c>
      <c r="AX21" s="2">
        <v>24337.63</v>
      </c>
      <c r="AY21" s="2">
        <v>258271.31</v>
      </c>
      <c r="AZ21" s="2">
        <v>13151.939999999999</v>
      </c>
      <c r="BA21" s="2">
        <v>11861.89</v>
      </c>
      <c r="BB21" s="2">
        <v>621996.2699999999</v>
      </c>
      <c r="BC21" s="2">
        <v>139069.9</v>
      </c>
      <c r="BD21" s="2">
        <v>10878</v>
      </c>
      <c r="BE21" s="2">
        <v>3465.01</v>
      </c>
      <c r="BF21" s="2"/>
      <c r="BG21" s="2"/>
      <c r="BH21" s="2">
        <v>9047.7099999999991</v>
      </c>
      <c r="BI21" s="2">
        <v>356767.49</v>
      </c>
      <c r="BJ21" s="2">
        <v>15740</v>
      </c>
      <c r="BK21" s="2">
        <v>15087.03</v>
      </c>
      <c r="BL21" s="2"/>
      <c r="BM21" s="2"/>
      <c r="BN21" s="2"/>
      <c r="BO21" s="2"/>
      <c r="BP21" s="2">
        <v>86722.31</v>
      </c>
      <c r="BQ21" s="2"/>
      <c r="BR21" s="2">
        <v>79286.960000000006</v>
      </c>
      <c r="BS21" s="2">
        <v>8652.2000000000007</v>
      </c>
      <c r="BT21" s="2"/>
      <c r="BU21" s="2">
        <v>36651.020000000004</v>
      </c>
      <c r="BV21" s="2"/>
      <c r="BW21" s="2"/>
      <c r="BX21" s="2"/>
      <c r="BY21" s="2"/>
      <c r="BZ21" s="2"/>
      <c r="CA21" s="2"/>
      <c r="CB21" s="2">
        <v>105896.81999999999</v>
      </c>
      <c r="CC21" s="2">
        <v>16665.28</v>
      </c>
      <c r="CD21" s="2"/>
      <c r="CE21" s="2"/>
      <c r="CF21" s="2">
        <v>83690.789999999994</v>
      </c>
      <c r="CG21" s="2">
        <v>50</v>
      </c>
      <c r="CH21" s="2">
        <v>1042</v>
      </c>
      <c r="CI21" s="2">
        <v>14595.89</v>
      </c>
      <c r="CJ21" s="2">
        <v>62225.56</v>
      </c>
      <c r="CK21" s="2"/>
      <c r="CL21" s="2"/>
      <c r="CM21" s="2">
        <v>53987.89</v>
      </c>
      <c r="CN21" s="2">
        <v>179.62</v>
      </c>
      <c r="CO21" s="2"/>
      <c r="CP21" s="2"/>
      <c r="CQ21" s="2"/>
      <c r="CR21" s="2">
        <v>10786.65</v>
      </c>
      <c r="CS21" s="2"/>
      <c r="CT21" s="2"/>
      <c r="CU21" s="2"/>
      <c r="CV21" s="2"/>
      <c r="CW21" s="2"/>
      <c r="CX21" s="2"/>
      <c r="CY21" s="2"/>
      <c r="CZ21" s="2">
        <v>1110488.1299999999</v>
      </c>
      <c r="DA21" s="2">
        <v>30598.53</v>
      </c>
      <c r="DB21" s="2">
        <v>30598.53</v>
      </c>
      <c r="DC21" s="2"/>
      <c r="DD21" s="2">
        <v>5141.3599999999997</v>
      </c>
      <c r="DE21" s="2"/>
      <c r="DF21" s="2"/>
      <c r="DG21" s="2">
        <v>3072.43</v>
      </c>
      <c r="DH21" s="2">
        <v>22131.02</v>
      </c>
      <c r="DI21" s="2">
        <v>24475.260000000002</v>
      </c>
      <c r="DJ21" s="2">
        <v>31418.880000000001</v>
      </c>
      <c r="DK21" s="2"/>
      <c r="DL21" s="2"/>
      <c r="DM21" s="2">
        <v>86238.95</v>
      </c>
      <c r="DN21" s="2">
        <v>10284466.410000002</v>
      </c>
      <c r="DP21" s="37" t="str">
        <f>VLOOKUP(DQ21,'District Listing'!$A$3:$B$315,2,FALSE)</f>
        <v>MANSON</v>
      </c>
      <c r="DQ21" s="4" t="s">
        <v>102</v>
      </c>
      <c r="DR21" s="2">
        <v>202297.16</v>
      </c>
      <c r="DS21" s="2">
        <v>202297.16</v>
      </c>
      <c r="DT21" s="2">
        <v>-245687.09</v>
      </c>
      <c r="DU21" s="2">
        <v>-245687.09</v>
      </c>
      <c r="DV21" s="2">
        <v>3136653.62</v>
      </c>
      <c r="DW21" s="2">
        <v>18331.349999999999</v>
      </c>
      <c r="DX21" s="2">
        <v>6372.77</v>
      </c>
      <c r="DY21" s="2"/>
      <c r="DZ21" s="2">
        <v>111851.25</v>
      </c>
      <c r="EA21" s="2">
        <v>24512.83</v>
      </c>
      <c r="EB21" s="2">
        <v>122273.2</v>
      </c>
      <c r="EC21" s="2">
        <v>3419995.0200000005</v>
      </c>
      <c r="ED21" s="2">
        <v>1302964.27</v>
      </c>
      <c r="EE21" s="2">
        <v>18347.560000000001</v>
      </c>
      <c r="EF21" s="2">
        <v>44447.28</v>
      </c>
      <c r="EG21" s="2"/>
      <c r="EH21" s="2">
        <v>2890.3</v>
      </c>
      <c r="EI21" s="2">
        <v>10568.37</v>
      </c>
      <c r="EJ21" s="2">
        <v>1379217.7800000003</v>
      </c>
      <c r="EK21" s="2"/>
      <c r="EL21" s="2"/>
      <c r="EM21" s="2">
        <v>256491.78</v>
      </c>
      <c r="EN21" s="2">
        <v>102901.29</v>
      </c>
      <c r="EO21" s="2">
        <v>517553.89</v>
      </c>
      <c r="EP21" s="2">
        <v>176437.55</v>
      </c>
      <c r="EQ21" s="2"/>
      <c r="ER21" s="2"/>
      <c r="ES21" s="2"/>
      <c r="ET21" s="2"/>
      <c r="EU21" s="2">
        <v>3561.07</v>
      </c>
      <c r="EV21" s="2">
        <v>1984.78</v>
      </c>
      <c r="EW21" s="2">
        <v>16636.79</v>
      </c>
      <c r="EX21" s="2">
        <v>29723.07</v>
      </c>
      <c r="EY21" s="2">
        <v>499045.42</v>
      </c>
      <c r="EZ21" s="2">
        <v>444236.65</v>
      </c>
      <c r="FA21" s="2">
        <v>5005.92</v>
      </c>
      <c r="FB21" s="2">
        <v>2023.88</v>
      </c>
      <c r="FC21" s="2">
        <v>2055602.0899999999</v>
      </c>
      <c r="FD21" s="2">
        <v>253601.75</v>
      </c>
      <c r="FE21" s="2">
        <v>24337.63</v>
      </c>
      <c r="FF21" s="2">
        <v>258271.31</v>
      </c>
      <c r="FG21" s="2">
        <v>4751.9399999999996</v>
      </c>
      <c r="FH21" s="2">
        <v>9998.85</v>
      </c>
      <c r="FI21" s="2">
        <v>550961.47999999986</v>
      </c>
      <c r="FJ21" s="2">
        <v>133250.62</v>
      </c>
      <c r="FK21" s="2">
        <v>10878</v>
      </c>
      <c r="FL21" s="2">
        <v>3465.01</v>
      </c>
      <c r="FM21" s="2"/>
      <c r="FN21" s="2"/>
      <c r="FO21" s="2">
        <v>6902.71</v>
      </c>
      <c r="FP21" s="2">
        <v>241573.79</v>
      </c>
      <c r="FQ21" s="2">
        <v>15740</v>
      </c>
      <c r="FR21" s="2">
        <v>15087.03</v>
      </c>
      <c r="FS21" s="2"/>
      <c r="FT21" s="2"/>
      <c r="FU21" s="2"/>
      <c r="FV21" s="2"/>
      <c r="FW21" s="2">
        <v>86722.31</v>
      </c>
      <c r="FX21" s="2"/>
      <c r="FY21" s="2">
        <v>5122.1000000000004</v>
      </c>
      <c r="FZ21" s="2"/>
      <c r="GA21" s="2"/>
      <c r="GB21" s="2">
        <v>35477.050000000003</v>
      </c>
      <c r="GC21" s="2"/>
      <c r="GD21" s="2"/>
      <c r="GE21" s="2"/>
      <c r="GF21" s="2"/>
      <c r="GG21" s="2"/>
      <c r="GH21" s="2"/>
      <c r="GI21" s="2">
        <v>105117.78</v>
      </c>
      <c r="GJ21" s="2">
        <v>16665.28</v>
      </c>
      <c r="GK21" s="2"/>
      <c r="GL21" s="2"/>
      <c r="GM21" s="2">
        <v>83690.789999999994</v>
      </c>
      <c r="GN21" s="2">
        <v>50</v>
      </c>
      <c r="GO21" s="2"/>
      <c r="GP21" s="2">
        <v>10775.89</v>
      </c>
      <c r="GQ21" s="2">
        <v>44674.78</v>
      </c>
      <c r="GR21" s="2"/>
      <c r="GS21" s="2"/>
      <c r="GT21" s="2">
        <v>53987.89</v>
      </c>
      <c r="GU21" s="2">
        <v>179.62</v>
      </c>
      <c r="GV21" s="2"/>
      <c r="GW21" s="2"/>
      <c r="GX21" s="2"/>
      <c r="GY21" s="2">
        <v>9086.65</v>
      </c>
      <c r="GZ21" s="2"/>
      <c r="HA21" s="2"/>
      <c r="HB21" s="2"/>
      <c r="HC21" s="2"/>
      <c r="HD21" s="2"/>
      <c r="HE21" s="2"/>
      <c r="HF21" s="2"/>
      <c r="HG21" s="2">
        <v>878447.30000000016</v>
      </c>
      <c r="HH21" s="2">
        <v>26872.86</v>
      </c>
      <c r="HI21" s="2">
        <v>26872.86</v>
      </c>
      <c r="HJ21" s="2"/>
      <c r="HK21" s="2"/>
      <c r="HL21" s="2"/>
      <c r="HM21" s="2"/>
      <c r="HN21" s="2">
        <v>676.02</v>
      </c>
      <c r="HO21" s="2">
        <v>6782.12</v>
      </c>
      <c r="HP21" s="2">
        <v>15862.58</v>
      </c>
      <c r="HQ21" s="2">
        <v>21556.52</v>
      </c>
      <c r="HR21" s="2"/>
      <c r="HS21" s="2">
        <v>44877.240000000005</v>
      </c>
      <c r="HT21" s="2">
        <v>8312583.8399999999</v>
      </c>
      <c r="HV21" s="37" t="str">
        <f>VLOOKUP(HW21,'District Listing'!$A$3:$B$315,2,FALSE)</f>
        <v>MANSON</v>
      </c>
      <c r="HW21" s="4" t="s">
        <v>102</v>
      </c>
      <c r="HX21" s="2">
        <v>43389.93</v>
      </c>
      <c r="HY21" s="2">
        <v>43389.93</v>
      </c>
      <c r="HZ21" s="2"/>
      <c r="IA21" s="2"/>
      <c r="IB21" s="2">
        <v>500635.81</v>
      </c>
      <c r="IC21" s="2">
        <v>25148.32</v>
      </c>
      <c r="ID21" s="2">
        <v>3564.43</v>
      </c>
      <c r="IE21" s="2"/>
      <c r="IF21" s="2">
        <v>81383.289999999994</v>
      </c>
      <c r="IG21" s="2">
        <v>25838.55</v>
      </c>
      <c r="IH21" s="2"/>
      <c r="II21" s="2">
        <v>636570.40000000014</v>
      </c>
      <c r="IJ21" s="2">
        <v>449912.2</v>
      </c>
      <c r="IK21" s="2">
        <v>19820.73</v>
      </c>
      <c r="IL21" s="2">
        <v>18317.669999999998</v>
      </c>
      <c r="IM21" s="2"/>
      <c r="IN21" s="2">
        <v>15629.5</v>
      </c>
      <c r="IO21" s="2">
        <v>9543.1</v>
      </c>
      <c r="IP21" s="2">
        <v>513223.19999999995</v>
      </c>
      <c r="IQ21" s="2"/>
      <c r="IR21" s="2"/>
      <c r="IS21" s="2">
        <v>48010.12</v>
      </c>
      <c r="IT21" s="2">
        <v>38180.85</v>
      </c>
      <c r="IU21" s="2">
        <v>88351.72</v>
      </c>
      <c r="IV21" s="2">
        <v>59732.78</v>
      </c>
      <c r="IW21" s="2"/>
      <c r="IX21" s="2"/>
      <c r="IY21" s="2"/>
      <c r="IZ21" s="2"/>
      <c r="JA21" s="2">
        <v>587.48</v>
      </c>
      <c r="JB21" s="2">
        <v>708.6</v>
      </c>
      <c r="JC21" s="2">
        <v>2939.3</v>
      </c>
      <c r="JD21" s="2">
        <v>13063.11</v>
      </c>
      <c r="JE21" s="2">
        <v>66354.62</v>
      </c>
      <c r="JF21" s="2">
        <v>110920.79</v>
      </c>
      <c r="JG21" s="2">
        <v>933.74</v>
      </c>
      <c r="JH21" s="2">
        <v>752.93</v>
      </c>
      <c r="JI21" s="2">
        <v>430536.04</v>
      </c>
      <c r="JJ21" s="2">
        <v>60771.75</v>
      </c>
      <c r="JK21" s="2"/>
      <c r="JL21" s="2"/>
      <c r="JM21" s="2">
        <v>8400</v>
      </c>
      <c r="JN21" s="2">
        <v>1863.04</v>
      </c>
      <c r="JO21" s="2">
        <v>71034.789999999994</v>
      </c>
      <c r="JP21" s="2">
        <v>5819.28</v>
      </c>
      <c r="JQ21" s="2"/>
      <c r="JR21" s="2"/>
      <c r="JS21" s="2"/>
      <c r="JT21" s="2"/>
      <c r="JU21" s="2">
        <v>2145</v>
      </c>
      <c r="JV21" s="2">
        <v>115193.7</v>
      </c>
      <c r="JW21" s="2"/>
      <c r="JX21" s="2"/>
      <c r="JY21" s="2"/>
      <c r="JZ21" s="2"/>
      <c r="KA21" s="2"/>
      <c r="KB21" s="2"/>
      <c r="KC21" s="2"/>
      <c r="KD21" s="2"/>
      <c r="KE21" s="2">
        <v>74164.86</v>
      </c>
      <c r="KF21" s="2">
        <v>8652.2000000000007</v>
      </c>
      <c r="KG21" s="2"/>
      <c r="KH21" s="2">
        <v>1173.97</v>
      </c>
      <c r="KI21" s="2"/>
      <c r="KJ21" s="2"/>
      <c r="KK21" s="2"/>
      <c r="KL21" s="2"/>
      <c r="KM21" s="2"/>
      <c r="KN21" s="2">
        <v>779.04</v>
      </c>
      <c r="KO21" s="2"/>
      <c r="KP21" s="2"/>
      <c r="KQ21" s="2"/>
      <c r="KR21" s="2"/>
      <c r="KS21" s="2"/>
      <c r="KT21" s="2">
        <v>1042</v>
      </c>
      <c r="KU21" s="2">
        <v>3820</v>
      </c>
      <c r="KV21" s="2">
        <v>17550.78</v>
      </c>
      <c r="KW21" s="2"/>
      <c r="KX21" s="2"/>
      <c r="KY21" s="2"/>
      <c r="KZ21" s="2"/>
      <c r="LA21" s="2"/>
      <c r="LB21" s="2"/>
      <c r="LC21" s="2">
        <v>1700</v>
      </c>
      <c r="LD21" s="2"/>
      <c r="LE21" s="2"/>
      <c r="LF21" s="2"/>
      <c r="LG21" s="2"/>
      <c r="LH21" s="2"/>
      <c r="LI21" s="2"/>
      <c r="LJ21" s="2"/>
      <c r="LK21" s="2">
        <v>232040.83000000002</v>
      </c>
      <c r="LL21" s="2">
        <v>3725.67</v>
      </c>
      <c r="LM21" s="2">
        <v>3725.67</v>
      </c>
      <c r="LN21" s="2"/>
      <c r="LO21" s="2">
        <v>5141.3599999999997</v>
      </c>
      <c r="LP21" s="2"/>
      <c r="LQ21" s="2"/>
      <c r="LR21" s="2">
        <v>2396.41</v>
      </c>
      <c r="LS21" s="2">
        <v>15348.9</v>
      </c>
      <c r="LT21" s="2">
        <v>8612.68</v>
      </c>
      <c r="LU21" s="2">
        <v>9862.36</v>
      </c>
      <c r="LV21" s="2"/>
      <c r="LW21" s="2"/>
      <c r="LX21" s="2">
        <v>41361.71</v>
      </c>
      <c r="LY21" s="2">
        <v>1971882.5700000003</v>
      </c>
    </row>
    <row r="22" spans="2:337">
      <c r="B22" s="22" t="s">
        <v>4</v>
      </c>
      <c r="C22" s="22" t="s">
        <v>7</v>
      </c>
      <c r="D22" s="22" t="s">
        <v>5</v>
      </c>
      <c r="E22" s="22" t="s">
        <v>15</v>
      </c>
      <c r="F22" s="22" t="s">
        <v>22</v>
      </c>
      <c r="G22" s="1">
        <v>654.75</v>
      </c>
      <c r="I22" s="37" t="str">
        <f>VLOOKUP(J22,'District Listing'!$A$3:$B$315,2,FALSE)</f>
        <v>STEHEKIN</v>
      </c>
      <c r="J22" s="4" t="s">
        <v>103</v>
      </c>
      <c r="K22" s="2"/>
      <c r="L22" s="2"/>
      <c r="M22" s="2"/>
      <c r="N22" s="2"/>
      <c r="O22" s="2">
        <v>46993.52</v>
      </c>
      <c r="P22" s="2">
        <v>385</v>
      </c>
      <c r="Q22" s="2"/>
      <c r="R22" s="2"/>
      <c r="S22" s="2">
        <v>2000</v>
      </c>
      <c r="T22" s="2"/>
      <c r="U22" s="2"/>
      <c r="V22" s="2">
        <v>49378.52</v>
      </c>
      <c r="W22" s="2">
        <v>762.3</v>
      </c>
      <c r="X22" s="2">
        <v>4937.59</v>
      </c>
      <c r="Y22" s="2">
        <v>30343.61</v>
      </c>
      <c r="Z22" s="2"/>
      <c r="AA22" s="2"/>
      <c r="AB22" s="2"/>
      <c r="AC22" s="2">
        <v>36043.5</v>
      </c>
      <c r="AD22" s="2"/>
      <c r="AE22" s="2"/>
      <c r="AF22" s="2">
        <v>3742.02</v>
      </c>
      <c r="AG22" s="2">
        <v>2757.26</v>
      </c>
      <c r="AH22" s="2">
        <v>5703.87</v>
      </c>
      <c r="AI22" s="2"/>
      <c r="AJ22" s="2"/>
      <c r="AK22" s="2"/>
      <c r="AL22" s="2"/>
      <c r="AM22" s="2"/>
      <c r="AN22" s="2">
        <v>80.569999999999993</v>
      </c>
      <c r="AO22" s="2">
        <v>66.86</v>
      </c>
      <c r="AP22" s="2">
        <v>364.39</v>
      </c>
      <c r="AQ22" s="2">
        <v>575.04999999999995</v>
      </c>
      <c r="AR22" s="2">
        <v>11611.6</v>
      </c>
      <c r="AS22" s="2"/>
      <c r="AT22" s="2"/>
      <c r="AU22" s="2"/>
      <c r="AV22" s="2">
        <v>24901.620000000003</v>
      </c>
      <c r="AW22" s="2">
        <v>2745.46</v>
      </c>
      <c r="AX22" s="2">
        <v>88.36</v>
      </c>
      <c r="AY22" s="2"/>
      <c r="AZ22" s="2">
        <v>35.47</v>
      </c>
      <c r="BA22" s="2">
        <v>2788.65</v>
      </c>
      <c r="BB22" s="2">
        <v>5657.9400000000005</v>
      </c>
      <c r="BC22" s="2"/>
      <c r="BD22" s="2">
        <v>106</v>
      </c>
      <c r="BE22" s="2"/>
      <c r="BF22" s="2"/>
      <c r="BG22" s="2"/>
      <c r="BH22" s="2">
        <v>150</v>
      </c>
      <c r="BI22" s="2">
        <v>903.03</v>
      </c>
      <c r="BJ22" s="2"/>
      <c r="BK22" s="2">
        <v>1231.0999999999999</v>
      </c>
      <c r="BL22" s="2"/>
      <c r="BM22" s="2">
        <v>75</v>
      </c>
      <c r="BN22" s="2"/>
      <c r="BO22" s="2"/>
      <c r="BP22" s="2"/>
      <c r="BQ22" s="2">
        <v>1583.89</v>
      </c>
      <c r="BR22" s="2">
        <v>14195.53</v>
      </c>
      <c r="BS22" s="2"/>
      <c r="BT22" s="2">
        <v>8550</v>
      </c>
      <c r="BU22" s="2"/>
      <c r="BV22" s="2"/>
      <c r="BW22" s="2"/>
      <c r="BX22" s="2"/>
      <c r="BY22" s="2"/>
      <c r="BZ22" s="2"/>
      <c r="CA22" s="2">
        <v>3537</v>
      </c>
      <c r="CB22" s="2">
        <v>8681.91</v>
      </c>
      <c r="CC22" s="2">
        <v>1600.96</v>
      </c>
      <c r="CD22" s="2">
        <v>131.30000000000001</v>
      </c>
      <c r="CE22" s="2"/>
      <c r="CF22" s="2"/>
      <c r="CG22" s="2"/>
      <c r="CH22" s="2"/>
      <c r="CI22" s="2"/>
      <c r="CJ22" s="2">
        <v>31781.31</v>
      </c>
      <c r="CK22" s="2"/>
      <c r="CL22" s="2"/>
      <c r="CM22" s="2">
        <v>1910.71</v>
      </c>
      <c r="CN22" s="2"/>
      <c r="CO22" s="2"/>
      <c r="CP22" s="2"/>
      <c r="CQ22" s="2"/>
      <c r="CR22" s="2">
        <v>1859.5</v>
      </c>
      <c r="CS22" s="2"/>
      <c r="CT22" s="2"/>
      <c r="CU22" s="2"/>
      <c r="CV22" s="2"/>
      <c r="CW22" s="2"/>
      <c r="CX22" s="2"/>
      <c r="CY22" s="2"/>
      <c r="CZ22" s="2">
        <v>76297.24000000002</v>
      </c>
      <c r="DA22" s="2">
        <v>627.03</v>
      </c>
      <c r="DB22" s="2">
        <v>627.03</v>
      </c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>
        <v>192905.85</v>
      </c>
      <c r="DP22" s="37" t="str">
        <f>VLOOKUP(DQ22,'District Listing'!$A$3:$B$315,2,FALSE)</f>
        <v>STEHEKIN</v>
      </c>
      <c r="DQ22" s="4" t="s">
        <v>103</v>
      </c>
      <c r="DR22" s="2"/>
      <c r="DS22" s="2"/>
      <c r="DT22" s="2"/>
      <c r="DU22" s="2"/>
      <c r="DV22" s="2">
        <v>46993.52</v>
      </c>
      <c r="DW22" s="2">
        <v>385</v>
      </c>
      <c r="DX22" s="2"/>
      <c r="DY22" s="2"/>
      <c r="DZ22" s="2">
        <v>2000</v>
      </c>
      <c r="EA22" s="2"/>
      <c r="EB22" s="2"/>
      <c r="EC22" s="2">
        <v>49378.52</v>
      </c>
      <c r="ED22" s="2">
        <v>762.3</v>
      </c>
      <c r="EE22" s="2">
        <v>4937.59</v>
      </c>
      <c r="EF22" s="2">
        <v>30343.61</v>
      </c>
      <c r="EG22" s="2"/>
      <c r="EH22" s="2"/>
      <c r="EI22" s="2"/>
      <c r="EJ22" s="2">
        <v>36043.5</v>
      </c>
      <c r="EK22" s="2"/>
      <c r="EL22" s="2"/>
      <c r="EM22" s="2">
        <v>3742.02</v>
      </c>
      <c r="EN22" s="2">
        <v>2757.26</v>
      </c>
      <c r="EO22" s="2">
        <v>5703.87</v>
      </c>
      <c r="EP22" s="2"/>
      <c r="EQ22" s="2"/>
      <c r="ER22" s="2"/>
      <c r="ES22" s="2"/>
      <c r="ET22" s="2"/>
      <c r="EU22" s="2">
        <v>80.569999999999993</v>
      </c>
      <c r="EV22" s="2">
        <v>66.86</v>
      </c>
      <c r="EW22" s="2">
        <v>364.39</v>
      </c>
      <c r="EX22" s="2">
        <v>575.04999999999995</v>
      </c>
      <c r="EY22" s="2">
        <v>11611.6</v>
      </c>
      <c r="EZ22" s="2"/>
      <c r="FA22" s="2"/>
      <c r="FB22" s="2"/>
      <c r="FC22" s="2">
        <v>24901.620000000003</v>
      </c>
      <c r="FD22" s="2">
        <v>2745.46</v>
      </c>
      <c r="FE22" s="2">
        <v>88.36</v>
      </c>
      <c r="FF22" s="2"/>
      <c r="FG22" s="2">
        <v>35.47</v>
      </c>
      <c r="FH22" s="2">
        <v>2788.65</v>
      </c>
      <c r="FI22" s="2">
        <v>5657.9400000000005</v>
      </c>
      <c r="FJ22" s="2"/>
      <c r="FK22" s="2">
        <v>106</v>
      </c>
      <c r="FL22" s="2"/>
      <c r="FM22" s="2"/>
      <c r="FN22" s="2"/>
      <c r="FO22" s="2">
        <v>150</v>
      </c>
      <c r="FP22" s="2">
        <v>903.03</v>
      </c>
      <c r="FQ22" s="2"/>
      <c r="FR22" s="2">
        <v>1231.0999999999999</v>
      </c>
      <c r="FS22" s="2"/>
      <c r="FT22" s="2">
        <v>75</v>
      </c>
      <c r="FU22" s="2"/>
      <c r="FV22" s="2"/>
      <c r="FW22" s="2"/>
      <c r="FX22" s="2">
        <v>1583.89</v>
      </c>
      <c r="FY22" s="2">
        <v>14195.53</v>
      </c>
      <c r="FZ22" s="2"/>
      <c r="GA22" s="2">
        <v>8550</v>
      </c>
      <c r="GB22" s="2"/>
      <c r="GC22" s="2"/>
      <c r="GD22" s="2"/>
      <c r="GE22" s="2"/>
      <c r="GF22" s="2"/>
      <c r="GG22" s="2"/>
      <c r="GH22" s="2">
        <v>3537</v>
      </c>
      <c r="GI22" s="2">
        <v>8681.91</v>
      </c>
      <c r="GJ22" s="2">
        <v>1600.96</v>
      </c>
      <c r="GK22" s="2">
        <v>131.30000000000001</v>
      </c>
      <c r="GL22" s="2"/>
      <c r="GM22" s="2"/>
      <c r="GN22" s="2"/>
      <c r="GO22" s="2"/>
      <c r="GP22" s="2"/>
      <c r="GQ22" s="2">
        <v>31781.31</v>
      </c>
      <c r="GR22" s="2"/>
      <c r="GS22" s="2"/>
      <c r="GT22" s="2">
        <v>1910.71</v>
      </c>
      <c r="GU22" s="2"/>
      <c r="GV22" s="2"/>
      <c r="GW22" s="2"/>
      <c r="GX22" s="2"/>
      <c r="GY22" s="2">
        <v>1859.5</v>
      </c>
      <c r="GZ22" s="2"/>
      <c r="HA22" s="2"/>
      <c r="HB22" s="2"/>
      <c r="HC22" s="2"/>
      <c r="HD22" s="2"/>
      <c r="HE22" s="2"/>
      <c r="HF22" s="2"/>
      <c r="HG22" s="2">
        <v>76297.24000000002</v>
      </c>
      <c r="HH22" s="2">
        <v>627.03</v>
      </c>
      <c r="HI22" s="2">
        <v>627.03</v>
      </c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>
        <v>192905.85</v>
      </c>
      <c r="HV22" s="37" t="str">
        <f>VLOOKUP(HW22,'District Listing'!$A$3:$B$315,2,FALSE)</f>
        <v>ENTIAT</v>
      </c>
      <c r="HW22" s="4" t="s">
        <v>104</v>
      </c>
      <c r="HX22" s="2">
        <v>92399.02</v>
      </c>
      <c r="HY22" s="2">
        <v>92399.02</v>
      </c>
      <c r="HZ22" s="2"/>
      <c r="IA22" s="2"/>
      <c r="IB22" s="2">
        <v>12055.88</v>
      </c>
      <c r="IC22" s="2">
        <v>470</v>
      </c>
      <c r="ID22" s="2">
        <v>64.02</v>
      </c>
      <c r="IE22" s="2"/>
      <c r="IF22" s="2"/>
      <c r="IG22" s="2"/>
      <c r="IH22" s="2"/>
      <c r="II22" s="2">
        <v>12589.9</v>
      </c>
      <c r="IJ22" s="2"/>
      <c r="IK22" s="2"/>
      <c r="IL22" s="2"/>
      <c r="IM22" s="2"/>
      <c r="IN22" s="2">
        <v>69680</v>
      </c>
      <c r="IO22" s="2"/>
      <c r="IP22" s="2">
        <v>69680</v>
      </c>
      <c r="IQ22" s="2"/>
      <c r="IR22" s="2"/>
      <c r="IS22" s="2">
        <v>955.7</v>
      </c>
      <c r="IT22" s="2">
        <v>5263.87</v>
      </c>
      <c r="IU22" s="2">
        <v>1855.27</v>
      </c>
      <c r="IV22" s="2">
        <v>5977.33</v>
      </c>
      <c r="IW22" s="2"/>
      <c r="IX22" s="2"/>
      <c r="IY22" s="2"/>
      <c r="IZ22" s="2"/>
      <c r="JA22" s="2">
        <v>56.23</v>
      </c>
      <c r="JB22" s="2">
        <v>426.63</v>
      </c>
      <c r="JC22" s="2">
        <v>53.74</v>
      </c>
      <c r="JD22" s="2">
        <v>2010.01</v>
      </c>
      <c r="JE22" s="2">
        <v>1172.25</v>
      </c>
      <c r="JF22" s="2"/>
      <c r="JG22" s="2"/>
      <c r="JH22" s="2"/>
      <c r="JI22" s="2">
        <v>17771.03</v>
      </c>
      <c r="JJ22" s="2">
        <v>2337.13</v>
      </c>
      <c r="JK22" s="2"/>
      <c r="JL22" s="2"/>
      <c r="JM22" s="2"/>
      <c r="JN22" s="2"/>
      <c r="JO22" s="2">
        <v>2337.13</v>
      </c>
      <c r="JP22" s="2"/>
      <c r="JQ22" s="2"/>
      <c r="JR22" s="2"/>
      <c r="JS22" s="2"/>
      <c r="JT22" s="2"/>
      <c r="JU22" s="2">
        <v>1305</v>
      </c>
      <c r="JV22" s="2">
        <v>13721.23</v>
      </c>
      <c r="JW22" s="2"/>
      <c r="JX22" s="2"/>
      <c r="JY22" s="2"/>
      <c r="JZ22" s="2">
        <v>1000</v>
      </c>
      <c r="KA22" s="2"/>
      <c r="KB22" s="2"/>
      <c r="KC22" s="2"/>
      <c r="KD22" s="2"/>
      <c r="KE22" s="2">
        <v>2853.05</v>
      </c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>
        <v>18879.28</v>
      </c>
      <c r="LL22" s="2">
        <v>1382.58</v>
      </c>
      <c r="LM22" s="2">
        <v>1382.58</v>
      </c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>
        <v>215038.94</v>
      </c>
    </row>
    <row r="23" spans="2:337">
      <c r="B23" s="22" t="s">
        <v>4</v>
      </c>
      <c r="C23" s="22" t="s">
        <v>7</v>
      </c>
      <c r="D23" s="22" t="s">
        <v>5</v>
      </c>
      <c r="E23" s="22" t="s">
        <v>15</v>
      </c>
      <c r="F23" s="22" t="s">
        <v>23</v>
      </c>
      <c r="G23" s="1">
        <v>4056.39</v>
      </c>
      <c r="I23" s="37" t="str">
        <f>VLOOKUP(J23,'District Listing'!$A$3:$B$315,2,FALSE)</f>
        <v>ENTIAT</v>
      </c>
      <c r="J23" s="4" t="s">
        <v>104</v>
      </c>
      <c r="K23" s="2">
        <v>95608.3</v>
      </c>
      <c r="L23" s="2">
        <v>95608.3</v>
      </c>
      <c r="M23" s="2">
        <v>-95608.3</v>
      </c>
      <c r="N23" s="2">
        <v>-95608.3</v>
      </c>
      <c r="O23" s="2">
        <v>1973783.7</v>
      </c>
      <c r="P23" s="2">
        <v>20245.810000000001</v>
      </c>
      <c r="Q23" s="2">
        <v>2590.62</v>
      </c>
      <c r="R23" s="2"/>
      <c r="S23" s="2">
        <v>90521.600000000006</v>
      </c>
      <c r="T23" s="2"/>
      <c r="U23" s="2">
        <v>5505</v>
      </c>
      <c r="V23" s="2">
        <v>2092646.7300000002</v>
      </c>
      <c r="W23" s="2">
        <v>821000.1</v>
      </c>
      <c r="X23" s="2">
        <v>34328.559999999998</v>
      </c>
      <c r="Y23" s="2">
        <v>39321.519999999997</v>
      </c>
      <c r="Z23" s="2"/>
      <c r="AA23" s="2">
        <v>76968.399999999994</v>
      </c>
      <c r="AB23" s="2"/>
      <c r="AC23" s="2">
        <v>971618.58</v>
      </c>
      <c r="AD23" s="2"/>
      <c r="AE23" s="2"/>
      <c r="AF23" s="2">
        <v>155344.82</v>
      </c>
      <c r="AG23" s="2">
        <v>71970.19</v>
      </c>
      <c r="AH23" s="2">
        <v>307687.2</v>
      </c>
      <c r="AI23" s="2">
        <v>116172.98</v>
      </c>
      <c r="AJ23" s="2"/>
      <c r="AK23" s="2"/>
      <c r="AL23" s="2"/>
      <c r="AM23" s="2"/>
      <c r="AN23" s="2">
        <v>11070.26</v>
      </c>
      <c r="AO23" s="2">
        <v>4479.59</v>
      </c>
      <c r="AP23" s="2">
        <v>10337.15</v>
      </c>
      <c r="AQ23" s="2">
        <v>29859.759999999998</v>
      </c>
      <c r="AR23" s="2">
        <v>277533.5</v>
      </c>
      <c r="AS23" s="2">
        <v>293906.53000000003</v>
      </c>
      <c r="AT23" s="2"/>
      <c r="AU23" s="2"/>
      <c r="AV23" s="2">
        <v>1278361.98</v>
      </c>
      <c r="AW23" s="2">
        <v>113601.36</v>
      </c>
      <c r="AX23" s="2">
        <v>19378.830000000002</v>
      </c>
      <c r="AY23" s="2">
        <v>74309.490000000005</v>
      </c>
      <c r="AZ23" s="2">
        <v>28345.15</v>
      </c>
      <c r="BA23" s="2">
        <v>86530</v>
      </c>
      <c r="BB23" s="2">
        <v>322164.82999999996</v>
      </c>
      <c r="BC23" s="2">
        <v>931.34</v>
      </c>
      <c r="BD23" s="2">
        <v>1174</v>
      </c>
      <c r="BE23" s="2">
        <v>4334</v>
      </c>
      <c r="BF23" s="2"/>
      <c r="BG23" s="2"/>
      <c r="BH23" s="2">
        <v>13223.74</v>
      </c>
      <c r="BI23" s="2">
        <v>14918.199999999999</v>
      </c>
      <c r="BJ23" s="2">
        <v>166.5</v>
      </c>
      <c r="BK23" s="2">
        <v>23166.57</v>
      </c>
      <c r="BL23" s="2"/>
      <c r="BM23" s="2">
        <v>6515.74</v>
      </c>
      <c r="BN23" s="2"/>
      <c r="BO23" s="2">
        <v>560.26</v>
      </c>
      <c r="BP23" s="2">
        <v>8920.66</v>
      </c>
      <c r="BQ23" s="2">
        <v>12749.35</v>
      </c>
      <c r="BR23" s="2">
        <v>51712.100000000006</v>
      </c>
      <c r="BS23" s="2">
        <v>781.15</v>
      </c>
      <c r="BT23" s="2"/>
      <c r="BU23" s="2">
        <v>19532.34</v>
      </c>
      <c r="BV23" s="2"/>
      <c r="BW23" s="2">
        <v>4489.09</v>
      </c>
      <c r="BX23" s="2"/>
      <c r="BY23" s="2"/>
      <c r="BZ23" s="2"/>
      <c r="CA23" s="2">
        <v>195</v>
      </c>
      <c r="CB23" s="2">
        <v>67316.399999999994</v>
      </c>
      <c r="CC23" s="2">
        <v>18893.84</v>
      </c>
      <c r="CD23" s="2">
        <v>1202.8399999999999</v>
      </c>
      <c r="CE23" s="2"/>
      <c r="CF23" s="2">
        <v>142611.17000000001</v>
      </c>
      <c r="CG23" s="2"/>
      <c r="CH23" s="2"/>
      <c r="CI23" s="2">
        <v>1045.57</v>
      </c>
      <c r="CJ23" s="2">
        <v>265358.05</v>
      </c>
      <c r="CK23" s="2"/>
      <c r="CL23" s="2"/>
      <c r="CM23" s="2">
        <v>41166.339999999997</v>
      </c>
      <c r="CN23" s="2"/>
      <c r="CO23" s="2"/>
      <c r="CP23" s="2"/>
      <c r="CQ23" s="2"/>
      <c r="CR23" s="2">
        <v>6832.75</v>
      </c>
      <c r="CS23" s="2"/>
      <c r="CT23" s="2"/>
      <c r="CU23" s="2"/>
      <c r="CV23" s="2"/>
      <c r="CW23" s="2"/>
      <c r="CX23" s="2"/>
      <c r="CY23" s="2"/>
      <c r="CZ23" s="2">
        <v>707797</v>
      </c>
      <c r="DA23" s="2">
        <v>6930.08</v>
      </c>
      <c r="DB23" s="2">
        <v>6930.08</v>
      </c>
      <c r="DC23" s="2"/>
      <c r="DD23" s="2"/>
      <c r="DE23" s="2"/>
      <c r="DF23" s="2">
        <v>15262.36</v>
      </c>
      <c r="DG23" s="2">
        <v>6530.66</v>
      </c>
      <c r="DH23" s="2"/>
      <c r="DI23" s="2"/>
      <c r="DJ23" s="2"/>
      <c r="DK23" s="2"/>
      <c r="DL23" s="2"/>
      <c r="DM23" s="2">
        <v>21793.02</v>
      </c>
      <c r="DN23" s="2">
        <v>5401312.2200000007</v>
      </c>
      <c r="DP23" s="37" t="str">
        <f>VLOOKUP(DQ23,'District Listing'!$A$3:$B$315,2,FALSE)</f>
        <v>ENTIAT</v>
      </c>
      <c r="DQ23" s="4" t="s">
        <v>104</v>
      </c>
      <c r="DR23" s="2">
        <v>3209.28</v>
      </c>
      <c r="DS23" s="2">
        <v>3209.28</v>
      </c>
      <c r="DT23" s="2">
        <v>-95608.3</v>
      </c>
      <c r="DU23" s="2">
        <v>-95608.3</v>
      </c>
      <c r="DV23" s="2">
        <v>1961727.82</v>
      </c>
      <c r="DW23" s="2">
        <v>19775.810000000001</v>
      </c>
      <c r="DX23" s="2">
        <v>2526.6</v>
      </c>
      <c r="DY23" s="2"/>
      <c r="DZ23" s="2">
        <v>90521.600000000006</v>
      </c>
      <c r="EA23" s="2"/>
      <c r="EB23" s="2">
        <v>5505</v>
      </c>
      <c r="EC23" s="2">
        <v>2080056.8300000003</v>
      </c>
      <c r="ED23" s="2">
        <v>821000.1</v>
      </c>
      <c r="EE23" s="2">
        <v>34328.559999999998</v>
      </c>
      <c r="EF23" s="2">
        <v>39321.519999999997</v>
      </c>
      <c r="EG23" s="2"/>
      <c r="EH23" s="2">
        <v>7288.4</v>
      </c>
      <c r="EI23" s="2"/>
      <c r="EJ23" s="2">
        <v>901938.58</v>
      </c>
      <c r="EK23" s="2"/>
      <c r="EL23" s="2"/>
      <c r="EM23" s="2">
        <v>154389.12</v>
      </c>
      <c r="EN23" s="2">
        <v>66706.320000000007</v>
      </c>
      <c r="EO23" s="2">
        <v>305831.93</v>
      </c>
      <c r="EP23" s="2">
        <v>110195.65</v>
      </c>
      <c r="EQ23" s="2"/>
      <c r="ER23" s="2"/>
      <c r="ES23" s="2"/>
      <c r="ET23" s="2"/>
      <c r="EU23" s="2">
        <v>11014.03</v>
      </c>
      <c r="EV23" s="2">
        <v>4052.96</v>
      </c>
      <c r="EW23" s="2">
        <v>10283.41</v>
      </c>
      <c r="EX23" s="2">
        <v>27849.75</v>
      </c>
      <c r="EY23" s="2">
        <v>276361.25</v>
      </c>
      <c r="EZ23" s="2">
        <v>293906.53000000003</v>
      </c>
      <c r="FA23" s="2"/>
      <c r="FB23" s="2"/>
      <c r="FC23" s="2">
        <v>1260590.9500000002</v>
      </c>
      <c r="FD23" s="2">
        <v>111264.23</v>
      </c>
      <c r="FE23" s="2">
        <v>19378.830000000002</v>
      </c>
      <c r="FF23" s="2">
        <v>74309.490000000005</v>
      </c>
      <c r="FG23" s="2">
        <v>28345.15</v>
      </c>
      <c r="FH23" s="2">
        <v>86530</v>
      </c>
      <c r="FI23" s="2">
        <v>319827.69999999995</v>
      </c>
      <c r="FJ23" s="2">
        <v>931.34</v>
      </c>
      <c r="FK23" s="2">
        <v>1174</v>
      </c>
      <c r="FL23" s="2">
        <v>4334</v>
      </c>
      <c r="FM23" s="2"/>
      <c r="FN23" s="2"/>
      <c r="FO23" s="2">
        <v>11918.74</v>
      </c>
      <c r="FP23" s="2">
        <v>1196.97</v>
      </c>
      <c r="FQ23" s="2">
        <v>166.5</v>
      </c>
      <c r="FR23" s="2">
        <v>23166.57</v>
      </c>
      <c r="FS23" s="2"/>
      <c r="FT23" s="2">
        <v>5515.74</v>
      </c>
      <c r="FU23" s="2"/>
      <c r="FV23" s="2">
        <v>560.26</v>
      </c>
      <c r="FW23" s="2">
        <v>8920.66</v>
      </c>
      <c r="FX23" s="2">
        <v>12749.35</v>
      </c>
      <c r="FY23" s="2">
        <v>48859.05</v>
      </c>
      <c r="FZ23" s="2">
        <v>781.15</v>
      </c>
      <c r="GA23" s="2"/>
      <c r="GB23" s="2">
        <v>19532.34</v>
      </c>
      <c r="GC23" s="2"/>
      <c r="GD23" s="2">
        <v>4489.09</v>
      </c>
      <c r="GE23" s="2"/>
      <c r="GF23" s="2"/>
      <c r="GG23" s="2"/>
      <c r="GH23" s="2">
        <v>195</v>
      </c>
      <c r="GI23" s="2">
        <v>67316.399999999994</v>
      </c>
      <c r="GJ23" s="2">
        <v>18893.84</v>
      </c>
      <c r="GK23" s="2">
        <v>1202.8399999999999</v>
      </c>
      <c r="GL23" s="2"/>
      <c r="GM23" s="2">
        <v>142611.17000000001</v>
      </c>
      <c r="GN23" s="2"/>
      <c r="GO23" s="2"/>
      <c r="GP23" s="2">
        <v>1045.57</v>
      </c>
      <c r="GQ23" s="2">
        <v>265358.05</v>
      </c>
      <c r="GR23" s="2"/>
      <c r="GS23" s="2"/>
      <c r="GT23" s="2">
        <v>41166.339999999997</v>
      </c>
      <c r="GU23" s="2"/>
      <c r="GV23" s="2"/>
      <c r="GW23" s="2"/>
      <c r="GX23" s="2"/>
      <c r="GY23" s="2">
        <v>6832.75</v>
      </c>
      <c r="GZ23" s="2"/>
      <c r="HA23" s="2"/>
      <c r="HB23" s="2"/>
      <c r="HC23" s="2"/>
      <c r="HD23" s="2"/>
      <c r="HE23" s="2"/>
      <c r="HF23" s="2"/>
      <c r="HG23" s="2">
        <v>688917.72</v>
      </c>
      <c r="HH23" s="2">
        <v>5547.5</v>
      </c>
      <c r="HI23" s="2">
        <v>5547.5</v>
      </c>
      <c r="HJ23" s="2"/>
      <c r="HK23" s="2"/>
      <c r="HL23" s="2"/>
      <c r="HM23" s="2">
        <v>15262.36</v>
      </c>
      <c r="HN23" s="2">
        <v>6530.66</v>
      </c>
      <c r="HO23" s="2"/>
      <c r="HP23" s="2"/>
      <c r="HQ23" s="2"/>
      <c r="HR23" s="2"/>
      <c r="HS23" s="2">
        <v>21793.02</v>
      </c>
      <c r="HT23" s="2">
        <v>5186273.2800000012</v>
      </c>
      <c r="HV23" s="37" t="str">
        <f>VLOOKUP(HW23,'District Listing'!$A$3:$B$315,2,FALSE)</f>
        <v>LAKE CHELAN</v>
      </c>
      <c r="HW23" s="4" t="s">
        <v>105</v>
      </c>
      <c r="HX23" s="2">
        <v>270333.27</v>
      </c>
      <c r="HY23" s="2">
        <v>270333.27</v>
      </c>
      <c r="HZ23" s="2"/>
      <c r="IA23" s="2"/>
      <c r="IB23" s="2">
        <v>771276.95</v>
      </c>
      <c r="IC23" s="2">
        <v>94386.880000000005</v>
      </c>
      <c r="ID23" s="2">
        <v>76368.86</v>
      </c>
      <c r="IE23" s="2"/>
      <c r="IF23" s="2">
        <v>281359.34000000003</v>
      </c>
      <c r="IG23" s="2">
        <v>81176.88</v>
      </c>
      <c r="IH23" s="2"/>
      <c r="II23" s="2">
        <v>1304568.9100000001</v>
      </c>
      <c r="IJ23" s="2">
        <v>787760.34</v>
      </c>
      <c r="IK23" s="2">
        <v>64614.23</v>
      </c>
      <c r="IL23" s="2">
        <v>33820.03</v>
      </c>
      <c r="IM23" s="2"/>
      <c r="IN23" s="2">
        <v>24104.18</v>
      </c>
      <c r="IO23" s="2">
        <v>1707.33</v>
      </c>
      <c r="IP23" s="2">
        <v>912006.11</v>
      </c>
      <c r="IQ23" s="2"/>
      <c r="IR23" s="2"/>
      <c r="IS23" s="2">
        <v>95988.95</v>
      </c>
      <c r="IT23" s="2">
        <v>68133.36</v>
      </c>
      <c r="IU23" s="2">
        <v>177083.93</v>
      </c>
      <c r="IV23" s="2">
        <v>93416.65</v>
      </c>
      <c r="IW23" s="2"/>
      <c r="IX23" s="2"/>
      <c r="IY23" s="2"/>
      <c r="IZ23" s="2"/>
      <c r="JA23" s="2">
        <v>3271.73</v>
      </c>
      <c r="JB23" s="2">
        <v>3082.11</v>
      </c>
      <c r="JC23" s="2">
        <v>8075.6</v>
      </c>
      <c r="JD23" s="2">
        <v>21578.54</v>
      </c>
      <c r="JE23" s="2">
        <v>120255.32</v>
      </c>
      <c r="JF23" s="2">
        <v>143915.79999999999</v>
      </c>
      <c r="JG23" s="2">
        <v>1918.28</v>
      </c>
      <c r="JH23" s="2">
        <v>1338.04</v>
      </c>
      <c r="JI23" s="2">
        <v>738058.31</v>
      </c>
      <c r="JJ23" s="2">
        <v>140638.93</v>
      </c>
      <c r="JK23" s="2"/>
      <c r="JL23" s="2"/>
      <c r="JM23" s="2">
        <v>59416.68</v>
      </c>
      <c r="JN23" s="2"/>
      <c r="JO23" s="2">
        <v>200055.61</v>
      </c>
      <c r="JP23" s="2">
        <v>1114.1199999999999</v>
      </c>
      <c r="JQ23" s="2"/>
      <c r="JR23" s="2">
        <v>2295</v>
      </c>
      <c r="JS23" s="2"/>
      <c r="JT23" s="2"/>
      <c r="JU23" s="2">
        <v>1291.04</v>
      </c>
      <c r="JV23" s="2">
        <v>79878.84</v>
      </c>
      <c r="JW23" s="2"/>
      <c r="JX23" s="2"/>
      <c r="JY23" s="2"/>
      <c r="JZ23" s="2"/>
      <c r="KA23" s="2"/>
      <c r="KB23" s="2">
        <v>19027</v>
      </c>
      <c r="KC23" s="2"/>
      <c r="KD23" s="2"/>
      <c r="KE23" s="2">
        <v>5584.88</v>
      </c>
      <c r="KF23" s="2">
        <v>1642</v>
      </c>
      <c r="KG23" s="2"/>
      <c r="KH23" s="2">
        <v>95194.14</v>
      </c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>
        <v>40149.599999999999</v>
      </c>
      <c r="KV23" s="2">
        <v>72682.679999999993</v>
      </c>
      <c r="KW23" s="2"/>
      <c r="KX23" s="2"/>
      <c r="KY23" s="2"/>
      <c r="KZ23" s="2"/>
      <c r="LA23" s="2"/>
      <c r="LB23" s="2"/>
      <c r="LC23" s="2">
        <v>9897.25</v>
      </c>
      <c r="LD23" s="2"/>
      <c r="LE23" s="2"/>
      <c r="LF23" s="2"/>
      <c r="LG23" s="2"/>
      <c r="LH23" s="2"/>
      <c r="LI23" s="2"/>
      <c r="LJ23" s="2"/>
      <c r="LK23" s="2">
        <v>328756.55000000005</v>
      </c>
      <c r="LL23" s="2">
        <v>33928.89</v>
      </c>
      <c r="LM23" s="2">
        <v>33928.89</v>
      </c>
      <c r="LN23" s="2"/>
      <c r="LO23" s="2"/>
      <c r="LP23" s="2"/>
      <c r="LQ23" s="2"/>
      <c r="LR23" s="2">
        <v>9371.94</v>
      </c>
      <c r="LS23" s="2">
        <v>73785.490000000005</v>
      </c>
      <c r="LT23" s="2">
        <v>28397.63</v>
      </c>
      <c r="LU23" s="2">
        <v>9106.08</v>
      </c>
      <c r="LV23" s="2"/>
      <c r="LW23" s="2"/>
      <c r="LX23" s="2">
        <v>120661.14000000001</v>
      </c>
      <c r="LY23" s="2">
        <v>3908368.7900000005</v>
      </c>
    </row>
    <row r="24" spans="2:337">
      <c r="B24" s="22" t="s">
        <v>4</v>
      </c>
      <c r="C24" s="22" t="s">
        <v>7</v>
      </c>
      <c r="D24" s="22" t="s">
        <v>5</v>
      </c>
      <c r="E24" s="22" t="s">
        <v>15</v>
      </c>
      <c r="F24" s="22" t="s">
        <v>24</v>
      </c>
      <c r="G24" s="1">
        <v>6667.9</v>
      </c>
      <c r="I24" s="37" t="str">
        <f>VLOOKUP(J24,'District Listing'!$A$3:$B$315,2,FALSE)</f>
        <v>LAKE CHELAN</v>
      </c>
      <c r="J24" s="4" t="s">
        <v>105</v>
      </c>
      <c r="K24" s="2">
        <v>289435.59000000003</v>
      </c>
      <c r="L24" s="2">
        <v>289435.59000000003</v>
      </c>
      <c r="M24" s="2">
        <v>-289435.59000000003</v>
      </c>
      <c r="N24" s="2">
        <v>-289435.59000000003</v>
      </c>
      <c r="O24" s="2">
        <v>7605392.3500000006</v>
      </c>
      <c r="P24" s="2">
        <v>121124.14</v>
      </c>
      <c r="Q24" s="2">
        <v>105547.59</v>
      </c>
      <c r="R24" s="2"/>
      <c r="S24" s="2">
        <v>659920.58000000007</v>
      </c>
      <c r="T24" s="2">
        <v>86058.880000000005</v>
      </c>
      <c r="U24" s="2"/>
      <c r="V24" s="2">
        <v>8578043.540000001</v>
      </c>
      <c r="W24" s="2">
        <v>3557350.78</v>
      </c>
      <c r="X24" s="2">
        <v>85224.71</v>
      </c>
      <c r="Y24" s="2">
        <v>104695.83</v>
      </c>
      <c r="Z24" s="2"/>
      <c r="AA24" s="2">
        <v>51153.64</v>
      </c>
      <c r="AB24" s="2">
        <v>12983.539999999999</v>
      </c>
      <c r="AC24" s="2">
        <v>3811408.5</v>
      </c>
      <c r="AD24" s="2"/>
      <c r="AE24" s="2"/>
      <c r="AF24" s="2">
        <v>636520.89999999991</v>
      </c>
      <c r="AG24" s="2">
        <v>284405.59999999998</v>
      </c>
      <c r="AH24" s="2">
        <v>1284492.23</v>
      </c>
      <c r="AI24" s="2">
        <v>452931.45999999996</v>
      </c>
      <c r="AJ24" s="2"/>
      <c r="AK24" s="2"/>
      <c r="AL24" s="2">
        <v>6112.5</v>
      </c>
      <c r="AM24" s="2"/>
      <c r="AN24" s="2">
        <v>21596.71</v>
      </c>
      <c r="AO24" s="2">
        <v>12805.03</v>
      </c>
      <c r="AP24" s="2">
        <v>49387.74</v>
      </c>
      <c r="AQ24" s="2">
        <v>85626.86</v>
      </c>
      <c r="AR24" s="2">
        <v>1158309.1499999999</v>
      </c>
      <c r="AS24" s="2">
        <v>993749.53</v>
      </c>
      <c r="AT24" s="2">
        <v>11780.320000000002</v>
      </c>
      <c r="AU24" s="2">
        <v>6399.7699999999995</v>
      </c>
      <c r="AV24" s="2">
        <v>5004117.8</v>
      </c>
      <c r="AW24" s="2">
        <v>859925.1399999999</v>
      </c>
      <c r="AX24" s="2">
        <v>42011.28</v>
      </c>
      <c r="AY24" s="2">
        <v>350315.61</v>
      </c>
      <c r="AZ24" s="2">
        <v>98695.62</v>
      </c>
      <c r="BA24" s="2">
        <v>12543.11</v>
      </c>
      <c r="BB24" s="2">
        <v>1363490.76</v>
      </c>
      <c r="BC24" s="2">
        <v>194363.19</v>
      </c>
      <c r="BD24" s="2">
        <v>1608.11</v>
      </c>
      <c r="BE24" s="2">
        <v>17557.940000000002</v>
      </c>
      <c r="BF24" s="2"/>
      <c r="BG24" s="2"/>
      <c r="BH24" s="2">
        <v>26324.22</v>
      </c>
      <c r="BI24" s="2">
        <v>127255.88</v>
      </c>
      <c r="BJ24" s="2"/>
      <c r="BK24" s="2">
        <v>26318.32</v>
      </c>
      <c r="BL24" s="2"/>
      <c r="BM24" s="2"/>
      <c r="BN24" s="2"/>
      <c r="BO24" s="2">
        <v>19027</v>
      </c>
      <c r="BP24" s="2">
        <v>149986.35</v>
      </c>
      <c r="BQ24" s="2">
        <v>16036.29</v>
      </c>
      <c r="BR24" s="2">
        <v>317895.98</v>
      </c>
      <c r="BS24" s="2">
        <v>1642</v>
      </c>
      <c r="BT24" s="2">
        <v>27237.24</v>
      </c>
      <c r="BU24" s="2">
        <v>95194.14</v>
      </c>
      <c r="BV24" s="2"/>
      <c r="BW24" s="2"/>
      <c r="BX24" s="2"/>
      <c r="BY24" s="2"/>
      <c r="BZ24" s="2"/>
      <c r="CA24" s="2"/>
      <c r="CB24" s="2">
        <v>198709.79</v>
      </c>
      <c r="CC24" s="2">
        <v>101430.1</v>
      </c>
      <c r="CD24" s="2"/>
      <c r="CE24" s="2"/>
      <c r="CF24" s="2"/>
      <c r="CG24" s="2">
        <v>338634.88</v>
      </c>
      <c r="CH24" s="2">
        <v>12691.66</v>
      </c>
      <c r="CI24" s="2">
        <v>74414.2</v>
      </c>
      <c r="CJ24" s="2">
        <v>72682.679999999993</v>
      </c>
      <c r="CK24" s="2">
        <v>25992.79</v>
      </c>
      <c r="CL24" s="2">
        <v>3071.42</v>
      </c>
      <c r="CM24" s="2">
        <v>130416.16</v>
      </c>
      <c r="CN24" s="2"/>
      <c r="CO24" s="2"/>
      <c r="CP24" s="2"/>
      <c r="CQ24" s="2"/>
      <c r="CR24" s="2">
        <v>34479.97</v>
      </c>
      <c r="CS24" s="2"/>
      <c r="CT24" s="2"/>
      <c r="CU24" s="2"/>
      <c r="CV24" s="2"/>
      <c r="CW24" s="2"/>
      <c r="CX24" s="2"/>
      <c r="CY24" s="2"/>
      <c r="CZ24" s="2">
        <v>2012970.3099999998</v>
      </c>
      <c r="DA24" s="2">
        <v>78182.03</v>
      </c>
      <c r="DB24" s="2">
        <v>78182.03</v>
      </c>
      <c r="DC24" s="2"/>
      <c r="DD24" s="2"/>
      <c r="DE24" s="2"/>
      <c r="DF24" s="2"/>
      <c r="DG24" s="2">
        <v>34254.270000000004</v>
      </c>
      <c r="DH24" s="2">
        <v>188429.73</v>
      </c>
      <c r="DI24" s="2">
        <v>57945.69</v>
      </c>
      <c r="DJ24" s="2">
        <v>83596.509999999995</v>
      </c>
      <c r="DK24" s="2"/>
      <c r="DL24" s="2"/>
      <c r="DM24" s="2">
        <v>364226.2</v>
      </c>
      <c r="DN24" s="2">
        <v>21212439.140000004</v>
      </c>
      <c r="DP24" s="37" t="str">
        <f>VLOOKUP(DQ24,'District Listing'!$A$3:$B$315,2,FALSE)</f>
        <v>LAKE CHELAN</v>
      </c>
      <c r="DQ24" s="4" t="s">
        <v>105</v>
      </c>
      <c r="DR24" s="2">
        <v>19102.32</v>
      </c>
      <c r="DS24" s="2">
        <v>19102.32</v>
      </c>
      <c r="DT24" s="2">
        <v>-289435.59000000003</v>
      </c>
      <c r="DU24" s="2">
        <v>-289435.59000000003</v>
      </c>
      <c r="DV24" s="2">
        <v>6834115.4000000004</v>
      </c>
      <c r="DW24" s="2">
        <v>26737.26</v>
      </c>
      <c r="DX24" s="2">
        <v>29178.73</v>
      </c>
      <c r="DY24" s="2"/>
      <c r="DZ24" s="2">
        <v>378561.24</v>
      </c>
      <c r="EA24" s="2">
        <v>4882</v>
      </c>
      <c r="EB24" s="2"/>
      <c r="EC24" s="2">
        <v>7273474.6300000008</v>
      </c>
      <c r="ED24" s="2">
        <v>2769590.44</v>
      </c>
      <c r="EE24" s="2">
        <v>20610.48</v>
      </c>
      <c r="EF24" s="2">
        <v>70875.8</v>
      </c>
      <c r="EG24" s="2"/>
      <c r="EH24" s="2">
        <v>27049.46</v>
      </c>
      <c r="EI24" s="2">
        <v>11276.21</v>
      </c>
      <c r="EJ24" s="2">
        <v>2899402.3899999997</v>
      </c>
      <c r="EK24" s="2"/>
      <c r="EL24" s="2"/>
      <c r="EM24" s="2">
        <v>540531.94999999995</v>
      </c>
      <c r="EN24" s="2">
        <v>216272.24</v>
      </c>
      <c r="EO24" s="2">
        <v>1107408.3</v>
      </c>
      <c r="EP24" s="2">
        <v>359514.81</v>
      </c>
      <c r="EQ24" s="2"/>
      <c r="ER24" s="2"/>
      <c r="ES24" s="2">
        <v>6112.5</v>
      </c>
      <c r="ET24" s="2"/>
      <c r="EU24" s="2">
        <v>18324.98</v>
      </c>
      <c r="EV24" s="2">
        <v>9722.92</v>
      </c>
      <c r="EW24" s="2">
        <v>41312.14</v>
      </c>
      <c r="EX24" s="2">
        <v>64048.32</v>
      </c>
      <c r="EY24" s="2">
        <v>1038053.83</v>
      </c>
      <c r="EZ24" s="2">
        <v>849833.73</v>
      </c>
      <c r="FA24" s="2">
        <v>9862.0400000000009</v>
      </c>
      <c r="FB24" s="2">
        <v>5061.7299999999996</v>
      </c>
      <c r="FC24" s="2">
        <v>4266059.49</v>
      </c>
      <c r="FD24" s="2">
        <v>719286.21</v>
      </c>
      <c r="FE24" s="2">
        <v>42011.28</v>
      </c>
      <c r="FF24" s="2">
        <v>350315.61</v>
      </c>
      <c r="FG24" s="2">
        <v>39278.94</v>
      </c>
      <c r="FH24" s="2">
        <v>12543.11</v>
      </c>
      <c r="FI24" s="2">
        <v>1163435.1500000001</v>
      </c>
      <c r="FJ24" s="2">
        <v>193249.07</v>
      </c>
      <c r="FK24" s="2">
        <v>1608.11</v>
      </c>
      <c r="FL24" s="2">
        <v>15262.94</v>
      </c>
      <c r="FM24" s="2"/>
      <c r="FN24" s="2"/>
      <c r="FO24" s="2">
        <v>25033.18</v>
      </c>
      <c r="FP24" s="2">
        <v>47377.04</v>
      </c>
      <c r="FQ24" s="2"/>
      <c r="FR24" s="2">
        <v>26318.32</v>
      </c>
      <c r="FS24" s="2"/>
      <c r="FT24" s="2"/>
      <c r="FU24" s="2"/>
      <c r="FV24" s="2"/>
      <c r="FW24" s="2">
        <v>149986.35</v>
      </c>
      <c r="FX24" s="2">
        <v>16036.29</v>
      </c>
      <c r="FY24" s="2">
        <v>312311.09999999998</v>
      </c>
      <c r="FZ24" s="2"/>
      <c r="GA24" s="2">
        <v>27237.24</v>
      </c>
      <c r="GB24" s="2"/>
      <c r="GC24" s="2"/>
      <c r="GD24" s="2"/>
      <c r="GE24" s="2"/>
      <c r="GF24" s="2"/>
      <c r="GG24" s="2"/>
      <c r="GH24" s="2"/>
      <c r="GI24" s="2">
        <v>198709.79</v>
      </c>
      <c r="GJ24" s="2">
        <v>101430.1</v>
      </c>
      <c r="GK24" s="2"/>
      <c r="GL24" s="2"/>
      <c r="GM24" s="2"/>
      <c r="GN24" s="2">
        <v>338634.88</v>
      </c>
      <c r="GO24" s="2">
        <v>12691.66</v>
      </c>
      <c r="GP24" s="2">
        <v>34264.6</v>
      </c>
      <c r="GQ24" s="2"/>
      <c r="GR24" s="2">
        <v>25992.79</v>
      </c>
      <c r="GS24" s="2">
        <v>3071.42</v>
      </c>
      <c r="GT24" s="2">
        <v>130416.16</v>
      </c>
      <c r="GU24" s="2"/>
      <c r="GV24" s="2"/>
      <c r="GW24" s="2"/>
      <c r="GX24" s="2"/>
      <c r="GY24" s="2">
        <v>24582.720000000001</v>
      </c>
      <c r="GZ24" s="2"/>
      <c r="HA24" s="2"/>
      <c r="HB24" s="2"/>
      <c r="HC24" s="2"/>
      <c r="HD24" s="2"/>
      <c r="HE24" s="2"/>
      <c r="HF24" s="2"/>
      <c r="HG24" s="2">
        <v>1684213.76</v>
      </c>
      <c r="HH24" s="2">
        <v>44253.14</v>
      </c>
      <c r="HI24" s="2">
        <v>44253.14</v>
      </c>
      <c r="HJ24" s="2"/>
      <c r="HK24" s="2"/>
      <c r="HL24" s="2"/>
      <c r="HM24" s="2"/>
      <c r="HN24" s="2">
        <v>24882.33</v>
      </c>
      <c r="HO24" s="2">
        <v>114644.24</v>
      </c>
      <c r="HP24" s="2">
        <v>29548.06</v>
      </c>
      <c r="HQ24" s="2">
        <v>74490.429999999993</v>
      </c>
      <c r="HR24" s="2"/>
      <c r="HS24" s="2">
        <v>243565.06</v>
      </c>
      <c r="HT24" s="2">
        <v>17304070.349999998</v>
      </c>
      <c r="HV24" s="37" t="str">
        <f>VLOOKUP(HW24,'District Listing'!$A$3:$B$315,2,FALSE)</f>
        <v>CASHMERE</v>
      </c>
      <c r="HW24" s="4" t="s">
        <v>107</v>
      </c>
      <c r="HX24" s="2">
        <v>330982.65999999997</v>
      </c>
      <c r="HY24" s="2">
        <v>330982.65999999997</v>
      </c>
      <c r="HZ24" s="2"/>
      <c r="IA24" s="2"/>
      <c r="IB24" s="2">
        <v>93445.84</v>
      </c>
      <c r="IC24" s="2">
        <v>27398.07</v>
      </c>
      <c r="ID24" s="2">
        <v>65826.25</v>
      </c>
      <c r="IE24" s="2"/>
      <c r="IF24" s="2">
        <v>50130.080000000002</v>
      </c>
      <c r="IG24" s="2"/>
      <c r="IH24" s="2"/>
      <c r="II24" s="2">
        <v>236800.24</v>
      </c>
      <c r="IJ24" s="2">
        <v>45969.74</v>
      </c>
      <c r="IK24" s="2">
        <v>6461.32</v>
      </c>
      <c r="IL24" s="2">
        <v>10902.84</v>
      </c>
      <c r="IM24" s="2"/>
      <c r="IN24" s="2">
        <v>330391.63</v>
      </c>
      <c r="IO24" s="2"/>
      <c r="IP24" s="2">
        <v>393725.53</v>
      </c>
      <c r="IQ24" s="2"/>
      <c r="IR24" s="2"/>
      <c r="IS24" s="2">
        <v>17700.91</v>
      </c>
      <c r="IT24" s="2">
        <v>29540.21</v>
      </c>
      <c r="IU24" s="2">
        <v>32441.4</v>
      </c>
      <c r="IV24" s="2">
        <v>41946.43</v>
      </c>
      <c r="IW24" s="2"/>
      <c r="IX24" s="2"/>
      <c r="IY24" s="2"/>
      <c r="IZ24" s="2"/>
      <c r="JA24" s="2">
        <v>99.55</v>
      </c>
      <c r="JB24" s="2">
        <v>213.15</v>
      </c>
      <c r="JC24" s="2">
        <v>1222.3699999999999</v>
      </c>
      <c r="JD24" s="2">
        <v>5749.89</v>
      </c>
      <c r="JE24" s="2">
        <v>13925.91</v>
      </c>
      <c r="JF24" s="2">
        <v>22785.69</v>
      </c>
      <c r="JG24" s="2">
        <v>347.48</v>
      </c>
      <c r="JH24" s="2">
        <v>578.39</v>
      </c>
      <c r="JI24" s="2">
        <v>166551.38</v>
      </c>
      <c r="JJ24" s="2">
        <v>246461.51</v>
      </c>
      <c r="JK24" s="2">
        <v>14992.55</v>
      </c>
      <c r="JL24" s="2"/>
      <c r="JM24" s="2">
        <v>736.01</v>
      </c>
      <c r="JN24" s="2">
        <v>83397.17</v>
      </c>
      <c r="JO24" s="2">
        <v>345587.24</v>
      </c>
      <c r="JP24" s="2">
        <v>15.5</v>
      </c>
      <c r="JQ24" s="2"/>
      <c r="JR24" s="2">
        <v>2090</v>
      </c>
      <c r="JS24" s="2"/>
      <c r="JT24" s="2"/>
      <c r="JU24" s="2">
        <v>30883.53</v>
      </c>
      <c r="JV24" s="2">
        <v>60884.58</v>
      </c>
      <c r="JW24" s="2"/>
      <c r="JX24" s="2"/>
      <c r="JY24" s="2"/>
      <c r="JZ24" s="2"/>
      <c r="KA24" s="2">
        <v>2034</v>
      </c>
      <c r="KB24" s="2"/>
      <c r="KC24" s="2">
        <v>20384.330000000002</v>
      </c>
      <c r="KD24" s="2">
        <v>69012.69</v>
      </c>
      <c r="KE24" s="2">
        <v>98154.31</v>
      </c>
      <c r="KF24" s="2">
        <v>919.5</v>
      </c>
      <c r="KG24" s="2"/>
      <c r="KH24" s="2">
        <v>346.56</v>
      </c>
      <c r="KI24" s="2">
        <v>7713.05</v>
      </c>
      <c r="KJ24" s="2">
        <v>34405.699999999997</v>
      </c>
      <c r="KK24" s="2"/>
      <c r="KL24" s="2"/>
      <c r="KM24" s="2"/>
      <c r="KN24" s="2">
        <v>134243.23000000001</v>
      </c>
      <c r="KO24" s="2">
        <v>66791.570000000007</v>
      </c>
      <c r="KP24" s="2"/>
      <c r="KQ24" s="2">
        <v>1178.43</v>
      </c>
      <c r="KR24" s="2"/>
      <c r="KS24" s="2"/>
      <c r="KT24" s="2"/>
      <c r="KU24" s="2">
        <v>18358</v>
      </c>
      <c r="KV24" s="2">
        <v>158487.71</v>
      </c>
      <c r="KW24" s="2"/>
      <c r="KX24" s="2"/>
      <c r="KY24" s="2">
        <v>156170.34</v>
      </c>
      <c r="KZ24" s="2">
        <v>1142.28</v>
      </c>
      <c r="LA24" s="2"/>
      <c r="LB24" s="2"/>
      <c r="LC24" s="2">
        <v>4981.1000000000004</v>
      </c>
      <c r="LD24" s="2"/>
      <c r="LE24" s="2"/>
      <c r="LF24" s="2"/>
      <c r="LG24" s="2"/>
      <c r="LH24" s="2"/>
      <c r="LI24" s="2"/>
      <c r="LJ24" s="2"/>
      <c r="LK24" s="2">
        <v>868196.41</v>
      </c>
      <c r="LL24" s="2">
        <v>22450.78</v>
      </c>
      <c r="LM24" s="2">
        <v>22450.78</v>
      </c>
      <c r="LN24" s="2"/>
      <c r="LO24" s="2"/>
      <c r="LP24" s="2"/>
      <c r="LQ24" s="2">
        <v>17130.75</v>
      </c>
      <c r="LR24" s="2">
        <v>92054.95</v>
      </c>
      <c r="LS24" s="2"/>
      <c r="LT24" s="2"/>
      <c r="LU24" s="2">
        <v>10925.01</v>
      </c>
      <c r="LV24" s="2"/>
      <c r="LW24" s="2"/>
      <c r="LX24" s="2">
        <v>120110.70999999999</v>
      </c>
      <c r="LY24" s="2">
        <v>2484404.9499999993</v>
      </c>
    </row>
    <row r="25" spans="2:337">
      <c r="B25" s="22" t="s">
        <v>4</v>
      </c>
      <c r="C25" s="22" t="s">
        <v>7</v>
      </c>
      <c r="D25" s="22" t="s">
        <v>5</v>
      </c>
      <c r="E25" s="22" t="s">
        <v>15</v>
      </c>
      <c r="F25" s="22" t="s">
        <v>25</v>
      </c>
      <c r="G25" s="1">
        <v>132885.10999999999</v>
      </c>
      <c r="I25" s="37" t="str">
        <f>VLOOKUP(J25,'District Listing'!$A$3:$B$315,2,FALSE)</f>
        <v>CASHMERE</v>
      </c>
      <c r="J25" s="4" t="s">
        <v>107</v>
      </c>
      <c r="K25" s="2">
        <v>425704.89999999997</v>
      </c>
      <c r="L25" s="2">
        <v>425704.89999999997</v>
      </c>
      <c r="M25" s="2">
        <v>-425704.9</v>
      </c>
      <c r="N25" s="2">
        <v>-425704.9</v>
      </c>
      <c r="O25" s="2">
        <v>8164746.0800000001</v>
      </c>
      <c r="P25" s="2">
        <v>170878.68</v>
      </c>
      <c r="Q25" s="2">
        <v>256965.95</v>
      </c>
      <c r="R25" s="2"/>
      <c r="S25" s="2">
        <v>422614.64</v>
      </c>
      <c r="T25" s="2">
        <v>54305.13</v>
      </c>
      <c r="U25" s="2">
        <v>103494</v>
      </c>
      <c r="V25" s="2">
        <v>9173004.4800000004</v>
      </c>
      <c r="W25" s="2">
        <v>2855733.75</v>
      </c>
      <c r="X25" s="2">
        <v>148257.09</v>
      </c>
      <c r="Y25" s="2">
        <v>154224.51</v>
      </c>
      <c r="Z25" s="2"/>
      <c r="AA25" s="2">
        <v>420155.16000000003</v>
      </c>
      <c r="AB25" s="2">
        <v>21396.86</v>
      </c>
      <c r="AC25" s="2">
        <v>3599767.3699999996</v>
      </c>
      <c r="AD25" s="2"/>
      <c r="AE25" s="2"/>
      <c r="AF25" s="2">
        <v>680871.12</v>
      </c>
      <c r="AG25" s="2">
        <v>266057.16000000003</v>
      </c>
      <c r="AH25" s="2">
        <v>1378890.9</v>
      </c>
      <c r="AI25" s="2">
        <v>443315.1</v>
      </c>
      <c r="AJ25" s="2"/>
      <c r="AK25" s="2"/>
      <c r="AL25" s="2"/>
      <c r="AM25" s="2"/>
      <c r="AN25" s="2">
        <v>4270.1100000000006</v>
      </c>
      <c r="AO25" s="2">
        <v>2242.36</v>
      </c>
      <c r="AP25" s="2">
        <v>42000.12</v>
      </c>
      <c r="AQ25" s="2">
        <v>73198.600000000006</v>
      </c>
      <c r="AR25" s="2">
        <v>1268507.3999999999</v>
      </c>
      <c r="AS25" s="2">
        <v>936160.80999999994</v>
      </c>
      <c r="AT25" s="2">
        <v>13401.89</v>
      </c>
      <c r="AU25" s="2">
        <v>5281.5300000000007</v>
      </c>
      <c r="AV25" s="2">
        <v>5114197.0999999996</v>
      </c>
      <c r="AW25" s="2">
        <v>629757.5</v>
      </c>
      <c r="AX25" s="2">
        <v>50218.28</v>
      </c>
      <c r="AY25" s="2">
        <v>310115.24</v>
      </c>
      <c r="AZ25" s="2">
        <v>48823.58</v>
      </c>
      <c r="BA25" s="2">
        <v>384600.88999999996</v>
      </c>
      <c r="BB25" s="2">
        <v>1423515.49</v>
      </c>
      <c r="BC25" s="2">
        <v>-913.18</v>
      </c>
      <c r="BD25" s="2">
        <v>2912</v>
      </c>
      <c r="BE25" s="2">
        <v>5278.17</v>
      </c>
      <c r="BF25" s="2"/>
      <c r="BG25" s="2"/>
      <c r="BH25" s="2">
        <v>72728.44</v>
      </c>
      <c r="BI25" s="2">
        <v>339388.35000000003</v>
      </c>
      <c r="BJ25" s="2">
        <v>100673.9</v>
      </c>
      <c r="BK25" s="2">
        <v>30357.21</v>
      </c>
      <c r="BL25" s="2"/>
      <c r="BM25" s="2">
        <v>1655.46</v>
      </c>
      <c r="BN25" s="2">
        <v>4068</v>
      </c>
      <c r="BO25" s="2"/>
      <c r="BP25" s="2">
        <v>20384.330000000002</v>
      </c>
      <c r="BQ25" s="2">
        <v>70116.77</v>
      </c>
      <c r="BR25" s="2">
        <v>106834.81999999999</v>
      </c>
      <c r="BS25" s="2">
        <v>2586.5500000000002</v>
      </c>
      <c r="BT25" s="2"/>
      <c r="BU25" s="2">
        <v>346.56</v>
      </c>
      <c r="BV25" s="2">
        <v>71705.33</v>
      </c>
      <c r="BW25" s="2">
        <v>34405.699999999997</v>
      </c>
      <c r="BX25" s="2"/>
      <c r="BY25" s="2"/>
      <c r="BZ25" s="2"/>
      <c r="CA25" s="2"/>
      <c r="CB25" s="2">
        <v>214520.53000000003</v>
      </c>
      <c r="CC25" s="2">
        <v>148023.40000000002</v>
      </c>
      <c r="CD25" s="2">
        <v>432.3</v>
      </c>
      <c r="CE25" s="2">
        <v>4199.38</v>
      </c>
      <c r="CF25" s="2">
        <v>313668.27</v>
      </c>
      <c r="CG25" s="2"/>
      <c r="CH25" s="2">
        <v>150</v>
      </c>
      <c r="CI25" s="2">
        <v>43882.270000000004</v>
      </c>
      <c r="CJ25" s="2">
        <v>289748.77</v>
      </c>
      <c r="CK25" s="2"/>
      <c r="CL25" s="2"/>
      <c r="CM25" s="2">
        <v>156170.34</v>
      </c>
      <c r="CN25" s="2">
        <v>1142.28</v>
      </c>
      <c r="CO25" s="2"/>
      <c r="CP25" s="2"/>
      <c r="CQ25" s="2"/>
      <c r="CR25" s="2">
        <v>20844.550000000003</v>
      </c>
      <c r="CS25" s="2"/>
      <c r="CT25" s="2"/>
      <c r="CU25" s="2"/>
      <c r="CV25" s="2"/>
      <c r="CW25" s="2"/>
      <c r="CX25" s="2"/>
      <c r="CY25" s="2"/>
      <c r="CZ25" s="2">
        <v>2055310.5</v>
      </c>
      <c r="DA25" s="2">
        <v>45382.559999999998</v>
      </c>
      <c r="DB25" s="2">
        <v>45382.559999999998</v>
      </c>
      <c r="DC25" s="2"/>
      <c r="DD25" s="2"/>
      <c r="DE25" s="2"/>
      <c r="DF25" s="2">
        <v>17130.75</v>
      </c>
      <c r="DG25" s="2">
        <v>92054.95</v>
      </c>
      <c r="DH25" s="2"/>
      <c r="DI25" s="2">
        <v>16313.25</v>
      </c>
      <c r="DJ25" s="2">
        <v>10925.01</v>
      </c>
      <c r="DK25" s="2"/>
      <c r="DL25" s="2"/>
      <c r="DM25" s="2">
        <v>136423.96</v>
      </c>
      <c r="DN25" s="2">
        <v>21547601.459999993</v>
      </c>
      <c r="DP25" s="37" t="str">
        <f>VLOOKUP(DQ25,'District Listing'!$A$3:$B$315,2,FALSE)</f>
        <v>CASHMERE</v>
      </c>
      <c r="DQ25" s="4" t="s">
        <v>107</v>
      </c>
      <c r="DR25" s="2">
        <v>94722.240000000005</v>
      </c>
      <c r="DS25" s="2">
        <v>94722.240000000005</v>
      </c>
      <c r="DT25" s="2">
        <v>-425704.9</v>
      </c>
      <c r="DU25" s="2">
        <v>-425704.9</v>
      </c>
      <c r="DV25" s="2">
        <v>8071300.2400000002</v>
      </c>
      <c r="DW25" s="2">
        <v>143480.60999999999</v>
      </c>
      <c r="DX25" s="2">
        <v>191139.7</v>
      </c>
      <c r="DY25" s="2"/>
      <c r="DZ25" s="2">
        <v>372484.56</v>
      </c>
      <c r="EA25" s="2">
        <v>54305.13</v>
      </c>
      <c r="EB25" s="2">
        <v>103494</v>
      </c>
      <c r="EC25" s="2">
        <v>8936204.2400000021</v>
      </c>
      <c r="ED25" s="2">
        <v>2809764.01</v>
      </c>
      <c r="EE25" s="2">
        <v>141795.76999999999</v>
      </c>
      <c r="EF25" s="2">
        <v>143321.67000000001</v>
      </c>
      <c r="EG25" s="2"/>
      <c r="EH25" s="2">
        <v>89763.53</v>
      </c>
      <c r="EI25" s="2">
        <v>21396.86</v>
      </c>
      <c r="EJ25" s="2">
        <v>3206041.8399999994</v>
      </c>
      <c r="EK25" s="2"/>
      <c r="EL25" s="2"/>
      <c r="EM25" s="2">
        <v>663170.21</v>
      </c>
      <c r="EN25" s="2">
        <v>236516.95</v>
      </c>
      <c r="EO25" s="2">
        <v>1346449.5</v>
      </c>
      <c r="EP25" s="2">
        <v>401368.67</v>
      </c>
      <c r="EQ25" s="2"/>
      <c r="ER25" s="2"/>
      <c r="ES25" s="2"/>
      <c r="ET25" s="2"/>
      <c r="EU25" s="2">
        <v>4170.5600000000004</v>
      </c>
      <c r="EV25" s="2">
        <v>2029.21</v>
      </c>
      <c r="EW25" s="2">
        <v>40777.75</v>
      </c>
      <c r="EX25" s="2">
        <v>67448.710000000006</v>
      </c>
      <c r="EY25" s="2">
        <v>1254581.49</v>
      </c>
      <c r="EZ25" s="2">
        <v>913375.12</v>
      </c>
      <c r="FA25" s="2">
        <v>13054.41</v>
      </c>
      <c r="FB25" s="2">
        <v>4703.1400000000003</v>
      </c>
      <c r="FC25" s="2">
        <v>4947645.72</v>
      </c>
      <c r="FD25" s="2">
        <v>383295.99</v>
      </c>
      <c r="FE25" s="2">
        <v>35225.730000000003</v>
      </c>
      <c r="FF25" s="2">
        <v>310115.24</v>
      </c>
      <c r="FG25" s="2">
        <v>48087.57</v>
      </c>
      <c r="FH25" s="2">
        <v>301203.71999999997</v>
      </c>
      <c r="FI25" s="2">
        <v>1077928.25</v>
      </c>
      <c r="FJ25" s="2">
        <v>-928.68</v>
      </c>
      <c r="FK25" s="2">
        <v>2912</v>
      </c>
      <c r="FL25" s="2">
        <v>3188.17</v>
      </c>
      <c r="FM25" s="2"/>
      <c r="FN25" s="2"/>
      <c r="FO25" s="2">
        <v>41844.910000000003</v>
      </c>
      <c r="FP25" s="2">
        <v>278503.77</v>
      </c>
      <c r="FQ25" s="2">
        <v>100673.9</v>
      </c>
      <c r="FR25" s="2">
        <v>30357.21</v>
      </c>
      <c r="FS25" s="2"/>
      <c r="FT25" s="2">
        <v>1655.46</v>
      </c>
      <c r="FU25" s="2">
        <v>2034</v>
      </c>
      <c r="FV25" s="2"/>
      <c r="FW25" s="2"/>
      <c r="FX25" s="2">
        <v>1104.08</v>
      </c>
      <c r="FY25" s="2">
        <v>8680.51</v>
      </c>
      <c r="FZ25" s="2">
        <v>1667.05</v>
      </c>
      <c r="GA25" s="2"/>
      <c r="GB25" s="2"/>
      <c r="GC25" s="2">
        <v>63992.28</v>
      </c>
      <c r="GD25" s="2"/>
      <c r="GE25" s="2"/>
      <c r="GF25" s="2"/>
      <c r="GG25" s="2"/>
      <c r="GH25" s="2"/>
      <c r="GI25" s="2">
        <v>80277.3</v>
      </c>
      <c r="GJ25" s="2">
        <v>81231.83</v>
      </c>
      <c r="GK25" s="2">
        <v>432.3</v>
      </c>
      <c r="GL25" s="2">
        <v>3020.95</v>
      </c>
      <c r="GM25" s="2">
        <v>313668.27</v>
      </c>
      <c r="GN25" s="2"/>
      <c r="GO25" s="2">
        <v>150</v>
      </c>
      <c r="GP25" s="2">
        <v>25524.27</v>
      </c>
      <c r="GQ25" s="2">
        <v>131261.06</v>
      </c>
      <c r="GR25" s="2"/>
      <c r="GS25" s="2"/>
      <c r="GT25" s="2"/>
      <c r="GU25" s="2"/>
      <c r="GV25" s="2"/>
      <c r="GW25" s="2"/>
      <c r="GX25" s="2"/>
      <c r="GY25" s="2">
        <v>15863.45</v>
      </c>
      <c r="GZ25" s="2"/>
      <c r="HA25" s="2"/>
      <c r="HB25" s="2"/>
      <c r="HC25" s="2"/>
      <c r="HD25" s="2"/>
      <c r="HE25" s="2"/>
      <c r="HF25" s="2"/>
      <c r="HG25" s="2">
        <v>1187114.0900000001</v>
      </c>
      <c r="HH25" s="2">
        <v>22931.78</v>
      </c>
      <c r="HI25" s="2">
        <v>22931.78</v>
      </c>
      <c r="HJ25" s="2"/>
      <c r="HK25" s="2"/>
      <c r="HL25" s="2"/>
      <c r="HM25" s="2"/>
      <c r="HN25" s="2"/>
      <c r="HO25" s="2"/>
      <c r="HP25" s="2">
        <v>16313.25</v>
      </c>
      <c r="HQ25" s="2"/>
      <c r="HR25" s="2"/>
      <c r="HS25" s="2">
        <v>16313.25</v>
      </c>
      <c r="HT25" s="2">
        <v>19063196.509999998</v>
      </c>
      <c r="HV25" s="37" t="str">
        <f>VLOOKUP(HW25,'District Listing'!$A$3:$B$315,2,FALSE)</f>
        <v>CASCADE</v>
      </c>
      <c r="HW25" s="4" t="s">
        <v>108</v>
      </c>
      <c r="HX25" s="2">
        <v>89520.85</v>
      </c>
      <c r="HY25" s="2">
        <v>89520.85</v>
      </c>
      <c r="HZ25" s="2"/>
      <c r="IA25" s="2"/>
      <c r="IB25" s="2">
        <v>320526.48</v>
      </c>
      <c r="IC25" s="2">
        <v>51912.26</v>
      </c>
      <c r="ID25" s="2">
        <v>175139.22</v>
      </c>
      <c r="IE25" s="2"/>
      <c r="IF25" s="2">
        <v>46414.1</v>
      </c>
      <c r="IG25" s="2">
        <v>24231.06</v>
      </c>
      <c r="IH25" s="2"/>
      <c r="II25" s="2">
        <v>618223.12</v>
      </c>
      <c r="IJ25" s="2">
        <v>620744.46</v>
      </c>
      <c r="IK25" s="2">
        <v>63341.97</v>
      </c>
      <c r="IL25" s="2">
        <v>84058.64</v>
      </c>
      <c r="IM25" s="2"/>
      <c r="IN25" s="2">
        <v>283235.89</v>
      </c>
      <c r="IO25" s="2">
        <v>35128.47</v>
      </c>
      <c r="IP25" s="2">
        <v>1086509.43</v>
      </c>
      <c r="IQ25" s="2"/>
      <c r="IR25" s="2"/>
      <c r="IS25" s="2">
        <v>58754.879999999997</v>
      </c>
      <c r="IT25" s="2">
        <v>80957.649999999994</v>
      </c>
      <c r="IU25" s="2">
        <v>83763.08</v>
      </c>
      <c r="IV25" s="2">
        <v>114298.62</v>
      </c>
      <c r="IW25" s="2"/>
      <c r="IX25" s="2"/>
      <c r="IY25" s="2"/>
      <c r="IZ25" s="2"/>
      <c r="JA25" s="2">
        <v>1879.05</v>
      </c>
      <c r="JB25" s="2">
        <v>1585.31</v>
      </c>
      <c r="JC25" s="2">
        <v>3772.5</v>
      </c>
      <c r="JD25" s="2">
        <v>21564.92</v>
      </c>
      <c r="JE25" s="2">
        <v>50384.37</v>
      </c>
      <c r="JF25" s="2">
        <v>201138.65</v>
      </c>
      <c r="JG25" s="2"/>
      <c r="JH25" s="2"/>
      <c r="JI25" s="2">
        <v>618099.02999999991</v>
      </c>
      <c r="JJ25" s="2">
        <v>210608.99</v>
      </c>
      <c r="JK25" s="2">
        <v>18254.95</v>
      </c>
      <c r="JL25" s="2">
        <v>283.79000000000002</v>
      </c>
      <c r="JM25" s="2">
        <v>22903.16</v>
      </c>
      <c r="JN25" s="2">
        <v>47194.39</v>
      </c>
      <c r="JO25" s="2">
        <v>299245.28000000003</v>
      </c>
      <c r="JP25" s="2">
        <v>60423.03</v>
      </c>
      <c r="JQ25" s="2">
        <v>3875</v>
      </c>
      <c r="JR25" s="2">
        <v>22096.06</v>
      </c>
      <c r="JS25" s="2"/>
      <c r="JT25" s="2"/>
      <c r="JU25" s="2">
        <v>11238.5</v>
      </c>
      <c r="JV25" s="2">
        <v>41774.959999999999</v>
      </c>
      <c r="JW25" s="2"/>
      <c r="JX25" s="2"/>
      <c r="JY25" s="2">
        <v>43798.5</v>
      </c>
      <c r="JZ25" s="2"/>
      <c r="KA25" s="2"/>
      <c r="KB25" s="2"/>
      <c r="KC25" s="2">
        <v>3944.74</v>
      </c>
      <c r="KD25" s="2">
        <v>1756.86</v>
      </c>
      <c r="KE25" s="2">
        <v>1017.69</v>
      </c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>
        <v>3560.04</v>
      </c>
      <c r="KQ25" s="2">
        <v>3831.37</v>
      </c>
      <c r="KR25" s="2">
        <v>68740</v>
      </c>
      <c r="KS25" s="2"/>
      <c r="KT25" s="2"/>
      <c r="KU25" s="2">
        <v>5592.4</v>
      </c>
      <c r="KV25" s="2">
        <v>109458.84</v>
      </c>
      <c r="KW25" s="2"/>
      <c r="KX25" s="2"/>
      <c r="KY25" s="2"/>
      <c r="KZ25" s="2"/>
      <c r="LA25" s="2"/>
      <c r="LB25" s="2"/>
      <c r="LC25" s="2">
        <v>18336.830000000002</v>
      </c>
      <c r="LD25" s="2"/>
      <c r="LE25" s="2"/>
      <c r="LF25" s="2"/>
      <c r="LG25" s="2"/>
      <c r="LH25" s="2"/>
      <c r="LI25" s="2"/>
      <c r="LJ25" s="2"/>
      <c r="LK25" s="2">
        <v>399444.82</v>
      </c>
      <c r="LL25" s="2">
        <v>37190.89</v>
      </c>
      <c r="LM25" s="2">
        <v>37190.89</v>
      </c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>
        <v>3148233.4199999995</v>
      </c>
    </row>
    <row r="26" spans="2:337">
      <c r="B26" s="22" t="s">
        <v>4</v>
      </c>
      <c r="C26" s="22" t="s">
        <v>7</v>
      </c>
      <c r="D26" s="22" t="s">
        <v>5</v>
      </c>
      <c r="E26" s="22" t="s">
        <v>15</v>
      </c>
      <c r="F26" s="22" t="s">
        <v>26</v>
      </c>
      <c r="G26" s="1">
        <v>78693.47</v>
      </c>
      <c r="I26" s="37" t="str">
        <f>VLOOKUP(J26,'District Listing'!$A$3:$B$315,2,FALSE)</f>
        <v>CASCADE</v>
      </c>
      <c r="J26" s="4" t="s">
        <v>108</v>
      </c>
      <c r="K26" s="2">
        <v>144823.99</v>
      </c>
      <c r="L26" s="2">
        <v>144823.99</v>
      </c>
      <c r="M26" s="2">
        <v>-144823.99</v>
      </c>
      <c r="N26" s="2">
        <v>-144823.99</v>
      </c>
      <c r="O26" s="2">
        <v>7150345.4399999995</v>
      </c>
      <c r="P26" s="2">
        <v>109804.28</v>
      </c>
      <c r="Q26" s="2">
        <v>376029.82999999996</v>
      </c>
      <c r="R26" s="2"/>
      <c r="S26" s="2">
        <v>137380.53</v>
      </c>
      <c r="T26" s="2">
        <v>207541.25</v>
      </c>
      <c r="U26" s="2"/>
      <c r="V26" s="2">
        <v>7981101.3300000001</v>
      </c>
      <c r="W26" s="2">
        <v>2963175.4899999998</v>
      </c>
      <c r="X26" s="2">
        <v>104875.45999999999</v>
      </c>
      <c r="Y26" s="2">
        <v>134504.68</v>
      </c>
      <c r="Z26" s="2"/>
      <c r="AA26" s="2">
        <v>308156.95</v>
      </c>
      <c r="AB26" s="2">
        <v>45872.06</v>
      </c>
      <c r="AC26" s="2">
        <v>3556584.64</v>
      </c>
      <c r="AD26" s="2"/>
      <c r="AE26" s="2"/>
      <c r="AF26" s="2">
        <v>598465.03</v>
      </c>
      <c r="AG26" s="2">
        <v>262524.59999999998</v>
      </c>
      <c r="AH26" s="2">
        <v>1192698.8600000001</v>
      </c>
      <c r="AI26" s="2">
        <v>428016.98</v>
      </c>
      <c r="AJ26" s="2"/>
      <c r="AK26" s="2"/>
      <c r="AL26" s="2"/>
      <c r="AM26" s="2"/>
      <c r="AN26" s="2">
        <v>8377.64</v>
      </c>
      <c r="AO26" s="2">
        <v>5073.24</v>
      </c>
      <c r="AP26" s="2">
        <v>43391.87</v>
      </c>
      <c r="AQ26" s="2">
        <v>78740.84</v>
      </c>
      <c r="AR26" s="2">
        <v>1055937.6700000002</v>
      </c>
      <c r="AS26" s="2">
        <v>1036738.24</v>
      </c>
      <c r="AT26" s="2"/>
      <c r="AU26" s="2"/>
      <c r="AV26" s="2">
        <v>4709964.9700000007</v>
      </c>
      <c r="AW26" s="2">
        <v>672640.69</v>
      </c>
      <c r="AX26" s="2">
        <v>73713.98</v>
      </c>
      <c r="AY26" s="2">
        <v>154295.9</v>
      </c>
      <c r="AZ26" s="2">
        <v>27417.42</v>
      </c>
      <c r="BA26" s="2">
        <v>159885.35</v>
      </c>
      <c r="BB26" s="2">
        <v>1087953.3400000001</v>
      </c>
      <c r="BC26" s="2">
        <v>65760.31</v>
      </c>
      <c r="BD26" s="2">
        <v>3875</v>
      </c>
      <c r="BE26" s="2">
        <v>69685.990000000005</v>
      </c>
      <c r="BF26" s="2"/>
      <c r="BG26" s="2"/>
      <c r="BH26" s="2">
        <v>35529.22</v>
      </c>
      <c r="BI26" s="2">
        <v>109855.87</v>
      </c>
      <c r="BJ26" s="2"/>
      <c r="BK26" s="2">
        <v>29730.67</v>
      </c>
      <c r="BL26" s="2">
        <v>45564.5</v>
      </c>
      <c r="BM26" s="2"/>
      <c r="BN26" s="2">
        <v>166.32</v>
      </c>
      <c r="BO26" s="2"/>
      <c r="BP26" s="2">
        <v>120199.96</v>
      </c>
      <c r="BQ26" s="2">
        <v>54169.66</v>
      </c>
      <c r="BR26" s="2">
        <v>76925.25</v>
      </c>
      <c r="BS26" s="2"/>
      <c r="BT26" s="2"/>
      <c r="BU26" s="2"/>
      <c r="BV26" s="2"/>
      <c r="BW26" s="2">
        <v>229.56</v>
      </c>
      <c r="BX26" s="2"/>
      <c r="BY26" s="2"/>
      <c r="BZ26" s="2"/>
      <c r="CA26" s="2"/>
      <c r="CB26" s="2">
        <v>197439.12</v>
      </c>
      <c r="CC26" s="2">
        <v>45262.33</v>
      </c>
      <c r="CD26" s="2">
        <v>5663.33</v>
      </c>
      <c r="CE26" s="2">
        <v>13244.45</v>
      </c>
      <c r="CF26" s="2">
        <v>517725.98</v>
      </c>
      <c r="CG26" s="2"/>
      <c r="CH26" s="2"/>
      <c r="CI26" s="2">
        <v>16251.59</v>
      </c>
      <c r="CJ26" s="2">
        <v>121442.43</v>
      </c>
      <c r="CK26" s="2"/>
      <c r="CL26" s="2"/>
      <c r="CM26" s="2">
        <v>150855.32999999999</v>
      </c>
      <c r="CN26" s="2"/>
      <c r="CO26" s="2"/>
      <c r="CP26" s="2"/>
      <c r="CQ26" s="2"/>
      <c r="CR26" s="2">
        <v>29034.080000000002</v>
      </c>
      <c r="CS26" s="2"/>
      <c r="CT26" s="2"/>
      <c r="CU26" s="2"/>
      <c r="CV26" s="2"/>
      <c r="CW26" s="2"/>
      <c r="CX26" s="2"/>
      <c r="CY26" s="2"/>
      <c r="CZ26" s="2">
        <v>1708610.9500000002</v>
      </c>
      <c r="DA26" s="2">
        <v>53947.24</v>
      </c>
      <c r="DB26" s="2">
        <v>53947.24</v>
      </c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>
        <v>19098162.469999991</v>
      </c>
      <c r="DP26" s="37" t="str">
        <f>VLOOKUP(DQ26,'District Listing'!$A$3:$B$315,2,FALSE)</f>
        <v>CASCADE</v>
      </c>
      <c r="DQ26" s="4" t="s">
        <v>108</v>
      </c>
      <c r="DR26" s="2">
        <v>55303.14</v>
      </c>
      <c r="DS26" s="2">
        <v>55303.14</v>
      </c>
      <c r="DT26" s="2">
        <v>-144823.99</v>
      </c>
      <c r="DU26" s="2">
        <v>-144823.99</v>
      </c>
      <c r="DV26" s="2">
        <v>6829818.96</v>
      </c>
      <c r="DW26" s="2">
        <v>57892.02</v>
      </c>
      <c r="DX26" s="2">
        <v>200890.61</v>
      </c>
      <c r="DY26" s="2"/>
      <c r="DZ26" s="2">
        <v>90966.43</v>
      </c>
      <c r="EA26" s="2">
        <v>183310.19</v>
      </c>
      <c r="EB26" s="2"/>
      <c r="EC26" s="2">
        <v>7362878.21</v>
      </c>
      <c r="ED26" s="2">
        <v>2342431.0299999998</v>
      </c>
      <c r="EE26" s="2">
        <v>41533.49</v>
      </c>
      <c r="EF26" s="2">
        <v>50446.04</v>
      </c>
      <c r="EG26" s="2"/>
      <c r="EH26" s="2">
        <v>24921.06</v>
      </c>
      <c r="EI26" s="2">
        <v>10743.59</v>
      </c>
      <c r="EJ26" s="2">
        <v>2470075.21</v>
      </c>
      <c r="EK26" s="2"/>
      <c r="EL26" s="2"/>
      <c r="EM26" s="2">
        <v>539710.15</v>
      </c>
      <c r="EN26" s="2">
        <v>181566.95</v>
      </c>
      <c r="EO26" s="2">
        <v>1108935.78</v>
      </c>
      <c r="EP26" s="2">
        <v>313718.36</v>
      </c>
      <c r="EQ26" s="2"/>
      <c r="ER26" s="2"/>
      <c r="ES26" s="2"/>
      <c r="ET26" s="2"/>
      <c r="EU26" s="2">
        <v>6498.59</v>
      </c>
      <c r="EV26" s="2">
        <v>3487.93</v>
      </c>
      <c r="EW26" s="2">
        <v>39619.370000000003</v>
      </c>
      <c r="EX26" s="2">
        <v>57175.92</v>
      </c>
      <c r="EY26" s="2">
        <v>1005553.3</v>
      </c>
      <c r="EZ26" s="2">
        <v>835599.59</v>
      </c>
      <c r="FA26" s="2"/>
      <c r="FB26" s="2"/>
      <c r="FC26" s="2">
        <v>4091865.9400000004</v>
      </c>
      <c r="FD26" s="2">
        <v>462031.7</v>
      </c>
      <c r="FE26" s="2">
        <v>55459.03</v>
      </c>
      <c r="FF26" s="2">
        <v>154012.10999999999</v>
      </c>
      <c r="FG26" s="2">
        <v>4514.26</v>
      </c>
      <c r="FH26" s="2">
        <v>112690.96</v>
      </c>
      <c r="FI26" s="2">
        <v>788708.05999999994</v>
      </c>
      <c r="FJ26" s="2">
        <v>5337.28</v>
      </c>
      <c r="FK26" s="2"/>
      <c r="FL26" s="2">
        <v>47589.93</v>
      </c>
      <c r="FM26" s="2"/>
      <c r="FN26" s="2"/>
      <c r="FO26" s="2">
        <v>24290.720000000001</v>
      </c>
      <c r="FP26" s="2">
        <v>68080.91</v>
      </c>
      <c r="FQ26" s="2"/>
      <c r="FR26" s="2">
        <v>29730.67</v>
      </c>
      <c r="FS26" s="2">
        <v>1766</v>
      </c>
      <c r="FT26" s="2"/>
      <c r="FU26" s="2">
        <v>166.32</v>
      </c>
      <c r="FV26" s="2"/>
      <c r="FW26" s="2">
        <v>116255.22</v>
      </c>
      <c r="FX26" s="2">
        <v>52412.800000000003</v>
      </c>
      <c r="FY26" s="2">
        <v>75907.56</v>
      </c>
      <c r="FZ26" s="2"/>
      <c r="GA26" s="2"/>
      <c r="GB26" s="2"/>
      <c r="GC26" s="2"/>
      <c r="GD26" s="2">
        <v>229.56</v>
      </c>
      <c r="GE26" s="2"/>
      <c r="GF26" s="2"/>
      <c r="GG26" s="2"/>
      <c r="GH26" s="2"/>
      <c r="GI26" s="2">
        <v>197439.12</v>
      </c>
      <c r="GJ26" s="2">
        <v>45262.33</v>
      </c>
      <c r="GK26" s="2">
        <v>2103.29</v>
      </c>
      <c r="GL26" s="2">
        <v>9413.08</v>
      </c>
      <c r="GM26" s="2">
        <v>448985.98</v>
      </c>
      <c r="GN26" s="2"/>
      <c r="GO26" s="2"/>
      <c r="GP26" s="2">
        <v>10659.19</v>
      </c>
      <c r="GQ26" s="2">
        <v>11983.59</v>
      </c>
      <c r="GR26" s="2"/>
      <c r="GS26" s="2"/>
      <c r="GT26" s="2">
        <v>150855.32999999999</v>
      </c>
      <c r="GU26" s="2"/>
      <c r="GV26" s="2"/>
      <c r="GW26" s="2"/>
      <c r="GX26" s="2"/>
      <c r="GY26" s="2">
        <v>10697.25</v>
      </c>
      <c r="GZ26" s="2"/>
      <c r="HA26" s="2"/>
      <c r="HB26" s="2"/>
      <c r="HC26" s="2"/>
      <c r="HD26" s="2"/>
      <c r="HE26" s="2"/>
      <c r="HF26" s="2"/>
      <c r="HG26" s="2">
        <v>1309166.1300000001</v>
      </c>
      <c r="HH26" s="2">
        <v>16756.349999999999</v>
      </c>
      <c r="HI26" s="2">
        <v>16756.349999999999</v>
      </c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>
        <v>15949929.049999997</v>
      </c>
      <c r="HV26" s="37" t="str">
        <f>VLOOKUP(HW26,'District Listing'!$A$3:$B$315,2,FALSE)</f>
        <v>WENATCHEE</v>
      </c>
      <c r="HW26" s="4" t="s">
        <v>109</v>
      </c>
      <c r="HX26" s="2">
        <v>1040553.9</v>
      </c>
      <c r="HY26" s="2">
        <v>1040553.9</v>
      </c>
      <c r="HZ26" s="2"/>
      <c r="IA26" s="2"/>
      <c r="IB26" s="2">
        <v>2993437.79</v>
      </c>
      <c r="IC26" s="2">
        <v>40836.46</v>
      </c>
      <c r="ID26" s="2">
        <v>14940.66</v>
      </c>
      <c r="IE26" s="2"/>
      <c r="IF26" s="2">
        <v>1322794.81</v>
      </c>
      <c r="IG26" s="2">
        <v>28215.96</v>
      </c>
      <c r="IH26" s="2"/>
      <c r="II26" s="2">
        <v>4400225.6800000006</v>
      </c>
      <c r="IJ26" s="2">
        <v>1826858.3</v>
      </c>
      <c r="IK26" s="2">
        <v>153835.35999999999</v>
      </c>
      <c r="IL26" s="2">
        <v>106229.14</v>
      </c>
      <c r="IM26" s="2"/>
      <c r="IN26" s="2">
        <v>1033885.55</v>
      </c>
      <c r="IO26" s="2">
        <v>22753.75</v>
      </c>
      <c r="IP26" s="2">
        <v>3143562.1</v>
      </c>
      <c r="IQ26" s="2"/>
      <c r="IR26" s="2"/>
      <c r="IS26" s="2">
        <v>330291.59000000003</v>
      </c>
      <c r="IT26" s="2">
        <v>238914.07</v>
      </c>
      <c r="IU26" s="2">
        <v>664511.49</v>
      </c>
      <c r="IV26" s="2">
        <v>339477.06</v>
      </c>
      <c r="IW26" s="2"/>
      <c r="IX26" s="2"/>
      <c r="IY26" s="2"/>
      <c r="IZ26" s="2"/>
      <c r="JA26" s="2">
        <v>4338.24</v>
      </c>
      <c r="JB26" s="2">
        <v>4277.49</v>
      </c>
      <c r="JC26" s="2">
        <v>22317.22</v>
      </c>
      <c r="JD26" s="2">
        <v>79398.429999999993</v>
      </c>
      <c r="JE26" s="2">
        <v>444639.53</v>
      </c>
      <c r="JF26" s="2">
        <v>543399.99</v>
      </c>
      <c r="JG26" s="2">
        <v>8318.4</v>
      </c>
      <c r="JH26" s="2">
        <v>4708.01</v>
      </c>
      <c r="JI26" s="2">
        <v>2684591.52</v>
      </c>
      <c r="JJ26" s="2">
        <v>930072.44</v>
      </c>
      <c r="JK26" s="2"/>
      <c r="JL26" s="2"/>
      <c r="JM26" s="2">
        <v>12641.82</v>
      </c>
      <c r="JN26" s="2">
        <v>23103.599999999999</v>
      </c>
      <c r="JO26" s="2">
        <v>965817.85999999987</v>
      </c>
      <c r="JP26" s="2">
        <v>29959.360000000001</v>
      </c>
      <c r="JQ26" s="2">
        <v>16104</v>
      </c>
      <c r="JR26" s="2">
        <v>95778.66</v>
      </c>
      <c r="JS26" s="2"/>
      <c r="JT26" s="2"/>
      <c r="JU26" s="2">
        <v>571156.84</v>
      </c>
      <c r="JV26" s="2">
        <v>193363.52</v>
      </c>
      <c r="JW26" s="2">
        <v>253213.91</v>
      </c>
      <c r="JX26" s="2">
        <v>44029.83</v>
      </c>
      <c r="JY26" s="2"/>
      <c r="JZ26" s="2"/>
      <c r="KA26" s="2"/>
      <c r="KB26" s="2"/>
      <c r="KC26" s="2"/>
      <c r="KD26" s="2"/>
      <c r="KE26" s="2">
        <v>40925.71</v>
      </c>
      <c r="KF26" s="2">
        <v>9612.73</v>
      </c>
      <c r="KG26" s="2"/>
      <c r="KH26" s="2">
        <v>3610.8</v>
      </c>
      <c r="KI26" s="2"/>
      <c r="KJ26" s="2"/>
      <c r="KK26" s="2"/>
      <c r="KL26" s="2"/>
      <c r="KM26" s="2"/>
      <c r="KN26" s="2">
        <v>16050.27</v>
      </c>
      <c r="KO26" s="2">
        <v>499.77</v>
      </c>
      <c r="KP26" s="2"/>
      <c r="KQ26" s="2">
        <v>5540</v>
      </c>
      <c r="KR26" s="2"/>
      <c r="KS26" s="2"/>
      <c r="KT26" s="2"/>
      <c r="KU26" s="2">
        <v>88016.73</v>
      </c>
      <c r="KV26" s="2">
        <v>67703.240000000005</v>
      </c>
      <c r="KW26" s="2"/>
      <c r="KX26" s="2"/>
      <c r="KY26" s="2"/>
      <c r="KZ26" s="2"/>
      <c r="LA26" s="2"/>
      <c r="LB26" s="2"/>
      <c r="LC26" s="2">
        <v>43622.35</v>
      </c>
      <c r="LD26" s="2"/>
      <c r="LE26" s="2"/>
      <c r="LF26" s="2"/>
      <c r="LG26" s="2"/>
      <c r="LH26" s="2"/>
      <c r="LI26" s="2"/>
      <c r="LJ26" s="2"/>
      <c r="LK26" s="2">
        <v>1479187.7200000002</v>
      </c>
      <c r="LL26" s="2">
        <v>192535</v>
      </c>
      <c r="LM26" s="2">
        <v>192535</v>
      </c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>
        <v>13906473.780000001</v>
      </c>
    </row>
    <row r="27" spans="2:337">
      <c r="B27" s="22" t="s">
        <v>4</v>
      </c>
      <c r="C27" s="22" t="s">
        <v>7</v>
      </c>
      <c r="D27" s="22" t="s">
        <v>5</v>
      </c>
      <c r="E27" s="22" t="s">
        <v>15</v>
      </c>
      <c r="F27" s="22" t="s">
        <v>27</v>
      </c>
      <c r="G27" s="1">
        <v>8400</v>
      </c>
      <c r="I27" s="37" t="str">
        <f>VLOOKUP(J27,'District Listing'!$A$3:$B$315,2,FALSE)</f>
        <v>WENATCHEE</v>
      </c>
      <c r="J27" s="4" t="s">
        <v>109</v>
      </c>
      <c r="K27" s="2">
        <v>1172142.42</v>
      </c>
      <c r="L27" s="2">
        <v>1172142.42</v>
      </c>
      <c r="M27" s="2">
        <v>-1172142.42</v>
      </c>
      <c r="N27" s="2">
        <v>-1172142.42</v>
      </c>
      <c r="O27" s="2">
        <v>44554995.399999999</v>
      </c>
      <c r="P27" s="2">
        <v>610987.23</v>
      </c>
      <c r="Q27" s="2">
        <v>420358.73</v>
      </c>
      <c r="R27" s="2"/>
      <c r="S27" s="2">
        <v>3603180.59</v>
      </c>
      <c r="T27" s="2">
        <v>473207.83</v>
      </c>
      <c r="U27" s="2"/>
      <c r="V27" s="2">
        <v>49662729.779999986</v>
      </c>
      <c r="W27" s="2">
        <v>14869232.290000001</v>
      </c>
      <c r="X27" s="2">
        <v>343063.8</v>
      </c>
      <c r="Y27" s="2">
        <v>800294.07000000007</v>
      </c>
      <c r="Z27" s="2"/>
      <c r="AA27" s="2">
        <v>1038438.55</v>
      </c>
      <c r="AB27" s="2">
        <v>243219.16</v>
      </c>
      <c r="AC27" s="2">
        <v>17294247.870000001</v>
      </c>
      <c r="AD27" s="2"/>
      <c r="AE27" s="2"/>
      <c r="AF27" s="2">
        <v>3709111.9</v>
      </c>
      <c r="AG27" s="2">
        <v>1289954.9200000002</v>
      </c>
      <c r="AH27" s="2">
        <v>7468713.4900000002</v>
      </c>
      <c r="AI27" s="2">
        <v>2075106.01</v>
      </c>
      <c r="AJ27" s="2"/>
      <c r="AK27" s="2"/>
      <c r="AL27" s="2"/>
      <c r="AM27" s="2"/>
      <c r="AN27" s="2">
        <v>46886.27</v>
      </c>
      <c r="AO27" s="2">
        <v>23557.22</v>
      </c>
      <c r="AP27" s="2">
        <v>267722.39</v>
      </c>
      <c r="AQ27" s="2">
        <v>466213.68</v>
      </c>
      <c r="AR27" s="2">
        <v>6444630.9199999999</v>
      </c>
      <c r="AS27" s="2">
        <v>4944710.38</v>
      </c>
      <c r="AT27" s="2">
        <v>73973.72</v>
      </c>
      <c r="AU27" s="2">
        <v>25270.720000000001</v>
      </c>
      <c r="AV27" s="2">
        <v>26835851.619999997</v>
      </c>
      <c r="AW27" s="2">
        <v>5026990.67</v>
      </c>
      <c r="AX27" s="2">
        <v>135083.34</v>
      </c>
      <c r="AY27" s="2">
        <v>1345848.46</v>
      </c>
      <c r="AZ27" s="2">
        <v>489027.02</v>
      </c>
      <c r="BA27" s="2">
        <v>118877.45999999999</v>
      </c>
      <c r="BB27" s="2">
        <v>7115826.9500000002</v>
      </c>
      <c r="BC27" s="2">
        <v>51950.91</v>
      </c>
      <c r="BD27" s="2">
        <v>16104</v>
      </c>
      <c r="BE27" s="2">
        <v>846555.35</v>
      </c>
      <c r="BF27" s="2"/>
      <c r="BG27" s="2"/>
      <c r="BH27" s="2">
        <v>1383629.66</v>
      </c>
      <c r="BI27" s="2">
        <v>600739.68999999994</v>
      </c>
      <c r="BJ27" s="2">
        <v>253213.91</v>
      </c>
      <c r="BK27" s="2">
        <v>44029.83</v>
      </c>
      <c r="BL27" s="2"/>
      <c r="BM27" s="2">
        <v>101.9</v>
      </c>
      <c r="BN27" s="2">
        <v>1966</v>
      </c>
      <c r="BO27" s="2"/>
      <c r="BP27" s="2">
        <v>267266.03000000003</v>
      </c>
      <c r="BQ27" s="2">
        <v>124728.15</v>
      </c>
      <c r="BR27" s="2">
        <v>89300.17</v>
      </c>
      <c r="BS27" s="2">
        <v>9612.73</v>
      </c>
      <c r="BT27" s="2"/>
      <c r="BU27" s="2">
        <v>260340.87999999998</v>
      </c>
      <c r="BV27" s="2"/>
      <c r="BW27" s="2"/>
      <c r="BX27" s="2"/>
      <c r="BY27" s="2"/>
      <c r="BZ27" s="2"/>
      <c r="CA27" s="2"/>
      <c r="CB27" s="2">
        <v>768898.07000000007</v>
      </c>
      <c r="CC27" s="2">
        <v>402713.76</v>
      </c>
      <c r="CD27" s="2">
        <v>25</v>
      </c>
      <c r="CE27" s="2">
        <v>33720.660000000003</v>
      </c>
      <c r="CF27" s="2">
        <v>2531209.0099999998</v>
      </c>
      <c r="CG27" s="2"/>
      <c r="CH27" s="2"/>
      <c r="CI27" s="2">
        <v>171268.34999999998</v>
      </c>
      <c r="CJ27" s="2">
        <v>468290.77</v>
      </c>
      <c r="CK27" s="2"/>
      <c r="CL27" s="2">
        <v>157624.22</v>
      </c>
      <c r="CM27" s="2">
        <v>609281.27</v>
      </c>
      <c r="CN27" s="2">
        <v>13631.82</v>
      </c>
      <c r="CO27" s="2"/>
      <c r="CP27" s="2"/>
      <c r="CQ27" s="2"/>
      <c r="CR27" s="2">
        <v>61952.369999999995</v>
      </c>
      <c r="CS27" s="2"/>
      <c r="CT27" s="2"/>
      <c r="CU27" s="2"/>
      <c r="CV27" s="2"/>
      <c r="CW27" s="2"/>
      <c r="CX27" s="2"/>
      <c r="CY27" s="2"/>
      <c r="CZ27" s="2">
        <v>9168154.5099999998</v>
      </c>
      <c r="DA27" s="2">
        <v>269039.24</v>
      </c>
      <c r="DB27" s="2">
        <v>269039.24</v>
      </c>
      <c r="DC27" s="2"/>
      <c r="DD27" s="2"/>
      <c r="DE27" s="2">
        <v>112198.24</v>
      </c>
      <c r="DF27" s="2"/>
      <c r="DG27" s="2">
        <v>16254.58</v>
      </c>
      <c r="DH27" s="2">
        <v>24068.43</v>
      </c>
      <c r="DI27" s="2"/>
      <c r="DJ27" s="2">
        <v>81619.55</v>
      </c>
      <c r="DK27" s="2"/>
      <c r="DL27" s="2"/>
      <c r="DM27" s="2">
        <v>234140.79999999999</v>
      </c>
      <c r="DN27" s="2">
        <v>110579990.76999994</v>
      </c>
      <c r="DP27" s="37" t="str">
        <f>VLOOKUP(DQ27,'District Listing'!$A$3:$B$315,2,FALSE)</f>
        <v>WENATCHEE</v>
      </c>
      <c r="DQ27" s="4" t="s">
        <v>109</v>
      </c>
      <c r="DR27" s="2">
        <v>131588.51999999999</v>
      </c>
      <c r="DS27" s="2">
        <v>131588.51999999999</v>
      </c>
      <c r="DT27" s="2">
        <v>-1172142.42</v>
      </c>
      <c r="DU27" s="2">
        <v>-1172142.42</v>
      </c>
      <c r="DV27" s="2">
        <v>41561557.609999999</v>
      </c>
      <c r="DW27" s="2">
        <v>570150.77</v>
      </c>
      <c r="DX27" s="2">
        <v>405418.07</v>
      </c>
      <c r="DY27" s="2"/>
      <c r="DZ27" s="2">
        <v>2280385.7799999998</v>
      </c>
      <c r="EA27" s="2">
        <v>444991.87</v>
      </c>
      <c r="EB27" s="2"/>
      <c r="EC27" s="2">
        <v>45262504.100000001</v>
      </c>
      <c r="ED27" s="2">
        <v>13042373.99</v>
      </c>
      <c r="EE27" s="2">
        <v>189228.44</v>
      </c>
      <c r="EF27" s="2">
        <v>694064.93</v>
      </c>
      <c r="EG27" s="2"/>
      <c r="EH27" s="2">
        <v>4553</v>
      </c>
      <c r="EI27" s="2">
        <v>220465.41</v>
      </c>
      <c r="EJ27" s="2">
        <v>14150685.77</v>
      </c>
      <c r="EK27" s="2"/>
      <c r="EL27" s="2"/>
      <c r="EM27" s="2">
        <v>3378820.31</v>
      </c>
      <c r="EN27" s="2">
        <v>1051040.8500000001</v>
      </c>
      <c r="EO27" s="2">
        <v>6804202</v>
      </c>
      <c r="EP27" s="2">
        <v>1735628.95</v>
      </c>
      <c r="EQ27" s="2"/>
      <c r="ER27" s="2"/>
      <c r="ES27" s="2"/>
      <c r="ET27" s="2"/>
      <c r="EU27" s="2">
        <v>42548.03</v>
      </c>
      <c r="EV27" s="2">
        <v>19279.73</v>
      </c>
      <c r="EW27" s="2">
        <v>245405.17</v>
      </c>
      <c r="EX27" s="2">
        <v>386815.25</v>
      </c>
      <c r="EY27" s="2">
        <v>5999991.3899999997</v>
      </c>
      <c r="EZ27" s="2">
        <v>4401310.3899999997</v>
      </c>
      <c r="FA27" s="2">
        <v>65655.320000000007</v>
      </c>
      <c r="FB27" s="2">
        <v>20562.71</v>
      </c>
      <c r="FC27" s="2">
        <v>24151260.100000001</v>
      </c>
      <c r="FD27" s="2">
        <v>4096918.23</v>
      </c>
      <c r="FE27" s="2">
        <v>135083.34</v>
      </c>
      <c r="FF27" s="2">
        <v>1345848.46</v>
      </c>
      <c r="FG27" s="2">
        <v>476385.2</v>
      </c>
      <c r="FH27" s="2">
        <v>95773.86</v>
      </c>
      <c r="FI27" s="2">
        <v>6150009.0900000008</v>
      </c>
      <c r="FJ27" s="2">
        <v>21991.55</v>
      </c>
      <c r="FK27" s="2"/>
      <c r="FL27" s="2">
        <v>750776.69</v>
      </c>
      <c r="FM27" s="2"/>
      <c r="FN27" s="2"/>
      <c r="FO27" s="2">
        <v>812472.82</v>
      </c>
      <c r="FP27" s="2">
        <v>407376.17</v>
      </c>
      <c r="FQ27" s="2"/>
      <c r="FR27" s="2"/>
      <c r="FS27" s="2"/>
      <c r="FT27" s="2">
        <v>101.9</v>
      </c>
      <c r="FU27" s="2">
        <v>1966</v>
      </c>
      <c r="FV27" s="2"/>
      <c r="FW27" s="2">
        <v>267266.03000000003</v>
      </c>
      <c r="FX27" s="2">
        <v>124728.15</v>
      </c>
      <c r="FY27" s="2">
        <v>48374.46</v>
      </c>
      <c r="FZ27" s="2"/>
      <c r="GA27" s="2"/>
      <c r="GB27" s="2">
        <v>256730.08</v>
      </c>
      <c r="GC27" s="2"/>
      <c r="GD27" s="2"/>
      <c r="GE27" s="2"/>
      <c r="GF27" s="2"/>
      <c r="GG27" s="2"/>
      <c r="GH27" s="2"/>
      <c r="GI27" s="2">
        <v>752847.8</v>
      </c>
      <c r="GJ27" s="2">
        <v>402213.99</v>
      </c>
      <c r="GK27" s="2">
        <v>25</v>
      </c>
      <c r="GL27" s="2">
        <v>28180.66</v>
      </c>
      <c r="GM27" s="2">
        <v>2531209.0099999998</v>
      </c>
      <c r="GN27" s="2"/>
      <c r="GO27" s="2"/>
      <c r="GP27" s="2">
        <v>83251.62</v>
      </c>
      <c r="GQ27" s="2">
        <v>400587.53</v>
      </c>
      <c r="GR27" s="2"/>
      <c r="GS27" s="2">
        <v>157624.22</v>
      </c>
      <c r="GT27" s="2">
        <v>609281.27</v>
      </c>
      <c r="GU27" s="2">
        <v>13631.82</v>
      </c>
      <c r="GV27" s="2"/>
      <c r="GW27" s="2"/>
      <c r="GX27" s="2"/>
      <c r="GY27" s="2">
        <v>18330.02</v>
      </c>
      <c r="GZ27" s="2"/>
      <c r="HA27" s="2"/>
      <c r="HB27" s="2"/>
      <c r="HC27" s="2"/>
      <c r="HD27" s="2"/>
      <c r="HE27" s="2"/>
      <c r="HF27" s="2"/>
      <c r="HG27" s="2">
        <v>7688966.790000001</v>
      </c>
      <c r="HH27" s="2">
        <v>76504.240000000005</v>
      </c>
      <c r="HI27" s="2">
        <v>76504.240000000005</v>
      </c>
      <c r="HJ27" s="2"/>
      <c r="HK27" s="2"/>
      <c r="HL27" s="2">
        <v>112198.24</v>
      </c>
      <c r="HM27" s="2"/>
      <c r="HN27" s="2">
        <v>16254.58</v>
      </c>
      <c r="HO27" s="2">
        <v>24068.43</v>
      </c>
      <c r="HP27" s="2"/>
      <c r="HQ27" s="2">
        <v>81619.55</v>
      </c>
      <c r="HR27" s="2"/>
      <c r="HS27" s="2">
        <v>234140.79999999999</v>
      </c>
      <c r="HT27" s="2">
        <v>96673516.989999965</v>
      </c>
      <c r="HV27" s="37" t="str">
        <f>VLOOKUP(HW27,'District Listing'!$A$3:$B$315,2,FALSE)</f>
        <v>PORT ANGELES</v>
      </c>
      <c r="HW27" s="4" t="s">
        <v>110</v>
      </c>
      <c r="HX27" s="2">
        <v>3121.47</v>
      </c>
      <c r="HY27" s="2">
        <v>3121.47</v>
      </c>
      <c r="HZ27" s="2"/>
      <c r="IA27" s="2"/>
      <c r="IB27" s="2">
        <v>1426443.02</v>
      </c>
      <c r="IC27" s="2">
        <v>45266.8</v>
      </c>
      <c r="ID27" s="2">
        <v>3935.32</v>
      </c>
      <c r="IE27" s="2"/>
      <c r="IF27" s="2">
        <v>334835.45</v>
      </c>
      <c r="IG27" s="2">
        <v>74837.179999999993</v>
      </c>
      <c r="IH27" s="2"/>
      <c r="II27" s="2">
        <v>1885317.77</v>
      </c>
      <c r="IJ27" s="2">
        <v>1085775.17</v>
      </c>
      <c r="IK27" s="2">
        <v>19496.72</v>
      </c>
      <c r="IL27" s="2">
        <v>2251.88</v>
      </c>
      <c r="IM27" s="2"/>
      <c r="IN27" s="2">
        <v>250827.47</v>
      </c>
      <c r="IO27" s="2">
        <v>23120.57</v>
      </c>
      <c r="IP27" s="2">
        <v>1381471.8099999998</v>
      </c>
      <c r="IQ27" s="2">
        <v>363.31</v>
      </c>
      <c r="IR27" s="2">
        <v>419.48</v>
      </c>
      <c r="IS27" s="2">
        <v>139532.84</v>
      </c>
      <c r="IT27" s="2">
        <v>104524.99</v>
      </c>
      <c r="IU27" s="2">
        <v>44827.15</v>
      </c>
      <c r="IV27" s="2">
        <v>32233.27</v>
      </c>
      <c r="IW27" s="2"/>
      <c r="IX27" s="2"/>
      <c r="IY27" s="2"/>
      <c r="IZ27" s="2"/>
      <c r="JA27" s="2">
        <v>1469.09</v>
      </c>
      <c r="JB27" s="2">
        <v>147124.25</v>
      </c>
      <c r="JC27" s="2">
        <v>8826.89</v>
      </c>
      <c r="JD27" s="2">
        <v>257605.84</v>
      </c>
      <c r="JE27" s="2">
        <v>204190.88</v>
      </c>
      <c r="JF27" s="2">
        <v>236961.4</v>
      </c>
      <c r="JG27" s="2">
        <v>2308</v>
      </c>
      <c r="JH27" s="2">
        <v>1637.65</v>
      </c>
      <c r="JI27" s="2">
        <v>1182025.04</v>
      </c>
      <c r="JJ27" s="2">
        <v>86917.16</v>
      </c>
      <c r="JK27" s="2"/>
      <c r="JL27" s="2"/>
      <c r="JM27" s="2">
        <v>469.53</v>
      </c>
      <c r="JN27" s="2">
        <v>11792.37</v>
      </c>
      <c r="JO27" s="2">
        <v>99179.06</v>
      </c>
      <c r="JP27" s="2"/>
      <c r="JQ27" s="2">
        <v>77350.240000000005</v>
      </c>
      <c r="JR27" s="2"/>
      <c r="JS27" s="2"/>
      <c r="JT27" s="2"/>
      <c r="JU27" s="2">
        <v>45</v>
      </c>
      <c r="JV27" s="2">
        <v>7470.44</v>
      </c>
      <c r="JW27" s="2">
        <v>4374</v>
      </c>
      <c r="JX27" s="2"/>
      <c r="JY27" s="2"/>
      <c r="JZ27" s="2"/>
      <c r="KA27" s="2"/>
      <c r="KB27" s="2">
        <v>2777.6</v>
      </c>
      <c r="KC27" s="2"/>
      <c r="KD27" s="2"/>
      <c r="KE27" s="2"/>
      <c r="KF27" s="2"/>
      <c r="KG27" s="2"/>
      <c r="KH27" s="2"/>
      <c r="KI27" s="2"/>
      <c r="KJ27" s="2">
        <v>7924.8</v>
      </c>
      <c r="KK27" s="2"/>
      <c r="KL27" s="2"/>
      <c r="KM27" s="2"/>
      <c r="KN27" s="2"/>
      <c r="KO27" s="2">
        <v>299.97000000000003</v>
      </c>
      <c r="KP27" s="2"/>
      <c r="KQ27" s="2">
        <v>625</v>
      </c>
      <c r="KR27" s="2"/>
      <c r="KS27" s="2"/>
      <c r="KT27" s="2"/>
      <c r="KU27" s="2">
        <v>91.2</v>
      </c>
      <c r="KV27" s="2"/>
      <c r="KW27" s="2"/>
      <c r="KX27" s="2"/>
      <c r="KY27" s="2"/>
      <c r="KZ27" s="2"/>
      <c r="LA27" s="2"/>
      <c r="LB27" s="2"/>
      <c r="LC27" s="2">
        <v>22910.2</v>
      </c>
      <c r="LD27" s="2"/>
      <c r="LE27" s="2"/>
      <c r="LF27" s="2"/>
      <c r="LG27" s="2"/>
      <c r="LH27" s="2"/>
      <c r="LI27" s="2"/>
      <c r="LJ27" s="2"/>
      <c r="LK27" s="2">
        <v>123868.45000000001</v>
      </c>
      <c r="LL27" s="2">
        <v>1688.42</v>
      </c>
      <c r="LM27" s="2">
        <v>1688.42</v>
      </c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>
        <v>4676672.0200000014</v>
      </c>
    </row>
    <row r="28" spans="2:337">
      <c r="B28" s="22" t="s">
        <v>4</v>
      </c>
      <c r="C28" s="22" t="s">
        <v>7</v>
      </c>
      <c r="D28" s="22" t="s">
        <v>5</v>
      </c>
      <c r="E28" s="22" t="s">
        <v>28</v>
      </c>
      <c r="F28" s="22" t="s">
        <v>29</v>
      </c>
      <c r="G28" s="1">
        <v>47919.59</v>
      </c>
      <c r="I28" s="37" t="str">
        <f>VLOOKUP(J28,'District Listing'!$A$3:$B$315,2,FALSE)</f>
        <v>PORT ANGELES</v>
      </c>
      <c r="J28" s="4" t="s">
        <v>110</v>
      </c>
      <c r="K28" s="2">
        <v>154234.91</v>
      </c>
      <c r="L28" s="2">
        <v>154234.91</v>
      </c>
      <c r="M28" s="2">
        <v>-154234.91</v>
      </c>
      <c r="N28" s="2">
        <v>-154234.91</v>
      </c>
      <c r="O28" s="2">
        <v>21126461.829999998</v>
      </c>
      <c r="P28" s="2">
        <v>360210.20999999996</v>
      </c>
      <c r="Q28" s="2">
        <v>238291.54</v>
      </c>
      <c r="R28" s="2"/>
      <c r="S28" s="2">
        <v>732202.11</v>
      </c>
      <c r="T28" s="2">
        <v>280407.8</v>
      </c>
      <c r="U28" s="2">
        <v>107898</v>
      </c>
      <c r="V28" s="2">
        <v>22845471.489999998</v>
      </c>
      <c r="W28" s="2">
        <v>8066626.3099999996</v>
      </c>
      <c r="X28" s="2">
        <v>314077.21999999997</v>
      </c>
      <c r="Y28" s="2">
        <v>496251.9</v>
      </c>
      <c r="Z28" s="2"/>
      <c r="AA28" s="2">
        <v>279397.81</v>
      </c>
      <c r="AB28" s="2">
        <v>180369.25</v>
      </c>
      <c r="AC28" s="2">
        <v>9336722.4900000002</v>
      </c>
      <c r="AD28" s="2">
        <v>5325.55</v>
      </c>
      <c r="AE28" s="2">
        <v>4981.3600000000006</v>
      </c>
      <c r="AF28" s="2">
        <v>1707034.9500000002</v>
      </c>
      <c r="AG28" s="2">
        <v>700834.49</v>
      </c>
      <c r="AH28" s="2">
        <v>589226.74</v>
      </c>
      <c r="AI28" s="2">
        <v>193092.31</v>
      </c>
      <c r="AJ28" s="2"/>
      <c r="AK28" s="2"/>
      <c r="AL28" s="2"/>
      <c r="AM28" s="2"/>
      <c r="AN28" s="2">
        <v>18371.29</v>
      </c>
      <c r="AO28" s="2">
        <v>974967.26</v>
      </c>
      <c r="AP28" s="2">
        <v>86538.01</v>
      </c>
      <c r="AQ28" s="2">
        <v>3014860.4499999997</v>
      </c>
      <c r="AR28" s="2">
        <v>3003334.03</v>
      </c>
      <c r="AS28" s="2">
        <v>2568619.61</v>
      </c>
      <c r="AT28" s="2">
        <v>27906.84</v>
      </c>
      <c r="AU28" s="2">
        <v>11339.619999999999</v>
      </c>
      <c r="AV28" s="2">
        <v>12906432.509999998</v>
      </c>
      <c r="AW28" s="2">
        <v>1398954.92</v>
      </c>
      <c r="AX28" s="2">
        <v>144276.79999999999</v>
      </c>
      <c r="AY28" s="2"/>
      <c r="AZ28" s="2">
        <v>310716.43000000005</v>
      </c>
      <c r="BA28" s="2">
        <v>323549.19</v>
      </c>
      <c r="BB28" s="2">
        <v>2177497.34</v>
      </c>
      <c r="BC28" s="2">
        <v>1479.18</v>
      </c>
      <c r="BD28" s="2">
        <v>86130.590000000011</v>
      </c>
      <c r="BE28" s="2">
        <v>1108</v>
      </c>
      <c r="BF28" s="2"/>
      <c r="BG28" s="2"/>
      <c r="BH28" s="2">
        <v>57629.67</v>
      </c>
      <c r="BI28" s="2">
        <v>1664555.72</v>
      </c>
      <c r="BJ28" s="2">
        <v>9161</v>
      </c>
      <c r="BK28" s="2">
        <v>31258.48</v>
      </c>
      <c r="BL28" s="2">
        <v>10709.5</v>
      </c>
      <c r="BM28" s="2">
        <v>100968.61</v>
      </c>
      <c r="BN28" s="2"/>
      <c r="BO28" s="2">
        <v>8846.74</v>
      </c>
      <c r="BP28" s="2">
        <v>163256.15</v>
      </c>
      <c r="BQ28" s="2">
        <v>63726.41</v>
      </c>
      <c r="BR28" s="2">
        <v>129156.29</v>
      </c>
      <c r="BS28" s="2">
        <v>48909.88</v>
      </c>
      <c r="BT28" s="2"/>
      <c r="BU28" s="2">
        <v>11827.43</v>
      </c>
      <c r="BV28" s="2">
        <v>4269.66</v>
      </c>
      <c r="BW28" s="2">
        <v>7924.8</v>
      </c>
      <c r="BX28" s="2"/>
      <c r="BY28" s="2"/>
      <c r="BZ28" s="2"/>
      <c r="CA28" s="2"/>
      <c r="CB28" s="2">
        <v>454509</v>
      </c>
      <c r="CC28" s="2">
        <v>97704</v>
      </c>
      <c r="CD28" s="2">
        <v>10051.11</v>
      </c>
      <c r="CE28" s="2">
        <v>19697.63</v>
      </c>
      <c r="CF28" s="2">
        <v>437700.78</v>
      </c>
      <c r="CG28" s="2">
        <v>758097.7</v>
      </c>
      <c r="CH28" s="2">
        <v>725037.59</v>
      </c>
      <c r="CI28" s="2">
        <v>51971.61</v>
      </c>
      <c r="CJ28" s="2">
        <v>182619.15</v>
      </c>
      <c r="CK28" s="2"/>
      <c r="CL28" s="2"/>
      <c r="CM28" s="2">
        <v>611373.43000000005</v>
      </c>
      <c r="CN28" s="2">
        <v>22463.38</v>
      </c>
      <c r="CO28" s="2"/>
      <c r="CP28" s="2"/>
      <c r="CQ28" s="2"/>
      <c r="CR28" s="2">
        <v>333487.82</v>
      </c>
      <c r="CS28" s="2"/>
      <c r="CT28" s="2"/>
      <c r="CU28" s="2"/>
      <c r="CV28" s="2"/>
      <c r="CW28" s="2"/>
      <c r="CX28" s="2"/>
      <c r="CY28" s="2"/>
      <c r="CZ28" s="2">
        <v>6105631.3100000005</v>
      </c>
      <c r="DA28" s="2">
        <v>119094.98</v>
      </c>
      <c r="DB28" s="2">
        <v>119094.98</v>
      </c>
      <c r="DC28" s="2"/>
      <c r="DD28" s="2">
        <v>685</v>
      </c>
      <c r="DE28" s="2"/>
      <c r="DF28" s="2"/>
      <c r="DG28" s="2">
        <v>84.09</v>
      </c>
      <c r="DH28" s="2">
        <v>61089.15</v>
      </c>
      <c r="DI28" s="2"/>
      <c r="DJ28" s="2">
        <v>65761.34</v>
      </c>
      <c r="DK28" s="2"/>
      <c r="DL28" s="2"/>
      <c r="DM28" s="2">
        <v>127619.57999999999</v>
      </c>
      <c r="DN28" s="2">
        <v>53618469.700000003</v>
      </c>
      <c r="DP28" s="37" t="str">
        <f>VLOOKUP(DQ28,'District Listing'!$A$3:$B$315,2,FALSE)</f>
        <v>PORT ANGELES</v>
      </c>
      <c r="DQ28" s="4" t="s">
        <v>110</v>
      </c>
      <c r="DR28" s="2">
        <v>151113.44</v>
      </c>
      <c r="DS28" s="2">
        <v>151113.44</v>
      </c>
      <c r="DT28" s="2">
        <v>-154234.91</v>
      </c>
      <c r="DU28" s="2">
        <v>-154234.91</v>
      </c>
      <c r="DV28" s="2">
        <v>19700018.809999999</v>
      </c>
      <c r="DW28" s="2">
        <v>314943.40999999997</v>
      </c>
      <c r="DX28" s="2">
        <v>234356.22</v>
      </c>
      <c r="DY28" s="2"/>
      <c r="DZ28" s="2">
        <v>397366.66</v>
      </c>
      <c r="EA28" s="2">
        <v>205570.62</v>
      </c>
      <c r="EB28" s="2">
        <v>107898</v>
      </c>
      <c r="EC28" s="2">
        <v>20960153.719999999</v>
      </c>
      <c r="ED28" s="2">
        <v>6980851.1399999997</v>
      </c>
      <c r="EE28" s="2">
        <v>294580.5</v>
      </c>
      <c r="EF28" s="2">
        <v>494000.02</v>
      </c>
      <c r="EG28" s="2"/>
      <c r="EH28" s="2">
        <v>28570.34</v>
      </c>
      <c r="EI28" s="2">
        <v>157248.68</v>
      </c>
      <c r="EJ28" s="2">
        <v>7955250.6799999997</v>
      </c>
      <c r="EK28" s="2">
        <v>4962.24</v>
      </c>
      <c r="EL28" s="2">
        <v>4561.88</v>
      </c>
      <c r="EM28" s="2">
        <v>1567502.11</v>
      </c>
      <c r="EN28" s="2">
        <v>596309.5</v>
      </c>
      <c r="EO28" s="2">
        <v>544399.59</v>
      </c>
      <c r="EP28" s="2">
        <v>160859.04</v>
      </c>
      <c r="EQ28" s="2"/>
      <c r="ER28" s="2"/>
      <c r="ES28" s="2"/>
      <c r="ET28" s="2"/>
      <c r="EU28" s="2">
        <v>16902.2</v>
      </c>
      <c r="EV28" s="2">
        <v>827843.01</v>
      </c>
      <c r="EW28" s="2">
        <v>77711.12</v>
      </c>
      <c r="EX28" s="2">
        <v>2757254.61</v>
      </c>
      <c r="EY28" s="2">
        <v>2799143.15</v>
      </c>
      <c r="EZ28" s="2">
        <v>2331658.21</v>
      </c>
      <c r="FA28" s="2">
        <v>25598.84</v>
      </c>
      <c r="FB28" s="2">
        <v>9701.9699999999993</v>
      </c>
      <c r="FC28" s="2">
        <v>11724407.470000001</v>
      </c>
      <c r="FD28" s="2">
        <v>1312037.76</v>
      </c>
      <c r="FE28" s="2">
        <v>144276.79999999999</v>
      </c>
      <c r="FF28" s="2"/>
      <c r="FG28" s="2">
        <v>310246.90000000002</v>
      </c>
      <c r="FH28" s="2">
        <v>311756.82</v>
      </c>
      <c r="FI28" s="2">
        <v>2078318.28</v>
      </c>
      <c r="FJ28" s="2">
        <v>1479.18</v>
      </c>
      <c r="FK28" s="2">
        <v>8780.35</v>
      </c>
      <c r="FL28" s="2">
        <v>1108</v>
      </c>
      <c r="FM28" s="2"/>
      <c r="FN28" s="2"/>
      <c r="FO28" s="2">
        <v>57584.67</v>
      </c>
      <c r="FP28" s="2">
        <v>1657085.28</v>
      </c>
      <c r="FQ28" s="2">
        <v>4787</v>
      </c>
      <c r="FR28" s="2">
        <v>31258.48</v>
      </c>
      <c r="FS28" s="2">
        <v>10709.5</v>
      </c>
      <c r="FT28" s="2">
        <v>100968.61</v>
      </c>
      <c r="FU28" s="2"/>
      <c r="FV28" s="2">
        <v>6069.14</v>
      </c>
      <c r="FW28" s="2">
        <v>163256.15</v>
      </c>
      <c r="FX28" s="2">
        <v>63726.41</v>
      </c>
      <c r="FY28" s="2">
        <v>129156.29</v>
      </c>
      <c r="FZ28" s="2">
        <v>48909.88</v>
      </c>
      <c r="GA28" s="2"/>
      <c r="GB28" s="2">
        <v>11827.43</v>
      </c>
      <c r="GC28" s="2">
        <v>4269.66</v>
      </c>
      <c r="GD28" s="2"/>
      <c r="GE28" s="2"/>
      <c r="GF28" s="2"/>
      <c r="GG28" s="2"/>
      <c r="GH28" s="2"/>
      <c r="GI28" s="2">
        <v>454509</v>
      </c>
      <c r="GJ28" s="2">
        <v>97404.03</v>
      </c>
      <c r="GK28" s="2">
        <v>10051.11</v>
      </c>
      <c r="GL28" s="2">
        <v>19072.63</v>
      </c>
      <c r="GM28" s="2">
        <v>437700.78</v>
      </c>
      <c r="GN28" s="2">
        <v>758097.7</v>
      </c>
      <c r="GO28" s="2">
        <v>725037.59</v>
      </c>
      <c r="GP28" s="2">
        <v>51880.41</v>
      </c>
      <c r="GQ28" s="2">
        <v>182619.15</v>
      </c>
      <c r="GR28" s="2"/>
      <c r="GS28" s="2"/>
      <c r="GT28" s="2">
        <v>611373.43000000005</v>
      </c>
      <c r="GU28" s="2">
        <v>22463.38</v>
      </c>
      <c r="GV28" s="2"/>
      <c r="GW28" s="2"/>
      <c r="GX28" s="2"/>
      <c r="GY28" s="2">
        <v>310577.62</v>
      </c>
      <c r="GZ28" s="2"/>
      <c r="HA28" s="2"/>
      <c r="HB28" s="2"/>
      <c r="HC28" s="2"/>
      <c r="HD28" s="2"/>
      <c r="HE28" s="2"/>
      <c r="HF28" s="2"/>
      <c r="HG28" s="2">
        <v>5981762.8600000003</v>
      </c>
      <c r="HH28" s="2">
        <v>117406.56</v>
      </c>
      <c r="HI28" s="2">
        <v>117406.56</v>
      </c>
      <c r="HJ28" s="2"/>
      <c r="HK28" s="2">
        <v>685</v>
      </c>
      <c r="HL28" s="2"/>
      <c r="HM28" s="2"/>
      <c r="HN28" s="2">
        <v>84.09</v>
      </c>
      <c r="HO28" s="2">
        <v>61089.15</v>
      </c>
      <c r="HP28" s="2"/>
      <c r="HQ28" s="2">
        <v>65761.34</v>
      </c>
      <c r="HR28" s="2"/>
      <c r="HS28" s="2">
        <v>127619.57999999999</v>
      </c>
      <c r="HT28" s="2">
        <v>48941797.68</v>
      </c>
      <c r="HV28" s="37" t="str">
        <f>VLOOKUP(HW28,'District Listing'!$A$3:$B$315,2,FALSE)</f>
        <v>CRESCENT</v>
      </c>
      <c r="HW28" s="4" t="s">
        <v>111</v>
      </c>
      <c r="HX28" s="2">
        <v>56277.599999999999</v>
      </c>
      <c r="HY28" s="2">
        <v>56277.599999999999</v>
      </c>
      <c r="HZ28" s="2"/>
      <c r="IA28" s="2"/>
      <c r="IB28" s="2"/>
      <c r="IC28" s="2"/>
      <c r="ID28" s="2">
        <v>27396.48</v>
      </c>
      <c r="IE28" s="2"/>
      <c r="IF28" s="2">
        <v>48252.54</v>
      </c>
      <c r="IG28" s="2"/>
      <c r="IH28" s="2"/>
      <c r="II28" s="2">
        <v>75649.02</v>
      </c>
      <c r="IJ28" s="2">
        <v>32389.61</v>
      </c>
      <c r="IK28" s="2">
        <v>410.79</v>
      </c>
      <c r="IL28" s="2">
        <v>462.83</v>
      </c>
      <c r="IM28" s="2"/>
      <c r="IN28" s="2">
        <v>31559.11</v>
      </c>
      <c r="IO28" s="2"/>
      <c r="IP28" s="2">
        <v>64822.340000000004</v>
      </c>
      <c r="IQ28" s="2"/>
      <c r="IR28" s="2"/>
      <c r="IS28" s="2">
        <v>5749.8</v>
      </c>
      <c r="IT28" s="2">
        <v>4917.04</v>
      </c>
      <c r="IU28" s="2">
        <v>11636.33</v>
      </c>
      <c r="IV28" s="2">
        <v>5004.8100000000004</v>
      </c>
      <c r="IW28" s="2"/>
      <c r="IX28" s="2"/>
      <c r="IY28" s="2"/>
      <c r="IZ28" s="2"/>
      <c r="JA28" s="2">
        <v>29.98</v>
      </c>
      <c r="JB28" s="2">
        <v>38.479999999999997</v>
      </c>
      <c r="JC28" s="2">
        <v>433.16</v>
      </c>
      <c r="JD28" s="2">
        <v>1795.2</v>
      </c>
      <c r="JE28" s="2">
        <v>1037.17</v>
      </c>
      <c r="JF28" s="2">
        <v>9696.23</v>
      </c>
      <c r="JG28" s="2">
        <v>111.11</v>
      </c>
      <c r="JH28" s="2">
        <v>79.989999999999995</v>
      </c>
      <c r="JI28" s="2">
        <v>40529.299999999996</v>
      </c>
      <c r="JJ28" s="2">
        <v>27301.02</v>
      </c>
      <c r="JK28" s="2"/>
      <c r="JL28" s="2">
        <v>30591.759999999998</v>
      </c>
      <c r="JM28" s="2">
        <v>3720.94</v>
      </c>
      <c r="JN28" s="2">
        <v>25581.54</v>
      </c>
      <c r="JO28" s="2">
        <v>87195.260000000009</v>
      </c>
      <c r="JP28" s="2"/>
      <c r="JQ28" s="2"/>
      <c r="JR28" s="2"/>
      <c r="JS28" s="2"/>
      <c r="JT28" s="2"/>
      <c r="JU28" s="2"/>
      <c r="JV28" s="2">
        <v>3461.31</v>
      </c>
      <c r="JW28" s="2"/>
      <c r="JX28" s="2"/>
      <c r="JY28" s="2"/>
      <c r="JZ28" s="2">
        <v>434</v>
      </c>
      <c r="KA28" s="2"/>
      <c r="KB28" s="2">
        <v>5237.49</v>
      </c>
      <c r="KC28" s="2"/>
      <c r="KD28" s="2">
        <v>5683.4</v>
      </c>
      <c r="KE28" s="2">
        <v>2022.91</v>
      </c>
      <c r="KF28" s="2">
        <v>3041.95</v>
      </c>
      <c r="KG28" s="2"/>
      <c r="KH28" s="2"/>
      <c r="KI28" s="2"/>
      <c r="KJ28" s="2">
        <v>1555.4</v>
      </c>
      <c r="KK28" s="2"/>
      <c r="KL28" s="2"/>
      <c r="KM28" s="2"/>
      <c r="KN28" s="2"/>
      <c r="KO28" s="2">
        <v>5177.18</v>
      </c>
      <c r="KP28" s="2"/>
      <c r="KQ28" s="2">
        <v>1492.56</v>
      </c>
      <c r="KR28" s="2"/>
      <c r="KS28" s="2"/>
      <c r="KT28" s="2"/>
      <c r="KU28" s="2">
        <v>5322.36</v>
      </c>
      <c r="KV28" s="2">
        <v>63061.72</v>
      </c>
      <c r="KW28" s="2"/>
      <c r="KX28" s="2"/>
      <c r="KY28" s="2">
        <v>9956.5499999999993</v>
      </c>
      <c r="KZ28" s="2"/>
      <c r="LA28" s="2"/>
      <c r="LB28" s="2"/>
      <c r="LC28" s="2">
        <v>732.5</v>
      </c>
      <c r="LD28" s="2"/>
      <c r="LE28" s="2"/>
      <c r="LF28" s="2"/>
      <c r="LG28" s="2"/>
      <c r="LH28" s="2"/>
      <c r="LI28" s="2"/>
      <c r="LJ28" s="2"/>
      <c r="LK28" s="2">
        <v>107179.33</v>
      </c>
      <c r="LL28" s="2">
        <v>4621.5600000000004</v>
      </c>
      <c r="LM28" s="2">
        <v>4621.5600000000004</v>
      </c>
      <c r="LN28" s="2"/>
      <c r="LO28" s="2">
        <v>13341.82</v>
      </c>
      <c r="LP28" s="2"/>
      <c r="LQ28" s="2"/>
      <c r="LR28" s="2">
        <v>5599.95</v>
      </c>
      <c r="LS28" s="2">
        <v>883.2</v>
      </c>
      <c r="LT28" s="2"/>
      <c r="LU28" s="2">
        <v>577.15</v>
      </c>
      <c r="LV28" s="2"/>
      <c r="LW28" s="2"/>
      <c r="LX28" s="2">
        <v>20402.120000000003</v>
      </c>
      <c r="LY28" s="2">
        <v>456676.52999999997</v>
      </c>
    </row>
    <row r="29" spans="2:337">
      <c r="B29" s="22" t="s">
        <v>4</v>
      </c>
      <c r="C29" s="22" t="s">
        <v>7</v>
      </c>
      <c r="D29" s="22" t="s">
        <v>5</v>
      </c>
      <c r="E29" s="22" t="s">
        <v>28</v>
      </c>
      <c r="F29" s="22" t="s">
        <v>30</v>
      </c>
      <c r="G29" s="1">
        <v>17785.29</v>
      </c>
      <c r="I29" s="37" t="str">
        <f>VLOOKUP(J29,'District Listing'!$A$3:$B$315,2,FALSE)</f>
        <v>CRESCENT</v>
      </c>
      <c r="J29" s="4" t="s">
        <v>111</v>
      </c>
      <c r="K29" s="2">
        <v>58282.74</v>
      </c>
      <c r="L29" s="2">
        <v>58282.74</v>
      </c>
      <c r="M29" s="2">
        <v>-58282.74</v>
      </c>
      <c r="N29" s="2">
        <v>-58282.74</v>
      </c>
      <c r="O29" s="2">
        <v>1734537.42</v>
      </c>
      <c r="P29" s="2">
        <v>28784.57</v>
      </c>
      <c r="Q29" s="2">
        <v>67469.440000000002</v>
      </c>
      <c r="R29" s="2"/>
      <c r="S29" s="2">
        <v>85965.43</v>
      </c>
      <c r="T29" s="2">
        <v>435.08</v>
      </c>
      <c r="U29" s="2">
        <v>9505</v>
      </c>
      <c r="V29" s="2">
        <v>1926696.94</v>
      </c>
      <c r="W29" s="2">
        <v>889876.15</v>
      </c>
      <c r="X29" s="2">
        <v>17746.73</v>
      </c>
      <c r="Y29" s="2">
        <v>47413.25</v>
      </c>
      <c r="Z29" s="2"/>
      <c r="AA29" s="2">
        <v>27382.07</v>
      </c>
      <c r="AB29" s="2">
        <v>7322.63</v>
      </c>
      <c r="AC29" s="2">
        <v>989740.83</v>
      </c>
      <c r="AD29" s="2"/>
      <c r="AE29" s="2"/>
      <c r="AF29" s="2">
        <v>145867.81999999998</v>
      </c>
      <c r="AG29" s="2">
        <v>73979.73</v>
      </c>
      <c r="AH29" s="2">
        <v>289511.93</v>
      </c>
      <c r="AI29" s="2">
        <v>104753.68</v>
      </c>
      <c r="AJ29" s="2"/>
      <c r="AK29" s="2"/>
      <c r="AL29" s="2"/>
      <c r="AM29" s="2"/>
      <c r="AN29" s="2">
        <v>852.09</v>
      </c>
      <c r="AO29" s="2">
        <v>532.42999999999995</v>
      </c>
      <c r="AP29" s="2">
        <v>8416.94</v>
      </c>
      <c r="AQ29" s="2">
        <v>16163.69</v>
      </c>
      <c r="AR29" s="2">
        <v>267359.49</v>
      </c>
      <c r="AS29" s="2">
        <v>231707.74000000002</v>
      </c>
      <c r="AT29" s="2">
        <v>2825.25</v>
      </c>
      <c r="AU29" s="2">
        <v>1423.69</v>
      </c>
      <c r="AV29" s="2">
        <v>1143394.4799999997</v>
      </c>
      <c r="AW29" s="2">
        <v>104636.87000000001</v>
      </c>
      <c r="AX29" s="2">
        <v>12304.97</v>
      </c>
      <c r="AY29" s="2">
        <v>58656.2</v>
      </c>
      <c r="AZ29" s="2">
        <v>71090.09</v>
      </c>
      <c r="BA29" s="2">
        <v>88356.36</v>
      </c>
      <c r="BB29" s="2">
        <v>335044.49</v>
      </c>
      <c r="BC29" s="2">
        <v>1711.15</v>
      </c>
      <c r="BD29" s="2">
        <v>9652.7000000000007</v>
      </c>
      <c r="BE29" s="2">
        <v>4834.58</v>
      </c>
      <c r="BF29" s="2"/>
      <c r="BG29" s="2"/>
      <c r="BH29" s="2">
        <v>2041.45</v>
      </c>
      <c r="BI29" s="2">
        <v>9389.18</v>
      </c>
      <c r="BJ29" s="2">
        <v>11917.5</v>
      </c>
      <c r="BK29" s="2"/>
      <c r="BL29" s="2"/>
      <c r="BM29" s="2">
        <v>1834</v>
      </c>
      <c r="BN29" s="2">
        <v>15.12</v>
      </c>
      <c r="BO29" s="2">
        <v>9337.49</v>
      </c>
      <c r="BP29" s="2">
        <v>5596.12</v>
      </c>
      <c r="BQ29" s="2">
        <v>13636.849999999999</v>
      </c>
      <c r="BR29" s="2">
        <v>11966.11</v>
      </c>
      <c r="BS29" s="2">
        <v>7216.1799999999994</v>
      </c>
      <c r="BT29" s="2">
        <v>14950</v>
      </c>
      <c r="BU29" s="2">
        <v>385.12</v>
      </c>
      <c r="BV29" s="2">
        <v>4004.04</v>
      </c>
      <c r="BW29" s="2">
        <v>1555.4</v>
      </c>
      <c r="BX29" s="2"/>
      <c r="BY29" s="2"/>
      <c r="BZ29" s="2"/>
      <c r="CA29" s="2"/>
      <c r="CB29" s="2">
        <v>41273</v>
      </c>
      <c r="CC29" s="2">
        <v>31303.34</v>
      </c>
      <c r="CD29" s="2">
        <v>886.13</v>
      </c>
      <c r="CE29" s="2">
        <v>1916.8799999999999</v>
      </c>
      <c r="CF29" s="2">
        <v>37190.400000000001</v>
      </c>
      <c r="CG29" s="2">
        <v>18318.57</v>
      </c>
      <c r="CH29" s="2"/>
      <c r="CI29" s="2">
        <v>40925.360000000001</v>
      </c>
      <c r="CJ29" s="2">
        <v>310457.46999999997</v>
      </c>
      <c r="CK29" s="2">
        <v>3128.05</v>
      </c>
      <c r="CL29" s="2"/>
      <c r="CM29" s="2">
        <v>66377.11</v>
      </c>
      <c r="CN29" s="2"/>
      <c r="CO29" s="2"/>
      <c r="CP29" s="2"/>
      <c r="CQ29" s="2"/>
      <c r="CR29" s="2">
        <v>9324</v>
      </c>
      <c r="CS29" s="2"/>
      <c r="CT29" s="2"/>
      <c r="CU29" s="2"/>
      <c r="CV29" s="2"/>
      <c r="CW29" s="2"/>
      <c r="CX29" s="2">
        <v>175</v>
      </c>
      <c r="CY29" s="2"/>
      <c r="CZ29" s="2">
        <v>671318.29999999993</v>
      </c>
      <c r="DA29" s="2">
        <v>21421.640000000003</v>
      </c>
      <c r="DB29" s="2">
        <v>21421.640000000003</v>
      </c>
      <c r="DC29" s="2"/>
      <c r="DD29" s="2">
        <v>19227.95</v>
      </c>
      <c r="DE29" s="2"/>
      <c r="DF29" s="2"/>
      <c r="DG29" s="2">
        <v>13995.060000000001</v>
      </c>
      <c r="DH29" s="2">
        <v>883.2</v>
      </c>
      <c r="DI29" s="2"/>
      <c r="DJ29" s="2">
        <v>43818.48</v>
      </c>
      <c r="DK29" s="2"/>
      <c r="DL29" s="2"/>
      <c r="DM29" s="2">
        <v>77924.69</v>
      </c>
      <c r="DN29" s="2">
        <v>5165541.370000002</v>
      </c>
      <c r="DP29" s="37" t="str">
        <f>VLOOKUP(DQ29,'District Listing'!$A$3:$B$315,2,FALSE)</f>
        <v>CRESCENT</v>
      </c>
      <c r="DQ29" s="4" t="s">
        <v>111</v>
      </c>
      <c r="DR29" s="2">
        <v>2005.14</v>
      </c>
      <c r="DS29" s="2">
        <v>2005.14</v>
      </c>
      <c r="DT29" s="2">
        <v>-58282.74</v>
      </c>
      <c r="DU29" s="2">
        <v>-58282.74</v>
      </c>
      <c r="DV29" s="2">
        <v>1734537.42</v>
      </c>
      <c r="DW29" s="2">
        <v>28784.57</v>
      </c>
      <c r="DX29" s="2">
        <v>40072.959999999999</v>
      </c>
      <c r="DY29" s="2"/>
      <c r="DZ29" s="2">
        <v>37712.89</v>
      </c>
      <c r="EA29" s="2">
        <v>435.08</v>
      </c>
      <c r="EB29" s="2">
        <v>9505</v>
      </c>
      <c r="EC29" s="2">
        <v>1851047.92</v>
      </c>
      <c r="ED29" s="2">
        <v>857486.54</v>
      </c>
      <c r="EE29" s="2">
        <v>17335.939999999999</v>
      </c>
      <c r="EF29" s="2">
        <v>46950.42</v>
      </c>
      <c r="EG29" s="2"/>
      <c r="EH29" s="2">
        <v>-4177.04</v>
      </c>
      <c r="EI29" s="2">
        <v>7322.63</v>
      </c>
      <c r="EJ29" s="2">
        <v>924918.49</v>
      </c>
      <c r="EK29" s="2"/>
      <c r="EL29" s="2"/>
      <c r="EM29" s="2">
        <v>140118.01999999999</v>
      </c>
      <c r="EN29" s="2">
        <v>69062.69</v>
      </c>
      <c r="EO29" s="2">
        <v>277875.59999999998</v>
      </c>
      <c r="EP29" s="2">
        <v>99748.87</v>
      </c>
      <c r="EQ29" s="2"/>
      <c r="ER29" s="2"/>
      <c r="ES29" s="2"/>
      <c r="ET29" s="2"/>
      <c r="EU29" s="2">
        <v>822.11</v>
      </c>
      <c r="EV29" s="2">
        <v>493.95</v>
      </c>
      <c r="EW29" s="2">
        <v>7983.78</v>
      </c>
      <c r="EX29" s="2">
        <v>14368.49</v>
      </c>
      <c r="EY29" s="2">
        <v>266322.32</v>
      </c>
      <c r="EZ29" s="2">
        <v>222011.51</v>
      </c>
      <c r="FA29" s="2">
        <v>2714.14</v>
      </c>
      <c r="FB29" s="2">
        <v>1343.7</v>
      </c>
      <c r="FC29" s="2">
        <v>1102865.1799999997</v>
      </c>
      <c r="FD29" s="2">
        <v>77335.850000000006</v>
      </c>
      <c r="FE29" s="2">
        <v>12304.97</v>
      </c>
      <c r="FF29" s="2">
        <v>28064.44</v>
      </c>
      <c r="FG29" s="2">
        <v>67369.149999999994</v>
      </c>
      <c r="FH29" s="2">
        <v>62774.82</v>
      </c>
      <c r="FI29" s="2">
        <v>247849.23</v>
      </c>
      <c r="FJ29" s="2">
        <v>1711.15</v>
      </c>
      <c r="FK29" s="2">
        <v>9652.7000000000007</v>
      </c>
      <c r="FL29" s="2">
        <v>4834.58</v>
      </c>
      <c r="FM29" s="2"/>
      <c r="FN29" s="2"/>
      <c r="FO29" s="2">
        <v>2041.45</v>
      </c>
      <c r="FP29" s="2">
        <v>5927.87</v>
      </c>
      <c r="FQ29" s="2">
        <v>11917.5</v>
      </c>
      <c r="FR29" s="2"/>
      <c r="FS29" s="2"/>
      <c r="FT29" s="2">
        <v>1400</v>
      </c>
      <c r="FU29" s="2">
        <v>15.12</v>
      </c>
      <c r="FV29" s="2">
        <v>4100</v>
      </c>
      <c r="FW29" s="2">
        <v>5596.12</v>
      </c>
      <c r="FX29" s="2">
        <v>7953.45</v>
      </c>
      <c r="FY29" s="2">
        <v>9943.2000000000007</v>
      </c>
      <c r="FZ29" s="2">
        <v>4174.2299999999996</v>
      </c>
      <c r="GA29" s="2">
        <v>14950</v>
      </c>
      <c r="GB29" s="2">
        <v>385.12</v>
      </c>
      <c r="GC29" s="2">
        <v>4004.04</v>
      </c>
      <c r="GD29" s="2"/>
      <c r="GE29" s="2"/>
      <c r="GF29" s="2"/>
      <c r="GG29" s="2"/>
      <c r="GH29" s="2"/>
      <c r="GI29" s="2">
        <v>41273</v>
      </c>
      <c r="GJ29" s="2">
        <v>26126.16</v>
      </c>
      <c r="GK29" s="2">
        <v>886.13</v>
      </c>
      <c r="GL29" s="2">
        <v>424.32</v>
      </c>
      <c r="GM29" s="2">
        <v>37190.400000000001</v>
      </c>
      <c r="GN29" s="2">
        <v>18318.57</v>
      </c>
      <c r="GO29" s="2"/>
      <c r="GP29" s="2">
        <v>35603</v>
      </c>
      <c r="GQ29" s="2">
        <v>247395.75</v>
      </c>
      <c r="GR29" s="2">
        <v>3128.05</v>
      </c>
      <c r="GS29" s="2"/>
      <c r="GT29" s="2">
        <v>56420.56</v>
      </c>
      <c r="GU29" s="2"/>
      <c r="GV29" s="2"/>
      <c r="GW29" s="2"/>
      <c r="GX29" s="2"/>
      <c r="GY29" s="2">
        <v>8591.5</v>
      </c>
      <c r="GZ29" s="2"/>
      <c r="HA29" s="2"/>
      <c r="HB29" s="2"/>
      <c r="HC29" s="2"/>
      <c r="HD29" s="2"/>
      <c r="HE29" s="2">
        <v>175</v>
      </c>
      <c r="HF29" s="2"/>
      <c r="HG29" s="2">
        <v>564138.97</v>
      </c>
      <c r="HH29" s="2">
        <v>16800.080000000002</v>
      </c>
      <c r="HI29" s="2">
        <v>16800.080000000002</v>
      </c>
      <c r="HJ29" s="2"/>
      <c r="HK29" s="2">
        <v>5886.13</v>
      </c>
      <c r="HL29" s="2"/>
      <c r="HM29" s="2"/>
      <c r="HN29" s="2">
        <v>8395.11</v>
      </c>
      <c r="HO29" s="2"/>
      <c r="HP29" s="2"/>
      <c r="HQ29" s="2">
        <v>43241.33</v>
      </c>
      <c r="HR29" s="2"/>
      <c r="HS29" s="2">
        <v>57522.570000000007</v>
      </c>
      <c r="HT29" s="2">
        <v>4708864.8400000017</v>
      </c>
      <c r="HV29" s="37" t="str">
        <f>VLOOKUP(HW29,'District Listing'!$A$3:$B$315,2,FALSE)</f>
        <v>SEQUIM</v>
      </c>
      <c r="HW29" s="4" t="s">
        <v>113</v>
      </c>
      <c r="HX29" s="2">
        <v>71034.820000000007</v>
      </c>
      <c r="HY29" s="2">
        <v>71034.820000000007</v>
      </c>
      <c r="HZ29" s="2"/>
      <c r="IA29" s="2"/>
      <c r="IB29" s="2">
        <v>51645.87</v>
      </c>
      <c r="IC29" s="2"/>
      <c r="ID29" s="2"/>
      <c r="IE29" s="2"/>
      <c r="IF29" s="2">
        <v>503785.19</v>
      </c>
      <c r="IG29" s="2">
        <v>3417</v>
      </c>
      <c r="IH29" s="2"/>
      <c r="II29" s="2">
        <v>558848.06000000006</v>
      </c>
      <c r="IJ29" s="2">
        <v>32515.99</v>
      </c>
      <c r="IK29" s="2"/>
      <c r="IL29" s="2">
        <v>4649.62</v>
      </c>
      <c r="IM29" s="2"/>
      <c r="IN29" s="2">
        <v>231315.22</v>
      </c>
      <c r="IO29" s="2"/>
      <c r="IP29" s="2">
        <v>268480.83</v>
      </c>
      <c r="IQ29" s="2">
        <v>1056</v>
      </c>
      <c r="IR29" s="2"/>
      <c r="IS29" s="2">
        <v>42024.1</v>
      </c>
      <c r="IT29" s="2">
        <v>20388.05</v>
      </c>
      <c r="IU29" s="2">
        <v>83337.100000000006</v>
      </c>
      <c r="IV29" s="2">
        <v>22950.11</v>
      </c>
      <c r="IW29" s="2"/>
      <c r="IX29" s="2"/>
      <c r="IY29" s="2"/>
      <c r="IZ29" s="2"/>
      <c r="JA29" s="2">
        <v>1025.26</v>
      </c>
      <c r="JB29" s="2">
        <v>580.38</v>
      </c>
      <c r="JC29" s="2">
        <v>1069.4000000000001</v>
      </c>
      <c r="JD29" s="2">
        <v>11836.28</v>
      </c>
      <c r="JE29" s="2">
        <v>6274.73</v>
      </c>
      <c r="JF29" s="2">
        <v>11054.94</v>
      </c>
      <c r="JG29" s="2"/>
      <c r="JH29" s="2"/>
      <c r="JI29" s="2">
        <v>201596.35</v>
      </c>
      <c r="JJ29" s="2">
        <v>366263.87</v>
      </c>
      <c r="JK29" s="2"/>
      <c r="JL29" s="2"/>
      <c r="JM29" s="2">
        <v>689.59</v>
      </c>
      <c r="JN29" s="2"/>
      <c r="JO29" s="2">
        <v>366953.46</v>
      </c>
      <c r="JP29" s="2">
        <v>297989.84999999998</v>
      </c>
      <c r="JQ29" s="2">
        <v>10798.43</v>
      </c>
      <c r="JR29" s="2"/>
      <c r="JS29" s="2"/>
      <c r="JT29" s="2"/>
      <c r="JU29" s="2"/>
      <c r="JV29" s="2">
        <v>66537.88</v>
      </c>
      <c r="JW29" s="2">
        <v>20732.5</v>
      </c>
      <c r="JX29" s="2">
        <v>32543.58</v>
      </c>
      <c r="JY29" s="2"/>
      <c r="JZ29" s="2"/>
      <c r="KA29" s="2"/>
      <c r="KB29" s="2"/>
      <c r="KC29" s="2">
        <v>87303.72</v>
      </c>
      <c r="KD29" s="2">
        <v>54139.58</v>
      </c>
      <c r="KE29" s="2"/>
      <c r="KF29" s="2"/>
      <c r="KG29" s="2"/>
      <c r="KH29" s="2"/>
      <c r="KI29" s="2"/>
      <c r="KJ29" s="2"/>
      <c r="KK29" s="2"/>
      <c r="KL29" s="2"/>
      <c r="KM29" s="2"/>
      <c r="KN29" s="2">
        <v>273479</v>
      </c>
      <c r="KO29" s="2"/>
      <c r="KP29" s="2"/>
      <c r="KQ29" s="2"/>
      <c r="KR29" s="2"/>
      <c r="KS29" s="2"/>
      <c r="KT29" s="2">
        <v>19916.86</v>
      </c>
      <c r="KU29" s="2"/>
      <c r="KV29" s="2">
        <v>151379.94</v>
      </c>
      <c r="KW29" s="2"/>
      <c r="KX29" s="2"/>
      <c r="KY29" s="2">
        <v>475544.99</v>
      </c>
      <c r="KZ29" s="2"/>
      <c r="LA29" s="2"/>
      <c r="LB29" s="2"/>
      <c r="LC29" s="2">
        <v>20009.21</v>
      </c>
      <c r="LD29" s="2"/>
      <c r="LE29" s="2"/>
      <c r="LF29" s="2"/>
      <c r="LG29" s="2"/>
      <c r="LH29" s="2"/>
      <c r="LI29" s="2"/>
      <c r="LJ29" s="2"/>
      <c r="LK29" s="2">
        <v>1510375.5399999998</v>
      </c>
      <c r="LL29" s="2">
        <v>29670.93</v>
      </c>
      <c r="LM29" s="2">
        <v>29670.93</v>
      </c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>
        <v>3006959.9899999998</v>
      </c>
    </row>
    <row r="30" spans="2:337">
      <c r="B30" s="22" t="s">
        <v>4</v>
      </c>
      <c r="C30" s="22" t="s">
        <v>7</v>
      </c>
      <c r="D30" s="22" t="s">
        <v>5</v>
      </c>
      <c r="E30" s="22" t="s">
        <v>28</v>
      </c>
      <c r="F30" s="22" t="s">
        <v>31</v>
      </c>
      <c r="G30" s="1">
        <v>19680.349999999999</v>
      </c>
      <c r="I30" s="37" t="str">
        <f>VLOOKUP(J30,'District Listing'!$A$3:$B$315,2,FALSE)</f>
        <v>SEQUIM</v>
      </c>
      <c r="J30" s="4" t="s">
        <v>113</v>
      </c>
      <c r="K30" s="2">
        <v>76796.950000000012</v>
      </c>
      <c r="L30" s="2">
        <v>76796.950000000012</v>
      </c>
      <c r="M30" s="2">
        <v>-76796.95</v>
      </c>
      <c r="N30" s="2">
        <v>-76796.95</v>
      </c>
      <c r="O30" s="2">
        <v>15338193.449999999</v>
      </c>
      <c r="P30" s="2">
        <v>220869.3</v>
      </c>
      <c r="Q30" s="2"/>
      <c r="R30" s="2"/>
      <c r="S30" s="2">
        <v>1355194.06</v>
      </c>
      <c r="T30" s="2">
        <v>50223.87</v>
      </c>
      <c r="U30" s="2"/>
      <c r="V30" s="2">
        <v>16964480.68</v>
      </c>
      <c r="W30" s="2">
        <v>6287975.4700000007</v>
      </c>
      <c r="X30" s="2">
        <v>166831.54</v>
      </c>
      <c r="Y30" s="2">
        <v>132517.25</v>
      </c>
      <c r="Z30" s="2"/>
      <c r="AA30" s="2">
        <v>246892.77</v>
      </c>
      <c r="AB30" s="2">
        <v>87171.3</v>
      </c>
      <c r="AC30" s="2">
        <v>6921388.3300000001</v>
      </c>
      <c r="AD30" s="2">
        <v>3357.9</v>
      </c>
      <c r="AE30" s="2">
        <v>1548.81</v>
      </c>
      <c r="AF30" s="2">
        <v>1273691.4100000001</v>
      </c>
      <c r="AG30" s="2">
        <v>520078.76</v>
      </c>
      <c r="AH30" s="2">
        <v>2569156.3200000003</v>
      </c>
      <c r="AI30" s="2">
        <v>945545.54</v>
      </c>
      <c r="AJ30" s="2"/>
      <c r="AK30" s="2"/>
      <c r="AL30" s="2"/>
      <c r="AM30" s="2"/>
      <c r="AN30" s="2">
        <v>34374.990000000005</v>
      </c>
      <c r="AO30" s="2">
        <v>15730.13</v>
      </c>
      <c r="AP30" s="2">
        <v>59325.060000000005</v>
      </c>
      <c r="AQ30" s="2">
        <v>130508.73</v>
      </c>
      <c r="AR30" s="2">
        <v>2158675.41</v>
      </c>
      <c r="AS30" s="2">
        <v>1966191.19</v>
      </c>
      <c r="AT30" s="2">
        <v>-1114.1500000000001</v>
      </c>
      <c r="AU30" s="2"/>
      <c r="AV30" s="2">
        <v>9677070.0999999996</v>
      </c>
      <c r="AW30" s="2">
        <v>1855314.8900000001</v>
      </c>
      <c r="AX30" s="2">
        <v>14715.78</v>
      </c>
      <c r="AY30" s="2">
        <v>274451.59999999998</v>
      </c>
      <c r="AZ30" s="2">
        <v>1311.5500000000002</v>
      </c>
      <c r="BA30" s="2"/>
      <c r="BB30" s="2">
        <v>2145793.8199999998</v>
      </c>
      <c r="BC30" s="2">
        <v>1255169.77</v>
      </c>
      <c r="BD30" s="2">
        <v>10798.43</v>
      </c>
      <c r="BE30" s="2">
        <v>11700.55</v>
      </c>
      <c r="BF30" s="2"/>
      <c r="BG30" s="2"/>
      <c r="BH30" s="2"/>
      <c r="BI30" s="2">
        <v>252054.84</v>
      </c>
      <c r="BJ30" s="2">
        <v>20732.5</v>
      </c>
      <c r="BK30" s="2">
        <v>32543.58</v>
      </c>
      <c r="BL30" s="2"/>
      <c r="BM30" s="2"/>
      <c r="BN30" s="2"/>
      <c r="BO30" s="2"/>
      <c r="BP30" s="2">
        <v>87303.72</v>
      </c>
      <c r="BQ30" s="2">
        <v>54139.58</v>
      </c>
      <c r="BR30" s="2">
        <v>17147.2</v>
      </c>
      <c r="BS30" s="2"/>
      <c r="BT30" s="2"/>
      <c r="BU30" s="2"/>
      <c r="BV30" s="2"/>
      <c r="BW30" s="2"/>
      <c r="BX30" s="2"/>
      <c r="BY30" s="2"/>
      <c r="BZ30" s="2"/>
      <c r="CA30" s="2"/>
      <c r="CB30" s="2">
        <v>325280</v>
      </c>
      <c r="CC30" s="2"/>
      <c r="CD30" s="2"/>
      <c r="CE30" s="2"/>
      <c r="CF30" s="2">
        <v>470941.25</v>
      </c>
      <c r="CG30" s="2"/>
      <c r="CH30" s="2">
        <v>52495.040000000001</v>
      </c>
      <c r="CI30" s="2"/>
      <c r="CJ30" s="2">
        <v>151379.94</v>
      </c>
      <c r="CK30" s="2"/>
      <c r="CL30" s="2"/>
      <c r="CM30" s="2">
        <v>475544.99</v>
      </c>
      <c r="CN30" s="2"/>
      <c r="CO30" s="2"/>
      <c r="CP30" s="2"/>
      <c r="CQ30" s="2"/>
      <c r="CR30" s="2">
        <v>20009.21</v>
      </c>
      <c r="CS30" s="2"/>
      <c r="CT30" s="2"/>
      <c r="CU30" s="2"/>
      <c r="CV30" s="2"/>
      <c r="CW30" s="2"/>
      <c r="CX30" s="2"/>
      <c r="CY30" s="2"/>
      <c r="CZ30" s="2">
        <v>3237240.5999999996</v>
      </c>
      <c r="DA30" s="2">
        <v>66556.2</v>
      </c>
      <c r="DB30" s="2">
        <v>66556.2</v>
      </c>
      <c r="DC30" s="2"/>
      <c r="DD30" s="2"/>
      <c r="DE30" s="2"/>
      <c r="DF30" s="2"/>
      <c r="DG30" s="2"/>
      <c r="DH30" s="2"/>
      <c r="DI30" s="2"/>
      <c r="DJ30" s="2">
        <v>217587.44</v>
      </c>
      <c r="DK30" s="2"/>
      <c r="DL30" s="2"/>
      <c r="DM30" s="2">
        <v>217587.44</v>
      </c>
      <c r="DN30" s="2">
        <v>39230117.169999994</v>
      </c>
      <c r="DP30" s="37" t="str">
        <f>VLOOKUP(DQ30,'District Listing'!$A$3:$B$315,2,FALSE)</f>
        <v>SEQUIM</v>
      </c>
      <c r="DQ30" s="4" t="s">
        <v>113</v>
      </c>
      <c r="DR30" s="2">
        <v>5762.13</v>
      </c>
      <c r="DS30" s="2">
        <v>5762.13</v>
      </c>
      <c r="DT30" s="2">
        <v>-76796.95</v>
      </c>
      <c r="DU30" s="2">
        <v>-76796.95</v>
      </c>
      <c r="DV30" s="2">
        <v>15286547.58</v>
      </c>
      <c r="DW30" s="2">
        <v>220869.3</v>
      </c>
      <c r="DX30" s="2"/>
      <c r="DY30" s="2"/>
      <c r="DZ30" s="2">
        <v>851408.87</v>
      </c>
      <c r="EA30" s="2">
        <v>46806.87</v>
      </c>
      <c r="EB30" s="2"/>
      <c r="EC30" s="2">
        <v>16405632.619999999</v>
      </c>
      <c r="ED30" s="2">
        <v>6255459.4800000004</v>
      </c>
      <c r="EE30" s="2">
        <v>166831.54</v>
      </c>
      <c r="EF30" s="2">
        <v>127867.63</v>
      </c>
      <c r="EG30" s="2"/>
      <c r="EH30" s="2">
        <v>15577.55</v>
      </c>
      <c r="EI30" s="2">
        <v>87171.3</v>
      </c>
      <c r="EJ30" s="2">
        <v>6652907.5</v>
      </c>
      <c r="EK30" s="2">
        <v>2301.9</v>
      </c>
      <c r="EL30" s="2">
        <v>1548.81</v>
      </c>
      <c r="EM30" s="2">
        <v>1231667.31</v>
      </c>
      <c r="EN30" s="2">
        <v>499690.71</v>
      </c>
      <c r="EO30" s="2">
        <v>2485819.2200000002</v>
      </c>
      <c r="EP30" s="2">
        <v>922595.43</v>
      </c>
      <c r="EQ30" s="2"/>
      <c r="ER30" s="2"/>
      <c r="ES30" s="2"/>
      <c r="ET30" s="2"/>
      <c r="EU30" s="2">
        <v>33349.730000000003</v>
      </c>
      <c r="EV30" s="2">
        <v>15149.75</v>
      </c>
      <c r="EW30" s="2">
        <v>58255.66</v>
      </c>
      <c r="EX30" s="2">
        <v>118672.45</v>
      </c>
      <c r="EY30" s="2">
        <v>2152400.6800000002</v>
      </c>
      <c r="EZ30" s="2">
        <v>1955136.25</v>
      </c>
      <c r="FA30" s="2">
        <v>-1114.1500000000001</v>
      </c>
      <c r="FB30" s="2"/>
      <c r="FC30" s="2">
        <v>9475473.75</v>
      </c>
      <c r="FD30" s="2">
        <v>1489051.02</v>
      </c>
      <c r="FE30" s="2">
        <v>14715.78</v>
      </c>
      <c r="FF30" s="2">
        <v>274451.59999999998</v>
      </c>
      <c r="FG30" s="2">
        <v>621.96</v>
      </c>
      <c r="FH30" s="2"/>
      <c r="FI30" s="2">
        <v>1778840.3599999999</v>
      </c>
      <c r="FJ30" s="2">
        <v>957179.92</v>
      </c>
      <c r="FK30" s="2"/>
      <c r="FL30" s="2">
        <v>11700.55</v>
      </c>
      <c r="FM30" s="2"/>
      <c r="FN30" s="2"/>
      <c r="FO30" s="2"/>
      <c r="FP30" s="2">
        <v>185516.96</v>
      </c>
      <c r="FQ30" s="2"/>
      <c r="FR30" s="2"/>
      <c r="FS30" s="2"/>
      <c r="FT30" s="2"/>
      <c r="FU30" s="2"/>
      <c r="FV30" s="2"/>
      <c r="FW30" s="2"/>
      <c r="FX30" s="2"/>
      <c r="FY30" s="2">
        <v>17147.2</v>
      </c>
      <c r="FZ30" s="2"/>
      <c r="GA30" s="2"/>
      <c r="GB30" s="2"/>
      <c r="GC30" s="2"/>
      <c r="GD30" s="2"/>
      <c r="GE30" s="2"/>
      <c r="GF30" s="2"/>
      <c r="GG30" s="2"/>
      <c r="GH30" s="2"/>
      <c r="GI30" s="2">
        <v>51801</v>
      </c>
      <c r="GJ30" s="2"/>
      <c r="GK30" s="2"/>
      <c r="GL30" s="2"/>
      <c r="GM30" s="2">
        <v>470941.25</v>
      </c>
      <c r="GN30" s="2"/>
      <c r="GO30" s="2">
        <v>32578.18</v>
      </c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>
        <v>1726865.06</v>
      </c>
      <c r="HH30" s="2">
        <v>36885.269999999997</v>
      </c>
      <c r="HI30" s="2">
        <v>36885.269999999997</v>
      </c>
      <c r="HJ30" s="2"/>
      <c r="HK30" s="2"/>
      <c r="HL30" s="2"/>
      <c r="HM30" s="2"/>
      <c r="HN30" s="2"/>
      <c r="HO30" s="2"/>
      <c r="HP30" s="2"/>
      <c r="HQ30" s="2">
        <v>217587.44</v>
      </c>
      <c r="HR30" s="2"/>
      <c r="HS30" s="2">
        <v>217587.44</v>
      </c>
      <c r="HT30" s="2">
        <v>36223157.180000007</v>
      </c>
      <c r="HV30" s="37" t="str">
        <f>VLOOKUP(HW30,'District Listing'!$A$3:$B$315,2,FALSE)</f>
        <v>CAPE FLATTERY</v>
      </c>
      <c r="HW30" s="4" t="s">
        <v>114</v>
      </c>
      <c r="HX30" s="2">
        <v>33747.839999999997</v>
      </c>
      <c r="HY30" s="2">
        <v>33747.839999999997</v>
      </c>
      <c r="HZ30" s="2"/>
      <c r="IA30" s="2"/>
      <c r="IB30" s="2"/>
      <c r="IC30" s="2">
        <v>600</v>
      </c>
      <c r="ID30" s="2"/>
      <c r="IE30" s="2"/>
      <c r="IF30" s="2">
        <v>73799.5</v>
      </c>
      <c r="IG30" s="2"/>
      <c r="IH30" s="2"/>
      <c r="II30" s="2">
        <v>74399.5</v>
      </c>
      <c r="IJ30" s="2">
        <v>128978.02</v>
      </c>
      <c r="IK30" s="2">
        <v>328.44</v>
      </c>
      <c r="IL30" s="2"/>
      <c r="IM30" s="2"/>
      <c r="IN30" s="2">
        <v>60516</v>
      </c>
      <c r="IO30" s="2">
        <v>2697.52</v>
      </c>
      <c r="IP30" s="2">
        <v>192519.98</v>
      </c>
      <c r="IQ30" s="2"/>
      <c r="IR30" s="2"/>
      <c r="IS30" s="2">
        <v>5617.88</v>
      </c>
      <c r="IT30" s="2">
        <v>14651.07</v>
      </c>
      <c r="IU30" s="2">
        <v>11393.06</v>
      </c>
      <c r="IV30" s="2">
        <v>21330.49</v>
      </c>
      <c r="IW30" s="2"/>
      <c r="IX30" s="2"/>
      <c r="IY30" s="2"/>
      <c r="IZ30" s="2"/>
      <c r="JA30" s="2">
        <v>189.52</v>
      </c>
      <c r="JB30" s="2">
        <v>579.99</v>
      </c>
      <c r="JC30" s="2">
        <v>307.89999999999998</v>
      </c>
      <c r="JD30" s="2">
        <v>5449.21</v>
      </c>
      <c r="JE30" s="2">
        <v>218.51</v>
      </c>
      <c r="JF30" s="2">
        <v>27449.42</v>
      </c>
      <c r="JG30" s="2"/>
      <c r="JH30" s="2"/>
      <c r="JI30" s="2">
        <v>87187.049999999988</v>
      </c>
      <c r="JJ30" s="2">
        <v>145346.91</v>
      </c>
      <c r="JK30" s="2"/>
      <c r="JL30" s="2"/>
      <c r="JM30" s="2">
        <v>99479.83</v>
      </c>
      <c r="JN30" s="2">
        <v>11404.29</v>
      </c>
      <c r="JO30" s="2">
        <v>256231.03</v>
      </c>
      <c r="JP30" s="2"/>
      <c r="JQ30" s="2"/>
      <c r="JR30" s="2">
        <v>34722.839999999997</v>
      </c>
      <c r="JS30" s="2"/>
      <c r="JT30" s="2"/>
      <c r="JU30" s="2">
        <v>4442.0200000000004</v>
      </c>
      <c r="JV30" s="2">
        <v>17081</v>
      </c>
      <c r="JW30" s="2"/>
      <c r="JX30" s="2">
        <v>20640.759999999998</v>
      </c>
      <c r="JY30" s="2"/>
      <c r="JZ30" s="2"/>
      <c r="KA30" s="2"/>
      <c r="KB30" s="2"/>
      <c r="KC30" s="2"/>
      <c r="KD30" s="2"/>
      <c r="KE30" s="2">
        <v>40308.03</v>
      </c>
      <c r="KF30" s="2"/>
      <c r="KG30" s="2"/>
      <c r="KH30" s="2">
        <v>200.73</v>
      </c>
      <c r="KI30" s="2"/>
      <c r="KJ30" s="2"/>
      <c r="KK30" s="2"/>
      <c r="KL30" s="2"/>
      <c r="KM30" s="2"/>
      <c r="KN30" s="2"/>
      <c r="KO30" s="2">
        <v>225</v>
      </c>
      <c r="KP30" s="2"/>
      <c r="KQ30" s="2">
        <v>292.52</v>
      </c>
      <c r="KR30" s="2"/>
      <c r="KS30" s="2"/>
      <c r="KT30" s="2"/>
      <c r="KU30" s="2">
        <v>13590.02</v>
      </c>
      <c r="KV30" s="2">
        <v>2712</v>
      </c>
      <c r="KW30" s="2"/>
      <c r="KX30" s="2"/>
      <c r="KY30" s="2"/>
      <c r="KZ30" s="2"/>
      <c r="LA30" s="2"/>
      <c r="LB30" s="2"/>
      <c r="LC30" s="2">
        <v>7673.86</v>
      </c>
      <c r="LD30" s="2"/>
      <c r="LE30" s="2"/>
      <c r="LF30" s="2"/>
      <c r="LG30" s="2"/>
      <c r="LH30" s="2"/>
      <c r="LI30" s="2"/>
      <c r="LJ30" s="2"/>
      <c r="LK30" s="2">
        <v>141888.77999999997</v>
      </c>
      <c r="LL30" s="2">
        <v>12201.58</v>
      </c>
      <c r="LM30" s="2">
        <v>12201.58</v>
      </c>
      <c r="LN30" s="2"/>
      <c r="LO30" s="2"/>
      <c r="LP30" s="2"/>
      <c r="LQ30" s="2"/>
      <c r="LR30" s="2">
        <v>81097.03</v>
      </c>
      <c r="LS30" s="2"/>
      <c r="LT30" s="2"/>
      <c r="LU30" s="2"/>
      <c r="LV30" s="2"/>
      <c r="LW30" s="2"/>
      <c r="LX30" s="2">
        <v>81097.03</v>
      </c>
      <c r="LY30" s="2">
        <v>879272.79</v>
      </c>
    </row>
    <row r="31" spans="2:337">
      <c r="B31" s="22" t="s">
        <v>4</v>
      </c>
      <c r="C31" s="22" t="s">
        <v>7</v>
      </c>
      <c r="D31" s="22" t="s">
        <v>5</v>
      </c>
      <c r="E31" s="22" t="s">
        <v>28</v>
      </c>
      <c r="F31" s="22" t="s">
        <v>32</v>
      </c>
      <c r="G31" s="1">
        <v>7474.47</v>
      </c>
      <c r="I31" s="37" t="str">
        <f>VLOOKUP(J31,'District Listing'!$A$3:$B$315,2,FALSE)</f>
        <v>CAPE FLATTERY</v>
      </c>
      <c r="J31" s="4" t="s">
        <v>114</v>
      </c>
      <c r="K31" s="2">
        <v>231577.98</v>
      </c>
      <c r="L31" s="2">
        <v>231577.98</v>
      </c>
      <c r="M31" s="2">
        <v>-231577.98</v>
      </c>
      <c r="N31" s="2">
        <v>-231577.98</v>
      </c>
      <c r="O31" s="2">
        <v>3683594.68</v>
      </c>
      <c r="P31" s="2">
        <v>46581.1</v>
      </c>
      <c r="Q31" s="2">
        <v>134490.63</v>
      </c>
      <c r="R31" s="2"/>
      <c r="S31" s="2">
        <v>138035.10999999999</v>
      </c>
      <c r="T31" s="2">
        <v>62861.87</v>
      </c>
      <c r="U31" s="2">
        <v>27313</v>
      </c>
      <c r="V31" s="2">
        <v>4092876.39</v>
      </c>
      <c r="W31" s="2">
        <v>1989958.86</v>
      </c>
      <c r="X31" s="2">
        <v>41362.080000000002</v>
      </c>
      <c r="Y31" s="2">
        <v>17555.150000000001</v>
      </c>
      <c r="Z31" s="2"/>
      <c r="AA31" s="2">
        <v>66238.91</v>
      </c>
      <c r="AB31" s="2">
        <v>75531.199999999997</v>
      </c>
      <c r="AC31" s="2">
        <v>2190646.2000000002</v>
      </c>
      <c r="AD31" s="2">
        <v>143.83000000000001</v>
      </c>
      <c r="AE31" s="2"/>
      <c r="AF31" s="2">
        <v>307961.75</v>
      </c>
      <c r="AG31" s="2">
        <v>164594.70000000001</v>
      </c>
      <c r="AH31" s="2">
        <v>592614.63</v>
      </c>
      <c r="AI31" s="2">
        <v>266637.77</v>
      </c>
      <c r="AJ31" s="2"/>
      <c r="AK31" s="2"/>
      <c r="AL31" s="2"/>
      <c r="AM31" s="2"/>
      <c r="AN31" s="2">
        <v>10218.07</v>
      </c>
      <c r="AO31" s="2">
        <v>6676.21</v>
      </c>
      <c r="AP31" s="2">
        <v>13740.869999999999</v>
      </c>
      <c r="AQ31" s="2">
        <v>38871.07</v>
      </c>
      <c r="AR31" s="2">
        <v>509900.66000000003</v>
      </c>
      <c r="AS31" s="2">
        <v>596408.84000000008</v>
      </c>
      <c r="AT31" s="2"/>
      <c r="AU31" s="2"/>
      <c r="AV31" s="2">
        <v>2507768.4000000004</v>
      </c>
      <c r="AW31" s="2">
        <v>411883.56000000006</v>
      </c>
      <c r="AX31" s="2">
        <v>26933.45</v>
      </c>
      <c r="AY31" s="2">
        <v>212209.94</v>
      </c>
      <c r="AZ31" s="2">
        <v>136754.5</v>
      </c>
      <c r="BA31" s="2">
        <v>69340.760000000009</v>
      </c>
      <c r="BB31" s="2">
        <v>857122.21000000008</v>
      </c>
      <c r="BC31" s="2"/>
      <c r="BD31" s="2">
        <v>5153.4799999999996</v>
      </c>
      <c r="BE31" s="2">
        <v>162325.19</v>
      </c>
      <c r="BF31" s="2"/>
      <c r="BG31" s="2">
        <v>286310.44</v>
      </c>
      <c r="BH31" s="2">
        <v>22514.79</v>
      </c>
      <c r="BI31" s="2">
        <v>64316.54</v>
      </c>
      <c r="BJ31" s="2">
        <v>32650</v>
      </c>
      <c r="BK31" s="2">
        <v>20640.759999999998</v>
      </c>
      <c r="BL31" s="2"/>
      <c r="BM31" s="2">
        <v>108521.55</v>
      </c>
      <c r="BN31" s="2">
        <v>8832.2800000000007</v>
      </c>
      <c r="BO31" s="2"/>
      <c r="BP31" s="2">
        <v>40096.339999999997</v>
      </c>
      <c r="BQ31" s="2">
        <v>14937.33</v>
      </c>
      <c r="BR31" s="2">
        <v>41225.49</v>
      </c>
      <c r="BS31" s="2">
        <v>12153.08</v>
      </c>
      <c r="BT31" s="2"/>
      <c r="BU31" s="2">
        <v>11656.57</v>
      </c>
      <c r="BV31" s="2"/>
      <c r="BW31" s="2">
        <v>3300</v>
      </c>
      <c r="BX31" s="2"/>
      <c r="BY31" s="2"/>
      <c r="BZ31" s="2"/>
      <c r="CA31" s="2">
        <v>2475.42</v>
      </c>
      <c r="CB31" s="2">
        <v>73648.740000000005</v>
      </c>
      <c r="CC31" s="2">
        <v>46330.91</v>
      </c>
      <c r="CD31" s="2">
        <v>1831.52</v>
      </c>
      <c r="CE31" s="2">
        <v>28083.79</v>
      </c>
      <c r="CF31" s="2">
        <v>70841.070000000007</v>
      </c>
      <c r="CG31" s="2"/>
      <c r="CH31" s="2"/>
      <c r="CI31" s="2">
        <v>48517.81</v>
      </c>
      <c r="CJ31" s="2">
        <v>314628.96000000002</v>
      </c>
      <c r="CK31" s="2"/>
      <c r="CL31" s="2"/>
      <c r="CM31" s="2">
        <v>182031.18</v>
      </c>
      <c r="CN31" s="2"/>
      <c r="CO31" s="2">
        <v>8502.0499999999993</v>
      </c>
      <c r="CP31" s="2"/>
      <c r="CQ31" s="2"/>
      <c r="CR31" s="2">
        <v>36823.1</v>
      </c>
      <c r="CS31" s="2"/>
      <c r="CT31" s="2"/>
      <c r="CU31" s="2"/>
      <c r="CV31" s="2"/>
      <c r="CW31" s="2"/>
      <c r="CX31" s="2"/>
      <c r="CY31" s="2"/>
      <c r="CZ31" s="2">
        <v>1648348.3900000001</v>
      </c>
      <c r="DA31" s="2">
        <v>46133.57</v>
      </c>
      <c r="DB31" s="2">
        <v>46133.57</v>
      </c>
      <c r="DC31" s="2"/>
      <c r="DD31" s="2"/>
      <c r="DE31" s="2"/>
      <c r="DF31" s="2"/>
      <c r="DG31" s="2">
        <v>106399.23</v>
      </c>
      <c r="DH31" s="2"/>
      <c r="DI31" s="2"/>
      <c r="DJ31" s="2"/>
      <c r="DK31" s="2"/>
      <c r="DL31" s="2"/>
      <c r="DM31" s="2">
        <v>106399.23</v>
      </c>
      <c r="DN31" s="2">
        <v>11449294.390000001</v>
      </c>
      <c r="DP31" s="37" t="str">
        <f>VLOOKUP(DQ31,'District Listing'!$A$3:$B$315,2,FALSE)</f>
        <v>CAPE FLATTERY</v>
      </c>
      <c r="DQ31" s="4" t="s">
        <v>114</v>
      </c>
      <c r="DR31" s="2">
        <v>197830.14</v>
      </c>
      <c r="DS31" s="2">
        <v>197830.14</v>
      </c>
      <c r="DT31" s="2">
        <v>-231577.98</v>
      </c>
      <c r="DU31" s="2">
        <v>-231577.98</v>
      </c>
      <c r="DV31" s="2">
        <v>3683594.68</v>
      </c>
      <c r="DW31" s="2">
        <v>45981.1</v>
      </c>
      <c r="DX31" s="2">
        <v>134490.63</v>
      </c>
      <c r="DY31" s="2"/>
      <c r="DZ31" s="2">
        <v>64235.61</v>
      </c>
      <c r="EA31" s="2">
        <v>62861.87</v>
      </c>
      <c r="EB31" s="2">
        <v>27313</v>
      </c>
      <c r="EC31" s="2">
        <v>4018476.89</v>
      </c>
      <c r="ED31" s="2">
        <v>1860980.84</v>
      </c>
      <c r="EE31" s="2">
        <v>41033.64</v>
      </c>
      <c r="EF31" s="2">
        <v>17555.150000000001</v>
      </c>
      <c r="EG31" s="2"/>
      <c r="EH31" s="2">
        <v>5722.91</v>
      </c>
      <c r="EI31" s="2">
        <v>72833.679999999993</v>
      </c>
      <c r="EJ31" s="2">
        <v>1998126.2199999997</v>
      </c>
      <c r="EK31" s="2">
        <v>143.83000000000001</v>
      </c>
      <c r="EL31" s="2"/>
      <c r="EM31" s="2">
        <v>302343.87</v>
      </c>
      <c r="EN31" s="2">
        <v>149943.63</v>
      </c>
      <c r="EO31" s="2">
        <v>581221.56999999995</v>
      </c>
      <c r="EP31" s="2">
        <v>245307.28</v>
      </c>
      <c r="EQ31" s="2"/>
      <c r="ER31" s="2"/>
      <c r="ES31" s="2"/>
      <c r="ET31" s="2"/>
      <c r="EU31" s="2">
        <v>10028.549999999999</v>
      </c>
      <c r="EV31" s="2">
        <v>6096.22</v>
      </c>
      <c r="EW31" s="2">
        <v>13432.97</v>
      </c>
      <c r="EX31" s="2">
        <v>33421.86</v>
      </c>
      <c r="EY31" s="2">
        <v>509682.15</v>
      </c>
      <c r="EZ31" s="2">
        <v>568959.42000000004</v>
      </c>
      <c r="FA31" s="2"/>
      <c r="FB31" s="2"/>
      <c r="FC31" s="2">
        <v>2420581.35</v>
      </c>
      <c r="FD31" s="2">
        <v>266536.65000000002</v>
      </c>
      <c r="FE31" s="2">
        <v>26933.45</v>
      </c>
      <c r="FF31" s="2">
        <v>212209.94</v>
      </c>
      <c r="FG31" s="2">
        <v>37274.67</v>
      </c>
      <c r="FH31" s="2">
        <v>57936.47</v>
      </c>
      <c r="FI31" s="2">
        <v>600891.18000000005</v>
      </c>
      <c r="FJ31" s="2"/>
      <c r="FK31" s="2">
        <v>5153.4799999999996</v>
      </c>
      <c r="FL31" s="2">
        <v>127602.35</v>
      </c>
      <c r="FM31" s="2"/>
      <c r="FN31" s="2">
        <v>286310.44</v>
      </c>
      <c r="FO31" s="2">
        <v>18072.77</v>
      </c>
      <c r="FP31" s="2">
        <v>47235.54</v>
      </c>
      <c r="FQ31" s="2">
        <v>32650</v>
      </c>
      <c r="FR31" s="2"/>
      <c r="FS31" s="2"/>
      <c r="FT31" s="2">
        <v>108521.55</v>
      </c>
      <c r="FU31" s="2">
        <v>8832.2800000000007</v>
      </c>
      <c r="FV31" s="2"/>
      <c r="FW31" s="2">
        <v>40096.339999999997</v>
      </c>
      <c r="FX31" s="2">
        <v>14937.33</v>
      </c>
      <c r="FY31" s="2">
        <v>917.46</v>
      </c>
      <c r="FZ31" s="2">
        <v>12153.08</v>
      </c>
      <c r="GA31" s="2"/>
      <c r="GB31" s="2">
        <v>11455.84</v>
      </c>
      <c r="GC31" s="2"/>
      <c r="GD31" s="2">
        <v>3300</v>
      </c>
      <c r="GE31" s="2"/>
      <c r="GF31" s="2"/>
      <c r="GG31" s="2"/>
      <c r="GH31" s="2">
        <v>2475.42</v>
      </c>
      <c r="GI31" s="2">
        <v>73648.740000000005</v>
      </c>
      <c r="GJ31" s="2">
        <v>46105.91</v>
      </c>
      <c r="GK31" s="2">
        <v>1831.52</v>
      </c>
      <c r="GL31" s="2">
        <v>27791.27</v>
      </c>
      <c r="GM31" s="2">
        <v>70841.070000000007</v>
      </c>
      <c r="GN31" s="2"/>
      <c r="GO31" s="2"/>
      <c r="GP31" s="2">
        <v>34927.79</v>
      </c>
      <c r="GQ31" s="2">
        <v>311916.96000000002</v>
      </c>
      <c r="GR31" s="2"/>
      <c r="GS31" s="2"/>
      <c r="GT31" s="2">
        <v>182031.18</v>
      </c>
      <c r="GU31" s="2"/>
      <c r="GV31" s="2">
        <v>8502.0499999999993</v>
      </c>
      <c r="GW31" s="2"/>
      <c r="GX31" s="2"/>
      <c r="GY31" s="2">
        <v>29149.24</v>
      </c>
      <c r="GZ31" s="2"/>
      <c r="HA31" s="2"/>
      <c r="HB31" s="2"/>
      <c r="HC31" s="2"/>
      <c r="HD31" s="2"/>
      <c r="HE31" s="2"/>
      <c r="HF31" s="2"/>
      <c r="HG31" s="2">
        <v>1506459.6099999999</v>
      </c>
      <c r="HH31" s="2">
        <v>33931.99</v>
      </c>
      <c r="HI31" s="2">
        <v>33931.99</v>
      </c>
      <c r="HJ31" s="2"/>
      <c r="HK31" s="2"/>
      <c r="HL31" s="2"/>
      <c r="HM31" s="2"/>
      <c r="HN31" s="2">
        <v>25302.2</v>
      </c>
      <c r="HO31" s="2"/>
      <c r="HP31" s="2"/>
      <c r="HQ31" s="2"/>
      <c r="HR31" s="2"/>
      <c r="HS31" s="2">
        <v>25302.2</v>
      </c>
      <c r="HT31" s="2">
        <v>10570021.6</v>
      </c>
      <c r="HV31" s="37" t="str">
        <f>VLOOKUP(HW31,'District Listing'!$A$3:$B$315,2,FALSE)</f>
        <v>QUILLAYUTE VALLEY</v>
      </c>
      <c r="HW31" s="4" t="s">
        <v>115</v>
      </c>
      <c r="HX31" s="2">
        <v>324553.39</v>
      </c>
      <c r="HY31" s="2">
        <v>324553.39</v>
      </c>
      <c r="HZ31" s="2"/>
      <c r="IA31" s="2"/>
      <c r="IB31" s="2">
        <v>317226.67</v>
      </c>
      <c r="IC31" s="2">
        <v>5462.02</v>
      </c>
      <c r="ID31" s="2">
        <v>8603.48</v>
      </c>
      <c r="IE31" s="2"/>
      <c r="IF31" s="2">
        <v>66089.55</v>
      </c>
      <c r="IG31" s="2">
        <v>686.46</v>
      </c>
      <c r="IH31" s="2"/>
      <c r="II31" s="2">
        <v>398068.18</v>
      </c>
      <c r="IJ31" s="2">
        <v>940013.88</v>
      </c>
      <c r="IK31" s="2">
        <v>26577.97</v>
      </c>
      <c r="IL31" s="2">
        <v>12752.56</v>
      </c>
      <c r="IM31" s="2"/>
      <c r="IN31" s="2">
        <v>192524.75</v>
      </c>
      <c r="IO31" s="2">
        <v>4898.63</v>
      </c>
      <c r="IP31" s="2">
        <v>1176767.79</v>
      </c>
      <c r="IQ31" s="2"/>
      <c r="IR31" s="2"/>
      <c r="IS31" s="2">
        <v>29760.560000000001</v>
      </c>
      <c r="IT31" s="2">
        <v>88370.96</v>
      </c>
      <c r="IU31" s="2">
        <v>60909.06</v>
      </c>
      <c r="IV31" s="2">
        <v>138288.54</v>
      </c>
      <c r="IW31" s="2"/>
      <c r="IX31" s="2"/>
      <c r="IY31" s="2"/>
      <c r="IZ31" s="2"/>
      <c r="JA31" s="2">
        <v>632.72</v>
      </c>
      <c r="JB31" s="2">
        <v>1075.68</v>
      </c>
      <c r="JC31" s="2">
        <v>2161.64</v>
      </c>
      <c r="JD31" s="2">
        <v>31816.61</v>
      </c>
      <c r="JE31" s="2">
        <v>44381.45</v>
      </c>
      <c r="JF31" s="2">
        <v>241385.61</v>
      </c>
      <c r="JG31" s="2"/>
      <c r="JH31" s="2"/>
      <c r="JI31" s="2">
        <v>638782.82999999996</v>
      </c>
      <c r="JJ31" s="2">
        <v>173208.65</v>
      </c>
      <c r="JK31" s="2"/>
      <c r="JL31" s="2">
        <v>150932.35</v>
      </c>
      <c r="JM31" s="2">
        <v>15967.25</v>
      </c>
      <c r="JN31" s="2">
        <v>55597.32</v>
      </c>
      <c r="JO31" s="2">
        <v>395705.57</v>
      </c>
      <c r="JP31" s="2">
        <v>2381.2600000000002</v>
      </c>
      <c r="JQ31" s="2"/>
      <c r="JR31" s="2"/>
      <c r="JS31" s="2"/>
      <c r="JT31" s="2"/>
      <c r="JU31" s="2">
        <v>6160.37</v>
      </c>
      <c r="JV31" s="2">
        <v>123027.8</v>
      </c>
      <c r="JW31" s="2"/>
      <c r="JX31" s="2"/>
      <c r="JY31" s="2"/>
      <c r="JZ31" s="2">
        <v>33629.019999999997</v>
      </c>
      <c r="KA31" s="2"/>
      <c r="KB31" s="2"/>
      <c r="KC31" s="2"/>
      <c r="KD31" s="2"/>
      <c r="KE31" s="2">
        <v>12391.6</v>
      </c>
      <c r="KF31" s="2">
        <v>18784.060000000001</v>
      </c>
      <c r="KG31" s="2"/>
      <c r="KH31" s="2">
        <v>77677.97</v>
      </c>
      <c r="KI31" s="2">
        <v>3000</v>
      </c>
      <c r="KJ31" s="2">
        <v>103386.03</v>
      </c>
      <c r="KK31" s="2"/>
      <c r="KL31" s="2"/>
      <c r="KM31" s="2"/>
      <c r="KN31" s="2">
        <v>132134</v>
      </c>
      <c r="KO31" s="2">
        <v>270741.57</v>
      </c>
      <c r="KP31" s="2"/>
      <c r="KQ31" s="2"/>
      <c r="KR31" s="2"/>
      <c r="KS31" s="2"/>
      <c r="KT31" s="2">
        <v>27720.74</v>
      </c>
      <c r="KU31" s="2">
        <v>5372.98</v>
      </c>
      <c r="KV31" s="2">
        <v>190396.57</v>
      </c>
      <c r="KW31" s="2">
        <v>1172.44</v>
      </c>
      <c r="KX31" s="2"/>
      <c r="KY31" s="2"/>
      <c r="KZ31" s="2">
        <v>12613.92</v>
      </c>
      <c r="LA31" s="2"/>
      <c r="LB31" s="2"/>
      <c r="LC31" s="2">
        <v>4356.78</v>
      </c>
      <c r="LD31" s="2"/>
      <c r="LE31" s="2"/>
      <c r="LF31" s="2"/>
      <c r="LG31" s="2"/>
      <c r="LH31" s="2"/>
      <c r="LI31" s="2"/>
      <c r="LJ31" s="2"/>
      <c r="LK31" s="2">
        <v>1024947.11</v>
      </c>
      <c r="LL31" s="2">
        <v>34429.67</v>
      </c>
      <c r="LM31" s="2">
        <v>34429.67</v>
      </c>
      <c r="LN31" s="2"/>
      <c r="LO31" s="2"/>
      <c r="LP31" s="2">
        <v>7456.72</v>
      </c>
      <c r="LQ31" s="2">
        <v>809.25</v>
      </c>
      <c r="LR31" s="2"/>
      <c r="LS31" s="2">
        <v>202122.38</v>
      </c>
      <c r="LT31" s="2">
        <v>23103.99</v>
      </c>
      <c r="LU31" s="2">
        <v>37609.370000000003</v>
      </c>
      <c r="LV31" s="2"/>
      <c r="LW31" s="2"/>
      <c r="LX31" s="2">
        <v>271101.71000000002</v>
      </c>
      <c r="LY31" s="2">
        <v>4264356.25</v>
      </c>
    </row>
    <row r="32" spans="2:337">
      <c r="B32" s="22" t="s">
        <v>4</v>
      </c>
      <c r="C32" s="22" t="s">
        <v>7</v>
      </c>
      <c r="D32" s="22" t="s">
        <v>5</v>
      </c>
      <c r="E32" s="22" t="s">
        <v>28</v>
      </c>
      <c r="F32" s="22" t="s">
        <v>33</v>
      </c>
      <c r="G32" s="1">
        <v>20837.09</v>
      </c>
      <c r="I32" s="37" t="str">
        <f>VLOOKUP(J32,'District Listing'!$A$3:$B$315,2,FALSE)</f>
        <v>QUILLAYUTE VALLEY</v>
      </c>
      <c r="J32" s="4" t="s">
        <v>115</v>
      </c>
      <c r="K32" s="2">
        <v>369260.13</v>
      </c>
      <c r="L32" s="2">
        <v>369260.13</v>
      </c>
      <c r="M32" s="2">
        <v>-369260.13</v>
      </c>
      <c r="N32" s="2">
        <v>-369260.13</v>
      </c>
      <c r="O32" s="2">
        <v>6329084.29</v>
      </c>
      <c r="P32" s="2">
        <v>58210.45</v>
      </c>
      <c r="Q32" s="2">
        <v>61427.5</v>
      </c>
      <c r="R32" s="2"/>
      <c r="S32" s="2">
        <v>133492.68</v>
      </c>
      <c r="T32" s="2">
        <v>40155.78</v>
      </c>
      <c r="U32" s="2">
        <v>5505</v>
      </c>
      <c r="V32" s="2">
        <v>6627875.7000000002</v>
      </c>
      <c r="W32" s="2">
        <v>3890319.46</v>
      </c>
      <c r="X32" s="2">
        <v>105202.85</v>
      </c>
      <c r="Y32" s="2">
        <v>41726.629999999997</v>
      </c>
      <c r="Z32" s="2"/>
      <c r="AA32" s="2">
        <v>192524.75</v>
      </c>
      <c r="AB32" s="2">
        <v>20127.39</v>
      </c>
      <c r="AC32" s="2">
        <v>4249901.0799999991</v>
      </c>
      <c r="AD32" s="2"/>
      <c r="AE32" s="2"/>
      <c r="AF32" s="2">
        <v>498862.52999999997</v>
      </c>
      <c r="AG32" s="2">
        <v>317742.12</v>
      </c>
      <c r="AH32" s="2">
        <v>1013834.53</v>
      </c>
      <c r="AI32" s="2">
        <v>531471.71</v>
      </c>
      <c r="AJ32" s="2"/>
      <c r="AK32" s="2"/>
      <c r="AL32" s="2"/>
      <c r="AM32" s="2"/>
      <c r="AN32" s="2">
        <v>12498.97</v>
      </c>
      <c r="AO32" s="2">
        <v>4034.8100000000004</v>
      </c>
      <c r="AP32" s="2">
        <v>28667.149999999998</v>
      </c>
      <c r="AQ32" s="2">
        <v>86063.61</v>
      </c>
      <c r="AR32" s="2">
        <v>942628.59</v>
      </c>
      <c r="AS32" s="2">
        <v>1208925.6600000001</v>
      </c>
      <c r="AT32" s="2"/>
      <c r="AU32" s="2"/>
      <c r="AV32" s="2">
        <v>4644729.68</v>
      </c>
      <c r="AW32" s="2">
        <v>404305.87</v>
      </c>
      <c r="AX32" s="2">
        <v>36417.31</v>
      </c>
      <c r="AY32" s="2">
        <v>243761.7</v>
      </c>
      <c r="AZ32" s="2">
        <v>26848.41</v>
      </c>
      <c r="BA32" s="2">
        <v>61903.62</v>
      </c>
      <c r="BB32" s="2">
        <v>773236.91</v>
      </c>
      <c r="BC32" s="2">
        <v>8360.94</v>
      </c>
      <c r="BD32" s="2">
        <v>1625.19</v>
      </c>
      <c r="BE32" s="2">
        <v>21487936.77</v>
      </c>
      <c r="BF32" s="2"/>
      <c r="BG32" s="2"/>
      <c r="BH32" s="2">
        <v>36534.89</v>
      </c>
      <c r="BI32" s="2">
        <v>129758.81</v>
      </c>
      <c r="BJ32" s="2">
        <v>324.43</v>
      </c>
      <c r="BK32" s="2">
        <v>37323.300000000003</v>
      </c>
      <c r="BL32" s="2">
        <v>1642.5</v>
      </c>
      <c r="BM32" s="2">
        <v>38276.879999999997</v>
      </c>
      <c r="BN32" s="2"/>
      <c r="BO32" s="2"/>
      <c r="BP32" s="2">
        <v>37520.660000000003</v>
      </c>
      <c r="BQ32" s="2">
        <v>23782.23</v>
      </c>
      <c r="BR32" s="2">
        <v>82260.27</v>
      </c>
      <c r="BS32" s="2">
        <v>18784.060000000001</v>
      </c>
      <c r="BT32" s="2"/>
      <c r="BU32" s="2">
        <v>77911.58</v>
      </c>
      <c r="BV32" s="2">
        <v>7020</v>
      </c>
      <c r="BW32" s="2">
        <v>124923.28</v>
      </c>
      <c r="BX32" s="2"/>
      <c r="BY32" s="2"/>
      <c r="BZ32" s="2"/>
      <c r="CA32" s="2">
        <v>2181.88</v>
      </c>
      <c r="CB32" s="2">
        <v>299723</v>
      </c>
      <c r="CC32" s="2">
        <v>369479.56</v>
      </c>
      <c r="CD32" s="2">
        <v>2718.99</v>
      </c>
      <c r="CE32" s="2"/>
      <c r="CF32" s="2">
        <v>906897.81</v>
      </c>
      <c r="CG32" s="2">
        <v>2140</v>
      </c>
      <c r="CH32" s="2">
        <v>27720.74</v>
      </c>
      <c r="CI32" s="2">
        <v>40263.300000000003</v>
      </c>
      <c r="CJ32" s="2">
        <v>351119.55000000005</v>
      </c>
      <c r="CK32" s="2">
        <v>1172.44</v>
      </c>
      <c r="CL32" s="2"/>
      <c r="CM32" s="2">
        <v>215276.85</v>
      </c>
      <c r="CN32" s="2">
        <v>12613.92</v>
      </c>
      <c r="CO32" s="2">
        <v>32364.880000000001</v>
      </c>
      <c r="CP32" s="2"/>
      <c r="CQ32" s="2">
        <v>20479.740000000002</v>
      </c>
      <c r="CR32" s="2">
        <v>18155.53</v>
      </c>
      <c r="CS32" s="2"/>
      <c r="CT32" s="2"/>
      <c r="CU32" s="2"/>
      <c r="CV32" s="2"/>
      <c r="CW32" s="2"/>
      <c r="CX32" s="2"/>
      <c r="CY32" s="2"/>
      <c r="CZ32" s="2">
        <v>24416293.979999993</v>
      </c>
      <c r="DA32" s="2">
        <v>64627.66</v>
      </c>
      <c r="DB32" s="2">
        <v>64627.66</v>
      </c>
      <c r="DC32" s="2"/>
      <c r="DD32" s="2"/>
      <c r="DE32" s="2">
        <v>7456.72</v>
      </c>
      <c r="DF32" s="2">
        <v>809.25</v>
      </c>
      <c r="DG32" s="2"/>
      <c r="DH32" s="2">
        <v>297712.65000000002</v>
      </c>
      <c r="DI32" s="2">
        <v>29262.45</v>
      </c>
      <c r="DJ32" s="2">
        <v>37609.370000000003</v>
      </c>
      <c r="DK32" s="2"/>
      <c r="DL32" s="2"/>
      <c r="DM32" s="2">
        <v>372850.44</v>
      </c>
      <c r="DN32" s="2">
        <v>41149515.450000003</v>
      </c>
      <c r="DP32" s="37" t="str">
        <f>VLOOKUP(DQ32,'District Listing'!$A$3:$B$315,2,FALSE)</f>
        <v>QUILLAYUTE VALLEY</v>
      </c>
      <c r="DQ32" s="4" t="s">
        <v>115</v>
      </c>
      <c r="DR32" s="2">
        <v>44706.74</v>
      </c>
      <c r="DS32" s="2">
        <v>44706.74</v>
      </c>
      <c r="DT32" s="2">
        <v>-369260.13</v>
      </c>
      <c r="DU32" s="2">
        <v>-369260.13</v>
      </c>
      <c r="DV32" s="2">
        <v>6011857.6200000001</v>
      </c>
      <c r="DW32" s="2">
        <v>52748.43</v>
      </c>
      <c r="DX32" s="2">
        <v>52824.02</v>
      </c>
      <c r="DY32" s="2"/>
      <c r="DZ32" s="2">
        <v>67403.13</v>
      </c>
      <c r="EA32" s="2">
        <v>39469.32</v>
      </c>
      <c r="EB32" s="2">
        <v>5505</v>
      </c>
      <c r="EC32" s="2">
        <v>6229807.5199999996</v>
      </c>
      <c r="ED32" s="2">
        <v>2950305.58</v>
      </c>
      <c r="EE32" s="2">
        <v>78624.88</v>
      </c>
      <c r="EF32" s="2">
        <v>28974.07</v>
      </c>
      <c r="EG32" s="2"/>
      <c r="EH32" s="2"/>
      <c r="EI32" s="2">
        <v>15228.76</v>
      </c>
      <c r="EJ32" s="2">
        <v>3073133.2899999996</v>
      </c>
      <c r="EK32" s="2"/>
      <c r="EL32" s="2"/>
      <c r="EM32" s="2">
        <v>469101.97</v>
      </c>
      <c r="EN32" s="2">
        <v>229371.16</v>
      </c>
      <c r="EO32" s="2">
        <v>952925.47</v>
      </c>
      <c r="EP32" s="2">
        <v>393183.17</v>
      </c>
      <c r="EQ32" s="2"/>
      <c r="ER32" s="2"/>
      <c r="ES32" s="2"/>
      <c r="ET32" s="2"/>
      <c r="EU32" s="2">
        <v>11866.25</v>
      </c>
      <c r="EV32" s="2">
        <v>2959.13</v>
      </c>
      <c r="EW32" s="2">
        <v>26505.51</v>
      </c>
      <c r="EX32" s="2">
        <v>54247</v>
      </c>
      <c r="EY32" s="2">
        <v>898247.14</v>
      </c>
      <c r="EZ32" s="2">
        <v>967540.05</v>
      </c>
      <c r="FA32" s="2"/>
      <c r="FB32" s="2"/>
      <c r="FC32" s="2">
        <v>4005946.8500000006</v>
      </c>
      <c r="FD32" s="2">
        <v>231097.22</v>
      </c>
      <c r="FE32" s="2">
        <v>36417.31</v>
      </c>
      <c r="FF32" s="2">
        <v>92829.35</v>
      </c>
      <c r="FG32" s="2">
        <v>10881.16</v>
      </c>
      <c r="FH32" s="2">
        <v>6306.3</v>
      </c>
      <c r="FI32" s="2">
        <v>377531.33999999997</v>
      </c>
      <c r="FJ32" s="2">
        <v>5979.68</v>
      </c>
      <c r="FK32" s="2">
        <v>1625.19</v>
      </c>
      <c r="FL32" s="2">
        <v>21487936.77</v>
      </c>
      <c r="FM32" s="2"/>
      <c r="FN32" s="2"/>
      <c r="FO32" s="2">
        <v>30374.52</v>
      </c>
      <c r="FP32" s="2">
        <v>6731.01</v>
      </c>
      <c r="FQ32" s="2">
        <v>324.43</v>
      </c>
      <c r="FR32" s="2">
        <v>37323.300000000003</v>
      </c>
      <c r="FS32" s="2">
        <v>1642.5</v>
      </c>
      <c r="FT32" s="2">
        <v>4647.8599999999997</v>
      </c>
      <c r="FU32" s="2"/>
      <c r="FV32" s="2"/>
      <c r="FW32" s="2">
        <v>37520.660000000003</v>
      </c>
      <c r="FX32" s="2">
        <v>23782.23</v>
      </c>
      <c r="FY32" s="2">
        <v>69868.67</v>
      </c>
      <c r="FZ32" s="2"/>
      <c r="GA32" s="2"/>
      <c r="GB32" s="2">
        <v>233.61</v>
      </c>
      <c r="GC32" s="2">
        <v>4020</v>
      </c>
      <c r="GD32" s="2">
        <v>21537.25</v>
      </c>
      <c r="GE32" s="2"/>
      <c r="GF32" s="2"/>
      <c r="GG32" s="2"/>
      <c r="GH32" s="2">
        <v>2181.88</v>
      </c>
      <c r="GI32" s="2">
        <v>167589</v>
      </c>
      <c r="GJ32" s="2">
        <v>98737.99</v>
      </c>
      <c r="GK32" s="2">
        <v>2718.99</v>
      </c>
      <c r="GL32" s="2"/>
      <c r="GM32" s="2">
        <v>906897.81</v>
      </c>
      <c r="GN32" s="2">
        <v>2140</v>
      </c>
      <c r="GO32" s="2"/>
      <c r="GP32" s="2">
        <v>34890.32</v>
      </c>
      <c r="GQ32" s="2">
        <v>160722.98000000001</v>
      </c>
      <c r="GR32" s="2"/>
      <c r="GS32" s="2"/>
      <c r="GT32" s="2">
        <v>215276.85</v>
      </c>
      <c r="GU32" s="2"/>
      <c r="GV32" s="2">
        <v>32364.880000000001</v>
      </c>
      <c r="GW32" s="2"/>
      <c r="GX32" s="2">
        <v>20479.740000000002</v>
      </c>
      <c r="GY32" s="2">
        <v>13798.75</v>
      </c>
      <c r="GZ32" s="2"/>
      <c r="HA32" s="2"/>
      <c r="HB32" s="2"/>
      <c r="HC32" s="2"/>
      <c r="HD32" s="2"/>
      <c r="HE32" s="2"/>
      <c r="HF32" s="2"/>
      <c r="HG32" s="2">
        <v>23391346.869999997</v>
      </c>
      <c r="HH32" s="2">
        <v>30197.99</v>
      </c>
      <c r="HI32" s="2">
        <v>30197.99</v>
      </c>
      <c r="HJ32" s="2"/>
      <c r="HK32" s="2"/>
      <c r="HL32" s="2"/>
      <c r="HM32" s="2"/>
      <c r="HN32" s="2"/>
      <c r="HO32" s="2">
        <v>95590.27</v>
      </c>
      <c r="HP32" s="2">
        <v>6158.46</v>
      </c>
      <c r="HQ32" s="2"/>
      <c r="HR32" s="2"/>
      <c r="HS32" s="2">
        <v>101748.73000000001</v>
      </c>
      <c r="HT32" s="2">
        <v>36885159.200000018</v>
      </c>
      <c r="HV32" s="37" t="str">
        <f>VLOOKUP(HW32,'District Listing'!$A$3:$B$315,2,FALSE)</f>
        <v>VANCOUVER</v>
      </c>
      <c r="HW32" s="4" t="s">
        <v>117</v>
      </c>
      <c r="HX32" s="2">
        <v>234394.23</v>
      </c>
      <c r="HY32" s="2">
        <v>234394.23</v>
      </c>
      <c r="HZ32" s="2"/>
      <c r="IA32" s="2"/>
      <c r="IB32" s="2">
        <v>8036755.9800000004</v>
      </c>
      <c r="IC32" s="2">
        <v>691056.92</v>
      </c>
      <c r="ID32" s="2">
        <v>16341.49</v>
      </c>
      <c r="IE32" s="2"/>
      <c r="IF32" s="2">
        <v>11643068.58</v>
      </c>
      <c r="IG32" s="2">
        <v>1157785.08</v>
      </c>
      <c r="IH32" s="2"/>
      <c r="II32" s="2">
        <v>21545008.049999997</v>
      </c>
      <c r="IJ32" s="2">
        <v>15674662.289999999</v>
      </c>
      <c r="IK32" s="2">
        <v>289507.20000000001</v>
      </c>
      <c r="IL32" s="2">
        <v>920052.03</v>
      </c>
      <c r="IM32" s="2"/>
      <c r="IN32" s="2">
        <v>1739170.2</v>
      </c>
      <c r="IO32" s="2">
        <v>757501.12</v>
      </c>
      <c r="IP32" s="2">
        <v>19380892.84</v>
      </c>
      <c r="IQ32" s="2">
        <v>1047157.64</v>
      </c>
      <c r="IR32" s="2">
        <v>34915.99</v>
      </c>
      <c r="IS32" s="2">
        <v>774084.42</v>
      </c>
      <c r="IT32" s="2">
        <v>960337.4</v>
      </c>
      <c r="IU32" s="2">
        <v>3888529.52</v>
      </c>
      <c r="IV32" s="2">
        <v>1983787.72</v>
      </c>
      <c r="IW32" s="2"/>
      <c r="IX32" s="2"/>
      <c r="IY32" s="2"/>
      <c r="IZ32" s="2"/>
      <c r="JA32" s="2">
        <v>14804.94</v>
      </c>
      <c r="JB32" s="2">
        <v>18033.849999999999</v>
      </c>
      <c r="JC32" s="2">
        <v>60367.99</v>
      </c>
      <c r="JD32" s="2">
        <v>130718.95</v>
      </c>
      <c r="JE32" s="2">
        <v>2027577.9</v>
      </c>
      <c r="JF32" s="2">
        <v>4420967.71</v>
      </c>
      <c r="JG32" s="2"/>
      <c r="JH32" s="2"/>
      <c r="JI32" s="2">
        <v>15361284.030000001</v>
      </c>
      <c r="JJ32" s="2">
        <v>794495.52</v>
      </c>
      <c r="JK32" s="2">
        <v>1298.8</v>
      </c>
      <c r="JL32" s="2"/>
      <c r="JM32" s="2">
        <v>103438.72</v>
      </c>
      <c r="JN32" s="2">
        <v>6112943.9199999999</v>
      </c>
      <c r="JO32" s="2">
        <v>7012176.96</v>
      </c>
      <c r="JP32" s="2">
        <v>215.18</v>
      </c>
      <c r="JQ32" s="2"/>
      <c r="JR32" s="2">
        <v>1951.51</v>
      </c>
      <c r="JS32" s="2"/>
      <c r="JT32" s="2"/>
      <c r="JU32" s="2">
        <v>43069.15</v>
      </c>
      <c r="JV32" s="2">
        <v>294444.71000000002</v>
      </c>
      <c r="JW32" s="2"/>
      <c r="JX32" s="2"/>
      <c r="JY32" s="2"/>
      <c r="JZ32" s="2">
        <v>56087.83</v>
      </c>
      <c r="KA32" s="2"/>
      <c r="KB32" s="2">
        <v>407.58</v>
      </c>
      <c r="KC32" s="2"/>
      <c r="KD32" s="2"/>
      <c r="KE32" s="2">
        <v>1319.95</v>
      </c>
      <c r="KF32" s="2"/>
      <c r="KG32" s="2">
        <v>8400</v>
      </c>
      <c r="KH32" s="2">
        <v>45124.4</v>
      </c>
      <c r="KI32" s="2"/>
      <c r="KJ32" s="2">
        <v>3830.45</v>
      </c>
      <c r="KK32" s="2"/>
      <c r="KL32" s="2"/>
      <c r="KM32" s="2"/>
      <c r="KN32" s="2">
        <v>6535</v>
      </c>
      <c r="KO32" s="2">
        <v>788452.31</v>
      </c>
      <c r="KP32" s="2"/>
      <c r="KQ32" s="2">
        <v>3482.23</v>
      </c>
      <c r="KR32" s="2">
        <v>160.01</v>
      </c>
      <c r="KS32" s="2"/>
      <c r="KT32" s="2"/>
      <c r="KU32" s="2">
        <v>56116.27</v>
      </c>
      <c r="KV32" s="2">
        <v>51089</v>
      </c>
      <c r="KW32" s="2"/>
      <c r="KX32" s="2"/>
      <c r="KY32" s="2"/>
      <c r="KZ32" s="2"/>
      <c r="LA32" s="2"/>
      <c r="LB32" s="2"/>
      <c r="LC32" s="2">
        <v>11976.58</v>
      </c>
      <c r="LD32" s="2"/>
      <c r="LE32" s="2">
        <v>3733489.25</v>
      </c>
      <c r="LF32" s="2">
        <v>101935.79</v>
      </c>
      <c r="LG32" s="2"/>
      <c r="LH32" s="2"/>
      <c r="LI32" s="2"/>
      <c r="LJ32" s="2"/>
      <c r="LK32" s="2">
        <v>5208087.2</v>
      </c>
      <c r="LL32" s="2">
        <v>56172.77</v>
      </c>
      <c r="LM32" s="2">
        <v>56172.77</v>
      </c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>
        <v>68798016.080000013</v>
      </c>
    </row>
    <row r="33" spans="2:337">
      <c r="B33" s="22" t="s">
        <v>4</v>
      </c>
      <c r="C33" s="22" t="s">
        <v>7</v>
      </c>
      <c r="D33" s="22" t="s">
        <v>5</v>
      </c>
      <c r="E33" s="22" t="s">
        <v>34</v>
      </c>
      <c r="F33" s="22" t="s">
        <v>35</v>
      </c>
      <c r="G33" s="1">
        <v>855</v>
      </c>
      <c r="I33" s="37" t="str">
        <f>VLOOKUP(J33,'District Listing'!$A$3:$B$315,2,FALSE)</f>
        <v>QUILLAYUTE TRIBAL SCHOOL</v>
      </c>
      <c r="J33" s="4" t="s">
        <v>116</v>
      </c>
      <c r="K33" s="2"/>
      <c r="L33" s="2"/>
      <c r="M33" s="2"/>
      <c r="N33" s="2"/>
      <c r="O33" s="2">
        <v>1210889.8700000001</v>
      </c>
      <c r="P33" s="2">
        <v>1500.02</v>
      </c>
      <c r="Q33" s="2"/>
      <c r="R33" s="2"/>
      <c r="S33" s="2">
        <v>4000</v>
      </c>
      <c r="T33" s="2"/>
      <c r="U33" s="2"/>
      <c r="V33" s="2">
        <v>1216389.8900000001</v>
      </c>
      <c r="W33" s="2">
        <v>196558.25</v>
      </c>
      <c r="X33" s="2">
        <v>20943.8</v>
      </c>
      <c r="Y33" s="2"/>
      <c r="Z33" s="2"/>
      <c r="AA33" s="2"/>
      <c r="AB33" s="2"/>
      <c r="AC33" s="2">
        <v>217502.05</v>
      </c>
      <c r="AD33" s="2">
        <v>6588.72</v>
      </c>
      <c r="AE33" s="2">
        <v>1368.18</v>
      </c>
      <c r="AF33" s="2"/>
      <c r="AG33" s="2"/>
      <c r="AH33" s="2">
        <v>180857.24</v>
      </c>
      <c r="AI33" s="2">
        <v>24526.47</v>
      </c>
      <c r="AJ33" s="2"/>
      <c r="AK33" s="2"/>
      <c r="AL33" s="2"/>
      <c r="AM33" s="2"/>
      <c r="AN33" s="2"/>
      <c r="AO33" s="2"/>
      <c r="AP33" s="2">
        <v>12658.99</v>
      </c>
      <c r="AQ33" s="2">
        <v>2218.4</v>
      </c>
      <c r="AR33" s="2">
        <v>170222.35</v>
      </c>
      <c r="AS33" s="2">
        <v>55763.02</v>
      </c>
      <c r="AT33" s="2">
        <v>105663.24</v>
      </c>
      <c r="AU33" s="2">
        <v>19591.669999999998</v>
      </c>
      <c r="AV33" s="2">
        <v>579458.28</v>
      </c>
      <c r="AW33" s="2">
        <v>25781.08</v>
      </c>
      <c r="AX33" s="2">
        <v>8909.89</v>
      </c>
      <c r="AY33" s="2">
        <v>75259.850000000006</v>
      </c>
      <c r="AZ33" s="2">
        <v>40542.03</v>
      </c>
      <c r="BA33" s="2">
        <v>888</v>
      </c>
      <c r="BB33" s="2">
        <v>151380.85</v>
      </c>
      <c r="BC33" s="2"/>
      <c r="BD33" s="2"/>
      <c r="BE33" s="2"/>
      <c r="BF33" s="2"/>
      <c r="BG33" s="2"/>
      <c r="BH33" s="2">
        <v>2827.85</v>
      </c>
      <c r="BI33" s="2">
        <v>33971.79</v>
      </c>
      <c r="BJ33" s="2"/>
      <c r="BK33" s="2"/>
      <c r="BL33" s="2"/>
      <c r="BM33" s="2">
        <v>86737.53</v>
      </c>
      <c r="BN33" s="2"/>
      <c r="BO33" s="2"/>
      <c r="BP33" s="2"/>
      <c r="BQ33" s="2"/>
      <c r="BR33" s="2">
        <v>8452.08</v>
      </c>
      <c r="BS33" s="2"/>
      <c r="BT33" s="2"/>
      <c r="BU33" s="2">
        <v>686.07</v>
      </c>
      <c r="BV33" s="2"/>
      <c r="BW33" s="2"/>
      <c r="BX33" s="2"/>
      <c r="BY33" s="2"/>
      <c r="BZ33" s="2"/>
      <c r="CA33" s="2"/>
      <c r="CB33" s="2"/>
      <c r="CC33" s="2"/>
      <c r="CD33" s="2"/>
      <c r="CE33" s="2">
        <v>1146.1300000000001</v>
      </c>
      <c r="CF33" s="2">
        <v>878.66</v>
      </c>
      <c r="CG33" s="2"/>
      <c r="CH33" s="2"/>
      <c r="CI33" s="2">
        <v>2805</v>
      </c>
      <c r="CJ33" s="2"/>
      <c r="CK33" s="2"/>
      <c r="CL33" s="2"/>
      <c r="CM33" s="2"/>
      <c r="CN33" s="2"/>
      <c r="CO33" s="2"/>
      <c r="CP33" s="2"/>
      <c r="CQ33" s="2"/>
      <c r="CR33" s="2">
        <v>982</v>
      </c>
      <c r="CS33" s="2"/>
      <c r="CT33" s="2"/>
      <c r="CU33" s="2"/>
      <c r="CV33" s="2"/>
      <c r="CW33" s="2"/>
      <c r="CX33" s="2"/>
      <c r="CY33" s="2"/>
      <c r="CZ33" s="2">
        <v>138487.11000000002</v>
      </c>
      <c r="DA33" s="2">
        <v>8246.7199999999993</v>
      </c>
      <c r="DB33" s="2">
        <v>8246.7199999999993</v>
      </c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>
        <v>2311464.9</v>
      </c>
      <c r="DP33" s="37" t="str">
        <f>VLOOKUP(DQ33,'District Listing'!$A$3:$B$315,2,FALSE)</f>
        <v>QUILLAYUTE TRIBAL SCHOOL</v>
      </c>
      <c r="DQ33" s="4" t="s">
        <v>116</v>
      </c>
      <c r="DR33" s="2"/>
      <c r="DS33" s="2"/>
      <c r="DT33" s="2"/>
      <c r="DU33" s="2"/>
      <c r="DV33" s="2">
        <v>1210889.8700000001</v>
      </c>
      <c r="DW33" s="2">
        <v>1500.02</v>
      </c>
      <c r="DX33" s="2"/>
      <c r="DY33" s="2"/>
      <c r="DZ33" s="2">
        <v>4000</v>
      </c>
      <c r="EA33" s="2"/>
      <c r="EB33" s="2"/>
      <c r="EC33" s="2">
        <v>1216389.8900000001</v>
      </c>
      <c r="ED33" s="2">
        <v>196558.25</v>
      </c>
      <c r="EE33" s="2">
        <v>20943.8</v>
      </c>
      <c r="EF33" s="2"/>
      <c r="EG33" s="2"/>
      <c r="EH33" s="2"/>
      <c r="EI33" s="2"/>
      <c r="EJ33" s="2">
        <v>217502.05</v>
      </c>
      <c r="EK33" s="2">
        <v>6588.72</v>
      </c>
      <c r="EL33" s="2">
        <v>1368.18</v>
      </c>
      <c r="EM33" s="2"/>
      <c r="EN33" s="2"/>
      <c r="EO33" s="2">
        <v>180857.24</v>
      </c>
      <c r="EP33" s="2">
        <v>24526.47</v>
      </c>
      <c r="EQ33" s="2"/>
      <c r="ER33" s="2"/>
      <c r="ES33" s="2"/>
      <c r="ET33" s="2"/>
      <c r="EU33" s="2"/>
      <c r="EV33" s="2"/>
      <c r="EW33" s="2">
        <v>12658.99</v>
      </c>
      <c r="EX33" s="2">
        <v>2218.4</v>
      </c>
      <c r="EY33" s="2">
        <v>170222.35</v>
      </c>
      <c r="EZ33" s="2">
        <v>55763.02</v>
      </c>
      <c r="FA33" s="2">
        <v>105663.24</v>
      </c>
      <c r="FB33" s="2">
        <v>19591.669999999998</v>
      </c>
      <c r="FC33" s="2">
        <v>579458.28</v>
      </c>
      <c r="FD33" s="2">
        <v>25781.08</v>
      </c>
      <c r="FE33" s="2">
        <v>8909.89</v>
      </c>
      <c r="FF33" s="2">
        <v>75259.850000000006</v>
      </c>
      <c r="FG33" s="2">
        <v>40542.03</v>
      </c>
      <c r="FH33" s="2">
        <v>888</v>
      </c>
      <c r="FI33" s="2">
        <v>151380.85</v>
      </c>
      <c r="FJ33" s="2"/>
      <c r="FK33" s="2"/>
      <c r="FL33" s="2"/>
      <c r="FM33" s="2"/>
      <c r="FN33" s="2"/>
      <c r="FO33" s="2">
        <v>2827.85</v>
      </c>
      <c r="FP33" s="2">
        <v>33971.79</v>
      </c>
      <c r="FQ33" s="2"/>
      <c r="FR33" s="2"/>
      <c r="FS33" s="2"/>
      <c r="FT33" s="2">
        <v>86737.53</v>
      </c>
      <c r="FU33" s="2"/>
      <c r="FV33" s="2"/>
      <c r="FW33" s="2"/>
      <c r="FX33" s="2"/>
      <c r="FY33" s="2">
        <v>8452.08</v>
      </c>
      <c r="FZ33" s="2"/>
      <c r="GA33" s="2"/>
      <c r="GB33" s="2">
        <v>686.07</v>
      </c>
      <c r="GC33" s="2"/>
      <c r="GD33" s="2"/>
      <c r="GE33" s="2"/>
      <c r="GF33" s="2"/>
      <c r="GG33" s="2"/>
      <c r="GH33" s="2"/>
      <c r="GI33" s="2"/>
      <c r="GJ33" s="2"/>
      <c r="GK33" s="2"/>
      <c r="GL33" s="2">
        <v>1146.1300000000001</v>
      </c>
      <c r="GM33" s="2">
        <v>878.66</v>
      </c>
      <c r="GN33" s="2"/>
      <c r="GO33" s="2"/>
      <c r="GP33" s="2">
        <v>2805</v>
      </c>
      <c r="GQ33" s="2"/>
      <c r="GR33" s="2"/>
      <c r="GS33" s="2"/>
      <c r="GT33" s="2"/>
      <c r="GU33" s="2"/>
      <c r="GV33" s="2"/>
      <c r="GW33" s="2"/>
      <c r="GX33" s="2"/>
      <c r="GY33" s="2">
        <v>982</v>
      </c>
      <c r="GZ33" s="2"/>
      <c r="HA33" s="2"/>
      <c r="HB33" s="2"/>
      <c r="HC33" s="2"/>
      <c r="HD33" s="2"/>
      <c r="HE33" s="2"/>
      <c r="HF33" s="2"/>
      <c r="HG33" s="2">
        <v>138487.11000000002</v>
      </c>
      <c r="HH33" s="2">
        <v>8246.7199999999993</v>
      </c>
      <c r="HI33" s="2">
        <v>8246.7199999999993</v>
      </c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>
        <v>2311464.9</v>
      </c>
      <c r="HV33" s="37" t="str">
        <f>VLOOKUP(HW33,'District Listing'!$A$3:$B$315,2,FALSE)</f>
        <v>HOCKINSON</v>
      </c>
      <c r="HW33" s="4" t="s">
        <v>120</v>
      </c>
      <c r="HX33" s="2"/>
      <c r="HY33" s="2"/>
      <c r="HZ33" s="2"/>
      <c r="IA33" s="2"/>
      <c r="IB33" s="2">
        <v>382834.77</v>
      </c>
      <c r="IC33" s="2">
        <v>205180.6</v>
      </c>
      <c r="ID33" s="2">
        <v>103315.01</v>
      </c>
      <c r="IE33" s="2"/>
      <c r="IF33" s="2">
        <v>200070.37</v>
      </c>
      <c r="IG33" s="2">
        <v>68835.64</v>
      </c>
      <c r="IH33" s="2"/>
      <c r="II33" s="2">
        <v>960236.39</v>
      </c>
      <c r="IJ33" s="2">
        <v>821202.14</v>
      </c>
      <c r="IK33" s="2">
        <v>53169.35</v>
      </c>
      <c r="IL33" s="2">
        <v>35060.81</v>
      </c>
      <c r="IM33" s="2"/>
      <c r="IN33" s="2">
        <v>224334.97</v>
      </c>
      <c r="IO33" s="2">
        <v>38865.800000000003</v>
      </c>
      <c r="IP33" s="2">
        <v>1172633.07</v>
      </c>
      <c r="IQ33" s="2"/>
      <c r="IR33" s="2"/>
      <c r="IS33" s="2">
        <v>82365.31</v>
      </c>
      <c r="IT33" s="2">
        <v>93262.87</v>
      </c>
      <c r="IU33" s="2">
        <v>131926.38</v>
      </c>
      <c r="IV33" s="2">
        <v>129304.29</v>
      </c>
      <c r="IW33" s="2"/>
      <c r="IX33" s="2"/>
      <c r="IY33" s="2"/>
      <c r="IZ33" s="2"/>
      <c r="JA33" s="2">
        <v>3745.45</v>
      </c>
      <c r="JB33" s="2">
        <v>4298.16</v>
      </c>
      <c r="JC33" s="2">
        <v>9353.48</v>
      </c>
      <c r="JD33" s="2">
        <v>61170.87</v>
      </c>
      <c r="JE33" s="2">
        <v>98840.08</v>
      </c>
      <c r="JF33" s="2">
        <v>293195.55</v>
      </c>
      <c r="JG33" s="2">
        <v>1499.26</v>
      </c>
      <c r="JH33" s="2">
        <v>5898.43</v>
      </c>
      <c r="JI33" s="2">
        <v>914860.13</v>
      </c>
      <c r="JJ33" s="2">
        <v>129691.54</v>
      </c>
      <c r="JK33" s="2"/>
      <c r="JL33" s="2">
        <v>538.05999999999995</v>
      </c>
      <c r="JM33" s="2"/>
      <c r="JN33" s="2">
        <v>7004.86</v>
      </c>
      <c r="JO33" s="2">
        <v>137234.46</v>
      </c>
      <c r="JP33" s="2">
        <v>2843.65</v>
      </c>
      <c r="JQ33" s="2"/>
      <c r="JR33" s="2"/>
      <c r="JS33" s="2"/>
      <c r="JT33" s="2"/>
      <c r="JU33" s="2">
        <v>24115.4</v>
      </c>
      <c r="JV33" s="2">
        <v>4106.66</v>
      </c>
      <c r="JW33" s="2"/>
      <c r="JX33" s="2"/>
      <c r="JY33" s="2"/>
      <c r="JZ33" s="2">
        <v>171381.64</v>
      </c>
      <c r="KA33" s="2"/>
      <c r="KB33" s="2"/>
      <c r="KC33" s="2"/>
      <c r="KD33" s="2"/>
      <c r="KE33" s="2"/>
      <c r="KF33" s="2">
        <v>18681.66</v>
      </c>
      <c r="KG33" s="2"/>
      <c r="KH33" s="2"/>
      <c r="KI33" s="2"/>
      <c r="KJ33" s="2"/>
      <c r="KK33" s="2"/>
      <c r="KL33" s="2"/>
      <c r="KM33" s="2"/>
      <c r="KN33" s="2"/>
      <c r="KO33" s="2">
        <v>3548.29</v>
      </c>
      <c r="KP33" s="2"/>
      <c r="KQ33" s="2">
        <v>220.25</v>
      </c>
      <c r="KR33" s="2"/>
      <c r="KS33" s="2"/>
      <c r="KT33" s="2">
        <v>133333.76999999999</v>
      </c>
      <c r="KU33" s="2">
        <v>-653</v>
      </c>
      <c r="KV33" s="2"/>
      <c r="KW33" s="2"/>
      <c r="KX33" s="2"/>
      <c r="KY33" s="2"/>
      <c r="KZ33" s="2"/>
      <c r="LA33" s="2"/>
      <c r="LB33" s="2"/>
      <c r="LC33" s="2">
        <v>11373.87</v>
      </c>
      <c r="LD33" s="2"/>
      <c r="LE33" s="2"/>
      <c r="LF33" s="2"/>
      <c r="LG33" s="2"/>
      <c r="LH33" s="2"/>
      <c r="LI33" s="2"/>
      <c r="LJ33" s="2"/>
      <c r="LK33" s="2">
        <v>368952.19</v>
      </c>
      <c r="LL33" s="2">
        <v>19458.009999999998</v>
      </c>
      <c r="LM33" s="2">
        <v>19458.009999999998</v>
      </c>
      <c r="LN33" s="2"/>
      <c r="LO33" s="2"/>
      <c r="LP33" s="2"/>
      <c r="LQ33" s="2">
        <v>7069</v>
      </c>
      <c r="LR33" s="2"/>
      <c r="LS33" s="2">
        <v>17099.11</v>
      </c>
      <c r="LT33" s="2"/>
      <c r="LU33" s="2"/>
      <c r="LV33" s="2"/>
      <c r="LW33" s="2"/>
      <c r="LX33" s="2">
        <v>24168.11</v>
      </c>
      <c r="LY33" s="2">
        <v>3597542.3600000003</v>
      </c>
    </row>
    <row r="34" spans="2:337">
      <c r="B34" s="22" t="s">
        <v>4</v>
      </c>
      <c r="C34" s="22" t="s">
        <v>7</v>
      </c>
      <c r="D34" s="22" t="s">
        <v>5</v>
      </c>
      <c r="E34" s="22" t="s">
        <v>34</v>
      </c>
      <c r="F34" s="22" t="s">
        <v>36</v>
      </c>
      <c r="G34" s="1">
        <v>1722.3</v>
      </c>
      <c r="I34" s="37" t="str">
        <f>VLOOKUP(J34,'District Listing'!$A$3:$B$315,2,FALSE)</f>
        <v>VANCOUVER</v>
      </c>
      <c r="J34" s="4" t="s">
        <v>117</v>
      </c>
      <c r="K34" s="2">
        <v>336599.44</v>
      </c>
      <c r="L34" s="2">
        <v>336599.44</v>
      </c>
      <c r="M34" s="2">
        <v>-336599.44</v>
      </c>
      <c r="N34" s="2">
        <v>-336599.44</v>
      </c>
      <c r="O34" s="2">
        <v>123187857.49000001</v>
      </c>
      <c r="P34" s="2">
        <v>3344548.98</v>
      </c>
      <c r="Q34" s="2">
        <v>23587.5</v>
      </c>
      <c r="R34" s="2"/>
      <c r="S34" s="2">
        <v>17904991.460000001</v>
      </c>
      <c r="T34" s="2">
        <v>2052452.85</v>
      </c>
      <c r="U34" s="2"/>
      <c r="V34" s="2">
        <v>146513438.28</v>
      </c>
      <c r="W34" s="2">
        <v>53492650.859999999</v>
      </c>
      <c r="X34" s="2">
        <v>740495.05</v>
      </c>
      <c r="Y34" s="2">
        <v>1614775.6</v>
      </c>
      <c r="Z34" s="2"/>
      <c r="AA34" s="2">
        <v>1739170.2</v>
      </c>
      <c r="AB34" s="2">
        <v>765721.12</v>
      </c>
      <c r="AC34" s="2">
        <v>58352812.829999998</v>
      </c>
      <c r="AD34" s="2">
        <v>1573222.62</v>
      </c>
      <c r="AE34" s="2">
        <v>335958.39999999997</v>
      </c>
      <c r="AF34" s="2">
        <v>11075339.279999999</v>
      </c>
      <c r="AG34" s="2">
        <v>4499134.59</v>
      </c>
      <c r="AH34" s="2">
        <v>21998572.09</v>
      </c>
      <c r="AI34" s="2">
        <v>7174887.3199999994</v>
      </c>
      <c r="AJ34" s="2"/>
      <c r="AK34" s="2"/>
      <c r="AL34" s="2"/>
      <c r="AM34" s="2"/>
      <c r="AN34" s="2">
        <v>212464.16</v>
      </c>
      <c r="AO34" s="2">
        <v>84791.209999999992</v>
      </c>
      <c r="AP34" s="2">
        <v>756646.12</v>
      </c>
      <c r="AQ34" s="2">
        <v>663839.86</v>
      </c>
      <c r="AR34" s="2">
        <v>20991437.559999999</v>
      </c>
      <c r="AS34" s="2">
        <v>15836631.800000001</v>
      </c>
      <c r="AT34" s="2"/>
      <c r="AU34" s="2"/>
      <c r="AV34" s="2">
        <v>85202925.00999999</v>
      </c>
      <c r="AW34" s="2">
        <v>8002842.3499999996</v>
      </c>
      <c r="AX34" s="2">
        <v>568365.80000000005</v>
      </c>
      <c r="AY34" s="2">
        <v>2230647.85</v>
      </c>
      <c r="AZ34" s="2">
        <v>1768011.54</v>
      </c>
      <c r="BA34" s="2">
        <v>6497745.6299999999</v>
      </c>
      <c r="BB34" s="2">
        <v>19067613.169999998</v>
      </c>
      <c r="BC34" s="2">
        <v>60488.62</v>
      </c>
      <c r="BD34" s="2">
        <v>313689.46000000002</v>
      </c>
      <c r="BE34" s="2">
        <v>2507517.9499999997</v>
      </c>
      <c r="BF34" s="2">
        <v>458604</v>
      </c>
      <c r="BG34" s="2"/>
      <c r="BH34" s="2">
        <v>872091.01</v>
      </c>
      <c r="BI34" s="2">
        <v>1500696.93</v>
      </c>
      <c r="BJ34" s="2">
        <v>47944.01</v>
      </c>
      <c r="BK34" s="2">
        <v>58454.29</v>
      </c>
      <c r="BL34" s="2">
        <v>119177.5</v>
      </c>
      <c r="BM34" s="2">
        <v>1963769.76</v>
      </c>
      <c r="BN34" s="2">
        <v>379.4</v>
      </c>
      <c r="BO34" s="2">
        <v>407.58</v>
      </c>
      <c r="BP34" s="2">
        <v>805523.19</v>
      </c>
      <c r="BQ34" s="2">
        <v>222321.24</v>
      </c>
      <c r="BR34" s="2">
        <v>570732.26</v>
      </c>
      <c r="BS34" s="2">
        <v>196111.1</v>
      </c>
      <c r="BT34" s="2">
        <v>442383.84</v>
      </c>
      <c r="BU34" s="2">
        <v>368878.23000000004</v>
      </c>
      <c r="BV34" s="2">
        <v>6972.09</v>
      </c>
      <c r="BW34" s="2">
        <v>72388.34</v>
      </c>
      <c r="BX34" s="2"/>
      <c r="BY34" s="2">
        <v>6000</v>
      </c>
      <c r="BZ34" s="2"/>
      <c r="CA34" s="2">
        <v>163174.69</v>
      </c>
      <c r="CB34" s="2">
        <v>2703556.95</v>
      </c>
      <c r="CC34" s="2">
        <v>4036955.97</v>
      </c>
      <c r="CD34" s="2">
        <v>1579.44</v>
      </c>
      <c r="CE34" s="2">
        <v>240052.83000000002</v>
      </c>
      <c r="CF34" s="2">
        <v>3638392.67</v>
      </c>
      <c r="CG34" s="2">
        <v>154851.1</v>
      </c>
      <c r="CH34" s="2">
        <v>136392.01</v>
      </c>
      <c r="CI34" s="2">
        <v>679920.06</v>
      </c>
      <c r="CJ34" s="2">
        <v>1611682.19</v>
      </c>
      <c r="CK34" s="2"/>
      <c r="CL34" s="2">
        <v>695755.56</v>
      </c>
      <c r="CM34" s="2">
        <v>1966775.3</v>
      </c>
      <c r="CN34" s="2"/>
      <c r="CO34" s="2"/>
      <c r="CP34" s="2"/>
      <c r="CQ34" s="2"/>
      <c r="CR34" s="2">
        <v>408332.22000000003</v>
      </c>
      <c r="CS34" s="2"/>
      <c r="CT34" s="2">
        <v>3733489.25</v>
      </c>
      <c r="CU34" s="2">
        <v>101935.79</v>
      </c>
      <c r="CV34" s="2"/>
      <c r="CW34" s="2"/>
      <c r="CX34" s="2"/>
      <c r="CY34" s="2"/>
      <c r="CZ34" s="2">
        <v>30867376.829999994</v>
      </c>
      <c r="DA34" s="2">
        <v>260611.11</v>
      </c>
      <c r="DB34" s="2">
        <v>260611.11</v>
      </c>
      <c r="DC34" s="2"/>
      <c r="DD34" s="2"/>
      <c r="DE34" s="2">
        <v>64685.1</v>
      </c>
      <c r="DF34" s="2">
        <v>6100</v>
      </c>
      <c r="DG34" s="2">
        <v>12812.76</v>
      </c>
      <c r="DH34" s="2"/>
      <c r="DI34" s="2"/>
      <c r="DJ34" s="2">
        <v>129915.23</v>
      </c>
      <c r="DK34" s="2"/>
      <c r="DL34" s="2"/>
      <c r="DM34" s="2">
        <v>213513.09</v>
      </c>
      <c r="DN34" s="2">
        <v>340478290.32000011</v>
      </c>
      <c r="DP34" s="37" t="str">
        <f>VLOOKUP(DQ34,'District Listing'!$A$3:$B$315,2,FALSE)</f>
        <v>VANCOUVER</v>
      </c>
      <c r="DQ34" s="4" t="s">
        <v>117</v>
      </c>
      <c r="DR34" s="2">
        <v>102205.21</v>
      </c>
      <c r="DS34" s="2">
        <v>102205.21</v>
      </c>
      <c r="DT34" s="2">
        <v>-336599.44</v>
      </c>
      <c r="DU34" s="2">
        <v>-336599.44</v>
      </c>
      <c r="DV34" s="2">
        <v>115151101.51000001</v>
      </c>
      <c r="DW34" s="2">
        <v>2653492.06</v>
      </c>
      <c r="DX34" s="2">
        <v>7246.01</v>
      </c>
      <c r="DY34" s="2"/>
      <c r="DZ34" s="2">
        <v>6261922.8799999999</v>
      </c>
      <c r="EA34" s="2">
        <v>894667.77</v>
      </c>
      <c r="EB34" s="2"/>
      <c r="EC34" s="2">
        <v>124968430.23</v>
      </c>
      <c r="ED34" s="2">
        <v>37817988.57</v>
      </c>
      <c r="EE34" s="2">
        <v>450987.85</v>
      </c>
      <c r="EF34" s="2">
        <v>694723.57</v>
      </c>
      <c r="EG34" s="2"/>
      <c r="EH34" s="2"/>
      <c r="EI34" s="2">
        <v>8220</v>
      </c>
      <c r="EJ34" s="2">
        <v>38971919.990000002</v>
      </c>
      <c r="EK34" s="2">
        <v>526064.98</v>
      </c>
      <c r="EL34" s="2">
        <v>301042.40999999997</v>
      </c>
      <c r="EM34" s="2">
        <v>10301254.859999999</v>
      </c>
      <c r="EN34" s="2">
        <v>3538797.19</v>
      </c>
      <c r="EO34" s="2">
        <v>18110042.57</v>
      </c>
      <c r="EP34" s="2">
        <v>5191099.5999999996</v>
      </c>
      <c r="EQ34" s="2"/>
      <c r="ER34" s="2"/>
      <c r="ES34" s="2"/>
      <c r="ET34" s="2"/>
      <c r="EU34" s="2">
        <v>197659.22</v>
      </c>
      <c r="EV34" s="2">
        <v>66757.36</v>
      </c>
      <c r="EW34" s="2">
        <v>696278.13</v>
      </c>
      <c r="EX34" s="2">
        <v>533120.91</v>
      </c>
      <c r="EY34" s="2">
        <v>18963859.66</v>
      </c>
      <c r="EZ34" s="2">
        <v>11415664.09</v>
      </c>
      <c r="FA34" s="2"/>
      <c r="FB34" s="2"/>
      <c r="FC34" s="2">
        <v>69841640.980000004</v>
      </c>
      <c r="FD34" s="2">
        <v>7208346.8300000001</v>
      </c>
      <c r="FE34" s="2">
        <v>567067</v>
      </c>
      <c r="FF34" s="2">
        <v>2230647.85</v>
      </c>
      <c r="FG34" s="2">
        <v>1664572.82</v>
      </c>
      <c r="FH34" s="2">
        <v>384801.71</v>
      </c>
      <c r="FI34" s="2">
        <v>12055436.210000001</v>
      </c>
      <c r="FJ34" s="2">
        <v>60273.440000000002</v>
      </c>
      <c r="FK34" s="2">
        <v>313689.46000000002</v>
      </c>
      <c r="FL34" s="2">
        <v>2505566.44</v>
      </c>
      <c r="FM34" s="2">
        <v>458604</v>
      </c>
      <c r="FN34" s="2"/>
      <c r="FO34" s="2">
        <v>829021.86</v>
      </c>
      <c r="FP34" s="2">
        <v>1206252.22</v>
      </c>
      <c r="FQ34" s="2">
        <v>47944.01</v>
      </c>
      <c r="FR34" s="2">
        <v>58454.29</v>
      </c>
      <c r="FS34" s="2">
        <v>119177.5</v>
      </c>
      <c r="FT34" s="2">
        <v>1907681.93</v>
      </c>
      <c r="FU34" s="2">
        <v>379.4</v>
      </c>
      <c r="FV34" s="2"/>
      <c r="FW34" s="2">
        <v>805523.19</v>
      </c>
      <c r="FX34" s="2">
        <v>222321.24</v>
      </c>
      <c r="FY34" s="2">
        <v>569412.31000000006</v>
      </c>
      <c r="FZ34" s="2">
        <v>196111.1</v>
      </c>
      <c r="GA34" s="2">
        <v>433983.84</v>
      </c>
      <c r="GB34" s="2">
        <v>323753.83</v>
      </c>
      <c r="GC34" s="2">
        <v>6972.09</v>
      </c>
      <c r="GD34" s="2">
        <v>68557.89</v>
      </c>
      <c r="GE34" s="2"/>
      <c r="GF34" s="2">
        <v>6000</v>
      </c>
      <c r="GG34" s="2"/>
      <c r="GH34" s="2">
        <v>163174.69</v>
      </c>
      <c r="GI34" s="2">
        <v>2697021.95</v>
      </c>
      <c r="GJ34" s="2">
        <v>3248503.66</v>
      </c>
      <c r="GK34" s="2">
        <v>1579.44</v>
      </c>
      <c r="GL34" s="2">
        <v>236570.6</v>
      </c>
      <c r="GM34" s="2">
        <v>3638232.66</v>
      </c>
      <c r="GN34" s="2">
        <v>154851.1</v>
      </c>
      <c r="GO34" s="2">
        <v>136392.01</v>
      </c>
      <c r="GP34" s="2">
        <v>623803.79</v>
      </c>
      <c r="GQ34" s="2">
        <v>1560593.19</v>
      </c>
      <c r="GR34" s="2"/>
      <c r="GS34" s="2">
        <v>695755.56</v>
      </c>
      <c r="GT34" s="2">
        <v>1966775.3</v>
      </c>
      <c r="GU34" s="2"/>
      <c r="GV34" s="2"/>
      <c r="GW34" s="2"/>
      <c r="GX34" s="2"/>
      <c r="GY34" s="2">
        <v>396355.64</v>
      </c>
      <c r="GZ34" s="2"/>
      <c r="HA34" s="2"/>
      <c r="HB34" s="2"/>
      <c r="HC34" s="2"/>
      <c r="HD34" s="2"/>
      <c r="HE34" s="2"/>
      <c r="HF34" s="2"/>
      <c r="HG34" s="2">
        <v>25659289.630000003</v>
      </c>
      <c r="HH34" s="2">
        <v>204438.34</v>
      </c>
      <c r="HI34" s="2">
        <v>204438.34</v>
      </c>
      <c r="HJ34" s="2"/>
      <c r="HK34" s="2"/>
      <c r="HL34" s="2">
        <v>64685.1</v>
      </c>
      <c r="HM34" s="2">
        <v>6100</v>
      </c>
      <c r="HN34" s="2">
        <v>12812.76</v>
      </c>
      <c r="HO34" s="2"/>
      <c r="HP34" s="2"/>
      <c r="HQ34" s="2">
        <v>129915.23</v>
      </c>
      <c r="HR34" s="2"/>
      <c r="HS34" s="2">
        <v>213513.09</v>
      </c>
      <c r="HT34" s="2">
        <v>271680274.23999989</v>
      </c>
      <c r="HV34" s="37" t="str">
        <f>VLOOKUP(HW34,'District Listing'!$A$3:$B$315,2,FALSE)</f>
        <v>LA CENTER</v>
      </c>
      <c r="HW34" s="4" t="s">
        <v>121</v>
      </c>
      <c r="HX34" s="2"/>
      <c r="HY34" s="2"/>
      <c r="HZ34" s="2"/>
      <c r="IA34" s="2"/>
      <c r="IB34" s="2">
        <v>104015</v>
      </c>
      <c r="IC34" s="2">
        <v>96139.03</v>
      </c>
      <c r="ID34" s="2">
        <v>25877.67</v>
      </c>
      <c r="IE34" s="2"/>
      <c r="IF34" s="2">
        <v>239765.77</v>
      </c>
      <c r="IG34" s="2">
        <v>19490.48</v>
      </c>
      <c r="IH34" s="2"/>
      <c r="II34" s="2">
        <v>485287.94999999995</v>
      </c>
      <c r="IJ34" s="2">
        <v>566357.85</v>
      </c>
      <c r="IK34" s="2">
        <v>13814.35</v>
      </c>
      <c r="IL34" s="2">
        <v>67581.77</v>
      </c>
      <c r="IM34" s="2"/>
      <c r="IN34" s="2">
        <v>159546.03</v>
      </c>
      <c r="IO34" s="2">
        <v>9842.52</v>
      </c>
      <c r="IP34" s="2">
        <v>817142.52</v>
      </c>
      <c r="IQ34" s="2">
        <v>109.2</v>
      </c>
      <c r="IR34" s="2">
        <v>805</v>
      </c>
      <c r="IS34" s="2">
        <v>37237.919999999998</v>
      </c>
      <c r="IT34" s="2">
        <v>61648.09</v>
      </c>
      <c r="IU34" s="2">
        <v>57672.43</v>
      </c>
      <c r="IV34" s="2">
        <v>73318.98</v>
      </c>
      <c r="IW34" s="2"/>
      <c r="IX34" s="2"/>
      <c r="IY34" s="2"/>
      <c r="IZ34" s="2"/>
      <c r="JA34" s="2">
        <v>1668.86</v>
      </c>
      <c r="JB34" s="2">
        <v>4475.1000000000004</v>
      </c>
      <c r="JC34" s="2">
        <v>5000.5600000000004</v>
      </c>
      <c r="JD34" s="2">
        <v>29141.58</v>
      </c>
      <c r="JE34" s="2">
        <v>10939.8</v>
      </c>
      <c r="JF34" s="2">
        <v>170889.4</v>
      </c>
      <c r="JG34" s="2">
        <v>208.68</v>
      </c>
      <c r="JH34" s="2">
        <v>2898.03</v>
      </c>
      <c r="JI34" s="2">
        <v>456013.62999999995</v>
      </c>
      <c r="JJ34" s="2">
        <v>7135.12</v>
      </c>
      <c r="JK34" s="2"/>
      <c r="JL34" s="2"/>
      <c r="JM34" s="2"/>
      <c r="JN34" s="2"/>
      <c r="JO34" s="2">
        <v>7135.12</v>
      </c>
      <c r="JP34" s="2"/>
      <c r="JQ34" s="2">
        <v>2441.2399999999998</v>
      </c>
      <c r="JR34" s="2">
        <v>770</v>
      </c>
      <c r="JS34" s="2"/>
      <c r="JT34" s="2"/>
      <c r="JU34" s="2">
        <v>4335.6099999999997</v>
      </c>
      <c r="JV34" s="2">
        <v>1426</v>
      </c>
      <c r="JW34" s="2"/>
      <c r="JX34" s="2"/>
      <c r="JY34" s="2">
        <v>444</v>
      </c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>
        <v>13291.48</v>
      </c>
      <c r="KN34" s="2"/>
      <c r="KO34" s="2">
        <v>459.32</v>
      </c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>
        <v>23167.649999999998</v>
      </c>
      <c r="LL34" s="2">
        <v>26883.94</v>
      </c>
      <c r="LM34" s="2">
        <v>26883.94</v>
      </c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>
        <v>1815630.8100000003</v>
      </c>
    </row>
    <row r="35" spans="2:337">
      <c r="B35" s="22" t="s">
        <v>4</v>
      </c>
      <c r="C35" s="22" t="s">
        <v>7</v>
      </c>
      <c r="D35" s="22" t="s">
        <v>5</v>
      </c>
      <c r="E35" s="22" t="s">
        <v>34</v>
      </c>
      <c r="F35" s="22" t="s">
        <v>37</v>
      </c>
      <c r="G35" s="1">
        <v>375.55</v>
      </c>
      <c r="I35" s="37" t="str">
        <f>VLOOKUP(J35,'District Listing'!$A$3:$B$315,2,FALSE)</f>
        <v>HOCKINSON</v>
      </c>
      <c r="J35" s="4" t="s">
        <v>120</v>
      </c>
      <c r="K35" s="2"/>
      <c r="L35" s="2"/>
      <c r="M35" s="2"/>
      <c r="N35" s="2"/>
      <c r="O35" s="2">
        <v>10131974.58</v>
      </c>
      <c r="P35" s="2">
        <v>230319.82</v>
      </c>
      <c r="Q35" s="2">
        <v>214576.28999999998</v>
      </c>
      <c r="R35" s="2"/>
      <c r="S35" s="2">
        <v>207760.07</v>
      </c>
      <c r="T35" s="2">
        <v>69836.639999999999</v>
      </c>
      <c r="U35" s="2">
        <v>91383</v>
      </c>
      <c r="V35" s="2">
        <v>10945850.4</v>
      </c>
      <c r="W35" s="2">
        <v>3106139.6300000004</v>
      </c>
      <c r="X35" s="2">
        <v>54460.57</v>
      </c>
      <c r="Y35" s="2">
        <v>36904.31</v>
      </c>
      <c r="Z35" s="2"/>
      <c r="AA35" s="2">
        <v>224591.47</v>
      </c>
      <c r="AB35" s="2">
        <v>39164.33</v>
      </c>
      <c r="AC35" s="2">
        <v>3461260.3100000005</v>
      </c>
      <c r="AD35" s="2"/>
      <c r="AE35" s="2"/>
      <c r="AF35" s="2">
        <v>819721.23</v>
      </c>
      <c r="AG35" s="2">
        <v>260029.11</v>
      </c>
      <c r="AH35" s="2">
        <v>1640332.92</v>
      </c>
      <c r="AI35" s="2">
        <v>418532.19</v>
      </c>
      <c r="AJ35" s="2"/>
      <c r="AK35" s="2"/>
      <c r="AL35" s="2"/>
      <c r="AM35" s="2"/>
      <c r="AN35" s="2">
        <v>37229.759999999995</v>
      </c>
      <c r="AO35" s="2">
        <v>11767.5</v>
      </c>
      <c r="AP35" s="2">
        <v>54826.729999999996</v>
      </c>
      <c r="AQ35" s="2">
        <v>104581.22</v>
      </c>
      <c r="AR35" s="2">
        <v>1531062.76</v>
      </c>
      <c r="AS35" s="2">
        <v>941217.52</v>
      </c>
      <c r="AT35" s="2">
        <v>31101.439999999999</v>
      </c>
      <c r="AU35" s="2">
        <v>19052.669999999998</v>
      </c>
      <c r="AV35" s="2">
        <v>5869455.0499999998</v>
      </c>
      <c r="AW35" s="2">
        <v>369632.31</v>
      </c>
      <c r="AX35" s="2">
        <v>76379.66</v>
      </c>
      <c r="AY35" s="2">
        <v>39780.21</v>
      </c>
      <c r="AZ35" s="2">
        <v>32296.61</v>
      </c>
      <c r="BA35" s="2">
        <v>403796.67</v>
      </c>
      <c r="BB35" s="2">
        <v>921885.46</v>
      </c>
      <c r="BC35" s="2">
        <v>2843.65</v>
      </c>
      <c r="BD35" s="2">
        <v>-8489.84</v>
      </c>
      <c r="BE35" s="2">
        <v>46495.96</v>
      </c>
      <c r="BF35" s="2"/>
      <c r="BG35" s="2"/>
      <c r="BH35" s="2">
        <v>44866.080000000002</v>
      </c>
      <c r="BI35" s="2">
        <v>156706.55000000002</v>
      </c>
      <c r="BJ35" s="2">
        <v>274829.03999999998</v>
      </c>
      <c r="BK35" s="2"/>
      <c r="BL35" s="2"/>
      <c r="BM35" s="2">
        <v>347062.34</v>
      </c>
      <c r="BN35" s="2"/>
      <c r="BO35" s="2"/>
      <c r="BP35" s="2">
        <v>41409.29</v>
      </c>
      <c r="BQ35" s="2">
        <v>26955.79</v>
      </c>
      <c r="BR35" s="2">
        <v>107596.81</v>
      </c>
      <c r="BS35" s="2">
        <v>35435.56</v>
      </c>
      <c r="BT35" s="2"/>
      <c r="BU35" s="2">
        <v>40285.03</v>
      </c>
      <c r="BV35" s="2"/>
      <c r="BW35" s="2">
        <v>2327.42</v>
      </c>
      <c r="BX35" s="2"/>
      <c r="BY35" s="2">
        <v>18329.25</v>
      </c>
      <c r="BZ35" s="2"/>
      <c r="CA35" s="2">
        <v>1202829.08</v>
      </c>
      <c r="CB35" s="2">
        <v>164383.25</v>
      </c>
      <c r="CC35" s="2">
        <v>59529.07</v>
      </c>
      <c r="CD35" s="2">
        <v>1938.6</v>
      </c>
      <c r="CE35" s="2">
        <v>9426.2099999999991</v>
      </c>
      <c r="CF35" s="2">
        <v>699101.36</v>
      </c>
      <c r="CG35" s="2">
        <v>22359.9</v>
      </c>
      <c r="CH35" s="2">
        <v>490078.01</v>
      </c>
      <c r="CI35" s="2">
        <v>14144.65</v>
      </c>
      <c r="CJ35" s="2">
        <v>414820.05</v>
      </c>
      <c r="CK35" s="2"/>
      <c r="CL35" s="2">
        <v>28114.77</v>
      </c>
      <c r="CM35" s="2">
        <v>282191.49</v>
      </c>
      <c r="CN35" s="2"/>
      <c r="CO35" s="2"/>
      <c r="CP35" s="2"/>
      <c r="CQ35" s="2"/>
      <c r="CR35" s="2">
        <v>31516.440000000002</v>
      </c>
      <c r="CS35" s="2"/>
      <c r="CT35" s="2"/>
      <c r="CU35" s="2"/>
      <c r="CV35" s="2"/>
      <c r="CW35" s="2"/>
      <c r="CX35" s="2"/>
      <c r="CY35" s="2"/>
      <c r="CZ35" s="2">
        <v>4557085.8100000005</v>
      </c>
      <c r="DA35" s="2">
        <v>31444.53</v>
      </c>
      <c r="DB35" s="2">
        <v>31444.53</v>
      </c>
      <c r="DC35" s="2"/>
      <c r="DD35" s="2"/>
      <c r="DE35" s="2"/>
      <c r="DF35" s="2">
        <v>7069</v>
      </c>
      <c r="DG35" s="2"/>
      <c r="DH35" s="2">
        <v>35778.53</v>
      </c>
      <c r="DI35" s="2">
        <v>13377.03</v>
      </c>
      <c r="DJ35" s="2"/>
      <c r="DK35" s="2"/>
      <c r="DL35" s="2"/>
      <c r="DM35" s="2">
        <v>56224.56</v>
      </c>
      <c r="DN35" s="2">
        <v>25843206.120000008</v>
      </c>
      <c r="DP35" s="37" t="str">
        <f>VLOOKUP(DQ35,'District Listing'!$A$3:$B$315,2,FALSE)</f>
        <v>HOCKINSON</v>
      </c>
      <c r="DQ35" s="4" t="s">
        <v>120</v>
      </c>
      <c r="DR35" s="2"/>
      <c r="DS35" s="2"/>
      <c r="DT35" s="2"/>
      <c r="DU35" s="2"/>
      <c r="DV35" s="2">
        <v>9749139.8100000005</v>
      </c>
      <c r="DW35" s="2">
        <v>25139.22</v>
      </c>
      <c r="DX35" s="2">
        <v>111261.28</v>
      </c>
      <c r="DY35" s="2"/>
      <c r="DZ35" s="2">
        <v>7689.7</v>
      </c>
      <c r="EA35" s="2">
        <v>1001</v>
      </c>
      <c r="EB35" s="2">
        <v>91383</v>
      </c>
      <c r="EC35" s="2">
        <v>9985614.0099999998</v>
      </c>
      <c r="ED35" s="2">
        <v>2284937.4900000002</v>
      </c>
      <c r="EE35" s="2">
        <v>1291.22</v>
      </c>
      <c r="EF35" s="2">
        <v>1843.5</v>
      </c>
      <c r="EG35" s="2"/>
      <c r="EH35" s="2">
        <v>256.5</v>
      </c>
      <c r="EI35" s="2">
        <v>298.52999999999997</v>
      </c>
      <c r="EJ35" s="2">
        <v>2288627.2400000002</v>
      </c>
      <c r="EK35" s="2"/>
      <c r="EL35" s="2"/>
      <c r="EM35" s="2">
        <v>737355.92</v>
      </c>
      <c r="EN35" s="2">
        <v>166766.24</v>
      </c>
      <c r="EO35" s="2">
        <v>1508406.54</v>
      </c>
      <c r="EP35" s="2">
        <v>289227.90000000002</v>
      </c>
      <c r="EQ35" s="2"/>
      <c r="ER35" s="2"/>
      <c r="ES35" s="2"/>
      <c r="ET35" s="2"/>
      <c r="EU35" s="2">
        <v>33484.31</v>
      </c>
      <c r="EV35" s="2">
        <v>7469.34</v>
      </c>
      <c r="EW35" s="2">
        <v>45473.25</v>
      </c>
      <c r="EX35" s="2">
        <v>43410.35</v>
      </c>
      <c r="EY35" s="2">
        <v>1432222.68</v>
      </c>
      <c r="EZ35" s="2">
        <v>648021.97</v>
      </c>
      <c r="FA35" s="2">
        <v>29602.18</v>
      </c>
      <c r="FB35" s="2">
        <v>13154.24</v>
      </c>
      <c r="FC35" s="2">
        <v>4954594.92</v>
      </c>
      <c r="FD35" s="2">
        <v>239940.77</v>
      </c>
      <c r="FE35" s="2">
        <v>76379.66</v>
      </c>
      <c r="FF35" s="2">
        <v>39242.15</v>
      </c>
      <c r="FG35" s="2">
        <v>32296.61</v>
      </c>
      <c r="FH35" s="2">
        <v>396791.81</v>
      </c>
      <c r="FI35" s="2">
        <v>784651</v>
      </c>
      <c r="FJ35" s="2"/>
      <c r="FK35" s="2">
        <v>-8489.84</v>
      </c>
      <c r="FL35" s="2">
        <v>46495.96</v>
      </c>
      <c r="FM35" s="2"/>
      <c r="FN35" s="2"/>
      <c r="FO35" s="2">
        <v>20750.68</v>
      </c>
      <c r="FP35" s="2">
        <v>152599.89000000001</v>
      </c>
      <c r="FQ35" s="2">
        <v>274829.03999999998</v>
      </c>
      <c r="FR35" s="2"/>
      <c r="FS35" s="2"/>
      <c r="FT35" s="2">
        <v>175680.7</v>
      </c>
      <c r="FU35" s="2"/>
      <c r="FV35" s="2"/>
      <c r="FW35" s="2">
        <v>41409.29</v>
      </c>
      <c r="FX35" s="2">
        <v>26955.79</v>
      </c>
      <c r="FY35" s="2">
        <v>107596.81</v>
      </c>
      <c r="FZ35" s="2">
        <v>16753.900000000001</v>
      </c>
      <c r="GA35" s="2"/>
      <c r="GB35" s="2">
        <v>40285.03</v>
      </c>
      <c r="GC35" s="2"/>
      <c r="GD35" s="2">
        <v>2327.42</v>
      </c>
      <c r="GE35" s="2"/>
      <c r="GF35" s="2">
        <v>18329.25</v>
      </c>
      <c r="GG35" s="2"/>
      <c r="GH35" s="2">
        <v>1202829.08</v>
      </c>
      <c r="GI35" s="2">
        <v>164383.25</v>
      </c>
      <c r="GJ35" s="2">
        <v>55980.78</v>
      </c>
      <c r="GK35" s="2">
        <v>1938.6</v>
      </c>
      <c r="GL35" s="2">
        <v>9205.9599999999991</v>
      </c>
      <c r="GM35" s="2">
        <v>699101.36</v>
      </c>
      <c r="GN35" s="2">
        <v>22359.9</v>
      </c>
      <c r="GO35" s="2">
        <v>356744.24</v>
      </c>
      <c r="GP35" s="2">
        <v>14797.65</v>
      </c>
      <c r="GQ35" s="2">
        <v>414820.05</v>
      </c>
      <c r="GR35" s="2"/>
      <c r="GS35" s="2">
        <v>28114.77</v>
      </c>
      <c r="GT35" s="2">
        <v>282191.49</v>
      </c>
      <c r="GU35" s="2"/>
      <c r="GV35" s="2"/>
      <c r="GW35" s="2"/>
      <c r="GX35" s="2"/>
      <c r="GY35" s="2">
        <v>20142.57</v>
      </c>
      <c r="GZ35" s="2"/>
      <c r="HA35" s="2"/>
      <c r="HB35" s="2"/>
      <c r="HC35" s="2"/>
      <c r="HD35" s="2"/>
      <c r="HE35" s="2"/>
      <c r="HF35" s="2"/>
      <c r="HG35" s="2">
        <v>4188133.6199999996</v>
      </c>
      <c r="HH35" s="2">
        <v>11986.52</v>
      </c>
      <c r="HI35" s="2">
        <v>11986.52</v>
      </c>
      <c r="HJ35" s="2"/>
      <c r="HK35" s="2"/>
      <c r="HL35" s="2"/>
      <c r="HM35" s="2"/>
      <c r="HN35" s="2"/>
      <c r="HO35" s="2">
        <v>18679.419999999998</v>
      </c>
      <c r="HP35" s="2">
        <v>13377.03</v>
      </c>
      <c r="HQ35" s="2"/>
      <c r="HR35" s="2"/>
      <c r="HS35" s="2">
        <v>32056.449999999997</v>
      </c>
      <c r="HT35" s="2">
        <v>22245663.759999994</v>
      </c>
      <c r="HV35" s="37" t="str">
        <f>VLOOKUP(HW35,'District Listing'!$A$3:$B$315,2,FALSE)</f>
        <v>GREEN MOUNTAIN</v>
      </c>
      <c r="HW35" s="4" t="s">
        <v>122</v>
      </c>
      <c r="HX35" s="2"/>
      <c r="HY35" s="2"/>
      <c r="HZ35" s="2"/>
      <c r="IA35" s="2"/>
      <c r="IB35" s="2">
        <v>110208.86</v>
      </c>
      <c r="IC35" s="2"/>
      <c r="ID35" s="2">
        <v>6320.7</v>
      </c>
      <c r="IE35" s="2"/>
      <c r="IF35" s="2">
        <v>7755.13</v>
      </c>
      <c r="IG35" s="2"/>
      <c r="IH35" s="2"/>
      <c r="II35" s="2">
        <v>124284.69</v>
      </c>
      <c r="IJ35" s="2">
        <v>34684.83</v>
      </c>
      <c r="IK35" s="2"/>
      <c r="IL35" s="2"/>
      <c r="IM35" s="2"/>
      <c r="IN35" s="2"/>
      <c r="IO35" s="2"/>
      <c r="IP35" s="2">
        <v>34684.83</v>
      </c>
      <c r="IQ35" s="2"/>
      <c r="IR35" s="2"/>
      <c r="IS35" s="2">
        <v>8896.9699999999993</v>
      </c>
      <c r="IT35" s="2">
        <v>2551.89</v>
      </c>
      <c r="IU35" s="2">
        <v>17757.23</v>
      </c>
      <c r="IV35" s="2">
        <v>4503.17</v>
      </c>
      <c r="IW35" s="2"/>
      <c r="IX35" s="2"/>
      <c r="IY35" s="2"/>
      <c r="IZ35" s="2"/>
      <c r="JA35" s="2">
        <v>250.34</v>
      </c>
      <c r="JB35" s="2">
        <v>70.569999999999993</v>
      </c>
      <c r="JC35" s="2">
        <v>679.92</v>
      </c>
      <c r="JD35" s="2">
        <v>1579.08</v>
      </c>
      <c r="JE35" s="2">
        <v>9211.16</v>
      </c>
      <c r="JF35" s="2">
        <v>12827.3</v>
      </c>
      <c r="JG35" s="2">
        <v>159.21</v>
      </c>
      <c r="JH35" s="2">
        <v>166.6</v>
      </c>
      <c r="JI35" s="2">
        <v>58653.439999999988</v>
      </c>
      <c r="JJ35" s="2">
        <v>1140.1300000000001</v>
      </c>
      <c r="JK35" s="2"/>
      <c r="JL35" s="2"/>
      <c r="JM35" s="2"/>
      <c r="JN35" s="2">
        <v>22912.75</v>
      </c>
      <c r="JO35" s="2">
        <v>24052.880000000001</v>
      </c>
      <c r="JP35" s="2"/>
      <c r="JQ35" s="2"/>
      <c r="JR35" s="2"/>
      <c r="JS35" s="2"/>
      <c r="JT35" s="2"/>
      <c r="JU35" s="2"/>
      <c r="JV35" s="2">
        <v>2340</v>
      </c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>
        <v>2340</v>
      </c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>
        <v>244015.84000000005</v>
      </c>
    </row>
    <row r="36" spans="2:337">
      <c r="B36" s="22" t="s">
        <v>4</v>
      </c>
      <c r="C36" s="22" t="s">
        <v>7</v>
      </c>
      <c r="D36" s="22" t="s">
        <v>5</v>
      </c>
      <c r="E36" s="22" t="s">
        <v>34</v>
      </c>
      <c r="F36" s="22" t="s">
        <v>38</v>
      </c>
      <c r="G36" s="1">
        <v>6100.56</v>
      </c>
      <c r="I36" s="37" t="str">
        <f>VLOOKUP(J36,'District Listing'!$A$3:$B$315,2,FALSE)</f>
        <v>LA CENTER</v>
      </c>
      <c r="J36" s="4" t="s">
        <v>121</v>
      </c>
      <c r="K36" s="2"/>
      <c r="L36" s="2"/>
      <c r="M36" s="2"/>
      <c r="N36" s="2"/>
      <c r="O36" s="2">
        <v>9292900.8200000003</v>
      </c>
      <c r="P36" s="2">
        <v>115248.59</v>
      </c>
      <c r="Q36" s="2">
        <v>47957.59</v>
      </c>
      <c r="R36" s="2"/>
      <c r="S36" s="2">
        <v>432443.32999999996</v>
      </c>
      <c r="T36" s="2">
        <v>61358.369999999995</v>
      </c>
      <c r="U36" s="2">
        <v>73565</v>
      </c>
      <c r="V36" s="2">
        <v>10023473.699999999</v>
      </c>
      <c r="W36" s="2">
        <v>2565230.21</v>
      </c>
      <c r="X36" s="2">
        <v>46285.69</v>
      </c>
      <c r="Y36" s="2">
        <v>124137.99</v>
      </c>
      <c r="Z36" s="2"/>
      <c r="AA36" s="2">
        <v>159603.68</v>
      </c>
      <c r="AB36" s="2">
        <v>9842.52</v>
      </c>
      <c r="AC36" s="2">
        <v>2905100.0900000003</v>
      </c>
      <c r="AD36" s="2">
        <v>5773.48</v>
      </c>
      <c r="AE36" s="2">
        <v>4414.8</v>
      </c>
      <c r="AF36" s="2">
        <v>754091.79</v>
      </c>
      <c r="AG36" s="2">
        <v>216831.55</v>
      </c>
      <c r="AH36" s="2">
        <v>1509220.3199999998</v>
      </c>
      <c r="AI36" s="2">
        <v>339685.07</v>
      </c>
      <c r="AJ36" s="2"/>
      <c r="AK36" s="2"/>
      <c r="AL36" s="2"/>
      <c r="AM36" s="2"/>
      <c r="AN36" s="2">
        <v>34124.49</v>
      </c>
      <c r="AO36" s="2">
        <v>16755.46</v>
      </c>
      <c r="AP36" s="2">
        <v>48592.6</v>
      </c>
      <c r="AQ36" s="2">
        <v>76448.89</v>
      </c>
      <c r="AR36" s="2">
        <v>1351810.83</v>
      </c>
      <c r="AS36" s="2">
        <v>872132.11</v>
      </c>
      <c r="AT36" s="2">
        <v>23737.35</v>
      </c>
      <c r="AU36" s="2">
        <v>13676.300000000001</v>
      </c>
      <c r="AV36" s="2">
        <v>5267295.04</v>
      </c>
      <c r="AW36" s="2">
        <v>506894.74</v>
      </c>
      <c r="AX36" s="2">
        <v>7802.94</v>
      </c>
      <c r="AY36" s="2">
        <v>161446.93</v>
      </c>
      <c r="AZ36" s="2">
        <v>38427.620000000003</v>
      </c>
      <c r="BA36" s="2">
        <v>25427.9</v>
      </c>
      <c r="BB36" s="2">
        <v>740000.13</v>
      </c>
      <c r="BC36" s="2">
        <v>180681.77</v>
      </c>
      <c r="BD36" s="2">
        <v>2441.2399999999998</v>
      </c>
      <c r="BE36" s="2">
        <v>167961.72</v>
      </c>
      <c r="BF36" s="2"/>
      <c r="BG36" s="2">
        <v>3141</v>
      </c>
      <c r="BH36" s="2">
        <v>45473.86</v>
      </c>
      <c r="BI36" s="2">
        <v>174125.67</v>
      </c>
      <c r="BJ36" s="2">
        <v>1776</v>
      </c>
      <c r="BK36" s="2">
        <v>28944.89</v>
      </c>
      <c r="BL36" s="2">
        <v>444</v>
      </c>
      <c r="BM36" s="2"/>
      <c r="BN36" s="2"/>
      <c r="BO36" s="2">
        <v>15417.81</v>
      </c>
      <c r="BP36" s="2">
        <v>103168.98</v>
      </c>
      <c r="BQ36" s="2">
        <v>16530.36</v>
      </c>
      <c r="BR36" s="2">
        <v>293028.90000000002</v>
      </c>
      <c r="BS36" s="2">
        <v>12121.11</v>
      </c>
      <c r="BT36" s="2"/>
      <c r="BU36" s="2">
        <v>17519.189999999999</v>
      </c>
      <c r="BV36" s="2"/>
      <c r="BW36" s="2"/>
      <c r="BX36" s="2"/>
      <c r="BY36" s="2">
        <v>1211267.77</v>
      </c>
      <c r="BZ36" s="2"/>
      <c r="CA36" s="2">
        <v>13291.48</v>
      </c>
      <c r="CB36" s="2">
        <v>145373</v>
      </c>
      <c r="CC36" s="2">
        <v>23518.9</v>
      </c>
      <c r="CD36" s="2">
        <v>175.92</v>
      </c>
      <c r="CE36" s="2"/>
      <c r="CF36" s="2">
        <v>382883.45</v>
      </c>
      <c r="CG36" s="2"/>
      <c r="CH36" s="2"/>
      <c r="CI36" s="2">
        <v>2278</v>
      </c>
      <c r="CJ36" s="2">
        <v>226449.69</v>
      </c>
      <c r="CK36" s="2"/>
      <c r="CL36" s="2">
        <v>54258.05</v>
      </c>
      <c r="CM36" s="2">
        <v>123390.74</v>
      </c>
      <c r="CN36" s="2"/>
      <c r="CO36" s="2"/>
      <c r="CP36" s="2"/>
      <c r="CQ36" s="2"/>
      <c r="CR36" s="2">
        <v>6713.26</v>
      </c>
      <c r="CS36" s="2"/>
      <c r="CT36" s="2"/>
      <c r="CU36" s="2"/>
      <c r="CV36" s="2"/>
      <c r="CW36" s="2"/>
      <c r="CX36" s="2"/>
      <c r="CY36" s="2"/>
      <c r="CZ36" s="2">
        <v>3252376.76</v>
      </c>
      <c r="DA36" s="2">
        <v>40949.919999999998</v>
      </c>
      <c r="DB36" s="2">
        <v>40949.919999999998</v>
      </c>
      <c r="DC36" s="2"/>
      <c r="DD36" s="2"/>
      <c r="DE36" s="2"/>
      <c r="DF36" s="2"/>
      <c r="DG36" s="2"/>
      <c r="DH36" s="2">
        <v>21275.68</v>
      </c>
      <c r="DI36" s="2"/>
      <c r="DJ36" s="2"/>
      <c r="DK36" s="2"/>
      <c r="DL36" s="2"/>
      <c r="DM36" s="2">
        <v>21275.68</v>
      </c>
      <c r="DN36" s="2">
        <v>22250471.32</v>
      </c>
      <c r="DP36" s="37" t="str">
        <f>VLOOKUP(DQ36,'District Listing'!$A$3:$B$315,2,FALSE)</f>
        <v>LA CENTER</v>
      </c>
      <c r="DQ36" s="4" t="s">
        <v>121</v>
      </c>
      <c r="DR36" s="2"/>
      <c r="DS36" s="2"/>
      <c r="DT36" s="2"/>
      <c r="DU36" s="2"/>
      <c r="DV36" s="2">
        <v>9188885.8200000003</v>
      </c>
      <c r="DW36" s="2">
        <v>19109.560000000001</v>
      </c>
      <c r="DX36" s="2">
        <v>22079.919999999998</v>
      </c>
      <c r="DY36" s="2"/>
      <c r="DZ36" s="2">
        <v>192677.56</v>
      </c>
      <c r="EA36" s="2">
        <v>41867.89</v>
      </c>
      <c r="EB36" s="2">
        <v>73565</v>
      </c>
      <c r="EC36" s="2">
        <v>9538185.7500000019</v>
      </c>
      <c r="ED36" s="2">
        <v>1998872.36</v>
      </c>
      <c r="EE36" s="2">
        <v>32471.34</v>
      </c>
      <c r="EF36" s="2">
        <v>56556.22</v>
      </c>
      <c r="EG36" s="2"/>
      <c r="EH36" s="2">
        <v>57.65</v>
      </c>
      <c r="EI36" s="2"/>
      <c r="EJ36" s="2">
        <v>2087957.57</v>
      </c>
      <c r="EK36" s="2">
        <v>5664.28</v>
      </c>
      <c r="EL36" s="2">
        <v>3609.8</v>
      </c>
      <c r="EM36" s="2">
        <v>716853.87</v>
      </c>
      <c r="EN36" s="2">
        <v>155183.46</v>
      </c>
      <c r="EO36" s="2">
        <v>1451547.89</v>
      </c>
      <c r="EP36" s="2">
        <v>266366.09000000003</v>
      </c>
      <c r="EQ36" s="2"/>
      <c r="ER36" s="2"/>
      <c r="ES36" s="2"/>
      <c r="ET36" s="2"/>
      <c r="EU36" s="2">
        <v>32455.63</v>
      </c>
      <c r="EV36" s="2">
        <v>12280.36</v>
      </c>
      <c r="EW36" s="2">
        <v>43592.04</v>
      </c>
      <c r="EX36" s="2">
        <v>47307.31</v>
      </c>
      <c r="EY36" s="2">
        <v>1340871.03</v>
      </c>
      <c r="EZ36" s="2">
        <v>701242.71</v>
      </c>
      <c r="FA36" s="2">
        <v>23528.67</v>
      </c>
      <c r="FB36" s="2">
        <v>10778.27</v>
      </c>
      <c r="FC36" s="2">
        <v>4811281.4099999992</v>
      </c>
      <c r="FD36" s="2">
        <v>499759.62</v>
      </c>
      <c r="FE36" s="2">
        <v>7802.94</v>
      </c>
      <c r="FF36" s="2">
        <v>161446.93</v>
      </c>
      <c r="FG36" s="2">
        <v>38427.620000000003</v>
      </c>
      <c r="FH36" s="2">
        <v>25427.9</v>
      </c>
      <c r="FI36" s="2">
        <v>732865.01</v>
      </c>
      <c r="FJ36" s="2">
        <v>180681.77</v>
      </c>
      <c r="FK36" s="2"/>
      <c r="FL36" s="2">
        <v>167191.72</v>
      </c>
      <c r="FM36" s="2"/>
      <c r="FN36" s="2">
        <v>3141</v>
      </c>
      <c r="FO36" s="2">
        <v>41138.25</v>
      </c>
      <c r="FP36" s="2">
        <v>172699.67</v>
      </c>
      <c r="FQ36" s="2">
        <v>1776</v>
      </c>
      <c r="FR36" s="2">
        <v>28944.89</v>
      </c>
      <c r="FS36" s="2"/>
      <c r="FT36" s="2"/>
      <c r="FU36" s="2"/>
      <c r="FV36" s="2">
        <v>15417.81</v>
      </c>
      <c r="FW36" s="2">
        <v>103168.98</v>
      </c>
      <c r="FX36" s="2">
        <v>16530.36</v>
      </c>
      <c r="FY36" s="2">
        <v>293028.90000000002</v>
      </c>
      <c r="FZ36" s="2">
        <v>12121.11</v>
      </c>
      <c r="GA36" s="2"/>
      <c r="GB36" s="2">
        <v>17519.189999999999</v>
      </c>
      <c r="GC36" s="2"/>
      <c r="GD36" s="2"/>
      <c r="GE36" s="2"/>
      <c r="GF36" s="2">
        <v>1211267.77</v>
      </c>
      <c r="GG36" s="2"/>
      <c r="GH36" s="2"/>
      <c r="GI36" s="2">
        <v>145373</v>
      </c>
      <c r="GJ36" s="2">
        <v>23059.58</v>
      </c>
      <c r="GK36" s="2">
        <v>175.92</v>
      </c>
      <c r="GL36" s="2"/>
      <c r="GM36" s="2">
        <v>382883.45</v>
      </c>
      <c r="GN36" s="2"/>
      <c r="GO36" s="2"/>
      <c r="GP36" s="2">
        <v>2278</v>
      </c>
      <c r="GQ36" s="2">
        <v>226449.69</v>
      </c>
      <c r="GR36" s="2"/>
      <c r="GS36" s="2">
        <v>54258.05</v>
      </c>
      <c r="GT36" s="2">
        <v>123390.74</v>
      </c>
      <c r="GU36" s="2"/>
      <c r="GV36" s="2"/>
      <c r="GW36" s="2"/>
      <c r="GX36" s="2"/>
      <c r="GY36" s="2">
        <v>6713.26</v>
      </c>
      <c r="GZ36" s="2"/>
      <c r="HA36" s="2"/>
      <c r="HB36" s="2"/>
      <c r="HC36" s="2"/>
      <c r="HD36" s="2"/>
      <c r="HE36" s="2"/>
      <c r="HF36" s="2"/>
      <c r="HG36" s="2">
        <v>3229209.11</v>
      </c>
      <c r="HH36" s="2">
        <v>14065.98</v>
      </c>
      <c r="HI36" s="2">
        <v>14065.98</v>
      </c>
      <c r="HJ36" s="2"/>
      <c r="HK36" s="2"/>
      <c r="HL36" s="2"/>
      <c r="HM36" s="2"/>
      <c r="HN36" s="2"/>
      <c r="HO36" s="2">
        <v>21275.68</v>
      </c>
      <c r="HP36" s="2"/>
      <c r="HQ36" s="2"/>
      <c r="HR36" s="2"/>
      <c r="HS36" s="2">
        <v>21275.68</v>
      </c>
      <c r="HT36" s="2">
        <v>20434840.510000002</v>
      </c>
      <c r="HV36" s="37" t="str">
        <f>VLOOKUP(HW36,'District Listing'!$A$3:$B$315,2,FALSE)</f>
        <v>WASHOUGAL</v>
      </c>
      <c r="HW36" s="4" t="s">
        <v>123</v>
      </c>
      <c r="HX36" s="2">
        <v>256284.48</v>
      </c>
      <c r="HY36" s="2">
        <v>256284.48</v>
      </c>
      <c r="HZ36" s="2"/>
      <c r="IA36" s="2"/>
      <c r="IB36" s="2">
        <v>2052816.12</v>
      </c>
      <c r="IC36" s="2">
        <v>302166.95</v>
      </c>
      <c r="ID36" s="2">
        <v>41460.82</v>
      </c>
      <c r="IE36" s="2"/>
      <c r="IF36" s="2">
        <v>468591.79</v>
      </c>
      <c r="IG36" s="2">
        <v>293619.57</v>
      </c>
      <c r="IH36" s="2"/>
      <c r="II36" s="2">
        <v>3158655.25</v>
      </c>
      <c r="IJ36" s="2">
        <v>627332.17000000004</v>
      </c>
      <c r="IK36" s="2">
        <v>71172.490000000005</v>
      </c>
      <c r="IL36" s="2">
        <v>17776.11</v>
      </c>
      <c r="IM36" s="2"/>
      <c r="IN36" s="2">
        <v>405930.31</v>
      </c>
      <c r="IO36" s="2">
        <v>29188.02</v>
      </c>
      <c r="IP36" s="2">
        <v>1151399.1000000001</v>
      </c>
      <c r="IQ36" s="2">
        <v>667.68</v>
      </c>
      <c r="IR36" s="2">
        <v>61.56</v>
      </c>
      <c r="IS36" s="2">
        <v>228793.85</v>
      </c>
      <c r="IT36" s="2">
        <v>85943.15</v>
      </c>
      <c r="IU36" s="2">
        <v>407580.21</v>
      </c>
      <c r="IV36" s="2">
        <v>121164.36</v>
      </c>
      <c r="IW36" s="2"/>
      <c r="IX36" s="2"/>
      <c r="IY36" s="2"/>
      <c r="IZ36" s="2"/>
      <c r="JA36" s="2">
        <v>10526.61</v>
      </c>
      <c r="JB36" s="2">
        <v>3875.44</v>
      </c>
      <c r="JC36" s="2">
        <v>14625.05</v>
      </c>
      <c r="JD36" s="2">
        <v>22744.23</v>
      </c>
      <c r="JE36" s="2">
        <v>201644.54</v>
      </c>
      <c r="JF36" s="2">
        <v>196120.03</v>
      </c>
      <c r="JG36" s="2">
        <v>4144.4399999999996</v>
      </c>
      <c r="JH36" s="2">
        <v>3741.47</v>
      </c>
      <c r="JI36" s="2">
        <v>1301632.6199999999</v>
      </c>
      <c r="JJ36" s="2">
        <v>104080.85</v>
      </c>
      <c r="JK36" s="2"/>
      <c r="JL36" s="2"/>
      <c r="JM36" s="2">
        <v>24488.42</v>
      </c>
      <c r="JN36" s="2">
        <v>9211.7199999999993</v>
      </c>
      <c r="JO36" s="2">
        <v>137780.99</v>
      </c>
      <c r="JP36" s="2">
        <v>3901.2</v>
      </c>
      <c r="JQ36" s="2">
        <v>10018.15</v>
      </c>
      <c r="JR36" s="2">
        <v>13742.33</v>
      </c>
      <c r="JS36" s="2"/>
      <c r="JT36" s="2"/>
      <c r="JU36" s="2"/>
      <c r="JV36" s="2">
        <v>123294.75</v>
      </c>
      <c r="JW36" s="2">
        <v>3187.5</v>
      </c>
      <c r="JX36" s="2">
        <v>17214.080000000002</v>
      </c>
      <c r="JY36" s="2"/>
      <c r="JZ36" s="2"/>
      <c r="KA36" s="2"/>
      <c r="KB36" s="2"/>
      <c r="KC36" s="2"/>
      <c r="KD36" s="2"/>
      <c r="KE36" s="2">
        <v>87494.94</v>
      </c>
      <c r="KF36" s="2"/>
      <c r="KG36" s="2"/>
      <c r="KH36" s="2"/>
      <c r="KI36" s="2"/>
      <c r="KJ36" s="2"/>
      <c r="KK36" s="2"/>
      <c r="KL36" s="2"/>
      <c r="KM36" s="2"/>
      <c r="KN36" s="2"/>
      <c r="KO36" s="2">
        <v>3083.6</v>
      </c>
      <c r="KP36" s="2"/>
      <c r="KQ36" s="2">
        <v>725.74</v>
      </c>
      <c r="KR36" s="2">
        <v>7057.64</v>
      </c>
      <c r="KS36" s="2">
        <v>66960.149999999994</v>
      </c>
      <c r="KT36" s="2"/>
      <c r="KU36" s="2">
        <v>30684.799999999999</v>
      </c>
      <c r="KV36" s="2">
        <v>684506.81</v>
      </c>
      <c r="KW36" s="2"/>
      <c r="KX36" s="2"/>
      <c r="KY36" s="2"/>
      <c r="KZ36" s="2"/>
      <c r="LA36" s="2"/>
      <c r="LB36" s="2"/>
      <c r="LC36" s="2">
        <v>2975</v>
      </c>
      <c r="LD36" s="2"/>
      <c r="LE36" s="2"/>
      <c r="LF36" s="2"/>
      <c r="LG36" s="2"/>
      <c r="LH36" s="2"/>
      <c r="LI36" s="2"/>
      <c r="LJ36" s="2"/>
      <c r="LK36" s="2">
        <v>1054846.6900000002</v>
      </c>
      <c r="LL36" s="2">
        <v>46510.46</v>
      </c>
      <c r="LM36" s="2">
        <v>46510.46</v>
      </c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>
        <v>7107109.5900000008</v>
      </c>
    </row>
    <row r="37" spans="2:337">
      <c r="B37" s="22" t="s">
        <v>4</v>
      </c>
      <c r="C37" s="22" t="s">
        <v>7</v>
      </c>
      <c r="D37" s="22" t="s">
        <v>5</v>
      </c>
      <c r="E37" s="22" t="s">
        <v>34</v>
      </c>
      <c r="F37" s="22" t="s">
        <v>39</v>
      </c>
      <c r="G37" s="1">
        <v>16999.18</v>
      </c>
      <c r="I37" s="37" t="str">
        <f>VLOOKUP(J37,'District Listing'!$A$3:$B$315,2,FALSE)</f>
        <v>GREEN MOUNTAIN</v>
      </c>
      <c r="J37" s="4" t="s">
        <v>122</v>
      </c>
      <c r="K37" s="2">
        <v>1608.12</v>
      </c>
      <c r="L37" s="2">
        <v>1608.12</v>
      </c>
      <c r="M37" s="2">
        <v>-1608.12</v>
      </c>
      <c r="N37" s="2">
        <v>-1608.12</v>
      </c>
      <c r="O37" s="2">
        <v>822666.79</v>
      </c>
      <c r="P37" s="2">
        <v>1337.68</v>
      </c>
      <c r="Q37" s="2">
        <v>6320.7</v>
      </c>
      <c r="R37" s="2"/>
      <c r="S37" s="2">
        <v>15384.61</v>
      </c>
      <c r="T37" s="2"/>
      <c r="U37" s="2"/>
      <c r="V37" s="2">
        <v>845709.78</v>
      </c>
      <c r="W37" s="2">
        <v>317148.59000000003</v>
      </c>
      <c r="X37" s="2"/>
      <c r="Y37" s="2"/>
      <c r="Z37" s="2"/>
      <c r="AA37" s="2"/>
      <c r="AB37" s="2"/>
      <c r="AC37" s="2">
        <v>317148.59000000003</v>
      </c>
      <c r="AD37" s="2"/>
      <c r="AE37" s="2"/>
      <c r="AF37" s="2">
        <v>61865.200000000004</v>
      </c>
      <c r="AG37" s="2">
        <v>23265.77</v>
      </c>
      <c r="AH37" s="2">
        <v>126252.95</v>
      </c>
      <c r="AI37" s="2">
        <v>42686.9</v>
      </c>
      <c r="AJ37" s="2"/>
      <c r="AK37" s="2"/>
      <c r="AL37" s="2"/>
      <c r="AM37" s="2"/>
      <c r="AN37" s="2">
        <v>2259.2200000000003</v>
      </c>
      <c r="AO37" s="2">
        <v>602.11999999999989</v>
      </c>
      <c r="AP37" s="2">
        <v>5169.08</v>
      </c>
      <c r="AQ37" s="2">
        <v>10979.2</v>
      </c>
      <c r="AR37" s="2">
        <v>141397.23000000001</v>
      </c>
      <c r="AS37" s="2">
        <v>92567.900000000009</v>
      </c>
      <c r="AT37" s="2">
        <v>2517.7800000000002</v>
      </c>
      <c r="AU37" s="2">
        <v>1360.11</v>
      </c>
      <c r="AV37" s="2">
        <v>510923.45999999996</v>
      </c>
      <c r="AW37" s="2">
        <v>42417.09</v>
      </c>
      <c r="AX37" s="2">
        <v>10393.290000000001</v>
      </c>
      <c r="AY37" s="2">
        <v>3531.24</v>
      </c>
      <c r="AZ37" s="2">
        <v>27392.66</v>
      </c>
      <c r="BA37" s="2">
        <v>39571.160000000003</v>
      </c>
      <c r="BB37" s="2">
        <v>123305.44</v>
      </c>
      <c r="BC37" s="2">
        <v>17338.669999999998</v>
      </c>
      <c r="BD37" s="2"/>
      <c r="BE37" s="2">
        <v>284968.03000000003</v>
      </c>
      <c r="BF37" s="2"/>
      <c r="BG37" s="2">
        <v>3445</v>
      </c>
      <c r="BH37" s="2">
        <v>14637.4</v>
      </c>
      <c r="BI37" s="2">
        <v>3218.32</v>
      </c>
      <c r="BJ37" s="2">
        <v>16165.5</v>
      </c>
      <c r="BK37" s="2"/>
      <c r="BL37" s="2"/>
      <c r="BM37" s="2">
        <v>8019.36</v>
      </c>
      <c r="BN37" s="2">
        <v>21202.19</v>
      </c>
      <c r="BO37" s="2">
        <v>387.58</v>
      </c>
      <c r="BP37" s="2">
        <v>627.76</v>
      </c>
      <c r="BQ37" s="2">
        <v>2388.5300000000002</v>
      </c>
      <c r="BR37" s="2">
        <v>40041.42</v>
      </c>
      <c r="BS37" s="2"/>
      <c r="BT37" s="2"/>
      <c r="BU37" s="2">
        <v>9794.19</v>
      </c>
      <c r="BV37" s="2"/>
      <c r="BW37" s="2"/>
      <c r="BX37" s="2"/>
      <c r="BY37" s="2"/>
      <c r="BZ37" s="2"/>
      <c r="CA37" s="2">
        <v>5820</v>
      </c>
      <c r="CB37" s="2">
        <v>13760</v>
      </c>
      <c r="CC37" s="2">
        <v>12921.5</v>
      </c>
      <c r="CD37" s="2">
        <v>201.19</v>
      </c>
      <c r="CE37" s="2"/>
      <c r="CF37" s="2"/>
      <c r="CG37" s="2"/>
      <c r="CH37" s="2">
        <v>23970.85</v>
      </c>
      <c r="CI37" s="2">
        <v>673.87</v>
      </c>
      <c r="CJ37" s="2">
        <v>2138.65</v>
      </c>
      <c r="CK37" s="2"/>
      <c r="CL37" s="2"/>
      <c r="CM37" s="2">
        <v>16202.96</v>
      </c>
      <c r="CN37" s="2">
        <v>11431.08</v>
      </c>
      <c r="CO37" s="2"/>
      <c r="CP37" s="2"/>
      <c r="CQ37" s="2"/>
      <c r="CR37" s="2">
        <v>2651.59</v>
      </c>
      <c r="CS37" s="2"/>
      <c r="CT37" s="2"/>
      <c r="CU37" s="2"/>
      <c r="CV37" s="2"/>
      <c r="CW37" s="2"/>
      <c r="CX37" s="2"/>
      <c r="CY37" s="2"/>
      <c r="CZ37" s="2">
        <v>512005.64000000013</v>
      </c>
      <c r="DA37" s="2">
        <v>1358.42</v>
      </c>
      <c r="DB37" s="2">
        <v>1358.42</v>
      </c>
      <c r="DC37" s="2"/>
      <c r="DD37" s="2"/>
      <c r="DE37" s="2"/>
      <c r="DF37" s="2"/>
      <c r="DG37" s="2"/>
      <c r="DH37" s="2">
        <v>4000</v>
      </c>
      <c r="DI37" s="2"/>
      <c r="DJ37" s="2">
        <v>7108.2</v>
      </c>
      <c r="DK37" s="2"/>
      <c r="DL37" s="2"/>
      <c r="DM37" s="2">
        <v>11108.2</v>
      </c>
      <c r="DN37" s="2">
        <v>2321559.5299999989</v>
      </c>
      <c r="DP37" s="37" t="str">
        <f>VLOOKUP(DQ37,'District Listing'!$A$3:$B$315,2,FALSE)</f>
        <v>GREEN MOUNTAIN</v>
      </c>
      <c r="DQ37" s="4" t="s">
        <v>122</v>
      </c>
      <c r="DR37" s="2">
        <v>1608.12</v>
      </c>
      <c r="DS37" s="2">
        <v>1608.12</v>
      </c>
      <c r="DT37" s="2">
        <v>-1608.12</v>
      </c>
      <c r="DU37" s="2">
        <v>-1608.12</v>
      </c>
      <c r="DV37" s="2">
        <v>712457.93</v>
      </c>
      <c r="DW37" s="2">
        <v>1337.68</v>
      </c>
      <c r="DX37" s="2"/>
      <c r="DY37" s="2"/>
      <c r="DZ37" s="2">
        <v>7629.48</v>
      </c>
      <c r="EA37" s="2"/>
      <c r="EB37" s="2"/>
      <c r="EC37" s="2">
        <v>721425.09000000008</v>
      </c>
      <c r="ED37" s="2">
        <v>282463.76</v>
      </c>
      <c r="EE37" s="2"/>
      <c r="EF37" s="2"/>
      <c r="EG37" s="2"/>
      <c r="EH37" s="2"/>
      <c r="EI37" s="2"/>
      <c r="EJ37" s="2">
        <v>282463.76</v>
      </c>
      <c r="EK37" s="2"/>
      <c r="EL37" s="2"/>
      <c r="EM37" s="2">
        <v>52968.23</v>
      </c>
      <c r="EN37" s="2">
        <v>20713.88</v>
      </c>
      <c r="EO37" s="2">
        <v>108495.72</v>
      </c>
      <c r="EP37" s="2">
        <v>38183.730000000003</v>
      </c>
      <c r="EQ37" s="2"/>
      <c r="ER37" s="2"/>
      <c r="ES37" s="2"/>
      <c r="ET37" s="2"/>
      <c r="EU37" s="2">
        <v>2008.88</v>
      </c>
      <c r="EV37" s="2">
        <v>531.54999999999995</v>
      </c>
      <c r="EW37" s="2">
        <v>4489.16</v>
      </c>
      <c r="EX37" s="2">
        <v>9400.1200000000008</v>
      </c>
      <c r="EY37" s="2">
        <v>132186.07</v>
      </c>
      <c r="EZ37" s="2">
        <v>79740.600000000006</v>
      </c>
      <c r="FA37" s="2">
        <v>2358.5700000000002</v>
      </c>
      <c r="FB37" s="2">
        <v>1193.51</v>
      </c>
      <c r="FC37" s="2">
        <v>452270.02000000008</v>
      </c>
      <c r="FD37" s="2">
        <v>41276.959999999999</v>
      </c>
      <c r="FE37" s="2">
        <v>10393.290000000001</v>
      </c>
      <c r="FF37" s="2">
        <v>3531.24</v>
      </c>
      <c r="FG37" s="2">
        <v>27392.66</v>
      </c>
      <c r="FH37" s="2">
        <v>16658.41</v>
      </c>
      <c r="FI37" s="2">
        <v>99252.56</v>
      </c>
      <c r="FJ37" s="2">
        <v>17338.669999999998</v>
      </c>
      <c r="FK37" s="2"/>
      <c r="FL37" s="2">
        <v>284968.03000000003</v>
      </c>
      <c r="FM37" s="2"/>
      <c r="FN37" s="2">
        <v>3445</v>
      </c>
      <c r="FO37" s="2">
        <v>14637.4</v>
      </c>
      <c r="FP37" s="2">
        <v>878.32</v>
      </c>
      <c r="FQ37" s="2">
        <v>16165.5</v>
      </c>
      <c r="FR37" s="2"/>
      <c r="FS37" s="2"/>
      <c r="FT37" s="2">
        <v>8019.36</v>
      </c>
      <c r="FU37" s="2">
        <v>21202.19</v>
      </c>
      <c r="FV37" s="2">
        <v>387.58</v>
      </c>
      <c r="FW37" s="2">
        <v>627.76</v>
      </c>
      <c r="FX37" s="2">
        <v>2388.5300000000002</v>
      </c>
      <c r="FY37" s="2">
        <v>40041.42</v>
      </c>
      <c r="FZ37" s="2"/>
      <c r="GA37" s="2"/>
      <c r="GB37" s="2">
        <v>9794.19</v>
      </c>
      <c r="GC37" s="2"/>
      <c r="GD37" s="2"/>
      <c r="GE37" s="2"/>
      <c r="GF37" s="2"/>
      <c r="GG37" s="2"/>
      <c r="GH37" s="2">
        <v>5820</v>
      </c>
      <c r="GI37" s="2">
        <v>13760</v>
      </c>
      <c r="GJ37" s="2">
        <v>12921.5</v>
      </c>
      <c r="GK37" s="2">
        <v>201.19</v>
      </c>
      <c r="GL37" s="2"/>
      <c r="GM37" s="2"/>
      <c r="GN37" s="2"/>
      <c r="GO37" s="2">
        <v>23970.85</v>
      </c>
      <c r="GP37" s="2">
        <v>673.87</v>
      </c>
      <c r="GQ37" s="2">
        <v>2138.65</v>
      </c>
      <c r="GR37" s="2"/>
      <c r="GS37" s="2"/>
      <c r="GT37" s="2">
        <v>16202.96</v>
      </c>
      <c r="GU37" s="2">
        <v>11431.08</v>
      </c>
      <c r="GV37" s="2"/>
      <c r="GW37" s="2"/>
      <c r="GX37" s="2"/>
      <c r="GY37" s="2">
        <v>2651.59</v>
      </c>
      <c r="GZ37" s="2"/>
      <c r="HA37" s="2"/>
      <c r="HB37" s="2"/>
      <c r="HC37" s="2"/>
      <c r="HD37" s="2"/>
      <c r="HE37" s="2"/>
      <c r="HF37" s="2"/>
      <c r="HG37" s="2">
        <v>509665.64000000013</v>
      </c>
      <c r="HH37" s="2">
        <v>1358.42</v>
      </c>
      <c r="HI37" s="2">
        <v>1358.42</v>
      </c>
      <c r="HJ37" s="2"/>
      <c r="HK37" s="2"/>
      <c r="HL37" s="2"/>
      <c r="HM37" s="2"/>
      <c r="HN37" s="2"/>
      <c r="HO37" s="2">
        <v>4000</v>
      </c>
      <c r="HP37" s="2"/>
      <c r="HQ37" s="2">
        <v>7108.2</v>
      </c>
      <c r="HR37" s="2"/>
      <c r="HS37" s="2">
        <v>11108.2</v>
      </c>
      <c r="HT37" s="2">
        <v>2077543.69</v>
      </c>
      <c r="HV37" s="37" t="str">
        <f>VLOOKUP(HW37,'District Listing'!$A$3:$B$315,2,FALSE)</f>
        <v>EVERGREEN</v>
      </c>
      <c r="HW37" s="4" t="s">
        <v>124</v>
      </c>
      <c r="HX37" s="2">
        <v>1800536.42</v>
      </c>
      <c r="HY37" s="2">
        <v>1800536.42</v>
      </c>
      <c r="HZ37" s="2"/>
      <c r="IA37" s="2"/>
      <c r="IB37" s="2">
        <v>16933290.030000001</v>
      </c>
      <c r="IC37" s="2">
        <v>2978414.71</v>
      </c>
      <c r="ID37" s="2">
        <v>2518560.89</v>
      </c>
      <c r="IE37" s="2"/>
      <c r="IF37" s="2">
        <v>9486255.4399999995</v>
      </c>
      <c r="IG37" s="2">
        <v>774053.69</v>
      </c>
      <c r="IH37" s="2"/>
      <c r="II37" s="2">
        <v>32690574.760000002</v>
      </c>
      <c r="IJ37" s="2">
        <v>6563114.9299999997</v>
      </c>
      <c r="IK37" s="2">
        <v>444252.37</v>
      </c>
      <c r="IL37" s="2">
        <v>407594.23999999999</v>
      </c>
      <c r="IM37" s="2"/>
      <c r="IN37" s="2">
        <v>21688.55</v>
      </c>
      <c r="IO37" s="2">
        <v>83440.84</v>
      </c>
      <c r="IP37" s="2">
        <v>7520090.9299999997</v>
      </c>
      <c r="IQ37" s="2"/>
      <c r="IR37" s="2"/>
      <c r="IS37" s="2">
        <v>1908953.51</v>
      </c>
      <c r="IT37" s="2">
        <v>559485.63</v>
      </c>
      <c r="IU37" s="2">
        <v>3335931.87</v>
      </c>
      <c r="IV37" s="2">
        <v>823027.89</v>
      </c>
      <c r="IW37" s="2"/>
      <c r="IX37" s="2"/>
      <c r="IY37" s="2"/>
      <c r="IZ37" s="2"/>
      <c r="JA37" s="2">
        <v>48896.27</v>
      </c>
      <c r="JB37" s="2">
        <v>14568.99</v>
      </c>
      <c r="JC37" s="2">
        <v>117841.59</v>
      </c>
      <c r="JD37" s="2">
        <v>97888.44</v>
      </c>
      <c r="JE37" s="2">
        <v>2538587.86</v>
      </c>
      <c r="JF37" s="2">
        <v>1704408.06</v>
      </c>
      <c r="JG37" s="2">
        <v>31165.37</v>
      </c>
      <c r="JH37" s="2">
        <v>10999.37</v>
      </c>
      <c r="JI37" s="2">
        <v>11191754.849999998</v>
      </c>
      <c r="JJ37" s="2">
        <v>91200.13</v>
      </c>
      <c r="JK37" s="2"/>
      <c r="JL37" s="2">
        <v>188650.14</v>
      </c>
      <c r="JM37" s="2">
        <v>214.99</v>
      </c>
      <c r="JN37" s="2">
        <v>742757.79</v>
      </c>
      <c r="JO37" s="2">
        <v>1022823.05</v>
      </c>
      <c r="JP37" s="2"/>
      <c r="JQ37" s="2"/>
      <c r="JR37" s="2"/>
      <c r="JS37" s="2"/>
      <c r="JT37" s="2"/>
      <c r="JU37" s="2">
        <v>4800</v>
      </c>
      <c r="JV37" s="2">
        <v>233199.04</v>
      </c>
      <c r="JW37" s="2"/>
      <c r="JX37" s="2"/>
      <c r="JY37" s="2"/>
      <c r="JZ37" s="2"/>
      <c r="KA37" s="2"/>
      <c r="KB37" s="2"/>
      <c r="KC37" s="2"/>
      <c r="KD37" s="2"/>
      <c r="KE37" s="2">
        <v>22920.5</v>
      </c>
      <c r="KF37" s="2">
        <v>162015.28</v>
      </c>
      <c r="KG37" s="2"/>
      <c r="KH37" s="2">
        <v>3301.3</v>
      </c>
      <c r="KI37" s="2"/>
      <c r="KJ37" s="2"/>
      <c r="KK37" s="2"/>
      <c r="KL37" s="2"/>
      <c r="KM37" s="2">
        <v>10124.58</v>
      </c>
      <c r="KN37" s="2"/>
      <c r="KO37" s="2"/>
      <c r="KP37" s="2"/>
      <c r="KQ37" s="2"/>
      <c r="KR37" s="2"/>
      <c r="KS37" s="2"/>
      <c r="KT37" s="2"/>
      <c r="KU37" s="2">
        <v>8893.5400000000009</v>
      </c>
      <c r="KV37" s="2"/>
      <c r="KW37" s="2"/>
      <c r="KX37" s="2"/>
      <c r="KY37" s="2"/>
      <c r="KZ37" s="2"/>
      <c r="LA37" s="2"/>
      <c r="LB37" s="2"/>
      <c r="LC37" s="2"/>
      <c r="LD37" s="2"/>
      <c r="LE37" s="2">
        <v>3453003.68</v>
      </c>
      <c r="LF37" s="2"/>
      <c r="LG37" s="2"/>
      <c r="LH37" s="2"/>
      <c r="LI37" s="2"/>
      <c r="LJ37" s="2"/>
      <c r="LK37" s="2">
        <v>3898257.92</v>
      </c>
      <c r="LL37" s="2">
        <v>2876.56</v>
      </c>
      <c r="LM37" s="2">
        <v>2876.56</v>
      </c>
      <c r="LN37" s="2"/>
      <c r="LO37" s="2"/>
      <c r="LP37" s="2"/>
      <c r="LQ37" s="2"/>
      <c r="LR37" s="2"/>
      <c r="LS37" s="2">
        <v>2060644.38</v>
      </c>
      <c r="LT37" s="2">
        <v>172627</v>
      </c>
      <c r="LU37" s="2">
        <v>12199.33</v>
      </c>
      <c r="LV37" s="2"/>
      <c r="LW37" s="2"/>
      <c r="LX37" s="2">
        <v>2245470.71</v>
      </c>
      <c r="LY37" s="2">
        <v>60372385.200000003</v>
      </c>
    </row>
    <row r="38" spans="2:337">
      <c r="B38" s="22" t="s">
        <v>4</v>
      </c>
      <c r="C38" s="22" t="s">
        <v>7</v>
      </c>
      <c r="D38" s="22" t="s">
        <v>5</v>
      </c>
      <c r="E38" s="22" t="s">
        <v>34</v>
      </c>
      <c r="F38" s="22" t="s">
        <v>40</v>
      </c>
      <c r="G38" s="1">
        <v>6159</v>
      </c>
      <c r="I38" s="37" t="str">
        <f>VLOOKUP(J38,'District Listing'!$A$3:$B$315,2,FALSE)</f>
        <v>WASHOUGAL</v>
      </c>
      <c r="J38" s="4" t="s">
        <v>123</v>
      </c>
      <c r="K38" s="2">
        <v>639921.44000000006</v>
      </c>
      <c r="L38" s="2">
        <v>639921.44000000006</v>
      </c>
      <c r="M38" s="2">
        <v>-639921.43999999994</v>
      </c>
      <c r="N38" s="2">
        <v>-639921.43999999994</v>
      </c>
      <c r="O38" s="2">
        <v>17570498.390000001</v>
      </c>
      <c r="P38" s="2">
        <v>478458.9</v>
      </c>
      <c r="Q38" s="2">
        <v>275933.52</v>
      </c>
      <c r="R38" s="2"/>
      <c r="S38" s="2">
        <v>591184.05999999994</v>
      </c>
      <c r="T38" s="2">
        <v>338986.16000000003</v>
      </c>
      <c r="U38" s="2">
        <v>36468</v>
      </c>
      <c r="V38" s="2">
        <v>19291529.029999997</v>
      </c>
      <c r="W38" s="2">
        <v>7098427.6399999997</v>
      </c>
      <c r="X38" s="2">
        <v>279748.98</v>
      </c>
      <c r="Y38" s="2">
        <v>279711.23</v>
      </c>
      <c r="Z38" s="2"/>
      <c r="AA38" s="2">
        <v>411653.24</v>
      </c>
      <c r="AB38" s="2">
        <v>35204.839999999997</v>
      </c>
      <c r="AC38" s="2">
        <v>8104745.9299999997</v>
      </c>
      <c r="AD38" s="2">
        <v>10836.92</v>
      </c>
      <c r="AE38" s="2">
        <v>2022.98</v>
      </c>
      <c r="AF38" s="2">
        <v>1436469</v>
      </c>
      <c r="AG38" s="2">
        <v>608820.47999999998</v>
      </c>
      <c r="AH38" s="2">
        <v>2901907.59</v>
      </c>
      <c r="AI38" s="2">
        <v>988310.36</v>
      </c>
      <c r="AJ38" s="2"/>
      <c r="AK38" s="2"/>
      <c r="AL38" s="2"/>
      <c r="AM38" s="2"/>
      <c r="AN38" s="2">
        <v>65629.52</v>
      </c>
      <c r="AO38" s="2">
        <v>27695.129999999997</v>
      </c>
      <c r="AP38" s="2">
        <v>95720.23</v>
      </c>
      <c r="AQ38" s="2">
        <v>221204.18000000002</v>
      </c>
      <c r="AR38" s="2">
        <v>2638811.94</v>
      </c>
      <c r="AS38" s="2">
        <v>2476370.52</v>
      </c>
      <c r="AT38" s="2">
        <v>53902.58</v>
      </c>
      <c r="AU38" s="2">
        <v>40440.97</v>
      </c>
      <c r="AV38" s="2">
        <v>11568142.4</v>
      </c>
      <c r="AW38" s="2">
        <v>754942.53</v>
      </c>
      <c r="AX38" s="2">
        <v>130048.8</v>
      </c>
      <c r="AY38" s="2">
        <v>61087.75</v>
      </c>
      <c r="AZ38" s="2">
        <v>83682.39</v>
      </c>
      <c r="BA38" s="2">
        <v>362973.81999999995</v>
      </c>
      <c r="BB38" s="2">
        <v>1392735.29</v>
      </c>
      <c r="BC38" s="2">
        <v>531842.81999999995</v>
      </c>
      <c r="BD38" s="2">
        <v>10018.15</v>
      </c>
      <c r="BE38" s="2">
        <v>869961.86</v>
      </c>
      <c r="BF38" s="2"/>
      <c r="BG38" s="2"/>
      <c r="BH38" s="2">
        <v>3758.5</v>
      </c>
      <c r="BI38" s="2">
        <v>359347.74</v>
      </c>
      <c r="BJ38" s="2">
        <v>3187.5</v>
      </c>
      <c r="BK38" s="2">
        <v>17214.080000000002</v>
      </c>
      <c r="BL38" s="2">
        <v>78005.279999999999</v>
      </c>
      <c r="BM38" s="2">
        <v>4552.5</v>
      </c>
      <c r="BN38" s="2"/>
      <c r="BO38" s="2"/>
      <c r="BP38" s="2">
        <v>86135.82</v>
      </c>
      <c r="BQ38" s="2">
        <v>72455.45</v>
      </c>
      <c r="BR38" s="2">
        <v>163919.83000000002</v>
      </c>
      <c r="BS38" s="2">
        <v>29014.02</v>
      </c>
      <c r="BT38" s="2"/>
      <c r="BU38" s="2">
        <v>43112.43</v>
      </c>
      <c r="BV38" s="2"/>
      <c r="BW38" s="2"/>
      <c r="BX38" s="2"/>
      <c r="BY38" s="2"/>
      <c r="BZ38" s="2"/>
      <c r="CA38" s="2"/>
      <c r="CB38" s="2">
        <v>235391</v>
      </c>
      <c r="CC38" s="2">
        <v>127631.41</v>
      </c>
      <c r="CD38" s="2"/>
      <c r="CE38" s="2">
        <v>839.56</v>
      </c>
      <c r="CF38" s="2">
        <v>773071.42</v>
      </c>
      <c r="CG38" s="2">
        <v>198780.08</v>
      </c>
      <c r="CH38" s="2"/>
      <c r="CI38" s="2">
        <v>59763.66</v>
      </c>
      <c r="CJ38" s="2">
        <v>998909.96000000008</v>
      </c>
      <c r="CK38" s="2"/>
      <c r="CL38" s="2">
        <v>76189.990000000005</v>
      </c>
      <c r="CM38" s="2">
        <v>322142.03000000003</v>
      </c>
      <c r="CN38" s="2"/>
      <c r="CO38" s="2">
        <v>37486.35</v>
      </c>
      <c r="CP38" s="2"/>
      <c r="CQ38" s="2"/>
      <c r="CR38" s="2">
        <v>58911.71</v>
      </c>
      <c r="CS38" s="2"/>
      <c r="CT38" s="2"/>
      <c r="CU38" s="2"/>
      <c r="CV38" s="2"/>
      <c r="CW38" s="2"/>
      <c r="CX38" s="2"/>
      <c r="CY38" s="2"/>
      <c r="CZ38" s="2">
        <v>5161643.1500000013</v>
      </c>
      <c r="DA38" s="2">
        <v>85613.62</v>
      </c>
      <c r="DB38" s="2">
        <v>85613.62</v>
      </c>
      <c r="DC38" s="2"/>
      <c r="DD38" s="2"/>
      <c r="DE38" s="2"/>
      <c r="DF38" s="2"/>
      <c r="DG38" s="2">
        <v>5353.38</v>
      </c>
      <c r="DH38" s="2"/>
      <c r="DI38" s="2"/>
      <c r="DJ38" s="2">
        <v>163629.72</v>
      </c>
      <c r="DK38" s="2"/>
      <c r="DL38" s="2"/>
      <c r="DM38" s="2">
        <v>168983.1</v>
      </c>
      <c r="DN38" s="2">
        <v>45773392.520000003</v>
      </c>
      <c r="DP38" s="37" t="str">
        <f>VLOOKUP(DQ38,'District Listing'!$A$3:$B$315,2,FALSE)</f>
        <v>WASHOUGAL</v>
      </c>
      <c r="DQ38" s="4" t="s">
        <v>123</v>
      </c>
      <c r="DR38" s="2">
        <v>383636.96</v>
      </c>
      <c r="DS38" s="2">
        <v>383636.96</v>
      </c>
      <c r="DT38" s="2">
        <v>-639921.43999999994</v>
      </c>
      <c r="DU38" s="2">
        <v>-639921.43999999994</v>
      </c>
      <c r="DV38" s="2">
        <v>15517682.27</v>
      </c>
      <c r="DW38" s="2">
        <v>176291.95</v>
      </c>
      <c r="DX38" s="2">
        <v>234472.7</v>
      </c>
      <c r="DY38" s="2"/>
      <c r="DZ38" s="2">
        <v>122592.27</v>
      </c>
      <c r="EA38" s="2">
        <v>45366.59</v>
      </c>
      <c r="EB38" s="2">
        <v>36468</v>
      </c>
      <c r="EC38" s="2">
        <v>16132873.779999997</v>
      </c>
      <c r="ED38" s="2">
        <v>6471095.4699999997</v>
      </c>
      <c r="EE38" s="2">
        <v>208576.49</v>
      </c>
      <c r="EF38" s="2">
        <v>261935.12</v>
      </c>
      <c r="EG38" s="2"/>
      <c r="EH38" s="2">
        <v>5722.93</v>
      </c>
      <c r="EI38" s="2">
        <v>6016.82</v>
      </c>
      <c r="EJ38" s="2">
        <v>6953346.8300000001</v>
      </c>
      <c r="EK38" s="2">
        <v>10169.24</v>
      </c>
      <c r="EL38" s="2">
        <v>1961.42</v>
      </c>
      <c r="EM38" s="2">
        <v>1207675.1499999999</v>
      </c>
      <c r="EN38" s="2">
        <v>522877.33</v>
      </c>
      <c r="EO38" s="2">
        <v>2494327.38</v>
      </c>
      <c r="EP38" s="2">
        <v>867146</v>
      </c>
      <c r="EQ38" s="2"/>
      <c r="ER38" s="2"/>
      <c r="ES38" s="2"/>
      <c r="ET38" s="2"/>
      <c r="EU38" s="2">
        <v>55102.91</v>
      </c>
      <c r="EV38" s="2">
        <v>23819.69</v>
      </c>
      <c r="EW38" s="2">
        <v>81095.179999999993</v>
      </c>
      <c r="EX38" s="2">
        <v>198459.95</v>
      </c>
      <c r="EY38" s="2">
        <v>2437167.4</v>
      </c>
      <c r="EZ38" s="2">
        <v>2280250.4900000002</v>
      </c>
      <c r="FA38" s="2">
        <v>49758.14</v>
      </c>
      <c r="FB38" s="2">
        <v>36699.5</v>
      </c>
      <c r="FC38" s="2">
        <v>10266509.780000001</v>
      </c>
      <c r="FD38" s="2">
        <v>650861.68000000005</v>
      </c>
      <c r="FE38" s="2">
        <v>130048.8</v>
      </c>
      <c r="FF38" s="2">
        <v>61087.75</v>
      </c>
      <c r="FG38" s="2">
        <v>59193.97</v>
      </c>
      <c r="FH38" s="2">
        <v>353762.1</v>
      </c>
      <c r="FI38" s="2">
        <v>1254954.3</v>
      </c>
      <c r="FJ38" s="2">
        <v>527941.62</v>
      </c>
      <c r="FK38" s="2"/>
      <c r="FL38" s="2">
        <v>856219.53</v>
      </c>
      <c r="FM38" s="2"/>
      <c r="FN38" s="2"/>
      <c r="FO38" s="2">
        <v>3758.5</v>
      </c>
      <c r="FP38" s="2">
        <v>236052.99</v>
      </c>
      <c r="FQ38" s="2"/>
      <c r="FR38" s="2"/>
      <c r="FS38" s="2">
        <v>78005.279999999999</v>
      </c>
      <c r="FT38" s="2">
        <v>4552.5</v>
      </c>
      <c r="FU38" s="2"/>
      <c r="FV38" s="2"/>
      <c r="FW38" s="2">
        <v>86135.82</v>
      </c>
      <c r="FX38" s="2">
        <v>72455.45</v>
      </c>
      <c r="FY38" s="2">
        <v>76424.89</v>
      </c>
      <c r="FZ38" s="2">
        <v>29014.02</v>
      </c>
      <c r="GA38" s="2"/>
      <c r="GB38" s="2">
        <v>43112.43</v>
      </c>
      <c r="GC38" s="2"/>
      <c r="GD38" s="2"/>
      <c r="GE38" s="2"/>
      <c r="GF38" s="2"/>
      <c r="GG38" s="2"/>
      <c r="GH38" s="2"/>
      <c r="GI38" s="2">
        <v>235391</v>
      </c>
      <c r="GJ38" s="2">
        <v>124547.81</v>
      </c>
      <c r="GK38" s="2"/>
      <c r="GL38" s="2">
        <v>113.82</v>
      </c>
      <c r="GM38" s="2">
        <v>766013.78</v>
      </c>
      <c r="GN38" s="2">
        <v>131819.93</v>
      </c>
      <c r="GO38" s="2"/>
      <c r="GP38" s="2">
        <v>29078.86</v>
      </c>
      <c r="GQ38" s="2">
        <v>314403.15000000002</v>
      </c>
      <c r="GR38" s="2"/>
      <c r="GS38" s="2">
        <v>76189.990000000005</v>
      </c>
      <c r="GT38" s="2">
        <v>322142.03000000003</v>
      </c>
      <c r="GU38" s="2"/>
      <c r="GV38" s="2">
        <v>37486.35</v>
      </c>
      <c r="GW38" s="2"/>
      <c r="GX38" s="2"/>
      <c r="GY38" s="2">
        <v>55936.71</v>
      </c>
      <c r="GZ38" s="2"/>
      <c r="HA38" s="2"/>
      <c r="HB38" s="2"/>
      <c r="HC38" s="2"/>
      <c r="HD38" s="2"/>
      <c r="HE38" s="2"/>
      <c r="HF38" s="2"/>
      <c r="HG38" s="2">
        <v>4106796.4599999995</v>
      </c>
      <c r="HH38" s="2">
        <v>39103.160000000003</v>
      </c>
      <c r="HI38" s="2">
        <v>39103.160000000003</v>
      </c>
      <c r="HJ38" s="2"/>
      <c r="HK38" s="2"/>
      <c r="HL38" s="2"/>
      <c r="HM38" s="2"/>
      <c r="HN38" s="2">
        <v>5353.38</v>
      </c>
      <c r="HO38" s="2"/>
      <c r="HP38" s="2"/>
      <c r="HQ38" s="2">
        <v>163629.72</v>
      </c>
      <c r="HR38" s="2"/>
      <c r="HS38" s="2">
        <v>168983.1</v>
      </c>
      <c r="HT38" s="2">
        <v>38666282.93</v>
      </c>
      <c r="HV38" s="37" t="str">
        <f>VLOOKUP(HW38,'District Listing'!$A$3:$B$315,2,FALSE)</f>
        <v>CAMAS</v>
      </c>
      <c r="HW38" s="4" t="s">
        <v>127</v>
      </c>
      <c r="HX38" s="2">
        <v>133647.63</v>
      </c>
      <c r="HY38" s="2">
        <v>133647.63</v>
      </c>
      <c r="HZ38" s="2"/>
      <c r="IA38" s="2"/>
      <c r="IB38" s="2">
        <v>5148308.12</v>
      </c>
      <c r="IC38" s="2">
        <v>62854.42</v>
      </c>
      <c r="ID38" s="2">
        <v>1545509.22</v>
      </c>
      <c r="IE38" s="2"/>
      <c r="IF38" s="2">
        <v>2564408.79</v>
      </c>
      <c r="IG38" s="2">
        <v>24575.38</v>
      </c>
      <c r="IH38" s="2">
        <v>1200</v>
      </c>
      <c r="II38" s="2">
        <v>9346855.9300000016</v>
      </c>
      <c r="IJ38" s="2">
        <v>2644392.15</v>
      </c>
      <c r="IK38" s="2">
        <v>40391.269999999997</v>
      </c>
      <c r="IL38" s="2">
        <v>349898.96</v>
      </c>
      <c r="IM38" s="2"/>
      <c r="IN38" s="2">
        <v>822220.88</v>
      </c>
      <c r="IO38" s="2">
        <v>57035.08</v>
      </c>
      <c r="IP38" s="2">
        <v>3913938.34</v>
      </c>
      <c r="IQ38" s="2"/>
      <c r="IR38" s="2"/>
      <c r="IS38" s="2">
        <v>394578.15</v>
      </c>
      <c r="IT38" s="2">
        <v>277948.11</v>
      </c>
      <c r="IU38" s="2">
        <v>799007.58</v>
      </c>
      <c r="IV38" s="2">
        <v>435094.84</v>
      </c>
      <c r="IW38" s="2"/>
      <c r="IX38" s="2"/>
      <c r="IY38" s="2"/>
      <c r="IZ38" s="2"/>
      <c r="JA38" s="2">
        <v>10356.83</v>
      </c>
      <c r="JB38" s="2">
        <v>11893.55</v>
      </c>
      <c r="JC38" s="2">
        <v>31876.32</v>
      </c>
      <c r="JD38" s="2">
        <v>38396.639999999999</v>
      </c>
      <c r="JE38" s="2">
        <v>267621.98</v>
      </c>
      <c r="JF38" s="2">
        <v>447698</v>
      </c>
      <c r="JG38" s="2">
        <v>17710</v>
      </c>
      <c r="JH38" s="2">
        <v>2756.23</v>
      </c>
      <c r="JI38" s="2">
        <v>2734938.23</v>
      </c>
      <c r="JJ38" s="2">
        <v>393167.89</v>
      </c>
      <c r="JK38" s="2"/>
      <c r="JL38" s="2"/>
      <c r="JM38" s="2">
        <v>28649</v>
      </c>
      <c r="JN38" s="2">
        <v>41740.1</v>
      </c>
      <c r="JO38" s="2">
        <v>463556.99</v>
      </c>
      <c r="JP38" s="2"/>
      <c r="JQ38" s="2"/>
      <c r="JR38" s="2">
        <v>115734</v>
      </c>
      <c r="JS38" s="2"/>
      <c r="JT38" s="2"/>
      <c r="JU38" s="2">
        <v>42550.33</v>
      </c>
      <c r="JV38" s="2">
        <v>221360.34</v>
      </c>
      <c r="JW38" s="2"/>
      <c r="JX38" s="2"/>
      <c r="JY38" s="2"/>
      <c r="JZ38" s="2"/>
      <c r="KA38" s="2"/>
      <c r="KB38" s="2"/>
      <c r="KC38" s="2"/>
      <c r="KD38" s="2"/>
      <c r="KE38" s="2">
        <v>32194.32</v>
      </c>
      <c r="KF38" s="2">
        <v>3035.21</v>
      </c>
      <c r="KG38" s="2"/>
      <c r="KH38" s="2">
        <v>3602.52</v>
      </c>
      <c r="KI38" s="2"/>
      <c r="KJ38" s="2">
        <v>401214.68</v>
      </c>
      <c r="KK38" s="2"/>
      <c r="KL38" s="2"/>
      <c r="KM38" s="2"/>
      <c r="KN38" s="2">
        <v>2332.2800000000002</v>
      </c>
      <c r="KO38" s="2">
        <v>6405.99</v>
      </c>
      <c r="KP38" s="2"/>
      <c r="KQ38" s="2"/>
      <c r="KR38" s="2"/>
      <c r="KS38" s="2"/>
      <c r="KT38" s="2"/>
      <c r="KU38" s="2">
        <v>1000</v>
      </c>
      <c r="KV38" s="2"/>
      <c r="KW38" s="2"/>
      <c r="KX38" s="2"/>
      <c r="KY38" s="2"/>
      <c r="KZ38" s="2"/>
      <c r="LA38" s="2"/>
      <c r="LB38" s="2"/>
      <c r="LC38" s="2">
        <v>76044.83</v>
      </c>
      <c r="LD38" s="2"/>
      <c r="LE38" s="2"/>
      <c r="LF38" s="2"/>
      <c r="LG38" s="2"/>
      <c r="LH38" s="2"/>
      <c r="LI38" s="2"/>
      <c r="LJ38" s="2"/>
      <c r="LK38" s="2">
        <v>905474.50000000012</v>
      </c>
      <c r="LL38" s="2">
        <v>61344.1</v>
      </c>
      <c r="LM38" s="2">
        <v>61344.1</v>
      </c>
      <c r="LN38" s="2"/>
      <c r="LO38" s="2">
        <v>45960.83</v>
      </c>
      <c r="LP38" s="2"/>
      <c r="LQ38" s="2"/>
      <c r="LR38" s="2"/>
      <c r="LS38" s="2"/>
      <c r="LT38" s="2"/>
      <c r="LU38" s="2">
        <v>16910.400000000001</v>
      </c>
      <c r="LV38" s="2"/>
      <c r="LW38" s="2"/>
      <c r="LX38" s="2">
        <v>62871.23</v>
      </c>
      <c r="LY38" s="2">
        <v>17622626.950000003</v>
      </c>
    </row>
    <row r="39" spans="2:337">
      <c r="B39" s="22" t="s">
        <v>4</v>
      </c>
      <c r="C39" s="22" t="s">
        <v>7</v>
      </c>
      <c r="D39" s="22" t="s">
        <v>5</v>
      </c>
      <c r="E39" s="22" t="s">
        <v>34</v>
      </c>
      <c r="F39" s="22" t="s">
        <v>41</v>
      </c>
      <c r="G39" s="1">
        <v>1131</v>
      </c>
      <c r="I39" s="37" t="str">
        <f>VLOOKUP(J39,'District Listing'!$A$3:$B$315,2,FALSE)</f>
        <v>EVERGREEN</v>
      </c>
      <c r="J39" s="4" t="s">
        <v>124</v>
      </c>
      <c r="K39" s="2">
        <v>2193460.46</v>
      </c>
      <c r="L39" s="2">
        <v>2193460.46</v>
      </c>
      <c r="M39" s="2">
        <v>-2193460.46</v>
      </c>
      <c r="N39" s="2">
        <v>-2193460.46</v>
      </c>
      <c r="O39" s="2">
        <v>148916271.30000001</v>
      </c>
      <c r="P39" s="2">
        <v>3694435.91</v>
      </c>
      <c r="Q39" s="2">
        <v>6180003.9000000004</v>
      </c>
      <c r="R39" s="2"/>
      <c r="S39" s="2">
        <v>12229761.149999999</v>
      </c>
      <c r="T39" s="2">
        <v>980487.66999999993</v>
      </c>
      <c r="U39" s="2">
        <v>1793295</v>
      </c>
      <c r="V39" s="2">
        <v>173794254.93000001</v>
      </c>
      <c r="W39" s="2">
        <v>50694629.829999998</v>
      </c>
      <c r="X39" s="2">
        <v>1147433.49</v>
      </c>
      <c r="Y39" s="2">
        <v>1268689.45</v>
      </c>
      <c r="Z39" s="2">
        <v>892.5</v>
      </c>
      <c r="AA39" s="2">
        <v>22000.55</v>
      </c>
      <c r="AB39" s="2">
        <v>176181.84</v>
      </c>
      <c r="AC39" s="2">
        <v>53309827.660000004</v>
      </c>
      <c r="AD39" s="2"/>
      <c r="AE39" s="2"/>
      <c r="AF39" s="2">
        <v>12958505.92</v>
      </c>
      <c r="AG39" s="2">
        <v>3965151.9299999997</v>
      </c>
      <c r="AH39" s="2">
        <v>26157117.670000002</v>
      </c>
      <c r="AI39" s="2">
        <v>6616882.9099999992</v>
      </c>
      <c r="AJ39" s="2"/>
      <c r="AK39" s="2"/>
      <c r="AL39" s="2"/>
      <c r="AM39" s="2"/>
      <c r="AN39" s="2">
        <v>335834.30000000005</v>
      </c>
      <c r="AO39" s="2">
        <v>103417.8</v>
      </c>
      <c r="AP39" s="2">
        <v>800022.58</v>
      </c>
      <c r="AQ39" s="2">
        <v>1057238.95</v>
      </c>
      <c r="AR39" s="2">
        <v>21044534.870000001</v>
      </c>
      <c r="AS39" s="2">
        <v>14805264.800000001</v>
      </c>
      <c r="AT39" s="2">
        <v>253456.44</v>
      </c>
      <c r="AU39" s="2">
        <v>77859.33</v>
      </c>
      <c r="AV39" s="2">
        <v>88175287.499999985</v>
      </c>
      <c r="AW39" s="2">
        <v>5159624.54</v>
      </c>
      <c r="AX39" s="2">
        <v>749655</v>
      </c>
      <c r="AY39" s="2">
        <v>603684.94999999995</v>
      </c>
      <c r="AZ39" s="2">
        <v>1939154.25</v>
      </c>
      <c r="BA39" s="2">
        <v>2763387.75</v>
      </c>
      <c r="BB39" s="2">
        <v>11215506.49</v>
      </c>
      <c r="BC39" s="2">
        <v>0</v>
      </c>
      <c r="BD39" s="2">
        <v>165652.19</v>
      </c>
      <c r="BE39" s="2">
        <v>911519.94</v>
      </c>
      <c r="BF39" s="2"/>
      <c r="BG39" s="2"/>
      <c r="BH39" s="2">
        <v>463815.98</v>
      </c>
      <c r="BI39" s="2">
        <v>2945311.22</v>
      </c>
      <c r="BJ39" s="2">
        <v>179888</v>
      </c>
      <c r="BK39" s="2">
        <v>63705.7</v>
      </c>
      <c r="BL39" s="2">
        <v>19</v>
      </c>
      <c r="BM39" s="2">
        <v>186640.03</v>
      </c>
      <c r="BN39" s="2">
        <v>651140.17000000004</v>
      </c>
      <c r="BO39" s="2">
        <v>436.85</v>
      </c>
      <c r="BP39" s="2">
        <v>651131.15</v>
      </c>
      <c r="BQ39" s="2">
        <v>8341390.5</v>
      </c>
      <c r="BR39" s="2">
        <v>871867.2</v>
      </c>
      <c r="BS39" s="2">
        <v>752940.71000000008</v>
      </c>
      <c r="BT39" s="2">
        <v>96492.06</v>
      </c>
      <c r="BU39" s="2">
        <v>56234.58</v>
      </c>
      <c r="BV39" s="2">
        <v>11789</v>
      </c>
      <c r="BW39" s="2">
        <v>435551.2</v>
      </c>
      <c r="BX39" s="2">
        <v>178515.94</v>
      </c>
      <c r="BY39" s="2">
        <v>180134</v>
      </c>
      <c r="BZ39" s="2"/>
      <c r="CA39" s="2">
        <v>12143.119999999999</v>
      </c>
      <c r="CB39" s="2">
        <v>2176750.56</v>
      </c>
      <c r="CC39" s="2">
        <v>1142067.1599999999</v>
      </c>
      <c r="CD39" s="2">
        <v>6680.46</v>
      </c>
      <c r="CE39" s="2">
        <v>15128.27</v>
      </c>
      <c r="CF39" s="2">
        <v>3592029.04</v>
      </c>
      <c r="CG39" s="2"/>
      <c r="CH39" s="2">
        <v>6488687.4000000004</v>
      </c>
      <c r="CI39" s="2">
        <v>393730.94</v>
      </c>
      <c r="CJ39" s="2">
        <v>1604911.39</v>
      </c>
      <c r="CK39" s="2"/>
      <c r="CL39" s="2">
        <v>422357.93</v>
      </c>
      <c r="CM39" s="2">
        <v>1951760.58</v>
      </c>
      <c r="CN39" s="2"/>
      <c r="CO39" s="2">
        <v>3682.4</v>
      </c>
      <c r="CP39" s="2"/>
      <c r="CQ39" s="2"/>
      <c r="CR39" s="2">
        <v>185178.96</v>
      </c>
      <c r="CS39" s="2">
        <v>1250</v>
      </c>
      <c r="CT39" s="2">
        <v>3453003.68</v>
      </c>
      <c r="CU39" s="2"/>
      <c r="CV39" s="2"/>
      <c r="CW39" s="2"/>
      <c r="CX39" s="2">
        <v>22163.27</v>
      </c>
      <c r="CY39" s="2"/>
      <c r="CZ39" s="2">
        <v>38615700.580000006</v>
      </c>
      <c r="DA39" s="2">
        <v>161054.57</v>
      </c>
      <c r="DB39" s="2">
        <v>161054.57</v>
      </c>
      <c r="DC39" s="2"/>
      <c r="DD39" s="2"/>
      <c r="DE39" s="2">
        <v>56122.82</v>
      </c>
      <c r="DF39" s="2"/>
      <c r="DG39" s="2"/>
      <c r="DH39" s="2">
        <v>2070424.0999999999</v>
      </c>
      <c r="DI39" s="2">
        <v>233064.2</v>
      </c>
      <c r="DJ39" s="2">
        <v>285781.73000000004</v>
      </c>
      <c r="DK39" s="2"/>
      <c r="DL39" s="2"/>
      <c r="DM39" s="2">
        <v>2645392.85</v>
      </c>
      <c r="DN39" s="2">
        <v>367917024.57999992</v>
      </c>
      <c r="DP39" s="37" t="str">
        <f>VLOOKUP(DQ39,'District Listing'!$A$3:$B$315,2,FALSE)</f>
        <v>EVERGREEN</v>
      </c>
      <c r="DQ39" s="4" t="s">
        <v>124</v>
      </c>
      <c r="DR39" s="2">
        <v>392924.04</v>
      </c>
      <c r="DS39" s="2">
        <v>392924.04</v>
      </c>
      <c r="DT39" s="2">
        <v>-2193460.46</v>
      </c>
      <c r="DU39" s="2">
        <v>-2193460.46</v>
      </c>
      <c r="DV39" s="2">
        <v>131982981.27</v>
      </c>
      <c r="DW39" s="2">
        <v>716021.2</v>
      </c>
      <c r="DX39" s="2">
        <v>3661443.01</v>
      </c>
      <c r="DY39" s="2"/>
      <c r="DZ39" s="2">
        <v>2743505.71</v>
      </c>
      <c r="EA39" s="2">
        <v>206433.98</v>
      </c>
      <c r="EB39" s="2">
        <v>1793295</v>
      </c>
      <c r="EC39" s="2">
        <v>141103680.16999999</v>
      </c>
      <c r="ED39" s="2">
        <v>44131514.899999999</v>
      </c>
      <c r="EE39" s="2">
        <v>703181.12</v>
      </c>
      <c r="EF39" s="2">
        <v>861095.21</v>
      </c>
      <c r="EG39" s="2">
        <v>892.5</v>
      </c>
      <c r="EH39" s="2">
        <v>312</v>
      </c>
      <c r="EI39" s="2">
        <v>92741</v>
      </c>
      <c r="EJ39" s="2">
        <v>45789736.729999997</v>
      </c>
      <c r="EK39" s="2"/>
      <c r="EL39" s="2"/>
      <c r="EM39" s="2">
        <v>11049552.41</v>
      </c>
      <c r="EN39" s="2">
        <v>3405666.3</v>
      </c>
      <c r="EO39" s="2">
        <v>22821185.800000001</v>
      </c>
      <c r="EP39" s="2">
        <v>5793855.0199999996</v>
      </c>
      <c r="EQ39" s="2"/>
      <c r="ER39" s="2"/>
      <c r="ES39" s="2"/>
      <c r="ET39" s="2"/>
      <c r="EU39" s="2">
        <v>286938.03000000003</v>
      </c>
      <c r="EV39" s="2">
        <v>88848.81</v>
      </c>
      <c r="EW39" s="2">
        <v>682180.99</v>
      </c>
      <c r="EX39" s="2">
        <v>959350.51</v>
      </c>
      <c r="EY39" s="2">
        <v>18505947.010000002</v>
      </c>
      <c r="EZ39" s="2">
        <v>13100856.74</v>
      </c>
      <c r="FA39" s="2">
        <v>222291.07</v>
      </c>
      <c r="FB39" s="2">
        <v>66859.960000000006</v>
      </c>
      <c r="FC39" s="2">
        <v>76983532.649999991</v>
      </c>
      <c r="FD39" s="2">
        <v>5068424.41</v>
      </c>
      <c r="FE39" s="2">
        <v>749655</v>
      </c>
      <c r="FF39" s="2">
        <v>415034.81</v>
      </c>
      <c r="FG39" s="2">
        <v>1938939.26</v>
      </c>
      <c r="FH39" s="2">
        <v>2020629.96</v>
      </c>
      <c r="FI39" s="2">
        <v>10192683.439999999</v>
      </c>
      <c r="FJ39" s="2">
        <v>0</v>
      </c>
      <c r="FK39" s="2">
        <v>165652.19</v>
      </c>
      <c r="FL39" s="2">
        <v>911519.94</v>
      </c>
      <c r="FM39" s="2"/>
      <c r="FN39" s="2"/>
      <c r="FO39" s="2">
        <v>459015.98</v>
      </c>
      <c r="FP39" s="2">
        <v>2712112.18</v>
      </c>
      <c r="FQ39" s="2">
        <v>179888</v>
      </c>
      <c r="FR39" s="2">
        <v>63705.7</v>
      </c>
      <c r="FS39" s="2">
        <v>19</v>
      </c>
      <c r="FT39" s="2">
        <v>186640.03</v>
      </c>
      <c r="FU39" s="2">
        <v>651140.17000000004</v>
      </c>
      <c r="FV39" s="2">
        <v>436.85</v>
      </c>
      <c r="FW39" s="2">
        <v>651131.15</v>
      </c>
      <c r="FX39" s="2">
        <v>8341390.5</v>
      </c>
      <c r="FY39" s="2">
        <v>848946.7</v>
      </c>
      <c r="FZ39" s="2">
        <v>590925.43000000005</v>
      </c>
      <c r="GA39" s="2">
        <v>96492.06</v>
      </c>
      <c r="GB39" s="2">
        <v>52933.279999999999</v>
      </c>
      <c r="GC39" s="2">
        <v>11789</v>
      </c>
      <c r="GD39" s="2">
        <v>435551.2</v>
      </c>
      <c r="GE39" s="2">
        <v>178515.94</v>
      </c>
      <c r="GF39" s="2">
        <v>180134</v>
      </c>
      <c r="GG39" s="2"/>
      <c r="GH39" s="2">
        <v>2018.54</v>
      </c>
      <c r="GI39" s="2">
        <v>2176750.56</v>
      </c>
      <c r="GJ39" s="2">
        <v>1142067.1599999999</v>
      </c>
      <c r="GK39" s="2">
        <v>6680.46</v>
      </c>
      <c r="GL39" s="2">
        <v>15128.27</v>
      </c>
      <c r="GM39" s="2">
        <v>3592029.04</v>
      </c>
      <c r="GN39" s="2"/>
      <c r="GO39" s="2">
        <v>6488687.4000000004</v>
      </c>
      <c r="GP39" s="2">
        <v>384837.4</v>
      </c>
      <c r="GQ39" s="2">
        <v>1604911.39</v>
      </c>
      <c r="GR39" s="2"/>
      <c r="GS39" s="2">
        <v>422357.93</v>
      </c>
      <c r="GT39" s="2">
        <v>1951760.58</v>
      </c>
      <c r="GU39" s="2"/>
      <c r="GV39" s="2">
        <v>3682.4</v>
      </c>
      <c r="GW39" s="2"/>
      <c r="GX39" s="2"/>
      <c r="GY39" s="2">
        <v>185178.96</v>
      </c>
      <c r="GZ39" s="2">
        <v>1250</v>
      </c>
      <c r="HA39" s="2"/>
      <c r="HB39" s="2"/>
      <c r="HC39" s="2"/>
      <c r="HD39" s="2"/>
      <c r="HE39" s="2">
        <v>22163.27</v>
      </c>
      <c r="HF39" s="2"/>
      <c r="HG39" s="2">
        <v>34717442.659999996</v>
      </c>
      <c r="HH39" s="2">
        <v>158178.01</v>
      </c>
      <c r="HI39" s="2">
        <v>158178.01</v>
      </c>
      <c r="HJ39" s="2"/>
      <c r="HK39" s="2"/>
      <c r="HL39" s="2">
        <v>56122.82</v>
      </c>
      <c r="HM39" s="2"/>
      <c r="HN39" s="2"/>
      <c r="HO39" s="2">
        <v>9779.7199999999993</v>
      </c>
      <c r="HP39" s="2">
        <v>60437.2</v>
      </c>
      <c r="HQ39" s="2">
        <v>273582.40000000002</v>
      </c>
      <c r="HR39" s="2"/>
      <c r="HS39" s="2">
        <v>399922.14</v>
      </c>
      <c r="HT39" s="2">
        <v>307544639.37999988</v>
      </c>
      <c r="HV39" s="37" t="str">
        <f>VLOOKUP(HW39,'District Listing'!$A$3:$B$315,2,FALSE)</f>
        <v>BATTLE GROUND</v>
      </c>
      <c r="HW39" s="4" t="s">
        <v>128</v>
      </c>
      <c r="HX39" s="2">
        <v>3380.95</v>
      </c>
      <c r="HY39" s="2">
        <v>3380.95</v>
      </c>
      <c r="HZ39" s="2"/>
      <c r="IA39" s="2"/>
      <c r="IB39" s="2">
        <v>7197101.1100000003</v>
      </c>
      <c r="IC39" s="2">
        <v>166766.68</v>
      </c>
      <c r="ID39" s="2">
        <v>138938.35</v>
      </c>
      <c r="IE39" s="2"/>
      <c r="IF39" s="2">
        <v>717785.05</v>
      </c>
      <c r="IG39" s="2">
        <v>748328.4</v>
      </c>
      <c r="IH39" s="2"/>
      <c r="II39" s="2">
        <v>8968919.5899999999</v>
      </c>
      <c r="IJ39" s="2">
        <v>2465826.8199999998</v>
      </c>
      <c r="IK39" s="2">
        <v>70766.5</v>
      </c>
      <c r="IL39" s="2">
        <v>723934.47</v>
      </c>
      <c r="IM39" s="2"/>
      <c r="IN39" s="2"/>
      <c r="IO39" s="2">
        <v>78836.2</v>
      </c>
      <c r="IP39" s="2">
        <v>3339363.99</v>
      </c>
      <c r="IQ39" s="2">
        <v>3176.18</v>
      </c>
      <c r="IR39" s="2">
        <v>725.03</v>
      </c>
      <c r="IS39" s="2">
        <v>646391.67000000004</v>
      </c>
      <c r="IT39" s="2">
        <v>247768.02</v>
      </c>
      <c r="IU39" s="2">
        <v>1252198.6599999999</v>
      </c>
      <c r="IV39" s="2">
        <v>364666.76</v>
      </c>
      <c r="IW39" s="2"/>
      <c r="IX39" s="2"/>
      <c r="IY39" s="2"/>
      <c r="IZ39" s="2"/>
      <c r="JA39" s="2">
        <v>22511.72</v>
      </c>
      <c r="JB39" s="2">
        <v>10604.29</v>
      </c>
      <c r="JC39" s="2">
        <v>43579.87</v>
      </c>
      <c r="JD39" s="2">
        <v>97016.12</v>
      </c>
      <c r="JE39" s="2">
        <v>960517.13</v>
      </c>
      <c r="JF39" s="2">
        <v>816807.29</v>
      </c>
      <c r="JG39" s="2"/>
      <c r="JH39" s="2"/>
      <c r="JI39" s="2">
        <v>4465962.74</v>
      </c>
      <c r="JJ39" s="2">
        <v>970492.38</v>
      </c>
      <c r="JK39" s="2">
        <v>34767.96</v>
      </c>
      <c r="JL39" s="2"/>
      <c r="JM39" s="2">
        <v>696070.09</v>
      </c>
      <c r="JN39" s="2">
        <v>253701.51</v>
      </c>
      <c r="JO39" s="2">
        <v>1955031.94</v>
      </c>
      <c r="JP39" s="2">
        <v>7564.79</v>
      </c>
      <c r="JQ39" s="2"/>
      <c r="JR39" s="2"/>
      <c r="JS39" s="2"/>
      <c r="JT39" s="2"/>
      <c r="JU39" s="2">
        <v>1434</v>
      </c>
      <c r="JV39" s="2">
        <v>566462.06999999995</v>
      </c>
      <c r="JW39" s="2"/>
      <c r="JX39" s="2"/>
      <c r="JY39" s="2"/>
      <c r="JZ39" s="2">
        <v>62574.55</v>
      </c>
      <c r="KA39" s="2"/>
      <c r="KB39" s="2"/>
      <c r="KC39" s="2">
        <v>429.2</v>
      </c>
      <c r="KD39" s="2">
        <v>56.44</v>
      </c>
      <c r="KE39" s="2"/>
      <c r="KF39" s="2">
        <v>46697.81</v>
      </c>
      <c r="KG39" s="2"/>
      <c r="KH39" s="2">
        <v>2214.5300000000002</v>
      </c>
      <c r="KI39" s="2"/>
      <c r="KJ39" s="2">
        <v>731880.37</v>
      </c>
      <c r="KK39" s="2"/>
      <c r="KL39" s="2"/>
      <c r="KM39" s="2">
        <v>-33878.94</v>
      </c>
      <c r="KN39" s="2">
        <v>6566.44</v>
      </c>
      <c r="KO39" s="2">
        <v>679284.8</v>
      </c>
      <c r="KP39" s="2">
        <v>445.1</v>
      </c>
      <c r="KQ39" s="2">
        <v>10955.22</v>
      </c>
      <c r="KR39" s="2"/>
      <c r="KS39" s="2"/>
      <c r="KT39" s="2"/>
      <c r="KU39" s="2">
        <v>14724.15</v>
      </c>
      <c r="KV39" s="2"/>
      <c r="KW39" s="2"/>
      <c r="KX39" s="2"/>
      <c r="KY39" s="2"/>
      <c r="KZ39" s="2"/>
      <c r="LA39" s="2"/>
      <c r="LB39" s="2"/>
      <c r="LC39" s="2">
        <v>22374.13</v>
      </c>
      <c r="LD39" s="2"/>
      <c r="LE39" s="2"/>
      <c r="LF39" s="2"/>
      <c r="LG39" s="2"/>
      <c r="LH39" s="2"/>
      <c r="LI39" s="2"/>
      <c r="LJ39" s="2"/>
      <c r="LK39" s="2">
        <v>2119784.6599999997</v>
      </c>
      <c r="LL39" s="2">
        <v>19963.240000000002</v>
      </c>
      <c r="LM39" s="2">
        <v>19963.240000000002</v>
      </c>
      <c r="LN39" s="2"/>
      <c r="LO39" s="2"/>
      <c r="LP39" s="2">
        <v>5311.6</v>
      </c>
      <c r="LQ39" s="2">
        <v>86093.5</v>
      </c>
      <c r="LR39" s="2"/>
      <c r="LS39" s="2"/>
      <c r="LT39" s="2"/>
      <c r="LU39" s="2">
        <v>146641.92000000001</v>
      </c>
      <c r="LV39" s="2"/>
      <c r="LW39" s="2"/>
      <c r="LX39" s="2">
        <v>238047.02000000002</v>
      </c>
      <c r="LY39" s="2">
        <v>21110454.129999999</v>
      </c>
    </row>
    <row r="40" spans="2:337">
      <c r="B40" s="22" t="s">
        <v>4</v>
      </c>
      <c r="C40" s="22" t="s">
        <v>7</v>
      </c>
      <c r="D40" s="22" t="s">
        <v>5</v>
      </c>
      <c r="E40" s="22" t="s">
        <v>34</v>
      </c>
      <c r="F40" s="22" t="s">
        <v>42</v>
      </c>
      <c r="G40" s="1">
        <v>6087.15</v>
      </c>
      <c r="I40" s="37" t="str">
        <f>VLOOKUP(J40,'District Listing'!$A$3:$B$315,2,FALSE)</f>
        <v>CAMAS</v>
      </c>
      <c r="J40" s="4" t="s">
        <v>127</v>
      </c>
      <c r="K40" s="2">
        <v>297668.81</v>
      </c>
      <c r="L40" s="2">
        <v>297668.81</v>
      </c>
      <c r="M40" s="2">
        <v>-297668.81</v>
      </c>
      <c r="N40" s="2">
        <v>-297668.81</v>
      </c>
      <c r="O40" s="2">
        <v>39510046.710000001</v>
      </c>
      <c r="P40" s="2">
        <v>902290.7300000001</v>
      </c>
      <c r="Q40" s="2">
        <v>2170149.62</v>
      </c>
      <c r="R40" s="2"/>
      <c r="S40" s="2">
        <v>2617312.9500000002</v>
      </c>
      <c r="T40" s="2">
        <v>303260.2</v>
      </c>
      <c r="U40" s="2">
        <v>403764</v>
      </c>
      <c r="V40" s="2">
        <v>45906824.210000001</v>
      </c>
      <c r="W40" s="2">
        <v>15489780.620000001</v>
      </c>
      <c r="X40" s="2">
        <v>542922.55999999994</v>
      </c>
      <c r="Y40" s="2">
        <v>709740.10000000009</v>
      </c>
      <c r="Z40" s="2"/>
      <c r="AA40" s="2">
        <v>824220.88</v>
      </c>
      <c r="AB40" s="2">
        <v>162648.97</v>
      </c>
      <c r="AC40" s="2">
        <v>17729313.129999999</v>
      </c>
      <c r="AD40" s="2"/>
      <c r="AE40" s="2"/>
      <c r="AF40" s="2">
        <v>3372258.88</v>
      </c>
      <c r="AG40" s="2">
        <v>1314410.52</v>
      </c>
      <c r="AH40" s="2">
        <v>6791407.79</v>
      </c>
      <c r="AI40" s="2">
        <v>2171733.5299999998</v>
      </c>
      <c r="AJ40" s="2"/>
      <c r="AK40" s="2">
        <v>33.200000000000003</v>
      </c>
      <c r="AL40" s="2"/>
      <c r="AM40" s="2"/>
      <c r="AN40" s="2">
        <v>94971.02</v>
      </c>
      <c r="AO40" s="2">
        <v>60904.19</v>
      </c>
      <c r="AP40" s="2">
        <v>209833.21000000002</v>
      </c>
      <c r="AQ40" s="2">
        <v>403623.28</v>
      </c>
      <c r="AR40" s="2">
        <v>5401531.4800000004</v>
      </c>
      <c r="AS40" s="2">
        <v>4406870.7200000007</v>
      </c>
      <c r="AT40" s="2">
        <v>343628</v>
      </c>
      <c r="AU40" s="2">
        <v>26600</v>
      </c>
      <c r="AV40" s="2">
        <v>24597805.82</v>
      </c>
      <c r="AW40" s="2">
        <v>1524799.46</v>
      </c>
      <c r="AX40" s="2">
        <v>219000.45</v>
      </c>
      <c r="AY40" s="2">
        <v>723730.33</v>
      </c>
      <c r="AZ40" s="2">
        <v>213963.36</v>
      </c>
      <c r="BA40" s="2">
        <v>701166.41999999993</v>
      </c>
      <c r="BB40" s="2">
        <v>3382660.0199999996</v>
      </c>
      <c r="BC40" s="2"/>
      <c r="BD40" s="2">
        <v>10218.870000000001</v>
      </c>
      <c r="BE40" s="2">
        <v>129569.11</v>
      </c>
      <c r="BF40" s="2"/>
      <c r="BG40" s="2"/>
      <c r="BH40" s="2">
        <v>179877.39</v>
      </c>
      <c r="BI40" s="2">
        <v>607778.01</v>
      </c>
      <c r="BJ40" s="2">
        <v>4395.75</v>
      </c>
      <c r="BK40" s="2">
        <v>34220.74</v>
      </c>
      <c r="BL40" s="2">
        <v>23343.89</v>
      </c>
      <c r="BM40" s="2"/>
      <c r="BN40" s="2"/>
      <c r="BO40" s="2"/>
      <c r="BP40" s="2">
        <v>276823.27</v>
      </c>
      <c r="BQ40" s="2">
        <v>91502.42</v>
      </c>
      <c r="BR40" s="2">
        <v>311851.03000000003</v>
      </c>
      <c r="BS40" s="2">
        <v>16721.73</v>
      </c>
      <c r="BT40" s="2">
        <v>150</v>
      </c>
      <c r="BU40" s="2">
        <v>154597.59999999998</v>
      </c>
      <c r="BV40" s="2">
        <v>20.97</v>
      </c>
      <c r="BW40" s="2">
        <v>482918.29</v>
      </c>
      <c r="BX40" s="2">
        <v>10544.91</v>
      </c>
      <c r="BY40" s="2">
        <v>25350</v>
      </c>
      <c r="BZ40" s="2"/>
      <c r="CA40" s="2"/>
      <c r="CB40" s="2">
        <v>506803.10000000003</v>
      </c>
      <c r="CC40" s="2">
        <v>145537.51999999999</v>
      </c>
      <c r="CD40" s="2">
        <v>1020.17</v>
      </c>
      <c r="CE40" s="2"/>
      <c r="CF40" s="2"/>
      <c r="CG40" s="2">
        <v>2361794.87</v>
      </c>
      <c r="CH40" s="2">
        <v>71608</v>
      </c>
      <c r="CI40" s="2">
        <v>6924.25</v>
      </c>
      <c r="CJ40" s="2">
        <v>695559.32</v>
      </c>
      <c r="CK40" s="2"/>
      <c r="CL40" s="2">
        <v>166980.37</v>
      </c>
      <c r="CM40" s="2">
        <v>665388.31999999995</v>
      </c>
      <c r="CN40" s="2"/>
      <c r="CO40" s="2"/>
      <c r="CP40" s="2"/>
      <c r="CQ40" s="2"/>
      <c r="CR40" s="2">
        <v>219179.77000000002</v>
      </c>
      <c r="CS40" s="2">
        <v>62500</v>
      </c>
      <c r="CT40" s="2"/>
      <c r="CU40" s="2"/>
      <c r="CV40" s="2"/>
      <c r="CW40" s="2"/>
      <c r="CX40" s="2"/>
      <c r="CY40" s="2"/>
      <c r="CZ40" s="2">
        <v>7263179.6700000018</v>
      </c>
      <c r="DA40" s="2">
        <v>93871.26</v>
      </c>
      <c r="DB40" s="2">
        <v>93871.26</v>
      </c>
      <c r="DC40" s="2"/>
      <c r="DD40" s="2">
        <v>45960.83</v>
      </c>
      <c r="DE40" s="2">
        <v>15826.4</v>
      </c>
      <c r="DF40" s="2"/>
      <c r="DG40" s="2">
        <v>26744.03</v>
      </c>
      <c r="DH40" s="2"/>
      <c r="DI40" s="2"/>
      <c r="DJ40" s="2">
        <v>91376.989999999991</v>
      </c>
      <c r="DK40" s="2"/>
      <c r="DL40" s="2"/>
      <c r="DM40" s="2">
        <v>179908.25</v>
      </c>
      <c r="DN40" s="2">
        <v>99153562.359999999</v>
      </c>
      <c r="DP40" s="37" t="str">
        <f>VLOOKUP(DQ40,'District Listing'!$A$3:$B$315,2,FALSE)</f>
        <v>CAMAS</v>
      </c>
      <c r="DQ40" s="4" t="s">
        <v>127</v>
      </c>
      <c r="DR40" s="2">
        <v>164021.18</v>
      </c>
      <c r="DS40" s="2">
        <v>164021.18</v>
      </c>
      <c r="DT40" s="2">
        <v>-297668.81</v>
      </c>
      <c r="DU40" s="2">
        <v>-297668.81</v>
      </c>
      <c r="DV40" s="2">
        <v>34361738.590000004</v>
      </c>
      <c r="DW40" s="2">
        <v>839436.31</v>
      </c>
      <c r="DX40" s="2">
        <v>624640.4</v>
      </c>
      <c r="DY40" s="2"/>
      <c r="DZ40" s="2">
        <v>52904.160000000003</v>
      </c>
      <c r="EA40" s="2">
        <v>278684.82</v>
      </c>
      <c r="EB40" s="2">
        <v>402564</v>
      </c>
      <c r="EC40" s="2">
        <v>36559968.280000001</v>
      </c>
      <c r="ED40" s="2">
        <v>12845388.470000001</v>
      </c>
      <c r="EE40" s="2">
        <v>502531.29</v>
      </c>
      <c r="EF40" s="2">
        <v>359841.14</v>
      </c>
      <c r="EG40" s="2"/>
      <c r="EH40" s="2">
        <v>2000</v>
      </c>
      <c r="EI40" s="2">
        <v>105613.89</v>
      </c>
      <c r="EJ40" s="2">
        <v>13815374.790000001</v>
      </c>
      <c r="EK40" s="2"/>
      <c r="EL40" s="2"/>
      <c r="EM40" s="2">
        <v>2977680.73</v>
      </c>
      <c r="EN40" s="2">
        <v>1036462.41</v>
      </c>
      <c r="EO40" s="2">
        <v>5992400.21</v>
      </c>
      <c r="EP40" s="2">
        <v>1736638.69</v>
      </c>
      <c r="EQ40" s="2"/>
      <c r="ER40" s="2">
        <v>33.200000000000003</v>
      </c>
      <c r="ES40" s="2"/>
      <c r="ET40" s="2"/>
      <c r="EU40" s="2">
        <v>84614.19</v>
      </c>
      <c r="EV40" s="2">
        <v>49010.64</v>
      </c>
      <c r="EW40" s="2">
        <v>177956.89</v>
      </c>
      <c r="EX40" s="2">
        <v>365226.64</v>
      </c>
      <c r="EY40" s="2">
        <v>5133909.5</v>
      </c>
      <c r="EZ40" s="2">
        <v>3959172.72</v>
      </c>
      <c r="FA40" s="2">
        <v>325918</v>
      </c>
      <c r="FB40" s="2">
        <v>23843.77</v>
      </c>
      <c r="FC40" s="2">
        <v>21862867.59</v>
      </c>
      <c r="FD40" s="2">
        <v>1131631.57</v>
      </c>
      <c r="FE40" s="2">
        <v>219000.45</v>
      </c>
      <c r="FF40" s="2">
        <v>723730.33</v>
      </c>
      <c r="FG40" s="2">
        <v>185314.36</v>
      </c>
      <c r="FH40" s="2">
        <v>659426.31999999995</v>
      </c>
      <c r="FI40" s="2">
        <v>2919103.03</v>
      </c>
      <c r="FJ40" s="2"/>
      <c r="FK40" s="2">
        <v>10218.870000000001</v>
      </c>
      <c r="FL40" s="2">
        <v>13835.11</v>
      </c>
      <c r="FM40" s="2"/>
      <c r="FN40" s="2"/>
      <c r="FO40" s="2">
        <v>137327.06</v>
      </c>
      <c r="FP40" s="2">
        <v>386417.67</v>
      </c>
      <c r="FQ40" s="2">
        <v>4395.75</v>
      </c>
      <c r="FR40" s="2">
        <v>34220.74</v>
      </c>
      <c r="FS40" s="2">
        <v>23343.89</v>
      </c>
      <c r="FT40" s="2"/>
      <c r="FU40" s="2"/>
      <c r="FV40" s="2"/>
      <c r="FW40" s="2">
        <v>276823.27</v>
      </c>
      <c r="FX40" s="2">
        <v>91502.42</v>
      </c>
      <c r="FY40" s="2">
        <v>279656.71000000002</v>
      </c>
      <c r="FZ40" s="2">
        <v>13686.52</v>
      </c>
      <c r="GA40" s="2">
        <v>150</v>
      </c>
      <c r="GB40" s="2">
        <v>150995.07999999999</v>
      </c>
      <c r="GC40" s="2">
        <v>20.97</v>
      </c>
      <c r="GD40" s="2">
        <v>81703.61</v>
      </c>
      <c r="GE40" s="2">
        <v>10544.91</v>
      </c>
      <c r="GF40" s="2">
        <v>25350</v>
      </c>
      <c r="GG40" s="2"/>
      <c r="GH40" s="2"/>
      <c r="GI40" s="2">
        <v>504470.82</v>
      </c>
      <c r="GJ40" s="2">
        <v>139131.53</v>
      </c>
      <c r="GK40" s="2">
        <v>1020.17</v>
      </c>
      <c r="GL40" s="2"/>
      <c r="GM40" s="2"/>
      <c r="GN40" s="2">
        <v>2361794.87</v>
      </c>
      <c r="GO40" s="2">
        <v>71608</v>
      </c>
      <c r="GP40" s="2">
        <v>5924.25</v>
      </c>
      <c r="GQ40" s="2">
        <v>695559.32</v>
      </c>
      <c r="GR40" s="2"/>
      <c r="GS40" s="2">
        <v>166980.37</v>
      </c>
      <c r="GT40" s="2">
        <v>665388.31999999995</v>
      </c>
      <c r="GU40" s="2"/>
      <c r="GV40" s="2"/>
      <c r="GW40" s="2"/>
      <c r="GX40" s="2"/>
      <c r="GY40" s="2">
        <v>143134.94</v>
      </c>
      <c r="GZ40" s="2">
        <v>62500</v>
      </c>
      <c r="HA40" s="2"/>
      <c r="HB40" s="2"/>
      <c r="HC40" s="2"/>
      <c r="HD40" s="2"/>
      <c r="HE40" s="2"/>
      <c r="HF40" s="2"/>
      <c r="HG40" s="2">
        <v>6357705.1700000018</v>
      </c>
      <c r="HH40" s="2">
        <v>32527.16</v>
      </c>
      <c r="HI40" s="2">
        <v>32527.16</v>
      </c>
      <c r="HJ40" s="2"/>
      <c r="HK40" s="2"/>
      <c r="HL40" s="2">
        <v>15826.4</v>
      </c>
      <c r="HM40" s="2"/>
      <c r="HN40" s="2">
        <v>26744.03</v>
      </c>
      <c r="HO40" s="2"/>
      <c r="HP40" s="2"/>
      <c r="HQ40" s="2">
        <v>74466.59</v>
      </c>
      <c r="HR40" s="2"/>
      <c r="HS40" s="2">
        <v>117037.01999999999</v>
      </c>
      <c r="HT40" s="2">
        <v>81530935.409999952</v>
      </c>
      <c r="HV40" s="37" t="str">
        <f>VLOOKUP(HW40,'District Listing'!$A$3:$B$315,2,FALSE)</f>
        <v>RIDGEFIELD</v>
      </c>
      <c r="HW40" s="4" t="s">
        <v>129</v>
      </c>
      <c r="HX40" s="2"/>
      <c r="HY40" s="2"/>
      <c r="HZ40" s="2"/>
      <c r="IA40" s="2"/>
      <c r="IB40" s="2">
        <v>423919.81</v>
      </c>
      <c r="IC40" s="2">
        <v>214630.2</v>
      </c>
      <c r="ID40" s="2">
        <v>80835.12</v>
      </c>
      <c r="IE40" s="2"/>
      <c r="IF40" s="2">
        <v>731496.3</v>
      </c>
      <c r="IG40" s="2">
        <v>152385.35999999999</v>
      </c>
      <c r="IH40" s="2"/>
      <c r="II40" s="2">
        <v>1603266.79</v>
      </c>
      <c r="IJ40" s="2">
        <v>950991.02</v>
      </c>
      <c r="IK40" s="2">
        <v>94830.85</v>
      </c>
      <c r="IL40" s="2">
        <v>84045.8</v>
      </c>
      <c r="IM40" s="2"/>
      <c r="IN40" s="2">
        <v>286966.83</v>
      </c>
      <c r="IO40" s="2">
        <v>34932.550000000003</v>
      </c>
      <c r="IP40" s="2">
        <v>1451767.05</v>
      </c>
      <c r="IQ40" s="2">
        <v>225.01</v>
      </c>
      <c r="IR40" s="2">
        <v>592.83000000000004</v>
      </c>
      <c r="IS40" s="2">
        <v>120208.8</v>
      </c>
      <c r="IT40" s="2">
        <v>111231.52</v>
      </c>
      <c r="IU40" s="2">
        <v>192216.52</v>
      </c>
      <c r="IV40" s="2">
        <v>133347.01</v>
      </c>
      <c r="IW40" s="2"/>
      <c r="IX40" s="2"/>
      <c r="IY40" s="2"/>
      <c r="IZ40" s="2"/>
      <c r="JA40" s="2">
        <v>5582.34</v>
      </c>
      <c r="JB40" s="2">
        <v>5081.33</v>
      </c>
      <c r="JC40" s="2">
        <v>12296.94</v>
      </c>
      <c r="JD40" s="2">
        <v>52956.58</v>
      </c>
      <c r="JE40" s="2">
        <v>57889.34</v>
      </c>
      <c r="JF40" s="2">
        <v>251796.38</v>
      </c>
      <c r="JG40" s="2"/>
      <c r="JH40" s="2"/>
      <c r="JI40" s="2">
        <v>943424.59999999974</v>
      </c>
      <c r="JJ40" s="2">
        <v>379829.74</v>
      </c>
      <c r="JK40" s="2">
        <v>4413.8999999999996</v>
      </c>
      <c r="JL40" s="2"/>
      <c r="JM40" s="2">
        <v>94497.64</v>
      </c>
      <c r="JN40" s="2">
        <v>327154.09000000003</v>
      </c>
      <c r="JO40" s="2">
        <v>805895.37000000011</v>
      </c>
      <c r="JP40" s="2"/>
      <c r="JQ40" s="2"/>
      <c r="JR40" s="2"/>
      <c r="JS40" s="2"/>
      <c r="JT40" s="2"/>
      <c r="JU40" s="2">
        <v>59044.160000000003</v>
      </c>
      <c r="JV40" s="2">
        <v>26077</v>
      </c>
      <c r="JW40" s="2"/>
      <c r="JX40" s="2"/>
      <c r="JY40" s="2"/>
      <c r="JZ40" s="2">
        <v>131156.41</v>
      </c>
      <c r="KA40" s="2">
        <v>1752.71</v>
      </c>
      <c r="KB40" s="2"/>
      <c r="KC40" s="2">
        <v>39805.42</v>
      </c>
      <c r="KD40" s="2">
        <v>280908.88</v>
      </c>
      <c r="KE40" s="2">
        <v>3718.18</v>
      </c>
      <c r="KF40" s="2"/>
      <c r="KG40" s="2"/>
      <c r="KH40" s="2">
        <v>7311.52</v>
      </c>
      <c r="KI40" s="2"/>
      <c r="KJ40" s="2">
        <v>1149</v>
      </c>
      <c r="KK40" s="2"/>
      <c r="KL40" s="2">
        <v>263304.44</v>
      </c>
      <c r="KM40" s="2"/>
      <c r="KN40" s="2"/>
      <c r="KO40" s="2">
        <v>79189.69</v>
      </c>
      <c r="KP40" s="2"/>
      <c r="KQ40" s="2">
        <v>944.85</v>
      </c>
      <c r="KR40" s="2"/>
      <c r="KS40" s="2"/>
      <c r="KT40" s="2">
        <v>27130.22</v>
      </c>
      <c r="KU40" s="2">
        <v>44167.32</v>
      </c>
      <c r="KV40" s="2">
        <v>161641.96</v>
      </c>
      <c r="KW40" s="2"/>
      <c r="KX40" s="2"/>
      <c r="KY40" s="2">
        <v>95174.99</v>
      </c>
      <c r="KZ40" s="2"/>
      <c r="LA40" s="2"/>
      <c r="LB40" s="2"/>
      <c r="LC40" s="2">
        <v>37589.72</v>
      </c>
      <c r="LD40" s="2"/>
      <c r="LE40" s="2"/>
      <c r="LF40" s="2"/>
      <c r="LG40" s="2"/>
      <c r="LH40" s="2"/>
      <c r="LI40" s="2"/>
      <c r="LJ40" s="2"/>
      <c r="LK40" s="2">
        <v>1260066.47</v>
      </c>
      <c r="LL40" s="2">
        <v>23413.040000000001</v>
      </c>
      <c r="LM40" s="2">
        <v>23413.040000000001</v>
      </c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>
        <v>6087833.3199999984</v>
      </c>
    </row>
    <row r="41" spans="2:337">
      <c r="B41" s="22" t="s">
        <v>4</v>
      </c>
      <c r="C41" s="22" t="s">
        <v>7</v>
      </c>
      <c r="D41" s="22" t="s">
        <v>5</v>
      </c>
      <c r="E41" s="22" t="s">
        <v>34</v>
      </c>
      <c r="F41" s="22" t="s">
        <v>43</v>
      </c>
      <c r="G41" s="1">
        <v>2851.35</v>
      </c>
      <c r="I41" s="37" t="str">
        <f>VLOOKUP(J41,'District Listing'!$A$3:$B$315,2,FALSE)</f>
        <v>BATTLE GROUND</v>
      </c>
      <c r="J41" s="4" t="s">
        <v>128</v>
      </c>
      <c r="K41" s="2">
        <v>1043910.32</v>
      </c>
      <c r="L41" s="2">
        <v>1043910.32</v>
      </c>
      <c r="M41" s="2">
        <v>-1043910.32</v>
      </c>
      <c r="N41" s="2">
        <v>-1043910.32</v>
      </c>
      <c r="O41" s="2">
        <v>69908762.99000001</v>
      </c>
      <c r="P41" s="2">
        <v>1307490.44</v>
      </c>
      <c r="Q41" s="2">
        <v>720435.04999999993</v>
      </c>
      <c r="R41" s="2"/>
      <c r="S41" s="2">
        <v>4123307.7199999997</v>
      </c>
      <c r="T41" s="2">
        <v>944132.64</v>
      </c>
      <c r="U41" s="2">
        <v>251805</v>
      </c>
      <c r="V41" s="2">
        <v>77255933.840000004</v>
      </c>
      <c r="W41" s="2">
        <v>22190858.120000001</v>
      </c>
      <c r="X41" s="2">
        <v>595090.44999999995</v>
      </c>
      <c r="Y41" s="2">
        <v>887100.65999999992</v>
      </c>
      <c r="Z41" s="2"/>
      <c r="AA41" s="2"/>
      <c r="AB41" s="2">
        <v>219546.84000000003</v>
      </c>
      <c r="AC41" s="2">
        <v>23892596.07</v>
      </c>
      <c r="AD41" s="2">
        <v>30547.96</v>
      </c>
      <c r="AE41" s="2">
        <v>4998.71</v>
      </c>
      <c r="AF41" s="2">
        <v>5738983.7599999998</v>
      </c>
      <c r="AG41" s="2">
        <v>1782727.07</v>
      </c>
      <c r="AH41" s="2">
        <v>11630699.34</v>
      </c>
      <c r="AI41" s="2">
        <v>2939084.0999999996</v>
      </c>
      <c r="AJ41" s="2"/>
      <c r="AK41" s="2"/>
      <c r="AL41" s="2"/>
      <c r="AM41" s="2"/>
      <c r="AN41" s="2">
        <v>173233.77</v>
      </c>
      <c r="AO41" s="2">
        <v>29422.7</v>
      </c>
      <c r="AP41" s="2">
        <v>376631.06</v>
      </c>
      <c r="AQ41" s="2">
        <v>542910.51</v>
      </c>
      <c r="AR41" s="2">
        <v>10879413.65</v>
      </c>
      <c r="AS41" s="2">
        <v>7264103.3099999996</v>
      </c>
      <c r="AT41" s="2"/>
      <c r="AU41" s="2"/>
      <c r="AV41" s="2">
        <v>41392755.939999998</v>
      </c>
      <c r="AW41" s="2">
        <v>4925300.7</v>
      </c>
      <c r="AX41" s="2">
        <v>563379.79999999993</v>
      </c>
      <c r="AY41" s="2">
        <v>233379</v>
      </c>
      <c r="AZ41" s="2">
        <v>1486515.51</v>
      </c>
      <c r="BA41" s="2">
        <v>1276945.8999999999</v>
      </c>
      <c r="BB41" s="2">
        <v>8485520.9100000001</v>
      </c>
      <c r="BC41" s="2">
        <v>134513.56</v>
      </c>
      <c r="BD41" s="2">
        <v>15489.28</v>
      </c>
      <c r="BE41" s="2">
        <v>8916</v>
      </c>
      <c r="BF41" s="2">
        <v>138502.51999999999</v>
      </c>
      <c r="BG41" s="2"/>
      <c r="BH41" s="2">
        <v>144901.01</v>
      </c>
      <c r="BI41" s="2">
        <v>1041840.2899999999</v>
      </c>
      <c r="BJ41" s="2">
        <v>67736</v>
      </c>
      <c r="BK41" s="2">
        <v>36867.589999999997</v>
      </c>
      <c r="BL41" s="2"/>
      <c r="BM41" s="2">
        <v>68674.75</v>
      </c>
      <c r="BN41" s="2">
        <v>9539.65</v>
      </c>
      <c r="BO41" s="2">
        <v>16172.84</v>
      </c>
      <c r="BP41" s="2">
        <v>559052.37</v>
      </c>
      <c r="BQ41" s="2">
        <v>98073.430000000008</v>
      </c>
      <c r="BR41" s="2">
        <v>270921.58</v>
      </c>
      <c r="BS41" s="2">
        <v>422571.65</v>
      </c>
      <c r="BT41" s="2">
        <v>513040</v>
      </c>
      <c r="BU41" s="2">
        <v>13924.1</v>
      </c>
      <c r="BV41" s="2">
        <v>-0.12</v>
      </c>
      <c r="BW41" s="2">
        <v>875212.46</v>
      </c>
      <c r="BX41" s="2"/>
      <c r="BY41" s="2">
        <v>58606.559999999998</v>
      </c>
      <c r="BZ41" s="2"/>
      <c r="CA41" s="2">
        <v>9512904.4900000002</v>
      </c>
      <c r="CB41" s="2">
        <v>1241993.0699999998</v>
      </c>
      <c r="CC41" s="2">
        <v>1443442.9700000002</v>
      </c>
      <c r="CD41" s="2">
        <v>1421.31</v>
      </c>
      <c r="CE41" s="2">
        <v>10955.22</v>
      </c>
      <c r="CF41" s="2">
        <v>3388063.57</v>
      </c>
      <c r="CG41" s="2"/>
      <c r="CH41" s="2">
        <v>2819129.23</v>
      </c>
      <c r="CI41" s="2">
        <v>186620.63999999998</v>
      </c>
      <c r="CJ41" s="2">
        <v>1982583.23</v>
      </c>
      <c r="CK41" s="2"/>
      <c r="CL41" s="2">
        <v>168668.74</v>
      </c>
      <c r="CM41" s="2">
        <v>1280017.1499999999</v>
      </c>
      <c r="CN41" s="2"/>
      <c r="CO41" s="2">
        <v>43344.54</v>
      </c>
      <c r="CP41" s="2"/>
      <c r="CQ41" s="2"/>
      <c r="CR41" s="2">
        <v>126122.55</v>
      </c>
      <c r="CS41" s="2"/>
      <c r="CT41" s="2"/>
      <c r="CU41" s="2"/>
      <c r="CV41" s="2"/>
      <c r="CW41" s="2"/>
      <c r="CX41" s="2"/>
      <c r="CY41" s="2"/>
      <c r="CZ41" s="2">
        <v>26699822.23</v>
      </c>
      <c r="DA41" s="2">
        <v>127134.8</v>
      </c>
      <c r="DB41" s="2">
        <v>127134.8</v>
      </c>
      <c r="DC41" s="2"/>
      <c r="DD41" s="2"/>
      <c r="DE41" s="2">
        <v>17277.89</v>
      </c>
      <c r="DF41" s="2">
        <v>180043.62</v>
      </c>
      <c r="DG41" s="2"/>
      <c r="DH41" s="2">
        <v>6146.28</v>
      </c>
      <c r="DI41" s="2"/>
      <c r="DJ41" s="2">
        <v>559396.32999999996</v>
      </c>
      <c r="DK41" s="2"/>
      <c r="DL41" s="2"/>
      <c r="DM41" s="2">
        <v>762864.12</v>
      </c>
      <c r="DN41" s="2">
        <v>178616627.91000003</v>
      </c>
      <c r="DP41" s="37" t="str">
        <f>VLOOKUP(DQ41,'District Listing'!$A$3:$B$315,2,FALSE)</f>
        <v>BATTLE GROUND</v>
      </c>
      <c r="DQ41" s="4" t="s">
        <v>128</v>
      </c>
      <c r="DR41" s="2">
        <v>1040529.37</v>
      </c>
      <c r="DS41" s="2">
        <v>1040529.37</v>
      </c>
      <c r="DT41" s="2">
        <v>-1043910.32</v>
      </c>
      <c r="DU41" s="2">
        <v>-1043910.32</v>
      </c>
      <c r="DV41" s="2">
        <v>62711661.880000003</v>
      </c>
      <c r="DW41" s="2">
        <v>1140723.76</v>
      </c>
      <c r="DX41" s="2">
        <v>581496.69999999995</v>
      </c>
      <c r="DY41" s="2"/>
      <c r="DZ41" s="2">
        <v>3405522.67</v>
      </c>
      <c r="EA41" s="2">
        <v>195804.24</v>
      </c>
      <c r="EB41" s="2">
        <v>251805</v>
      </c>
      <c r="EC41" s="2">
        <v>68287014.25</v>
      </c>
      <c r="ED41" s="2">
        <v>19725031.300000001</v>
      </c>
      <c r="EE41" s="2">
        <v>524323.94999999995</v>
      </c>
      <c r="EF41" s="2">
        <v>163166.19</v>
      </c>
      <c r="EG41" s="2"/>
      <c r="EH41" s="2"/>
      <c r="EI41" s="2">
        <v>140710.64000000001</v>
      </c>
      <c r="EJ41" s="2">
        <v>20553232.080000002</v>
      </c>
      <c r="EK41" s="2">
        <v>27371.78</v>
      </c>
      <c r="EL41" s="2">
        <v>4273.68</v>
      </c>
      <c r="EM41" s="2">
        <v>5092592.09</v>
      </c>
      <c r="EN41" s="2">
        <v>1534959.05</v>
      </c>
      <c r="EO41" s="2">
        <v>10378500.68</v>
      </c>
      <c r="EP41" s="2">
        <v>2574417.34</v>
      </c>
      <c r="EQ41" s="2"/>
      <c r="ER41" s="2"/>
      <c r="ES41" s="2"/>
      <c r="ET41" s="2"/>
      <c r="EU41" s="2">
        <v>150722.04999999999</v>
      </c>
      <c r="EV41" s="2">
        <v>18818.41</v>
      </c>
      <c r="EW41" s="2">
        <v>333051.19</v>
      </c>
      <c r="EX41" s="2">
        <v>445894.39</v>
      </c>
      <c r="EY41" s="2">
        <v>9918896.5199999996</v>
      </c>
      <c r="EZ41" s="2">
        <v>6447296.0199999996</v>
      </c>
      <c r="FA41" s="2"/>
      <c r="FB41" s="2"/>
      <c r="FC41" s="2">
        <v>36926793.200000003</v>
      </c>
      <c r="FD41" s="2">
        <v>3954808.32</v>
      </c>
      <c r="FE41" s="2">
        <v>528611.83999999997</v>
      </c>
      <c r="FF41" s="2">
        <v>233379</v>
      </c>
      <c r="FG41" s="2">
        <v>790445.42</v>
      </c>
      <c r="FH41" s="2">
        <v>1023244.39</v>
      </c>
      <c r="FI41" s="2">
        <v>6530488.9699999997</v>
      </c>
      <c r="FJ41" s="2">
        <v>126948.77</v>
      </c>
      <c r="FK41" s="2">
        <v>15489.28</v>
      </c>
      <c r="FL41" s="2">
        <v>8916</v>
      </c>
      <c r="FM41" s="2">
        <v>138502.51999999999</v>
      </c>
      <c r="FN41" s="2"/>
      <c r="FO41" s="2">
        <v>143467.01</v>
      </c>
      <c r="FP41" s="2">
        <v>475378.22</v>
      </c>
      <c r="FQ41" s="2">
        <v>67736</v>
      </c>
      <c r="FR41" s="2">
        <v>36867.589999999997</v>
      </c>
      <c r="FS41" s="2"/>
      <c r="FT41" s="2">
        <v>6100.2</v>
      </c>
      <c r="FU41" s="2">
        <v>9539.65</v>
      </c>
      <c r="FV41" s="2">
        <v>16172.84</v>
      </c>
      <c r="FW41" s="2">
        <v>558623.17000000004</v>
      </c>
      <c r="FX41" s="2">
        <v>98016.99</v>
      </c>
      <c r="FY41" s="2">
        <v>270921.58</v>
      </c>
      <c r="FZ41" s="2">
        <v>375873.84</v>
      </c>
      <c r="GA41" s="2">
        <v>513040</v>
      </c>
      <c r="GB41" s="2">
        <v>11709.57</v>
      </c>
      <c r="GC41" s="2">
        <v>-0.12</v>
      </c>
      <c r="GD41" s="2">
        <v>143332.09</v>
      </c>
      <c r="GE41" s="2"/>
      <c r="GF41" s="2">
        <v>58606.559999999998</v>
      </c>
      <c r="GG41" s="2"/>
      <c r="GH41" s="2">
        <v>9546783.4299999997</v>
      </c>
      <c r="GI41" s="2">
        <v>1235426.6299999999</v>
      </c>
      <c r="GJ41" s="2">
        <v>764158.17</v>
      </c>
      <c r="GK41" s="2">
        <v>976.21</v>
      </c>
      <c r="GL41" s="2"/>
      <c r="GM41" s="2">
        <v>3388063.57</v>
      </c>
      <c r="GN41" s="2"/>
      <c r="GO41" s="2">
        <v>2819129.23</v>
      </c>
      <c r="GP41" s="2">
        <v>171896.49</v>
      </c>
      <c r="GQ41" s="2">
        <v>1982583.23</v>
      </c>
      <c r="GR41" s="2"/>
      <c r="GS41" s="2">
        <v>168668.74</v>
      </c>
      <c r="GT41" s="2">
        <v>1280017.1499999999</v>
      </c>
      <c r="GU41" s="2"/>
      <c r="GV41" s="2">
        <v>43344.54</v>
      </c>
      <c r="GW41" s="2"/>
      <c r="GX41" s="2"/>
      <c r="GY41" s="2">
        <v>103748.42</v>
      </c>
      <c r="GZ41" s="2"/>
      <c r="HA41" s="2"/>
      <c r="HB41" s="2"/>
      <c r="HC41" s="2"/>
      <c r="HD41" s="2"/>
      <c r="HE41" s="2"/>
      <c r="HF41" s="2"/>
      <c r="HG41" s="2">
        <v>24580037.569999997</v>
      </c>
      <c r="HH41" s="2">
        <v>107171.56</v>
      </c>
      <c r="HI41" s="2">
        <v>107171.56</v>
      </c>
      <c r="HJ41" s="2"/>
      <c r="HK41" s="2"/>
      <c r="HL41" s="2">
        <v>11966.29</v>
      </c>
      <c r="HM41" s="2">
        <v>93950.12</v>
      </c>
      <c r="HN41" s="2"/>
      <c r="HO41" s="2">
        <v>6146.28</v>
      </c>
      <c r="HP41" s="2"/>
      <c r="HQ41" s="2">
        <v>412754.41</v>
      </c>
      <c r="HR41" s="2"/>
      <c r="HS41" s="2">
        <v>524817.1</v>
      </c>
      <c r="HT41" s="2">
        <v>157506173.77999997</v>
      </c>
      <c r="HV41" s="37" t="str">
        <f>VLOOKUP(HW41,'District Listing'!$A$3:$B$315,2,FALSE)</f>
        <v>DAYTON</v>
      </c>
      <c r="HW41" s="4" t="s">
        <v>130</v>
      </c>
      <c r="HX41" s="2">
        <v>54978.27</v>
      </c>
      <c r="HY41" s="2">
        <v>54978.27</v>
      </c>
      <c r="HZ41" s="2"/>
      <c r="IA41" s="2"/>
      <c r="IB41" s="2"/>
      <c r="IC41" s="2"/>
      <c r="ID41" s="2"/>
      <c r="IE41" s="2"/>
      <c r="IF41" s="2">
        <v>20389.75</v>
      </c>
      <c r="IG41" s="2"/>
      <c r="IH41" s="2"/>
      <c r="II41" s="2">
        <v>20389.75</v>
      </c>
      <c r="IJ41" s="2"/>
      <c r="IK41" s="2"/>
      <c r="IL41" s="2"/>
      <c r="IM41" s="2"/>
      <c r="IN41" s="2">
        <v>1854</v>
      </c>
      <c r="IO41" s="2">
        <v>121950.13</v>
      </c>
      <c r="IP41" s="2">
        <v>123804.13</v>
      </c>
      <c r="IQ41" s="2"/>
      <c r="IR41" s="2"/>
      <c r="IS41" s="2">
        <v>1524.25</v>
      </c>
      <c r="IT41" s="2">
        <v>9389.4699999999993</v>
      </c>
      <c r="IU41" s="2">
        <v>3135.19</v>
      </c>
      <c r="IV41" s="2">
        <v>8314.07</v>
      </c>
      <c r="IW41" s="2"/>
      <c r="IX41" s="2"/>
      <c r="IY41" s="2"/>
      <c r="IZ41" s="2"/>
      <c r="JA41" s="2">
        <v>46.74</v>
      </c>
      <c r="JB41" s="2">
        <v>163.41999999999999</v>
      </c>
      <c r="JC41" s="2">
        <v>118.33</v>
      </c>
      <c r="JD41" s="2">
        <v>5043.12</v>
      </c>
      <c r="JE41" s="2"/>
      <c r="JF41" s="2">
        <v>10808.03</v>
      </c>
      <c r="JG41" s="2"/>
      <c r="JH41" s="2"/>
      <c r="JI41" s="2">
        <v>38542.620000000003</v>
      </c>
      <c r="JJ41" s="2">
        <v>57026.22</v>
      </c>
      <c r="JK41" s="2"/>
      <c r="JL41" s="2">
        <v>24491.32</v>
      </c>
      <c r="JM41" s="2"/>
      <c r="JN41" s="2"/>
      <c r="JO41" s="2">
        <v>81517.540000000008</v>
      </c>
      <c r="JP41" s="2"/>
      <c r="JQ41" s="2"/>
      <c r="JR41" s="2"/>
      <c r="JS41" s="2"/>
      <c r="JT41" s="2"/>
      <c r="JU41" s="2"/>
      <c r="JV41" s="2">
        <v>45741.61</v>
      </c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>
        <v>400</v>
      </c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>
        <v>46141.61</v>
      </c>
      <c r="LL41" s="2">
        <v>1952.5</v>
      </c>
      <c r="LM41" s="2">
        <v>1952.5</v>
      </c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>
        <v>367326.42</v>
      </c>
    </row>
    <row r="42" spans="2:337">
      <c r="B42" s="22" t="s">
        <v>4</v>
      </c>
      <c r="C42" s="22" t="s">
        <v>7</v>
      </c>
      <c r="D42" s="22" t="s">
        <v>5</v>
      </c>
      <c r="E42" s="22" t="s">
        <v>34</v>
      </c>
      <c r="F42" s="22" t="s">
        <v>44</v>
      </c>
      <c r="G42" s="1">
        <v>485</v>
      </c>
      <c r="I42" s="37" t="str">
        <f>VLOOKUP(J42,'District Listing'!$A$3:$B$315,2,FALSE)</f>
        <v>RIDGEFIELD</v>
      </c>
      <c r="J42" s="4" t="s">
        <v>129</v>
      </c>
      <c r="K42" s="2">
        <v>172445.17</v>
      </c>
      <c r="L42" s="2">
        <v>172445.17</v>
      </c>
      <c r="M42" s="2">
        <v>-172445.17</v>
      </c>
      <c r="N42" s="2">
        <v>-172445.17</v>
      </c>
      <c r="O42" s="2">
        <v>16438651.520000001</v>
      </c>
      <c r="P42" s="2">
        <v>302148.38</v>
      </c>
      <c r="Q42" s="2">
        <v>168342.07</v>
      </c>
      <c r="R42" s="2"/>
      <c r="S42" s="2">
        <v>1130734.25</v>
      </c>
      <c r="T42" s="2">
        <v>223227.83999999997</v>
      </c>
      <c r="U42" s="2"/>
      <c r="V42" s="2">
        <v>18263104.060000002</v>
      </c>
      <c r="W42" s="2">
        <v>4199623.49</v>
      </c>
      <c r="X42" s="2">
        <v>112610.95000000001</v>
      </c>
      <c r="Y42" s="2">
        <v>109511.35</v>
      </c>
      <c r="Z42" s="2"/>
      <c r="AA42" s="2">
        <v>304712.61</v>
      </c>
      <c r="AB42" s="2">
        <v>35663.810000000005</v>
      </c>
      <c r="AC42" s="2">
        <v>4762122.21</v>
      </c>
      <c r="AD42" s="2">
        <v>7983.66</v>
      </c>
      <c r="AE42" s="2">
        <v>3029.99</v>
      </c>
      <c r="AF42" s="2">
        <v>1386824.72</v>
      </c>
      <c r="AG42" s="2">
        <v>364318.35</v>
      </c>
      <c r="AH42" s="2">
        <v>2753497.42</v>
      </c>
      <c r="AI42" s="2">
        <v>565582.33000000007</v>
      </c>
      <c r="AJ42" s="2"/>
      <c r="AK42" s="2"/>
      <c r="AL42" s="2"/>
      <c r="AM42" s="2"/>
      <c r="AN42" s="2">
        <v>62355.59</v>
      </c>
      <c r="AO42" s="2">
        <v>16404.580000000002</v>
      </c>
      <c r="AP42" s="2">
        <v>99790.03</v>
      </c>
      <c r="AQ42" s="2">
        <v>100854.5</v>
      </c>
      <c r="AR42" s="2">
        <v>2751433.4299999997</v>
      </c>
      <c r="AS42" s="2">
        <v>1323912.1600000001</v>
      </c>
      <c r="AT42" s="2"/>
      <c r="AU42" s="2">
        <v>126.2</v>
      </c>
      <c r="AV42" s="2">
        <v>9436112.959999999</v>
      </c>
      <c r="AW42" s="2">
        <v>939450.67</v>
      </c>
      <c r="AX42" s="2">
        <v>20491.27</v>
      </c>
      <c r="AY42" s="2">
        <v>67327.72</v>
      </c>
      <c r="AZ42" s="2">
        <v>303992.12</v>
      </c>
      <c r="BA42" s="2">
        <v>1063142.7</v>
      </c>
      <c r="BB42" s="2">
        <v>2394404.48</v>
      </c>
      <c r="BC42" s="2">
        <v>13935.03</v>
      </c>
      <c r="BD42" s="2">
        <v>53393.56</v>
      </c>
      <c r="BE42" s="2">
        <v>18702.72</v>
      </c>
      <c r="BF42" s="2"/>
      <c r="BG42" s="2"/>
      <c r="BH42" s="2">
        <v>117764.41</v>
      </c>
      <c r="BI42" s="2">
        <v>267322.78000000003</v>
      </c>
      <c r="BJ42" s="2">
        <v>97541.88</v>
      </c>
      <c r="BK42" s="2">
        <v>28672.73</v>
      </c>
      <c r="BL42" s="2"/>
      <c r="BM42" s="2">
        <v>210906.75</v>
      </c>
      <c r="BN42" s="2">
        <v>100137.88</v>
      </c>
      <c r="BO42" s="2">
        <v>8331.08</v>
      </c>
      <c r="BP42" s="2">
        <v>174076.87</v>
      </c>
      <c r="BQ42" s="2">
        <v>1317978.1099999999</v>
      </c>
      <c r="BR42" s="2">
        <v>71130.34</v>
      </c>
      <c r="BS42" s="2">
        <v>9339.0300000000007</v>
      </c>
      <c r="BT42" s="2"/>
      <c r="BU42" s="2">
        <v>29452.23</v>
      </c>
      <c r="BV42" s="2"/>
      <c r="BW42" s="2">
        <v>7479.87</v>
      </c>
      <c r="BX42" s="2"/>
      <c r="BY42" s="2">
        <v>2200534.2400000002</v>
      </c>
      <c r="BZ42" s="2"/>
      <c r="CA42" s="2"/>
      <c r="CB42" s="2">
        <v>243205.8</v>
      </c>
      <c r="CC42" s="2">
        <v>294087.82</v>
      </c>
      <c r="CD42" s="2">
        <v>604.91999999999996</v>
      </c>
      <c r="CE42" s="2">
        <v>29885.969999999998</v>
      </c>
      <c r="CF42" s="2">
        <v>555792.66</v>
      </c>
      <c r="CG42" s="2">
        <v>43487</v>
      </c>
      <c r="CH42" s="2">
        <v>705045.49</v>
      </c>
      <c r="CI42" s="2">
        <v>51168.05</v>
      </c>
      <c r="CJ42" s="2">
        <v>488566.31999999995</v>
      </c>
      <c r="CK42" s="2">
        <v>413.66</v>
      </c>
      <c r="CL42" s="2">
        <v>58826.01</v>
      </c>
      <c r="CM42" s="2">
        <v>442477.14</v>
      </c>
      <c r="CN42" s="2"/>
      <c r="CO42" s="2"/>
      <c r="CP42" s="2"/>
      <c r="CQ42" s="2"/>
      <c r="CR42" s="2">
        <v>86759.56</v>
      </c>
      <c r="CS42" s="2">
        <v>6866.5</v>
      </c>
      <c r="CT42" s="2"/>
      <c r="CU42" s="2"/>
      <c r="CV42" s="2"/>
      <c r="CW42" s="2"/>
      <c r="CX42" s="2"/>
      <c r="CY42" s="2"/>
      <c r="CZ42" s="2">
        <v>7733886.4099999992</v>
      </c>
      <c r="DA42" s="2">
        <v>66441.89</v>
      </c>
      <c r="DB42" s="2">
        <v>66441.89</v>
      </c>
      <c r="DC42" s="2">
        <v>50690.96</v>
      </c>
      <c r="DD42" s="2">
        <v>26359.77</v>
      </c>
      <c r="DE42" s="2">
        <v>7022.85</v>
      </c>
      <c r="DF42" s="2"/>
      <c r="DG42" s="2">
        <v>4180.24</v>
      </c>
      <c r="DH42" s="2"/>
      <c r="DI42" s="2"/>
      <c r="DJ42" s="2">
        <v>55928.22</v>
      </c>
      <c r="DK42" s="2"/>
      <c r="DL42" s="2"/>
      <c r="DM42" s="2">
        <v>144182.04</v>
      </c>
      <c r="DN42" s="2">
        <v>42800254.049999997</v>
      </c>
      <c r="DP42" s="37" t="str">
        <f>VLOOKUP(DQ42,'District Listing'!$A$3:$B$315,2,FALSE)</f>
        <v>RIDGEFIELD</v>
      </c>
      <c r="DQ42" s="4" t="s">
        <v>129</v>
      </c>
      <c r="DR42" s="2">
        <v>172445.17</v>
      </c>
      <c r="DS42" s="2">
        <v>172445.17</v>
      </c>
      <c r="DT42" s="2">
        <v>-172445.17</v>
      </c>
      <c r="DU42" s="2">
        <v>-172445.17</v>
      </c>
      <c r="DV42" s="2">
        <v>16014731.710000001</v>
      </c>
      <c r="DW42" s="2">
        <v>87518.18</v>
      </c>
      <c r="DX42" s="2">
        <v>87506.95</v>
      </c>
      <c r="DY42" s="2"/>
      <c r="DZ42" s="2">
        <v>399237.95</v>
      </c>
      <c r="EA42" s="2">
        <v>70842.48</v>
      </c>
      <c r="EB42" s="2"/>
      <c r="EC42" s="2">
        <v>16659837.27</v>
      </c>
      <c r="ED42" s="2">
        <v>3248632.47</v>
      </c>
      <c r="EE42" s="2">
        <v>17780.099999999999</v>
      </c>
      <c r="EF42" s="2">
        <v>25465.55</v>
      </c>
      <c r="EG42" s="2"/>
      <c r="EH42" s="2">
        <v>17745.78</v>
      </c>
      <c r="EI42" s="2">
        <v>731.26</v>
      </c>
      <c r="EJ42" s="2">
        <v>3310355.1599999997</v>
      </c>
      <c r="EK42" s="2">
        <v>7758.65</v>
      </c>
      <c r="EL42" s="2">
        <v>2437.16</v>
      </c>
      <c r="EM42" s="2">
        <v>1266615.92</v>
      </c>
      <c r="EN42" s="2">
        <v>253086.83</v>
      </c>
      <c r="EO42" s="2">
        <v>2561280.9</v>
      </c>
      <c r="EP42" s="2">
        <v>432235.32</v>
      </c>
      <c r="EQ42" s="2"/>
      <c r="ER42" s="2"/>
      <c r="ES42" s="2"/>
      <c r="ET42" s="2"/>
      <c r="EU42" s="2">
        <v>56773.25</v>
      </c>
      <c r="EV42" s="2">
        <v>11323.25</v>
      </c>
      <c r="EW42" s="2">
        <v>87493.09</v>
      </c>
      <c r="EX42" s="2">
        <v>47897.919999999998</v>
      </c>
      <c r="EY42" s="2">
        <v>2693544.09</v>
      </c>
      <c r="EZ42" s="2">
        <v>1072115.78</v>
      </c>
      <c r="FA42" s="2"/>
      <c r="FB42" s="2">
        <v>126.2</v>
      </c>
      <c r="FC42" s="2">
        <v>8492688.3599999994</v>
      </c>
      <c r="FD42" s="2">
        <v>559620.93000000005</v>
      </c>
      <c r="FE42" s="2">
        <v>16077.37</v>
      </c>
      <c r="FF42" s="2">
        <v>67327.72</v>
      </c>
      <c r="FG42" s="2">
        <v>209494.48</v>
      </c>
      <c r="FH42" s="2">
        <v>735988.61</v>
      </c>
      <c r="FI42" s="2">
        <v>1588509.1099999999</v>
      </c>
      <c r="FJ42" s="2">
        <v>13935.03</v>
      </c>
      <c r="FK42" s="2">
        <v>53393.56</v>
      </c>
      <c r="FL42" s="2">
        <v>18702.72</v>
      </c>
      <c r="FM42" s="2"/>
      <c r="FN42" s="2"/>
      <c r="FO42" s="2">
        <v>58720.25</v>
      </c>
      <c r="FP42" s="2">
        <v>241245.78</v>
      </c>
      <c r="FQ42" s="2">
        <v>97541.88</v>
      </c>
      <c r="FR42" s="2">
        <v>28672.73</v>
      </c>
      <c r="FS42" s="2"/>
      <c r="FT42" s="2">
        <v>79750.34</v>
      </c>
      <c r="FU42" s="2">
        <v>98385.17</v>
      </c>
      <c r="FV42" s="2">
        <v>8331.08</v>
      </c>
      <c r="FW42" s="2">
        <v>134271.45000000001</v>
      </c>
      <c r="FX42" s="2">
        <v>1037069.23</v>
      </c>
      <c r="FY42" s="2">
        <v>67412.160000000003</v>
      </c>
      <c r="FZ42" s="2">
        <v>9339.0300000000007</v>
      </c>
      <c r="GA42" s="2"/>
      <c r="GB42" s="2">
        <v>22140.71</v>
      </c>
      <c r="GC42" s="2"/>
      <c r="GD42" s="2">
        <v>6330.87</v>
      </c>
      <c r="GE42" s="2"/>
      <c r="GF42" s="2">
        <v>1937229.8</v>
      </c>
      <c r="GG42" s="2"/>
      <c r="GH42" s="2"/>
      <c r="GI42" s="2">
        <v>243205.8</v>
      </c>
      <c r="GJ42" s="2">
        <v>214898.13</v>
      </c>
      <c r="GK42" s="2">
        <v>604.91999999999996</v>
      </c>
      <c r="GL42" s="2">
        <v>28941.119999999999</v>
      </c>
      <c r="GM42" s="2">
        <v>555792.66</v>
      </c>
      <c r="GN42" s="2">
        <v>43487</v>
      </c>
      <c r="GO42" s="2">
        <v>677915.27</v>
      </c>
      <c r="GP42" s="2">
        <v>7000.73</v>
      </c>
      <c r="GQ42" s="2">
        <v>326924.36</v>
      </c>
      <c r="GR42" s="2">
        <v>413.66</v>
      </c>
      <c r="GS42" s="2">
        <v>58826.01</v>
      </c>
      <c r="GT42" s="2">
        <v>347302.15</v>
      </c>
      <c r="GU42" s="2"/>
      <c r="GV42" s="2"/>
      <c r="GW42" s="2"/>
      <c r="GX42" s="2"/>
      <c r="GY42" s="2">
        <v>49169.84</v>
      </c>
      <c r="GZ42" s="2">
        <v>6866.5</v>
      </c>
      <c r="HA42" s="2"/>
      <c r="HB42" s="2"/>
      <c r="HC42" s="2"/>
      <c r="HD42" s="2"/>
      <c r="HE42" s="2"/>
      <c r="HF42" s="2"/>
      <c r="HG42" s="2">
        <v>6473819.9400000004</v>
      </c>
      <c r="HH42" s="2">
        <v>43028.85</v>
      </c>
      <c r="HI42" s="2">
        <v>43028.85</v>
      </c>
      <c r="HJ42" s="2">
        <v>50690.96</v>
      </c>
      <c r="HK42" s="2">
        <v>26359.77</v>
      </c>
      <c r="HL42" s="2">
        <v>7022.85</v>
      </c>
      <c r="HM42" s="2"/>
      <c r="HN42" s="2">
        <v>4180.24</v>
      </c>
      <c r="HO42" s="2"/>
      <c r="HP42" s="2"/>
      <c r="HQ42" s="2">
        <v>55928.22</v>
      </c>
      <c r="HR42" s="2"/>
      <c r="HS42" s="2">
        <v>144182.04</v>
      </c>
      <c r="HT42" s="2">
        <v>36712420.730000004</v>
      </c>
      <c r="HV42" s="37" t="str">
        <f>VLOOKUP(HW42,'District Listing'!$A$3:$B$315,2,FALSE)</f>
        <v>STARBUCK</v>
      </c>
      <c r="HW42" s="4" t="s">
        <v>131</v>
      </c>
      <c r="HX42" s="2"/>
      <c r="HY42" s="2"/>
      <c r="HZ42" s="2"/>
      <c r="IA42" s="2"/>
      <c r="IB42" s="2"/>
      <c r="IC42" s="2"/>
      <c r="ID42" s="2">
        <v>1985.1</v>
      </c>
      <c r="IE42" s="2"/>
      <c r="IF42" s="2">
        <v>1500</v>
      </c>
      <c r="IG42" s="2"/>
      <c r="IH42" s="2"/>
      <c r="II42" s="2">
        <v>3485.1</v>
      </c>
      <c r="IJ42" s="2"/>
      <c r="IK42" s="2"/>
      <c r="IL42" s="2">
        <v>9294.89</v>
      </c>
      <c r="IM42" s="2"/>
      <c r="IN42" s="2"/>
      <c r="IO42" s="2"/>
      <c r="IP42" s="2">
        <v>9294.89</v>
      </c>
      <c r="IQ42" s="2"/>
      <c r="IR42" s="2"/>
      <c r="IS42" s="2">
        <v>265.82</v>
      </c>
      <c r="IT42" s="2">
        <v>922.24</v>
      </c>
      <c r="IU42" s="2">
        <v>540.37</v>
      </c>
      <c r="IV42" s="2">
        <v>1700.83</v>
      </c>
      <c r="IW42" s="2"/>
      <c r="IX42" s="2"/>
      <c r="IY42" s="2"/>
      <c r="IZ42" s="2"/>
      <c r="JA42" s="2"/>
      <c r="JB42" s="2"/>
      <c r="JC42" s="2">
        <v>8.6999999999999993</v>
      </c>
      <c r="JD42" s="2">
        <v>115.59</v>
      </c>
      <c r="JE42" s="2">
        <v>158.79</v>
      </c>
      <c r="JF42" s="2">
        <v>1132.3599999999999</v>
      </c>
      <c r="JG42" s="2"/>
      <c r="JH42" s="2"/>
      <c r="JI42" s="2">
        <v>4844.7</v>
      </c>
      <c r="JJ42" s="2"/>
      <c r="JK42" s="2"/>
      <c r="JL42" s="2">
        <v>3036.54</v>
      </c>
      <c r="JM42" s="2"/>
      <c r="JN42" s="2"/>
      <c r="JO42" s="2">
        <v>3036.54</v>
      </c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>
        <v>20661.230000000003</v>
      </c>
    </row>
    <row r="43" spans="2:337">
      <c r="B43" s="22" t="s">
        <v>4</v>
      </c>
      <c r="C43" s="22" t="s">
        <v>7</v>
      </c>
      <c r="D43" s="22" t="s">
        <v>5</v>
      </c>
      <c r="E43" s="22" t="s">
        <v>34</v>
      </c>
      <c r="F43" s="22" t="s">
        <v>45</v>
      </c>
      <c r="G43" s="1">
        <v>5563.59</v>
      </c>
      <c r="I43" s="37" t="str">
        <f>VLOOKUP(J43,'District Listing'!$A$3:$B$315,2,FALSE)</f>
        <v>DAYTON</v>
      </c>
      <c r="J43" s="4" t="s">
        <v>130</v>
      </c>
      <c r="K43" s="2">
        <v>75083.98</v>
      </c>
      <c r="L43" s="2">
        <v>75083.98</v>
      </c>
      <c r="M43" s="2">
        <v>-75083.98</v>
      </c>
      <c r="N43" s="2">
        <v>-75083.98</v>
      </c>
      <c r="O43" s="2">
        <v>2306761.52</v>
      </c>
      <c r="P43" s="2">
        <v>114409.2</v>
      </c>
      <c r="Q43" s="2">
        <v>3789.9</v>
      </c>
      <c r="R43" s="2"/>
      <c r="S43" s="2">
        <v>87361.51</v>
      </c>
      <c r="T43" s="2">
        <v>6328.72</v>
      </c>
      <c r="U43" s="2">
        <v>38720</v>
      </c>
      <c r="V43" s="2">
        <v>2557370.85</v>
      </c>
      <c r="W43" s="2">
        <v>776861.49</v>
      </c>
      <c r="X43" s="2">
        <v>39928.699999999997</v>
      </c>
      <c r="Y43" s="2">
        <v>21708.16</v>
      </c>
      <c r="Z43" s="2"/>
      <c r="AA43" s="2">
        <v>4854</v>
      </c>
      <c r="AB43" s="2">
        <v>123532.21</v>
      </c>
      <c r="AC43" s="2">
        <v>966884.55999999994</v>
      </c>
      <c r="AD43" s="2">
        <v>0</v>
      </c>
      <c r="AE43" s="2"/>
      <c r="AF43" s="2">
        <v>187085.14</v>
      </c>
      <c r="AG43" s="2">
        <v>71884.179999999993</v>
      </c>
      <c r="AH43" s="2">
        <v>376561.6</v>
      </c>
      <c r="AI43" s="2">
        <v>111952.39000000001</v>
      </c>
      <c r="AJ43" s="2">
        <v>0</v>
      </c>
      <c r="AK43" s="2"/>
      <c r="AL43" s="2"/>
      <c r="AM43" s="2"/>
      <c r="AN43" s="2">
        <v>3798.83</v>
      </c>
      <c r="AO43" s="2">
        <v>1419.46</v>
      </c>
      <c r="AP43" s="2">
        <v>20765.800000000003</v>
      </c>
      <c r="AQ43" s="2">
        <v>35830</v>
      </c>
      <c r="AR43" s="2">
        <v>381601.35</v>
      </c>
      <c r="AS43" s="2">
        <v>298571.51</v>
      </c>
      <c r="AT43" s="2"/>
      <c r="AU43" s="2">
        <v>0</v>
      </c>
      <c r="AV43" s="2">
        <v>1489470.26</v>
      </c>
      <c r="AW43" s="2">
        <v>258143.74</v>
      </c>
      <c r="AX43" s="2">
        <v>4354.26</v>
      </c>
      <c r="AY43" s="2">
        <v>96984.540000000008</v>
      </c>
      <c r="AZ43" s="2">
        <v>12311.27</v>
      </c>
      <c r="BA43" s="2">
        <v>6395.04</v>
      </c>
      <c r="BB43" s="2">
        <v>378188.85000000003</v>
      </c>
      <c r="BC43" s="2"/>
      <c r="BD43" s="2">
        <v>13453.57</v>
      </c>
      <c r="BE43" s="2">
        <v>615319.15</v>
      </c>
      <c r="BF43" s="2"/>
      <c r="BG43" s="2"/>
      <c r="BH43" s="2">
        <v>195</v>
      </c>
      <c r="BI43" s="2">
        <v>305701.96000000002</v>
      </c>
      <c r="BJ43" s="2">
        <v>906.5</v>
      </c>
      <c r="BK43" s="2">
        <v>20527.650000000001</v>
      </c>
      <c r="BL43" s="2"/>
      <c r="BM43" s="2">
        <v>81.3</v>
      </c>
      <c r="BN43" s="2"/>
      <c r="BO43" s="2"/>
      <c r="BP43" s="2">
        <v>29069.98</v>
      </c>
      <c r="BQ43" s="2">
        <v>3940.05</v>
      </c>
      <c r="BR43" s="2"/>
      <c r="BS43" s="2">
        <v>52405.07</v>
      </c>
      <c r="BT43" s="2"/>
      <c r="BU43" s="2"/>
      <c r="BV43" s="2"/>
      <c r="BW43" s="2"/>
      <c r="BX43" s="2"/>
      <c r="BY43" s="2"/>
      <c r="BZ43" s="2"/>
      <c r="CA43" s="2"/>
      <c r="CB43" s="2">
        <v>66097.41</v>
      </c>
      <c r="CC43" s="2">
        <v>18800.54</v>
      </c>
      <c r="CD43" s="2">
        <v>80.89</v>
      </c>
      <c r="CE43" s="2">
        <v>21423.48</v>
      </c>
      <c r="CF43" s="2">
        <v>51082.25</v>
      </c>
      <c r="CG43" s="2">
        <v>44053.38</v>
      </c>
      <c r="CH43" s="2"/>
      <c r="CI43" s="2">
        <v>7005.99</v>
      </c>
      <c r="CJ43" s="2">
        <v>24089.83</v>
      </c>
      <c r="CK43" s="2"/>
      <c r="CL43" s="2"/>
      <c r="CM43" s="2"/>
      <c r="CN43" s="2">
        <v>3634.12</v>
      </c>
      <c r="CO43" s="2">
        <v>81450.22</v>
      </c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>
        <v>1359318.3399999999</v>
      </c>
      <c r="DA43" s="2">
        <v>5939.5300000000007</v>
      </c>
      <c r="DB43" s="2">
        <v>5939.5300000000007</v>
      </c>
      <c r="DC43" s="2"/>
      <c r="DD43" s="2"/>
      <c r="DE43" s="2"/>
      <c r="DF43" s="2"/>
      <c r="DG43" s="2"/>
      <c r="DH43" s="2"/>
      <c r="DI43" s="2"/>
      <c r="DJ43" s="2">
        <v>6996.14</v>
      </c>
      <c r="DK43" s="2"/>
      <c r="DL43" s="2"/>
      <c r="DM43" s="2">
        <v>6996.14</v>
      </c>
      <c r="DN43" s="2">
        <v>6764168.5300000012</v>
      </c>
      <c r="DP43" s="37" t="str">
        <f>VLOOKUP(DQ43,'District Listing'!$A$3:$B$315,2,FALSE)</f>
        <v>DAYTON</v>
      </c>
      <c r="DQ43" s="4" t="s">
        <v>130</v>
      </c>
      <c r="DR43" s="2">
        <v>20105.71</v>
      </c>
      <c r="DS43" s="2">
        <v>20105.71</v>
      </c>
      <c r="DT43" s="2">
        <v>-75083.98</v>
      </c>
      <c r="DU43" s="2">
        <v>-75083.98</v>
      </c>
      <c r="DV43" s="2">
        <v>2306761.52</v>
      </c>
      <c r="DW43" s="2">
        <v>114409.2</v>
      </c>
      <c r="DX43" s="2">
        <v>3789.9</v>
      </c>
      <c r="DY43" s="2"/>
      <c r="DZ43" s="2">
        <v>66971.759999999995</v>
      </c>
      <c r="EA43" s="2">
        <v>6328.72</v>
      </c>
      <c r="EB43" s="2">
        <v>38720</v>
      </c>
      <c r="EC43" s="2">
        <v>2536981.1</v>
      </c>
      <c r="ED43" s="2">
        <v>776861.49</v>
      </c>
      <c r="EE43" s="2">
        <v>39928.699999999997</v>
      </c>
      <c r="EF43" s="2">
        <v>21708.16</v>
      </c>
      <c r="EG43" s="2"/>
      <c r="EH43" s="2">
        <v>3000</v>
      </c>
      <c r="EI43" s="2">
        <v>1582.08</v>
      </c>
      <c r="EJ43" s="2">
        <v>843080.42999999993</v>
      </c>
      <c r="EK43" s="2">
        <v>0</v>
      </c>
      <c r="EL43" s="2"/>
      <c r="EM43" s="2">
        <v>185560.89</v>
      </c>
      <c r="EN43" s="2">
        <v>62494.71</v>
      </c>
      <c r="EO43" s="2">
        <v>373426.41</v>
      </c>
      <c r="EP43" s="2">
        <v>103638.32</v>
      </c>
      <c r="EQ43" s="2">
        <v>0</v>
      </c>
      <c r="ER43" s="2"/>
      <c r="ES43" s="2"/>
      <c r="ET43" s="2"/>
      <c r="EU43" s="2">
        <v>3752.09</v>
      </c>
      <c r="EV43" s="2">
        <v>1256.04</v>
      </c>
      <c r="EW43" s="2">
        <v>20647.47</v>
      </c>
      <c r="EX43" s="2">
        <v>30786.880000000001</v>
      </c>
      <c r="EY43" s="2">
        <v>381601.35</v>
      </c>
      <c r="EZ43" s="2">
        <v>287763.48</v>
      </c>
      <c r="FA43" s="2"/>
      <c r="FB43" s="2">
        <v>0</v>
      </c>
      <c r="FC43" s="2">
        <v>1450927.6400000001</v>
      </c>
      <c r="FD43" s="2">
        <v>201117.52</v>
      </c>
      <c r="FE43" s="2">
        <v>4354.26</v>
      </c>
      <c r="FF43" s="2">
        <v>72493.22</v>
      </c>
      <c r="FG43" s="2">
        <v>12311.27</v>
      </c>
      <c r="FH43" s="2">
        <v>6395.04</v>
      </c>
      <c r="FI43" s="2">
        <v>296671.31</v>
      </c>
      <c r="FJ43" s="2"/>
      <c r="FK43" s="2">
        <v>13453.57</v>
      </c>
      <c r="FL43" s="2">
        <v>615319.15</v>
      </c>
      <c r="FM43" s="2"/>
      <c r="FN43" s="2"/>
      <c r="FO43" s="2">
        <v>195</v>
      </c>
      <c r="FP43" s="2">
        <v>259960.35</v>
      </c>
      <c r="FQ43" s="2">
        <v>906.5</v>
      </c>
      <c r="FR43" s="2">
        <v>20527.650000000001</v>
      </c>
      <c r="FS43" s="2"/>
      <c r="FT43" s="2">
        <v>81.3</v>
      </c>
      <c r="FU43" s="2"/>
      <c r="FV43" s="2"/>
      <c r="FW43" s="2">
        <v>29069.98</v>
      </c>
      <c r="FX43" s="2">
        <v>3940.05</v>
      </c>
      <c r="FY43" s="2"/>
      <c r="FZ43" s="2">
        <v>52405.07</v>
      </c>
      <c r="GA43" s="2"/>
      <c r="GB43" s="2"/>
      <c r="GC43" s="2"/>
      <c r="GD43" s="2"/>
      <c r="GE43" s="2"/>
      <c r="GF43" s="2"/>
      <c r="GG43" s="2"/>
      <c r="GH43" s="2"/>
      <c r="GI43" s="2">
        <v>66097.41</v>
      </c>
      <c r="GJ43" s="2">
        <v>18800.54</v>
      </c>
      <c r="GK43" s="2">
        <v>80.89</v>
      </c>
      <c r="GL43" s="2">
        <v>21423.48</v>
      </c>
      <c r="GM43" s="2">
        <v>51082.25</v>
      </c>
      <c r="GN43" s="2">
        <v>44053.38</v>
      </c>
      <c r="GO43" s="2"/>
      <c r="GP43" s="2">
        <v>6605.99</v>
      </c>
      <c r="GQ43" s="2">
        <v>24089.83</v>
      </c>
      <c r="GR43" s="2"/>
      <c r="GS43" s="2"/>
      <c r="GT43" s="2"/>
      <c r="GU43" s="2">
        <v>3634.12</v>
      </c>
      <c r="GV43" s="2">
        <v>81450.22</v>
      </c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>
        <v>1313176.73</v>
      </c>
      <c r="HH43" s="2">
        <v>3987.03</v>
      </c>
      <c r="HI43" s="2">
        <v>3987.03</v>
      </c>
      <c r="HJ43" s="2"/>
      <c r="HK43" s="2"/>
      <c r="HL43" s="2"/>
      <c r="HM43" s="2"/>
      <c r="HN43" s="2"/>
      <c r="HO43" s="2"/>
      <c r="HP43" s="2"/>
      <c r="HQ43" s="2">
        <v>6996.14</v>
      </c>
      <c r="HR43" s="2"/>
      <c r="HS43" s="2">
        <v>6996.14</v>
      </c>
      <c r="HT43" s="2">
        <v>6396842.1100000003</v>
      </c>
      <c r="HV43" s="37" t="str">
        <f>VLOOKUP(HW43,'District Listing'!$A$3:$B$315,2,FALSE)</f>
        <v>LONGVIEW</v>
      </c>
      <c r="HW43" s="4" t="s">
        <v>132</v>
      </c>
      <c r="HX43" s="2">
        <v>508584.59</v>
      </c>
      <c r="HY43" s="2">
        <v>508584.59</v>
      </c>
      <c r="HZ43" s="2">
        <v>-40991.32</v>
      </c>
      <c r="IA43" s="2">
        <v>-40991.32</v>
      </c>
      <c r="IB43" s="2">
        <v>2239895.9900000002</v>
      </c>
      <c r="IC43" s="2">
        <v>575437.73</v>
      </c>
      <c r="ID43" s="2">
        <v>713982.17</v>
      </c>
      <c r="IE43" s="2"/>
      <c r="IF43" s="2">
        <v>662201.18000000005</v>
      </c>
      <c r="IG43" s="2">
        <v>259773.33</v>
      </c>
      <c r="IH43" s="2"/>
      <c r="II43" s="2">
        <v>4451290.4000000004</v>
      </c>
      <c r="IJ43" s="2">
        <v>1778365.71</v>
      </c>
      <c r="IK43" s="2">
        <v>610559.13</v>
      </c>
      <c r="IL43" s="2">
        <v>254557.29</v>
      </c>
      <c r="IM43" s="2"/>
      <c r="IN43" s="2">
        <v>586553.32999999996</v>
      </c>
      <c r="IO43" s="2">
        <v>180701.09</v>
      </c>
      <c r="IP43" s="2">
        <v>3410736.55</v>
      </c>
      <c r="IQ43" s="2"/>
      <c r="IR43" s="2"/>
      <c r="IS43" s="2">
        <v>47932.14</v>
      </c>
      <c r="IT43" s="2">
        <v>60753.89</v>
      </c>
      <c r="IU43" s="2">
        <v>97795.56</v>
      </c>
      <c r="IV43" s="2">
        <v>73958.259999999995</v>
      </c>
      <c r="IW43" s="2"/>
      <c r="IX43" s="2"/>
      <c r="IY43" s="2"/>
      <c r="IZ43" s="2"/>
      <c r="JA43" s="2">
        <v>2242.42</v>
      </c>
      <c r="JB43" s="2">
        <v>2905.83</v>
      </c>
      <c r="JC43" s="2">
        <v>3063.47</v>
      </c>
      <c r="JD43" s="2">
        <v>7138.41</v>
      </c>
      <c r="JE43" s="2">
        <v>97747.63</v>
      </c>
      <c r="JF43" s="2">
        <v>83137.070000000007</v>
      </c>
      <c r="JG43" s="2">
        <v>1056341.05</v>
      </c>
      <c r="JH43" s="2">
        <v>1081164.8899999999</v>
      </c>
      <c r="JI43" s="2">
        <v>2614180.62</v>
      </c>
      <c r="JJ43" s="2">
        <v>153700.75</v>
      </c>
      <c r="JK43" s="2"/>
      <c r="JL43" s="2"/>
      <c r="JM43" s="2">
        <v>22389.16</v>
      </c>
      <c r="JN43" s="2">
        <v>16552.53</v>
      </c>
      <c r="JO43" s="2">
        <v>192642.44</v>
      </c>
      <c r="JP43" s="2"/>
      <c r="JQ43" s="2"/>
      <c r="JR43" s="2">
        <v>13348.98</v>
      </c>
      <c r="JS43" s="2"/>
      <c r="JT43" s="2"/>
      <c r="JU43" s="2">
        <v>30193.27</v>
      </c>
      <c r="JV43" s="2">
        <v>206990.34</v>
      </c>
      <c r="JW43" s="2"/>
      <c r="JX43" s="2"/>
      <c r="JY43" s="2"/>
      <c r="JZ43" s="2">
        <v>7205.35</v>
      </c>
      <c r="KA43" s="2"/>
      <c r="KB43" s="2">
        <v>1081</v>
      </c>
      <c r="KC43" s="2"/>
      <c r="KD43" s="2">
        <v>2112.63</v>
      </c>
      <c r="KE43" s="2">
        <v>128.6</v>
      </c>
      <c r="KF43" s="2"/>
      <c r="KG43" s="2"/>
      <c r="KH43" s="2">
        <v>38556.61</v>
      </c>
      <c r="KI43" s="2"/>
      <c r="KJ43" s="2">
        <v>1945.98</v>
      </c>
      <c r="KK43" s="2"/>
      <c r="KL43" s="2"/>
      <c r="KM43" s="2">
        <v>3472.22</v>
      </c>
      <c r="KN43" s="2"/>
      <c r="KO43" s="2">
        <v>84507.08</v>
      </c>
      <c r="KP43" s="2"/>
      <c r="KQ43" s="2"/>
      <c r="KR43" s="2"/>
      <c r="KS43" s="2"/>
      <c r="KT43" s="2"/>
      <c r="KU43" s="2">
        <v>7320.85</v>
      </c>
      <c r="KV43" s="2"/>
      <c r="KW43" s="2"/>
      <c r="KX43" s="2"/>
      <c r="KY43" s="2"/>
      <c r="KZ43" s="2"/>
      <c r="LA43" s="2"/>
      <c r="LB43" s="2"/>
      <c r="LC43" s="2">
        <v>46268.04</v>
      </c>
      <c r="LD43" s="2"/>
      <c r="LE43" s="2"/>
      <c r="LF43" s="2"/>
      <c r="LG43" s="2"/>
      <c r="LH43" s="2"/>
      <c r="LI43" s="2"/>
      <c r="LJ43" s="2"/>
      <c r="LK43" s="2">
        <v>443130.94999999995</v>
      </c>
      <c r="LL43" s="2">
        <v>38540.19</v>
      </c>
      <c r="LM43" s="2">
        <v>38540.19</v>
      </c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>
        <v>11618114.420000002</v>
      </c>
    </row>
    <row r="44" spans="2:337">
      <c r="B44" s="22" t="s">
        <v>4</v>
      </c>
      <c r="C44" s="22" t="s">
        <v>7</v>
      </c>
      <c r="D44" s="22" t="s">
        <v>5</v>
      </c>
      <c r="E44" s="22" t="s">
        <v>34</v>
      </c>
      <c r="F44" s="22" t="s">
        <v>46</v>
      </c>
      <c r="G44" s="1">
        <v>5180.66</v>
      </c>
      <c r="I44" s="37" t="str">
        <f>VLOOKUP(J44,'District Listing'!$A$3:$B$315,2,FALSE)</f>
        <v>STARBUCK</v>
      </c>
      <c r="J44" s="4" t="s">
        <v>131</v>
      </c>
      <c r="K44" s="2"/>
      <c r="L44" s="2"/>
      <c r="M44" s="2"/>
      <c r="N44" s="2"/>
      <c r="O44" s="2">
        <v>216231.14</v>
      </c>
      <c r="P44" s="2">
        <v>1920</v>
      </c>
      <c r="Q44" s="2">
        <v>1985.1</v>
      </c>
      <c r="R44" s="2"/>
      <c r="S44" s="2">
        <v>1500</v>
      </c>
      <c r="T44" s="2"/>
      <c r="U44" s="2"/>
      <c r="V44" s="2">
        <v>221636.24000000002</v>
      </c>
      <c r="W44" s="2">
        <v>88461.94</v>
      </c>
      <c r="X44" s="2">
        <v>13341.31</v>
      </c>
      <c r="Y44" s="2">
        <v>29336.23</v>
      </c>
      <c r="Z44" s="2"/>
      <c r="AA44" s="2">
        <v>500</v>
      </c>
      <c r="AB44" s="2"/>
      <c r="AC44" s="2">
        <v>131639.48000000001</v>
      </c>
      <c r="AD44" s="2"/>
      <c r="AE44" s="2"/>
      <c r="AF44" s="2">
        <v>16915.329999999998</v>
      </c>
      <c r="AG44" s="2">
        <v>9720.6299999999992</v>
      </c>
      <c r="AH44" s="2">
        <v>34071.68</v>
      </c>
      <c r="AI44" s="2">
        <v>14053.97</v>
      </c>
      <c r="AJ44" s="2"/>
      <c r="AK44" s="2"/>
      <c r="AL44" s="2"/>
      <c r="AM44" s="2"/>
      <c r="AN44" s="2"/>
      <c r="AO44" s="2"/>
      <c r="AP44" s="2">
        <v>826.33</v>
      </c>
      <c r="AQ44" s="2">
        <v>2252.38</v>
      </c>
      <c r="AR44" s="2">
        <v>37424.950000000004</v>
      </c>
      <c r="AS44" s="2">
        <v>56254.94</v>
      </c>
      <c r="AT44" s="2"/>
      <c r="AU44" s="2"/>
      <c r="AV44" s="2">
        <v>171520.21000000002</v>
      </c>
      <c r="AW44" s="2">
        <v>54684.08</v>
      </c>
      <c r="AX44" s="2">
        <v>7661.23</v>
      </c>
      <c r="AY44" s="2">
        <v>14196.189999999999</v>
      </c>
      <c r="AZ44" s="2">
        <v>2627.55</v>
      </c>
      <c r="BA44" s="2">
        <v>3012.98</v>
      </c>
      <c r="BB44" s="2">
        <v>82182.03</v>
      </c>
      <c r="BC44" s="2">
        <v>18169.330000000002</v>
      </c>
      <c r="BD44" s="2"/>
      <c r="BE44" s="2">
        <v>4057.52</v>
      </c>
      <c r="BF44" s="2"/>
      <c r="BG44" s="2"/>
      <c r="BH44" s="2">
        <v>2604.94</v>
      </c>
      <c r="BI44" s="2">
        <v>3157.28</v>
      </c>
      <c r="BJ44" s="2"/>
      <c r="BK44" s="2"/>
      <c r="BL44" s="2"/>
      <c r="BM44" s="2"/>
      <c r="BN44" s="2">
        <v>10348.39</v>
      </c>
      <c r="BO44" s="2"/>
      <c r="BP44" s="2">
        <v>1067.67</v>
      </c>
      <c r="BQ44" s="2">
        <v>1003.12</v>
      </c>
      <c r="BR44" s="2">
        <v>20525.89</v>
      </c>
      <c r="BS44" s="2"/>
      <c r="BT44" s="2"/>
      <c r="BU44" s="2">
        <v>1876.13</v>
      </c>
      <c r="BV44" s="2"/>
      <c r="BW44" s="2">
        <v>9461.49</v>
      </c>
      <c r="BX44" s="2"/>
      <c r="BY44" s="2"/>
      <c r="BZ44" s="2"/>
      <c r="CA44" s="2"/>
      <c r="CB44" s="2">
        <v>51449.47</v>
      </c>
      <c r="CC44" s="2">
        <v>11346.34</v>
      </c>
      <c r="CD44" s="2"/>
      <c r="CE44" s="2">
        <v>176.49</v>
      </c>
      <c r="CF44" s="2"/>
      <c r="CG44" s="2"/>
      <c r="CH44" s="2"/>
      <c r="CI44" s="2"/>
      <c r="CJ44" s="2">
        <v>33562.04</v>
      </c>
      <c r="CK44" s="2"/>
      <c r="CL44" s="2"/>
      <c r="CM44" s="2">
        <v>11874.45</v>
      </c>
      <c r="CN44" s="2"/>
      <c r="CO44" s="2"/>
      <c r="CP44" s="2"/>
      <c r="CQ44" s="2"/>
      <c r="CR44" s="2">
        <v>2013.93</v>
      </c>
      <c r="CS44" s="2"/>
      <c r="CT44" s="2"/>
      <c r="CU44" s="2"/>
      <c r="CV44" s="2"/>
      <c r="CW44" s="2"/>
      <c r="CX44" s="2"/>
      <c r="CY44" s="2"/>
      <c r="CZ44" s="2">
        <v>182694.48</v>
      </c>
      <c r="DA44" s="2">
        <v>4770.21</v>
      </c>
      <c r="DB44" s="2">
        <v>4770.21</v>
      </c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>
        <v>794442.64999999991</v>
      </c>
      <c r="DP44" s="37" t="str">
        <f>VLOOKUP(DQ44,'District Listing'!$A$3:$B$315,2,FALSE)</f>
        <v>STARBUCK</v>
      </c>
      <c r="DQ44" s="4" t="s">
        <v>131</v>
      </c>
      <c r="DR44" s="2"/>
      <c r="DS44" s="2"/>
      <c r="DT44" s="2"/>
      <c r="DU44" s="2"/>
      <c r="DV44" s="2">
        <v>216231.14</v>
      </c>
      <c r="DW44" s="2">
        <v>1920</v>
      </c>
      <c r="DX44" s="2"/>
      <c r="DY44" s="2"/>
      <c r="DZ44" s="2"/>
      <c r="EA44" s="2"/>
      <c r="EB44" s="2"/>
      <c r="EC44" s="2">
        <v>218151.14</v>
      </c>
      <c r="ED44" s="2">
        <v>88461.94</v>
      </c>
      <c r="EE44" s="2">
        <v>13341.31</v>
      </c>
      <c r="EF44" s="2">
        <v>20041.34</v>
      </c>
      <c r="EG44" s="2"/>
      <c r="EH44" s="2">
        <v>500</v>
      </c>
      <c r="EI44" s="2"/>
      <c r="EJ44" s="2">
        <v>122344.59</v>
      </c>
      <c r="EK44" s="2"/>
      <c r="EL44" s="2"/>
      <c r="EM44" s="2">
        <v>16649.509999999998</v>
      </c>
      <c r="EN44" s="2">
        <v>8798.39</v>
      </c>
      <c r="EO44" s="2">
        <v>33531.31</v>
      </c>
      <c r="EP44" s="2">
        <v>12353.14</v>
      </c>
      <c r="EQ44" s="2"/>
      <c r="ER44" s="2"/>
      <c r="ES44" s="2"/>
      <c r="ET44" s="2"/>
      <c r="EU44" s="2"/>
      <c r="EV44" s="2"/>
      <c r="EW44" s="2">
        <v>817.63</v>
      </c>
      <c r="EX44" s="2">
        <v>2136.79</v>
      </c>
      <c r="EY44" s="2">
        <v>37266.160000000003</v>
      </c>
      <c r="EZ44" s="2">
        <v>55122.58</v>
      </c>
      <c r="FA44" s="2"/>
      <c r="FB44" s="2"/>
      <c r="FC44" s="2">
        <v>166675.51</v>
      </c>
      <c r="FD44" s="2">
        <v>54684.08</v>
      </c>
      <c r="FE44" s="2">
        <v>7661.23</v>
      </c>
      <c r="FF44" s="2">
        <v>11159.65</v>
      </c>
      <c r="FG44" s="2">
        <v>2627.55</v>
      </c>
      <c r="FH44" s="2">
        <v>3012.98</v>
      </c>
      <c r="FI44" s="2">
        <v>79145.489999999991</v>
      </c>
      <c r="FJ44" s="2">
        <v>18169.330000000002</v>
      </c>
      <c r="FK44" s="2"/>
      <c r="FL44" s="2">
        <v>4057.52</v>
      </c>
      <c r="FM44" s="2"/>
      <c r="FN44" s="2"/>
      <c r="FO44" s="2">
        <v>2604.94</v>
      </c>
      <c r="FP44" s="2">
        <v>3157.28</v>
      </c>
      <c r="FQ44" s="2"/>
      <c r="FR44" s="2"/>
      <c r="FS44" s="2"/>
      <c r="FT44" s="2"/>
      <c r="FU44" s="2">
        <v>10348.39</v>
      </c>
      <c r="FV44" s="2"/>
      <c r="FW44" s="2">
        <v>1067.67</v>
      </c>
      <c r="FX44" s="2">
        <v>1003.12</v>
      </c>
      <c r="FY44" s="2">
        <v>20525.89</v>
      </c>
      <c r="FZ44" s="2"/>
      <c r="GA44" s="2"/>
      <c r="GB44" s="2">
        <v>1876.13</v>
      </c>
      <c r="GC44" s="2"/>
      <c r="GD44" s="2">
        <v>9461.49</v>
      </c>
      <c r="GE44" s="2"/>
      <c r="GF44" s="2"/>
      <c r="GG44" s="2"/>
      <c r="GH44" s="2"/>
      <c r="GI44" s="2">
        <v>51449.47</v>
      </c>
      <c r="GJ44" s="2">
        <v>11346.34</v>
      </c>
      <c r="GK44" s="2"/>
      <c r="GL44" s="2">
        <v>176.49</v>
      </c>
      <c r="GM44" s="2"/>
      <c r="GN44" s="2"/>
      <c r="GO44" s="2"/>
      <c r="GP44" s="2"/>
      <c r="GQ44" s="2">
        <v>33562.04</v>
      </c>
      <c r="GR44" s="2"/>
      <c r="GS44" s="2"/>
      <c r="GT44" s="2">
        <v>11874.45</v>
      </c>
      <c r="GU44" s="2"/>
      <c r="GV44" s="2"/>
      <c r="GW44" s="2"/>
      <c r="GX44" s="2"/>
      <c r="GY44" s="2">
        <v>2013.93</v>
      </c>
      <c r="GZ44" s="2"/>
      <c r="HA44" s="2"/>
      <c r="HB44" s="2"/>
      <c r="HC44" s="2"/>
      <c r="HD44" s="2"/>
      <c r="HE44" s="2"/>
      <c r="HF44" s="2"/>
      <c r="HG44" s="2">
        <v>182694.48</v>
      </c>
      <c r="HH44" s="2">
        <v>4770.21</v>
      </c>
      <c r="HI44" s="2">
        <v>4770.21</v>
      </c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>
        <v>773781.42</v>
      </c>
      <c r="HV44" s="37" t="str">
        <f>VLOOKUP(HW44,'District Listing'!$A$3:$B$315,2,FALSE)</f>
        <v>TOUTLE LAKE</v>
      </c>
      <c r="HW44" s="4" t="s">
        <v>133</v>
      </c>
      <c r="HX44" s="2"/>
      <c r="HY44" s="2"/>
      <c r="HZ44" s="2"/>
      <c r="IA44" s="2"/>
      <c r="IB44" s="2"/>
      <c r="IC44" s="2">
        <v>725</v>
      </c>
      <c r="ID44" s="2">
        <v>47657.06</v>
      </c>
      <c r="IE44" s="2"/>
      <c r="IF44" s="2">
        <v>4695.34</v>
      </c>
      <c r="IG44" s="2"/>
      <c r="IH44" s="2"/>
      <c r="II44" s="2">
        <v>53077.399999999994</v>
      </c>
      <c r="IJ44" s="2"/>
      <c r="IK44" s="2"/>
      <c r="IL44" s="2">
        <v>44207.56</v>
      </c>
      <c r="IM44" s="2"/>
      <c r="IN44" s="2">
        <v>121724.23</v>
      </c>
      <c r="IO44" s="2"/>
      <c r="IP44" s="2">
        <v>165931.78999999998</v>
      </c>
      <c r="IQ44" s="2"/>
      <c r="IR44" s="2"/>
      <c r="IS44" s="2">
        <v>4020.52</v>
      </c>
      <c r="IT44" s="2">
        <v>12481.32</v>
      </c>
      <c r="IU44" s="2">
        <v>8050.69</v>
      </c>
      <c r="IV44" s="2">
        <v>16265.66</v>
      </c>
      <c r="IW44" s="2"/>
      <c r="IX44" s="2"/>
      <c r="IY44" s="2"/>
      <c r="IZ44" s="2"/>
      <c r="JA44" s="2">
        <v>187.88</v>
      </c>
      <c r="JB44" s="2">
        <v>539.33000000000004</v>
      </c>
      <c r="JC44" s="2">
        <v>291.41000000000003</v>
      </c>
      <c r="JD44" s="2">
        <v>5549.27</v>
      </c>
      <c r="JE44" s="2"/>
      <c r="JF44" s="2">
        <v>78.05</v>
      </c>
      <c r="JG44" s="2"/>
      <c r="JH44" s="2"/>
      <c r="JI44" s="2">
        <v>47464.130000000005</v>
      </c>
      <c r="JJ44" s="2"/>
      <c r="JK44" s="2"/>
      <c r="JL44" s="2"/>
      <c r="JM44" s="2"/>
      <c r="JN44" s="2">
        <v>58454.82</v>
      </c>
      <c r="JO44" s="2">
        <v>58454.82</v>
      </c>
      <c r="JP44" s="2"/>
      <c r="JQ44" s="2">
        <v>2828.46</v>
      </c>
      <c r="JR44" s="2"/>
      <c r="JS44" s="2"/>
      <c r="JT44" s="2"/>
      <c r="JU44" s="2"/>
      <c r="JV44" s="2"/>
      <c r="JW44" s="2">
        <v>7309.25</v>
      </c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>
        <v>10137.709999999999</v>
      </c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>
        <v>335065.85000000003</v>
      </c>
    </row>
    <row r="45" spans="2:337">
      <c r="B45" s="22" t="s">
        <v>4</v>
      </c>
      <c r="C45" s="22" t="s">
        <v>7</v>
      </c>
      <c r="D45" s="22" t="s">
        <v>5</v>
      </c>
      <c r="E45" s="22" t="s">
        <v>34</v>
      </c>
      <c r="F45" s="22" t="s">
        <v>47</v>
      </c>
      <c r="G45" s="1">
        <v>57091.57</v>
      </c>
      <c r="I45" s="37" t="str">
        <f>VLOOKUP(J45,'District Listing'!$A$3:$B$315,2,FALSE)</f>
        <v>LONGVIEW</v>
      </c>
      <c r="J45" s="4" t="s">
        <v>132</v>
      </c>
      <c r="K45" s="2">
        <v>797063.62000000011</v>
      </c>
      <c r="L45" s="2">
        <v>797063.62000000011</v>
      </c>
      <c r="M45" s="2">
        <v>-797063.62</v>
      </c>
      <c r="N45" s="2">
        <v>-797063.62</v>
      </c>
      <c r="O45" s="2">
        <v>35920250.880000003</v>
      </c>
      <c r="P45" s="2">
        <v>805854.32</v>
      </c>
      <c r="Q45" s="2">
        <v>885267.69000000006</v>
      </c>
      <c r="R45" s="2"/>
      <c r="S45" s="2">
        <v>738508.75</v>
      </c>
      <c r="T45" s="2">
        <v>306117</v>
      </c>
      <c r="U45" s="2">
        <v>298670</v>
      </c>
      <c r="V45" s="2">
        <v>38954668.640000001</v>
      </c>
      <c r="W45" s="2">
        <v>14386437.379999999</v>
      </c>
      <c r="X45" s="2">
        <v>800467.35</v>
      </c>
      <c r="Y45" s="2">
        <v>453770.74</v>
      </c>
      <c r="Z45" s="2"/>
      <c r="AA45" s="2">
        <v>586703.32999999996</v>
      </c>
      <c r="AB45" s="2">
        <v>257880.61</v>
      </c>
      <c r="AC45" s="2">
        <v>16485259.409999998</v>
      </c>
      <c r="AD45" s="2">
        <v>25533.05</v>
      </c>
      <c r="AE45" s="2">
        <v>766.08</v>
      </c>
      <c r="AF45" s="2">
        <v>2914113.02</v>
      </c>
      <c r="AG45" s="2">
        <v>1232466.3099999998</v>
      </c>
      <c r="AH45" s="2">
        <v>5881254.3599999994</v>
      </c>
      <c r="AI45" s="2">
        <v>2029299.3</v>
      </c>
      <c r="AJ45" s="2"/>
      <c r="AK45" s="2"/>
      <c r="AL45" s="2"/>
      <c r="AM45" s="2"/>
      <c r="AN45" s="2">
        <v>132729.93</v>
      </c>
      <c r="AO45" s="2">
        <v>56324.58</v>
      </c>
      <c r="AP45" s="2">
        <v>196098.17</v>
      </c>
      <c r="AQ45" s="2">
        <v>430376.82999999996</v>
      </c>
      <c r="AR45" s="2">
        <v>5705846.1299999999</v>
      </c>
      <c r="AS45" s="2">
        <v>5255011.7200000007</v>
      </c>
      <c r="AT45" s="2">
        <v>781.36000000010245</v>
      </c>
      <c r="AU45" s="2">
        <v>-206.11000000010245</v>
      </c>
      <c r="AV45" s="2">
        <v>23860394.730000004</v>
      </c>
      <c r="AW45" s="2">
        <v>1509986</v>
      </c>
      <c r="AX45" s="2">
        <v>182374.79</v>
      </c>
      <c r="AY45" s="2">
        <v>913545.55</v>
      </c>
      <c r="AZ45" s="2">
        <v>383753.31999999995</v>
      </c>
      <c r="BA45" s="2">
        <v>816330.06</v>
      </c>
      <c r="BB45" s="2">
        <v>3805989.7199999997</v>
      </c>
      <c r="BC45" s="2">
        <v>17137.25</v>
      </c>
      <c r="BD45" s="2">
        <v>13665.05</v>
      </c>
      <c r="BE45" s="2">
        <v>1922707.66</v>
      </c>
      <c r="BF45" s="2">
        <v>107800.1</v>
      </c>
      <c r="BG45" s="2"/>
      <c r="BH45" s="2">
        <v>404986.72000000003</v>
      </c>
      <c r="BI45" s="2">
        <v>876888.62</v>
      </c>
      <c r="BJ45" s="2"/>
      <c r="BK45" s="2">
        <v>24112.42</v>
      </c>
      <c r="BL45" s="2">
        <v>3711.5</v>
      </c>
      <c r="BM45" s="2">
        <v>112388.33</v>
      </c>
      <c r="BN45" s="2">
        <v>3075.16</v>
      </c>
      <c r="BO45" s="2">
        <v>32232.57</v>
      </c>
      <c r="BP45" s="2">
        <v>677870.85</v>
      </c>
      <c r="BQ45" s="2">
        <v>22258.55</v>
      </c>
      <c r="BR45" s="2">
        <v>55993.53</v>
      </c>
      <c r="BS45" s="2">
        <v>60441.2</v>
      </c>
      <c r="BT45" s="2"/>
      <c r="BU45" s="2">
        <v>54612.89</v>
      </c>
      <c r="BV45" s="2">
        <v>484.67</v>
      </c>
      <c r="BW45" s="2">
        <v>152440.89000000001</v>
      </c>
      <c r="BX45" s="2"/>
      <c r="BY45" s="2">
        <v>49233.49</v>
      </c>
      <c r="BZ45" s="2"/>
      <c r="CA45" s="2">
        <v>3472.22</v>
      </c>
      <c r="CB45" s="2">
        <v>568873.23</v>
      </c>
      <c r="CC45" s="2">
        <v>697285.42999999993</v>
      </c>
      <c r="CD45" s="2">
        <v>2578.5</v>
      </c>
      <c r="CE45" s="2">
        <v>14463.69</v>
      </c>
      <c r="CF45" s="2">
        <v>1857905.47</v>
      </c>
      <c r="CG45" s="2">
        <v>5960.78</v>
      </c>
      <c r="CH45" s="2"/>
      <c r="CI45" s="2">
        <v>35767.07</v>
      </c>
      <c r="CJ45" s="2">
        <v>786230.03</v>
      </c>
      <c r="CK45" s="2"/>
      <c r="CL45" s="2">
        <v>322579.86</v>
      </c>
      <c r="CM45" s="2">
        <v>902703.64</v>
      </c>
      <c r="CN45" s="2"/>
      <c r="CO45" s="2"/>
      <c r="CP45" s="2"/>
      <c r="CQ45" s="2"/>
      <c r="CR45" s="2">
        <v>177886.21000000002</v>
      </c>
      <c r="CS45" s="2"/>
      <c r="CT45" s="2"/>
      <c r="CU45" s="2"/>
      <c r="CV45" s="2"/>
      <c r="CW45" s="2"/>
      <c r="CX45" s="2"/>
      <c r="CY45" s="2"/>
      <c r="CZ45" s="2">
        <v>9967747.5800000019</v>
      </c>
      <c r="DA45" s="2">
        <v>104655.06</v>
      </c>
      <c r="DB45" s="2">
        <v>104655.06</v>
      </c>
      <c r="DC45" s="2"/>
      <c r="DD45" s="2"/>
      <c r="DE45" s="2">
        <v>10692.17</v>
      </c>
      <c r="DF45" s="2"/>
      <c r="DG45" s="2"/>
      <c r="DH45" s="2"/>
      <c r="DI45" s="2"/>
      <c r="DJ45" s="2">
        <v>34320.67</v>
      </c>
      <c r="DK45" s="2"/>
      <c r="DL45" s="2"/>
      <c r="DM45" s="2">
        <v>45012.84</v>
      </c>
      <c r="DN45" s="2">
        <v>93223727.979999974</v>
      </c>
      <c r="DP45" s="37" t="str">
        <f>VLOOKUP(DQ45,'District Listing'!$A$3:$B$315,2,FALSE)</f>
        <v>LONGVIEW</v>
      </c>
      <c r="DQ45" s="4" t="s">
        <v>132</v>
      </c>
      <c r="DR45" s="2">
        <v>288479.03000000003</v>
      </c>
      <c r="DS45" s="2">
        <v>288479.03000000003</v>
      </c>
      <c r="DT45" s="2">
        <v>-756072.3</v>
      </c>
      <c r="DU45" s="2">
        <v>-756072.3</v>
      </c>
      <c r="DV45" s="2">
        <v>33680354.890000001</v>
      </c>
      <c r="DW45" s="2">
        <v>230416.59</v>
      </c>
      <c r="DX45" s="2">
        <v>171285.52</v>
      </c>
      <c r="DY45" s="2"/>
      <c r="DZ45" s="2">
        <v>76307.570000000007</v>
      </c>
      <c r="EA45" s="2">
        <v>46343.67</v>
      </c>
      <c r="EB45" s="2">
        <v>298670</v>
      </c>
      <c r="EC45" s="2">
        <v>34503378.24000001</v>
      </c>
      <c r="ED45" s="2">
        <v>12608071.67</v>
      </c>
      <c r="EE45" s="2">
        <v>189908.22</v>
      </c>
      <c r="EF45" s="2">
        <v>199213.45</v>
      </c>
      <c r="EG45" s="2"/>
      <c r="EH45" s="2">
        <v>150</v>
      </c>
      <c r="EI45" s="2">
        <v>77179.520000000004</v>
      </c>
      <c r="EJ45" s="2">
        <v>13074522.859999999</v>
      </c>
      <c r="EK45" s="2">
        <v>25533.05</v>
      </c>
      <c r="EL45" s="2">
        <v>766.08</v>
      </c>
      <c r="EM45" s="2">
        <v>2866180.88</v>
      </c>
      <c r="EN45" s="2">
        <v>1171712.42</v>
      </c>
      <c r="EO45" s="2">
        <v>5783458.7999999998</v>
      </c>
      <c r="EP45" s="2">
        <v>1955341.04</v>
      </c>
      <c r="EQ45" s="2"/>
      <c r="ER45" s="2"/>
      <c r="ES45" s="2"/>
      <c r="ET45" s="2"/>
      <c r="EU45" s="2">
        <v>130487.51</v>
      </c>
      <c r="EV45" s="2">
        <v>53418.75</v>
      </c>
      <c r="EW45" s="2">
        <v>193034.7</v>
      </c>
      <c r="EX45" s="2">
        <v>423238.42</v>
      </c>
      <c r="EY45" s="2">
        <v>5608098.5</v>
      </c>
      <c r="EZ45" s="2">
        <v>5171874.6500000004</v>
      </c>
      <c r="FA45" s="2">
        <v>-1055559.69</v>
      </c>
      <c r="FB45" s="2">
        <v>-1081371</v>
      </c>
      <c r="FC45" s="2">
        <v>21246214.109999996</v>
      </c>
      <c r="FD45" s="2">
        <v>1356285.25</v>
      </c>
      <c r="FE45" s="2">
        <v>182374.79</v>
      </c>
      <c r="FF45" s="2">
        <v>913545.55</v>
      </c>
      <c r="FG45" s="2">
        <v>361364.16</v>
      </c>
      <c r="FH45" s="2">
        <v>799777.53</v>
      </c>
      <c r="FI45" s="2">
        <v>3613347.2800000003</v>
      </c>
      <c r="FJ45" s="2">
        <v>17137.25</v>
      </c>
      <c r="FK45" s="2">
        <v>13665.05</v>
      </c>
      <c r="FL45" s="2">
        <v>1909358.68</v>
      </c>
      <c r="FM45" s="2">
        <v>107800.1</v>
      </c>
      <c r="FN45" s="2"/>
      <c r="FO45" s="2">
        <v>374793.45</v>
      </c>
      <c r="FP45" s="2">
        <v>669898.28</v>
      </c>
      <c r="FQ45" s="2"/>
      <c r="FR45" s="2">
        <v>24112.42</v>
      </c>
      <c r="FS45" s="2">
        <v>3711.5</v>
      </c>
      <c r="FT45" s="2">
        <v>105182.98</v>
      </c>
      <c r="FU45" s="2">
        <v>3075.16</v>
      </c>
      <c r="FV45" s="2">
        <v>31151.57</v>
      </c>
      <c r="FW45" s="2">
        <v>677870.85</v>
      </c>
      <c r="FX45" s="2">
        <v>20145.919999999998</v>
      </c>
      <c r="FY45" s="2">
        <v>55864.93</v>
      </c>
      <c r="FZ45" s="2">
        <v>60441.2</v>
      </c>
      <c r="GA45" s="2"/>
      <c r="GB45" s="2">
        <v>16056.28</v>
      </c>
      <c r="GC45" s="2">
        <v>484.67</v>
      </c>
      <c r="GD45" s="2">
        <v>150494.91</v>
      </c>
      <c r="GE45" s="2"/>
      <c r="GF45" s="2">
        <v>49233.49</v>
      </c>
      <c r="GG45" s="2"/>
      <c r="GH45" s="2"/>
      <c r="GI45" s="2">
        <v>568873.23</v>
      </c>
      <c r="GJ45" s="2">
        <v>612778.35</v>
      </c>
      <c r="GK45" s="2">
        <v>2578.5</v>
      </c>
      <c r="GL45" s="2">
        <v>14463.69</v>
      </c>
      <c r="GM45" s="2">
        <v>1857905.47</v>
      </c>
      <c r="GN45" s="2">
        <v>5960.78</v>
      </c>
      <c r="GO45" s="2"/>
      <c r="GP45" s="2">
        <v>28446.22</v>
      </c>
      <c r="GQ45" s="2">
        <v>786230.03</v>
      </c>
      <c r="GR45" s="2"/>
      <c r="GS45" s="2">
        <v>322579.86</v>
      </c>
      <c r="GT45" s="2">
        <v>902703.64</v>
      </c>
      <c r="GU45" s="2"/>
      <c r="GV45" s="2"/>
      <c r="GW45" s="2"/>
      <c r="GX45" s="2"/>
      <c r="GY45" s="2">
        <v>131618.17000000001</v>
      </c>
      <c r="GZ45" s="2"/>
      <c r="HA45" s="2"/>
      <c r="HB45" s="2"/>
      <c r="HC45" s="2"/>
      <c r="HD45" s="2"/>
      <c r="HE45" s="2"/>
      <c r="HF45" s="2"/>
      <c r="HG45" s="2">
        <v>9524616.6300000008</v>
      </c>
      <c r="HH45" s="2">
        <v>66114.87</v>
      </c>
      <c r="HI45" s="2">
        <v>66114.87</v>
      </c>
      <c r="HJ45" s="2"/>
      <c r="HK45" s="2"/>
      <c r="HL45" s="2">
        <v>10692.17</v>
      </c>
      <c r="HM45" s="2"/>
      <c r="HN45" s="2"/>
      <c r="HO45" s="2"/>
      <c r="HP45" s="2"/>
      <c r="HQ45" s="2">
        <v>34320.67</v>
      </c>
      <c r="HR45" s="2"/>
      <c r="HS45" s="2">
        <v>45012.84</v>
      </c>
      <c r="HT45" s="2">
        <v>81605613.560000017</v>
      </c>
      <c r="HV45" s="37" t="str">
        <f>VLOOKUP(HW45,'District Listing'!$A$3:$B$315,2,FALSE)</f>
        <v>CASTLE ROCK</v>
      </c>
      <c r="HW45" s="4" t="s">
        <v>134</v>
      </c>
      <c r="HX45" s="2">
        <v>112000.7</v>
      </c>
      <c r="HY45" s="2">
        <v>112000.7</v>
      </c>
      <c r="HZ45" s="2"/>
      <c r="IA45" s="2"/>
      <c r="IB45" s="2">
        <v>303359.40999999997</v>
      </c>
      <c r="IC45" s="2">
        <v>1709.55</v>
      </c>
      <c r="ID45" s="2">
        <v>3910.82</v>
      </c>
      <c r="IE45" s="2"/>
      <c r="IF45" s="2">
        <v>35382</v>
      </c>
      <c r="IG45" s="2"/>
      <c r="IH45" s="2"/>
      <c r="II45" s="2">
        <v>344361.77999999997</v>
      </c>
      <c r="IJ45" s="2">
        <v>747973</v>
      </c>
      <c r="IK45" s="2">
        <v>900</v>
      </c>
      <c r="IL45" s="2">
        <v>20096.7</v>
      </c>
      <c r="IM45" s="2"/>
      <c r="IN45" s="2">
        <v>143478.54999999999</v>
      </c>
      <c r="IO45" s="2">
        <v>3138.36</v>
      </c>
      <c r="IP45" s="2">
        <v>915586.61</v>
      </c>
      <c r="IQ45" s="2"/>
      <c r="IR45" s="2">
        <v>6.26</v>
      </c>
      <c r="IS45" s="2">
        <v>3101.36</v>
      </c>
      <c r="IT45" s="2">
        <v>17278.189999999999</v>
      </c>
      <c r="IU45" s="2">
        <v>6077.95</v>
      </c>
      <c r="IV45" s="2">
        <v>20538.060000000001</v>
      </c>
      <c r="IW45" s="2"/>
      <c r="IX45" s="2">
        <v>27.95</v>
      </c>
      <c r="IY45" s="2"/>
      <c r="IZ45" s="2"/>
      <c r="JA45" s="2">
        <v>144.11000000000001</v>
      </c>
      <c r="JB45" s="2">
        <v>702.4</v>
      </c>
      <c r="JC45" s="2">
        <v>379.02</v>
      </c>
      <c r="JD45" s="2">
        <v>6175.26</v>
      </c>
      <c r="JE45" s="2">
        <v>93951.51</v>
      </c>
      <c r="JF45" s="2">
        <v>203775.06</v>
      </c>
      <c r="JG45" s="2"/>
      <c r="JH45" s="2"/>
      <c r="JI45" s="2">
        <v>352157.13</v>
      </c>
      <c r="JJ45" s="2">
        <v>13550.41</v>
      </c>
      <c r="JK45" s="2">
        <v>135.62</v>
      </c>
      <c r="JL45" s="2"/>
      <c r="JM45" s="2"/>
      <c r="JN45" s="2">
        <v>4421.55</v>
      </c>
      <c r="JO45" s="2">
        <v>18107.580000000002</v>
      </c>
      <c r="JP45" s="2">
        <v>23888.06</v>
      </c>
      <c r="JQ45" s="2"/>
      <c r="JR45" s="2"/>
      <c r="JS45" s="2"/>
      <c r="JT45" s="2"/>
      <c r="JU45" s="2">
        <v>208</v>
      </c>
      <c r="JV45" s="2">
        <v>31112.66</v>
      </c>
      <c r="JW45" s="2"/>
      <c r="JX45" s="2"/>
      <c r="JY45" s="2"/>
      <c r="JZ45" s="2"/>
      <c r="KA45" s="2">
        <v>250</v>
      </c>
      <c r="KB45" s="2"/>
      <c r="KC45" s="2"/>
      <c r="KD45" s="2"/>
      <c r="KE45" s="2">
        <v>6855.31</v>
      </c>
      <c r="KF45" s="2"/>
      <c r="KG45" s="2"/>
      <c r="KH45" s="2">
        <v>4688.08</v>
      </c>
      <c r="KI45" s="2"/>
      <c r="KJ45" s="2"/>
      <c r="KK45" s="2"/>
      <c r="KL45" s="2"/>
      <c r="KM45" s="2"/>
      <c r="KN45" s="2"/>
      <c r="KO45" s="2">
        <v>46593.43</v>
      </c>
      <c r="KP45" s="2"/>
      <c r="KQ45" s="2"/>
      <c r="KR45" s="2"/>
      <c r="KS45" s="2"/>
      <c r="KT45" s="2"/>
      <c r="KU45" s="2"/>
      <c r="KV45" s="2">
        <v>305708.43</v>
      </c>
      <c r="KW45" s="2"/>
      <c r="KX45" s="2"/>
      <c r="KY45" s="2"/>
      <c r="KZ45" s="2"/>
      <c r="LA45" s="2"/>
      <c r="LB45" s="2"/>
      <c r="LC45" s="2">
        <v>1355</v>
      </c>
      <c r="LD45" s="2"/>
      <c r="LE45" s="2"/>
      <c r="LF45" s="2"/>
      <c r="LG45" s="2"/>
      <c r="LH45" s="2"/>
      <c r="LI45" s="2"/>
      <c r="LJ45" s="2"/>
      <c r="LK45" s="2">
        <v>420658.97</v>
      </c>
      <c r="LL45" s="2">
        <v>2226.7600000000002</v>
      </c>
      <c r="LM45" s="2">
        <v>2226.7600000000002</v>
      </c>
      <c r="LN45" s="2"/>
      <c r="LO45" s="2"/>
      <c r="LP45" s="2"/>
      <c r="LQ45" s="2"/>
      <c r="LR45" s="2">
        <v>4738.72</v>
      </c>
      <c r="LS45" s="2">
        <v>65725.56</v>
      </c>
      <c r="LT45" s="2">
        <v>18013.150000000001</v>
      </c>
      <c r="LU45" s="2">
        <v>9747</v>
      </c>
      <c r="LV45" s="2"/>
      <c r="LW45" s="2"/>
      <c r="LX45" s="2">
        <v>98224.43</v>
      </c>
      <c r="LY45" s="2">
        <v>2263323.9600000004</v>
      </c>
    </row>
    <row r="46" spans="2:337">
      <c r="B46" s="22" t="s">
        <v>4</v>
      </c>
      <c r="C46" s="22" t="s">
        <v>7</v>
      </c>
      <c r="D46" s="22" t="s">
        <v>5</v>
      </c>
      <c r="E46" s="22" t="s">
        <v>34</v>
      </c>
      <c r="F46" s="22" t="s">
        <v>48</v>
      </c>
      <c r="G46" s="1">
        <v>11180.63</v>
      </c>
      <c r="I46" s="37" t="str">
        <f>VLOOKUP(J46,'District Listing'!$A$3:$B$315,2,FALSE)</f>
        <v>TOUTLE LAKE</v>
      </c>
      <c r="J46" s="4" t="s">
        <v>133</v>
      </c>
      <c r="K46" s="2">
        <v>10115.969999999999</v>
      </c>
      <c r="L46" s="2">
        <v>10115.969999999999</v>
      </c>
      <c r="M46" s="2">
        <v>-10115.969999999999</v>
      </c>
      <c r="N46" s="2">
        <v>-10115.969999999999</v>
      </c>
      <c r="O46" s="2">
        <v>3207666.41</v>
      </c>
      <c r="P46" s="2">
        <v>36185.79</v>
      </c>
      <c r="Q46" s="2">
        <v>92786.76999999999</v>
      </c>
      <c r="R46" s="2"/>
      <c r="S46" s="2">
        <v>10922.32</v>
      </c>
      <c r="T46" s="2">
        <v>33193.32</v>
      </c>
      <c r="U46" s="2">
        <v>5505</v>
      </c>
      <c r="V46" s="2">
        <v>3386259.61</v>
      </c>
      <c r="W46" s="2">
        <v>1337547.94</v>
      </c>
      <c r="X46" s="2">
        <v>55547.58</v>
      </c>
      <c r="Y46" s="2">
        <v>46979.75</v>
      </c>
      <c r="Z46" s="2"/>
      <c r="AA46" s="2">
        <v>128219.68</v>
      </c>
      <c r="AB46" s="2">
        <v>2763.6</v>
      </c>
      <c r="AC46" s="2">
        <v>1571058.55</v>
      </c>
      <c r="AD46" s="2"/>
      <c r="AE46" s="2"/>
      <c r="AF46" s="2">
        <v>253528.78999999998</v>
      </c>
      <c r="AG46" s="2">
        <v>117658.32999999999</v>
      </c>
      <c r="AH46" s="2">
        <v>495480.73</v>
      </c>
      <c r="AI46" s="2">
        <v>190263.55000000002</v>
      </c>
      <c r="AJ46" s="2"/>
      <c r="AK46" s="2"/>
      <c r="AL46" s="2"/>
      <c r="AM46" s="2"/>
      <c r="AN46" s="2">
        <v>14564.15</v>
      </c>
      <c r="AO46" s="2">
        <v>5242.1400000000003</v>
      </c>
      <c r="AP46" s="2">
        <v>26359.73</v>
      </c>
      <c r="AQ46" s="2">
        <v>52518.240000000005</v>
      </c>
      <c r="AR46" s="2">
        <v>459735.01</v>
      </c>
      <c r="AS46" s="2">
        <v>540477.93000000005</v>
      </c>
      <c r="AT46" s="2"/>
      <c r="AU46" s="2"/>
      <c r="AV46" s="2">
        <v>2155828.5999999996</v>
      </c>
      <c r="AW46" s="2">
        <v>234523.66</v>
      </c>
      <c r="AX46" s="2">
        <v>28528.65</v>
      </c>
      <c r="AY46" s="2">
        <v>170876.35</v>
      </c>
      <c r="AZ46" s="2">
        <v>164256.07</v>
      </c>
      <c r="BA46" s="2">
        <v>142663.76999999999</v>
      </c>
      <c r="BB46" s="2">
        <v>740848.5</v>
      </c>
      <c r="BC46" s="2">
        <v>1625</v>
      </c>
      <c r="BD46" s="2">
        <v>2828.46</v>
      </c>
      <c r="BE46" s="2">
        <v>1125728.71</v>
      </c>
      <c r="BF46" s="2"/>
      <c r="BG46" s="2"/>
      <c r="BH46" s="2">
        <v>4153.9799999999996</v>
      </c>
      <c r="BI46" s="2">
        <v>99128.3</v>
      </c>
      <c r="BJ46" s="2">
        <v>7309.25</v>
      </c>
      <c r="BK46" s="2"/>
      <c r="BL46" s="2"/>
      <c r="BM46" s="2"/>
      <c r="BN46" s="2">
        <v>31188.12</v>
      </c>
      <c r="BO46" s="2"/>
      <c r="BP46" s="2">
        <v>26464.880000000001</v>
      </c>
      <c r="BQ46" s="2">
        <v>7512.62</v>
      </c>
      <c r="BR46" s="2">
        <v>44335.71</v>
      </c>
      <c r="BS46" s="2">
        <v>1425</v>
      </c>
      <c r="BT46" s="2"/>
      <c r="BU46" s="2">
        <v>15253.04</v>
      </c>
      <c r="BV46" s="2"/>
      <c r="BW46" s="2"/>
      <c r="BX46" s="2">
        <v>35</v>
      </c>
      <c r="BY46" s="2">
        <v>3779</v>
      </c>
      <c r="BZ46" s="2"/>
      <c r="CA46" s="2"/>
      <c r="CB46" s="2">
        <v>62999</v>
      </c>
      <c r="CC46" s="2">
        <v>54116.61</v>
      </c>
      <c r="CD46" s="2"/>
      <c r="CE46" s="2"/>
      <c r="CF46" s="2">
        <v>296696.98</v>
      </c>
      <c r="CG46" s="2">
        <v>20297.099999999999</v>
      </c>
      <c r="CH46" s="2"/>
      <c r="CI46" s="2">
        <v>7500</v>
      </c>
      <c r="CJ46" s="2">
        <v>20924.32</v>
      </c>
      <c r="CK46" s="2"/>
      <c r="CL46" s="2"/>
      <c r="CM46" s="2">
        <v>138757.01</v>
      </c>
      <c r="CN46" s="2"/>
      <c r="CO46" s="2">
        <v>1530.75</v>
      </c>
      <c r="CP46" s="2"/>
      <c r="CQ46" s="2"/>
      <c r="CR46" s="2">
        <v>22308.81</v>
      </c>
      <c r="CS46" s="2"/>
      <c r="CT46" s="2"/>
      <c r="CU46" s="2"/>
      <c r="CV46" s="2"/>
      <c r="CW46" s="2"/>
      <c r="CX46" s="2"/>
      <c r="CY46" s="2"/>
      <c r="CZ46" s="2">
        <v>1995897.6500000004</v>
      </c>
      <c r="DA46" s="2">
        <v>12134.06</v>
      </c>
      <c r="DB46" s="2">
        <v>12134.06</v>
      </c>
      <c r="DC46" s="2"/>
      <c r="DD46" s="2">
        <v>9594.2000000000007</v>
      </c>
      <c r="DE46" s="2"/>
      <c r="DF46" s="2"/>
      <c r="DG46" s="2"/>
      <c r="DH46" s="2"/>
      <c r="DI46" s="2"/>
      <c r="DJ46" s="2">
        <v>27597.21</v>
      </c>
      <c r="DK46" s="2"/>
      <c r="DL46" s="2"/>
      <c r="DM46" s="2">
        <v>37191.410000000003</v>
      </c>
      <c r="DN46" s="2">
        <v>9899218.3800000008</v>
      </c>
      <c r="DP46" s="37" t="str">
        <f>VLOOKUP(DQ46,'District Listing'!$A$3:$B$315,2,FALSE)</f>
        <v>TOUTLE LAKE</v>
      </c>
      <c r="DQ46" s="4" t="s">
        <v>133</v>
      </c>
      <c r="DR46" s="2">
        <v>10115.969999999999</v>
      </c>
      <c r="DS46" s="2">
        <v>10115.969999999999</v>
      </c>
      <c r="DT46" s="2">
        <v>-10115.969999999999</v>
      </c>
      <c r="DU46" s="2">
        <v>-10115.969999999999</v>
      </c>
      <c r="DV46" s="2">
        <v>3207666.41</v>
      </c>
      <c r="DW46" s="2">
        <v>35460.79</v>
      </c>
      <c r="DX46" s="2">
        <v>45129.71</v>
      </c>
      <c r="DY46" s="2"/>
      <c r="DZ46" s="2">
        <v>6226.98</v>
      </c>
      <c r="EA46" s="2">
        <v>33193.32</v>
      </c>
      <c r="EB46" s="2">
        <v>5505</v>
      </c>
      <c r="EC46" s="2">
        <v>3333182.21</v>
      </c>
      <c r="ED46" s="2">
        <v>1337547.94</v>
      </c>
      <c r="EE46" s="2">
        <v>55547.58</v>
      </c>
      <c r="EF46" s="2">
        <v>2772.19</v>
      </c>
      <c r="EG46" s="2"/>
      <c r="EH46" s="2">
        <v>6495.45</v>
      </c>
      <c r="EI46" s="2">
        <v>2763.6</v>
      </c>
      <c r="EJ46" s="2">
        <v>1405126.76</v>
      </c>
      <c r="EK46" s="2"/>
      <c r="EL46" s="2"/>
      <c r="EM46" s="2">
        <v>249508.27</v>
      </c>
      <c r="EN46" s="2">
        <v>105177.01</v>
      </c>
      <c r="EO46" s="2">
        <v>487430.04</v>
      </c>
      <c r="EP46" s="2">
        <v>173997.89</v>
      </c>
      <c r="EQ46" s="2"/>
      <c r="ER46" s="2"/>
      <c r="ES46" s="2"/>
      <c r="ET46" s="2"/>
      <c r="EU46" s="2">
        <v>14376.27</v>
      </c>
      <c r="EV46" s="2">
        <v>4702.8100000000004</v>
      </c>
      <c r="EW46" s="2">
        <v>26068.32</v>
      </c>
      <c r="EX46" s="2">
        <v>46968.97</v>
      </c>
      <c r="EY46" s="2">
        <v>459735.01</v>
      </c>
      <c r="EZ46" s="2">
        <v>540399.88</v>
      </c>
      <c r="FA46" s="2"/>
      <c r="FB46" s="2"/>
      <c r="FC46" s="2">
        <v>2108364.4700000002</v>
      </c>
      <c r="FD46" s="2">
        <v>234523.66</v>
      </c>
      <c r="FE46" s="2">
        <v>28528.65</v>
      </c>
      <c r="FF46" s="2">
        <v>170876.35</v>
      </c>
      <c r="FG46" s="2">
        <v>164256.07</v>
      </c>
      <c r="FH46" s="2">
        <v>84208.95</v>
      </c>
      <c r="FI46" s="2">
        <v>682393.67999999993</v>
      </c>
      <c r="FJ46" s="2">
        <v>1625</v>
      </c>
      <c r="FK46" s="2"/>
      <c r="FL46" s="2">
        <v>1125728.71</v>
      </c>
      <c r="FM46" s="2"/>
      <c r="FN46" s="2"/>
      <c r="FO46" s="2">
        <v>4153.9799999999996</v>
      </c>
      <c r="FP46" s="2">
        <v>99128.3</v>
      </c>
      <c r="FQ46" s="2"/>
      <c r="FR46" s="2"/>
      <c r="FS46" s="2"/>
      <c r="FT46" s="2"/>
      <c r="FU46" s="2">
        <v>31188.12</v>
      </c>
      <c r="FV46" s="2"/>
      <c r="FW46" s="2">
        <v>26464.880000000001</v>
      </c>
      <c r="FX46" s="2">
        <v>7512.62</v>
      </c>
      <c r="FY46" s="2">
        <v>44335.71</v>
      </c>
      <c r="FZ46" s="2">
        <v>1425</v>
      </c>
      <c r="GA46" s="2"/>
      <c r="GB46" s="2">
        <v>15253.04</v>
      </c>
      <c r="GC46" s="2"/>
      <c r="GD46" s="2"/>
      <c r="GE46" s="2">
        <v>35</v>
      </c>
      <c r="GF46" s="2">
        <v>3779</v>
      </c>
      <c r="GG46" s="2"/>
      <c r="GH46" s="2"/>
      <c r="GI46" s="2">
        <v>62999</v>
      </c>
      <c r="GJ46" s="2">
        <v>54116.61</v>
      </c>
      <c r="GK46" s="2"/>
      <c r="GL46" s="2"/>
      <c r="GM46" s="2">
        <v>296696.98</v>
      </c>
      <c r="GN46" s="2">
        <v>20297.099999999999</v>
      </c>
      <c r="GO46" s="2"/>
      <c r="GP46" s="2">
        <v>7500</v>
      </c>
      <c r="GQ46" s="2">
        <v>20924.32</v>
      </c>
      <c r="GR46" s="2"/>
      <c r="GS46" s="2"/>
      <c r="GT46" s="2">
        <v>138757.01</v>
      </c>
      <c r="GU46" s="2"/>
      <c r="GV46" s="2">
        <v>1530.75</v>
      </c>
      <c r="GW46" s="2"/>
      <c r="GX46" s="2"/>
      <c r="GY46" s="2">
        <v>22308.81</v>
      </c>
      <c r="GZ46" s="2"/>
      <c r="HA46" s="2"/>
      <c r="HB46" s="2"/>
      <c r="HC46" s="2"/>
      <c r="HD46" s="2"/>
      <c r="HE46" s="2"/>
      <c r="HF46" s="2"/>
      <c r="HG46" s="2">
        <v>1985759.9400000004</v>
      </c>
      <c r="HH46" s="2">
        <v>12134.06</v>
      </c>
      <c r="HI46" s="2">
        <v>12134.06</v>
      </c>
      <c r="HJ46" s="2"/>
      <c r="HK46" s="2">
        <v>9594.2000000000007</v>
      </c>
      <c r="HL46" s="2"/>
      <c r="HM46" s="2"/>
      <c r="HN46" s="2"/>
      <c r="HO46" s="2"/>
      <c r="HP46" s="2"/>
      <c r="HQ46" s="2">
        <v>27597.21</v>
      </c>
      <c r="HR46" s="2"/>
      <c r="HS46" s="2">
        <v>37191.410000000003</v>
      </c>
      <c r="HT46" s="2">
        <v>9564152.5299999993</v>
      </c>
      <c r="HV46" s="37" t="str">
        <f>VLOOKUP(HW46,'District Listing'!$A$3:$B$315,2,FALSE)</f>
        <v>KALAMA</v>
      </c>
      <c r="HW46" s="4" t="s">
        <v>135</v>
      </c>
      <c r="HX46" s="2"/>
      <c r="HY46" s="2"/>
      <c r="HZ46" s="2"/>
      <c r="IA46" s="2"/>
      <c r="IB46" s="2">
        <v>249025.41</v>
      </c>
      <c r="IC46" s="2">
        <v>78901.320000000007</v>
      </c>
      <c r="ID46" s="2">
        <v>20470.57</v>
      </c>
      <c r="IE46" s="2"/>
      <c r="IF46" s="2">
        <v>66801.75</v>
      </c>
      <c r="IG46" s="2">
        <v>6878.15</v>
      </c>
      <c r="IH46" s="2">
        <v>16515</v>
      </c>
      <c r="II46" s="2">
        <v>438592.2</v>
      </c>
      <c r="IJ46" s="2">
        <v>323602.59000000003</v>
      </c>
      <c r="IK46" s="2">
        <v>79095.64</v>
      </c>
      <c r="IL46" s="2">
        <v>7052.26</v>
      </c>
      <c r="IM46" s="2"/>
      <c r="IN46" s="2">
        <v>119898.09</v>
      </c>
      <c r="IO46" s="2"/>
      <c r="IP46" s="2">
        <v>529648.58000000007</v>
      </c>
      <c r="IQ46" s="2"/>
      <c r="IR46" s="2"/>
      <c r="IS46" s="2">
        <v>36768.050000000003</v>
      </c>
      <c r="IT46" s="2">
        <v>40205.43</v>
      </c>
      <c r="IU46" s="2">
        <v>64382.32</v>
      </c>
      <c r="IV46" s="2">
        <v>45285.35</v>
      </c>
      <c r="IW46" s="2"/>
      <c r="IX46" s="2"/>
      <c r="IY46" s="2"/>
      <c r="IZ46" s="2"/>
      <c r="JA46" s="2">
        <v>1685.78</v>
      </c>
      <c r="JB46" s="2">
        <v>1816.15</v>
      </c>
      <c r="JC46" s="2">
        <v>3493.23</v>
      </c>
      <c r="JD46" s="2">
        <v>20927.77</v>
      </c>
      <c r="JE46" s="2">
        <v>54874.63</v>
      </c>
      <c r="JF46" s="2">
        <v>90987.29</v>
      </c>
      <c r="JG46" s="2"/>
      <c r="JH46" s="2"/>
      <c r="JI46" s="2">
        <v>360426</v>
      </c>
      <c r="JJ46" s="2">
        <v>56593.11</v>
      </c>
      <c r="JK46" s="2">
        <v>4401.84</v>
      </c>
      <c r="JL46" s="2"/>
      <c r="JM46" s="2">
        <v>1854.06</v>
      </c>
      <c r="JN46" s="2">
        <v>939.54</v>
      </c>
      <c r="JO46" s="2">
        <v>63788.549999999996</v>
      </c>
      <c r="JP46" s="2">
        <v>9539.1200000000008</v>
      </c>
      <c r="JQ46" s="2"/>
      <c r="JR46" s="2"/>
      <c r="JS46" s="2"/>
      <c r="JT46" s="2">
        <v>180</v>
      </c>
      <c r="JU46" s="2">
        <v>12146.19</v>
      </c>
      <c r="JV46" s="2">
        <v>84738.63</v>
      </c>
      <c r="JW46" s="2">
        <v>21323.5</v>
      </c>
      <c r="JX46" s="2"/>
      <c r="JY46" s="2"/>
      <c r="JZ46" s="2">
        <v>1033</v>
      </c>
      <c r="KA46" s="2"/>
      <c r="KB46" s="2">
        <v>12744.36</v>
      </c>
      <c r="KC46" s="2"/>
      <c r="KD46" s="2">
        <v>1875</v>
      </c>
      <c r="KE46" s="2">
        <v>8613.14</v>
      </c>
      <c r="KF46" s="2">
        <v>-25565.01</v>
      </c>
      <c r="KG46" s="2"/>
      <c r="KH46" s="2">
        <v>2154.75</v>
      </c>
      <c r="KI46" s="2"/>
      <c r="KJ46" s="2">
        <v>88591.43</v>
      </c>
      <c r="KK46" s="2"/>
      <c r="KL46" s="2">
        <v>215941.98</v>
      </c>
      <c r="KM46" s="2">
        <v>2162.77</v>
      </c>
      <c r="KN46" s="2"/>
      <c r="KO46" s="2">
        <v>13173.88</v>
      </c>
      <c r="KP46" s="2">
        <v>1137.5</v>
      </c>
      <c r="KQ46" s="2">
        <v>4419.6099999999997</v>
      </c>
      <c r="KR46" s="2">
        <v>113671.62</v>
      </c>
      <c r="KS46" s="2">
        <v>7475</v>
      </c>
      <c r="KT46" s="2"/>
      <c r="KU46" s="2">
        <v>31922.11</v>
      </c>
      <c r="KV46" s="2">
        <v>199358.69</v>
      </c>
      <c r="KW46" s="2"/>
      <c r="KX46" s="2"/>
      <c r="KY46" s="2"/>
      <c r="KZ46" s="2"/>
      <c r="LA46" s="2"/>
      <c r="LB46" s="2"/>
      <c r="LC46" s="2">
        <v>9652.91</v>
      </c>
      <c r="LD46" s="2"/>
      <c r="LE46" s="2">
        <v>19124.75</v>
      </c>
      <c r="LF46" s="2"/>
      <c r="LG46" s="2">
        <v>800</v>
      </c>
      <c r="LH46" s="2">
        <v>2035.59</v>
      </c>
      <c r="LI46" s="2"/>
      <c r="LJ46" s="2"/>
      <c r="LK46" s="2">
        <v>838250.52</v>
      </c>
      <c r="LL46" s="2">
        <v>8194.74</v>
      </c>
      <c r="LM46" s="2">
        <v>8194.74</v>
      </c>
      <c r="LN46" s="2"/>
      <c r="LO46" s="2"/>
      <c r="LP46" s="2">
        <v>587.54999999999995</v>
      </c>
      <c r="LQ46" s="2"/>
      <c r="LR46" s="2">
        <v>724.19</v>
      </c>
      <c r="LS46" s="2">
        <v>3421.89</v>
      </c>
      <c r="LT46" s="2"/>
      <c r="LU46" s="2">
        <v>8150.19</v>
      </c>
      <c r="LV46" s="2"/>
      <c r="LW46" s="2"/>
      <c r="LX46" s="2">
        <v>12883.82</v>
      </c>
      <c r="LY46" s="2">
        <v>2251784.4100000006</v>
      </c>
    </row>
    <row r="47" spans="2:337">
      <c r="B47" s="22" t="s">
        <v>4</v>
      </c>
      <c r="C47" s="22" t="s">
        <v>7</v>
      </c>
      <c r="D47" s="22" t="s">
        <v>5</v>
      </c>
      <c r="E47" s="22" t="s">
        <v>34</v>
      </c>
      <c r="F47" s="22" t="s">
        <v>49</v>
      </c>
      <c r="G47" s="1">
        <v>68374.66</v>
      </c>
      <c r="I47" s="37" t="str">
        <f>VLOOKUP(J47,'District Listing'!$A$3:$B$315,2,FALSE)</f>
        <v>CASTLE ROCK</v>
      </c>
      <c r="J47" s="4" t="s">
        <v>134</v>
      </c>
      <c r="K47" s="2">
        <v>112000.7</v>
      </c>
      <c r="L47" s="2">
        <v>112000.7</v>
      </c>
      <c r="M47" s="2">
        <v>-112000.7</v>
      </c>
      <c r="N47" s="2">
        <v>-112000.7</v>
      </c>
      <c r="O47" s="2">
        <v>6753325.2800000003</v>
      </c>
      <c r="P47" s="2">
        <v>134556.37</v>
      </c>
      <c r="Q47" s="2">
        <v>245511.94</v>
      </c>
      <c r="R47" s="2"/>
      <c r="S47" s="2">
        <v>217255.51</v>
      </c>
      <c r="T47" s="2">
        <v>13327.48</v>
      </c>
      <c r="U47" s="2">
        <v>21515</v>
      </c>
      <c r="V47" s="2">
        <v>7385491.580000001</v>
      </c>
      <c r="W47" s="2">
        <v>2982530.37</v>
      </c>
      <c r="X47" s="2">
        <v>83072.95</v>
      </c>
      <c r="Y47" s="2">
        <v>76663.199999999997</v>
      </c>
      <c r="Z47" s="2"/>
      <c r="AA47" s="2">
        <v>147291.09</v>
      </c>
      <c r="AB47" s="2">
        <v>163229.84999999998</v>
      </c>
      <c r="AC47" s="2">
        <v>3452787.4600000004</v>
      </c>
      <c r="AD47" s="2">
        <v>588.44000000000005</v>
      </c>
      <c r="AE47" s="2">
        <v>629.39</v>
      </c>
      <c r="AF47" s="2">
        <v>558549.56999999995</v>
      </c>
      <c r="AG47" s="2">
        <v>259303.27</v>
      </c>
      <c r="AH47" s="2">
        <v>1122555.6499999999</v>
      </c>
      <c r="AI47" s="2">
        <v>423839.93</v>
      </c>
      <c r="AJ47" s="2">
        <v>145.37</v>
      </c>
      <c r="AK47" s="2">
        <v>395.45</v>
      </c>
      <c r="AL47" s="2"/>
      <c r="AM47" s="2"/>
      <c r="AN47" s="2">
        <v>40746.520000000004</v>
      </c>
      <c r="AO47" s="2">
        <v>11359.619999999999</v>
      </c>
      <c r="AP47" s="2">
        <v>55095.7</v>
      </c>
      <c r="AQ47" s="2">
        <v>106512.54999999999</v>
      </c>
      <c r="AR47" s="2">
        <v>1063006.23</v>
      </c>
      <c r="AS47" s="2">
        <v>1061352.8400000001</v>
      </c>
      <c r="AT47" s="2"/>
      <c r="AU47" s="2"/>
      <c r="AV47" s="2">
        <v>4704080.53</v>
      </c>
      <c r="AW47" s="2">
        <v>774835.89</v>
      </c>
      <c r="AX47" s="2">
        <v>66845.279999999999</v>
      </c>
      <c r="AY47" s="2">
        <v>227612.91</v>
      </c>
      <c r="AZ47" s="2">
        <v>27972.35</v>
      </c>
      <c r="BA47" s="2">
        <v>193571.03</v>
      </c>
      <c r="BB47" s="2">
        <v>1290837.4600000002</v>
      </c>
      <c r="BC47" s="2">
        <v>27557.08</v>
      </c>
      <c r="BD47" s="2">
        <v>4494.1099999999997</v>
      </c>
      <c r="BE47" s="2">
        <v>29400</v>
      </c>
      <c r="BF47" s="2">
        <v>42000</v>
      </c>
      <c r="BG47" s="2">
        <v>56400.03</v>
      </c>
      <c r="BH47" s="2">
        <v>102065.7</v>
      </c>
      <c r="BI47" s="2">
        <v>424344.56</v>
      </c>
      <c r="BJ47" s="2">
        <v>1020</v>
      </c>
      <c r="BK47" s="2">
        <v>30665.83</v>
      </c>
      <c r="BL47" s="2">
        <v>370</v>
      </c>
      <c r="BM47" s="2"/>
      <c r="BN47" s="2">
        <v>13985.05</v>
      </c>
      <c r="BO47" s="2"/>
      <c r="BP47" s="2">
        <v>72528.13</v>
      </c>
      <c r="BQ47" s="2">
        <v>34305.1</v>
      </c>
      <c r="BR47" s="2">
        <v>103874.34</v>
      </c>
      <c r="BS47" s="2">
        <v>9674.51</v>
      </c>
      <c r="BT47" s="2">
        <v>95</v>
      </c>
      <c r="BU47" s="2">
        <v>45307.9</v>
      </c>
      <c r="BV47" s="2"/>
      <c r="BW47" s="2">
        <v>38301.910000000003</v>
      </c>
      <c r="BX47" s="2"/>
      <c r="BY47" s="2"/>
      <c r="BZ47" s="2"/>
      <c r="CA47" s="2">
        <v>3522.11</v>
      </c>
      <c r="CB47" s="2">
        <v>111324</v>
      </c>
      <c r="CC47" s="2">
        <v>161346.46</v>
      </c>
      <c r="CD47" s="2">
        <v>2424</v>
      </c>
      <c r="CE47" s="2">
        <v>2565.63</v>
      </c>
      <c r="CF47" s="2">
        <v>358915.72</v>
      </c>
      <c r="CG47" s="2"/>
      <c r="CH47" s="2"/>
      <c r="CI47" s="2">
        <v>4655.99</v>
      </c>
      <c r="CJ47" s="2">
        <v>535042.1</v>
      </c>
      <c r="CK47" s="2"/>
      <c r="CL47" s="2">
        <v>15551.36</v>
      </c>
      <c r="CM47" s="2">
        <v>212583.38</v>
      </c>
      <c r="CN47" s="2">
        <v>92.58</v>
      </c>
      <c r="CO47" s="2"/>
      <c r="CP47" s="2"/>
      <c r="CQ47" s="2"/>
      <c r="CR47" s="2">
        <v>43759.1</v>
      </c>
      <c r="CS47" s="2"/>
      <c r="CT47" s="2"/>
      <c r="CU47" s="2"/>
      <c r="CV47" s="2"/>
      <c r="CW47" s="2"/>
      <c r="CX47" s="2"/>
      <c r="CY47" s="2"/>
      <c r="CZ47" s="2">
        <v>2488171.6799999997</v>
      </c>
      <c r="DA47" s="2">
        <v>27067.519999999997</v>
      </c>
      <c r="DB47" s="2">
        <v>27067.519999999997</v>
      </c>
      <c r="DC47" s="2"/>
      <c r="DD47" s="2">
        <v>3402</v>
      </c>
      <c r="DE47" s="2">
        <v>10206</v>
      </c>
      <c r="DF47" s="2">
        <v>5940</v>
      </c>
      <c r="DG47" s="2">
        <v>44863.46</v>
      </c>
      <c r="DH47" s="2">
        <v>92313</v>
      </c>
      <c r="DI47" s="2">
        <v>18013.150000000001</v>
      </c>
      <c r="DJ47" s="2">
        <v>27908.27</v>
      </c>
      <c r="DK47" s="2"/>
      <c r="DL47" s="2"/>
      <c r="DM47" s="2">
        <v>202645.87999999998</v>
      </c>
      <c r="DN47" s="2">
        <v>19551082.109999988</v>
      </c>
      <c r="DP47" s="37" t="str">
        <f>VLOOKUP(DQ47,'District Listing'!$A$3:$B$315,2,FALSE)</f>
        <v>CASTLE ROCK</v>
      </c>
      <c r="DQ47" s="4" t="s">
        <v>134</v>
      </c>
      <c r="DR47" s="2"/>
      <c r="DS47" s="2"/>
      <c r="DT47" s="2">
        <v>-112000.7</v>
      </c>
      <c r="DU47" s="2">
        <v>-112000.7</v>
      </c>
      <c r="DV47" s="2">
        <v>6449965.8700000001</v>
      </c>
      <c r="DW47" s="2">
        <v>132846.82</v>
      </c>
      <c r="DX47" s="2">
        <v>241601.12</v>
      </c>
      <c r="DY47" s="2"/>
      <c r="DZ47" s="2">
        <v>181873.51</v>
      </c>
      <c r="EA47" s="2">
        <v>13327.48</v>
      </c>
      <c r="EB47" s="2">
        <v>21515</v>
      </c>
      <c r="EC47" s="2">
        <v>7041129.8000000007</v>
      </c>
      <c r="ED47" s="2">
        <v>2234557.37</v>
      </c>
      <c r="EE47" s="2">
        <v>82172.95</v>
      </c>
      <c r="EF47" s="2">
        <v>56566.5</v>
      </c>
      <c r="EG47" s="2"/>
      <c r="EH47" s="2">
        <v>3812.54</v>
      </c>
      <c r="EI47" s="2">
        <v>160091.49</v>
      </c>
      <c r="EJ47" s="2">
        <v>2537200.8500000006</v>
      </c>
      <c r="EK47" s="2">
        <v>588.44000000000005</v>
      </c>
      <c r="EL47" s="2">
        <v>623.13</v>
      </c>
      <c r="EM47" s="2">
        <v>555448.21</v>
      </c>
      <c r="EN47" s="2">
        <v>242025.08</v>
      </c>
      <c r="EO47" s="2">
        <v>1116477.7</v>
      </c>
      <c r="EP47" s="2">
        <v>403301.87</v>
      </c>
      <c r="EQ47" s="2">
        <v>145.37</v>
      </c>
      <c r="ER47" s="2">
        <v>367.5</v>
      </c>
      <c r="ES47" s="2"/>
      <c r="ET47" s="2"/>
      <c r="EU47" s="2">
        <v>40602.410000000003</v>
      </c>
      <c r="EV47" s="2">
        <v>10657.22</v>
      </c>
      <c r="EW47" s="2">
        <v>54716.68</v>
      </c>
      <c r="EX47" s="2">
        <v>100337.29</v>
      </c>
      <c r="EY47" s="2">
        <v>969054.71999999997</v>
      </c>
      <c r="EZ47" s="2">
        <v>857577.78</v>
      </c>
      <c r="FA47" s="2"/>
      <c r="FB47" s="2"/>
      <c r="FC47" s="2">
        <v>4351923.4000000004</v>
      </c>
      <c r="FD47" s="2">
        <v>761285.48</v>
      </c>
      <c r="FE47" s="2">
        <v>66709.66</v>
      </c>
      <c r="FF47" s="2">
        <v>227612.91</v>
      </c>
      <c r="FG47" s="2">
        <v>27972.35</v>
      </c>
      <c r="FH47" s="2">
        <v>189149.48</v>
      </c>
      <c r="FI47" s="2">
        <v>1272729.8800000001</v>
      </c>
      <c r="FJ47" s="2">
        <v>3669.02</v>
      </c>
      <c r="FK47" s="2">
        <v>4494.1099999999997</v>
      </c>
      <c r="FL47" s="2">
        <v>29400</v>
      </c>
      <c r="FM47" s="2">
        <v>42000</v>
      </c>
      <c r="FN47" s="2">
        <v>56400.03</v>
      </c>
      <c r="FO47" s="2">
        <v>101857.7</v>
      </c>
      <c r="FP47" s="2">
        <v>393231.9</v>
      </c>
      <c r="FQ47" s="2">
        <v>1020</v>
      </c>
      <c r="FR47" s="2">
        <v>30665.83</v>
      </c>
      <c r="FS47" s="2">
        <v>370</v>
      </c>
      <c r="FT47" s="2"/>
      <c r="FU47" s="2">
        <v>13735.05</v>
      </c>
      <c r="FV47" s="2"/>
      <c r="FW47" s="2">
        <v>72528.13</v>
      </c>
      <c r="FX47" s="2">
        <v>34305.1</v>
      </c>
      <c r="FY47" s="2">
        <v>97019.03</v>
      </c>
      <c r="FZ47" s="2">
        <v>9674.51</v>
      </c>
      <c r="GA47" s="2">
        <v>95</v>
      </c>
      <c r="GB47" s="2">
        <v>40619.82</v>
      </c>
      <c r="GC47" s="2"/>
      <c r="GD47" s="2">
        <v>38301.910000000003</v>
      </c>
      <c r="GE47" s="2"/>
      <c r="GF47" s="2"/>
      <c r="GG47" s="2"/>
      <c r="GH47" s="2">
        <v>3522.11</v>
      </c>
      <c r="GI47" s="2">
        <v>111324</v>
      </c>
      <c r="GJ47" s="2">
        <v>114753.03</v>
      </c>
      <c r="GK47" s="2">
        <v>2424</v>
      </c>
      <c r="GL47" s="2">
        <v>2565.63</v>
      </c>
      <c r="GM47" s="2">
        <v>358915.72</v>
      </c>
      <c r="GN47" s="2"/>
      <c r="GO47" s="2"/>
      <c r="GP47" s="2">
        <v>4655.99</v>
      </c>
      <c r="GQ47" s="2">
        <v>229333.67</v>
      </c>
      <c r="GR47" s="2"/>
      <c r="GS47" s="2">
        <v>15551.36</v>
      </c>
      <c r="GT47" s="2">
        <v>212583.38</v>
      </c>
      <c r="GU47" s="2">
        <v>92.58</v>
      </c>
      <c r="GV47" s="2"/>
      <c r="GW47" s="2"/>
      <c r="GX47" s="2"/>
      <c r="GY47" s="2">
        <v>42404.1</v>
      </c>
      <c r="GZ47" s="2"/>
      <c r="HA47" s="2"/>
      <c r="HB47" s="2"/>
      <c r="HC47" s="2"/>
      <c r="HD47" s="2"/>
      <c r="HE47" s="2"/>
      <c r="HF47" s="2"/>
      <c r="HG47" s="2">
        <v>2067512.71</v>
      </c>
      <c r="HH47" s="2">
        <v>24840.76</v>
      </c>
      <c r="HI47" s="2">
        <v>24840.76</v>
      </c>
      <c r="HJ47" s="2"/>
      <c r="HK47" s="2">
        <v>3402</v>
      </c>
      <c r="HL47" s="2">
        <v>10206</v>
      </c>
      <c r="HM47" s="2">
        <v>5940</v>
      </c>
      <c r="HN47" s="2">
        <v>40124.74</v>
      </c>
      <c r="HO47" s="2">
        <v>26587.439999999999</v>
      </c>
      <c r="HP47" s="2"/>
      <c r="HQ47" s="2">
        <v>18161.27</v>
      </c>
      <c r="HR47" s="2"/>
      <c r="HS47" s="2">
        <v>104421.45</v>
      </c>
      <c r="HT47" s="2">
        <v>17287758.149999999</v>
      </c>
      <c r="HV47" s="37" t="str">
        <f>VLOOKUP(HW47,'District Listing'!$A$3:$B$315,2,FALSE)</f>
        <v>WOODLAND</v>
      </c>
      <c r="HW47" s="4" t="s">
        <v>138</v>
      </c>
      <c r="HX47" s="2">
        <v>370695.7</v>
      </c>
      <c r="HY47" s="2">
        <v>370695.7</v>
      </c>
      <c r="HZ47" s="2"/>
      <c r="IA47" s="2"/>
      <c r="IB47" s="2">
        <v>859141.91</v>
      </c>
      <c r="IC47" s="2">
        <v>5731.43</v>
      </c>
      <c r="ID47" s="2">
        <v>62253.31</v>
      </c>
      <c r="IE47" s="2"/>
      <c r="IF47" s="2">
        <v>135759.79999999999</v>
      </c>
      <c r="IG47" s="2">
        <v>34374.379999999997</v>
      </c>
      <c r="IH47" s="2"/>
      <c r="II47" s="2">
        <v>1097260.83</v>
      </c>
      <c r="IJ47" s="2">
        <v>1799321.01</v>
      </c>
      <c r="IK47" s="2">
        <v>18515.5</v>
      </c>
      <c r="IL47" s="2">
        <v>55320.04</v>
      </c>
      <c r="IM47" s="2"/>
      <c r="IN47" s="2">
        <v>5650</v>
      </c>
      <c r="IO47" s="2">
        <v>1273.51</v>
      </c>
      <c r="IP47" s="2">
        <v>1880080.06</v>
      </c>
      <c r="IQ47" s="2"/>
      <c r="IR47" s="2"/>
      <c r="IS47" s="2">
        <v>83330.539999999994</v>
      </c>
      <c r="IT47" s="2">
        <v>138549.17000000001</v>
      </c>
      <c r="IU47" s="2">
        <v>166245.06</v>
      </c>
      <c r="IV47" s="2">
        <v>227288.21</v>
      </c>
      <c r="IW47" s="2"/>
      <c r="IX47" s="2"/>
      <c r="IY47" s="2"/>
      <c r="IZ47" s="2"/>
      <c r="JA47" s="2">
        <v>2359.69</v>
      </c>
      <c r="JB47" s="2">
        <v>6173.18</v>
      </c>
      <c r="JC47" s="2">
        <v>5781.22</v>
      </c>
      <c r="JD47" s="2">
        <v>59193.96</v>
      </c>
      <c r="JE47" s="2">
        <v>125676.31</v>
      </c>
      <c r="JF47" s="2">
        <v>408294.82</v>
      </c>
      <c r="JG47" s="2">
        <v>1100.07</v>
      </c>
      <c r="JH47" s="2"/>
      <c r="JI47" s="2">
        <v>1223992.23</v>
      </c>
      <c r="JJ47" s="2">
        <v>67448.320000000007</v>
      </c>
      <c r="JK47" s="2"/>
      <c r="JL47" s="2"/>
      <c r="JM47" s="2">
        <v>4189.1499999999996</v>
      </c>
      <c r="JN47" s="2">
        <v>171.55</v>
      </c>
      <c r="JO47" s="2">
        <v>71809.02</v>
      </c>
      <c r="JP47" s="2"/>
      <c r="JQ47" s="2"/>
      <c r="JR47" s="2"/>
      <c r="JS47" s="2"/>
      <c r="JT47" s="2"/>
      <c r="JU47" s="2">
        <v>4449.9799999999996</v>
      </c>
      <c r="JV47" s="2">
        <v>164201.04</v>
      </c>
      <c r="JW47" s="2"/>
      <c r="JX47" s="2"/>
      <c r="JY47" s="2"/>
      <c r="JZ47" s="2">
        <v>21988.1</v>
      </c>
      <c r="KA47" s="2"/>
      <c r="KB47" s="2"/>
      <c r="KC47" s="2">
        <v>8200.5</v>
      </c>
      <c r="KD47" s="2">
        <v>1117.1099999999999</v>
      </c>
      <c r="KE47" s="2"/>
      <c r="KF47" s="2">
        <v>153.75</v>
      </c>
      <c r="KG47" s="2"/>
      <c r="KH47" s="2"/>
      <c r="KI47" s="2"/>
      <c r="KJ47" s="2"/>
      <c r="KK47" s="2"/>
      <c r="KL47" s="2"/>
      <c r="KM47" s="2"/>
      <c r="KN47" s="2"/>
      <c r="KO47" s="2">
        <v>10290.35</v>
      </c>
      <c r="KP47" s="2"/>
      <c r="KQ47" s="2"/>
      <c r="KR47" s="2"/>
      <c r="KS47" s="2">
        <v>35000</v>
      </c>
      <c r="KT47" s="2">
        <v>234814.87</v>
      </c>
      <c r="KU47" s="2">
        <v>31.52</v>
      </c>
      <c r="KV47" s="2"/>
      <c r="KW47" s="2"/>
      <c r="KX47" s="2">
        <v>1933.6</v>
      </c>
      <c r="KY47" s="2">
        <v>9659.74</v>
      </c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>
        <v>491840.56</v>
      </c>
      <c r="LL47" s="2">
        <v>1246.28</v>
      </c>
      <c r="LM47" s="2">
        <v>1246.28</v>
      </c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>
        <v>5136924.6800000006</v>
      </c>
    </row>
    <row r="48" spans="2:337">
      <c r="B48" s="22" t="s">
        <v>4</v>
      </c>
      <c r="C48" s="22" t="s">
        <v>7</v>
      </c>
      <c r="D48" s="22" t="s">
        <v>5</v>
      </c>
      <c r="E48" s="22" t="s">
        <v>34</v>
      </c>
      <c r="F48" s="22" t="s">
        <v>50</v>
      </c>
      <c r="G48" s="1">
        <v>16107.66</v>
      </c>
      <c r="I48" s="37" t="str">
        <f>VLOOKUP(J48,'District Listing'!$A$3:$B$315,2,FALSE)</f>
        <v>KALAMA</v>
      </c>
      <c r="J48" s="4" t="s">
        <v>135</v>
      </c>
      <c r="K48" s="2"/>
      <c r="L48" s="2"/>
      <c r="M48" s="2"/>
      <c r="N48" s="2"/>
      <c r="O48" s="2">
        <v>4624973.5200000005</v>
      </c>
      <c r="P48" s="2">
        <v>132635.39000000001</v>
      </c>
      <c r="Q48" s="2">
        <v>35738.54</v>
      </c>
      <c r="R48" s="2"/>
      <c r="S48" s="2">
        <v>110111.37</v>
      </c>
      <c r="T48" s="2">
        <v>6878.15</v>
      </c>
      <c r="U48" s="2">
        <v>16515</v>
      </c>
      <c r="V48" s="2">
        <v>4926851.9700000007</v>
      </c>
      <c r="W48" s="2">
        <v>1250849.8800000001</v>
      </c>
      <c r="X48" s="2">
        <v>93780.75</v>
      </c>
      <c r="Y48" s="2">
        <v>9130.36</v>
      </c>
      <c r="Z48" s="2"/>
      <c r="AA48" s="2">
        <v>119898.09</v>
      </c>
      <c r="AB48" s="2"/>
      <c r="AC48" s="2">
        <v>1473659.0800000003</v>
      </c>
      <c r="AD48" s="2"/>
      <c r="AE48" s="2"/>
      <c r="AF48" s="2">
        <v>381267.61</v>
      </c>
      <c r="AG48" s="2">
        <v>114437.15</v>
      </c>
      <c r="AH48" s="2">
        <v>737952.74</v>
      </c>
      <c r="AI48" s="2">
        <v>164062.15</v>
      </c>
      <c r="AJ48" s="2"/>
      <c r="AK48" s="2"/>
      <c r="AL48" s="2"/>
      <c r="AM48" s="2"/>
      <c r="AN48" s="2">
        <v>17263.97</v>
      </c>
      <c r="AO48" s="2">
        <v>5028.8999999999996</v>
      </c>
      <c r="AP48" s="2">
        <v>29988.36</v>
      </c>
      <c r="AQ48" s="2">
        <v>54477.69</v>
      </c>
      <c r="AR48" s="2">
        <v>763228.23</v>
      </c>
      <c r="AS48" s="2">
        <v>422350.3</v>
      </c>
      <c r="AT48" s="2"/>
      <c r="AU48" s="2"/>
      <c r="AV48" s="2">
        <v>2690057.0999999996</v>
      </c>
      <c r="AW48" s="2">
        <v>197105.61</v>
      </c>
      <c r="AX48" s="2">
        <v>6769.52</v>
      </c>
      <c r="AY48" s="2">
        <v>18043.66</v>
      </c>
      <c r="AZ48" s="2">
        <v>63067.22</v>
      </c>
      <c r="BA48" s="2">
        <v>16798.23</v>
      </c>
      <c r="BB48" s="2">
        <v>301784.24</v>
      </c>
      <c r="BC48" s="2">
        <v>9589.1200000000008</v>
      </c>
      <c r="BD48" s="2"/>
      <c r="BE48" s="2">
        <v>6963.05</v>
      </c>
      <c r="BF48" s="2"/>
      <c r="BG48" s="2">
        <v>180</v>
      </c>
      <c r="BH48" s="2">
        <v>15811.130000000001</v>
      </c>
      <c r="BI48" s="2">
        <v>1967706.3199999998</v>
      </c>
      <c r="BJ48" s="2">
        <v>21323.5</v>
      </c>
      <c r="BK48" s="2">
        <v>20350.37</v>
      </c>
      <c r="BL48" s="2"/>
      <c r="BM48" s="2">
        <v>12625.5</v>
      </c>
      <c r="BN48" s="2"/>
      <c r="BO48" s="2">
        <v>26424.36</v>
      </c>
      <c r="BP48" s="2">
        <v>143509.69</v>
      </c>
      <c r="BQ48" s="2">
        <v>7763.85</v>
      </c>
      <c r="BR48" s="2">
        <v>57980.44</v>
      </c>
      <c r="BS48" s="2">
        <v>62544.880000000005</v>
      </c>
      <c r="BT48" s="2"/>
      <c r="BU48" s="2">
        <v>5229.9400000000005</v>
      </c>
      <c r="BV48" s="2"/>
      <c r="BW48" s="2">
        <v>136820.76</v>
      </c>
      <c r="BX48" s="2"/>
      <c r="BY48" s="2">
        <v>796942.02</v>
      </c>
      <c r="BZ48" s="2"/>
      <c r="CA48" s="2">
        <v>2162.77</v>
      </c>
      <c r="CB48" s="2">
        <v>66538</v>
      </c>
      <c r="CC48" s="2">
        <v>39963.1</v>
      </c>
      <c r="CD48" s="2">
        <v>1137.5</v>
      </c>
      <c r="CE48" s="2">
        <v>6196.32</v>
      </c>
      <c r="CF48" s="2">
        <v>345900.04000000004</v>
      </c>
      <c r="CG48" s="2">
        <v>7475</v>
      </c>
      <c r="CH48" s="2"/>
      <c r="CI48" s="2">
        <v>51576.57</v>
      </c>
      <c r="CJ48" s="2">
        <v>207234.97</v>
      </c>
      <c r="CK48" s="2"/>
      <c r="CL48" s="2">
        <v>25865.119999999999</v>
      </c>
      <c r="CM48" s="2">
        <v>104448.47</v>
      </c>
      <c r="CN48" s="2"/>
      <c r="CO48" s="2"/>
      <c r="CP48" s="2"/>
      <c r="CQ48" s="2"/>
      <c r="CR48" s="2">
        <v>17384.34</v>
      </c>
      <c r="CS48" s="2"/>
      <c r="CT48" s="2">
        <v>19124.75</v>
      </c>
      <c r="CU48" s="2"/>
      <c r="CV48" s="2">
        <v>800</v>
      </c>
      <c r="CW48" s="2">
        <v>2035.59</v>
      </c>
      <c r="CX48" s="2"/>
      <c r="CY48" s="2"/>
      <c r="CZ48" s="2">
        <v>4189607.47</v>
      </c>
      <c r="DA48" s="2">
        <v>12475.72</v>
      </c>
      <c r="DB48" s="2">
        <v>12475.72</v>
      </c>
      <c r="DC48" s="2"/>
      <c r="DD48" s="2"/>
      <c r="DE48" s="2">
        <v>1111.6500000000001</v>
      </c>
      <c r="DF48" s="2">
        <v>31619.25</v>
      </c>
      <c r="DG48" s="2">
        <v>12251.87</v>
      </c>
      <c r="DH48" s="2">
        <v>97287.069999999992</v>
      </c>
      <c r="DI48" s="2">
        <v>6967.24</v>
      </c>
      <c r="DJ48" s="2">
        <v>45897.43</v>
      </c>
      <c r="DK48" s="2"/>
      <c r="DL48" s="2"/>
      <c r="DM48" s="2">
        <v>195134.50999999998</v>
      </c>
      <c r="DN48" s="2">
        <v>13789570.090000002</v>
      </c>
      <c r="DP48" s="37" t="str">
        <f>VLOOKUP(DQ48,'District Listing'!$A$3:$B$315,2,FALSE)</f>
        <v>KALAMA</v>
      </c>
      <c r="DQ48" s="4" t="s">
        <v>135</v>
      </c>
      <c r="DR48" s="2"/>
      <c r="DS48" s="2"/>
      <c r="DT48" s="2"/>
      <c r="DU48" s="2"/>
      <c r="DV48" s="2">
        <v>4375948.1100000003</v>
      </c>
      <c r="DW48" s="2">
        <v>53734.07</v>
      </c>
      <c r="DX48" s="2">
        <v>15267.97</v>
      </c>
      <c r="DY48" s="2"/>
      <c r="DZ48" s="2">
        <v>43309.62</v>
      </c>
      <c r="EA48" s="2"/>
      <c r="EB48" s="2"/>
      <c r="EC48" s="2">
        <v>4488259.7700000005</v>
      </c>
      <c r="ED48" s="2">
        <v>927247.29</v>
      </c>
      <c r="EE48" s="2">
        <v>14685.11</v>
      </c>
      <c r="EF48" s="2">
        <v>2078.1</v>
      </c>
      <c r="EG48" s="2"/>
      <c r="EH48" s="2"/>
      <c r="EI48" s="2"/>
      <c r="EJ48" s="2">
        <v>944010.5</v>
      </c>
      <c r="EK48" s="2"/>
      <c r="EL48" s="2"/>
      <c r="EM48" s="2">
        <v>344499.56</v>
      </c>
      <c r="EN48" s="2">
        <v>74231.72</v>
      </c>
      <c r="EO48" s="2">
        <v>673570.42</v>
      </c>
      <c r="EP48" s="2">
        <v>118776.8</v>
      </c>
      <c r="EQ48" s="2"/>
      <c r="ER48" s="2"/>
      <c r="ES48" s="2"/>
      <c r="ET48" s="2"/>
      <c r="EU48" s="2">
        <v>15578.19</v>
      </c>
      <c r="EV48" s="2">
        <v>3212.75</v>
      </c>
      <c r="EW48" s="2">
        <v>26495.13</v>
      </c>
      <c r="EX48" s="2">
        <v>33549.919999999998</v>
      </c>
      <c r="EY48" s="2">
        <v>708353.6</v>
      </c>
      <c r="EZ48" s="2">
        <v>331363.01</v>
      </c>
      <c r="FA48" s="2"/>
      <c r="FB48" s="2"/>
      <c r="FC48" s="2">
        <v>2329631.0999999996</v>
      </c>
      <c r="FD48" s="2">
        <v>140512.5</v>
      </c>
      <c r="FE48" s="2">
        <v>2367.6799999999998</v>
      </c>
      <c r="FF48" s="2">
        <v>18043.66</v>
      </c>
      <c r="FG48" s="2">
        <v>61213.16</v>
      </c>
      <c r="FH48" s="2">
        <v>15858.69</v>
      </c>
      <c r="FI48" s="2">
        <v>237995.69</v>
      </c>
      <c r="FJ48" s="2">
        <v>50</v>
      </c>
      <c r="FK48" s="2"/>
      <c r="FL48" s="2">
        <v>6963.05</v>
      </c>
      <c r="FM48" s="2"/>
      <c r="FN48" s="2"/>
      <c r="FO48" s="2">
        <v>3664.94</v>
      </c>
      <c r="FP48" s="2">
        <v>1882967.69</v>
      </c>
      <c r="FQ48" s="2"/>
      <c r="FR48" s="2">
        <v>20350.37</v>
      </c>
      <c r="FS48" s="2"/>
      <c r="FT48" s="2">
        <v>11592.5</v>
      </c>
      <c r="FU48" s="2"/>
      <c r="FV48" s="2">
        <v>13680</v>
      </c>
      <c r="FW48" s="2">
        <v>143509.69</v>
      </c>
      <c r="FX48" s="2">
        <v>5888.85</v>
      </c>
      <c r="FY48" s="2">
        <v>49367.3</v>
      </c>
      <c r="FZ48" s="2">
        <v>88109.89</v>
      </c>
      <c r="GA48" s="2"/>
      <c r="GB48" s="2">
        <v>3075.19</v>
      </c>
      <c r="GC48" s="2"/>
      <c r="GD48" s="2">
        <v>48229.33</v>
      </c>
      <c r="GE48" s="2"/>
      <c r="GF48" s="2">
        <v>581000.04</v>
      </c>
      <c r="GG48" s="2"/>
      <c r="GH48" s="2"/>
      <c r="GI48" s="2">
        <v>66538</v>
      </c>
      <c r="GJ48" s="2">
        <v>26789.22</v>
      </c>
      <c r="GK48" s="2"/>
      <c r="GL48" s="2">
        <v>1776.71</v>
      </c>
      <c r="GM48" s="2">
        <v>232228.42</v>
      </c>
      <c r="GN48" s="2"/>
      <c r="GO48" s="2"/>
      <c r="GP48" s="2">
        <v>19654.46</v>
      </c>
      <c r="GQ48" s="2">
        <v>7876.28</v>
      </c>
      <c r="GR48" s="2"/>
      <c r="GS48" s="2">
        <v>25865.119999999999</v>
      </c>
      <c r="GT48" s="2">
        <v>104448.47</v>
      </c>
      <c r="GU48" s="2"/>
      <c r="GV48" s="2"/>
      <c r="GW48" s="2"/>
      <c r="GX48" s="2"/>
      <c r="GY48" s="2">
        <v>7731.43</v>
      </c>
      <c r="GZ48" s="2"/>
      <c r="HA48" s="2"/>
      <c r="HB48" s="2"/>
      <c r="HC48" s="2"/>
      <c r="HD48" s="2"/>
      <c r="HE48" s="2"/>
      <c r="HF48" s="2"/>
      <c r="HG48" s="2">
        <v>3351356.9500000007</v>
      </c>
      <c r="HH48" s="2">
        <v>4280.9799999999996</v>
      </c>
      <c r="HI48" s="2">
        <v>4280.9799999999996</v>
      </c>
      <c r="HJ48" s="2"/>
      <c r="HK48" s="2"/>
      <c r="HL48" s="2">
        <v>524.1</v>
      </c>
      <c r="HM48" s="2">
        <v>31619.25</v>
      </c>
      <c r="HN48" s="2">
        <v>11527.68</v>
      </c>
      <c r="HO48" s="2">
        <v>93865.18</v>
      </c>
      <c r="HP48" s="2">
        <v>6967.24</v>
      </c>
      <c r="HQ48" s="2">
        <v>37747.24</v>
      </c>
      <c r="HR48" s="2"/>
      <c r="HS48" s="2">
        <v>182250.68999999997</v>
      </c>
      <c r="HT48" s="2">
        <v>11537785.68</v>
      </c>
      <c r="HV48" s="37" t="str">
        <f>VLOOKUP(HW48,'District Listing'!$A$3:$B$315,2,FALSE)</f>
        <v>KELSO</v>
      </c>
      <c r="HW48" s="4" t="s">
        <v>139</v>
      </c>
      <c r="HX48" s="2">
        <v>968858.76</v>
      </c>
      <c r="HY48" s="2">
        <v>968858.76</v>
      </c>
      <c r="HZ48" s="2">
        <v>-155936.9</v>
      </c>
      <c r="IA48" s="2">
        <v>-155936.9</v>
      </c>
      <c r="IB48" s="2">
        <v>1225146.3999999999</v>
      </c>
      <c r="IC48" s="2"/>
      <c r="ID48" s="2">
        <v>18630.39</v>
      </c>
      <c r="IE48" s="2"/>
      <c r="IF48" s="2">
        <v>90826.4</v>
      </c>
      <c r="IG48" s="2"/>
      <c r="IH48" s="2"/>
      <c r="II48" s="2">
        <v>1334603.1899999997</v>
      </c>
      <c r="IJ48" s="2">
        <v>1059464.79</v>
      </c>
      <c r="IK48" s="2"/>
      <c r="IL48" s="2"/>
      <c r="IM48" s="2"/>
      <c r="IN48" s="2">
        <v>276945.23</v>
      </c>
      <c r="IO48" s="2"/>
      <c r="IP48" s="2">
        <v>1336410.02</v>
      </c>
      <c r="IQ48" s="2"/>
      <c r="IR48" s="2"/>
      <c r="IS48" s="2">
        <v>100021.42</v>
      </c>
      <c r="IT48" s="2">
        <v>100004.83</v>
      </c>
      <c r="IU48" s="2">
        <v>210230.19</v>
      </c>
      <c r="IV48" s="2">
        <v>168415.61</v>
      </c>
      <c r="IW48" s="2"/>
      <c r="IX48" s="2"/>
      <c r="IY48" s="2"/>
      <c r="IZ48" s="2"/>
      <c r="JA48" s="2">
        <v>5030.74</v>
      </c>
      <c r="JB48" s="2">
        <v>5105.6000000000004</v>
      </c>
      <c r="JC48" s="2">
        <v>6570.37</v>
      </c>
      <c r="JD48" s="2">
        <v>48377.57</v>
      </c>
      <c r="JE48" s="2">
        <v>151041.07</v>
      </c>
      <c r="JF48" s="2">
        <v>303559.31</v>
      </c>
      <c r="JG48" s="2"/>
      <c r="JH48" s="2"/>
      <c r="JI48" s="2">
        <v>1098356.71</v>
      </c>
      <c r="JJ48" s="2">
        <v>585478.74</v>
      </c>
      <c r="JK48" s="2"/>
      <c r="JL48" s="2"/>
      <c r="JM48" s="2">
        <v>40295.800000000003</v>
      </c>
      <c r="JN48" s="2">
        <v>412398.39</v>
      </c>
      <c r="JO48" s="2">
        <v>1038172.93</v>
      </c>
      <c r="JP48" s="2">
        <v>3027.58</v>
      </c>
      <c r="JQ48" s="2">
        <v>7668.66</v>
      </c>
      <c r="JR48" s="2">
        <v>24800</v>
      </c>
      <c r="JS48" s="2"/>
      <c r="JT48" s="2"/>
      <c r="JU48" s="2">
        <v>4157</v>
      </c>
      <c r="JV48" s="2">
        <v>218665.27</v>
      </c>
      <c r="JW48" s="2">
        <v>31579.5</v>
      </c>
      <c r="JX48" s="2">
        <v>39454.71</v>
      </c>
      <c r="JY48" s="2"/>
      <c r="JZ48" s="2">
        <v>32715.39</v>
      </c>
      <c r="KA48" s="2"/>
      <c r="KB48" s="2"/>
      <c r="KC48" s="2"/>
      <c r="KD48" s="2">
        <v>498.33</v>
      </c>
      <c r="KE48" s="2">
        <v>10947.29</v>
      </c>
      <c r="KF48" s="2"/>
      <c r="KG48" s="2"/>
      <c r="KH48" s="2">
        <v>56851.97</v>
      </c>
      <c r="KI48" s="2">
        <v>76415.92</v>
      </c>
      <c r="KJ48" s="2"/>
      <c r="KK48" s="2"/>
      <c r="KL48" s="2"/>
      <c r="KM48" s="2"/>
      <c r="KN48" s="2"/>
      <c r="KO48" s="2">
        <v>451474.01</v>
      </c>
      <c r="KP48" s="2">
        <v>3217.5</v>
      </c>
      <c r="KQ48" s="2">
        <v>55872.49</v>
      </c>
      <c r="KR48" s="2"/>
      <c r="KS48" s="2"/>
      <c r="KT48" s="2"/>
      <c r="KU48" s="2">
        <v>16128.8</v>
      </c>
      <c r="KV48" s="2">
        <v>450</v>
      </c>
      <c r="KW48" s="2"/>
      <c r="KX48" s="2"/>
      <c r="KY48" s="2"/>
      <c r="KZ48" s="2"/>
      <c r="LA48" s="2"/>
      <c r="LB48" s="2"/>
      <c r="LC48" s="2">
        <v>54081.38</v>
      </c>
      <c r="LD48" s="2"/>
      <c r="LE48" s="2"/>
      <c r="LF48" s="2"/>
      <c r="LG48" s="2"/>
      <c r="LH48" s="2"/>
      <c r="LI48" s="2"/>
      <c r="LJ48" s="2"/>
      <c r="LK48" s="2">
        <v>1088005.8</v>
      </c>
      <c r="LL48" s="2">
        <v>17814.72</v>
      </c>
      <c r="LM48" s="2">
        <v>17814.72</v>
      </c>
      <c r="LN48" s="2"/>
      <c r="LO48" s="2"/>
      <c r="LP48" s="2"/>
      <c r="LQ48" s="2"/>
      <c r="LR48" s="2"/>
      <c r="LS48" s="2"/>
      <c r="LT48" s="2"/>
      <c r="LU48" s="2">
        <v>6653</v>
      </c>
      <c r="LV48" s="2"/>
      <c r="LW48" s="2"/>
      <c r="LX48" s="2">
        <v>6653</v>
      </c>
      <c r="LY48" s="2">
        <v>6732938.2299999977</v>
      </c>
    </row>
    <row r="49" spans="2:337">
      <c r="B49" s="22" t="s">
        <v>4</v>
      </c>
      <c r="C49" s="22" t="s">
        <v>7</v>
      </c>
      <c r="D49" s="22" t="s">
        <v>5</v>
      </c>
      <c r="E49" s="22" t="s">
        <v>34</v>
      </c>
      <c r="F49" s="22" t="s">
        <v>51</v>
      </c>
      <c r="G49" s="1">
        <v>1715.66</v>
      </c>
      <c r="I49" s="37" t="str">
        <f>VLOOKUP(J49,'District Listing'!$A$3:$B$315,2,FALSE)</f>
        <v>WOODLAND</v>
      </c>
      <c r="J49" s="4" t="s">
        <v>138</v>
      </c>
      <c r="K49" s="2">
        <v>376764.89</v>
      </c>
      <c r="L49" s="2">
        <v>376764.89</v>
      </c>
      <c r="M49" s="2">
        <v>-376764.89</v>
      </c>
      <c r="N49" s="2">
        <v>-376764.89</v>
      </c>
      <c r="O49" s="2">
        <v>11945893.51</v>
      </c>
      <c r="P49" s="2">
        <v>188285.69</v>
      </c>
      <c r="Q49" s="2">
        <v>560042.21</v>
      </c>
      <c r="R49" s="2"/>
      <c r="S49" s="2">
        <v>192425.13999999998</v>
      </c>
      <c r="T49" s="2">
        <v>155620.16999999998</v>
      </c>
      <c r="U49" s="2">
        <v>99686</v>
      </c>
      <c r="V49" s="2">
        <v>13141952.720000001</v>
      </c>
      <c r="W49" s="2">
        <v>8669446.8399999999</v>
      </c>
      <c r="X49" s="2">
        <v>274018.33999999997</v>
      </c>
      <c r="Y49" s="2">
        <v>244889.58000000002</v>
      </c>
      <c r="Z49" s="2"/>
      <c r="AA49" s="2">
        <v>6950</v>
      </c>
      <c r="AB49" s="2">
        <v>41763.25</v>
      </c>
      <c r="AC49" s="2">
        <v>9237068.0099999998</v>
      </c>
      <c r="AD49" s="2"/>
      <c r="AE49" s="2"/>
      <c r="AF49" s="2">
        <v>986946.69000000006</v>
      </c>
      <c r="AG49" s="2">
        <v>687511.17</v>
      </c>
      <c r="AH49" s="2">
        <v>1978163.6400000001</v>
      </c>
      <c r="AI49" s="2">
        <v>1149339.3400000001</v>
      </c>
      <c r="AJ49" s="2"/>
      <c r="AK49" s="2"/>
      <c r="AL49" s="2"/>
      <c r="AM49" s="2"/>
      <c r="AN49" s="2">
        <v>26419.05</v>
      </c>
      <c r="AO49" s="2">
        <v>31137.98</v>
      </c>
      <c r="AP49" s="2">
        <v>70408.81</v>
      </c>
      <c r="AQ49" s="2">
        <v>329729.39</v>
      </c>
      <c r="AR49" s="2">
        <v>1877632.85</v>
      </c>
      <c r="AS49" s="2">
        <v>2772425.77</v>
      </c>
      <c r="AT49" s="2">
        <v>20132</v>
      </c>
      <c r="AU49" s="2"/>
      <c r="AV49" s="2">
        <v>9929846.6899999995</v>
      </c>
      <c r="AW49" s="2">
        <v>794970.56</v>
      </c>
      <c r="AX49" s="2">
        <v>364883.79</v>
      </c>
      <c r="AY49" s="2">
        <v>67076.33</v>
      </c>
      <c r="AZ49" s="2">
        <v>382317.25</v>
      </c>
      <c r="BA49" s="2">
        <v>356074.93</v>
      </c>
      <c r="BB49" s="2">
        <v>1965322.86</v>
      </c>
      <c r="BC49" s="2">
        <v>42761.97</v>
      </c>
      <c r="BD49" s="2">
        <v>5276.37</v>
      </c>
      <c r="BE49" s="2">
        <v>2411.5700000000002</v>
      </c>
      <c r="BF49" s="2"/>
      <c r="BG49" s="2"/>
      <c r="BH49" s="2">
        <v>156980.53</v>
      </c>
      <c r="BI49" s="2">
        <v>500965.05000000005</v>
      </c>
      <c r="BJ49" s="2">
        <v>2040</v>
      </c>
      <c r="BK49" s="2">
        <v>34211.85</v>
      </c>
      <c r="BL49" s="2">
        <v>26540</v>
      </c>
      <c r="BM49" s="2">
        <v>141736.26999999999</v>
      </c>
      <c r="BN49" s="2">
        <v>84505.08</v>
      </c>
      <c r="BO49" s="2"/>
      <c r="BP49" s="2">
        <v>85258.2</v>
      </c>
      <c r="BQ49" s="2">
        <v>27118.9</v>
      </c>
      <c r="BR49" s="2">
        <v>150508.99</v>
      </c>
      <c r="BS49" s="2">
        <v>66907.56</v>
      </c>
      <c r="BT49" s="2"/>
      <c r="BU49" s="2">
        <v>46516.93</v>
      </c>
      <c r="BV49" s="2"/>
      <c r="BW49" s="2"/>
      <c r="BX49" s="2"/>
      <c r="BY49" s="2"/>
      <c r="BZ49" s="2"/>
      <c r="CA49" s="2"/>
      <c r="CB49" s="2">
        <v>304977.84000000003</v>
      </c>
      <c r="CC49" s="2">
        <v>295240.25</v>
      </c>
      <c r="CD49" s="2">
        <v>476.29</v>
      </c>
      <c r="CE49" s="2">
        <v>21458.93</v>
      </c>
      <c r="CF49" s="2">
        <v>680221.23</v>
      </c>
      <c r="CG49" s="2">
        <v>627000.21</v>
      </c>
      <c r="CH49" s="2">
        <v>554097.26</v>
      </c>
      <c r="CI49" s="2">
        <v>1876.44</v>
      </c>
      <c r="CJ49" s="2"/>
      <c r="CK49" s="2"/>
      <c r="CL49" s="2">
        <v>70946.22</v>
      </c>
      <c r="CM49" s="2">
        <v>244888.47999999998</v>
      </c>
      <c r="CN49" s="2">
        <v>5006.8999999999996</v>
      </c>
      <c r="CO49" s="2">
        <v>7087.58</v>
      </c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>
        <v>4187016.8999999994</v>
      </c>
      <c r="DA49" s="2">
        <v>49999.28</v>
      </c>
      <c r="DB49" s="2">
        <v>49999.28</v>
      </c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>
        <v>38511206.459999993</v>
      </c>
      <c r="DP49" s="37" t="str">
        <f>VLOOKUP(DQ49,'District Listing'!$A$3:$B$315,2,FALSE)</f>
        <v>WOODLAND</v>
      </c>
      <c r="DQ49" s="4" t="s">
        <v>138</v>
      </c>
      <c r="DR49" s="2">
        <v>6069.19</v>
      </c>
      <c r="DS49" s="2">
        <v>6069.19</v>
      </c>
      <c r="DT49" s="2">
        <v>-376764.89</v>
      </c>
      <c r="DU49" s="2">
        <v>-376764.89</v>
      </c>
      <c r="DV49" s="2">
        <v>11086751.6</v>
      </c>
      <c r="DW49" s="2">
        <v>182554.26</v>
      </c>
      <c r="DX49" s="2">
        <v>497788.9</v>
      </c>
      <c r="DY49" s="2"/>
      <c r="DZ49" s="2">
        <v>56665.34</v>
      </c>
      <c r="EA49" s="2">
        <v>121245.79</v>
      </c>
      <c r="EB49" s="2">
        <v>99686</v>
      </c>
      <c r="EC49" s="2">
        <v>12044691.889999999</v>
      </c>
      <c r="ED49" s="2">
        <v>6870125.8300000001</v>
      </c>
      <c r="EE49" s="2">
        <v>255502.84</v>
      </c>
      <c r="EF49" s="2">
        <v>189569.54</v>
      </c>
      <c r="EG49" s="2"/>
      <c r="EH49" s="2">
        <v>1300</v>
      </c>
      <c r="EI49" s="2">
        <v>40489.74</v>
      </c>
      <c r="EJ49" s="2">
        <v>7356987.9500000002</v>
      </c>
      <c r="EK49" s="2"/>
      <c r="EL49" s="2"/>
      <c r="EM49" s="2">
        <v>903616.15</v>
      </c>
      <c r="EN49" s="2">
        <v>548962</v>
      </c>
      <c r="EO49" s="2">
        <v>1811918.58</v>
      </c>
      <c r="EP49" s="2">
        <v>922051.13</v>
      </c>
      <c r="EQ49" s="2"/>
      <c r="ER49" s="2"/>
      <c r="ES49" s="2"/>
      <c r="ET49" s="2"/>
      <c r="EU49" s="2">
        <v>24059.360000000001</v>
      </c>
      <c r="EV49" s="2">
        <v>24964.799999999999</v>
      </c>
      <c r="EW49" s="2">
        <v>64627.59</v>
      </c>
      <c r="EX49" s="2">
        <v>270535.43</v>
      </c>
      <c r="EY49" s="2">
        <v>1751956.54</v>
      </c>
      <c r="EZ49" s="2">
        <v>2364130.9500000002</v>
      </c>
      <c r="FA49" s="2">
        <v>19031.93</v>
      </c>
      <c r="FB49" s="2"/>
      <c r="FC49" s="2">
        <v>8705854.459999999</v>
      </c>
      <c r="FD49" s="2">
        <v>727522.24</v>
      </c>
      <c r="FE49" s="2">
        <v>364883.79</v>
      </c>
      <c r="FF49" s="2">
        <v>67076.33</v>
      </c>
      <c r="FG49" s="2">
        <v>378128.1</v>
      </c>
      <c r="FH49" s="2">
        <v>355903.38</v>
      </c>
      <c r="FI49" s="2">
        <v>1893513.8399999999</v>
      </c>
      <c r="FJ49" s="2">
        <v>42761.97</v>
      </c>
      <c r="FK49" s="2">
        <v>5276.37</v>
      </c>
      <c r="FL49" s="2">
        <v>2411.5700000000002</v>
      </c>
      <c r="FM49" s="2"/>
      <c r="FN49" s="2"/>
      <c r="FO49" s="2">
        <v>152530.54999999999</v>
      </c>
      <c r="FP49" s="2">
        <v>336764.01</v>
      </c>
      <c r="FQ49" s="2">
        <v>2040</v>
      </c>
      <c r="FR49" s="2">
        <v>34211.85</v>
      </c>
      <c r="FS49" s="2">
        <v>26540</v>
      </c>
      <c r="FT49" s="2">
        <v>119748.17</v>
      </c>
      <c r="FU49" s="2">
        <v>84505.08</v>
      </c>
      <c r="FV49" s="2"/>
      <c r="FW49" s="2">
        <v>77057.7</v>
      </c>
      <c r="FX49" s="2">
        <v>26001.79</v>
      </c>
      <c r="FY49" s="2">
        <v>150508.99</v>
      </c>
      <c r="FZ49" s="2">
        <v>66753.81</v>
      </c>
      <c r="GA49" s="2"/>
      <c r="GB49" s="2">
        <v>46516.93</v>
      </c>
      <c r="GC49" s="2"/>
      <c r="GD49" s="2"/>
      <c r="GE49" s="2"/>
      <c r="GF49" s="2"/>
      <c r="GG49" s="2"/>
      <c r="GH49" s="2"/>
      <c r="GI49" s="2">
        <v>304977.84000000003</v>
      </c>
      <c r="GJ49" s="2">
        <v>284949.90000000002</v>
      </c>
      <c r="GK49" s="2">
        <v>476.29</v>
      </c>
      <c r="GL49" s="2">
        <v>21458.93</v>
      </c>
      <c r="GM49" s="2">
        <v>680221.23</v>
      </c>
      <c r="GN49" s="2">
        <v>592000.21</v>
      </c>
      <c r="GO49" s="2">
        <v>319282.39</v>
      </c>
      <c r="GP49" s="2">
        <v>1844.92</v>
      </c>
      <c r="GQ49" s="2"/>
      <c r="GR49" s="2"/>
      <c r="GS49" s="2">
        <v>69012.62</v>
      </c>
      <c r="GT49" s="2">
        <v>235228.74</v>
      </c>
      <c r="GU49" s="2">
        <v>5006.8999999999996</v>
      </c>
      <c r="GV49" s="2">
        <v>7087.58</v>
      </c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>
        <v>3695176.3399999994</v>
      </c>
      <c r="HH49" s="2">
        <v>48753</v>
      </c>
      <c r="HI49" s="2">
        <v>48753</v>
      </c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>
        <v>33374281.779999986</v>
      </c>
      <c r="HV49" s="37" t="str">
        <f>VLOOKUP(HW49,'District Listing'!$A$3:$B$315,2,FALSE)</f>
        <v>ORONDO</v>
      </c>
      <c r="HW49" s="4" t="s">
        <v>140</v>
      </c>
      <c r="HX49" s="2">
        <v>111158.03</v>
      </c>
      <c r="HY49" s="2">
        <v>111158.03</v>
      </c>
      <c r="HZ49" s="2"/>
      <c r="IA49" s="2"/>
      <c r="IB49" s="2">
        <v>31479.279999999999</v>
      </c>
      <c r="IC49" s="2">
        <v>580</v>
      </c>
      <c r="ID49" s="2">
        <v>305</v>
      </c>
      <c r="IE49" s="2"/>
      <c r="IF49" s="2">
        <v>7103.69</v>
      </c>
      <c r="IG49" s="2"/>
      <c r="IH49" s="2"/>
      <c r="II49" s="2">
        <v>39467.97</v>
      </c>
      <c r="IJ49" s="2">
        <v>84629.86</v>
      </c>
      <c r="IK49" s="2">
        <v>2647.95</v>
      </c>
      <c r="IL49" s="2">
        <v>38.94</v>
      </c>
      <c r="IM49" s="2"/>
      <c r="IN49" s="2">
        <v>7400</v>
      </c>
      <c r="IO49" s="2"/>
      <c r="IP49" s="2">
        <v>94716.75</v>
      </c>
      <c r="IQ49" s="2"/>
      <c r="IR49" s="2"/>
      <c r="IS49" s="2">
        <v>2951.7</v>
      </c>
      <c r="IT49" s="2">
        <v>7038.89</v>
      </c>
      <c r="IU49" s="2">
        <v>5796.64</v>
      </c>
      <c r="IV49" s="2">
        <v>9918.07</v>
      </c>
      <c r="IW49" s="2"/>
      <c r="IX49" s="2"/>
      <c r="IY49" s="2"/>
      <c r="IZ49" s="2"/>
      <c r="JA49" s="2">
        <v>69.8</v>
      </c>
      <c r="JB49" s="2">
        <v>167.28</v>
      </c>
      <c r="JC49" s="2">
        <v>437.78</v>
      </c>
      <c r="JD49" s="2">
        <v>1137.5999999999999</v>
      </c>
      <c r="JE49" s="2">
        <v>10061.9</v>
      </c>
      <c r="JF49" s="2">
        <v>19855.759999999998</v>
      </c>
      <c r="JG49" s="2"/>
      <c r="JH49" s="2"/>
      <c r="JI49" s="2">
        <v>57435.42</v>
      </c>
      <c r="JJ49" s="2">
        <v>969</v>
      </c>
      <c r="JK49" s="2"/>
      <c r="JL49" s="2"/>
      <c r="JM49" s="2"/>
      <c r="JN49" s="2">
        <v>17488.830000000002</v>
      </c>
      <c r="JO49" s="2">
        <v>18457.830000000002</v>
      </c>
      <c r="JP49" s="2"/>
      <c r="JQ49" s="2"/>
      <c r="JR49" s="2"/>
      <c r="JS49" s="2"/>
      <c r="JT49" s="2"/>
      <c r="JU49" s="2"/>
      <c r="JV49" s="2">
        <v>313.11</v>
      </c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>
        <v>86635.6</v>
      </c>
      <c r="KT49" s="2"/>
      <c r="KU49" s="2">
        <v>6196</v>
      </c>
      <c r="KV49" s="2">
        <v>51549.02</v>
      </c>
      <c r="KW49" s="2"/>
      <c r="KX49" s="2"/>
      <c r="KY49" s="2"/>
      <c r="KZ49" s="2"/>
      <c r="LA49" s="2"/>
      <c r="LB49" s="2"/>
      <c r="LC49" s="2">
        <v>107</v>
      </c>
      <c r="LD49" s="2"/>
      <c r="LE49" s="2"/>
      <c r="LF49" s="2"/>
      <c r="LG49" s="2"/>
      <c r="LH49" s="2"/>
      <c r="LI49" s="2"/>
      <c r="LJ49" s="2"/>
      <c r="LK49" s="2">
        <v>144800.73000000001</v>
      </c>
      <c r="LL49" s="2">
        <v>95.7</v>
      </c>
      <c r="LM49" s="2">
        <v>95.7</v>
      </c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>
        <v>466132.43000000011</v>
      </c>
    </row>
    <row r="50" spans="2:337">
      <c r="B50" s="22" t="s">
        <v>4</v>
      </c>
      <c r="C50" s="22" t="s">
        <v>7</v>
      </c>
      <c r="D50" s="22" t="s">
        <v>5</v>
      </c>
      <c r="E50" s="22" t="s">
        <v>34</v>
      </c>
      <c r="F50" s="22" t="s">
        <v>52</v>
      </c>
      <c r="G50" s="1">
        <v>950.73</v>
      </c>
      <c r="I50" s="37" t="str">
        <f>VLOOKUP(J50,'District Listing'!$A$3:$B$315,2,FALSE)</f>
        <v>KELSO</v>
      </c>
      <c r="J50" s="4" t="s">
        <v>139</v>
      </c>
      <c r="K50" s="2">
        <v>1100040.71</v>
      </c>
      <c r="L50" s="2">
        <v>1100040.71</v>
      </c>
      <c r="M50" s="2">
        <v>-1100040.71</v>
      </c>
      <c r="N50" s="2">
        <v>-1100040.71</v>
      </c>
      <c r="O50" s="2">
        <v>26107174.989999998</v>
      </c>
      <c r="P50" s="2">
        <v>723709.77</v>
      </c>
      <c r="Q50" s="2">
        <v>318216.85000000003</v>
      </c>
      <c r="R50" s="2"/>
      <c r="S50" s="2">
        <v>791522.38</v>
      </c>
      <c r="T50" s="2">
        <v>153711.87</v>
      </c>
      <c r="U50" s="2">
        <v>169726</v>
      </c>
      <c r="V50" s="2">
        <v>28264061.859999999</v>
      </c>
      <c r="W50" s="2">
        <v>9679311.9100000001</v>
      </c>
      <c r="X50" s="2">
        <v>472237.67</v>
      </c>
      <c r="Y50" s="2">
        <v>297301.57</v>
      </c>
      <c r="Z50" s="2"/>
      <c r="AA50" s="2">
        <v>472524.32999999996</v>
      </c>
      <c r="AB50" s="2">
        <v>65443.03</v>
      </c>
      <c r="AC50" s="2">
        <v>10986818.51</v>
      </c>
      <c r="AD50" s="2"/>
      <c r="AE50" s="2"/>
      <c r="AF50" s="2">
        <v>2117233.31</v>
      </c>
      <c r="AG50" s="2">
        <v>818813.33</v>
      </c>
      <c r="AH50" s="2">
        <v>4248674.4400000004</v>
      </c>
      <c r="AI50" s="2">
        <v>1375938.42</v>
      </c>
      <c r="AJ50" s="2"/>
      <c r="AK50" s="2"/>
      <c r="AL50" s="2"/>
      <c r="AM50" s="2"/>
      <c r="AN50" s="2">
        <v>107127.65000000001</v>
      </c>
      <c r="AO50" s="2">
        <v>41655.22</v>
      </c>
      <c r="AP50" s="2">
        <v>190863.08</v>
      </c>
      <c r="AQ50" s="2">
        <v>366737.28</v>
      </c>
      <c r="AR50" s="2">
        <v>4056097.88</v>
      </c>
      <c r="AS50" s="2">
        <v>3423916.7600000002</v>
      </c>
      <c r="AT50" s="2"/>
      <c r="AU50" s="2"/>
      <c r="AV50" s="2">
        <v>16747057.369999999</v>
      </c>
      <c r="AW50" s="2">
        <v>1898798.36</v>
      </c>
      <c r="AX50" s="2">
        <v>158273.65</v>
      </c>
      <c r="AY50" s="2">
        <v>889191.45</v>
      </c>
      <c r="AZ50" s="2">
        <v>107462.02</v>
      </c>
      <c r="BA50" s="2">
        <v>1071942.81</v>
      </c>
      <c r="BB50" s="2">
        <v>4125668.29</v>
      </c>
      <c r="BC50" s="2">
        <v>3221.06</v>
      </c>
      <c r="BD50" s="2">
        <v>7668.66</v>
      </c>
      <c r="BE50" s="2">
        <v>1385772.8</v>
      </c>
      <c r="BF50" s="2"/>
      <c r="BG50" s="2"/>
      <c r="BH50" s="2">
        <v>134344.62</v>
      </c>
      <c r="BI50" s="2">
        <v>1473700.82</v>
      </c>
      <c r="BJ50" s="2">
        <v>31579.5</v>
      </c>
      <c r="BK50" s="2">
        <v>39454.71</v>
      </c>
      <c r="BL50" s="2"/>
      <c r="BM50" s="2">
        <v>91641.78</v>
      </c>
      <c r="BN50" s="2"/>
      <c r="BO50" s="2"/>
      <c r="BP50" s="2">
        <v>242882.12</v>
      </c>
      <c r="BQ50" s="2">
        <v>119908.02</v>
      </c>
      <c r="BR50" s="2">
        <v>221061.98</v>
      </c>
      <c r="BS50" s="2"/>
      <c r="BT50" s="2"/>
      <c r="BU50" s="2">
        <v>68872.33</v>
      </c>
      <c r="BV50" s="2">
        <v>106819.3</v>
      </c>
      <c r="BW50" s="2">
        <v>88233.38</v>
      </c>
      <c r="BX50" s="2"/>
      <c r="BY50" s="2">
        <v>52288.4</v>
      </c>
      <c r="BZ50" s="2"/>
      <c r="CA50" s="2"/>
      <c r="CB50" s="2">
        <v>478862.86</v>
      </c>
      <c r="CC50" s="2">
        <v>878021.22</v>
      </c>
      <c r="CD50" s="2">
        <v>4717.5</v>
      </c>
      <c r="CE50" s="2">
        <v>64246.06</v>
      </c>
      <c r="CF50" s="2">
        <v>1201636.1000000001</v>
      </c>
      <c r="CG50" s="2"/>
      <c r="CH50" s="2">
        <v>4053.77</v>
      </c>
      <c r="CI50" s="2">
        <v>61506.759999999995</v>
      </c>
      <c r="CJ50" s="2">
        <v>403933.39</v>
      </c>
      <c r="CK50" s="2"/>
      <c r="CL50" s="2">
        <v>150701.39000000001</v>
      </c>
      <c r="CM50" s="2">
        <v>486684.27</v>
      </c>
      <c r="CN50" s="2"/>
      <c r="CO50" s="2">
        <v>29542.54</v>
      </c>
      <c r="CP50" s="2"/>
      <c r="CQ50" s="2"/>
      <c r="CR50" s="2">
        <v>114133.63</v>
      </c>
      <c r="CS50" s="2"/>
      <c r="CT50" s="2"/>
      <c r="CU50" s="2"/>
      <c r="CV50" s="2"/>
      <c r="CW50" s="2"/>
      <c r="CX50" s="2"/>
      <c r="CY50" s="2"/>
      <c r="CZ50" s="2">
        <v>7945488.9699999969</v>
      </c>
      <c r="DA50" s="2">
        <v>65733.279999999999</v>
      </c>
      <c r="DB50" s="2">
        <v>65733.279999999999</v>
      </c>
      <c r="DC50" s="2"/>
      <c r="DD50" s="2"/>
      <c r="DE50" s="2">
        <v>45645.9</v>
      </c>
      <c r="DF50" s="2">
        <v>21902</v>
      </c>
      <c r="DG50" s="2"/>
      <c r="DH50" s="2"/>
      <c r="DI50" s="2">
        <v>23422.03</v>
      </c>
      <c r="DJ50" s="2">
        <v>201376.02</v>
      </c>
      <c r="DK50" s="2"/>
      <c r="DL50" s="2"/>
      <c r="DM50" s="2">
        <v>292345.94999999995</v>
      </c>
      <c r="DN50" s="2">
        <v>68427174.229999989</v>
      </c>
      <c r="DP50" s="37" t="str">
        <f>VLOOKUP(DQ50,'District Listing'!$A$3:$B$315,2,FALSE)</f>
        <v>KELSO</v>
      </c>
      <c r="DQ50" s="4" t="s">
        <v>139</v>
      </c>
      <c r="DR50" s="2">
        <v>131181.95000000001</v>
      </c>
      <c r="DS50" s="2">
        <v>131181.95000000001</v>
      </c>
      <c r="DT50" s="2">
        <v>-944103.81</v>
      </c>
      <c r="DU50" s="2">
        <v>-944103.81</v>
      </c>
      <c r="DV50" s="2">
        <v>24882028.59</v>
      </c>
      <c r="DW50" s="2">
        <v>723709.77</v>
      </c>
      <c r="DX50" s="2">
        <v>299586.46000000002</v>
      </c>
      <c r="DY50" s="2"/>
      <c r="DZ50" s="2">
        <v>700695.98</v>
      </c>
      <c r="EA50" s="2">
        <v>153711.87</v>
      </c>
      <c r="EB50" s="2">
        <v>169726</v>
      </c>
      <c r="EC50" s="2">
        <v>26929458.670000002</v>
      </c>
      <c r="ED50" s="2">
        <v>8619847.1199999992</v>
      </c>
      <c r="EE50" s="2">
        <v>472237.67</v>
      </c>
      <c r="EF50" s="2">
        <v>297301.57</v>
      </c>
      <c r="EG50" s="2"/>
      <c r="EH50" s="2">
        <v>195579.1</v>
      </c>
      <c r="EI50" s="2">
        <v>65443.03</v>
      </c>
      <c r="EJ50" s="2">
        <v>9650408.4899999984</v>
      </c>
      <c r="EK50" s="2"/>
      <c r="EL50" s="2"/>
      <c r="EM50" s="2">
        <v>2017211.89</v>
      </c>
      <c r="EN50" s="2">
        <v>718808.5</v>
      </c>
      <c r="EO50" s="2">
        <v>4038444.25</v>
      </c>
      <c r="EP50" s="2">
        <v>1207522.81</v>
      </c>
      <c r="EQ50" s="2"/>
      <c r="ER50" s="2"/>
      <c r="ES50" s="2"/>
      <c r="ET50" s="2"/>
      <c r="EU50" s="2">
        <v>102096.91</v>
      </c>
      <c r="EV50" s="2">
        <v>36549.620000000003</v>
      </c>
      <c r="EW50" s="2">
        <v>184292.71</v>
      </c>
      <c r="EX50" s="2">
        <v>318359.71000000002</v>
      </c>
      <c r="EY50" s="2">
        <v>3905056.81</v>
      </c>
      <c r="EZ50" s="2">
        <v>3120357.45</v>
      </c>
      <c r="FA50" s="2"/>
      <c r="FB50" s="2"/>
      <c r="FC50" s="2">
        <v>15648700.66</v>
      </c>
      <c r="FD50" s="2">
        <v>1313319.6200000001</v>
      </c>
      <c r="FE50" s="2">
        <v>158273.65</v>
      </c>
      <c r="FF50" s="2">
        <v>889191.45</v>
      </c>
      <c r="FG50" s="2">
        <v>67166.22</v>
      </c>
      <c r="FH50" s="2">
        <v>659544.42000000004</v>
      </c>
      <c r="FI50" s="2">
        <v>3087495.36</v>
      </c>
      <c r="FJ50" s="2">
        <v>193.48</v>
      </c>
      <c r="FK50" s="2"/>
      <c r="FL50" s="2">
        <v>1360972.8</v>
      </c>
      <c r="FM50" s="2"/>
      <c r="FN50" s="2"/>
      <c r="FO50" s="2">
        <v>130187.62</v>
      </c>
      <c r="FP50" s="2">
        <v>1255035.55</v>
      </c>
      <c r="FQ50" s="2"/>
      <c r="FR50" s="2"/>
      <c r="FS50" s="2"/>
      <c r="FT50" s="2">
        <v>58926.39</v>
      </c>
      <c r="FU50" s="2"/>
      <c r="FV50" s="2"/>
      <c r="FW50" s="2">
        <v>242882.12</v>
      </c>
      <c r="FX50" s="2">
        <v>119409.69</v>
      </c>
      <c r="FY50" s="2">
        <v>210114.69</v>
      </c>
      <c r="FZ50" s="2"/>
      <c r="GA50" s="2"/>
      <c r="GB50" s="2">
        <v>12020.36</v>
      </c>
      <c r="GC50" s="2">
        <v>30403.38</v>
      </c>
      <c r="GD50" s="2">
        <v>88233.38</v>
      </c>
      <c r="GE50" s="2"/>
      <c r="GF50" s="2">
        <v>52288.4</v>
      </c>
      <c r="GG50" s="2"/>
      <c r="GH50" s="2"/>
      <c r="GI50" s="2">
        <v>478862.86</v>
      </c>
      <c r="GJ50" s="2">
        <v>426547.21</v>
      </c>
      <c r="GK50" s="2">
        <v>1500</v>
      </c>
      <c r="GL50" s="2">
        <v>8373.57</v>
      </c>
      <c r="GM50" s="2">
        <v>1201636.1000000001</v>
      </c>
      <c r="GN50" s="2"/>
      <c r="GO50" s="2">
        <v>4053.77</v>
      </c>
      <c r="GP50" s="2">
        <v>45377.96</v>
      </c>
      <c r="GQ50" s="2">
        <v>403483.39</v>
      </c>
      <c r="GR50" s="2"/>
      <c r="GS50" s="2">
        <v>150701.39000000001</v>
      </c>
      <c r="GT50" s="2">
        <v>486684.27</v>
      </c>
      <c r="GU50" s="2"/>
      <c r="GV50" s="2">
        <v>29542.54</v>
      </c>
      <c r="GW50" s="2"/>
      <c r="GX50" s="2"/>
      <c r="GY50" s="2">
        <v>60052.25</v>
      </c>
      <c r="GZ50" s="2"/>
      <c r="HA50" s="2"/>
      <c r="HB50" s="2"/>
      <c r="HC50" s="2"/>
      <c r="HD50" s="2"/>
      <c r="HE50" s="2"/>
      <c r="HF50" s="2"/>
      <c r="HG50" s="2">
        <v>6857483.169999999</v>
      </c>
      <c r="HH50" s="2">
        <v>47918.559999999998</v>
      </c>
      <c r="HI50" s="2">
        <v>47918.559999999998</v>
      </c>
      <c r="HJ50" s="2"/>
      <c r="HK50" s="2"/>
      <c r="HL50" s="2">
        <v>45645.9</v>
      </c>
      <c r="HM50" s="2">
        <v>21902</v>
      </c>
      <c r="HN50" s="2"/>
      <c r="HO50" s="2"/>
      <c r="HP50" s="2">
        <v>23422.03</v>
      </c>
      <c r="HQ50" s="2">
        <v>194723.02</v>
      </c>
      <c r="HR50" s="2"/>
      <c r="HS50" s="2">
        <v>285692.94999999995</v>
      </c>
      <c r="HT50" s="2">
        <v>61694236.000000007</v>
      </c>
      <c r="HV50" s="37" t="str">
        <f>VLOOKUP(HW50,'District Listing'!$A$3:$B$315,2,FALSE)</f>
        <v>BRIDGEPORT</v>
      </c>
      <c r="HW50" s="4" t="s">
        <v>141</v>
      </c>
      <c r="HX50" s="2">
        <v>208720.84</v>
      </c>
      <c r="HY50" s="2">
        <v>208720.84</v>
      </c>
      <c r="HZ50" s="2"/>
      <c r="IA50" s="2"/>
      <c r="IB50" s="2">
        <v>82569.42</v>
      </c>
      <c r="IC50" s="2"/>
      <c r="ID50" s="2"/>
      <c r="IE50" s="2"/>
      <c r="IF50" s="2">
        <v>69233.440000000002</v>
      </c>
      <c r="IG50" s="2"/>
      <c r="IH50" s="2"/>
      <c r="II50" s="2">
        <v>151802.85999999999</v>
      </c>
      <c r="IJ50" s="2">
        <v>379521.94</v>
      </c>
      <c r="IK50" s="2">
        <v>27692.42</v>
      </c>
      <c r="IL50" s="2">
        <v>12921.67</v>
      </c>
      <c r="IM50" s="2"/>
      <c r="IN50" s="2">
        <v>94613.45</v>
      </c>
      <c r="IO50" s="2"/>
      <c r="IP50" s="2">
        <v>514749.48</v>
      </c>
      <c r="IQ50" s="2"/>
      <c r="IR50" s="2"/>
      <c r="IS50" s="2">
        <v>11154.17</v>
      </c>
      <c r="IT50" s="2">
        <v>38999.78</v>
      </c>
      <c r="IU50" s="2">
        <v>23316.36</v>
      </c>
      <c r="IV50" s="2">
        <v>60608.06</v>
      </c>
      <c r="IW50" s="2"/>
      <c r="IX50" s="2"/>
      <c r="IY50" s="2"/>
      <c r="IZ50" s="2"/>
      <c r="JA50" s="2">
        <v>444.09</v>
      </c>
      <c r="JB50" s="2">
        <v>2145.59</v>
      </c>
      <c r="JC50" s="2">
        <v>1152.6400000000001</v>
      </c>
      <c r="JD50" s="2">
        <v>9411.73</v>
      </c>
      <c r="JE50" s="2">
        <v>8391.35</v>
      </c>
      <c r="JF50" s="2">
        <v>108266.17</v>
      </c>
      <c r="JG50" s="2"/>
      <c r="JH50" s="2"/>
      <c r="JI50" s="2">
        <v>263889.94</v>
      </c>
      <c r="JJ50" s="2">
        <v>13547.7</v>
      </c>
      <c r="JK50" s="2"/>
      <c r="JL50" s="2"/>
      <c r="JM50" s="2"/>
      <c r="JN50" s="2"/>
      <c r="JO50" s="2">
        <v>13547.7</v>
      </c>
      <c r="JP50" s="2"/>
      <c r="JQ50" s="2"/>
      <c r="JR50" s="2"/>
      <c r="JS50" s="2"/>
      <c r="JT50" s="2"/>
      <c r="JU50" s="2"/>
      <c r="JV50" s="2">
        <v>16393.099999999999</v>
      </c>
      <c r="JW50" s="2"/>
      <c r="JX50" s="2"/>
      <c r="JY50" s="2"/>
      <c r="JZ50" s="2"/>
      <c r="KA50" s="2"/>
      <c r="KB50" s="2"/>
      <c r="KC50" s="2"/>
      <c r="KD50" s="2"/>
      <c r="KE50" s="2">
        <v>335.47</v>
      </c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>
        <v>3343.95</v>
      </c>
      <c r="LD50" s="2"/>
      <c r="LE50" s="2"/>
      <c r="LF50" s="2"/>
      <c r="LG50" s="2"/>
      <c r="LH50" s="2"/>
      <c r="LI50" s="2"/>
      <c r="LJ50" s="2"/>
      <c r="LK50" s="2">
        <v>20072.52</v>
      </c>
      <c r="LL50" s="2">
        <v>4301.01</v>
      </c>
      <c r="LM50" s="2">
        <v>4301.01</v>
      </c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>
        <v>1177084.3499999999</v>
      </c>
    </row>
    <row r="51" spans="2:337">
      <c r="B51" s="22" t="s">
        <v>4</v>
      </c>
      <c r="C51" s="22" t="s">
        <v>7</v>
      </c>
      <c r="D51" s="22" t="s">
        <v>5</v>
      </c>
      <c r="E51" s="22" t="s">
        <v>34</v>
      </c>
      <c r="F51" s="22" t="s">
        <v>53</v>
      </c>
      <c r="G51" s="1">
        <v>7135</v>
      </c>
      <c r="I51" s="37" t="str">
        <f>VLOOKUP(J51,'District Listing'!$A$3:$B$315,2,FALSE)</f>
        <v>ORONDO</v>
      </c>
      <c r="J51" s="4" t="s">
        <v>140</v>
      </c>
      <c r="K51" s="2">
        <v>121478.29</v>
      </c>
      <c r="L51" s="2">
        <v>121478.29</v>
      </c>
      <c r="M51" s="2">
        <v>-121478.29</v>
      </c>
      <c r="N51" s="2">
        <v>-121478.29</v>
      </c>
      <c r="O51" s="2">
        <v>967714.38</v>
      </c>
      <c r="P51" s="2">
        <v>12770.94</v>
      </c>
      <c r="Q51" s="2">
        <v>9165.9599999999991</v>
      </c>
      <c r="R51" s="2"/>
      <c r="S51" s="2">
        <v>37364.14</v>
      </c>
      <c r="T51" s="2">
        <v>290</v>
      </c>
      <c r="U51" s="2"/>
      <c r="V51" s="2">
        <v>1027305.4199999999</v>
      </c>
      <c r="W51" s="2">
        <v>736605.64</v>
      </c>
      <c r="X51" s="2">
        <v>38318.189999999995</v>
      </c>
      <c r="Y51" s="2">
        <v>50164.560000000005</v>
      </c>
      <c r="Z51" s="2"/>
      <c r="AA51" s="2">
        <v>14537.5</v>
      </c>
      <c r="AB51" s="2">
        <v>6112.17</v>
      </c>
      <c r="AC51" s="2">
        <v>845738.06</v>
      </c>
      <c r="AD51" s="2"/>
      <c r="AE51" s="2"/>
      <c r="AF51" s="2">
        <v>77117.31</v>
      </c>
      <c r="AG51" s="2">
        <v>62586.62</v>
      </c>
      <c r="AH51" s="2">
        <v>152998.40000000002</v>
      </c>
      <c r="AI51" s="2">
        <v>103900.65</v>
      </c>
      <c r="AJ51" s="2"/>
      <c r="AK51" s="2"/>
      <c r="AL51" s="2"/>
      <c r="AM51" s="2"/>
      <c r="AN51" s="2">
        <v>1737.98</v>
      </c>
      <c r="AO51" s="2">
        <v>1476.19</v>
      </c>
      <c r="AP51" s="2">
        <v>5542.9</v>
      </c>
      <c r="AQ51" s="2">
        <v>19035.939999999999</v>
      </c>
      <c r="AR51" s="2">
        <v>136795.78</v>
      </c>
      <c r="AS51" s="2">
        <v>241395.73</v>
      </c>
      <c r="AT51" s="2"/>
      <c r="AU51" s="2"/>
      <c r="AV51" s="2">
        <v>802587.5</v>
      </c>
      <c r="AW51" s="2">
        <v>79091.850000000006</v>
      </c>
      <c r="AX51" s="2">
        <v>23301.15</v>
      </c>
      <c r="AY51" s="2">
        <v>115745.61</v>
      </c>
      <c r="AZ51" s="2">
        <v>2442.0300000000002</v>
      </c>
      <c r="BA51" s="2">
        <v>147414.08000000002</v>
      </c>
      <c r="BB51" s="2">
        <v>367994.72</v>
      </c>
      <c r="BC51" s="2">
        <v>12500</v>
      </c>
      <c r="BD51" s="2">
        <v>4481.75</v>
      </c>
      <c r="BE51" s="2">
        <v>253492.86</v>
      </c>
      <c r="BF51" s="2"/>
      <c r="BG51" s="2"/>
      <c r="BH51" s="2">
        <v>11996.43</v>
      </c>
      <c r="BI51" s="2">
        <v>20396.57</v>
      </c>
      <c r="BJ51" s="2">
        <v>1266.5</v>
      </c>
      <c r="BK51" s="2">
        <v>1131</v>
      </c>
      <c r="BL51" s="2"/>
      <c r="BM51" s="2"/>
      <c r="BN51" s="2"/>
      <c r="BO51" s="2"/>
      <c r="BP51" s="2">
        <v>28.84</v>
      </c>
      <c r="BQ51" s="2">
        <v>5936.7</v>
      </c>
      <c r="BR51" s="2">
        <v>15454.85</v>
      </c>
      <c r="BS51" s="2">
        <v>34148.589999999997</v>
      </c>
      <c r="BT51" s="2"/>
      <c r="BU51" s="2">
        <v>328.43</v>
      </c>
      <c r="BV51" s="2">
        <v>10347.98</v>
      </c>
      <c r="BW51" s="2">
        <v>11857.89</v>
      </c>
      <c r="BX51" s="2"/>
      <c r="BY51" s="2"/>
      <c r="BZ51" s="2"/>
      <c r="CA51" s="2"/>
      <c r="CB51" s="2">
        <v>81588.13</v>
      </c>
      <c r="CC51" s="2">
        <v>18989.82</v>
      </c>
      <c r="CD51" s="2">
        <v>611.73</v>
      </c>
      <c r="CE51" s="2">
        <v>303.24</v>
      </c>
      <c r="CF51" s="2"/>
      <c r="CG51" s="2">
        <v>86635.6</v>
      </c>
      <c r="CH51" s="2"/>
      <c r="CI51" s="2">
        <v>9031</v>
      </c>
      <c r="CJ51" s="2">
        <v>144639.38999999998</v>
      </c>
      <c r="CK51" s="2"/>
      <c r="CL51" s="2"/>
      <c r="CM51" s="2">
        <v>14395</v>
      </c>
      <c r="CN51" s="2"/>
      <c r="CO51" s="2"/>
      <c r="CP51" s="2"/>
      <c r="CQ51" s="2"/>
      <c r="CR51" s="2">
        <v>9389.48</v>
      </c>
      <c r="CS51" s="2"/>
      <c r="CT51" s="2"/>
      <c r="CU51" s="2"/>
      <c r="CV51" s="2"/>
      <c r="CW51" s="2"/>
      <c r="CX51" s="2"/>
      <c r="CY51" s="2"/>
      <c r="CZ51" s="2">
        <v>748951.77999999991</v>
      </c>
      <c r="DA51" s="2">
        <v>6460.33</v>
      </c>
      <c r="DB51" s="2">
        <v>6460.33</v>
      </c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>
        <v>3799037.8099999996</v>
      </c>
      <c r="DP51" s="37" t="str">
        <f>VLOOKUP(DQ51,'District Listing'!$A$3:$B$315,2,FALSE)</f>
        <v>ORONDO</v>
      </c>
      <c r="DQ51" s="4" t="s">
        <v>140</v>
      </c>
      <c r="DR51" s="2">
        <v>10320.26</v>
      </c>
      <c r="DS51" s="2">
        <v>10320.26</v>
      </c>
      <c r="DT51" s="2">
        <v>-121478.29</v>
      </c>
      <c r="DU51" s="2">
        <v>-121478.29</v>
      </c>
      <c r="DV51" s="2">
        <v>936235.1</v>
      </c>
      <c r="DW51" s="2">
        <v>12190.94</v>
      </c>
      <c r="DX51" s="2">
        <v>8860.9599999999991</v>
      </c>
      <c r="DY51" s="2"/>
      <c r="DZ51" s="2">
        <v>30260.45</v>
      </c>
      <c r="EA51" s="2">
        <v>290</v>
      </c>
      <c r="EB51" s="2"/>
      <c r="EC51" s="2">
        <v>987837.44999999984</v>
      </c>
      <c r="ED51" s="2">
        <v>651975.78</v>
      </c>
      <c r="EE51" s="2">
        <v>35670.239999999998</v>
      </c>
      <c r="EF51" s="2">
        <v>50125.62</v>
      </c>
      <c r="EG51" s="2"/>
      <c r="EH51" s="2">
        <v>7137.5</v>
      </c>
      <c r="EI51" s="2">
        <v>6112.17</v>
      </c>
      <c r="EJ51" s="2">
        <v>751021.31</v>
      </c>
      <c r="EK51" s="2"/>
      <c r="EL51" s="2"/>
      <c r="EM51" s="2">
        <v>74165.61</v>
      </c>
      <c r="EN51" s="2">
        <v>55547.73</v>
      </c>
      <c r="EO51" s="2">
        <v>147201.76</v>
      </c>
      <c r="EP51" s="2">
        <v>93982.58</v>
      </c>
      <c r="EQ51" s="2"/>
      <c r="ER51" s="2"/>
      <c r="ES51" s="2"/>
      <c r="ET51" s="2"/>
      <c r="EU51" s="2">
        <v>1668.18</v>
      </c>
      <c r="EV51" s="2">
        <v>1308.9100000000001</v>
      </c>
      <c r="EW51" s="2">
        <v>5105.12</v>
      </c>
      <c r="EX51" s="2">
        <v>17898.34</v>
      </c>
      <c r="EY51" s="2">
        <v>126733.88</v>
      </c>
      <c r="EZ51" s="2">
        <v>221539.97</v>
      </c>
      <c r="FA51" s="2"/>
      <c r="FB51" s="2"/>
      <c r="FC51" s="2">
        <v>745152.08</v>
      </c>
      <c r="FD51" s="2">
        <v>78122.850000000006</v>
      </c>
      <c r="FE51" s="2">
        <v>23301.15</v>
      </c>
      <c r="FF51" s="2">
        <v>115745.61</v>
      </c>
      <c r="FG51" s="2">
        <v>2442.0300000000002</v>
      </c>
      <c r="FH51" s="2">
        <v>129925.25</v>
      </c>
      <c r="FI51" s="2">
        <v>349536.89</v>
      </c>
      <c r="FJ51" s="2">
        <v>12500</v>
      </c>
      <c r="FK51" s="2">
        <v>4481.75</v>
      </c>
      <c r="FL51" s="2">
        <v>253492.86</v>
      </c>
      <c r="FM51" s="2"/>
      <c r="FN51" s="2"/>
      <c r="FO51" s="2">
        <v>11996.43</v>
      </c>
      <c r="FP51" s="2">
        <v>20083.46</v>
      </c>
      <c r="FQ51" s="2">
        <v>1266.5</v>
      </c>
      <c r="FR51" s="2">
        <v>1131</v>
      </c>
      <c r="FS51" s="2"/>
      <c r="FT51" s="2"/>
      <c r="FU51" s="2"/>
      <c r="FV51" s="2"/>
      <c r="FW51" s="2">
        <v>28.84</v>
      </c>
      <c r="FX51" s="2">
        <v>5936.7</v>
      </c>
      <c r="FY51" s="2">
        <v>15454.85</v>
      </c>
      <c r="FZ51" s="2">
        <v>34148.589999999997</v>
      </c>
      <c r="GA51" s="2"/>
      <c r="GB51" s="2">
        <v>328.43</v>
      </c>
      <c r="GC51" s="2">
        <v>10347.98</v>
      </c>
      <c r="GD51" s="2">
        <v>11857.89</v>
      </c>
      <c r="GE51" s="2"/>
      <c r="GF51" s="2"/>
      <c r="GG51" s="2"/>
      <c r="GH51" s="2"/>
      <c r="GI51" s="2">
        <v>81588.13</v>
      </c>
      <c r="GJ51" s="2">
        <v>18989.82</v>
      </c>
      <c r="GK51" s="2">
        <v>611.73</v>
      </c>
      <c r="GL51" s="2">
        <v>303.24</v>
      </c>
      <c r="GM51" s="2"/>
      <c r="GN51" s="2"/>
      <c r="GO51" s="2"/>
      <c r="GP51" s="2">
        <v>2835</v>
      </c>
      <c r="GQ51" s="2">
        <v>93090.37</v>
      </c>
      <c r="GR51" s="2"/>
      <c r="GS51" s="2"/>
      <c r="GT51" s="2">
        <v>14395</v>
      </c>
      <c r="GU51" s="2"/>
      <c r="GV51" s="2"/>
      <c r="GW51" s="2"/>
      <c r="GX51" s="2"/>
      <c r="GY51" s="2">
        <v>9282.48</v>
      </c>
      <c r="GZ51" s="2"/>
      <c r="HA51" s="2"/>
      <c r="HB51" s="2"/>
      <c r="HC51" s="2"/>
      <c r="HD51" s="2"/>
      <c r="HE51" s="2"/>
      <c r="HF51" s="2"/>
      <c r="HG51" s="2">
        <v>604151.04999999993</v>
      </c>
      <c r="HH51" s="2">
        <v>6364.63</v>
      </c>
      <c r="HI51" s="2">
        <v>6364.63</v>
      </c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>
        <v>3332905.38</v>
      </c>
      <c r="HV51" s="37" t="str">
        <f>VLOOKUP(HW51,'District Listing'!$A$3:$B$315,2,FALSE)</f>
        <v>PALISADES</v>
      </c>
      <c r="HW51" s="4" t="s">
        <v>143</v>
      </c>
      <c r="HX51" s="2">
        <v>19197.39</v>
      </c>
      <c r="HY51" s="2">
        <v>19197.39</v>
      </c>
      <c r="HZ51" s="2"/>
      <c r="IA51" s="2"/>
      <c r="IB51" s="2">
        <v>16408.53</v>
      </c>
      <c r="IC51" s="2"/>
      <c r="ID51" s="2"/>
      <c r="IE51" s="2"/>
      <c r="IF51" s="2"/>
      <c r="IG51" s="2"/>
      <c r="IH51" s="2"/>
      <c r="II51" s="2">
        <v>16408.53</v>
      </c>
      <c r="IJ51" s="2">
        <v>7827.64</v>
      </c>
      <c r="IK51" s="2"/>
      <c r="IL51" s="2"/>
      <c r="IM51" s="2"/>
      <c r="IN51" s="2"/>
      <c r="IO51" s="2"/>
      <c r="IP51" s="2">
        <v>7827.64</v>
      </c>
      <c r="IQ51" s="2"/>
      <c r="IR51" s="2"/>
      <c r="IS51" s="2">
        <v>1154.6199999999999</v>
      </c>
      <c r="IT51" s="2">
        <v>561.75</v>
      </c>
      <c r="IU51" s="2">
        <v>2544.87</v>
      </c>
      <c r="IV51" s="2">
        <v>1033.3599999999999</v>
      </c>
      <c r="IW51" s="2"/>
      <c r="IX51" s="2"/>
      <c r="IY51" s="2"/>
      <c r="IZ51" s="2"/>
      <c r="JA51" s="2">
        <v>24.06</v>
      </c>
      <c r="JB51" s="2">
        <v>11.49</v>
      </c>
      <c r="JC51" s="2">
        <v>85.45</v>
      </c>
      <c r="JD51" s="2">
        <v>530.01</v>
      </c>
      <c r="JE51" s="2">
        <v>4566</v>
      </c>
      <c r="JF51" s="2">
        <v>2624.75</v>
      </c>
      <c r="JG51" s="2"/>
      <c r="JH51" s="2"/>
      <c r="JI51" s="2">
        <v>13136.36</v>
      </c>
      <c r="JJ51" s="2"/>
      <c r="JK51" s="2"/>
      <c r="JL51" s="2"/>
      <c r="JM51" s="2"/>
      <c r="JN51" s="2"/>
      <c r="JO51" s="2"/>
      <c r="JP51" s="2"/>
      <c r="JQ51" s="2"/>
      <c r="JR51" s="2">
        <v>28472.06</v>
      </c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>
        <v>28472.06</v>
      </c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>
        <v>85041.98</v>
      </c>
    </row>
    <row r="52" spans="2:337">
      <c r="B52" s="22" t="s">
        <v>4</v>
      </c>
      <c r="C52" s="22" t="s">
        <v>7</v>
      </c>
      <c r="D52" s="22" t="s">
        <v>5</v>
      </c>
      <c r="E52" s="22" t="s">
        <v>34</v>
      </c>
      <c r="F52" s="22" t="s">
        <v>54</v>
      </c>
      <c r="G52" s="1">
        <v>21400.560000000001</v>
      </c>
      <c r="I52" s="37" t="str">
        <f>VLOOKUP(J52,'District Listing'!$A$3:$B$315,2,FALSE)</f>
        <v>BRIDGEPORT</v>
      </c>
      <c r="J52" s="4" t="s">
        <v>141</v>
      </c>
      <c r="K52" s="2">
        <v>208720.84</v>
      </c>
      <c r="L52" s="2">
        <v>208720.84</v>
      </c>
      <c r="M52" s="2">
        <v>-208720.84</v>
      </c>
      <c r="N52" s="2">
        <v>-208720.84</v>
      </c>
      <c r="O52" s="2">
        <v>4108273.17</v>
      </c>
      <c r="P52" s="2">
        <v>36938.32</v>
      </c>
      <c r="Q52" s="2">
        <v>101655.52</v>
      </c>
      <c r="R52" s="2"/>
      <c r="S52" s="2">
        <v>137830.19</v>
      </c>
      <c r="T52" s="2">
        <v>6062.33</v>
      </c>
      <c r="U52" s="2">
        <v>31515</v>
      </c>
      <c r="V52" s="2">
        <v>4422274.53</v>
      </c>
      <c r="W52" s="2">
        <v>2018550.91</v>
      </c>
      <c r="X52" s="2">
        <v>81620.25</v>
      </c>
      <c r="Y52" s="2">
        <v>117907.14</v>
      </c>
      <c r="Z52" s="2"/>
      <c r="AA52" s="2">
        <v>97713.45</v>
      </c>
      <c r="AB52" s="2"/>
      <c r="AC52" s="2">
        <v>2315791.7500000005</v>
      </c>
      <c r="AD52" s="2"/>
      <c r="AE52" s="2"/>
      <c r="AF52" s="2">
        <v>332255.51</v>
      </c>
      <c r="AG52" s="2">
        <v>174293.02</v>
      </c>
      <c r="AH52" s="2">
        <v>665614.36</v>
      </c>
      <c r="AI52" s="2">
        <v>290523.14</v>
      </c>
      <c r="AJ52" s="2"/>
      <c r="AK52" s="2"/>
      <c r="AL52" s="2">
        <v>1500</v>
      </c>
      <c r="AM52" s="2">
        <v>4517.68</v>
      </c>
      <c r="AN52" s="2">
        <v>15451.76</v>
      </c>
      <c r="AO52" s="2">
        <v>9581.630000000001</v>
      </c>
      <c r="AP52" s="2">
        <v>28177.48</v>
      </c>
      <c r="AQ52" s="2">
        <v>52330.5</v>
      </c>
      <c r="AR52" s="2">
        <v>665707.05999999994</v>
      </c>
      <c r="AS52" s="2">
        <v>671812.96000000008</v>
      </c>
      <c r="AT52" s="2"/>
      <c r="AU52" s="2"/>
      <c r="AV52" s="2">
        <v>2911765.1</v>
      </c>
      <c r="AW52" s="2">
        <v>303932.16000000003</v>
      </c>
      <c r="AX52" s="2">
        <v>35394.58</v>
      </c>
      <c r="AY52" s="2">
        <v>336140.53</v>
      </c>
      <c r="AZ52" s="2">
        <v>4605.32</v>
      </c>
      <c r="BA52" s="2">
        <v>93459.53</v>
      </c>
      <c r="BB52" s="2">
        <v>773532.12</v>
      </c>
      <c r="BC52" s="2">
        <v>7645.08</v>
      </c>
      <c r="BD52" s="2">
        <v>4697.18</v>
      </c>
      <c r="BE52" s="2">
        <v>4165.5600000000004</v>
      </c>
      <c r="BF52" s="2"/>
      <c r="BG52" s="2"/>
      <c r="BH52" s="2">
        <v>41055.31</v>
      </c>
      <c r="BI52" s="2">
        <v>133093.26999999999</v>
      </c>
      <c r="BJ52" s="2">
        <v>1858.5</v>
      </c>
      <c r="BK52" s="2">
        <v>26706.89</v>
      </c>
      <c r="BL52" s="2"/>
      <c r="BM52" s="2">
        <v>8341.5499999999993</v>
      </c>
      <c r="BN52" s="2">
        <v>16497.21</v>
      </c>
      <c r="BO52" s="2"/>
      <c r="BP52" s="2">
        <v>44121.21</v>
      </c>
      <c r="BQ52" s="2">
        <v>18474.09</v>
      </c>
      <c r="BR52" s="2">
        <v>56773.630000000005</v>
      </c>
      <c r="BS52" s="2">
        <v>148.02000000000001</v>
      </c>
      <c r="BT52" s="2">
        <v>2550</v>
      </c>
      <c r="BU52" s="2">
        <v>200</v>
      </c>
      <c r="BV52" s="2">
        <v>36328.559999999998</v>
      </c>
      <c r="BW52" s="2">
        <v>15112.82</v>
      </c>
      <c r="BX52" s="2"/>
      <c r="BY52" s="2"/>
      <c r="BZ52" s="2"/>
      <c r="CA52" s="2"/>
      <c r="CB52" s="2">
        <v>126819.06</v>
      </c>
      <c r="CC52" s="2">
        <v>185277.82</v>
      </c>
      <c r="CD52" s="2">
        <v>492.94</v>
      </c>
      <c r="CE52" s="2">
        <v>1233.83</v>
      </c>
      <c r="CF52" s="2">
        <v>36960</v>
      </c>
      <c r="CG52" s="2"/>
      <c r="CH52" s="2">
        <v>571</v>
      </c>
      <c r="CI52" s="2">
        <v>7320.5</v>
      </c>
      <c r="CJ52" s="2">
        <v>304936.95</v>
      </c>
      <c r="CK52" s="2"/>
      <c r="CL52" s="2"/>
      <c r="CM52" s="2">
        <v>68963</v>
      </c>
      <c r="CN52" s="2"/>
      <c r="CO52" s="2"/>
      <c r="CP52" s="2"/>
      <c r="CQ52" s="2"/>
      <c r="CR52" s="2">
        <v>25817.08</v>
      </c>
      <c r="CS52" s="2"/>
      <c r="CT52" s="2"/>
      <c r="CU52" s="2"/>
      <c r="CV52" s="2"/>
      <c r="CW52" s="2"/>
      <c r="CX52" s="2"/>
      <c r="CY52" s="2"/>
      <c r="CZ52" s="2">
        <v>1176161.06</v>
      </c>
      <c r="DA52" s="2">
        <v>40626.14</v>
      </c>
      <c r="DB52" s="2">
        <v>40626.14</v>
      </c>
      <c r="DC52" s="2"/>
      <c r="DD52" s="2"/>
      <c r="DE52" s="2"/>
      <c r="DF52" s="2"/>
      <c r="DG52" s="2"/>
      <c r="DH52" s="2"/>
      <c r="DI52" s="2"/>
      <c r="DJ52" s="2">
        <v>20441.62</v>
      </c>
      <c r="DK52" s="2"/>
      <c r="DL52" s="2"/>
      <c r="DM52" s="2">
        <v>20441.62</v>
      </c>
      <c r="DN52" s="2">
        <v>11660592.320000004</v>
      </c>
      <c r="DP52" s="37" t="str">
        <f>VLOOKUP(DQ52,'District Listing'!$A$3:$B$315,2,FALSE)</f>
        <v>BRIDGEPORT</v>
      </c>
      <c r="DQ52" s="4" t="s">
        <v>141</v>
      </c>
      <c r="DR52" s="2"/>
      <c r="DS52" s="2"/>
      <c r="DT52" s="2">
        <v>-208720.84</v>
      </c>
      <c r="DU52" s="2">
        <v>-208720.84</v>
      </c>
      <c r="DV52" s="2">
        <v>4025703.75</v>
      </c>
      <c r="DW52" s="2">
        <v>36938.32</v>
      </c>
      <c r="DX52" s="2">
        <v>101655.52</v>
      </c>
      <c r="DY52" s="2"/>
      <c r="DZ52" s="2">
        <v>68596.75</v>
      </c>
      <c r="EA52" s="2">
        <v>6062.33</v>
      </c>
      <c r="EB52" s="2">
        <v>31515</v>
      </c>
      <c r="EC52" s="2">
        <v>4270471.67</v>
      </c>
      <c r="ED52" s="2">
        <v>1639028.97</v>
      </c>
      <c r="EE52" s="2">
        <v>53927.83</v>
      </c>
      <c r="EF52" s="2">
        <v>104985.47</v>
      </c>
      <c r="EG52" s="2"/>
      <c r="EH52" s="2">
        <v>3100</v>
      </c>
      <c r="EI52" s="2"/>
      <c r="EJ52" s="2">
        <v>1801042.27</v>
      </c>
      <c r="EK52" s="2"/>
      <c r="EL52" s="2"/>
      <c r="EM52" s="2">
        <v>321101.34000000003</v>
      </c>
      <c r="EN52" s="2">
        <v>135293.24</v>
      </c>
      <c r="EO52" s="2">
        <v>642298</v>
      </c>
      <c r="EP52" s="2">
        <v>229915.08</v>
      </c>
      <c r="EQ52" s="2"/>
      <c r="ER52" s="2"/>
      <c r="ES52" s="2">
        <v>1500</v>
      </c>
      <c r="ET52" s="2">
        <v>4517.68</v>
      </c>
      <c r="EU52" s="2">
        <v>15007.67</v>
      </c>
      <c r="EV52" s="2">
        <v>7436.04</v>
      </c>
      <c r="EW52" s="2">
        <v>27024.84</v>
      </c>
      <c r="EX52" s="2">
        <v>42918.77</v>
      </c>
      <c r="EY52" s="2">
        <v>657315.71</v>
      </c>
      <c r="EZ52" s="2">
        <v>563546.79</v>
      </c>
      <c r="FA52" s="2"/>
      <c r="FB52" s="2"/>
      <c r="FC52" s="2">
        <v>2647875.16</v>
      </c>
      <c r="FD52" s="2">
        <v>290384.46000000002</v>
      </c>
      <c r="FE52" s="2">
        <v>35394.58</v>
      </c>
      <c r="FF52" s="2">
        <v>336140.53</v>
      </c>
      <c r="FG52" s="2">
        <v>4605.32</v>
      </c>
      <c r="FH52" s="2">
        <v>93459.53</v>
      </c>
      <c r="FI52" s="2">
        <v>759984.42</v>
      </c>
      <c r="FJ52" s="2">
        <v>7645.08</v>
      </c>
      <c r="FK52" s="2">
        <v>4697.18</v>
      </c>
      <c r="FL52" s="2">
        <v>4165.5600000000004</v>
      </c>
      <c r="FM52" s="2"/>
      <c r="FN52" s="2"/>
      <c r="FO52" s="2">
        <v>41055.31</v>
      </c>
      <c r="FP52" s="2">
        <v>116700.17</v>
      </c>
      <c r="FQ52" s="2">
        <v>1858.5</v>
      </c>
      <c r="FR52" s="2">
        <v>26706.89</v>
      </c>
      <c r="FS52" s="2"/>
      <c r="FT52" s="2">
        <v>8341.5499999999993</v>
      </c>
      <c r="FU52" s="2">
        <v>16497.21</v>
      </c>
      <c r="FV52" s="2"/>
      <c r="FW52" s="2">
        <v>44121.21</v>
      </c>
      <c r="FX52" s="2">
        <v>18474.09</v>
      </c>
      <c r="FY52" s="2">
        <v>56438.16</v>
      </c>
      <c r="FZ52" s="2">
        <v>148.02000000000001</v>
      </c>
      <c r="GA52" s="2">
        <v>2550</v>
      </c>
      <c r="GB52" s="2">
        <v>200</v>
      </c>
      <c r="GC52" s="2">
        <v>36328.559999999998</v>
      </c>
      <c r="GD52" s="2">
        <v>15112.82</v>
      </c>
      <c r="GE52" s="2"/>
      <c r="GF52" s="2"/>
      <c r="GG52" s="2"/>
      <c r="GH52" s="2"/>
      <c r="GI52" s="2">
        <v>126819.06</v>
      </c>
      <c r="GJ52" s="2">
        <v>185277.82</v>
      </c>
      <c r="GK52" s="2">
        <v>492.94</v>
      </c>
      <c r="GL52" s="2">
        <v>1233.83</v>
      </c>
      <c r="GM52" s="2">
        <v>36960</v>
      </c>
      <c r="GN52" s="2"/>
      <c r="GO52" s="2">
        <v>571</v>
      </c>
      <c r="GP52" s="2">
        <v>7320.5</v>
      </c>
      <c r="GQ52" s="2">
        <v>304936.95</v>
      </c>
      <c r="GR52" s="2"/>
      <c r="GS52" s="2"/>
      <c r="GT52" s="2">
        <v>68963</v>
      </c>
      <c r="GU52" s="2"/>
      <c r="GV52" s="2"/>
      <c r="GW52" s="2"/>
      <c r="GX52" s="2"/>
      <c r="GY52" s="2">
        <v>22473.13</v>
      </c>
      <c r="GZ52" s="2"/>
      <c r="HA52" s="2"/>
      <c r="HB52" s="2"/>
      <c r="HC52" s="2"/>
      <c r="HD52" s="2"/>
      <c r="HE52" s="2"/>
      <c r="HF52" s="2"/>
      <c r="HG52" s="2">
        <v>1156088.54</v>
      </c>
      <c r="HH52" s="2">
        <v>36325.129999999997</v>
      </c>
      <c r="HI52" s="2">
        <v>36325.129999999997</v>
      </c>
      <c r="HJ52" s="2"/>
      <c r="HK52" s="2"/>
      <c r="HL52" s="2"/>
      <c r="HM52" s="2"/>
      <c r="HN52" s="2"/>
      <c r="HO52" s="2"/>
      <c r="HP52" s="2"/>
      <c r="HQ52" s="2">
        <v>20441.62</v>
      </c>
      <c r="HR52" s="2"/>
      <c r="HS52" s="2">
        <v>20441.62</v>
      </c>
      <c r="HT52" s="2">
        <v>10483507.970000003</v>
      </c>
      <c r="HV52" s="37" t="str">
        <f>VLOOKUP(HW52,'District Listing'!$A$3:$B$315,2,FALSE)</f>
        <v>EASTMONT</v>
      </c>
      <c r="HW52" s="4" t="s">
        <v>144</v>
      </c>
      <c r="HX52" s="2">
        <v>173665.25</v>
      </c>
      <c r="HY52" s="2">
        <v>173665.25</v>
      </c>
      <c r="HZ52" s="2"/>
      <c r="IA52" s="2"/>
      <c r="IB52" s="2">
        <v>2106484.4500000002</v>
      </c>
      <c r="IC52" s="2">
        <v>296696.37</v>
      </c>
      <c r="ID52" s="2">
        <v>678793.73</v>
      </c>
      <c r="IE52" s="2"/>
      <c r="IF52" s="2">
        <v>1046921.14</v>
      </c>
      <c r="IG52" s="2">
        <v>655800.52</v>
      </c>
      <c r="IH52" s="2"/>
      <c r="II52" s="2">
        <v>4784696.2100000009</v>
      </c>
      <c r="IJ52" s="2">
        <v>1560082.15</v>
      </c>
      <c r="IK52" s="2">
        <v>49691.48</v>
      </c>
      <c r="IL52" s="2">
        <v>44585.66</v>
      </c>
      <c r="IM52" s="2"/>
      <c r="IN52" s="2">
        <v>821661.56</v>
      </c>
      <c r="IO52" s="2">
        <v>66718.13</v>
      </c>
      <c r="IP52" s="2">
        <v>2542738.9799999995</v>
      </c>
      <c r="IQ52" s="2"/>
      <c r="IR52" s="2"/>
      <c r="IS52" s="2">
        <v>350630.93</v>
      </c>
      <c r="IT52" s="2">
        <v>188670.22</v>
      </c>
      <c r="IU52" s="2">
        <v>661711.71</v>
      </c>
      <c r="IV52" s="2">
        <v>310826.7</v>
      </c>
      <c r="IW52" s="2"/>
      <c r="IX52" s="2"/>
      <c r="IY52" s="2"/>
      <c r="IZ52" s="2"/>
      <c r="JA52" s="2">
        <v>16077.58</v>
      </c>
      <c r="JB52" s="2">
        <v>14425.9</v>
      </c>
      <c r="JC52" s="2">
        <v>18645.900000000001</v>
      </c>
      <c r="JD52" s="2">
        <v>46749.2</v>
      </c>
      <c r="JE52" s="2">
        <v>373751.91</v>
      </c>
      <c r="JF52" s="2">
        <v>759260.39</v>
      </c>
      <c r="JG52" s="2"/>
      <c r="JH52" s="2"/>
      <c r="JI52" s="2">
        <v>2740750.4399999995</v>
      </c>
      <c r="JJ52" s="2">
        <v>858065.54</v>
      </c>
      <c r="JK52" s="2">
        <v>2765.9</v>
      </c>
      <c r="JL52" s="2">
        <v>32072.68</v>
      </c>
      <c r="JM52" s="2">
        <v>679.94</v>
      </c>
      <c r="JN52" s="2">
        <v>125632.91</v>
      </c>
      <c r="JO52" s="2">
        <v>1019216.9700000001</v>
      </c>
      <c r="JP52" s="2"/>
      <c r="JQ52" s="2"/>
      <c r="JR52" s="2">
        <v>111048.95</v>
      </c>
      <c r="JS52" s="2"/>
      <c r="JT52" s="2"/>
      <c r="JU52" s="2">
        <v>6840.33</v>
      </c>
      <c r="JV52" s="2">
        <v>109622.54</v>
      </c>
      <c r="JW52" s="2"/>
      <c r="JX52" s="2"/>
      <c r="JY52" s="2"/>
      <c r="JZ52" s="2">
        <v>8534.0499999999993</v>
      </c>
      <c r="KA52" s="2"/>
      <c r="KB52" s="2"/>
      <c r="KC52" s="2"/>
      <c r="KD52" s="2"/>
      <c r="KE52" s="2"/>
      <c r="KF52" s="2"/>
      <c r="KG52" s="2">
        <v>50</v>
      </c>
      <c r="KH52" s="2">
        <v>15380.1</v>
      </c>
      <c r="KI52" s="2"/>
      <c r="KJ52" s="2"/>
      <c r="KK52" s="2"/>
      <c r="KL52" s="2"/>
      <c r="KM52" s="2"/>
      <c r="KN52" s="2"/>
      <c r="KO52" s="2"/>
      <c r="KP52" s="2"/>
      <c r="KQ52" s="2">
        <v>1637.5</v>
      </c>
      <c r="KR52" s="2"/>
      <c r="KS52" s="2"/>
      <c r="KT52" s="2"/>
      <c r="KU52" s="2">
        <v>12221.53</v>
      </c>
      <c r="KV52" s="2"/>
      <c r="KW52" s="2"/>
      <c r="KX52" s="2"/>
      <c r="KY52" s="2"/>
      <c r="KZ52" s="2"/>
      <c r="LA52" s="2"/>
      <c r="LB52" s="2"/>
      <c r="LC52" s="2">
        <v>23275.68</v>
      </c>
      <c r="LD52" s="2"/>
      <c r="LE52" s="2"/>
      <c r="LF52" s="2"/>
      <c r="LG52" s="2"/>
      <c r="LH52" s="2"/>
      <c r="LI52" s="2"/>
      <c r="LJ52" s="2"/>
      <c r="LK52" s="2">
        <v>288610.68</v>
      </c>
      <c r="LL52" s="2">
        <v>34783.730000000003</v>
      </c>
      <c r="LM52" s="2">
        <v>34783.730000000003</v>
      </c>
      <c r="LN52" s="2"/>
      <c r="LO52" s="2"/>
      <c r="LP52" s="2">
        <v>8662.92</v>
      </c>
      <c r="LQ52" s="2">
        <v>32358.23</v>
      </c>
      <c r="LR52" s="2">
        <v>15851.82</v>
      </c>
      <c r="LS52" s="2">
        <v>67238.899999999994</v>
      </c>
      <c r="LT52" s="2"/>
      <c r="LU52" s="2"/>
      <c r="LV52" s="2"/>
      <c r="LW52" s="2"/>
      <c r="LX52" s="2">
        <v>124111.87</v>
      </c>
      <c r="LY52" s="2">
        <v>11708574.130000001</v>
      </c>
    </row>
    <row r="53" spans="2:337">
      <c r="B53" s="22" t="s">
        <v>4</v>
      </c>
      <c r="C53" s="22" t="s">
        <v>7</v>
      </c>
      <c r="D53" s="22" t="s">
        <v>5</v>
      </c>
      <c r="E53" s="22" t="s">
        <v>34</v>
      </c>
      <c r="F53" s="22" t="s">
        <v>55</v>
      </c>
      <c r="G53" s="1">
        <v>2878</v>
      </c>
      <c r="I53" s="37" t="str">
        <f>VLOOKUP(J53,'District Listing'!$A$3:$B$315,2,FALSE)</f>
        <v>PALISADES</v>
      </c>
      <c r="J53" s="4" t="s">
        <v>143</v>
      </c>
      <c r="K53" s="2">
        <v>19197.39</v>
      </c>
      <c r="L53" s="2">
        <v>19197.39</v>
      </c>
      <c r="M53" s="2">
        <v>-19197.39</v>
      </c>
      <c r="N53" s="2">
        <v>-19197.39</v>
      </c>
      <c r="O53" s="2">
        <v>145211.41</v>
      </c>
      <c r="P53" s="2">
        <v>1720</v>
      </c>
      <c r="Q53" s="2"/>
      <c r="R53" s="2"/>
      <c r="S53" s="2">
        <v>273.51</v>
      </c>
      <c r="T53" s="2"/>
      <c r="U53" s="2"/>
      <c r="V53" s="2">
        <v>147204.92000000001</v>
      </c>
      <c r="W53" s="2">
        <v>120003.67</v>
      </c>
      <c r="X53" s="2">
        <v>3182.46</v>
      </c>
      <c r="Y53" s="2">
        <v>5325.47</v>
      </c>
      <c r="Z53" s="2"/>
      <c r="AA53" s="2"/>
      <c r="AB53" s="2">
        <v>1175.33</v>
      </c>
      <c r="AC53" s="2">
        <v>129686.93000000001</v>
      </c>
      <c r="AD53" s="2"/>
      <c r="AE53" s="2"/>
      <c r="AF53" s="2">
        <v>11006.04</v>
      </c>
      <c r="AG53" s="2">
        <v>9545.16</v>
      </c>
      <c r="AH53" s="2">
        <v>22539.059999999998</v>
      </c>
      <c r="AI53" s="2">
        <v>16447.669999999998</v>
      </c>
      <c r="AJ53" s="2"/>
      <c r="AK53" s="2"/>
      <c r="AL53" s="2"/>
      <c r="AM53" s="2"/>
      <c r="AN53" s="2">
        <v>215.94</v>
      </c>
      <c r="AO53" s="2">
        <v>190.37</v>
      </c>
      <c r="AP53" s="2">
        <v>991.23</v>
      </c>
      <c r="AQ53" s="2">
        <v>4712.12</v>
      </c>
      <c r="AR53" s="2">
        <v>32679</v>
      </c>
      <c r="AS53" s="2">
        <v>46265</v>
      </c>
      <c r="AT53" s="2"/>
      <c r="AU53" s="2"/>
      <c r="AV53" s="2">
        <v>144591.59</v>
      </c>
      <c r="AW53" s="2">
        <v>33434.26</v>
      </c>
      <c r="AX53" s="2">
        <v>13927.73</v>
      </c>
      <c r="AY53" s="2">
        <v>22482.16</v>
      </c>
      <c r="AZ53" s="2">
        <v>410.83</v>
      </c>
      <c r="BA53" s="2">
        <v>1180.98</v>
      </c>
      <c r="BB53" s="2">
        <v>71435.960000000006</v>
      </c>
      <c r="BC53" s="2">
        <v>525</v>
      </c>
      <c r="BD53" s="2">
        <v>138.57</v>
      </c>
      <c r="BE53" s="2">
        <v>28472.06</v>
      </c>
      <c r="BF53" s="2"/>
      <c r="BG53" s="2"/>
      <c r="BH53" s="2">
        <v>12.84</v>
      </c>
      <c r="BI53" s="2">
        <v>2316.71</v>
      </c>
      <c r="BJ53" s="2">
        <v>943.5</v>
      </c>
      <c r="BK53" s="2">
        <v>1067.95</v>
      </c>
      <c r="BL53" s="2"/>
      <c r="BM53" s="2"/>
      <c r="BN53" s="2"/>
      <c r="BO53" s="2"/>
      <c r="BP53" s="2">
        <v>3240.49</v>
      </c>
      <c r="BQ53" s="2">
        <v>1887.69</v>
      </c>
      <c r="BR53" s="2">
        <v>10788.72</v>
      </c>
      <c r="BS53" s="2"/>
      <c r="BT53" s="2"/>
      <c r="BU53" s="2"/>
      <c r="BV53" s="2">
        <v>6121.88</v>
      </c>
      <c r="BW53" s="2"/>
      <c r="BX53" s="2"/>
      <c r="BY53" s="2"/>
      <c r="BZ53" s="2"/>
      <c r="CA53" s="2"/>
      <c r="CB53" s="2">
        <v>15835.71</v>
      </c>
      <c r="CC53" s="2">
        <v>2907.82</v>
      </c>
      <c r="CD53" s="2">
        <v>58.86</v>
      </c>
      <c r="CE53" s="2"/>
      <c r="CF53" s="2"/>
      <c r="CG53" s="2"/>
      <c r="CH53" s="2"/>
      <c r="CI53" s="2"/>
      <c r="CJ53" s="2">
        <v>137122.88</v>
      </c>
      <c r="CK53" s="2"/>
      <c r="CL53" s="2"/>
      <c r="CM53" s="2">
        <v>4080</v>
      </c>
      <c r="CN53" s="2"/>
      <c r="CO53" s="2"/>
      <c r="CP53" s="2"/>
      <c r="CQ53" s="2"/>
      <c r="CR53" s="2">
        <v>612.54</v>
      </c>
      <c r="CS53" s="2"/>
      <c r="CT53" s="2"/>
      <c r="CU53" s="2"/>
      <c r="CV53" s="2"/>
      <c r="CW53" s="2"/>
      <c r="CX53" s="2"/>
      <c r="CY53" s="2"/>
      <c r="CZ53" s="2">
        <v>216133.22</v>
      </c>
      <c r="DA53" s="2">
        <v>954.6</v>
      </c>
      <c r="DB53" s="2">
        <v>954.6</v>
      </c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>
        <v>710007.21999999974</v>
      </c>
      <c r="DP53" s="37" t="str">
        <f>VLOOKUP(DQ53,'District Listing'!$A$3:$B$315,2,FALSE)</f>
        <v>PALISADES</v>
      </c>
      <c r="DQ53" s="4" t="s">
        <v>143</v>
      </c>
      <c r="DR53" s="2"/>
      <c r="DS53" s="2"/>
      <c r="DT53" s="2">
        <v>-19197.39</v>
      </c>
      <c r="DU53" s="2">
        <v>-19197.39</v>
      </c>
      <c r="DV53" s="2">
        <v>128802.88</v>
      </c>
      <c r="DW53" s="2">
        <v>1720</v>
      </c>
      <c r="DX53" s="2"/>
      <c r="DY53" s="2"/>
      <c r="DZ53" s="2">
        <v>273.51</v>
      </c>
      <c r="EA53" s="2"/>
      <c r="EB53" s="2"/>
      <c r="EC53" s="2">
        <v>130796.39</v>
      </c>
      <c r="ED53" s="2">
        <v>112176.03</v>
      </c>
      <c r="EE53" s="2">
        <v>3182.46</v>
      </c>
      <c r="EF53" s="2">
        <v>5325.47</v>
      </c>
      <c r="EG53" s="2"/>
      <c r="EH53" s="2"/>
      <c r="EI53" s="2">
        <v>1175.33</v>
      </c>
      <c r="EJ53" s="2">
        <v>121859.29000000001</v>
      </c>
      <c r="EK53" s="2"/>
      <c r="EL53" s="2"/>
      <c r="EM53" s="2">
        <v>9851.42</v>
      </c>
      <c r="EN53" s="2">
        <v>8983.41</v>
      </c>
      <c r="EO53" s="2">
        <v>19994.189999999999</v>
      </c>
      <c r="EP53" s="2">
        <v>15414.31</v>
      </c>
      <c r="EQ53" s="2"/>
      <c r="ER53" s="2"/>
      <c r="ES53" s="2"/>
      <c r="ET53" s="2"/>
      <c r="EU53" s="2">
        <v>191.88</v>
      </c>
      <c r="EV53" s="2">
        <v>178.88</v>
      </c>
      <c r="EW53" s="2">
        <v>905.78</v>
      </c>
      <c r="EX53" s="2">
        <v>4182.1099999999997</v>
      </c>
      <c r="EY53" s="2">
        <v>28113</v>
      </c>
      <c r="EZ53" s="2">
        <v>43640.25</v>
      </c>
      <c r="FA53" s="2"/>
      <c r="FB53" s="2"/>
      <c r="FC53" s="2">
        <v>131455.22999999998</v>
      </c>
      <c r="FD53" s="2">
        <v>33434.26</v>
      </c>
      <c r="FE53" s="2">
        <v>13927.73</v>
      </c>
      <c r="FF53" s="2">
        <v>22482.16</v>
      </c>
      <c r="FG53" s="2">
        <v>410.83</v>
      </c>
      <c r="FH53" s="2">
        <v>1180.98</v>
      </c>
      <c r="FI53" s="2">
        <v>71435.960000000006</v>
      </c>
      <c r="FJ53" s="2">
        <v>525</v>
      </c>
      <c r="FK53" s="2">
        <v>138.57</v>
      </c>
      <c r="FL53" s="2"/>
      <c r="FM53" s="2"/>
      <c r="FN53" s="2"/>
      <c r="FO53" s="2">
        <v>12.84</v>
      </c>
      <c r="FP53" s="2">
        <v>2316.71</v>
      </c>
      <c r="FQ53" s="2">
        <v>943.5</v>
      </c>
      <c r="FR53" s="2">
        <v>1067.95</v>
      </c>
      <c r="FS53" s="2"/>
      <c r="FT53" s="2"/>
      <c r="FU53" s="2"/>
      <c r="FV53" s="2"/>
      <c r="FW53" s="2">
        <v>3240.49</v>
      </c>
      <c r="FX53" s="2">
        <v>1887.69</v>
      </c>
      <c r="FY53" s="2">
        <v>10788.72</v>
      </c>
      <c r="FZ53" s="2"/>
      <c r="GA53" s="2"/>
      <c r="GB53" s="2"/>
      <c r="GC53" s="2">
        <v>6121.88</v>
      </c>
      <c r="GD53" s="2"/>
      <c r="GE53" s="2"/>
      <c r="GF53" s="2"/>
      <c r="GG53" s="2"/>
      <c r="GH53" s="2"/>
      <c r="GI53" s="2">
        <v>15835.71</v>
      </c>
      <c r="GJ53" s="2">
        <v>2907.82</v>
      </c>
      <c r="GK53" s="2">
        <v>58.86</v>
      </c>
      <c r="GL53" s="2"/>
      <c r="GM53" s="2"/>
      <c r="GN53" s="2"/>
      <c r="GO53" s="2"/>
      <c r="GP53" s="2"/>
      <c r="GQ53" s="2">
        <v>137122.88</v>
      </c>
      <c r="GR53" s="2"/>
      <c r="GS53" s="2"/>
      <c r="GT53" s="2">
        <v>4080</v>
      </c>
      <c r="GU53" s="2"/>
      <c r="GV53" s="2"/>
      <c r="GW53" s="2"/>
      <c r="GX53" s="2"/>
      <c r="GY53" s="2">
        <v>612.54</v>
      </c>
      <c r="GZ53" s="2"/>
      <c r="HA53" s="2"/>
      <c r="HB53" s="2"/>
      <c r="HC53" s="2"/>
      <c r="HD53" s="2"/>
      <c r="HE53" s="2"/>
      <c r="HF53" s="2"/>
      <c r="HG53" s="2">
        <v>187661.16</v>
      </c>
      <c r="HH53" s="2">
        <v>954.6</v>
      </c>
      <c r="HI53" s="2">
        <v>954.6</v>
      </c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>
        <v>624965.24000000011</v>
      </c>
      <c r="HV53" s="37" t="str">
        <f>VLOOKUP(HW53,'District Listing'!$A$3:$B$315,2,FALSE)</f>
        <v>MANSFIELD</v>
      </c>
      <c r="HW53" s="4" t="s">
        <v>145</v>
      </c>
      <c r="HX53" s="2">
        <v>13016.37</v>
      </c>
      <c r="HY53" s="2">
        <v>13016.37</v>
      </c>
      <c r="HZ53" s="2"/>
      <c r="IA53" s="2"/>
      <c r="IB53" s="2"/>
      <c r="IC53" s="2"/>
      <c r="ID53" s="2"/>
      <c r="IE53" s="2"/>
      <c r="IF53" s="2">
        <v>13690</v>
      </c>
      <c r="IG53" s="2"/>
      <c r="IH53" s="2"/>
      <c r="II53" s="2">
        <v>13690</v>
      </c>
      <c r="IJ53" s="2">
        <v>32214.01</v>
      </c>
      <c r="IK53" s="2">
        <v>5671.06</v>
      </c>
      <c r="IL53" s="2">
        <v>1505.72</v>
      </c>
      <c r="IM53" s="2"/>
      <c r="IN53" s="2">
        <v>17605</v>
      </c>
      <c r="IO53" s="2"/>
      <c r="IP53" s="2">
        <v>56995.79</v>
      </c>
      <c r="IQ53" s="2"/>
      <c r="IR53" s="2"/>
      <c r="IS53" s="2">
        <v>1016.77</v>
      </c>
      <c r="IT53" s="2">
        <v>5492.45</v>
      </c>
      <c r="IU53" s="2">
        <v>2122.91</v>
      </c>
      <c r="IV53" s="2">
        <v>7998.18</v>
      </c>
      <c r="IW53" s="2"/>
      <c r="IX53" s="2"/>
      <c r="IY53" s="2"/>
      <c r="IZ53" s="2"/>
      <c r="JA53" s="2">
        <v>-1.53</v>
      </c>
      <c r="JB53" s="2">
        <v>-52.84</v>
      </c>
      <c r="JC53" s="2">
        <v>91.3</v>
      </c>
      <c r="JD53" s="2">
        <v>3312.68</v>
      </c>
      <c r="JE53" s="2"/>
      <c r="JF53" s="2">
        <v>28049.07</v>
      </c>
      <c r="JG53" s="2"/>
      <c r="JH53" s="2"/>
      <c r="JI53" s="2">
        <v>48028.99</v>
      </c>
      <c r="JJ53" s="2">
        <v>34391.050000000003</v>
      </c>
      <c r="JK53" s="2"/>
      <c r="JL53" s="2"/>
      <c r="JM53" s="2"/>
      <c r="JN53" s="2">
        <v>3256.43</v>
      </c>
      <c r="JO53" s="2">
        <v>37647.480000000003</v>
      </c>
      <c r="JP53" s="2"/>
      <c r="JQ53" s="2"/>
      <c r="JR53" s="2"/>
      <c r="JS53" s="2"/>
      <c r="JT53" s="2"/>
      <c r="JU53" s="2">
        <v>350</v>
      </c>
      <c r="JV53" s="2">
        <v>7831.2</v>
      </c>
      <c r="JW53" s="2"/>
      <c r="JX53" s="2"/>
      <c r="JY53" s="2"/>
      <c r="JZ53" s="2"/>
      <c r="KA53" s="2"/>
      <c r="KB53" s="2"/>
      <c r="KC53" s="2"/>
      <c r="KD53" s="2">
        <v>617.48</v>
      </c>
      <c r="KE53" s="2">
        <v>678.76</v>
      </c>
      <c r="KF53" s="2">
        <v>1303.6400000000001</v>
      </c>
      <c r="KG53" s="2"/>
      <c r="KH53" s="2"/>
      <c r="KI53" s="2"/>
      <c r="KJ53" s="2"/>
      <c r="KK53" s="2"/>
      <c r="KL53" s="2"/>
      <c r="KM53" s="2"/>
      <c r="KN53" s="2"/>
      <c r="KO53" s="2">
        <v>1148.6099999999999</v>
      </c>
      <c r="KP53" s="2"/>
      <c r="KQ53" s="2"/>
      <c r="KR53" s="2"/>
      <c r="KS53" s="2"/>
      <c r="KT53" s="2"/>
      <c r="KU53" s="2"/>
      <c r="KV53" s="2">
        <v>13792.36</v>
      </c>
      <c r="KW53" s="2"/>
      <c r="KX53" s="2"/>
      <c r="KY53" s="2"/>
      <c r="KZ53" s="2"/>
      <c r="LA53" s="2"/>
      <c r="LB53" s="2"/>
      <c r="LC53" s="2">
        <v>1376.55</v>
      </c>
      <c r="LD53" s="2"/>
      <c r="LE53" s="2"/>
      <c r="LF53" s="2"/>
      <c r="LG53" s="2"/>
      <c r="LH53" s="2"/>
      <c r="LI53" s="2"/>
      <c r="LJ53" s="2"/>
      <c r="LK53" s="2">
        <v>27098.600000000002</v>
      </c>
      <c r="LL53" s="2">
        <v>69.599999999999994</v>
      </c>
      <c r="LM53" s="2">
        <v>69.599999999999994</v>
      </c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>
        <v>196546.83000000005</v>
      </c>
    </row>
    <row r="54" spans="2:337">
      <c r="B54" s="22" t="s">
        <v>4</v>
      </c>
      <c r="C54" s="22" t="s">
        <v>7</v>
      </c>
      <c r="D54" s="22" t="s">
        <v>5</v>
      </c>
      <c r="E54" s="22" t="s">
        <v>34</v>
      </c>
      <c r="F54" s="22" t="s">
        <v>56</v>
      </c>
      <c r="G54" s="1">
        <v>54803.82</v>
      </c>
      <c r="I54" s="37" t="str">
        <f>VLOOKUP(J54,'District Listing'!$A$3:$B$315,2,FALSE)</f>
        <v>EASTMONT</v>
      </c>
      <c r="J54" s="4" t="s">
        <v>144</v>
      </c>
      <c r="K54" s="2">
        <v>681069.73</v>
      </c>
      <c r="L54" s="2">
        <v>681069.73</v>
      </c>
      <c r="M54" s="2">
        <v>-681069.73</v>
      </c>
      <c r="N54" s="2">
        <v>-681069.73</v>
      </c>
      <c r="O54" s="2">
        <v>32610405.629999999</v>
      </c>
      <c r="P54" s="2">
        <v>830226.24</v>
      </c>
      <c r="Q54" s="2">
        <v>1662868.8599999999</v>
      </c>
      <c r="R54" s="2"/>
      <c r="S54" s="2">
        <v>1326618.48</v>
      </c>
      <c r="T54" s="2">
        <v>715469.78</v>
      </c>
      <c r="U54" s="2">
        <v>402058</v>
      </c>
      <c r="V54" s="2">
        <v>37547646.989999995</v>
      </c>
      <c r="W54" s="2">
        <v>11687705.370000001</v>
      </c>
      <c r="X54" s="2">
        <v>282218.46999999997</v>
      </c>
      <c r="Y54" s="2">
        <v>326975.30000000005</v>
      </c>
      <c r="Z54" s="2"/>
      <c r="AA54" s="2">
        <v>1070156.7000000002</v>
      </c>
      <c r="AB54" s="2">
        <v>146634.56</v>
      </c>
      <c r="AC54" s="2">
        <v>13513690.400000004</v>
      </c>
      <c r="AD54" s="2">
        <v>3480</v>
      </c>
      <c r="AE54" s="2"/>
      <c r="AF54" s="2">
        <v>2786168</v>
      </c>
      <c r="AG54" s="2">
        <v>1005500.03</v>
      </c>
      <c r="AH54" s="2">
        <v>5664300.9100000001</v>
      </c>
      <c r="AI54" s="2">
        <v>1711826.8599999999</v>
      </c>
      <c r="AJ54" s="2"/>
      <c r="AK54" s="2"/>
      <c r="AL54" s="2"/>
      <c r="AM54" s="2"/>
      <c r="AN54" s="2">
        <v>97024.51</v>
      </c>
      <c r="AO54" s="2">
        <v>56074.22</v>
      </c>
      <c r="AP54" s="2">
        <v>170097.62</v>
      </c>
      <c r="AQ54" s="2">
        <v>262606.21000000002</v>
      </c>
      <c r="AR54" s="2">
        <v>4938672.45</v>
      </c>
      <c r="AS54" s="2">
        <v>3654827.24</v>
      </c>
      <c r="AT54" s="2"/>
      <c r="AU54" s="2"/>
      <c r="AV54" s="2">
        <v>20350578.050000004</v>
      </c>
      <c r="AW54" s="2">
        <v>2560758.96</v>
      </c>
      <c r="AX54" s="2">
        <v>141235.72</v>
      </c>
      <c r="AY54" s="2">
        <v>914285.3600000001</v>
      </c>
      <c r="AZ54" s="2">
        <v>660316</v>
      </c>
      <c r="BA54" s="2">
        <v>1911615.0399999998</v>
      </c>
      <c r="BB54" s="2">
        <v>6188211.0800000001</v>
      </c>
      <c r="BC54" s="2"/>
      <c r="BD54" s="2">
        <v>37424.82</v>
      </c>
      <c r="BE54" s="2">
        <v>111048.95</v>
      </c>
      <c r="BF54" s="2"/>
      <c r="BG54" s="2"/>
      <c r="BH54" s="2">
        <v>72952.09</v>
      </c>
      <c r="BI54" s="2">
        <v>1101220.8400000001</v>
      </c>
      <c r="BJ54" s="2">
        <v>25082</v>
      </c>
      <c r="BK54" s="2">
        <v>21316.32</v>
      </c>
      <c r="BL54" s="2">
        <v>6401</v>
      </c>
      <c r="BM54" s="2">
        <v>173687.37999999998</v>
      </c>
      <c r="BN54" s="2"/>
      <c r="BO54" s="2">
        <v>492.57</v>
      </c>
      <c r="BP54" s="2">
        <v>134700.68</v>
      </c>
      <c r="BQ54" s="2">
        <v>122224.41</v>
      </c>
      <c r="BR54" s="2">
        <v>50009.58</v>
      </c>
      <c r="BS54" s="2">
        <v>9631.1299999999992</v>
      </c>
      <c r="BT54" s="2">
        <v>847.07</v>
      </c>
      <c r="BU54" s="2">
        <v>23508.03</v>
      </c>
      <c r="BV54" s="2">
        <v>154460.57999999999</v>
      </c>
      <c r="BW54" s="2"/>
      <c r="BX54" s="2"/>
      <c r="BY54" s="2"/>
      <c r="BZ54" s="2"/>
      <c r="CA54" s="2"/>
      <c r="CB54" s="2">
        <v>611933</v>
      </c>
      <c r="CC54" s="2">
        <v>104303.18</v>
      </c>
      <c r="CD54" s="2">
        <v>886.76</v>
      </c>
      <c r="CE54" s="2">
        <v>27172.27</v>
      </c>
      <c r="CF54" s="2"/>
      <c r="CG54" s="2"/>
      <c r="CH54" s="2"/>
      <c r="CI54" s="2">
        <v>120788.4</v>
      </c>
      <c r="CJ54" s="2">
        <v>1754721.07</v>
      </c>
      <c r="CK54" s="2"/>
      <c r="CL54" s="2">
        <v>230.9</v>
      </c>
      <c r="CM54" s="2">
        <v>495422.03</v>
      </c>
      <c r="CN54" s="2"/>
      <c r="CO54" s="2"/>
      <c r="CP54" s="2"/>
      <c r="CQ54" s="2"/>
      <c r="CR54" s="2">
        <v>76758.12</v>
      </c>
      <c r="CS54" s="2"/>
      <c r="CT54" s="2"/>
      <c r="CU54" s="2"/>
      <c r="CV54" s="2"/>
      <c r="CW54" s="2"/>
      <c r="CX54" s="2"/>
      <c r="CY54" s="2"/>
      <c r="CZ54" s="2">
        <v>5237223.1800000006</v>
      </c>
      <c r="DA54" s="2">
        <v>108814.16</v>
      </c>
      <c r="DB54" s="2">
        <v>108814.16</v>
      </c>
      <c r="DC54" s="2"/>
      <c r="DD54" s="2"/>
      <c r="DE54" s="2">
        <v>114619.73</v>
      </c>
      <c r="DF54" s="2">
        <v>115613.53</v>
      </c>
      <c r="DG54" s="2">
        <v>15851.82</v>
      </c>
      <c r="DH54" s="2">
        <v>240427.63</v>
      </c>
      <c r="DI54" s="2"/>
      <c r="DJ54" s="2">
        <v>91949.9</v>
      </c>
      <c r="DK54" s="2"/>
      <c r="DL54" s="2"/>
      <c r="DM54" s="2">
        <v>578462.61</v>
      </c>
      <c r="DN54" s="2">
        <v>83524626.469999969</v>
      </c>
      <c r="DP54" s="37" t="str">
        <f>VLOOKUP(DQ54,'District Listing'!$A$3:$B$315,2,FALSE)</f>
        <v>EASTMONT</v>
      </c>
      <c r="DQ54" s="4" t="s">
        <v>144</v>
      </c>
      <c r="DR54" s="2">
        <v>507404.48</v>
      </c>
      <c r="DS54" s="2">
        <v>507404.48</v>
      </c>
      <c r="DT54" s="2">
        <v>-681069.73</v>
      </c>
      <c r="DU54" s="2">
        <v>-681069.73</v>
      </c>
      <c r="DV54" s="2">
        <v>30503921.18</v>
      </c>
      <c r="DW54" s="2">
        <v>533529.87</v>
      </c>
      <c r="DX54" s="2">
        <v>984075.13</v>
      </c>
      <c r="DY54" s="2"/>
      <c r="DZ54" s="2">
        <v>279697.34000000003</v>
      </c>
      <c r="EA54" s="2">
        <v>59669.26</v>
      </c>
      <c r="EB54" s="2">
        <v>402058</v>
      </c>
      <c r="EC54" s="2">
        <v>32762950.780000001</v>
      </c>
      <c r="ED54" s="2">
        <v>10127623.220000001</v>
      </c>
      <c r="EE54" s="2">
        <v>232526.99</v>
      </c>
      <c r="EF54" s="2">
        <v>282389.64</v>
      </c>
      <c r="EG54" s="2"/>
      <c r="EH54" s="2">
        <v>248495.14</v>
      </c>
      <c r="EI54" s="2">
        <v>79916.429999999993</v>
      </c>
      <c r="EJ54" s="2">
        <v>10970951.420000002</v>
      </c>
      <c r="EK54" s="2">
        <v>3480</v>
      </c>
      <c r="EL54" s="2"/>
      <c r="EM54" s="2">
        <v>2435537.0699999998</v>
      </c>
      <c r="EN54" s="2">
        <v>816829.81</v>
      </c>
      <c r="EO54" s="2">
        <v>5002589.2</v>
      </c>
      <c r="EP54" s="2">
        <v>1401000.16</v>
      </c>
      <c r="EQ54" s="2"/>
      <c r="ER54" s="2"/>
      <c r="ES54" s="2"/>
      <c r="ET54" s="2"/>
      <c r="EU54" s="2">
        <v>80946.929999999993</v>
      </c>
      <c r="EV54" s="2">
        <v>41648.32</v>
      </c>
      <c r="EW54" s="2">
        <v>151451.72</v>
      </c>
      <c r="EX54" s="2">
        <v>215857.01</v>
      </c>
      <c r="EY54" s="2">
        <v>4564920.54</v>
      </c>
      <c r="EZ54" s="2">
        <v>2895566.85</v>
      </c>
      <c r="FA54" s="2"/>
      <c r="FB54" s="2"/>
      <c r="FC54" s="2">
        <v>17609827.610000003</v>
      </c>
      <c r="FD54" s="2">
        <v>1702693.42</v>
      </c>
      <c r="FE54" s="2">
        <v>138469.82</v>
      </c>
      <c r="FF54" s="2">
        <v>882212.68</v>
      </c>
      <c r="FG54" s="2">
        <v>659636.06000000006</v>
      </c>
      <c r="FH54" s="2">
        <v>1785982.13</v>
      </c>
      <c r="FI54" s="2">
        <v>5168994.1099999994</v>
      </c>
      <c r="FJ54" s="2"/>
      <c r="FK54" s="2">
        <v>37424.82</v>
      </c>
      <c r="FL54" s="2"/>
      <c r="FM54" s="2"/>
      <c r="FN54" s="2"/>
      <c r="FO54" s="2">
        <v>66111.759999999995</v>
      </c>
      <c r="FP54" s="2">
        <v>991598.3</v>
      </c>
      <c r="FQ54" s="2">
        <v>25082</v>
      </c>
      <c r="FR54" s="2">
        <v>21316.32</v>
      </c>
      <c r="FS54" s="2">
        <v>6401</v>
      </c>
      <c r="FT54" s="2">
        <v>165153.32999999999</v>
      </c>
      <c r="FU54" s="2"/>
      <c r="FV54" s="2">
        <v>492.57</v>
      </c>
      <c r="FW54" s="2">
        <v>134700.68</v>
      </c>
      <c r="FX54" s="2">
        <v>122224.41</v>
      </c>
      <c r="FY54" s="2">
        <v>50009.58</v>
      </c>
      <c r="FZ54" s="2">
        <v>9631.1299999999992</v>
      </c>
      <c r="GA54" s="2">
        <v>797.07</v>
      </c>
      <c r="GB54" s="2">
        <v>8127.93</v>
      </c>
      <c r="GC54" s="2">
        <v>154460.57999999999</v>
      </c>
      <c r="GD54" s="2"/>
      <c r="GE54" s="2"/>
      <c r="GF54" s="2"/>
      <c r="GG54" s="2"/>
      <c r="GH54" s="2"/>
      <c r="GI54" s="2">
        <v>611933</v>
      </c>
      <c r="GJ54" s="2">
        <v>104303.18</v>
      </c>
      <c r="GK54" s="2">
        <v>886.76</v>
      </c>
      <c r="GL54" s="2">
        <v>25534.77</v>
      </c>
      <c r="GM54" s="2"/>
      <c r="GN54" s="2"/>
      <c r="GO54" s="2"/>
      <c r="GP54" s="2">
        <v>108566.87</v>
      </c>
      <c r="GQ54" s="2">
        <v>1754721.07</v>
      </c>
      <c r="GR54" s="2"/>
      <c r="GS54" s="2">
        <v>230.9</v>
      </c>
      <c r="GT54" s="2">
        <v>495422.03</v>
      </c>
      <c r="GU54" s="2"/>
      <c r="GV54" s="2"/>
      <c r="GW54" s="2"/>
      <c r="GX54" s="2"/>
      <c r="GY54" s="2">
        <v>53482.44</v>
      </c>
      <c r="GZ54" s="2"/>
      <c r="HA54" s="2"/>
      <c r="HB54" s="2"/>
      <c r="HC54" s="2"/>
      <c r="HD54" s="2"/>
      <c r="HE54" s="2"/>
      <c r="HF54" s="2"/>
      <c r="HG54" s="2">
        <v>4948612.5000000019</v>
      </c>
      <c r="HH54" s="2">
        <v>74030.429999999993</v>
      </c>
      <c r="HI54" s="2">
        <v>74030.429999999993</v>
      </c>
      <c r="HJ54" s="2"/>
      <c r="HK54" s="2"/>
      <c r="HL54" s="2">
        <v>105956.81</v>
      </c>
      <c r="HM54" s="2">
        <v>83255.3</v>
      </c>
      <c r="HN54" s="2"/>
      <c r="HO54" s="2">
        <v>173188.73</v>
      </c>
      <c r="HP54" s="2"/>
      <c r="HQ54" s="2">
        <v>91949.9</v>
      </c>
      <c r="HR54" s="2"/>
      <c r="HS54" s="2">
        <v>454350.74</v>
      </c>
      <c r="HT54" s="2">
        <v>71816052.340000018</v>
      </c>
      <c r="HV54" s="37" t="str">
        <f>VLOOKUP(HW54,'District Listing'!$A$3:$B$315,2,FALSE)</f>
        <v>WATERVILLE</v>
      </c>
      <c r="HW54" s="4" t="s">
        <v>146</v>
      </c>
      <c r="HX54" s="2">
        <v>93121.73</v>
      </c>
      <c r="HY54" s="2">
        <v>93121.73</v>
      </c>
      <c r="HZ54" s="2"/>
      <c r="IA54" s="2"/>
      <c r="IB54" s="2">
        <v>124313.06</v>
      </c>
      <c r="IC54" s="2"/>
      <c r="ID54" s="2">
        <v>471.48</v>
      </c>
      <c r="IE54" s="2"/>
      <c r="IF54" s="2">
        <v>6250</v>
      </c>
      <c r="IG54" s="2"/>
      <c r="IH54" s="2"/>
      <c r="II54" s="2">
        <v>131034.54</v>
      </c>
      <c r="IJ54" s="2">
        <v>20557.68</v>
      </c>
      <c r="IK54" s="2">
        <v>1584.18</v>
      </c>
      <c r="IL54" s="2"/>
      <c r="IM54" s="2"/>
      <c r="IN54" s="2">
        <v>81541.33</v>
      </c>
      <c r="IO54" s="2"/>
      <c r="IP54" s="2">
        <v>103683.19</v>
      </c>
      <c r="IQ54" s="2"/>
      <c r="IR54" s="2"/>
      <c r="IS54" s="2">
        <v>9895.7000000000007</v>
      </c>
      <c r="IT54" s="2">
        <v>8022.89</v>
      </c>
      <c r="IU54" s="2">
        <v>20322.740000000002</v>
      </c>
      <c r="IV54" s="2">
        <v>8581.99</v>
      </c>
      <c r="IW54" s="2"/>
      <c r="IX54" s="2"/>
      <c r="IY54" s="2"/>
      <c r="IZ54" s="2"/>
      <c r="JA54" s="2">
        <v>565.80999999999995</v>
      </c>
      <c r="JB54" s="2">
        <v>546.16999999999996</v>
      </c>
      <c r="JC54" s="2">
        <v>646.30999999999995</v>
      </c>
      <c r="JD54" s="2">
        <v>928.14</v>
      </c>
      <c r="JE54" s="2">
        <v>19245.650000000001</v>
      </c>
      <c r="JF54" s="2">
        <v>7859.29</v>
      </c>
      <c r="JG54" s="2"/>
      <c r="JH54" s="2"/>
      <c r="JI54" s="2">
        <v>76614.689999999988</v>
      </c>
      <c r="JJ54" s="2">
        <v>19538.77</v>
      </c>
      <c r="JK54" s="2"/>
      <c r="JL54" s="2"/>
      <c r="JM54" s="2">
        <v>32396.6</v>
      </c>
      <c r="JN54" s="2">
        <v>18164.669999999998</v>
      </c>
      <c r="JO54" s="2">
        <v>70100.039999999994</v>
      </c>
      <c r="JP54" s="2"/>
      <c r="JQ54" s="2"/>
      <c r="JR54" s="2"/>
      <c r="JS54" s="2"/>
      <c r="JT54" s="2"/>
      <c r="JU54" s="2">
        <v>15777.2</v>
      </c>
      <c r="JV54" s="2">
        <v>48393.71</v>
      </c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>
        <v>633.88</v>
      </c>
      <c r="KI54" s="2"/>
      <c r="KJ54" s="2"/>
      <c r="KK54" s="2"/>
      <c r="KL54" s="2"/>
      <c r="KM54" s="2"/>
      <c r="KN54" s="2"/>
      <c r="KO54" s="2">
        <v>5530.35</v>
      </c>
      <c r="KP54" s="2"/>
      <c r="KQ54" s="2"/>
      <c r="KR54" s="2"/>
      <c r="KS54" s="2"/>
      <c r="KT54" s="2"/>
      <c r="KU54" s="2">
        <v>959.25</v>
      </c>
      <c r="KV54" s="2">
        <v>99518.7</v>
      </c>
      <c r="KW54" s="2"/>
      <c r="KX54" s="2"/>
      <c r="KY54" s="2"/>
      <c r="KZ54" s="2"/>
      <c r="LA54" s="2"/>
      <c r="LB54" s="2"/>
      <c r="LC54" s="2">
        <v>-1890.84</v>
      </c>
      <c r="LD54" s="2"/>
      <c r="LE54" s="2"/>
      <c r="LF54" s="2"/>
      <c r="LG54" s="2"/>
      <c r="LH54" s="2"/>
      <c r="LI54" s="2"/>
      <c r="LJ54" s="2"/>
      <c r="LK54" s="2">
        <v>168922.25</v>
      </c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>
        <v>643476.43999999994</v>
      </c>
    </row>
    <row r="55" spans="2:337">
      <c r="B55" s="22" t="s">
        <v>4</v>
      </c>
      <c r="C55" s="22" t="s">
        <v>7</v>
      </c>
      <c r="D55" s="22" t="s">
        <v>5</v>
      </c>
      <c r="E55" s="22" t="s">
        <v>34</v>
      </c>
      <c r="F55" s="22" t="s">
        <v>57</v>
      </c>
      <c r="G55" s="1">
        <v>71795.14</v>
      </c>
      <c r="I55" s="37" t="str">
        <f>VLOOKUP(J55,'District Listing'!$A$3:$B$315,2,FALSE)</f>
        <v>MANSFIELD</v>
      </c>
      <c r="J55" s="4" t="s">
        <v>145</v>
      </c>
      <c r="K55" s="2">
        <v>32708.690000000002</v>
      </c>
      <c r="L55" s="2">
        <v>32708.690000000002</v>
      </c>
      <c r="M55" s="2">
        <v>-32708.69</v>
      </c>
      <c r="N55" s="2">
        <v>-32708.69</v>
      </c>
      <c r="O55" s="2">
        <v>948991.84</v>
      </c>
      <c r="P55" s="2">
        <v>13322.34</v>
      </c>
      <c r="Q55" s="2">
        <v>1837.11</v>
      </c>
      <c r="R55" s="2"/>
      <c r="S55" s="2">
        <v>31782.37</v>
      </c>
      <c r="T55" s="2">
        <v>2300.62</v>
      </c>
      <c r="U55" s="2"/>
      <c r="V55" s="2">
        <v>998234.27999999991</v>
      </c>
      <c r="W55" s="2">
        <v>329113.18</v>
      </c>
      <c r="X55" s="2">
        <v>21072.05</v>
      </c>
      <c r="Y55" s="2">
        <v>4486.26</v>
      </c>
      <c r="Z55" s="2"/>
      <c r="AA55" s="2">
        <v>36305</v>
      </c>
      <c r="AB55" s="2"/>
      <c r="AC55" s="2">
        <v>390976.49</v>
      </c>
      <c r="AD55" s="2"/>
      <c r="AE55" s="2"/>
      <c r="AF55" s="2">
        <v>73216.160000000003</v>
      </c>
      <c r="AG55" s="2">
        <v>28104.240000000002</v>
      </c>
      <c r="AH55" s="2">
        <v>152889.45000000001</v>
      </c>
      <c r="AI55" s="2">
        <v>42278.99</v>
      </c>
      <c r="AJ55" s="2"/>
      <c r="AK55" s="2"/>
      <c r="AL55" s="2"/>
      <c r="AM55" s="2"/>
      <c r="AN55" s="2">
        <v>-493.10999999999996</v>
      </c>
      <c r="AO55" s="2">
        <v>-183.4</v>
      </c>
      <c r="AP55" s="2">
        <v>6858.9000000000005</v>
      </c>
      <c r="AQ55" s="2">
        <v>12116.31</v>
      </c>
      <c r="AR55" s="2">
        <v>165648</v>
      </c>
      <c r="AS55" s="2">
        <v>118884</v>
      </c>
      <c r="AT55" s="2"/>
      <c r="AU55" s="2"/>
      <c r="AV55" s="2">
        <v>599319.54</v>
      </c>
      <c r="AW55" s="2">
        <v>82430.94</v>
      </c>
      <c r="AX55" s="2">
        <v>24328.29</v>
      </c>
      <c r="AY55" s="2">
        <v>39359.410000000003</v>
      </c>
      <c r="AZ55" s="2">
        <v>6319.64</v>
      </c>
      <c r="BA55" s="2">
        <v>26708.87</v>
      </c>
      <c r="BB55" s="2">
        <v>179147.15000000002</v>
      </c>
      <c r="BC55" s="2"/>
      <c r="BD55" s="2">
        <v>1842.95</v>
      </c>
      <c r="BE55" s="2"/>
      <c r="BF55" s="2"/>
      <c r="BG55" s="2"/>
      <c r="BH55" s="2">
        <v>927.84</v>
      </c>
      <c r="BI55" s="2">
        <v>22678.92</v>
      </c>
      <c r="BJ55" s="2"/>
      <c r="BK55" s="2">
        <v>1531.4</v>
      </c>
      <c r="BL55" s="2"/>
      <c r="BM55" s="2">
        <v>111.97</v>
      </c>
      <c r="BN55" s="2"/>
      <c r="BO55" s="2"/>
      <c r="BP55" s="2">
        <v>8983.73</v>
      </c>
      <c r="BQ55" s="2">
        <v>5803.2099999999991</v>
      </c>
      <c r="BR55" s="2">
        <v>678.76</v>
      </c>
      <c r="BS55" s="2">
        <v>1571.72</v>
      </c>
      <c r="BT55" s="2"/>
      <c r="BU55" s="2"/>
      <c r="BV55" s="2">
        <v>3042.32</v>
      </c>
      <c r="BW55" s="2"/>
      <c r="BX55" s="2"/>
      <c r="BY55" s="2"/>
      <c r="BZ55" s="2"/>
      <c r="CA55" s="2"/>
      <c r="CB55" s="2">
        <v>48317.21</v>
      </c>
      <c r="CC55" s="2">
        <v>16165.480000000001</v>
      </c>
      <c r="CD55" s="2">
        <v>152.5</v>
      </c>
      <c r="CE55" s="2"/>
      <c r="CF55" s="2">
        <v>12115.93</v>
      </c>
      <c r="CG55" s="2"/>
      <c r="CH55" s="2"/>
      <c r="CI55" s="2">
        <v>3672</v>
      </c>
      <c r="CJ55" s="2">
        <v>108697.99</v>
      </c>
      <c r="CK55" s="2"/>
      <c r="CL55" s="2"/>
      <c r="CM55" s="2">
        <v>29020</v>
      </c>
      <c r="CN55" s="2"/>
      <c r="CO55" s="2"/>
      <c r="CP55" s="2"/>
      <c r="CQ55" s="2"/>
      <c r="CR55" s="2">
        <v>7904.35</v>
      </c>
      <c r="CS55" s="2"/>
      <c r="CT55" s="2"/>
      <c r="CU55" s="2"/>
      <c r="CV55" s="2"/>
      <c r="CW55" s="2"/>
      <c r="CX55" s="2"/>
      <c r="CY55" s="2"/>
      <c r="CZ55" s="2">
        <v>273218.27999999997</v>
      </c>
      <c r="DA55" s="2">
        <v>13903.210000000001</v>
      </c>
      <c r="DB55" s="2">
        <v>13903.210000000001</v>
      </c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>
        <v>2454798.9500000002</v>
      </c>
      <c r="DP55" s="37" t="str">
        <f>VLOOKUP(DQ55,'District Listing'!$A$3:$B$315,2,FALSE)</f>
        <v>MANSFIELD</v>
      </c>
      <c r="DQ55" s="4" t="s">
        <v>145</v>
      </c>
      <c r="DR55" s="2">
        <v>19692.32</v>
      </c>
      <c r="DS55" s="2">
        <v>19692.32</v>
      </c>
      <c r="DT55" s="2">
        <v>-32708.69</v>
      </c>
      <c r="DU55" s="2">
        <v>-32708.69</v>
      </c>
      <c r="DV55" s="2">
        <v>948991.84</v>
      </c>
      <c r="DW55" s="2">
        <v>13322.34</v>
      </c>
      <c r="DX55" s="2">
        <v>1837.11</v>
      </c>
      <c r="DY55" s="2"/>
      <c r="DZ55" s="2">
        <v>18092.37</v>
      </c>
      <c r="EA55" s="2">
        <v>2300.62</v>
      </c>
      <c r="EB55" s="2"/>
      <c r="EC55" s="2">
        <v>984544.27999999991</v>
      </c>
      <c r="ED55" s="2">
        <v>296899.17</v>
      </c>
      <c r="EE55" s="2">
        <v>15400.99</v>
      </c>
      <c r="EF55" s="2">
        <v>2980.54</v>
      </c>
      <c r="EG55" s="2"/>
      <c r="EH55" s="2">
        <v>18700</v>
      </c>
      <c r="EI55" s="2"/>
      <c r="EJ55" s="2">
        <v>333980.69999999995</v>
      </c>
      <c r="EK55" s="2"/>
      <c r="EL55" s="2"/>
      <c r="EM55" s="2">
        <v>72199.39</v>
      </c>
      <c r="EN55" s="2">
        <v>22611.79</v>
      </c>
      <c r="EO55" s="2">
        <v>150766.54</v>
      </c>
      <c r="EP55" s="2">
        <v>34280.81</v>
      </c>
      <c r="EQ55" s="2"/>
      <c r="ER55" s="2"/>
      <c r="ES55" s="2"/>
      <c r="ET55" s="2"/>
      <c r="EU55" s="2">
        <v>-491.58</v>
      </c>
      <c r="EV55" s="2">
        <v>-130.56</v>
      </c>
      <c r="EW55" s="2">
        <v>6767.6</v>
      </c>
      <c r="EX55" s="2">
        <v>8803.6299999999992</v>
      </c>
      <c r="EY55" s="2">
        <v>165648</v>
      </c>
      <c r="EZ55" s="2">
        <v>90834.93</v>
      </c>
      <c r="FA55" s="2"/>
      <c r="FB55" s="2"/>
      <c r="FC55" s="2">
        <v>551290.55000000005</v>
      </c>
      <c r="FD55" s="2">
        <v>48039.89</v>
      </c>
      <c r="FE55" s="2">
        <v>24328.29</v>
      </c>
      <c r="FF55" s="2">
        <v>39359.410000000003</v>
      </c>
      <c r="FG55" s="2">
        <v>6319.64</v>
      </c>
      <c r="FH55" s="2">
        <v>23452.44</v>
      </c>
      <c r="FI55" s="2">
        <v>141499.66999999998</v>
      </c>
      <c r="FJ55" s="2"/>
      <c r="FK55" s="2">
        <v>1842.95</v>
      </c>
      <c r="FL55" s="2"/>
      <c r="FM55" s="2"/>
      <c r="FN55" s="2"/>
      <c r="FO55" s="2">
        <v>577.84</v>
      </c>
      <c r="FP55" s="2">
        <v>14847.72</v>
      </c>
      <c r="FQ55" s="2"/>
      <c r="FR55" s="2">
        <v>1531.4</v>
      </c>
      <c r="FS55" s="2"/>
      <c r="FT55" s="2">
        <v>111.97</v>
      </c>
      <c r="FU55" s="2"/>
      <c r="FV55" s="2"/>
      <c r="FW55" s="2">
        <v>8983.73</v>
      </c>
      <c r="FX55" s="2">
        <v>5185.7299999999996</v>
      </c>
      <c r="FY55" s="2"/>
      <c r="FZ55" s="2">
        <v>268.08</v>
      </c>
      <c r="GA55" s="2"/>
      <c r="GB55" s="2"/>
      <c r="GC55" s="2">
        <v>3042.32</v>
      </c>
      <c r="GD55" s="2"/>
      <c r="GE55" s="2"/>
      <c r="GF55" s="2"/>
      <c r="GG55" s="2"/>
      <c r="GH55" s="2"/>
      <c r="GI55" s="2">
        <v>48317.21</v>
      </c>
      <c r="GJ55" s="2">
        <v>15016.87</v>
      </c>
      <c r="GK55" s="2">
        <v>152.5</v>
      </c>
      <c r="GL55" s="2"/>
      <c r="GM55" s="2">
        <v>12115.93</v>
      </c>
      <c r="GN55" s="2"/>
      <c r="GO55" s="2"/>
      <c r="GP55" s="2">
        <v>3672</v>
      </c>
      <c r="GQ55" s="2">
        <v>94905.63</v>
      </c>
      <c r="GR55" s="2"/>
      <c r="GS55" s="2"/>
      <c r="GT55" s="2">
        <v>29020</v>
      </c>
      <c r="GU55" s="2"/>
      <c r="GV55" s="2"/>
      <c r="GW55" s="2"/>
      <c r="GX55" s="2"/>
      <c r="GY55" s="2">
        <v>6527.8</v>
      </c>
      <c r="GZ55" s="2"/>
      <c r="HA55" s="2"/>
      <c r="HB55" s="2"/>
      <c r="HC55" s="2"/>
      <c r="HD55" s="2"/>
      <c r="HE55" s="2"/>
      <c r="HF55" s="2"/>
      <c r="HG55" s="2">
        <v>246119.67999999999</v>
      </c>
      <c r="HH55" s="2">
        <v>13833.61</v>
      </c>
      <c r="HI55" s="2">
        <v>13833.61</v>
      </c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>
        <v>2258252.1199999992</v>
      </c>
      <c r="HV55" s="37" t="str">
        <f>VLOOKUP(HW55,'District Listing'!$A$3:$B$315,2,FALSE)</f>
        <v>KELLER</v>
      </c>
      <c r="HW55" s="4" t="s">
        <v>147</v>
      </c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>
        <v>37774.339999999997</v>
      </c>
      <c r="IK55" s="2"/>
      <c r="IL55" s="2">
        <v>10936.36</v>
      </c>
      <c r="IM55" s="2"/>
      <c r="IN55" s="2"/>
      <c r="IO55" s="2"/>
      <c r="IP55" s="2">
        <v>48710.7</v>
      </c>
      <c r="IQ55" s="2"/>
      <c r="IR55" s="2"/>
      <c r="IS55" s="2"/>
      <c r="IT55" s="2">
        <v>3540.31</v>
      </c>
      <c r="IU55" s="2"/>
      <c r="IV55" s="2">
        <v>6426.09</v>
      </c>
      <c r="IW55" s="2"/>
      <c r="IX55" s="2">
        <v>583.35</v>
      </c>
      <c r="IY55" s="2"/>
      <c r="IZ55" s="2"/>
      <c r="JA55" s="2"/>
      <c r="JB55" s="2">
        <v>23.57</v>
      </c>
      <c r="JC55" s="2"/>
      <c r="JD55" s="2">
        <v>1499.22</v>
      </c>
      <c r="JE55" s="2"/>
      <c r="JF55" s="2">
        <v>12378.21</v>
      </c>
      <c r="JG55" s="2"/>
      <c r="JH55" s="2"/>
      <c r="JI55" s="2">
        <v>24450.75</v>
      </c>
      <c r="JJ55" s="2">
        <v>18552.91</v>
      </c>
      <c r="JK55" s="2"/>
      <c r="JL55" s="2">
        <v>3202.62</v>
      </c>
      <c r="JM55" s="2"/>
      <c r="JN55" s="2"/>
      <c r="JO55" s="2">
        <v>21755.53</v>
      </c>
      <c r="JP55" s="2"/>
      <c r="JQ55" s="2"/>
      <c r="JR55" s="2">
        <v>257941.26</v>
      </c>
      <c r="JS55" s="2"/>
      <c r="JT55" s="2"/>
      <c r="JU55" s="2"/>
      <c r="JV55" s="2">
        <v>32703.42</v>
      </c>
      <c r="JW55" s="2"/>
      <c r="JX55" s="2"/>
      <c r="JY55" s="2"/>
      <c r="JZ55" s="2"/>
      <c r="KA55" s="2"/>
      <c r="KB55" s="2"/>
      <c r="KC55" s="2"/>
      <c r="KD55" s="2"/>
      <c r="KE55" s="2">
        <v>20294.25</v>
      </c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>
        <v>41000</v>
      </c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>
        <v>351938.93</v>
      </c>
      <c r="LL55" s="2">
        <v>977.45</v>
      </c>
      <c r="LM55" s="2">
        <v>977.45</v>
      </c>
      <c r="LN55" s="2"/>
      <c r="LO55" s="2">
        <v>1481.12</v>
      </c>
      <c r="LP55" s="2"/>
      <c r="LQ55" s="2"/>
      <c r="LR55" s="2"/>
      <c r="LS55" s="2"/>
      <c r="LT55" s="2"/>
      <c r="LU55" s="2"/>
      <c r="LV55" s="2"/>
      <c r="LW55" s="2"/>
      <c r="LX55" s="2">
        <v>1481.12</v>
      </c>
      <c r="LY55" s="2">
        <v>449314.48</v>
      </c>
    </row>
    <row r="56" spans="2:337">
      <c r="B56" s="22" t="s">
        <v>4</v>
      </c>
      <c r="C56" s="22" t="s">
        <v>7</v>
      </c>
      <c r="D56" s="22" t="s">
        <v>5</v>
      </c>
      <c r="E56" s="22" t="s">
        <v>34</v>
      </c>
      <c r="F56" s="22" t="s">
        <v>58</v>
      </c>
      <c r="G56" s="1">
        <v>2990</v>
      </c>
      <c r="I56" s="37" t="str">
        <f>VLOOKUP(J56,'District Listing'!$A$3:$B$315,2,FALSE)</f>
        <v>WATERVILLE</v>
      </c>
      <c r="J56" s="4" t="s">
        <v>146</v>
      </c>
      <c r="K56" s="2">
        <v>96188.81</v>
      </c>
      <c r="L56" s="2">
        <v>96188.81</v>
      </c>
      <c r="M56" s="2">
        <v>-96188.81</v>
      </c>
      <c r="N56" s="2">
        <v>-96188.81</v>
      </c>
      <c r="O56" s="2">
        <v>1643164.71</v>
      </c>
      <c r="P56" s="2">
        <v>23030.65</v>
      </c>
      <c r="Q56" s="2">
        <v>7636.2199999999993</v>
      </c>
      <c r="R56" s="2"/>
      <c r="S56" s="2">
        <v>44409.23</v>
      </c>
      <c r="T56" s="2">
        <v>4689.5</v>
      </c>
      <c r="U56" s="2"/>
      <c r="V56" s="2">
        <v>1722930.3099999998</v>
      </c>
      <c r="W56" s="2">
        <v>551295.13</v>
      </c>
      <c r="X56" s="2">
        <v>34611.19</v>
      </c>
      <c r="Y56" s="2">
        <v>8904.93</v>
      </c>
      <c r="Z56" s="2"/>
      <c r="AA56" s="2">
        <v>82041.33</v>
      </c>
      <c r="AB56" s="2">
        <v>4144.7700000000004</v>
      </c>
      <c r="AC56" s="2">
        <v>680997.35000000009</v>
      </c>
      <c r="AD56" s="2"/>
      <c r="AE56" s="2"/>
      <c r="AF56" s="2">
        <v>129121.87999999999</v>
      </c>
      <c r="AG56" s="2">
        <v>50353.77</v>
      </c>
      <c r="AH56" s="2">
        <v>262784.63</v>
      </c>
      <c r="AI56" s="2">
        <v>75889.53</v>
      </c>
      <c r="AJ56" s="2"/>
      <c r="AK56" s="2"/>
      <c r="AL56" s="2"/>
      <c r="AM56" s="2"/>
      <c r="AN56" s="2">
        <v>7735.18</v>
      </c>
      <c r="AO56" s="2">
        <v>3632.9500000000003</v>
      </c>
      <c r="AP56" s="2">
        <v>8384.09</v>
      </c>
      <c r="AQ56" s="2">
        <v>16270.46</v>
      </c>
      <c r="AR56" s="2">
        <v>256770.31</v>
      </c>
      <c r="AS56" s="2">
        <v>160666.57</v>
      </c>
      <c r="AT56" s="2"/>
      <c r="AU56" s="2"/>
      <c r="AV56" s="2">
        <v>971609.37000000011</v>
      </c>
      <c r="AW56" s="2">
        <v>111681.25</v>
      </c>
      <c r="AX56" s="2">
        <v>18386.34</v>
      </c>
      <c r="AY56" s="2">
        <v>79571.16</v>
      </c>
      <c r="AZ56" s="2">
        <v>48457.96</v>
      </c>
      <c r="BA56" s="2">
        <v>32583.739999999998</v>
      </c>
      <c r="BB56" s="2">
        <v>290680.45</v>
      </c>
      <c r="BC56" s="2">
        <v>85264.47</v>
      </c>
      <c r="BD56" s="2">
        <v>6587.02</v>
      </c>
      <c r="BE56" s="2"/>
      <c r="BF56" s="2"/>
      <c r="BG56" s="2">
        <v>26136.39</v>
      </c>
      <c r="BH56" s="2">
        <v>64537.770000000004</v>
      </c>
      <c r="BI56" s="2">
        <v>504718.60000000003</v>
      </c>
      <c r="BJ56" s="2">
        <v>4939.5</v>
      </c>
      <c r="BK56" s="2"/>
      <c r="BL56" s="2"/>
      <c r="BM56" s="2">
        <v>123.06</v>
      </c>
      <c r="BN56" s="2"/>
      <c r="BO56" s="2"/>
      <c r="BP56" s="2">
        <v>18634.88</v>
      </c>
      <c r="BQ56" s="2">
        <v>26444.01</v>
      </c>
      <c r="BR56" s="2">
        <v>59991.5</v>
      </c>
      <c r="BS56" s="2"/>
      <c r="BT56" s="2"/>
      <c r="BU56" s="2">
        <v>20070.210000000003</v>
      </c>
      <c r="BV56" s="2"/>
      <c r="BW56" s="2">
        <v>5600.26</v>
      </c>
      <c r="BX56" s="2"/>
      <c r="BY56" s="2"/>
      <c r="BZ56" s="2"/>
      <c r="CA56" s="2"/>
      <c r="CB56" s="2">
        <v>77027.3</v>
      </c>
      <c r="CC56" s="2">
        <v>52021.32</v>
      </c>
      <c r="CD56" s="2">
        <v>1497.28</v>
      </c>
      <c r="CE56" s="2">
        <v>6464.14</v>
      </c>
      <c r="CF56" s="2">
        <v>69670.28</v>
      </c>
      <c r="CG56" s="2"/>
      <c r="CH56" s="2"/>
      <c r="CI56" s="2">
        <v>1834.25</v>
      </c>
      <c r="CJ56" s="2">
        <v>123278.94</v>
      </c>
      <c r="CK56" s="2"/>
      <c r="CL56" s="2"/>
      <c r="CM56" s="2">
        <v>47911</v>
      </c>
      <c r="CN56" s="2"/>
      <c r="CO56" s="2"/>
      <c r="CP56" s="2"/>
      <c r="CQ56" s="2"/>
      <c r="CR56" s="2">
        <v>15191.439999999999</v>
      </c>
      <c r="CS56" s="2"/>
      <c r="CT56" s="2"/>
      <c r="CU56" s="2"/>
      <c r="CV56" s="2"/>
      <c r="CW56" s="2"/>
      <c r="CX56" s="2"/>
      <c r="CY56" s="2"/>
      <c r="CZ56" s="2">
        <v>1217943.6200000001</v>
      </c>
      <c r="DA56" s="2">
        <v>10598.36</v>
      </c>
      <c r="DB56" s="2">
        <v>10598.36</v>
      </c>
      <c r="DC56" s="2"/>
      <c r="DD56" s="2"/>
      <c r="DE56" s="2"/>
      <c r="DF56" s="2"/>
      <c r="DG56" s="2"/>
      <c r="DH56" s="2"/>
      <c r="DI56" s="2"/>
      <c r="DJ56" s="2">
        <v>15553.75</v>
      </c>
      <c r="DK56" s="2"/>
      <c r="DL56" s="2"/>
      <c r="DM56" s="2">
        <v>15553.75</v>
      </c>
      <c r="DN56" s="2">
        <v>4910313.2100000009</v>
      </c>
      <c r="DP56" s="37" t="str">
        <f>VLOOKUP(DQ56,'District Listing'!$A$3:$B$315,2,FALSE)</f>
        <v>WATERVILLE</v>
      </c>
      <c r="DQ56" s="4" t="s">
        <v>146</v>
      </c>
      <c r="DR56" s="2">
        <v>3067.08</v>
      </c>
      <c r="DS56" s="2">
        <v>3067.08</v>
      </c>
      <c r="DT56" s="2">
        <v>-96188.81</v>
      </c>
      <c r="DU56" s="2">
        <v>-96188.81</v>
      </c>
      <c r="DV56" s="2">
        <v>1518851.65</v>
      </c>
      <c r="DW56" s="2">
        <v>23030.65</v>
      </c>
      <c r="DX56" s="2">
        <v>7164.74</v>
      </c>
      <c r="DY56" s="2"/>
      <c r="DZ56" s="2">
        <v>38159.230000000003</v>
      </c>
      <c r="EA56" s="2">
        <v>4689.5</v>
      </c>
      <c r="EB56" s="2"/>
      <c r="EC56" s="2">
        <v>1591895.7699999998</v>
      </c>
      <c r="ED56" s="2">
        <v>530737.44999999995</v>
      </c>
      <c r="EE56" s="2">
        <v>33027.01</v>
      </c>
      <c r="EF56" s="2">
        <v>8904.93</v>
      </c>
      <c r="EG56" s="2"/>
      <c r="EH56" s="2">
        <v>500</v>
      </c>
      <c r="EI56" s="2">
        <v>4144.7700000000004</v>
      </c>
      <c r="EJ56" s="2">
        <v>577314.16</v>
      </c>
      <c r="EK56" s="2"/>
      <c r="EL56" s="2"/>
      <c r="EM56" s="2">
        <v>119226.18</v>
      </c>
      <c r="EN56" s="2">
        <v>42330.879999999997</v>
      </c>
      <c r="EO56" s="2">
        <v>242461.89</v>
      </c>
      <c r="EP56" s="2">
        <v>67307.539999999994</v>
      </c>
      <c r="EQ56" s="2"/>
      <c r="ER56" s="2"/>
      <c r="ES56" s="2"/>
      <c r="ET56" s="2"/>
      <c r="EU56" s="2">
        <v>7169.37</v>
      </c>
      <c r="EV56" s="2">
        <v>3086.78</v>
      </c>
      <c r="EW56" s="2">
        <v>7737.78</v>
      </c>
      <c r="EX56" s="2">
        <v>15342.32</v>
      </c>
      <c r="EY56" s="2">
        <v>237524.66</v>
      </c>
      <c r="EZ56" s="2">
        <v>152807.28</v>
      </c>
      <c r="FA56" s="2"/>
      <c r="FB56" s="2"/>
      <c r="FC56" s="2">
        <v>894994.68</v>
      </c>
      <c r="FD56" s="2">
        <v>92142.48</v>
      </c>
      <c r="FE56" s="2">
        <v>18386.34</v>
      </c>
      <c r="FF56" s="2">
        <v>79571.16</v>
      </c>
      <c r="FG56" s="2">
        <v>16061.36</v>
      </c>
      <c r="FH56" s="2">
        <v>14419.07</v>
      </c>
      <c r="FI56" s="2">
        <v>220580.40999999997</v>
      </c>
      <c r="FJ56" s="2">
        <v>85264.47</v>
      </c>
      <c r="FK56" s="2">
        <v>6587.02</v>
      </c>
      <c r="FL56" s="2"/>
      <c r="FM56" s="2"/>
      <c r="FN56" s="2">
        <v>26136.39</v>
      </c>
      <c r="FO56" s="2">
        <v>48760.57</v>
      </c>
      <c r="FP56" s="2">
        <v>456324.89</v>
      </c>
      <c r="FQ56" s="2">
        <v>4939.5</v>
      </c>
      <c r="FR56" s="2"/>
      <c r="FS56" s="2"/>
      <c r="FT56" s="2">
        <v>123.06</v>
      </c>
      <c r="FU56" s="2"/>
      <c r="FV56" s="2"/>
      <c r="FW56" s="2">
        <v>18634.88</v>
      </c>
      <c r="FX56" s="2">
        <v>26444.01</v>
      </c>
      <c r="FY56" s="2">
        <v>59991.5</v>
      </c>
      <c r="FZ56" s="2"/>
      <c r="GA56" s="2"/>
      <c r="GB56" s="2">
        <v>19436.330000000002</v>
      </c>
      <c r="GC56" s="2"/>
      <c r="GD56" s="2">
        <v>5600.26</v>
      </c>
      <c r="GE56" s="2"/>
      <c r="GF56" s="2"/>
      <c r="GG56" s="2"/>
      <c r="GH56" s="2"/>
      <c r="GI56" s="2">
        <v>77027.3</v>
      </c>
      <c r="GJ56" s="2">
        <v>46490.97</v>
      </c>
      <c r="GK56" s="2">
        <v>1497.28</v>
      </c>
      <c r="GL56" s="2">
        <v>6464.14</v>
      </c>
      <c r="GM56" s="2">
        <v>69670.28</v>
      </c>
      <c r="GN56" s="2"/>
      <c r="GO56" s="2"/>
      <c r="GP56" s="2">
        <v>875</v>
      </c>
      <c r="GQ56" s="2">
        <v>23760.240000000002</v>
      </c>
      <c r="GR56" s="2"/>
      <c r="GS56" s="2"/>
      <c r="GT56" s="2">
        <v>47911</v>
      </c>
      <c r="GU56" s="2"/>
      <c r="GV56" s="2"/>
      <c r="GW56" s="2"/>
      <c r="GX56" s="2"/>
      <c r="GY56" s="2">
        <v>17082.28</v>
      </c>
      <c r="GZ56" s="2"/>
      <c r="HA56" s="2"/>
      <c r="HB56" s="2"/>
      <c r="HC56" s="2"/>
      <c r="HD56" s="2"/>
      <c r="HE56" s="2"/>
      <c r="HF56" s="2"/>
      <c r="HG56" s="2">
        <v>1049021.3700000001</v>
      </c>
      <c r="HH56" s="2">
        <v>10598.36</v>
      </c>
      <c r="HI56" s="2">
        <v>10598.36</v>
      </c>
      <c r="HJ56" s="2"/>
      <c r="HK56" s="2"/>
      <c r="HL56" s="2"/>
      <c r="HM56" s="2"/>
      <c r="HN56" s="2"/>
      <c r="HO56" s="2"/>
      <c r="HP56" s="2"/>
      <c r="HQ56" s="2">
        <v>15553.75</v>
      </c>
      <c r="HR56" s="2"/>
      <c r="HS56" s="2">
        <v>15553.75</v>
      </c>
      <c r="HT56" s="2">
        <v>4266836.7699999996</v>
      </c>
      <c r="HV56" s="37" t="str">
        <f>VLOOKUP(HW56,'District Listing'!$A$3:$B$315,2,FALSE)</f>
        <v>CURLEW</v>
      </c>
      <c r="HW56" s="4" t="s">
        <v>148</v>
      </c>
      <c r="HX56" s="2"/>
      <c r="HY56" s="2"/>
      <c r="HZ56" s="2"/>
      <c r="IA56" s="2"/>
      <c r="IB56" s="2"/>
      <c r="IC56" s="2"/>
      <c r="ID56" s="2"/>
      <c r="IE56" s="2"/>
      <c r="IF56" s="2">
        <v>6036.07</v>
      </c>
      <c r="IG56" s="2"/>
      <c r="IH56" s="2"/>
      <c r="II56" s="2">
        <v>6036.07</v>
      </c>
      <c r="IJ56" s="2"/>
      <c r="IK56" s="2"/>
      <c r="IL56" s="2">
        <v>5764.57</v>
      </c>
      <c r="IM56" s="2"/>
      <c r="IN56" s="2">
        <v>87545.3</v>
      </c>
      <c r="IO56" s="2"/>
      <c r="IP56" s="2">
        <v>93309.87</v>
      </c>
      <c r="IQ56" s="2"/>
      <c r="IR56" s="2"/>
      <c r="IS56" s="2">
        <v>454.77</v>
      </c>
      <c r="IT56" s="2">
        <v>7041.88</v>
      </c>
      <c r="IU56" s="2">
        <v>936.19</v>
      </c>
      <c r="IV56" s="2">
        <v>7231.49</v>
      </c>
      <c r="IW56" s="2"/>
      <c r="IX56" s="2"/>
      <c r="IY56" s="2"/>
      <c r="IZ56" s="2"/>
      <c r="JA56" s="2">
        <v>8.85</v>
      </c>
      <c r="JB56" s="2">
        <v>136.82</v>
      </c>
      <c r="JC56" s="2"/>
      <c r="JD56" s="2">
        <v>1298.3699999999999</v>
      </c>
      <c r="JE56" s="2"/>
      <c r="JF56" s="2"/>
      <c r="JG56" s="2"/>
      <c r="JH56" s="2"/>
      <c r="JI56" s="2">
        <v>17108.37</v>
      </c>
      <c r="JJ56" s="2">
        <v>144930.69</v>
      </c>
      <c r="JK56" s="2">
        <v>13477.18</v>
      </c>
      <c r="JL56" s="2"/>
      <c r="JM56" s="2">
        <v>2427.2199999999998</v>
      </c>
      <c r="JN56" s="2">
        <v>884.15</v>
      </c>
      <c r="JO56" s="2">
        <v>161719.24</v>
      </c>
      <c r="JP56" s="2">
        <v>35979.99</v>
      </c>
      <c r="JQ56" s="2">
        <v>485.2</v>
      </c>
      <c r="JR56" s="2">
        <v>2560.0500000000002</v>
      </c>
      <c r="JS56" s="2"/>
      <c r="JT56" s="2"/>
      <c r="JU56" s="2">
        <v>6525.9</v>
      </c>
      <c r="JV56" s="2"/>
      <c r="JW56" s="2"/>
      <c r="JX56" s="2">
        <v>1131</v>
      </c>
      <c r="JY56" s="2"/>
      <c r="JZ56" s="2">
        <v>308.56</v>
      </c>
      <c r="KA56" s="2">
        <v>17212</v>
      </c>
      <c r="KB56" s="2"/>
      <c r="KC56" s="2"/>
      <c r="KD56" s="2"/>
      <c r="KE56" s="2">
        <v>22370.09</v>
      </c>
      <c r="KF56" s="2"/>
      <c r="KG56" s="2"/>
      <c r="KH56" s="2"/>
      <c r="KI56" s="2"/>
      <c r="KJ56" s="2"/>
      <c r="KK56" s="2"/>
      <c r="KL56" s="2"/>
      <c r="KM56" s="2"/>
      <c r="KN56" s="2">
        <v>4500.78</v>
      </c>
      <c r="KO56" s="2">
        <v>5057.8599999999997</v>
      </c>
      <c r="KP56" s="2">
        <v>2754.4</v>
      </c>
      <c r="KQ56" s="2">
        <v>14749.77</v>
      </c>
      <c r="KR56" s="2">
        <v>17097.900000000001</v>
      </c>
      <c r="KS56" s="2"/>
      <c r="KT56" s="2"/>
      <c r="KU56" s="2"/>
      <c r="KV56" s="2">
        <v>44484.19</v>
      </c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>
        <v>175217.69</v>
      </c>
      <c r="LL56" s="2">
        <v>7184.51</v>
      </c>
      <c r="LM56" s="2">
        <v>7184.51</v>
      </c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>
        <v>460575.75000000017</v>
      </c>
    </row>
    <row r="57" spans="2:337">
      <c r="B57" s="22" t="s">
        <v>4</v>
      </c>
      <c r="C57" s="22" t="s">
        <v>7</v>
      </c>
      <c r="D57" s="22" t="s">
        <v>5</v>
      </c>
      <c r="E57" s="22" t="s">
        <v>59</v>
      </c>
      <c r="F57" s="22" t="s">
        <v>55</v>
      </c>
      <c r="G57" s="1">
        <v>2516.48</v>
      </c>
      <c r="I57" s="37" t="str">
        <f>VLOOKUP(J57,'District Listing'!$A$3:$B$315,2,FALSE)</f>
        <v>KELLER</v>
      </c>
      <c r="J57" s="4" t="s">
        <v>147</v>
      </c>
      <c r="K57" s="2">
        <v>2364.87</v>
      </c>
      <c r="L57" s="2">
        <v>2364.87</v>
      </c>
      <c r="M57" s="2">
        <v>-2364.87</v>
      </c>
      <c r="N57" s="2">
        <v>-2364.87</v>
      </c>
      <c r="O57" s="2">
        <v>223360.5</v>
      </c>
      <c r="P57" s="2">
        <v>1782.4</v>
      </c>
      <c r="Q57" s="2">
        <v>10191.969999999999</v>
      </c>
      <c r="R57" s="2"/>
      <c r="S57" s="2">
        <v>7195.16</v>
      </c>
      <c r="T57" s="2">
        <v>7671.69</v>
      </c>
      <c r="U57" s="2"/>
      <c r="V57" s="2">
        <v>250201.72</v>
      </c>
      <c r="W57" s="2">
        <v>201734.66999999998</v>
      </c>
      <c r="X57" s="2">
        <v>5134.8100000000004</v>
      </c>
      <c r="Y57" s="2">
        <v>14775.35</v>
      </c>
      <c r="Z57" s="2"/>
      <c r="AA57" s="2">
        <v>6307.2</v>
      </c>
      <c r="AB57" s="2"/>
      <c r="AC57" s="2">
        <v>227952.03</v>
      </c>
      <c r="AD57" s="2"/>
      <c r="AE57" s="2"/>
      <c r="AF57" s="2">
        <v>13955.95</v>
      </c>
      <c r="AG57" s="2">
        <v>15327.64</v>
      </c>
      <c r="AH57" s="2">
        <v>23880.86</v>
      </c>
      <c r="AI57" s="2">
        <v>28486.02</v>
      </c>
      <c r="AJ57" s="2">
        <v>5100.71</v>
      </c>
      <c r="AK57" s="2">
        <v>3972.9</v>
      </c>
      <c r="AL57" s="2">
        <v>8609.2900000000009</v>
      </c>
      <c r="AM57" s="2"/>
      <c r="AN57" s="2">
        <v>85.16</v>
      </c>
      <c r="AO57" s="2">
        <v>110.32</v>
      </c>
      <c r="AP57" s="2">
        <v>746.65</v>
      </c>
      <c r="AQ57" s="2">
        <v>5448.29</v>
      </c>
      <c r="AR57" s="2">
        <v>38079.269999999997</v>
      </c>
      <c r="AS57" s="2">
        <v>71622.09</v>
      </c>
      <c r="AT57" s="2"/>
      <c r="AU57" s="2"/>
      <c r="AV57" s="2">
        <v>215425.15</v>
      </c>
      <c r="AW57" s="2">
        <v>87160.21</v>
      </c>
      <c r="AX57" s="2">
        <v>3197.32</v>
      </c>
      <c r="AY57" s="2">
        <v>25206.799999999999</v>
      </c>
      <c r="AZ57" s="2">
        <v>537.03</v>
      </c>
      <c r="BA57" s="2">
        <v>41424.800000000003</v>
      </c>
      <c r="BB57" s="2">
        <v>157526.16000000003</v>
      </c>
      <c r="BC57" s="2">
        <v>1137</v>
      </c>
      <c r="BD57" s="2">
        <v>1143.43</v>
      </c>
      <c r="BE57" s="2">
        <v>324092.82</v>
      </c>
      <c r="BF57" s="2"/>
      <c r="BG57" s="2"/>
      <c r="BH57" s="2"/>
      <c r="BI57" s="2">
        <v>60997.86</v>
      </c>
      <c r="BJ57" s="2">
        <v>166.5</v>
      </c>
      <c r="BK57" s="2">
        <v>1131</v>
      </c>
      <c r="BL57" s="2"/>
      <c r="BM57" s="2">
        <v>150</v>
      </c>
      <c r="BN57" s="2"/>
      <c r="BO57" s="2"/>
      <c r="BP57" s="2">
        <v>1051.75</v>
      </c>
      <c r="BQ57" s="2"/>
      <c r="BR57" s="2">
        <v>20294.25</v>
      </c>
      <c r="BS57" s="2"/>
      <c r="BT57" s="2"/>
      <c r="BU57" s="2">
        <v>6961.7</v>
      </c>
      <c r="BV57" s="2"/>
      <c r="BW57" s="2"/>
      <c r="BX57" s="2"/>
      <c r="BY57" s="2"/>
      <c r="BZ57" s="2"/>
      <c r="CA57" s="2">
        <v>3071.09</v>
      </c>
      <c r="CB57" s="2">
        <v>27894.959999999999</v>
      </c>
      <c r="CC57" s="2">
        <v>3158.99</v>
      </c>
      <c r="CD57" s="2">
        <v>70</v>
      </c>
      <c r="CE57" s="2"/>
      <c r="CF57" s="2"/>
      <c r="CG57" s="2"/>
      <c r="CH57" s="2"/>
      <c r="CI57" s="2">
        <v>1035</v>
      </c>
      <c r="CJ57" s="2">
        <v>81549.510000000009</v>
      </c>
      <c r="CK57" s="2"/>
      <c r="CL57" s="2"/>
      <c r="CM57" s="2">
        <v>36537.129999999997</v>
      </c>
      <c r="CN57" s="2"/>
      <c r="CO57" s="2"/>
      <c r="CP57" s="2"/>
      <c r="CQ57" s="2"/>
      <c r="CR57" s="2">
        <v>562</v>
      </c>
      <c r="CS57" s="2"/>
      <c r="CT57" s="2"/>
      <c r="CU57" s="2"/>
      <c r="CV57" s="2"/>
      <c r="CW57" s="2"/>
      <c r="CX57" s="2"/>
      <c r="CY57" s="2"/>
      <c r="CZ57" s="2">
        <v>571004.99000000011</v>
      </c>
      <c r="DA57" s="2">
        <v>8008.04</v>
      </c>
      <c r="DB57" s="2">
        <v>8008.04</v>
      </c>
      <c r="DC57" s="2"/>
      <c r="DD57" s="2">
        <v>1481.12</v>
      </c>
      <c r="DE57" s="2"/>
      <c r="DF57" s="2"/>
      <c r="DG57" s="2"/>
      <c r="DH57" s="2"/>
      <c r="DI57" s="2"/>
      <c r="DJ57" s="2"/>
      <c r="DK57" s="2"/>
      <c r="DL57" s="2"/>
      <c r="DM57" s="2">
        <v>1481.12</v>
      </c>
      <c r="DN57" s="2">
        <v>1431599.2100000004</v>
      </c>
      <c r="DP57" s="37" t="str">
        <f>VLOOKUP(DQ57,'District Listing'!$A$3:$B$315,2,FALSE)</f>
        <v>KELLER</v>
      </c>
      <c r="DQ57" s="4" t="s">
        <v>147</v>
      </c>
      <c r="DR57" s="2">
        <v>2364.87</v>
      </c>
      <c r="DS57" s="2">
        <v>2364.87</v>
      </c>
      <c r="DT57" s="2">
        <v>-2364.87</v>
      </c>
      <c r="DU57" s="2">
        <v>-2364.87</v>
      </c>
      <c r="DV57" s="2">
        <v>223360.5</v>
      </c>
      <c r="DW57" s="2">
        <v>1782.4</v>
      </c>
      <c r="DX57" s="2">
        <v>10191.969999999999</v>
      </c>
      <c r="DY57" s="2"/>
      <c r="DZ57" s="2">
        <v>7195.16</v>
      </c>
      <c r="EA57" s="2">
        <v>7671.69</v>
      </c>
      <c r="EB57" s="2"/>
      <c r="EC57" s="2">
        <v>250201.72</v>
      </c>
      <c r="ED57" s="2">
        <v>163960.32999999999</v>
      </c>
      <c r="EE57" s="2">
        <v>5134.8100000000004</v>
      </c>
      <c r="EF57" s="2">
        <v>3838.99</v>
      </c>
      <c r="EG57" s="2"/>
      <c r="EH57" s="2">
        <v>6307.2</v>
      </c>
      <c r="EI57" s="2"/>
      <c r="EJ57" s="2">
        <v>179241.33</v>
      </c>
      <c r="EK57" s="2"/>
      <c r="EL57" s="2"/>
      <c r="EM57" s="2">
        <v>13955.95</v>
      </c>
      <c r="EN57" s="2">
        <v>11787.33</v>
      </c>
      <c r="EO57" s="2">
        <v>23880.86</v>
      </c>
      <c r="EP57" s="2">
        <v>22059.93</v>
      </c>
      <c r="EQ57" s="2">
        <v>5100.71</v>
      </c>
      <c r="ER57" s="2">
        <v>3389.55</v>
      </c>
      <c r="ES57" s="2">
        <v>8609.2900000000009</v>
      </c>
      <c r="ET57" s="2"/>
      <c r="EU57" s="2">
        <v>85.16</v>
      </c>
      <c r="EV57" s="2">
        <v>86.75</v>
      </c>
      <c r="EW57" s="2">
        <v>746.65</v>
      </c>
      <c r="EX57" s="2">
        <v>3949.07</v>
      </c>
      <c r="EY57" s="2">
        <v>38079.269999999997</v>
      </c>
      <c r="EZ57" s="2">
        <v>59243.88</v>
      </c>
      <c r="FA57" s="2"/>
      <c r="FB57" s="2"/>
      <c r="FC57" s="2">
        <v>190974.40000000002</v>
      </c>
      <c r="FD57" s="2">
        <v>68607.3</v>
      </c>
      <c r="FE57" s="2">
        <v>3197.32</v>
      </c>
      <c r="FF57" s="2">
        <v>22004.18</v>
      </c>
      <c r="FG57" s="2">
        <v>537.03</v>
      </c>
      <c r="FH57" s="2">
        <v>41424.800000000003</v>
      </c>
      <c r="FI57" s="2">
        <v>135770.63</v>
      </c>
      <c r="FJ57" s="2">
        <v>1137</v>
      </c>
      <c r="FK57" s="2">
        <v>1143.43</v>
      </c>
      <c r="FL57" s="2">
        <v>66151.56</v>
      </c>
      <c r="FM57" s="2"/>
      <c r="FN57" s="2"/>
      <c r="FO57" s="2"/>
      <c r="FP57" s="2">
        <v>28294.44</v>
      </c>
      <c r="FQ57" s="2">
        <v>166.5</v>
      </c>
      <c r="FR57" s="2">
        <v>1131</v>
      </c>
      <c r="FS57" s="2"/>
      <c r="FT57" s="2">
        <v>150</v>
      </c>
      <c r="FU57" s="2"/>
      <c r="FV57" s="2"/>
      <c r="FW57" s="2">
        <v>1051.75</v>
      </c>
      <c r="FX57" s="2"/>
      <c r="FY57" s="2"/>
      <c r="FZ57" s="2"/>
      <c r="GA57" s="2"/>
      <c r="GB57" s="2">
        <v>6961.7</v>
      </c>
      <c r="GC57" s="2"/>
      <c r="GD57" s="2"/>
      <c r="GE57" s="2"/>
      <c r="GF57" s="2"/>
      <c r="GG57" s="2"/>
      <c r="GH57" s="2">
        <v>3071.09</v>
      </c>
      <c r="GI57" s="2">
        <v>27894.959999999999</v>
      </c>
      <c r="GJ57" s="2">
        <v>3158.99</v>
      </c>
      <c r="GK57" s="2">
        <v>70</v>
      </c>
      <c r="GL57" s="2"/>
      <c r="GM57" s="2"/>
      <c r="GN57" s="2"/>
      <c r="GO57" s="2"/>
      <c r="GP57" s="2">
        <v>1035</v>
      </c>
      <c r="GQ57" s="2">
        <v>40549.51</v>
      </c>
      <c r="GR57" s="2"/>
      <c r="GS57" s="2"/>
      <c r="GT57" s="2">
        <v>36537.129999999997</v>
      </c>
      <c r="GU57" s="2"/>
      <c r="GV57" s="2"/>
      <c r="GW57" s="2"/>
      <c r="GX57" s="2"/>
      <c r="GY57" s="2">
        <v>562</v>
      </c>
      <c r="GZ57" s="2"/>
      <c r="HA57" s="2"/>
      <c r="HB57" s="2"/>
      <c r="HC57" s="2"/>
      <c r="HD57" s="2"/>
      <c r="HE57" s="2"/>
      <c r="HF57" s="2"/>
      <c r="HG57" s="2">
        <v>219066.06</v>
      </c>
      <c r="HH57" s="2">
        <v>7030.59</v>
      </c>
      <c r="HI57" s="2">
        <v>7030.59</v>
      </c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>
        <v>982284.72999999986</v>
      </c>
      <c r="HV57" s="37" t="str">
        <f>VLOOKUP(HW57,'District Listing'!$A$3:$B$315,2,FALSE)</f>
        <v>ORIENT</v>
      </c>
      <c r="HW57" s="4" t="s">
        <v>149</v>
      </c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>
        <v>5453.73</v>
      </c>
      <c r="JK57" s="2"/>
      <c r="JL57" s="2"/>
      <c r="JM57" s="2"/>
      <c r="JN57" s="2"/>
      <c r="JO57" s="2">
        <v>5453.73</v>
      </c>
      <c r="JP57" s="2"/>
      <c r="JQ57" s="2"/>
      <c r="JR57" s="2"/>
      <c r="JS57" s="2"/>
      <c r="JT57" s="2"/>
      <c r="JU57" s="2"/>
      <c r="JV57" s="2">
        <v>28024.400000000001</v>
      </c>
      <c r="JW57" s="2"/>
      <c r="JX57" s="2"/>
      <c r="JY57" s="2"/>
      <c r="JZ57" s="2"/>
      <c r="KA57" s="2"/>
      <c r="KB57" s="2"/>
      <c r="KC57" s="2"/>
      <c r="KD57" s="2"/>
      <c r="KE57" s="2">
        <v>16092.69</v>
      </c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>
        <v>51250</v>
      </c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>
        <v>95367.09</v>
      </c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>
        <v>100820.82</v>
      </c>
    </row>
    <row r="58" spans="2:337">
      <c r="B58" s="22" t="s">
        <v>4</v>
      </c>
      <c r="C58" s="22" t="s">
        <v>7</v>
      </c>
      <c r="D58" s="22" t="s">
        <v>5</v>
      </c>
      <c r="E58" s="22" t="s">
        <v>60</v>
      </c>
      <c r="F58" s="22" t="s">
        <v>61</v>
      </c>
      <c r="G58" s="1">
        <v>6269.94</v>
      </c>
      <c r="I58" s="37" t="str">
        <f>VLOOKUP(J58,'District Listing'!$A$3:$B$315,2,FALSE)</f>
        <v>CURLEW</v>
      </c>
      <c r="J58" s="4" t="s">
        <v>148</v>
      </c>
      <c r="K58" s="2">
        <v>14153.92</v>
      </c>
      <c r="L58" s="2">
        <v>14153.92</v>
      </c>
      <c r="M58" s="2">
        <v>-14153.92</v>
      </c>
      <c r="N58" s="2">
        <v>-14153.92</v>
      </c>
      <c r="O58" s="2">
        <v>1095015.79</v>
      </c>
      <c r="P58" s="2">
        <v>19287.43</v>
      </c>
      <c r="Q58" s="2">
        <v>7272.17</v>
      </c>
      <c r="R58" s="2"/>
      <c r="S58" s="2">
        <v>22888.05</v>
      </c>
      <c r="T58" s="2">
        <v>10715.82</v>
      </c>
      <c r="U58" s="2">
        <v>6303</v>
      </c>
      <c r="V58" s="2">
        <v>1161482.26</v>
      </c>
      <c r="W58" s="2">
        <v>670810.81999999995</v>
      </c>
      <c r="X58" s="2">
        <v>3368.29</v>
      </c>
      <c r="Y58" s="2">
        <v>30902.3</v>
      </c>
      <c r="Z58" s="2"/>
      <c r="AA58" s="2">
        <v>87631.3</v>
      </c>
      <c r="AB58" s="2">
        <v>9174.8799999999992</v>
      </c>
      <c r="AC58" s="2">
        <v>801887.59000000008</v>
      </c>
      <c r="AD58" s="2"/>
      <c r="AE58" s="2"/>
      <c r="AF58" s="2">
        <v>86474.5</v>
      </c>
      <c r="AG58" s="2">
        <v>60127.659999999996</v>
      </c>
      <c r="AH58" s="2">
        <v>192997.56</v>
      </c>
      <c r="AI58" s="2">
        <v>108930.48000000001</v>
      </c>
      <c r="AJ58" s="2"/>
      <c r="AK58" s="2"/>
      <c r="AL58" s="2"/>
      <c r="AM58" s="2"/>
      <c r="AN58" s="2">
        <v>1703.6499999999999</v>
      </c>
      <c r="AO58" s="2">
        <v>1174.3399999999999</v>
      </c>
      <c r="AP58" s="2">
        <v>7482.8</v>
      </c>
      <c r="AQ58" s="2">
        <v>18844.399999999998</v>
      </c>
      <c r="AR58" s="2">
        <v>202484.21</v>
      </c>
      <c r="AS58" s="2">
        <v>215386.95</v>
      </c>
      <c r="AT58" s="2">
        <v>-408.28</v>
      </c>
      <c r="AU58" s="2">
        <v>-408.28</v>
      </c>
      <c r="AV58" s="2">
        <v>894789.99</v>
      </c>
      <c r="AW58" s="2">
        <v>195567.69</v>
      </c>
      <c r="AX58" s="2">
        <v>13477.18</v>
      </c>
      <c r="AY58" s="2">
        <v>59958.45</v>
      </c>
      <c r="AZ58" s="2">
        <v>2427.2199999999998</v>
      </c>
      <c r="BA58" s="2">
        <v>884.15</v>
      </c>
      <c r="BB58" s="2">
        <v>272314.69</v>
      </c>
      <c r="BC58" s="2">
        <v>56937.3</v>
      </c>
      <c r="BD58" s="2">
        <v>485.2</v>
      </c>
      <c r="BE58" s="2">
        <v>109835.86</v>
      </c>
      <c r="BF58" s="2">
        <v>12820</v>
      </c>
      <c r="BG58" s="2"/>
      <c r="BH58" s="2">
        <v>17677.510000000002</v>
      </c>
      <c r="BI58" s="2"/>
      <c r="BJ58" s="2"/>
      <c r="BK58" s="2">
        <v>1131</v>
      </c>
      <c r="BL58" s="2"/>
      <c r="BM58" s="2">
        <v>2183.5300000000002</v>
      </c>
      <c r="BN58" s="2">
        <v>17212</v>
      </c>
      <c r="BO58" s="2"/>
      <c r="BP58" s="2">
        <v>31191</v>
      </c>
      <c r="BQ58" s="2">
        <v>11623.19</v>
      </c>
      <c r="BR58" s="2">
        <v>22370.09</v>
      </c>
      <c r="BS58" s="2">
        <v>33878.21</v>
      </c>
      <c r="BT58" s="2"/>
      <c r="BU58" s="2"/>
      <c r="BV58" s="2"/>
      <c r="BW58" s="2"/>
      <c r="BX58" s="2"/>
      <c r="BY58" s="2">
        <v>7093.64</v>
      </c>
      <c r="BZ58" s="2"/>
      <c r="CA58" s="2"/>
      <c r="CB58" s="2">
        <v>65443.57</v>
      </c>
      <c r="CC58" s="2">
        <v>5057.8599999999997</v>
      </c>
      <c r="CD58" s="2">
        <v>2754.4</v>
      </c>
      <c r="CE58" s="2">
        <v>14749.77</v>
      </c>
      <c r="CF58" s="2">
        <v>119566.14000000001</v>
      </c>
      <c r="CG58" s="2"/>
      <c r="CH58" s="2"/>
      <c r="CI58" s="2"/>
      <c r="CJ58" s="2">
        <v>44484.19</v>
      </c>
      <c r="CK58" s="2"/>
      <c r="CL58" s="2"/>
      <c r="CM58" s="2">
        <v>44520</v>
      </c>
      <c r="CN58" s="2"/>
      <c r="CO58" s="2">
        <v>39647.199999999997</v>
      </c>
      <c r="CP58" s="2"/>
      <c r="CQ58" s="2">
        <v>228.76</v>
      </c>
      <c r="CR58" s="2">
        <v>-21.82</v>
      </c>
      <c r="CS58" s="2"/>
      <c r="CT58" s="2"/>
      <c r="CU58" s="2"/>
      <c r="CV58" s="2"/>
      <c r="CW58" s="2"/>
      <c r="CX58" s="2"/>
      <c r="CY58" s="2"/>
      <c r="CZ58" s="2">
        <v>660868.6</v>
      </c>
      <c r="DA58" s="2">
        <v>9043.98</v>
      </c>
      <c r="DB58" s="2">
        <v>9043.98</v>
      </c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>
        <v>3800387.11</v>
      </c>
      <c r="DP58" s="37" t="str">
        <f>VLOOKUP(DQ58,'District Listing'!$A$3:$B$315,2,FALSE)</f>
        <v>CURLEW</v>
      </c>
      <c r="DQ58" s="4" t="s">
        <v>148</v>
      </c>
      <c r="DR58" s="2">
        <v>14153.92</v>
      </c>
      <c r="DS58" s="2">
        <v>14153.92</v>
      </c>
      <c r="DT58" s="2">
        <v>-14153.92</v>
      </c>
      <c r="DU58" s="2">
        <v>-14153.92</v>
      </c>
      <c r="DV58" s="2">
        <v>1095015.79</v>
      </c>
      <c r="DW58" s="2">
        <v>19287.43</v>
      </c>
      <c r="DX58" s="2">
        <v>7272.17</v>
      </c>
      <c r="DY58" s="2"/>
      <c r="DZ58" s="2">
        <v>16851.98</v>
      </c>
      <c r="EA58" s="2">
        <v>10715.82</v>
      </c>
      <c r="EB58" s="2">
        <v>6303</v>
      </c>
      <c r="EC58" s="2">
        <v>1155446.19</v>
      </c>
      <c r="ED58" s="2">
        <v>670810.81999999995</v>
      </c>
      <c r="EE58" s="2">
        <v>3368.29</v>
      </c>
      <c r="EF58" s="2">
        <v>25137.73</v>
      </c>
      <c r="EG58" s="2"/>
      <c r="EH58" s="2">
        <v>86</v>
      </c>
      <c r="EI58" s="2">
        <v>9174.8799999999992</v>
      </c>
      <c r="EJ58" s="2">
        <v>708577.72</v>
      </c>
      <c r="EK58" s="2"/>
      <c r="EL58" s="2"/>
      <c r="EM58" s="2">
        <v>86019.73</v>
      </c>
      <c r="EN58" s="2">
        <v>53085.78</v>
      </c>
      <c r="EO58" s="2">
        <v>192061.37</v>
      </c>
      <c r="EP58" s="2">
        <v>101698.99</v>
      </c>
      <c r="EQ58" s="2"/>
      <c r="ER58" s="2"/>
      <c r="ES58" s="2"/>
      <c r="ET58" s="2"/>
      <c r="EU58" s="2">
        <v>1694.8</v>
      </c>
      <c r="EV58" s="2">
        <v>1037.52</v>
      </c>
      <c r="EW58" s="2">
        <v>7482.8</v>
      </c>
      <c r="EX58" s="2">
        <v>17546.03</v>
      </c>
      <c r="EY58" s="2">
        <v>202484.21</v>
      </c>
      <c r="EZ58" s="2">
        <v>215386.95</v>
      </c>
      <c r="FA58" s="2">
        <v>-408.28</v>
      </c>
      <c r="FB58" s="2">
        <v>-408.28</v>
      </c>
      <c r="FC58" s="2">
        <v>877681.61999999988</v>
      </c>
      <c r="FD58" s="2">
        <v>50637</v>
      </c>
      <c r="FE58" s="2"/>
      <c r="FF58" s="2">
        <v>59958.45</v>
      </c>
      <c r="FG58" s="2"/>
      <c r="FH58" s="2"/>
      <c r="FI58" s="2">
        <v>110595.45</v>
      </c>
      <c r="FJ58" s="2">
        <v>20957.310000000001</v>
      </c>
      <c r="FK58" s="2"/>
      <c r="FL58" s="2">
        <v>107275.81</v>
      </c>
      <c r="FM58" s="2">
        <v>12820</v>
      </c>
      <c r="FN58" s="2"/>
      <c r="FO58" s="2">
        <v>11151.61</v>
      </c>
      <c r="FP58" s="2"/>
      <c r="FQ58" s="2"/>
      <c r="FR58" s="2"/>
      <c r="FS58" s="2"/>
      <c r="FT58" s="2">
        <v>1874.97</v>
      </c>
      <c r="FU58" s="2"/>
      <c r="FV58" s="2"/>
      <c r="FW58" s="2">
        <v>31191</v>
      </c>
      <c r="FX58" s="2">
        <v>11623.19</v>
      </c>
      <c r="FY58" s="2"/>
      <c r="FZ58" s="2">
        <v>33878.21</v>
      </c>
      <c r="GA58" s="2"/>
      <c r="GB58" s="2"/>
      <c r="GC58" s="2"/>
      <c r="GD58" s="2"/>
      <c r="GE58" s="2"/>
      <c r="GF58" s="2">
        <v>7093.64</v>
      </c>
      <c r="GG58" s="2"/>
      <c r="GH58" s="2"/>
      <c r="GI58" s="2">
        <v>60942.79</v>
      </c>
      <c r="GJ58" s="2"/>
      <c r="GK58" s="2"/>
      <c r="GL58" s="2"/>
      <c r="GM58" s="2">
        <v>102468.24</v>
      </c>
      <c r="GN58" s="2"/>
      <c r="GO58" s="2"/>
      <c r="GP58" s="2"/>
      <c r="GQ58" s="2"/>
      <c r="GR58" s="2"/>
      <c r="GS58" s="2"/>
      <c r="GT58" s="2">
        <v>44520</v>
      </c>
      <c r="GU58" s="2"/>
      <c r="GV58" s="2">
        <v>39647.199999999997</v>
      </c>
      <c r="GW58" s="2"/>
      <c r="GX58" s="2">
        <v>228.76</v>
      </c>
      <c r="GY58" s="2">
        <v>-21.82</v>
      </c>
      <c r="GZ58" s="2"/>
      <c r="HA58" s="2"/>
      <c r="HB58" s="2"/>
      <c r="HC58" s="2"/>
      <c r="HD58" s="2"/>
      <c r="HE58" s="2"/>
      <c r="HF58" s="2"/>
      <c r="HG58" s="2">
        <v>485650.91</v>
      </c>
      <c r="HH58" s="2">
        <v>1859.47</v>
      </c>
      <c r="HI58" s="2">
        <v>1859.47</v>
      </c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>
        <v>3339811.3600000008</v>
      </c>
      <c r="HV58" s="37" t="str">
        <f>VLOOKUP(HW58,'District Listing'!$A$3:$B$315,2,FALSE)</f>
        <v>INCHELIUM</v>
      </c>
      <c r="HW58" s="4" t="s">
        <v>150</v>
      </c>
      <c r="HX58" s="2">
        <v>528.73</v>
      </c>
      <c r="HY58" s="2">
        <v>528.73</v>
      </c>
      <c r="HZ58" s="2"/>
      <c r="IA58" s="2"/>
      <c r="IB58" s="2">
        <v>109926</v>
      </c>
      <c r="IC58" s="2">
        <v>43161.52</v>
      </c>
      <c r="ID58" s="2">
        <v>12768.55</v>
      </c>
      <c r="IE58" s="2"/>
      <c r="IF58" s="2">
        <v>17074</v>
      </c>
      <c r="IG58" s="2">
        <v>868.22</v>
      </c>
      <c r="IH58" s="2"/>
      <c r="II58" s="2">
        <v>183798.28999999998</v>
      </c>
      <c r="IJ58" s="2">
        <v>44478.86</v>
      </c>
      <c r="IK58" s="2">
        <v>19532.009999999998</v>
      </c>
      <c r="IL58" s="2">
        <v>1196</v>
      </c>
      <c r="IM58" s="2"/>
      <c r="IN58" s="2">
        <v>86988.6</v>
      </c>
      <c r="IO58" s="2"/>
      <c r="IP58" s="2">
        <v>152195.47</v>
      </c>
      <c r="IQ58" s="2">
        <v>6295.61</v>
      </c>
      <c r="IR58" s="2"/>
      <c r="IS58" s="2">
        <v>2636.94</v>
      </c>
      <c r="IT58" s="2">
        <v>10352.58</v>
      </c>
      <c r="IU58" s="2">
        <v>4090.86</v>
      </c>
      <c r="IV58" s="2">
        <v>12276.84</v>
      </c>
      <c r="IW58" s="2"/>
      <c r="IX58" s="2"/>
      <c r="IY58" s="2"/>
      <c r="IZ58" s="2"/>
      <c r="JA58" s="2">
        <v>39.770000000000003</v>
      </c>
      <c r="JB58" s="2">
        <v>162.35</v>
      </c>
      <c r="JC58" s="2">
        <v>86.15</v>
      </c>
      <c r="JD58" s="2">
        <v>1905.73</v>
      </c>
      <c r="JE58" s="2">
        <v>989.33</v>
      </c>
      <c r="JF58" s="2">
        <v>15788.31</v>
      </c>
      <c r="JG58" s="2">
        <v>47.11</v>
      </c>
      <c r="JH58" s="2">
        <v>115.91</v>
      </c>
      <c r="JI58" s="2">
        <v>54787.490000000005</v>
      </c>
      <c r="JJ58" s="2">
        <v>293464.01</v>
      </c>
      <c r="JK58" s="2"/>
      <c r="JL58" s="2"/>
      <c r="JM58" s="2">
        <v>39229.699999999997</v>
      </c>
      <c r="JN58" s="2">
        <v>66631.600000000006</v>
      </c>
      <c r="JO58" s="2">
        <v>399325.31000000006</v>
      </c>
      <c r="JP58" s="2">
        <v>41023.68</v>
      </c>
      <c r="JQ58" s="2"/>
      <c r="JR58" s="2">
        <v>20000</v>
      </c>
      <c r="JS58" s="2"/>
      <c r="JT58" s="2"/>
      <c r="JU58" s="2">
        <v>1350</v>
      </c>
      <c r="JV58" s="2">
        <v>4756.01</v>
      </c>
      <c r="JW58" s="2">
        <v>61188.61</v>
      </c>
      <c r="JX58" s="2"/>
      <c r="JY58" s="2"/>
      <c r="JZ58" s="2"/>
      <c r="KA58" s="2"/>
      <c r="KB58" s="2"/>
      <c r="KC58" s="2"/>
      <c r="KD58" s="2"/>
      <c r="KE58" s="2">
        <v>13338.39</v>
      </c>
      <c r="KF58" s="2"/>
      <c r="KG58" s="2"/>
      <c r="KH58" s="2"/>
      <c r="KI58" s="2"/>
      <c r="KJ58" s="2">
        <v>9516.36</v>
      </c>
      <c r="KK58" s="2"/>
      <c r="KL58" s="2"/>
      <c r="KM58" s="2"/>
      <c r="KN58" s="2"/>
      <c r="KO58" s="2">
        <v>62732</v>
      </c>
      <c r="KP58" s="2"/>
      <c r="KQ58" s="2"/>
      <c r="KR58" s="2"/>
      <c r="KS58" s="2"/>
      <c r="KT58" s="2"/>
      <c r="KU58" s="2">
        <v>13522.87</v>
      </c>
      <c r="KV58" s="2"/>
      <c r="KW58" s="2"/>
      <c r="KX58" s="2"/>
      <c r="KY58" s="2">
        <v>46.22</v>
      </c>
      <c r="KZ58" s="2"/>
      <c r="LA58" s="2"/>
      <c r="LB58" s="2"/>
      <c r="LC58" s="2">
        <v>1348.5</v>
      </c>
      <c r="LD58" s="2"/>
      <c r="LE58" s="2"/>
      <c r="LF58" s="2"/>
      <c r="LG58" s="2"/>
      <c r="LH58" s="2"/>
      <c r="LI58" s="2"/>
      <c r="LJ58" s="2"/>
      <c r="LK58" s="2">
        <v>228822.63999999998</v>
      </c>
      <c r="LL58" s="2">
        <v>11719.17</v>
      </c>
      <c r="LM58" s="2">
        <v>11719.17</v>
      </c>
      <c r="LN58" s="2"/>
      <c r="LO58" s="2"/>
      <c r="LP58" s="2"/>
      <c r="LQ58" s="2"/>
      <c r="LR58" s="2"/>
      <c r="LS58" s="2"/>
      <c r="LT58" s="2"/>
      <c r="LU58" s="2">
        <v>52170.48</v>
      </c>
      <c r="LV58" s="2"/>
      <c r="LW58" s="2"/>
      <c r="LX58" s="2">
        <v>52170.48</v>
      </c>
      <c r="LY58" s="2">
        <v>1083347.58</v>
      </c>
    </row>
    <row r="59" spans="2:337">
      <c r="B59" s="22" t="s">
        <v>4</v>
      </c>
      <c r="C59" s="22" t="s">
        <v>7</v>
      </c>
      <c r="D59" s="22" t="s">
        <v>5</v>
      </c>
      <c r="E59" s="22" t="s">
        <v>60</v>
      </c>
      <c r="F59" s="22" t="s">
        <v>62</v>
      </c>
      <c r="G59" s="1">
        <v>1875.24</v>
      </c>
      <c r="I59" s="37" t="str">
        <f>VLOOKUP(J59,'District Listing'!$A$3:$B$315,2,FALSE)</f>
        <v>ORIENT</v>
      </c>
      <c r="J59" s="4" t="s">
        <v>149</v>
      </c>
      <c r="K59" s="2">
        <v>1726.42</v>
      </c>
      <c r="L59" s="2">
        <v>1726.42</v>
      </c>
      <c r="M59" s="2">
        <v>-1726.42</v>
      </c>
      <c r="N59" s="2">
        <v>-1726.42</v>
      </c>
      <c r="O59" s="2">
        <v>317258.09000000003</v>
      </c>
      <c r="P59" s="2"/>
      <c r="Q59" s="2">
        <v>3511.65</v>
      </c>
      <c r="R59" s="2"/>
      <c r="S59" s="2">
        <v>19084.41</v>
      </c>
      <c r="T59" s="2"/>
      <c r="U59" s="2">
        <v>18515</v>
      </c>
      <c r="V59" s="2">
        <v>358369.15</v>
      </c>
      <c r="W59" s="2">
        <v>265700.74</v>
      </c>
      <c r="X59" s="2">
        <v>18661.95</v>
      </c>
      <c r="Y59" s="2">
        <v>1024.99</v>
      </c>
      <c r="Z59" s="2"/>
      <c r="AA59" s="2">
        <v>21418</v>
      </c>
      <c r="AB59" s="2"/>
      <c r="AC59" s="2">
        <v>306805.68</v>
      </c>
      <c r="AD59" s="2">
        <v>8845.24</v>
      </c>
      <c r="AE59" s="2"/>
      <c r="AF59" s="2">
        <v>1245.44</v>
      </c>
      <c r="AG59" s="2">
        <v>22977.68</v>
      </c>
      <c r="AH59" s="2">
        <v>617.21</v>
      </c>
      <c r="AI59" s="2">
        <v>28687.27</v>
      </c>
      <c r="AJ59" s="2">
        <v>26531.55</v>
      </c>
      <c r="AK59" s="2"/>
      <c r="AL59" s="2">
        <v>34033.910000000003</v>
      </c>
      <c r="AM59" s="2"/>
      <c r="AN59" s="2"/>
      <c r="AO59" s="2">
        <v>834.34</v>
      </c>
      <c r="AP59" s="2"/>
      <c r="AQ59" s="2">
        <v>7625.05</v>
      </c>
      <c r="AR59" s="2">
        <v>31628.6</v>
      </c>
      <c r="AS59" s="2">
        <v>83966.43</v>
      </c>
      <c r="AT59" s="2"/>
      <c r="AU59" s="2"/>
      <c r="AV59" s="2">
        <v>246992.72</v>
      </c>
      <c r="AW59" s="2">
        <v>80645.539999999994</v>
      </c>
      <c r="AX59" s="2">
        <v>21012.16</v>
      </c>
      <c r="AY59" s="2">
        <v>23631.26</v>
      </c>
      <c r="AZ59" s="2">
        <v>487.86</v>
      </c>
      <c r="BA59" s="2">
        <v>16952.13</v>
      </c>
      <c r="BB59" s="2">
        <v>142728.94999999998</v>
      </c>
      <c r="BC59" s="2">
        <v>1790.49</v>
      </c>
      <c r="BD59" s="2">
        <v>332.89</v>
      </c>
      <c r="BE59" s="2"/>
      <c r="BF59" s="2"/>
      <c r="BG59" s="2"/>
      <c r="BH59" s="2">
        <v>4157.37</v>
      </c>
      <c r="BI59" s="2">
        <v>66802.22</v>
      </c>
      <c r="BJ59" s="2">
        <v>802</v>
      </c>
      <c r="BK59" s="2">
        <v>1131</v>
      </c>
      <c r="BL59" s="2"/>
      <c r="BM59" s="2"/>
      <c r="BN59" s="2"/>
      <c r="BO59" s="2"/>
      <c r="BP59" s="2">
        <v>1620</v>
      </c>
      <c r="BQ59" s="2">
        <v>3917.11</v>
      </c>
      <c r="BR59" s="2">
        <v>18067.03</v>
      </c>
      <c r="BS59" s="2">
        <v>6652.4</v>
      </c>
      <c r="BT59" s="2"/>
      <c r="BU59" s="2">
        <v>3967.37</v>
      </c>
      <c r="BV59" s="2"/>
      <c r="BW59" s="2"/>
      <c r="BX59" s="2"/>
      <c r="BY59" s="2"/>
      <c r="BZ59" s="2"/>
      <c r="CA59" s="2"/>
      <c r="CB59" s="2"/>
      <c r="CC59" s="2">
        <v>8644.9</v>
      </c>
      <c r="CD59" s="2"/>
      <c r="CE59" s="2"/>
      <c r="CF59" s="2"/>
      <c r="CG59" s="2"/>
      <c r="CH59" s="2">
        <v>186.32</v>
      </c>
      <c r="CI59" s="2">
        <v>2445.19</v>
      </c>
      <c r="CJ59" s="2">
        <v>68000.759999999995</v>
      </c>
      <c r="CK59" s="2"/>
      <c r="CL59" s="2">
        <v>-1195.76</v>
      </c>
      <c r="CM59" s="2">
        <v>30929.15</v>
      </c>
      <c r="CN59" s="2">
        <v>2556.5700000000002</v>
      </c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>
        <v>220807.00999999998</v>
      </c>
      <c r="DA59" s="2">
        <v>4789.53</v>
      </c>
      <c r="DB59" s="2">
        <v>4789.53</v>
      </c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>
        <v>1280493.04</v>
      </c>
      <c r="DP59" s="37" t="str">
        <f>VLOOKUP(DQ59,'District Listing'!$A$3:$B$315,2,FALSE)</f>
        <v>ORIENT</v>
      </c>
      <c r="DQ59" s="4" t="s">
        <v>149</v>
      </c>
      <c r="DR59" s="2">
        <v>1726.42</v>
      </c>
      <c r="DS59" s="2">
        <v>1726.42</v>
      </c>
      <c r="DT59" s="2">
        <v>-1726.42</v>
      </c>
      <c r="DU59" s="2">
        <v>-1726.42</v>
      </c>
      <c r="DV59" s="2">
        <v>317258.09000000003</v>
      </c>
      <c r="DW59" s="2"/>
      <c r="DX59" s="2">
        <v>3511.65</v>
      </c>
      <c r="DY59" s="2"/>
      <c r="DZ59" s="2">
        <v>19084.41</v>
      </c>
      <c r="EA59" s="2"/>
      <c r="EB59" s="2">
        <v>18515</v>
      </c>
      <c r="EC59" s="2">
        <v>358369.15</v>
      </c>
      <c r="ED59" s="2">
        <v>265700.74</v>
      </c>
      <c r="EE59" s="2">
        <v>18661.95</v>
      </c>
      <c r="EF59" s="2">
        <v>1024.99</v>
      </c>
      <c r="EG59" s="2"/>
      <c r="EH59" s="2">
        <v>21418</v>
      </c>
      <c r="EI59" s="2"/>
      <c r="EJ59" s="2">
        <v>306805.68</v>
      </c>
      <c r="EK59" s="2">
        <v>8845.24</v>
      </c>
      <c r="EL59" s="2"/>
      <c r="EM59" s="2">
        <v>1245.44</v>
      </c>
      <c r="EN59" s="2">
        <v>22977.68</v>
      </c>
      <c r="EO59" s="2">
        <v>617.21</v>
      </c>
      <c r="EP59" s="2">
        <v>28687.27</v>
      </c>
      <c r="EQ59" s="2">
        <v>26531.55</v>
      </c>
      <c r="ER59" s="2"/>
      <c r="ES59" s="2">
        <v>34033.910000000003</v>
      </c>
      <c r="ET59" s="2"/>
      <c r="EU59" s="2"/>
      <c r="EV59" s="2">
        <v>834.34</v>
      </c>
      <c r="EW59" s="2"/>
      <c r="EX59" s="2">
        <v>7625.05</v>
      </c>
      <c r="EY59" s="2">
        <v>31628.6</v>
      </c>
      <c r="EZ59" s="2">
        <v>83966.43</v>
      </c>
      <c r="FA59" s="2"/>
      <c r="FB59" s="2"/>
      <c r="FC59" s="2">
        <v>246992.72</v>
      </c>
      <c r="FD59" s="2">
        <v>75191.81</v>
      </c>
      <c r="FE59" s="2">
        <v>21012.16</v>
      </c>
      <c r="FF59" s="2">
        <v>23631.26</v>
      </c>
      <c r="FG59" s="2">
        <v>487.86</v>
      </c>
      <c r="FH59" s="2">
        <v>16952.13</v>
      </c>
      <c r="FI59" s="2">
        <v>137275.22</v>
      </c>
      <c r="FJ59" s="2">
        <v>1790.49</v>
      </c>
      <c r="FK59" s="2">
        <v>332.89</v>
      </c>
      <c r="FL59" s="2"/>
      <c r="FM59" s="2"/>
      <c r="FN59" s="2"/>
      <c r="FO59" s="2">
        <v>4157.37</v>
      </c>
      <c r="FP59" s="2">
        <v>38777.82</v>
      </c>
      <c r="FQ59" s="2">
        <v>802</v>
      </c>
      <c r="FR59" s="2">
        <v>1131</v>
      </c>
      <c r="FS59" s="2"/>
      <c r="FT59" s="2"/>
      <c r="FU59" s="2"/>
      <c r="FV59" s="2"/>
      <c r="FW59" s="2">
        <v>1620</v>
      </c>
      <c r="FX59" s="2">
        <v>3917.11</v>
      </c>
      <c r="FY59" s="2">
        <v>1974.34</v>
      </c>
      <c r="FZ59" s="2">
        <v>6652.4</v>
      </c>
      <c r="GA59" s="2"/>
      <c r="GB59" s="2">
        <v>3967.37</v>
      </c>
      <c r="GC59" s="2"/>
      <c r="GD59" s="2"/>
      <c r="GE59" s="2"/>
      <c r="GF59" s="2"/>
      <c r="GG59" s="2"/>
      <c r="GH59" s="2"/>
      <c r="GI59" s="2"/>
      <c r="GJ59" s="2">
        <v>8644.9</v>
      </c>
      <c r="GK59" s="2"/>
      <c r="GL59" s="2"/>
      <c r="GM59" s="2"/>
      <c r="GN59" s="2"/>
      <c r="GO59" s="2">
        <v>186.32</v>
      </c>
      <c r="GP59" s="2">
        <v>2445.19</v>
      </c>
      <c r="GQ59" s="2">
        <v>16750.759999999998</v>
      </c>
      <c r="GR59" s="2"/>
      <c r="GS59" s="2">
        <v>-1195.76</v>
      </c>
      <c r="GT59" s="2">
        <v>30929.15</v>
      </c>
      <c r="GU59" s="2">
        <v>2556.5700000000002</v>
      </c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>
        <v>125439.92000000001</v>
      </c>
      <c r="HH59" s="2">
        <v>4789.53</v>
      </c>
      <c r="HI59" s="2">
        <v>4789.53</v>
      </c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>
        <v>1179672.2200000002</v>
      </c>
      <c r="HV59" s="37" t="str">
        <f>VLOOKUP(HW59,'District Listing'!$A$3:$B$315,2,FALSE)</f>
        <v>REPUBLIC</v>
      </c>
      <c r="HW59" s="4" t="s">
        <v>151</v>
      </c>
      <c r="HX59" s="2"/>
      <c r="HY59" s="2"/>
      <c r="HZ59" s="2"/>
      <c r="IA59" s="2"/>
      <c r="IB59" s="2"/>
      <c r="IC59" s="2"/>
      <c r="ID59" s="2"/>
      <c r="IE59" s="2"/>
      <c r="IF59" s="2"/>
      <c r="IG59" s="2">
        <v>4400</v>
      </c>
      <c r="IH59" s="2"/>
      <c r="II59" s="2">
        <v>4400</v>
      </c>
      <c r="IJ59" s="2"/>
      <c r="IK59" s="2"/>
      <c r="IL59" s="2"/>
      <c r="IM59" s="2"/>
      <c r="IN59" s="2">
        <v>62147.29</v>
      </c>
      <c r="IO59" s="2"/>
      <c r="IP59" s="2">
        <v>62147.29</v>
      </c>
      <c r="IQ59" s="2"/>
      <c r="IR59" s="2"/>
      <c r="IS59" s="2">
        <v>330.76</v>
      </c>
      <c r="IT59" s="2">
        <v>4887.99</v>
      </c>
      <c r="IU59" s="2">
        <v>651.39</v>
      </c>
      <c r="IV59" s="2">
        <v>2995.46</v>
      </c>
      <c r="IW59" s="2"/>
      <c r="IX59" s="2"/>
      <c r="IY59" s="2"/>
      <c r="IZ59" s="2"/>
      <c r="JA59" s="2">
        <v>10.02</v>
      </c>
      <c r="JB59" s="2">
        <v>258.67</v>
      </c>
      <c r="JC59" s="2">
        <v>19.59</v>
      </c>
      <c r="JD59" s="2">
        <v>470.62</v>
      </c>
      <c r="JE59" s="2">
        <v>37.86</v>
      </c>
      <c r="JF59" s="2">
        <v>638.29</v>
      </c>
      <c r="JG59" s="2"/>
      <c r="JH59" s="2"/>
      <c r="JI59" s="2">
        <v>10300.650000000001</v>
      </c>
      <c r="JJ59" s="2">
        <v>64732.35</v>
      </c>
      <c r="JK59" s="2">
        <v>836.92</v>
      </c>
      <c r="JL59" s="2"/>
      <c r="JM59" s="2"/>
      <c r="JN59" s="2">
        <v>193.73</v>
      </c>
      <c r="JO59" s="2">
        <v>65763</v>
      </c>
      <c r="JP59" s="2">
        <v>451.34</v>
      </c>
      <c r="JQ59" s="2"/>
      <c r="JR59" s="2">
        <v>149191.6</v>
      </c>
      <c r="JS59" s="2"/>
      <c r="JT59" s="2"/>
      <c r="JU59" s="2">
        <v>17791</v>
      </c>
      <c r="JV59" s="2">
        <v>3612.35</v>
      </c>
      <c r="JW59" s="2"/>
      <c r="JX59" s="2"/>
      <c r="JY59" s="2"/>
      <c r="JZ59" s="2"/>
      <c r="KA59" s="2"/>
      <c r="KB59" s="2"/>
      <c r="KC59" s="2">
        <v>13749.18</v>
      </c>
      <c r="KD59" s="2">
        <v>291.79000000000002</v>
      </c>
      <c r="KE59" s="2">
        <v>54</v>
      </c>
      <c r="KF59" s="2"/>
      <c r="KG59" s="2"/>
      <c r="KH59" s="2"/>
      <c r="KI59" s="2"/>
      <c r="KJ59" s="2">
        <v>10583.87</v>
      </c>
      <c r="KK59" s="2"/>
      <c r="KL59" s="2"/>
      <c r="KM59" s="2"/>
      <c r="KN59" s="2"/>
      <c r="KO59" s="2">
        <v>12471.06</v>
      </c>
      <c r="KP59" s="2">
        <v>250</v>
      </c>
      <c r="KQ59" s="2">
        <v>8728.2900000000009</v>
      </c>
      <c r="KR59" s="2">
        <v>9954.83</v>
      </c>
      <c r="KS59" s="2"/>
      <c r="KT59" s="2"/>
      <c r="KU59" s="2"/>
      <c r="KV59" s="2">
        <v>15945.24</v>
      </c>
      <c r="KW59" s="2"/>
      <c r="KX59" s="2"/>
      <c r="KY59" s="2">
        <v>41380.129999999997</v>
      </c>
      <c r="KZ59" s="2"/>
      <c r="LA59" s="2"/>
      <c r="LB59" s="2"/>
      <c r="LC59" s="2">
        <v>1748.25</v>
      </c>
      <c r="LD59" s="2"/>
      <c r="LE59" s="2"/>
      <c r="LF59" s="2"/>
      <c r="LG59" s="2"/>
      <c r="LH59" s="2"/>
      <c r="LI59" s="2"/>
      <c r="LJ59" s="2"/>
      <c r="LK59" s="2">
        <v>286202.93</v>
      </c>
      <c r="LL59" s="2">
        <v>1397.03</v>
      </c>
      <c r="LM59" s="2">
        <v>1397.03</v>
      </c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>
        <v>430210.89999999997</v>
      </c>
    </row>
    <row r="60" spans="2:337">
      <c r="B60" s="22" t="s">
        <v>4</v>
      </c>
      <c r="C60" s="22" t="s">
        <v>7</v>
      </c>
      <c r="D60" s="22" t="s">
        <v>7</v>
      </c>
      <c r="E60" s="22" t="s">
        <v>5</v>
      </c>
      <c r="F60" s="22" t="s">
        <v>6</v>
      </c>
      <c r="G60" s="1">
        <v>5063.04</v>
      </c>
      <c r="I60" s="37" t="str">
        <f>VLOOKUP(J60,'District Listing'!$A$3:$B$315,2,FALSE)</f>
        <v>INCHELIUM</v>
      </c>
      <c r="J60" s="4" t="s">
        <v>150</v>
      </c>
      <c r="K60" s="2">
        <v>107962.26999999999</v>
      </c>
      <c r="L60" s="2">
        <v>107962.26999999999</v>
      </c>
      <c r="M60" s="2">
        <v>-107962.27</v>
      </c>
      <c r="N60" s="2">
        <v>-107962.27</v>
      </c>
      <c r="O60" s="2">
        <v>1701644.42</v>
      </c>
      <c r="P60" s="2">
        <v>70530.63</v>
      </c>
      <c r="Q60" s="2">
        <v>86431.13</v>
      </c>
      <c r="R60" s="2"/>
      <c r="S60" s="2">
        <v>38721.14</v>
      </c>
      <c r="T60" s="2">
        <v>13950.199999999999</v>
      </c>
      <c r="U60" s="2">
        <v>10505</v>
      </c>
      <c r="V60" s="2">
        <v>1921782.5199999996</v>
      </c>
      <c r="W60" s="2">
        <v>809559.94</v>
      </c>
      <c r="X60" s="2">
        <v>25484.11</v>
      </c>
      <c r="Y60" s="2">
        <v>13445.52</v>
      </c>
      <c r="Z60" s="2"/>
      <c r="AA60" s="2">
        <v>86988.6</v>
      </c>
      <c r="AB60" s="2"/>
      <c r="AC60" s="2">
        <v>935478.16999999993</v>
      </c>
      <c r="AD60" s="2">
        <v>48932.74</v>
      </c>
      <c r="AE60" s="2">
        <v>1674.93</v>
      </c>
      <c r="AF60" s="2">
        <v>144045.35</v>
      </c>
      <c r="AG60" s="2">
        <v>70788.78</v>
      </c>
      <c r="AH60" s="2">
        <v>283487.43</v>
      </c>
      <c r="AI60" s="2">
        <v>114427</v>
      </c>
      <c r="AJ60" s="2"/>
      <c r="AK60" s="2"/>
      <c r="AL60" s="2"/>
      <c r="AM60" s="2"/>
      <c r="AN60" s="2">
        <v>2026.65</v>
      </c>
      <c r="AO60" s="2">
        <v>1121.92</v>
      </c>
      <c r="AP60" s="2">
        <v>7766.0199999999995</v>
      </c>
      <c r="AQ60" s="2">
        <v>16391.600000000002</v>
      </c>
      <c r="AR60" s="2">
        <v>229419.56</v>
      </c>
      <c r="AS60" s="2">
        <v>217331.11</v>
      </c>
      <c r="AT60" s="2">
        <v>2101.4100000000003</v>
      </c>
      <c r="AU60" s="2">
        <v>1019.67</v>
      </c>
      <c r="AV60" s="2">
        <v>1140534.1699999997</v>
      </c>
      <c r="AW60" s="2">
        <v>390455.51</v>
      </c>
      <c r="AX60" s="2">
        <v>4571.6899999999996</v>
      </c>
      <c r="AY60" s="2">
        <v>118701.31</v>
      </c>
      <c r="AZ60" s="2">
        <v>46287</v>
      </c>
      <c r="BA60" s="2">
        <v>81408.740000000005</v>
      </c>
      <c r="BB60" s="2">
        <v>641424.25</v>
      </c>
      <c r="BC60" s="2">
        <v>60815.75</v>
      </c>
      <c r="BD60" s="2"/>
      <c r="BE60" s="2">
        <v>92994.01</v>
      </c>
      <c r="BF60" s="2"/>
      <c r="BG60" s="2"/>
      <c r="BH60" s="2">
        <v>8797.32</v>
      </c>
      <c r="BI60" s="2">
        <v>59823.420000000006</v>
      </c>
      <c r="BJ60" s="2">
        <v>61188.61</v>
      </c>
      <c r="BK60" s="2">
        <v>6211.66</v>
      </c>
      <c r="BL60" s="2">
        <v>2467</v>
      </c>
      <c r="BM60" s="2">
        <v>16156.85</v>
      </c>
      <c r="BN60" s="2"/>
      <c r="BO60" s="2">
        <v>1867.89</v>
      </c>
      <c r="BP60" s="2">
        <v>13138.8</v>
      </c>
      <c r="BQ60" s="2">
        <v>3131.21</v>
      </c>
      <c r="BR60" s="2">
        <v>13338.39</v>
      </c>
      <c r="BS60" s="2">
        <v>16491.88</v>
      </c>
      <c r="BT60" s="2"/>
      <c r="BU60" s="2">
        <v>5540.12</v>
      </c>
      <c r="BV60" s="2"/>
      <c r="BW60" s="2">
        <v>18630.59</v>
      </c>
      <c r="BX60" s="2"/>
      <c r="BY60" s="2"/>
      <c r="BZ60" s="2"/>
      <c r="CA60" s="2">
        <v>6706.34</v>
      </c>
      <c r="CB60" s="2">
        <v>60439.86</v>
      </c>
      <c r="CC60" s="2">
        <v>86555.94</v>
      </c>
      <c r="CD60" s="2">
        <v>427.96</v>
      </c>
      <c r="CE60" s="2"/>
      <c r="CF60" s="2">
        <v>96732.88</v>
      </c>
      <c r="CG60" s="2"/>
      <c r="CH60" s="2">
        <v>380</v>
      </c>
      <c r="CI60" s="2">
        <v>23039.02</v>
      </c>
      <c r="CJ60" s="2">
        <v>15000.01</v>
      </c>
      <c r="CK60" s="2">
        <v>271.37</v>
      </c>
      <c r="CL60" s="2"/>
      <c r="CM60" s="2">
        <v>148869.98000000001</v>
      </c>
      <c r="CN60" s="2"/>
      <c r="CO60" s="2"/>
      <c r="CP60" s="2"/>
      <c r="CQ60" s="2"/>
      <c r="CR60" s="2">
        <v>11044.89</v>
      </c>
      <c r="CS60" s="2"/>
      <c r="CT60" s="2"/>
      <c r="CU60" s="2"/>
      <c r="CV60" s="2"/>
      <c r="CW60" s="2"/>
      <c r="CX60" s="2"/>
      <c r="CY60" s="2"/>
      <c r="CZ60" s="2">
        <v>830061.75000000012</v>
      </c>
      <c r="DA60" s="2">
        <v>29842.160000000003</v>
      </c>
      <c r="DB60" s="2">
        <v>29842.160000000003</v>
      </c>
      <c r="DC60" s="2"/>
      <c r="DD60" s="2"/>
      <c r="DE60" s="2"/>
      <c r="DF60" s="2">
        <v>209.22</v>
      </c>
      <c r="DG60" s="2"/>
      <c r="DH60" s="2"/>
      <c r="DI60" s="2"/>
      <c r="DJ60" s="2">
        <v>52170.48</v>
      </c>
      <c r="DK60" s="2"/>
      <c r="DL60" s="2"/>
      <c r="DM60" s="2">
        <v>52379.700000000004</v>
      </c>
      <c r="DN60" s="2">
        <v>5551502.7199999997</v>
      </c>
      <c r="DP60" s="37" t="str">
        <f>VLOOKUP(DQ60,'District Listing'!$A$3:$B$315,2,FALSE)</f>
        <v>INCHELIUM</v>
      </c>
      <c r="DQ60" s="4" t="s">
        <v>150</v>
      </c>
      <c r="DR60" s="2">
        <v>107433.54</v>
      </c>
      <c r="DS60" s="2">
        <v>107433.54</v>
      </c>
      <c r="DT60" s="2">
        <v>-107962.27</v>
      </c>
      <c r="DU60" s="2">
        <v>-107962.27</v>
      </c>
      <c r="DV60" s="2">
        <v>1591718.42</v>
      </c>
      <c r="DW60" s="2">
        <v>27369.11</v>
      </c>
      <c r="DX60" s="2">
        <v>73662.58</v>
      </c>
      <c r="DY60" s="2"/>
      <c r="DZ60" s="2">
        <v>21647.14</v>
      </c>
      <c r="EA60" s="2">
        <v>13081.98</v>
      </c>
      <c r="EB60" s="2">
        <v>10505</v>
      </c>
      <c r="EC60" s="2">
        <v>1737984.23</v>
      </c>
      <c r="ED60" s="2">
        <v>765081.08</v>
      </c>
      <c r="EE60" s="2">
        <v>5952.1</v>
      </c>
      <c r="EF60" s="2">
        <v>12249.52</v>
      </c>
      <c r="EG60" s="2"/>
      <c r="EH60" s="2"/>
      <c r="EI60" s="2"/>
      <c r="EJ60" s="2">
        <v>783282.7</v>
      </c>
      <c r="EK60" s="2">
        <v>42637.13</v>
      </c>
      <c r="EL60" s="2">
        <v>1674.93</v>
      </c>
      <c r="EM60" s="2">
        <v>141408.41</v>
      </c>
      <c r="EN60" s="2">
        <v>60436.2</v>
      </c>
      <c r="EO60" s="2">
        <v>279396.57</v>
      </c>
      <c r="EP60" s="2">
        <v>102150.16</v>
      </c>
      <c r="EQ60" s="2"/>
      <c r="ER60" s="2"/>
      <c r="ES60" s="2"/>
      <c r="ET60" s="2"/>
      <c r="EU60" s="2">
        <v>1986.88</v>
      </c>
      <c r="EV60" s="2">
        <v>959.57</v>
      </c>
      <c r="EW60" s="2">
        <v>7679.87</v>
      </c>
      <c r="EX60" s="2">
        <v>14485.87</v>
      </c>
      <c r="EY60" s="2">
        <v>228430.23</v>
      </c>
      <c r="EZ60" s="2">
        <v>201542.8</v>
      </c>
      <c r="FA60" s="2">
        <v>2054.3000000000002</v>
      </c>
      <c r="FB60" s="2">
        <v>903.76</v>
      </c>
      <c r="FC60" s="2">
        <v>1085746.68</v>
      </c>
      <c r="FD60" s="2">
        <v>96991.5</v>
      </c>
      <c r="FE60" s="2">
        <v>4571.6899999999996</v>
      </c>
      <c r="FF60" s="2">
        <v>118701.31</v>
      </c>
      <c r="FG60" s="2">
        <v>7057.3</v>
      </c>
      <c r="FH60" s="2">
        <v>14777.14</v>
      </c>
      <c r="FI60" s="2">
        <v>242098.94</v>
      </c>
      <c r="FJ60" s="2">
        <v>19792.07</v>
      </c>
      <c r="FK60" s="2"/>
      <c r="FL60" s="2">
        <v>72994.009999999995</v>
      </c>
      <c r="FM60" s="2"/>
      <c r="FN60" s="2"/>
      <c r="FO60" s="2">
        <v>7447.32</v>
      </c>
      <c r="FP60" s="2">
        <v>55067.41</v>
      </c>
      <c r="FQ60" s="2"/>
      <c r="FR60" s="2">
        <v>6211.66</v>
      </c>
      <c r="FS60" s="2">
        <v>2467</v>
      </c>
      <c r="FT60" s="2">
        <v>16156.85</v>
      </c>
      <c r="FU60" s="2"/>
      <c r="FV60" s="2">
        <v>1867.89</v>
      </c>
      <c r="FW60" s="2">
        <v>13138.8</v>
      </c>
      <c r="FX60" s="2">
        <v>3131.21</v>
      </c>
      <c r="FY60" s="2"/>
      <c r="FZ60" s="2">
        <v>16491.88</v>
      </c>
      <c r="GA60" s="2"/>
      <c r="GB60" s="2">
        <v>5540.12</v>
      </c>
      <c r="GC60" s="2"/>
      <c r="GD60" s="2">
        <v>9114.23</v>
      </c>
      <c r="GE60" s="2"/>
      <c r="GF60" s="2"/>
      <c r="GG60" s="2"/>
      <c r="GH60" s="2">
        <v>6706.34</v>
      </c>
      <c r="GI60" s="2">
        <v>60439.86</v>
      </c>
      <c r="GJ60" s="2">
        <v>23823.94</v>
      </c>
      <c r="GK60" s="2">
        <v>427.96</v>
      </c>
      <c r="GL60" s="2"/>
      <c r="GM60" s="2">
        <v>96732.88</v>
      </c>
      <c r="GN60" s="2"/>
      <c r="GO60" s="2">
        <v>380</v>
      </c>
      <c r="GP60" s="2">
        <v>9516.15</v>
      </c>
      <c r="GQ60" s="2">
        <v>15000.01</v>
      </c>
      <c r="GR60" s="2">
        <v>271.37</v>
      </c>
      <c r="GS60" s="2"/>
      <c r="GT60" s="2">
        <v>148823.76</v>
      </c>
      <c r="GU60" s="2"/>
      <c r="GV60" s="2"/>
      <c r="GW60" s="2"/>
      <c r="GX60" s="2"/>
      <c r="GY60" s="2">
        <v>9696.39</v>
      </c>
      <c r="GZ60" s="2"/>
      <c r="HA60" s="2"/>
      <c r="HB60" s="2"/>
      <c r="HC60" s="2"/>
      <c r="HD60" s="2"/>
      <c r="HE60" s="2"/>
      <c r="HF60" s="2"/>
      <c r="HG60" s="2">
        <v>601239.1100000001</v>
      </c>
      <c r="HH60" s="2">
        <v>18122.990000000002</v>
      </c>
      <c r="HI60" s="2">
        <v>18122.990000000002</v>
      </c>
      <c r="HJ60" s="2"/>
      <c r="HK60" s="2"/>
      <c r="HL60" s="2"/>
      <c r="HM60" s="2">
        <v>209.22</v>
      </c>
      <c r="HN60" s="2"/>
      <c r="HO60" s="2"/>
      <c r="HP60" s="2"/>
      <c r="HQ60" s="2"/>
      <c r="HR60" s="2"/>
      <c r="HS60" s="2">
        <v>209.22</v>
      </c>
      <c r="HT60" s="2">
        <v>4468155.1399999987</v>
      </c>
      <c r="HV60" s="37" t="str">
        <f>VLOOKUP(HW60,'District Listing'!$A$3:$B$315,2,FALSE)</f>
        <v>PASCO</v>
      </c>
      <c r="HW60" s="4" t="s">
        <v>152</v>
      </c>
      <c r="HX60" s="2">
        <v>181700.85</v>
      </c>
      <c r="HY60" s="2">
        <v>181700.85</v>
      </c>
      <c r="HZ60" s="2"/>
      <c r="IA60" s="2"/>
      <c r="IB60" s="2">
        <v>10439363.77</v>
      </c>
      <c r="IC60" s="2">
        <v>1189321.21</v>
      </c>
      <c r="ID60" s="2">
        <v>900112.18</v>
      </c>
      <c r="IE60" s="2"/>
      <c r="IF60" s="2">
        <v>2508913.31</v>
      </c>
      <c r="IG60" s="2">
        <v>2062411.9</v>
      </c>
      <c r="IH60" s="2"/>
      <c r="II60" s="2">
        <v>17100122.370000001</v>
      </c>
      <c r="IJ60" s="2">
        <v>2165693.0099999998</v>
      </c>
      <c r="IK60" s="2">
        <v>30008.240000000002</v>
      </c>
      <c r="IL60" s="2">
        <v>431400.39</v>
      </c>
      <c r="IM60" s="2"/>
      <c r="IN60" s="2"/>
      <c r="IO60" s="2">
        <v>162626.20000000001</v>
      </c>
      <c r="IP60" s="2">
        <v>2789727.8400000003</v>
      </c>
      <c r="IQ60" s="2"/>
      <c r="IR60" s="2"/>
      <c r="IS60" s="2">
        <v>1262967.44</v>
      </c>
      <c r="IT60" s="2">
        <v>209672.68</v>
      </c>
      <c r="IU60" s="2">
        <v>2277830.52</v>
      </c>
      <c r="IV60" s="2">
        <v>304159.59000000003</v>
      </c>
      <c r="IW60" s="2"/>
      <c r="IX60" s="2"/>
      <c r="IY60" s="2"/>
      <c r="IZ60" s="2"/>
      <c r="JA60" s="2">
        <v>5373.18</v>
      </c>
      <c r="JB60" s="2">
        <v>565.29</v>
      </c>
      <c r="JC60" s="2">
        <v>100026.74</v>
      </c>
      <c r="JD60" s="2">
        <v>100127.09</v>
      </c>
      <c r="JE60" s="2">
        <v>1726301.37</v>
      </c>
      <c r="JF60" s="2">
        <v>602703.94999999995</v>
      </c>
      <c r="JG60" s="2">
        <v>24862.36</v>
      </c>
      <c r="JH60" s="2">
        <v>3836.24</v>
      </c>
      <c r="JI60" s="2">
        <v>6618426.4500000011</v>
      </c>
      <c r="JJ60" s="2">
        <v>1887965.64</v>
      </c>
      <c r="JK60" s="2">
        <v>382342.74</v>
      </c>
      <c r="JL60" s="2"/>
      <c r="JM60" s="2"/>
      <c r="JN60" s="2"/>
      <c r="JO60" s="2">
        <v>2270308.38</v>
      </c>
      <c r="JP60" s="2"/>
      <c r="JQ60" s="2"/>
      <c r="JR60" s="2"/>
      <c r="JS60" s="2"/>
      <c r="JT60" s="2"/>
      <c r="JU60" s="2">
        <v>7205.41</v>
      </c>
      <c r="JV60" s="2">
        <v>711440.12</v>
      </c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>
        <v>144244.51999999999</v>
      </c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>
        <v>862890.05</v>
      </c>
      <c r="LL60" s="2">
        <v>334281.32</v>
      </c>
      <c r="LM60" s="2">
        <v>334281.32</v>
      </c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>
        <v>30157457.25999999</v>
      </c>
    </row>
    <row r="61" spans="2:337">
      <c r="B61" s="22" t="s">
        <v>4</v>
      </c>
      <c r="C61" s="22" t="s">
        <v>7</v>
      </c>
      <c r="D61" s="22" t="s">
        <v>7</v>
      </c>
      <c r="E61" s="22" t="s">
        <v>8</v>
      </c>
      <c r="F61" s="22" t="s">
        <v>10</v>
      </c>
      <c r="G61" s="1">
        <v>345</v>
      </c>
      <c r="I61" s="37" t="str">
        <f>VLOOKUP(J61,'District Listing'!$A$3:$B$315,2,FALSE)</f>
        <v>REPUBLIC</v>
      </c>
      <c r="J61" s="4" t="s">
        <v>151</v>
      </c>
      <c r="K61" s="2"/>
      <c r="L61" s="2"/>
      <c r="M61" s="2"/>
      <c r="N61" s="2"/>
      <c r="O61" s="2">
        <v>1799789.09</v>
      </c>
      <c r="P61" s="2">
        <v>18760.39</v>
      </c>
      <c r="Q61" s="2">
        <v>7086.95</v>
      </c>
      <c r="R61" s="2"/>
      <c r="S61" s="2">
        <v>30162.5</v>
      </c>
      <c r="T61" s="2">
        <v>44221.17</v>
      </c>
      <c r="U61" s="2">
        <v>10505</v>
      </c>
      <c r="V61" s="2">
        <v>1910525.0999999999</v>
      </c>
      <c r="W61" s="2">
        <v>913955.66</v>
      </c>
      <c r="X61" s="2">
        <v>24877.919999999998</v>
      </c>
      <c r="Y61" s="2">
        <v>12282.97</v>
      </c>
      <c r="Z61" s="2"/>
      <c r="AA61" s="2">
        <v>68264.290000000008</v>
      </c>
      <c r="AB61" s="2">
        <v>36145.01</v>
      </c>
      <c r="AC61" s="2">
        <v>1055525.8500000001</v>
      </c>
      <c r="AD61" s="2">
        <v>-3026.29</v>
      </c>
      <c r="AE61" s="2">
        <v>-3717.7</v>
      </c>
      <c r="AF61" s="2">
        <v>143483.65000000002</v>
      </c>
      <c r="AG61" s="2">
        <v>73179.180000000008</v>
      </c>
      <c r="AH61" s="2">
        <v>302104.72000000003</v>
      </c>
      <c r="AI61" s="2">
        <v>117280.55</v>
      </c>
      <c r="AJ61" s="2"/>
      <c r="AK61" s="2"/>
      <c r="AL61" s="2"/>
      <c r="AM61" s="2"/>
      <c r="AN61" s="2">
        <v>8087.64</v>
      </c>
      <c r="AO61" s="2">
        <v>4766.37</v>
      </c>
      <c r="AP61" s="2">
        <v>8522.67</v>
      </c>
      <c r="AQ61" s="2">
        <v>20603.689999999999</v>
      </c>
      <c r="AR61" s="2">
        <v>292971.63</v>
      </c>
      <c r="AS61" s="2">
        <v>291758.33999999997</v>
      </c>
      <c r="AT61" s="2"/>
      <c r="AU61" s="2"/>
      <c r="AV61" s="2">
        <v>1256014.4500000002</v>
      </c>
      <c r="AW61" s="2">
        <v>200564.21</v>
      </c>
      <c r="AX61" s="2">
        <v>38519.18</v>
      </c>
      <c r="AY61" s="2">
        <v>97181.49</v>
      </c>
      <c r="AZ61" s="2"/>
      <c r="BA61" s="2">
        <v>193.73</v>
      </c>
      <c r="BB61" s="2">
        <v>336458.61</v>
      </c>
      <c r="BC61" s="2">
        <v>32092.77</v>
      </c>
      <c r="BD61" s="2">
        <v>961.53</v>
      </c>
      <c r="BE61" s="2">
        <v>501343.72</v>
      </c>
      <c r="BF61" s="2">
        <v>4217.6400000000003</v>
      </c>
      <c r="BG61" s="2">
        <v>1672.8</v>
      </c>
      <c r="BH61" s="2">
        <v>30656.17</v>
      </c>
      <c r="BI61" s="2">
        <v>26110.12</v>
      </c>
      <c r="BJ61" s="2">
        <v>28968.23</v>
      </c>
      <c r="BK61" s="2">
        <v>2343.0700000000002</v>
      </c>
      <c r="BL61" s="2"/>
      <c r="BM61" s="2">
        <v>154.29</v>
      </c>
      <c r="BN61" s="2">
        <v>16856.38</v>
      </c>
      <c r="BO61" s="2">
        <v>1068.1600000000001</v>
      </c>
      <c r="BP61" s="2">
        <v>38421.919999999998</v>
      </c>
      <c r="BQ61" s="2">
        <v>995.22</v>
      </c>
      <c r="BR61" s="2">
        <v>9429.4500000000007</v>
      </c>
      <c r="BS61" s="2">
        <v>300.24</v>
      </c>
      <c r="BT61" s="2"/>
      <c r="BU61" s="2"/>
      <c r="BV61" s="2"/>
      <c r="BW61" s="2">
        <v>20983.360000000001</v>
      </c>
      <c r="BX61" s="2"/>
      <c r="BY61" s="2">
        <v>136532.82999999999</v>
      </c>
      <c r="BZ61" s="2"/>
      <c r="CA61" s="2"/>
      <c r="CB61" s="2">
        <v>223141.13</v>
      </c>
      <c r="CC61" s="2">
        <v>14218.89</v>
      </c>
      <c r="CD61" s="2">
        <v>814.5</v>
      </c>
      <c r="CE61" s="2">
        <v>23878.34</v>
      </c>
      <c r="CF61" s="2">
        <v>9954.83</v>
      </c>
      <c r="CG61" s="2"/>
      <c r="CH61" s="2"/>
      <c r="CI61" s="2"/>
      <c r="CJ61" s="2">
        <v>17882.97</v>
      </c>
      <c r="CK61" s="2"/>
      <c r="CL61" s="2"/>
      <c r="CM61" s="2">
        <v>127037.82</v>
      </c>
      <c r="CN61" s="2"/>
      <c r="CO61" s="2"/>
      <c r="CP61" s="2"/>
      <c r="CQ61" s="2"/>
      <c r="CR61" s="2">
        <v>2005.25</v>
      </c>
      <c r="CS61" s="2"/>
      <c r="CT61" s="2"/>
      <c r="CU61" s="2"/>
      <c r="CV61" s="2"/>
      <c r="CW61" s="2">
        <v>97.01</v>
      </c>
      <c r="CX61" s="2"/>
      <c r="CY61" s="2"/>
      <c r="CZ61" s="2">
        <v>1272138.6400000001</v>
      </c>
      <c r="DA61" s="2">
        <v>6409.66</v>
      </c>
      <c r="DB61" s="2">
        <v>6409.66</v>
      </c>
      <c r="DC61" s="2"/>
      <c r="DD61" s="2">
        <v>151131.25</v>
      </c>
      <c r="DE61" s="2"/>
      <c r="DF61" s="2"/>
      <c r="DG61" s="2"/>
      <c r="DH61" s="2"/>
      <c r="DI61" s="2"/>
      <c r="DJ61" s="2"/>
      <c r="DK61" s="2"/>
      <c r="DL61" s="2"/>
      <c r="DM61" s="2">
        <v>151131.25</v>
      </c>
      <c r="DN61" s="2">
        <v>5988203.5599999996</v>
      </c>
      <c r="DP61" s="37" t="str">
        <f>VLOOKUP(DQ61,'District Listing'!$A$3:$B$315,2,FALSE)</f>
        <v>REPUBLIC</v>
      </c>
      <c r="DQ61" s="4" t="s">
        <v>151</v>
      </c>
      <c r="DR61" s="2"/>
      <c r="DS61" s="2"/>
      <c r="DT61" s="2"/>
      <c r="DU61" s="2"/>
      <c r="DV61" s="2">
        <v>1799789.09</v>
      </c>
      <c r="DW61" s="2">
        <v>18760.39</v>
      </c>
      <c r="DX61" s="2">
        <v>7086.95</v>
      </c>
      <c r="DY61" s="2"/>
      <c r="DZ61" s="2">
        <v>30162.5</v>
      </c>
      <c r="EA61" s="2">
        <v>39821.17</v>
      </c>
      <c r="EB61" s="2">
        <v>10505</v>
      </c>
      <c r="EC61" s="2">
        <v>1906125.0999999999</v>
      </c>
      <c r="ED61" s="2">
        <v>913955.66</v>
      </c>
      <c r="EE61" s="2">
        <v>24877.919999999998</v>
      </c>
      <c r="EF61" s="2">
        <v>12282.97</v>
      </c>
      <c r="EG61" s="2"/>
      <c r="EH61" s="2">
        <v>6117</v>
      </c>
      <c r="EI61" s="2">
        <v>36145.01</v>
      </c>
      <c r="EJ61" s="2">
        <v>993378.56</v>
      </c>
      <c r="EK61" s="2">
        <v>-3026.29</v>
      </c>
      <c r="EL61" s="2">
        <v>-3717.7</v>
      </c>
      <c r="EM61" s="2">
        <v>143152.89000000001</v>
      </c>
      <c r="EN61" s="2">
        <v>68291.19</v>
      </c>
      <c r="EO61" s="2">
        <v>301453.33</v>
      </c>
      <c r="EP61" s="2">
        <v>114285.09</v>
      </c>
      <c r="EQ61" s="2"/>
      <c r="ER61" s="2"/>
      <c r="ES61" s="2"/>
      <c r="ET61" s="2"/>
      <c r="EU61" s="2">
        <v>8077.62</v>
      </c>
      <c r="EV61" s="2">
        <v>4507.7</v>
      </c>
      <c r="EW61" s="2">
        <v>8503.08</v>
      </c>
      <c r="EX61" s="2">
        <v>20133.07</v>
      </c>
      <c r="EY61" s="2">
        <v>292933.77</v>
      </c>
      <c r="EZ61" s="2">
        <v>291120.05</v>
      </c>
      <c r="FA61" s="2"/>
      <c r="FB61" s="2"/>
      <c r="FC61" s="2">
        <v>1245713.7999999998</v>
      </c>
      <c r="FD61" s="2">
        <v>135831.85999999999</v>
      </c>
      <c r="FE61" s="2">
        <v>37682.26</v>
      </c>
      <c r="FF61" s="2">
        <v>97181.49</v>
      </c>
      <c r="FG61" s="2"/>
      <c r="FH61" s="2"/>
      <c r="FI61" s="2">
        <v>270695.61</v>
      </c>
      <c r="FJ61" s="2">
        <v>31641.43</v>
      </c>
      <c r="FK61" s="2">
        <v>961.53</v>
      </c>
      <c r="FL61" s="2">
        <v>352152.12</v>
      </c>
      <c r="FM61" s="2">
        <v>4217.6400000000003</v>
      </c>
      <c r="FN61" s="2">
        <v>1672.8</v>
      </c>
      <c r="FO61" s="2">
        <v>12865.17</v>
      </c>
      <c r="FP61" s="2">
        <v>22497.77</v>
      </c>
      <c r="FQ61" s="2">
        <v>28968.23</v>
      </c>
      <c r="FR61" s="2">
        <v>2343.0700000000002</v>
      </c>
      <c r="FS61" s="2"/>
      <c r="FT61" s="2">
        <v>154.29</v>
      </c>
      <c r="FU61" s="2">
        <v>16856.38</v>
      </c>
      <c r="FV61" s="2">
        <v>1068.1600000000001</v>
      </c>
      <c r="FW61" s="2">
        <v>24672.74</v>
      </c>
      <c r="FX61" s="2">
        <v>703.43</v>
      </c>
      <c r="FY61" s="2">
        <v>9375.4500000000007</v>
      </c>
      <c r="FZ61" s="2">
        <v>300.24</v>
      </c>
      <c r="GA61" s="2"/>
      <c r="GB61" s="2"/>
      <c r="GC61" s="2"/>
      <c r="GD61" s="2">
        <v>10399.49</v>
      </c>
      <c r="GE61" s="2"/>
      <c r="GF61" s="2">
        <v>136532.82999999999</v>
      </c>
      <c r="GG61" s="2"/>
      <c r="GH61" s="2"/>
      <c r="GI61" s="2">
        <v>223141.13</v>
      </c>
      <c r="GJ61" s="2">
        <v>1747.83</v>
      </c>
      <c r="GK61" s="2">
        <v>564.5</v>
      </c>
      <c r="GL61" s="2">
        <v>15150.05</v>
      </c>
      <c r="GM61" s="2"/>
      <c r="GN61" s="2"/>
      <c r="GO61" s="2"/>
      <c r="GP61" s="2"/>
      <c r="GQ61" s="2">
        <v>1937.73</v>
      </c>
      <c r="GR61" s="2"/>
      <c r="GS61" s="2"/>
      <c r="GT61" s="2">
        <v>85657.69</v>
      </c>
      <c r="GU61" s="2"/>
      <c r="GV61" s="2"/>
      <c r="GW61" s="2"/>
      <c r="GX61" s="2"/>
      <c r="GY61" s="2">
        <v>257</v>
      </c>
      <c r="GZ61" s="2"/>
      <c r="HA61" s="2"/>
      <c r="HB61" s="2"/>
      <c r="HC61" s="2"/>
      <c r="HD61" s="2">
        <v>97.01</v>
      </c>
      <c r="HE61" s="2"/>
      <c r="HF61" s="2"/>
      <c r="HG61" s="2">
        <v>985935.71</v>
      </c>
      <c r="HH61" s="2">
        <v>5012.63</v>
      </c>
      <c r="HI61" s="2">
        <v>5012.63</v>
      </c>
      <c r="HJ61" s="2"/>
      <c r="HK61" s="2">
        <v>151131.25</v>
      </c>
      <c r="HL61" s="2"/>
      <c r="HM61" s="2"/>
      <c r="HN61" s="2"/>
      <c r="HO61" s="2"/>
      <c r="HP61" s="2"/>
      <c r="HQ61" s="2"/>
      <c r="HR61" s="2"/>
      <c r="HS61" s="2">
        <v>151131.25</v>
      </c>
      <c r="HT61" s="2">
        <v>5557992.6600000001</v>
      </c>
      <c r="HV61" s="37" t="str">
        <f>VLOOKUP(HW61,'District Listing'!$A$3:$B$315,2,FALSE)</f>
        <v>NORTH FRANKLIN</v>
      </c>
      <c r="HW61" s="4" t="s">
        <v>153</v>
      </c>
      <c r="HX61" s="2">
        <v>112018.69</v>
      </c>
      <c r="HY61" s="2">
        <v>112018.69</v>
      </c>
      <c r="HZ61" s="2"/>
      <c r="IA61" s="2"/>
      <c r="IB61" s="2">
        <v>109423.5</v>
      </c>
      <c r="IC61" s="2">
        <v>209500.02</v>
      </c>
      <c r="ID61" s="2">
        <v>163108.42000000001</v>
      </c>
      <c r="IE61" s="2"/>
      <c r="IF61" s="2">
        <v>56795.76</v>
      </c>
      <c r="IG61" s="2">
        <v>960</v>
      </c>
      <c r="IH61" s="2"/>
      <c r="II61" s="2">
        <v>539787.70000000007</v>
      </c>
      <c r="IJ61" s="2">
        <v>294894.27</v>
      </c>
      <c r="IK61" s="2">
        <v>38185.18</v>
      </c>
      <c r="IL61" s="2">
        <v>5625.49</v>
      </c>
      <c r="IM61" s="2"/>
      <c r="IN61" s="2">
        <v>285822.74</v>
      </c>
      <c r="IO61" s="2"/>
      <c r="IP61" s="2">
        <v>624527.67999999993</v>
      </c>
      <c r="IQ61" s="2"/>
      <c r="IR61" s="2"/>
      <c r="IS61" s="2">
        <v>40687.43</v>
      </c>
      <c r="IT61" s="2">
        <v>46847.23</v>
      </c>
      <c r="IU61" s="2">
        <v>52344.87</v>
      </c>
      <c r="IV61" s="2">
        <v>67006.350000000006</v>
      </c>
      <c r="IW61" s="2"/>
      <c r="IX61" s="2"/>
      <c r="IY61" s="2"/>
      <c r="IZ61" s="2"/>
      <c r="JA61" s="2">
        <v>791.3</v>
      </c>
      <c r="JB61" s="2">
        <v>916.25</v>
      </c>
      <c r="JC61" s="2">
        <v>4606</v>
      </c>
      <c r="JD61" s="2">
        <v>13200.79</v>
      </c>
      <c r="JE61" s="2">
        <v>20063.79</v>
      </c>
      <c r="JF61" s="2">
        <v>107221</v>
      </c>
      <c r="JG61" s="2"/>
      <c r="JH61" s="2"/>
      <c r="JI61" s="2">
        <v>353685.01</v>
      </c>
      <c r="JJ61" s="2">
        <v>44245.599999999999</v>
      </c>
      <c r="JK61" s="2"/>
      <c r="JL61" s="2"/>
      <c r="JM61" s="2">
        <v>70145.509999999995</v>
      </c>
      <c r="JN61" s="2"/>
      <c r="JO61" s="2">
        <v>114391.10999999999</v>
      </c>
      <c r="JP61" s="2"/>
      <c r="JQ61" s="2"/>
      <c r="JR61" s="2"/>
      <c r="JS61" s="2"/>
      <c r="JT61" s="2"/>
      <c r="JU61" s="2">
        <v>20756.740000000002</v>
      </c>
      <c r="JV61" s="2">
        <v>2000</v>
      </c>
      <c r="JW61" s="2"/>
      <c r="JX61" s="2"/>
      <c r="JY61" s="2"/>
      <c r="JZ61" s="2">
        <v>84982.27</v>
      </c>
      <c r="KA61" s="2">
        <v>47.33</v>
      </c>
      <c r="KB61" s="2">
        <v>19293.88</v>
      </c>
      <c r="KC61" s="2"/>
      <c r="KD61" s="2"/>
      <c r="KE61" s="2">
        <v>16832.939999999999</v>
      </c>
      <c r="KF61" s="2">
        <v>88846.82</v>
      </c>
      <c r="KG61" s="2"/>
      <c r="KH61" s="2"/>
      <c r="KI61" s="2"/>
      <c r="KJ61" s="2"/>
      <c r="KK61" s="2"/>
      <c r="KL61" s="2"/>
      <c r="KM61" s="2"/>
      <c r="KN61" s="2"/>
      <c r="KO61" s="2">
        <v>5269.48</v>
      </c>
      <c r="KP61" s="2"/>
      <c r="KQ61" s="2"/>
      <c r="KR61" s="2">
        <v>16575</v>
      </c>
      <c r="KS61" s="2">
        <v>39331.53</v>
      </c>
      <c r="KT61" s="2"/>
      <c r="KU61" s="2">
        <v>8566.5</v>
      </c>
      <c r="KV61" s="2"/>
      <c r="KW61" s="2"/>
      <c r="KX61" s="2"/>
      <c r="KY61" s="2"/>
      <c r="KZ61" s="2"/>
      <c r="LA61" s="2"/>
      <c r="LB61" s="2"/>
      <c r="LC61" s="2">
        <v>5844</v>
      </c>
      <c r="LD61" s="2"/>
      <c r="LE61" s="2"/>
      <c r="LF61" s="2"/>
      <c r="LG61" s="2"/>
      <c r="LH61" s="2"/>
      <c r="LI61" s="2"/>
      <c r="LJ61" s="2"/>
      <c r="LK61" s="2">
        <v>308346.49</v>
      </c>
      <c r="LL61" s="2">
        <v>20482.900000000001</v>
      </c>
      <c r="LM61" s="2">
        <v>20482.900000000001</v>
      </c>
      <c r="LN61" s="2"/>
      <c r="LO61" s="2"/>
      <c r="LP61" s="2"/>
      <c r="LQ61" s="2"/>
      <c r="LR61" s="2"/>
      <c r="LS61" s="2">
        <v>60395.01</v>
      </c>
      <c r="LT61" s="2"/>
      <c r="LU61" s="2">
        <v>134729.51</v>
      </c>
      <c r="LV61" s="2"/>
      <c r="LW61" s="2"/>
      <c r="LX61" s="2">
        <v>195124.52000000002</v>
      </c>
      <c r="LY61" s="2">
        <v>2268364.1000000006</v>
      </c>
    </row>
    <row r="62" spans="2:337">
      <c r="B62" s="22" t="s">
        <v>4</v>
      </c>
      <c r="C62" s="22" t="s">
        <v>7</v>
      </c>
      <c r="D62" s="22" t="s">
        <v>7</v>
      </c>
      <c r="E62" s="22" t="s">
        <v>8</v>
      </c>
      <c r="F62" s="22" t="s">
        <v>11</v>
      </c>
      <c r="G62" s="1">
        <v>2871.68</v>
      </c>
      <c r="I62" s="37" t="str">
        <f>VLOOKUP(J62,'District Listing'!$A$3:$B$315,2,FALSE)</f>
        <v>PASCO</v>
      </c>
      <c r="J62" s="4" t="s">
        <v>152</v>
      </c>
      <c r="K62" s="2">
        <v>200845.82</v>
      </c>
      <c r="L62" s="2">
        <v>200845.82</v>
      </c>
      <c r="M62" s="2">
        <v>-200845.82</v>
      </c>
      <c r="N62" s="2">
        <v>-200845.82</v>
      </c>
      <c r="O62" s="2">
        <v>103287995.75999999</v>
      </c>
      <c r="P62" s="2">
        <v>2786880.9299999997</v>
      </c>
      <c r="Q62" s="2">
        <v>5783673.2299999995</v>
      </c>
      <c r="R62" s="2"/>
      <c r="S62" s="2">
        <v>3481020.31</v>
      </c>
      <c r="T62" s="2">
        <v>4019589.99</v>
      </c>
      <c r="U62" s="2"/>
      <c r="V62" s="2">
        <v>119359160.22</v>
      </c>
      <c r="W62" s="2">
        <v>32628120.479999997</v>
      </c>
      <c r="X62" s="2">
        <v>820755.19</v>
      </c>
      <c r="Y62" s="2">
        <v>3081231.4</v>
      </c>
      <c r="Z62" s="2"/>
      <c r="AA62" s="2"/>
      <c r="AB62" s="2">
        <v>298063.76</v>
      </c>
      <c r="AC62" s="2">
        <v>36828170.829999998</v>
      </c>
      <c r="AD62" s="2"/>
      <c r="AE62" s="2"/>
      <c r="AF62" s="2">
        <v>8935002.5500000007</v>
      </c>
      <c r="AG62" s="2">
        <v>2772749.35</v>
      </c>
      <c r="AH62" s="2">
        <v>17705814.16</v>
      </c>
      <c r="AI62" s="2">
        <v>4444997.43</v>
      </c>
      <c r="AJ62" s="2"/>
      <c r="AK62" s="2"/>
      <c r="AL62" s="2"/>
      <c r="AM62" s="2"/>
      <c r="AN62" s="2">
        <v>28201.89</v>
      </c>
      <c r="AO62" s="2">
        <v>7697.17</v>
      </c>
      <c r="AP62" s="2">
        <v>770901.71</v>
      </c>
      <c r="AQ62" s="2">
        <v>1478473.9500000002</v>
      </c>
      <c r="AR62" s="2">
        <v>16558149.43</v>
      </c>
      <c r="AS62" s="2">
        <v>11225664.449999999</v>
      </c>
      <c r="AT62" s="2">
        <v>200343.65999999997</v>
      </c>
      <c r="AU62" s="2">
        <v>53523.06</v>
      </c>
      <c r="AV62" s="2">
        <v>64181518.810000002</v>
      </c>
      <c r="AW62" s="2">
        <v>9178765.4700000007</v>
      </c>
      <c r="AX62" s="2">
        <v>584753.85</v>
      </c>
      <c r="AY62" s="2">
        <v>3874813.29</v>
      </c>
      <c r="AZ62" s="2">
        <v>903262.19</v>
      </c>
      <c r="BA62" s="2"/>
      <c r="BB62" s="2">
        <v>14541594.799999999</v>
      </c>
      <c r="BC62" s="2"/>
      <c r="BD62" s="2"/>
      <c r="BE62" s="2"/>
      <c r="BF62" s="2"/>
      <c r="BG62" s="2"/>
      <c r="BH62" s="2">
        <v>13642.91</v>
      </c>
      <c r="BI62" s="2">
        <v>14395226.809999999</v>
      </c>
      <c r="BJ62" s="2"/>
      <c r="BK62" s="2">
        <v>73105.94</v>
      </c>
      <c r="BL62" s="2"/>
      <c r="BM62" s="2"/>
      <c r="BN62" s="2"/>
      <c r="BO62" s="2"/>
      <c r="BP62" s="2"/>
      <c r="BQ62" s="2">
        <v>391158.71</v>
      </c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>
        <v>1963115</v>
      </c>
      <c r="CC62" s="2">
        <v>119868.31</v>
      </c>
      <c r="CD62" s="2"/>
      <c r="CE62" s="2"/>
      <c r="CF62" s="2"/>
      <c r="CG62" s="2"/>
      <c r="CH62" s="2"/>
      <c r="CI62" s="2"/>
      <c r="CJ62" s="2"/>
      <c r="CK62" s="2"/>
      <c r="CL62" s="2">
        <v>449558.57</v>
      </c>
      <c r="CM62" s="2">
        <v>2060782.02</v>
      </c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>
        <v>19466458.269999996</v>
      </c>
      <c r="DA62" s="2">
        <v>582604.34</v>
      </c>
      <c r="DB62" s="2">
        <v>582604.34</v>
      </c>
      <c r="DC62" s="2"/>
      <c r="DD62" s="2"/>
      <c r="DE62" s="2"/>
      <c r="DF62" s="2"/>
      <c r="DG62" s="2"/>
      <c r="DH62" s="2"/>
      <c r="DI62" s="2"/>
      <c r="DJ62" s="2">
        <v>291398.95</v>
      </c>
      <c r="DK62" s="2"/>
      <c r="DL62" s="2"/>
      <c r="DM62" s="2">
        <v>291398.95</v>
      </c>
      <c r="DN62" s="2">
        <v>255250906.21999994</v>
      </c>
      <c r="DP62" s="37" t="str">
        <f>VLOOKUP(DQ62,'District Listing'!$A$3:$B$315,2,FALSE)</f>
        <v>PASCO</v>
      </c>
      <c r="DQ62" s="4" t="s">
        <v>152</v>
      </c>
      <c r="DR62" s="2">
        <v>19144.97</v>
      </c>
      <c r="DS62" s="2">
        <v>19144.97</v>
      </c>
      <c r="DT62" s="2">
        <v>-200845.82</v>
      </c>
      <c r="DU62" s="2">
        <v>-200845.82</v>
      </c>
      <c r="DV62" s="2">
        <v>92848631.989999995</v>
      </c>
      <c r="DW62" s="2">
        <v>1597559.72</v>
      </c>
      <c r="DX62" s="2">
        <v>4883561.05</v>
      </c>
      <c r="DY62" s="2"/>
      <c r="DZ62" s="2">
        <v>972107</v>
      </c>
      <c r="EA62" s="2">
        <v>1957178.09</v>
      </c>
      <c r="EB62" s="2"/>
      <c r="EC62" s="2">
        <v>102259037.84999999</v>
      </c>
      <c r="ED62" s="2">
        <v>30462427.469999999</v>
      </c>
      <c r="EE62" s="2">
        <v>790746.95</v>
      </c>
      <c r="EF62" s="2">
        <v>2649831.0099999998</v>
      </c>
      <c r="EG62" s="2"/>
      <c r="EH62" s="2"/>
      <c r="EI62" s="2">
        <v>135437.56</v>
      </c>
      <c r="EJ62" s="2">
        <v>34038442.990000002</v>
      </c>
      <c r="EK62" s="2"/>
      <c r="EL62" s="2"/>
      <c r="EM62" s="2">
        <v>7672035.1100000003</v>
      </c>
      <c r="EN62" s="2">
        <v>2563076.67</v>
      </c>
      <c r="EO62" s="2">
        <v>15427983.640000001</v>
      </c>
      <c r="EP62" s="2">
        <v>4140837.84</v>
      </c>
      <c r="EQ62" s="2"/>
      <c r="ER62" s="2"/>
      <c r="ES62" s="2"/>
      <c r="ET62" s="2"/>
      <c r="EU62" s="2">
        <v>22828.71</v>
      </c>
      <c r="EV62" s="2">
        <v>7131.88</v>
      </c>
      <c r="EW62" s="2">
        <v>670874.97</v>
      </c>
      <c r="EX62" s="2">
        <v>1378346.86</v>
      </c>
      <c r="EY62" s="2">
        <v>14831848.060000001</v>
      </c>
      <c r="EZ62" s="2">
        <v>10622960.5</v>
      </c>
      <c r="FA62" s="2">
        <v>175481.3</v>
      </c>
      <c r="FB62" s="2">
        <v>49686.82</v>
      </c>
      <c r="FC62" s="2">
        <v>57563092.359999999</v>
      </c>
      <c r="FD62" s="2">
        <v>7290799.8300000001</v>
      </c>
      <c r="FE62" s="2">
        <v>202411.11</v>
      </c>
      <c r="FF62" s="2">
        <v>3874813.29</v>
      </c>
      <c r="FG62" s="2">
        <v>903262.19</v>
      </c>
      <c r="FH62" s="2"/>
      <c r="FI62" s="2">
        <v>12271286.42</v>
      </c>
      <c r="FJ62" s="2"/>
      <c r="FK62" s="2"/>
      <c r="FL62" s="2"/>
      <c r="FM62" s="2"/>
      <c r="FN62" s="2"/>
      <c r="FO62" s="2">
        <v>6437.5</v>
      </c>
      <c r="FP62" s="2">
        <v>13683786.689999999</v>
      </c>
      <c r="FQ62" s="2"/>
      <c r="FR62" s="2">
        <v>73105.94</v>
      </c>
      <c r="FS62" s="2"/>
      <c r="FT62" s="2"/>
      <c r="FU62" s="2"/>
      <c r="FV62" s="2"/>
      <c r="FW62" s="2"/>
      <c r="FX62" s="2">
        <v>391158.71</v>
      </c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>
        <v>1818870.48</v>
      </c>
      <c r="GJ62" s="2">
        <v>119868.31</v>
      </c>
      <c r="GK62" s="2"/>
      <c r="GL62" s="2"/>
      <c r="GM62" s="2"/>
      <c r="GN62" s="2"/>
      <c r="GO62" s="2"/>
      <c r="GP62" s="2"/>
      <c r="GQ62" s="2"/>
      <c r="GR62" s="2"/>
      <c r="GS62" s="2">
        <v>449558.57</v>
      </c>
      <c r="GT62" s="2">
        <v>2060782.02</v>
      </c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>
        <v>18603568.220000003</v>
      </c>
      <c r="HH62" s="2">
        <v>248323.02</v>
      </c>
      <c r="HI62" s="2">
        <v>248323.02</v>
      </c>
      <c r="HJ62" s="2"/>
      <c r="HK62" s="2"/>
      <c r="HL62" s="2"/>
      <c r="HM62" s="2"/>
      <c r="HN62" s="2"/>
      <c r="HO62" s="2"/>
      <c r="HP62" s="2"/>
      <c r="HQ62" s="2">
        <v>291398.95</v>
      </c>
      <c r="HR62" s="2"/>
      <c r="HS62" s="2">
        <v>291398.95</v>
      </c>
      <c r="HT62" s="2">
        <v>225093448.96000007</v>
      </c>
      <c r="HV62" s="37" t="str">
        <f>VLOOKUP(HW62,'District Listing'!$A$3:$B$315,2,FALSE)</f>
        <v>STAR</v>
      </c>
      <c r="HW62" s="4" t="s">
        <v>154</v>
      </c>
      <c r="HX62" s="2"/>
      <c r="HY62" s="2"/>
      <c r="HZ62" s="2"/>
      <c r="IA62" s="2"/>
      <c r="IB62" s="2"/>
      <c r="IC62" s="2"/>
      <c r="ID62" s="2"/>
      <c r="IE62" s="2"/>
      <c r="IF62" s="2">
        <v>6429.74</v>
      </c>
      <c r="IG62" s="2"/>
      <c r="IH62" s="2"/>
      <c r="II62" s="2">
        <v>6429.74</v>
      </c>
      <c r="IJ62" s="2"/>
      <c r="IK62" s="2"/>
      <c r="IL62" s="2"/>
      <c r="IM62" s="2"/>
      <c r="IN62" s="2"/>
      <c r="IO62" s="2"/>
      <c r="IP62" s="2"/>
      <c r="IQ62" s="2"/>
      <c r="IR62" s="2"/>
      <c r="IS62" s="2">
        <v>1171.76</v>
      </c>
      <c r="IT62" s="2"/>
      <c r="IU62" s="2">
        <v>2403.4499999999998</v>
      </c>
      <c r="IV62" s="2"/>
      <c r="IW62" s="2"/>
      <c r="IX62" s="2"/>
      <c r="IY62" s="2"/>
      <c r="IZ62" s="2"/>
      <c r="JA62" s="2"/>
      <c r="JB62" s="2"/>
      <c r="JC62" s="2">
        <v>3.1</v>
      </c>
      <c r="JD62" s="2"/>
      <c r="JE62" s="2"/>
      <c r="JF62" s="2"/>
      <c r="JG62" s="2"/>
      <c r="JH62" s="2"/>
      <c r="JI62" s="2">
        <v>3578.31</v>
      </c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>
        <v>10008.050000000001</v>
      </c>
    </row>
    <row r="63" spans="2:337">
      <c r="B63" s="22" t="s">
        <v>4</v>
      </c>
      <c r="C63" s="22" t="s">
        <v>7</v>
      </c>
      <c r="D63" s="22" t="s">
        <v>7</v>
      </c>
      <c r="E63" s="22" t="s">
        <v>8</v>
      </c>
      <c r="F63" s="22" t="s">
        <v>12</v>
      </c>
      <c r="G63" s="1">
        <v>18021.900000000001</v>
      </c>
      <c r="I63" s="37" t="str">
        <f>VLOOKUP(J63,'District Listing'!$A$3:$B$315,2,FALSE)</f>
        <v>NORTH FRANKLIN</v>
      </c>
      <c r="J63" s="4" t="s">
        <v>153</v>
      </c>
      <c r="K63" s="2">
        <v>127827.94</v>
      </c>
      <c r="L63" s="2">
        <v>127827.94</v>
      </c>
      <c r="M63" s="2">
        <v>-127827.94</v>
      </c>
      <c r="N63" s="2">
        <v>-127827.94</v>
      </c>
      <c r="O63" s="2">
        <v>11159556.449999999</v>
      </c>
      <c r="P63" s="2">
        <v>270887.74</v>
      </c>
      <c r="Q63" s="2">
        <v>501728.42000000004</v>
      </c>
      <c r="R63" s="2"/>
      <c r="S63" s="2">
        <v>250396.66</v>
      </c>
      <c r="T63" s="2">
        <v>94549.04</v>
      </c>
      <c r="U63" s="2">
        <v>95555</v>
      </c>
      <c r="V63" s="2">
        <v>12372673.309999999</v>
      </c>
      <c r="W63" s="2">
        <v>4394211.4700000007</v>
      </c>
      <c r="X63" s="2">
        <v>146364.29</v>
      </c>
      <c r="Y63" s="2">
        <v>80220.52</v>
      </c>
      <c r="Z63" s="2"/>
      <c r="AA63" s="2">
        <v>291026.74</v>
      </c>
      <c r="AB63" s="2">
        <v>50360.21</v>
      </c>
      <c r="AC63" s="2">
        <v>4962183.2300000004</v>
      </c>
      <c r="AD63" s="2"/>
      <c r="AE63" s="2"/>
      <c r="AF63" s="2">
        <v>923671.19000000006</v>
      </c>
      <c r="AG63" s="2">
        <v>368720.83999999997</v>
      </c>
      <c r="AH63" s="2">
        <v>1864384.3</v>
      </c>
      <c r="AI63" s="2">
        <v>602366.23</v>
      </c>
      <c r="AJ63" s="2"/>
      <c r="AK63" s="2"/>
      <c r="AL63" s="2"/>
      <c r="AM63" s="2"/>
      <c r="AN63" s="2">
        <v>18089.489999999998</v>
      </c>
      <c r="AO63" s="2">
        <v>7279.37</v>
      </c>
      <c r="AP63" s="2">
        <v>78271.22</v>
      </c>
      <c r="AQ63" s="2">
        <v>172555.12</v>
      </c>
      <c r="AR63" s="2">
        <v>1697879.81</v>
      </c>
      <c r="AS63" s="2">
        <v>1619601.42</v>
      </c>
      <c r="AT63" s="2"/>
      <c r="AU63" s="2"/>
      <c r="AV63" s="2">
        <v>7352818.9900000002</v>
      </c>
      <c r="AW63" s="2">
        <v>725110.53999999992</v>
      </c>
      <c r="AX63" s="2">
        <v>137677.13</v>
      </c>
      <c r="AY63" s="2">
        <v>429724.31</v>
      </c>
      <c r="AZ63" s="2">
        <v>103969.66</v>
      </c>
      <c r="BA63" s="2">
        <v>13911.76</v>
      </c>
      <c r="BB63" s="2">
        <v>1410393.4</v>
      </c>
      <c r="BC63" s="2">
        <v>15492.42</v>
      </c>
      <c r="BD63" s="2">
        <v>39791.81</v>
      </c>
      <c r="BE63" s="2">
        <v>65053.68</v>
      </c>
      <c r="BF63" s="2"/>
      <c r="BG63" s="2"/>
      <c r="BH63" s="2">
        <v>88466.950000000012</v>
      </c>
      <c r="BI63" s="2">
        <v>15808.36</v>
      </c>
      <c r="BJ63" s="2">
        <v>4900</v>
      </c>
      <c r="BK63" s="2">
        <v>26642.26</v>
      </c>
      <c r="BL63" s="2">
        <v>21884</v>
      </c>
      <c r="BM63" s="2">
        <v>230856.34000000003</v>
      </c>
      <c r="BN63" s="2">
        <v>91222.650000000009</v>
      </c>
      <c r="BO63" s="2">
        <v>19662.530000000002</v>
      </c>
      <c r="BP63" s="2">
        <v>89946.27</v>
      </c>
      <c r="BQ63" s="2">
        <v>44581.67</v>
      </c>
      <c r="BR63" s="2">
        <v>69834.149999999994</v>
      </c>
      <c r="BS63" s="2">
        <v>94821.5</v>
      </c>
      <c r="BT63" s="2"/>
      <c r="BU63" s="2">
        <v>43325.31</v>
      </c>
      <c r="BV63" s="2"/>
      <c r="BW63" s="2"/>
      <c r="BX63" s="2"/>
      <c r="BY63" s="2"/>
      <c r="BZ63" s="2"/>
      <c r="CA63" s="2"/>
      <c r="CB63" s="2">
        <v>447338.31</v>
      </c>
      <c r="CC63" s="2">
        <v>128832.7</v>
      </c>
      <c r="CD63" s="2">
        <v>9762.42</v>
      </c>
      <c r="CE63" s="2"/>
      <c r="CF63" s="2">
        <v>251055.04</v>
      </c>
      <c r="CG63" s="2">
        <v>153903.28999999998</v>
      </c>
      <c r="CH63" s="2">
        <v>58800.89</v>
      </c>
      <c r="CI63" s="2">
        <v>22269.379999999997</v>
      </c>
      <c r="CJ63" s="2">
        <v>325442.65000000002</v>
      </c>
      <c r="CK63" s="2"/>
      <c r="CL63" s="2">
        <v>38304.5</v>
      </c>
      <c r="CM63" s="2">
        <v>268578.67</v>
      </c>
      <c r="CN63" s="2"/>
      <c r="CO63" s="2"/>
      <c r="CP63" s="2"/>
      <c r="CQ63" s="2"/>
      <c r="CR63" s="2">
        <v>15606.43</v>
      </c>
      <c r="CS63" s="2"/>
      <c r="CT63" s="2">
        <v>25617.46</v>
      </c>
      <c r="CU63" s="2">
        <v>2081.9699999999998</v>
      </c>
      <c r="CV63" s="2"/>
      <c r="CW63" s="2"/>
      <c r="CX63" s="2"/>
      <c r="CY63" s="2"/>
      <c r="CZ63" s="2">
        <v>2709883.6100000003</v>
      </c>
      <c r="DA63" s="2">
        <v>68424.39</v>
      </c>
      <c r="DB63" s="2">
        <v>68424.39</v>
      </c>
      <c r="DC63" s="2"/>
      <c r="DD63" s="2"/>
      <c r="DE63" s="2">
        <v>2079.77</v>
      </c>
      <c r="DF63" s="2">
        <v>125564.58</v>
      </c>
      <c r="DG63" s="2">
        <v>86916.26</v>
      </c>
      <c r="DH63" s="2">
        <v>193295.67</v>
      </c>
      <c r="DI63" s="2"/>
      <c r="DJ63" s="2">
        <v>196560.63</v>
      </c>
      <c r="DK63" s="2"/>
      <c r="DL63" s="2"/>
      <c r="DM63" s="2">
        <v>604416.91</v>
      </c>
      <c r="DN63" s="2">
        <v>29480793.839999996</v>
      </c>
      <c r="DP63" s="37" t="str">
        <f>VLOOKUP(DQ63,'District Listing'!$A$3:$B$315,2,FALSE)</f>
        <v>NORTH FRANKLIN</v>
      </c>
      <c r="DQ63" s="4" t="s">
        <v>153</v>
      </c>
      <c r="DR63" s="2">
        <v>15809.25</v>
      </c>
      <c r="DS63" s="2">
        <v>15809.25</v>
      </c>
      <c r="DT63" s="2">
        <v>-127827.94</v>
      </c>
      <c r="DU63" s="2">
        <v>-127827.94</v>
      </c>
      <c r="DV63" s="2">
        <v>11050132.949999999</v>
      </c>
      <c r="DW63" s="2">
        <v>61387.72</v>
      </c>
      <c r="DX63" s="2">
        <v>338620</v>
      </c>
      <c r="DY63" s="2"/>
      <c r="DZ63" s="2">
        <v>193600.9</v>
      </c>
      <c r="EA63" s="2">
        <v>93589.04</v>
      </c>
      <c r="EB63" s="2">
        <v>95555</v>
      </c>
      <c r="EC63" s="2">
        <v>11832885.609999999</v>
      </c>
      <c r="ED63" s="2">
        <v>4099317.2</v>
      </c>
      <c r="EE63" s="2">
        <v>108179.11</v>
      </c>
      <c r="EF63" s="2">
        <v>74595.03</v>
      </c>
      <c r="EG63" s="2"/>
      <c r="EH63" s="2">
        <v>5204</v>
      </c>
      <c r="EI63" s="2">
        <v>50360.21</v>
      </c>
      <c r="EJ63" s="2">
        <v>4337655.5500000007</v>
      </c>
      <c r="EK63" s="2"/>
      <c r="EL63" s="2"/>
      <c r="EM63" s="2">
        <v>882983.76</v>
      </c>
      <c r="EN63" s="2">
        <v>321873.61</v>
      </c>
      <c r="EO63" s="2">
        <v>1812039.43</v>
      </c>
      <c r="EP63" s="2">
        <v>535359.88</v>
      </c>
      <c r="EQ63" s="2"/>
      <c r="ER63" s="2"/>
      <c r="ES63" s="2"/>
      <c r="ET63" s="2"/>
      <c r="EU63" s="2">
        <v>17298.189999999999</v>
      </c>
      <c r="EV63" s="2">
        <v>6363.12</v>
      </c>
      <c r="EW63" s="2">
        <v>73665.22</v>
      </c>
      <c r="EX63" s="2">
        <v>159354.32999999999</v>
      </c>
      <c r="EY63" s="2">
        <v>1677816.02</v>
      </c>
      <c r="EZ63" s="2">
        <v>1512380.42</v>
      </c>
      <c r="FA63" s="2"/>
      <c r="FB63" s="2"/>
      <c r="FC63" s="2">
        <v>6999133.9800000004</v>
      </c>
      <c r="FD63" s="2">
        <v>680864.94</v>
      </c>
      <c r="FE63" s="2">
        <v>137677.13</v>
      </c>
      <c r="FF63" s="2">
        <v>429724.31</v>
      </c>
      <c r="FG63" s="2">
        <v>33824.15</v>
      </c>
      <c r="FH63" s="2">
        <v>13911.76</v>
      </c>
      <c r="FI63" s="2">
        <v>1296002.2899999998</v>
      </c>
      <c r="FJ63" s="2">
        <v>15492.42</v>
      </c>
      <c r="FK63" s="2">
        <v>39791.81</v>
      </c>
      <c r="FL63" s="2">
        <v>65053.68</v>
      </c>
      <c r="FM63" s="2"/>
      <c r="FN63" s="2"/>
      <c r="FO63" s="2">
        <v>67710.210000000006</v>
      </c>
      <c r="FP63" s="2">
        <v>13808.36</v>
      </c>
      <c r="FQ63" s="2">
        <v>4900</v>
      </c>
      <c r="FR63" s="2">
        <v>26642.26</v>
      </c>
      <c r="FS63" s="2">
        <v>21884</v>
      </c>
      <c r="FT63" s="2">
        <v>145874.07</v>
      </c>
      <c r="FU63" s="2">
        <v>91175.32</v>
      </c>
      <c r="FV63" s="2">
        <v>368.65</v>
      </c>
      <c r="FW63" s="2">
        <v>89946.27</v>
      </c>
      <c r="FX63" s="2">
        <v>44581.67</v>
      </c>
      <c r="FY63" s="2">
        <v>53001.21</v>
      </c>
      <c r="FZ63" s="2">
        <v>5974.68</v>
      </c>
      <c r="GA63" s="2"/>
      <c r="GB63" s="2">
        <v>43325.31</v>
      </c>
      <c r="GC63" s="2"/>
      <c r="GD63" s="2"/>
      <c r="GE63" s="2"/>
      <c r="GF63" s="2"/>
      <c r="GG63" s="2"/>
      <c r="GH63" s="2"/>
      <c r="GI63" s="2">
        <v>447338.31</v>
      </c>
      <c r="GJ63" s="2">
        <v>123563.22</v>
      </c>
      <c r="GK63" s="2">
        <v>9762.42</v>
      </c>
      <c r="GL63" s="2"/>
      <c r="GM63" s="2">
        <v>234480.04</v>
      </c>
      <c r="GN63" s="2">
        <v>114571.76</v>
      </c>
      <c r="GO63" s="2">
        <v>58800.89</v>
      </c>
      <c r="GP63" s="2">
        <v>13702.88</v>
      </c>
      <c r="GQ63" s="2">
        <v>325442.65000000002</v>
      </c>
      <c r="GR63" s="2"/>
      <c r="GS63" s="2">
        <v>38304.5</v>
      </c>
      <c r="GT63" s="2">
        <v>268578.67</v>
      </c>
      <c r="GU63" s="2"/>
      <c r="GV63" s="2"/>
      <c r="GW63" s="2"/>
      <c r="GX63" s="2"/>
      <c r="GY63" s="2">
        <v>9762.43</v>
      </c>
      <c r="GZ63" s="2"/>
      <c r="HA63" s="2">
        <v>25617.46</v>
      </c>
      <c r="HB63" s="2">
        <v>2081.9699999999998</v>
      </c>
      <c r="HC63" s="2"/>
      <c r="HD63" s="2"/>
      <c r="HE63" s="2"/>
      <c r="HF63" s="2"/>
      <c r="HG63" s="2">
        <v>2401537.12</v>
      </c>
      <c r="HH63" s="2">
        <v>47941.49</v>
      </c>
      <c r="HI63" s="2">
        <v>47941.49</v>
      </c>
      <c r="HJ63" s="2"/>
      <c r="HK63" s="2"/>
      <c r="HL63" s="2">
        <v>2079.77</v>
      </c>
      <c r="HM63" s="2">
        <v>125564.58</v>
      </c>
      <c r="HN63" s="2">
        <v>86916.26</v>
      </c>
      <c r="HO63" s="2">
        <v>132900.66</v>
      </c>
      <c r="HP63" s="2"/>
      <c r="HQ63" s="2">
        <v>61831.12</v>
      </c>
      <c r="HR63" s="2"/>
      <c r="HS63" s="2">
        <v>409292.39</v>
      </c>
      <c r="HT63" s="2">
        <v>27212429.739999995</v>
      </c>
      <c r="HV63" s="37" t="str">
        <f>VLOOKUP(HW63,'District Listing'!$A$3:$B$315,2,FALSE)</f>
        <v>KAHLOTUS</v>
      </c>
      <c r="HW63" s="4" t="s">
        <v>155</v>
      </c>
      <c r="HX63" s="2"/>
      <c r="HY63" s="2"/>
      <c r="HZ63" s="2"/>
      <c r="IA63" s="2"/>
      <c r="IB63" s="2"/>
      <c r="IC63" s="2"/>
      <c r="ID63" s="2">
        <v>4078.83</v>
      </c>
      <c r="IE63" s="2"/>
      <c r="IF63" s="2">
        <v>4017.4</v>
      </c>
      <c r="IG63" s="2"/>
      <c r="IH63" s="2"/>
      <c r="II63" s="2">
        <v>8096.23</v>
      </c>
      <c r="IJ63" s="2">
        <v>975.53</v>
      </c>
      <c r="IK63" s="2">
        <v>3996.38</v>
      </c>
      <c r="IL63" s="2"/>
      <c r="IM63" s="2"/>
      <c r="IN63" s="2"/>
      <c r="IO63" s="2"/>
      <c r="IP63" s="2">
        <v>4971.91</v>
      </c>
      <c r="IQ63" s="2">
        <v>3.84</v>
      </c>
      <c r="IR63" s="2"/>
      <c r="IS63" s="2">
        <v>603.07000000000005</v>
      </c>
      <c r="IT63" s="2">
        <v>377.87</v>
      </c>
      <c r="IU63" s="2">
        <v>1215.77</v>
      </c>
      <c r="IV63" s="2">
        <v>315.10000000000002</v>
      </c>
      <c r="IW63" s="2"/>
      <c r="IX63" s="2"/>
      <c r="IY63" s="2"/>
      <c r="IZ63" s="2"/>
      <c r="JA63" s="2">
        <v>42.02</v>
      </c>
      <c r="JB63" s="2">
        <v>25.91</v>
      </c>
      <c r="JC63" s="2"/>
      <c r="JD63" s="2">
        <v>527.49</v>
      </c>
      <c r="JE63" s="2">
        <v>338.04</v>
      </c>
      <c r="JF63" s="2">
        <v>248.85</v>
      </c>
      <c r="JG63" s="2"/>
      <c r="JH63" s="2"/>
      <c r="JI63" s="2">
        <v>3697.9599999999996</v>
      </c>
      <c r="JJ63" s="2">
        <v>6.47</v>
      </c>
      <c r="JK63" s="2"/>
      <c r="JL63" s="2"/>
      <c r="JM63" s="2"/>
      <c r="JN63" s="2"/>
      <c r="JO63" s="2">
        <v>6.47</v>
      </c>
      <c r="JP63" s="2"/>
      <c r="JQ63" s="2"/>
      <c r="JR63" s="2"/>
      <c r="JS63" s="2"/>
      <c r="JT63" s="2"/>
      <c r="JU63" s="2"/>
      <c r="JV63" s="2">
        <v>9.25</v>
      </c>
      <c r="JW63" s="2"/>
      <c r="JX63" s="2"/>
      <c r="JY63" s="2"/>
      <c r="JZ63" s="2">
        <v>34111.550000000003</v>
      </c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>
        <v>638.49</v>
      </c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>
        <v>34759.29</v>
      </c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>
        <v>51531.86</v>
      </c>
    </row>
    <row r="64" spans="2:337">
      <c r="B64" s="22" t="s">
        <v>4</v>
      </c>
      <c r="C64" s="22" t="s">
        <v>7</v>
      </c>
      <c r="D64" s="22" t="s">
        <v>7</v>
      </c>
      <c r="E64" s="22" t="s">
        <v>14</v>
      </c>
      <c r="F64" s="22" t="s">
        <v>9</v>
      </c>
      <c r="G64" s="1">
        <v>19122.88</v>
      </c>
      <c r="I64" s="37" t="str">
        <f>VLOOKUP(J64,'District Listing'!$A$3:$B$315,2,FALSE)</f>
        <v>STAR</v>
      </c>
      <c r="J64" s="4" t="s">
        <v>154</v>
      </c>
      <c r="K64" s="2"/>
      <c r="L64" s="2"/>
      <c r="M64" s="2"/>
      <c r="N64" s="2"/>
      <c r="O64" s="2">
        <v>133276.79999999999</v>
      </c>
      <c r="P64" s="2">
        <v>680</v>
      </c>
      <c r="Q64" s="2"/>
      <c r="R64" s="2"/>
      <c r="S64" s="2">
        <v>15500</v>
      </c>
      <c r="T64" s="2"/>
      <c r="U64" s="2"/>
      <c r="V64" s="2">
        <v>149456.79999999999</v>
      </c>
      <c r="W64" s="2">
        <v>53031.97</v>
      </c>
      <c r="X64" s="2">
        <v>34.380000000000003</v>
      </c>
      <c r="Y64" s="2"/>
      <c r="Z64" s="2"/>
      <c r="AA64" s="2"/>
      <c r="AB64" s="2"/>
      <c r="AC64" s="2">
        <v>53066.35</v>
      </c>
      <c r="AD64" s="2"/>
      <c r="AE64" s="2"/>
      <c r="AF64" s="2">
        <v>11267.92</v>
      </c>
      <c r="AG64" s="2">
        <v>3862.53</v>
      </c>
      <c r="AH64" s="2">
        <v>22358.58</v>
      </c>
      <c r="AI64" s="2">
        <v>7157.13</v>
      </c>
      <c r="AJ64" s="2"/>
      <c r="AK64" s="2"/>
      <c r="AL64" s="2"/>
      <c r="AM64" s="2"/>
      <c r="AN64" s="2"/>
      <c r="AO64" s="2"/>
      <c r="AP64" s="2">
        <v>687.05000000000007</v>
      </c>
      <c r="AQ64" s="2">
        <v>1901.19</v>
      </c>
      <c r="AR64" s="2">
        <v>25776</v>
      </c>
      <c r="AS64" s="2">
        <v>23664</v>
      </c>
      <c r="AT64" s="2"/>
      <c r="AU64" s="2"/>
      <c r="AV64" s="2">
        <v>96674.4</v>
      </c>
      <c r="AW64" s="2">
        <v>40807.51</v>
      </c>
      <c r="AX64" s="2"/>
      <c r="AY64" s="2"/>
      <c r="AZ64" s="2">
        <v>517.03</v>
      </c>
      <c r="BA64" s="2"/>
      <c r="BB64" s="2">
        <v>41324.54</v>
      </c>
      <c r="BC64" s="2"/>
      <c r="BD64" s="2">
        <v>145.5</v>
      </c>
      <c r="BE64" s="2">
        <v>2479.02</v>
      </c>
      <c r="BF64" s="2"/>
      <c r="BG64" s="2"/>
      <c r="BH64" s="2">
        <v>30</v>
      </c>
      <c r="BI64" s="2">
        <v>6288.98</v>
      </c>
      <c r="BJ64" s="2"/>
      <c r="BK64" s="2">
        <v>1131</v>
      </c>
      <c r="BL64" s="2"/>
      <c r="BM64" s="2"/>
      <c r="BN64" s="2">
        <v>10492.62</v>
      </c>
      <c r="BO64" s="2"/>
      <c r="BP64" s="2"/>
      <c r="BQ64" s="2">
        <v>1339.21</v>
      </c>
      <c r="BR64" s="2">
        <v>1426.14</v>
      </c>
      <c r="BS64" s="2"/>
      <c r="BT64" s="2"/>
      <c r="BU64" s="2"/>
      <c r="BV64" s="2"/>
      <c r="BW64" s="2">
        <v>59.72</v>
      </c>
      <c r="BX64" s="2"/>
      <c r="BY64" s="2"/>
      <c r="BZ64" s="2"/>
      <c r="CA64" s="2"/>
      <c r="CB64" s="2">
        <v>29565.56</v>
      </c>
      <c r="CC64" s="2">
        <v>7322.31</v>
      </c>
      <c r="CD64" s="2"/>
      <c r="CE64" s="2"/>
      <c r="CF64" s="2"/>
      <c r="CG64" s="2"/>
      <c r="CH64" s="2"/>
      <c r="CI64" s="2">
        <v>400</v>
      </c>
      <c r="CJ64" s="2">
        <v>10469.950000000001</v>
      </c>
      <c r="CK64" s="2"/>
      <c r="CL64" s="2"/>
      <c r="CM64" s="2">
        <v>4032.1</v>
      </c>
      <c r="CN64" s="2"/>
      <c r="CO64" s="2"/>
      <c r="CP64" s="2"/>
      <c r="CQ64" s="2"/>
      <c r="CR64" s="2">
        <v>4393.72</v>
      </c>
      <c r="CS64" s="2"/>
      <c r="CT64" s="2"/>
      <c r="CU64" s="2"/>
      <c r="CV64" s="2"/>
      <c r="CW64" s="2"/>
      <c r="CX64" s="2"/>
      <c r="CY64" s="2"/>
      <c r="CZ64" s="2">
        <v>79575.83</v>
      </c>
      <c r="DA64" s="2">
        <v>57.75</v>
      </c>
      <c r="DB64" s="2">
        <v>57.75</v>
      </c>
      <c r="DC64" s="2"/>
      <c r="DD64" s="2"/>
      <c r="DE64" s="2"/>
      <c r="DF64" s="2"/>
      <c r="DG64" s="2">
        <v>1074.1400000000001</v>
      </c>
      <c r="DH64" s="2"/>
      <c r="DI64" s="2">
        <v>14.99</v>
      </c>
      <c r="DJ64" s="2">
        <v>415.61</v>
      </c>
      <c r="DK64" s="2"/>
      <c r="DL64" s="2"/>
      <c r="DM64" s="2">
        <v>1504.7400000000002</v>
      </c>
      <c r="DN64" s="2">
        <v>421660.41</v>
      </c>
      <c r="DP64" s="37" t="str">
        <f>VLOOKUP(DQ64,'District Listing'!$A$3:$B$315,2,FALSE)</f>
        <v>STAR</v>
      </c>
      <c r="DQ64" s="4" t="s">
        <v>154</v>
      </c>
      <c r="DR64" s="2"/>
      <c r="DS64" s="2"/>
      <c r="DT64" s="2"/>
      <c r="DU64" s="2"/>
      <c r="DV64" s="2">
        <v>133276.79999999999</v>
      </c>
      <c r="DW64" s="2">
        <v>680</v>
      </c>
      <c r="DX64" s="2"/>
      <c r="DY64" s="2"/>
      <c r="DZ64" s="2">
        <v>9070.26</v>
      </c>
      <c r="EA64" s="2"/>
      <c r="EB64" s="2"/>
      <c r="EC64" s="2">
        <v>143027.06</v>
      </c>
      <c r="ED64" s="2">
        <v>53031.97</v>
      </c>
      <c r="EE64" s="2">
        <v>34.380000000000003</v>
      </c>
      <c r="EF64" s="2"/>
      <c r="EG64" s="2"/>
      <c r="EH64" s="2"/>
      <c r="EI64" s="2"/>
      <c r="EJ64" s="2">
        <v>53066.35</v>
      </c>
      <c r="EK64" s="2"/>
      <c r="EL64" s="2"/>
      <c r="EM64" s="2">
        <v>10096.16</v>
      </c>
      <c r="EN64" s="2">
        <v>3862.53</v>
      </c>
      <c r="EO64" s="2">
        <v>19955.13</v>
      </c>
      <c r="EP64" s="2">
        <v>7157.13</v>
      </c>
      <c r="EQ64" s="2"/>
      <c r="ER64" s="2"/>
      <c r="ES64" s="2"/>
      <c r="ET64" s="2"/>
      <c r="EU64" s="2"/>
      <c r="EV64" s="2"/>
      <c r="EW64" s="2">
        <v>683.95</v>
      </c>
      <c r="EX64" s="2">
        <v>1901.19</v>
      </c>
      <c r="EY64" s="2">
        <v>25776</v>
      </c>
      <c r="EZ64" s="2">
        <v>23664</v>
      </c>
      <c r="FA64" s="2"/>
      <c r="FB64" s="2"/>
      <c r="FC64" s="2">
        <v>93096.09</v>
      </c>
      <c r="FD64" s="2">
        <v>40807.51</v>
      </c>
      <c r="FE64" s="2"/>
      <c r="FF64" s="2"/>
      <c r="FG64" s="2">
        <v>517.03</v>
      </c>
      <c r="FH64" s="2"/>
      <c r="FI64" s="2">
        <v>41324.54</v>
      </c>
      <c r="FJ64" s="2"/>
      <c r="FK64" s="2">
        <v>145.5</v>
      </c>
      <c r="FL64" s="2">
        <v>2479.02</v>
      </c>
      <c r="FM64" s="2"/>
      <c r="FN64" s="2"/>
      <c r="FO64" s="2">
        <v>30</v>
      </c>
      <c r="FP64" s="2">
        <v>6288.98</v>
      </c>
      <c r="FQ64" s="2"/>
      <c r="FR64" s="2">
        <v>1131</v>
      </c>
      <c r="FS64" s="2"/>
      <c r="FT64" s="2"/>
      <c r="FU64" s="2">
        <v>10492.62</v>
      </c>
      <c r="FV64" s="2"/>
      <c r="FW64" s="2"/>
      <c r="FX64" s="2">
        <v>1339.21</v>
      </c>
      <c r="FY64" s="2">
        <v>1426.14</v>
      </c>
      <c r="FZ64" s="2"/>
      <c r="GA64" s="2"/>
      <c r="GB64" s="2"/>
      <c r="GC64" s="2"/>
      <c r="GD64" s="2">
        <v>59.72</v>
      </c>
      <c r="GE64" s="2"/>
      <c r="GF64" s="2"/>
      <c r="GG64" s="2"/>
      <c r="GH64" s="2"/>
      <c r="GI64" s="2">
        <v>29565.56</v>
      </c>
      <c r="GJ64" s="2">
        <v>7322.31</v>
      </c>
      <c r="GK64" s="2"/>
      <c r="GL64" s="2"/>
      <c r="GM64" s="2"/>
      <c r="GN64" s="2"/>
      <c r="GO64" s="2"/>
      <c r="GP64" s="2">
        <v>400</v>
      </c>
      <c r="GQ64" s="2">
        <v>10469.950000000001</v>
      </c>
      <c r="GR64" s="2"/>
      <c r="GS64" s="2"/>
      <c r="GT64" s="2">
        <v>4032.1</v>
      </c>
      <c r="GU64" s="2"/>
      <c r="GV64" s="2"/>
      <c r="GW64" s="2"/>
      <c r="GX64" s="2"/>
      <c r="GY64" s="2">
        <v>4393.72</v>
      </c>
      <c r="GZ64" s="2"/>
      <c r="HA64" s="2"/>
      <c r="HB64" s="2"/>
      <c r="HC64" s="2"/>
      <c r="HD64" s="2"/>
      <c r="HE64" s="2"/>
      <c r="HF64" s="2"/>
      <c r="HG64" s="2">
        <v>79575.83</v>
      </c>
      <c r="HH64" s="2">
        <v>57.75</v>
      </c>
      <c r="HI64" s="2">
        <v>57.75</v>
      </c>
      <c r="HJ64" s="2"/>
      <c r="HK64" s="2"/>
      <c r="HL64" s="2"/>
      <c r="HM64" s="2"/>
      <c r="HN64" s="2">
        <v>1074.1400000000001</v>
      </c>
      <c r="HO64" s="2"/>
      <c r="HP64" s="2">
        <v>14.99</v>
      </c>
      <c r="HQ64" s="2">
        <v>415.61</v>
      </c>
      <c r="HR64" s="2"/>
      <c r="HS64" s="2">
        <v>1504.7400000000002</v>
      </c>
      <c r="HT64" s="2">
        <v>411652.36</v>
      </c>
      <c r="HV64" s="37" t="str">
        <f>VLOOKUP(HW64,'District Listing'!$A$3:$B$315,2,FALSE)</f>
        <v>POMEROY</v>
      </c>
      <c r="HW64" s="4" t="s">
        <v>156</v>
      </c>
      <c r="HX64" s="2">
        <v>25396.48</v>
      </c>
      <c r="HY64" s="2">
        <v>25396.48</v>
      </c>
      <c r="HZ64" s="2"/>
      <c r="IA64" s="2"/>
      <c r="IB64" s="2">
        <v>403215</v>
      </c>
      <c r="IC64" s="2">
        <v>55</v>
      </c>
      <c r="ID64" s="2">
        <v>17781.32</v>
      </c>
      <c r="IE64" s="2"/>
      <c r="IF64" s="2">
        <v>55871.96</v>
      </c>
      <c r="IG64" s="2">
        <v>1800</v>
      </c>
      <c r="IH64" s="2"/>
      <c r="II64" s="2">
        <v>478723.28</v>
      </c>
      <c r="IJ64" s="2">
        <v>71744.800000000003</v>
      </c>
      <c r="IK64" s="2">
        <v>601.02</v>
      </c>
      <c r="IL64" s="2">
        <v>18004.240000000002</v>
      </c>
      <c r="IM64" s="2"/>
      <c r="IN64" s="2">
        <v>63224.87</v>
      </c>
      <c r="IO64" s="2">
        <v>3041.6</v>
      </c>
      <c r="IP64" s="2">
        <v>156616.53000000003</v>
      </c>
      <c r="IQ64" s="2"/>
      <c r="IR64" s="2"/>
      <c r="IS64" s="2">
        <v>35668.449999999997</v>
      </c>
      <c r="IT64" s="2">
        <v>11431.34</v>
      </c>
      <c r="IU64" s="2">
        <v>72231.05</v>
      </c>
      <c r="IV64" s="2">
        <v>14983.98</v>
      </c>
      <c r="IW64" s="2"/>
      <c r="IX64" s="2"/>
      <c r="IY64" s="2"/>
      <c r="IZ64" s="2"/>
      <c r="JA64" s="2">
        <v>696.84</v>
      </c>
      <c r="JB64" s="2">
        <v>226.91</v>
      </c>
      <c r="JC64" s="2">
        <v>2781.32</v>
      </c>
      <c r="JD64" s="2">
        <v>3153.17</v>
      </c>
      <c r="JE64" s="2">
        <v>69462.48</v>
      </c>
      <c r="JF64" s="2">
        <v>24450.29</v>
      </c>
      <c r="JG64" s="2">
        <v>315.11</v>
      </c>
      <c r="JH64" s="2">
        <v>94.02</v>
      </c>
      <c r="JI64" s="2">
        <v>235494.96000000002</v>
      </c>
      <c r="JJ64" s="2">
        <v>25427.06</v>
      </c>
      <c r="JK64" s="2"/>
      <c r="JL64" s="2"/>
      <c r="JM64" s="2">
        <v>22834.31</v>
      </c>
      <c r="JN64" s="2">
        <v>2923.8</v>
      </c>
      <c r="JO64" s="2">
        <v>51185.170000000006</v>
      </c>
      <c r="JP64" s="2"/>
      <c r="JQ64" s="2"/>
      <c r="JR64" s="2"/>
      <c r="JS64" s="2"/>
      <c r="JT64" s="2">
        <v>2443</v>
      </c>
      <c r="JU64" s="2">
        <v>14.95</v>
      </c>
      <c r="JV64" s="2">
        <v>650</v>
      </c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>
        <v>2450.75</v>
      </c>
      <c r="KH64" s="2">
        <v>1050</v>
      </c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>
        <v>164</v>
      </c>
      <c r="KV64" s="2"/>
      <c r="KW64" s="2"/>
      <c r="KX64" s="2"/>
      <c r="KY64" s="2"/>
      <c r="KZ64" s="2"/>
      <c r="LA64" s="2"/>
      <c r="LB64" s="2"/>
      <c r="LC64" s="2">
        <v>4024.25</v>
      </c>
      <c r="LD64" s="2"/>
      <c r="LE64" s="2"/>
      <c r="LF64" s="2"/>
      <c r="LG64" s="2"/>
      <c r="LH64" s="2"/>
      <c r="LI64" s="2"/>
      <c r="LJ64" s="2"/>
      <c r="LK64" s="2">
        <v>10796.95</v>
      </c>
      <c r="LL64" s="2">
        <v>7337.19</v>
      </c>
      <c r="LM64" s="2">
        <v>7337.19</v>
      </c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>
        <v>965550.56</v>
      </c>
    </row>
    <row r="65" spans="2:337">
      <c r="B65" s="22" t="s">
        <v>4</v>
      </c>
      <c r="C65" s="22" t="s">
        <v>7</v>
      </c>
      <c r="D65" s="22" t="s">
        <v>7</v>
      </c>
      <c r="E65" s="22" t="s">
        <v>14</v>
      </c>
      <c r="F65" s="22" t="s">
        <v>10</v>
      </c>
      <c r="G65" s="1">
        <v>2293.69</v>
      </c>
      <c r="I65" s="37" t="str">
        <f>VLOOKUP(J65,'District Listing'!$A$3:$B$315,2,FALSE)</f>
        <v>KAHLOTUS</v>
      </c>
      <c r="J65" s="4" t="s">
        <v>155</v>
      </c>
      <c r="K65" s="2">
        <v>29306</v>
      </c>
      <c r="L65" s="2">
        <v>29306</v>
      </c>
      <c r="M65" s="2">
        <v>-29306</v>
      </c>
      <c r="N65" s="2">
        <v>-29306</v>
      </c>
      <c r="O65" s="2">
        <v>775331.07</v>
      </c>
      <c r="P65" s="2">
        <v>6698.54</v>
      </c>
      <c r="Q65" s="2">
        <v>13572.98</v>
      </c>
      <c r="R65" s="2"/>
      <c r="S65" s="2">
        <v>25480.440000000002</v>
      </c>
      <c r="T65" s="2">
        <v>5830.76</v>
      </c>
      <c r="U65" s="2"/>
      <c r="V65" s="2">
        <v>826913.79</v>
      </c>
      <c r="W65" s="2">
        <v>318831.73000000004</v>
      </c>
      <c r="X65" s="2">
        <v>8639.76</v>
      </c>
      <c r="Y65" s="2">
        <v>4759.57</v>
      </c>
      <c r="Z65" s="2"/>
      <c r="AA65" s="2"/>
      <c r="AB65" s="2">
        <v>2481.1799999999998</v>
      </c>
      <c r="AC65" s="2">
        <v>334712.24000000005</v>
      </c>
      <c r="AD65" s="2">
        <v>1524.6399999999999</v>
      </c>
      <c r="AE65" s="2"/>
      <c r="AF65" s="2">
        <v>65292.11</v>
      </c>
      <c r="AG65" s="2">
        <v>25308.48</v>
      </c>
      <c r="AH65" s="2">
        <v>126346.77</v>
      </c>
      <c r="AI65" s="2">
        <v>43457.49</v>
      </c>
      <c r="AJ65" s="2"/>
      <c r="AK65" s="2"/>
      <c r="AL65" s="2"/>
      <c r="AM65" s="2"/>
      <c r="AN65" s="2">
        <v>4187.75</v>
      </c>
      <c r="AO65" s="2">
        <v>2050.13</v>
      </c>
      <c r="AP65" s="2">
        <v>8408.4599999999991</v>
      </c>
      <c r="AQ65" s="2">
        <v>17840.34</v>
      </c>
      <c r="AR65" s="2">
        <v>131254.5</v>
      </c>
      <c r="AS65" s="2">
        <v>104536.44</v>
      </c>
      <c r="AT65" s="2"/>
      <c r="AU65" s="2"/>
      <c r="AV65" s="2">
        <v>530207.1100000001</v>
      </c>
      <c r="AW65" s="2">
        <v>56354.31</v>
      </c>
      <c r="AX65" s="2">
        <v>12284.38</v>
      </c>
      <c r="AY65" s="2">
        <v>16778.310000000001</v>
      </c>
      <c r="AZ65" s="2">
        <v>5294.46</v>
      </c>
      <c r="BA65" s="2">
        <v>206.22</v>
      </c>
      <c r="BB65" s="2">
        <v>90917.680000000008</v>
      </c>
      <c r="BC65" s="2"/>
      <c r="BD65" s="2"/>
      <c r="BE65" s="2">
        <v>1644</v>
      </c>
      <c r="BF65" s="2"/>
      <c r="BG65" s="2"/>
      <c r="BH65" s="2">
        <v>401.84</v>
      </c>
      <c r="BI65" s="2">
        <v>108447.34</v>
      </c>
      <c r="BJ65" s="2"/>
      <c r="BK65" s="2"/>
      <c r="BL65" s="2"/>
      <c r="BM65" s="2">
        <v>42290.740000000005</v>
      </c>
      <c r="BN65" s="2">
        <v>14500</v>
      </c>
      <c r="BO65" s="2"/>
      <c r="BP65" s="2">
        <v>9816.61</v>
      </c>
      <c r="BQ65" s="2">
        <v>2083.81</v>
      </c>
      <c r="BR65" s="2"/>
      <c r="BS65" s="2">
        <v>25814.16</v>
      </c>
      <c r="BT65" s="2"/>
      <c r="BU65" s="2"/>
      <c r="BV65" s="2"/>
      <c r="BW65" s="2">
        <v>38289.480000000003</v>
      </c>
      <c r="BX65" s="2"/>
      <c r="BY65" s="2"/>
      <c r="BZ65" s="2"/>
      <c r="CA65" s="2"/>
      <c r="CB65" s="2">
        <v>48947.97</v>
      </c>
      <c r="CC65" s="2">
        <v>6245.79</v>
      </c>
      <c r="CD65" s="2"/>
      <c r="CE65" s="2">
        <v>638.49</v>
      </c>
      <c r="CF65" s="2">
        <v>4393.5</v>
      </c>
      <c r="CG65" s="2"/>
      <c r="CH65" s="2">
        <v>2017.96</v>
      </c>
      <c r="CI65" s="2"/>
      <c r="CJ65" s="2"/>
      <c r="CK65" s="2"/>
      <c r="CL65" s="2"/>
      <c r="CM65" s="2">
        <v>31929.79</v>
      </c>
      <c r="CN65" s="2"/>
      <c r="CO65" s="2">
        <v>29948.5</v>
      </c>
      <c r="CP65" s="2"/>
      <c r="CQ65" s="2"/>
      <c r="CR65" s="2">
        <v>1573.75</v>
      </c>
      <c r="CS65" s="2"/>
      <c r="CT65" s="2"/>
      <c r="CU65" s="2"/>
      <c r="CV65" s="2"/>
      <c r="CW65" s="2"/>
      <c r="CX65" s="2"/>
      <c r="CY65" s="2"/>
      <c r="CZ65" s="2">
        <v>368983.72999999992</v>
      </c>
      <c r="DA65" s="2">
        <v>511.64</v>
      </c>
      <c r="DB65" s="2">
        <v>511.64</v>
      </c>
      <c r="DC65" s="2"/>
      <c r="DD65" s="2"/>
      <c r="DE65" s="2"/>
      <c r="DF65" s="2"/>
      <c r="DG65" s="2"/>
      <c r="DH65" s="2">
        <v>16519.080000000002</v>
      </c>
      <c r="DI65" s="2"/>
      <c r="DJ65" s="2"/>
      <c r="DK65" s="2"/>
      <c r="DL65" s="2"/>
      <c r="DM65" s="2">
        <v>16519.080000000002</v>
      </c>
      <c r="DN65" s="2">
        <v>2168765.27</v>
      </c>
      <c r="DP65" s="37" t="str">
        <f>VLOOKUP(DQ65,'District Listing'!$A$3:$B$315,2,FALSE)</f>
        <v>KAHLOTUS</v>
      </c>
      <c r="DQ65" s="4" t="s">
        <v>155</v>
      </c>
      <c r="DR65" s="2">
        <v>29306</v>
      </c>
      <c r="DS65" s="2">
        <v>29306</v>
      </c>
      <c r="DT65" s="2">
        <v>-29306</v>
      </c>
      <c r="DU65" s="2">
        <v>-29306</v>
      </c>
      <c r="DV65" s="2">
        <v>775331.07</v>
      </c>
      <c r="DW65" s="2">
        <v>6698.54</v>
      </c>
      <c r="DX65" s="2">
        <v>9494.15</v>
      </c>
      <c r="DY65" s="2"/>
      <c r="DZ65" s="2">
        <v>21463.040000000001</v>
      </c>
      <c r="EA65" s="2">
        <v>5830.76</v>
      </c>
      <c r="EB65" s="2"/>
      <c r="EC65" s="2">
        <v>818817.56</v>
      </c>
      <c r="ED65" s="2">
        <v>317856.2</v>
      </c>
      <c r="EE65" s="2">
        <v>4643.38</v>
      </c>
      <c r="EF65" s="2">
        <v>4759.57</v>
      </c>
      <c r="EG65" s="2"/>
      <c r="EH65" s="2"/>
      <c r="EI65" s="2">
        <v>2481.1799999999998</v>
      </c>
      <c r="EJ65" s="2">
        <v>329740.33</v>
      </c>
      <c r="EK65" s="2">
        <v>1520.8</v>
      </c>
      <c r="EL65" s="2"/>
      <c r="EM65" s="2">
        <v>64689.04</v>
      </c>
      <c r="EN65" s="2">
        <v>24930.61</v>
      </c>
      <c r="EO65" s="2">
        <v>125131</v>
      </c>
      <c r="EP65" s="2">
        <v>43142.39</v>
      </c>
      <c r="EQ65" s="2"/>
      <c r="ER65" s="2"/>
      <c r="ES65" s="2"/>
      <c r="ET65" s="2"/>
      <c r="EU65" s="2">
        <v>4145.7299999999996</v>
      </c>
      <c r="EV65" s="2">
        <v>2024.22</v>
      </c>
      <c r="EW65" s="2">
        <v>8408.4599999999991</v>
      </c>
      <c r="EX65" s="2">
        <v>17312.849999999999</v>
      </c>
      <c r="EY65" s="2">
        <v>130916.46</v>
      </c>
      <c r="EZ65" s="2">
        <v>104287.59</v>
      </c>
      <c r="FA65" s="2"/>
      <c r="FB65" s="2"/>
      <c r="FC65" s="2">
        <v>526509.15</v>
      </c>
      <c r="FD65" s="2">
        <v>56347.839999999997</v>
      </c>
      <c r="FE65" s="2">
        <v>12284.38</v>
      </c>
      <c r="FF65" s="2">
        <v>16778.310000000001</v>
      </c>
      <c r="FG65" s="2">
        <v>5294.46</v>
      </c>
      <c r="FH65" s="2">
        <v>206.22</v>
      </c>
      <c r="FI65" s="2">
        <v>90911.21</v>
      </c>
      <c r="FJ65" s="2"/>
      <c r="FK65" s="2"/>
      <c r="FL65" s="2">
        <v>1644</v>
      </c>
      <c r="FM65" s="2"/>
      <c r="FN65" s="2"/>
      <c r="FO65" s="2">
        <v>401.84</v>
      </c>
      <c r="FP65" s="2">
        <v>108438.09</v>
      </c>
      <c r="FQ65" s="2"/>
      <c r="FR65" s="2"/>
      <c r="FS65" s="2"/>
      <c r="FT65" s="2">
        <v>8179.19</v>
      </c>
      <c r="FU65" s="2">
        <v>14500</v>
      </c>
      <c r="FV65" s="2"/>
      <c r="FW65" s="2">
        <v>9816.61</v>
      </c>
      <c r="FX65" s="2">
        <v>2083.81</v>
      </c>
      <c r="FY65" s="2"/>
      <c r="FZ65" s="2">
        <v>25814.16</v>
      </c>
      <c r="GA65" s="2"/>
      <c r="GB65" s="2"/>
      <c r="GC65" s="2"/>
      <c r="GD65" s="2">
        <v>38289.480000000003</v>
      </c>
      <c r="GE65" s="2"/>
      <c r="GF65" s="2"/>
      <c r="GG65" s="2"/>
      <c r="GH65" s="2"/>
      <c r="GI65" s="2">
        <v>48947.97</v>
      </c>
      <c r="GJ65" s="2">
        <v>6245.79</v>
      </c>
      <c r="GK65" s="2"/>
      <c r="GL65" s="2"/>
      <c r="GM65" s="2">
        <v>4393.5</v>
      </c>
      <c r="GN65" s="2"/>
      <c r="GO65" s="2">
        <v>2017.96</v>
      </c>
      <c r="GP65" s="2"/>
      <c r="GQ65" s="2"/>
      <c r="GR65" s="2"/>
      <c r="GS65" s="2"/>
      <c r="GT65" s="2">
        <v>31929.79</v>
      </c>
      <c r="GU65" s="2"/>
      <c r="GV65" s="2">
        <v>29948.5</v>
      </c>
      <c r="GW65" s="2"/>
      <c r="GX65" s="2"/>
      <c r="GY65" s="2">
        <v>1573.75</v>
      </c>
      <c r="GZ65" s="2"/>
      <c r="HA65" s="2"/>
      <c r="HB65" s="2"/>
      <c r="HC65" s="2"/>
      <c r="HD65" s="2"/>
      <c r="HE65" s="2"/>
      <c r="HF65" s="2"/>
      <c r="HG65" s="2">
        <v>334224.44</v>
      </c>
      <c r="HH65" s="2">
        <v>511.64</v>
      </c>
      <c r="HI65" s="2">
        <v>511.64</v>
      </c>
      <c r="HJ65" s="2"/>
      <c r="HK65" s="2"/>
      <c r="HL65" s="2"/>
      <c r="HM65" s="2"/>
      <c r="HN65" s="2"/>
      <c r="HO65" s="2">
        <v>16519.080000000002</v>
      </c>
      <c r="HP65" s="2"/>
      <c r="HQ65" s="2"/>
      <c r="HR65" s="2"/>
      <c r="HS65" s="2">
        <v>16519.080000000002</v>
      </c>
      <c r="HT65" s="2">
        <v>2117233.4100000006</v>
      </c>
      <c r="HV65" s="37" t="str">
        <f>VLOOKUP(HW65,'District Listing'!$A$3:$B$315,2,FALSE)</f>
        <v>WAHLUKE</v>
      </c>
      <c r="HW65" s="4" t="s">
        <v>157</v>
      </c>
      <c r="HX65" s="2">
        <v>840965.45</v>
      </c>
      <c r="HY65" s="2">
        <v>840965.45</v>
      </c>
      <c r="HZ65" s="2"/>
      <c r="IA65" s="2"/>
      <c r="IB65" s="2">
        <v>803812.64</v>
      </c>
      <c r="IC65" s="2">
        <v>217734.06</v>
      </c>
      <c r="ID65" s="2">
        <v>101366.19</v>
      </c>
      <c r="IE65" s="2"/>
      <c r="IF65" s="2">
        <v>193392.24</v>
      </c>
      <c r="IG65" s="2">
        <v>9905.7999999999993</v>
      </c>
      <c r="IH65" s="2"/>
      <c r="II65" s="2">
        <v>1326210.93</v>
      </c>
      <c r="IJ65" s="2">
        <v>1195587.43</v>
      </c>
      <c r="IK65" s="2">
        <v>45392.76</v>
      </c>
      <c r="IL65" s="2">
        <v>114906.5</v>
      </c>
      <c r="IM65" s="2"/>
      <c r="IN65" s="2">
        <v>226379.94</v>
      </c>
      <c r="IO65" s="2">
        <v>41889.17</v>
      </c>
      <c r="IP65" s="2">
        <v>1624155.7999999998</v>
      </c>
      <c r="IQ65" s="2">
        <v>0.12</v>
      </c>
      <c r="IR65" s="2">
        <v>22.2</v>
      </c>
      <c r="IS65" s="2">
        <v>81753.36</v>
      </c>
      <c r="IT65" s="2">
        <v>30311.57</v>
      </c>
      <c r="IU65" s="2">
        <v>174082.48</v>
      </c>
      <c r="IV65" s="2">
        <v>43249.58</v>
      </c>
      <c r="IW65" s="2"/>
      <c r="IX65" s="2"/>
      <c r="IY65" s="2"/>
      <c r="IZ65" s="2"/>
      <c r="JA65" s="2">
        <v>1838.35</v>
      </c>
      <c r="JB65" s="2">
        <v>343.22</v>
      </c>
      <c r="JC65" s="2">
        <v>1344.58</v>
      </c>
      <c r="JD65" s="2">
        <v>3376.44</v>
      </c>
      <c r="JE65" s="2">
        <v>31156.06</v>
      </c>
      <c r="JF65" s="2">
        <v>239059.86</v>
      </c>
      <c r="JG65" s="2">
        <v>424.53</v>
      </c>
      <c r="JH65" s="2">
        <v>445.07</v>
      </c>
      <c r="JI65" s="2">
        <v>607407.41999999993</v>
      </c>
      <c r="JJ65" s="2">
        <v>505184.63</v>
      </c>
      <c r="JK65" s="2"/>
      <c r="JL65" s="2"/>
      <c r="JM65" s="2">
        <v>727.86</v>
      </c>
      <c r="JN65" s="2">
        <v>3609.78</v>
      </c>
      <c r="JO65" s="2">
        <v>509522.27</v>
      </c>
      <c r="JP65" s="2"/>
      <c r="JQ65" s="2"/>
      <c r="JR65" s="2">
        <v>26436.54</v>
      </c>
      <c r="JS65" s="2"/>
      <c r="JT65" s="2"/>
      <c r="JU65" s="2">
        <v>600</v>
      </c>
      <c r="JV65" s="2">
        <v>15699.31</v>
      </c>
      <c r="JW65" s="2">
        <v>158707.67000000001</v>
      </c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>
        <v>222910.04</v>
      </c>
      <c r="KO65" s="2">
        <v>26450.16</v>
      </c>
      <c r="KP65" s="2"/>
      <c r="KQ65" s="2"/>
      <c r="KR65" s="2"/>
      <c r="KS65" s="2"/>
      <c r="KT65" s="2"/>
      <c r="KU65" s="2">
        <v>3061.25</v>
      </c>
      <c r="KV65" s="2"/>
      <c r="KW65" s="2"/>
      <c r="KX65" s="2"/>
      <c r="KY65" s="2"/>
      <c r="KZ65" s="2"/>
      <c r="LA65" s="2"/>
      <c r="LB65" s="2"/>
      <c r="LC65" s="2">
        <v>5065.45</v>
      </c>
      <c r="LD65" s="2"/>
      <c r="LE65" s="2"/>
      <c r="LF65" s="2"/>
      <c r="LG65" s="2"/>
      <c r="LH65" s="2"/>
      <c r="LI65" s="2"/>
      <c r="LJ65" s="2"/>
      <c r="LK65" s="2">
        <v>458930.42000000004</v>
      </c>
      <c r="LL65" s="2">
        <v>4538.8599999999997</v>
      </c>
      <c r="LM65" s="2">
        <v>4538.8599999999997</v>
      </c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>
        <v>5371731.1500000013</v>
      </c>
    </row>
    <row r="66" spans="2:337">
      <c r="B66" s="22" t="s">
        <v>4</v>
      </c>
      <c r="C66" s="22" t="s">
        <v>7</v>
      </c>
      <c r="D66" s="22" t="s">
        <v>7</v>
      </c>
      <c r="E66" s="22" t="s">
        <v>14</v>
      </c>
      <c r="F66" s="22" t="s">
        <v>11</v>
      </c>
      <c r="G66" s="1">
        <v>5291.38</v>
      </c>
      <c r="I66" s="37" t="str">
        <f>VLOOKUP(J66,'District Listing'!$A$3:$B$315,2,FALSE)</f>
        <v>POMEROY</v>
      </c>
      <c r="J66" s="4" t="s">
        <v>156</v>
      </c>
      <c r="K66" s="2">
        <v>48234.57</v>
      </c>
      <c r="L66" s="2">
        <v>48234.57</v>
      </c>
      <c r="M66" s="2">
        <v>-48234.57</v>
      </c>
      <c r="N66" s="2">
        <v>-48234.57</v>
      </c>
      <c r="O66" s="2">
        <v>1835201.44</v>
      </c>
      <c r="P66" s="2">
        <v>17929.97</v>
      </c>
      <c r="Q66" s="2">
        <v>67692.28</v>
      </c>
      <c r="R66" s="2"/>
      <c r="S66" s="2">
        <v>55871.96</v>
      </c>
      <c r="T66" s="2">
        <v>2400</v>
      </c>
      <c r="U66" s="2"/>
      <c r="V66" s="2">
        <v>1979095.65</v>
      </c>
      <c r="W66" s="2">
        <v>867267.10000000009</v>
      </c>
      <c r="X66" s="2">
        <v>20966.760000000002</v>
      </c>
      <c r="Y66" s="2">
        <v>43264.100000000006</v>
      </c>
      <c r="Z66" s="2"/>
      <c r="AA66" s="2">
        <v>67731.37</v>
      </c>
      <c r="AB66" s="2">
        <v>6896.23</v>
      </c>
      <c r="AC66" s="2">
        <v>1006125.56</v>
      </c>
      <c r="AD66" s="2"/>
      <c r="AE66" s="2"/>
      <c r="AF66" s="2">
        <v>144693.15</v>
      </c>
      <c r="AG66" s="2">
        <v>73378.22</v>
      </c>
      <c r="AH66" s="2">
        <v>294148.72000000003</v>
      </c>
      <c r="AI66" s="2">
        <v>123244.36</v>
      </c>
      <c r="AJ66" s="2"/>
      <c r="AK66" s="2"/>
      <c r="AL66" s="2"/>
      <c r="AM66" s="2"/>
      <c r="AN66" s="2">
        <v>2899.8</v>
      </c>
      <c r="AO66" s="2">
        <v>1473.17</v>
      </c>
      <c r="AP66" s="2">
        <v>11308.83</v>
      </c>
      <c r="AQ66" s="2">
        <v>33500.82</v>
      </c>
      <c r="AR66" s="2">
        <v>292602.76</v>
      </c>
      <c r="AS66" s="2">
        <v>348336.57999999996</v>
      </c>
      <c r="AT66" s="2">
        <v>1090.92</v>
      </c>
      <c r="AU66" s="2">
        <v>675.04</v>
      </c>
      <c r="AV66" s="2">
        <v>1327352.3700000001</v>
      </c>
      <c r="AW66" s="2">
        <v>177645.03</v>
      </c>
      <c r="AX66" s="2">
        <v>26839.69</v>
      </c>
      <c r="AY66" s="2">
        <v>58134.64</v>
      </c>
      <c r="AZ66" s="2">
        <v>35073.19</v>
      </c>
      <c r="BA66" s="2">
        <v>61620.36</v>
      </c>
      <c r="BB66" s="2">
        <v>359312.91</v>
      </c>
      <c r="BC66" s="2">
        <v>8871.41</v>
      </c>
      <c r="BD66" s="2"/>
      <c r="BE66" s="2">
        <v>18795.439999999999</v>
      </c>
      <c r="BF66" s="2"/>
      <c r="BG66" s="2">
        <v>2443</v>
      </c>
      <c r="BH66" s="2">
        <v>9955.27</v>
      </c>
      <c r="BI66" s="2">
        <v>67878.06</v>
      </c>
      <c r="BJ66" s="2"/>
      <c r="BK66" s="2">
        <v>522.71</v>
      </c>
      <c r="BL66" s="2"/>
      <c r="BM66" s="2">
        <v>323.7</v>
      </c>
      <c r="BN66" s="2">
        <v>15785.82</v>
      </c>
      <c r="BO66" s="2"/>
      <c r="BP66" s="2">
        <v>13116.09</v>
      </c>
      <c r="BQ66" s="2">
        <v>9338.93</v>
      </c>
      <c r="BR66" s="2">
        <v>34300.25</v>
      </c>
      <c r="BS66" s="2">
        <v>44093.66</v>
      </c>
      <c r="BT66" s="2">
        <v>2450.75</v>
      </c>
      <c r="BU66" s="2">
        <v>2136.4300000000003</v>
      </c>
      <c r="BV66" s="2">
        <v>232.8</v>
      </c>
      <c r="BW66" s="2">
        <v>26849.759999999998</v>
      </c>
      <c r="BX66" s="2"/>
      <c r="BY66" s="2"/>
      <c r="BZ66" s="2"/>
      <c r="CA66" s="2"/>
      <c r="CB66" s="2">
        <v>99624.06</v>
      </c>
      <c r="CC66" s="2">
        <v>20253.23</v>
      </c>
      <c r="CD66" s="2">
        <v>7780.05</v>
      </c>
      <c r="CE66" s="2"/>
      <c r="CF66" s="2">
        <v>24113.98</v>
      </c>
      <c r="CG66" s="2"/>
      <c r="CH66" s="2"/>
      <c r="CI66" s="2">
        <v>299</v>
      </c>
      <c r="CJ66" s="2"/>
      <c r="CK66" s="2"/>
      <c r="CL66" s="2"/>
      <c r="CM66" s="2">
        <v>116507.78</v>
      </c>
      <c r="CN66" s="2"/>
      <c r="CO66" s="2">
        <v>16482.419999999998</v>
      </c>
      <c r="CP66" s="2"/>
      <c r="CQ66" s="2"/>
      <c r="CR66" s="2">
        <v>11706.869999999999</v>
      </c>
      <c r="CS66" s="2"/>
      <c r="CT66" s="2"/>
      <c r="CU66" s="2"/>
      <c r="CV66" s="2"/>
      <c r="CW66" s="2"/>
      <c r="CX66" s="2"/>
      <c r="CY66" s="2"/>
      <c r="CZ66" s="2">
        <v>553861.47</v>
      </c>
      <c r="DA66" s="2">
        <v>10350.209999999999</v>
      </c>
      <c r="DB66" s="2">
        <v>10350.209999999999</v>
      </c>
      <c r="DC66" s="2"/>
      <c r="DD66" s="2"/>
      <c r="DE66" s="2">
        <v>10222.700000000001</v>
      </c>
      <c r="DF66" s="2"/>
      <c r="DG66" s="2"/>
      <c r="DH66" s="2">
        <v>8944.91</v>
      </c>
      <c r="DI66" s="2"/>
      <c r="DJ66" s="2">
        <v>36649.769999999997</v>
      </c>
      <c r="DK66" s="2"/>
      <c r="DL66" s="2"/>
      <c r="DM66" s="2">
        <v>55817.38</v>
      </c>
      <c r="DN66" s="2">
        <v>5291915.5500000007</v>
      </c>
      <c r="DP66" s="37" t="str">
        <f>VLOOKUP(DQ66,'District Listing'!$A$3:$B$315,2,FALSE)</f>
        <v>POMEROY</v>
      </c>
      <c r="DQ66" s="4" t="s">
        <v>156</v>
      </c>
      <c r="DR66" s="2">
        <v>22838.09</v>
      </c>
      <c r="DS66" s="2">
        <v>22838.09</v>
      </c>
      <c r="DT66" s="2">
        <v>-48234.57</v>
      </c>
      <c r="DU66" s="2">
        <v>-48234.57</v>
      </c>
      <c r="DV66" s="2">
        <v>1431986.44</v>
      </c>
      <c r="DW66" s="2">
        <v>17874.97</v>
      </c>
      <c r="DX66" s="2">
        <v>49910.96</v>
      </c>
      <c r="DY66" s="2"/>
      <c r="DZ66" s="2"/>
      <c r="EA66" s="2">
        <v>600</v>
      </c>
      <c r="EB66" s="2"/>
      <c r="EC66" s="2">
        <v>1500372.3699999999</v>
      </c>
      <c r="ED66" s="2">
        <v>795522.3</v>
      </c>
      <c r="EE66" s="2">
        <v>20365.740000000002</v>
      </c>
      <c r="EF66" s="2">
        <v>25259.86</v>
      </c>
      <c r="EG66" s="2"/>
      <c r="EH66" s="2">
        <v>4506.5</v>
      </c>
      <c r="EI66" s="2">
        <v>3854.63</v>
      </c>
      <c r="EJ66" s="2">
        <v>849509.03</v>
      </c>
      <c r="EK66" s="2"/>
      <c r="EL66" s="2"/>
      <c r="EM66" s="2">
        <v>109024.7</v>
      </c>
      <c r="EN66" s="2">
        <v>61946.879999999997</v>
      </c>
      <c r="EO66" s="2">
        <v>221917.67</v>
      </c>
      <c r="EP66" s="2">
        <v>108260.38</v>
      </c>
      <c r="EQ66" s="2"/>
      <c r="ER66" s="2"/>
      <c r="ES66" s="2"/>
      <c r="ET66" s="2"/>
      <c r="EU66" s="2">
        <v>2202.96</v>
      </c>
      <c r="EV66" s="2">
        <v>1246.26</v>
      </c>
      <c r="EW66" s="2">
        <v>8527.51</v>
      </c>
      <c r="EX66" s="2">
        <v>30347.65</v>
      </c>
      <c r="EY66" s="2">
        <v>223140.28</v>
      </c>
      <c r="EZ66" s="2">
        <v>323886.28999999998</v>
      </c>
      <c r="FA66" s="2">
        <v>775.81</v>
      </c>
      <c r="FB66" s="2">
        <v>581.02</v>
      </c>
      <c r="FC66" s="2">
        <v>1091857.4100000001</v>
      </c>
      <c r="FD66" s="2">
        <v>152217.97</v>
      </c>
      <c r="FE66" s="2">
        <v>26839.69</v>
      </c>
      <c r="FF66" s="2">
        <v>58134.64</v>
      </c>
      <c r="FG66" s="2">
        <v>12238.88</v>
      </c>
      <c r="FH66" s="2">
        <v>58696.56</v>
      </c>
      <c r="FI66" s="2">
        <v>308127.74</v>
      </c>
      <c r="FJ66" s="2">
        <v>8871.41</v>
      </c>
      <c r="FK66" s="2"/>
      <c r="FL66" s="2">
        <v>18795.439999999999</v>
      </c>
      <c r="FM66" s="2"/>
      <c r="FN66" s="2"/>
      <c r="FO66" s="2">
        <v>9940.32</v>
      </c>
      <c r="FP66" s="2">
        <v>67228.06</v>
      </c>
      <c r="FQ66" s="2"/>
      <c r="FR66" s="2">
        <v>522.71</v>
      </c>
      <c r="FS66" s="2"/>
      <c r="FT66" s="2">
        <v>323.7</v>
      </c>
      <c r="FU66" s="2">
        <v>15785.82</v>
      </c>
      <c r="FV66" s="2"/>
      <c r="FW66" s="2">
        <v>13116.09</v>
      </c>
      <c r="FX66" s="2">
        <v>9338.93</v>
      </c>
      <c r="FY66" s="2">
        <v>34300.25</v>
      </c>
      <c r="FZ66" s="2">
        <v>44093.66</v>
      </c>
      <c r="GA66" s="2"/>
      <c r="GB66" s="2">
        <v>1086.43</v>
      </c>
      <c r="GC66" s="2">
        <v>232.8</v>
      </c>
      <c r="GD66" s="2">
        <v>26849.759999999998</v>
      </c>
      <c r="GE66" s="2"/>
      <c r="GF66" s="2"/>
      <c r="GG66" s="2"/>
      <c r="GH66" s="2"/>
      <c r="GI66" s="2">
        <v>99624.06</v>
      </c>
      <c r="GJ66" s="2">
        <v>20253.23</v>
      </c>
      <c r="GK66" s="2">
        <v>7780.05</v>
      </c>
      <c r="GL66" s="2"/>
      <c r="GM66" s="2">
        <v>24113.98</v>
      </c>
      <c r="GN66" s="2"/>
      <c r="GO66" s="2"/>
      <c r="GP66" s="2">
        <v>135</v>
      </c>
      <c r="GQ66" s="2"/>
      <c r="GR66" s="2"/>
      <c r="GS66" s="2"/>
      <c r="GT66" s="2">
        <v>116507.78</v>
      </c>
      <c r="GU66" s="2"/>
      <c r="GV66" s="2">
        <v>16482.419999999998</v>
      </c>
      <c r="GW66" s="2"/>
      <c r="GX66" s="2"/>
      <c r="GY66" s="2">
        <v>7682.62</v>
      </c>
      <c r="GZ66" s="2"/>
      <c r="HA66" s="2"/>
      <c r="HB66" s="2"/>
      <c r="HC66" s="2"/>
      <c r="HD66" s="2"/>
      <c r="HE66" s="2"/>
      <c r="HF66" s="2"/>
      <c r="HG66" s="2">
        <v>543064.5199999999</v>
      </c>
      <c r="HH66" s="2">
        <v>3013.02</v>
      </c>
      <c r="HI66" s="2">
        <v>3013.02</v>
      </c>
      <c r="HJ66" s="2"/>
      <c r="HK66" s="2"/>
      <c r="HL66" s="2">
        <v>10222.700000000001</v>
      </c>
      <c r="HM66" s="2"/>
      <c r="HN66" s="2"/>
      <c r="HO66" s="2">
        <v>8944.91</v>
      </c>
      <c r="HP66" s="2"/>
      <c r="HQ66" s="2">
        <v>36649.769999999997</v>
      </c>
      <c r="HR66" s="2"/>
      <c r="HS66" s="2">
        <v>55817.38</v>
      </c>
      <c r="HT66" s="2">
        <v>4326364.9899999984</v>
      </c>
      <c r="HV66" s="37" t="str">
        <f>VLOOKUP(HW66,'District Listing'!$A$3:$B$315,2,FALSE)</f>
        <v>QUINCY</v>
      </c>
      <c r="HW66" s="4" t="s">
        <v>158</v>
      </c>
      <c r="HX66" s="2">
        <v>661707.18999999994</v>
      </c>
      <c r="HY66" s="2">
        <v>661707.18999999994</v>
      </c>
      <c r="HZ66" s="2"/>
      <c r="IA66" s="2"/>
      <c r="IB66" s="2">
        <v>245542.65</v>
      </c>
      <c r="IC66" s="2">
        <v>6674.98</v>
      </c>
      <c r="ID66" s="2">
        <v>8348.89</v>
      </c>
      <c r="IE66" s="2"/>
      <c r="IF66" s="2">
        <v>437697.97</v>
      </c>
      <c r="IG66" s="2"/>
      <c r="IH66" s="2"/>
      <c r="II66" s="2">
        <v>698264.49</v>
      </c>
      <c r="IJ66" s="2">
        <v>1437033.12</v>
      </c>
      <c r="IK66" s="2">
        <v>116675.13</v>
      </c>
      <c r="IL66" s="2">
        <v>46651.51</v>
      </c>
      <c r="IM66" s="2"/>
      <c r="IN66" s="2">
        <v>493621.99</v>
      </c>
      <c r="IO66" s="2">
        <v>30578.14</v>
      </c>
      <c r="IP66" s="2">
        <v>2124559.89</v>
      </c>
      <c r="IQ66" s="2"/>
      <c r="IR66" s="2"/>
      <c r="IS66" s="2">
        <v>57351.27</v>
      </c>
      <c r="IT66" s="2">
        <v>158900.71</v>
      </c>
      <c r="IU66" s="2">
        <v>102712.64</v>
      </c>
      <c r="IV66" s="2">
        <v>247340.26</v>
      </c>
      <c r="IW66" s="2"/>
      <c r="IX66" s="2"/>
      <c r="IY66" s="2">
        <v>11952.41</v>
      </c>
      <c r="IZ66" s="2"/>
      <c r="JA66" s="2">
        <v>1467.27</v>
      </c>
      <c r="JB66" s="2">
        <v>4841.8900000000003</v>
      </c>
      <c r="JC66" s="2">
        <v>2534.31</v>
      </c>
      <c r="JD66" s="2">
        <v>80998.03</v>
      </c>
      <c r="JE66" s="2">
        <v>41664.589999999997</v>
      </c>
      <c r="JF66" s="2">
        <v>326664.68</v>
      </c>
      <c r="JG66" s="2">
        <v>1123.4100000000001</v>
      </c>
      <c r="JH66" s="2">
        <v>3113.12</v>
      </c>
      <c r="JI66" s="2">
        <v>1040664.5900000001</v>
      </c>
      <c r="JJ66" s="2">
        <v>706961.35</v>
      </c>
      <c r="JK66" s="2">
        <v>23405.33</v>
      </c>
      <c r="JL66" s="2"/>
      <c r="JM66" s="2">
        <v>113283.41</v>
      </c>
      <c r="JN66" s="2">
        <v>73879.17</v>
      </c>
      <c r="JO66" s="2">
        <v>917529.26</v>
      </c>
      <c r="JP66" s="2">
        <v>90781.7</v>
      </c>
      <c r="JQ66" s="2">
        <v>1463.83</v>
      </c>
      <c r="JR66" s="2"/>
      <c r="JS66" s="2"/>
      <c r="JT66" s="2"/>
      <c r="JU66" s="2">
        <v>16169.19</v>
      </c>
      <c r="JV66" s="2">
        <v>201487.07</v>
      </c>
      <c r="JW66" s="2">
        <v>105779.15</v>
      </c>
      <c r="JX66" s="2">
        <v>37043.81</v>
      </c>
      <c r="JY66" s="2"/>
      <c r="JZ66" s="2"/>
      <c r="KA66" s="2">
        <v>878.5</v>
      </c>
      <c r="KB66" s="2"/>
      <c r="KC66" s="2">
        <v>174666.8</v>
      </c>
      <c r="KD66" s="2">
        <v>48690.77</v>
      </c>
      <c r="KE66" s="2">
        <v>104580.97</v>
      </c>
      <c r="KF66" s="2">
        <v>15816.61</v>
      </c>
      <c r="KG66" s="2">
        <v>27096.880000000001</v>
      </c>
      <c r="KH66" s="2"/>
      <c r="KI66" s="2"/>
      <c r="KJ66" s="2">
        <v>64.14</v>
      </c>
      <c r="KK66" s="2"/>
      <c r="KL66" s="2"/>
      <c r="KM66" s="2"/>
      <c r="KN66" s="2">
        <v>361398.06</v>
      </c>
      <c r="KO66" s="2">
        <v>92703.42</v>
      </c>
      <c r="KP66" s="2">
        <v>16703.48</v>
      </c>
      <c r="KQ66" s="2">
        <v>2061.9699999999998</v>
      </c>
      <c r="KR66" s="2"/>
      <c r="KS66" s="2"/>
      <c r="KT66" s="2"/>
      <c r="KU66" s="2">
        <v>21693.67</v>
      </c>
      <c r="KV66" s="2">
        <v>168236.31</v>
      </c>
      <c r="KW66" s="2"/>
      <c r="KX66" s="2">
        <v>105947.23</v>
      </c>
      <c r="KY66" s="2">
        <v>252010.26</v>
      </c>
      <c r="KZ66" s="2"/>
      <c r="LA66" s="2"/>
      <c r="LB66" s="2"/>
      <c r="LC66" s="2">
        <v>28786.33</v>
      </c>
      <c r="LD66" s="2"/>
      <c r="LE66" s="2"/>
      <c r="LF66" s="2"/>
      <c r="LG66" s="2"/>
      <c r="LH66" s="2"/>
      <c r="LI66" s="2"/>
      <c r="LJ66" s="2"/>
      <c r="LK66" s="2">
        <v>1874060.15</v>
      </c>
      <c r="LL66" s="2">
        <v>22530.16</v>
      </c>
      <c r="LM66" s="2">
        <v>22530.16</v>
      </c>
      <c r="LN66" s="2"/>
      <c r="LO66" s="2"/>
      <c r="LP66" s="2">
        <v>47979.360000000001</v>
      </c>
      <c r="LQ66" s="2">
        <v>10913.32</v>
      </c>
      <c r="LR66" s="2"/>
      <c r="LS66" s="2">
        <v>239669.21</v>
      </c>
      <c r="LT66" s="2"/>
      <c r="LU66" s="2">
        <v>104837.31</v>
      </c>
      <c r="LV66" s="2"/>
      <c r="LW66" s="2"/>
      <c r="LX66" s="2">
        <v>403399.2</v>
      </c>
      <c r="LY66" s="2">
        <v>7742714.9299999997</v>
      </c>
    </row>
    <row r="67" spans="2:337">
      <c r="B67" s="22" t="s">
        <v>4</v>
      </c>
      <c r="C67" s="22" t="s">
        <v>7</v>
      </c>
      <c r="D67" s="22" t="s">
        <v>7</v>
      </c>
      <c r="E67" s="22" t="s">
        <v>15</v>
      </c>
      <c r="F67" s="22" t="s">
        <v>17</v>
      </c>
      <c r="G67" s="1">
        <v>1601.83</v>
      </c>
      <c r="I67" s="37" t="str">
        <f>VLOOKUP(J67,'District Listing'!$A$3:$B$315,2,FALSE)</f>
        <v>WAHLUKE</v>
      </c>
      <c r="J67" s="4" t="s">
        <v>157</v>
      </c>
      <c r="K67" s="2">
        <v>884167.89999999991</v>
      </c>
      <c r="L67" s="2">
        <v>884167.89999999991</v>
      </c>
      <c r="M67" s="2">
        <v>-884167.9</v>
      </c>
      <c r="N67" s="2">
        <v>-884167.9</v>
      </c>
      <c r="O67" s="2">
        <v>13436778.190000001</v>
      </c>
      <c r="P67" s="2">
        <v>411259.57</v>
      </c>
      <c r="Q67" s="2">
        <v>301722.8</v>
      </c>
      <c r="R67" s="2"/>
      <c r="S67" s="2">
        <v>617615.71</v>
      </c>
      <c r="T67" s="2">
        <v>90653.52</v>
      </c>
      <c r="U67" s="2">
        <v>84040</v>
      </c>
      <c r="V67" s="2">
        <v>14942069.790000003</v>
      </c>
      <c r="W67" s="2">
        <v>6432219.6099999994</v>
      </c>
      <c r="X67" s="2">
        <v>148781.32</v>
      </c>
      <c r="Y67" s="2">
        <v>259707.05</v>
      </c>
      <c r="Z67" s="2"/>
      <c r="AA67" s="2">
        <v>238576.29</v>
      </c>
      <c r="AB67" s="2">
        <v>146334.89000000001</v>
      </c>
      <c r="AC67" s="2">
        <v>7225619.1599999992</v>
      </c>
      <c r="AD67" s="2">
        <v>5882.68</v>
      </c>
      <c r="AE67" s="2">
        <v>1095.2</v>
      </c>
      <c r="AF67" s="2">
        <v>1121361.5</v>
      </c>
      <c r="AG67" s="2">
        <v>542234.63</v>
      </c>
      <c r="AH67" s="2">
        <v>2223539.86</v>
      </c>
      <c r="AI67" s="2">
        <v>922668.7</v>
      </c>
      <c r="AJ67" s="2"/>
      <c r="AK67" s="2"/>
      <c r="AL67" s="2"/>
      <c r="AM67" s="2"/>
      <c r="AN67" s="2">
        <v>13799.99</v>
      </c>
      <c r="AO67" s="2">
        <v>8372.5399999999991</v>
      </c>
      <c r="AP67" s="2">
        <v>79781.36</v>
      </c>
      <c r="AQ67" s="2">
        <v>84676.59</v>
      </c>
      <c r="AR67" s="2">
        <v>2077223.73</v>
      </c>
      <c r="AS67" s="2">
        <v>2183652.8199999998</v>
      </c>
      <c r="AT67" s="2">
        <v>21867.75</v>
      </c>
      <c r="AU67" s="2">
        <v>4277.93</v>
      </c>
      <c r="AV67" s="2">
        <v>9290435.2799999993</v>
      </c>
      <c r="AW67" s="2">
        <v>1668306.35</v>
      </c>
      <c r="AX67" s="2">
        <v>70968.72</v>
      </c>
      <c r="AY67" s="2">
        <v>996101.85</v>
      </c>
      <c r="AZ67" s="2">
        <v>24529.03</v>
      </c>
      <c r="BA67" s="2">
        <v>182645.8</v>
      </c>
      <c r="BB67" s="2">
        <v>2942551.7499999995</v>
      </c>
      <c r="BC67" s="2">
        <v>15304.32</v>
      </c>
      <c r="BD67" s="2">
        <v>4588.9799999999996</v>
      </c>
      <c r="BE67" s="2">
        <v>73467.56</v>
      </c>
      <c r="BF67" s="2"/>
      <c r="BG67" s="2">
        <v>2750</v>
      </c>
      <c r="BH67" s="2">
        <v>316791.55</v>
      </c>
      <c r="BI67" s="2">
        <v>1129866.7</v>
      </c>
      <c r="BJ67" s="2">
        <v>158707.67000000001</v>
      </c>
      <c r="BK67" s="2">
        <v>28636.91</v>
      </c>
      <c r="BL67" s="2">
        <v>2300</v>
      </c>
      <c r="BM67" s="2">
        <v>30322.51</v>
      </c>
      <c r="BN67" s="2">
        <v>124958.13</v>
      </c>
      <c r="BO67" s="2">
        <v>8504.15</v>
      </c>
      <c r="BP67" s="2">
        <v>74917.31</v>
      </c>
      <c r="BQ67" s="2">
        <v>51123.14</v>
      </c>
      <c r="BR67" s="2">
        <v>63460.75</v>
      </c>
      <c r="BS67" s="2">
        <v>37058.83</v>
      </c>
      <c r="BT67" s="2">
        <v>39068.800000000003</v>
      </c>
      <c r="BU67" s="2">
        <v>8275.1</v>
      </c>
      <c r="BV67" s="2">
        <v>309588.90999999997</v>
      </c>
      <c r="BW67" s="2">
        <v>2965.7</v>
      </c>
      <c r="BX67" s="2">
        <v>4322</v>
      </c>
      <c r="BY67" s="2"/>
      <c r="BZ67" s="2"/>
      <c r="CA67" s="2"/>
      <c r="CB67" s="2">
        <v>272927.2</v>
      </c>
      <c r="CC67" s="2">
        <v>607965.18000000005</v>
      </c>
      <c r="CD67" s="2"/>
      <c r="CE67" s="2">
        <v>2012.34</v>
      </c>
      <c r="CF67" s="2">
        <v>321518.8</v>
      </c>
      <c r="CG67" s="2"/>
      <c r="CH67" s="2">
        <v>2739.85</v>
      </c>
      <c r="CI67" s="2">
        <v>34403.21</v>
      </c>
      <c r="CJ67" s="2">
        <v>70193.03</v>
      </c>
      <c r="CK67" s="2"/>
      <c r="CL67" s="2"/>
      <c r="CM67" s="2">
        <v>244261.77</v>
      </c>
      <c r="CN67" s="2">
        <v>330.04</v>
      </c>
      <c r="CO67" s="2"/>
      <c r="CP67" s="2"/>
      <c r="CQ67" s="2"/>
      <c r="CR67" s="2">
        <v>109356.14</v>
      </c>
      <c r="CS67" s="2">
        <v>14975</v>
      </c>
      <c r="CT67" s="2"/>
      <c r="CU67" s="2"/>
      <c r="CV67" s="2"/>
      <c r="CW67" s="2"/>
      <c r="CX67" s="2"/>
      <c r="CY67" s="2"/>
      <c r="CZ67" s="2">
        <v>4167661.5799999996</v>
      </c>
      <c r="DA67" s="2">
        <v>67817.87</v>
      </c>
      <c r="DB67" s="2">
        <v>67817.87</v>
      </c>
      <c r="DC67" s="2"/>
      <c r="DD67" s="2"/>
      <c r="DE67" s="2"/>
      <c r="DF67" s="2">
        <v>37817.31</v>
      </c>
      <c r="DG67" s="2"/>
      <c r="DH67" s="2"/>
      <c r="DI67" s="2"/>
      <c r="DJ67" s="2">
        <v>5344.93</v>
      </c>
      <c r="DK67" s="2"/>
      <c r="DL67" s="2"/>
      <c r="DM67" s="2">
        <v>43162.239999999998</v>
      </c>
      <c r="DN67" s="2">
        <v>38679317.670000002</v>
      </c>
      <c r="DP67" s="37" t="str">
        <f>VLOOKUP(DQ67,'District Listing'!$A$3:$B$315,2,FALSE)</f>
        <v>WAHLUKE</v>
      </c>
      <c r="DQ67" s="4" t="s">
        <v>157</v>
      </c>
      <c r="DR67" s="2">
        <v>43202.45</v>
      </c>
      <c r="DS67" s="2">
        <v>43202.45</v>
      </c>
      <c r="DT67" s="2">
        <v>-884167.9</v>
      </c>
      <c r="DU67" s="2">
        <v>-884167.9</v>
      </c>
      <c r="DV67" s="2">
        <v>12632965.550000001</v>
      </c>
      <c r="DW67" s="2">
        <v>193525.51</v>
      </c>
      <c r="DX67" s="2">
        <v>200356.61</v>
      </c>
      <c r="DY67" s="2"/>
      <c r="DZ67" s="2">
        <v>424223.47</v>
      </c>
      <c r="EA67" s="2">
        <v>80747.72</v>
      </c>
      <c r="EB67" s="2">
        <v>84040</v>
      </c>
      <c r="EC67" s="2">
        <v>13615858.860000001</v>
      </c>
      <c r="ED67" s="2">
        <v>5236632.18</v>
      </c>
      <c r="EE67" s="2">
        <v>103388.56</v>
      </c>
      <c r="EF67" s="2">
        <v>144800.54999999999</v>
      </c>
      <c r="EG67" s="2"/>
      <c r="EH67" s="2">
        <v>12196.35</v>
      </c>
      <c r="EI67" s="2">
        <v>104445.72</v>
      </c>
      <c r="EJ67" s="2">
        <v>5601463.3599999985</v>
      </c>
      <c r="EK67" s="2">
        <v>5882.56</v>
      </c>
      <c r="EL67" s="2">
        <v>1073</v>
      </c>
      <c r="EM67" s="2">
        <v>1039608.14</v>
      </c>
      <c r="EN67" s="2">
        <v>511923.06</v>
      </c>
      <c r="EO67" s="2">
        <v>2049457.38</v>
      </c>
      <c r="EP67" s="2">
        <v>879419.12</v>
      </c>
      <c r="EQ67" s="2"/>
      <c r="ER67" s="2"/>
      <c r="ES67" s="2"/>
      <c r="ET67" s="2"/>
      <c r="EU67" s="2">
        <v>11961.64</v>
      </c>
      <c r="EV67" s="2">
        <v>8029.32</v>
      </c>
      <c r="EW67" s="2">
        <v>78436.78</v>
      </c>
      <c r="EX67" s="2">
        <v>81300.149999999994</v>
      </c>
      <c r="EY67" s="2">
        <v>2046067.67</v>
      </c>
      <c r="EZ67" s="2">
        <v>1944592.96</v>
      </c>
      <c r="FA67" s="2">
        <v>21443.22</v>
      </c>
      <c r="FB67" s="2">
        <v>3832.86</v>
      </c>
      <c r="FC67" s="2">
        <v>8683027.8600000013</v>
      </c>
      <c r="FD67" s="2">
        <v>1163121.72</v>
      </c>
      <c r="FE67" s="2">
        <v>70968.72</v>
      </c>
      <c r="FF67" s="2">
        <v>996101.85</v>
      </c>
      <c r="FG67" s="2">
        <v>23801.17</v>
      </c>
      <c r="FH67" s="2">
        <v>179036.02</v>
      </c>
      <c r="FI67" s="2">
        <v>2433029.48</v>
      </c>
      <c r="FJ67" s="2">
        <v>15304.32</v>
      </c>
      <c r="FK67" s="2">
        <v>4588.9799999999996</v>
      </c>
      <c r="FL67" s="2">
        <v>47031.02</v>
      </c>
      <c r="FM67" s="2"/>
      <c r="FN67" s="2">
        <v>2750</v>
      </c>
      <c r="FO67" s="2">
        <v>316191.55</v>
      </c>
      <c r="FP67" s="2">
        <v>1114167.3899999999</v>
      </c>
      <c r="FQ67" s="2"/>
      <c r="FR67" s="2">
        <v>28636.91</v>
      </c>
      <c r="FS67" s="2">
        <v>2300</v>
      </c>
      <c r="FT67" s="2">
        <v>30322.51</v>
      </c>
      <c r="FU67" s="2">
        <v>124958.13</v>
      </c>
      <c r="FV67" s="2">
        <v>8504.15</v>
      </c>
      <c r="FW67" s="2">
        <v>74917.31</v>
      </c>
      <c r="FX67" s="2">
        <v>51123.14</v>
      </c>
      <c r="FY67" s="2">
        <v>63460.75</v>
      </c>
      <c r="FZ67" s="2">
        <v>37058.83</v>
      </c>
      <c r="GA67" s="2">
        <v>39068.800000000003</v>
      </c>
      <c r="GB67" s="2">
        <v>8275.1</v>
      </c>
      <c r="GC67" s="2">
        <v>309588.90999999997</v>
      </c>
      <c r="GD67" s="2">
        <v>2965.7</v>
      </c>
      <c r="GE67" s="2">
        <v>4322</v>
      </c>
      <c r="GF67" s="2"/>
      <c r="GG67" s="2"/>
      <c r="GH67" s="2"/>
      <c r="GI67" s="2">
        <v>50017.16</v>
      </c>
      <c r="GJ67" s="2">
        <v>581515.02</v>
      </c>
      <c r="GK67" s="2"/>
      <c r="GL67" s="2">
        <v>2012.34</v>
      </c>
      <c r="GM67" s="2">
        <v>321518.8</v>
      </c>
      <c r="GN67" s="2"/>
      <c r="GO67" s="2">
        <v>2739.85</v>
      </c>
      <c r="GP67" s="2">
        <v>31341.96</v>
      </c>
      <c r="GQ67" s="2">
        <v>70193.03</v>
      </c>
      <c r="GR67" s="2"/>
      <c r="GS67" s="2"/>
      <c r="GT67" s="2">
        <v>244261.77</v>
      </c>
      <c r="GU67" s="2">
        <v>330.04</v>
      </c>
      <c r="GV67" s="2"/>
      <c r="GW67" s="2"/>
      <c r="GX67" s="2"/>
      <c r="GY67" s="2">
        <v>104290.69</v>
      </c>
      <c r="GZ67" s="2">
        <v>14975</v>
      </c>
      <c r="HA67" s="2"/>
      <c r="HB67" s="2"/>
      <c r="HC67" s="2"/>
      <c r="HD67" s="2"/>
      <c r="HE67" s="2"/>
      <c r="HF67" s="2"/>
      <c r="HG67" s="2">
        <v>3708731.1599999997</v>
      </c>
      <c r="HH67" s="2">
        <v>63279.01</v>
      </c>
      <c r="HI67" s="2">
        <v>63279.01</v>
      </c>
      <c r="HJ67" s="2"/>
      <c r="HK67" s="2"/>
      <c r="HL67" s="2"/>
      <c r="HM67" s="2">
        <v>37817.31</v>
      </c>
      <c r="HN67" s="2"/>
      <c r="HO67" s="2"/>
      <c r="HP67" s="2"/>
      <c r="HQ67" s="2">
        <v>5344.93</v>
      </c>
      <c r="HR67" s="2"/>
      <c r="HS67" s="2">
        <v>43162.239999999998</v>
      </c>
      <c r="HT67" s="2">
        <v>33307586.520000007</v>
      </c>
      <c r="HV67" s="37" t="str">
        <f>VLOOKUP(HW67,'District Listing'!$A$3:$B$315,2,FALSE)</f>
        <v>WARDEN</v>
      </c>
      <c r="HW67" s="4" t="s">
        <v>159</v>
      </c>
      <c r="HX67" s="2">
        <v>256102.88</v>
      </c>
      <c r="HY67" s="2">
        <v>256102.88</v>
      </c>
      <c r="HZ67" s="2"/>
      <c r="IA67" s="2"/>
      <c r="IB67" s="2">
        <v>314290.39</v>
      </c>
      <c r="IC67" s="2">
        <v>73010.570000000007</v>
      </c>
      <c r="ID67" s="2"/>
      <c r="IE67" s="2"/>
      <c r="IF67" s="2">
        <v>77379.03</v>
      </c>
      <c r="IG67" s="2">
        <v>21249.3</v>
      </c>
      <c r="IH67" s="2"/>
      <c r="II67" s="2">
        <v>485929.29</v>
      </c>
      <c r="IJ67" s="2">
        <v>313608.84000000003</v>
      </c>
      <c r="IK67" s="2">
        <v>494.71</v>
      </c>
      <c r="IL67" s="2"/>
      <c r="IM67" s="2"/>
      <c r="IN67" s="2">
        <v>180566.02</v>
      </c>
      <c r="IO67" s="2">
        <v>5098.08</v>
      </c>
      <c r="IP67" s="2">
        <v>499767.65000000008</v>
      </c>
      <c r="IQ67" s="2"/>
      <c r="IR67" s="2"/>
      <c r="IS67" s="2">
        <v>17341.3</v>
      </c>
      <c r="IT67" s="2">
        <v>21276.22</v>
      </c>
      <c r="IU67" s="2">
        <v>18008.740000000002</v>
      </c>
      <c r="IV67" s="2">
        <v>38800.44</v>
      </c>
      <c r="IW67" s="2"/>
      <c r="IX67" s="2"/>
      <c r="IY67" s="2"/>
      <c r="IZ67" s="2"/>
      <c r="JA67" s="2">
        <v>671.49</v>
      </c>
      <c r="JB67" s="2">
        <v>1825.02</v>
      </c>
      <c r="JC67" s="2">
        <v>781.33</v>
      </c>
      <c r="JD67" s="2">
        <v>4421.79</v>
      </c>
      <c r="JE67" s="2">
        <v>22566.97</v>
      </c>
      <c r="JF67" s="2">
        <v>22289.24</v>
      </c>
      <c r="JG67" s="2"/>
      <c r="JH67" s="2"/>
      <c r="JI67" s="2">
        <v>147982.54</v>
      </c>
      <c r="JJ67" s="2">
        <v>16248.96</v>
      </c>
      <c r="JK67" s="2"/>
      <c r="JL67" s="2"/>
      <c r="JM67" s="2"/>
      <c r="JN67" s="2"/>
      <c r="JO67" s="2">
        <v>16248.96</v>
      </c>
      <c r="JP67" s="2"/>
      <c r="JQ67" s="2"/>
      <c r="JR67" s="2"/>
      <c r="JS67" s="2"/>
      <c r="JT67" s="2"/>
      <c r="JU67" s="2">
        <v>25589.49</v>
      </c>
      <c r="JV67" s="2">
        <v>3027.24</v>
      </c>
      <c r="JW67" s="2"/>
      <c r="JX67" s="2"/>
      <c r="JY67" s="2"/>
      <c r="JZ67" s="2"/>
      <c r="KA67" s="2"/>
      <c r="KB67" s="2"/>
      <c r="KC67" s="2"/>
      <c r="KD67" s="2"/>
      <c r="KE67" s="2">
        <v>4385.12</v>
      </c>
      <c r="KF67" s="2"/>
      <c r="KG67" s="2"/>
      <c r="KH67" s="2"/>
      <c r="KI67" s="2"/>
      <c r="KJ67" s="2"/>
      <c r="KK67" s="2"/>
      <c r="KL67" s="2"/>
      <c r="KM67" s="2"/>
      <c r="KN67" s="2">
        <v>127076.75</v>
      </c>
      <c r="KO67" s="2"/>
      <c r="KP67" s="2"/>
      <c r="KQ67" s="2"/>
      <c r="KR67" s="2"/>
      <c r="KS67" s="2"/>
      <c r="KT67" s="2"/>
      <c r="KU67" s="2">
        <v>3767.07</v>
      </c>
      <c r="KV67" s="2"/>
      <c r="KW67" s="2"/>
      <c r="KX67" s="2"/>
      <c r="KY67" s="2">
        <v>35.840000000000003</v>
      </c>
      <c r="KZ67" s="2"/>
      <c r="LA67" s="2"/>
      <c r="LB67" s="2"/>
      <c r="LC67" s="2">
        <v>800</v>
      </c>
      <c r="LD67" s="2"/>
      <c r="LE67" s="2"/>
      <c r="LF67" s="2"/>
      <c r="LG67" s="2"/>
      <c r="LH67" s="2"/>
      <c r="LI67" s="2"/>
      <c r="LJ67" s="2"/>
      <c r="LK67" s="2">
        <v>164681.51</v>
      </c>
      <c r="LL67" s="2">
        <v>23844.36</v>
      </c>
      <c r="LM67" s="2">
        <v>23844.36</v>
      </c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>
        <v>1594557.1900000006</v>
      </c>
    </row>
    <row r="68" spans="2:337">
      <c r="B68" s="22" t="s">
        <v>4</v>
      </c>
      <c r="C68" s="22" t="s">
        <v>7</v>
      </c>
      <c r="D68" s="22" t="s">
        <v>7</v>
      </c>
      <c r="E68" s="22" t="s">
        <v>15</v>
      </c>
      <c r="F68" s="22" t="s">
        <v>18</v>
      </c>
      <c r="G68" s="1">
        <v>1973.92</v>
      </c>
      <c r="I68" s="37" t="str">
        <f>VLOOKUP(J68,'District Listing'!$A$3:$B$315,2,FALSE)</f>
        <v>QUINCY</v>
      </c>
      <c r="J68" s="4" t="s">
        <v>158</v>
      </c>
      <c r="K68" s="2">
        <v>661707.18999999994</v>
      </c>
      <c r="L68" s="2">
        <v>661707.18999999994</v>
      </c>
      <c r="M68" s="2">
        <v>-661707.18999999994</v>
      </c>
      <c r="N68" s="2">
        <v>-661707.18999999994</v>
      </c>
      <c r="O68" s="2">
        <v>16467107.75</v>
      </c>
      <c r="P68" s="2">
        <v>575286.78</v>
      </c>
      <c r="Q68" s="2">
        <v>309965.83</v>
      </c>
      <c r="R68" s="2"/>
      <c r="S68" s="2">
        <v>1684543.79</v>
      </c>
      <c r="T68" s="2">
        <v>193152.68</v>
      </c>
      <c r="U68" s="2">
        <v>110604</v>
      </c>
      <c r="V68" s="2">
        <v>19340660.829999998</v>
      </c>
      <c r="W68" s="2">
        <v>7239042</v>
      </c>
      <c r="X68" s="2">
        <v>490260.06</v>
      </c>
      <c r="Y68" s="2">
        <v>292138.39</v>
      </c>
      <c r="Z68" s="2">
        <v>574.58000000000004</v>
      </c>
      <c r="AA68" s="2">
        <v>583979.4</v>
      </c>
      <c r="AB68" s="2">
        <v>55000.759999999995</v>
      </c>
      <c r="AC68" s="2">
        <v>8660995.1899999995</v>
      </c>
      <c r="AD68" s="2"/>
      <c r="AE68" s="2"/>
      <c r="AF68" s="2">
        <v>1444233.6300000001</v>
      </c>
      <c r="AG68" s="2">
        <v>647311.92000000004</v>
      </c>
      <c r="AH68" s="2">
        <v>2876346.37</v>
      </c>
      <c r="AI68" s="2">
        <v>1032277.9400000001</v>
      </c>
      <c r="AJ68" s="2"/>
      <c r="AK68" s="2"/>
      <c r="AL68" s="2">
        <v>11952.41</v>
      </c>
      <c r="AM68" s="2"/>
      <c r="AN68" s="2">
        <v>32789.269999999997</v>
      </c>
      <c r="AO68" s="2">
        <v>20566.22</v>
      </c>
      <c r="AP68" s="2">
        <v>91287.28</v>
      </c>
      <c r="AQ68" s="2">
        <v>242344.36</v>
      </c>
      <c r="AR68" s="2">
        <v>2625297.5999999996</v>
      </c>
      <c r="AS68" s="2">
        <v>2334730.2600000002</v>
      </c>
      <c r="AT68" s="2">
        <v>28174.68</v>
      </c>
      <c r="AU68" s="2">
        <v>12666.3</v>
      </c>
      <c r="AV68" s="2">
        <v>11399978.24</v>
      </c>
      <c r="AW68" s="2">
        <v>1393726.47</v>
      </c>
      <c r="AX68" s="2">
        <v>75296.84</v>
      </c>
      <c r="AY68" s="2">
        <v>127787.19</v>
      </c>
      <c r="AZ68" s="2">
        <v>169296.8</v>
      </c>
      <c r="BA68" s="2">
        <v>287853.42</v>
      </c>
      <c r="BB68" s="2">
        <v>2053960.72</v>
      </c>
      <c r="BC68" s="2">
        <v>148119.65</v>
      </c>
      <c r="BD68" s="2">
        <v>1463.83</v>
      </c>
      <c r="BE68" s="2"/>
      <c r="BF68" s="2"/>
      <c r="BG68" s="2"/>
      <c r="BH68" s="2">
        <v>32647.93</v>
      </c>
      <c r="BI68" s="2">
        <v>797036.22</v>
      </c>
      <c r="BJ68" s="2">
        <v>105779.15</v>
      </c>
      <c r="BK68" s="2">
        <v>37043.81</v>
      </c>
      <c r="BL68" s="2"/>
      <c r="BM68" s="2"/>
      <c r="BN68" s="2">
        <v>878.5</v>
      </c>
      <c r="BO68" s="2">
        <v>12580.48</v>
      </c>
      <c r="BP68" s="2">
        <v>174666.8</v>
      </c>
      <c r="BQ68" s="2">
        <v>55828.25</v>
      </c>
      <c r="BR68" s="2">
        <v>105836.2</v>
      </c>
      <c r="BS68" s="2">
        <v>52947.19</v>
      </c>
      <c r="BT68" s="2">
        <v>27096.880000000001</v>
      </c>
      <c r="BU68" s="2"/>
      <c r="BV68" s="2"/>
      <c r="BW68" s="2">
        <v>57983.24</v>
      </c>
      <c r="BX68" s="2"/>
      <c r="BY68" s="2"/>
      <c r="BZ68" s="2"/>
      <c r="CA68" s="2"/>
      <c r="CB68" s="2">
        <v>523035.25</v>
      </c>
      <c r="CC68" s="2">
        <v>358127.02999999997</v>
      </c>
      <c r="CD68" s="2">
        <v>16703.48</v>
      </c>
      <c r="CE68" s="2">
        <v>2061.9699999999998</v>
      </c>
      <c r="CF68" s="2">
        <v>472259.13</v>
      </c>
      <c r="CG68" s="2"/>
      <c r="CH68" s="2">
        <v>646171.52</v>
      </c>
      <c r="CI68" s="2">
        <v>87287.26</v>
      </c>
      <c r="CJ68" s="2">
        <v>652207.75</v>
      </c>
      <c r="CK68" s="2"/>
      <c r="CL68" s="2">
        <v>105947.23</v>
      </c>
      <c r="CM68" s="2">
        <v>252010.26</v>
      </c>
      <c r="CN68" s="2"/>
      <c r="CO68" s="2"/>
      <c r="CP68" s="2"/>
      <c r="CQ68" s="2"/>
      <c r="CR68" s="2">
        <v>55634.080000000002</v>
      </c>
      <c r="CS68" s="2"/>
      <c r="CT68" s="2"/>
      <c r="CU68" s="2"/>
      <c r="CV68" s="2"/>
      <c r="CW68" s="2"/>
      <c r="CX68" s="2"/>
      <c r="CY68" s="2"/>
      <c r="CZ68" s="2">
        <v>4781353.09</v>
      </c>
      <c r="DA68" s="2">
        <v>122674.28</v>
      </c>
      <c r="DB68" s="2">
        <v>122674.28</v>
      </c>
      <c r="DC68" s="2"/>
      <c r="DD68" s="2"/>
      <c r="DE68" s="2">
        <v>47979.360000000001</v>
      </c>
      <c r="DF68" s="2">
        <v>10913.32</v>
      </c>
      <c r="DG68" s="2">
        <v>56.19</v>
      </c>
      <c r="DH68" s="2">
        <v>337675.99</v>
      </c>
      <c r="DI68" s="2">
        <v>5583.53</v>
      </c>
      <c r="DJ68" s="2">
        <v>151501.45000000001</v>
      </c>
      <c r="DK68" s="2"/>
      <c r="DL68" s="2"/>
      <c r="DM68" s="2">
        <v>553709.84000000008</v>
      </c>
      <c r="DN68" s="2">
        <v>46913332.189999983</v>
      </c>
      <c r="DP68" s="37" t="str">
        <f>VLOOKUP(DQ68,'District Listing'!$A$3:$B$315,2,FALSE)</f>
        <v>QUINCY</v>
      </c>
      <c r="DQ68" s="4" t="s">
        <v>158</v>
      </c>
      <c r="DR68" s="2"/>
      <c r="DS68" s="2"/>
      <c r="DT68" s="2">
        <v>-661707.18999999994</v>
      </c>
      <c r="DU68" s="2">
        <v>-661707.18999999994</v>
      </c>
      <c r="DV68" s="2">
        <v>16221565.1</v>
      </c>
      <c r="DW68" s="2">
        <v>568611.80000000005</v>
      </c>
      <c r="DX68" s="2">
        <v>301616.94</v>
      </c>
      <c r="DY68" s="2"/>
      <c r="DZ68" s="2">
        <v>1246845.82</v>
      </c>
      <c r="EA68" s="2">
        <v>193152.68</v>
      </c>
      <c r="EB68" s="2">
        <v>110604</v>
      </c>
      <c r="EC68" s="2">
        <v>18642396.34</v>
      </c>
      <c r="ED68" s="2">
        <v>5802008.8799999999</v>
      </c>
      <c r="EE68" s="2">
        <v>373584.93</v>
      </c>
      <c r="EF68" s="2">
        <v>245486.88</v>
      </c>
      <c r="EG68" s="2">
        <v>574.58000000000004</v>
      </c>
      <c r="EH68" s="2">
        <v>90357.41</v>
      </c>
      <c r="EI68" s="2">
        <v>24422.62</v>
      </c>
      <c r="EJ68" s="2">
        <v>6536435.2999999998</v>
      </c>
      <c r="EK68" s="2"/>
      <c r="EL68" s="2"/>
      <c r="EM68" s="2">
        <v>1386882.36</v>
      </c>
      <c r="EN68" s="2">
        <v>488411.21</v>
      </c>
      <c r="EO68" s="2">
        <v>2773633.73</v>
      </c>
      <c r="EP68" s="2">
        <v>784937.68</v>
      </c>
      <c r="EQ68" s="2"/>
      <c r="ER68" s="2"/>
      <c r="ES68" s="2"/>
      <c r="ET68" s="2"/>
      <c r="EU68" s="2">
        <v>31322</v>
      </c>
      <c r="EV68" s="2">
        <v>15724.33</v>
      </c>
      <c r="EW68" s="2">
        <v>88752.97</v>
      </c>
      <c r="EX68" s="2">
        <v>161346.32999999999</v>
      </c>
      <c r="EY68" s="2">
        <v>2583633.0099999998</v>
      </c>
      <c r="EZ68" s="2">
        <v>2008065.58</v>
      </c>
      <c r="FA68" s="2">
        <v>27051.27</v>
      </c>
      <c r="FB68" s="2">
        <v>9553.18</v>
      </c>
      <c r="FC68" s="2">
        <v>10359313.649999999</v>
      </c>
      <c r="FD68" s="2">
        <v>686765.12</v>
      </c>
      <c r="FE68" s="2">
        <v>51891.51</v>
      </c>
      <c r="FF68" s="2">
        <v>127787.19</v>
      </c>
      <c r="FG68" s="2">
        <v>56013.39</v>
      </c>
      <c r="FH68" s="2">
        <v>213974.25</v>
      </c>
      <c r="FI68" s="2">
        <v>1136431.46</v>
      </c>
      <c r="FJ68" s="2">
        <v>57337.95</v>
      </c>
      <c r="FK68" s="2"/>
      <c r="FL68" s="2"/>
      <c r="FM68" s="2"/>
      <c r="FN68" s="2"/>
      <c r="FO68" s="2">
        <v>16478.740000000002</v>
      </c>
      <c r="FP68" s="2">
        <v>595549.15</v>
      </c>
      <c r="FQ68" s="2"/>
      <c r="FR68" s="2"/>
      <c r="FS68" s="2"/>
      <c r="FT68" s="2"/>
      <c r="FU68" s="2"/>
      <c r="FV68" s="2">
        <v>12580.48</v>
      </c>
      <c r="FW68" s="2"/>
      <c r="FX68" s="2">
        <v>7137.48</v>
      </c>
      <c r="FY68" s="2">
        <v>1255.23</v>
      </c>
      <c r="FZ68" s="2">
        <v>37130.58</v>
      </c>
      <c r="GA68" s="2"/>
      <c r="GB68" s="2"/>
      <c r="GC68" s="2"/>
      <c r="GD68" s="2">
        <v>57919.1</v>
      </c>
      <c r="GE68" s="2"/>
      <c r="GF68" s="2"/>
      <c r="GG68" s="2"/>
      <c r="GH68" s="2"/>
      <c r="GI68" s="2">
        <v>161637.19</v>
      </c>
      <c r="GJ68" s="2">
        <v>265423.61</v>
      </c>
      <c r="GK68" s="2"/>
      <c r="GL68" s="2"/>
      <c r="GM68" s="2">
        <v>472259.13</v>
      </c>
      <c r="GN68" s="2"/>
      <c r="GO68" s="2">
        <v>646171.52</v>
      </c>
      <c r="GP68" s="2">
        <v>65593.59</v>
      </c>
      <c r="GQ68" s="2">
        <v>483971.44</v>
      </c>
      <c r="GR68" s="2"/>
      <c r="GS68" s="2"/>
      <c r="GT68" s="2"/>
      <c r="GU68" s="2"/>
      <c r="GV68" s="2"/>
      <c r="GW68" s="2"/>
      <c r="GX68" s="2"/>
      <c r="GY68" s="2">
        <v>26847.75</v>
      </c>
      <c r="GZ68" s="2"/>
      <c r="HA68" s="2"/>
      <c r="HB68" s="2"/>
      <c r="HC68" s="2"/>
      <c r="HD68" s="2"/>
      <c r="HE68" s="2"/>
      <c r="HF68" s="2"/>
      <c r="HG68" s="2">
        <v>2907292.9399999995</v>
      </c>
      <c r="HH68" s="2">
        <v>100144.12</v>
      </c>
      <c r="HI68" s="2">
        <v>100144.12</v>
      </c>
      <c r="HJ68" s="2"/>
      <c r="HK68" s="2"/>
      <c r="HL68" s="2"/>
      <c r="HM68" s="2"/>
      <c r="HN68" s="2">
        <v>56.19</v>
      </c>
      <c r="HO68" s="2">
        <v>98006.78</v>
      </c>
      <c r="HP68" s="2">
        <v>5583.53</v>
      </c>
      <c r="HQ68" s="2">
        <v>46664.14</v>
      </c>
      <c r="HR68" s="2"/>
      <c r="HS68" s="2">
        <v>150310.64000000001</v>
      </c>
      <c r="HT68" s="2">
        <v>39170617.259999983</v>
      </c>
      <c r="HV68" s="37" t="str">
        <f>VLOOKUP(HW68,'District Listing'!$A$3:$B$315,2,FALSE)</f>
        <v>COULEE-HARTLINE</v>
      </c>
      <c r="HW68" s="4" t="s">
        <v>160</v>
      </c>
      <c r="HX68" s="2">
        <v>56506.12</v>
      </c>
      <c r="HY68" s="2">
        <v>56506.12</v>
      </c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>
        <v>10094.99</v>
      </c>
      <c r="IK68" s="2">
        <v>128.25</v>
      </c>
      <c r="IL68" s="2">
        <v>1656.58</v>
      </c>
      <c r="IM68" s="2"/>
      <c r="IN68" s="2">
        <v>89866.96</v>
      </c>
      <c r="IO68" s="2"/>
      <c r="IP68" s="2">
        <v>101746.78</v>
      </c>
      <c r="IQ68" s="2"/>
      <c r="IR68" s="2"/>
      <c r="IS68" s="2"/>
      <c r="IT68" s="2">
        <v>7722.63</v>
      </c>
      <c r="IU68" s="2"/>
      <c r="IV68" s="2">
        <v>10503.22</v>
      </c>
      <c r="IW68" s="2"/>
      <c r="IX68" s="2"/>
      <c r="IY68" s="2"/>
      <c r="IZ68" s="2"/>
      <c r="JA68" s="2"/>
      <c r="JB68" s="2">
        <v>149.19</v>
      </c>
      <c r="JC68" s="2"/>
      <c r="JD68" s="2">
        <v>1837.63</v>
      </c>
      <c r="JE68" s="2"/>
      <c r="JF68" s="2"/>
      <c r="JG68" s="2"/>
      <c r="JH68" s="2"/>
      <c r="JI68" s="2">
        <v>20212.669999999998</v>
      </c>
      <c r="JJ68" s="2">
        <v>10171.11</v>
      </c>
      <c r="JK68" s="2">
        <v>899.21</v>
      </c>
      <c r="JL68" s="2"/>
      <c r="JM68" s="2"/>
      <c r="JN68" s="2"/>
      <c r="JO68" s="2">
        <v>11070.32</v>
      </c>
      <c r="JP68" s="2"/>
      <c r="JQ68" s="2"/>
      <c r="JR68" s="2"/>
      <c r="JS68" s="2"/>
      <c r="JT68" s="2"/>
      <c r="JU68" s="2">
        <v>582.5</v>
      </c>
      <c r="JV68" s="2">
        <v>8750</v>
      </c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>
        <v>9332.5</v>
      </c>
      <c r="LL68" s="2">
        <v>10546.49</v>
      </c>
      <c r="LM68" s="2">
        <v>10546.49</v>
      </c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>
        <v>209414.88000000003</v>
      </c>
    </row>
    <row r="69" spans="2:337">
      <c r="B69" s="22" t="s">
        <v>4</v>
      </c>
      <c r="C69" s="22" t="s">
        <v>7</v>
      </c>
      <c r="D69" s="22" t="s">
        <v>7</v>
      </c>
      <c r="E69" s="22" t="s">
        <v>15</v>
      </c>
      <c r="F69" s="22" t="s">
        <v>19</v>
      </c>
      <c r="G69" s="1">
        <v>3240.14</v>
      </c>
      <c r="I69" s="37" t="str">
        <f>VLOOKUP(J69,'District Listing'!$A$3:$B$315,2,FALSE)</f>
        <v>WARDEN</v>
      </c>
      <c r="J69" s="4" t="s">
        <v>159</v>
      </c>
      <c r="K69" s="2">
        <v>256494.38</v>
      </c>
      <c r="L69" s="2">
        <v>256494.38</v>
      </c>
      <c r="M69" s="2">
        <v>-256494.38</v>
      </c>
      <c r="N69" s="2">
        <v>-256494.38</v>
      </c>
      <c r="O69" s="2">
        <v>5347017.08</v>
      </c>
      <c r="P69" s="2">
        <v>142787.75</v>
      </c>
      <c r="Q69" s="2">
        <v>1530.03</v>
      </c>
      <c r="R69" s="2"/>
      <c r="S69" s="2">
        <v>211072.21</v>
      </c>
      <c r="T69" s="2">
        <v>23196.66</v>
      </c>
      <c r="U69" s="2">
        <v>19808</v>
      </c>
      <c r="V69" s="2">
        <v>5745411.7300000004</v>
      </c>
      <c r="W69" s="2">
        <v>1942727.34</v>
      </c>
      <c r="X69" s="2">
        <v>85690.97</v>
      </c>
      <c r="Y69" s="2">
        <v>11659.23</v>
      </c>
      <c r="Z69" s="2"/>
      <c r="AA69" s="2">
        <v>186220.33</v>
      </c>
      <c r="AB69" s="2">
        <v>19750.77</v>
      </c>
      <c r="AC69" s="2">
        <v>2246048.64</v>
      </c>
      <c r="AD69" s="2"/>
      <c r="AE69" s="2"/>
      <c r="AF69" s="2">
        <v>427219.97</v>
      </c>
      <c r="AG69" s="2">
        <v>164922.66</v>
      </c>
      <c r="AH69" s="2">
        <v>834587.79</v>
      </c>
      <c r="AI69" s="2">
        <v>270044.01</v>
      </c>
      <c r="AJ69" s="2"/>
      <c r="AK69" s="2"/>
      <c r="AL69" s="2"/>
      <c r="AM69" s="2"/>
      <c r="AN69" s="2">
        <v>24779.74</v>
      </c>
      <c r="AO69" s="2">
        <v>11424.26</v>
      </c>
      <c r="AP69" s="2">
        <v>29207.760000000002</v>
      </c>
      <c r="AQ69" s="2">
        <v>53278.21</v>
      </c>
      <c r="AR69" s="2">
        <v>903952.73</v>
      </c>
      <c r="AS69" s="2">
        <v>749533.53</v>
      </c>
      <c r="AT69" s="2">
        <v>98.64</v>
      </c>
      <c r="AU69" s="2"/>
      <c r="AV69" s="2">
        <v>3469049.3000000003</v>
      </c>
      <c r="AW69" s="2">
        <v>293725.03000000003</v>
      </c>
      <c r="AX69" s="2">
        <v>33689.919999999998</v>
      </c>
      <c r="AY69" s="2">
        <v>301192.73</v>
      </c>
      <c r="AZ69" s="2">
        <v>93508.57</v>
      </c>
      <c r="BA69" s="2">
        <v>175907.84</v>
      </c>
      <c r="BB69" s="2">
        <v>898024.09</v>
      </c>
      <c r="BC69" s="2">
        <v>2535</v>
      </c>
      <c r="BD69" s="2">
        <v>3807.71</v>
      </c>
      <c r="BE69" s="2">
        <v>2693.55</v>
      </c>
      <c r="BF69" s="2"/>
      <c r="BG69" s="2"/>
      <c r="BH69" s="2">
        <v>68677.509999999995</v>
      </c>
      <c r="BI69" s="2">
        <v>235122.44</v>
      </c>
      <c r="BJ69" s="2">
        <v>45397.94</v>
      </c>
      <c r="BK69" s="2">
        <v>20503.86</v>
      </c>
      <c r="BL69" s="2"/>
      <c r="BM69" s="2">
        <v>29852.44</v>
      </c>
      <c r="BN69" s="2"/>
      <c r="BO69" s="2">
        <v>3745.49</v>
      </c>
      <c r="BP69" s="2">
        <v>55907.02</v>
      </c>
      <c r="BQ69" s="2"/>
      <c r="BR69" s="2">
        <v>4385.12</v>
      </c>
      <c r="BS69" s="2">
        <v>3749.56</v>
      </c>
      <c r="BT69" s="2"/>
      <c r="BU69" s="2"/>
      <c r="BV69" s="2">
        <v>29585.7</v>
      </c>
      <c r="BW69" s="2">
        <v>7844.33</v>
      </c>
      <c r="BX69" s="2"/>
      <c r="BY69" s="2"/>
      <c r="BZ69" s="2"/>
      <c r="CA69" s="2">
        <v>3230.63</v>
      </c>
      <c r="CB69" s="2">
        <v>152570.26</v>
      </c>
      <c r="CC69" s="2">
        <v>109495.98</v>
      </c>
      <c r="CD69" s="2">
        <v>120.47</v>
      </c>
      <c r="CE69" s="2"/>
      <c r="CF69" s="2">
        <v>215131.17</v>
      </c>
      <c r="CG69" s="2"/>
      <c r="CH69" s="2">
        <v>9818.0499999999993</v>
      </c>
      <c r="CI69" s="2">
        <v>29946.26</v>
      </c>
      <c r="CJ69" s="2">
        <v>94301.47</v>
      </c>
      <c r="CK69" s="2"/>
      <c r="CL69" s="2">
        <v>26005.54</v>
      </c>
      <c r="CM69" s="2">
        <v>92631.5</v>
      </c>
      <c r="CN69" s="2"/>
      <c r="CO69" s="2"/>
      <c r="CP69" s="2"/>
      <c r="CQ69" s="2"/>
      <c r="CR69" s="2">
        <v>10122.6</v>
      </c>
      <c r="CS69" s="2"/>
      <c r="CT69" s="2"/>
      <c r="CU69" s="2"/>
      <c r="CV69" s="2"/>
      <c r="CW69" s="2"/>
      <c r="CX69" s="2"/>
      <c r="CY69" s="2"/>
      <c r="CZ69" s="2">
        <v>1257181.6000000003</v>
      </c>
      <c r="DA69" s="2">
        <v>53233.369999999995</v>
      </c>
      <c r="DB69" s="2">
        <v>53233.369999999995</v>
      </c>
      <c r="DC69" s="2"/>
      <c r="DD69" s="2"/>
      <c r="DE69" s="2"/>
      <c r="DF69" s="2"/>
      <c r="DG69" s="2">
        <v>1083.8399999999999</v>
      </c>
      <c r="DH69" s="2">
        <v>13742.91</v>
      </c>
      <c r="DI69" s="2"/>
      <c r="DJ69" s="2">
        <v>9325.68</v>
      </c>
      <c r="DK69" s="2"/>
      <c r="DL69" s="2"/>
      <c r="DM69" s="2">
        <v>24152.43</v>
      </c>
      <c r="DN69" s="2">
        <v>13693101.159999998</v>
      </c>
      <c r="DP69" s="37" t="str">
        <f>VLOOKUP(DQ69,'District Listing'!$A$3:$B$315,2,FALSE)</f>
        <v>WARDEN</v>
      </c>
      <c r="DQ69" s="4" t="s">
        <v>159</v>
      </c>
      <c r="DR69" s="2">
        <v>391.5</v>
      </c>
      <c r="DS69" s="2">
        <v>391.5</v>
      </c>
      <c r="DT69" s="2">
        <v>-256494.38</v>
      </c>
      <c r="DU69" s="2">
        <v>-256494.38</v>
      </c>
      <c r="DV69" s="2">
        <v>5032726.6900000004</v>
      </c>
      <c r="DW69" s="2">
        <v>69777.179999999993</v>
      </c>
      <c r="DX69" s="2">
        <v>1530.03</v>
      </c>
      <c r="DY69" s="2"/>
      <c r="DZ69" s="2">
        <v>133693.18</v>
      </c>
      <c r="EA69" s="2">
        <v>1947.36</v>
      </c>
      <c r="EB69" s="2">
        <v>19808</v>
      </c>
      <c r="EC69" s="2">
        <v>5259482.4400000004</v>
      </c>
      <c r="ED69" s="2">
        <v>1629118.5</v>
      </c>
      <c r="EE69" s="2">
        <v>85196.26</v>
      </c>
      <c r="EF69" s="2">
        <v>11659.23</v>
      </c>
      <c r="EG69" s="2"/>
      <c r="EH69" s="2">
        <v>5654.31</v>
      </c>
      <c r="EI69" s="2">
        <v>14652.69</v>
      </c>
      <c r="EJ69" s="2">
        <v>1746280.99</v>
      </c>
      <c r="EK69" s="2"/>
      <c r="EL69" s="2"/>
      <c r="EM69" s="2">
        <v>409878.67</v>
      </c>
      <c r="EN69" s="2">
        <v>143646.44</v>
      </c>
      <c r="EO69" s="2">
        <v>816579.05</v>
      </c>
      <c r="EP69" s="2">
        <v>231243.57</v>
      </c>
      <c r="EQ69" s="2"/>
      <c r="ER69" s="2"/>
      <c r="ES69" s="2"/>
      <c r="ET69" s="2"/>
      <c r="EU69" s="2">
        <v>24108.25</v>
      </c>
      <c r="EV69" s="2">
        <v>9599.24</v>
      </c>
      <c r="EW69" s="2">
        <v>28426.43</v>
      </c>
      <c r="EX69" s="2">
        <v>48856.42</v>
      </c>
      <c r="EY69" s="2">
        <v>881385.76</v>
      </c>
      <c r="EZ69" s="2">
        <v>727244.29</v>
      </c>
      <c r="FA69" s="2">
        <v>98.64</v>
      </c>
      <c r="FB69" s="2"/>
      <c r="FC69" s="2">
        <v>3321066.7600000002</v>
      </c>
      <c r="FD69" s="2">
        <v>277476.07</v>
      </c>
      <c r="FE69" s="2">
        <v>33689.919999999998</v>
      </c>
      <c r="FF69" s="2">
        <v>301192.73</v>
      </c>
      <c r="FG69" s="2">
        <v>93508.57</v>
      </c>
      <c r="FH69" s="2">
        <v>175907.84</v>
      </c>
      <c r="FI69" s="2">
        <v>881775.13</v>
      </c>
      <c r="FJ69" s="2">
        <v>2535</v>
      </c>
      <c r="FK69" s="2">
        <v>3807.71</v>
      </c>
      <c r="FL69" s="2">
        <v>2693.55</v>
      </c>
      <c r="FM69" s="2"/>
      <c r="FN69" s="2"/>
      <c r="FO69" s="2">
        <v>43088.02</v>
      </c>
      <c r="FP69" s="2">
        <v>232095.2</v>
      </c>
      <c r="FQ69" s="2">
        <v>45397.94</v>
      </c>
      <c r="FR69" s="2">
        <v>20503.86</v>
      </c>
      <c r="FS69" s="2"/>
      <c r="FT69" s="2">
        <v>29852.44</v>
      </c>
      <c r="FU69" s="2"/>
      <c r="FV69" s="2">
        <v>3745.49</v>
      </c>
      <c r="FW69" s="2">
        <v>55907.02</v>
      </c>
      <c r="FX69" s="2"/>
      <c r="FY69" s="2"/>
      <c r="FZ69" s="2">
        <v>3749.56</v>
      </c>
      <c r="GA69" s="2"/>
      <c r="GB69" s="2"/>
      <c r="GC69" s="2">
        <v>29585.7</v>
      </c>
      <c r="GD69" s="2">
        <v>7844.33</v>
      </c>
      <c r="GE69" s="2"/>
      <c r="GF69" s="2"/>
      <c r="GG69" s="2"/>
      <c r="GH69" s="2">
        <v>3230.63</v>
      </c>
      <c r="GI69" s="2">
        <v>25493.51</v>
      </c>
      <c r="GJ69" s="2">
        <v>109495.98</v>
      </c>
      <c r="GK69" s="2">
        <v>120.47</v>
      </c>
      <c r="GL69" s="2"/>
      <c r="GM69" s="2">
        <v>215131.17</v>
      </c>
      <c r="GN69" s="2"/>
      <c r="GO69" s="2">
        <v>9818.0499999999993</v>
      </c>
      <c r="GP69" s="2">
        <v>26179.19</v>
      </c>
      <c r="GQ69" s="2">
        <v>94301.47</v>
      </c>
      <c r="GR69" s="2"/>
      <c r="GS69" s="2">
        <v>26005.54</v>
      </c>
      <c r="GT69" s="2">
        <v>92595.66</v>
      </c>
      <c r="GU69" s="2"/>
      <c r="GV69" s="2"/>
      <c r="GW69" s="2"/>
      <c r="GX69" s="2"/>
      <c r="GY69" s="2">
        <v>9322.6</v>
      </c>
      <c r="GZ69" s="2"/>
      <c r="HA69" s="2"/>
      <c r="HB69" s="2"/>
      <c r="HC69" s="2"/>
      <c r="HD69" s="2"/>
      <c r="HE69" s="2"/>
      <c r="HF69" s="2"/>
      <c r="HG69" s="2">
        <v>1092500.0900000001</v>
      </c>
      <c r="HH69" s="2">
        <v>29389.01</v>
      </c>
      <c r="HI69" s="2">
        <v>29389.01</v>
      </c>
      <c r="HJ69" s="2"/>
      <c r="HK69" s="2"/>
      <c r="HL69" s="2"/>
      <c r="HM69" s="2"/>
      <c r="HN69" s="2">
        <v>1083.8399999999999</v>
      </c>
      <c r="HO69" s="2">
        <v>13742.91</v>
      </c>
      <c r="HP69" s="2"/>
      <c r="HQ69" s="2">
        <v>9325.68</v>
      </c>
      <c r="HR69" s="2"/>
      <c r="HS69" s="2">
        <v>24152.43</v>
      </c>
      <c r="HT69" s="2">
        <v>12098543.970000003</v>
      </c>
      <c r="HV69" s="37" t="str">
        <f>VLOOKUP(HW69,'District Listing'!$A$3:$B$315,2,FALSE)</f>
        <v>SOAP LAKE</v>
      </c>
      <c r="HW69" s="4" t="s">
        <v>161</v>
      </c>
      <c r="HX69" s="2">
        <v>176559.26</v>
      </c>
      <c r="HY69" s="2">
        <v>176559.26</v>
      </c>
      <c r="HZ69" s="2"/>
      <c r="IA69" s="2"/>
      <c r="IB69" s="2">
        <v>6361.02</v>
      </c>
      <c r="IC69" s="2">
        <v>96497.5</v>
      </c>
      <c r="ID69" s="2"/>
      <c r="IE69" s="2"/>
      <c r="IF69" s="2">
        <v>3062.5</v>
      </c>
      <c r="IG69" s="2"/>
      <c r="IH69" s="2"/>
      <c r="II69" s="2">
        <v>105921.02</v>
      </c>
      <c r="IJ69" s="2">
        <v>17092.82</v>
      </c>
      <c r="IK69" s="2">
        <v>8984.11</v>
      </c>
      <c r="IL69" s="2">
        <v>6.02</v>
      </c>
      <c r="IM69" s="2"/>
      <c r="IN69" s="2">
        <v>141929.49</v>
      </c>
      <c r="IO69" s="2"/>
      <c r="IP69" s="2">
        <v>168012.44</v>
      </c>
      <c r="IQ69" s="2"/>
      <c r="IR69" s="2"/>
      <c r="IS69" s="2">
        <v>8083.06</v>
      </c>
      <c r="IT69" s="2">
        <v>12676.5</v>
      </c>
      <c r="IU69" s="2">
        <v>3230.69</v>
      </c>
      <c r="IV69" s="2">
        <v>18119.59</v>
      </c>
      <c r="IW69" s="2"/>
      <c r="IX69" s="2"/>
      <c r="IY69" s="2"/>
      <c r="IZ69" s="2"/>
      <c r="JA69" s="2">
        <v>582.24</v>
      </c>
      <c r="JB69" s="2">
        <v>831.52</v>
      </c>
      <c r="JC69" s="2">
        <v>964.17</v>
      </c>
      <c r="JD69" s="2">
        <v>2943.39</v>
      </c>
      <c r="JE69" s="2">
        <v>6895.74</v>
      </c>
      <c r="JF69" s="2">
        <v>6560.12</v>
      </c>
      <c r="JG69" s="2"/>
      <c r="JH69" s="2"/>
      <c r="JI69" s="2">
        <v>60887.01999999999</v>
      </c>
      <c r="JJ69" s="2">
        <v>6016.17</v>
      </c>
      <c r="JK69" s="2"/>
      <c r="JL69" s="2"/>
      <c r="JM69" s="2"/>
      <c r="JN69" s="2"/>
      <c r="JO69" s="2">
        <v>6016.17</v>
      </c>
      <c r="JP69" s="2"/>
      <c r="JQ69" s="2"/>
      <c r="JR69" s="2"/>
      <c r="JS69" s="2"/>
      <c r="JT69" s="2"/>
      <c r="JU69" s="2">
        <v>208</v>
      </c>
      <c r="JV69" s="2">
        <v>9880.77</v>
      </c>
      <c r="JW69" s="2"/>
      <c r="JX69" s="2"/>
      <c r="JY69" s="2"/>
      <c r="JZ69" s="2"/>
      <c r="KA69" s="2"/>
      <c r="KB69" s="2"/>
      <c r="KC69" s="2"/>
      <c r="KD69" s="2"/>
      <c r="KE69" s="2"/>
      <c r="KF69" s="2">
        <v>4581.72</v>
      </c>
      <c r="KG69" s="2"/>
      <c r="KH69" s="2"/>
      <c r="KI69" s="2"/>
      <c r="KJ69" s="2"/>
      <c r="KK69" s="2"/>
      <c r="KL69" s="2"/>
      <c r="KM69" s="2"/>
      <c r="KN69" s="2">
        <v>120553.04</v>
      </c>
      <c r="KO69" s="2">
        <v>1238.8900000000001</v>
      </c>
      <c r="KP69" s="2"/>
      <c r="KQ69" s="2"/>
      <c r="KR69" s="2"/>
      <c r="KS69" s="2"/>
      <c r="KT69" s="2"/>
      <c r="KU69" s="2">
        <v>275</v>
      </c>
      <c r="KV69" s="2">
        <v>117842.2</v>
      </c>
      <c r="KW69" s="2"/>
      <c r="KX69" s="2"/>
      <c r="KY69" s="2"/>
      <c r="KZ69" s="2"/>
      <c r="LA69" s="2"/>
      <c r="LB69" s="2"/>
      <c r="LC69" s="2">
        <v>9296.49</v>
      </c>
      <c r="LD69" s="2"/>
      <c r="LE69" s="2"/>
      <c r="LF69" s="2"/>
      <c r="LG69" s="2"/>
      <c r="LH69" s="2"/>
      <c r="LI69" s="2"/>
      <c r="LJ69" s="2"/>
      <c r="LK69" s="2">
        <v>263876.11</v>
      </c>
      <c r="LL69" s="2">
        <v>671.54</v>
      </c>
      <c r="LM69" s="2">
        <v>671.54</v>
      </c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>
        <v>781943.56</v>
      </c>
    </row>
    <row r="70" spans="2:337">
      <c r="B70" s="22" t="s">
        <v>4</v>
      </c>
      <c r="C70" s="22" t="s">
        <v>7</v>
      </c>
      <c r="D70" s="22" t="s">
        <v>7</v>
      </c>
      <c r="E70" s="22" t="s">
        <v>15</v>
      </c>
      <c r="F70" s="22" t="s">
        <v>20</v>
      </c>
      <c r="G70" s="1">
        <v>3546.9</v>
      </c>
      <c r="I70" s="37" t="str">
        <f>VLOOKUP(J70,'District Listing'!$A$3:$B$315,2,FALSE)</f>
        <v>COULEE-HARTLINE</v>
      </c>
      <c r="J70" s="4" t="s">
        <v>160</v>
      </c>
      <c r="K70" s="2">
        <v>56506.12</v>
      </c>
      <c r="L70" s="2">
        <v>56506.12</v>
      </c>
      <c r="M70" s="2">
        <v>-56506.12</v>
      </c>
      <c r="N70" s="2">
        <v>-56506.12</v>
      </c>
      <c r="O70" s="2">
        <v>1114685.98</v>
      </c>
      <c r="P70" s="2">
        <v>21672.82</v>
      </c>
      <c r="Q70" s="2">
        <v>16389.52</v>
      </c>
      <c r="R70" s="2"/>
      <c r="S70" s="2">
        <v>8673.5</v>
      </c>
      <c r="T70" s="2">
        <v>6760</v>
      </c>
      <c r="U70" s="2"/>
      <c r="V70" s="2">
        <v>1168181.82</v>
      </c>
      <c r="W70" s="2">
        <v>553445.93999999994</v>
      </c>
      <c r="X70" s="2">
        <v>14477.06</v>
      </c>
      <c r="Y70" s="2">
        <v>19556.300000000003</v>
      </c>
      <c r="Z70" s="2"/>
      <c r="AA70" s="2">
        <v>98006.96</v>
      </c>
      <c r="AB70" s="2">
        <v>3188.4</v>
      </c>
      <c r="AC70" s="2">
        <v>688674.66</v>
      </c>
      <c r="AD70" s="2"/>
      <c r="AE70" s="2"/>
      <c r="AF70" s="2">
        <v>87994.71</v>
      </c>
      <c r="AG70" s="2">
        <v>51357.11</v>
      </c>
      <c r="AH70" s="2">
        <v>177276.88</v>
      </c>
      <c r="AI70" s="2">
        <v>83782.12</v>
      </c>
      <c r="AJ70" s="2"/>
      <c r="AK70" s="2"/>
      <c r="AL70" s="2"/>
      <c r="AM70" s="2"/>
      <c r="AN70" s="2">
        <v>1713.42</v>
      </c>
      <c r="AO70" s="2">
        <v>1046.79</v>
      </c>
      <c r="AP70" s="2">
        <v>5239.08</v>
      </c>
      <c r="AQ70" s="2">
        <v>19922.8</v>
      </c>
      <c r="AR70" s="2">
        <v>205149.44</v>
      </c>
      <c r="AS70" s="2">
        <v>209304.58</v>
      </c>
      <c r="AT70" s="2"/>
      <c r="AU70" s="2"/>
      <c r="AV70" s="2">
        <v>842786.92999999993</v>
      </c>
      <c r="AW70" s="2">
        <v>90252.2</v>
      </c>
      <c r="AX70" s="2">
        <v>31060.1</v>
      </c>
      <c r="AY70" s="2">
        <v>65682.2</v>
      </c>
      <c r="AZ70" s="2">
        <v>18002.82</v>
      </c>
      <c r="BA70" s="2">
        <v>53174.81</v>
      </c>
      <c r="BB70" s="2">
        <v>258172.13</v>
      </c>
      <c r="BC70" s="2">
        <v>860.54</v>
      </c>
      <c r="BD70" s="2">
        <v>3666.37</v>
      </c>
      <c r="BE70" s="2">
        <v>23811.25</v>
      </c>
      <c r="BF70" s="2"/>
      <c r="BG70" s="2"/>
      <c r="BH70" s="2">
        <v>22417.54</v>
      </c>
      <c r="BI70" s="2">
        <v>22859.870000000003</v>
      </c>
      <c r="BJ70" s="2">
        <v>3255</v>
      </c>
      <c r="BK70" s="2">
        <v>1131</v>
      </c>
      <c r="BL70" s="2"/>
      <c r="BM70" s="2"/>
      <c r="BN70" s="2"/>
      <c r="BO70" s="2"/>
      <c r="BP70" s="2">
        <v>11748.38</v>
      </c>
      <c r="BQ70" s="2">
        <v>4370.04</v>
      </c>
      <c r="BR70" s="2">
        <v>37500.58</v>
      </c>
      <c r="BS70" s="2">
        <v>37186.559999999998</v>
      </c>
      <c r="BT70" s="2"/>
      <c r="BU70" s="2"/>
      <c r="BV70" s="2"/>
      <c r="BW70" s="2"/>
      <c r="BX70" s="2"/>
      <c r="BY70" s="2"/>
      <c r="BZ70" s="2"/>
      <c r="CA70" s="2"/>
      <c r="CB70" s="2">
        <v>78595.850000000006</v>
      </c>
      <c r="CC70" s="2">
        <v>17547.080000000002</v>
      </c>
      <c r="CD70" s="2">
        <v>347.89</v>
      </c>
      <c r="CE70" s="2"/>
      <c r="CF70" s="2">
        <v>21830.5</v>
      </c>
      <c r="CG70" s="2"/>
      <c r="CH70" s="2"/>
      <c r="CI70" s="2"/>
      <c r="CJ70" s="2">
        <v>98914.18</v>
      </c>
      <c r="CK70" s="2"/>
      <c r="CL70" s="2"/>
      <c r="CM70" s="2">
        <v>46734.66</v>
      </c>
      <c r="CN70" s="2">
        <v>451.54</v>
      </c>
      <c r="CO70" s="2"/>
      <c r="CP70" s="2"/>
      <c r="CQ70" s="2"/>
      <c r="CR70" s="2">
        <v>2296</v>
      </c>
      <c r="CS70" s="2"/>
      <c r="CT70" s="2"/>
      <c r="CU70" s="2"/>
      <c r="CV70" s="2"/>
      <c r="CW70" s="2"/>
      <c r="CX70" s="2"/>
      <c r="CY70" s="2"/>
      <c r="CZ70" s="2">
        <v>435524.83</v>
      </c>
      <c r="DA70" s="2">
        <v>10679.33</v>
      </c>
      <c r="DB70" s="2">
        <v>10679.33</v>
      </c>
      <c r="DC70" s="2"/>
      <c r="DD70" s="2"/>
      <c r="DE70" s="2"/>
      <c r="DF70" s="2"/>
      <c r="DG70" s="2">
        <v>1192.43</v>
      </c>
      <c r="DH70" s="2"/>
      <c r="DI70" s="2"/>
      <c r="DJ70" s="2">
        <v>356.06</v>
      </c>
      <c r="DK70" s="2"/>
      <c r="DL70" s="2"/>
      <c r="DM70" s="2">
        <v>1548.49</v>
      </c>
      <c r="DN70" s="2">
        <v>3405568.1900000018</v>
      </c>
      <c r="DP70" s="37" t="str">
        <f>VLOOKUP(DQ70,'District Listing'!$A$3:$B$315,2,FALSE)</f>
        <v>COULEE-HARTLINE</v>
      </c>
      <c r="DQ70" s="4" t="s">
        <v>160</v>
      </c>
      <c r="DR70" s="2"/>
      <c r="DS70" s="2"/>
      <c r="DT70" s="2">
        <v>-56506.12</v>
      </c>
      <c r="DU70" s="2">
        <v>-56506.12</v>
      </c>
      <c r="DV70" s="2">
        <v>1114685.98</v>
      </c>
      <c r="DW70" s="2">
        <v>21672.82</v>
      </c>
      <c r="DX70" s="2">
        <v>16389.52</v>
      </c>
      <c r="DY70" s="2"/>
      <c r="DZ70" s="2">
        <v>8673.5</v>
      </c>
      <c r="EA70" s="2">
        <v>6760</v>
      </c>
      <c r="EB70" s="2"/>
      <c r="EC70" s="2">
        <v>1168181.82</v>
      </c>
      <c r="ED70" s="2">
        <v>543350.94999999995</v>
      </c>
      <c r="EE70" s="2">
        <v>14348.81</v>
      </c>
      <c r="EF70" s="2">
        <v>17899.72</v>
      </c>
      <c r="EG70" s="2"/>
      <c r="EH70" s="2">
        <v>8140</v>
      </c>
      <c r="EI70" s="2">
        <v>3188.4</v>
      </c>
      <c r="EJ70" s="2">
        <v>586927.88</v>
      </c>
      <c r="EK70" s="2"/>
      <c r="EL70" s="2"/>
      <c r="EM70" s="2">
        <v>87994.71</v>
      </c>
      <c r="EN70" s="2">
        <v>43634.48</v>
      </c>
      <c r="EO70" s="2">
        <v>177276.88</v>
      </c>
      <c r="EP70" s="2">
        <v>73278.899999999994</v>
      </c>
      <c r="EQ70" s="2"/>
      <c r="ER70" s="2"/>
      <c r="ES70" s="2"/>
      <c r="ET70" s="2"/>
      <c r="EU70" s="2">
        <v>1713.42</v>
      </c>
      <c r="EV70" s="2">
        <v>897.6</v>
      </c>
      <c r="EW70" s="2">
        <v>5239.08</v>
      </c>
      <c r="EX70" s="2">
        <v>18085.169999999998</v>
      </c>
      <c r="EY70" s="2">
        <v>205149.44</v>
      </c>
      <c r="EZ70" s="2">
        <v>209304.58</v>
      </c>
      <c r="FA70" s="2"/>
      <c r="FB70" s="2"/>
      <c r="FC70" s="2">
        <v>822574.25999999989</v>
      </c>
      <c r="FD70" s="2">
        <v>80081.09</v>
      </c>
      <c r="FE70" s="2">
        <v>30160.89</v>
      </c>
      <c r="FF70" s="2">
        <v>65682.2</v>
      </c>
      <c r="FG70" s="2">
        <v>18002.82</v>
      </c>
      <c r="FH70" s="2">
        <v>53174.81</v>
      </c>
      <c r="FI70" s="2">
        <v>247101.81</v>
      </c>
      <c r="FJ70" s="2">
        <v>860.54</v>
      </c>
      <c r="FK70" s="2">
        <v>3666.37</v>
      </c>
      <c r="FL70" s="2">
        <v>23811.25</v>
      </c>
      <c r="FM70" s="2"/>
      <c r="FN70" s="2"/>
      <c r="FO70" s="2">
        <v>21835.040000000001</v>
      </c>
      <c r="FP70" s="2">
        <v>14109.87</v>
      </c>
      <c r="FQ70" s="2">
        <v>3255</v>
      </c>
      <c r="FR70" s="2">
        <v>1131</v>
      </c>
      <c r="FS70" s="2"/>
      <c r="FT70" s="2"/>
      <c r="FU70" s="2"/>
      <c r="FV70" s="2"/>
      <c r="FW70" s="2">
        <v>11748.38</v>
      </c>
      <c r="FX70" s="2">
        <v>4370.04</v>
      </c>
      <c r="FY70" s="2">
        <v>37500.58</v>
      </c>
      <c r="FZ70" s="2">
        <v>37186.559999999998</v>
      </c>
      <c r="GA70" s="2"/>
      <c r="GB70" s="2"/>
      <c r="GC70" s="2"/>
      <c r="GD70" s="2"/>
      <c r="GE70" s="2"/>
      <c r="GF70" s="2"/>
      <c r="GG70" s="2"/>
      <c r="GH70" s="2"/>
      <c r="GI70" s="2">
        <v>78595.850000000006</v>
      </c>
      <c r="GJ70" s="2">
        <v>17547.080000000002</v>
      </c>
      <c r="GK70" s="2">
        <v>347.89</v>
      </c>
      <c r="GL70" s="2"/>
      <c r="GM70" s="2">
        <v>21830.5</v>
      </c>
      <c r="GN70" s="2"/>
      <c r="GO70" s="2"/>
      <c r="GP70" s="2"/>
      <c r="GQ70" s="2">
        <v>98914.18</v>
      </c>
      <c r="GR70" s="2"/>
      <c r="GS70" s="2"/>
      <c r="GT70" s="2">
        <v>46734.66</v>
      </c>
      <c r="GU70" s="2">
        <v>451.54</v>
      </c>
      <c r="GV70" s="2"/>
      <c r="GW70" s="2"/>
      <c r="GX70" s="2"/>
      <c r="GY70" s="2">
        <v>2296</v>
      </c>
      <c r="GZ70" s="2"/>
      <c r="HA70" s="2"/>
      <c r="HB70" s="2"/>
      <c r="HC70" s="2"/>
      <c r="HD70" s="2"/>
      <c r="HE70" s="2"/>
      <c r="HF70" s="2"/>
      <c r="HG70" s="2">
        <v>426192.33</v>
      </c>
      <c r="HH70" s="2">
        <v>132.84</v>
      </c>
      <c r="HI70" s="2">
        <v>132.84</v>
      </c>
      <c r="HJ70" s="2"/>
      <c r="HK70" s="2"/>
      <c r="HL70" s="2"/>
      <c r="HM70" s="2"/>
      <c r="HN70" s="2">
        <v>1192.43</v>
      </c>
      <c r="HO70" s="2"/>
      <c r="HP70" s="2"/>
      <c r="HQ70" s="2">
        <v>356.06</v>
      </c>
      <c r="HR70" s="2"/>
      <c r="HS70" s="2">
        <v>1548.49</v>
      </c>
      <c r="HT70" s="2">
        <v>3196153.310000001</v>
      </c>
      <c r="HV70" s="37" t="str">
        <f>VLOOKUP(HW70,'District Listing'!$A$3:$B$315,2,FALSE)</f>
        <v>ROYAL</v>
      </c>
      <c r="HW70" s="4" t="s">
        <v>162</v>
      </c>
      <c r="HX70" s="2">
        <v>138403.43</v>
      </c>
      <c r="HY70" s="2">
        <v>138403.43</v>
      </c>
      <c r="HZ70" s="2"/>
      <c r="IA70" s="2"/>
      <c r="IB70" s="2">
        <v>626394.17000000004</v>
      </c>
      <c r="IC70" s="2">
        <v>3618.23</v>
      </c>
      <c r="ID70" s="2">
        <v>102503.87</v>
      </c>
      <c r="IE70" s="2"/>
      <c r="IF70" s="2">
        <v>135386.5</v>
      </c>
      <c r="IG70" s="2">
        <v>224.97</v>
      </c>
      <c r="IH70" s="2"/>
      <c r="II70" s="2">
        <v>868127.74</v>
      </c>
      <c r="IJ70" s="2">
        <v>543334.34</v>
      </c>
      <c r="IK70" s="2">
        <v>945.68</v>
      </c>
      <c r="IL70" s="2">
        <v>4870.9799999999996</v>
      </c>
      <c r="IM70" s="2"/>
      <c r="IN70" s="2">
        <v>179527.41</v>
      </c>
      <c r="IO70" s="2"/>
      <c r="IP70" s="2">
        <v>728678.41</v>
      </c>
      <c r="IQ70" s="2">
        <v>5044.6099999999997</v>
      </c>
      <c r="IR70" s="2">
        <v>40544.120000000003</v>
      </c>
      <c r="IS70" s="2">
        <v>14304.84</v>
      </c>
      <c r="IT70" s="2">
        <v>26627.79</v>
      </c>
      <c r="IU70" s="2">
        <v>28542.01</v>
      </c>
      <c r="IV70" s="2">
        <v>24906.75</v>
      </c>
      <c r="IW70" s="2"/>
      <c r="IX70" s="2"/>
      <c r="IY70" s="2"/>
      <c r="IZ70" s="2"/>
      <c r="JA70" s="2">
        <v>275.77</v>
      </c>
      <c r="JB70" s="2">
        <v>268.7</v>
      </c>
      <c r="JC70" s="2">
        <v>891.45</v>
      </c>
      <c r="JD70" s="2">
        <v>3873.93</v>
      </c>
      <c r="JE70" s="2">
        <v>2006.79</v>
      </c>
      <c r="JF70" s="2">
        <v>18626.32</v>
      </c>
      <c r="JG70" s="2">
        <v>13.03</v>
      </c>
      <c r="JH70" s="2">
        <v>113.91</v>
      </c>
      <c r="JI70" s="2">
        <v>166040.02000000002</v>
      </c>
      <c r="JJ70" s="2">
        <v>255162.48</v>
      </c>
      <c r="JK70" s="2"/>
      <c r="JL70" s="2"/>
      <c r="JM70" s="2"/>
      <c r="JN70" s="2">
        <v>26277.97</v>
      </c>
      <c r="JO70" s="2">
        <v>281440.45</v>
      </c>
      <c r="JP70" s="2"/>
      <c r="JQ70" s="2"/>
      <c r="JR70" s="2"/>
      <c r="JS70" s="2"/>
      <c r="JT70" s="2"/>
      <c r="JU70" s="2">
        <v>1003.48</v>
      </c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>
        <v>35637.24</v>
      </c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>
        <v>1680</v>
      </c>
      <c r="LD70" s="2"/>
      <c r="LE70" s="2"/>
      <c r="LF70" s="2"/>
      <c r="LG70" s="2"/>
      <c r="LH70" s="2"/>
      <c r="LI70" s="2"/>
      <c r="LJ70" s="2"/>
      <c r="LK70" s="2">
        <v>38320.720000000001</v>
      </c>
      <c r="LL70" s="2">
        <v>23149.75</v>
      </c>
      <c r="LM70" s="2">
        <v>23149.75</v>
      </c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>
        <v>2244160.5200000005</v>
      </c>
    </row>
    <row r="71" spans="2:337">
      <c r="B71" s="22" t="s">
        <v>4</v>
      </c>
      <c r="C71" s="22" t="s">
        <v>7</v>
      </c>
      <c r="D71" s="22" t="s">
        <v>7</v>
      </c>
      <c r="E71" s="22" t="s">
        <v>15</v>
      </c>
      <c r="F71" s="22" t="s">
        <v>21</v>
      </c>
      <c r="G71" s="1">
        <v>46.07</v>
      </c>
      <c r="I71" s="37" t="str">
        <f>VLOOKUP(J71,'District Listing'!$A$3:$B$315,2,FALSE)</f>
        <v>SOAP LAKE</v>
      </c>
      <c r="J71" s="4" t="s">
        <v>161</v>
      </c>
      <c r="K71" s="2">
        <v>176559.26</v>
      </c>
      <c r="L71" s="2">
        <v>176559.26</v>
      </c>
      <c r="M71" s="2">
        <v>-176559.26</v>
      </c>
      <c r="N71" s="2">
        <v>-176559.26</v>
      </c>
      <c r="O71" s="2">
        <v>2694706.04</v>
      </c>
      <c r="P71" s="2">
        <v>136090.19</v>
      </c>
      <c r="Q71" s="2"/>
      <c r="R71" s="2"/>
      <c r="S71" s="2">
        <v>108184.98</v>
      </c>
      <c r="T71" s="2">
        <v>7812.02</v>
      </c>
      <c r="U71" s="2"/>
      <c r="V71" s="2">
        <v>2946793.23</v>
      </c>
      <c r="W71" s="2">
        <v>1381682.3900000001</v>
      </c>
      <c r="X71" s="2">
        <v>57757.279999999999</v>
      </c>
      <c r="Y71" s="2">
        <v>14742.9</v>
      </c>
      <c r="Z71" s="2"/>
      <c r="AA71" s="2">
        <v>148991.87</v>
      </c>
      <c r="AB71" s="2">
        <v>7471.43</v>
      </c>
      <c r="AC71" s="2">
        <v>1610645.8699999999</v>
      </c>
      <c r="AD71" s="2"/>
      <c r="AE71" s="2"/>
      <c r="AF71" s="2">
        <v>221081.33</v>
      </c>
      <c r="AG71" s="2">
        <v>119790.35</v>
      </c>
      <c r="AH71" s="2">
        <v>434609.46</v>
      </c>
      <c r="AI71" s="2">
        <v>202435.02</v>
      </c>
      <c r="AJ71" s="2"/>
      <c r="AK71" s="2"/>
      <c r="AL71" s="2"/>
      <c r="AM71" s="2"/>
      <c r="AN71" s="2">
        <v>13790.24</v>
      </c>
      <c r="AO71" s="2">
        <v>8641.08</v>
      </c>
      <c r="AP71" s="2">
        <v>16156.88</v>
      </c>
      <c r="AQ71" s="2">
        <v>37100.14</v>
      </c>
      <c r="AR71" s="2">
        <v>458996.14999999997</v>
      </c>
      <c r="AS71" s="2">
        <v>466077.64</v>
      </c>
      <c r="AT71" s="2"/>
      <c r="AU71" s="2"/>
      <c r="AV71" s="2">
        <v>1978678.29</v>
      </c>
      <c r="AW71" s="2">
        <v>265784.59999999998</v>
      </c>
      <c r="AX71" s="2">
        <v>25508.52</v>
      </c>
      <c r="AY71" s="2">
        <v>199315.78</v>
      </c>
      <c r="AZ71" s="2">
        <v>41512.83</v>
      </c>
      <c r="BA71" s="2">
        <v>78471.72</v>
      </c>
      <c r="BB71" s="2">
        <v>610593.44999999995</v>
      </c>
      <c r="BC71" s="2">
        <v>1168.2</v>
      </c>
      <c r="BD71" s="2">
        <v>5095.68</v>
      </c>
      <c r="BE71" s="2"/>
      <c r="BF71" s="2"/>
      <c r="BG71" s="2"/>
      <c r="BH71" s="2">
        <v>41068</v>
      </c>
      <c r="BI71" s="2">
        <v>61820.509999999995</v>
      </c>
      <c r="BJ71" s="2">
        <v>15478.06</v>
      </c>
      <c r="BK71" s="2">
        <v>22396.55</v>
      </c>
      <c r="BL71" s="2"/>
      <c r="BM71" s="2"/>
      <c r="BN71" s="2"/>
      <c r="BO71" s="2"/>
      <c r="BP71" s="2">
        <v>38441.11</v>
      </c>
      <c r="BQ71" s="2"/>
      <c r="BR71" s="2">
        <v>98845.04</v>
      </c>
      <c r="BS71" s="2">
        <v>8241.43</v>
      </c>
      <c r="BT71" s="2"/>
      <c r="BU71" s="2">
        <v>270</v>
      </c>
      <c r="BV71" s="2">
        <v>47280.160000000003</v>
      </c>
      <c r="BW71" s="2">
        <v>3490.88</v>
      </c>
      <c r="BX71" s="2"/>
      <c r="BY71" s="2"/>
      <c r="BZ71" s="2"/>
      <c r="CA71" s="2"/>
      <c r="CB71" s="2">
        <v>139283.51</v>
      </c>
      <c r="CC71" s="2">
        <v>45088.909999999996</v>
      </c>
      <c r="CD71" s="2">
        <v>6492.74</v>
      </c>
      <c r="CE71" s="2"/>
      <c r="CF71" s="2">
        <v>70086.759999999995</v>
      </c>
      <c r="CG71" s="2">
        <v>412.5</v>
      </c>
      <c r="CH71" s="2"/>
      <c r="CI71" s="2">
        <v>7920.66</v>
      </c>
      <c r="CJ71" s="2">
        <v>311123.59999999998</v>
      </c>
      <c r="CK71" s="2"/>
      <c r="CL71" s="2"/>
      <c r="CM71" s="2">
        <v>57487.27</v>
      </c>
      <c r="CN71" s="2"/>
      <c r="CO71" s="2">
        <v>5569.1</v>
      </c>
      <c r="CP71" s="2"/>
      <c r="CQ71" s="2"/>
      <c r="CR71" s="2">
        <v>24402.510000000002</v>
      </c>
      <c r="CS71" s="2"/>
      <c r="CT71" s="2"/>
      <c r="CU71" s="2"/>
      <c r="CV71" s="2"/>
      <c r="CW71" s="2"/>
      <c r="CX71" s="2"/>
      <c r="CY71" s="2"/>
      <c r="CZ71" s="2">
        <v>1011463.18</v>
      </c>
      <c r="DA71" s="2">
        <v>17140.38</v>
      </c>
      <c r="DB71" s="2">
        <v>17140.38</v>
      </c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>
        <v>8175314.3999999966</v>
      </c>
      <c r="DP71" s="37" t="str">
        <f>VLOOKUP(DQ71,'District Listing'!$A$3:$B$315,2,FALSE)</f>
        <v>SOAP LAKE</v>
      </c>
      <c r="DQ71" s="4" t="s">
        <v>161</v>
      </c>
      <c r="DR71" s="2"/>
      <c r="DS71" s="2"/>
      <c r="DT71" s="2">
        <v>-176559.26</v>
      </c>
      <c r="DU71" s="2">
        <v>-176559.26</v>
      </c>
      <c r="DV71" s="2">
        <v>2688345.02</v>
      </c>
      <c r="DW71" s="2">
        <v>39592.69</v>
      </c>
      <c r="DX71" s="2"/>
      <c r="DY71" s="2"/>
      <c r="DZ71" s="2">
        <v>105122.48</v>
      </c>
      <c r="EA71" s="2">
        <v>7812.02</v>
      </c>
      <c r="EB71" s="2"/>
      <c r="EC71" s="2">
        <v>2840872.21</v>
      </c>
      <c r="ED71" s="2">
        <v>1364589.57</v>
      </c>
      <c r="EE71" s="2">
        <v>48773.17</v>
      </c>
      <c r="EF71" s="2">
        <v>14736.88</v>
      </c>
      <c r="EG71" s="2"/>
      <c r="EH71" s="2">
        <v>7062.38</v>
      </c>
      <c r="EI71" s="2">
        <v>7471.43</v>
      </c>
      <c r="EJ71" s="2">
        <v>1442633.4299999997</v>
      </c>
      <c r="EK71" s="2"/>
      <c r="EL71" s="2"/>
      <c r="EM71" s="2">
        <v>212998.27</v>
      </c>
      <c r="EN71" s="2">
        <v>107113.85</v>
      </c>
      <c r="EO71" s="2">
        <v>431378.77</v>
      </c>
      <c r="EP71" s="2">
        <v>184315.43</v>
      </c>
      <c r="EQ71" s="2"/>
      <c r="ER71" s="2"/>
      <c r="ES71" s="2"/>
      <c r="ET71" s="2"/>
      <c r="EU71" s="2">
        <v>13208</v>
      </c>
      <c r="EV71" s="2">
        <v>7809.56</v>
      </c>
      <c r="EW71" s="2">
        <v>15192.71</v>
      </c>
      <c r="EX71" s="2">
        <v>34156.75</v>
      </c>
      <c r="EY71" s="2">
        <v>452100.41</v>
      </c>
      <c r="EZ71" s="2">
        <v>459517.52</v>
      </c>
      <c r="FA71" s="2"/>
      <c r="FB71" s="2"/>
      <c r="FC71" s="2">
        <v>1917791.27</v>
      </c>
      <c r="FD71" s="2">
        <v>259768.43</v>
      </c>
      <c r="FE71" s="2">
        <v>25508.52</v>
      </c>
      <c r="FF71" s="2">
        <v>199315.78</v>
      </c>
      <c r="FG71" s="2">
        <v>41512.83</v>
      </c>
      <c r="FH71" s="2">
        <v>78471.72</v>
      </c>
      <c r="FI71" s="2">
        <v>604577.27999999991</v>
      </c>
      <c r="FJ71" s="2">
        <v>1168.2</v>
      </c>
      <c r="FK71" s="2">
        <v>5095.68</v>
      </c>
      <c r="FL71" s="2"/>
      <c r="FM71" s="2"/>
      <c r="FN71" s="2"/>
      <c r="FO71" s="2">
        <v>40860</v>
      </c>
      <c r="FP71" s="2">
        <v>51939.74</v>
      </c>
      <c r="FQ71" s="2">
        <v>15478.06</v>
      </c>
      <c r="FR71" s="2">
        <v>22396.55</v>
      </c>
      <c r="FS71" s="2"/>
      <c r="FT71" s="2"/>
      <c r="FU71" s="2"/>
      <c r="FV71" s="2"/>
      <c r="FW71" s="2">
        <v>38441.11</v>
      </c>
      <c r="FX71" s="2"/>
      <c r="FY71" s="2">
        <v>98845.04</v>
      </c>
      <c r="FZ71" s="2">
        <v>3659.71</v>
      </c>
      <c r="GA71" s="2"/>
      <c r="GB71" s="2">
        <v>270</v>
      </c>
      <c r="GC71" s="2">
        <v>47280.160000000003</v>
      </c>
      <c r="GD71" s="2">
        <v>3490.88</v>
      </c>
      <c r="GE71" s="2"/>
      <c r="GF71" s="2"/>
      <c r="GG71" s="2"/>
      <c r="GH71" s="2"/>
      <c r="GI71" s="2">
        <v>18730.47</v>
      </c>
      <c r="GJ71" s="2">
        <v>43850.02</v>
      </c>
      <c r="GK71" s="2">
        <v>6492.74</v>
      </c>
      <c r="GL71" s="2"/>
      <c r="GM71" s="2">
        <v>70086.759999999995</v>
      </c>
      <c r="GN71" s="2">
        <v>412.5</v>
      </c>
      <c r="GO71" s="2"/>
      <c r="GP71" s="2">
        <v>7645.66</v>
      </c>
      <c r="GQ71" s="2">
        <v>193281.4</v>
      </c>
      <c r="GR71" s="2"/>
      <c r="GS71" s="2"/>
      <c r="GT71" s="2">
        <v>57487.27</v>
      </c>
      <c r="GU71" s="2"/>
      <c r="GV71" s="2">
        <v>5569.1</v>
      </c>
      <c r="GW71" s="2"/>
      <c r="GX71" s="2"/>
      <c r="GY71" s="2">
        <v>15106.02</v>
      </c>
      <c r="GZ71" s="2"/>
      <c r="HA71" s="2"/>
      <c r="HB71" s="2"/>
      <c r="HC71" s="2"/>
      <c r="HD71" s="2"/>
      <c r="HE71" s="2"/>
      <c r="HF71" s="2"/>
      <c r="HG71" s="2">
        <v>747587.07</v>
      </c>
      <c r="HH71" s="2">
        <v>16468.84</v>
      </c>
      <c r="HI71" s="2">
        <v>16468.84</v>
      </c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>
        <v>7393370.8399999961</v>
      </c>
      <c r="HV71" s="37" t="str">
        <f>VLOOKUP(HW71,'District Listing'!$A$3:$B$315,2,FALSE)</f>
        <v>MOSES LAKE</v>
      </c>
      <c r="HW71" s="4" t="s">
        <v>163</v>
      </c>
      <c r="HX71" s="2">
        <v>187200.98</v>
      </c>
      <c r="HY71" s="2">
        <v>187200.98</v>
      </c>
      <c r="HZ71" s="2"/>
      <c r="IA71" s="2"/>
      <c r="IB71" s="2">
        <v>1630850</v>
      </c>
      <c r="IC71" s="2">
        <v>13837</v>
      </c>
      <c r="ID71" s="2">
        <v>66640.600000000006</v>
      </c>
      <c r="IE71" s="2"/>
      <c r="IF71" s="2">
        <v>542081.93999999994</v>
      </c>
      <c r="IG71" s="2">
        <v>153</v>
      </c>
      <c r="IH71" s="2"/>
      <c r="II71" s="2">
        <v>2253562.54</v>
      </c>
      <c r="IJ71" s="2">
        <v>2646344.33</v>
      </c>
      <c r="IK71" s="2">
        <v>52454.3</v>
      </c>
      <c r="IL71" s="2">
        <v>201553.95</v>
      </c>
      <c r="IM71" s="2"/>
      <c r="IN71" s="2">
        <v>780475.11</v>
      </c>
      <c r="IO71" s="2">
        <v>41</v>
      </c>
      <c r="IP71" s="2">
        <v>3680868.69</v>
      </c>
      <c r="IQ71" s="2"/>
      <c r="IR71" s="2"/>
      <c r="IS71" s="2">
        <v>155502.62</v>
      </c>
      <c r="IT71" s="2">
        <v>429020.78</v>
      </c>
      <c r="IU71" s="2">
        <v>320355.42</v>
      </c>
      <c r="IV71" s="2">
        <v>713411.48</v>
      </c>
      <c r="IW71" s="2"/>
      <c r="IX71" s="2"/>
      <c r="IY71" s="2"/>
      <c r="IZ71" s="2"/>
      <c r="JA71" s="2">
        <v>1510.16</v>
      </c>
      <c r="JB71" s="2">
        <v>4078.67</v>
      </c>
      <c r="JC71" s="2">
        <v>13454.98</v>
      </c>
      <c r="JD71" s="2">
        <v>88833.73</v>
      </c>
      <c r="JE71" s="2">
        <v>252210.56</v>
      </c>
      <c r="JF71" s="2">
        <v>955307.66</v>
      </c>
      <c r="JG71" s="2">
        <v>7907.93</v>
      </c>
      <c r="JH71" s="2">
        <v>7237.72</v>
      </c>
      <c r="JI71" s="2">
        <v>2948831.7100000004</v>
      </c>
      <c r="JJ71" s="2">
        <v>1072195.54</v>
      </c>
      <c r="JK71" s="2">
        <v>296043.13</v>
      </c>
      <c r="JL71" s="2"/>
      <c r="JM71" s="2"/>
      <c r="JN71" s="2">
        <v>107036.93</v>
      </c>
      <c r="JO71" s="2">
        <v>1475275.5999999999</v>
      </c>
      <c r="JP71" s="2">
        <v>138177.48000000001</v>
      </c>
      <c r="JQ71" s="2"/>
      <c r="JR71" s="2">
        <v>45709.89</v>
      </c>
      <c r="JS71" s="2"/>
      <c r="JT71" s="2"/>
      <c r="JU71" s="2">
        <v>8631.6299999999992</v>
      </c>
      <c r="JV71" s="2">
        <v>35294.67</v>
      </c>
      <c r="JW71" s="2"/>
      <c r="JX71" s="2"/>
      <c r="JY71" s="2"/>
      <c r="JZ71" s="2">
        <v>30895.64</v>
      </c>
      <c r="KA71" s="2">
        <v>289939.7</v>
      </c>
      <c r="KB71" s="2"/>
      <c r="KC71" s="2"/>
      <c r="KD71" s="2">
        <v>188423.76</v>
      </c>
      <c r="KE71" s="2">
        <v>430675.64</v>
      </c>
      <c r="KF71" s="2"/>
      <c r="KG71" s="2"/>
      <c r="KH71" s="2">
        <v>55645.17</v>
      </c>
      <c r="KI71" s="2">
        <v>7725.7</v>
      </c>
      <c r="KJ71" s="2"/>
      <c r="KK71" s="2">
        <v>20955.169999999998</v>
      </c>
      <c r="KL71" s="2"/>
      <c r="KM71" s="2">
        <v>15241.29</v>
      </c>
      <c r="KN71" s="2"/>
      <c r="KO71" s="2">
        <v>522747.25</v>
      </c>
      <c r="KP71" s="2"/>
      <c r="KQ71" s="2"/>
      <c r="KR71" s="2"/>
      <c r="KS71" s="2"/>
      <c r="KT71" s="2"/>
      <c r="KU71" s="2">
        <v>4940</v>
      </c>
      <c r="KV71" s="2"/>
      <c r="KW71" s="2"/>
      <c r="KX71" s="2"/>
      <c r="KY71" s="2"/>
      <c r="KZ71" s="2"/>
      <c r="LA71" s="2"/>
      <c r="LB71" s="2"/>
      <c r="LC71" s="2">
        <v>6312.3</v>
      </c>
      <c r="LD71" s="2"/>
      <c r="LE71" s="2"/>
      <c r="LF71" s="2"/>
      <c r="LG71" s="2"/>
      <c r="LH71" s="2"/>
      <c r="LI71" s="2"/>
      <c r="LJ71" s="2"/>
      <c r="LK71" s="2">
        <v>1801315.29</v>
      </c>
      <c r="LL71" s="2">
        <v>40974.68</v>
      </c>
      <c r="LM71" s="2">
        <v>40974.68</v>
      </c>
      <c r="LN71" s="2"/>
      <c r="LO71" s="2"/>
      <c r="LP71" s="2"/>
      <c r="LQ71" s="2"/>
      <c r="LR71" s="2"/>
      <c r="LS71" s="2">
        <v>12518.95</v>
      </c>
      <c r="LT71" s="2"/>
      <c r="LU71" s="2"/>
      <c r="LV71" s="2"/>
      <c r="LW71" s="2"/>
      <c r="LX71" s="2">
        <v>12518.95</v>
      </c>
      <c r="LY71" s="2">
        <v>12400548.440000001</v>
      </c>
    </row>
    <row r="72" spans="2:337">
      <c r="B72" s="22" t="s">
        <v>4</v>
      </c>
      <c r="C72" s="22" t="s">
        <v>7</v>
      </c>
      <c r="D72" s="22" t="s">
        <v>7</v>
      </c>
      <c r="E72" s="22" t="s">
        <v>15</v>
      </c>
      <c r="F72" s="22" t="s">
        <v>22</v>
      </c>
      <c r="G72" s="1">
        <v>77.94</v>
      </c>
      <c r="I72" s="37" t="str">
        <f>VLOOKUP(J72,'District Listing'!$A$3:$B$315,2,FALSE)</f>
        <v>ROYAL</v>
      </c>
      <c r="J72" s="4" t="s">
        <v>162</v>
      </c>
      <c r="K72" s="2">
        <v>468411.14999999997</v>
      </c>
      <c r="L72" s="2">
        <v>468411.14999999997</v>
      </c>
      <c r="M72" s="2">
        <v>-468411.15</v>
      </c>
      <c r="N72" s="2">
        <v>-468411.15</v>
      </c>
      <c r="O72" s="2">
        <v>8375706.3700000001</v>
      </c>
      <c r="P72" s="2">
        <v>246397.30000000002</v>
      </c>
      <c r="Q72" s="2">
        <v>456766.92</v>
      </c>
      <c r="R72" s="2"/>
      <c r="S72" s="2">
        <v>265652.82</v>
      </c>
      <c r="T72" s="2">
        <v>122037.82</v>
      </c>
      <c r="U72" s="2">
        <v>52525</v>
      </c>
      <c r="V72" s="2">
        <v>9519086.2300000004</v>
      </c>
      <c r="W72" s="2">
        <v>3826040.42</v>
      </c>
      <c r="X72" s="2">
        <v>92491.599999999991</v>
      </c>
      <c r="Y72" s="2">
        <v>117481.36</v>
      </c>
      <c r="Z72" s="2"/>
      <c r="AA72" s="2">
        <v>215933.11</v>
      </c>
      <c r="AB72" s="2">
        <v>28715.33</v>
      </c>
      <c r="AC72" s="2">
        <v>4280661.82</v>
      </c>
      <c r="AD72" s="2">
        <v>855901.71</v>
      </c>
      <c r="AE72" s="2">
        <v>928465.87</v>
      </c>
      <c r="AF72" s="2">
        <v>750953.96</v>
      </c>
      <c r="AG72" s="2">
        <v>324084.75</v>
      </c>
      <c r="AH72" s="2">
        <v>1435038.39</v>
      </c>
      <c r="AI72" s="2">
        <v>532589.56000000006</v>
      </c>
      <c r="AJ72" s="2"/>
      <c r="AK72" s="2"/>
      <c r="AL72" s="2"/>
      <c r="AM72" s="2"/>
      <c r="AN72" s="2">
        <v>13864.050000000001</v>
      </c>
      <c r="AO72" s="2">
        <v>2179.4299999999998</v>
      </c>
      <c r="AP72" s="2">
        <v>48703.45</v>
      </c>
      <c r="AQ72" s="2">
        <v>49396.9</v>
      </c>
      <c r="AR72" s="2">
        <v>445076.44</v>
      </c>
      <c r="AS72" s="2">
        <v>413617.58</v>
      </c>
      <c r="AT72" s="2">
        <v>118774</v>
      </c>
      <c r="AU72" s="2">
        <v>2313.6</v>
      </c>
      <c r="AV72" s="2">
        <v>5920959.6900000004</v>
      </c>
      <c r="AW72" s="2">
        <v>1848541.29</v>
      </c>
      <c r="AX72" s="2">
        <v>83451.429999999993</v>
      </c>
      <c r="AY72" s="2">
        <v>404902.66</v>
      </c>
      <c r="AZ72" s="2">
        <v>9972.93</v>
      </c>
      <c r="BA72" s="2">
        <v>331348.68000000005</v>
      </c>
      <c r="BB72" s="2">
        <v>2678216.9900000002</v>
      </c>
      <c r="BC72" s="2">
        <v>47451.18</v>
      </c>
      <c r="BD72" s="2">
        <v>4632.1000000000004</v>
      </c>
      <c r="BE72" s="2"/>
      <c r="BF72" s="2"/>
      <c r="BG72" s="2">
        <v>15962.5</v>
      </c>
      <c r="BH72" s="2">
        <v>187280.19</v>
      </c>
      <c r="BI72" s="2">
        <v>256906.02</v>
      </c>
      <c r="BJ72" s="2">
        <v>38144.65</v>
      </c>
      <c r="BK72" s="2">
        <v>15014.73</v>
      </c>
      <c r="BL72" s="2"/>
      <c r="BM72" s="2">
        <v>34683.65</v>
      </c>
      <c r="BN72" s="2"/>
      <c r="BO72" s="2"/>
      <c r="BP72" s="2">
        <v>117040.43</v>
      </c>
      <c r="BQ72" s="2">
        <v>4868.08</v>
      </c>
      <c r="BR72" s="2">
        <v>67407.98</v>
      </c>
      <c r="BS72" s="2"/>
      <c r="BT72" s="2">
        <v>35637.24</v>
      </c>
      <c r="BU72" s="2">
        <v>44169.84</v>
      </c>
      <c r="BV72" s="2"/>
      <c r="BW72" s="2"/>
      <c r="BX72" s="2"/>
      <c r="BY72" s="2"/>
      <c r="BZ72" s="2"/>
      <c r="CA72" s="2"/>
      <c r="CB72" s="2">
        <v>238221.97</v>
      </c>
      <c r="CC72" s="2">
        <v>41413.57</v>
      </c>
      <c r="CD72" s="2">
        <v>1944.54</v>
      </c>
      <c r="CE72" s="2">
        <v>8721.9599999999991</v>
      </c>
      <c r="CF72" s="2">
        <v>263816.34999999998</v>
      </c>
      <c r="CG72" s="2"/>
      <c r="CH72" s="2"/>
      <c r="CI72" s="2">
        <v>111560.1</v>
      </c>
      <c r="CJ72" s="2">
        <v>195126.3</v>
      </c>
      <c r="CK72" s="2"/>
      <c r="CL72" s="2"/>
      <c r="CM72" s="2">
        <v>174577.58</v>
      </c>
      <c r="CN72" s="2"/>
      <c r="CO72" s="2"/>
      <c r="CP72" s="2"/>
      <c r="CQ72" s="2"/>
      <c r="CR72" s="2">
        <v>15928.51</v>
      </c>
      <c r="CS72" s="2"/>
      <c r="CT72" s="2"/>
      <c r="CU72" s="2"/>
      <c r="CV72" s="2"/>
      <c r="CW72" s="2"/>
      <c r="CX72" s="2"/>
      <c r="CY72" s="2"/>
      <c r="CZ72" s="2">
        <v>1920509.4700000002</v>
      </c>
      <c r="DA72" s="2">
        <v>129696.74</v>
      </c>
      <c r="DB72" s="2">
        <v>129696.74</v>
      </c>
      <c r="DC72" s="2"/>
      <c r="DD72" s="2"/>
      <c r="DE72" s="2">
        <v>41468.06</v>
      </c>
      <c r="DF72" s="2"/>
      <c r="DG72" s="2"/>
      <c r="DH72" s="2"/>
      <c r="DI72" s="2">
        <v>10752.24</v>
      </c>
      <c r="DJ72" s="2">
        <v>22319.01</v>
      </c>
      <c r="DK72" s="2"/>
      <c r="DL72" s="2"/>
      <c r="DM72" s="2">
        <v>74539.31</v>
      </c>
      <c r="DN72" s="2">
        <v>24523670.249999989</v>
      </c>
      <c r="DP72" s="37" t="str">
        <f>VLOOKUP(DQ72,'District Listing'!$A$3:$B$315,2,FALSE)</f>
        <v>ROYAL</v>
      </c>
      <c r="DQ72" s="4" t="s">
        <v>162</v>
      </c>
      <c r="DR72" s="2">
        <v>330007.71999999997</v>
      </c>
      <c r="DS72" s="2">
        <v>330007.71999999997</v>
      </c>
      <c r="DT72" s="2">
        <v>-468411.15</v>
      </c>
      <c r="DU72" s="2">
        <v>-468411.15</v>
      </c>
      <c r="DV72" s="2">
        <v>7749312.2000000002</v>
      </c>
      <c r="DW72" s="2">
        <v>242779.07</v>
      </c>
      <c r="DX72" s="2">
        <v>354263.05</v>
      </c>
      <c r="DY72" s="2"/>
      <c r="DZ72" s="2">
        <v>130266.32</v>
      </c>
      <c r="EA72" s="2">
        <v>121812.85</v>
      </c>
      <c r="EB72" s="2">
        <v>52525</v>
      </c>
      <c r="EC72" s="2">
        <v>8650958.4900000002</v>
      </c>
      <c r="ED72" s="2">
        <v>3282706.08</v>
      </c>
      <c r="EE72" s="2">
        <v>91545.919999999998</v>
      </c>
      <c r="EF72" s="2">
        <v>112610.38</v>
      </c>
      <c r="EG72" s="2"/>
      <c r="EH72" s="2">
        <v>36405.699999999997</v>
      </c>
      <c r="EI72" s="2">
        <v>28715.33</v>
      </c>
      <c r="EJ72" s="2">
        <v>3551983.41</v>
      </c>
      <c r="EK72" s="2">
        <v>850857.1</v>
      </c>
      <c r="EL72" s="2">
        <v>887921.75</v>
      </c>
      <c r="EM72" s="2">
        <v>736649.12</v>
      </c>
      <c r="EN72" s="2">
        <v>297456.96000000002</v>
      </c>
      <c r="EO72" s="2">
        <v>1406496.38</v>
      </c>
      <c r="EP72" s="2">
        <v>507682.81</v>
      </c>
      <c r="EQ72" s="2"/>
      <c r="ER72" s="2"/>
      <c r="ES72" s="2"/>
      <c r="ET72" s="2"/>
      <c r="EU72" s="2">
        <v>13588.28</v>
      </c>
      <c r="EV72" s="2">
        <v>1910.73</v>
      </c>
      <c r="EW72" s="2">
        <v>47812</v>
      </c>
      <c r="EX72" s="2">
        <v>45522.97</v>
      </c>
      <c r="EY72" s="2">
        <v>443069.65</v>
      </c>
      <c r="EZ72" s="2">
        <v>394991.26</v>
      </c>
      <c r="FA72" s="2">
        <v>118760.97</v>
      </c>
      <c r="FB72" s="2">
        <v>2199.69</v>
      </c>
      <c r="FC72" s="2">
        <v>5754919.6700000009</v>
      </c>
      <c r="FD72" s="2">
        <v>1593378.81</v>
      </c>
      <c r="FE72" s="2">
        <v>83451.429999999993</v>
      </c>
      <c r="FF72" s="2">
        <v>404902.66</v>
      </c>
      <c r="FG72" s="2">
        <v>9972.93</v>
      </c>
      <c r="FH72" s="2">
        <v>305070.71000000002</v>
      </c>
      <c r="FI72" s="2">
        <v>2396776.54</v>
      </c>
      <c r="FJ72" s="2">
        <v>47451.18</v>
      </c>
      <c r="FK72" s="2">
        <v>4632.1000000000004</v>
      </c>
      <c r="FL72" s="2"/>
      <c r="FM72" s="2"/>
      <c r="FN72" s="2">
        <v>15962.5</v>
      </c>
      <c r="FO72" s="2">
        <v>186276.71</v>
      </c>
      <c r="FP72" s="2">
        <v>256906.02</v>
      </c>
      <c r="FQ72" s="2">
        <v>38144.65</v>
      </c>
      <c r="FR72" s="2">
        <v>15014.73</v>
      </c>
      <c r="FS72" s="2"/>
      <c r="FT72" s="2">
        <v>34683.65</v>
      </c>
      <c r="FU72" s="2"/>
      <c r="FV72" s="2"/>
      <c r="FW72" s="2">
        <v>117040.43</v>
      </c>
      <c r="FX72" s="2">
        <v>4868.08</v>
      </c>
      <c r="FY72" s="2">
        <v>67407.98</v>
      </c>
      <c r="FZ72" s="2"/>
      <c r="GA72" s="2"/>
      <c r="GB72" s="2">
        <v>44169.84</v>
      </c>
      <c r="GC72" s="2"/>
      <c r="GD72" s="2"/>
      <c r="GE72" s="2"/>
      <c r="GF72" s="2"/>
      <c r="GG72" s="2"/>
      <c r="GH72" s="2"/>
      <c r="GI72" s="2">
        <v>238221.97</v>
      </c>
      <c r="GJ72" s="2">
        <v>41413.57</v>
      </c>
      <c r="GK72" s="2">
        <v>1944.54</v>
      </c>
      <c r="GL72" s="2">
        <v>8721.9599999999991</v>
      </c>
      <c r="GM72" s="2">
        <v>263816.34999999998</v>
      </c>
      <c r="GN72" s="2"/>
      <c r="GO72" s="2"/>
      <c r="GP72" s="2">
        <v>111560.1</v>
      </c>
      <c r="GQ72" s="2">
        <v>195126.3</v>
      </c>
      <c r="GR72" s="2"/>
      <c r="GS72" s="2"/>
      <c r="GT72" s="2">
        <v>174577.58</v>
      </c>
      <c r="GU72" s="2"/>
      <c r="GV72" s="2"/>
      <c r="GW72" s="2"/>
      <c r="GX72" s="2"/>
      <c r="GY72" s="2">
        <v>14248.51</v>
      </c>
      <c r="GZ72" s="2"/>
      <c r="HA72" s="2"/>
      <c r="HB72" s="2"/>
      <c r="HC72" s="2"/>
      <c r="HD72" s="2"/>
      <c r="HE72" s="2"/>
      <c r="HF72" s="2"/>
      <c r="HG72" s="2">
        <v>1882188.75</v>
      </c>
      <c r="HH72" s="2">
        <v>106546.99</v>
      </c>
      <c r="HI72" s="2">
        <v>106546.99</v>
      </c>
      <c r="HJ72" s="2"/>
      <c r="HK72" s="2"/>
      <c r="HL72" s="2">
        <v>41468.06</v>
      </c>
      <c r="HM72" s="2"/>
      <c r="HN72" s="2"/>
      <c r="HO72" s="2"/>
      <c r="HP72" s="2">
        <v>10752.24</v>
      </c>
      <c r="HQ72" s="2">
        <v>22319.01</v>
      </c>
      <c r="HR72" s="2"/>
      <c r="HS72" s="2">
        <v>74539.31</v>
      </c>
      <c r="HT72" s="2">
        <v>22279509.729999997</v>
      </c>
      <c r="HV72" s="37" t="str">
        <f>VLOOKUP(HW72,'District Listing'!$A$3:$B$315,2,FALSE)</f>
        <v>EPHRATA</v>
      </c>
      <c r="HW72" s="4" t="s">
        <v>164</v>
      </c>
      <c r="HX72" s="2">
        <v>413788.46</v>
      </c>
      <c r="HY72" s="2">
        <v>413788.46</v>
      </c>
      <c r="HZ72" s="2"/>
      <c r="IA72" s="2"/>
      <c r="IB72" s="2">
        <v>189098.07</v>
      </c>
      <c r="IC72" s="2">
        <v>48885.73</v>
      </c>
      <c r="ID72" s="2">
        <v>37572.07</v>
      </c>
      <c r="IE72" s="2"/>
      <c r="IF72" s="2">
        <v>50110.09</v>
      </c>
      <c r="IG72" s="2">
        <v>112891.77</v>
      </c>
      <c r="IH72" s="2"/>
      <c r="II72" s="2">
        <v>438557.73</v>
      </c>
      <c r="IJ72" s="2">
        <v>792864.11</v>
      </c>
      <c r="IK72" s="2">
        <v>161911.72</v>
      </c>
      <c r="IL72" s="2">
        <v>80841.22</v>
      </c>
      <c r="IM72" s="2"/>
      <c r="IN72" s="2">
        <v>465337.29</v>
      </c>
      <c r="IO72" s="2">
        <v>45302.63</v>
      </c>
      <c r="IP72" s="2">
        <v>1546256.9699999997</v>
      </c>
      <c r="IQ72" s="2"/>
      <c r="IR72" s="2"/>
      <c r="IS72" s="2">
        <v>23718</v>
      </c>
      <c r="IT72" s="2">
        <v>112266.81</v>
      </c>
      <c r="IU72" s="2">
        <v>45862.91</v>
      </c>
      <c r="IV72" s="2">
        <v>172420.52</v>
      </c>
      <c r="IW72" s="2"/>
      <c r="IX72" s="2"/>
      <c r="IY72" s="2"/>
      <c r="IZ72" s="2"/>
      <c r="JA72" s="2">
        <v>1495.16</v>
      </c>
      <c r="JB72" s="2">
        <v>6546.72</v>
      </c>
      <c r="JC72" s="2">
        <v>1298.47</v>
      </c>
      <c r="JD72" s="2">
        <v>38994.29</v>
      </c>
      <c r="JE72" s="2">
        <v>19678.84</v>
      </c>
      <c r="JF72" s="2">
        <v>209770.22</v>
      </c>
      <c r="JG72" s="2"/>
      <c r="JH72" s="2"/>
      <c r="JI72" s="2">
        <v>632051.93999999994</v>
      </c>
      <c r="JJ72" s="2">
        <v>132198.17000000001</v>
      </c>
      <c r="JK72" s="2">
        <v>15312.93</v>
      </c>
      <c r="JL72" s="2">
        <v>52428.86</v>
      </c>
      <c r="JM72" s="2">
        <v>62682.73</v>
      </c>
      <c r="JN72" s="2">
        <v>77455.649999999994</v>
      </c>
      <c r="JO72" s="2">
        <v>340078.33999999997</v>
      </c>
      <c r="JP72" s="2"/>
      <c r="JQ72" s="2"/>
      <c r="JR72" s="2">
        <v>6867.26</v>
      </c>
      <c r="JS72" s="2"/>
      <c r="JT72" s="2"/>
      <c r="JU72" s="2">
        <v>13008.2</v>
      </c>
      <c r="JV72" s="2">
        <v>80654.55</v>
      </c>
      <c r="JW72" s="2"/>
      <c r="JX72" s="2"/>
      <c r="JY72" s="2"/>
      <c r="JZ72" s="2"/>
      <c r="KA72" s="2"/>
      <c r="KB72" s="2">
        <v>4431.22</v>
      </c>
      <c r="KC72" s="2"/>
      <c r="KD72" s="2">
        <v>390</v>
      </c>
      <c r="KE72" s="2">
        <v>141953.14000000001</v>
      </c>
      <c r="KF72" s="2">
        <v>1198.32</v>
      </c>
      <c r="KG72" s="2">
        <v>679.84</v>
      </c>
      <c r="KH72" s="2">
        <v>93.22</v>
      </c>
      <c r="KI72" s="2">
        <v>10910.04</v>
      </c>
      <c r="KJ72" s="2"/>
      <c r="KK72" s="2"/>
      <c r="KL72" s="2"/>
      <c r="KM72" s="2"/>
      <c r="KN72" s="2"/>
      <c r="KO72" s="2">
        <v>165</v>
      </c>
      <c r="KP72" s="2">
        <v>1471.25</v>
      </c>
      <c r="KQ72" s="2"/>
      <c r="KR72" s="2">
        <v>74552.06</v>
      </c>
      <c r="KS72" s="2"/>
      <c r="KT72" s="2"/>
      <c r="KU72" s="2">
        <v>1940.5</v>
      </c>
      <c r="KV72" s="2">
        <v>77084.100000000006</v>
      </c>
      <c r="KW72" s="2"/>
      <c r="KX72" s="2"/>
      <c r="KY72" s="2"/>
      <c r="KZ72" s="2"/>
      <c r="LA72" s="2"/>
      <c r="LB72" s="2"/>
      <c r="LC72" s="2">
        <v>6341.42</v>
      </c>
      <c r="LD72" s="2"/>
      <c r="LE72" s="2"/>
      <c r="LF72" s="2"/>
      <c r="LG72" s="2"/>
      <c r="LH72" s="2"/>
      <c r="LI72" s="2"/>
      <c r="LJ72" s="2"/>
      <c r="LK72" s="2">
        <v>421740.12000000005</v>
      </c>
      <c r="LL72" s="2">
        <v>10262.5</v>
      </c>
      <c r="LM72" s="2">
        <v>10262.5</v>
      </c>
      <c r="LN72" s="2"/>
      <c r="LO72" s="2"/>
      <c r="LP72" s="2"/>
      <c r="LQ72" s="2"/>
      <c r="LR72" s="2">
        <v>119627.6</v>
      </c>
      <c r="LS72" s="2">
        <v>251342.44</v>
      </c>
      <c r="LT72" s="2">
        <v>15086.98</v>
      </c>
      <c r="LU72" s="2">
        <v>107323.21</v>
      </c>
      <c r="LV72" s="2"/>
      <c r="LW72" s="2"/>
      <c r="LX72" s="2">
        <v>493380.23000000004</v>
      </c>
      <c r="LY72" s="2">
        <v>4296116.290000001</v>
      </c>
    </row>
    <row r="73" spans="2:337">
      <c r="B73" s="22" t="s">
        <v>4</v>
      </c>
      <c r="C73" s="22" t="s">
        <v>7</v>
      </c>
      <c r="D73" s="22" t="s">
        <v>7</v>
      </c>
      <c r="E73" s="22" t="s">
        <v>15</v>
      </c>
      <c r="F73" s="22" t="s">
        <v>23</v>
      </c>
      <c r="G73" s="1">
        <v>9.7899999999999991</v>
      </c>
      <c r="I73" s="37" t="str">
        <f>VLOOKUP(J73,'District Listing'!$A$3:$B$315,2,FALSE)</f>
        <v>MOSES LAKE</v>
      </c>
      <c r="J73" s="4" t="s">
        <v>163</v>
      </c>
      <c r="K73" s="2">
        <v>347438</v>
      </c>
      <c r="L73" s="2">
        <v>347438</v>
      </c>
      <c r="M73" s="2">
        <v>-347438</v>
      </c>
      <c r="N73" s="2">
        <v>-347438</v>
      </c>
      <c r="O73" s="2">
        <v>40014027.770000003</v>
      </c>
      <c r="P73" s="2">
        <v>734449.53</v>
      </c>
      <c r="Q73" s="2">
        <v>1504383.6600000001</v>
      </c>
      <c r="R73" s="2"/>
      <c r="S73" s="2">
        <v>9252295.5</v>
      </c>
      <c r="T73" s="2">
        <v>7695.94</v>
      </c>
      <c r="U73" s="2"/>
      <c r="V73" s="2">
        <v>51512852.400000006</v>
      </c>
      <c r="W73" s="2">
        <v>16969965.210000001</v>
      </c>
      <c r="X73" s="2">
        <v>548812.61</v>
      </c>
      <c r="Y73" s="2">
        <v>533407.15</v>
      </c>
      <c r="Z73" s="2"/>
      <c r="AA73" s="2">
        <v>1046248.1699999999</v>
      </c>
      <c r="AB73" s="2">
        <v>5942.55</v>
      </c>
      <c r="AC73" s="2">
        <v>19104375.690000001</v>
      </c>
      <c r="AD73" s="2">
        <v>-3624.54</v>
      </c>
      <c r="AE73" s="2">
        <v>-797.76</v>
      </c>
      <c r="AF73" s="2">
        <v>3788426.64</v>
      </c>
      <c r="AG73" s="2">
        <v>1385424.6800000002</v>
      </c>
      <c r="AH73" s="2">
        <v>7725500.3899999997</v>
      </c>
      <c r="AI73" s="2">
        <v>2355537.87</v>
      </c>
      <c r="AJ73" s="2"/>
      <c r="AK73" s="2"/>
      <c r="AL73" s="2"/>
      <c r="AM73" s="2"/>
      <c r="AN73" s="2">
        <v>36167.410000000003</v>
      </c>
      <c r="AO73" s="2">
        <v>20024.599999999999</v>
      </c>
      <c r="AP73" s="2">
        <v>213714.72</v>
      </c>
      <c r="AQ73" s="2">
        <v>413680.8</v>
      </c>
      <c r="AR73" s="2">
        <v>6697434.6899999995</v>
      </c>
      <c r="AS73" s="2">
        <v>5770294.9199999999</v>
      </c>
      <c r="AT73" s="2">
        <v>190912.82</v>
      </c>
      <c r="AU73" s="2">
        <v>30953.200000000001</v>
      </c>
      <c r="AV73" s="2">
        <v>28623650.440000001</v>
      </c>
      <c r="AW73" s="2">
        <v>3373818.06</v>
      </c>
      <c r="AX73" s="2">
        <v>316843.67</v>
      </c>
      <c r="AY73" s="2">
        <v>275136.99</v>
      </c>
      <c r="AZ73" s="2">
        <v>532078.54</v>
      </c>
      <c r="BA73" s="2">
        <v>564948.51</v>
      </c>
      <c r="BB73" s="2">
        <v>5062825.7699999996</v>
      </c>
      <c r="BC73" s="2">
        <v>242046.57</v>
      </c>
      <c r="BD73" s="2">
        <v>5935.13</v>
      </c>
      <c r="BE73" s="2">
        <v>771097.09</v>
      </c>
      <c r="BF73" s="2">
        <v>143520</v>
      </c>
      <c r="BG73" s="2"/>
      <c r="BH73" s="2">
        <v>414652.47000000003</v>
      </c>
      <c r="BI73" s="2">
        <v>545905.32000000007</v>
      </c>
      <c r="BJ73" s="2">
        <v>468488.02</v>
      </c>
      <c r="BK73" s="2">
        <v>34475.599999999999</v>
      </c>
      <c r="BL73" s="2">
        <v>45520</v>
      </c>
      <c r="BM73" s="2">
        <v>131917.03</v>
      </c>
      <c r="BN73" s="2">
        <v>289939.7</v>
      </c>
      <c r="BO73" s="2"/>
      <c r="BP73" s="2">
        <v>403878.52</v>
      </c>
      <c r="BQ73" s="2">
        <v>228601.96000000002</v>
      </c>
      <c r="BR73" s="2">
        <v>526202.04</v>
      </c>
      <c r="BS73" s="2">
        <v>1214.57</v>
      </c>
      <c r="BT73" s="2">
        <v>121106.52</v>
      </c>
      <c r="BU73" s="2">
        <v>113371.48999999999</v>
      </c>
      <c r="BV73" s="2">
        <v>233968.48</v>
      </c>
      <c r="BW73" s="2"/>
      <c r="BX73" s="2">
        <v>20955.169999999998</v>
      </c>
      <c r="BY73" s="2">
        <v>2252.96</v>
      </c>
      <c r="BZ73" s="2"/>
      <c r="CA73" s="2">
        <v>15241.29</v>
      </c>
      <c r="CB73" s="2">
        <v>893633.98</v>
      </c>
      <c r="CC73" s="2">
        <v>577972.69999999995</v>
      </c>
      <c r="CD73" s="2">
        <v>162.96</v>
      </c>
      <c r="CE73" s="2">
        <v>27050.15</v>
      </c>
      <c r="CF73" s="2">
        <v>3069695.13</v>
      </c>
      <c r="CG73" s="2"/>
      <c r="CH73" s="2">
        <v>1435729.11</v>
      </c>
      <c r="CI73" s="2">
        <v>26149.42</v>
      </c>
      <c r="CJ73" s="2">
        <v>1011137.65</v>
      </c>
      <c r="CK73" s="2"/>
      <c r="CL73" s="2">
        <v>355336.49</v>
      </c>
      <c r="CM73" s="2">
        <v>621040.18999999994</v>
      </c>
      <c r="CN73" s="2"/>
      <c r="CO73" s="2"/>
      <c r="CP73" s="2"/>
      <c r="CQ73" s="2"/>
      <c r="CR73" s="2">
        <v>41185.22</v>
      </c>
      <c r="CS73" s="2"/>
      <c r="CT73" s="2"/>
      <c r="CU73" s="2"/>
      <c r="CV73" s="2"/>
      <c r="CW73" s="2"/>
      <c r="CX73" s="2"/>
      <c r="CY73" s="2"/>
      <c r="CZ73" s="2">
        <v>12819382.930000002</v>
      </c>
      <c r="DA73" s="2">
        <v>132239.09</v>
      </c>
      <c r="DB73" s="2">
        <v>132239.09</v>
      </c>
      <c r="DC73" s="2"/>
      <c r="DD73" s="2"/>
      <c r="DE73" s="2"/>
      <c r="DF73" s="2"/>
      <c r="DG73" s="2"/>
      <c r="DH73" s="2">
        <v>12518.95</v>
      </c>
      <c r="DI73" s="2"/>
      <c r="DJ73" s="2"/>
      <c r="DK73" s="2"/>
      <c r="DL73" s="2"/>
      <c r="DM73" s="2">
        <v>12518.95</v>
      </c>
      <c r="DN73" s="2">
        <v>117267845.26999998</v>
      </c>
      <c r="DP73" s="37" t="str">
        <f>VLOOKUP(DQ73,'District Listing'!$A$3:$B$315,2,FALSE)</f>
        <v>MOSES LAKE</v>
      </c>
      <c r="DQ73" s="4" t="s">
        <v>163</v>
      </c>
      <c r="DR73" s="2">
        <v>160237.01999999999</v>
      </c>
      <c r="DS73" s="2">
        <v>160237.01999999999</v>
      </c>
      <c r="DT73" s="2">
        <v>-347438</v>
      </c>
      <c r="DU73" s="2">
        <v>-347438</v>
      </c>
      <c r="DV73" s="2">
        <v>38383177.770000003</v>
      </c>
      <c r="DW73" s="2">
        <v>720612.53</v>
      </c>
      <c r="DX73" s="2">
        <v>1437743.06</v>
      </c>
      <c r="DY73" s="2"/>
      <c r="DZ73" s="2">
        <v>8710213.5600000005</v>
      </c>
      <c r="EA73" s="2">
        <v>7542.94</v>
      </c>
      <c r="EB73" s="2"/>
      <c r="EC73" s="2">
        <v>49259289.860000007</v>
      </c>
      <c r="ED73" s="2">
        <v>14323620.880000001</v>
      </c>
      <c r="EE73" s="2">
        <v>496358.31</v>
      </c>
      <c r="EF73" s="2">
        <v>331853.2</v>
      </c>
      <c r="EG73" s="2"/>
      <c r="EH73" s="2">
        <v>265773.06</v>
      </c>
      <c r="EI73" s="2">
        <v>5901.55</v>
      </c>
      <c r="EJ73" s="2">
        <v>15423507.000000002</v>
      </c>
      <c r="EK73" s="2">
        <v>-3624.54</v>
      </c>
      <c r="EL73" s="2">
        <v>-797.76</v>
      </c>
      <c r="EM73" s="2">
        <v>3632924.02</v>
      </c>
      <c r="EN73" s="2">
        <v>956403.9</v>
      </c>
      <c r="EO73" s="2">
        <v>7405144.9699999997</v>
      </c>
      <c r="EP73" s="2">
        <v>1642126.39</v>
      </c>
      <c r="EQ73" s="2"/>
      <c r="ER73" s="2"/>
      <c r="ES73" s="2"/>
      <c r="ET73" s="2"/>
      <c r="EU73" s="2">
        <v>34657.25</v>
      </c>
      <c r="EV73" s="2">
        <v>15945.93</v>
      </c>
      <c r="EW73" s="2">
        <v>200259.74</v>
      </c>
      <c r="EX73" s="2">
        <v>324847.07</v>
      </c>
      <c r="EY73" s="2">
        <v>6445224.1299999999</v>
      </c>
      <c r="EZ73" s="2">
        <v>4814987.26</v>
      </c>
      <c r="FA73" s="2">
        <v>183004.89</v>
      </c>
      <c r="FB73" s="2">
        <v>23715.48</v>
      </c>
      <c r="FC73" s="2">
        <v>25674818.73</v>
      </c>
      <c r="FD73" s="2">
        <v>2301622.52</v>
      </c>
      <c r="FE73" s="2">
        <v>20800.54</v>
      </c>
      <c r="FF73" s="2">
        <v>275136.99</v>
      </c>
      <c r="FG73" s="2">
        <v>532078.54</v>
      </c>
      <c r="FH73" s="2">
        <v>457911.58</v>
      </c>
      <c r="FI73" s="2">
        <v>3587550.17</v>
      </c>
      <c r="FJ73" s="2">
        <v>103869.09</v>
      </c>
      <c r="FK73" s="2">
        <v>5935.13</v>
      </c>
      <c r="FL73" s="2">
        <v>725387.2</v>
      </c>
      <c r="FM73" s="2">
        <v>143520</v>
      </c>
      <c r="FN73" s="2"/>
      <c r="FO73" s="2">
        <v>406020.84</v>
      </c>
      <c r="FP73" s="2">
        <v>510610.65</v>
      </c>
      <c r="FQ73" s="2">
        <v>468488.02</v>
      </c>
      <c r="FR73" s="2">
        <v>34475.599999999999</v>
      </c>
      <c r="FS73" s="2">
        <v>45520</v>
      </c>
      <c r="FT73" s="2">
        <v>101021.39</v>
      </c>
      <c r="FU73" s="2"/>
      <c r="FV73" s="2"/>
      <c r="FW73" s="2">
        <v>403878.52</v>
      </c>
      <c r="FX73" s="2">
        <v>40178.199999999997</v>
      </c>
      <c r="FY73" s="2">
        <v>95526.399999999994</v>
      </c>
      <c r="FZ73" s="2">
        <v>1214.57</v>
      </c>
      <c r="GA73" s="2">
        <v>121106.52</v>
      </c>
      <c r="GB73" s="2">
        <v>57726.32</v>
      </c>
      <c r="GC73" s="2">
        <v>226242.78</v>
      </c>
      <c r="GD73" s="2"/>
      <c r="GE73" s="2"/>
      <c r="GF73" s="2">
        <v>2252.96</v>
      </c>
      <c r="GG73" s="2"/>
      <c r="GH73" s="2"/>
      <c r="GI73" s="2">
        <v>893633.98</v>
      </c>
      <c r="GJ73" s="2">
        <v>55225.45</v>
      </c>
      <c r="GK73" s="2">
        <v>162.96</v>
      </c>
      <c r="GL73" s="2">
        <v>27050.15</v>
      </c>
      <c r="GM73" s="2">
        <v>3069695.13</v>
      </c>
      <c r="GN73" s="2"/>
      <c r="GO73" s="2">
        <v>1435729.11</v>
      </c>
      <c r="GP73" s="2">
        <v>21209.42</v>
      </c>
      <c r="GQ73" s="2">
        <v>1011137.65</v>
      </c>
      <c r="GR73" s="2"/>
      <c r="GS73" s="2">
        <v>355336.49</v>
      </c>
      <c r="GT73" s="2">
        <v>621040.18999999994</v>
      </c>
      <c r="GU73" s="2"/>
      <c r="GV73" s="2"/>
      <c r="GW73" s="2"/>
      <c r="GX73" s="2"/>
      <c r="GY73" s="2">
        <v>34872.92</v>
      </c>
      <c r="GZ73" s="2"/>
      <c r="HA73" s="2"/>
      <c r="HB73" s="2"/>
      <c r="HC73" s="2"/>
      <c r="HD73" s="2"/>
      <c r="HE73" s="2"/>
      <c r="HF73" s="2"/>
      <c r="HG73" s="2">
        <v>11018067.640000001</v>
      </c>
      <c r="HH73" s="2">
        <v>91264.41</v>
      </c>
      <c r="HI73" s="2">
        <v>91264.41</v>
      </c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>
        <v>104867296.83000001</v>
      </c>
      <c r="HV73" s="37" t="str">
        <f>VLOOKUP(HW73,'District Listing'!$A$3:$B$315,2,FALSE)</f>
        <v>WILSON CREEK</v>
      </c>
      <c r="HW73" s="4" t="s">
        <v>165</v>
      </c>
      <c r="HX73" s="2">
        <v>65266.23</v>
      </c>
      <c r="HY73" s="2">
        <v>65266.23</v>
      </c>
      <c r="HZ73" s="2"/>
      <c r="IA73" s="2"/>
      <c r="IB73" s="2"/>
      <c r="IC73" s="2">
        <v>1851.66</v>
      </c>
      <c r="ID73" s="2">
        <v>594.80999999999995</v>
      </c>
      <c r="IE73" s="2"/>
      <c r="IF73" s="2">
        <v>16855.57</v>
      </c>
      <c r="IG73" s="2"/>
      <c r="IH73" s="2"/>
      <c r="II73" s="2">
        <v>19302.04</v>
      </c>
      <c r="IJ73" s="2">
        <v>61315.54</v>
      </c>
      <c r="IK73" s="2">
        <v>8654.99</v>
      </c>
      <c r="IL73" s="2">
        <v>100.52</v>
      </c>
      <c r="IM73" s="2"/>
      <c r="IN73" s="2">
        <v>55057.98</v>
      </c>
      <c r="IO73" s="2"/>
      <c r="IP73" s="2">
        <v>125129.03</v>
      </c>
      <c r="IQ73" s="2">
        <v>817.54</v>
      </c>
      <c r="IR73" s="2">
        <v>7719.62</v>
      </c>
      <c r="IS73" s="2">
        <v>1455.39</v>
      </c>
      <c r="IT73" s="2">
        <v>9838.85</v>
      </c>
      <c r="IU73" s="2">
        <v>2577.7600000000002</v>
      </c>
      <c r="IV73" s="2">
        <v>11789.59</v>
      </c>
      <c r="IW73" s="2"/>
      <c r="IX73" s="2"/>
      <c r="IY73" s="2"/>
      <c r="IZ73" s="2"/>
      <c r="JA73" s="2">
        <v>81.14</v>
      </c>
      <c r="JB73" s="2">
        <v>395.56</v>
      </c>
      <c r="JC73" s="2">
        <v>162.37</v>
      </c>
      <c r="JD73" s="2">
        <v>2340.25</v>
      </c>
      <c r="JE73" s="2">
        <v>1636.06</v>
      </c>
      <c r="JF73" s="2">
        <v>17793.240000000002</v>
      </c>
      <c r="JG73" s="2">
        <v>28.3</v>
      </c>
      <c r="JH73" s="2">
        <v>184.19</v>
      </c>
      <c r="JI73" s="2">
        <v>56819.86</v>
      </c>
      <c r="JJ73" s="2">
        <v>8005.68</v>
      </c>
      <c r="JK73" s="2">
        <v>3559.23</v>
      </c>
      <c r="JL73" s="2">
        <v>343.03</v>
      </c>
      <c r="JM73" s="2"/>
      <c r="JN73" s="2">
        <v>112.22</v>
      </c>
      <c r="JO73" s="2">
        <v>12020.16</v>
      </c>
      <c r="JP73" s="2">
        <v>215.39</v>
      </c>
      <c r="JQ73" s="2">
        <v>53.22</v>
      </c>
      <c r="JR73" s="2"/>
      <c r="JS73" s="2"/>
      <c r="JT73" s="2"/>
      <c r="JU73" s="2"/>
      <c r="JV73" s="2">
        <v>11530.61</v>
      </c>
      <c r="JW73" s="2">
        <v>497</v>
      </c>
      <c r="JX73" s="2"/>
      <c r="JY73" s="2"/>
      <c r="JZ73" s="2"/>
      <c r="KA73" s="2"/>
      <c r="KB73" s="2"/>
      <c r="KC73" s="2">
        <v>197.83</v>
      </c>
      <c r="KD73" s="2"/>
      <c r="KE73" s="2">
        <v>3527.27</v>
      </c>
      <c r="KF73" s="2"/>
      <c r="KG73" s="2"/>
      <c r="KH73" s="2"/>
      <c r="KI73" s="2"/>
      <c r="KJ73" s="2"/>
      <c r="KK73" s="2"/>
      <c r="KL73" s="2"/>
      <c r="KM73" s="2"/>
      <c r="KN73" s="2"/>
      <c r="KO73" s="2">
        <v>115.9</v>
      </c>
      <c r="KP73" s="2"/>
      <c r="KQ73" s="2"/>
      <c r="KR73" s="2"/>
      <c r="KS73" s="2"/>
      <c r="KT73" s="2"/>
      <c r="KU73" s="2">
        <v>325</v>
      </c>
      <c r="KV73" s="2"/>
      <c r="KW73" s="2"/>
      <c r="KX73" s="2"/>
      <c r="KY73" s="2"/>
      <c r="KZ73" s="2"/>
      <c r="LA73" s="2"/>
      <c r="LB73" s="2"/>
      <c r="LC73" s="2">
        <v>891</v>
      </c>
      <c r="LD73" s="2"/>
      <c r="LE73" s="2"/>
      <c r="LF73" s="2"/>
      <c r="LG73" s="2"/>
      <c r="LH73" s="2"/>
      <c r="LI73" s="2"/>
      <c r="LJ73" s="2"/>
      <c r="LK73" s="2">
        <v>17353.22</v>
      </c>
      <c r="LL73" s="2">
        <v>6940.28</v>
      </c>
      <c r="LM73" s="2">
        <v>6940.28</v>
      </c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>
        <v>302830.82000000007</v>
      </c>
    </row>
    <row r="74" spans="2:337">
      <c r="B74" s="22" t="s">
        <v>4</v>
      </c>
      <c r="C74" s="22" t="s">
        <v>7</v>
      </c>
      <c r="D74" s="22" t="s">
        <v>7</v>
      </c>
      <c r="E74" s="22" t="s">
        <v>15</v>
      </c>
      <c r="F74" s="22" t="s">
        <v>24</v>
      </c>
      <c r="G74" s="1">
        <v>804.06</v>
      </c>
      <c r="I74" s="37" t="str">
        <f>VLOOKUP(J74,'District Listing'!$A$3:$B$315,2,FALSE)</f>
        <v>EPHRATA</v>
      </c>
      <c r="J74" s="4" t="s">
        <v>164</v>
      </c>
      <c r="K74" s="2">
        <v>430927.91000000003</v>
      </c>
      <c r="L74" s="2">
        <v>430927.91000000003</v>
      </c>
      <c r="M74" s="2">
        <v>-430927.91</v>
      </c>
      <c r="N74" s="2">
        <v>-430927.91</v>
      </c>
      <c r="O74" s="2">
        <v>13292910.02</v>
      </c>
      <c r="P74" s="2">
        <v>168704.82</v>
      </c>
      <c r="Q74" s="2">
        <v>214564.07</v>
      </c>
      <c r="R74" s="2"/>
      <c r="S74" s="2">
        <v>644477.11</v>
      </c>
      <c r="T74" s="2">
        <v>126857.77</v>
      </c>
      <c r="U74" s="2">
        <v>44040</v>
      </c>
      <c r="V74" s="2">
        <v>14491553.789999999</v>
      </c>
      <c r="W74" s="2">
        <v>4830255.9000000004</v>
      </c>
      <c r="X74" s="2">
        <v>311480.20999999996</v>
      </c>
      <c r="Y74" s="2">
        <v>210261.2</v>
      </c>
      <c r="Z74" s="2"/>
      <c r="AA74" s="2">
        <v>467930.25</v>
      </c>
      <c r="AB74" s="2">
        <v>102254.09</v>
      </c>
      <c r="AC74" s="2">
        <v>5922181.6500000004</v>
      </c>
      <c r="AD74" s="2"/>
      <c r="AE74" s="2"/>
      <c r="AF74" s="2">
        <v>1070844.8799999999</v>
      </c>
      <c r="AG74" s="2">
        <v>431140.1</v>
      </c>
      <c r="AH74" s="2">
        <v>2204540.9700000002</v>
      </c>
      <c r="AI74" s="2">
        <v>717798.42</v>
      </c>
      <c r="AJ74" s="2"/>
      <c r="AK74" s="2"/>
      <c r="AL74" s="2"/>
      <c r="AM74" s="2"/>
      <c r="AN74" s="2">
        <v>50305.020000000004</v>
      </c>
      <c r="AO74" s="2">
        <v>25812.66</v>
      </c>
      <c r="AP74" s="2">
        <v>63564.25</v>
      </c>
      <c r="AQ74" s="2">
        <v>132120.45000000001</v>
      </c>
      <c r="AR74" s="2">
        <v>1896627.11</v>
      </c>
      <c r="AS74" s="2">
        <v>1659578.8599999999</v>
      </c>
      <c r="AT74" s="2"/>
      <c r="AU74" s="2"/>
      <c r="AV74" s="2">
        <v>8252332.7200000007</v>
      </c>
      <c r="AW74" s="2">
        <v>1035595.77</v>
      </c>
      <c r="AX74" s="2">
        <v>137393.67000000001</v>
      </c>
      <c r="AY74" s="2">
        <v>438933.69</v>
      </c>
      <c r="AZ74" s="2">
        <v>125966.71</v>
      </c>
      <c r="BA74" s="2">
        <v>971162.19000000006</v>
      </c>
      <c r="BB74" s="2">
        <v>2709052.03</v>
      </c>
      <c r="BC74" s="2">
        <v>424</v>
      </c>
      <c r="BD74" s="2">
        <v>2114.64</v>
      </c>
      <c r="BE74" s="2">
        <v>34574.47</v>
      </c>
      <c r="BF74" s="2"/>
      <c r="BG74" s="2"/>
      <c r="BH74" s="2">
        <v>164201.91</v>
      </c>
      <c r="BI74" s="2">
        <v>277520.49</v>
      </c>
      <c r="BJ74" s="2">
        <v>10838.22</v>
      </c>
      <c r="BK74" s="2">
        <v>6581.08</v>
      </c>
      <c r="BL74" s="2"/>
      <c r="BM74" s="2">
        <v>17102.23</v>
      </c>
      <c r="BN74" s="2"/>
      <c r="BO74" s="2">
        <v>16561.47</v>
      </c>
      <c r="BP74" s="2">
        <v>99678.39</v>
      </c>
      <c r="BQ74" s="2">
        <v>74943.91</v>
      </c>
      <c r="BR74" s="2">
        <v>153639.92000000001</v>
      </c>
      <c r="BS74" s="2">
        <v>12702.529999999999</v>
      </c>
      <c r="BT74" s="2">
        <v>3139.29</v>
      </c>
      <c r="BU74" s="2">
        <v>4473.21</v>
      </c>
      <c r="BV74" s="2">
        <v>117971.17000000001</v>
      </c>
      <c r="BW74" s="2"/>
      <c r="BX74" s="2"/>
      <c r="BY74" s="2">
        <v>4009.74</v>
      </c>
      <c r="BZ74" s="2"/>
      <c r="CA74" s="2"/>
      <c r="CB74" s="2">
        <v>305677.45</v>
      </c>
      <c r="CC74" s="2">
        <v>104340.41</v>
      </c>
      <c r="CD74" s="2">
        <v>2765.87</v>
      </c>
      <c r="CE74" s="2"/>
      <c r="CF74" s="2">
        <v>633746.89999999991</v>
      </c>
      <c r="CG74" s="2"/>
      <c r="CH74" s="2"/>
      <c r="CI74" s="2">
        <v>13442.16</v>
      </c>
      <c r="CJ74" s="2">
        <v>530732.87</v>
      </c>
      <c r="CK74" s="2"/>
      <c r="CL74" s="2"/>
      <c r="CM74" s="2">
        <v>207237.49</v>
      </c>
      <c r="CN74" s="2"/>
      <c r="CO74" s="2"/>
      <c r="CP74" s="2"/>
      <c r="CQ74" s="2"/>
      <c r="CR74" s="2">
        <v>54592.88</v>
      </c>
      <c r="CS74" s="2"/>
      <c r="CT74" s="2"/>
      <c r="CU74" s="2"/>
      <c r="CV74" s="2"/>
      <c r="CW74" s="2"/>
      <c r="CX74" s="2"/>
      <c r="CY74" s="2"/>
      <c r="CZ74" s="2">
        <v>2853012.7</v>
      </c>
      <c r="DA74" s="2">
        <v>40168.5</v>
      </c>
      <c r="DB74" s="2">
        <v>40168.5</v>
      </c>
      <c r="DC74" s="2"/>
      <c r="DD74" s="2"/>
      <c r="DE74" s="2"/>
      <c r="DF74" s="2"/>
      <c r="DG74" s="2">
        <v>154407.34</v>
      </c>
      <c r="DH74" s="2">
        <v>584267.12</v>
      </c>
      <c r="DI74" s="2">
        <v>15086.98</v>
      </c>
      <c r="DJ74" s="2">
        <v>150993.69</v>
      </c>
      <c r="DK74" s="2"/>
      <c r="DL74" s="2"/>
      <c r="DM74" s="2">
        <v>904755.12999999989</v>
      </c>
      <c r="DN74" s="2">
        <v>35173056.519999996</v>
      </c>
      <c r="DP74" s="37" t="str">
        <f>VLOOKUP(DQ74,'District Listing'!$A$3:$B$315,2,FALSE)</f>
        <v>EPHRATA</v>
      </c>
      <c r="DQ74" s="4" t="s">
        <v>164</v>
      </c>
      <c r="DR74" s="2">
        <v>17139.45</v>
      </c>
      <c r="DS74" s="2">
        <v>17139.45</v>
      </c>
      <c r="DT74" s="2">
        <v>-430927.91</v>
      </c>
      <c r="DU74" s="2">
        <v>-430927.91</v>
      </c>
      <c r="DV74" s="2">
        <v>13103811.949999999</v>
      </c>
      <c r="DW74" s="2">
        <v>119819.09</v>
      </c>
      <c r="DX74" s="2">
        <v>176992</v>
      </c>
      <c r="DY74" s="2"/>
      <c r="DZ74" s="2">
        <v>594367.02</v>
      </c>
      <c r="EA74" s="2">
        <v>13966</v>
      </c>
      <c r="EB74" s="2">
        <v>44040</v>
      </c>
      <c r="EC74" s="2">
        <v>14052996.059999999</v>
      </c>
      <c r="ED74" s="2">
        <v>4037391.79</v>
      </c>
      <c r="EE74" s="2">
        <v>149568.49</v>
      </c>
      <c r="EF74" s="2">
        <v>129419.98</v>
      </c>
      <c r="EG74" s="2"/>
      <c r="EH74" s="2">
        <v>2592.96</v>
      </c>
      <c r="EI74" s="2">
        <v>56951.46</v>
      </c>
      <c r="EJ74" s="2">
        <v>4375924.6800000006</v>
      </c>
      <c r="EK74" s="2"/>
      <c r="EL74" s="2"/>
      <c r="EM74" s="2">
        <v>1047126.88</v>
      </c>
      <c r="EN74" s="2">
        <v>318873.28999999998</v>
      </c>
      <c r="EO74" s="2">
        <v>2158678.06</v>
      </c>
      <c r="EP74" s="2">
        <v>545377.9</v>
      </c>
      <c r="EQ74" s="2"/>
      <c r="ER74" s="2"/>
      <c r="ES74" s="2"/>
      <c r="ET74" s="2"/>
      <c r="EU74" s="2">
        <v>48809.86</v>
      </c>
      <c r="EV74" s="2">
        <v>19265.939999999999</v>
      </c>
      <c r="EW74" s="2">
        <v>62265.78</v>
      </c>
      <c r="EX74" s="2">
        <v>93126.16</v>
      </c>
      <c r="EY74" s="2">
        <v>1876948.27</v>
      </c>
      <c r="EZ74" s="2">
        <v>1449808.64</v>
      </c>
      <c r="FA74" s="2"/>
      <c r="FB74" s="2"/>
      <c r="FC74" s="2">
        <v>7620280.7800000003</v>
      </c>
      <c r="FD74" s="2">
        <v>903397.6</v>
      </c>
      <c r="FE74" s="2">
        <v>122080.74</v>
      </c>
      <c r="FF74" s="2">
        <v>386504.83</v>
      </c>
      <c r="FG74" s="2">
        <v>63283.98</v>
      </c>
      <c r="FH74" s="2">
        <v>893706.54</v>
      </c>
      <c r="FI74" s="2">
        <v>2368973.69</v>
      </c>
      <c r="FJ74" s="2">
        <v>424</v>
      </c>
      <c r="FK74" s="2">
        <v>2114.64</v>
      </c>
      <c r="FL74" s="2">
        <v>27707.21</v>
      </c>
      <c r="FM74" s="2"/>
      <c r="FN74" s="2"/>
      <c r="FO74" s="2">
        <v>151193.71</v>
      </c>
      <c r="FP74" s="2">
        <v>196865.94</v>
      </c>
      <c r="FQ74" s="2">
        <v>10838.22</v>
      </c>
      <c r="FR74" s="2">
        <v>6581.08</v>
      </c>
      <c r="FS74" s="2"/>
      <c r="FT74" s="2">
        <v>17102.23</v>
      </c>
      <c r="FU74" s="2"/>
      <c r="FV74" s="2">
        <v>12130.25</v>
      </c>
      <c r="FW74" s="2">
        <v>99678.39</v>
      </c>
      <c r="FX74" s="2">
        <v>74553.91</v>
      </c>
      <c r="FY74" s="2">
        <v>11686.78</v>
      </c>
      <c r="FZ74" s="2">
        <v>11504.21</v>
      </c>
      <c r="GA74" s="2">
        <v>2459.4499999999998</v>
      </c>
      <c r="GB74" s="2">
        <v>4379.99</v>
      </c>
      <c r="GC74" s="2">
        <v>107061.13</v>
      </c>
      <c r="GD74" s="2"/>
      <c r="GE74" s="2"/>
      <c r="GF74" s="2">
        <v>4009.74</v>
      </c>
      <c r="GG74" s="2"/>
      <c r="GH74" s="2"/>
      <c r="GI74" s="2">
        <v>305677.45</v>
      </c>
      <c r="GJ74" s="2">
        <v>104175.41</v>
      </c>
      <c r="GK74" s="2">
        <v>1294.6199999999999</v>
      </c>
      <c r="GL74" s="2"/>
      <c r="GM74" s="2">
        <v>559194.84</v>
      </c>
      <c r="GN74" s="2"/>
      <c r="GO74" s="2"/>
      <c r="GP74" s="2">
        <v>11501.66</v>
      </c>
      <c r="GQ74" s="2">
        <v>453648.77</v>
      </c>
      <c r="GR74" s="2"/>
      <c r="GS74" s="2"/>
      <c r="GT74" s="2">
        <v>207237.49</v>
      </c>
      <c r="GU74" s="2"/>
      <c r="GV74" s="2"/>
      <c r="GW74" s="2"/>
      <c r="GX74" s="2"/>
      <c r="GY74" s="2">
        <v>48251.46</v>
      </c>
      <c r="GZ74" s="2"/>
      <c r="HA74" s="2"/>
      <c r="HB74" s="2"/>
      <c r="HC74" s="2"/>
      <c r="HD74" s="2"/>
      <c r="HE74" s="2"/>
      <c r="HF74" s="2"/>
      <c r="HG74" s="2">
        <v>2431272.58</v>
      </c>
      <c r="HH74" s="2">
        <v>29906</v>
      </c>
      <c r="HI74" s="2">
        <v>29906</v>
      </c>
      <c r="HJ74" s="2"/>
      <c r="HK74" s="2"/>
      <c r="HL74" s="2"/>
      <c r="HM74" s="2"/>
      <c r="HN74" s="2">
        <v>34779.74</v>
      </c>
      <c r="HO74" s="2">
        <v>332924.68</v>
      </c>
      <c r="HP74" s="2"/>
      <c r="HQ74" s="2">
        <v>43670.48</v>
      </c>
      <c r="HR74" s="2"/>
      <c r="HS74" s="2">
        <v>411374.89999999997</v>
      </c>
      <c r="HT74" s="2">
        <v>30876940.229999989</v>
      </c>
      <c r="HV74" s="37" t="str">
        <f>VLOOKUP(HW74,'District Listing'!$A$3:$B$315,2,FALSE)</f>
        <v>GRAND COULEE DAM</v>
      </c>
      <c r="HW74" s="4" t="s">
        <v>166</v>
      </c>
      <c r="HX74" s="2">
        <v>213411.73</v>
      </c>
      <c r="HY74" s="2">
        <v>213411.73</v>
      </c>
      <c r="HZ74" s="2"/>
      <c r="IA74" s="2"/>
      <c r="IB74" s="2">
        <v>335667.18</v>
      </c>
      <c r="IC74" s="2"/>
      <c r="ID74" s="2">
        <v>38695</v>
      </c>
      <c r="IE74" s="2"/>
      <c r="IF74" s="2">
        <v>250</v>
      </c>
      <c r="IG74" s="2"/>
      <c r="IH74" s="2"/>
      <c r="II74" s="2">
        <v>374612.18</v>
      </c>
      <c r="IJ74" s="2">
        <v>118079.08</v>
      </c>
      <c r="IK74" s="2"/>
      <c r="IL74" s="2">
        <v>3465</v>
      </c>
      <c r="IM74" s="2"/>
      <c r="IN74" s="2">
        <v>125554.4</v>
      </c>
      <c r="IO74" s="2"/>
      <c r="IP74" s="2">
        <v>247098.47999999998</v>
      </c>
      <c r="IQ74" s="2"/>
      <c r="IR74" s="2"/>
      <c r="IS74" s="2">
        <v>28093.18</v>
      </c>
      <c r="IT74" s="2">
        <v>18590.8</v>
      </c>
      <c r="IU74" s="2">
        <v>58100.19</v>
      </c>
      <c r="IV74" s="2">
        <v>28295.77</v>
      </c>
      <c r="IW74" s="2"/>
      <c r="IX74" s="2"/>
      <c r="IY74" s="2"/>
      <c r="IZ74" s="2"/>
      <c r="JA74" s="2">
        <v>869.03</v>
      </c>
      <c r="JB74" s="2">
        <v>614.34</v>
      </c>
      <c r="JC74" s="2">
        <v>2177.84</v>
      </c>
      <c r="JD74" s="2">
        <v>5747.96</v>
      </c>
      <c r="JE74" s="2">
        <v>59408.54</v>
      </c>
      <c r="JF74" s="2">
        <v>41760.75</v>
      </c>
      <c r="JG74" s="2"/>
      <c r="JH74" s="2"/>
      <c r="JI74" s="2">
        <v>243658.4</v>
      </c>
      <c r="JJ74" s="2">
        <v>58219.8</v>
      </c>
      <c r="JK74" s="2"/>
      <c r="JL74" s="2"/>
      <c r="JM74" s="2">
        <v>4394.62</v>
      </c>
      <c r="JN74" s="2">
        <v>1.89</v>
      </c>
      <c r="JO74" s="2">
        <v>62616.310000000005</v>
      </c>
      <c r="JP74" s="2"/>
      <c r="JQ74" s="2"/>
      <c r="JR74" s="2"/>
      <c r="JS74" s="2"/>
      <c r="JT74" s="2"/>
      <c r="JU74" s="2"/>
      <c r="JV74" s="2">
        <v>3552.06</v>
      </c>
      <c r="JW74" s="2">
        <v>26844.95</v>
      </c>
      <c r="JX74" s="2">
        <v>11514.08</v>
      </c>
      <c r="JY74" s="2"/>
      <c r="JZ74" s="2"/>
      <c r="KA74" s="2"/>
      <c r="KB74" s="2"/>
      <c r="KC74" s="2"/>
      <c r="KD74" s="2">
        <v>57567.26</v>
      </c>
      <c r="KE74" s="2">
        <v>61205.18</v>
      </c>
      <c r="KF74" s="2">
        <v>549.32000000000005</v>
      </c>
      <c r="KG74" s="2"/>
      <c r="KH74" s="2">
        <v>833</v>
      </c>
      <c r="KI74" s="2"/>
      <c r="KJ74" s="2"/>
      <c r="KK74" s="2"/>
      <c r="KL74" s="2"/>
      <c r="KM74" s="2"/>
      <c r="KN74" s="2">
        <v>100627.69</v>
      </c>
      <c r="KO74" s="2">
        <v>16284.4</v>
      </c>
      <c r="KP74" s="2">
        <v>2814.26</v>
      </c>
      <c r="KQ74" s="2"/>
      <c r="KR74" s="2"/>
      <c r="KS74" s="2"/>
      <c r="KT74" s="2"/>
      <c r="KU74" s="2"/>
      <c r="KV74" s="2">
        <v>127439.23</v>
      </c>
      <c r="KW74" s="2"/>
      <c r="KX74" s="2"/>
      <c r="KY74" s="2"/>
      <c r="KZ74" s="2"/>
      <c r="LA74" s="2"/>
      <c r="LB74" s="2"/>
      <c r="LC74" s="2">
        <v>5896.32</v>
      </c>
      <c r="LD74" s="2"/>
      <c r="LE74" s="2"/>
      <c r="LF74" s="2"/>
      <c r="LG74" s="2"/>
      <c r="LH74" s="2"/>
      <c r="LI74" s="2"/>
      <c r="LJ74" s="2"/>
      <c r="LK74" s="2">
        <v>415127.75000000006</v>
      </c>
      <c r="LL74" s="2">
        <v>22250.39</v>
      </c>
      <c r="LM74" s="2">
        <v>22250.39</v>
      </c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>
        <v>1578775.24</v>
      </c>
    </row>
    <row r="75" spans="2:337">
      <c r="B75" s="22" t="s">
        <v>4</v>
      </c>
      <c r="C75" s="22" t="s">
        <v>7</v>
      </c>
      <c r="D75" s="22" t="s">
        <v>7</v>
      </c>
      <c r="E75" s="22" t="s">
        <v>15</v>
      </c>
      <c r="F75" s="22" t="s">
        <v>25</v>
      </c>
      <c r="G75" s="1">
        <v>8400</v>
      </c>
      <c r="I75" s="37" t="str">
        <f>VLOOKUP(J75,'District Listing'!$A$3:$B$315,2,FALSE)</f>
        <v>WILSON CREEK</v>
      </c>
      <c r="J75" s="4" t="s">
        <v>165</v>
      </c>
      <c r="K75" s="2">
        <v>71193.91</v>
      </c>
      <c r="L75" s="2">
        <v>71193.91</v>
      </c>
      <c r="M75" s="2">
        <v>-71193.91</v>
      </c>
      <c r="N75" s="2">
        <v>-71193.91</v>
      </c>
      <c r="O75" s="2">
        <v>957316.96</v>
      </c>
      <c r="P75" s="2">
        <v>16740.420000000002</v>
      </c>
      <c r="Q75" s="2">
        <v>615.57999999999993</v>
      </c>
      <c r="R75" s="2"/>
      <c r="S75" s="2">
        <v>23474.77</v>
      </c>
      <c r="T75" s="2"/>
      <c r="U75" s="2"/>
      <c r="V75" s="2">
        <v>998147.73</v>
      </c>
      <c r="W75" s="2">
        <v>663012.38</v>
      </c>
      <c r="X75" s="2">
        <v>17057.43</v>
      </c>
      <c r="Y75" s="2">
        <v>848.59</v>
      </c>
      <c r="Z75" s="2"/>
      <c r="AA75" s="2">
        <v>58057.98</v>
      </c>
      <c r="AB75" s="2"/>
      <c r="AC75" s="2">
        <v>738976.38</v>
      </c>
      <c r="AD75" s="2">
        <v>46493.16</v>
      </c>
      <c r="AE75" s="2">
        <v>57309.280000000006</v>
      </c>
      <c r="AF75" s="2">
        <v>74845.56</v>
      </c>
      <c r="AG75" s="2">
        <v>56053.27</v>
      </c>
      <c r="AH75" s="2">
        <v>149223.24000000002</v>
      </c>
      <c r="AI75" s="2">
        <v>85036.06</v>
      </c>
      <c r="AJ75" s="2"/>
      <c r="AK75" s="2"/>
      <c r="AL75" s="2"/>
      <c r="AM75" s="2"/>
      <c r="AN75" s="2">
        <v>3101.3399999999997</v>
      </c>
      <c r="AO75" s="2">
        <v>2767</v>
      </c>
      <c r="AP75" s="2">
        <v>6578.68</v>
      </c>
      <c r="AQ75" s="2">
        <v>22904.57</v>
      </c>
      <c r="AR75" s="2">
        <v>96576.67</v>
      </c>
      <c r="AS75" s="2">
        <v>155437.91</v>
      </c>
      <c r="AT75" s="2">
        <v>1444.97</v>
      </c>
      <c r="AU75" s="2">
        <v>3433.48</v>
      </c>
      <c r="AV75" s="2">
        <v>761205.19000000006</v>
      </c>
      <c r="AW75" s="2">
        <v>102678.26000000001</v>
      </c>
      <c r="AX75" s="2">
        <v>35109.79</v>
      </c>
      <c r="AY75" s="2">
        <v>50066.99</v>
      </c>
      <c r="AZ75" s="2">
        <v>832.84</v>
      </c>
      <c r="BA75" s="2">
        <v>22133.170000000002</v>
      </c>
      <c r="BB75" s="2">
        <v>210821.05000000002</v>
      </c>
      <c r="BC75" s="2">
        <v>2548.7999999999997</v>
      </c>
      <c r="BD75" s="2">
        <v>794.45</v>
      </c>
      <c r="BE75" s="2">
        <v>23365.02</v>
      </c>
      <c r="BF75" s="2"/>
      <c r="BG75" s="2"/>
      <c r="BH75" s="2">
        <v>19510.98</v>
      </c>
      <c r="BI75" s="2">
        <v>117492.05</v>
      </c>
      <c r="BJ75" s="2">
        <v>8120</v>
      </c>
      <c r="BK75" s="2">
        <v>1618.5</v>
      </c>
      <c r="BL75" s="2">
        <v>399</v>
      </c>
      <c r="BM75" s="2">
        <v>489.15</v>
      </c>
      <c r="BN75" s="2">
        <v>3636.63</v>
      </c>
      <c r="BO75" s="2"/>
      <c r="BP75" s="2">
        <v>28238.09</v>
      </c>
      <c r="BQ75" s="2">
        <v>1621.25</v>
      </c>
      <c r="BR75" s="2">
        <v>29042.760000000002</v>
      </c>
      <c r="BS75" s="2">
        <v>532.79</v>
      </c>
      <c r="BT75" s="2"/>
      <c r="BU75" s="2"/>
      <c r="BV75" s="2">
        <v>6521.69</v>
      </c>
      <c r="BW75" s="2">
        <v>6072.66</v>
      </c>
      <c r="BX75" s="2"/>
      <c r="BY75" s="2"/>
      <c r="BZ75" s="2"/>
      <c r="CA75" s="2"/>
      <c r="CB75" s="2">
        <v>65951.360000000001</v>
      </c>
      <c r="CC75" s="2">
        <v>1441.0400000000002</v>
      </c>
      <c r="CD75" s="2"/>
      <c r="CE75" s="2"/>
      <c r="CF75" s="2">
        <v>10</v>
      </c>
      <c r="CG75" s="2">
        <v>11917.09</v>
      </c>
      <c r="CH75" s="2">
        <v>2663.22</v>
      </c>
      <c r="CI75" s="2">
        <v>3694</v>
      </c>
      <c r="CJ75" s="2">
        <v>12632.67</v>
      </c>
      <c r="CK75" s="2"/>
      <c r="CL75" s="2"/>
      <c r="CM75" s="2">
        <v>28577.14</v>
      </c>
      <c r="CN75" s="2"/>
      <c r="CO75" s="2"/>
      <c r="CP75" s="2"/>
      <c r="CQ75" s="2"/>
      <c r="CR75" s="2">
        <v>4019</v>
      </c>
      <c r="CS75" s="2"/>
      <c r="CT75" s="2"/>
      <c r="CU75" s="2"/>
      <c r="CV75" s="2"/>
      <c r="CW75" s="2"/>
      <c r="CX75" s="2"/>
      <c r="CY75" s="2"/>
      <c r="CZ75" s="2">
        <v>380909.33999999997</v>
      </c>
      <c r="DA75" s="2">
        <v>15923.25</v>
      </c>
      <c r="DB75" s="2">
        <v>15923.25</v>
      </c>
      <c r="DC75" s="2"/>
      <c r="DD75" s="2"/>
      <c r="DE75" s="2">
        <v>3713.28</v>
      </c>
      <c r="DF75" s="2">
        <v>23843</v>
      </c>
      <c r="DG75" s="2"/>
      <c r="DH75" s="2"/>
      <c r="DI75" s="2"/>
      <c r="DJ75" s="2"/>
      <c r="DK75" s="2"/>
      <c r="DL75" s="2"/>
      <c r="DM75" s="2">
        <v>27556.28</v>
      </c>
      <c r="DN75" s="2">
        <v>3133539.2199999997</v>
      </c>
      <c r="DP75" s="37" t="str">
        <f>VLOOKUP(DQ75,'District Listing'!$A$3:$B$315,2,FALSE)</f>
        <v>WILSON CREEK</v>
      </c>
      <c r="DQ75" s="4" t="s">
        <v>165</v>
      </c>
      <c r="DR75" s="2">
        <v>5927.68</v>
      </c>
      <c r="DS75" s="2">
        <v>5927.68</v>
      </c>
      <c r="DT75" s="2">
        <v>-71193.91</v>
      </c>
      <c r="DU75" s="2">
        <v>-71193.91</v>
      </c>
      <c r="DV75" s="2">
        <v>957316.96</v>
      </c>
      <c r="DW75" s="2">
        <v>14888.76</v>
      </c>
      <c r="DX75" s="2">
        <v>20.77</v>
      </c>
      <c r="DY75" s="2"/>
      <c r="DZ75" s="2">
        <v>6619.2</v>
      </c>
      <c r="EA75" s="2"/>
      <c r="EB75" s="2"/>
      <c r="EC75" s="2">
        <v>978845.69</v>
      </c>
      <c r="ED75" s="2">
        <v>601696.84</v>
      </c>
      <c r="EE75" s="2">
        <v>8402.44</v>
      </c>
      <c r="EF75" s="2">
        <v>748.07</v>
      </c>
      <c r="EG75" s="2"/>
      <c r="EH75" s="2">
        <v>3000</v>
      </c>
      <c r="EI75" s="2"/>
      <c r="EJ75" s="2">
        <v>613847.34999999986</v>
      </c>
      <c r="EK75" s="2">
        <v>45675.62</v>
      </c>
      <c r="EL75" s="2">
        <v>49589.66</v>
      </c>
      <c r="EM75" s="2">
        <v>73390.17</v>
      </c>
      <c r="EN75" s="2">
        <v>46214.42</v>
      </c>
      <c r="EO75" s="2">
        <v>146645.48000000001</v>
      </c>
      <c r="EP75" s="2">
        <v>73246.47</v>
      </c>
      <c r="EQ75" s="2"/>
      <c r="ER75" s="2"/>
      <c r="ES75" s="2"/>
      <c r="ET75" s="2"/>
      <c r="EU75" s="2">
        <v>3020.2</v>
      </c>
      <c r="EV75" s="2">
        <v>2371.44</v>
      </c>
      <c r="EW75" s="2">
        <v>6416.31</v>
      </c>
      <c r="EX75" s="2">
        <v>20564.32</v>
      </c>
      <c r="EY75" s="2">
        <v>94940.61</v>
      </c>
      <c r="EZ75" s="2">
        <v>137644.67000000001</v>
      </c>
      <c r="FA75" s="2">
        <v>1416.67</v>
      </c>
      <c r="FB75" s="2">
        <v>3249.29</v>
      </c>
      <c r="FC75" s="2">
        <v>704385.33000000007</v>
      </c>
      <c r="FD75" s="2">
        <v>94672.58</v>
      </c>
      <c r="FE75" s="2">
        <v>31550.560000000001</v>
      </c>
      <c r="FF75" s="2">
        <v>49723.96</v>
      </c>
      <c r="FG75" s="2">
        <v>832.84</v>
      </c>
      <c r="FH75" s="2">
        <v>22020.95</v>
      </c>
      <c r="FI75" s="2">
        <v>198800.89</v>
      </c>
      <c r="FJ75" s="2">
        <v>2333.41</v>
      </c>
      <c r="FK75" s="2">
        <v>741.23</v>
      </c>
      <c r="FL75" s="2">
        <v>23365.02</v>
      </c>
      <c r="FM75" s="2"/>
      <c r="FN75" s="2"/>
      <c r="FO75" s="2">
        <v>19510.98</v>
      </c>
      <c r="FP75" s="2">
        <v>105961.44</v>
      </c>
      <c r="FQ75" s="2">
        <v>7623</v>
      </c>
      <c r="FR75" s="2">
        <v>1618.5</v>
      </c>
      <c r="FS75" s="2">
        <v>399</v>
      </c>
      <c r="FT75" s="2">
        <v>489.15</v>
      </c>
      <c r="FU75" s="2">
        <v>3636.63</v>
      </c>
      <c r="FV75" s="2"/>
      <c r="FW75" s="2">
        <v>28040.26</v>
      </c>
      <c r="FX75" s="2">
        <v>1621.25</v>
      </c>
      <c r="FY75" s="2">
        <v>25515.49</v>
      </c>
      <c r="FZ75" s="2">
        <v>532.79</v>
      </c>
      <c r="GA75" s="2"/>
      <c r="GB75" s="2"/>
      <c r="GC75" s="2">
        <v>6521.69</v>
      </c>
      <c r="GD75" s="2">
        <v>6072.66</v>
      </c>
      <c r="GE75" s="2"/>
      <c r="GF75" s="2"/>
      <c r="GG75" s="2"/>
      <c r="GH75" s="2"/>
      <c r="GI75" s="2">
        <v>65951.360000000001</v>
      </c>
      <c r="GJ75" s="2">
        <v>1325.14</v>
      </c>
      <c r="GK75" s="2"/>
      <c r="GL75" s="2"/>
      <c r="GM75" s="2">
        <v>10</v>
      </c>
      <c r="GN75" s="2">
        <v>11917.09</v>
      </c>
      <c r="GO75" s="2">
        <v>2663.22</v>
      </c>
      <c r="GP75" s="2">
        <v>3369</v>
      </c>
      <c r="GQ75" s="2">
        <v>12632.67</v>
      </c>
      <c r="GR75" s="2"/>
      <c r="GS75" s="2"/>
      <c r="GT75" s="2">
        <v>28577.14</v>
      </c>
      <c r="GU75" s="2"/>
      <c r="GV75" s="2"/>
      <c r="GW75" s="2"/>
      <c r="GX75" s="2"/>
      <c r="GY75" s="2">
        <v>3128</v>
      </c>
      <c r="GZ75" s="2"/>
      <c r="HA75" s="2"/>
      <c r="HB75" s="2"/>
      <c r="HC75" s="2"/>
      <c r="HD75" s="2"/>
      <c r="HE75" s="2"/>
      <c r="HF75" s="2"/>
      <c r="HG75" s="2">
        <v>363556.12000000005</v>
      </c>
      <c r="HH75" s="2">
        <v>8982.9699999999993</v>
      </c>
      <c r="HI75" s="2">
        <v>8982.9699999999993</v>
      </c>
      <c r="HJ75" s="2"/>
      <c r="HK75" s="2"/>
      <c r="HL75" s="2">
        <v>3713.28</v>
      </c>
      <c r="HM75" s="2">
        <v>23843</v>
      </c>
      <c r="HN75" s="2"/>
      <c r="HO75" s="2"/>
      <c r="HP75" s="2"/>
      <c r="HQ75" s="2"/>
      <c r="HR75" s="2"/>
      <c r="HS75" s="2">
        <v>27556.28</v>
      </c>
      <c r="HT75" s="2">
        <v>2830708.4</v>
      </c>
      <c r="HV75" s="37" t="str">
        <f>VLOOKUP(HW75,'District Listing'!$A$3:$B$315,2,FALSE)</f>
        <v>ABERDEEN</v>
      </c>
      <c r="HW75" s="4" t="s">
        <v>167</v>
      </c>
      <c r="HX75" s="2">
        <v>49369.41</v>
      </c>
      <c r="HY75" s="2">
        <v>49369.41</v>
      </c>
      <c r="HZ75" s="2"/>
      <c r="IA75" s="2"/>
      <c r="IB75" s="2">
        <v>1092862.94</v>
      </c>
      <c r="IC75" s="2">
        <v>45345.7</v>
      </c>
      <c r="ID75" s="2">
        <v>34533.08</v>
      </c>
      <c r="IE75" s="2"/>
      <c r="IF75" s="2">
        <v>89551.91</v>
      </c>
      <c r="IG75" s="2">
        <v>22618.02</v>
      </c>
      <c r="IH75" s="2"/>
      <c r="II75" s="2">
        <v>1284911.6499999999</v>
      </c>
      <c r="IJ75" s="2">
        <v>126785.59</v>
      </c>
      <c r="IK75" s="2">
        <v>7566.16</v>
      </c>
      <c r="IL75" s="2">
        <v>61967.5</v>
      </c>
      <c r="IM75" s="2"/>
      <c r="IN75" s="2">
        <v>122525.96</v>
      </c>
      <c r="IO75" s="2">
        <v>2310.44</v>
      </c>
      <c r="IP75" s="2">
        <v>321155.65000000002</v>
      </c>
      <c r="IQ75" s="2">
        <v>632.72</v>
      </c>
      <c r="IR75" s="2">
        <v>218.82</v>
      </c>
      <c r="IS75" s="2">
        <v>96586.69</v>
      </c>
      <c r="IT75" s="2">
        <v>23988.79</v>
      </c>
      <c r="IU75" s="2">
        <v>182821.05</v>
      </c>
      <c r="IV75" s="2">
        <v>34325.53</v>
      </c>
      <c r="IW75" s="2"/>
      <c r="IX75" s="2"/>
      <c r="IY75" s="2"/>
      <c r="IZ75" s="2"/>
      <c r="JA75" s="2">
        <v>3925.5</v>
      </c>
      <c r="JB75" s="2">
        <v>1094.4100000000001</v>
      </c>
      <c r="JC75" s="2">
        <v>5352.19</v>
      </c>
      <c r="JD75" s="2">
        <v>9800.92</v>
      </c>
      <c r="JE75" s="2">
        <v>149654.78</v>
      </c>
      <c r="JF75" s="2">
        <v>25715.91</v>
      </c>
      <c r="JG75" s="2">
        <v>2861.62</v>
      </c>
      <c r="JH75" s="2">
        <v>806.26</v>
      </c>
      <c r="JI75" s="2">
        <v>537785.18999999994</v>
      </c>
      <c r="JJ75" s="2">
        <v>48031.69</v>
      </c>
      <c r="JK75" s="2"/>
      <c r="JL75" s="2"/>
      <c r="JM75" s="2"/>
      <c r="JN75" s="2"/>
      <c r="JO75" s="2">
        <v>48031.69</v>
      </c>
      <c r="JP75" s="2"/>
      <c r="JQ75" s="2"/>
      <c r="JR75" s="2">
        <v>5000</v>
      </c>
      <c r="JS75" s="2"/>
      <c r="JT75" s="2"/>
      <c r="JU75" s="2"/>
      <c r="JV75" s="2">
        <v>-490</v>
      </c>
      <c r="JW75" s="2"/>
      <c r="JX75" s="2"/>
      <c r="JY75" s="2"/>
      <c r="JZ75" s="2"/>
      <c r="KA75" s="2"/>
      <c r="KB75" s="2"/>
      <c r="KC75" s="2"/>
      <c r="KD75" s="2"/>
      <c r="KE75" s="2">
        <v>12939.35</v>
      </c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>
        <v>547.96</v>
      </c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>
        <v>81015.06</v>
      </c>
      <c r="LD75" s="2"/>
      <c r="LE75" s="2"/>
      <c r="LF75" s="2"/>
      <c r="LG75" s="2"/>
      <c r="LH75" s="2"/>
      <c r="LI75" s="2"/>
      <c r="LJ75" s="2"/>
      <c r="LK75" s="2">
        <v>99012.37</v>
      </c>
      <c r="LL75" s="2">
        <v>6720.29</v>
      </c>
      <c r="LM75" s="2">
        <v>6720.29</v>
      </c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>
        <v>2346986.2499999995</v>
      </c>
    </row>
    <row r="76" spans="2:337">
      <c r="B76" s="22" t="s">
        <v>4</v>
      </c>
      <c r="C76" s="22" t="s">
        <v>7</v>
      </c>
      <c r="D76" s="22" t="s">
        <v>7</v>
      </c>
      <c r="E76" s="22" t="s">
        <v>15</v>
      </c>
      <c r="F76" s="22" t="s">
        <v>26</v>
      </c>
      <c r="G76" s="1">
        <v>6764.3</v>
      </c>
      <c r="I76" s="37" t="str">
        <f>VLOOKUP(J76,'District Listing'!$A$3:$B$315,2,FALSE)</f>
        <v>GRAND COULEE DAM</v>
      </c>
      <c r="J76" s="4" t="s">
        <v>166</v>
      </c>
      <c r="K76" s="2">
        <v>225420.05000000002</v>
      </c>
      <c r="L76" s="2">
        <v>225420.05000000002</v>
      </c>
      <c r="M76" s="2">
        <v>-225420.05</v>
      </c>
      <c r="N76" s="2">
        <v>-225420.05</v>
      </c>
      <c r="O76" s="2">
        <v>3440662.25</v>
      </c>
      <c r="P76" s="2">
        <v>86768.83</v>
      </c>
      <c r="Q76" s="2">
        <v>62431.759999999995</v>
      </c>
      <c r="R76" s="2"/>
      <c r="S76" s="2">
        <v>90903.73</v>
      </c>
      <c r="T76" s="2">
        <v>47990.1</v>
      </c>
      <c r="U76" s="2">
        <v>52525</v>
      </c>
      <c r="V76" s="2">
        <v>3781281.67</v>
      </c>
      <c r="W76" s="2">
        <v>2205807.21</v>
      </c>
      <c r="X76" s="2">
        <v>84360.17</v>
      </c>
      <c r="Y76" s="2">
        <v>167663.75</v>
      </c>
      <c r="Z76" s="2"/>
      <c r="AA76" s="2">
        <v>131854.47999999998</v>
      </c>
      <c r="AB76" s="2">
        <v>359.9</v>
      </c>
      <c r="AC76" s="2">
        <v>2590045.5099999998</v>
      </c>
      <c r="AD76" s="2"/>
      <c r="AE76" s="2"/>
      <c r="AF76" s="2">
        <v>282991.8</v>
      </c>
      <c r="AG76" s="2">
        <v>194743.52</v>
      </c>
      <c r="AH76" s="2">
        <v>564082.92999999993</v>
      </c>
      <c r="AI76" s="2">
        <v>314283.29000000004</v>
      </c>
      <c r="AJ76" s="2"/>
      <c r="AK76" s="2"/>
      <c r="AL76" s="2"/>
      <c r="AM76" s="2"/>
      <c r="AN76" s="2">
        <v>8745.19</v>
      </c>
      <c r="AO76" s="2">
        <v>6482.12</v>
      </c>
      <c r="AP76" s="2">
        <v>22354.76</v>
      </c>
      <c r="AQ76" s="2">
        <v>65025.89</v>
      </c>
      <c r="AR76" s="2">
        <v>597195.80000000005</v>
      </c>
      <c r="AS76" s="2">
        <v>813711.68</v>
      </c>
      <c r="AT76" s="2"/>
      <c r="AU76" s="2"/>
      <c r="AV76" s="2">
        <v>2869616.98</v>
      </c>
      <c r="AW76" s="2">
        <v>308250.02</v>
      </c>
      <c r="AX76" s="2">
        <v>41817.760000000002</v>
      </c>
      <c r="AY76" s="2">
        <v>49195.199999999997</v>
      </c>
      <c r="AZ76" s="2">
        <v>58356.18</v>
      </c>
      <c r="BA76" s="2">
        <v>163253.01</v>
      </c>
      <c r="BB76" s="2">
        <v>620872.17000000004</v>
      </c>
      <c r="BC76" s="2"/>
      <c r="BD76" s="2">
        <v>1120.08</v>
      </c>
      <c r="BE76" s="2">
        <v>250</v>
      </c>
      <c r="BF76" s="2"/>
      <c r="BG76" s="2"/>
      <c r="BH76" s="2">
        <v>1465</v>
      </c>
      <c r="BI76" s="2">
        <v>296388.24</v>
      </c>
      <c r="BJ76" s="2">
        <v>28826.95</v>
      </c>
      <c r="BK76" s="2">
        <v>11514.08</v>
      </c>
      <c r="BL76" s="2"/>
      <c r="BM76" s="2"/>
      <c r="BN76" s="2"/>
      <c r="BO76" s="2"/>
      <c r="BP76" s="2">
        <v>150780.07</v>
      </c>
      <c r="BQ76" s="2">
        <v>110855.58</v>
      </c>
      <c r="BR76" s="2">
        <v>61205.18</v>
      </c>
      <c r="BS76" s="2">
        <v>549.32000000000005</v>
      </c>
      <c r="BT76" s="2"/>
      <c r="BU76" s="2">
        <v>833</v>
      </c>
      <c r="BV76" s="2"/>
      <c r="BW76" s="2"/>
      <c r="BX76" s="2"/>
      <c r="BY76" s="2"/>
      <c r="BZ76" s="2"/>
      <c r="CA76" s="2"/>
      <c r="CB76" s="2">
        <v>123824.58</v>
      </c>
      <c r="CC76" s="2">
        <v>33917.17</v>
      </c>
      <c r="CD76" s="2">
        <v>4808.7800000000007</v>
      </c>
      <c r="CE76" s="2"/>
      <c r="CF76" s="2">
        <v>61279.66</v>
      </c>
      <c r="CG76" s="2"/>
      <c r="CH76" s="2">
        <v>132133.35999999999</v>
      </c>
      <c r="CI76" s="2">
        <v>10330.68</v>
      </c>
      <c r="CJ76" s="2">
        <v>482738.87</v>
      </c>
      <c r="CK76" s="2"/>
      <c r="CL76" s="2"/>
      <c r="CM76" s="2">
        <v>139169.32999999999</v>
      </c>
      <c r="CN76" s="2"/>
      <c r="CO76" s="2"/>
      <c r="CP76" s="2"/>
      <c r="CQ76" s="2"/>
      <c r="CR76" s="2">
        <v>12000.31</v>
      </c>
      <c r="CS76" s="2"/>
      <c r="CT76" s="2"/>
      <c r="CU76" s="2"/>
      <c r="CV76" s="2"/>
      <c r="CW76" s="2"/>
      <c r="CX76" s="2"/>
      <c r="CY76" s="2"/>
      <c r="CZ76" s="2">
        <v>1663990.2400000002</v>
      </c>
      <c r="DA76" s="2">
        <v>63470.720000000001</v>
      </c>
      <c r="DB76" s="2">
        <v>63470.720000000001</v>
      </c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>
        <v>11589277.289999995</v>
      </c>
      <c r="DP76" s="37" t="str">
        <f>VLOOKUP(DQ76,'District Listing'!$A$3:$B$315,2,FALSE)</f>
        <v>GRAND COULEE DAM</v>
      </c>
      <c r="DQ76" s="4" t="s">
        <v>166</v>
      </c>
      <c r="DR76" s="2">
        <v>12008.32</v>
      </c>
      <c r="DS76" s="2">
        <v>12008.32</v>
      </c>
      <c r="DT76" s="2">
        <v>-225420.05</v>
      </c>
      <c r="DU76" s="2">
        <v>-225420.05</v>
      </c>
      <c r="DV76" s="2">
        <v>3104995.07</v>
      </c>
      <c r="DW76" s="2">
        <v>86768.83</v>
      </c>
      <c r="DX76" s="2">
        <v>23736.76</v>
      </c>
      <c r="DY76" s="2"/>
      <c r="DZ76" s="2">
        <v>90653.73</v>
      </c>
      <c r="EA76" s="2">
        <v>47990.1</v>
      </c>
      <c r="EB76" s="2">
        <v>52525</v>
      </c>
      <c r="EC76" s="2">
        <v>3406669.4899999998</v>
      </c>
      <c r="ED76" s="2">
        <v>2087728.13</v>
      </c>
      <c r="EE76" s="2">
        <v>84360.17</v>
      </c>
      <c r="EF76" s="2">
        <v>164198.75</v>
      </c>
      <c r="EG76" s="2"/>
      <c r="EH76" s="2">
        <v>6300.08</v>
      </c>
      <c r="EI76" s="2">
        <v>359.9</v>
      </c>
      <c r="EJ76" s="2">
        <v>2342947.0299999998</v>
      </c>
      <c r="EK76" s="2"/>
      <c r="EL76" s="2"/>
      <c r="EM76" s="2">
        <v>254898.62</v>
      </c>
      <c r="EN76" s="2">
        <v>176152.72</v>
      </c>
      <c r="EO76" s="2">
        <v>505982.74</v>
      </c>
      <c r="EP76" s="2">
        <v>285987.52</v>
      </c>
      <c r="EQ76" s="2"/>
      <c r="ER76" s="2"/>
      <c r="ES76" s="2"/>
      <c r="ET76" s="2"/>
      <c r="EU76" s="2">
        <v>7876.16</v>
      </c>
      <c r="EV76" s="2">
        <v>5867.78</v>
      </c>
      <c r="EW76" s="2">
        <v>20176.919999999998</v>
      </c>
      <c r="EX76" s="2">
        <v>59277.93</v>
      </c>
      <c r="EY76" s="2">
        <v>537787.26</v>
      </c>
      <c r="EZ76" s="2">
        <v>771950.93</v>
      </c>
      <c r="FA76" s="2"/>
      <c r="FB76" s="2"/>
      <c r="FC76" s="2">
        <v>2625958.58</v>
      </c>
      <c r="FD76" s="2">
        <v>250030.22</v>
      </c>
      <c r="FE76" s="2">
        <v>41817.760000000002</v>
      </c>
      <c r="FF76" s="2">
        <v>49195.199999999997</v>
      </c>
      <c r="FG76" s="2">
        <v>53961.56</v>
      </c>
      <c r="FH76" s="2">
        <v>163251.12</v>
      </c>
      <c r="FI76" s="2">
        <v>558255.86</v>
      </c>
      <c r="FJ76" s="2"/>
      <c r="FK76" s="2">
        <v>1120.08</v>
      </c>
      <c r="FL76" s="2">
        <v>250</v>
      </c>
      <c r="FM76" s="2"/>
      <c r="FN76" s="2"/>
      <c r="FO76" s="2">
        <v>1465</v>
      </c>
      <c r="FP76" s="2">
        <v>292836.18</v>
      </c>
      <c r="FQ76" s="2">
        <v>1982</v>
      </c>
      <c r="FR76" s="2"/>
      <c r="FS76" s="2"/>
      <c r="FT76" s="2"/>
      <c r="FU76" s="2"/>
      <c r="FV76" s="2"/>
      <c r="FW76" s="2">
        <v>150780.07</v>
      </c>
      <c r="FX76" s="2">
        <v>53288.32</v>
      </c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>
        <v>23196.89</v>
      </c>
      <c r="GJ76" s="2">
        <v>17632.77</v>
      </c>
      <c r="GK76" s="2">
        <v>1994.52</v>
      </c>
      <c r="GL76" s="2"/>
      <c r="GM76" s="2">
        <v>61279.66</v>
      </c>
      <c r="GN76" s="2"/>
      <c r="GO76" s="2">
        <v>132133.35999999999</v>
      </c>
      <c r="GP76" s="2">
        <v>10330.68</v>
      </c>
      <c r="GQ76" s="2">
        <v>355299.64</v>
      </c>
      <c r="GR76" s="2"/>
      <c r="GS76" s="2"/>
      <c r="GT76" s="2">
        <v>139169.32999999999</v>
      </c>
      <c r="GU76" s="2"/>
      <c r="GV76" s="2"/>
      <c r="GW76" s="2"/>
      <c r="GX76" s="2"/>
      <c r="GY76" s="2">
        <v>6103.99</v>
      </c>
      <c r="GZ76" s="2"/>
      <c r="HA76" s="2"/>
      <c r="HB76" s="2"/>
      <c r="HC76" s="2"/>
      <c r="HD76" s="2"/>
      <c r="HE76" s="2"/>
      <c r="HF76" s="2"/>
      <c r="HG76" s="2">
        <v>1248862.4900000002</v>
      </c>
      <c r="HH76" s="2">
        <v>41220.33</v>
      </c>
      <c r="HI76" s="2">
        <v>41220.33</v>
      </c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>
        <v>10010502.049999999</v>
      </c>
      <c r="HV76" s="37" t="str">
        <f>VLOOKUP(HW76,'District Listing'!$A$3:$B$315,2,FALSE)</f>
        <v>HOQUIAM</v>
      </c>
      <c r="HW76" s="4" t="s">
        <v>168</v>
      </c>
      <c r="HX76" s="2">
        <v>564219.56000000006</v>
      </c>
      <c r="HY76" s="2">
        <v>564219.56000000006</v>
      </c>
      <c r="HZ76" s="2"/>
      <c r="IA76" s="2"/>
      <c r="IB76" s="2">
        <v>543063.81999999995</v>
      </c>
      <c r="IC76" s="2">
        <v>51766.39</v>
      </c>
      <c r="ID76" s="2">
        <v>31521.87</v>
      </c>
      <c r="IE76" s="2"/>
      <c r="IF76" s="2">
        <v>55423.37</v>
      </c>
      <c r="IG76" s="2">
        <v>66982.91</v>
      </c>
      <c r="IH76" s="2"/>
      <c r="II76" s="2">
        <v>748758.36</v>
      </c>
      <c r="IJ76" s="2">
        <v>924618.8</v>
      </c>
      <c r="IK76" s="2">
        <v>29756.7</v>
      </c>
      <c r="IL76" s="2">
        <v>67442.48</v>
      </c>
      <c r="IM76" s="2"/>
      <c r="IN76" s="2">
        <v>223761.92000000001</v>
      </c>
      <c r="IO76" s="2">
        <v>17335.23</v>
      </c>
      <c r="IP76" s="2">
        <v>1262915.1299999999</v>
      </c>
      <c r="IQ76" s="2">
        <v>93.87</v>
      </c>
      <c r="IR76" s="2">
        <v>0.63</v>
      </c>
      <c r="IS76" s="2">
        <v>33054.589999999997</v>
      </c>
      <c r="IT76" s="2">
        <v>54060.93</v>
      </c>
      <c r="IU76" s="2">
        <v>51993.46</v>
      </c>
      <c r="IV76" s="2">
        <v>85275.37</v>
      </c>
      <c r="IW76" s="2"/>
      <c r="IX76" s="2"/>
      <c r="IY76" s="2"/>
      <c r="IZ76" s="2"/>
      <c r="JA76" s="2">
        <v>1610.5</v>
      </c>
      <c r="JB76" s="2">
        <v>3003.11</v>
      </c>
      <c r="JC76" s="2">
        <v>2777.68</v>
      </c>
      <c r="JD76" s="2">
        <v>24193.73</v>
      </c>
      <c r="JE76" s="2">
        <v>32354.2</v>
      </c>
      <c r="JF76" s="2">
        <v>67167.19</v>
      </c>
      <c r="JG76" s="2">
        <v>635.96</v>
      </c>
      <c r="JH76" s="2">
        <v>1095.75</v>
      </c>
      <c r="JI76" s="2">
        <v>357316.97</v>
      </c>
      <c r="JJ76" s="2">
        <v>103477.14</v>
      </c>
      <c r="JK76" s="2">
        <v>92.19</v>
      </c>
      <c r="JL76" s="2">
        <v>87344.31</v>
      </c>
      <c r="JM76" s="2">
        <v>107273.59</v>
      </c>
      <c r="JN76" s="2">
        <v>73154.92</v>
      </c>
      <c r="JO76" s="2">
        <v>371342.14999999997</v>
      </c>
      <c r="JP76" s="2">
        <v>924.48</v>
      </c>
      <c r="JQ76" s="2"/>
      <c r="JR76" s="2"/>
      <c r="JS76" s="2"/>
      <c r="JT76" s="2"/>
      <c r="JU76" s="2">
        <v>12483.98</v>
      </c>
      <c r="JV76" s="2">
        <v>17123.88</v>
      </c>
      <c r="JW76" s="2"/>
      <c r="JX76" s="2"/>
      <c r="JY76" s="2"/>
      <c r="JZ76" s="2"/>
      <c r="KA76" s="2"/>
      <c r="KB76" s="2"/>
      <c r="KC76" s="2">
        <v>7520.21</v>
      </c>
      <c r="KD76" s="2"/>
      <c r="KE76" s="2">
        <v>6217.87</v>
      </c>
      <c r="KF76" s="2">
        <v>598.4</v>
      </c>
      <c r="KG76" s="2">
        <v>41500</v>
      </c>
      <c r="KH76" s="2">
        <v>764</v>
      </c>
      <c r="KI76" s="2"/>
      <c r="KJ76" s="2"/>
      <c r="KK76" s="2"/>
      <c r="KL76" s="2"/>
      <c r="KM76" s="2"/>
      <c r="KN76" s="2"/>
      <c r="KO76" s="2">
        <v>208043.34</v>
      </c>
      <c r="KP76" s="2"/>
      <c r="KQ76" s="2">
        <v>13450.68</v>
      </c>
      <c r="KR76" s="2"/>
      <c r="KS76" s="2"/>
      <c r="KT76" s="2"/>
      <c r="KU76" s="2">
        <v>420</v>
      </c>
      <c r="KV76" s="2">
        <v>14700</v>
      </c>
      <c r="KW76" s="2"/>
      <c r="KX76" s="2">
        <v>10023.48</v>
      </c>
      <c r="KY76" s="2">
        <v>20835.16</v>
      </c>
      <c r="KZ76" s="2"/>
      <c r="LA76" s="2"/>
      <c r="LB76" s="2"/>
      <c r="LC76" s="2">
        <v>10661.12</v>
      </c>
      <c r="LD76" s="2"/>
      <c r="LE76" s="2"/>
      <c r="LF76" s="2"/>
      <c r="LG76" s="2"/>
      <c r="LH76" s="2"/>
      <c r="LI76" s="2"/>
      <c r="LJ76" s="2"/>
      <c r="LK76" s="2">
        <v>365266.6</v>
      </c>
      <c r="LL76" s="2">
        <v>12717.91</v>
      </c>
      <c r="LM76" s="2">
        <v>12717.91</v>
      </c>
      <c r="LN76" s="2"/>
      <c r="LO76" s="2">
        <v>57614.98</v>
      </c>
      <c r="LP76" s="2"/>
      <c r="LQ76" s="2"/>
      <c r="LR76" s="2"/>
      <c r="LS76" s="2">
        <v>21801.9</v>
      </c>
      <c r="LT76" s="2"/>
      <c r="LU76" s="2"/>
      <c r="LV76" s="2"/>
      <c r="LW76" s="2"/>
      <c r="LX76" s="2">
        <v>79416.88</v>
      </c>
      <c r="LY76" s="2">
        <v>3761953.56</v>
      </c>
    </row>
    <row r="77" spans="2:337">
      <c r="B77" s="22" t="s">
        <v>4</v>
      </c>
      <c r="C77" s="22" t="s">
        <v>7</v>
      </c>
      <c r="D77" s="22" t="s">
        <v>7</v>
      </c>
      <c r="E77" s="22" t="s">
        <v>28</v>
      </c>
      <c r="F77" s="22" t="s">
        <v>29</v>
      </c>
      <c r="G77" s="1">
        <v>139.88</v>
      </c>
      <c r="I77" s="37" t="str">
        <f>VLOOKUP(J77,'District Listing'!$A$3:$B$315,2,FALSE)</f>
        <v>ABERDEEN</v>
      </c>
      <c r="J77" s="4" t="s">
        <v>167</v>
      </c>
      <c r="K77" s="2">
        <v>766045.91</v>
      </c>
      <c r="L77" s="2">
        <v>766045.91</v>
      </c>
      <c r="M77" s="2">
        <v>-766045.91</v>
      </c>
      <c r="N77" s="2">
        <v>-766045.91</v>
      </c>
      <c r="O77" s="2">
        <v>18893887.110000003</v>
      </c>
      <c r="P77" s="2">
        <v>399948.33</v>
      </c>
      <c r="Q77" s="2">
        <v>145149.39000000001</v>
      </c>
      <c r="R77" s="2"/>
      <c r="S77" s="2">
        <v>572829.34</v>
      </c>
      <c r="T77" s="2">
        <v>195123.93</v>
      </c>
      <c r="U77" s="2">
        <v>282966</v>
      </c>
      <c r="V77" s="2">
        <v>20489904.100000001</v>
      </c>
      <c r="W77" s="2">
        <v>8360676.5899999999</v>
      </c>
      <c r="X77" s="2">
        <v>350462.86</v>
      </c>
      <c r="Y77" s="2">
        <v>281929.37</v>
      </c>
      <c r="Z77" s="2"/>
      <c r="AA77" s="2">
        <v>476352.42000000004</v>
      </c>
      <c r="AB77" s="2">
        <v>121845.59</v>
      </c>
      <c r="AC77" s="2">
        <v>9591266.8299999982</v>
      </c>
      <c r="AD77" s="2">
        <v>8910.4399999999987</v>
      </c>
      <c r="AE77" s="2">
        <v>9192.15</v>
      </c>
      <c r="AF77" s="2">
        <v>1537128.52</v>
      </c>
      <c r="AG77" s="2">
        <v>711651.65</v>
      </c>
      <c r="AH77" s="2">
        <v>3085163.48</v>
      </c>
      <c r="AI77" s="2">
        <v>1175239.78</v>
      </c>
      <c r="AJ77" s="2"/>
      <c r="AK77" s="2"/>
      <c r="AL77" s="2"/>
      <c r="AM77" s="2"/>
      <c r="AN77" s="2">
        <v>63714.74</v>
      </c>
      <c r="AO77" s="2">
        <v>29730.94</v>
      </c>
      <c r="AP77" s="2">
        <v>87716.2</v>
      </c>
      <c r="AQ77" s="2">
        <v>201448.43000000002</v>
      </c>
      <c r="AR77" s="2">
        <v>2577438.73</v>
      </c>
      <c r="AS77" s="2">
        <v>2673700.9300000002</v>
      </c>
      <c r="AT77" s="2">
        <v>49193.240000000005</v>
      </c>
      <c r="AU77" s="2">
        <v>42448.21</v>
      </c>
      <c r="AV77" s="2">
        <v>12252677.440000001</v>
      </c>
      <c r="AW77" s="2">
        <v>1101141.8</v>
      </c>
      <c r="AX77" s="2">
        <v>91956.08</v>
      </c>
      <c r="AY77" s="2">
        <v>917067.03</v>
      </c>
      <c r="AZ77" s="2">
        <v>404630.74</v>
      </c>
      <c r="BA77" s="2">
        <v>349944.21</v>
      </c>
      <c r="BB77" s="2">
        <v>2864739.8600000003</v>
      </c>
      <c r="BC77" s="2">
        <v>78414.600000000006</v>
      </c>
      <c r="BD77" s="2">
        <v>28710.5</v>
      </c>
      <c r="BE77" s="2">
        <v>202178.31</v>
      </c>
      <c r="BF77" s="2">
        <v>15940.98</v>
      </c>
      <c r="BG77" s="2">
        <v>991153.96</v>
      </c>
      <c r="BH77" s="2">
        <v>58792.67</v>
      </c>
      <c r="BI77" s="2">
        <v>320270.24</v>
      </c>
      <c r="BJ77" s="2">
        <v>4478.75</v>
      </c>
      <c r="BK77" s="2">
        <v>36541.379999999997</v>
      </c>
      <c r="BL77" s="2"/>
      <c r="BM77" s="2">
        <v>456905.15</v>
      </c>
      <c r="BN77" s="2">
        <v>16726.330000000002</v>
      </c>
      <c r="BO77" s="2">
        <v>40324.11</v>
      </c>
      <c r="BP77" s="2">
        <v>77747.87</v>
      </c>
      <c r="BQ77" s="2">
        <v>84503.2</v>
      </c>
      <c r="BR77" s="2">
        <v>43297.71</v>
      </c>
      <c r="BS77" s="2">
        <v>254475.08</v>
      </c>
      <c r="BT77" s="2"/>
      <c r="BU77" s="2"/>
      <c r="BV77" s="2"/>
      <c r="BW77" s="2">
        <v>242474.49</v>
      </c>
      <c r="BX77" s="2"/>
      <c r="BY77" s="2">
        <v>478807.51</v>
      </c>
      <c r="BZ77" s="2"/>
      <c r="CA77" s="2">
        <v>2177.4499999999998</v>
      </c>
      <c r="CB77" s="2">
        <v>429445.48</v>
      </c>
      <c r="CC77" s="2">
        <v>113329.60000000001</v>
      </c>
      <c r="CD77" s="2">
        <v>5135.67</v>
      </c>
      <c r="CE77" s="2">
        <v>54311.11</v>
      </c>
      <c r="CF77" s="2">
        <v>805358.4</v>
      </c>
      <c r="CG77" s="2">
        <v>99350</v>
      </c>
      <c r="CH77" s="2"/>
      <c r="CI77" s="2">
        <v>61491.6</v>
      </c>
      <c r="CJ77" s="2">
        <v>364567.76</v>
      </c>
      <c r="CK77" s="2"/>
      <c r="CL77" s="2">
        <v>148418.79999999999</v>
      </c>
      <c r="CM77" s="2">
        <v>550059.17000000004</v>
      </c>
      <c r="CN77" s="2">
        <v>15015.48</v>
      </c>
      <c r="CO77" s="2"/>
      <c r="CP77" s="2"/>
      <c r="CQ77" s="2"/>
      <c r="CR77" s="2">
        <v>179777.21</v>
      </c>
      <c r="CS77" s="2"/>
      <c r="CT77" s="2"/>
      <c r="CU77" s="2"/>
      <c r="CV77" s="2"/>
      <c r="CW77" s="2"/>
      <c r="CX77" s="2">
        <v>2941.11</v>
      </c>
      <c r="CY77" s="2"/>
      <c r="CZ77" s="2">
        <v>6263121.6799999997</v>
      </c>
      <c r="DA77" s="2">
        <v>53041.16</v>
      </c>
      <c r="DB77" s="2">
        <v>53041.16</v>
      </c>
      <c r="DC77" s="2"/>
      <c r="DD77" s="2">
        <v>6000</v>
      </c>
      <c r="DE77" s="2"/>
      <c r="DF77" s="2"/>
      <c r="DG77" s="2">
        <v>323086.32</v>
      </c>
      <c r="DH77" s="2">
        <v>166846.04</v>
      </c>
      <c r="DI77" s="2">
        <v>32169.05</v>
      </c>
      <c r="DJ77" s="2">
        <v>23395.13</v>
      </c>
      <c r="DK77" s="2"/>
      <c r="DL77" s="2"/>
      <c r="DM77" s="2">
        <v>551496.54</v>
      </c>
      <c r="DN77" s="2">
        <v>52066247.609999999</v>
      </c>
      <c r="DP77" s="37" t="str">
        <f>VLOOKUP(DQ77,'District Listing'!$A$3:$B$315,2,FALSE)</f>
        <v>ABERDEEN</v>
      </c>
      <c r="DQ77" s="4" t="s">
        <v>167</v>
      </c>
      <c r="DR77" s="2">
        <v>716676.5</v>
      </c>
      <c r="DS77" s="2">
        <v>716676.5</v>
      </c>
      <c r="DT77" s="2">
        <v>-766045.91</v>
      </c>
      <c r="DU77" s="2">
        <v>-766045.91</v>
      </c>
      <c r="DV77" s="2">
        <v>17801024.170000002</v>
      </c>
      <c r="DW77" s="2">
        <v>354602.63</v>
      </c>
      <c r="DX77" s="2">
        <v>110616.31</v>
      </c>
      <c r="DY77" s="2"/>
      <c r="DZ77" s="2">
        <v>483277.43</v>
      </c>
      <c r="EA77" s="2">
        <v>172505.91</v>
      </c>
      <c r="EB77" s="2">
        <v>282966</v>
      </c>
      <c r="EC77" s="2">
        <v>19204992.449999999</v>
      </c>
      <c r="ED77" s="2">
        <v>8233891</v>
      </c>
      <c r="EE77" s="2">
        <v>342896.7</v>
      </c>
      <c r="EF77" s="2">
        <v>219961.87</v>
      </c>
      <c r="EG77" s="2"/>
      <c r="EH77" s="2">
        <v>353826.46</v>
      </c>
      <c r="EI77" s="2">
        <v>119535.15</v>
      </c>
      <c r="EJ77" s="2">
        <v>9270111.1799999997</v>
      </c>
      <c r="EK77" s="2">
        <v>8277.7199999999993</v>
      </c>
      <c r="EL77" s="2">
        <v>8973.33</v>
      </c>
      <c r="EM77" s="2">
        <v>1440541.83</v>
      </c>
      <c r="EN77" s="2">
        <v>687662.86</v>
      </c>
      <c r="EO77" s="2">
        <v>2902342.43</v>
      </c>
      <c r="EP77" s="2">
        <v>1140914.25</v>
      </c>
      <c r="EQ77" s="2"/>
      <c r="ER77" s="2"/>
      <c r="ES77" s="2"/>
      <c r="ET77" s="2"/>
      <c r="EU77" s="2">
        <v>59789.24</v>
      </c>
      <c r="EV77" s="2">
        <v>28636.53</v>
      </c>
      <c r="EW77" s="2">
        <v>82364.009999999995</v>
      </c>
      <c r="EX77" s="2">
        <v>191647.51</v>
      </c>
      <c r="EY77" s="2">
        <v>2427783.9500000002</v>
      </c>
      <c r="EZ77" s="2">
        <v>2647985.02</v>
      </c>
      <c r="FA77" s="2">
        <v>46331.62</v>
      </c>
      <c r="FB77" s="2">
        <v>41641.949999999997</v>
      </c>
      <c r="FC77" s="2">
        <v>11714892.249999998</v>
      </c>
      <c r="FD77" s="2">
        <v>1053110.1100000001</v>
      </c>
      <c r="FE77" s="2">
        <v>91956.08</v>
      </c>
      <c r="FF77" s="2">
        <v>917067.03</v>
      </c>
      <c r="FG77" s="2">
        <v>404630.74</v>
      </c>
      <c r="FH77" s="2">
        <v>349944.21</v>
      </c>
      <c r="FI77" s="2">
        <v>2816708.17</v>
      </c>
      <c r="FJ77" s="2">
        <v>78414.600000000006</v>
      </c>
      <c r="FK77" s="2">
        <v>28710.5</v>
      </c>
      <c r="FL77" s="2">
        <v>197178.31</v>
      </c>
      <c r="FM77" s="2">
        <v>15940.98</v>
      </c>
      <c r="FN77" s="2">
        <v>991153.96</v>
      </c>
      <c r="FO77" s="2">
        <v>58792.67</v>
      </c>
      <c r="FP77" s="2">
        <v>320760.24</v>
      </c>
      <c r="FQ77" s="2">
        <v>4478.75</v>
      </c>
      <c r="FR77" s="2">
        <v>36541.379999999997</v>
      </c>
      <c r="FS77" s="2"/>
      <c r="FT77" s="2">
        <v>456905.15</v>
      </c>
      <c r="FU77" s="2">
        <v>16726.330000000002</v>
      </c>
      <c r="FV77" s="2">
        <v>40324.11</v>
      </c>
      <c r="FW77" s="2">
        <v>77747.87</v>
      </c>
      <c r="FX77" s="2">
        <v>84503.2</v>
      </c>
      <c r="FY77" s="2">
        <v>30358.36</v>
      </c>
      <c r="FZ77" s="2">
        <v>254475.08</v>
      </c>
      <c r="GA77" s="2"/>
      <c r="GB77" s="2"/>
      <c r="GC77" s="2"/>
      <c r="GD77" s="2">
        <v>242474.49</v>
      </c>
      <c r="GE77" s="2"/>
      <c r="GF77" s="2">
        <v>478807.51</v>
      </c>
      <c r="GG77" s="2"/>
      <c r="GH77" s="2">
        <v>2177.4499999999998</v>
      </c>
      <c r="GI77" s="2">
        <v>429445.48</v>
      </c>
      <c r="GJ77" s="2">
        <v>113329.60000000001</v>
      </c>
      <c r="GK77" s="2">
        <v>5135.67</v>
      </c>
      <c r="GL77" s="2">
        <v>53763.15</v>
      </c>
      <c r="GM77" s="2">
        <v>805358.4</v>
      </c>
      <c r="GN77" s="2">
        <v>99350</v>
      </c>
      <c r="GO77" s="2"/>
      <c r="GP77" s="2">
        <v>61491.6</v>
      </c>
      <c r="GQ77" s="2">
        <v>364567.76</v>
      </c>
      <c r="GR77" s="2"/>
      <c r="GS77" s="2">
        <v>148418.79999999999</v>
      </c>
      <c r="GT77" s="2">
        <v>550059.17000000004</v>
      </c>
      <c r="GU77" s="2">
        <v>15015.48</v>
      </c>
      <c r="GV77" s="2"/>
      <c r="GW77" s="2"/>
      <c r="GX77" s="2"/>
      <c r="GY77" s="2">
        <v>98762.15</v>
      </c>
      <c r="GZ77" s="2"/>
      <c r="HA77" s="2"/>
      <c r="HB77" s="2"/>
      <c r="HC77" s="2"/>
      <c r="HD77" s="2"/>
      <c r="HE77" s="2">
        <v>2941.11</v>
      </c>
      <c r="HF77" s="2"/>
      <c r="HG77" s="2">
        <v>6164109.3100000005</v>
      </c>
      <c r="HH77" s="2">
        <v>46320.87</v>
      </c>
      <c r="HI77" s="2">
        <v>46320.87</v>
      </c>
      <c r="HJ77" s="2"/>
      <c r="HK77" s="2">
        <v>6000</v>
      </c>
      <c r="HL77" s="2"/>
      <c r="HM77" s="2"/>
      <c r="HN77" s="2">
        <v>323086.32</v>
      </c>
      <c r="HO77" s="2">
        <v>166846.04</v>
      </c>
      <c r="HP77" s="2">
        <v>32169.05</v>
      </c>
      <c r="HQ77" s="2">
        <v>23395.13</v>
      </c>
      <c r="HR77" s="2"/>
      <c r="HS77" s="2">
        <v>551496.54</v>
      </c>
      <c r="HT77" s="2">
        <v>49719261.359999992</v>
      </c>
      <c r="HV77" s="37" t="str">
        <f>VLOOKUP(HW77,'District Listing'!$A$3:$B$315,2,FALSE)</f>
        <v>NORTH BEACH</v>
      </c>
      <c r="HW77" s="4" t="s">
        <v>169</v>
      </c>
      <c r="HX77" s="2">
        <v>254341.64</v>
      </c>
      <c r="HY77" s="2">
        <v>254341.64</v>
      </c>
      <c r="HZ77" s="2"/>
      <c r="IA77" s="2"/>
      <c r="IB77" s="2">
        <v>458406.74</v>
      </c>
      <c r="IC77" s="2">
        <v>82264.2</v>
      </c>
      <c r="ID77" s="2">
        <v>6897.59</v>
      </c>
      <c r="IE77" s="2"/>
      <c r="IF77" s="2">
        <v>135</v>
      </c>
      <c r="IG77" s="2">
        <v>74338.080000000002</v>
      </c>
      <c r="IH77" s="2"/>
      <c r="II77" s="2">
        <v>622041.60999999987</v>
      </c>
      <c r="IJ77" s="2">
        <v>353000.33</v>
      </c>
      <c r="IK77" s="2">
        <v>47207.6</v>
      </c>
      <c r="IL77" s="2">
        <v>42883.31</v>
      </c>
      <c r="IM77" s="2"/>
      <c r="IN77" s="2">
        <v>128255.44</v>
      </c>
      <c r="IO77" s="2">
        <v>65187.34</v>
      </c>
      <c r="IP77" s="2">
        <v>636534.0199999999</v>
      </c>
      <c r="IQ77" s="2"/>
      <c r="IR77" s="2"/>
      <c r="IS77" s="2">
        <v>46661.73</v>
      </c>
      <c r="IT77" s="2">
        <v>48131.89</v>
      </c>
      <c r="IU77" s="2">
        <v>76669.259999999995</v>
      </c>
      <c r="IV77" s="2">
        <v>65682.19</v>
      </c>
      <c r="IW77" s="2"/>
      <c r="IX77" s="2"/>
      <c r="IY77" s="2"/>
      <c r="IZ77" s="2"/>
      <c r="JA77" s="2">
        <v>1550.62</v>
      </c>
      <c r="JB77" s="2">
        <v>2079.83</v>
      </c>
      <c r="JC77" s="2">
        <v>5530.04</v>
      </c>
      <c r="JD77" s="2">
        <v>27321.23</v>
      </c>
      <c r="JE77" s="2">
        <v>76413.25</v>
      </c>
      <c r="JF77" s="2">
        <v>136643.01999999999</v>
      </c>
      <c r="JG77" s="2">
        <v>684.8</v>
      </c>
      <c r="JH77" s="2">
        <v>1380.44</v>
      </c>
      <c r="JI77" s="2">
        <v>488748.29999999993</v>
      </c>
      <c r="JJ77" s="2">
        <v>90088.75</v>
      </c>
      <c r="JK77" s="2"/>
      <c r="JL77" s="2">
        <v>90751.54</v>
      </c>
      <c r="JM77" s="2">
        <v>61.94</v>
      </c>
      <c r="JN77" s="2">
        <v>15852.75</v>
      </c>
      <c r="JO77" s="2">
        <v>196754.97999999998</v>
      </c>
      <c r="JP77" s="2"/>
      <c r="JQ77" s="2"/>
      <c r="JR77" s="2">
        <v>1600</v>
      </c>
      <c r="JS77" s="2"/>
      <c r="JT77" s="2"/>
      <c r="JU77" s="2">
        <v>645</v>
      </c>
      <c r="JV77" s="2">
        <v>17184.12</v>
      </c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>
        <v>427.76</v>
      </c>
      <c r="KP77" s="2"/>
      <c r="KQ77" s="2"/>
      <c r="KR77" s="2"/>
      <c r="KS77" s="2"/>
      <c r="KT77" s="2"/>
      <c r="KU77" s="2">
        <v>4066.73</v>
      </c>
      <c r="KV77" s="2"/>
      <c r="KW77" s="2"/>
      <c r="KX77" s="2"/>
      <c r="KY77" s="2"/>
      <c r="KZ77" s="2"/>
      <c r="LA77" s="2"/>
      <c r="LB77" s="2"/>
      <c r="LC77" s="2">
        <v>85</v>
      </c>
      <c r="LD77" s="2"/>
      <c r="LE77" s="2"/>
      <c r="LF77" s="2"/>
      <c r="LG77" s="2"/>
      <c r="LH77" s="2"/>
      <c r="LI77" s="2"/>
      <c r="LJ77" s="2"/>
      <c r="LK77" s="2">
        <v>24008.609999999997</v>
      </c>
      <c r="LL77" s="2">
        <v>11623.61</v>
      </c>
      <c r="LM77" s="2">
        <v>11623.61</v>
      </c>
      <c r="LN77" s="2"/>
      <c r="LO77" s="2"/>
      <c r="LP77" s="2"/>
      <c r="LQ77" s="2"/>
      <c r="LR77" s="2">
        <v>8175</v>
      </c>
      <c r="LS77" s="2">
        <v>3811.87</v>
      </c>
      <c r="LT77" s="2"/>
      <c r="LU77" s="2">
        <v>26857.98</v>
      </c>
      <c r="LV77" s="2"/>
      <c r="LW77" s="2"/>
      <c r="LX77" s="2">
        <v>38844.85</v>
      </c>
      <c r="LY77" s="2">
        <v>2272897.6199999996</v>
      </c>
    </row>
    <row r="78" spans="2:337">
      <c r="B78" s="22" t="s">
        <v>4</v>
      </c>
      <c r="C78" s="22" t="s">
        <v>7</v>
      </c>
      <c r="D78" s="22" t="s">
        <v>7</v>
      </c>
      <c r="E78" s="22" t="s">
        <v>34</v>
      </c>
      <c r="F78" s="22" t="s">
        <v>42</v>
      </c>
      <c r="G78" s="1">
        <v>45743.23</v>
      </c>
      <c r="I78" s="37" t="str">
        <f>VLOOKUP(J78,'District Listing'!$A$3:$B$315,2,FALSE)</f>
        <v>HOQUIAM</v>
      </c>
      <c r="J78" s="4" t="s">
        <v>168</v>
      </c>
      <c r="K78" s="2">
        <v>564351.62000000011</v>
      </c>
      <c r="L78" s="2">
        <v>564351.62000000011</v>
      </c>
      <c r="M78" s="2">
        <v>-564351.62</v>
      </c>
      <c r="N78" s="2">
        <v>-564351.62</v>
      </c>
      <c r="O78" s="2">
        <v>8568307.8200000003</v>
      </c>
      <c r="P78" s="2">
        <v>105163.26000000001</v>
      </c>
      <c r="Q78" s="2">
        <v>67548.33</v>
      </c>
      <c r="R78" s="2"/>
      <c r="S78" s="2">
        <v>239635.96</v>
      </c>
      <c r="T78" s="2">
        <v>108890.56</v>
      </c>
      <c r="U78" s="2">
        <v>94545</v>
      </c>
      <c r="V78" s="2">
        <v>9184090.9300000016</v>
      </c>
      <c r="W78" s="2">
        <v>4079977.13</v>
      </c>
      <c r="X78" s="2">
        <v>69769.100000000006</v>
      </c>
      <c r="Y78" s="2">
        <v>164967.59999999998</v>
      </c>
      <c r="Z78" s="2"/>
      <c r="AA78" s="2">
        <v>239849.86000000002</v>
      </c>
      <c r="AB78" s="2">
        <v>21369.579999999998</v>
      </c>
      <c r="AC78" s="2">
        <v>4575933.2700000005</v>
      </c>
      <c r="AD78" s="2">
        <v>6656.97</v>
      </c>
      <c r="AE78" s="2">
        <v>0.63</v>
      </c>
      <c r="AF78" s="2">
        <v>687152.72</v>
      </c>
      <c r="AG78" s="2">
        <v>342776.85</v>
      </c>
      <c r="AH78" s="2">
        <v>1389113.08</v>
      </c>
      <c r="AI78" s="2">
        <v>582048.97</v>
      </c>
      <c r="AJ78" s="2"/>
      <c r="AK78" s="2"/>
      <c r="AL78" s="2"/>
      <c r="AM78" s="2"/>
      <c r="AN78" s="2">
        <v>33284.400000000001</v>
      </c>
      <c r="AO78" s="2">
        <v>20666.27</v>
      </c>
      <c r="AP78" s="2">
        <v>57125.05</v>
      </c>
      <c r="AQ78" s="2">
        <v>156334.05000000002</v>
      </c>
      <c r="AR78" s="2">
        <v>1178376.05</v>
      </c>
      <c r="AS78" s="2">
        <v>1240153.3299999998</v>
      </c>
      <c r="AT78" s="2">
        <v>22344.25</v>
      </c>
      <c r="AU78" s="2">
        <v>20400.37</v>
      </c>
      <c r="AV78" s="2">
        <v>5736432.9899999993</v>
      </c>
      <c r="AW78" s="2">
        <v>658017.9</v>
      </c>
      <c r="AX78" s="2">
        <v>53164.490000000005</v>
      </c>
      <c r="AY78" s="2">
        <v>393777.33</v>
      </c>
      <c r="AZ78" s="2">
        <v>136796.4</v>
      </c>
      <c r="BA78" s="2">
        <v>150745.47</v>
      </c>
      <c r="BB78" s="2">
        <v>1392501.5899999999</v>
      </c>
      <c r="BC78" s="2">
        <v>924.48</v>
      </c>
      <c r="BD78" s="2">
        <v>16186.88</v>
      </c>
      <c r="BE78" s="2">
        <v>4000</v>
      </c>
      <c r="BF78" s="2"/>
      <c r="BG78" s="2"/>
      <c r="BH78" s="2">
        <v>95979.87</v>
      </c>
      <c r="BI78" s="2">
        <v>305410.32</v>
      </c>
      <c r="BJ78" s="2">
        <v>810</v>
      </c>
      <c r="BK78" s="2">
        <v>25094.99</v>
      </c>
      <c r="BL78" s="2">
        <v>36475.5</v>
      </c>
      <c r="BM78" s="2">
        <v>4014.5</v>
      </c>
      <c r="BN78" s="2"/>
      <c r="BO78" s="2"/>
      <c r="BP78" s="2">
        <v>81172.460000000006</v>
      </c>
      <c r="BQ78" s="2">
        <v>65899.45</v>
      </c>
      <c r="BR78" s="2">
        <v>51637.120000000003</v>
      </c>
      <c r="BS78" s="2">
        <v>598.4</v>
      </c>
      <c r="BT78" s="2">
        <v>64892.5</v>
      </c>
      <c r="BU78" s="2">
        <v>52873.39</v>
      </c>
      <c r="BV78" s="2"/>
      <c r="BW78" s="2"/>
      <c r="BX78" s="2"/>
      <c r="BY78" s="2"/>
      <c r="BZ78" s="2"/>
      <c r="CA78" s="2"/>
      <c r="CB78" s="2">
        <v>238866.3</v>
      </c>
      <c r="CC78" s="2">
        <v>433857.83999999997</v>
      </c>
      <c r="CD78" s="2">
        <v>2238.71</v>
      </c>
      <c r="CE78" s="2">
        <v>17443.87</v>
      </c>
      <c r="CF78" s="2">
        <v>244248.98</v>
      </c>
      <c r="CG78" s="2">
        <v>115192.18</v>
      </c>
      <c r="CH78" s="2"/>
      <c r="CI78" s="2">
        <v>660</v>
      </c>
      <c r="CJ78" s="2">
        <v>116422.87</v>
      </c>
      <c r="CK78" s="2"/>
      <c r="CL78" s="2">
        <v>132191.67000000001</v>
      </c>
      <c r="CM78" s="2">
        <v>311021.06999999995</v>
      </c>
      <c r="CN78" s="2"/>
      <c r="CO78" s="2"/>
      <c r="CP78" s="2"/>
      <c r="CQ78" s="2"/>
      <c r="CR78" s="2">
        <v>52522.68</v>
      </c>
      <c r="CS78" s="2"/>
      <c r="CT78" s="2"/>
      <c r="CU78" s="2"/>
      <c r="CV78" s="2"/>
      <c r="CW78" s="2"/>
      <c r="CX78" s="2"/>
      <c r="CY78" s="2"/>
      <c r="CZ78" s="2">
        <v>2470636.0299999998</v>
      </c>
      <c r="DA78" s="2">
        <v>35244.400000000001</v>
      </c>
      <c r="DB78" s="2">
        <v>35244.400000000001</v>
      </c>
      <c r="DC78" s="2"/>
      <c r="DD78" s="2">
        <v>108668.3</v>
      </c>
      <c r="DE78" s="2"/>
      <c r="DF78" s="2">
        <v>33638.69</v>
      </c>
      <c r="DG78" s="2"/>
      <c r="DH78" s="2">
        <v>45068.9</v>
      </c>
      <c r="DI78" s="2"/>
      <c r="DJ78" s="2">
        <v>18620.62</v>
      </c>
      <c r="DK78" s="2"/>
      <c r="DL78" s="2"/>
      <c r="DM78" s="2">
        <v>205996.50999999998</v>
      </c>
      <c r="DN78" s="2">
        <v>23600835.720000003</v>
      </c>
      <c r="DP78" s="37" t="str">
        <f>VLOOKUP(DQ78,'District Listing'!$A$3:$B$315,2,FALSE)</f>
        <v>HOQUIAM</v>
      </c>
      <c r="DQ78" s="4" t="s">
        <v>168</v>
      </c>
      <c r="DR78" s="2">
        <v>132.06</v>
      </c>
      <c r="DS78" s="2">
        <v>132.06</v>
      </c>
      <c r="DT78" s="2">
        <v>-564351.62</v>
      </c>
      <c r="DU78" s="2">
        <v>-564351.62</v>
      </c>
      <c r="DV78" s="2">
        <v>8025244</v>
      </c>
      <c r="DW78" s="2">
        <v>53396.87</v>
      </c>
      <c r="DX78" s="2">
        <v>36026.46</v>
      </c>
      <c r="DY78" s="2"/>
      <c r="DZ78" s="2">
        <v>184212.59</v>
      </c>
      <c r="EA78" s="2">
        <v>41907.65</v>
      </c>
      <c r="EB78" s="2">
        <v>94545</v>
      </c>
      <c r="EC78" s="2">
        <v>8435332.5700000003</v>
      </c>
      <c r="ED78" s="2">
        <v>3155358.33</v>
      </c>
      <c r="EE78" s="2">
        <v>40012.400000000001</v>
      </c>
      <c r="EF78" s="2">
        <v>97525.119999999995</v>
      </c>
      <c r="EG78" s="2"/>
      <c r="EH78" s="2">
        <v>16087.94</v>
      </c>
      <c r="EI78" s="2">
        <v>4034.35</v>
      </c>
      <c r="EJ78" s="2">
        <v>3313018.14</v>
      </c>
      <c r="EK78" s="2">
        <v>6563.1</v>
      </c>
      <c r="EL78" s="2"/>
      <c r="EM78" s="2">
        <v>654098.13</v>
      </c>
      <c r="EN78" s="2">
        <v>288715.92</v>
      </c>
      <c r="EO78" s="2">
        <v>1337119.6200000001</v>
      </c>
      <c r="EP78" s="2">
        <v>496773.6</v>
      </c>
      <c r="EQ78" s="2"/>
      <c r="ER78" s="2"/>
      <c r="ES78" s="2"/>
      <c r="ET78" s="2"/>
      <c r="EU78" s="2">
        <v>31673.9</v>
      </c>
      <c r="EV78" s="2">
        <v>17663.16</v>
      </c>
      <c r="EW78" s="2">
        <v>54347.37</v>
      </c>
      <c r="EX78" s="2">
        <v>132140.32</v>
      </c>
      <c r="EY78" s="2">
        <v>1146021.8500000001</v>
      </c>
      <c r="EZ78" s="2">
        <v>1172986.1399999999</v>
      </c>
      <c r="FA78" s="2">
        <v>21708.29</v>
      </c>
      <c r="FB78" s="2">
        <v>19304.62</v>
      </c>
      <c r="FC78" s="2">
        <v>5379116.0200000005</v>
      </c>
      <c r="FD78" s="2">
        <v>554540.76</v>
      </c>
      <c r="FE78" s="2">
        <v>53072.3</v>
      </c>
      <c r="FF78" s="2">
        <v>306433.02</v>
      </c>
      <c r="FG78" s="2">
        <v>29522.81</v>
      </c>
      <c r="FH78" s="2">
        <v>77590.55</v>
      </c>
      <c r="FI78" s="2">
        <v>1021159.4400000002</v>
      </c>
      <c r="FJ78" s="2"/>
      <c r="FK78" s="2">
        <v>16186.88</v>
      </c>
      <c r="FL78" s="2">
        <v>4000</v>
      </c>
      <c r="FM78" s="2"/>
      <c r="FN78" s="2"/>
      <c r="FO78" s="2">
        <v>83495.89</v>
      </c>
      <c r="FP78" s="2">
        <v>288286.44</v>
      </c>
      <c r="FQ78" s="2">
        <v>810</v>
      </c>
      <c r="FR78" s="2">
        <v>25094.99</v>
      </c>
      <c r="FS78" s="2">
        <v>36475.5</v>
      </c>
      <c r="FT78" s="2">
        <v>4014.5</v>
      </c>
      <c r="FU78" s="2"/>
      <c r="FV78" s="2"/>
      <c r="FW78" s="2">
        <v>73652.25</v>
      </c>
      <c r="FX78" s="2">
        <v>65899.45</v>
      </c>
      <c r="FY78" s="2">
        <v>45419.25</v>
      </c>
      <c r="FZ78" s="2"/>
      <c r="GA78" s="2">
        <v>23392.5</v>
      </c>
      <c r="GB78" s="2">
        <v>52109.39</v>
      </c>
      <c r="GC78" s="2"/>
      <c r="GD78" s="2"/>
      <c r="GE78" s="2"/>
      <c r="GF78" s="2"/>
      <c r="GG78" s="2"/>
      <c r="GH78" s="2"/>
      <c r="GI78" s="2">
        <v>238866.3</v>
      </c>
      <c r="GJ78" s="2">
        <v>225814.5</v>
      </c>
      <c r="GK78" s="2">
        <v>2238.71</v>
      </c>
      <c r="GL78" s="2">
        <v>3993.19</v>
      </c>
      <c r="GM78" s="2">
        <v>244248.98</v>
      </c>
      <c r="GN78" s="2">
        <v>115192.18</v>
      </c>
      <c r="GO78" s="2"/>
      <c r="GP78" s="2">
        <v>240</v>
      </c>
      <c r="GQ78" s="2">
        <v>101722.87</v>
      </c>
      <c r="GR78" s="2"/>
      <c r="GS78" s="2">
        <v>122168.19</v>
      </c>
      <c r="GT78" s="2">
        <v>290185.90999999997</v>
      </c>
      <c r="GU78" s="2"/>
      <c r="GV78" s="2"/>
      <c r="GW78" s="2"/>
      <c r="GX78" s="2"/>
      <c r="GY78" s="2">
        <v>41861.56</v>
      </c>
      <c r="GZ78" s="2"/>
      <c r="HA78" s="2"/>
      <c r="HB78" s="2"/>
      <c r="HC78" s="2"/>
      <c r="HD78" s="2"/>
      <c r="HE78" s="2"/>
      <c r="HF78" s="2"/>
      <c r="HG78" s="2">
        <v>2105369.4299999992</v>
      </c>
      <c r="HH78" s="2">
        <v>22526.49</v>
      </c>
      <c r="HI78" s="2">
        <v>22526.49</v>
      </c>
      <c r="HJ78" s="2"/>
      <c r="HK78" s="2">
        <v>51053.32</v>
      </c>
      <c r="HL78" s="2"/>
      <c r="HM78" s="2">
        <v>33638.69</v>
      </c>
      <c r="HN78" s="2"/>
      <c r="HO78" s="2">
        <v>23267</v>
      </c>
      <c r="HP78" s="2"/>
      <c r="HQ78" s="2">
        <v>18620.62</v>
      </c>
      <c r="HR78" s="2"/>
      <c r="HS78" s="2">
        <v>126579.63</v>
      </c>
      <c r="HT78" s="2">
        <v>19838882.16</v>
      </c>
      <c r="HV78" s="37" t="str">
        <f>VLOOKUP(HW78,'District Listing'!$A$3:$B$315,2,FALSE)</f>
        <v>MCCLEARY</v>
      </c>
      <c r="HW78" s="4" t="s">
        <v>170</v>
      </c>
      <c r="HX78" s="2">
        <v>46285.19</v>
      </c>
      <c r="HY78" s="2">
        <v>46285.19</v>
      </c>
      <c r="HZ78" s="2"/>
      <c r="IA78" s="2"/>
      <c r="IB78" s="2">
        <v>162611.60999999999</v>
      </c>
      <c r="IC78" s="2"/>
      <c r="ID78" s="2">
        <v>2399.23</v>
      </c>
      <c r="IE78" s="2"/>
      <c r="IF78" s="2">
        <v>34427.89</v>
      </c>
      <c r="IG78" s="2">
        <v>26509.37</v>
      </c>
      <c r="IH78" s="2"/>
      <c r="II78" s="2">
        <v>225948.09999999998</v>
      </c>
      <c r="IJ78" s="2">
        <v>195262.7</v>
      </c>
      <c r="IK78" s="2">
        <v>1804.45</v>
      </c>
      <c r="IL78" s="2">
        <v>2102.65</v>
      </c>
      <c r="IM78" s="2"/>
      <c r="IN78" s="2">
        <v>10438.58</v>
      </c>
      <c r="IO78" s="2">
        <v>909.45</v>
      </c>
      <c r="IP78" s="2">
        <v>210517.83000000002</v>
      </c>
      <c r="IQ78" s="2"/>
      <c r="IR78" s="2"/>
      <c r="IS78" s="2">
        <v>14952.11</v>
      </c>
      <c r="IT78" s="2">
        <v>15884.25</v>
      </c>
      <c r="IU78" s="2">
        <v>27316.74</v>
      </c>
      <c r="IV78" s="2">
        <v>26581.11</v>
      </c>
      <c r="IW78" s="2"/>
      <c r="IX78" s="2"/>
      <c r="IY78" s="2"/>
      <c r="IZ78" s="2"/>
      <c r="JA78" s="2">
        <v>579.66999999999996</v>
      </c>
      <c r="JB78" s="2">
        <v>1159.69</v>
      </c>
      <c r="JC78" s="2">
        <v>840.9</v>
      </c>
      <c r="JD78" s="2">
        <v>1507.6</v>
      </c>
      <c r="JE78" s="2">
        <v>10965</v>
      </c>
      <c r="JF78" s="2">
        <v>4201.1099999999997</v>
      </c>
      <c r="JG78" s="2"/>
      <c r="JH78" s="2"/>
      <c r="JI78" s="2">
        <v>103988.18000000001</v>
      </c>
      <c r="JJ78" s="2">
        <v>11842.67</v>
      </c>
      <c r="JK78" s="2"/>
      <c r="JL78" s="2">
        <v>87364.25</v>
      </c>
      <c r="JM78" s="2"/>
      <c r="JN78" s="2">
        <v>59.48</v>
      </c>
      <c r="JO78" s="2">
        <v>99266.4</v>
      </c>
      <c r="JP78" s="2"/>
      <c r="JQ78" s="2"/>
      <c r="JR78" s="2">
        <v>145102.78</v>
      </c>
      <c r="JS78" s="2"/>
      <c r="JT78" s="2">
        <v>98768.61</v>
      </c>
      <c r="JU78" s="2">
        <v>360</v>
      </c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>
        <v>3449.48</v>
      </c>
      <c r="KI78" s="2"/>
      <c r="KJ78" s="2"/>
      <c r="KK78" s="2"/>
      <c r="KL78" s="2"/>
      <c r="KM78" s="2"/>
      <c r="KN78" s="2"/>
      <c r="KO78" s="2">
        <v>527.66999999999996</v>
      </c>
      <c r="KP78" s="2"/>
      <c r="KQ78" s="2"/>
      <c r="KR78" s="2"/>
      <c r="KS78" s="2"/>
      <c r="KT78" s="2"/>
      <c r="KU78" s="2">
        <v>517.02</v>
      </c>
      <c r="KV78" s="2">
        <v>30328.959999999999</v>
      </c>
      <c r="KW78" s="2"/>
      <c r="KX78" s="2"/>
      <c r="KY78" s="2"/>
      <c r="KZ78" s="2"/>
      <c r="LA78" s="2"/>
      <c r="LB78" s="2"/>
      <c r="LC78" s="2">
        <v>2641.82</v>
      </c>
      <c r="LD78" s="2"/>
      <c r="LE78" s="2"/>
      <c r="LF78" s="2"/>
      <c r="LG78" s="2"/>
      <c r="LH78" s="2"/>
      <c r="LI78" s="2"/>
      <c r="LJ78" s="2"/>
      <c r="LK78" s="2">
        <v>281696.34000000003</v>
      </c>
      <c r="LL78" s="2">
        <v>24.64</v>
      </c>
      <c r="LM78" s="2">
        <v>24.64</v>
      </c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>
        <v>967726.68</v>
      </c>
    </row>
    <row r="79" spans="2:337">
      <c r="B79" s="22" t="s">
        <v>4</v>
      </c>
      <c r="C79" s="22" t="s">
        <v>7</v>
      </c>
      <c r="D79" s="22" t="s">
        <v>7</v>
      </c>
      <c r="E79" s="22" t="s">
        <v>34</v>
      </c>
      <c r="F79" s="22" t="s">
        <v>58</v>
      </c>
      <c r="G79" s="1">
        <v>979.75</v>
      </c>
      <c r="I79" s="37" t="str">
        <f>VLOOKUP(J79,'District Listing'!$A$3:$B$315,2,FALSE)</f>
        <v>NORTH BEACH</v>
      </c>
      <c r="J79" s="4" t="s">
        <v>169</v>
      </c>
      <c r="K79" s="2">
        <v>254341.64</v>
      </c>
      <c r="L79" s="2">
        <v>254341.64</v>
      </c>
      <c r="M79" s="2">
        <v>-254341.64</v>
      </c>
      <c r="N79" s="2">
        <v>-254341.64</v>
      </c>
      <c r="O79" s="2">
        <v>4247294.4800000004</v>
      </c>
      <c r="P79" s="2">
        <v>121692.76</v>
      </c>
      <c r="Q79" s="2">
        <v>40947.699999999997</v>
      </c>
      <c r="R79" s="2"/>
      <c r="S79" s="2">
        <v>6770.39</v>
      </c>
      <c r="T79" s="2">
        <v>74338.080000000002</v>
      </c>
      <c r="U79" s="2">
        <v>21010</v>
      </c>
      <c r="V79" s="2">
        <v>4512053.41</v>
      </c>
      <c r="W79" s="2">
        <v>1965316.98</v>
      </c>
      <c r="X79" s="2">
        <v>102715.18</v>
      </c>
      <c r="Y79" s="2">
        <v>125629.56</v>
      </c>
      <c r="Z79" s="2"/>
      <c r="AA79" s="2">
        <v>128255.44</v>
      </c>
      <c r="AB79" s="2">
        <v>75188.97</v>
      </c>
      <c r="AC79" s="2">
        <v>2397106.13</v>
      </c>
      <c r="AD79" s="2"/>
      <c r="AE79" s="2"/>
      <c r="AF79" s="2">
        <v>343388.63999999996</v>
      </c>
      <c r="AG79" s="2">
        <v>181922.21000000002</v>
      </c>
      <c r="AH79" s="2">
        <v>677022.17</v>
      </c>
      <c r="AI79" s="2">
        <v>282240.70999999996</v>
      </c>
      <c r="AJ79" s="2"/>
      <c r="AK79" s="2"/>
      <c r="AL79" s="2"/>
      <c r="AM79" s="2"/>
      <c r="AN79" s="2">
        <v>11127</v>
      </c>
      <c r="AO79" s="2">
        <v>7387.91</v>
      </c>
      <c r="AP79" s="2">
        <v>38912.39</v>
      </c>
      <c r="AQ79" s="2">
        <v>113399.61</v>
      </c>
      <c r="AR79" s="2">
        <v>639105.31999999995</v>
      </c>
      <c r="AS79" s="2">
        <v>655404.05000000005</v>
      </c>
      <c r="AT79" s="2">
        <v>4297.55</v>
      </c>
      <c r="AU79" s="2">
        <v>5888.6100000000006</v>
      </c>
      <c r="AV79" s="2">
        <v>2960096.1699999995</v>
      </c>
      <c r="AW79" s="2">
        <v>324419.33999999997</v>
      </c>
      <c r="AX79" s="2">
        <v>49580.22</v>
      </c>
      <c r="AY79" s="2">
        <v>192746.65999999997</v>
      </c>
      <c r="AZ79" s="2">
        <v>23718.489999999998</v>
      </c>
      <c r="BA79" s="2">
        <v>61963.79</v>
      </c>
      <c r="BB79" s="2">
        <v>652428.5</v>
      </c>
      <c r="BC79" s="2"/>
      <c r="BD79" s="2">
        <v>15023.24</v>
      </c>
      <c r="BE79" s="2">
        <v>39527.24</v>
      </c>
      <c r="BF79" s="2"/>
      <c r="BG79" s="2"/>
      <c r="BH79" s="2">
        <v>31498.76</v>
      </c>
      <c r="BI79" s="2">
        <v>225194.47</v>
      </c>
      <c r="BJ79" s="2">
        <v>1890</v>
      </c>
      <c r="BK79" s="2">
        <v>33796</v>
      </c>
      <c r="BL79" s="2">
        <v>25529.75</v>
      </c>
      <c r="BM79" s="2">
        <v>1011</v>
      </c>
      <c r="BN79" s="2">
        <v>28812.84</v>
      </c>
      <c r="BO79" s="2"/>
      <c r="BP79" s="2">
        <v>25558.21</v>
      </c>
      <c r="BQ79" s="2">
        <v>26396</v>
      </c>
      <c r="BR79" s="2">
        <v>50252.14</v>
      </c>
      <c r="BS79" s="2"/>
      <c r="BT79" s="2"/>
      <c r="BU79" s="2">
        <v>3570.83</v>
      </c>
      <c r="BV79" s="2"/>
      <c r="BW79" s="2">
        <v>22016.400000000001</v>
      </c>
      <c r="BX79" s="2">
        <v>4047.73</v>
      </c>
      <c r="BY79" s="2"/>
      <c r="BZ79" s="2"/>
      <c r="CA79" s="2"/>
      <c r="CB79" s="2">
        <v>126440.53</v>
      </c>
      <c r="CC79" s="2">
        <v>50484.78</v>
      </c>
      <c r="CD79" s="2">
        <v>2491.31</v>
      </c>
      <c r="CE79" s="2"/>
      <c r="CF79" s="2">
        <v>187240.22</v>
      </c>
      <c r="CG79" s="2"/>
      <c r="CH79" s="2"/>
      <c r="CI79" s="2">
        <v>4066.73</v>
      </c>
      <c r="CJ79" s="2">
        <v>105509.08</v>
      </c>
      <c r="CK79" s="2"/>
      <c r="CL79" s="2"/>
      <c r="CM79" s="2">
        <v>178132.01</v>
      </c>
      <c r="CN79" s="2">
        <v>13157.78</v>
      </c>
      <c r="CO79" s="2"/>
      <c r="CP79" s="2"/>
      <c r="CQ79" s="2"/>
      <c r="CR79" s="2">
        <v>6979.46</v>
      </c>
      <c r="CS79" s="2"/>
      <c r="CT79" s="2"/>
      <c r="CU79" s="2"/>
      <c r="CV79" s="2"/>
      <c r="CW79" s="2"/>
      <c r="CX79" s="2"/>
      <c r="CY79" s="2"/>
      <c r="CZ79" s="2">
        <v>1208626.51</v>
      </c>
      <c r="DA79" s="2">
        <v>52480.88</v>
      </c>
      <c r="DB79" s="2">
        <v>52480.88</v>
      </c>
      <c r="DC79" s="2"/>
      <c r="DD79" s="2">
        <v>11181.96</v>
      </c>
      <c r="DE79" s="2">
        <v>3055.91</v>
      </c>
      <c r="DF79" s="2"/>
      <c r="DG79" s="2">
        <v>8175</v>
      </c>
      <c r="DH79" s="2">
        <v>26407.52</v>
      </c>
      <c r="DI79" s="2"/>
      <c r="DJ79" s="2">
        <v>52271.979999999996</v>
      </c>
      <c r="DK79" s="2"/>
      <c r="DL79" s="2"/>
      <c r="DM79" s="2">
        <v>101092.37</v>
      </c>
      <c r="DN79" s="2">
        <v>11883883.970000006</v>
      </c>
      <c r="DP79" s="37" t="str">
        <f>VLOOKUP(DQ79,'District Listing'!$A$3:$B$315,2,FALSE)</f>
        <v>NORTH BEACH</v>
      </c>
      <c r="DQ79" s="4" t="s">
        <v>169</v>
      </c>
      <c r="DR79" s="2"/>
      <c r="DS79" s="2"/>
      <c r="DT79" s="2">
        <v>-254341.64</v>
      </c>
      <c r="DU79" s="2">
        <v>-254341.64</v>
      </c>
      <c r="DV79" s="2">
        <v>3788887.74</v>
      </c>
      <c r="DW79" s="2">
        <v>39428.559999999998</v>
      </c>
      <c r="DX79" s="2">
        <v>34050.11</v>
      </c>
      <c r="DY79" s="2"/>
      <c r="DZ79" s="2">
        <v>6635.39</v>
      </c>
      <c r="EA79" s="2"/>
      <c r="EB79" s="2">
        <v>21010</v>
      </c>
      <c r="EC79" s="2">
        <v>3890011.8000000003</v>
      </c>
      <c r="ED79" s="2">
        <v>1612316.65</v>
      </c>
      <c r="EE79" s="2">
        <v>55507.58</v>
      </c>
      <c r="EF79" s="2">
        <v>82746.25</v>
      </c>
      <c r="EG79" s="2"/>
      <c r="EH79" s="2"/>
      <c r="EI79" s="2">
        <v>10001.629999999999</v>
      </c>
      <c r="EJ79" s="2">
        <v>1760572.1099999999</v>
      </c>
      <c r="EK79" s="2"/>
      <c r="EL79" s="2"/>
      <c r="EM79" s="2">
        <v>296726.90999999997</v>
      </c>
      <c r="EN79" s="2">
        <v>133790.32</v>
      </c>
      <c r="EO79" s="2">
        <v>600352.91</v>
      </c>
      <c r="EP79" s="2">
        <v>216558.52</v>
      </c>
      <c r="EQ79" s="2"/>
      <c r="ER79" s="2"/>
      <c r="ES79" s="2"/>
      <c r="ET79" s="2"/>
      <c r="EU79" s="2">
        <v>9576.3799999999992</v>
      </c>
      <c r="EV79" s="2">
        <v>5308.08</v>
      </c>
      <c r="EW79" s="2">
        <v>33382.35</v>
      </c>
      <c r="EX79" s="2">
        <v>86078.38</v>
      </c>
      <c r="EY79" s="2">
        <v>562692.06999999995</v>
      </c>
      <c r="EZ79" s="2">
        <v>518761.03</v>
      </c>
      <c r="FA79" s="2">
        <v>3612.75</v>
      </c>
      <c r="FB79" s="2">
        <v>4508.17</v>
      </c>
      <c r="FC79" s="2">
        <v>2471347.87</v>
      </c>
      <c r="FD79" s="2">
        <v>234330.59</v>
      </c>
      <c r="FE79" s="2">
        <v>49580.22</v>
      </c>
      <c r="FF79" s="2">
        <v>101995.12</v>
      </c>
      <c r="FG79" s="2">
        <v>23656.55</v>
      </c>
      <c r="FH79" s="2">
        <v>46111.040000000001</v>
      </c>
      <c r="FI79" s="2">
        <v>455673.51999999996</v>
      </c>
      <c r="FJ79" s="2"/>
      <c r="FK79" s="2">
        <v>15023.24</v>
      </c>
      <c r="FL79" s="2">
        <v>37927.24</v>
      </c>
      <c r="FM79" s="2"/>
      <c r="FN79" s="2"/>
      <c r="FO79" s="2">
        <v>30853.759999999998</v>
      </c>
      <c r="FP79" s="2">
        <v>208010.35</v>
      </c>
      <c r="FQ79" s="2">
        <v>1890</v>
      </c>
      <c r="FR79" s="2">
        <v>33796</v>
      </c>
      <c r="FS79" s="2">
        <v>25529.75</v>
      </c>
      <c r="FT79" s="2">
        <v>1011</v>
      </c>
      <c r="FU79" s="2">
        <v>28812.84</v>
      </c>
      <c r="FV79" s="2"/>
      <c r="FW79" s="2">
        <v>25558.21</v>
      </c>
      <c r="FX79" s="2">
        <v>26396</v>
      </c>
      <c r="FY79" s="2">
        <v>50252.14</v>
      </c>
      <c r="FZ79" s="2"/>
      <c r="GA79" s="2"/>
      <c r="GB79" s="2">
        <v>3570.83</v>
      </c>
      <c r="GC79" s="2"/>
      <c r="GD79" s="2">
        <v>22016.400000000001</v>
      </c>
      <c r="GE79" s="2">
        <v>4047.73</v>
      </c>
      <c r="GF79" s="2"/>
      <c r="GG79" s="2"/>
      <c r="GH79" s="2"/>
      <c r="GI79" s="2">
        <v>126440.53</v>
      </c>
      <c r="GJ79" s="2">
        <v>50057.02</v>
      </c>
      <c r="GK79" s="2">
        <v>2491.31</v>
      </c>
      <c r="GL79" s="2"/>
      <c r="GM79" s="2">
        <v>187240.22</v>
      </c>
      <c r="GN79" s="2"/>
      <c r="GO79" s="2"/>
      <c r="GP79" s="2"/>
      <c r="GQ79" s="2">
        <v>105509.08</v>
      </c>
      <c r="GR79" s="2"/>
      <c r="GS79" s="2"/>
      <c r="GT79" s="2">
        <v>178132.01</v>
      </c>
      <c r="GU79" s="2">
        <v>13157.78</v>
      </c>
      <c r="GV79" s="2"/>
      <c r="GW79" s="2"/>
      <c r="GX79" s="2"/>
      <c r="GY79" s="2">
        <v>6894.46</v>
      </c>
      <c r="GZ79" s="2"/>
      <c r="HA79" s="2"/>
      <c r="HB79" s="2"/>
      <c r="HC79" s="2"/>
      <c r="HD79" s="2"/>
      <c r="HE79" s="2"/>
      <c r="HF79" s="2"/>
      <c r="HG79" s="2">
        <v>1184617.9000000001</v>
      </c>
      <c r="HH79" s="2">
        <v>40857.269999999997</v>
      </c>
      <c r="HI79" s="2">
        <v>40857.269999999997</v>
      </c>
      <c r="HJ79" s="2"/>
      <c r="HK79" s="2">
        <v>11181.96</v>
      </c>
      <c r="HL79" s="2">
        <v>3055.91</v>
      </c>
      <c r="HM79" s="2"/>
      <c r="HN79" s="2"/>
      <c r="HO79" s="2">
        <v>22595.65</v>
      </c>
      <c r="HP79" s="2"/>
      <c r="HQ79" s="2">
        <v>25414</v>
      </c>
      <c r="HR79" s="2"/>
      <c r="HS79" s="2">
        <v>62247.520000000004</v>
      </c>
      <c r="HT79" s="2">
        <v>9610986.3500000034</v>
      </c>
      <c r="HV79" s="37" t="str">
        <f>VLOOKUP(HW79,'District Listing'!$A$3:$B$315,2,FALSE)</f>
        <v>MONTESANO</v>
      </c>
      <c r="HW79" s="4" t="s">
        <v>171</v>
      </c>
      <c r="HX79" s="2">
        <v>168446.83</v>
      </c>
      <c r="HY79" s="2">
        <v>168446.83</v>
      </c>
      <c r="HZ79" s="2"/>
      <c r="IA79" s="2"/>
      <c r="IB79" s="2">
        <v>163461.17000000001</v>
      </c>
      <c r="IC79" s="2">
        <v>131401.35999999999</v>
      </c>
      <c r="ID79" s="2">
        <v>12131.24</v>
      </c>
      <c r="IE79" s="2"/>
      <c r="IF79" s="2">
        <v>89478.46</v>
      </c>
      <c r="IG79" s="2">
        <v>65570.33</v>
      </c>
      <c r="IH79" s="2"/>
      <c r="II79" s="2">
        <v>462042.56000000006</v>
      </c>
      <c r="IJ79" s="2">
        <v>445646.05</v>
      </c>
      <c r="IK79" s="2">
        <v>64695.62</v>
      </c>
      <c r="IL79" s="2">
        <v>23669.98</v>
      </c>
      <c r="IM79" s="2"/>
      <c r="IN79" s="2">
        <v>300299</v>
      </c>
      <c r="IO79" s="2">
        <v>10987.99</v>
      </c>
      <c r="IP79" s="2">
        <v>845298.64</v>
      </c>
      <c r="IQ79" s="2">
        <v>89.49</v>
      </c>
      <c r="IR79" s="2">
        <v>19.68</v>
      </c>
      <c r="IS79" s="2">
        <v>31704.36</v>
      </c>
      <c r="IT79" s="2">
        <v>63488.41</v>
      </c>
      <c r="IU79" s="2">
        <v>66109.14</v>
      </c>
      <c r="IV79" s="2">
        <v>70425.2</v>
      </c>
      <c r="IW79" s="2">
        <v>1100.02</v>
      </c>
      <c r="IX79" s="2"/>
      <c r="IY79" s="2"/>
      <c r="IZ79" s="2"/>
      <c r="JA79" s="2">
        <v>191.84</v>
      </c>
      <c r="JB79" s="2">
        <v>545.78</v>
      </c>
      <c r="JC79" s="2">
        <v>1554.49</v>
      </c>
      <c r="JD79" s="2">
        <v>14719.11</v>
      </c>
      <c r="JE79" s="2">
        <v>27305.65</v>
      </c>
      <c r="JF79" s="2">
        <v>130017.82</v>
      </c>
      <c r="JG79" s="2">
        <v>8336.59</v>
      </c>
      <c r="JH79" s="2">
        <v>3215.16</v>
      </c>
      <c r="JI79" s="2">
        <v>418822.74000000005</v>
      </c>
      <c r="JJ79" s="2">
        <v>77205.100000000006</v>
      </c>
      <c r="JK79" s="2">
        <v>1421.78</v>
      </c>
      <c r="JL79" s="2"/>
      <c r="JM79" s="2">
        <v>2226.2800000000002</v>
      </c>
      <c r="JN79" s="2">
        <v>9771.91</v>
      </c>
      <c r="JO79" s="2">
        <v>90625.07</v>
      </c>
      <c r="JP79" s="2">
        <v>886.72</v>
      </c>
      <c r="JQ79" s="2">
        <v>10437.24</v>
      </c>
      <c r="JR79" s="2"/>
      <c r="JS79" s="2"/>
      <c r="JT79" s="2"/>
      <c r="JU79" s="2">
        <v>7020</v>
      </c>
      <c r="JV79" s="2">
        <v>24985.53</v>
      </c>
      <c r="JW79" s="2"/>
      <c r="JX79" s="2"/>
      <c r="JY79" s="2"/>
      <c r="JZ79" s="2">
        <v>2132.75</v>
      </c>
      <c r="KA79" s="2">
        <v>87860.14</v>
      </c>
      <c r="KB79" s="2"/>
      <c r="KC79" s="2"/>
      <c r="KD79" s="2">
        <v>600</v>
      </c>
      <c r="KE79" s="2">
        <v>3964.08</v>
      </c>
      <c r="KF79" s="2">
        <v>6011.2</v>
      </c>
      <c r="KG79" s="2"/>
      <c r="KH79" s="2">
        <v>2182.0700000000002</v>
      </c>
      <c r="KI79" s="2"/>
      <c r="KJ79" s="2"/>
      <c r="KK79" s="2"/>
      <c r="KL79" s="2"/>
      <c r="KM79" s="2">
        <v>7564.9</v>
      </c>
      <c r="KN79" s="2"/>
      <c r="KO79" s="2">
        <v>11376.72</v>
      </c>
      <c r="KP79" s="2"/>
      <c r="KQ79" s="2"/>
      <c r="KR79" s="2"/>
      <c r="KS79" s="2"/>
      <c r="KT79" s="2"/>
      <c r="KU79" s="2">
        <v>910</v>
      </c>
      <c r="KV79" s="2"/>
      <c r="KW79" s="2"/>
      <c r="KX79" s="2"/>
      <c r="KY79" s="2"/>
      <c r="KZ79" s="2"/>
      <c r="LA79" s="2"/>
      <c r="LB79" s="2"/>
      <c r="LC79" s="2">
        <v>4538.3500000000004</v>
      </c>
      <c r="LD79" s="2"/>
      <c r="LE79" s="2"/>
      <c r="LF79" s="2"/>
      <c r="LG79" s="2"/>
      <c r="LH79" s="2"/>
      <c r="LI79" s="2"/>
      <c r="LJ79" s="2"/>
      <c r="LK79" s="2">
        <v>170469.7</v>
      </c>
      <c r="LL79" s="2">
        <v>7145.39</v>
      </c>
      <c r="LM79" s="2">
        <v>7145.39</v>
      </c>
      <c r="LN79" s="2"/>
      <c r="LO79" s="2"/>
      <c r="LP79" s="2"/>
      <c r="LQ79" s="2"/>
      <c r="LR79" s="2"/>
      <c r="LS79" s="2"/>
      <c r="LT79" s="2"/>
      <c r="LU79" s="2">
        <v>10299.85</v>
      </c>
      <c r="LV79" s="2"/>
      <c r="LW79" s="2"/>
      <c r="LX79" s="2">
        <v>10299.85</v>
      </c>
      <c r="LY79" s="2">
        <v>2173150.7800000007</v>
      </c>
    </row>
    <row r="80" spans="2:337">
      <c r="B80" s="22" t="s">
        <v>4</v>
      </c>
      <c r="C80" s="22" t="s">
        <v>7</v>
      </c>
      <c r="D80" s="22" t="s">
        <v>7</v>
      </c>
      <c r="E80" s="22" t="s">
        <v>59</v>
      </c>
      <c r="F80" s="22" t="s">
        <v>55</v>
      </c>
      <c r="G80" s="1">
        <v>109.99</v>
      </c>
      <c r="I80" s="37" t="str">
        <f>VLOOKUP(J80,'District Listing'!$A$3:$B$315,2,FALSE)</f>
        <v>MCCLEARY</v>
      </c>
      <c r="J80" s="4" t="s">
        <v>170</v>
      </c>
      <c r="K80" s="2">
        <v>46285.19</v>
      </c>
      <c r="L80" s="2">
        <v>46285.19</v>
      </c>
      <c r="M80" s="2">
        <v>-46285.19</v>
      </c>
      <c r="N80" s="2">
        <v>-46285.19</v>
      </c>
      <c r="O80" s="2">
        <v>1740870.4100000001</v>
      </c>
      <c r="P80" s="2">
        <v>9182.1200000000008</v>
      </c>
      <c r="Q80" s="2">
        <v>12512.609999999999</v>
      </c>
      <c r="R80" s="2"/>
      <c r="S80" s="2">
        <v>59897.279999999999</v>
      </c>
      <c r="T80" s="2">
        <v>47123.539999999994</v>
      </c>
      <c r="U80" s="2">
        <v>37818</v>
      </c>
      <c r="V80" s="2">
        <v>1907403.9600000004</v>
      </c>
      <c r="W80" s="2">
        <v>896071.84000000008</v>
      </c>
      <c r="X80" s="2">
        <v>14393.37</v>
      </c>
      <c r="Y80" s="2">
        <v>11203.91</v>
      </c>
      <c r="Z80" s="2"/>
      <c r="AA80" s="2">
        <v>11718.58</v>
      </c>
      <c r="AB80" s="2">
        <v>1553.43</v>
      </c>
      <c r="AC80" s="2">
        <v>934941.13000000012</v>
      </c>
      <c r="AD80" s="2"/>
      <c r="AE80" s="2"/>
      <c r="AF80" s="2">
        <v>142657.78</v>
      </c>
      <c r="AG80" s="2">
        <v>68795.429999999993</v>
      </c>
      <c r="AH80" s="2">
        <v>277797.87</v>
      </c>
      <c r="AI80" s="2">
        <v>120570.88</v>
      </c>
      <c r="AJ80" s="2"/>
      <c r="AK80" s="2"/>
      <c r="AL80" s="2"/>
      <c r="AM80" s="2"/>
      <c r="AN80" s="2">
        <v>5117.45</v>
      </c>
      <c r="AO80" s="2">
        <v>5065.9400000000005</v>
      </c>
      <c r="AP80" s="2">
        <v>11427.18</v>
      </c>
      <c r="AQ80" s="2">
        <v>26144.17</v>
      </c>
      <c r="AR80" s="2">
        <v>263753.32</v>
      </c>
      <c r="AS80" s="2">
        <v>309737.03999999998</v>
      </c>
      <c r="AT80" s="2"/>
      <c r="AU80" s="2"/>
      <c r="AV80" s="2">
        <v>1231067.06</v>
      </c>
      <c r="AW80" s="2">
        <v>84187.89</v>
      </c>
      <c r="AX80" s="2">
        <v>8769.9500000000007</v>
      </c>
      <c r="AY80" s="2">
        <v>101582.13</v>
      </c>
      <c r="AZ80" s="2">
        <v>45931.92</v>
      </c>
      <c r="BA80" s="2">
        <v>73033.759999999995</v>
      </c>
      <c r="BB80" s="2">
        <v>313505.65000000002</v>
      </c>
      <c r="BC80" s="2">
        <v>3240.94</v>
      </c>
      <c r="BD80" s="2">
        <v>4634.9799999999996</v>
      </c>
      <c r="BE80" s="2">
        <v>170576.85</v>
      </c>
      <c r="BF80" s="2"/>
      <c r="BG80" s="2">
        <v>182252.88</v>
      </c>
      <c r="BH80" s="2">
        <v>16287.18</v>
      </c>
      <c r="BI80" s="2">
        <v>7770.48</v>
      </c>
      <c r="BJ80" s="2">
        <v>3501</v>
      </c>
      <c r="BK80" s="2"/>
      <c r="BL80" s="2">
        <v>207.35</v>
      </c>
      <c r="BM80" s="2">
        <v>16570</v>
      </c>
      <c r="BN80" s="2">
        <v>27687.72</v>
      </c>
      <c r="BO80" s="2"/>
      <c r="BP80" s="2"/>
      <c r="BQ80" s="2">
        <v>11219.61</v>
      </c>
      <c r="BR80" s="2">
        <v>22773.9</v>
      </c>
      <c r="BS80" s="2">
        <v>2193.41</v>
      </c>
      <c r="BT80" s="2"/>
      <c r="BU80" s="2">
        <v>8120.23</v>
      </c>
      <c r="BV80" s="2"/>
      <c r="BW80" s="2">
        <v>15292.74</v>
      </c>
      <c r="BX80" s="2"/>
      <c r="BY80" s="2"/>
      <c r="BZ80" s="2"/>
      <c r="CA80" s="2"/>
      <c r="CB80" s="2">
        <v>100134.5</v>
      </c>
      <c r="CC80" s="2">
        <v>10456.879999999999</v>
      </c>
      <c r="CD80" s="2">
        <v>119.26</v>
      </c>
      <c r="CE80" s="2">
        <v>5046.63</v>
      </c>
      <c r="CF80" s="2"/>
      <c r="CG80" s="2"/>
      <c r="CH80" s="2"/>
      <c r="CI80" s="2">
        <v>1202.02</v>
      </c>
      <c r="CJ80" s="2">
        <v>185437.41999999998</v>
      </c>
      <c r="CK80" s="2"/>
      <c r="CL80" s="2"/>
      <c r="CM80" s="2">
        <v>74677.67</v>
      </c>
      <c r="CN80" s="2"/>
      <c r="CO80" s="2"/>
      <c r="CP80" s="2"/>
      <c r="CQ80" s="2"/>
      <c r="CR80" s="2">
        <v>4630.5200000000004</v>
      </c>
      <c r="CS80" s="2"/>
      <c r="CT80" s="2"/>
      <c r="CU80" s="2"/>
      <c r="CV80" s="2"/>
      <c r="CW80" s="2"/>
      <c r="CX80" s="2"/>
      <c r="CY80" s="2"/>
      <c r="CZ80" s="2">
        <v>874034.17</v>
      </c>
      <c r="DA80" s="2">
        <v>12500.3</v>
      </c>
      <c r="DB80" s="2">
        <v>12500.3</v>
      </c>
      <c r="DC80" s="2"/>
      <c r="DD80" s="2"/>
      <c r="DE80" s="2"/>
      <c r="DF80" s="2"/>
      <c r="DG80" s="2"/>
      <c r="DH80" s="2">
        <v>14484.96</v>
      </c>
      <c r="DI80" s="2"/>
      <c r="DJ80" s="2"/>
      <c r="DK80" s="2"/>
      <c r="DL80" s="2"/>
      <c r="DM80" s="2">
        <v>14484.96</v>
      </c>
      <c r="DN80" s="2">
        <v>5287937.2300000014</v>
      </c>
      <c r="DP80" s="37" t="str">
        <f>VLOOKUP(DQ80,'District Listing'!$A$3:$B$315,2,FALSE)</f>
        <v>MCCLEARY</v>
      </c>
      <c r="DQ80" s="4" t="s">
        <v>170</v>
      </c>
      <c r="DR80" s="2"/>
      <c r="DS80" s="2"/>
      <c r="DT80" s="2">
        <v>-46285.19</v>
      </c>
      <c r="DU80" s="2">
        <v>-46285.19</v>
      </c>
      <c r="DV80" s="2">
        <v>1578258.8</v>
      </c>
      <c r="DW80" s="2">
        <v>9182.1200000000008</v>
      </c>
      <c r="DX80" s="2">
        <v>10113.379999999999</v>
      </c>
      <c r="DY80" s="2"/>
      <c r="DZ80" s="2">
        <v>25469.39</v>
      </c>
      <c r="EA80" s="2">
        <v>20614.169999999998</v>
      </c>
      <c r="EB80" s="2">
        <v>37818</v>
      </c>
      <c r="EC80" s="2">
        <v>1681455.8599999999</v>
      </c>
      <c r="ED80" s="2">
        <v>700809.14</v>
      </c>
      <c r="EE80" s="2">
        <v>12588.92</v>
      </c>
      <c r="EF80" s="2">
        <v>9101.26</v>
      </c>
      <c r="EG80" s="2"/>
      <c r="EH80" s="2">
        <v>1280</v>
      </c>
      <c r="EI80" s="2">
        <v>643.98</v>
      </c>
      <c r="EJ80" s="2">
        <v>724423.3</v>
      </c>
      <c r="EK80" s="2"/>
      <c r="EL80" s="2"/>
      <c r="EM80" s="2">
        <v>127705.67</v>
      </c>
      <c r="EN80" s="2">
        <v>52911.18</v>
      </c>
      <c r="EO80" s="2">
        <v>250481.13</v>
      </c>
      <c r="EP80" s="2">
        <v>93989.77</v>
      </c>
      <c r="EQ80" s="2"/>
      <c r="ER80" s="2"/>
      <c r="ES80" s="2"/>
      <c r="ET80" s="2"/>
      <c r="EU80" s="2">
        <v>4537.78</v>
      </c>
      <c r="EV80" s="2">
        <v>3906.25</v>
      </c>
      <c r="EW80" s="2">
        <v>10586.28</v>
      </c>
      <c r="EX80" s="2">
        <v>24636.57</v>
      </c>
      <c r="EY80" s="2">
        <v>252788.32</v>
      </c>
      <c r="EZ80" s="2">
        <v>305535.93</v>
      </c>
      <c r="FA80" s="2"/>
      <c r="FB80" s="2"/>
      <c r="FC80" s="2">
        <v>1127078.8799999999</v>
      </c>
      <c r="FD80" s="2">
        <v>72345.22</v>
      </c>
      <c r="FE80" s="2">
        <v>8769.9500000000007</v>
      </c>
      <c r="FF80" s="2">
        <v>14217.88</v>
      </c>
      <c r="FG80" s="2">
        <v>45931.92</v>
      </c>
      <c r="FH80" s="2">
        <v>72974.28</v>
      </c>
      <c r="FI80" s="2">
        <v>214239.25</v>
      </c>
      <c r="FJ80" s="2">
        <v>3240.94</v>
      </c>
      <c r="FK80" s="2">
        <v>4634.9799999999996</v>
      </c>
      <c r="FL80" s="2">
        <v>25474.07</v>
      </c>
      <c r="FM80" s="2"/>
      <c r="FN80" s="2">
        <v>83484.27</v>
      </c>
      <c r="FO80" s="2">
        <v>15927.18</v>
      </c>
      <c r="FP80" s="2">
        <v>7770.48</v>
      </c>
      <c r="FQ80" s="2">
        <v>3501</v>
      </c>
      <c r="FR80" s="2"/>
      <c r="FS80" s="2">
        <v>207.35</v>
      </c>
      <c r="FT80" s="2">
        <v>16570</v>
      </c>
      <c r="FU80" s="2">
        <v>27687.72</v>
      </c>
      <c r="FV80" s="2"/>
      <c r="FW80" s="2"/>
      <c r="FX80" s="2">
        <v>11219.61</v>
      </c>
      <c r="FY80" s="2">
        <v>22773.9</v>
      </c>
      <c r="FZ80" s="2">
        <v>2193.41</v>
      </c>
      <c r="GA80" s="2"/>
      <c r="GB80" s="2">
        <v>4670.75</v>
      </c>
      <c r="GC80" s="2"/>
      <c r="GD80" s="2">
        <v>15292.74</v>
      </c>
      <c r="GE80" s="2"/>
      <c r="GF80" s="2"/>
      <c r="GG80" s="2"/>
      <c r="GH80" s="2"/>
      <c r="GI80" s="2">
        <v>100134.5</v>
      </c>
      <c r="GJ80" s="2">
        <v>9929.2099999999991</v>
      </c>
      <c r="GK80" s="2">
        <v>119.26</v>
      </c>
      <c r="GL80" s="2">
        <v>5046.63</v>
      </c>
      <c r="GM80" s="2"/>
      <c r="GN80" s="2"/>
      <c r="GO80" s="2"/>
      <c r="GP80" s="2">
        <v>685</v>
      </c>
      <c r="GQ80" s="2">
        <v>155108.46</v>
      </c>
      <c r="GR80" s="2"/>
      <c r="GS80" s="2"/>
      <c r="GT80" s="2">
        <v>74677.67</v>
      </c>
      <c r="GU80" s="2"/>
      <c r="GV80" s="2"/>
      <c r="GW80" s="2"/>
      <c r="GX80" s="2"/>
      <c r="GY80" s="2">
        <v>1988.7</v>
      </c>
      <c r="GZ80" s="2"/>
      <c r="HA80" s="2"/>
      <c r="HB80" s="2"/>
      <c r="HC80" s="2"/>
      <c r="HD80" s="2"/>
      <c r="HE80" s="2"/>
      <c r="HF80" s="2"/>
      <c r="HG80" s="2">
        <v>592337.83000000007</v>
      </c>
      <c r="HH80" s="2">
        <v>12475.66</v>
      </c>
      <c r="HI80" s="2">
        <v>12475.66</v>
      </c>
      <c r="HJ80" s="2"/>
      <c r="HK80" s="2"/>
      <c r="HL80" s="2"/>
      <c r="HM80" s="2"/>
      <c r="HN80" s="2"/>
      <c r="HO80" s="2">
        <v>14484.96</v>
      </c>
      <c r="HP80" s="2"/>
      <c r="HQ80" s="2"/>
      <c r="HR80" s="2"/>
      <c r="HS80" s="2">
        <v>14484.96</v>
      </c>
      <c r="HT80" s="2">
        <v>4320210.55</v>
      </c>
      <c r="HV80" s="37" t="str">
        <f>VLOOKUP(HW80,'District Listing'!$A$3:$B$315,2,FALSE)</f>
        <v>ELMA</v>
      </c>
      <c r="HW80" s="4" t="s">
        <v>172</v>
      </c>
      <c r="HX80" s="2">
        <v>264176.28999999998</v>
      </c>
      <c r="HY80" s="2">
        <v>264176.28999999998</v>
      </c>
      <c r="HZ80" s="2">
        <v>-80489.14</v>
      </c>
      <c r="IA80" s="2">
        <v>-80489.14</v>
      </c>
      <c r="IB80" s="2">
        <v>120379.5</v>
      </c>
      <c r="IC80" s="2">
        <v>260</v>
      </c>
      <c r="ID80" s="2"/>
      <c r="IE80" s="2"/>
      <c r="IF80" s="2">
        <v>163064.49</v>
      </c>
      <c r="IG80" s="2"/>
      <c r="IH80" s="2"/>
      <c r="II80" s="2">
        <v>283703.99</v>
      </c>
      <c r="IJ80" s="2">
        <v>198949.45</v>
      </c>
      <c r="IK80" s="2">
        <v>1001.53</v>
      </c>
      <c r="IL80" s="2">
        <v>19275.75</v>
      </c>
      <c r="IM80" s="2"/>
      <c r="IN80" s="2">
        <v>201938.04</v>
      </c>
      <c r="IO80" s="2">
        <v>418.02</v>
      </c>
      <c r="IP80" s="2">
        <v>421582.79000000004</v>
      </c>
      <c r="IQ80" s="2">
        <v>5036.88</v>
      </c>
      <c r="IR80" s="2">
        <v>7795.82</v>
      </c>
      <c r="IS80" s="2">
        <v>21069.07</v>
      </c>
      <c r="IT80" s="2">
        <v>31970.7</v>
      </c>
      <c r="IU80" s="2">
        <v>42479.95</v>
      </c>
      <c r="IV80" s="2">
        <v>37978.28</v>
      </c>
      <c r="IW80" s="2"/>
      <c r="IX80" s="2"/>
      <c r="IY80" s="2"/>
      <c r="IZ80" s="2"/>
      <c r="JA80" s="2">
        <v>501.01</v>
      </c>
      <c r="JB80" s="2">
        <v>1265.93</v>
      </c>
      <c r="JC80" s="2">
        <v>1965.85</v>
      </c>
      <c r="JD80" s="2">
        <v>24194.59</v>
      </c>
      <c r="JE80" s="2">
        <v>8204.14</v>
      </c>
      <c r="JF80" s="2">
        <v>33793.620000000003</v>
      </c>
      <c r="JG80" s="2">
        <v>6.41</v>
      </c>
      <c r="JH80" s="2">
        <v>75.55</v>
      </c>
      <c r="JI80" s="2">
        <v>216337.80000000002</v>
      </c>
      <c r="JJ80" s="2">
        <v>212888.14</v>
      </c>
      <c r="JK80" s="2">
        <v>17551.14</v>
      </c>
      <c r="JL80" s="2">
        <v>12805.09</v>
      </c>
      <c r="JM80" s="2">
        <v>6334.68</v>
      </c>
      <c r="JN80" s="2">
        <v>134587.21</v>
      </c>
      <c r="JO80" s="2">
        <v>384166.26</v>
      </c>
      <c r="JP80" s="2">
        <v>598.61</v>
      </c>
      <c r="JQ80" s="2"/>
      <c r="JR80" s="2">
        <v>71366.86</v>
      </c>
      <c r="JS80" s="2"/>
      <c r="JT80" s="2"/>
      <c r="JU80" s="2">
        <v>1941</v>
      </c>
      <c r="JV80" s="2">
        <v>12058.84</v>
      </c>
      <c r="JW80" s="2"/>
      <c r="JX80" s="2"/>
      <c r="JY80" s="2"/>
      <c r="JZ80" s="2">
        <v>5346.17</v>
      </c>
      <c r="KA80" s="2"/>
      <c r="KB80" s="2"/>
      <c r="KC80" s="2">
        <v>1108.8800000000001</v>
      </c>
      <c r="KD80" s="2">
        <v>3668.81</v>
      </c>
      <c r="KE80" s="2">
        <v>33904.699999999997</v>
      </c>
      <c r="KF80" s="2">
        <v>1340.16</v>
      </c>
      <c r="KG80" s="2">
        <v>6600</v>
      </c>
      <c r="KH80" s="2">
        <v>5898.68</v>
      </c>
      <c r="KI80" s="2"/>
      <c r="KJ80" s="2">
        <v>27312.77</v>
      </c>
      <c r="KK80" s="2"/>
      <c r="KL80" s="2"/>
      <c r="KM80" s="2"/>
      <c r="KN80" s="2"/>
      <c r="KO80" s="2">
        <v>38257.24</v>
      </c>
      <c r="KP80" s="2"/>
      <c r="KQ80" s="2">
        <v>186.08</v>
      </c>
      <c r="KR80" s="2"/>
      <c r="KS80" s="2"/>
      <c r="KT80" s="2"/>
      <c r="KU80" s="2">
        <v>500</v>
      </c>
      <c r="KV80" s="2"/>
      <c r="KW80" s="2"/>
      <c r="KX80" s="2">
        <v>2842.86</v>
      </c>
      <c r="KY80" s="2">
        <v>8373.56</v>
      </c>
      <c r="KZ80" s="2"/>
      <c r="LA80" s="2"/>
      <c r="LB80" s="2"/>
      <c r="LC80" s="2">
        <v>11329.8</v>
      </c>
      <c r="LD80" s="2"/>
      <c r="LE80" s="2"/>
      <c r="LF80" s="2"/>
      <c r="LG80" s="2"/>
      <c r="LH80" s="2"/>
      <c r="LI80" s="2"/>
      <c r="LJ80" s="2"/>
      <c r="LK80" s="2">
        <v>232635.01999999993</v>
      </c>
      <c r="LL80" s="2">
        <v>10637.16</v>
      </c>
      <c r="LM80" s="2">
        <v>10637.16</v>
      </c>
      <c r="LN80" s="2"/>
      <c r="LO80" s="2">
        <v>14493.88</v>
      </c>
      <c r="LP80" s="2"/>
      <c r="LQ80" s="2"/>
      <c r="LR80" s="2"/>
      <c r="LS80" s="2">
        <v>140662.84</v>
      </c>
      <c r="LT80" s="2">
        <v>1849.6</v>
      </c>
      <c r="LU80" s="2">
        <v>7438.13</v>
      </c>
      <c r="LV80" s="2"/>
      <c r="LW80" s="2"/>
      <c r="LX80" s="2">
        <v>164444.45000000001</v>
      </c>
      <c r="LY80" s="2">
        <v>1897194.62</v>
      </c>
    </row>
    <row r="81" spans="2:337">
      <c r="B81" s="22" t="s">
        <v>63</v>
      </c>
      <c r="C81" s="22" t="s">
        <v>7</v>
      </c>
      <c r="D81" s="22" t="s">
        <v>5</v>
      </c>
      <c r="E81" s="22" t="s">
        <v>5</v>
      </c>
      <c r="F81" s="22" t="s">
        <v>6</v>
      </c>
      <c r="G81" s="1">
        <v>233.76</v>
      </c>
      <c r="I81" s="37" t="str">
        <f>VLOOKUP(J81,'District Listing'!$A$3:$B$315,2,FALSE)</f>
        <v>MONTESANO</v>
      </c>
      <c r="J81" s="4" t="s">
        <v>171</v>
      </c>
      <c r="K81" s="2">
        <v>176118.22999999998</v>
      </c>
      <c r="L81" s="2">
        <v>176118.22999999998</v>
      </c>
      <c r="M81" s="2">
        <v>-176118.23</v>
      </c>
      <c r="N81" s="2">
        <v>-176118.23</v>
      </c>
      <c r="O81" s="2">
        <v>7534481.1899999995</v>
      </c>
      <c r="P81" s="2">
        <v>176636.19999999998</v>
      </c>
      <c r="Q81" s="2">
        <v>439406.26</v>
      </c>
      <c r="R81" s="2"/>
      <c r="S81" s="2">
        <v>210289.67</v>
      </c>
      <c r="T81" s="2">
        <v>70374.080000000002</v>
      </c>
      <c r="U81" s="2">
        <v>41838</v>
      </c>
      <c r="V81" s="2">
        <v>8473025.3999999985</v>
      </c>
      <c r="W81" s="2">
        <v>2687704.1199999996</v>
      </c>
      <c r="X81" s="2">
        <v>76939.83</v>
      </c>
      <c r="Y81" s="2">
        <v>116271.65999999999</v>
      </c>
      <c r="Z81" s="2"/>
      <c r="AA81" s="2">
        <v>300299</v>
      </c>
      <c r="AB81" s="2">
        <v>12372.38</v>
      </c>
      <c r="AC81" s="2">
        <v>3193586.9899999998</v>
      </c>
      <c r="AD81" s="2">
        <v>3306.24</v>
      </c>
      <c r="AE81" s="2">
        <v>39.36</v>
      </c>
      <c r="AF81" s="2">
        <v>631146.09</v>
      </c>
      <c r="AG81" s="2">
        <v>238827.63</v>
      </c>
      <c r="AH81" s="2">
        <v>1298509.0899999999</v>
      </c>
      <c r="AI81" s="2">
        <v>365263.91000000003</v>
      </c>
      <c r="AJ81" s="2">
        <v>4400.04</v>
      </c>
      <c r="AK81" s="2">
        <v>2400</v>
      </c>
      <c r="AL81" s="2"/>
      <c r="AM81" s="2"/>
      <c r="AN81" s="2">
        <v>3927.09</v>
      </c>
      <c r="AO81" s="2">
        <v>2348.38</v>
      </c>
      <c r="AP81" s="2">
        <v>33459.75</v>
      </c>
      <c r="AQ81" s="2">
        <v>64745.54</v>
      </c>
      <c r="AR81" s="2">
        <v>1012287.29</v>
      </c>
      <c r="AS81" s="2">
        <v>919309.88000000012</v>
      </c>
      <c r="AT81" s="2">
        <v>37416.97</v>
      </c>
      <c r="AU81" s="2">
        <v>16382.45</v>
      </c>
      <c r="AV81" s="2">
        <v>4633769.71</v>
      </c>
      <c r="AW81" s="2">
        <v>426469.74</v>
      </c>
      <c r="AX81" s="2">
        <v>41675.589999999997</v>
      </c>
      <c r="AY81" s="2">
        <v>20853.54</v>
      </c>
      <c r="AZ81" s="2">
        <v>151415.19</v>
      </c>
      <c r="BA81" s="2">
        <v>119945.94</v>
      </c>
      <c r="BB81" s="2">
        <v>760360</v>
      </c>
      <c r="BC81" s="2">
        <v>886.72</v>
      </c>
      <c r="BD81" s="2">
        <v>12364.72</v>
      </c>
      <c r="BE81" s="2">
        <v>5850</v>
      </c>
      <c r="BF81" s="2"/>
      <c r="BG81" s="2">
        <v>438780.19</v>
      </c>
      <c r="BH81" s="2">
        <v>28805.759999999998</v>
      </c>
      <c r="BI81" s="2">
        <v>43025.67</v>
      </c>
      <c r="BJ81" s="2">
        <v>970.5</v>
      </c>
      <c r="BK81" s="2">
        <v>13788.36</v>
      </c>
      <c r="BL81" s="2"/>
      <c r="BM81" s="2">
        <v>11411.08</v>
      </c>
      <c r="BN81" s="2">
        <v>93808.98</v>
      </c>
      <c r="BO81" s="2">
        <v>5602.63</v>
      </c>
      <c r="BP81" s="2">
        <v>52810.84</v>
      </c>
      <c r="BQ81" s="2">
        <v>30725.02</v>
      </c>
      <c r="BR81" s="2">
        <v>17469.870000000003</v>
      </c>
      <c r="BS81" s="2">
        <v>16555.68</v>
      </c>
      <c r="BT81" s="2"/>
      <c r="BU81" s="2">
        <v>52530.77</v>
      </c>
      <c r="BV81" s="2"/>
      <c r="BW81" s="2"/>
      <c r="BX81" s="2"/>
      <c r="BY81" s="2">
        <v>6192.36</v>
      </c>
      <c r="BZ81" s="2"/>
      <c r="CA81" s="2">
        <v>7564.9</v>
      </c>
      <c r="CB81" s="2">
        <v>158409.35</v>
      </c>
      <c r="CC81" s="2">
        <v>78217.790000000008</v>
      </c>
      <c r="CD81" s="2">
        <v>105.04</v>
      </c>
      <c r="CE81" s="2">
        <v>51.44</v>
      </c>
      <c r="CF81" s="2">
        <v>453503.33</v>
      </c>
      <c r="CG81" s="2">
        <v>83464.23</v>
      </c>
      <c r="CH81" s="2">
        <v>186148.68</v>
      </c>
      <c r="CI81" s="2">
        <v>1415</v>
      </c>
      <c r="CJ81" s="2">
        <v>2259.89</v>
      </c>
      <c r="CK81" s="2"/>
      <c r="CL81" s="2">
        <v>47539.16</v>
      </c>
      <c r="CM81" s="2">
        <v>174295.25</v>
      </c>
      <c r="CN81" s="2"/>
      <c r="CO81" s="2"/>
      <c r="CP81" s="2"/>
      <c r="CQ81" s="2"/>
      <c r="CR81" s="2">
        <v>20174.580000000002</v>
      </c>
      <c r="CS81" s="2"/>
      <c r="CT81" s="2"/>
      <c r="CU81" s="2"/>
      <c r="CV81" s="2"/>
      <c r="CW81" s="2"/>
      <c r="CX81" s="2">
        <v>65.38</v>
      </c>
      <c r="CY81" s="2"/>
      <c r="CZ81" s="2">
        <v>2044793.1699999997</v>
      </c>
      <c r="DA81" s="2">
        <v>17112.650000000001</v>
      </c>
      <c r="DB81" s="2">
        <v>17112.650000000001</v>
      </c>
      <c r="DC81" s="2"/>
      <c r="DD81" s="2"/>
      <c r="DE81" s="2"/>
      <c r="DF81" s="2"/>
      <c r="DG81" s="2"/>
      <c r="DH81" s="2"/>
      <c r="DI81" s="2"/>
      <c r="DJ81" s="2">
        <v>17915.849999999999</v>
      </c>
      <c r="DK81" s="2"/>
      <c r="DL81" s="2"/>
      <c r="DM81" s="2">
        <v>17915.849999999999</v>
      </c>
      <c r="DN81" s="2">
        <v>19140563.769999996</v>
      </c>
      <c r="DP81" s="37" t="str">
        <f>VLOOKUP(DQ81,'District Listing'!$A$3:$B$315,2,FALSE)</f>
        <v>MONTESANO</v>
      </c>
      <c r="DQ81" s="4" t="s">
        <v>171</v>
      </c>
      <c r="DR81" s="2">
        <v>7671.4</v>
      </c>
      <c r="DS81" s="2">
        <v>7671.4</v>
      </c>
      <c r="DT81" s="2">
        <v>-176118.23</v>
      </c>
      <c r="DU81" s="2">
        <v>-176118.23</v>
      </c>
      <c r="DV81" s="2">
        <v>7371020.0199999996</v>
      </c>
      <c r="DW81" s="2">
        <v>45234.84</v>
      </c>
      <c r="DX81" s="2">
        <v>427275.02</v>
      </c>
      <c r="DY81" s="2"/>
      <c r="DZ81" s="2">
        <v>120811.21</v>
      </c>
      <c r="EA81" s="2">
        <v>4803.75</v>
      </c>
      <c r="EB81" s="2">
        <v>41838</v>
      </c>
      <c r="EC81" s="2">
        <v>8010982.8399999989</v>
      </c>
      <c r="ED81" s="2">
        <v>2242058.0699999998</v>
      </c>
      <c r="EE81" s="2">
        <v>12244.21</v>
      </c>
      <c r="EF81" s="2">
        <v>92601.68</v>
      </c>
      <c r="EG81" s="2"/>
      <c r="EH81" s="2"/>
      <c r="EI81" s="2">
        <v>1384.39</v>
      </c>
      <c r="EJ81" s="2">
        <v>2348288.35</v>
      </c>
      <c r="EK81" s="2">
        <v>3216.75</v>
      </c>
      <c r="EL81" s="2">
        <v>19.68</v>
      </c>
      <c r="EM81" s="2">
        <v>599441.73</v>
      </c>
      <c r="EN81" s="2">
        <v>175339.22</v>
      </c>
      <c r="EO81" s="2">
        <v>1232399.95</v>
      </c>
      <c r="EP81" s="2">
        <v>294838.71000000002</v>
      </c>
      <c r="EQ81" s="2">
        <v>3300.02</v>
      </c>
      <c r="ER81" s="2">
        <v>2400</v>
      </c>
      <c r="ES81" s="2"/>
      <c r="ET81" s="2"/>
      <c r="EU81" s="2">
        <v>3735.25</v>
      </c>
      <c r="EV81" s="2">
        <v>1802.6</v>
      </c>
      <c r="EW81" s="2">
        <v>31905.26</v>
      </c>
      <c r="EX81" s="2">
        <v>50026.43</v>
      </c>
      <c r="EY81" s="2">
        <v>984981.64</v>
      </c>
      <c r="EZ81" s="2">
        <v>789292.06</v>
      </c>
      <c r="FA81" s="2">
        <v>29080.38</v>
      </c>
      <c r="FB81" s="2">
        <v>13167.29</v>
      </c>
      <c r="FC81" s="2">
        <v>4214946.9700000007</v>
      </c>
      <c r="FD81" s="2">
        <v>349264.64000000001</v>
      </c>
      <c r="FE81" s="2">
        <v>40253.81</v>
      </c>
      <c r="FF81" s="2">
        <v>20853.54</v>
      </c>
      <c r="FG81" s="2">
        <v>149188.91</v>
      </c>
      <c r="FH81" s="2">
        <v>110174.03</v>
      </c>
      <c r="FI81" s="2">
        <v>669734.93000000005</v>
      </c>
      <c r="FJ81" s="2"/>
      <c r="FK81" s="2">
        <v>1927.48</v>
      </c>
      <c r="FL81" s="2">
        <v>5850</v>
      </c>
      <c r="FM81" s="2"/>
      <c r="FN81" s="2">
        <v>438780.19</v>
      </c>
      <c r="FO81" s="2">
        <v>21785.759999999998</v>
      </c>
      <c r="FP81" s="2">
        <v>18040.14</v>
      </c>
      <c r="FQ81" s="2">
        <v>970.5</v>
      </c>
      <c r="FR81" s="2">
        <v>13788.36</v>
      </c>
      <c r="FS81" s="2"/>
      <c r="FT81" s="2">
        <v>9278.33</v>
      </c>
      <c r="FU81" s="2">
        <v>5948.84</v>
      </c>
      <c r="FV81" s="2">
        <v>5602.63</v>
      </c>
      <c r="FW81" s="2">
        <v>52810.84</v>
      </c>
      <c r="FX81" s="2">
        <v>30125.02</v>
      </c>
      <c r="FY81" s="2">
        <v>13505.79</v>
      </c>
      <c r="FZ81" s="2">
        <v>10544.48</v>
      </c>
      <c r="GA81" s="2"/>
      <c r="GB81" s="2">
        <v>50348.7</v>
      </c>
      <c r="GC81" s="2"/>
      <c r="GD81" s="2"/>
      <c r="GE81" s="2"/>
      <c r="GF81" s="2">
        <v>6192.36</v>
      </c>
      <c r="GG81" s="2"/>
      <c r="GH81" s="2"/>
      <c r="GI81" s="2">
        <v>158409.35</v>
      </c>
      <c r="GJ81" s="2">
        <v>66841.070000000007</v>
      </c>
      <c r="GK81" s="2">
        <v>105.04</v>
      </c>
      <c r="GL81" s="2">
        <v>51.44</v>
      </c>
      <c r="GM81" s="2">
        <v>453503.33</v>
      </c>
      <c r="GN81" s="2">
        <v>83464.23</v>
      </c>
      <c r="GO81" s="2">
        <v>186148.68</v>
      </c>
      <c r="GP81" s="2">
        <v>505</v>
      </c>
      <c r="GQ81" s="2">
        <v>2259.89</v>
      </c>
      <c r="GR81" s="2"/>
      <c r="GS81" s="2">
        <v>47539.16</v>
      </c>
      <c r="GT81" s="2">
        <v>174295.25</v>
      </c>
      <c r="GU81" s="2"/>
      <c r="GV81" s="2"/>
      <c r="GW81" s="2"/>
      <c r="GX81" s="2"/>
      <c r="GY81" s="2">
        <v>15636.23</v>
      </c>
      <c r="GZ81" s="2"/>
      <c r="HA81" s="2"/>
      <c r="HB81" s="2"/>
      <c r="HC81" s="2"/>
      <c r="HD81" s="2"/>
      <c r="HE81" s="2">
        <v>65.38</v>
      </c>
      <c r="HF81" s="2"/>
      <c r="HG81" s="2">
        <v>1874323.4699999997</v>
      </c>
      <c r="HH81" s="2">
        <v>9967.26</v>
      </c>
      <c r="HI81" s="2">
        <v>9967.26</v>
      </c>
      <c r="HJ81" s="2"/>
      <c r="HK81" s="2"/>
      <c r="HL81" s="2"/>
      <c r="HM81" s="2"/>
      <c r="HN81" s="2"/>
      <c r="HO81" s="2"/>
      <c r="HP81" s="2"/>
      <c r="HQ81" s="2">
        <v>7616</v>
      </c>
      <c r="HR81" s="2"/>
      <c r="HS81" s="2">
        <v>7616</v>
      </c>
      <c r="HT81" s="2">
        <v>16967412.989999998</v>
      </c>
      <c r="HV81" s="37" t="str">
        <f>VLOOKUP(HW81,'District Listing'!$A$3:$B$315,2,FALSE)</f>
        <v>TAHOLAH</v>
      </c>
      <c r="HW81" s="4" t="s">
        <v>174</v>
      </c>
      <c r="HX81" s="2"/>
      <c r="HY81" s="2"/>
      <c r="HZ81" s="2"/>
      <c r="IA81" s="2"/>
      <c r="IB81" s="2">
        <v>83763.759999999995</v>
      </c>
      <c r="IC81" s="2"/>
      <c r="ID81" s="2"/>
      <c r="IE81" s="2"/>
      <c r="IF81" s="2"/>
      <c r="IG81" s="2">
        <v>4695.25</v>
      </c>
      <c r="IH81" s="2"/>
      <c r="II81" s="2">
        <v>88459.01</v>
      </c>
      <c r="IJ81" s="2">
        <v>126582.34</v>
      </c>
      <c r="IK81" s="2"/>
      <c r="IL81" s="2"/>
      <c r="IM81" s="2"/>
      <c r="IN81" s="2"/>
      <c r="IO81" s="2"/>
      <c r="IP81" s="2">
        <v>126582.34</v>
      </c>
      <c r="IQ81" s="2">
        <v>39.5</v>
      </c>
      <c r="IR81" s="2">
        <v>63.04</v>
      </c>
      <c r="IS81" s="2">
        <v>6744.23</v>
      </c>
      <c r="IT81" s="2">
        <v>9546.2900000000009</v>
      </c>
      <c r="IU81" s="2">
        <v>12991.55</v>
      </c>
      <c r="IV81" s="2">
        <v>16697.36</v>
      </c>
      <c r="IW81" s="2">
        <v>139.12</v>
      </c>
      <c r="IX81" s="2">
        <v>404.72</v>
      </c>
      <c r="IY81" s="2"/>
      <c r="IZ81" s="2"/>
      <c r="JA81" s="2">
        <v>323.35000000000002</v>
      </c>
      <c r="JB81" s="2">
        <v>551.82000000000005</v>
      </c>
      <c r="JC81" s="2">
        <v>459.74</v>
      </c>
      <c r="JD81" s="2">
        <v>4455.13</v>
      </c>
      <c r="JE81" s="2">
        <v>6606.68</v>
      </c>
      <c r="JF81" s="2">
        <v>24855.73</v>
      </c>
      <c r="JG81" s="2"/>
      <c r="JH81" s="2"/>
      <c r="JI81" s="2">
        <v>83878.259999999995</v>
      </c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>
        <v>298919.61</v>
      </c>
    </row>
    <row r="82" spans="2:337">
      <c r="B82" s="22" t="s">
        <v>63</v>
      </c>
      <c r="C82" s="22" t="s">
        <v>7</v>
      </c>
      <c r="D82" s="22" t="s">
        <v>5</v>
      </c>
      <c r="E82" s="22" t="s">
        <v>7</v>
      </c>
      <c r="F82" s="22" t="s">
        <v>6</v>
      </c>
      <c r="G82" s="1">
        <v>-233.76</v>
      </c>
      <c r="I82" s="37" t="str">
        <f>VLOOKUP(J82,'District Listing'!$A$3:$B$315,2,FALSE)</f>
        <v>ELMA</v>
      </c>
      <c r="J82" s="4" t="s">
        <v>172</v>
      </c>
      <c r="K82" s="2">
        <v>352614.05</v>
      </c>
      <c r="L82" s="2">
        <v>352614.05</v>
      </c>
      <c r="M82" s="2">
        <v>-352614.05</v>
      </c>
      <c r="N82" s="2">
        <v>-352614.05</v>
      </c>
      <c r="O82" s="2">
        <v>9424731.5800000001</v>
      </c>
      <c r="P82" s="2">
        <v>132745.99</v>
      </c>
      <c r="Q82" s="2">
        <v>83655.740000000005</v>
      </c>
      <c r="R82" s="2"/>
      <c r="S82" s="2">
        <v>530074.6</v>
      </c>
      <c r="T82" s="2">
        <v>48737.21</v>
      </c>
      <c r="U82" s="2">
        <v>42020</v>
      </c>
      <c r="V82" s="2">
        <v>10261965.120000001</v>
      </c>
      <c r="W82" s="2">
        <v>3814853.12</v>
      </c>
      <c r="X82" s="2">
        <v>127308.69</v>
      </c>
      <c r="Y82" s="2">
        <v>148327.18</v>
      </c>
      <c r="Z82" s="2"/>
      <c r="AA82" s="2">
        <v>276306.28000000003</v>
      </c>
      <c r="AB82" s="2">
        <v>21674.28</v>
      </c>
      <c r="AC82" s="2">
        <v>4388469.5500000007</v>
      </c>
      <c r="AD82" s="2">
        <v>351758.02</v>
      </c>
      <c r="AE82" s="2">
        <v>187261.05000000002</v>
      </c>
      <c r="AF82" s="2">
        <v>766548.09</v>
      </c>
      <c r="AG82" s="2">
        <v>329971.25</v>
      </c>
      <c r="AH82" s="2">
        <v>1453525.3499999999</v>
      </c>
      <c r="AI82" s="2">
        <v>642440.18000000005</v>
      </c>
      <c r="AJ82" s="2"/>
      <c r="AK82" s="2"/>
      <c r="AL82" s="2"/>
      <c r="AM82" s="2"/>
      <c r="AN82" s="2">
        <v>19245.239999999998</v>
      </c>
      <c r="AO82" s="2">
        <v>26150.83</v>
      </c>
      <c r="AP82" s="2">
        <v>72589.91</v>
      </c>
      <c r="AQ82" s="2">
        <v>193866.41</v>
      </c>
      <c r="AR82" s="2">
        <v>924256.8</v>
      </c>
      <c r="AS82" s="2">
        <v>1067792.3500000001</v>
      </c>
      <c r="AT82" s="2">
        <v>544.26</v>
      </c>
      <c r="AU82" s="2">
        <v>90.3</v>
      </c>
      <c r="AV82" s="2">
        <v>6036040.04</v>
      </c>
      <c r="AW82" s="2">
        <v>547993.65</v>
      </c>
      <c r="AX82" s="2">
        <v>63775.57</v>
      </c>
      <c r="AY82" s="2">
        <v>380108.74000000005</v>
      </c>
      <c r="AZ82" s="2">
        <v>52900.33</v>
      </c>
      <c r="BA82" s="2">
        <v>190075.11</v>
      </c>
      <c r="BB82" s="2">
        <v>1234853.3999999999</v>
      </c>
      <c r="BC82" s="2">
        <v>42269.65</v>
      </c>
      <c r="BD82" s="2">
        <v>14158.97</v>
      </c>
      <c r="BE82" s="2">
        <v>286492.09999999998</v>
      </c>
      <c r="BF82" s="2"/>
      <c r="BG82" s="2"/>
      <c r="BH82" s="2">
        <v>49412.160000000003</v>
      </c>
      <c r="BI82" s="2">
        <v>42380.55</v>
      </c>
      <c r="BJ82" s="2">
        <v>25246</v>
      </c>
      <c r="BK82" s="2">
        <v>12855.29</v>
      </c>
      <c r="BL82" s="2">
        <v>840.98</v>
      </c>
      <c r="BM82" s="2">
        <v>7614.75</v>
      </c>
      <c r="BN82" s="2">
        <v>74746.899999999994</v>
      </c>
      <c r="BO82" s="2"/>
      <c r="BP82" s="2">
        <v>44905.5</v>
      </c>
      <c r="BQ82" s="2">
        <v>45163.689999999995</v>
      </c>
      <c r="BR82" s="2">
        <v>34260.409999999996</v>
      </c>
      <c r="BS82" s="2">
        <v>1340.16</v>
      </c>
      <c r="BT82" s="2">
        <v>7100</v>
      </c>
      <c r="BU82" s="2">
        <v>51682.87</v>
      </c>
      <c r="BV82" s="2"/>
      <c r="BW82" s="2">
        <v>127545.48000000001</v>
      </c>
      <c r="BX82" s="2"/>
      <c r="BY82" s="2">
        <v>4162.95</v>
      </c>
      <c r="BZ82" s="2"/>
      <c r="CA82" s="2"/>
      <c r="CB82" s="2">
        <v>199856.26</v>
      </c>
      <c r="CC82" s="2">
        <v>100686.65</v>
      </c>
      <c r="CD82" s="2">
        <v>2291.06</v>
      </c>
      <c r="CE82" s="2">
        <v>6830.44</v>
      </c>
      <c r="CF82" s="2">
        <v>467546.58</v>
      </c>
      <c r="CG82" s="2"/>
      <c r="CH82" s="2"/>
      <c r="CI82" s="2">
        <v>5479</v>
      </c>
      <c r="CJ82" s="2">
        <v>3488.52</v>
      </c>
      <c r="CK82" s="2"/>
      <c r="CL82" s="2">
        <v>65915.289999999994</v>
      </c>
      <c r="CM82" s="2">
        <v>198246.62</v>
      </c>
      <c r="CN82" s="2"/>
      <c r="CO82" s="2"/>
      <c r="CP82" s="2">
        <v>5256</v>
      </c>
      <c r="CQ82" s="2"/>
      <c r="CR82" s="2">
        <v>50513.5</v>
      </c>
      <c r="CS82" s="2"/>
      <c r="CT82" s="2"/>
      <c r="CU82" s="2"/>
      <c r="CV82" s="2"/>
      <c r="CW82" s="2"/>
      <c r="CX82" s="2"/>
      <c r="CY82" s="2"/>
      <c r="CZ82" s="2">
        <v>1978288.33</v>
      </c>
      <c r="DA82" s="2">
        <v>32557.35</v>
      </c>
      <c r="DB82" s="2">
        <v>32557.35</v>
      </c>
      <c r="DC82" s="2"/>
      <c r="DD82" s="2">
        <v>14493.88</v>
      </c>
      <c r="DE82" s="2"/>
      <c r="DF82" s="2"/>
      <c r="DG82" s="2">
        <v>18383.939999999999</v>
      </c>
      <c r="DH82" s="2">
        <v>257875.47</v>
      </c>
      <c r="DI82" s="2">
        <v>2828.8</v>
      </c>
      <c r="DJ82" s="2">
        <v>75570.8</v>
      </c>
      <c r="DK82" s="2"/>
      <c r="DL82" s="2"/>
      <c r="DM82" s="2">
        <v>369152.88999999996</v>
      </c>
      <c r="DN82" s="2">
        <v>24301326.679999996</v>
      </c>
      <c r="DP82" s="37" t="str">
        <f>VLOOKUP(DQ82,'District Listing'!$A$3:$B$315,2,FALSE)</f>
        <v>ELMA</v>
      </c>
      <c r="DQ82" s="4" t="s">
        <v>172</v>
      </c>
      <c r="DR82" s="2">
        <v>88437.759999999995</v>
      </c>
      <c r="DS82" s="2">
        <v>88437.759999999995</v>
      </c>
      <c r="DT82" s="2">
        <v>-272124.90999999997</v>
      </c>
      <c r="DU82" s="2">
        <v>-272124.90999999997</v>
      </c>
      <c r="DV82" s="2">
        <v>9304352.0800000001</v>
      </c>
      <c r="DW82" s="2">
        <v>132485.99</v>
      </c>
      <c r="DX82" s="2">
        <v>83655.740000000005</v>
      </c>
      <c r="DY82" s="2"/>
      <c r="DZ82" s="2">
        <v>367010.11</v>
      </c>
      <c r="EA82" s="2">
        <v>48737.21</v>
      </c>
      <c r="EB82" s="2">
        <v>42020</v>
      </c>
      <c r="EC82" s="2">
        <v>9978261.1300000008</v>
      </c>
      <c r="ED82" s="2">
        <v>3615903.67</v>
      </c>
      <c r="EE82" s="2">
        <v>126307.16</v>
      </c>
      <c r="EF82" s="2">
        <v>129051.43</v>
      </c>
      <c r="EG82" s="2"/>
      <c r="EH82" s="2">
        <v>74368.240000000005</v>
      </c>
      <c r="EI82" s="2">
        <v>21256.26</v>
      </c>
      <c r="EJ82" s="2">
        <v>3966886.7600000002</v>
      </c>
      <c r="EK82" s="2">
        <v>346721.14</v>
      </c>
      <c r="EL82" s="2">
        <v>179465.23</v>
      </c>
      <c r="EM82" s="2">
        <v>745479.02</v>
      </c>
      <c r="EN82" s="2">
        <v>298000.55</v>
      </c>
      <c r="EO82" s="2">
        <v>1411045.4</v>
      </c>
      <c r="EP82" s="2">
        <v>604461.9</v>
      </c>
      <c r="EQ82" s="2"/>
      <c r="ER82" s="2"/>
      <c r="ES82" s="2"/>
      <c r="ET82" s="2"/>
      <c r="EU82" s="2">
        <v>18744.23</v>
      </c>
      <c r="EV82" s="2">
        <v>24884.9</v>
      </c>
      <c r="EW82" s="2">
        <v>70624.06</v>
      </c>
      <c r="EX82" s="2">
        <v>169671.82</v>
      </c>
      <c r="EY82" s="2">
        <v>916052.66</v>
      </c>
      <c r="EZ82" s="2">
        <v>1033998.73</v>
      </c>
      <c r="FA82" s="2">
        <v>537.85</v>
      </c>
      <c r="FB82" s="2">
        <v>14.75</v>
      </c>
      <c r="FC82" s="2">
        <v>5819702.2399999984</v>
      </c>
      <c r="FD82" s="2">
        <v>335105.51</v>
      </c>
      <c r="FE82" s="2">
        <v>46224.43</v>
      </c>
      <c r="FF82" s="2">
        <v>367303.65</v>
      </c>
      <c r="FG82" s="2">
        <v>46565.65</v>
      </c>
      <c r="FH82" s="2">
        <v>55487.9</v>
      </c>
      <c r="FI82" s="2">
        <v>850687.14000000013</v>
      </c>
      <c r="FJ82" s="2">
        <v>41671.040000000001</v>
      </c>
      <c r="FK82" s="2">
        <v>14158.97</v>
      </c>
      <c r="FL82" s="2">
        <v>215125.24</v>
      </c>
      <c r="FM82" s="2"/>
      <c r="FN82" s="2"/>
      <c r="FO82" s="2">
        <v>47471.16</v>
      </c>
      <c r="FP82" s="2">
        <v>30321.71</v>
      </c>
      <c r="FQ82" s="2">
        <v>25246</v>
      </c>
      <c r="FR82" s="2">
        <v>12855.29</v>
      </c>
      <c r="FS82" s="2">
        <v>840.98</v>
      </c>
      <c r="FT82" s="2">
        <v>2268.58</v>
      </c>
      <c r="FU82" s="2">
        <v>74746.899999999994</v>
      </c>
      <c r="FV82" s="2"/>
      <c r="FW82" s="2">
        <v>43796.62</v>
      </c>
      <c r="FX82" s="2">
        <v>41494.879999999997</v>
      </c>
      <c r="FY82" s="2">
        <v>355.71</v>
      </c>
      <c r="FZ82" s="2"/>
      <c r="GA82" s="2">
        <v>500</v>
      </c>
      <c r="GB82" s="2">
        <v>45784.19</v>
      </c>
      <c r="GC82" s="2"/>
      <c r="GD82" s="2">
        <v>100232.71</v>
      </c>
      <c r="GE82" s="2"/>
      <c r="GF82" s="2">
        <v>4162.95</v>
      </c>
      <c r="GG82" s="2"/>
      <c r="GH82" s="2"/>
      <c r="GI82" s="2">
        <v>199856.26</v>
      </c>
      <c r="GJ82" s="2">
        <v>62429.41</v>
      </c>
      <c r="GK82" s="2">
        <v>2291.06</v>
      </c>
      <c r="GL82" s="2">
        <v>6644.36</v>
      </c>
      <c r="GM82" s="2">
        <v>467546.58</v>
      </c>
      <c r="GN82" s="2"/>
      <c r="GO82" s="2"/>
      <c r="GP82" s="2">
        <v>4979</v>
      </c>
      <c r="GQ82" s="2">
        <v>3488.52</v>
      </c>
      <c r="GR82" s="2"/>
      <c r="GS82" s="2">
        <v>63072.43</v>
      </c>
      <c r="GT82" s="2">
        <v>189873.06</v>
      </c>
      <c r="GU82" s="2"/>
      <c r="GV82" s="2"/>
      <c r="GW82" s="2">
        <v>5256</v>
      </c>
      <c r="GX82" s="2"/>
      <c r="GY82" s="2">
        <v>39183.699999999997</v>
      </c>
      <c r="GZ82" s="2"/>
      <c r="HA82" s="2"/>
      <c r="HB82" s="2"/>
      <c r="HC82" s="2"/>
      <c r="HD82" s="2"/>
      <c r="HE82" s="2"/>
      <c r="HF82" s="2"/>
      <c r="HG82" s="2">
        <v>1745653.31</v>
      </c>
      <c r="HH82" s="2">
        <v>21920.19</v>
      </c>
      <c r="HI82" s="2">
        <v>21920.19</v>
      </c>
      <c r="HJ82" s="2"/>
      <c r="HK82" s="2"/>
      <c r="HL82" s="2"/>
      <c r="HM82" s="2"/>
      <c r="HN82" s="2">
        <v>18383.939999999999</v>
      </c>
      <c r="HO82" s="2">
        <v>117212.63</v>
      </c>
      <c r="HP82" s="2">
        <v>979.2</v>
      </c>
      <c r="HQ82" s="2">
        <v>68132.67</v>
      </c>
      <c r="HR82" s="2"/>
      <c r="HS82" s="2">
        <v>204708.44</v>
      </c>
      <c r="HT82" s="2">
        <v>22404132.059999991</v>
      </c>
      <c r="HV82" s="37" t="str">
        <f>VLOOKUP(HW82,'District Listing'!$A$3:$B$315,2,FALSE)</f>
        <v>QUINAULT</v>
      </c>
      <c r="HW82" s="4" t="s">
        <v>175</v>
      </c>
      <c r="HX82" s="2">
        <v>146666.87</v>
      </c>
      <c r="HY82" s="2">
        <v>146666.87</v>
      </c>
      <c r="HZ82" s="2"/>
      <c r="IA82" s="2"/>
      <c r="IB82" s="2"/>
      <c r="IC82" s="2">
        <v>272.19</v>
      </c>
      <c r="ID82" s="2">
        <v>11536.99</v>
      </c>
      <c r="IE82" s="2"/>
      <c r="IF82" s="2">
        <v>2853</v>
      </c>
      <c r="IG82" s="2"/>
      <c r="IH82" s="2"/>
      <c r="II82" s="2">
        <v>14662.18</v>
      </c>
      <c r="IJ82" s="2">
        <v>110158</v>
      </c>
      <c r="IK82" s="2"/>
      <c r="IL82" s="2">
        <v>10325.049999999999</v>
      </c>
      <c r="IM82" s="2"/>
      <c r="IN82" s="2">
        <v>62784.35</v>
      </c>
      <c r="IO82" s="2"/>
      <c r="IP82" s="2">
        <v>183267.4</v>
      </c>
      <c r="IQ82" s="2"/>
      <c r="IR82" s="2"/>
      <c r="IS82" s="2">
        <v>1108.57</v>
      </c>
      <c r="IT82" s="2">
        <v>13723.37</v>
      </c>
      <c r="IU82" s="2">
        <v>2254.09</v>
      </c>
      <c r="IV82" s="2">
        <v>20328.349999999999</v>
      </c>
      <c r="IW82" s="2"/>
      <c r="IX82" s="2"/>
      <c r="IY82" s="2"/>
      <c r="IZ82" s="2"/>
      <c r="JA82" s="2">
        <v>34.65</v>
      </c>
      <c r="JB82" s="2">
        <v>443.31</v>
      </c>
      <c r="JC82" s="2">
        <v>97.52</v>
      </c>
      <c r="JD82" s="2">
        <v>5238.6099999999997</v>
      </c>
      <c r="JE82" s="2">
        <v>61.58</v>
      </c>
      <c r="JF82" s="2">
        <v>33843.11</v>
      </c>
      <c r="JG82" s="2"/>
      <c r="JH82" s="2"/>
      <c r="JI82" s="2">
        <v>77133.16</v>
      </c>
      <c r="JJ82" s="2">
        <v>38480.19</v>
      </c>
      <c r="JK82" s="2"/>
      <c r="JL82" s="2">
        <v>34197.08</v>
      </c>
      <c r="JM82" s="2">
        <v>1262.9100000000001</v>
      </c>
      <c r="JN82" s="2">
        <v>3236.36</v>
      </c>
      <c r="JO82" s="2">
        <v>77176.540000000008</v>
      </c>
      <c r="JP82" s="2"/>
      <c r="JQ82" s="2"/>
      <c r="JR82" s="2"/>
      <c r="JS82" s="2"/>
      <c r="JT82" s="2"/>
      <c r="JU82" s="2">
        <v>800</v>
      </c>
      <c r="JV82" s="2">
        <v>150</v>
      </c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>
        <v>15899.79</v>
      </c>
      <c r="KK82" s="2"/>
      <c r="KL82" s="2"/>
      <c r="KM82" s="2"/>
      <c r="KN82" s="2"/>
      <c r="KO82" s="2">
        <v>285.37</v>
      </c>
      <c r="KP82" s="2"/>
      <c r="KQ82" s="2"/>
      <c r="KR82" s="2"/>
      <c r="KS82" s="2"/>
      <c r="KT82" s="2"/>
      <c r="KU82" s="2">
        <v>2750</v>
      </c>
      <c r="KV82" s="2"/>
      <c r="KW82" s="2"/>
      <c r="KX82" s="2"/>
      <c r="KY82" s="2"/>
      <c r="KZ82" s="2"/>
      <c r="LA82" s="2"/>
      <c r="LB82" s="2"/>
      <c r="LC82" s="2">
        <v>6910.03</v>
      </c>
      <c r="LD82" s="2"/>
      <c r="LE82" s="2"/>
      <c r="LF82" s="2"/>
      <c r="LG82" s="2"/>
      <c r="LH82" s="2"/>
      <c r="LI82" s="2"/>
      <c r="LJ82" s="2"/>
      <c r="LK82" s="2">
        <v>26795.19</v>
      </c>
      <c r="LL82" s="2">
        <v>1567.09</v>
      </c>
      <c r="LM82" s="2">
        <v>1567.09</v>
      </c>
      <c r="LN82" s="2">
        <v>9784.93</v>
      </c>
      <c r="LO82" s="2"/>
      <c r="LP82" s="2"/>
      <c r="LQ82" s="2">
        <v>44000</v>
      </c>
      <c r="LR82" s="2"/>
      <c r="LS82" s="2"/>
      <c r="LT82" s="2"/>
      <c r="LU82" s="2"/>
      <c r="LV82" s="2"/>
      <c r="LW82" s="2"/>
      <c r="LX82" s="2">
        <v>53784.93</v>
      </c>
      <c r="LY82" s="2">
        <v>581053.36</v>
      </c>
    </row>
    <row r="83" spans="2:337">
      <c r="B83" s="22" t="s">
        <v>63</v>
      </c>
      <c r="C83" s="22" t="s">
        <v>7</v>
      </c>
      <c r="D83" s="22" t="s">
        <v>5</v>
      </c>
      <c r="E83" s="22" t="s">
        <v>8</v>
      </c>
      <c r="F83" s="22" t="s">
        <v>9</v>
      </c>
      <c r="G83" s="1">
        <v>181087.88</v>
      </c>
      <c r="I83" s="37" t="str">
        <f>VLOOKUP(J83,'District Listing'!$A$3:$B$315,2,FALSE)</f>
        <v>TAHOLAH</v>
      </c>
      <c r="J83" s="4" t="s">
        <v>174</v>
      </c>
      <c r="K83" s="2">
        <v>37738.800000000003</v>
      </c>
      <c r="L83" s="2">
        <v>37738.800000000003</v>
      </c>
      <c r="M83" s="2">
        <v>-37738.800000000003</v>
      </c>
      <c r="N83" s="2">
        <v>-37738.800000000003</v>
      </c>
      <c r="O83" s="2">
        <v>1478781.3800000001</v>
      </c>
      <c r="P83" s="2">
        <v>20345.27</v>
      </c>
      <c r="Q83" s="2">
        <v>4608</v>
      </c>
      <c r="R83" s="2"/>
      <c r="S83" s="2">
        <v>64738.25</v>
      </c>
      <c r="T83" s="2">
        <v>157372.53</v>
      </c>
      <c r="U83" s="2">
        <v>10505</v>
      </c>
      <c r="V83" s="2">
        <v>1736350.4300000002</v>
      </c>
      <c r="W83" s="2">
        <v>716484.53999999992</v>
      </c>
      <c r="X83" s="2">
        <v>6010.48</v>
      </c>
      <c r="Y83" s="2">
        <v>248.58</v>
      </c>
      <c r="Z83" s="2"/>
      <c r="AA83" s="2">
        <v>49022.5</v>
      </c>
      <c r="AB83" s="2">
        <v>123699.57</v>
      </c>
      <c r="AC83" s="2">
        <v>895465.66999999993</v>
      </c>
      <c r="AD83" s="2">
        <v>349.02</v>
      </c>
      <c r="AE83" s="2">
        <v>344.42</v>
      </c>
      <c r="AF83" s="2">
        <v>129889.11</v>
      </c>
      <c r="AG83" s="2">
        <v>67138.14</v>
      </c>
      <c r="AH83" s="2">
        <v>262133.28999999998</v>
      </c>
      <c r="AI83" s="2">
        <v>115366.52</v>
      </c>
      <c r="AJ83" s="2">
        <v>5740.62</v>
      </c>
      <c r="AK83" s="2">
        <v>5910.68</v>
      </c>
      <c r="AL83" s="2"/>
      <c r="AM83" s="2"/>
      <c r="AN83" s="2">
        <v>6663.26</v>
      </c>
      <c r="AO83" s="2">
        <v>4110.57</v>
      </c>
      <c r="AP83" s="2">
        <v>10309.07</v>
      </c>
      <c r="AQ83" s="2">
        <v>29916.09</v>
      </c>
      <c r="AR83" s="2">
        <v>223526.07</v>
      </c>
      <c r="AS83" s="2">
        <v>239914.49000000002</v>
      </c>
      <c r="AT83" s="2"/>
      <c r="AU83" s="2"/>
      <c r="AV83" s="2">
        <v>1101311.3499999999</v>
      </c>
      <c r="AW83" s="2">
        <v>189648.34</v>
      </c>
      <c r="AX83" s="2">
        <v>7158.19</v>
      </c>
      <c r="AY83" s="2">
        <v>64069.27</v>
      </c>
      <c r="AZ83" s="2">
        <v>38656.589999999997</v>
      </c>
      <c r="BA83" s="2">
        <v>76676.789999999994</v>
      </c>
      <c r="BB83" s="2">
        <v>376209.18</v>
      </c>
      <c r="BC83" s="2">
        <v>15684.45</v>
      </c>
      <c r="BD83" s="2">
        <v>1145.31</v>
      </c>
      <c r="BE83" s="2">
        <v>999</v>
      </c>
      <c r="BF83" s="2"/>
      <c r="BG83" s="2"/>
      <c r="BH83" s="2">
        <v>52462.89</v>
      </c>
      <c r="BI83" s="2">
        <v>196302.82</v>
      </c>
      <c r="BJ83" s="2">
        <v>3672.5</v>
      </c>
      <c r="BK83" s="2">
        <v>21215.75</v>
      </c>
      <c r="BL83" s="2"/>
      <c r="BM83" s="2">
        <v>2949.06</v>
      </c>
      <c r="BN83" s="2">
        <v>7176.71</v>
      </c>
      <c r="BO83" s="2">
        <v>15953.99</v>
      </c>
      <c r="BP83" s="2">
        <v>23967.599999999999</v>
      </c>
      <c r="BQ83" s="2">
        <v>1266.28</v>
      </c>
      <c r="BR83" s="2">
        <v>10307.52</v>
      </c>
      <c r="BS83" s="2">
        <v>1192.7</v>
      </c>
      <c r="BT83" s="2"/>
      <c r="BU83" s="2">
        <v>3977.41</v>
      </c>
      <c r="BV83" s="2"/>
      <c r="BW83" s="2"/>
      <c r="BX83" s="2"/>
      <c r="BY83" s="2">
        <v>9689.6</v>
      </c>
      <c r="BZ83" s="2"/>
      <c r="CA83" s="2">
        <v>39</v>
      </c>
      <c r="CB83" s="2">
        <v>7000</v>
      </c>
      <c r="CC83" s="2">
        <v>18902.439999999999</v>
      </c>
      <c r="CD83" s="2"/>
      <c r="CE83" s="2">
        <v>2771.72</v>
      </c>
      <c r="CF83" s="2">
        <v>2856.47</v>
      </c>
      <c r="CG83" s="2"/>
      <c r="CH83" s="2">
        <v>2809.71</v>
      </c>
      <c r="CI83" s="2">
        <v>6155</v>
      </c>
      <c r="CJ83" s="2"/>
      <c r="CK83" s="2"/>
      <c r="CL83" s="2"/>
      <c r="CM83" s="2">
        <v>98998.48</v>
      </c>
      <c r="CN83" s="2">
        <v>1525.51</v>
      </c>
      <c r="CO83" s="2">
        <v>11559.01</v>
      </c>
      <c r="CP83" s="2"/>
      <c r="CQ83" s="2"/>
      <c r="CR83" s="2">
        <v>7805.3</v>
      </c>
      <c r="CS83" s="2"/>
      <c r="CT83" s="2"/>
      <c r="CU83" s="2"/>
      <c r="CV83" s="2"/>
      <c r="CW83" s="2"/>
      <c r="CX83" s="2"/>
      <c r="CY83" s="2"/>
      <c r="CZ83" s="2">
        <v>528386.23</v>
      </c>
      <c r="DA83" s="2">
        <v>34567.57</v>
      </c>
      <c r="DB83" s="2">
        <v>34567.57</v>
      </c>
      <c r="DC83" s="2"/>
      <c r="DD83" s="2"/>
      <c r="DE83" s="2">
        <v>36662.339999999997</v>
      </c>
      <c r="DF83" s="2"/>
      <c r="DG83" s="2"/>
      <c r="DH83" s="2"/>
      <c r="DI83" s="2"/>
      <c r="DJ83" s="2"/>
      <c r="DK83" s="2"/>
      <c r="DL83" s="2"/>
      <c r="DM83" s="2">
        <v>36662.339999999997</v>
      </c>
      <c r="DN83" s="2">
        <v>4708952.7699999986</v>
      </c>
      <c r="DP83" s="37" t="str">
        <f>VLOOKUP(DQ83,'District Listing'!$A$3:$B$315,2,FALSE)</f>
        <v>TAHOLAH</v>
      </c>
      <c r="DQ83" s="4" t="s">
        <v>174</v>
      </c>
      <c r="DR83" s="2">
        <v>37738.800000000003</v>
      </c>
      <c r="DS83" s="2">
        <v>37738.800000000003</v>
      </c>
      <c r="DT83" s="2">
        <v>-37738.800000000003</v>
      </c>
      <c r="DU83" s="2">
        <v>-37738.800000000003</v>
      </c>
      <c r="DV83" s="2">
        <v>1395017.62</v>
      </c>
      <c r="DW83" s="2">
        <v>20345.27</v>
      </c>
      <c r="DX83" s="2">
        <v>4608</v>
      </c>
      <c r="DY83" s="2"/>
      <c r="DZ83" s="2">
        <v>64738.25</v>
      </c>
      <c r="EA83" s="2">
        <v>152677.28</v>
      </c>
      <c r="EB83" s="2">
        <v>10505</v>
      </c>
      <c r="EC83" s="2">
        <v>1647891.4200000002</v>
      </c>
      <c r="ED83" s="2">
        <v>589902.19999999995</v>
      </c>
      <c r="EE83" s="2">
        <v>6010.48</v>
      </c>
      <c r="EF83" s="2">
        <v>248.58</v>
      </c>
      <c r="EG83" s="2"/>
      <c r="EH83" s="2">
        <v>49022.5</v>
      </c>
      <c r="EI83" s="2">
        <v>123699.57</v>
      </c>
      <c r="EJ83" s="2">
        <v>768883.32999999984</v>
      </c>
      <c r="EK83" s="2">
        <v>309.52</v>
      </c>
      <c r="EL83" s="2">
        <v>281.38</v>
      </c>
      <c r="EM83" s="2">
        <v>123144.88</v>
      </c>
      <c r="EN83" s="2">
        <v>57591.85</v>
      </c>
      <c r="EO83" s="2">
        <v>249141.74</v>
      </c>
      <c r="EP83" s="2">
        <v>98669.16</v>
      </c>
      <c r="EQ83" s="2">
        <v>5601.5</v>
      </c>
      <c r="ER83" s="2">
        <v>5505.96</v>
      </c>
      <c r="ES83" s="2"/>
      <c r="ET83" s="2"/>
      <c r="EU83" s="2">
        <v>6339.91</v>
      </c>
      <c r="EV83" s="2">
        <v>3558.75</v>
      </c>
      <c r="EW83" s="2">
        <v>9849.33</v>
      </c>
      <c r="EX83" s="2">
        <v>25460.959999999999</v>
      </c>
      <c r="EY83" s="2">
        <v>216919.39</v>
      </c>
      <c r="EZ83" s="2">
        <v>215058.76</v>
      </c>
      <c r="FA83" s="2"/>
      <c r="FB83" s="2"/>
      <c r="FC83" s="2">
        <v>1017433.09</v>
      </c>
      <c r="FD83" s="2">
        <v>189648.34</v>
      </c>
      <c r="FE83" s="2">
        <v>7158.19</v>
      </c>
      <c r="FF83" s="2">
        <v>64069.27</v>
      </c>
      <c r="FG83" s="2">
        <v>38656.589999999997</v>
      </c>
      <c r="FH83" s="2">
        <v>76676.789999999994</v>
      </c>
      <c r="FI83" s="2">
        <v>376209.18</v>
      </c>
      <c r="FJ83" s="2">
        <v>15684.45</v>
      </c>
      <c r="FK83" s="2">
        <v>1145.31</v>
      </c>
      <c r="FL83" s="2">
        <v>999</v>
      </c>
      <c r="FM83" s="2"/>
      <c r="FN83" s="2"/>
      <c r="FO83" s="2">
        <v>52462.89</v>
      </c>
      <c r="FP83" s="2">
        <v>196302.82</v>
      </c>
      <c r="FQ83" s="2">
        <v>3672.5</v>
      </c>
      <c r="FR83" s="2">
        <v>21215.75</v>
      </c>
      <c r="FS83" s="2"/>
      <c r="FT83" s="2">
        <v>2949.06</v>
      </c>
      <c r="FU83" s="2">
        <v>7176.71</v>
      </c>
      <c r="FV83" s="2">
        <v>15953.99</v>
      </c>
      <c r="FW83" s="2">
        <v>23967.599999999999</v>
      </c>
      <c r="FX83" s="2">
        <v>1266.28</v>
      </c>
      <c r="FY83" s="2">
        <v>10307.52</v>
      </c>
      <c r="FZ83" s="2">
        <v>1192.7</v>
      </c>
      <c r="GA83" s="2"/>
      <c r="GB83" s="2">
        <v>3977.41</v>
      </c>
      <c r="GC83" s="2"/>
      <c r="GD83" s="2"/>
      <c r="GE83" s="2"/>
      <c r="GF83" s="2">
        <v>9689.6</v>
      </c>
      <c r="GG83" s="2"/>
      <c r="GH83" s="2">
        <v>39</v>
      </c>
      <c r="GI83" s="2">
        <v>7000</v>
      </c>
      <c r="GJ83" s="2">
        <v>18902.439999999999</v>
      </c>
      <c r="GK83" s="2"/>
      <c r="GL83" s="2">
        <v>2771.72</v>
      </c>
      <c r="GM83" s="2">
        <v>2856.47</v>
      </c>
      <c r="GN83" s="2"/>
      <c r="GO83" s="2">
        <v>2809.71</v>
      </c>
      <c r="GP83" s="2">
        <v>6155</v>
      </c>
      <c r="GQ83" s="2"/>
      <c r="GR83" s="2"/>
      <c r="GS83" s="2"/>
      <c r="GT83" s="2">
        <v>98998.48</v>
      </c>
      <c r="GU83" s="2">
        <v>1525.51</v>
      </c>
      <c r="GV83" s="2">
        <v>11559.01</v>
      </c>
      <c r="GW83" s="2"/>
      <c r="GX83" s="2"/>
      <c r="GY83" s="2">
        <v>7805.3</v>
      </c>
      <c r="GZ83" s="2"/>
      <c r="HA83" s="2"/>
      <c r="HB83" s="2"/>
      <c r="HC83" s="2"/>
      <c r="HD83" s="2"/>
      <c r="HE83" s="2"/>
      <c r="HF83" s="2"/>
      <c r="HG83" s="2">
        <v>528386.23</v>
      </c>
      <c r="HH83" s="2">
        <v>34567.57</v>
      </c>
      <c r="HI83" s="2">
        <v>34567.57</v>
      </c>
      <c r="HJ83" s="2"/>
      <c r="HK83" s="2"/>
      <c r="HL83" s="2">
        <v>36662.339999999997</v>
      </c>
      <c r="HM83" s="2"/>
      <c r="HN83" s="2"/>
      <c r="HO83" s="2"/>
      <c r="HP83" s="2"/>
      <c r="HQ83" s="2"/>
      <c r="HR83" s="2"/>
      <c r="HS83" s="2">
        <v>36662.339999999997</v>
      </c>
      <c r="HT83" s="2">
        <v>4410033.1600000011</v>
      </c>
      <c r="HV83" s="37" t="str">
        <f>VLOOKUP(HW83,'District Listing'!$A$3:$B$315,2,FALSE)</f>
        <v>COSMOPOLIS</v>
      </c>
      <c r="HW83" s="4" t="s">
        <v>176</v>
      </c>
      <c r="HX83" s="2">
        <v>98.85</v>
      </c>
      <c r="HY83" s="2">
        <v>98.85</v>
      </c>
      <c r="HZ83" s="2"/>
      <c r="IA83" s="2"/>
      <c r="IB83" s="2">
        <v>15454.01</v>
      </c>
      <c r="IC83" s="2">
        <v>16354.03</v>
      </c>
      <c r="ID83" s="2"/>
      <c r="IE83" s="2"/>
      <c r="IF83" s="2"/>
      <c r="IG83" s="2">
        <v>33989.83</v>
      </c>
      <c r="IH83" s="2"/>
      <c r="II83" s="2">
        <v>65797.87</v>
      </c>
      <c r="IJ83" s="2">
        <v>73115.839999999997</v>
      </c>
      <c r="IK83" s="2">
        <v>13740</v>
      </c>
      <c r="IL83" s="2"/>
      <c r="IM83" s="2"/>
      <c r="IN83" s="2">
        <v>1000</v>
      </c>
      <c r="IO83" s="2">
        <v>1628.23</v>
      </c>
      <c r="IP83" s="2">
        <v>89484.069999999992</v>
      </c>
      <c r="IQ83" s="2"/>
      <c r="IR83" s="2"/>
      <c r="IS83" s="2">
        <v>4062.34</v>
      </c>
      <c r="IT83" s="2">
        <v>7065.08</v>
      </c>
      <c r="IU83" s="2">
        <v>4793.6499999999996</v>
      </c>
      <c r="IV83" s="2">
        <v>6819.89</v>
      </c>
      <c r="IW83" s="2"/>
      <c r="IX83" s="2"/>
      <c r="IY83" s="2"/>
      <c r="IZ83" s="2"/>
      <c r="JA83" s="2">
        <v>32.880000000000003</v>
      </c>
      <c r="JB83" s="2">
        <v>4375.63</v>
      </c>
      <c r="JC83" s="2">
        <v>231.04</v>
      </c>
      <c r="JD83" s="2">
        <v>1010.97</v>
      </c>
      <c r="JE83" s="2">
        <v>3613.55</v>
      </c>
      <c r="JF83" s="2">
        <v>16383.91</v>
      </c>
      <c r="JG83" s="2"/>
      <c r="JH83" s="2"/>
      <c r="JI83" s="2">
        <v>48388.94</v>
      </c>
      <c r="JJ83" s="2">
        <v>22365.08</v>
      </c>
      <c r="JK83" s="2"/>
      <c r="JL83" s="2"/>
      <c r="JM83" s="2">
        <v>24488.12</v>
      </c>
      <c r="JN83" s="2">
        <v>1326.27</v>
      </c>
      <c r="JO83" s="2">
        <v>48179.469999999994</v>
      </c>
      <c r="JP83" s="2"/>
      <c r="JQ83" s="2"/>
      <c r="JR83" s="2">
        <v>129654.9</v>
      </c>
      <c r="JS83" s="2"/>
      <c r="JT83" s="2"/>
      <c r="JU83" s="2">
        <v>593.4</v>
      </c>
      <c r="JV83" s="2"/>
      <c r="JW83" s="2">
        <v>887</v>
      </c>
      <c r="JX83" s="2">
        <v>1131</v>
      </c>
      <c r="JY83" s="2">
        <v>907.85</v>
      </c>
      <c r="JZ83" s="2"/>
      <c r="KA83" s="2"/>
      <c r="KB83" s="2"/>
      <c r="KC83" s="2"/>
      <c r="KD83" s="2">
        <v>4404.78</v>
      </c>
      <c r="KE83" s="2"/>
      <c r="KF83" s="2"/>
      <c r="KG83" s="2"/>
      <c r="KH83" s="2"/>
      <c r="KI83" s="2"/>
      <c r="KJ83" s="2"/>
      <c r="KK83" s="2"/>
      <c r="KL83" s="2"/>
      <c r="KM83" s="2"/>
      <c r="KN83" s="2">
        <v>32130.61</v>
      </c>
      <c r="KO83" s="2">
        <v>740.7</v>
      </c>
      <c r="KP83" s="2">
        <v>249.17</v>
      </c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>
        <v>6218.07</v>
      </c>
      <c r="LD83" s="2"/>
      <c r="LE83" s="2"/>
      <c r="LF83" s="2"/>
      <c r="LG83" s="2"/>
      <c r="LH83" s="2"/>
      <c r="LI83" s="2"/>
      <c r="LJ83" s="2"/>
      <c r="LK83" s="2">
        <v>176917.48</v>
      </c>
      <c r="LL83" s="2">
        <v>1533.44</v>
      </c>
      <c r="LM83" s="2">
        <v>1533.44</v>
      </c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>
        <v>430400.12</v>
      </c>
    </row>
    <row r="84" spans="2:337">
      <c r="B84" s="22" t="s">
        <v>63</v>
      </c>
      <c r="C84" s="22" t="s">
        <v>7</v>
      </c>
      <c r="D84" s="22" t="s">
        <v>5</v>
      </c>
      <c r="E84" s="22" t="s">
        <v>8</v>
      </c>
      <c r="F84" s="22" t="s">
        <v>10</v>
      </c>
      <c r="G84" s="1">
        <v>9824.8700000000008</v>
      </c>
      <c r="I84" s="37" t="str">
        <f>VLOOKUP(J84,'District Listing'!$A$3:$B$315,2,FALSE)</f>
        <v>QUINAULT</v>
      </c>
      <c r="J84" s="4" t="s">
        <v>175</v>
      </c>
      <c r="K84" s="2">
        <v>146666.87</v>
      </c>
      <c r="L84" s="2">
        <v>146666.87</v>
      </c>
      <c r="M84" s="2">
        <v>-146666.87</v>
      </c>
      <c r="N84" s="2">
        <v>-146666.87</v>
      </c>
      <c r="O84" s="2">
        <v>1127131.79</v>
      </c>
      <c r="P84" s="2">
        <v>21204.799999999999</v>
      </c>
      <c r="Q84" s="2">
        <v>59757.25</v>
      </c>
      <c r="R84" s="2"/>
      <c r="S84" s="2">
        <v>4983</v>
      </c>
      <c r="T84" s="2">
        <v>2076.92</v>
      </c>
      <c r="U84" s="2">
        <v>31515</v>
      </c>
      <c r="V84" s="2">
        <v>1246668.76</v>
      </c>
      <c r="W84" s="2">
        <v>623716.96</v>
      </c>
      <c r="X84" s="2">
        <v>15887.38</v>
      </c>
      <c r="Y84" s="2">
        <v>25030.07</v>
      </c>
      <c r="Z84" s="2"/>
      <c r="AA84" s="2">
        <v>62784.35</v>
      </c>
      <c r="AB84" s="2">
        <v>1538.46</v>
      </c>
      <c r="AC84" s="2">
        <v>728957.21999999986</v>
      </c>
      <c r="AD84" s="2"/>
      <c r="AE84" s="2"/>
      <c r="AF84" s="2">
        <v>94259.44</v>
      </c>
      <c r="AG84" s="2">
        <v>54312.08</v>
      </c>
      <c r="AH84" s="2">
        <v>190428.38</v>
      </c>
      <c r="AI84" s="2">
        <v>86204.28</v>
      </c>
      <c r="AJ84" s="2"/>
      <c r="AK84" s="2"/>
      <c r="AL84" s="2"/>
      <c r="AM84" s="2"/>
      <c r="AN84" s="2">
        <v>2738.82</v>
      </c>
      <c r="AO84" s="2">
        <v>1746.4199999999998</v>
      </c>
      <c r="AP84" s="2">
        <v>8787.16</v>
      </c>
      <c r="AQ84" s="2">
        <v>25853.47</v>
      </c>
      <c r="AR84" s="2">
        <v>185411.65</v>
      </c>
      <c r="AS84" s="2">
        <v>194126.41999999998</v>
      </c>
      <c r="AT84" s="2"/>
      <c r="AU84" s="2"/>
      <c r="AV84" s="2">
        <v>843868.12000000011</v>
      </c>
      <c r="AW84" s="2">
        <v>137446.29</v>
      </c>
      <c r="AX84" s="2">
        <v>24360.37</v>
      </c>
      <c r="AY84" s="2">
        <v>148217.72</v>
      </c>
      <c r="AZ84" s="2">
        <v>5844.0199999999995</v>
      </c>
      <c r="BA84" s="2">
        <v>22183.260000000002</v>
      </c>
      <c r="BB84" s="2">
        <v>338051.66000000003</v>
      </c>
      <c r="BC84" s="2">
        <v>390</v>
      </c>
      <c r="BD84" s="2">
        <v>235.85</v>
      </c>
      <c r="BE84" s="2">
        <v>380670.48</v>
      </c>
      <c r="BF84" s="2"/>
      <c r="BG84" s="2"/>
      <c r="BH84" s="2">
        <v>21597.41</v>
      </c>
      <c r="BI84" s="2">
        <v>2050</v>
      </c>
      <c r="BJ84" s="2">
        <v>109.2</v>
      </c>
      <c r="BK84" s="2"/>
      <c r="BL84" s="2">
        <v>1417</v>
      </c>
      <c r="BM84" s="2">
        <v>3667.75</v>
      </c>
      <c r="BN84" s="2">
        <v>20183.439999999999</v>
      </c>
      <c r="BO84" s="2"/>
      <c r="BP84" s="2">
        <v>5315.14</v>
      </c>
      <c r="BQ84" s="2">
        <v>11437.5</v>
      </c>
      <c r="BR84" s="2">
        <v>50430.62</v>
      </c>
      <c r="BS84" s="2"/>
      <c r="BT84" s="2"/>
      <c r="BU84" s="2">
        <v>6287.66</v>
      </c>
      <c r="BV84" s="2"/>
      <c r="BW84" s="2">
        <v>39688.089999999997</v>
      </c>
      <c r="BX84" s="2"/>
      <c r="BY84" s="2"/>
      <c r="BZ84" s="2"/>
      <c r="CA84" s="2"/>
      <c r="CB84" s="2">
        <v>71345.22</v>
      </c>
      <c r="CC84" s="2">
        <v>43768.060000000005</v>
      </c>
      <c r="CD84" s="2">
        <v>283.75</v>
      </c>
      <c r="CE84" s="2"/>
      <c r="CF84" s="2">
        <v>31078.09</v>
      </c>
      <c r="CG84" s="2">
        <v>4640</v>
      </c>
      <c r="CH84" s="2"/>
      <c r="CI84" s="2">
        <v>4010</v>
      </c>
      <c r="CJ84" s="2">
        <v>14484.59</v>
      </c>
      <c r="CK84" s="2"/>
      <c r="CL84" s="2"/>
      <c r="CM84" s="2">
        <v>38040.22</v>
      </c>
      <c r="CN84" s="2">
        <v>4016.15</v>
      </c>
      <c r="CO84" s="2">
        <v>30934.84</v>
      </c>
      <c r="CP84" s="2"/>
      <c r="CQ84" s="2"/>
      <c r="CR84" s="2">
        <v>11429.55</v>
      </c>
      <c r="CS84" s="2"/>
      <c r="CT84" s="2"/>
      <c r="CU84" s="2"/>
      <c r="CV84" s="2"/>
      <c r="CW84" s="2"/>
      <c r="CX84" s="2"/>
      <c r="CY84" s="2"/>
      <c r="CZ84" s="2">
        <v>797510.60999999987</v>
      </c>
      <c r="DA84" s="2">
        <v>12607.23</v>
      </c>
      <c r="DB84" s="2">
        <v>12607.23</v>
      </c>
      <c r="DC84" s="2">
        <v>9784.93</v>
      </c>
      <c r="DD84" s="2"/>
      <c r="DE84" s="2"/>
      <c r="DF84" s="2">
        <v>43610</v>
      </c>
      <c r="DG84" s="2">
        <v>14846</v>
      </c>
      <c r="DH84" s="2">
        <v>12316.63</v>
      </c>
      <c r="DI84" s="2"/>
      <c r="DJ84" s="2">
        <v>11045.05</v>
      </c>
      <c r="DK84" s="2"/>
      <c r="DL84" s="2"/>
      <c r="DM84" s="2">
        <v>91602.61</v>
      </c>
      <c r="DN84" s="2">
        <v>4059266.21</v>
      </c>
      <c r="DP84" s="37" t="str">
        <f>VLOOKUP(DQ84,'District Listing'!$A$3:$B$315,2,FALSE)</f>
        <v>QUINAULT</v>
      </c>
      <c r="DQ84" s="4" t="s">
        <v>175</v>
      </c>
      <c r="DR84" s="2"/>
      <c r="DS84" s="2"/>
      <c r="DT84" s="2">
        <v>-146666.87</v>
      </c>
      <c r="DU84" s="2">
        <v>-146666.87</v>
      </c>
      <c r="DV84" s="2">
        <v>1127131.79</v>
      </c>
      <c r="DW84" s="2">
        <v>20932.61</v>
      </c>
      <c r="DX84" s="2">
        <v>48220.26</v>
      </c>
      <c r="DY84" s="2"/>
      <c r="DZ84" s="2">
        <v>2130</v>
      </c>
      <c r="EA84" s="2">
        <v>2076.92</v>
      </c>
      <c r="EB84" s="2">
        <v>31515</v>
      </c>
      <c r="EC84" s="2">
        <v>1232006.58</v>
      </c>
      <c r="ED84" s="2">
        <v>513558.96</v>
      </c>
      <c r="EE84" s="2">
        <v>15887.38</v>
      </c>
      <c r="EF84" s="2">
        <v>14705.02</v>
      </c>
      <c r="EG84" s="2"/>
      <c r="EH84" s="2"/>
      <c r="EI84" s="2">
        <v>1538.46</v>
      </c>
      <c r="EJ84" s="2">
        <v>545689.81999999995</v>
      </c>
      <c r="EK84" s="2"/>
      <c r="EL84" s="2"/>
      <c r="EM84" s="2">
        <v>93150.87</v>
      </c>
      <c r="EN84" s="2">
        <v>40588.71</v>
      </c>
      <c r="EO84" s="2">
        <v>188174.29</v>
      </c>
      <c r="EP84" s="2">
        <v>65875.929999999993</v>
      </c>
      <c r="EQ84" s="2"/>
      <c r="ER84" s="2"/>
      <c r="ES84" s="2"/>
      <c r="ET84" s="2"/>
      <c r="EU84" s="2">
        <v>2704.17</v>
      </c>
      <c r="EV84" s="2">
        <v>1303.1099999999999</v>
      </c>
      <c r="EW84" s="2">
        <v>8689.64</v>
      </c>
      <c r="EX84" s="2">
        <v>20614.86</v>
      </c>
      <c r="EY84" s="2">
        <v>185350.07</v>
      </c>
      <c r="EZ84" s="2">
        <v>160283.31</v>
      </c>
      <c r="FA84" s="2"/>
      <c r="FB84" s="2"/>
      <c r="FC84" s="2">
        <v>766734.96</v>
      </c>
      <c r="FD84" s="2">
        <v>98966.1</v>
      </c>
      <c r="FE84" s="2">
        <v>24360.37</v>
      </c>
      <c r="FF84" s="2">
        <v>114020.64</v>
      </c>
      <c r="FG84" s="2">
        <v>4581.1099999999997</v>
      </c>
      <c r="FH84" s="2">
        <v>18946.900000000001</v>
      </c>
      <c r="FI84" s="2">
        <v>260875.11999999997</v>
      </c>
      <c r="FJ84" s="2">
        <v>390</v>
      </c>
      <c r="FK84" s="2">
        <v>235.85</v>
      </c>
      <c r="FL84" s="2">
        <v>380670.48</v>
      </c>
      <c r="FM84" s="2"/>
      <c r="FN84" s="2"/>
      <c r="FO84" s="2">
        <v>20797.41</v>
      </c>
      <c r="FP84" s="2">
        <v>1900</v>
      </c>
      <c r="FQ84" s="2">
        <v>109.2</v>
      </c>
      <c r="FR84" s="2"/>
      <c r="FS84" s="2">
        <v>1417</v>
      </c>
      <c r="FT84" s="2">
        <v>3667.75</v>
      </c>
      <c r="FU84" s="2">
        <v>20183.439999999999</v>
      </c>
      <c r="FV84" s="2"/>
      <c r="FW84" s="2">
        <v>5315.14</v>
      </c>
      <c r="FX84" s="2">
        <v>11437.5</v>
      </c>
      <c r="FY84" s="2">
        <v>50430.62</v>
      </c>
      <c r="FZ84" s="2"/>
      <c r="GA84" s="2"/>
      <c r="GB84" s="2">
        <v>6287.66</v>
      </c>
      <c r="GC84" s="2"/>
      <c r="GD84" s="2">
        <v>23788.3</v>
      </c>
      <c r="GE84" s="2"/>
      <c r="GF84" s="2"/>
      <c r="GG84" s="2"/>
      <c r="GH84" s="2"/>
      <c r="GI84" s="2">
        <v>71345.22</v>
      </c>
      <c r="GJ84" s="2">
        <v>43482.69</v>
      </c>
      <c r="GK84" s="2">
        <v>283.75</v>
      </c>
      <c r="GL84" s="2"/>
      <c r="GM84" s="2">
        <v>31078.09</v>
      </c>
      <c r="GN84" s="2">
        <v>4640</v>
      </c>
      <c r="GO84" s="2"/>
      <c r="GP84" s="2">
        <v>1260</v>
      </c>
      <c r="GQ84" s="2">
        <v>14484.59</v>
      </c>
      <c r="GR84" s="2"/>
      <c r="GS84" s="2"/>
      <c r="GT84" s="2">
        <v>38040.22</v>
      </c>
      <c r="GU84" s="2">
        <v>4016.15</v>
      </c>
      <c r="GV84" s="2">
        <v>30934.84</v>
      </c>
      <c r="GW84" s="2"/>
      <c r="GX84" s="2"/>
      <c r="GY84" s="2">
        <v>4519.5200000000004</v>
      </c>
      <c r="GZ84" s="2"/>
      <c r="HA84" s="2"/>
      <c r="HB84" s="2"/>
      <c r="HC84" s="2"/>
      <c r="HD84" s="2"/>
      <c r="HE84" s="2"/>
      <c r="HF84" s="2"/>
      <c r="HG84" s="2">
        <v>770715.41999999993</v>
      </c>
      <c r="HH84" s="2">
        <v>11040.14</v>
      </c>
      <c r="HI84" s="2">
        <v>11040.14</v>
      </c>
      <c r="HJ84" s="2"/>
      <c r="HK84" s="2"/>
      <c r="HL84" s="2"/>
      <c r="HM84" s="2">
        <v>-390</v>
      </c>
      <c r="HN84" s="2">
        <v>14846</v>
      </c>
      <c r="HO84" s="2">
        <v>12316.63</v>
      </c>
      <c r="HP84" s="2"/>
      <c r="HQ84" s="2">
        <v>11045.05</v>
      </c>
      <c r="HR84" s="2"/>
      <c r="HS84" s="2">
        <v>37817.679999999993</v>
      </c>
      <c r="HT84" s="2">
        <v>3478212.85</v>
      </c>
      <c r="HV84" s="37" t="str">
        <f>VLOOKUP(HW84,'District Listing'!$A$3:$B$315,2,FALSE)</f>
        <v>SATSOP</v>
      </c>
      <c r="HW84" s="4" t="s">
        <v>177</v>
      </c>
      <c r="HX84" s="2"/>
      <c r="HY84" s="2"/>
      <c r="HZ84" s="2"/>
      <c r="IA84" s="2"/>
      <c r="IB84" s="2">
        <v>8741</v>
      </c>
      <c r="IC84" s="2">
        <v>1690</v>
      </c>
      <c r="ID84" s="2"/>
      <c r="IE84" s="2"/>
      <c r="IF84" s="2">
        <v>11500</v>
      </c>
      <c r="IG84" s="2">
        <v>305.02999999999997</v>
      </c>
      <c r="IH84" s="2"/>
      <c r="II84" s="2">
        <v>22236.03</v>
      </c>
      <c r="IJ84" s="2">
        <v>64347.43</v>
      </c>
      <c r="IK84" s="2"/>
      <c r="IL84" s="2"/>
      <c r="IM84" s="2"/>
      <c r="IN84" s="2"/>
      <c r="IO84" s="2">
        <v>579.23</v>
      </c>
      <c r="IP84" s="2">
        <v>64926.66</v>
      </c>
      <c r="IQ84" s="2"/>
      <c r="IR84" s="2"/>
      <c r="IS84" s="2">
        <v>1030.73</v>
      </c>
      <c r="IT84" s="2">
        <v>44.31</v>
      </c>
      <c r="IU84" s="2">
        <v>1783.34</v>
      </c>
      <c r="IV84" s="2"/>
      <c r="IW84" s="2"/>
      <c r="IX84" s="2"/>
      <c r="IY84" s="2"/>
      <c r="IZ84" s="2"/>
      <c r="JA84" s="2">
        <v>5.17</v>
      </c>
      <c r="JB84" s="2">
        <v>0.35</v>
      </c>
      <c r="JC84" s="2">
        <v>142.66999999999999</v>
      </c>
      <c r="JD84" s="2"/>
      <c r="JE84" s="2"/>
      <c r="JF84" s="2"/>
      <c r="JG84" s="2"/>
      <c r="JH84" s="2"/>
      <c r="JI84" s="2">
        <v>3006.57</v>
      </c>
      <c r="JJ84" s="2">
        <v>23.5</v>
      </c>
      <c r="JK84" s="2"/>
      <c r="JL84" s="2"/>
      <c r="JM84" s="2"/>
      <c r="JN84" s="2"/>
      <c r="JO84" s="2">
        <v>23.5</v>
      </c>
      <c r="JP84" s="2"/>
      <c r="JQ84" s="2"/>
      <c r="JR84" s="2">
        <v>21298</v>
      </c>
      <c r="JS84" s="2">
        <v>2836.45</v>
      </c>
      <c r="JT84" s="2"/>
      <c r="JU84" s="2"/>
      <c r="JV84" s="2">
        <v>150</v>
      </c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>
        <v>1909.05</v>
      </c>
      <c r="KM84" s="2"/>
      <c r="KN84" s="2"/>
      <c r="KO84" s="2"/>
      <c r="KP84" s="2"/>
      <c r="KQ84" s="2"/>
      <c r="KR84" s="2"/>
      <c r="KS84" s="2"/>
      <c r="KT84" s="2"/>
      <c r="KU84" s="2"/>
      <c r="KV84" s="2">
        <v>18070.88</v>
      </c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>
        <v>44264.380000000005</v>
      </c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>
        <v>134457.13999999998</v>
      </c>
    </row>
    <row r="85" spans="2:337">
      <c r="B85" s="22" t="s">
        <v>63</v>
      </c>
      <c r="C85" s="22" t="s">
        <v>7</v>
      </c>
      <c r="D85" s="22" t="s">
        <v>5</v>
      </c>
      <c r="E85" s="22" t="s">
        <v>14</v>
      </c>
      <c r="F85" s="22" t="s">
        <v>9</v>
      </c>
      <c r="G85" s="1">
        <v>48829.63</v>
      </c>
      <c r="I85" s="37" t="str">
        <f>VLOOKUP(J85,'District Listing'!$A$3:$B$315,2,FALSE)</f>
        <v>COSMOPOLIS</v>
      </c>
      <c r="J85" s="4" t="s">
        <v>176</v>
      </c>
      <c r="K85" s="2">
        <v>98.85</v>
      </c>
      <c r="L85" s="2">
        <v>98.85</v>
      </c>
      <c r="M85" s="2">
        <v>-98.85</v>
      </c>
      <c r="N85" s="2">
        <v>-98.85</v>
      </c>
      <c r="O85" s="2">
        <v>946232.83</v>
      </c>
      <c r="P85" s="2">
        <v>86031.86</v>
      </c>
      <c r="Q85" s="2">
        <v>29503.68</v>
      </c>
      <c r="R85" s="2"/>
      <c r="S85" s="2"/>
      <c r="T85" s="2">
        <v>35244.1</v>
      </c>
      <c r="U85" s="2">
        <v>5505</v>
      </c>
      <c r="V85" s="2">
        <v>1102517.47</v>
      </c>
      <c r="W85" s="2">
        <v>458942.02</v>
      </c>
      <c r="X85" s="2">
        <v>43281.09</v>
      </c>
      <c r="Y85" s="2">
        <v>6715.64</v>
      </c>
      <c r="Z85" s="2"/>
      <c r="AA85" s="2">
        <v>1000</v>
      </c>
      <c r="AB85" s="2">
        <v>1628.23</v>
      </c>
      <c r="AC85" s="2">
        <v>511566.98</v>
      </c>
      <c r="AD85" s="2"/>
      <c r="AE85" s="2"/>
      <c r="AF85" s="2">
        <v>80588.099999999991</v>
      </c>
      <c r="AG85" s="2">
        <v>38152.82</v>
      </c>
      <c r="AH85" s="2">
        <v>161375.07</v>
      </c>
      <c r="AI85" s="2">
        <v>53558.55</v>
      </c>
      <c r="AJ85" s="2"/>
      <c r="AK85" s="2"/>
      <c r="AL85" s="2"/>
      <c r="AM85" s="2"/>
      <c r="AN85" s="2">
        <v>1021.87</v>
      </c>
      <c r="AO85" s="2">
        <v>4954.53</v>
      </c>
      <c r="AP85" s="2">
        <v>7288.85</v>
      </c>
      <c r="AQ85" s="2">
        <v>18186.13</v>
      </c>
      <c r="AR85" s="2">
        <v>152210.34999999998</v>
      </c>
      <c r="AS85" s="2">
        <v>156781.25</v>
      </c>
      <c r="AT85" s="2"/>
      <c r="AU85" s="2"/>
      <c r="AV85" s="2">
        <v>674117.52</v>
      </c>
      <c r="AW85" s="2">
        <v>97718.1</v>
      </c>
      <c r="AX85" s="2">
        <v>5499.33</v>
      </c>
      <c r="AY85" s="2">
        <v>43007.16</v>
      </c>
      <c r="AZ85" s="2">
        <v>52651.68</v>
      </c>
      <c r="BA85" s="2">
        <v>27804.78</v>
      </c>
      <c r="BB85" s="2">
        <v>226681.05000000002</v>
      </c>
      <c r="BC85" s="2">
        <v>193.29</v>
      </c>
      <c r="BD85" s="2">
        <v>3069.57</v>
      </c>
      <c r="BE85" s="2">
        <v>133448.9</v>
      </c>
      <c r="BF85" s="2"/>
      <c r="BG85" s="2"/>
      <c r="BH85" s="2">
        <v>6621.5</v>
      </c>
      <c r="BI85" s="2">
        <v>68832.42</v>
      </c>
      <c r="BJ85" s="2">
        <v>887</v>
      </c>
      <c r="BK85" s="2">
        <v>1131</v>
      </c>
      <c r="BL85" s="2">
        <v>907.85</v>
      </c>
      <c r="BM85" s="2">
        <v>344</v>
      </c>
      <c r="BN85" s="2">
        <v>8884.9500000000007</v>
      </c>
      <c r="BO85" s="2">
        <v>1596.42</v>
      </c>
      <c r="BP85" s="2"/>
      <c r="BQ85" s="2">
        <v>11098.21</v>
      </c>
      <c r="BR85" s="2">
        <v>57485.95</v>
      </c>
      <c r="BS85" s="2">
        <v>11350.4</v>
      </c>
      <c r="BT85" s="2"/>
      <c r="BU85" s="2"/>
      <c r="BV85" s="2"/>
      <c r="BW85" s="2"/>
      <c r="BX85" s="2"/>
      <c r="BY85" s="2"/>
      <c r="BZ85" s="2"/>
      <c r="CA85" s="2"/>
      <c r="CB85" s="2">
        <v>35706.69</v>
      </c>
      <c r="CC85" s="2">
        <v>5502.15</v>
      </c>
      <c r="CD85" s="2">
        <v>619.25</v>
      </c>
      <c r="CE85" s="2"/>
      <c r="CF85" s="2"/>
      <c r="CG85" s="2"/>
      <c r="CH85" s="2"/>
      <c r="CI85" s="2">
        <v>2060</v>
      </c>
      <c r="CJ85" s="2">
        <v>63324.52</v>
      </c>
      <c r="CK85" s="2"/>
      <c r="CL85" s="2"/>
      <c r="CM85" s="2">
        <v>31644.69</v>
      </c>
      <c r="CN85" s="2">
        <v>17199.080000000002</v>
      </c>
      <c r="CO85" s="2"/>
      <c r="CP85" s="2"/>
      <c r="CQ85" s="2"/>
      <c r="CR85" s="2">
        <v>12907.79</v>
      </c>
      <c r="CS85" s="2"/>
      <c r="CT85" s="2"/>
      <c r="CU85" s="2"/>
      <c r="CV85" s="2"/>
      <c r="CW85" s="2"/>
      <c r="CX85" s="2"/>
      <c r="CY85" s="2"/>
      <c r="CZ85" s="2">
        <v>474815.63000000006</v>
      </c>
      <c r="DA85" s="2">
        <v>10037.290000000001</v>
      </c>
      <c r="DB85" s="2">
        <v>10037.290000000001</v>
      </c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>
        <v>2999735.9400000004</v>
      </c>
      <c r="DP85" s="37" t="str">
        <f>VLOOKUP(DQ85,'District Listing'!$A$3:$B$315,2,FALSE)</f>
        <v>COSMOPOLIS</v>
      </c>
      <c r="DQ85" s="4" t="s">
        <v>176</v>
      </c>
      <c r="DR85" s="2"/>
      <c r="DS85" s="2"/>
      <c r="DT85" s="2">
        <v>-98.85</v>
      </c>
      <c r="DU85" s="2">
        <v>-98.85</v>
      </c>
      <c r="DV85" s="2">
        <v>930778.82</v>
      </c>
      <c r="DW85" s="2">
        <v>69677.83</v>
      </c>
      <c r="DX85" s="2">
        <v>29503.68</v>
      </c>
      <c r="DY85" s="2"/>
      <c r="DZ85" s="2"/>
      <c r="EA85" s="2">
        <v>1254.27</v>
      </c>
      <c r="EB85" s="2">
        <v>5505</v>
      </c>
      <c r="EC85" s="2">
        <v>1036719.6</v>
      </c>
      <c r="ED85" s="2">
        <v>385826.18</v>
      </c>
      <c r="EE85" s="2">
        <v>29541.09</v>
      </c>
      <c r="EF85" s="2">
        <v>6715.64</v>
      </c>
      <c r="EG85" s="2"/>
      <c r="EH85" s="2"/>
      <c r="EI85" s="2"/>
      <c r="EJ85" s="2">
        <v>422082.91000000003</v>
      </c>
      <c r="EK85" s="2"/>
      <c r="EL85" s="2"/>
      <c r="EM85" s="2">
        <v>76525.759999999995</v>
      </c>
      <c r="EN85" s="2">
        <v>31087.74</v>
      </c>
      <c r="EO85" s="2">
        <v>156581.42000000001</v>
      </c>
      <c r="EP85" s="2">
        <v>46738.66</v>
      </c>
      <c r="EQ85" s="2"/>
      <c r="ER85" s="2"/>
      <c r="ES85" s="2"/>
      <c r="ET85" s="2"/>
      <c r="EU85" s="2">
        <v>988.99</v>
      </c>
      <c r="EV85" s="2">
        <v>578.9</v>
      </c>
      <c r="EW85" s="2">
        <v>7057.81</v>
      </c>
      <c r="EX85" s="2">
        <v>17175.16</v>
      </c>
      <c r="EY85" s="2">
        <v>148596.79999999999</v>
      </c>
      <c r="EZ85" s="2">
        <v>140397.34</v>
      </c>
      <c r="FA85" s="2"/>
      <c r="FB85" s="2"/>
      <c r="FC85" s="2">
        <v>625728.58000000007</v>
      </c>
      <c r="FD85" s="2">
        <v>75353.02</v>
      </c>
      <c r="FE85" s="2">
        <v>5499.33</v>
      </c>
      <c r="FF85" s="2">
        <v>43007.16</v>
      </c>
      <c r="FG85" s="2">
        <v>28163.56</v>
      </c>
      <c r="FH85" s="2">
        <v>26478.51</v>
      </c>
      <c r="FI85" s="2">
        <v>178501.58000000002</v>
      </c>
      <c r="FJ85" s="2">
        <v>193.29</v>
      </c>
      <c r="FK85" s="2">
        <v>3069.57</v>
      </c>
      <c r="FL85" s="2">
        <v>3794</v>
      </c>
      <c r="FM85" s="2"/>
      <c r="FN85" s="2"/>
      <c r="FO85" s="2">
        <v>6028.1</v>
      </c>
      <c r="FP85" s="2">
        <v>68832.42</v>
      </c>
      <c r="FQ85" s="2"/>
      <c r="FR85" s="2"/>
      <c r="FS85" s="2"/>
      <c r="FT85" s="2">
        <v>344</v>
      </c>
      <c r="FU85" s="2">
        <v>8884.9500000000007</v>
      </c>
      <c r="FV85" s="2">
        <v>1596.42</v>
      </c>
      <c r="FW85" s="2"/>
      <c r="FX85" s="2">
        <v>6693.43</v>
      </c>
      <c r="FY85" s="2">
        <v>57485.95</v>
      </c>
      <c r="FZ85" s="2">
        <v>11350.4</v>
      </c>
      <c r="GA85" s="2"/>
      <c r="GB85" s="2"/>
      <c r="GC85" s="2"/>
      <c r="GD85" s="2"/>
      <c r="GE85" s="2"/>
      <c r="GF85" s="2"/>
      <c r="GG85" s="2"/>
      <c r="GH85" s="2"/>
      <c r="GI85" s="2">
        <v>3576.08</v>
      </c>
      <c r="GJ85" s="2">
        <v>4761.45</v>
      </c>
      <c r="GK85" s="2">
        <v>370.08</v>
      </c>
      <c r="GL85" s="2"/>
      <c r="GM85" s="2"/>
      <c r="GN85" s="2"/>
      <c r="GO85" s="2"/>
      <c r="GP85" s="2">
        <v>2060</v>
      </c>
      <c r="GQ85" s="2">
        <v>63324.52</v>
      </c>
      <c r="GR85" s="2"/>
      <c r="GS85" s="2"/>
      <c r="GT85" s="2">
        <v>31644.69</v>
      </c>
      <c r="GU85" s="2">
        <v>17199.080000000002</v>
      </c>
      <c r="GV85" s="2"/>
      <c r="GW85" s="2"/>
      <c r="GX85" s="2"/>
      <c r="GY85" s="2">
        <v>6689.72</v>
      </c>
      <c r="GZ85" s="2"/>
      <c r="HA85" s="2"/>
      <c r="HB85" s="2"/>
      <c r="HC85" s="2"/>
      <c r="HD85" s="2"/>
      <c r="HE85" s="2"/>
      <c r="HF85" s="2"/>
      <c r="HG85" s="2">
        <v>297898.14999999997</v>
      </c>
      <c r="HH85" s="2">
        <v>8503.85</v>
      </c>
      <c r="HI85" s="2">
        <v>8503.85</v>
      </c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>
        <v>2569335.8200000008</v>
      </c>
      <c r="HV85" s="37" t="str">
        <f>VLOOKUP(HW85,'District Listing'!$A$3:$B$315,2,FALSE)</f>
        <v>WISHKAH VALLEY</v>
      </c>
      <c r="HW85" s="4" t="s">
        <v>178</v>
      </c>
      <c r="HX85" s="2">
        <v>9377.23</v>
      </c>
      <c r="HY85" s="2">
        <v>9377.23</v>
      </c>
      <c r="HZ85" s="2"/>
      <c r="IA85" s="2"/>
      <c r="IB85" s="2">
        <v>117488.48</v>
      </c>
      <c r="IC85" s="2">
        <v>18236.150000000001</v>
      </c>
      <c r="ID85" s="2"/>
      <c r="IE85" s="2"/>
      <c r="IF85" s="2">
        <v>21853.200000000001</v>
      </c>
      <c r="IG85" s="2"/>
      <c r="IH85" s="2"/>
      <c r="II85" s="2">
        <v>157577.83000000002</v>
      </c>
      <c r="IJ85" s="2">
        <v>73368.42</v>
      </c>
      <c r="IK85" s="2">
        <v>10697.04</v>
      </c>
      <c r="IL85" s="2"/>
      <c r="IM85" s="2"/>
      <c r="IN85" s="2">
        <v>60607.62</v>
      </c>
      <c r="IO85" s="2"/>
      <c r="IP85" s="2">
        <v>144673.07999999999</v>
      </c>
      <c r="IQ85" s="2">
        <v>1219.94</v>
      </c>
      <c r="IR85" s="2">
        <v>94.28</v>
      </c>
      <c r="IS85" s="2">
        <v>3963.41</v>
      </c>
      <c r="IT85" s="2">
        <v>4504.72</v>
      </c>
      <c r="IU85" s="2">
        <v>7154.32</v>
      </c>
      <c r="IV85" s="2">
        <v>5117.32</v>
      </c>
      <c r="IW85" s="2"/>
      <c r="IX85" s="2"/>
      <c r="IY85" s="2"/>
      <c r="IZ85" s="2"/>
      <c r="JA85" s="2">
        <v>16.27</v>
      </c>
      <c r="JB85" s="2">
        <v>29.99</v>
      </c>
      <c r="JC85" s="2">
        <v>264.76</v>
      </c>
      <c r="JD85" s="2">
        <v>789.26</v>
      </c>
      <c r="JE85" s="2">
        <v>1491</v>
      </c>
      <c r="JF85" s="2"/>
      <c r="JG85" s="2">
        <v>195.3</v>
      </c>
      <c r="JH85" s="2">
        <v>94.74</v>
      </c>
      <c r="JI85" s="2">
        <v>24935.309999999998</v>
      </c>
      <c r="JJ85" s="2">
        <v>5239.71</v>
      </c>
      <c r="JK85" s="2"/>
      <c r="JL85" s="2"/>
      <c r="JM85" s="2"/>
      <c r="JN85" s="2"/>
      <c r="JO85" s="2">
        <v>5239.71</v>
      </c>
      <c r="JP85" s="2"/>
      <c r="JQ85" s="2"/>
      <c r="JR85" s="2"/>
      <c r="JS85" s="2"/>
      <c r="JT85" s="2"/>
      <c r="JU85" s="2"/>
      <c r="JV85" s="2">
        <v>2329.65</v>
      </c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>
        <v>2785</v>
      </c>
      <c r="LD85" s="2"/>
      <c r="LE85" s="2"/>
      <c r="LF85" s="2"/>
      <c r="LG85" s="2"/>
      <c r="LH85" s="2"/>
      <c r="LI85" s="2"/>
      <c r="LJ85" s="2"/>
      <c r="LK85" s="2">
        <v>5114.6499999999996</v>
      </c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>
        <v>346917.81000000006</v>
      </c>
    </row>
    <row r="86" spans="2:337">
      <c r="B86" s="22" t="s">
        <v>63</v>
      </c>
      <c r="C86" s="22" t="s">
        <v>7</v>
      </c>
      <c r="D86" s="22" t="s">
        <v>5</v>
      </c>
      <c r="E86" s="22" t="s">
        <v>14</v>
      </c>
      <c r="F86" s="22" t="s">
        <v>10</v>
      </c>
      <c r="G86" s="1">
        <v>10395.02</v>
      </c>
      <c r="I86" s="37" t="str">
        <f>VLOOKUP(J86,'District Listing'!$A$3:$B$315,2,FALSE)</f>
        <v>SATSOP</v>
      </c>
      <c r="J86" s="4" t="s">
        <v>177</v>
      </c>
      <c r="K86" s="2"/>
      <c r="L86" s="2"/>
      <c r="M86" s="2"/>
      <c r="N86" s="2"/>
      <c r="O86" s="2">
        <v>261869.06</v>
      </c>
      <c r="P86" s="2">
        <v>1690</v>
      </c>
      <c r="Q86" s="2">
        <v>5270.06</v>
      </c>
      <c r="R86" s="2"/>
      <c r="S86" s="2">
        <v>11500</v>
      </c>
      <c r="T86" s="2">
        <v>305.02999999999997</v>
      </c>
      <c r="U86" s="2"/>
      <c r="V86" s="2">
        <v>280634.15000000002</v>
      </c>
      <c r="W86" s="2">
        <v>154679.97</v>
      </c>
      <c r="X86" s="2"/>
      <c r="Y86" s="2">
        <v>6819.52</v>
      </c>
      <c r="Z86" s="2"/>
      <c r="AA86" s="2"/>
      <c r="AB86" s="2">
        <v>579.23</v>
      </c>
      <c r="AC86" s="2">
        <v>162078.72</v>
      </c>
      <c r="AD86" s="2"/>
      <c r="AE86" s="2"/>
      <c r="AF86" s="2">
        <v>20597.489999999998</v>
      </c>
      <c r="AG86" s="2">
        <v>11706.8</v>
      </c>
      <c r="AH86" s="2">
        <v>36113.07</v>
      </c>
      <c r="AI86" s="2">
        <v>20772.740000000002</v>
      </c>
      <c r="AJ86" s="2"/>
      <c r="AK86" s="2"/>
      <c r="AL86" s="2"/>
      <c r="AM86" s="2"/>
      <c r="AN86" s="2">
        <v>118.89</v>
      </c>
      <c r="AO86" s="2">
        <v>94.1</v>
      </c>
      <c r="AP86" s="2">
        <v>1746.0500000000002</v>
      </c>
      <c r="AQ86" s="2">
        <v>3371.37</v>
      </c>
      <c r="AR86" s="2">
        <v>31225.200000000001</v>
      </c>
      <c r="AS86" s="2">
        <v>66568.240000000005</v>
      </c>
      <c r="AT86" s="2">
        <v>834.72</v>
      </c>
      <c r="AU86" s="2">
        <v>1460.76</v>
      </c>
      <c r="AV86" s="2">
        <v>194609.43000000002</v>
      </c>
      <c r="AW86" s="2">
        <v>22014.94</v>
      </c>
      <c r="AX86" s="2">
        <v>126.7</v>
      </c>
      <c r="AY86" s="2"/>
      <c r="AZ86" s="2"/>
      <c r="BA86" s="2">
        <v>11895.81</v>
      </c>
      <c r="BB86" s="2">
        <v>34037.449999999997</v>
      </c>
      <c r="BC86" s="2">
        <v>604.29</v>
      </c>
      <c r="BD86" s="2">
        <v>930.46</v>
      </c>
      <c r="BE86" s="2">
        <v>21498</v>
      </c>
      <c r="BF86" s="2">
        <v>2836.45</v>
      </c>
      <c r="BG86" s="2"/>
      <c r="BH86" s="2">
        <v>2500.8000000000002</v>
      </c>
      <c r="BI86" s="2">
        <v>30803.08</v>
      </c>
      <c r="BJ86" s="2"/>
      <c r="BK86" s="2"/>
      <c r="BL86" s="2"/>
      <c r="BM86" s="2">
        <v>139.65</v>
      </c>
      <c r="BN86" s="2"/>
      <c r="BO86" s="2"/>
      <c r="BP86" s="2">
        <v>1343.79</v>
      </c>
      <c r="BQ86" s="2">
        <v>1609.89</v>
      </c>
      <c r="BR86" s="2"/>
      <c r="BS86" s="2"/>
      <c r="BT86" s="2"/>
      <c r="BU86" s="2">
        <v>76</v>
      </c>
      <c r="BV86" s="2"/>
      <c r="BW86" s="2">
        <v>2812.48</v>
      </c>
      <c r="BX86" s="2"/>
      <c r="BY86" s="2">
        <v>1909.05</v>
      </c>
      <c r="BZ86" s="2"/>
      <c r="CA86" s="2"/>
      <c r="CB86" s="2"/>
      <c r="CC86" s="2">
        <v>5834.77</v>
      </c>
      <c r="CD86" s="2">
        <v>148.96</v>
      </c>
      <c r="CE86" s="2"/>
      <c r="CF86" s="2"/>
      <c r="CG86" s="2"/>
      <c r="CH86" s="2"/>
      <c r="CI86" s="2"/>
      <c r="CJ86" s="2">
        <v>44725.240000000005</v>
      </c>
      <c r="CK86" s="2"/>
      <c r="CL86" s="2"/>
      <c r="CM86" s="2">
        <v>3504.13</v>
      </c>
      <c r="CN86" s="2">
        <v>1742.98</v>
      </c>
      <c r="CO86" s="2"/>
      <c r="CP86" s="2"/>
      <c r="CQ86" s="2"/>
      <c r="CR86" s="2">
        <v>260</v>
      </c>
      <c r="CS86" s="2"/>
      <c r="CT86" s="2"/>
      <c r="CU86" s="2"/>
      <c r="CV86" s="2"/>
      <c r="CW86" s="2"/>
      <c r="CX86" s="2"/>
      <c r="CY86" s="2"/>
      <c r="CZ86" s="2">
        <v>123280.02000000002</v>
      </c>
      <c r="DA86" s="2">
        <v>1176.1199999999999</v>
      </c>
      <c r="DB86" s="2">
        <v>1176.1199999999999</v>
      </c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>
        <v>795815.8899999999</v>
      </c>
      <c r="DP86" s="37" t="str">
        <f>VLOOKUP(DQ86,'District Listing'!$A$3:$B$315,2,FALSE)</f>
        <v>SATSOP</v>
      </c>
      <c r="DQ86" s="4" t="s">
        <v>177</v>
      </c>
      <c r="DR86" s="2"/>
      <c r="DS86" s="2"/>
      <c r="DT86" s="2"/>
      <c r="DU86" s="2"/>
      <c r="DV86" s="2">
        <v>253128.06</v>
      </c>
      <c r="DW86" s="2"/>
      <c r="DX86" s="2">
        <v>5270.06</v>
      </c>
      <c r="DY86" s="2"/>
      <c r="DZ86" s="2"/>
      <c r="EA86" s="2"/>
      <c r="EB86" s="2"/>
      <c r="EC86" s="2">
        <v>258398.12</v>
      </c>
      <c r="ED86" s="2">
        <v>90332.54</v>
      </c>
      <c r="EE86" s="2"/>
      <c r="EF86" s="2">
        <v>6819.52</v>
      </c>
      <c r="EG86" s="2"/>
      <c r="EH86" s="2"/>
      <c r="EI86" s="2"/>
      <c r="EJ86" s="2">
        <v>97152.06</v>
      </c>
      <c r="EK86" s="2"/>
      <c r="EL86" s="2"/>
      <c r="EM86" s="2">
        <v>19566.759999999998</v>
      </c>
      <c r="EN86" s="2">
        <v>11662.49</v>
      </c>
      <c r="EO86" s="2">
        <v>34329.730000000003</v>
      </c>
      <c r="EP86" s="2">
        <v>20772.740000000002</v>
      </c>
      <c r="EQ86" s="2"/>
      <c r="ER86" s="2"/>
      <c r="ES86" s="2"/>
      <c r="ET86" s="2"/>
      <c r="EU86" s="2">
        <v>113.72</v>
      </c>
      <c r="EV86" s="2">
        <v>93.75</v>
      </c>
      <c r="EW86" s="2">
        <v>1603.38</v>
      </c>
      <c r="EX86" s="2">
        <v>3371.37</v>
      </c>
      <c r="EY86" s="2">
        <v>31225.200000000001</v>
      </c>
      <c r="EZ86" s="2">
        <v>66568.240000000005</v>
      </c>
      <c r="FA86" s="2">
        <v>834.72</v>
      </c>
      <c r="FB86" s="2">
        <v>1460.76</v>
      </c>
      <c r="FC86" s="2">
        <v>191602.86000000002</v>
      </c>
      <c r="FD86" s="2">
        <v>21991.439999999999</v>
      </c>
      <c r="FE86" s="2">
        <v>126.7</v>
      </c>
      <c r="FF86" s="2"/>
      <c r="FG86" s="2"/>
      <c r="FH86" s="2">
        <v>11895.81</v>
      </c>
      <c r="FI86" s="2">
        <v>34013.949999999997</v>
      </c>
      <c r="FJ86" s="2">
        <v>604.29</v>
      </c>
      <c r="FK86" s="2">
        <v>930.46</v>
      </c>
      <c r="FL86" s="2">
        <v>200</v>
      </c>
      <c r="FM86" s="2"/>
      <c r="FN86" s="2"/>
      <c r="FO86" s="2">
        <v>2500.8000000000002</v>
      </c>
      <c r="FP86" s="2">
        <v>30653.08</v>
      </c>
      <c r="FQ86" s="2"/>
      <c r="FR86" s="2"/>
      <c r="FS86" s="2"/>
      <c r="FT86" s="2">
        <v>139.65</v>
      </c>
      <c r="FU86" s="2"/>
      <c r="FV86" s="2"/>
      <c r="FW86" s="2">
        <v>1343.79</v>
      </c>
      <c r="FX86" s="2">
        <v>1609.89</v>
      </c>
      <c r="FY86" s="2"/>
      <c r="FZ86" s="2"/>
      <c r="GA86" s="2"/>
      <c r="GB86" s="2">
        <v>76</v>
      </c>
      <c r="GC86" s="2"/>
      <c r="GD86" s="2">
        <v>2812.48</v>
      </c>
      <c r="GE86" s="2"/>
      <c r="GF86" s="2"/>
      <c r="GG86" s="2"/>
      <c r="GH86" s="2"/>
      <c r="GI86" s="2"/>
      <c r="GJ86" s="2">
        <v>5834.77</v>
      </c>
      <c r="GK86" s="2">
        <v>148.96</v>
      </c>
      <c r="GL86" s="2"/>
      <c r="GM86" s="2"/>
      <c r="GN86" s="2"/>
      <c r="GO86" s="2"/>
      <c r="GP86" s="2"/>
      <c r="GQ86" s="2">
        <v>26654.36</v>
      </c>
      <c r="GR86" s="2"/>
      <c r="GS86" s="2"/>
      <c r="GT86" s="2">
        <v>3504.13</v>
      </c>
      <c r="GU86" s="2">
        <v>1742.98</v>
      </c>
      <c r="GV86" s="2"/>
      <c r="GW86" s="2"/>
      <c r="GX86" s="2"/>
      <c r="GY86" s="2">
        <v>260</v>
      </c>
      <c r="GZ86" s="2"/>
      <c r="HA86" s="2"/>
      <c r="HB86" s="2"/>
      <c r="HC86" s="2"/>
      <c r="HD86" s="2"/>
      <c r="HE86" s="2"/>
      <c r="HF86" s="2"/>
      <c r="HG86" s="2">
        <v>79015.64</v>
      </c>
      <c r="HH86" s="2">
        <v>1176.1199999999999</v>
      </c>
      <c r="HI86" s="2">
        <v>1176.1199999999999</v>
      </c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>
        <v>661358.74999999988</v>
      </c>
      <c r="HV86" s="37" t="str">
        <f>VLOOKUP(HW86,'District Listing'!$A$3:$B$315,2,FALSE)</f>
        <v>OCOSTA</v>
      </c>
      <c r="HW86" s="4" t="s">
        <v>179</v>
      </c>
      <c r="HX86" s="2">
        <v>204407.21</v>
      </c>
      <c r="HY86" s="2">
        <v>204407.21</v>
      </c>
      <c r="HZ86" s="2"/>
      <c r="IA86" s="2"/>
      <c r="IB86" s="2">
        <v>92207.2</v>
      </c>
      <c r="IC86" s="2"/>
      <c r="ID86" s="2">
        <v>22245.91</v>
      </c>
      <c r="IE86" s="2"/>
      <c r="IF86" s="2">
        <v>13419.73</v>
      </c>
      <c r="IG86" s="2">
        <v>17223.43</v>
      </c>
      <c r="IH86" s="2"/>
      <c r="II86" s="2">
        <v>145096.26999999999</v>
      </c>
      <c r="IJ86" s="2">
        <v>194578.31</v>
      </c>
      <c r="IK86" s="2">
        <v>34708.89</v>
      </c>
      <c r="IL86" s="2">
        <v>1637.17</v>
      </c>
      <c r="IM86" s="2"/>
      <c r="IN86" s="2">
        <v>132760.98000000001</v>
      </c>
      <c r="IO86" s="2">
        <v>12057.71</v>
      </c>
      <c r="IP86" s="2">
        <v>375743.06000000006</v>
      </c>
      <c r="IQ86" s="2"/>
      <c r="IR86" s="2"/>
      <c r="IS86" s="2">
        <v>9158.77</v>
      </c>
      <c r="IT86" s="2">
        <v>24875.33</v>
      </c>
      <c r="IU86" s="2">
        <v>18588.5</v>
      </c>
      <c r="IV86" s="2">
        <v>36477.919999999998</v>
      </c>
      <c r="IW86" s="2"/>
      <c r="IX86" s="2"/>
      <c r="IY86" s="2"/>
      <c r="IZ86" s="2"/>
      <c r="JA86" s="2"/>
      <c r="JB86" s="2"/>
      <c r="JC86" s="2">
        <v>775.12</v>
      </c>
      <c r="JD86" s="2">
        <v>14649.6</v>
      </c>
      <c r="JE86" s="2">
        <v>11733.8</v>
      </c>
      <c r="JF86" s="2">
        <v>53177.74</v>
      </c>
      <c r="JG86" s="2">
        <v>546.45000000000005</v>
      </c>
      <c r="JH86" s="2">
        <v>1558.09</v>
      </c>
      <c r="JI86" s="2">
        <v>171541.32</v>
      </c>
      <c r="JJ86" s="2">
        <v>2339.58</v>
      </c>
      <c r="JK86" s="2"/>
      <c r="JL86" s="2"/>
      <c r="JM86" s="2">
        <v>2045.24</v>
      </c>
      <c r="JN86" s="2"/>
      <c r="JO86" s="2">
        <v>4384.82</v>
      </c>
      <c r="JP86" s="2"/>
      <c r="JQ86" s="2">
        <v>7166.13</v>
      </c>
      <c r="JR86" s="2"/>
      <c r="JS86" s="2"/>
      <c r="JT86" s="2"/>
      <c r="JU86" s="2"/>
      <c r="JV86" s="2">
        <v>816.75</v>
      </c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>
        <v>200</v>
      </c>
      <c r="KV86" s="2"/>
      <c r="KW86" s="2"/>
      <c r="KX86" s="2"/>
      <c r="KY86" s="2"/>
      <c r="KZ86" s="2"/>
      <c r="LA86" s="2"/>
      <c r="LB86" s="2"/>
      <c r="LC86" s="2">
        <v>1593.12</v>
      </c>
      <c r="LD86" s="2"/>
      <c r="LE86" s="2"/>
      <c r="LF86" s="2"/>
      <c r="LG86" s="2"/>
      <c r="LH86" s="2"/>
      <c r="LI86" s="2"/>
      <c r="LJ86" s="2"/>
      <c r="LK86" s="2">
        <v>9776</v>
      </c>
      <c r="LL86" s="2">
        <v>1604.66</v>
      </c>
      <c r="LM86" s="2">
        <v>1604.66</v>
      </c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>
        <v>912553.33999999985</v>
      </c>
    </row>
    <row r="87" spans="2:337">
      <c r="B87" s="22" t="s">
        <v>63</v>
      </c>
      <c r="C87" s="22" t="s">
        <v>7</v>
      </c>
      <c r="D87" s="22" t="s">
        <v>5</v>
      </c>
      <c r="E87" s="22" t="s">
        <v>15</v>
      </c>
      <c r="F87" s="22" t="s">
        <v>17</v>
      </c>
      <c r="G87" s="1">
        <v>12324.18</v>
      </c>
      <c r="I87" s="37" t="str">
        <f>VLOOKUP(J87,'District Listing'!$A$3:$B$315,2,FALSE)</f>
        <v>WISHKAH VALLEY</v>
      </c>
      <c r="J87" s="4" t="s">
        <v>178</v>
      </c>
      <c r="K87" s="2">
        <v>9377.23</v>
      </c>
      <c r="L87" s="2">
        <v>9377.23</v>
      </c>
      <c r="M87" s="2">
        <v>-9377.23</v>
      </c>
      <c r="N87" s="2">
        <v>-9377.23</v>
      </c>
      <c r="O87" s="2">
        <v>1322661.23</v>
      </c>
      <c r="P87" s="2">
        <v>32320</v>
      </c>
      <c r="Q87" s="2">
        <v>51620.63</v>
      </c>
      <c r="R87" s="2"/>
      <c r="S87" s="2">
        <v>21853.200000000001</v>
      </c>
      <c r="T87" s="2"/>
      <c r="U87" s="2"/>
      <c r="V87" s="2">
        <v>1428455.0599999998</v>
      </c>
      <c r="W87" s="2">
        <v>541125.87</v>
      </c>
      <c r="X87" s="2">
        <v>23047.22</v>
      </c>
      <c r="Y87" s="2">
        <v>85847.360000000001</v>
      </c>
      <c r="Z87" s="2"/>
      <c r="AA87" s="2">
        <v>60975.9</v>
      </c>
      <c r="AB87" s="2"/>
      <c r="AC87" s="2">
        <v>710996.35</v>
      </c>
      <c r="AD87" s="2">
        <v>51948.51</v>
      </c>
      <c r="AE87" s="2">
        <v>27294.78</v>
      </c>
      <c r="AF87" s="2">
        <v>107077.73000000001</v>
      </c>
      <c r="AG87" s="2">
        <v>52707.26</v>
      </c>
      <c r="AH87" s="2">
        <v>211101.01</v>
      </c>
      <c r="AI87" s="2">
        <v>73768.63</v>
      </c>
      <c r="AJ87" s="2"/>
      <c r="AK87" s="2"/>
      <c r="AL87" s="2"/>
      <c r="AM87" s="2"/>
      <c r="AN87" s="2">
        <v>492.79999999999995</v>
      </c>
      <c r="AO87" s="2">
        <v>373.89</v>
      </c>
      <c r="AP87" s="2">
        <v>9275.7100000000009</v>
      </c>
      <c r="AQ87" s="2">
        <v>22324.66</v>
      </c>
      <c r="AR87" s="2">
        <v>113110.23</v>
      </c>
      <c r="AS87" s="2">
        <v>127232</v>
      </c>
      <c r="AT87" s="2">
        <v>5729.06</v>
      </c>
      <c r="AU87" s="2">
        <v>3633.2599999999998</v>
      </c>
      <c r="AV87" s="2">
        <v>806069.53000000014</v>
      </c>
      <c r="AW87" s="2">
        <v>113339.83</v>
      </c>
      <c r="AX87" s="2">
        <v>8007.18</v>
      </c>
      <c r="AY87" s="2">
        <v>73332.259999999995</v>
      </c>
      <c r="AZ87" s="2">
        <v>2321.65</v>
      </c>
      <c r="BA87" s="2">
        <v>617.83000000000004</v>
      </c>
      <c r="BB87" s="2">
        <v>197618.75</v>
      </c>
      <c r="BC87" s="2">
        <v>1475</v>
      </c>
      <c r="BD87" s="2">
        <v>1756.39</v>
      </c>
      <c r="BE87" s="2">
        <v>6935</v>
      </c>
      <c r="BF87" s="2"/>
      <c r="BG87" s="2"/>
      <c r="BH87" s="2">
        <v>12621.42</v>
      </c>
      <c r="BI87" s="2">
        <v>47165.18</v>
      </c>
      <c r="BJ87" s="2">
        <v>31680.93</v>
      </c>
      <c r="BK87" s="2"/>
      <c r="BL87" s="2">
        <v>175</v>
      </c>
      <c r="BM87" s="2">
        <v>21347.03</v>
      </c>
      <c r="BN87" s="2"/>
      <c r="BO87" s="2">
        <v>4251.6099999999997</v>
      </c>
      <c r="BP87" s="2">
        <v>8198.7199999999993</v>
      </c>
      <c r="BQ87" s="2">
        <v>8537.01</v>
      </c>
      <c r="BR87" s="2">
        <v>3790.89</v>
      </c>
      <c r="BS87" s="2">
        <v>6053.24</v>
      </c>
      <c r="BT87" s="2"/>
      <c r="BU87" s="2">
        <v>2759.93</v>
      </c>
      <c r="BV87" s="2"/>
      <c r="BW87" s="2">
        <v>9437.15</v>
      </c>
      <c r="BX87" s="2"/>
      <c r="BY87" s="2">
        <v>3685.25</v>
      </c>
      <c r="BZ87" s="2"/>
      <c r="CA87" s="2"/>
      <c r="CB87" s="2">
        <v>12.84</v>
      </c>
      <c r="CC87" s="2">
        <v>17355.240000000002</v>
      </c>
      <c r="CD87" s="2">
        <v>435.29</v>
      </c>
      <c r="CE87" s="2"/>
      <c r="CF87" s="2">
        <v>68903.33</v>
      </c>
      <c r="CG87" s="2"/>
      <c r="CH87" s="2">
        <v>300</v>
      </c>
      <c r="CI87" s="2">
        <v>1150</v>
      </c>
      <c r="CJ87" s="2">
        <v>44181.97</v>
      </c>
      <c r="CK87" s="2"/>
      <c r="CL87" s="2"/>
      <c r="CM87" s="2">
        <v>40854.26</v>
      </c>
      <c r="CN87" s="2">
        <v>12894.58</v>
      </c>
      <c r="CO87" s="2"/>
      <c r="CP87" s="2"/>
      <c r="CQ87" s="2"/>
      <c r="CR87" s="2">
        <v>14452.07</v>
      </c>
      <c r="CS87" s="2">
        <v>48924.03</v>
      </c>
      <c r="CT87" s="2"/>
      <c r="CU87" s="2"/>
      <c r="CV87" s="2"/>
      <c r="CW87" s="2"/>
      <c r="CX87" s="2"/>
      <c r="CY87" s="2"/>
      <c r="CZ87" s="2">
        <v>419333.36</v>
      </c>
      <c r="DA87" s="2">
        <v>9842.61</v>
      </c>
      <c r="DB87" s="2">
        <v>9842.61</v>
      </c>
      <c r="DC87" s="2"/>
      <c r="DD87" s="2"/>
      <c r="DE87" s="2"/>
      <c r="DF87" s="2">
        <v>25219.21</v>
      </c>
      <c r="DG87" s="2"/>
      <c r="DH87" s="2"/>
      <c r="DI87" s="2"/>
      <c r="DJ87" s="2"/>
      <c r="DK87" s="2"/>
      <c r="DL87" s="2"/>
      <c r="DM87" s="2">
        <v>25219.21</v>
      </c>
      <c r="DN87" s="2">
        <v>3597534.8699999992</v>
      </c>
      <c r="DP87" s="37" t="str">
        <f>VLOOKUP(DQ87,'District Listing'!$A$3:$B$315,2,FALSE)</f>
        <v>WISHKAH VALLEY</v>
      </c>
      <c r="DQ87" s="4" t="s">
        <v>178</v>
      </c>
      <c r="DR87" s="2"/>
      <c r="DS87" s="2"/>
      <c r="DT87" s="2">
        <v>-9377.23</v>
      </c>
      <c r="DU87" s="2">
        <v>-9377.23</v>
      </c>
      <c r="DV87" s="2">
        <v>1205172.75</v>
      </c>
      <c r="DW87" s="2">
        <v>14083.85</v>
      </c>
      <c r="DX87" s="2">
        <v>51620.63</v>
      </c>
      <c r="DY87" s="2"/>
      <c r="DZ87" s="2"/>
      <c r="EA87" s="2"/>
      <c r="EB87" s="2"/>
      <c r="EC87" s="2">
        <v>1270877.23</v>
      </c>
      <c r="ED87" s="2">
        <v>467757.45</v>
      </c>
      <c r="EE87" s="2">
        <v>12350.18</v>
      </c>
      <c r="EF87" s="2">
        <v>85847.360000000001</v>
      </c>
      <c r="EG87" s="2"/>
      <c r="EH87" s="2">
        <v>368.28</v>
      </c>
      <c r="EI87" s="2"/>
      <c r="EJ87" s="2">
        <v>566323.27</v>
      </c>
      <c r="EK87" s="2">
        <v>50728.57</v>
      </c>
      <c r="EL87" s="2">
        <v>27200.5</v>
      </c>
      <c r="EM87" s="2">
        <v>103114.32</v>
      </c>
      <c r="EN87" s="2">
        <v>48202.54</v>
      </c>
      <c r="EO87" s="2">
        <v>203946.69</v>
      </c>
      <c r="EP87" s="2">
        <v>68651.31</v>
      </c>
      <c r="EQ87" s="2"/>
      <c r="ER87" s="2"/>
      <c r="ES87" s="2"/>
      <c r="ET87" s="2"/>
      <c r="EU87" s="2">
        <v>476.53</v>
      </c>
      <c r="EV87" s="2">
        <v>343.9</v>
      </c>
      <c r="EW87" s="2">
        <v>9010.9500000000007</v>
      </c>
      <c r="EX87" s="2">
        <v>21535.4</v>
      </c>
      <c r="EY87" s="2">
        <v>111619.23</v>
      </c>
      <c r="EZ87" s="2">
        <v>127232</v>
      </c>
      <c r="FA87" s="2">
        <v>5533.76</v>
      </c>
      <c r="FB87" s="2">
        <v>3538.52</v>
      </c>
      <c r="FC87" s="2">
        <v>781134.22000000009</v>
      </c>
      <c r="FD87" s="2">
        <v>108100.12</v>
      </c>
      <c r="FE87" s="2">
        <v>8007.18</v>
      </c>
      <c r="FF87" s="2">
        <v>73332.259999999995</v>
      </c>
      <c r="FG87" s="2">
        <v>2321.65</v>
      </c>
      <c r="FH87" s="2">
        <v>617.83000000000004</v>
      </c>
      <c r="FI87" s="2">
        <v>192379.03999999998</v>
      </c>
      <c r="FJ87" s="2">
        <v>1475</v>
      </c>
      <c r="FK87" s="2">
        <v>1756.39</v>
      </c>
      <c r="FL87" s="2">
        <v>6935</v>
      </c>
      <c r="FM87" s="2"/>
      <c r="FN87" s="2"/>
      <c r="FO87" s="2">
        <v>12621.42</v>
      </c>
      <c r="FP87" s="2">
        <v>44835.53</v>
      </c>
      <c r="FQ87" s="2">
        <v>31680.93</v>
      </c>
      <c r="FR87" s="2"/>
      <c r="FS87" s="2">
        <v>175</v>
      </c>
      <c r="FT87" s="2">
        <v>21347.03</v>
      </c>
      <c r="FU87" s="2"/>
      <c r="FV87" s="2">
        <v>4251.6099999999997</v>
      </c>
      <c r="FW87" s="2">
        <v>8198.7199999999993</v>
      </c>
      <c r="FX87" s="2">
        <v>8537.01</v>
      </c>
      <c r="FY87" s="2">
        <v>3790.89</v>
      </c>
      <c r="FZ87" s="2">
        <v>6053.24</v>
      </c>
      <c r="GA87" s="2"/>
      <c r="GB87" s="2">
        <v>2759.93</v>
      </c>
      <c r="GC87" s="2"/>
      <c r="GD87" s="2">
        <v>9437.15</v>
      </c>
      <c r="GE87" s="2"/>
      <c r="GF87" s="2">
        <v>3685.25</v>
      </c>
      <c r="GG87" s="2"/>
      <c r="GH87" s="2"/>
      <c r="GI87" s="2">
        <v>12.84</v>
      </c>
      <c r="GJ87" s="2">
        <v>17355.240000000002</v>
      </c>
      <c r="GK87" s="2">
        <v>435.29</v>
      </c>
      <c r="GL87" s="2"/>
      <c r="GM87" s="2">
        <v>68903.33</v>
      </c>
      <c r="GN87" s="2"/>
      <c r="GO87" s="2">
        <v>300</v>
      </c>
      <c r="GP87" s="2">
        <v>1150</v>
      </c>
      <c r="GQ87" s="2">
        <v>44181.97</v>
      </c>
      <c r="GR87" s="2"/>
      <c r="GS87" s="2"/>
      <c r="GT87" s="2">
        <v>40854.26</v>
      </c>
      <c r="GU87" s="2">
        <v>12894.58</v>
      </c>
      <c r="GV87" s="2"/>
      <c r="GW87" s="2"/>
      <c r="GX87" s="2"/>
      <c r="GY87" s="2">
        <v>11667.07</v>
      </c>
      <c r="GZ87" s="2">
        <v>48924.03</v>
      </c>
      <c r="HA87" s="2"/>
      <c r="HB87" s="2"/>
      <c r="HC87" s="2"/>
      <c r="HD87" s="2"/>
      <c r="HE87" s="2"/>
      <c r="HF87" s="2"/>
      <c r="HG87" s="2">
        <v>414218.71000000008</v>
      </c>
      <c r="HH87" s="2">
        <v>9842.61</v>
      </c>
      <c r="HI87" s="2">
        <v>9842.61</v>
      </c>
      <c r="HJ87" s="2"/>
      <c r="HK87" s="2"/>
      <c r="HL87" s="2"/>
      <c r="HM87" s="2">
        <v>25219.21</v>
      </c>
      <c r="HN87" s="2"/>
      <c r="HO87" s="2"/>
      <c r="HP87" s="2"/>
      <c r="HQ87" s="2"/>
      <c r="HR87" s="2"/>
      <c r="HS87" s="2">
        <v>25219.21</v>
      </c>
      <c r="HT87" s="2">
        <v>3250617.0599999996</v>
      </c>
      <c r="HV87" s="37" t="str">
        <f>VLOOKUP(HW87,'District Listing'!$A$3:$B$315,2,FALSE)</f>
        <v>OAKVILLE</v>
      </c>
      <c r="HW87" s="4" t="s">
        <v>180</v>
      </c>
      <c r="HX87" s="2">
        <v>14564.62</v>
      </c>
      <c r="HY87" s="2">
        <v>14564.62</v>
      </c>
      <c r="HZ87" s="2"/>
      <c r="IA87" s="2"/>
      <c r="IB87" s="2">
        <v>37980.080000000002</v>
      </c>
      <c r="IC87" s="2"/>
      <c r="ID87" s="2">
        <v>75</v>
      </c>
      <c r="IE87" s="2"/>
      <c r="IF87" s="2">
        <v>52005</v>
      </c>
      <c r="IG87" s="2"/>
      <c r="IH87" s="2"/>
      <c r="II87" s="2">
        <v>90060.08</v>
      </c>
      <c r="IJ87" s="2">
        <v>49135.93</v>
      </c>
      <c r="IK87" s="2"/>
      <c r="IL87" s="2">
        <v>250</v>
      </c>
      <c r="IM87" s="2"/>
      <c r="IN87" s="2">
        <v>2877.37</v>
      </c>
      <c r="IO87" s="2"/>
      <c r="IP87" s="2">
        <v>52263.3</v>
      </c>
      <c r="IQ87" s="2"/>
      <c r="IR87" s="2"/>
      <c r="IS87" s="2">
        <v>6733.45</v>
      </c>
      <c r="IT87" s="2">
        <v>3712.12</v>
      </c>
      <c r="IU87" s="2">
        <v>10060.209999999999</v>
      </c>
      <c r="IV87" s="2">
        <v>6666.12</v>
      </c>
      <c r="IW87" s="2"/>
      <c r="IX87" s="2"/>
      <c r="IY87" s="2"/>
      <c r="IZ87" s="2"/>
      <c r="JA87" s="2">
        <v>223.56</v>
      </c>
      <c r="JB87" s="2">
        <v>122.46</v>
      </c>
      <c r="JC87" s="2">
        <v>1658</v>
      </c>
      <c r="JD87" s="2">
        <v>1094.57</v>
      </c>
      <c r="JE87" s="2">
        <v>4530.22</v>
      </c>
      <c r="JF87" s="2">
        <v>8218.82</v>
      </c>
      <c r="JG87" s="2">
        <v>126.09</v>
      </c>
      <c r="JH87" s="2">
        <v>112.96</v>
      </c>
      <c r="JI87" s="2">
        <v>43258.579999999994</v>
      </c>
      <c r="JJ87" s="2">
        <v>13717.58</v>
      </c>
      <c r="JK87" s="2"/>
      <c r="JL87" s="2">
        <v>798.79</v>
      </c>
      <c r="JM87" s="2">
        <v>192.93</v>
      </c>
      <c r="JN87" s="2">
        <v>375.72</v>
      </c>
      <c r="JO87" s="2">
        <v>15085.019999999999</v>
      </c>
      <c r="JP87" s="2"/>
      <c r="JQ87" s="2"/>
      <c r="JR87" s="2"/>
      <c r="JS87" s="2"/>
      <c r="JT87" s="2"/>
      <c r="JU87" s="2">
        <v>215</v>
      </c>
      <c r="JV87" s="2">
        <v>252915.81</v>
      </c>
      <c r="JW87" s="2"/>
      <c r="JX87" s="2"/>
      <c r="JY87" s="2"/>
      <c r="JZ87" s="2"/>
      <c r="KA87" s="2"/>
      <c r="KB87" s="2"/>
      <c r="KC87" s="2"/>
      <c r="KD87" s="2"/>
      <c r="KE87" s="2"/>
      <c r="KF87" s="2">
        <v>14908</v>
      </c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>
        <v>240</v>
      </c>
      <c r="KV87" s="2">
        <v>14368.19</v>
      </c>
      <c r="KW87" s="2"/>
      <c r="KX87" s="2"/>
      <c r="KY87" s="2"/>
      <c r="KZ87" s="2"/>
      <c r="LA87" s="2"/>
      <c r="LB87" s="2"/>
      <c r="LC87" s="2">
        <v>5135.08</v>
      </c>
      <c r="LD87" s="2"/>
      <c r="LE87" s="2"/>
      <c r="LF87" s="2"/>
      <c r="LG87" s="2"/>
      <c r="LH87" s="2"/>
      <c r="LI87" s="2"/>
      <c r="LJ87" s="2"/>
      <c r="LK87" s="2">
        <v>287782.08</v>
      </c>
      <c r="LL87" s="2">
        <v>443.53</v>
      </c>
      <c r="LM87" s="2">
        <v>443.53</v>
      </c>
      <c r="LN87" s="2"/>
      <c r="LO87" s="2"/>
      <c r="LP87" s="2"/>
      <c r="LQ87" s="2">
        <v>4258.75</v>
      </c>
      <c r="LR87" s="2"/>
      <c r="LS87" s="2"/>
      <c r="LT87" s="2"/>
      <c r="LU87" s="2"/>
      <c r="LV87" s="2"/>
      <c r="LW87" s="2"/>
      <c r="LX87" s="2">
        <v>4258.75</v>
      </c>
      <c r="LY87" s="2">
        <v>507715.96</v>
      </c>
    </row>
    <row r="88" spans="2:337">
      <c r="B88" s="22" t="s">
        <v>63</v>
      </c>
      <c r="C88" s="22" t="s">
        <v>7</v>
      </c>
      <c r="D88" s="22" t="s">
        <v>5</v>
      </c>
      <c r="E88" s="22" t="s">
        <v>15</v>
      </c>
      <c r="F88" s="22" t="s">
        <v>18</v>
      </c>
      <c r="G88" s="1">
        <v>4407.82</v>
      </c>
      <c r="I88" s="37" t="str">
        <f>VLOOKUP(J88,'District Listing'!$A$3:$B$315,2,FALSE)</f>
        <v>OCOSTA</v>
      </c>
      <c r="J88" s="4" t="s">
        <v>179</v>
      </c>
      <c r="K88" s="2">
        <v>229363.63</v>
      </c>
      <c r="L88" s="2">
        <v>229363.63</v>
      </c>
      <c r="M88" s="2">
        <v>-229363.63</v>
      </c>
      <c r="N88" s="2">
        <v>-229363.63</v>
      </c>
      <c r="O88" s="2">
        <v>3694649.1900000004</v>
      </c>
      <c r="P88" s="2">
        <v>63235.19</v>
      </c>
      <c r="Q88" s="2">
        <v>183147.69</v>
      </c>
      <c r="R88" s="2"/>
      <c r="S88" s="2">
        <v>32508.899999999998</v>
      </c>
      <c r="T88" s="2">
        <v>22888.260000000002</v>
      </c>
      <c r="U88" s="2">
        <v>115555</v>
      </c>
      <c r="V88" s="2">
        <v>4111984.23</v>
      </c>
      <c r="W88" s="2">
        <v>1403548.37</v>
      </c>
      <c r="X88" s="2">
        <v>62574.58</v>
      </c>
      <c r="Y88" s="2">
        <v>55238.21</v>
      </c>
      <c r="Z88" s="2"/>
      <c r="AA88" s="2">
        <v>132760.98000000001</v>
      </c>
      <c r="AB88" s="2">
        <v>12192.369999999999</v>
      </c>
      <c r="AC88" s="2">
        <v>1666314.5100000002</v>
      </c>
      <c r="AD88" s="2"/>
      <c r="AE88" s="2"/>
      <c r="AF88" s="2">
        <v>310477.84000000003</v>
      </c>
      <c r="AG88" s="2">
        <v>125175.74</v>
      </c>
      <c r="AH88" s="2">
        <v>626179.13</v>
      </c>
      <c r="AI88" s="2">
        <v>201444.09000000003</v>
      </c>
      <c r="AJ88" s="2">
        <v>32.39</v>
      </c>
      <c r="AK88" s="2"/>
      <c r="AL88" s="2"/>
      <c r="AM88" s="2"/>
      <c r="AN88" s="2">
        <v>1755.31</v>
      </c>
      <c r="AO88" s="2">
        <v>8394.08</v>
      </c>
      <c r="AP88" s="2">
        <v>27760.78</v>
      </c>
      <c r="AQ88" s="2">
        <v>87164.53</v>
      </c>
      <c r="AR88" s="2">
        <v>554278.70000000007</v>
      </c>
      <c r="AS88" s="2">
        <v>489099.06</v>
      </c>
      <c r="AT88" s="2">
        <v>19995.02</v>
      </c>
      <c r="AU88" s="2">
        <v>13674.95</v>
      </c>
      <c r="AV88" s="2">
        <v>2465431.6200000006</v>
      </c>
      <c r="AW88" s="2">
        <v>324624.61000000004</v>
      </c>
      <c r="AX88" s="2">
        <v>35711.69</v>
      </c>
      <c r="AY88" s="2">
        <v>240390.36</v>
      </c>
      <c r="AZ88" s="2">
        <v>8855.3700000000008</v>
      </c>
      <c r="BA88" s="2">
        <v>32406.31</v>
      </c>
      <c r="BB88" s="2">
        <v>641988.34000000008</v>
      </c>
      <c r="BC88" s="2">
        <v>901</v>
      </c>
      <c r="BD88" s="2">
        <v>7166.13</v>
      </c>
      <c r="BE88" s="2">
        <v>12468.71</v>
      </c>
      <c r="BF88" s="2"/>
      <c r="BG88" s="2">
        <v>10509.04</v>
      </c>
      <c r="BH88" s="2">
        <v>38711.019999999997</v>
      </c>
      <c r="BI88" s="2">
        <v>296725.09999999998</v>
      </c>
      <c r="BJ88" s="2">
        <v>1765</v>
      </c>
      <c r="BK88" s="2">
        <v>23643.1</v>
      </c>
      <c r="BL88" s="2"/>
      <c r="BM88" s="2">
        <v>11542.53</v>
      </c>
      <c r="BN88" s="2"/>
      <c r="BO88" s="2"/>
      <c r="BP88" s="2">
        <v>40884.449999999997</v>
      </c>
      <c r="BQ88" s="2">
        <v>833.11</v>
      </c>
      <c r="BR88" s="2">
        <v>77470.22</v>
      </c>
      <c r="BS88" s="2">
        <v>8234.02</v>
      </c>
      <c r="BT88" s="2"/>
      <c r="BU88" s="2">
        <v>13099.86</v>
      </c>
      <c r="BV88" s="2"/>
      <c r="BW88" s="2"/>
      <c r="BX88" s="2"/>
      <c r="BY88" s="2"/>
      <c r="BZ88" s="2"/>
      <c r="CA88" s="2"/>
      <c r="CB88" s="2">
        <v>121601.87</v>
      </c>
      <c r="CC88" s="2">
        <v>32004.34</v>
      </c>
      <c r="CD88" s="2">
        <v>1537.19</v>
      </c>
      <c r="CE88" s="2"/>
      <c r="CF88" s="2">
        <v>127337.96</v>
      </c>
      <c r="CG88" s="2"/>
      <c r="CH88" s="2"/>
      <c r="CI88" s="2">
        <v>8118</v>
      </c>
      <c r="CJ88" s="2">
        <v>175976.1</v>
      </c>
      <c r="CK88" s="2"/>
      <c r="CL88" s="2"/>
      <c r="CM88" s="2">
        <v>197708.63</v>
      </c>
      <c r="CN88" s="2"/>
      <c r="CO88" s="2"/>
      <c r="CP88" s="2"/>
      <c r="CQ88" s="2"/>
      <c r="CR88" s="2">
        <v>15721.349999999999</v>
      </c>
      <c r="CS88" s="2"/>
      <c r="CT88" s="2"/>
      <c r="CU88" s="2"/>
      <c r="CV88" s="2"/>
      <c r="CW88" s="2"/>
      <c r="CX88" s="2"/>
      <c r="CY88" s="2"/>
      <c r="CZ88" s="2">
        <v>1223958.73</v>
      </c>
      <c r="DA88" s="2">
        <v>15779.85</v>
      </c>
      <c r="DB88" s="2">
        <v>15779.85</v>
      </c>
      <c r="DC88" s="2"/>
      <c r="DD88" s="2"/>
      <c r="DE88" s="2"/>
      <c r="DF88" s="2"/>
      <c r="DG88" s="2"/>
      <c r="DH88" s="2"/>
      <c r="DI88" s="2"/>
      <c r="DJ88" s="2">
        <v>5541.36</v>
      </c>
      <c r="DK88" s="2"/>
      <c r="DL88" s="2"/>
      <c r="DM88" s="2">
        <v>5541.36</v>
      </c>
      <c r="DN88" s="2">
        <v>10130998.639999993</v>
      </c>
      <c r="DP88" s="37" t="str">
        <f>VLOOKUP(DQ88,'District Listing'!$A$3:$B$315,2,FALSE)</f>
        <v>OCOSTA</v>
      </c>
      <c r="DQ88" s="4" t="s">
        <v>179</v>
      </c>
      <c r="DR88" s="2">
        <v>24956.42</v>
      </c>
      <c r="DS88" s="2">
        <v>24956.42</v>
      </c>
      <c r="DT88" s="2">
        <v>-229363.63</v>
      </c>
      <c r="DU88" s="2">
        <v>-229363.63</v>
      </c>
      <c r="DV88" s="2">
        <v>3602441.99</v>
      </c>
      <c r="DW88" s="2">
        <v>63235.19</v>
      </c>
      <c r="DX88" s="2">
        <v>160901.78</v>
      </c>
      <c r="DY88" s="2"/>
      <c r="DZ88" s="2">
        <v>19089.169999999998</v>
      </c>
      <c r="EA88" s="2">
        <v>5664.83</v>
      </c>
      <c r="EB88" s="2">
        <v>115555</v>
      </c>
      <c r="EC88" s="2">
        <v>3966887.96</v>
      </c>
      <c r="ED88" s="2">
        <v>1208970.06</v>
      </c>
      <c r="EE88" s="2">
        <v>27865.69</v>
      </c>
      <c r="EF88" s="2">
        <v>53601.04</v>
      </c>
      <c r="EG88" s="2"/>
      <c r="EH88" s="2"/>
      <c r="EI88" s="2">
        <v>134.66</v>
      </c>
      <c r="EJ88" s="2">
        <v>1290571.45</v>
      </c>
      <c r="EK88" s="2"/>
      <c r="EL88" s="2"/>
      <c r="EM88" s="2">
        <v>301319.07</v>
      </c>
      <c r="EN88" s="2">
        <v>100300.41</v>
      </c>
      <c r="EO88" s="2">
        <v>607590.63</v>
      </c>
      <c r="EP88" s="2">
        <v>164966.17000000001</v>
      </c>
      <c r="EQ88" s="2">
        <v>32.39</v>
      </c>
      <c r="ER88" s="2"/>
      <c r="ES88" s="2"/>
      <c r="ET88" s="2"/>
      <c r="EU88" s="2">
        <v>1755.31</v>
      </c>
      <c r="EV88" s="2">
        <v>8394.08</v>
      </c>
      <c r="EW88" s="2">
        <v>26985.66</v>
      </c>
      <c r="EX88" s="2">
        <v>72514.929999999993</v>
      </c>
      <c r="EY88" s="2">
        <v>542544.9</v>
      </c>
      <c r="EZ88" s="2">
        <v>435921.32</v>
      </c>
      <c r="FA88" s="2">
        <v>19448.57</v>
      </c>
      <c r="FB88" s="2">
        <v>12116.86</v>
      </c>
      <c r="FC88" s="2">
        <v>2293890.2999999993</v>
      </c>
      <c r="FD88" s="2">
        <v>322285.03000000003</v>
      </c>
      <c r="FE88" s="2">
        <v>35711.69</v>
      </c>
      <c r="FF88" s="2">
        <v>240390.36</v>
      </c>
      <c r="FG88" s="2">
        <v>6810.13</v>
      </c>
      <c r="FH88" s="2">
        <v>32406.31</v>
      </c>
      <c r="FI88" s="2">
        <v>637603.52000000014</v>
      </c>
      <c r="FJ88" s="2">
        <v>901</v>
      </c>
      <c r="FK88" s="2"/>
      <c r="FL88" s="2">
        <v>12468.71</v>
      </c>
      <c r="FM88" s="2"/>
      <c r="FN88" s="2">
        <v>10509.04</v>
      </c>
      <c r="FO88" s="2">
        <v>38711.019999999997</v>
      </c>
      <c r="FP88" s="2">
        <v>295908.34999999998</v>
      </c>
      <c r="FQ88" s="2">
        <v>1765</v>
      </c>
      <c r="FR88" s="2">
        <v>23643.1</v>
      </c>
      <c r="FS88" s="2"/>
      <c r="FT88" s="2">
        <v>11542.53</v>
      </c>
      <c r="FU88" s="2"/>
      <c r="FV88" s="2"/>
      <c r="FW88" s="2">
        <v>40884.449999999997</v>
      </c>
      <c r="FX88" s="2">
        <v>833.11</v>
      </c>
      <c r="FY88" s="2">
        <v>77470.22</v>
      </c>
      <c r="FZ88" s="2">
        <v>8234.02</v>
      </c>
      <c r="GA88" s="2"/>
      <c r="GB88" s="2">
        <v>13099.86</v>
      </c>
      <c r="GC88" s="2"/>
      <c r="GD88" s="2"/>
      <c r="GE88" s="2"/>
      <c r="GF88" s="2"/>
      <c r="GG88" s="2"/>
      <c r="GH88" s="2"/>
      <c r="GI88" s="2">
        <v>121601.87</v>
      </c>
      <c r="GJ88" s="2">
        <v>32004.34</v>
      </c>
      <c r="GK88" s="2">
        <v>1537.19</v>
      </c>
      <c r="GL88" s="2"/>
      <c r="GM88" s="2">
        <v>127337.96</v>
      </c>
      <c r="GN88" s="2"/>
      <c r="GO88" s="2"/>
      <c r="GP88" s="2">
        <v>7918</v>
      </c>
      <c r="GQ88" s="2">
        <v>175976.1</v>
      </c>
      <c r="GR88" s="2"/>
      <c r="GS88" s="2"/>
      <c r="GT88" s="2">
        <v>197708.63</v>
      </c>
      <c r="GU88" s="2"/>
      <c r="GV88" s="2"/>
      <c r="GW88" s="2"/>
      <c r="GX88" s="2"/>
      <c r="GY88" s="2">
        <v>14128.23</v>
      </c>
      <c r="GZ88" s="2"/>
      <c r="HA88" s="2"/>
      <c r="HB88" s="2"/>
      <c r="HC88" s="2"/>
      <c r="HD88" s="2"/>
      <c r="HE88" s="2"/>
      <c r="HF88" s="2"/>
      <c r="HG88" s="2">
        <v>1214182.73</v>
      </c>
      <c r="HH88" s="2">
        <v>14175.19</v>
      </c>
      <c r="HI88" s="2">
        <v>14175.19</v>
      </c>
      <c r="HJ88" s="2"/>
      <c r="HK88" s="2"/>
      <c r="HL88" s="2"/>
      <c r="HM88" s="2"/>
      <c r="HN88" s="2"/>
      <c r="HO88" s="2"/>
      <c r="HP88" s="2"/>
      <c r="HQ88" s="2">
        <v>5541.36</v>
      </c>
      <c r="HR88" s="2"/>
      <c r="HS88" s="2">
        <v>5541.36</v>
      </c>
      <c r="HT88" s="2">
        <v>9218445.2999999989</v>
      </c>
      <c r="HV88" s="37" t="str">
        <f>VLOOKUP(HW88,'District Listing'!$A$3:$B$315,2,FALSE)</f>
        <v>OAK HARBOR</v>
      </c>
      <c r="HW88" s="4" t="s">
        <v>182</v>
      </c>
      <c r="HX88" s="2">
        <v>11527.45</v>
      </c>
      <c r="HY88" s="2">
        <v>11527.45</v>
      </c>
      <c r="HZ88" s="2">
        <v>-11527.45</v>
      </c>
      <c r="IA88" s="2">
        <v>-11527.45</v>
      </c>
      <c r="IB88" s="2">
        <v>1631739.71</v>
      </c>
      <c r="IC88" s="2">
        <v>48107.5</v>
      </c>
      <c r="ID88" s="2">
        <v>267704.27</v>
      </c>
      <c r="IE88" s="2"/>
      <c r="IF88" s="2">
        <v>132883.93</v>
      </c>
      <c r="IG88" s="2"/>
      <c r="IH88" s="2"/>
      <c r="II88" s="2">
        <v>2080435.41</v>
      </c>
      <c r="IJ88" s="2">
        <v>2713886.83</v>
      </c>
      <c r="IK88" s="2">
        <v>39741.120000000003</v>
      </c>
      <c r="IL88" s="2">
        <v>90884.21</v>
      </c>
      <c r="IM88" s="2"/>
      <c r="IN88" s="2">
        <v>415296.45</v>
      </c>
      <c r="IO88" s="2">
        <v>2067.0500000000002</v>
      </c>
      <c r="IP88" s="2">
        <v>3261875.66</v>
      </c>
      <c r="IQ88" s="2">
        <v>546.65</v>
      </c>
      <c r="IR88" s="2">
        <v>0.9</v>
      </c>
      <c r="IS88" s="2">
        <v>153889.54999999999</v>
      </c>
      <c r="IT88" s="2">
        <v>245461.15</v>
      </c>
      <c r="IU88" s="2">
        <v>299216.56</v>
      </c>
      <c r="IV88" s="2">
        <v>438626.98</v>
      </c>
      <c r="IW88" s="2"/>
      <c r="IX88" s="2"/>
      <c r="IY88" s="2"/>
      <c r="IZ88" s="2"/>
      <c r="JA88" s="2">
        <v>5525.54</v>
      </c>
      <c r="JB88" s="2">
        <v>5114.96</v>
      </c>
      <c r="JC88" s="2">
        <v>5164.7</v>
      </c>
      <c r="JD88" s="2">
        <v>31728.13</v>
      </c>
      <c r="JE88" s="2">
        <v>229250.31</v>
      </c>
      <c r="JF88" s="2">
        <v>682007.4</v>
      </c>
      <c r="JG88" s="2"/>
      <c r="JH88" s="2"/>
      <c r="JI88" s="2">
        <v>2096532.83</v>
      </c>
      <c r="JJ88" s="2">
        <v>696298.66</v>
      </c>
      <c r="JK88" s="2">
        <v>15350</v>
      </c>
      <c r="JL88" s="2"/>
      <c r="JM88" s="2">
        <v>89355.26</v>
      </c>
      <c r="JN88" s="2">
        <v>297007.24</v>
      </c>
      <c r="JO88" s="2">
        <v>1098011.1600000001</v>
      </c>
      <c r="JP88" s="2"/>
      <c r="JQ88" s="2"/>
      <c r="JR88" s="2">
        <v>750</v>
      </c>
      <c r="JS88" s="2"/>
      <c r="JT88" s="2">
        <v>9025.2800000000007</v>
      </c>
      <c r="JU88" s="2">
        <v>22115.79</v>
      </c>
      <c r="JV88" s="2">
        <v>395908.6</v>
      </c>
      <c r="JW88" s="2"/>
      <c r="JX88" s="2"/>
      <c r="JY88" s="2"/>
      <c r="JZ88" s="2">
        <v>8446.73</v>
      </c>
      <c r="KA88" s="2"/>
      <c r="KB88" s="2"/>
      <c r="KC88" s="2"/>
      <c r="KD88" s="2">
        <v>3151.42</v>
      </c>
      <c r="KE88" s="2">
        <v>16363.26</v>
      </c>
      <c r="KF88" s="2">
        <v>63874.48</v>
      </c>
      <c r="KG88" s="2">
        <v>2205.5</v>
      </c>
      <c r="KH88" s="2">
        <v>81501.759999999995</v>
      </c>
      <c r="KI88" s="2"/>
      <c r="KJ88" s="2">
        <v>507714.89</v>
      </c>
      <c r="KK88" s="2"/>
      <c r="KL88" s="2"/>
      <c r="KM88" s="2"/>
      <c r="KN88" s="2">
        <v>551292</v>
      </c>
      <c r="KO88" s="2">
        <v>423871.54</v>
      </c>
      <c r="KP88" s="2"/>
      <c r="KQ88" s="2">
        <v>6432.58</v>
      </c>
      <c r="KR88" s="2"/>
      <c r="KS88" s="2"/>
      <c r="KT88" s="2"/>
      <c r="KU88" s="2">
        <v>24345.15</v>
      </c>
      <c r="KV88" s="2">
        <v>617981.12</v>
      </c>
      <c r="KW88" s="2"/>
      <c r="KX88" s="2"/>
      <c r="KY88" s="2"/>
      <c r="KZ88" s="2"/>
      <c r="LA88" s="2"/>
      <c r="LB88" s="2"/>
      <c r="LC88" s="2">
        <v>13553.95</v>
      </c>
      <c r="LD88" s="2"/>
      <c r="LE88" s="2"/>
      <c r="LF88" s="2"/>
      <c r="LG88" s="2"/>
      <c r="LH88" s="2"/>
      <c r="LI88" s="2"/>
      <c r="LJ88" s="2"/>
      <c r="LK88" s="2">
        <v>2748534.0500000003</v>
      </c>
      <c r="LL88" s="2">
        <v>19074.689999999999</v>
      </c>
      <c r="LM88" s="2">
        <v>19074.689999999999</v>
      </c>
      <c r="LN88" s="2"/>
      <c r="LO88" s="2"/>
      <c r="LP88" s="2">
        <v>73159.539999999994</v>
      </c>
      <c r="LQ88" s="2">
        <v>403348.6</v>
      </c>
      <c r="LR88" s="2"/>
      <c r="LS88" s="2">
        <v>55243.32</v>
      </c>
      <c r="LT88" s="2"/>
      <c r="LU88" s="2"/>
      <c r="LV88" s="2"/>
      <c r="LW88" s="2"/>
      <c r="LX88" s="2">
        <v>531751.46</v>
      </c>
      <c r="LY88" s="2">
        <v>11836215.259999996</v>
      </c>
    </row>
    <row r="89" spans="2:337">
      <c r="B89" s="22" t="s">
        <v>63</v>
      </c>
      <c r="C89" s="22" t="s">
        <v>7</v>
      </c>
      <c r="D89" s="22" t="s">
        <v>5</v>
      </c>
      <c r="E89" s="22" t="s">
        <v>15</v>
      </c>
      <c r="F89" s="22" t="s">
        <v>19</v>
      </c>
      <c r="G89" s="1">
        <v>25786.82</v>
      </c>
      <c r="I89" s="37" t="str">
        <f>VLOOKUP(J89,'District Listing'!$A$3:$B$315,2,FALSE)</f>
        <v>OAKVILLE</v>
      </c>
      <c r="J89" s="4" t="s">
        <v>180</v>
      </c>
      <c r="K89" s="2">
        <v>24699.71</v>
      </c>
      <c r="L89" s="2">
        <v>24699.71</v>
      </c>
      <c r="M89" s="2">
        <v>-24699.71</v>
      </c>
      <c r="N89" s="2">
        <v>-24699.71</v>
      </c>
      <c r="O89" s="2">
        <v>1482476.8800000001</v>
      </c>
      <c r="P89" s="2">
        <v>15369.49</v>
      </c>
      <c r="Q89" s="2">
        <v>23295.08</v>
      </c>
      <c r="R89" s="2"/>
      <c r="S89" s="2">
        <v>52005</v>
      </c>
      <c r="T89" s="2">
        <v>477.18</v>
      </c>
      <c r="U89" s="2"/>
      <c r="V89" s="2">
        <v>1573623.6300000001</v>
      </c>
      <c r="W89" s="2">
        <v>668553.4</v>
      </c>
      <c r="X89" s="2">
        <v>36439.33</v>
      </c>
      <c r="Y89" s="2">
        <v>13847.52</v>
      </c>
      <c r="Z89" s="2"/>
      <c r="AA89" s="2">
        <v>5988.34</v>
      </c>
      <c r="AB89" s="2">
        <v>1250.8</v>
      </c>
      <c r="AC89" s="2">
        <v>726079.39</v>
      </c>
      <c r="AD89" s="2"/>
      <c r="AE89" s="2"/>
      <c r="AF89" s="2">
        <v>118708.77</v>
      </c>
      <c r="AG89" s="2">
        <v>52862.16</v>
      </c>
      <c r="AH89" s="2">
        <v>226210.78999999998</v>
      </c>
      <c r="AI89" s="2">
        <v>85590.92</v>
      </c>
      <c r="AJ89" s="2"/>
      <c r="AK89" s="2"/>
      <c r="AL89" s="2"/>
      <c r="AM89" s="2"/>
      <c r="AN89" s="2">
        <v>4045.13</v>
      </c>
      <c r="AO89" s="2">
        <v>2186.37</v>
      </c>
      <c r="AP89" s="2">
        <v>11731.74</v>
      </c>
      <c r="AQ89" s="2">
        <v>27271.88</v>
      </c>
      <c r="AR89" s="2">
        <v>242939.5</v>
      </c>
      <c r="AS89" s="2">
        <v>228945.91</v>
      </c>
      <c r="AT89" s="2">
        <v>2294.65</v>
      </c>
      <c r="AU89" s="2">
        <v>12509.5</v>
      </c>
      <c r="AV89" s="2">
        <v>1015297.32</v>
      </c>
      <c r="AW89" s="2">
        <v>126701.69</v>
      </c>
      <c r="AX89" s="2">
        <v>10323.049999999999</v>
      </c>
      <c r="AY89" s="2">
        <v>139136.81</v>
      </c>
      <c r="AZ89" s="2">
        <v>12056.69</v>
      </c>
      <c r="BA89" s="2">
        <v>101826.16</v>
      </c>
      <c r="BB89" s="2">
        <v>390044.4</v>
      </c>
      <c r="BC89" s="2"/>
      <c r="BD89" s="2">
        <v>3841.51</v>
      </c>
      <c r="BE89" s="2">
        <v>15687.44</v>
      </c>
      <c r="BF89" s="2"/>
      <c r="BG89" s="2"/>
      <c r="BH89" s="2">
        <v>6829.82</v>
      </c>
      <c r="BI89" s="2">
        <v>304962.21999999997</v>
      </c>
      <c r="BJ89" s="2">
        <v>11367.5</v>
      </c>
      <c r="BK89" s="2">
        <v>34115.279999999999</v>
      </c>
      <c r="BL89" s="2"/>
      <c r="BM89" s="2"/>
      <c r="BN89" s="2"/>
      <c r="BO89" s="2"/>
      <c r="BP89" s="2">
        <v>3942.52</v>
      </c>
      <c r="BQ89" s="2">
        <v>20536.669999999998</v>
      </c>
      <c r="BR89" s="2">
        <v>48713.52</v>
      </c>
      <c r="BS89" s="2">
        <v>26087.52</v>
      </c>
      <c r="BT89" s="2"/>
      <c r="BU89" s="2"/>
      <c r="BV89" s="2">
        <v>14253.15</v>
      </c>
      <c r="BW89" s="2">
        <v>30354.15</v>
      </c>
      <c r="BX89" s="2"/>
      <c r="BY89" s="2"/>
      <c r="BZ89" s="2">
        <v>111.97</v>
      </c>
      <c r="CA89" s="2">
        <v>445.61</v>
      </c>
      <c r="CB89" s="2">
        <v>112839.82</v>
      </c>
      <c r="CC89" s="2">
        <v>29847.86</v>
      </c>
      <c r="CD89" s="2">
        <v>206.99</v>
      </c>
      <c r="CE89" s="2">
        <v>554.42999999999995</v>
      </c>
      <c r="CF89" s="2">
        <v>44048.28</v>
      </c>
      <c r="CG89" s="2">
        <v>4944.3999999999996</v>
      </c>
      <c r="CH89" s="2"/>
      <c r="CI89" s="2">
        <v>6154.83</v>
      </c>
      <c r="CJ89" s="2">
        <v>164782.36000000002</v>
      </c>
      <c r="CK89" s="2"/>
      <c r="CL89" s="2"/>
      <c r="CM89" s="2">
        <v>165182.34</v>
      </c>
      <c r="CN89" s="2">
        <v>701.79</v>
      </c>
      <c r="CO89" s="2">
        <v>6842.24</v>
      </c>
      <c r="CP89" s="2"/>
      <c r="CQ89" s="2"/>
      <c r="CR89" s="2">
        <v>11080.91</v>
      </c>
      <c r="CS89" s="2"/>
      <c r="CT89" s="2"/>
      <c r="CU89" s="2"/>
      <c r="CV89" s="2"/>
      <c r="CW89" s="2"/>
      <c r="CX89" s="2"/>
      <c r="CY89" s="2"/>
      <c r="CZ89" s="2">
        <v>1068435.1300000001</v>
      </c>
      <c r="DA89" s="2">
        <v>7013.84</v>
      </c>
      <c r="DB89" s="2">
        <v>7013.84</v>
      </c>
      <c r="DC89" s="2"/>
      <c r="DD89" s="2"/>
      <c r="DE89" s="2">
        <v>1700</v>
      </c>
      <c r="DF89" s="2">
        <v>4258.75</v>
      </c>
      <c r="DG89" s="2"/>
      <c r="DH89" s="2"/>
      <c r="DI89" s="2"/>
      <c r="DJ89" s="2"/>
      <c r="DK89" s="2"/>
      <c r="DL89" s="2"/>
      <c r="DM89" s="2">
        <v>5958.75</v>
      </c>
      <c r="DN89" s="2">
        <v>4786452.4600000018</v>
      </c>
      <c r="DP89" s="37" t="str">
        <f>VLOOKUP(DQ89,'District Listing'!$A$3:$B$315,2,FALSE)</f>
        <v>OAKVILLE</v>
      </c>
      <c r="DQ89" s="4" t="s">
        <v>180</v>
      </c>
      <c r="DR89" s="2">
        <v>10135.09</v>
      </c>
      <c r="DS89" s="2">
        <v>10135.09</v>
      </c>
      <c r="DT89" s="2">
        <v>-24699.71</v>
      </c>
      <c r="DU89" s="2">
        <v>-24699.71</v>
      </c>
      <c r="DV89" s="2">
        <v>1444496.8</v>
      </c>
      <c r="DW89" s="2">
        <v>15369.49</v>
      </c>
      <c r="DX89" s="2">
        <v>23220.080000000002</v>
      </c>
      <c r="DY89" s="2"/>
      <c r="DZ89" s="2"/>
      <c r="EA89" s="2">
        <v>477.18</v>
      </c>
      <c r="EB89" s="2"/>
      <c r="EC89" s="2">
        <v>1483563.55</v>
      </c>
      <c r="ED89" s="2">
        <v>619417.47</v>
      </c>
      <c r="EE89" s="2">
        <v>36439.33</v>
      </c>
      <c r="EF89" s="2">
        <v>13597.52</v>
      </c>
      <c r="EG89" s="2"/>
      <c r="EH89" s="2">
        <v>3110.97</v>
      </c>
      <c r="EI89" s="2">
        <v>1250.8</v>
      </c>
      <c r="EJ89" s="2">
        <v>673816.09</v>
      </c>
      <c r="EK89" s="2"/>
      <c r="EL89" s="2"/>
      <c r="EM89" s="2">
        <v>111975.32</v>
      </c>
      <c r="EN89" s="2">
        <v>49150.04</v>
      </c>
      <c r="EO89" s="2">
        <v>216150.58</v>
      </c>
      <c r="EP89" s="2">
        <v>78924.800000000003</v>
      </c>
      <c r="EQ89" s="2"/>
      <c r="ER89" s="2"/>
      <c r="ES89" s="2"/>
      <c r="ET89" s="2"/>
      <c r="EU89" s="2">
        <v>3821.57</v>
      </c>
      <c r="EV89" s="2">
        <v>2063.91</v>
      </c>
      <c r="EW89" s="2">
        <v>10073.74</v>
      </c>
      <c r="EX89" s="2">
        <v>26177.31</v>
      </c>
      <c r="EY89" s="2">
        <v>238409.28</v>
      </c>
      <c r="EZ89" s="2">
        <v>220727.09</v>
      </c>
      <c r="FA89" s="2">
        <v>2168.56</v>
      </c>
      <c r="FB89" s="2">
        <v>12396.54</v>
      </c>
      <c r="FC89" s="2">
        <v>972038.74</v>
      </c>
      <c r="FD89" s="2">
        <v>112984.11</v>
      </c>
      <c r="FE89" s="2">
        <v>10323.049999999999</v>
      </c>
      <c r="FF89" s="2">
        <v>138338.01999999999</v>
      </c>
      <c r="FG89" s="2">
        <v>11863.76</v>
      </c>
      <c r="FH89" s="2">
        <v>101450.44</v>
      </c>
      <c r="FI89" s="2">
        <v>374959.38</v>
      </c>
      <c r="FJ89" s="2"/>
      <c r="FK89" s="2">
        <v>3841.51</v>
      </c>
      <c r="FL89" s="2">
        <v>15687.44</v>
      </c>
      <c r="FM89" s="2"/>
      <c r="FN89" s="2"/>
      <c r="FO89" s="2">
        <v>6614.82</v>
      </c>
      <c r="FP89" s="2">
        <v>52046.41</v>
      </c>
      <c r="FQ89" s="2">
        <v>11367.5</v>
      </c>
      <c r="FR89" s="2">
        <v>34115.279999999999</v>
      </c>
      <c r="FS89" s="2"/>
      <c r="FT89" s="2"/>
      <c r="FU89" s="2"/>
      <c r="FV89" s="2"/>
      <c r="FW89" s="2">
        <v>3942.52</v>
      </c>
      <c r="FX89" s="2">
        <v>20536.669999999998</v>
      </c>
      <c r="FY89" s="2">
        <v>48713.52</v>
      </c>
      <c r="FZ89" s="2">
        <v>11179.52</v>
      </c>
      <c r="GA89" s="2"/>
      <c r="GB89" s="2"/>
      <c r="GC89" s="2">
        <v>14253.15</v>
      </c>
      <c r="GD89" s="2">
        <v>30354.15</v>
      </c>
      <c r="GE89" s="2"/>
      <c r="GF89" s="2"/>
      <c r="GG89" s="2">
        <v>111.97</v>
      </c>
      <c r="GH89" s="2">
        <v>445.61</v>
      </c>
      <c r="GI89" s="2">
        <v>112839.82</v>
      </c>
      <c r="GJ89" s="2">
        <v>29847.86</v>
      </c>
      <c r="GK89" s="2">
        <v>206.99</v>
      </c>
      <c r="GL89" s="2">
        <v>554.42999999999995</v>
      </c>
      <c r="GM89" s="2">
        <v>44048.28</v>
      </c>
      <c r="GN89" s="2">
        <v>4944.3999999999996</v>
      </c>
      <c r="GO89" s="2"/>
      <c r="GP89" s="2">
        <v>5914.83</v>
      </c>
      <c r="GQ89" s="2">
        <v>150414.17000000001</v>
      </c>
      <c r="GR89" s="2"/>
      <c r="GS89" s="2"/>
      <c r="GT89" s="2">
        <v>165182.34</v>
      </c>
      <c r="GU89" s="2">
        <v>701.79</v>
      </c>
      <c r="GV89" s="2">
        <v>6842.24</v>
      </c>
      <c r="GW89" s="2"/>
      <c r="GX89" s="2"/>
      <c r="GY89" s="2">
        <v>5945.83</v>
      </c>
      <c r="GZ89" s="2"/>
      <c r="HA89" s="2"/>
      <c r="HB89" s="2"/>
      <c r="HC89" s="2"/>
      <c r="HD89" s="2"/>
      <c r="HE89" s="2"/>
      <c r="HF89" s="2"/>
      <c r="HG89" s="2">
        <v>780653.04999999993</v>
      </c>
      <c r="HH89" s="2">
        <v>6570.31</v>
      </c>
      <c r="HI89" s="2">
        <v>6570.31</v>
      </c>
      <c r="HJ89" s="2"/>
      <c r="HK89" s="2"/>
      <c r="HL89" s="2">
        <v>1700</v>
      </c>
      <c r="HM89" s="2"/>
      <c r="HN89" s="2"/>
      <c r="HO89" s="2"/>
      <c r="HP89" s="2"/>
      <c r="HQ89" s="2"/>
      <c r="HR89" s="2"/>
      <c r="HS89" s="2">
        <v>1700</v>
      </c>
      <c r="HT89" s="2">
        <v>4278736.4999999981</v>
      </c>
      <c r="HV89" s="37" t="str">
        <f>VLOOKUP(HW89,'District Listing'!$A$3:$B$315,2,FALSE)</f>
        <v>COUPEVILLE</v>
      </c>
      <c r="HW89" s="4" t="s">
        <v>183</v>
      </c>
      <c r="HX89" s="2">
        <v>157940.96</v>
      </c>
      <c r="HY89" s="2">
        <v>157940.96</v>
      </c>
      <c r="HZ89" s="2"/>
      <c r="IA89" s="2"/>
      <c r="IB89" s="2">
        <v>940093.06</v>
      </c>
      <c r="IC89" s="2">
        <v>87507.13</v>
      </c>
      <c r="ID89" s="2"/>
      <c r="IE89" s="2"/>
      <c r="IF89" s="2">
        <v>141129.15</v>
      </c>
      <c r="IG89" s="2">
        <v>249598.81</v>
      </c>
      <c r="IH89" s="2"/>
      <c r="II89" s="2">
        <v>1418328.1500000001</v>
      </c>
      <c r="IJ89" s="2">
        <v>469065.09</v>
      </c>
      <c r="IK89" s="2">
        <v>41449.11</v>
      </c>
      <c r="IL89" s="2">
        <v>80.709999999999994</v>
      </c>
      <c r="IM89" s="2"/>
      <c r="IN89" s="2">
        <v>3175</v>
      </c>
      <c r="IO89" s="2">
        <v>37368.36</v>
      </c>
      <c r="IP89" s="2">
        <v>551138.27</v>
      </c>
      <c r="IQ89" s="2">
        <v>430928.42</v>
      </c>
      <c r="IR89" s="2">
        <v>110997.14</v>
      </c>
      <c r="IS89" s="2">
        <v>37808.1</v>
      </c>
      <c r="IT89" s="2">
        <v>40613.410000000003</v>
      </c>
      <c r="IU89" s="2">
        <v>59822.86</v>
      </c>
      <c r="IV89" s="2">
        <v>51660.56</v>
      </c>
      <c r="IW89" s="2"/>
      <c r="IX89" s="2"/>
      <c r="IY89" s="2"/>
      <c r="IZ89" s="2"/>
      <c r="JA89" s="2"/>
      <c r="JB89" s="2"/>
      <c r="JC89" s="2">
        <v>949.3</v>
      </c>
      <c r="JD89" s="2">
        <v>5867.42</v>
      </c>
      <c r="JE89" s="2">
        <v>722.16</v>
      </c>
      <c r="JF89" s="2">
        <v>1880.89</v>
      </c>
      <c r="JG89" s="2">
        <v>631.49</v>
      </c>
      <c r="JH89" s="2">
        <v>790.61</v>
      </c>
      <c r="JI89" s="2">
        <v>742672.3600000001</v>
      </c>
      <c r="JJ89" s="2">
        <v>11896.25</v>
      </c>
      <c r="JK89" s="2"/>
      <c r="JL89" s="2"/>
      <c r="JM89" s="2"/>
      <c r="JN89" s="2">
        <v>18750.75</v>
      </c>
      <c r="JO89" s="2">
        <v>30647</v>
      </c>
      <c r="JP89" s="2"/>
      <c r="JQ89" s="2"/>
      <c r="JR89" s="2"/>
      <c r="JS89" s="2"/>
      <c r="JT89" s="2"/>
      <c r="JU89" s="2">
        <v>235</v>
      </c>
      <c r="JV89" s="2">
        <v>130635.82</v>
      </c>
      <c r="JW89" s="2"/>
      <c r="JX89" s="2"/>
      <c r="JY89" s="2"/>
      <c r="JZ89" s="2"/>
      <c r="KA89" s="2">
        <v>45548.6</v>
      </c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>
        <v>1389.04</v>
      </c>
      <c r="LI89" s="2"/>
      <c r="LJ89" s="2"/>
      <c r="LK89" s="2">
        <v>177808.46000000002</v>
      </c>
      <c r="LL89" s="2">
        <v>7107.77</v>
      </c>
      <c r="LM89" s="2">
        <v>7107.77</v>
      </c>
      <c r="LN89" s="2"/>
      <c r="LO89" s="2"/>
      <c r="LP89" s="2"/>
      <c r="LQ89" s="2"/>
      <c r="LR89" s="2"/>
      <c r="LS89" s="2"/>
      <c r="LT89" s="2"/>
      <c r="LU89" s="2">
        <v>6867.11</v>
      </c>
      <c r="LV89" s="2"/>
      <c r="LW89" s="2"/>
      <c r="LX89" s="2">
        <v>6867.11</v>
      </c>
      <c r="LY89" s="2">
        <v>3092510.08</v>
      </c>
    </row>
    <row r="90" spans="2:337">
      <c r="B90" s="22" t="s">
        <v>63</v>
      </c>
      <c r="C90" s="22" t="s">
        <v>7</v>
      </c>
      <c r="D90" s="22" t="s">
        <v>5</v>
      </c>
      <c r="E90" s="22" t="s">
        <v>15</v>
      </c>
      <c r="F90" s="22" t="s">
        <v>20</v>
      </c>
      <c r="G90" s="1">
        <v>4928.79</v>
      </c>
      <c r="I90" s="37" t="str">
        <f>VLOOKUP(J90,'District Listing'!$A$3:$B$315,2,FALSE)</f>
        <v>OAK HARBOR</v>
      </c>
      <c r="J90" s="4" t="s">
        <v>182</v>
      </c>
      <c r="K90" s="2">
        <v>773585.86</v>
      </c>
      <c r="L90" s="2">
        <v>773585.86</v>
      </c>
      <c r="M90" s="2">
        <v>-773585.86</v>
      </c>
      <c r="N90" s="2">
        <v>-773585.86</v>
      </c>
      <c r="O90" s="2">
        <v>35240062.149999999</v>
      </c>
      <c r="P90" s="2">
        <v>961071.88</v>
      </c>
      <c r="Q90" s="2">
        <v>1374464.09</v>
      </c>
      <c r="R90" s="2"/>
      <c r="S90" s="2">
        <v>757655.06</v>
      </c>
      <c r="T90" s="2">
        <v>98721.51</v>
      </c>
      <c r="U90" s="2"/>
      <c r="V90" s="2">
        <v>38431974.690000005</v>
      </c>
      <c r="W90" s="2">
        <v>14428460.76</v>
      </c>
      <c r="X90" s="2">
        <v>404211.68</v>
      </c>
      <c r="Y90" s="2">
        <v>548997.1</v>
      </c>
      <c r="Z90" s="2"/>
      <c r="AA90" s="2">
        <v>664805.71</v>
      </c>
      <c r="AB90" s="2">
        <v>24595.1</v>
      </c>
      <c r="AC90" s="2">
        <v>16071070.35</v>
      </c>
      <c r="AD90" s="2">
        <v>9929.7199999999993</v>
      </c>
      <c r="AE90" s="2">
        <v>391.42999999999995</v>
      </c>
      <c r="AF90" s="2">
        <v>2888926.8899999997</v>
      </c>
      <c r="AG90" s="2">
        <v>1210723.9099999999</v>
      </c>
      <c r="AH90" s="2">
        <v>5743441.6999999993</v>
      </c>
      <c r="AI90" s="2">
        <v>2220628.2400000002</v>
      </c>
      <c r="AJ90" s="2"/>
      <c r="AK90" s="2"/>
      <c r="AL90" s="2"/>
      <c r="AM90" s="2"/>
      <c r="AN90" s="2">
        <v>101288.37</v>
      </c>
      <c r="AO90" s="2">
        <v>23981.41</v>
      </c>
      <c r="AP90" s="2">
        <v>106673.03</v>
      </c>
      <c r="AQ90" s="2">
        <v>179457.85</v>
      </c>
      <c r="AR90" s="2">
        <v>4805666.43</v>
      </c>
      <c r="AS90" s="2">
        <v>4182448.6599999997</v>
      </c>
      <c r="AT90" s="2"/>
      <c r="AU90" s="2"/>
      <c r="AV90" s="2">
        <v>21473557.639999997</v>
      </c>
      <c r="AW90" s="2">
        <v>1964590.87</v>
      </c>
      <c r="AX90" s="2">
        <v>94887</v>
      </c>
      <c r="AY90" s="2">
        <v>300</v>
      </c>
      <c r="AZ90" s="2">
        <v>241469.90000000002</v>
      </c>
      <c r="BA90" s="2">
        <v>985434.27</v>
      </c>
      <c r="BB90" s="2">
        <v>3286682.04</v>
      </c>
      <c r="BC90" s="2">
        <v>14606.34</v>
      </c>
      <c r="BD90" s="2">
        <v>7617.94</v>
      </c>
      <c r="BE90" s="2">
        <v>15315.25</v>
      </c>
      <c r="BF90" s="2">
        <v>302769.77</v>
      </c>
      <c r="BG90" s="2">
        <v>9025.2800000000007</v>
      </c>
      <c r="BH90" s="2">
        <v>68580.31</v>
      </c>
      <c r="BI90" s="2">
        <v>636083.21</v>
      </c>
      <c r="BJ90" s="2">
        <v>37530</v>
      </c>
      <c r="BK90" s="2">
        <v>35724.74</v>
      </c>
      <c r="BL90" s="2">
        <v>2970</v>
      </c>
      <c r="BM90" s="2">
        <v>132453.9</v>
      </c>
      <c r="BN90" s="2">
        <v>19644.14</v>
      </c>
      <c r="BO90" s="2">
        <v>42674.91</v>
      </c>
      <c r="BP90" s="2">
        <v>268999.36</v>
      </c>
      <c r="BQ90" s="2">
        <v>146744.17000000001</v>
      </c>
      <c r="BR90" s="2">
        <v>97024.28</v>
      </c>
      <c r="BS90" s="2">
        <v>84374.55</v>
      </c>
      <c r="BT90" s="2">
        <v>3323.3599999999997</v>
      </c>
      <c r="BU90" s="2">
        <v>187789.25</v>
      </c>
      <c r="BV90" s="2"/>
      <c r="BW90" s="2">
        <v>537737.82000000007</v>
      </c>
      <c r="BX90" s="2"/>
      <c r="BY90" s="2"/>
      <c r="BZ90" s="2"/>
      <c r="CA90" s="2">
        <v>1688.96</v>
      </c>
      <c r="CB90" s="2">
        <v>612736</v>
      </c>
      <c r="CC90" s="2">
        <v>909838.94</v>
      </c>
      <c r="CD90" s="2">
        <v>4730.71</v>
      </c>
      <c r="CE90" s="2">
        <v>66753.349999999991</v>
      </c>
      <c r="CF90" s="2">
        <v>777427.77</v>
      </c>
      <c r="CG90" s="2"/>
      <c r="CH90" s="2">
        <v>979859.52</v>
      </c>
      <c r="CI90" s="2">
        <v>96120.35</v>
      </c>
      <c r="CJ90" s="2">
        <v>746971.12</v>
      </c>
      <c r="CK90" s="2">
        <v>788761.46</v>
      </c>
      <c r="CL90" s="2">
        <v>146553.31</v>
      </c>
      <c r="CM90" s="2">
        <v>604464.4</v>
      </c>
      <c r="CN90" s="2"/>
      <c r="CO90" s="2"/>
      <c r="CP90" s="2"/>
      <c r="CQ90" s="2"/>
      <c r="CR90" s="2">
        <v>99096.87</v>
      </c>
      <c r="CS90" s="2"/>
      <c r="CT90" s="2"/>
      <c r="CU90" s="2"/>
      <c r="CV90" s="2"/>
      <c r="CW90" s="2"/>
      <c r="CX90" s="2"/>
      <c r="CY90" s="2"/>
      <c r="CZ90" s="2">
        <v>8485991.3399999999</v>
      </c>
      <c r="DA90" s="2">
        <v>116549.2</v>
      </c>
      <c r="DB90" s="2">
        <v>116549.2</v>
      </c>
      <c r="DC90" s="2"/>
      <c r="DD90" s="2"/>
      <c r="DE90" s="2">
        <v>73159.539999999994</v>
      </c>
      <c r="DF90" s="2">
        <v>403348.6</v>
      </c>
      <c r="DG90" s="2">
        <v>212770.97</v>
      </c>
      <c r="DH90" s="2">
        <v>55243.32</v>
      </c>
      <c r="DI90" s="2"/>
      <c r="DJ90" s="2">
        <v>235682.73</v>
      </c>
      <c r="DK90" s="2"/>
      <c r="DL90" s="2"/>
      <c r="DM90" s="2">
        <v>980205.15999999992</v>
      </c>
      <c r="DN90" s="2">
        <v>88846030.419999957</v>
      </c>
      <c r="DP90" s="37" t="str">
        <f>VLOOKUP(DQ90,'District Listing'!$A$3:$B$315,2,FALSE)</f>
        <v>OAK HARBOR</v>
      </c>
      <c r="DQ90" s="4" t="s">
        <v>182</v>
      </c>
      <c r="DR90" s="2">
        <v>762058.41</v>
      </c>
      <c r="DS90" s="2">
        <v>762058.41</v>
      </c>
      <c r="DT90" s="2">
        <v>-762058.41</v>
      </c>
      <c r="DU90" s="2">
        <v>-762058.41</v>
      </c>
      <c r="DV90" s="2">
        <v>33608322.439999998</v>
      </c>
      <c r="DW90" s="2">
        <v>912964.38</v>
      </c>
      <c r="DX90" s="2">
        <v>1106759.82</v>
      </c>
      <c r="DY90" s="2"/>
      <c r="DZ90" s="2">
        <v>624771.13</v>
      </c>
      <c r="EA90" s="2">
        <v>98721.51</v>
      </c>
      <c r="EB90" s="2"/>
      <c r="EC90" s="2">
        <v>36351539.280000001</v>
      </c>
      <c r="ED90" s="2">
        <v>11714573.93</v>
      </c>
      <c r="EE90" s="2">
        <v>364470.56</v>
      </c>
      <c r="EF90" s="2">
        <v>458112.89</v>
      </c>
      <c r="EG90" s="2"/>
      <c r="EH90" s="2">
        <v>249509.26</v>
      </c>
      <c r="EI90" s="2">
        <v>22528.05</v>
      </c>
      <c r="EJ90" s="2">
        <v>12809194.690000001</v>
      </c>
      <c r="EK90" s="2">
        <v>9383.07</v>
      </c>
      <c r="EL90" s="2">
        <v>390.53</v>
      </c>
      <c r="EM90" s="2">
        <v>2735037.34</v>
      </c>
      <c r="EN90" s="2">
        <v>965262.76</v>
      </c>
      <c r="EO90" s="2">
        <v>5444225.1399999997</v>
      </c>
      <c r="EP90" s="2">
        <v>1782001.26</v>
      </c>
      <c r="EQ90" s="2"/>
      <c r="ER90" s="2"/>
      <c r="ES90" s="2"/>
      <c r="ET90" s="2"/>
      <c r="EU90" s="2">
        <v>95762.83</v>
      </c>
      <c r="EV90" s="2">
        <v>18866.45</v>
      </c>
      <c r="EW90" s="2">
        <v>101508.33</v>
      </c>
      <c r="EX90" s="2">
        <v>147729.72</v>
      </c>
      <c r="EY90" s="2">
        <v>4576416.12</v>
      </c>
      <c r="EZ90" s="2">
        <v>3500441.26</v>
      </c>
      <c r="FA90" s="2"/>
      <c r="FB90" s="2"/>
      <c r="FC90" s="2">
        <v>19377024.810000002</v>
      </c>
      <c r="FD90" s="2">
        <v>1268292.21</v>
      </c>
      <c r="FE90" s="2">
        <v>79537</v>
      </c>
      <c r="FF90" s="2">
        <v>300</v>
      </c>
      <c r="FG90" s="2">
        <v>152114.64000000001</v>
      </c>
      <c r="FH90" s="2">
        <v>688427.03</v>
      </c>
      <c r="FI90" s="2">
        <v>2188670.88</v>
      </c>
      <c r="FJ90" s="2">
        <v>14606.34</v>
      </c>
      <c r="FK90" s="2">
        <v>7617.94</v>
      </c>
      <c r="FL90" s="2">
        <v>14565.25</v>
      </c>
      <c r="FM90" s="2">
        <v>302769.77</v>
      </c>
      <c r="FN90" s="2"/>
      <c r="FO90" s="2">
        <v>46464.52</v>
      </c>
      <c r="FP90" s="2">
        <v>240174.61</v>
      </c>
      <c r="FQ90" s="2">
        <v>37530</v>
      </c>
      <c r="FR90" s="2">
        <v>35724.74</v>
      </c>
      <c r="FS90" s="2">
        <v>2970</v>
      </c>
      <c r="FT90" s="2">
        <v>124007.17</v>
      </c>
      <c r="FU90" s="2">
        <v>19644.14</v>
      </c>
      <c r="FV90" s="2">
        <v>42674.91</v>
      </c>
      <c r="FW90" s="2">
        <v>268999.36</v>
      </c>
      <c r="FX90" s="2">
        <v>143592.75</v>
      </c>
      <c r="FY90" s="2">
        <v>80661.02</v>
      </c>
      <c r="FZ90" s="2">
        <v>20500.07</v>
      </c>
      <c r="GA90" s="2">
        <v>1117.8599999999999</v>
      </c>
      <c r="GB90" s="2">
        <v>106287.49</v>
      </c>
      <c r="GC90" s="2"/>
      <c r="GD90" s="2">
        <v>30022.93</v>
      </c>
      <c r="GE90" s="2"/>
      <c r="GF90" s="2"/>
      <c r="GG90" s="2"/>
      <c r="GH90" s="2">
        <v>1688.96</v>
      </c>
      <c r="GI90" s="2">
        <v>61444</v>
      </c>
      <c r="GJ90" s="2">
        <v>485967.4</v>
      </c>
      <c r="GK90" s="2">
        <v>4730.71</v>
      </c>
      <c r="GL90" s="2">
        <v>60320.77</v>
      </c>
      <c r="GM90" s="2">
        <v>777427.77</v>
      </c>
      <c r="GN90" s="2"/>
      <c r="GO90" s="2">
        <v>979859.52</v>
      </c>
      <c r="GP90" s="2">
        <v>71775.199999999997</v>
      </c>
      <c r="GQ90" s="2">
        <v>128990</v>
      </c>
      <c r="GR90" s="2">
        <v>788761.46</v>
      </c>
      <c r="GS90" s="2">
        <v>146553.31</v>
      </c>
      <c r="GT90" s="2">
        <v>604464.4</v>
      </c>
      <c r="GU90" s="2"/>
      <c r="GV90" s="2"/>
      <c r="GW90" s="2"/>
      <c r="GX90" s="2"/>
      <c r="GY90" s="2">
        <v>85542.92</v>
      </c>
      <c r="GZ90" s="2"/>
      <c r="HA90" s="2"/>
      <c r="HB90" s="2"/>
      <c r="HC90" s="2"/>
      <c r="HD90" s="2"/>
      <c r="HE90" s="2"/>
      <c r="HF90" s="2"/>
      <c r="HG90" s="2">
        <v>5737457.29</v>
      </c>
      <c r="HH90" s="2">
        <v>97474.51</v>
      </c>
      <c r="HI90" s="2">
        <v>97474.51</v>
      </c>
      <c r="HJ90" s="2"/>
      <c r="HK90" s="2"/>
      <c r="HL90" s="2"/>
      <c r="HM90" s="2"/>
      <c r="HN90" s="2">
        <v>212770.97</v>
      </c>
      <c r="HO90" s="2"/>
      <c r="HP90" s="2"/>
      <c r="HQ90" s="2">
        <v>235682.73</v>
      </c>
      <c r="HR90" s="2"/>
      <c r="HS90" s="2">
        <v>448453.7</v>
      </c>
      <c r="HT90" s="2">
        <v>77009815.159999952</v>
      </c>
      <c r="HV90" s="37" t="str">
        <f>VLOOKUP(HW90,'District Listing'!$A$3:$B$315,2,FALSE)</f>
        <v>SOUTH WHIDBEY</v>
      </c>
      <c r="HW90" s="4" t="s">
        <v>184</v>
      </c>
      <c r="HX90" s="2">
        <v>133042.62</v>
      </c>
      <c r="HY90" s="2">
        <v>133042.62</v>
      </c>
      <c r="HZ90" s="2"/>
      <c r="IA90" s="2"/>
      <c r="IB90" s="2">
        <v>288719.42</v>
      </c>
      <c r="IC90" s="2">
        <v>107150.98</v>
      </c>
      <c r="ID90" s="2"/>
      <c r="IE90" s="2"/>
      <c r="IF90" s="2">
        <v>542611.92000000004</v>
      </c>
      <c r="IG90" s="2">
        <v>55529.65</v>
      </c>
      <c r="IH90" s="2"/>
      <c r="II90" s="2">
        <v>994011.97000000009</v>
      </c>
      <c r="IJ90" s="2">
        <v>256210.81</v>
      </c>
      <c r="IK90" s="2">
        <v>89659.09</v>
      </c>
      <c r="IL90" s="2">
        <v>120111.07</v>
      </c>
      <c r="IM90" s="2"/>
      <c r="IN90" s="2">
        <v>209862.64</v>
      </c>
      <c r="IO90" s="2">
        <v>87549.89</v>
      </c>
      <c r="IP90" s="2">
        <v>763393.50000000012</v>
      </c>
      <c r="IQ90" s="2"/>
      <c r="IR90" s="2"/>
      <c r="IS90" s="2">
        <v>17058.099999999999</v>
      </c>
      <c r="IT90" s="2">
        <v>41151.11</v>
      </c>
      <c r="IU90" s="2">
        <v>32305.53</v>
      </c>
      <c r="IV90" s="2">
        <v>50847.55</v>
      </c>
      <c r="IW90" s="2"/>
      <c r="IX90" s="2"/>
      <c r="IY90" s="2"/>
      <c r="IZ90" s="2"/>
      <c r="JA90" s="2">
        <v>574.83000000000004</v>
      </c>
      <c r="JB90" s="2">
        <v>1065.42</v>
      </c>
      <c r="JC90" s="2">
        <v>677.16</v>
      </c>
      <c r="JD90" s="2">
        <v>11837.73</v>
      </c>
      <c r="JE90" s="2">
        <v>14723.49</v>
      </c>
      <c r="JF90" s="2">
        <v>74364.039999999994</v>
      </c>
      <c r="JG90" s="2">
        <v>1946.99</v>
      </c>
      <c r="JH90" s="2">
        <v>3708.06</v>
      </c>
      <c r="JI90" s="2">
        <v>250260.00999999995</v>
      </c>
      <c r="JJ90" s="2">
        <v>179635.81</v>
      </c>
      <c r="JK90" s="2">
        <v>477.06</v>
      </c>
      <c r="JL90" s="2"/>
      <c r="JM90" s="2"/>
      <c r="JN90" s="2"/>
      <c r="JO90" s="2">
        <v>180112.87</v>
      </c>
      <c r="JP90" s="2">
        <v>116884.48</v>
      </c>
      <c r="JQ90" s="2"/>
      <c r="JR90" s="2">
        <v>12949.5</v>
      </c>
      <c r="JS90" s="2"/>
      <c r="JT90" s="2"/>
      <c r="JU90" s="2">
        <v>25139.86</v>
      </c>
      <c r="JV90" s="2">
        <v>17602.36</v>
      </c>
      <c r="JW90" s="2"/>
      <c r="JX90" s="2"/>
      <c r="JY90" s="2"/>
      <c r="JZ90" s="2"/>
      <c r="KA90" s="2"/>
      <c r="KB90" s="2"/>
      <c r="KC90" s="2">
        <v>17104.810000000001</v>
      </c>
      <c r="KD90" s="2"/>
      <c r="KE90" s="2"/>
      <c r="KF90" s="2">
        <v>25131.59</v>
      </c>
      <c r="KG90" s="2"/>
      <c r="KH90" s="2">
        <v>14499.8</v>
      </c>
      <c r="KI90" s="2"/>
      <c r="KJ90" s="2"/>
      <c r="KK90" s="2"/>
      <c r="KL90" s="2"/>
      <c r="KM90" s="2"/>
      <c r="KN90" s="2">
        <v>14490.98</v>
      </c>
      <c r="KO90" s="2">
        <v>426.1</v>
      </c>
      <c r="KP90" s="2"/>
      <c r="KQ90" s="2"/>
      <c r="KR90" s="2"/>
      <c r="KS90" s="2"/>
      <c r="KT90" s="2"/>
      <c r="KU90" s="2"/>
      <c r="KV90" s="2"/>
      <c r="KW90" s="2"/>
      <c r="KX90" s="2"/>
      <c r="KY90" s="2">
        <v>100498.61</v>
      </c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>
        <v>344728.09</v>
      </c>
      <c r="LL90" s="2">
        <v>14260.33</v>
      </c>
      <c r="LM90" s="2">
        <v>14260.33</v>
      </c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>
        <v>2679809.39</v>
      </c>
    </row>
    <row r="91" spans="2:337">
      <c r="B91" s="22" t="s">
        <v>63</v>
      </c>
      <c r="C91" s="22" t="s">
        <v>7</v>
      </c>
      <c r="D91" s="22" t="s">
        <v>5</v>
      </c>
      <c r="E91" s="22" t="s">
        <v>15</v>
      </c>
      <c r="F91" s="22" t="s">
        <v>23</v>
      </c>
      <c r="G91" s="1">
        <v>801.91</v>
      </c>
      <c r="I91" s="37" t="str">
        <f>VLOOKUP(J91,'District Listing'!$A$3:$B$315,2,FALSE)</f>
        <v>COUPEVILLE</v>
      </c>
      <c r="J91" s="4" t="s">
        <v>183</v>
      </c>
      <c r="K91" s="2">
        <v>157940.96</v>
      </c>
      <c r="L91" s="2">
        <v>157940.96</v>
      </c>
      <c r="M91" s="2">
        <v>-157940.96</v>
      </c>
      <c r="N91" s="2">
        <v>-157940.96</v>
      </c>
      <c r="O91" s="2">
        <v>6361163.7300000004</v>
      </c>
      <c r="P91" s="2">
        <v>87506.510000000009</v>
      </c>
      <c r="Q91" s="2"/>
      <c r="R91" s="2"/>
      <c r="S91" s="2">
        <v>225730.59</v>
      </c>
      <c r="T91" s="2">
        <v>391718.75</v>
      </c>
      <c r="U91" s="2">
        <v>34131</v>
      </c>
      <c r="V91" s="2">
        <v>7100250.5800000001</v>
      </c>
      <c r="W91" s="2">
        <v>2408097.61</v>
      </c>
      <c r="X91" s="2">
        <v>53367.89</v>
      </c>
      <c r="Y91" s="2">
        <v>27056.93</v>
      </c>
      <c r="Z91" s="2"/>
      <c r="AA91" s="2">
        <v>3175</v>
      </c>
      <c r="AB91" s="2">
        <v>290070.84000000003</v>
      </c>
      <c r="AC91" s="2">
        <v>2781768.27</v>
      </c>
      <c r="AD91" s="2">
        <v>822687.48</v>
      </c>
      <c r="AE91" s="2">
        <v>637634.31000000006</v>
      </c>
      <c r="AF91" s="2">
        <v>522762.23</v>
      </c>
      <c r="AG91" s="2">
        <v>208277.02</v>
      </c>
      <c r="AH91" s="2">
        <v>1072123.4200000002</v>
      </c>
      <c r="AI91" s="2">
        <v>340051.05</v>
      </c>
      <c r="AJ91" s="2"/>
      <c r="AK91" s="2"/>
      <c r="AL91" s="2"/>
      <c r="AM91" s="2"/>
      <c r="AN91" s="2"/>
      <c r="AO91" s="2"/>
      <c r="AP91" s="2">
        <v>15590.039999999999</v>
      </c>
      <c r="AQ91" s="2">
        <v>25399.300000000003</v>
      </c>
      <c r="AR91" s="2">
        <v>14237.49</v>
      </c>
      <c r="AS91" s="2">
        <v>9766.35</v>
      </c>
      <c r="AT91" s="2">
        <v>10120.4</v>
      </c>
      <c r="AU91" s="2">
        <v>4749.59</v>
      </c>
      <c r="AV91" s="2">
        <v>3683398.6799999997</v>
      </c>
      <c r="AW91" s="2">
        <v>301274.61</v>
      </c>
      <c r="AX91" s="2">
        <v>37397.83</v>
      </c>
      <c r="AY91" s="2">
        <v>164748.4</v>
      </c>
      <c r="AZ91" s="2">
        <v>19964.55</v>
      </c>
      <c r="BA91" s="2">
        <v>18750.75</v>
      </c>
      <c r="BB91" s="2">
        <v>542136.1399999999</v>
      </c>
      <c r="BC91" s="2"/>
      <c r="BD91" s="2">
        <v>2765.87</v>
      </c>
      <c r="BE91" s="2"/>
      <c r="BF91" s="2"/>
      <c r="BG91" s="2"/>
      <c r="BH91" s="2">
        <v>1385</v>
      </c>
      <c r="BI91" s="2">
        <v>520258.53</v>
      </c>
      <c r="BJ91" s="2">
        <v>2312.5</v>
      </c>
      <c r="BK91" s="2"/>
      <c r="BL91" s="2"/>
      <c r="BM91" s="2"/>
      <c r="BN91" s="2">
        <v>45548.6</v>
      </c>
      <c r="BO91" s="2"/>
      <c r="BP91" s="2">
        <v>52327.35</v>
      </c>
      <c r="BQ91" s="2"/>
      <c r="BR91" s="2">
        <v>13541.13</v>
      </c>
      <c r="BS91" s="2"/>
      <c r="BT91" s="2">
        <v>2650.1</v>
      </c>
      <c r="BU91" s="2">
        <v>27104.52</v>
      </c>
      <c r="BV91" s="2"/>
      <c r="BW91" s="2"/>
      <c r="BX91" s="2"/>
      <c r="BY91" s="2"/>
      <c r="BZ91" s="2"/>
      <c r="CA91" s="2"/>
      <c r="CB91" s="2">
        <v>119648</v>
      </c>
      <c r="CC91" s="2">
        <v>37273.49</v>
      </c>
      <c r="CD91" s="2"/>
      <c r="CE91" s="2"/>
      <c r="CF91" s="2">
        <v>128703.39</v>
      </c>
      <c r="CG91" s="2"/>
      <c r="CH91" s="2"/>
      <c r="CI91" s="2"/>
      <c r="CJ91" s="2"/>
      <c r="CK91" s="2"/>
      <c r="CL91" s="2"/>
      <c r="CM91" s="2">
        <v>250587.51999999999</v>
      </c>
      <c r="CN91" s="2"/>
      <c r="CO91" s="2"/>
      <c r="CP91" s="2"/>
      <c r="CQ91" s="2"/>
      <c r="CR91" s="2">
        <v>4391.76</v>
      </c>
      <c r="CS91" s="2"/>
      <c r="CT91" s="2"/>
      <c r="CU91" s="2"/>
      <c r="CV91" s="2"/>
      <c r="CW91" s="2">
        <v>1389.04</v>
      </c>
      <c r="CX91" s="2"/>
      <c r="CY91" s="2"/>
      <c r="CZ91" s="2">
        <v>1209886.8</v>
      </c>
      <c r="DA91" s="2">
        <v>13412.94</v>
      </c>
      <c r="DB91" s="2">
        <v>13412.94</v>
      </c>
      <c r="DC91" s="2"/>
      <c r="DD91" s="2"/>
      <c r="DE91" s="2"/>
      <c r="DF91" s="2"/>
      <c r="DG91" s="2"/>
      <c r="DH91" s="2"/>
      <c r="DI91" s="2"/>
      <c r="DJ91" s="2">
        <v>6867.11</v>
      </c>
      <c r="DK91" s="2"/>
      <c r="DL91" s="2"/>
      <c r="DM91" s="2">
        <v>6867.11</v>
      </c>
      <c r="DN91" s="2">
        <v>15337720.519999998</v>
      </c>
      <c r="DP91" s="37" t="str">
        <f>VLOOKUP(DQ91,'District Listing'!$A$3:$B$315,2,FALSE)</f>
        <v>COUPEVILLE</v>
      </c>
      <c r="DQ91" s="4" t="s">
        <v>183</v>
      </c>
      <c r="DR91" s="2"/>
      <c r="DS91" s="2"/>
      <c r="DT91" s="2">
        <v>-157940.96</v>
      </c>
      <c r="DU91" s="2">
        <v>-157940.96</v>
      </c>
      <c r="DV91" s="2">
        <v>5421070.6699999999</v>
      </c>
      <c r="DW91" s="2">
        <v>-0.62</v>
      </c>
      <c r="DX91" s="2"/>
      <c r="DY91" s="2"/>
      <c r="DZ91" s="2">
        <v>84601.44</v>
      </c>
      <c r="EA91" s="2">
        <v>142119.94</v>
      </c>
      <c r="EB91" s="2">
        <v>34131</v>
      </c>
      <c r="EC91" s="2">
        <v>5681922.4300000006</v>
      </c>
      <c r="ED91" s="2">
        <v>1939032.52</v>
      </c>
      <c r="EE91" s="2">
        <v>11918.78</v>
      </c>
      <c r="EF91" s="2">
        <v>26976.22</v>
      </c>
      <c r="EG91" s="2"/>
      <c r="EH91" s="2"/>
      <c r="EI91" s="2">
        <v>252702.48</v>
      </c>
      <c r="EJ91" s="2">
        <v>2230630</v>
      </c>
      <c r="EK91" s="2">
        <v>391759.06</v>
      </c>
      <c r="EL91" s="2">
        <v>526637.17000000004</v>
      </c>
      <c r="EM91" s="2">
        <v>484954.13</v>
      </c>
      <c r="EN91" s="2">
        <v>167663.60999999999</v>
      </c>
      <c r="EO91" s="2">
        <v>1012300.56</v>
      </c>
      <c r="EP91" s="2">
        <v>288390.49</v>
      </c>
      <c r="EQ91" s="2"/>
      <c r="ER91" s="2"/>
      <c r="ES91" s="2"/>
      <c r="ET91" s="2"/>
      <c r="EU91" s="2"/>
      <c r="EV91" s="2"/>
      <c r="EW91" s="2">
        <v>14640.74</v>
      </c>
      <c r="EX91" s="2">
        <v>19531.88</v>
      </c>
      <c r="EY91" s="2">
        <v>13515.33</v>
      </c>
      <c r="EZ91" s="2">
        <v>7885.46</v>
      </c>
      <c r="FA91" s="2">
        <v>9488.91</v>
      </c>
      <c r="FB91" s="2">
        <v>3958.98</v>
      </c>
      <c r="FC91" s="2">
        <v>2940726.32</v>
      </c>
      <c r="FD91" s="2">
        <v>289378.36</v>
      </c>
      <c r="FE91" s="2">
        <v>37397.83</v>
      </c>
      <c r="FF91" s="2">
        <v>164748.4</v>
      </c>
      <c r="FG91" s="2">
        <v>19964.55</v>
      </c>
      <c r="FH91" s="2"/>
      <c r="FI91" s="2">
        <v>511489.13999999996</v>
      </c>
      <c r="FJ91" s="2"/>
      <c r="FK91" s="2">
        <v>2765.87</v>
      </c>
      <c r="FL91" s="2"/>
      <c r="FM91" s="2"/>
      <c r="FN91" s="2"/>
      <c r="FO91" s="2">
        <v>1150</v>
      </c>
      <c r="FP91" s="2">
        <v>389622.71</v>
      </c>
      <c r="FQ91" s="2">
        <v>2312.5</v>
      </c>
      <c r="FR91" s="2"/>
      <c r="FS91" s="2"/>
      <c r="FT91" s="2"/>
      <c r="FU91" s="2"/>
      <c r="FV91" s="2"/>
      <c r="FW91" s="2">
        <v>52327.35</v>
      </c>
      <c r="FX91" s="2"/>
      <c r="FY91" s="2">
        <v>13541.13</v>
      </c>
      <c r="FZ91" s="2"/>
      <c r="GA91" s="2">
        <v>2650.1</v>
      </c>
      <c r="GB91" s="2">
        <v>27104.52</v>
      </c>
      <c r="GC91" s="2"/>
      <c r="GD91" s="2"/>
      <c r="GE91" s="2"/>
      <c r="GF91" s="2"/>
      <c r="GG91" s="2"/>
      <c r="GH91" s="2"/>
      <c r="GI91" s="2">
        <v>119648</v>
      </c>
      <c r="GJ91" s="2">
        <v>37273.49</v>
      </c>
      <c r="GK91" s="2"/>
      <c r="GL91" s="2"/>
      <c r="GM91" s="2">
        <v>128703.39</v>
      </c>
      <c r="GN91" s="2"/>
      <c r="GO91" s="2"/>
      <c r="GP91" s="2"/>
      <c r="GQ91" s="2"/>
      <c r="GR91" s="2"/>
      <c r="GS91" s="2"/>
      <c r="GT91" s="2">
        <v>250587.51999999999</v>
      </c>
      <c r="GU91" s="2"/>
      <c r="GV91" s="2"/>
      <c r="GW91" s="2"/>
      <c r="GX91" s="2"/>
      <c r="GY91" s="2">
        <v>4391.76</v>
      </c>
      <c r="GZ91" s="2"/>
      <c r="HA91" s="2"/>
      <c r="HB91" s="2"/>
      <c r="HC91" s="2"/>
      <c r="HD91" s="2"/>
      <c r="HE91" s="2"/>
      <c r="HF91" s="2"/>
      <c r="HG91" s="2">
        <v>1032078.34</v>
      </c>
      <c r="HH91" s="2">
        <v>6305.17</v>
      </c>
      <c r="HI91" s="2">
        <v>6305.17</v>
      </c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>
        <v>12245210.440000005</v>
      </c>
      <c r="HV91" s="37" t="str">
        <f>VLOOKUP(HW91,'District Listing'!$A$3:$B$315,2,FALSE)</f>
        <v>QUEETS-CLEARWATER</v>
      </c>
      <c r="HW91" s="4" t="s">
        <v>185</v>
      </c>
      <c r="HX91" s="2"/>
      <c r="HY91" s="2"/>
      <c r="HZ91" s="2"/>
      <c r="IA91" s="2"/>
      <c r="IB91" s="2">
        <v>66608.7</v>
      </c>
      <c r="IC91" s="2"/>
      <c r="ID91" s="2"/>
      <c r="IE91" s="2"/>
      <c r="IF91" s="2"/>
      <c r="IG91" s="2"/>
      <c r="IH91" s="2"/>
      <c r="II91" s="2">
        <v>66608.7</v>
      </c>
      <c r="IJ91" s="2">
        <v>2700</v>
      </c>
      <c r="IK91" s="2"/>
      <c r="IL91" s="2"/>
      <c r="IM91" s="2"/>
      <c r="IN91" s="2"/>
      <c r="IO91" s="2"/>
      <c r="IP91" s="2">
        <v>2700</v>
      </c>
      <c r="IQ91" s="2"/>
      <c r="IR91" s="2"/>
      <c r="IS91" s="2">
        <v>4649.45</v>
      </c>
      <c r="IT91" s="2">
        <v>206.82</v>
      </c>
      <c r="IU91" s="2">
        <v>10074.65</v>
      </c>
      <c r="IV91" s="2"/>
      <c r="IW91" s="2"/>
      <c r="IX91" s="2"/>
      <c r="IY91" s="2"/>
      <c r="IZ91" s="2"/>
      <c r="JA91" s="2">
        <v>195.81</v>
      </c>
      <c r="JB91" s="2">
        <v>8.1</v>
      </c>
      <c r="JC91" s="2">
        <v>274.91000000000003</v>
      </c>
      <c r="JD91" s="2"/>
      <c r="JE91" s="2">
        <v>8182.5</v>
      </c>
      <c r="JF91" s="2"/>
      <c r="JG91" s="2"/>
      <c r="JH91" s="2"/>
      <c r="JI91" s="2">
        <v>23592.239999999998</v>
      </c>
      <c r="JJ91" s="2">
        <v>2475.87</v>
      </c>
      <c r="JK91" s="2"/>
      <c r="JL91" s="2">
        <v>24085.7</v>
      </c>
      <c r="JM91" s="2"/>
      <c r="JN91" s="2">
        <v>1399.11</v>
      </c>
      <c r="JO91" s="2">
        <v>27960.68</v>
      </c>
      <c r="JP91" s="2"/>
      <c r="JQ91" s="2">
        <v>62.39</v>
      </c>
      <c r="JR91" s="2"/>
      <c r="JS91" s="2"/>
      <c r="JT91" s="2"/>
      <c r="JU91" s="2"/>
      <c r="JV91" s="2">
        <v>18908.88</v>
      </c>
      <c r="JW91" s="2"/>
      <c r="JX91" s="2"/>
      <c r="JY91" s="2"/>
      <c r="JZ91" s="2"/>
      <c r="KA91" s="2">
        <v>25.51</v>
      </c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>
        <v>17995.810000000001</v>
      </c>
      <c r="KW91" s="2"/>
      <c r="KX91" s="2"/>
      <c r="KY91" s="2"/>
      <c r="KZ91" s="2"/>
      <c r="LA91" s="2"/>
      <c r="LB91" s="2"/>
      <c r="LC91" s="2">
        <v>56</v>
      </c>
      <c r="LD91" s="2"/>
      <c r="LE91" s="2"/>
      <c r="LF91" s="2"/>
      <c r="LG91" s="2"/>
      <c r="LH91" s="2"/>
      <c r="LI91" s="2"/>
      <c r="LJ91" s="2"/>
      <c r="LK91" s="2">
        <v>37048.589999999997</v>
      </c>
      <c r="LL91" s="2">
        <v>1918.33</v>
      </c>
      <c r="LM91" s="2">
        <v>1918.33</v>
      </c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>
        <v>159828.53999999998</v>
      </c>
    </row>
    <row r="92" spans="2:337">
      <c r="B92" s="22" t="s">
        <v>63</v>
      </c>
      <c r="C92" s="22" t="s">
        <v>7</v>
      </c>
      <c r="D92" s="22" t="s">
        <v>5</v>
      </c>
      <c r="E92" s="22" t="s">
        <v>15</v>
      </c>
      <c r="F92" s="22" t="s">
        <v>24</v>
      </c>
      <c r="G92" s="1">
        <v>2286.4899999999998</v>
      </c>
      <c r="I92" s="37" t="str">
        <f>VLOOKUP(J92,'District Listing'!$A$3:$B$315,2,FALSE)</f>
        <v>SOUTH WHIDBEY</v>
      </c>
      <c r="J92" s="4" t="s">
        <v>184</v>
      </c>
      <c r="K92" s="2">
        <v>133042.62</v>
      </c>
      <c r="L92" s="2">
        <v>133042.62</v>
      </c>
      <c r="M92" s="2">
        <v>-133042.62</v>
      </c>
      <c r="N92" s="2">
        <v>-133042.62</v>
      </c>
      <c r="O92" s="2">
        <v>7873348.4000000004</v>
      </c>
      <c r="P92" s="2">
        <v>137792.95000000001</v>
      </c>
      <c r="Q92" s="2">
        <v>3000</v>
      </c>
      <c r="R92" s="2"/>
      <c r="S92" s="2">
        <v>721151.27</v>
      </c>
      <c r="T92" s="2">
        <v>56717.810000000005</v>
      </c>
      <c r="U92" s="2">
        <v>44040</v>
      </c>
      <c r="V92" s="2">
        <v>8836050.4300000016</v>
      </c>
      <c r="W92" s="2">
        <v>3052506.44</v>
      </c>
      <c r="X92" s="2">
        <v>148212.41999999998</v>
      </c>
      <c r="Y92" s="2">
        <v>149572.02000000002</v>
      </c>
      <c r="Z92" s="2"/>
      <c r="AA92" s="2">
        <v>219362.64</v>
      </c>
      <c r="AB92" s="2">
        <v>114347.2</v>
      </c>
      <c r="AC92" s="2">
        <v>3684000.72</v>
      </c>
      <c r="AD92" s="2"/>
      <c r="AE92" s="2"/>
      <c r="AF92" s="2">
        <v>653206.42999999993</v>
      </c>
      <c r="AG92" s="2">
        <v>273179.46000000002</v>
      </c>
      <c r="AH92" s="2">
        <v>1329880.92</v>
      </c>
      <c r="AI92" s="2">
        <v>432694.74</v>
      </c>
      <c r="AJ92" s="2"/>
      <c r="AK92" s="2"/>
      <c r="AL92" s="2"/>
      <c r="AM92" s="2"/>
      <c r="AN92" s="2">
        <v>21048.31</v>
      </c>
      <c r="AO92" s="2">
        <v>8348.83</v>
      </c>
      <c r="AP92" s="2">
        <v>32492.09</v>
      </c>
      <c r="AQ92" s="2">
        <v>67745.8</v>
      </c>
      <c r="AR92" s="2">
        <v>973354.08</v>
      </c>
      <c r="AS92" s="2">
        <v>904758.93</v>
      </c>
      <c r="AT92" s="2">
        <v>100405.45000000001</v>
      </c>
      <c r="AU92" s="2">
        <v>40847.629999999997</v>
      </c>
      <c r="AV92" s="2">
        <v>4837962.67</v>
      </c>
      <c r="AW92" s="2">
        <v>651937.51</v>
      </c>
      <c r="AX92" s="2">
        <v>97702.069999999992</v>
      </c>
      <c r="AY92" s="2">
        <v>25560.63</v>
      </c>
      <c r="AZ92" s="2">
        <v>1066.98</v>
      </c>
      <c r="BA92" s="2">
        <v>4284.95</v>
      </c>
      <c r="BB92" s="2">
        <v>780552.1399999999</v>
      </c>
      <c r="BC92" s="2">
        <v>396687.19</v>
      </c>
      <c r="BD92" s="2">
        <v>4569.57</v>
      </c>
      <c r="BE92" s="2">
        <v>14782.11</v>
      </c>
      <c r="BF92" s="2"/>
      <c r="BG92" s="2"/>
      <c r="BH92" s="2">
        <v>46628.86</v>
      </c>
      <c r="BI92" s="2">
        <v>18788.580000000002</v>
      </c>
      <c r="BJ92" s="2"/>
      <c r="BK92" s="2">
        <v>17583.25</v>
      </c>
      <c r="BL92" s="2">
        <v>1637</v>
      </c>
      <c r="BM92" s="2">
        <v>44449.64</v>
      </c>
      <c r="BN92" s="2"/>
      <c r="BO92" s="2">
        <v>687.5</v>
      </c>
      <c r="BP92" s="2">
        <v>67506.259999999995</v>
      </c>
      <c r="BQ92" s="2"/>
      <c r="BR92" s="2">
        <v>27604.75</v>
      </c>
      <c r="BS92" s="2">
        <v>32184.25</v>
      </c>
      <c r="BT92" s="2"/>
      <c r="BU92" s="2">
        <v>14499.8</v>
      </c>
      <c r="BV92" s="2"/>
      <c r="BW92" s="2"/>
      <c r="BX92" s="2"/>
      <c r="BY92" s="2"/>
      <c r="BZ92" s="2"/>
      <c r="CA92" s="2"/>
      <c r="CB92" s="2">
        <v>207914</v>
      </c>
      <c r="CC92" s="2">
        <v>2337.9900000000002</v>
      </c>
      <c r="CD92" s="2"/>
      <c r="CE92" s="2">
        <v>770.39</v>
      </c>
      <c r="CF92" s="2">
        <v>232387.58</v>
      </c>
      <c r="CG92" s="2"/>
      <c r="CH92" s="2">
        <v>179525.85</v>
      </c>
      <c r="CI92" s="2"/>
      <c r="CJ92" s="2">
        <v>83532.5</v>
      </c>
      <c r="CK92" s="2"/>
      <c r="CL92" s="2"/>
      <c r="CM92" s="2">
        <v>363812.85</v>
      </c>
      <c r="CN92" s="2">
        <v>9073.57</v>
      </c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>
        <v>1766963.49</v>
      </c>
      <c r="DA92" s="2">
        <v>25517.190000000002</v>
      </c>
      <c r="DB92" s="2">
        <v>25517.190000000002</v>
      </c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>
        <v>19931046.640000004</v>
      </c>
      <c r="DP92" s="37" t="str">
        <f>VLOOKUP(DQ92,'District Listing'!$A$3:$B$315,2,FALSE)</f>
        <v>SOUTH WHIDBEY</v>
      </c>
      <c r="DQ92" s="4" t="s">
        <v>184</v>
      </c>
      <c r="DR92" s="2"/>
      <c r="DS92" s="2"/>
      <c r="DT92" s="2">
        <v>-133042.62</v>
      </c>
      <c r="DU92" s="2">
        <v>-133042.62</v>
      </c>
      <c r="DV92" s="2">
        <v>7584628.9800000004</v>
      </c>
      <c r="DW92" s="2">
        <v>30641.97</v>
      </c>
      <c r="DX92" s="2">
        <v>3000</v>
      </c>
      <c r="DY92" s="2"/>
      <c r="DZ92" s="2">
        <v>178539.35</v>
      </c>
      <c r="EA92" s="2">
        <v>1188.1600000000001</v>
      </c>
      <c r="EB92" s="2">
        <v>44040</v>
      </c>
      <c r="EC92" s="2">
        <v>7842038.46</v>
      </c>
      <c r="ED92" s="2">
        <v>2796295.63</v>
      </c>
      <c r="EE92" s="2">
        <v>58553.33</v>
      </c>
      <c r="EF92" s="2">
        <v>29460.95</v>
      </c>
      <c r="EG92" s="2"/>
      <c r="EH92" s="2">
        <v>9500</v>
      </c>
      <c r="EI92" s="2">
        <v>26797.31</v>
      </c>
      <c r="EJ92" s="2">
        <v>2920607.22</v>
      </c>
      <c r="EK92" s="2"/>
      <c r="EL92" s="2"/>
      <c r="EM92" s="2">
        <v>636148.32999999996</v>
      </c>
      <c r="EN92" s="2">
        <v>232028.35</v>
      </c>
      <c r="EO92" s="2">
        <v>1297575.3899999999</v>
      </c>
      <c r="EP92" s="2">
        <v>381847.19</v>
      </c>
      <c r="EQ92" s="2"/>
      <c r="ER92" s="2"/>
      <c r="ES92" s="2"/>
      <c r="ET92" s="2"/>
      <c r="EU92" s="2">
        <v>20473.48</v>
      </c>
      <c r="EV92" s="2">
        <v>7283.41</v>
      </c>
      <c r="EW92" s="2">
        <v>31814.93</v>
      </c>
      <c r="EX92" s="2">
        <v>55908.07</v>
      </c>
      <c r="EY92" s="2">
        <v>958630.59</v>
      </c>
      <c r="EZ92" s="2">
        <v>830394.89</v>
      </c>
      <c r="FA92" s="2">
        <v>98458.46</v>
      </c>
      <c r="FB92" s="2">
        <v>37139.57</v>
      </c>
      <c r="FC92" s="2">
        <v>4587702.66</v>
      </c>
      <c r="FD92" s="2">
        <v>472301.7</v>
      </c>
      <c r="FE92" s="2">
        <v>97225.01</v>
      </c>
      <c r="FF92" s="2">
        <v>25560.63</v>
      </c>
      <c r="FG92" s="2">
        <v>1066.98</v>
      </c>
      <c r="FH92" s="2">
        <v>4284.95</v>
      </c>
      <c r="FI92" s="2">
        <v>600439.2699999999</v>
      </c>
      <c r="FJ92" s="2">
        <v>279802.71000000002</v>
      </c>
      <c r="FK92" s="2">
        <v>4569.57</v>
      </c>
      <c r="FL92" s="2">
        <v>1832.61</v>
      </c>
      <c r="FM92" s="2"/>
      <c r="FN92" s="2"/>
      <c r="FO92" s="2">
        <v>21489</v>
      </c>
      <c r="FP92" s="2">
        <v>1186.22</v>
      </c>
      <c r="FQ92" s="2"/>
      <c r="FR92" s="2">
        <v>17583.25</v>
      </c>
      <c r="FS92" s="2">
        <v>1637</v>
      </c>
      <c r="FT92" s="2">
        <v>44449.64</v>
      </c>
      <c r="FU92" s="2"/>
      <c r="FV92" s="2">
        <v>687.5</v>
      </c>
      <c r="FW92" s="2">
        <v>50401.45</v>
      </c>
      <c r="FX92" s="2"/>
      <c r="FY92" s="2">
        <v>27604.75</v>
      </c>
      <c r="FZ92" s="2">
        <v>7052.66</v>
      </c>
      <c r="GA92" s="2"/>
      <c r="GB92" s="2"/>
      <c r="GC92" s="2"/>
      <c r="GD92" s="2"/>
      <c r="GE92" s="2"/>
      <c r="GF92" s="2"/>
      <c r="GG92" s="2"/>
      <c r="GH92" s="2"/>
      <c r="GI92" s="2">
        <v>193423.02</v>
      </c>
      <c r="GJ92" s="2">
        <v>1911.89</v>
      </c>
      <c r="GK92" s="2"/>
      <c r="GL92" s="2">
        <v>770.39</v>
      </c>
      <c r="GM92" s="2">
        <v>232387.58</v>
      </c>
      <c r="GN92" s="2"/>
      <c r="GO92" s="2">
        <v>179525.85</v>
      </c>
      <c r="GP92" s="2"/>
      <c r="GQ92" s="2">
        <v>83532.5</v>
      </c>
      <c r="GR92" s="2"/>
      <c r="GS92" s="2"/>
      <c r="GT92" s="2">
        <v>263314.24</v>
      </c>
      <c r="GU92" s="2">
        <v>9073.57</v>
      </c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>
        <v>1422235.4000000001</v>
      </c>
      <c r="HH92" s="2">
        <v>11256.86</v>
      </c>
      <c r="HI92" s="2">
        <v>11256.86</v>
      </c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>
        <v>17251237.25</v>
      </c>
      <c r="HV92" s="37" t="str">
        <f>VLOOKUP(HW92,'District Listing'!$A$3:$B$315,2,FALSE)</f>
        <v>BRINNON</v>
      </c>
      <c r="HW92" s="4" t="s">
        <v>186</v>
      </c>
      <c r="HX92" s="2"/>
      <c r="HY92" s="2"/>
      <c r="HZ92" s="2"/>
      <c r="IA92" s="2"/>
      <c r="IB92" s="2">
        <v>21312.9</v>
      </c>
      <c r="IC92" s="2">
        <v>558.29</v>
      </c>
      <c r="ID92" s="2"/>
      <c r="IE92" s="2"/>
      <c r="IF92" s="2"/>
      <c r="IG92" s="2"/>
      <c r="IH92" s="2"/>
      <c r="II92" s="2">
        <v>21871.190000000002</v>
      </c>
      <c r="IJ92" s="2">
        <v>9282.6</v>
      </c>
      <c r="IK92" s="2">
        <v>932.77</v>
      </c>
      <c r="IL92" s="2">
        <v>395.28</v>
      </c>
      <c r="IM92" s="2"/>
      <c r="IN92" s="2"/>
      <c r="IO92" s="2"/>
      <c r="IP92" s="2">
        <v>10610.650000000001</v>
      </c>
      <c r="IQ92" s="2"/>
      <c r="IR92" s="2"/>
      <c r="IS92" s="2">
        <v>1673.15</v>
      </c>
      <c r="IT92" s="2">
        <v>794.28</v>
      </c>
      <c r="IU92" s="2"/>
      <c r="IV92" s="2">
        <v>1250.8499999999999</v>
      </c>
      <c r="IW92" s="2"/>
      <c r="IX92" s="2"/>
      <c r="IY92" s="2"/>
      <c r="IZ92" s="2"/>
      <c r="JA92" s="2">
        <v>12.31</v>
      </c>
      <c r="JB92" s="2">
        <v>6.27</v>
      </c>
      <c r="JC92" s="2">
        <v>93.86</v>
      </c>
      <c r="JD92" s="2">
        <v>117.63</v>
      </c>
      <c r="JE92" s="2">
        <v>384.78</v>
      </c>
      <c r="JF92" s="2">
        <v>4626.7</v>
      </c>
      <c r="JG92" s="2"/>
      <c r="JH92" s="2"/>
      <c r="JI92" s="2">
        <v>8959.83</v>
      </c>
      <c r="JJ92" s="2">
        <v>1957.5</v>
      </c>
      <c r="JK92" s="2"/>
      <c r="JL92" s="2">
        <v>4521.55</v>
      </c>
      <c r="JM92" s="2"/>
      <c r="JN92" s="2">
        <v>115.6</v>
      </c>
      <c r="JO92" s="2">
        <v>6594.6500000000005</v>
      </c>
      <c r="JP92" s="2"/>
      <c r="JQ92" s="2"/>
      <c r="JR92" s="2">
        <v>30246.44</v>
      </c>
      <c r="JS92" s="2"/>
      <c r="JT92" s="2"/>
      <c r="JU92" s="2"/>
      <c r="JV92" s="2">
        <v>4069.2</v>
      </c>
      <c r="JW92" s="2"/>
      <c r="JX92" s="2"/>
      <c r="JY92" s="2"/>
      <c r="JZ92" s="2"/>
      <c r="KA92" s="2"/>
      <c r="KB92" s="2"/>
      <c r="KC92" s="2"/>
      <c r="KD92" s="2">
        <v>23174.86</v>
      </c>
      <c r="KE92" s="2">
        <v>5170.1899999999996</v>
      </c>
      <c r="KF92" s="2"/>
      <c r="KG92" s="2"/>
      <c r="KH92" s="2"/>
      <c r="KI92" s="2"/>
      <c r="KJ92" s="2">
        <v>3920.29</v>
      </c>
      <c r="KK92" s="2"/>
      <c r="KL92" s="2"/>
      <c r="KM92" s="2"/>
      <c r="KN92" s="2">
        <v>7555</v>
      </c>
      <c r="KO92" s="2">
        <v>5717.39</v>
      </c>
      <c r="KP92" s="2"/>
      <c r="KQ92" s="2"/>
      <c r="KR92" s="2"/>
      <c r="KS92" s="2"/>
      <c r="KT92" s="2"/>
      <c r="KU92" s="2"/>
      <c r="KV92" s="2">
        <v>37092.480000000003</v>
      </c>
      <c r="KW92" s="2"/>
      <c r="KX92" s="2"/>
      <c r="KY92" s="2">
        <v>2483.25</v>
      </c>
      <c r="KZ92" s="2">
        <v>1958.99</v>
      </c>
      <c r="LA92" s="2"/>
      <c r="LB92" s="2"/>
      <c r="LC92" s="2">
        <v>4012.31</v>
      </c>
      <c r="LD92" s="2"/>
      <c r="LE92" s="2"/>
      <c r="LF92" s="2"/>
      <c r="LG92" s="2"/>
      <c r="LH92" s="2"/>
      <c r="LI92" s="2"/>
      <c r="LJ92" s="2"/>
      <c r="LK92" s="2">
        <v>125400.40000000001</v>
      </c>
      <c r="LL92" s="2">
        <v>739.97</v>
      </c>
      <c r="LM92" s="2">
        <v>739.97</v>
      </c>
      <c r="LN92" s="2"/>
      <c r="LO92" s="2"/>
      <c r="LP92" s="2"/>
      <c r="LQ92" s="2"/>
      <c r="LR92" s="2"/>
      <c r="LS92" s="2">
        <v>11600.09</v>
      </c>
      <c r="LT92" s="2"/>
      <c r="LU92" s="2"/>
      <c r="LV92" s="2"/>
      <c r="LW92" s="2"/>
      <c r="LX92" s="2">
        <v>11600.09</v>
      </c>
      <c r="LY92" s="2">
        <v>185776.77999999997</v>
      </c>
    </row>
    <row r="93" spans="2:337">
      <c r="B93" s="22" t="s">
        <v>63</v>
      </c>
      <c r="C93" s="22" t="s">
        <v>7</v>
      </c>
      <c r="D93" s="22" t="s">
        <v>5</v>
      </c>
      <c r="E93" s="22" t="s">
        <v>15</v>
      </c>
      <c r="F93" s="22" t="s">
        <v>25</v>
      </c>
      <c r="G93" s="1">
        <v>21482.1</v>
      </c>
      <c r="I93" s="37" t="str">
        <f>VLOOKUP(J93,'District Listing'!$A$3:$B$315,2,FALSE)</f>
        <v>QUEETS-CLEARWATER</v>
      </c>
      <c r="J93" s="4" t="s">
        <v>185</v>
      </c>
      <c r="K93" s="2"/>
      <c r="L93" s="2"/>
      <c r="M93" s="2"/>
      <c r="N93" s="2"/>
      <c r="O93" s="2">
        <v>265293.34999999998</v>
      </c>
      <c r="P93" s="2"/>
      <c r="Q93" s="2"/>
      <c r="R93" s="2"/>
      <c r="S93" s="2"/>
      <c r="T93" s="2"/>
      <c r="U93" s="2"/>
      <c r="V93" s="2">
        <v>265293.34999999998</v>
      </c>
      <c r="W93" s="2">
        <v>172656.63</v>
      </c>
      <c r="X93" s="2"/>
      <c r="Y93" s="2"/>
      <c r="Z93" s="2"/>
      <c r="AA93" s="2"/>
      <c r="AB93" s="2"/>
      <c r="AC93" s="2">
        <v>172656.63</v>
      </c>
      <c r="AD93" s="2"/>
      <c r="AE93" s="2"/>
      <c r="AF93" s="2">
        <v>20142.57</v>
      </c>
      <c r="AG93" s="2">
        <v>12860.59</v>
      </c>
      <c r="AH93" s="2">
        <v>40658.03</v>
      </c>
      <c r="AI93" s="2">
        <v>21857.55</v>
      </c>
      <c r="AJ93" s="2"/>
      <c r="AK93" s="2"/>
      <c r="AL93" s="2"/>
      <c r="AM93" s="2"/>
      <c r="AN93" s="2">
        <v>1122.32</v>
      </c>
      <c r="AO93" s="2">
        <v>493.04</v>
      </c>
      <c r="AP93" s="2">
        <v>1076.1400000000001</v>
      </c>
      <c r="AQ93" s="2">
        <v>5141.55</v>
      </c>
      <c r="AR93" s="2">
        <v>42536.34</v>
      </c>
      <c r="AS93" s="2">
        <v>52459.21</v>
      </c>
      <c r="AT93" s="2"/>
      <c r="AU93" s="2"/>
      <c r="AV93" s="2">
        <v>198347.34</v>
      </c>
      <c r="AW93" s="2">
        <v>14346.91</v>
      </c>
      <c r="AX93" s="2"/>
      <c r="AY93" s="2">
        <v>24085.7</v>
      </c>
      <c r="AZ93" s="2">
        <v>600</v>
      </c>
      <c r="BA93" s="2">
        <v>1456.5</v>
      </c>
      <c r="BB93" s="2">
        <v>40489.11</v>
      </c>
      <c r="BC93" s="2">
        <v>261.77</v>
      </c>
      <c r="BD93" s="2">
        <v>62.39</v>
      </c>
      <c r="BE93" s="2">
        <v>31</v>
      </c>
      <c r="BF93" s="2"/>
      <c r="BG93" s="2"/>
      <c r="BH93" s="2">
        <v>1000</v>
      </c>
      <c r="BI93" s="2">
        <v>104674.67</v>
      </c>
      <c r="BJ93" s="2"/>
      <c r="BK93" s="2"/>
      <c r="BL93" s="2"/>
      <c r="BM93" s="2"/>
      <c r="BN93" s="2">
        <v>25.51</v>
      </c>
      <c r="BO93" s="2"/>
      <c r="BP93" s="2">
        <v>1104.9000000000001</v>
      </c>
      <c r="BQ93" s="2">
        <v>1335.96</v>
      </c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>
        <v>6677</v>
      </c>
      <c r="CC93" s="2">
        <v>3580.95</v>
      </c>
      <c r="CD93" s="2"/>
      <c r="CE93" s="2"/>
      <c r="CF93" s="2"/>
      <c r="CG93" s="2"/>
      <c r="CH93" s="2"/>
      <c r="CI93" s="2"/>
      <c r="CJ93" s="2">
        <v>28691.31</v>
      </c>
      <c r="CK93" s="2"/>
      <c r="CL93" s="2"/>
      <c r="CM93" s="2">
        <v>50334.98</v>
      </c>
      <c r="CN93" s="2"/>
      <c r="CO93" s="2"/>
      <c r="CP93" s="2"/>
      <c r="CQ93" s="2"/>
      <c r="CR93" s="2">
        <v>56</v>
      </c>
      <c r="CS93" s="2"/>
      <c r="CT93" s="2"/>
      <c r="CU93" s="2"/>
      <c r="CV93" s="2"/>
      <c r="CW93" s="2"/>
      <c r="CX93" s="2"/>
      <c r="CY93" s="2"/>
      <c r="CZ93" s="2">
        <v>197836.44</v>
      </c>
      <c r="DA93" s="2">
        <v>2734.33</v>
      </c>
      <c r="DB93" s="2">
        <v>2734.33</v>
      </c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>
        <v>877357.20000000007</v>
      </c>
      <c r="DP93" s="37" t="str">
        <f>VLOOKUP(DQ93,'District Listing'!$A$3:$B$315,2,FALSE)</f>
        <v>QUEETS-CLEARWATER</v>
      </c>
      <c r="DQ93" s="4" t="s">
        <v>185</v>
      </c>
      <c r="DR93" s="2"/>
      <c r="DS93" s="2"/>
      <c r="DT93" s="2"/>
      <c r="DU93" s="2"/>
      <c r="DV93" s="2">
        <v>198684.65</v>
      </c>
      <c r="DW93" s="2"/>
      <c r="DX93" s="2"/>
      <c r="DY93" s="2"/>
      <c r="DZ93" s="2"/>
      <c r="EA93" s="2"/>
      <c r="EB93" s="2"/>
      <c r="EC93" s="2">
        <v>198684.65</v>
      </c>
      <c r="ED93" s="2">
        <v>169956.63</v>
      </c>
      <c r="EE93" s="2"/>
      <c r="EF93" s="2"/>
      <c r="EG93" s="2"/>
      <c r="EH93" s="2"/>
      <c r="EI93" s="2"/>
      <c r="EJ93" s="2">
        <v>169956.63</v>
      </c>
      <c r="EK93" s="2"/>
      <c r="EL93" s="2"/>
      <c r="EM93" s="2">
        <v>15493.12</v>
      </c>
      <c r="EN93" s="2">
        <v>12653.77</v>
      </c>
      <c r="EO93" s="2">
        <v>30583.38</v>
      </c>
      <c r="EP93" s="2">
        <v>21857.55</v>
      </c>
      <c r="EQ93" s="2"/>
      <c r="ER93" s="2"/>
      <c r="ES93" s="2"/>
      <c r="ET93" s="2"/>
      <c r="EU93" s="2">
        <v>926.51</v>
      </c>
      <c r="EV93" s="2">
        <v>484.94</v>
      </c>
      <c r="EW93" s="2">
        <v>801.23</v>
      </c>
      <c r="EX93" s="2">
        <v>5141.55</v>
      </c>
      <c r="EY93" s="2">
        <v>34353.839999999997</v>
      </c>
      <c r="EZ93" s="2">
        <v>52459.21</v>
      </c>
      <c r="FA93" s="2"/>
      <c r="FB93" s="2"/>
      <c r="FC93" s="2">
        <v>174755.1</v>
      </c>
      <c r="FD93" s="2">
        <v>11871.04</v>
      </c>
      <c r="FE93" s="2"/>
      <c r="FF93" s="2"/>
      <c r="FG93" s="2">
        <v>600</v>
      </c>
      <c r="FH93" s="2">
        <v>57.39</v>
      </c>
      <c r="FI93" s="2">
        <v>12528.43</v>
      </c>
      <c r="FJ93" s="2">
        <v>261.77</v>
      </c>
      <c r="FK93" s="2"/>
      <c r="FL93" s="2">
        <v>31</v>
      </c>
      <c r="FM93" s="2"/>
      <c r="FN93" s="2"/>
      <c r="FO93" s="2">
        <v>1000</v>
      </c>
      <c r="FP93" s="2">
        <v>85765.79</v>
      </c>
      <c r="FQ93" s="2"/>
      <c r="FR93" s="2"/>
      <c r="FS93" s="2"/>
      <c r="FT93" s="2"/>
      <c r="FU93" s="2"/>
      <c r="FV93" s="2"/>
      <c r="FW93" s="2">
        <v>1104.9000000000001</v>
      </c>
      <c r="FX93" s="2">
        <v>1335.96</v>
      </c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>
        <v>6677</v>
      </c>
      <c r="GJ93" s="2">
        <v>3580.95</v>
      </c>
      <c r="GK93" s="2"/>
      <c r="GL93" s="2"/>
      <c r="GM93" s="2"/>
      <c r="GN93" s="2"/>
      <c r="GO93" s="2"/>
      <c r="GP93" s="2"/>
      <c r="GQ93" s="2">
        <v>10695.5</v>
      </c>
      <c r="GR93" s="2"/>
      <c r="GS93" s="2"/>
      <c r="GT93" s="2">
        <v>50334.98</v>
      </c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>
        <v>160787.85</v>
      </c>
      <c r="HH93" s="2">
        <v>816</v>
      </c>
      <c r="HI93" s="2">
        <v>816</v>
      </c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>
        <v>717528.66</v>
      </c>
      <c r="HV93" s="37" t="str">
        <f>VLOOKUP(HW93,'District Listing'!$A$3:$B$315,2,FALSE)</f>
        <v>QUILCENE</v>
      </c>
      <c r="HW93" s="4" t="s">
        <v>187</v>
      </c>
      <c r="HX93" s="2">
        <v>25978.78</v>
      </c>
      <c r="HY93" s="2">
        <v>25978.78</v>
      </c>
      <c r="HZ93" s="2"/>
      <c r="IA93" s="2"/>
      <c r="IB93" s="2">
        <v>18028.560000000001</v>
      </c>
      <c r="IC93" s="2"/>
      <c r="ID93" s="2"/>
      <c r="IE93" s="2"/>
      <c r="IF93" s="2">
        <v>38253.86</v>
      </c>
      <c r="IG93" s="2"/>
      <c r="IH93" s="2"/>
      <c r="II93" s="2">
        <v>56282.42</v>
      </c>
      <c r="IJ93" s="2">
        <v>354.43</v>
      </c>
      <c r="IK93" s="2"/>
      <c r="IL93" s="2">
        <v>13235.97</v>
      </c>
      <c r="IM93" s="2"/>
      <c r="IN93" s="2">
        <v>64015.5</v>
      </c>
      <c r="IO93" s="2"/>
      <c r="IP93" s="2">
        <v>77605.899999999994</v>
      </c>
      <c r="IQ93" s="2">
        <v>1.23</v>
      </c>
      <c r="IR93" s="2"/>
      <c r="IS93" s="2">
        <v>4219.34</v>
      </c>
      <c r="IT93" s="2">
        <v>5854</v>
      </c>
      <c r="IU93" s="2">
        <v>8586.48</v>
      </c>
      <c r="IV93" s="2">
        <v>8339.7099999999991</v>
      </c>
      <c r="IW93" s="2">
        <v>41.8</v>
      </c>
      <c r="IX93" s="2">
        <v>1.0900000000000001</v>
      </c>
      <c r="IY93" s="2"/>
      <c r="IZ93" s="2"/>
      <c r="JA93" s="2">
        <v>58.89</v>
      </c>
      <c r="JB93" s="2">
        <v>78.83</v>
      </c>
      <c r="JC93" s="2">
        <v>186.26</v>
      </c>
      <c r="JD93" s="2">
        <v>5400.3</v>
      </c>
      <c r="JE93" s="2">
        <v>2284.23</v>
      </c>
      <c r="JF93" s="2"/>
      <c r="JG93" s="2">
        <v>82.55</v>
      </c>
      <c r="JH93" s="2">
        <v>113.9</v>
      </c>
      <c r="JI93" s="2">
        <v>35248.61</v>
      </c>
      <c r="JJ93" s="2">
        <v>148953.07999999999</v>
      </c>
      <c r="JK93" s="2"/>
      <c r="JL93" s="2"/>
      <c r="JM93" s="2">
        <v>6658.48</v>
      </c>
      <c r="JN93" s="2">
        <v>45929.09</v>
      </c>
      <c r="JO93" s="2">
        <v>201540.65</v>
      </c>
      <c r="JP93" s="2"/>
      <c r="JQ93" s="2"/>
      <c r="JR93" s="2"/>
      <c r="JS93" s="2"/>
      <c r="JT93" s="2"/>
      <c r="JU93" s="2"/>
      <c r="JV93" s="2">
        <v>14063.02</v>
      </c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>
        <v>428</v>
      </c>
      <c r="KV93" s="2"/>
      <c r="KW93" s="2"/>
      <c r="KX93" s="2"/>
      <c r="KY93" s="2"/>
      <c r="KZ93" s="2"/>
      <c r="LA93" s="2"/>
      <c r="LB93" s="2"/>
      <c r="LC93" s="2">
        <v>4456</v>
      </c>
      <c r="LD93" s="2"/>
      <c r="LE93" s="2"/>
      <c r="LF93" s="2"/>
      <c r="LG93" s="2"/>
      <c r="LH93" s="2"/>
      <c r="LI93" s="2"/>
      <c r="LJ93" s="2"/>
      <c r="LK93" s="2">
        <v>18947.02</v>
      </c>
      <c r="LL93" s="2">
        <v>2634.72</v>
      </c>
      <c r="LM93" s="2">
        <v>2634.72</v>
      </c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>
        <v>418238.09999999986</v>
      </c>
    </row>
    <row r="94" spans="2:337">
      <c r="B94" s="22" t="s">
        <v>63</v>
      </c>
      <c r="C94" s="22" t="s">
        <v>7</v>
      </c>
      <c r="D94" s="22" t="s">
        <v>5</v>
      </c>
      <c r="E94" s="22" t="s">
        <v>15</v>
      </c>
      <c r="F94" s="22" t="s">
        <v>26</v>
      </c>
      <c r="G94" s="1">
        <v>10755.9</v>
      </c>
      <c r="I94" s="37" t="str">
        <f>VLOOKUP(J94,'District Listing'!$A$3:$B$315,2,FALSE)</f>
        <v>BRINNON</v>
      </c>
      <c r="J94" s="4" t="s">
        <v>186</v>
      </c>
      <c r="K94" s="2">
        <v>36518.949999999997</v>
      </c>
      <c r="L94" s="2">
        <v>36518.949999999997</v>
      </c>
      <c r="M94" s="2">
        <v>-36518.949999999997</v>
      </c>
      <c r="N94" s="2">
        <v>-36518.949999999997</v>
      </c>
      <c r="O94" s="2">
        <v>427928.4</v>
      </c>
      <c r="P94" s="2">
        <v>6623.48</v>
      </c>
      <c r="Q94" s="2">
        <v>6383.17</v>
      </c>
      <c r="R94" s="2"/>
      <c r="S94" s="2">
        <v>10275</v>
      </c>
      <c r="T94" s="2"/>
      <c r="U94" s="2">
        <v>10505</v>
      </c>
      <c r="V94" s="2">
        <v>461715.05</v>
      </c>
      <c r="W94" s="2">
        <v>202742.51</v>
      </c>
      <c r="X94" s="2">
        <v>18835.25</v>
      </c>
      <c r="Y94" s="2">
        <v>15553.460000000001</v>
      </c>
      <c r="Z94" s="2"/>
      <c r="AA94" s="2">
        <v>28.71</v>
      </c>
      <c r="AB94" s="2"/>
      <c r="AC94" s="2">
        <v>237159.93</v>
      </c>
      <c r="AD94" s="2"/>
      <c r="AE94" s="2"/>
      <c r="AF94" s="2">
        <v>34646.86</v>
      </c>
      <c r="AG94" s="2">
        <v>17479.66</v>
      </c>
      <c r="AH94" s="2">
        <v>67311.539999999994</v>
      </c>
      <c r="AI94" s="2">
        <v>24508.78</v>
      </c>
      <c r="AJ94" s="2"/>
      <c r="AK94" s="2"/>
      <c r="AL94" s="2"/>
      <c r="AM94" s="2"/>
      <c r="AN94" s="2">
        <v>198.36</v>
      </c>
      <c r="AO94" s="2">
        <v>138.30000000000001</v>
      </c>
      <c r="AP94" s="2">
        <v>1962.4199999999998</v>
      </c>
      <c r="AQ94" s="2">
        <v>4789.46</v>
      </c>
      <c r="AR94" s="2">
        <v>63394.86</v>
      </c>
      <c r="AS94" s="2">
        <v>80117.83</v>
      </c>
      <c r="AT94" s="2"/>
      <c r="AU94" s="2"/>
      <c r="AV94" s="2">
        <v>294548.07</v>
      </c>
      <c r="AW94" s="2">
        <v>36419.040000000001</v>
      </c>
      <c r="AX94" s="2">
        <v>7883.58</v>
      </c>
      <c r="AY94" s="2">
        <v>44096.05</v>
      </c>
      <c r="AZ94" s="2">
        <v>2024.61</v>
      </c>
      <c r="BA94" s="2">
        <v>15182.78</v>
      </c>
      <c r="BB94" s="2">
        <v>105606.06000000001</v>
      </c>
      <c r="BC94" s="2">
        <v>652.9</v>
      </c>
      <c r="BD94" s="2">
        <v>5270.6</v>
      </c>
      <c r="BE94" s="2">
        <v>45146.04</v>
      </c>
      <c r="BF94" s="2"/>
      <c r="BG94" s="2"/>
      <c r="BH94" s="2">
        <v>5053.95</v>
      </c>
      <c r="BI94" s="2">
        <v>36998.879999999997</v>
      </c>
      <c r="BJ94" s="2">
        <v>3535</v>
      </c>
      <c r="BK94" s="2"/>
      <c r="BL94" s="2">
        <v>3152.5</v>
      </c>
      <c r="BM94" s="2"/>
      <c r="BN94" s="2"/>
      <c r="BO94" s="2"/>
      <c r="BP94" s="2">
        <v>2374</v>
      </c>
      <c r="BQ94" s="2">
        <v>27392.46</v>
      </c>
      <c r="BR94" s="2">
        <v>18999.54</v>
      </c>
      <c r="BS94" s="2">
        <v>4608.76</v>
      </c>
      <c r="BT94" s="2"/>
      <c r="BU94" s="2"/>
      <c r="BV94" s="2"/>
      <c r="BW94" s="2">
        <v>3920.29</v>
      </c>
      <c r="BX94" s="2"/>
      <c r="BY94" s="2"/>
      <c r="BZ94" s="2"/>
      <c r="CA94" s="2"/>
      <c r="CB94" s="2">
        <v>11732</v>
      </c>
      <c r="CC94" s="2">
        <v>16823.5</v>
      </c>
      <c r="CD94" s="2">
        <v>208</v>
      </c>
      <c r="CE94" s="2">
        <v>3937.58</v>
      </c>
      <c r="CF94" s="2"/>
      <c r="CG94" s="2"/>
      <c r="CH94" s="2">
        <v>613.64</v>
      </c>
      <c r="CI94" s="2">
        <v>345</v>
      </c>
      <c r="CJ94" s="2">
        <v>62052.200000000004</v>
      </c>
      <c r="CK94" s="2"/>
      <c r="CL94" s="2"/>
      <c r="CM94" s="2">
        <v>9868.24</v>
      </c>
      <c r="CN94" s="2">
        <v>6529.96</v>
      </c>
      <c r="CO94" s="2"/>
      <c r="CP94" s="2"/>
      <c r="CQ94" s="2"/>
      <c r="CR94" s="2">
        <v>8284.66</v>
      </c>
      <c r="CS94" s="2"/>
      <c r="CT94" s="2"/>
      <c r="CU94" s="2"/>
      <c r="CV94" s="2"/>
      <c r="CW94" s="2"/>
      <c r="CX94" s="2"/>
      <c r="CY94" s="2"/>
      <c r="CZ94" s="2">
        <v>277499.7</v>
      </c>
      <c r="DA94" s="2">
        <v>3616.75</v>
      </c>
      <c r="DB94" s="2">
        <v>3616.75</v>
      </c>
      <c r="DC94" s="2"/>
      <c r="DD94" s="2"/>
      <c r="DE94" s="2"/>
      <c r="DF94" s="2"/>
      <c r="DG94" s="2"/>
      <c r="DH94" s="2">
        <v>11600.09</v>
      </c>
      <c r="DI94" s="2"/>
      <c r="DJ94" s="2"/>
      <c r="DK94" s="2"/>
      <c r="DL94" s="2"/>
      <c r="DM94" s="2">
        <v>11600.09</v>
      </c>
      <c r="DN94" s="2">
        <v>1391745.65</v>
      </c>
      <c r="DP94" s="37" t="str">
        <f>VLOOKUP(DQ94,'District Listing'!$A$3:$B$315,2,FALSE)</f>
        <v>BRINNON</v>
      </c>
      <c r="DQ94" s="4" t="s">
        <v>186</v>
      </c>
      <c r="DR94" s="2">
        <v>36518.949999999997</v>
      </c>
      <c r="DS94" s="2">
        <v>36518.949999999997</v>
      </c>
      <c r="DT94" s="2">
        <v>-36518.949999999997</v>
      </c>
      <c r="DU94" s="2">
        <v>-36518.949999999997</v>
      </c>
      <c r="DV94" s="2">
        <v>406615.5</v>
      </c>
      <c r="DW94" s="2">
        <v>6065.19</v>
      </c>
      <c r="DX94" s="2">
        <v>6383.17</v>
      </c>
      <c r="DY94" s="2"/>
      <c r="DZ94" s="2">
        <v>10275</v>
      </c>
      <c r="EA94" s="2"/>
      <c r="EB94" s="2">
        <v>10505</v>
      </c>
      <c r="EC94" s="2">
        <v>439843.86</v>
      </c>
      <c r="ED94" s="2">
        <v>193459.91</v>
      </c>
      <c r="EE94" s="2">
        <v>17902.48</v>
      </c>
      <c r="EF94" s="2">
        <v>15158.18</v>
      </c>
      <c r="EG94" s="2"/>
      <c r="EH94" s="2">
        <v>28.71</v>
      </c>
      <c r="EI94" s="2"/>
      <c r="EJ94" s="2">
        <v>226549.28</v>
      </c>
      <c r="EK94" s="2"/>
      <c r="EL94" s="2"/>
      <c r="EM94" s="2">
        <v>32973.71</v>
      </c>
      <c r="EN94" s="2">
        <v>16685.38</v>
      </c>
      <c r="EO94" s="2">
        <v>67311.539999999994</v>
      </c>
      <c r="EP94" s="2">
        <v>23257.93</v>
      </c>
      <c r="EQ94" s="2"/>
      <c r="ER94" s="2"/>
      <c r="ES94" s="2"/>
      <c r="ET94" s="2"/>
      <c r="EU94" s="2">
        <v>186.05</v>
      </c>
      <c r="EV94" s="2">
        <v>132.03</v>
      </c>
      <c r="EW94" s="2">
        <v>1868.56</v>
      </c>
      <c r="EX94" s="2">
        <v>4671.83</v>
      </c>
      <c r="EY94" s="2">
        <v>63010.080000000002</v>
      </c>
      <c r="EZ94" s="2">
        <v>75491.13</v>
      </c>
      <c r="FA94" s="2"/>
      <c r="FB94" s="2"/>
      <c r="FC94" s="2">
        <v>285588.24</v>
      </c>
      <c r="FD94" s="2">
        <v>34461.54</v>
      </c>
      <c r="FE94" s="2">
        <v>7883.58</v>
      </c>
      <c r="FF94" s="2">
        <v>39574.5</v>
      </c>
      <c r="FG94" s="2">
        <v>2024.61</v>
      </c>
      <c r="FH94" s="2">
        <v>15067.18</v>
      </c>
      <c r="FI94" s="2">
        <v>99011.41</v>
      </c>
      <c r="FJ94" s="2">
        <v>652.9</v>
      </c>
      <c r="FK94" s="2">
        <v>5270.6</v>
      </c>
      <c r="FL94" s="2">
        <v>14899.6</v>
      </c>
      <c r="FM94" s="2"/>
      <c r="FN94" s="2"/>
      <c r="FO94" s="2">
        <v>5053.95</v>
      </c>
      <c r="FP94" s="2">
        <v>32929.68</v>
      </c>
      <c r="FQ94" s="2">
        <v>3535</v>
      </c>
      <c r="FR94" s="2"/>
      <c r="FS94" s="2">
        <v>3152.5</v>
      </c>
      <c r="FT94" s="2"/>
      <c r="FU94" s="2"/>
      <c r="FV94" s="2"/>
      <c r="FW94" s="2">
        <v>2374</v>
      </c>
      <c r="FX94" s="2">
        <v>4217.6000000000004</v>
      </c>
      <c r="FY94" s="2">
        <v>13829.35</v>
      </c>
      <c r="FZ94" s="2">
        <v>4608.76</v>
      </c>
      <c r="GA94" s="2"/>
      <c r="GB94" s="2"/>
      <c r="GC94" s="2"/>
      <c r="GD94" s="2"/>
      <c r="GE94" s="2"/>
      <c r="GF94" s="2"/>
      <c r="GG94" s="2"/>
      <c r="GH94" s="2"/>
      <c r="GI94" s="2">
        <v>4177</v>
      </c>
      <c r="GJ94" s="2">
        <v>11106.11</v>
      </c>
      <c r="GK94" s="2">
        <v>208</v>
      </c>
      <c r="GL94" s="2">
        <v>3937.58</v>
      </c>
      <c r="GM94" s="2"/>
      <c r="GN94" s="2"/>
      <c r="GO94" s="2">
        <v>613.64</v>
      </c>
      <c r="GP94" s="2">
        <v>345</v>
      </c>
      <c r="GQ94" s="2">
        <v>24959.72</v>
      </c>
      <c r="GR94" s="2"/>
      <c r="GS94" s="2"/>
      <c r="GT94" s="2">
        <v>7384.99</v>
      </c>
      <c r="GU94" s="2">
        <v>4570.97</v>
      </c>
      <c r="GV94" s="2"/>
      <c r="GW94" s="2"/>
      <c r="GX94" s="2"/>
      <c r="GY94" s="2">
        <v>4272.3500000000004</v>
      </c>
      <c r="GZ94" s="2"/>
      <c r="HA94" s="2"/>
      <c r="HB94" s="2"/>
      <c r="HC94" s="2"/>
      <c r="HD94" s="2"/>
      <c r="HE94" s="2"/>
      <c r="HF94" s="2"/>
      <c r="HG94" s="2">
        <v>152099.29999999999</v>
      </c>
      <c r="HH94" s="2">
        <v>2876.78</v>
      </c>
      <c r="HI94" s="2">
        <v>2876.78</v>
      </c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>
        <v>1205968.8700000003</v>
      </c>
      <c r="HV94" s="37" t="str">
        <f>VLOOKUP(HW94,'District Listing'!$A$3:$B$315,2,FALSE)</f>
        <v>CHIMACUM</v>
      </c>
      <c r="HW94" s="4" t="s">
        <v>188</v>
      </c>
      <c r="HX94" s="2">
        <v>22720.23</v>
      </c>
      <c r="HY94" s="2">
        <v>22720.23</v>
      </c>
      <c r="HZ94" s="2"/>
      <c r="IA94" s="2"/>
      <c r="IB94" s="2">
        <v>631789.75</v>
      </c>
      <c r="IC94" s="2">
        <v>54377.51</v>
      </c>
      <c r="ID94" s="2"/>
      <c r="IE94" s="2"/>
      <c r="IF94" s="2">
        <v>251803.9</v>
      </c>
      <c r="IG94" s="2">
        <v>52360.2</v>
      </c>
      <c r="IH94" s="2">
        <v>3387.54</v>
      </c>
      <c r="II94" s="2">
        <v>993718.9</v>
      </c>
      <c r="IJ94" s="2">
        <v>412199.05</v>
      </c>
      <c r="IK94" s="2">
        <v>29124.22</v>
      </c>
      <c r="IL94" s="2"/>
      <c r="IM94" s="2"/>
      <c r="IN94" s="2">
        <v>147404.79999999999</v>
      </c>
      <c r="IO94" s="2">
        <v>794.6</v>
      </c>
      <c r="IP94" s="2">
        <v>589522.67000000004</v>
      </c>
      <c r="IQ94" s="2"/>
      <c r="IR94" s="2"/>
      <c r="IS94" s="2">
        <v>54145.78</v>
      </c>
      <c r="IT94" s="2">
        <v>19718.09</v>
      </c>
      <c r="IU94" s="2">
        <v>105396.71</v>
      </c>
      <c r="IV94" s="2">
        <v>25739.200000000001</v>
      </c>
      <c r="IW94" s="2"/>
      <c r="IX94" s="2"/>
      <c r="IY94" s="2"/>
      <c r="IZ94" s="2"/>
      <c r="JA94" s="2">
        <v>476.68</v>
      </c>
      <c r="JB94" s="2">
        <v>431.1</v>
      </c>
      <c r="JC94" s="2">
        <v>3167.19</v>
      </c>
      <c r="JD94" s="2">
        <v>3433.78</v>
      </c>
      <c r="JE94" s="2">
        <v>79199.86</v>
      </c>
      <c r="JF94" s="2">
        <v>40664.870000000003</v>
      </c>
      <c r="JG94" s="2">
        <v>919.94</v>
      </c>
      <c r="JH94" s="2">
        <v>278.8</v>
      </c>
      <c r="JI94" s="2">
        <v>333572</v>
      </c>
      <c r="JJ94" s="2">
        <v>142623.89000000001</v>
      </c>
      <c r="JK94" s="2"/>
      <c r="JL94" s="2">
        <v>116721.31</v>
      </c>
      <c r="JM94" s="2">
        <v>54025.72</v>
      </c>
      <c r="JN94" s="2"/>
      <c r="JO94" s="2">
        <v>313370.92000000004</v>
      </c>
      <c r="JP94" s="2">
        <v>13136.28</v>
      </c>
      <c r="JQ94" s="2">
        <v>34021.519999999997</v>
      </c>
      <c r="JR94" s="2">
        <v>12956</v>
      </c>
      <c r="JS94" s="2"/>
      <c r="JT94" s="2">
        <v>17500</v>
      </c>
      <c r="JU94" s="2"/>
      <c r="JV94" s="2">
        <v>117660.11</v>
      </c>
      <c r="JW94" s="2">
        <v>26345.599999999999</v>
      </c>
      <c r="JX94" s="2"/>
      <c r="JY94" s="2">
        <v>402.98</v>
      </c>
      <c r="JZ94" s="2"/>
      <c r="KA94" s="2">
        <v>60558.239999999998</v>
      </c>
      <c r="KB94" s="2"/>
      <c r="KC94" s="2">
        <v>2012.4</v>
      </c>
      <c r="KD94" s="2">
        <v>4619.58</v>
      </c>
      <c r="KE94" s="2"/>
      <c r="KF94" s="2"/>
      <c r="KG94" s="2"/>
      <c r="KH94" s="2"/>
      <c r="KI94" s="2"/>
      <c r="KJ94" s="2"/>
      <c r="KK94" s="2"/>
      <c r="KL94" s="2"/>
      <c r="KM94" s="2">
        <v>1488</v>
      </c>
      <c r="KN94" s="2">
        <v>113548</v>
      </c>
      <c r="KO94" s="2">
        <v>15376.14</v>
      </c>
      <c r="KP94" s="2"/>
      <c r="KQ94" s="2"/>
      <c r="KR94" s="2">
        <v>15925</v>
      </c>
      <c r="KS94" s="2"/>
      <c r="KT94" s="2"/>
      <c r="KU94" s="2"/>
      <c r="KV94" s="2">
        <v>18565.939999999999</v>
      </c>
      <c r="KW94" s="2"/>
      <c r="KX94" s="2"/>
      <c r="KY94" s="2">
        <v>42542.03</v>
      </c>
      <c r="KZ94" s="2"/>
      <c r="LA94" s="2"/>
      <c r="LB94" s="2"/>
      <c r="LC94" s="2">
        <v>20862.98</v>
      </c>
      <c r="LD94" s="2">
        <v>4000</v>
      </c>
      <c r="LE94" s="2"/>
      <c r="LF94" s="2"/>
      <c r="LG94" s="2"/>
      <c r="LH94" s="2"/>
      <c r="LI94" s="2"/>
      <c r="LJ94" s="2"/>
      <c r="LK94" s="2">
        <v>521520.80000000005</v>
      </c>
      <c r="LL94" s="2">
        <v>14711.62</v>
      </c>
      <c r="LM94" s="2">
        <v>14711.62</v>
      </c>
      <c r="LN94" s="2"/>
      <c r="LO94" s="2"/>
      <c r="LP94" s="2"/>
      <c r="LQ94" s="2"/>
      <c r="LR94" s="2"/>
      <c r="LS94" s="2"/>
      <c r="LT94" s="2"/>
      <c r="LU94" s="2">
        <v>7000</v>
      </c>
      <c r="LV94" s="2"/>
      <c r="LW94" s="2"/>
      <c r="LX94" s="2">
        <v>7000</v>
      </c>
      <c r="LY94" s="2">
        <v>2796137.1400000006</v>
      </c>
    </row>
    <row r="95" spans="2:337">
      <c r="B95" s="22" t="s">
        <v>63</v>
      </c>
      <c r="C95" s="22" t="s">
        <v>7</v>
      </c>
      <c r="D95" s="22" t="s">
        <v>5</v>
      </c>
      <c r="E95" s="22" t="s">
        <v>28</v>
      </c>
      <c r="F95" s="22" t="s">
        <v>29</v>
      </c>
      <c r="G95" s="1">
        <v>59296.3</v>
      </c>
      <c r="I95" s="37" t="str">
        <f>VLOOKUP(J95,'District Listing'!$A$3:$B$315,2,FALSE)</f>
        <v>QUILCENE</v>
      </c>
      <c r="J95" s="4" t="s">
        <v>187</v>
      </c>
      <c r="K95" s="2">
        <v>98886.64</v>
      </c>
      <c r="L95" s="2">
        <v>98886.64</v>
      </c>
      <c r="M95" s="2">
        <v>-98886.64</v>
      </c>
      <c r="N95" s="2">
        <v>-98886.64</v>
      </c>
      <c r="O95" s="2">
        <v>2476907.4500000002</v>
      </c>
      <c r="P95" s="2">
        <v>124616.19</v>
      </c>
      <c r="Q95" s="2">
        <v>33994.19</v>
      </c>
      <c r="R95" s="2"/>
      <c r="S95" s="2">
        <v>200525.31</v>
      </c>
      <c r="T95" s="2">
        <v>20376.39</v>
      </c>
      <c r="U95" s="2">
        <v>16515</v>
      </c>
      <c r="V95" s="2">
        <v>2872934.5300000003</v>
      </c>
      <c r="W95" s="2">
        <v>1262825.0999999999</v>
      </c>
      <c r="X95" s="2">
        <v>27800.51</v>
      </c>
      <c r="Y95" s="2">
        <v>92891.66</v>
      </c>
      <c r="Z95" s="2"/>
      <c r="AA95" s="2">
        <v>66265.5</v>
      </c>
      <c r="AB95" s="2">
        <v>13859.41</v>
      </c>
      <c r="AC95" s="2">
        <v>1463642.1799999997</v>
      </c>
      <c r="AD95" s="2">
        <v>233.22</v>
      </c>
      <c r="AE95" s="2">
        <v>205.48</v>
      </c>
      <c r="AF95" s="2">
        <v>215107</v>
      </c>
      <c r="AG95" s="2">
        <v>108904.48</v>
      </c>
      <c r="AH95" s="2">
        <v>423298.89999999997</v>
      </c>
      <c r="AI95" s="2">
        <v>179595.91</v>
      </c>
      <c r="AJ95" s="2">
        <v>6080.33</v>
      </c>
      <c r="AK95" s="2">
        <v>5160.28</v>
      </c>
      <c r="AL95" s="2"/>
      <c r="AM95" s="2"/>
      <c r="AN95" s="2">
        <v>2678.6299999999997</v>
      </c>
      <c r="AO95" s="2">
        <v>1734.34</v>
      </c>
      <c r="AP95" s="2">
        <v>12591.04</v>
      </c>
      <c r="AQ95" s="2">
        <v>30802.25</v>
      </c>
      <c r="AR95" s="2">
        <v>386453.93</v>
      </c>
      <c r="AS95" s="2">
        <v>351557.84</v>
      </c>
      <c r="AT95" s="2">
        <v>4209.92</v>
      </c>
      <c r="AU95" s="2">
        <v>2141.1</v>
      </c>
      <c r="AV95" s="2">
        <v>1730754.6500000001</v>
      </c>
      <c r="AW95" s="2">
        <v>694894.32</v>
      </c>
      <c r="AX95" s="2">
        <v>21159.13</v>
      </c>
      <c r="AY95" s="2">
        <v>63882.57</v>
      </c>
      <c r="AZ95" s="2">
        <v>10482.18</v>
      </c>
      <c r="BA95" s="2">
        <v>136853.47</v>
      </c>
      <c r="BB95" s="2">
        <v>927271.66999999993</v>
      </c>
      <c r="BC95" s="2">
        <v>17924.599999999999</v>
      </c>
      <c r="BD95" s="2">
        <v>8346.9699999999993</v>
      </c>
      <c r="BE95" s="2">
        <v>3320.63</v>
      </c>
      <c r="BF95" s="2"/>
      <c r="BG95" s="2"/>
      <c r="BH95" s="2">
        <v>29569.39</v>
      </c>
      <c r="BI95" s="2">
        <v>226448.66</v>
      </c>
      <c r="BJ95" s="2">
        <v>7071.5</v>
      </c>
      <c r="BK95" s="2">
        <v>14024.4</v>
      </c>
      <c r="BL95" s="2">
        <v>1652.5</v>
      </c>
      <c r="BM95" s="2"/>
      <c r="BN95" s="2">
        <v>29302.44</v>
      </c>
      <c r="BO95" s="2"/>
      <c r="BP95" s="2">
        <v>7997.48</v>
      </c>
      <c r="BQ95" s="2">
        <v>14852.36</v>
      </c>
      <c r="BR95" s="2">
        <v>11429.74</v>
      </c>
      <c r="BS95" s="2"/>
      <c r="BT95" s="2"/>
      <c r="BU95" s="2"/>
      <c r="BV95" s="2"/>
      <c r="BW95" s="2"/>
      <c r="BX95" s="2"/>
      <c r="BY95" s="2"/>
      <c r="BZ95" s="2"/>
      <c r="CA95" s="2"/>
      <c r="CB95" s="2">
        <v>68032</v>
      </c>
      <c r="CC95" s="2">
        <v>28971.47</v>
      </c>
      <c r="CD95" s="2">
        <v>5688.34</v>
      </c>
      <c r="CE95" s="2"/>
      <c r="CF95" s="2">
        <v>66304.42</v>
      </c>
      <c r="CG95" s="2">
        <v>350357.06</v>
      </c>
      <c r="CH95" s="2"/>
      <c r="CI95" s="2">
        <v>9819.7999999999993</v>
      </c>
      <c r="CJ95" s="2">
        <v>117528.39</v>
      </c>
      <c r="CK95" s="2"/>
      <c r="CL95" s="2"/>
      <c r="CM95" s="2">
        <v>62255.040000000001</v>
      </c>
      <c r="CN95" s="2">
        <v>20692.8</v>
      </c>
      <c r="CO95" s="2"/>
      <c r="CP95" s="2"/>
      <c r="CQ95" s="2">
        <v>19711.43</v>
      </c>
      <c r="CR95" s="2">
        <v>49437.87</v>
      </c>
      <c r="CS95" s="2"/>
      <c r="CT95" s="2"/>
      <c r="CU95" s="2"/>
      <c r="CV95" s="2"/>
      <c r="CW95" s="2"/>
      <c r="CX95" s="2"/>
      <c r="CY95" s="2"/>
      <c r="CZ95" s="2">
        <v>1170739.29</v>
      </c>
      <c r="DA95" s="2">
        <v>31101.95</v>
      </c>
      <c r="DB95" s="2">
        <v>31101.95</v>
      </c>
      <c r="DC95" s="2"/>
      <c r="DD95" s="2">
        <v>44124.15</v>
      </c>
      <c r="DE95" s="2"/>
      <c r="DF95" s="2"/>
      <c r="DG95" s="2"/>
      <c r="DH95" s="2"/>
      <c r="DI95" s="2"/>
      <c r="DJ95" s="2">
        <v>118465.82</v>
      </c>
      <c r="DK95" s="2"/>
      <c r="DL95" s="2"/>
      <c r="DM95" s="2">
        <v>162589.97</v>
      </c>
      <c r="DN95" s="2">
        <v>8359034.2400000002</v>
      </c>
      <c r="DP95" s="37" t="str">
        <f>VLOOKUP(DQ95,'District Listing'!$A$3:$B$315,2,FALSE)</f>
        <v>QUILCENE</v>
      </c>
      <c r="DQ95" s="4" t="s">
        <v>187</v>
      </c>
      <c r="DR95" s="2">
        <v>72907.86</v>
      </c>
      <c r="DS95" s="2">
        <v>72907.86</v>
      </c>
      <c r="DT95" s="2">
        <v>-98886.64</v>
      </c>
      <c r="DU95" s="2">
        <v>-98886.64</v>
      </c>
      <c r="DV95" s="2">
        <v>2458878.89</v>
      </c>
      <c r="DW95" s="2">
        <v>124616.19</v>
      </c>
      <c r="DX95" s="2">
        <v>33994.19</v>
      </c>
      <c r="DY95" s="2"/>
      <c r="DZ95" s="2">
        <v>162271.45000000001</v>
      </c>
      <c r="EA95" s="2">
        <v>20376.39</v>
      </c>
      <c r="EB95" s="2">
        <v>16515</v>
      </c>
      <c r="EC95" s="2">
        <v>2816652.1100000003</v>
      </c>
      <c r="ED95" s="2">
        <v>1262470.67</v>
      </c>
      <c r="EE95" s="2">
        <v>27800.51</v>
      </c>
      <c r="EF95" s="2">
        <v>79655.69</v>
      </c>
      <c r="EG95" s="2"/>
      <c r="EH95" s="2">
        <v>2250</v>
      </c>
      <c r="EI95" s="2">
        <v>13859.41</v>
      </c>
      <c r="EJ95" s="2">
        <v>1386036.2799999998</v>
      </c>
      <c r="EK95" s="2">
        <v>231.99</v>
      </c>
      <c r="EL95" s="2">
        <v>205.48</v>
      </c>
      <c r="EM95" s="2">
        <v>210887.66</v>
      </c>
      <c r="EN95" s="2">
        <v>103050.48</v>
      </c>
      <c r="EO95" s="2">
        <v>414712.42</v>
      </c>
      <c r="EP95" s="2">
        <v>171256.2</v>
      </c>
      <c r="EQ95" s="2">
        <v>6038.53</v>
      </c>
      <c r="ER95" s="2">
        <v>5159.1899999999996</v>
      </c>
      <c r="ES95" s="2"/>
      <c r="ET95" s="2"/>
      <c r="EU95" s="2">
        <v>2619.7399999999998</v>
      </c>
      <c r="EV95" s="2">
        <v>1655.51</v>
      </c>
      <c r="EW95" s="2">
        <v>12404.78</v>
      </c>
      <c r="EX95" s="2">
        <v>25401.95</v>
      </c>
      <c r="EY95" s="2">
        <v>384169.7</v>
      </c>
      <c r="EZ95" s="2">
        <v>351557.84</v>
      </c>
      <c r="FA95" s="2">
        <v>4127.37</v>
      </c>
      <c r="FB95" s="2">
        <v>2027.2</v>
      </c>
      <c r="FC95" s="2">
        <v>1695506.04</v>
      </c>
      <c r="FD95" s="2">
        <v>545941.24</v>
      </c>
      <c r="FE95" s="2">
        <v>21159.13</v>
      </c>
      <c r="FF95" s="2">
        <v>63882.57</v>
      </c>
      <c r="FG95" s="2">
        <v>3823.7</v>
      </c>
      <c r="FH95" s="2">
        <v>90924.38</v>
      </c>
      <c r="FI95" s="2">
        <v>725731.0199999999</v>
      </c>
      <c r="FJ95" s="2">
        <v>17924.599999999999</v>
      </c>
      <c r="FK95" s="2">
        <v>8346.9699999999993</v>
      </c>
      <c r="FL95" s="2">
        <v>3320.63</v>
      </c>
      <c r="FM95" s="2"/>
      <c r="FN95" s="2"/>
      <c r="FO95" s="2">
        <v>29569.39</v>
      </c>
      <c r="FP95" s="2">
        <v>212385.64</v>
      </c>
      <c r="FQ95" s="2">
        <v>7071.5</v>
      </c>
      <c r="FR95" s="2">
        <v>14024.4</v>
      </c>
      <c r="FS95" s="2">
        <v>1652.5</v>
      </c>
      <c r="FT95" s="2"/>
      <c r="FU95" s="2">
        <v>29302.44</v>
      </c>
      <c r="FV95" s="2"/>
      <c r="FW95" s="2">
        <v>7997.48</v>
      </c>
      <c r="FX95" s="2">
        <v>14852.36</v>
      </c>
      <c r="FY95" s="2">
        <v>11429.74</v>
      </c>
      <c r="FZ95" s="2"/>
      <c r="GA95" s="2"/>
      <c r="GB95" s="2"/>
      <c r="GC95" s="2"/>
      <c r="GD95" s="2"/>
      <c r="GE95" s="2"/>
      <c r="GF95" s="2"/>
      <c r="GG95" s="2"/>
      <c r="GH95" s="2"/>
      <c r="GI95" s="2">
        <v>68032</v>
      </c>
      <c r="GJ95" s="2">
        <v>28971.47</v>
      </c>
      <c r="GK95" s="2">
        <v>5688.34</v>
      </c>
      <c r="GL95" s="2"/>
      <c r="GM95" s="2">
        <v>66304.42</v>
      </c>
      <c r="GN95" s="2">
        <v>350357.06</v>
      </c>
      <c r="GO95" s="2"/>
      <c r="GP95" s="2">
        <v>9391.7999999999993</v>
      </c>
      <c r="GQ95" s="2">
        <v>117528.39</v>
      </c>
      <c r="GR95" s="2"/>
      <c r="GS95" s="2"/>
      <c r="GT95" s="2">
        <v>62255.040000000001</v>
      </c>
      <c r="GU95" s="2">
        <v>20692.8</v>
      </c>
      <c r="GV95" s="2"/>
      <c r="GW95" s="2"/>
      <c r="GX95" s="2">
        <v>19711.43</v>
      </c>
      <c r="GY95" s="2">
        <v>44981.87</v>
      </c>
      <c r="GZ95" s="2"/>
      <c r="HA95" s="2"/>
      <c r="HB95" s="2"/>
      <c r="HC95" s="2"/>
      <c r="HD95" s="2"/>
      <c r="HE95" s="2"/>
      <c r="HF95" s="2"/>
      <c r="HG95" s="2">
        <v>1151792.27</v>
      </c>
      <c r="HH95" s="2">
        <v>28467.23</v>
      </c>
      <c r="HI95" s="2">
        <v>28467.23</v>
      </c>
      <c r="HJ95" s="2"/>
      <c r="HK95" s="2">
        <v>44124.15</v>
      </c>
      <c r="HL95" s="2"/>
      <c r="HM95" s="2"/>
      <c r="HN95" s="2"/>
      <c r="HO95" s="2"/>
      <c r="HP95" s="2"/>
      <c r="HQ95" s="2">
        <v>118465.82</v>
      </c>
      <c r="HR95" s="2"/>
      <c r="HS95" s="2">
        <v>162589.97</v>
      </c>
      <c r="HT95" s="2">
        <v>7940796.1400000025</v>
      </c>
      <c r="HV95" s="37" t="str">
        <f>VLOOKUP(HW95,'District Listing'!$A$3:$B$315,2,FALSE)</f>
        <v>PORT TOWNSEND</v>
      </c>
      <c r="HW95" s="4" t="s">
        <v>189</v>
      </c>
      <c r="HX95" s="2">
        <v>38630.230000000003</v>
      </c>
      <c r="HY95" s="2">
        <v>38630.230000000003</v>
      </c>
      <c r="HZ95" s="2">
        <v>-5104.3999999999996</v>
      </c>
      <c r="IA95" s="2">
        <v>-5104.3999999999996</v>
      </c>
      <c r="IB95" s="2">
        <v>80394.31</v>
      </c>
      <c r="IC95" s="2">
        <v>3064.65</v>
      </c>
      <c r="ID95" s="2"/>
      <c r="IE95" s="2"/>
      <c r="IF95" s="2">
        <v>117401.97</v>
      </c>
      <c r="IG95" s="2"/>
      <c r="IH95" s="2"/>
      <c r="II95" s="2">
        <v>200860.93</v>
      </c>
      <c r="IJ95" s="2">
        <v>66572.88</v>
      </c>
      <c r="IK95" s="2">
        <v>230.97</v>
      </c>
      <c r="IL95" s="2">
        <v>753.97</v>
      </c>
      <c r="IM95" s="2"/>
      <c r="IN95" s="2">
        <v>120441.3</v>
      </c>
      <c r="IO95" s="2"/>
      <c r="IP95" s="2">
        <v>187999.12</v>
      </c>
      <c r="IQ95" s="2"/>
      <c r="IR95" s="2"/>
      <c r="IS95" s="2">
        <v>15300.94</v>
      </c>
      <c r="IT95" s="2">
        <v>14569.56</v>
      </c>
      <c r="IU95" s="2">
        <v>30433.3</v>
      </c>
      <c r="IV95" s="2">
        <v>16453.150000000001</v>
      </c>
      <c r="IW95" s="2"/>
      <c r="IX95" s="2"/>
      <c r="IY95" s="2"/>
      <c r="IZ95" s="2"/>
      <c r="JA95" s="2">
        <v>183.23</v>
      </c>
      <c r="JB95" s="2">
        <v>220.07</v>
      </c>
      <c r="JC95" s="2">
        <v>1243.95</v>
      </c>
      <c r="JD95" s="2">
        <v>2909.91</v>
      </c>
      <c r="JE95" s="2">
        <v>12259.05</v>
      </c>
      <c r="JF95" s="2">
        <v>18927.810000000001</v>
      </c>
      <c r="JG95" s="2"/>
      <c r="JH95" s="2"/>
      <c r="JI95" s="2">
        <v>112500.97000000002</v>
      </c>
      <c r="JJ95" s="2">
        <v>101367.69</v>
      </c>
      <c r="JK95" s="2">
        <v>104.48</v>
      </c>
      <c r="JL95" s="2"/>
      <c r="JM95" s="2">
        <v>2604.86</v>
      </c>
      <c r="JN95" s="2">
        <v>39234.76</v>
      </c>
      <c r="JO95" s="2">
        <v>143311.79</v>
      </c>
      <c r="JP95" s="2">
        <v>13947.23</v>
      </c>
      <c r="JQ95" s="2">
        <v>21069.25</v>
      </c>
      <c r="JR95" s="2">
        <v>235</v>
      </c>
      <c r="JS95" s="2"/>
      <c r="JT95" s="2"/>
      <c r="JU95" s="2">
        <v>45245.279999999999</v>
      </c>
      <c r="JV95" s="2">
        <v>115783.41</v>
      </c>
      <c r="JW95" s="2">
        <v>37524.5</v>
      </c>
      <c r="JX95" s="2">
        <v>25325.11</v>
      </c>
      <c r="JY95" s="2"/>
      <c r="JZ95" s="2">
        <v>927.22</v>
      </c>
      <c r="KA95" s="2"/>
      <c r="KB95" s="2">
        <v>38021.35</v>
      </c>
      <c r="KC95" s="2"/>
      <c r="KD95" s="2">
        <v>46440.62</v>
      </c>
      <c r="KE95" s="2">
        <v>34823.199999999997</v>
      </c>
      <c r="KF95" s="2">
        <v>928.11</v>
      </c>
      <c r="KG95" s="2">
        <v>475</v>
      </c>
      <c r="KH95" s="2">
        <v>1603.28</v>
      </c>
      <c r="KI95" s="2"/>
      <c r="KJ95" s="2"/>
      <c r="KK95" s="2"/>
      <c r="KL95" s="2"/>
      <c r="KM95" s="2">
        <v>752</v>
      </c>
      <c r="KN95" s="2">
        <v>142185.12</v>
      </c>
      <c r="KO95" s="2">
        <v>97254.25</v>
      </c>
      <c r="KP95" s="2">
        <v>6039</v>
      </c>
      <c r="KQ95" s="2">
        <v>4942.9399999999996</v>
      </c>
      <c r="KR95" s="2"/>
      <c r="KS95" s="2"/>
      <c r="KT95" s="2"/>
      <c r="KU95" s="2">
        <v>6644</v>
      </c>
      <c r="KV95" s="2">
        <v>71825.81</v>
      </c>
      <c r="KW95" s="2"/>
      <c r="KX95" s="2"/>
      <c r="KY95" s="2"/>
      <c r="KZ95" s="2"/>
      <c r="LA95" s="2">
        <v>380.17</v>
      </c>
      <c r="LB95" s="2"/>
      <c r="LC95" s="2">
        <v>178</v>
      </c>
      <c r="LD95" s="2"/>
      <c r="LE95" s="2"/>
      <c r="LF95" s="2"/>
      <c r="LG95" s="2"/>
      <c r="LH95" s="2"/>
      <c r="LI95" s="2"/>
      <c r="LJ95" s="2"/>
      <c r="LK95" s="2">
        <v>712549.85</v>
      </c>
      <c r="LL95" s="2">
        <v>9103.82</v>
      </c>
      <c r="LM95" s="2">
        <v>9103.82</v>
      </c>
      <c r="LN95" s="2"/>
      <c r="LO95" s="2"/>
      <c r="LP95" s="2"/>
      <c r="LQ95" s="2"/>
      <c r="LR95" s="2"/>
      <c r="LS95" s="2">
        <v>15883.48</v>
      </c>
      <c r="LT95" s="2"/>
      <c r="LU95" s="2">
        <v>19401.240000000002</v>
      </c>
      <c r="LV95" s="2"/>
      <c r="LW95" s="2"/>
      <c r="LX95" s="2">
        <v>35284.720000000001</v>
      </c>
      <c r="LY95" s="2">
        <v>1435137.0300000003</v>
      </c>
    </row>
    <row r="96" spans="2:337">
      <c r="B96" s="22" t="s">
        <v>63</v>
      </c>
      <c r="C96" s="22" t="s">
        <v>7</v>
      </c>
      <c r="D96" s="22" t="s">
        <v>5</v>
      </c>
      <c r="E96" s="22" t="s">
        <v>28</v>
      </c>
      <c r="F96" s="22" t="s">
        <v>30</v>
      </c>
      <c r="G96" s="1">
        <v>6056.53</v>
      </c>
      <c r="I96" s="37" t="str">
        <f>VLOOKUP(J96,'District Listing'!$A$3:$B$315,2,FALSE)</f>
        <v>CHIMACUM</v>
      </c>
      <c r="J96" s="4" t="s">
        <v>188</v>
      </c>
      <c r="K96" s="2">
        <v>37701.54</v>
      </c>
      <c r="L96" s="2">
        <v>37701.54</v>
      </c>
      <c r="M96" s="2">
        <v>-37701.54</v>
      </c>
      <c r="N96" s="2">
        <v>-37701.54</v>
      </c>
      <c r="O96" s="2">
        <v>4742956.8499999996</v>
      </c>
      <c r="P96" s="2">
        <v>75095.12</v>
      </c>
      <c r="Q96" s="2"/>
      <c r="R96" s="2"/>
      <c r="S96" s="2">
        <v>413744.44999999995</v>
      </c>
      <c r="T96" s="2">
        <v>53868.99</v>
      </c>
      <c r="U96" s="2">
        <v>41922.54</v>
      </c>
      <c r="V96" s="2">
        <v>5327587.95</v>
      </c>
      <c r="W96" s="2">
        <v>2376093.7399999998</v>
      </c>
      <c r="X96" s="2">
        <v>62351.62</v>
      </c>
      <c r="Y96" s="2"/>
      <c r="Z96" s="2"/>
      <c r="AA96" s="2">
        <v>241634.46</v>
      </c>
      <c r="AB96" s="2">
        <v>15169.210000000001</v>
      </c>
      <c r="AC96" s="2">
        <v>2695249.03</v>
      </c>
      <c r="AD96" s="2"/>
      <c r="AE96" s="2"/>
      <c r="AF96" s="2">
        <v>401084.69999999995</v>
      </c>
      <c r="AG96" s="2">
        <v>201393.55</v>
      </c>
      <c r="AH96" s="2">
        <v>784873.96</v>
      </c>
      <c r="AI96" s="2">
        <v>331948.98000000004</v>
      </c>
      <c r="AJ96" s="2"/>
      <c r="AK96" s="2"/>
      <c r="AL96" s="2"/>
      <c r="AM96" s="2"/>
      <c r="AN96" s="2">
        <v>3533.2999999999997</v>
      </c>
      <c r="AO96" s="2">
        <v>2626.88</v>
      </c>
      <c r="AP96" s="2">
        <v>20674.949999999997</v>
      </c>
      <c r="AQ96" s="2">
        <v>51779.25</v>
      </c>
      <c r="AR96" s="2">
        <v>698894.97</v>
      </c>
      <c r="AS96" s="2">
        <v>754550.24</v>
      </c>
      <c r="AT96" s="2">
        <v>6973.4600000000009</v>
      </c>
      <c r="AU96" s="2">
        <v>3442.3</v>
      </c>
      <c r="AV96" s="2">
        <v>3261776.54</v>
      </c>
      <c r="AW96" s="2">
        <v>594185.85000000009</v>
      </c>
      <c r="AX96" s="2">
        <v>51960.39</v>
      </c>
      <c r="AY96" s="2">
        <v>147543.21</v>
      </c>
      <c r="AZ96" s="2">
        <v>67149.210000000006</v>
      </c>
      <c r="BA96" s="2"/>
      <c r="BB96" s="2">
        <v>860838.66</v>
      </c>
      <c r="BC96" s="2">
        <v>30712.36</v>
      </c>
      <c r="BD96" s="2">
        <v>34021.519999999997</v>
      </c>
      <c r="BE96" s="2">
        <v>91756</v>
      </c>
      <c r="BF96" s="2"/>
      <c r="BG96" s="2">
        <v>179922.15</v>
      </c>
      <c r="BH96" s="2">
        <v>4757.5</v>
      </c>
      <c r="BI96" s="2">
        <v>469675.51</v>
      </c>
      <c r="BJ96" s="2">
        <v>26345.599999999999</v>
      </c>
      <c r="BK96" s="2">
        <v>33509.58</v>
      </c>
      <c r="BL96" s="2">
        <v>402.98</v>
      </c>
      <c r="BM96" s="2"/>
      <c r="BN96" s="2">
        <v>96387.38</v>
      </c>
      <c r="BO96" s="2">
        <v>2204.48</v>
      </c>
      <c r="BP96" s="2">
        <v>40248.53</v>
      </c>
      <c r="BQ96" s="2">
        <v>23538.559999999998</v>
      </c>
      <c r="BR96" s="2">
        <v>47662.48</v>
      </c>
      <c r="BS96" s="2"/>
      <c r="BT96" s="2"/>
      <c r="BU96" s="2"/>
      <c r="BV96" s="2"/>
      <c r="BW96" s="2"/>
      <c r="BX96" s="2"/>
      <c r="BY96" s="2"/>
      <c r="BZ96" s="2"/>
      <c r="CA96" s="2">
        <v>1488</v>
      </c>
      <c r="CB96" s="2">
        <v>141670</v>
      </c>
      <c r="CC96" s="2">
        <v>70162.92</v>
      </c>
      <c r="CD96" s="2"/>
      <c r="CE96" s="2"/>
      <c r="CF96" s="2">
        <v>15925</v>
      </c>
      <c r="CG96" s="2"/>
      <c r="CH96" s="2"/>
      <c r="CI96" s="2">
        <v>1750</v>
      </c>
      <c r="CJ96" s="2">
        <v>18565.939999999999</v>
      </c>
      <c r="CK96" s="2"/>
      <c r="CL96" s="2"/>
      <c r="CM96" s="2">
        <v>242104.72</v>
      </c>
      <c r="CN96" s="2"/>
      <c r="CO96" s="2"/>
      <c r="CP96" s="2"/>
      <c r="CQ96" s="2">
        <v>680.78</v>
      </c>
      <c r="CR96" s="2">
        <v>47383.58</v>
      </c>
      <c r="CS96" s="2">
        <v>4000</v>
      </c>
      <c r="CT96" s="2"/>
      <c r="CU96" s="2"/>
      <c r="CV96" s="2"/>
      <c r="CW96" s="2"/>
      <c r="CX96" s="2"/>
      <c r="CY96" s="2"/>
      <c r="CZ96" s="2">
        <v>1624875.5699999998</v>
      </c>
      <c r="DA96" s="2">
        <v>20771.490000000002</v>
      </c>
      <c r="DB96" s="2">
        <v>20771.490000000002</v>
      </c>
      <c r="DC96" s="2"/>
      <c r="DD96" s="2"/>
      <c r="DE96" s="2"/>
      <c r="DF96" s="2"/>
      <c r="DG96" s="2"/>
      <c r="DH96" s="2"/>
      <c r="DI96" s="2"/>
      <c r="DJ96" s="2">
        <v>7000</v>
      </c>
      <c r="DK96" s="2"/>
      <c r="DL96" s="2"/>
      <c r="DM96" s="2">
        <v>7000</v>
      </c>
      <c r="DN96" s="2">
        <v>13798099.240000008</v>
      </c>
      <c r="DP96" s="37" t="str">
        <f>VLOOKUP(DQ96,'District Listing'!$A$3:$B$315,2,FALSE)</f>
        <v>CHIMACUM</v>
      </c>
      <c r="DQ96" s="4" t="s">
        <v>188</v>
      </c>
      <c r="DR96" s="2">
        <v>14981.31</v>
      </c>
      <c r="DS96" s="2">
        <v>14981.31</v>
      </c>
      <c r="DT96" s="2">
        <v>-37701.54</v>
      </c>
      <c r="DU96" s="2">
        <v>-37701.54</v>
      </c>
      <c r="DV96" s="2">
        <v>4111167.1</v>
      </c>
      <c r="DW96" s="2">
        <v>20717.61</v>
      </c>
      <c r="DX96" s="2"/>
      <c r="DY96" s="2"/>
      <c r="DZ96" s="2">
        <v>161940.54999999999</v>
      </c>
      <c r="EA96" s="2">
        <v>1508.79</v>
      </c>
      <c r="EB96" s="2">
        <v>38535</v>
      </c>
      <c r="EC96" s="2">
        <v>4333869.05</v>
      </c>
      <c r="ED96" s="2">
        <v>1963894.69</v>
      </c>
      <c r="EE96" s="2">
        <v>33227.4</v>
      </c>
      <c r="EF96" s="2"/>
      <c r="EG96" s="2"/>
      <c r="EH96" s="2">
        <v>94229.66</v>
      </c>
      <c r="EI96" s="2">
        <v>14374.61</v>
      </c>
      <c r="EJ96" s="2">
        <v>2105726.36</v>
      </c>
      <c r="EK96" s="2"/>
      <c r="EL96" s="2"/>
      <c r="EM96" s="2">
        <v>346938.92</v>
      </c>
      <c r="EN96" s="2">
        <v>181675.46</v>
      </c>
      <c r="EO96" s="2">
        <v>679477.25</v>
      </c>
      <c r="EP96" s="2">
        <v>306209.78000000003</v>
      </c>
      <c r="EQ96" s="2"/>
      <c r="ER96" s="2"/>
      <c r="ES96" s="2"/>
      <c r="ET96" s="2"/>
      <c r="EU96" s="2">
        <v>3056.62</v>
      </c>
      <c r="EV96" s="2">
        <v>2195.7800000000002</v>
      </c>
      <c r="EW96" s="2">
        <v>17507.759999999998</v>
      </c>
      <c r="EX96" s="2">
        <v>48345.47</v>
      </c>
      <c r="EY96" s="2">
        <v>619695.11</v>
      </c>
      <c r="EZ96" s="2">
        <v>713885.37</v>
      </c>
      <c r="FA96" s="2">
        <v>6053.52</v>
      </c>
      <c r="FB96" s="2">
        <v>3163.5</v>
      </c>
      <c r="FC96" s="2">
        <v>2928204.54</v>
      </c>
      <c r="FD96" s="2">
        <v>451561.96</v>
      </c>
      <c r="FE96" s="2">
        <v>51960.39</v>
      </c>
      <c r="FF96" s="2">
        <v>30821.9</v>
      </c>
      <c r="FG96" s="2">
        <v>13123.49</v>
      </c>
      <c r="FH96" s="2"/>
      <c r="FI96" s="2">
        <v>547467.74</v>
      </c>
      <c r="FJ96" s="2">
        <v>17576.080000000002</v>
      </c>
      <c r="FK96" s="2"/>
      <c r="FL96" s="2">
        <v>78800</v>
      </c>
      <c r="FM96" s="2"/>
      <c r="FN96" s="2">
        <v>162422.15</v>
      </c>
      <c r="FO96" s="2">
        <v>4757.5</v>
      </c>
      <c r="FP96" s="2">
        <v>352015.4</v>
      </c>
      <c r="FQ96" s="2"/>
      <c r="FR96" s="2">
        <v>33509.58</v>
      </c>
      <c r="FS96" s="2"/>
      <c r="FT96" s="2"/>
      <c r="FU96" s="2">
        <v>35829.14</v>
      </c>
      <c r="FV96" s="2">
        <v>2204.48</v>
      </c>
      <c r="FW96" s="2">
        <v>38236.129999999997</v>
      </c>
      <c r="FX96" s="2">
        <v>18918.98</v>
      </c>
      <c r="FY96" s="2">
        <v>47662.48</v>
      </c>
      <c r="FZ96" s="2"/>
      <c r="GA96" s="2"/>
      <c r="GB96" s="2"/>
      <c r="GC96" s="2"/>
      <c r="GD96" s="2"/>
      <c r="GE96" s="2"/>
      <c r="GF96" s="2"/>
      <c r="GG96" s="2"/>
      <c r="GH96" s="2"/>
      <c r="GI96" s="2">
        <v>28122</v>
      </c>
      <c r="GJ96" s="2">
        <v>54786.78</v>
      </c>
      <c r="GK96" s="2"/>
      <c r="GL96" s="2"/>
      <c r="GM96" s="2"/>
      <c r="GN96" s="2"/>
      <c r="GO96" s="2"/>
      <c r="GP96" s="2">
        <v>1750</v>
      </c>
      <c r="GQ96" s="2"/>
      <c r="GR96" s="2"/>
      <c r="GS96" s="2"/>
      <c r="GT96" s="2">
        <v>199562.69</v>
      </c>
      <c r="GU96" s="2"/>
      <c r="GV96" s="2"/>
      <c r="GW96" s="2"/>
      <c r="GX96" s="2">
        <v>680.78</v>
      </c>
      <c r="GY96" s="2">
        <v>26520.6</v>
      </c>
      <c r="GZ96" s="2"/>
      <c r="HA96" s="2"/>
      <c r="HB96" s="2"/>
      <c r="HC96" s="2"/>
      <c r="HD96" s="2"/>
      <c r="HE96" s="2"/>
      <c r="HF96" s="2"/>
      <c r="HG96" s="2">
        <v>1103354.77</v>
      </c>
      <c r="HH96" s="2">
        <v>6059.87</v>
      </c>
      <c r="HI96" s="2">
        <v>6059.87</v>
      </c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>
        <v>11001962.100000001</v>
      </c>
      <c r="HV96" s="37" t="str">
        <f>VLOOKUP(HW96,'District Listing'!$A$3:$B$315,2,FALSE)</f>
        <v>SEATTLE</v>
      </c>
      <c r="HW96" s="4" t="s">
        <v>190</v>
      </c>
      <c r="HX96" s="2">
        <v>3222599.05</v>
      </c>
      <c r="HY96" s="2">
        <v>3222599.05</v>
      </c>
      <c r="HZ96" s="2">
        <v>-797186.61</v>
      </c>
      <c r="IA96" s="2">
        <v>-797186.61</v>
      </c>
      <c r="IB96" s="2">
        <v>41026915.090000004</v>
      </c>
      <c r="IC96" s="2">
        <v>3795656.12</v>
      </c>
      <c r="ID96" s="2">
        <v>1648732.33</v>
      </c>
      <c r="IE96" s="2"/>
      <c r="IF96" s="2">
        <v>22011737.670000002</v>
      </c>
      <c r="IG96" s="2">
        <v>273072.8</v>
      </c>
      <c r="IH96" s="2"/>
      <c r="II96" s="2">
        <v>68756114.010000005</v>
      </c>
      <c r="IJ96" s="2">
        <v>74877778.290000007</v>
      </c>
      <c r="IK96" s="2">
        <v>4231527.46</v>
      </c>
      <c r="IL96" s="2">
        <v>4145144.92</v>
      </c>
      <c r="IM96" s="2"/>
      <c r="IN96" s="2">
        <v>721690.26</v>
      </c>
      <c r="IO96" s="2"/>
      <c r="IP96" s="2">
        <v>83976140.930000007</v>
      </c>
      <c r="IQ96" s="2">
        <v>76221.710000000006</v>
      </c>
      <c r="IR96" s="2">
        <v>82059.100000000006</v>
      </c>
      <c r="IS96" s="2">
        <v>5782290.4699999997</v>
      </c>
      <c r="IT96" s="2">
        <v>7291035.1799999997</v>
      </c>
      <c r="IU96" s="2">
        <v>8491252.1500000004</v>
      </c>
      <c r="IV96" s="2">
        <v>6261634.2199999997</v>
      </c>
      <c r="IW96" s="2"/>
      <c r="IX96" s="2">
        <v>44476.29</v>
      </c>
      <c r="IY96" s="2"/>
      <c r="IZ96" s="2"/>
      <c r="JA96" s="2">
        <v>30952.1</v>
      </c>
      <c r="JB96" s="2">
        <v>26843.01</v>
      </c>
      <c r="JC96" s="2">
        <v>568745.76</v>
      </c>
      <c r="JD96" s="2">
        <v>524011.39</v>
      </c>
      <c r="JE96" s="2">
        <v>6996727.9199999999</v>
      </c>
      <c r="JF96" s="2">
        <v>8235027.6699999999</v>
      </c>
      <c r="JG96" s="2">
        <v>1333162.97</v>
      </c>
      <c r="JH96" s="2">
        <v>1313888.07</v>
      </c>
      <c r="JI96" s="2">
        <v>47058328.010000005</v>
      </c>
      <c r="JJ96" s="2">
        <v>3306997.1</v>
      </c>
      <c r="JK96" s="2">
        <v>37112.550000000003</v>
      </c>
      <c r="JL96" s="2">
        <v>26381.040000000001</v>
      </c>
      <c r="JM96" s="2">
        <v>839484.77</v>
      </c>
      <c r="JN96" s="2">
        <v>6630086.8200000003</v>
      </c>
      <c r="JO96" s="2">
        <v>10840062.280000001</v>
      </c>
      <c r="JP96" s="2">
        <v>9832.19</v>
      </c>
      <c r="JQ96" s="2"/>
      <c r="JR96" s="2">
        <v>1503624.1</v>
      </c>
      <c r="JS96" s="2">
        <v>162036.59</v>
      </c>
      <c r="JT96" s="2">
        <v>1952703.22</v>
      </c>
      <c r="JU96" s="2">
        <v>455197.93</v>
      </c>
      <c r="JV96" s="2">
        <v>3440781.23</v>
      </c>
      <c r="JW96" s="2"/>
      <c r="JX96" s="2"/>
      <c r="JY96" s="2">
        <v>50000</v>
      </c>
      <c r="JZ96" s="2">
        <v>296819.45</v>
      </c>
      <c r="KA96" s="2"/>
      <c r="KB96" s="2">
        <v>179195.46</v>
      </c>
      <c r="KC96" s="2"/>
      <c r="KD96" s="2">
        <v>50446.32</v>
      </c>
      <c r="KE96" s="2">
        <v>12694.13</v>
      </c>
      <c r="KF96" s="2">
        <v>554675.5</v>
      </c>
      <c r="KG96" s="2">
        <v>9695.39</v>
      </c>
      <c r="KH96" s="2">
        <v>41023.65</v>
      </c>
      <c r="KI96" s="2"/>
      <c r="KJ96" s="2">
        <v>270885.34000000003</v>
      </c>
      <c r="KK96" s="2"/>
      <c r="KL96" s="2"/>
      <c r="KM96" s="2">
        <v>744169.6</v>
      </c>
      <c r="KN96" s="2">
        <v>616219.27</v>
      </c>
      <c r="KO96" s="2">
        <v>327827.56</v>
      </c>
      <c r="KP96" s="2">
        <v>8348.5300000000007</v>
      </c>
      <c r="KQ96" s="2">
        <v>7993.7</v>
      </c>
      <c r="KR96" s="2">
        <v>13687.69</v>
      </c>
      <c r="KS96" s="2">
        <v>372</v>
      </c>
      <c r="KT96" s="2"/>
      <c r="KU96" s="2">
        <v>907959.08</v>
      </c>
      <c r="KV96" s="2"/>
      <c r="KW96" s="2"/>
      <c r="KX96" s="2"/>
      <c r="KY96" s="2"/>
      <c r="KZ96" s="2"/>
      <c r="LA96" s="2"/>
      <c r="LB96" s="2"/>
      <c r="LC96" s="2">
        <v>224286.88</v>
      </c>
      <c r="LD96" s="2"/>
      <c r="LE96" s="2"/>
      <c r="LF96" s="2"/>
      <c r="LG96" s="2"/>
      <c r="LH96" s="2"/>
      <c r="LI96" s="2"/>
      <c r="LJ96" s="2"/>
      <c r="LK96" s="2">
        <v>11840474.810000001</v>
      </c>
      <c r="LL96" s="2">
        <v>165141.12</v>
      </c>
      <c r="LM96" s="2">
        <v>165141.12</v>
      </c>
      <c r="LN96" s="2"/>
      <c r="LO96" s="2">
        <v>55990.15</v>
      </c>
      <c r="LP96" s="2">
        <v>15326.65</v>
      </c>
      <c r="LQ96" s="2">
        <v>114992.24</v>
      </c>
      <c r="LR96" s="2">
        <v>58044.72</v>
      </c>
      <c r="LS96" s="2">
        <v>-42010.26</v>
      </c>
      <c r="LT96" s="2">
        <v>67620.12</v>
      </c>
      <c r="LU96" s="2">
        <v>102907.59</v>
      </c>
      <c r="LV96" s="2"/>
      <c r="LW96" s="2"/>
      <c r="LX96" s="2">
        <v>372871.20999999996</v>
      </c>
      <c r="LY96" s="2">
        <v>225434544.80999994</v>
      </c>
    </row>
    <row r="97" spans="2:337">
      <c r="B97" s="22" t="s">
        <v>63</v>
      </c>
      <c r="C97" s="22" t="s">
        <v>7</v>
      </c>
      <c r="D97" s="22" t="s">
        <v>5</v>
      </c>
      <c r="E97" s="22" t="s">
        <v>34</v>
      </c>
      <c r="F97" s="22" t="s">
        <v>35</v>
      </c>
      <c r="G97" s="1">
        <v>3364.25</v>
      </c>
      <c r="I97" s="37" t="str">
        <f>VLOOKUP(J97,'District Listing'!$A$3:$B$315,2,FALSE)</f>
        <v>PORT TOWNSEND</v>
      </c>
      <c r="J97" s="4" t="s">
        <v>189</v>
      </c>
      <c r="K97" s="2">
        <v>50836.020000000004</v>
      </c>
      <c r="L97" s="2">
        <v>50836.020000000004</v>
      </c>
      <c r="M97" s="2">
        <v>-50836.020000000004</v>
      </c>
      <c r="N97" s="2">
        <v>-50836.020000000004</v>
      </c>
      <c r="O97" s="2">
        <v>6967679.6099999994</v>
      </c>
      <c r="P97" s="2">
        <v>76667.289999999994</v>
      </c>
      <c r="Q97" s="2">
        <v>58472.35</v>
      </c>
      <c r="R97" s="2"/>
      <c r="S97" s="2">
        <v>354263.33999999997</v>
      </c>
      <c r="T97" s="2">
        <v>53453.36</v>
      </c>
      <c r="U97" s="2">
        <v>60555</v>
      </c>
      <c r="V97" s="2">
        <v>7571090.9499999993</v>
      </c>
      <c r="W97" s="2">
        <v>2579920.7999999998</v>
      </c>
      <c r="X97" s="2">
        <v>97058.12</v>
      </c>
      <c r="Y97" s="2">
        <v>51178.080000000002</v>
      </c>
      <c r="Z97" s="2">
        <v>82583.87</v>
      </c>
      <c r="AA97" s="2">
        <v>121301.46</v>
      </c>
      <c r="AB97" s="2">
        <v>2519.3200000000002</v>
      </c>
      <c r="AC97" s="2">
        <v>2934561.65</v>
      </c>
      <c r="AD97" s="2"/>
      <c r="AE97" s="2">
        <v>28.99</v>
      </c>
      <c r="AF97" s="2">
        <v>578439.87</v>
      </c>
      <c r="AG97" s="2">
        <v>224612.21</v>
      </c>
      <c r="AH97" s="2">
        <v>1143343.55</v>
      </c>
      <c r="AI97" s="2">
        <v>354378.91000000003</v>
      </c>
      <c r="AJ97" s="2">
        <v>28.99</v>
      </c>
      <c r="AK97" s="2"/>
      <c r="AL97" s="2"/>
      <c r="AM97" s="2"/>
      <c r="AN97" s="2">
        <v>6596.19</v>
      </c>
      <c r="AO97" s="2">
        <v>3527.7200000000003</v>
      </c>
      <c r="AP97" s="2">
        <v>30662.86</v>
      </c>
      <c r="AQ97" s="2">
        <v>57823.759999999995</v>
      </c>
      <c r="AR97" s="2">
        <v>1026399.91</v>
      </c>
      <c r="AS97" s="2">
        <v>909593.4</v>
      </c>
      <c r="AT97" s="2"/>
      <c r="AU97" s="2"/>
      <c r="AV97" s="2">
        <v>4335436.3600000003</v>
      </c>
      <c r="AW97" s="2">
        <v>371904.38</v>
      </c>
      <c r="AX97" s="2">
        <v>45610.01</v>
      </c>
      <c r="AY97" s="2">
        <v>197054.35</v>
      </c>
      <c r="AZ97" s="2">
        <v>242220.96999999997</v>
      </c>
      <c r="BA97" s="2">
        <v>162571.73000000001</v>
      </c>
      <c r="BB97" s="2">
        <v>1019361.44</v>
      </c>
      <c r="BC97" s="2">
        <v>79824.429999999993</v>
      </c>
      <c r="BD97" s="2">
        <v>21069.25</v>
      </c>
      <c r="BE97" s="2">
        <v>3004.32</v>
      </c>
      <c r="BF97" s="2">
        <v>8141.25</v>
      </c>
      <c r="BG97" s="2">
        <v>184193.14</v>
      </c>
      <c r="BH97" s="2">
        <v>67425.91</v>
      </c>
      <c r="BI97" s="2">
        <v>539678.44000000006</v>
      </c>
      <c r="BJ97" s="2">
        <v>37524.5</v>
      </c>
      <c r="BK97" s="2">
        <v>25325.11</v>
      </c>
      <c r="BL97" s="2"/>
      <c r="BM97" s="2">
        <v>29842.800000000003</v>
      </c>
      <c r="BN97" s="2"/>
      <c r="BO97" s="2">
        <v>38021.35</v>
      </c>
      <c r="BP97" s="2">
        <v>88590.89</v>
      </c>
      <c r="BQ97" s="2">
        <v>46732.71</v>
      </c>
      <c r="BR97" s="2">
        <v>41208.829999999994</v>
      </c>
      <c r="BS97" s="2">
        <v>4815</v>
      </c>
      <c r="BT97" s="2">
        <v>475</v>
      </c>
      <c r="BU97" s="2">
        <v>2703.2799999999997</v>
      </c>
      <c r="BV97" s="2"/>
      <c r="BW97" s="2"/>
      <c r="BX97" s="2"/>
      <c r="BY97" s="2">
        <v>213033.98</v>
      </c>
      <c r="BZ97" s="2"/>
      <c r="CA97" s="2">
        <v>752</v>
      </c>
      <c r="CB97" s="2">
        <v>163910.34</v>
      </c>
      <c r="CC97" s="2">
        <v>99226.64</v>
      </c>
      <c r="CD97" s="2">
        <v>6039</v>
      </c>
      <c r="CE97" s="2">
        <v>7097.76</v>
      </c>
      <c r="CF97" s="2">
        <v>226359.51</v>
      </c>
      <c r="CG97" s="2"/>
      <c r="CH97" s="2"/>
      <c r="CI97" s="2">
        <v>9319</v>
      </c>
      <c r="CJ97" s="2">
        <v>465938.27999999997</v>
      </c>
      <c r="CK97" s="2"/>
      <c r="CL97" s="2"/>
      <c r="CM97" s="2">
        <v>304202.84000000003</v>
      </c>
      <c r="CN97" s="2"/>
      <c r="CO97" s="2">
        <v>380.17</v>
      </c>
      <c r="CP97" s="2"/>
      <c r="CQ97" s="2"/>
      <c r="CR97" s="2">
        <v>10081.35</v>
      </c>
      <c r="CS97" s="2"/>
      <c r="CT97" s="2"/>
      <c r="CU97" s="2"/>
      <c r="CV97" s="2"/>
      <c r="CW97" s="2"/>
      <c r="CX97" s="2"/>
      <c r="CY97" s="2"/>
      <c r="CZ97" s="2">
        <v>2724917.08</v>
      </c>
      <c r="DA97" s="2">
        <v>32956.28</v>
      </c>
      <c r="DB97" s="2">
        <v>32956.28</v>
      </c>
      <c r="DC97" s="2">
        <v>19.62</v>
      </c>
      <c r="DD97" s="2"/>
      <c r="DE97" s="2"/>
      <c r="DF97" s="2"/>
      <c r="DG97" s="2"/>
      <c r="DH97" s="2">
        <v>15883.48</v>
      </c>
      <c r="DI97" s="2"/>
      <c r="DJ97" s="2">
        <v>54785.869999999995</v>
      </c>
      <c r="DK97" s="2"/>
      <c r="DL97" s="2"/>
      <c r="DM97" s="2">
        <v>70688.97</v>
      </c>
      <c r="DN97" s="2">
        <v>18689012.730000015</v>
      </c>
      <c r="DP97" s="37" t="str">
        <f>VLOOKUP(DQ97,'District Listing'!$A$3:$B$315,2,FALSE)</f>
        <v>PORT TOWNSEND</v>
      </c>
      <c r="DQ97" s="4" t="s">
        <v>189</v>
      </c>
      <c r="DR97" s="2">
        <v>12205.79</v>
      </c>
      <c r="DS97" s="2">
        <v>12205.79</v>
      </c>
      <c r="DT97" s="2">
        <v>-45731.62</v>
      </c>
      <c r="DU97" s="2">
        <v>-45731.62</v>
      </c>
      <c r="DV97" s="2">
        <v>6887285.2999999998</v>
      </c>
      <c r="DW97" s="2">
        <v>73602.64</v>
      </c>
      <c r="DX97" s="2">
        <v>58472.35</v>
      </c>
      <c r="DY97" s="2"/>
      <c r="DZ97" s="2">
        <v>236861.37</v>
      </c>
      <c r="EA97" s="2">
        <v>53453.36</v>
      </c>
      <c r="EB97" s="2">
        <v>60555</v>
      </c>
      <c r="EC97" s="2">
        <v>7370230.0199999996</v>
      </c>
      <c r="ED97" s="2">
        <v>2513347.92</v>
      </c>
      <c r="EE97" s="2">
        <v>96827.15</v>
      </c>
      <c r="EF97" s="2">
        <v>50424.11</v>
      </c>
      <c r="EG97" s="2">
        <v>82583.87</v>
      </c>
      <c r="EH97" s="2">
        <v>860.16</v>
      </c>
      <c r="EI97" s="2">
        <v>2519.3200000000002</v>
      </c>
      <c r="EJ97" s="2">
        <v>2746562.53</v>
      </c>
      <c r="EK97" s="2"/>
      <c r="EL97" s="2">
        <v>28.99</v>
      </c>
      <c r="EM97" s="2">
        <v>563138.93000000005</v>
      </c>
      <c r="EN97" s="2">
        <v>210042.65</v>
      </c>
      <c r="EO97" s="2">
        <v>1112910.25</v>
      </c>
      <c r="EP97" s="2">
        <v>337925.76</v>
      </c>
      <c r="EQ97" s="2">
        <v>28.99</v>
      </c>
      <c r="ER97" s="2"/>
      <c r="ES97" s="2"/>
      <c r="ET97" s="2"/>
      <c r="EU97" s="2">
        <v>6412.96</v>
      </c>
      <c r="EV97" s="2">
        <v>3307.65</v>
      </c>
      <c r="EW97" s="2">
        <v>29418.91</v>
      </c>
      <c r="EX97" s="2">
        <v>54913.85</v>
      </c>
      <c r="EY97" s="2">
        <v>1014140.86</v>
      </c>
      <c r="EZ97" s="2">
        <v>890665.59</v>
      </c>
      <c r="FA97" s="2"/>
      <c r="FB97" s="2"/>
      <c r="FC97" s="2">
        <v>4222935.3900000006</v>
      </c>
      <c r="FD97" s="2">
        <v>270536.69</v>
      </c>
      <c r="FE97" s="2">
        <v>45505.53</v>
      </c>
      <c r="FF97" s="2">
        <v>197054.35</v>
      </c>
      <c r="FG97" s="2">
        <v>239616.11</v>
      </c>
      <c r="FH97" s="2">
        <v>123336.97</v>
      </c>
      <c r="FI97" s="2">
        <v>876049.64999999991</v>
      </c>
      <c r="FJ97" s="2">
        <v>65877.2</v>
      </c>
      <c r="FK97" s="2"/>
      <c r="FL97" s="2">
        <v>2769.32</v>
      </c>
      <c r="FM97" s="2">
        <v>8141.25</v>
      </c>
      <c r="FN97" s="2">
        <v>184193.14</v>
      </c>
      <c r="FO97" s="2">
        <v>22180.63</v>
      </c>
      <c r="FP97" s="2">
        <v>423895.03</v>
      </c>
      <c r="FQ97" s="2"/>
      <c r="FR97" s="2"/>
      <c r="FS97" s="2"/>
      <c r="FT97" s="2">
        <v>28915.58</v>
      </c>
      <c r="FU97" s="2"/>
      <c r="FV97" s="2"/>
      <c r="FW97" s="2">
        <v>88590.89</v>
      </c>
      <c r="FX97" s="2">
        <v>292.08999999999997</v>
      </c>
      <c r="FY97" s="2">
        <v>6385.63</v>
      </c>
      <c r="FZ97" s="2">
        <v>3886.89</v>
      </c>
      <c r="GA97" s="2"/>
      <c r="GB97" s="2">
        <v>1100</v>
      </c>
      <c r="GC97" s="2"/>
      <c r="GD97" s="2"/>
      <c r="GE97" s="2"/>
      <c r="GF97" s="2">
        <v>213033.98</v>
      </c>
      <c r="GG97" s="2"/>
      <c r="GH97" s="2"/>
      <c r="GI97" s="2">
        <v>21725.22</v>
      </c>
      <c r="GJ97" s="2">
        <v>1972.39</v>
      </c>
      <c r="GK97" s="2"/>
      <c r="GL97" s="2">
        <v>2154.8200000000002</v>
      </c>
      <c r="GM97" s="2">
        <v>226359.51</v>
      </c>
      <c r="GN97" s="2"/>
      <c r="GO97" s="2"/>
      <c r="GP97" s="2">
        <v>2675</v>
      </c>
      <c r="GQ97" s="2">
        <v>394112.47</v>
      </c>
      <c r="GR97" s="2"/>
      <c r="GS97" s="2"/>
      <c r="GT97" s="2">
        <v>304202.84000000003</v>
      </c>
      <c r="GU97" s="2"/>
      <c r="GV97" s="2"/>
      <c r="GW97" s="2"/>
      <c r="GX97" s="2"/>
      <c r="GY97" s="2">
        <v>9903.35</v>
      </c>
      <c r="GZ97" s="2"/>
      <c r="HA97" s="2"/>
      <c r="HB97" s="2"/>
      <c r="HC97" s="2"/>
      <c r="HD97" s="2"/>
      <c r="HE97" s="2"/>
      <c r="HF97" s="2"/>
      <c r="HG97" s="2">
        <v>2012367.2300000002</v>
      </c>
      <c r="HH97" s="2">
        <v>23852.46</v>
      </c>
      <c r="HI97" s="2">
        <v>23852.46</v>
      </c>
      <c r="HJ97" s="2">
        <v>19.62</v>
      </c>
      <c r="HK97" s="2"/>
      <c r="HL97" s="2"/>
      <c r="HM97" s="2"/>
      <c r="HN97" s="2"/>
      <c r="HO97" s="2"/>
      <c r="HP97" s="2"/>
      <c r="HQ97" s="2">
        <v>35384.629999999997</v>
      </c>
      <c r="HR97" s="2"/>
      <c r="HS97" s="2">
        <v>35404.25</v>
      </c>
      <c r="HT97" s="2">
        <v>17253875.700000003</v>
      </c>
      <c r="HV97" s="37" t="str">
        <f>VLOOKUP(HW97,'District Listing'!$A$3:$B$315,2,FALSE)</f>
        <v>FEDERAL WAY</v>
      </c>
      <c r="HW97" s="4" t="s">
        <v>191</v>
      </c>
      <c r="HX97" s="2"/>
      <c r="HY97" s="2"/>
      <c r="HZ97" s="2"/>
      <c r="IA97" s="2"/>
      <c r="IB97" s="2"/>
      <c r="IC97" s="2"/>
      <c r="ID97" s="2">
        <v>23159768.859999999</v>
      </c>
      <c r="IE97" s="2"/>
      <c r="IF97" s="2"/>
      <c r="IG97" s="2"/>
      <c r="IH97" s="2"/>
      <c r="II97" s="2">
        <v>23159768.859999999</v>
      </c>
      <c r="IJ97" s="2"/>
      <c r="IK97" s="2"/>
      <c r="IL97" s="2">
        <v>7019548.46</v>
      </c>
      <c r="IM97" s="2"/>
      <c r="IN97" s="2"/>
      <c r="IO97" s="2"/>
      <c r="IP97" s="2">
        <v>7019548.46</v>
      </c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>
        <v>5558344.5300000003</v>
      </c>
      <c r="JH97" s="2">
        <v>1684691.61</v>
      </c>
      <c r="JI97" s="2">
        <v>7243036.1400000006</v>
      </c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>
        <v>687845.85</v>
      </c>
      <c r="LV97" s="2"/>
      <c r="LW97" s="2"/>
      <c r="LX97" s="2">
        <v>687845.85</v>
      </c>
      <c r="LY97" s="2">
        <v>38110199.310000002</v>
      </c>
    </row>
    <row r="98" spans="2:337">
      <c r="B98" s="22" t="s">
        <v>63</v>
      </c>
      <c r="C98" s="22" t="s">
        <v>7</v>
      </c>
      <c r="D98" s="22" t="s">
        <v>5</v>
      </c>
      <c r="E98" s="22" t="s">
        <v>34</v>
      </c>
      <c r="F98" s="22" t="s">
        <v>37</v>
      </c>
      <c r="G98" s="1">
        <v>125</v>
      </c>
      <c r="I98" s="37" t="str">
        <f>VLOOKUP(J98,'District Listing'!$A$3:$B$315,2,FALSE)</f>
        <v>SEATTLE</v>
      </c>
      <c r="J98" s="4" t="s">
        <v>190</v>
      </c>
      <c r="K98" s="2">
        <v>6913433.2199999997</v>
      </c>
      <c r="L98" s="2">
        <v>6913433.2199999997</v>
      </c>
      <c r="M98" s="2">
        <v>-6913433.2200000007</v>
      </c>
      <c r="N98" s="2">
        <v>-6913433.2200000007</v>
      </c>
      <c r="O98" s="2">
        <v>338689486.16999996</v>
      </c>
      <c r="P98" s="2">
        <v>10056193.140000001</v>
      </c>
      <c r="Q98" s="2">
        <v>6151805.4699999997</v>
      </c>
      <c r="R98" s="2"/>
      <c r="S98" s="2">
        <v>73567463.159999996</v>
      </c>
      <c r="T98" s="2">
        <v>3621196.8</v>
      </c>
      <c r="U98" s="2"/>
      <c r="V98" s="2">
        <v>432086144.73999995</v>
      </c>
      <c r="W98" s="2">
        <v>153653533.05000001</v>
      </c>
      <c r="X98" s="2">
        <v>7651827.3200000003</v>
      </c>
      <c r="Y98" s="2">
        <v>8708065.129999999</v>
      </c>
      <c r="Z98" s="2"/>
      <c r="AA98" s="2">
        <v>842831.82000000007</v>
      </c>
      <c r="AB98" s="2"/>
      <c r="AC98" s="2">
        <v>170856257.31999999</v>
      </c>
      <c r="AD98" s="2">
        <v>612570.46</v>
      </c>
      <c r="AE98" s="2">
        <v>282465.95999999996</v>
      </c>
      <c r="AF98" s="2">
        <v>32239352.52</v>
      </c>
      <c r="AG98" s="2">
        <v>12838395.109999999</v>
      </c>
      <c r="AH98" s="2">
        <v>64477502.420000002</v>
      </c>
      <c r="AI98" s="2">
        <v>21244281.16</v>
      </c>
      <c r="AJ98" s="2"/>
      <c r="AK98" s="2">
        <v>241145.91</v>
      </c>
      <c r="AL98" s="2"/>
      <c r="AM98" s="2"/>
      <c r="AN98" s="2">
        <v>215449.15</v>
      </c>
      <c r="AO98" s="2">
        <v>86471.44</v>
      </c>
      <c r="AP98" s="2">
        <v>4001775.05</v>
      </c>
      <c r="AQ98" s="2">
        <v>1717325.5499999998</v>
      </c>
      <c r="AR98" s="2">
        <v>48822172.700000003</v>
      </c>
      <c r="AS98" s="2">
        <v>30903464.609999999</v>
      </c>
      <c r="AT98" s="2">
        <v>119118.83000000007</v>
      </c>
      <c r="AU98" s="2">
        <v>486713.41000000003</v>
      </c>
      <c r="AV98" s="2">
        <v>218288204.28000003</v>
      </c>
      <c r="AW98" s="2">
        <v>16949115.27</v>
      </c>
      <c r="AX98" s="2">
        <v>1024894.52</v>
      </c>
      <c r="AY98" s="2">
        <v>5614454.3300000001</v>
      </c>
      <c r="AZ98" s="2">
        <v>5880300.4100000001</v>
      </c>
      <c r="BA98" s="2">
        <v>7472558.9800000004</v>
      </c>
      <c r="BB98" s="2">
        <v>36941323.509999998</v>
      </c>
      <c r="BC98" s="2">
        <v>83277.64</v>
      </c>
      <c r="BD98" s="2">
        <v>404455.03</v>
      </c>
      <c r="BE98" s="2">
        <v>2749658.06</v>
      </c>
      <c r="BF98" s="2">
        <v>289545.58999999997</v>
      </c>
      <c r="BG98" s="2">
        <v>10681020.210000001</v>
      </c>
      <c r="BH98" s="2">
        <v>900840.79</v>
      </c>
      <c r="BI98" s="2">
        <v>7565797.2000000002</v>
      </c>
      <c r="BJ98" s="2">
        <v>5526</v>
      </c>
      <c r="BK98" s="2">
        <v>325686.46999999997</v>
      </c>
      <c r="BL98" s="2">
        <v>1594337.32</v>
      </c>
      <c r="BM98" s="2">
        <v>572737.93999999994</v>
      </c>
      <c r="BN98" s="2">
        <v>7745</v>
      </c>
      <c r="BO98" s="2">
        <v>412065.45999999996</v>
      </c>
      <c r="BP98" s="2">
        <v>4187480.04</v>
      </c>
      <c r="BQ98" s="2">
        <v>939892.19</v>
      </c>
      <c r="BR98" s="2">
        <v>215961.79</v>
      </c>
      <c r="BS98" s="2">
        <v>554974.96</v>
      </c>
      <c r="BT98" s="2">
        <v>245342.07</v>
      </c>
      <c r="BU98" s="2">
        <v>1286884.8899999999</v>
      </c>
      <c r="BV98" s="2"/>
      <c r="BW98" s="2">
        <v>759007.75</v>
      </c>
      <c r="BX98" s="2"/>
      <c r="BY98" s="2"/>
      <c r="BZ98" s="2"/>
      <c r="CA98" s="2">
        <v>39756837.620000005</v>
      </c>
      <c r="CB98" s="2">
        <v>3244537.27</v>
      </c>
      <c r="CC98" s="2">
        <v>1251305.18</v>
      </c>
      <c r="CD98" s="2">
        <v>11915.150000000001</v>
      </c>
      <c r="CE98" s="2">
        <v>7119.92</v>
      </c>
      <c r="CF98" s="2">
        <v>61511.68</v>
      </c>
      <c r="CG98" s="2">
        <v>18959431.309999999</v>
      </c>
      <c r="CH98" s="2"/>
      <c r="CI98" s="2">
        <v>1587926.8399999999</v>
      </c>
      <c r="CJ98" s="2"/>
      <c r="CK98" s="2"/>
      <c r="CL98" s="2">
        <v>1308441.83</v>
      </c>
      <c r="CM98" s="2">
        <v>4531737.92</v>
      </c>
      <c r="CN98" s="2"/>
      <c r="CO98" s="2">
        <v>5690.29</v>
      </c>
      <c r="CP98" s="2"/>
      <c r="CQ98" s="2"/>
      <c r="CR98" s="2">
        <v>297804.5</v>
      </c>
      <c r="CS98" s="2">
        <v>1415811.64</v>
      </c>
      <c r="CT98" s="2"/>
      <c r="CU98" s="2"/>
      <c r="CV98" s="2"/>
      <c r="CW98" s="2"/>
      <c r="CX98" s="2"/>
      <c r="CY98" s="2"/>
      <c r="CZ98" s="2">
        <v>106222307.55000004</v>
      </c>
      <c r="DA98" s="2">
        <v>414281.92</v>
      </c>
      <c r="DB98" s="2">
        <v>414281.92</v>
      </c>
      <c r="DC98" s="2"/>
      <c r="DD98" s="2">
        <v>105459.05</v>
      </c>
      <c r="DE98" s="2">
        <v>249128.38999999998</v>
      </c>
      <c r="DF98" s="2">
        <v>592378.76</v>
      </c>
      <c r="DG98" s="2">
        <v>79860.600000000006</v>
      </c>
      <c r="DH98" s="2">
        <v>499491.76</v>
      </c>
      <c r="DI98" s="2">
        <v>67620.12</v>
      </c>
      <c r="DJ98" s="2">
        <v>473322.06999999995</v>
      </c>
      <c r="DK98" s="2"/>
      <c r="DL98" s="2"/>
      <c r="DM98" s="2">
        <v>2067260.75</v>
      </c>
      <c r="DN98" s="2">
        <v>966875780.06999993</v>
      </c>
      <c r="DP98" s="37" t="str">
        <f>VLOOKUP(DQ98,'District Listing'!$A$3:$B$315,2,FALSE)</f>
        <v>SEATTLE</v>
      </c>
      <c r="DQ98" s="4" t="s">
        <v>190</v>
      </c>
      <c r="DR98" s="2">
        <v>3690834.17</v>
      </c>
      <c r="DS98" s="2">
        <v>3690834.17</v>
      </c>
      <c r="DT98" s="2">
        <v>-6116246.6100000003</v>
      </c>
      <c r="DU98" s="2">
        <v>-6116246.6100000003</v>
      </c>
      <c r="DV98" s="2">
        <v>297662571.07999998</v>
      </c>
      <c r="DW98" s="2">
        <v>6260537.0199999996</v>
      </c>
      <c r="DX98" s="2">
        <v>4503073.1399999997</v>
      </c>
      <c r="DY98" s="2"/>
      <c r="DZ98" s="2">
        <v>51555725.490000002</v>
      </c>
      <c r="EA98" s="2">
        <v>3348124</v>
      </c>
      <c r="EB98" s="2"/>
      <c r="EC98" s="2">
        <v>363330030.72999996</v>
      </c>
      <c r="ED98" s="2">
        <v>78775754.760000005</v>
      </c>
      <c r="EE98" s="2">
        <v>3420299.86</v>
      </c>
      <c r="EF98" s="2">
        <v>4562920.21</v>
      </c>
      <c r="EG98" s="2"/>
      <c r="EH98" s="2">
        <v>121141.56</v>
      </c>
      <c r="EI98" s="2"/>
      <c r="EJ98" s="2">
        <v>86880116.390000001</v>
      </c>
      <c r="EK98" s="2">
        <v>536348.75</v>
      </c>
      <c r="EL98" s="2">
        <v>200406.86</v>
      </c>
      <c r="EM98" s="2">
        <v>26457062.050000001</v>
      </c>
      <c r="EN98" s="2">
        <v>5547359.9299999997</v>
      </c>
      <c r="EO98" s="2">
        <v>55986250.270000003</v>
      </c>
      <c r="EP98" s="2">
        <v>14982646.939999999</v>
      </c>
      <c r="EQ98" s="2"/>
      <c r="ER98" s="2">
        <v>196669.62</v>
      </c>
      <c r="ES98" s="2"/>
      <c r="ET98" s="2"/>
      <c r="EU98" s="2">
        <v>184497.05</v>
      </c>
      <c r="EV98" s="2">
        <v>59628.43</v>
      </c>
      <c r="EW98" s="2">
        <v>3433029.29</v>
      </c>
      <c r="EX98" s="2">
        <v>1193314.1599999999</v>
      </c>
      <c r="EY98" s="2">
        <v>41825444.780000001</v>
      </c>
      <c r="EZ98" s="2">
        <v>22668436.940000001</v>
      </c>
      <c r="FA98" s="2">
        <v>-1214044.1399999999</v>
      </c>
      <c r="FB98" s="2">
        <v>-827174.66</v>
      </c>
      <c r="FC98" s="2">
        <v>171229876.27000001</v>
      </c>
      <c r="FD98" s="2">
        <v>13642118.17</v>
      </c>
      <c r="FE98" s="2">
        <v>987781.97</v>
      </c>
      <c r="FF98" s="2">
        <v>5588073.29</v>
      </c>
      <c r="FG98" s="2">
        <v>5040815.6399999997</v>
      </c>
      <c r="FH98" s="2">
        <v>842472.16</v>
      </c>
      <c r="FI98" s="2">
        <v>26101261.23</v>
      </c>
      <c r="FJ98" s="2">
        <v>73445.45</v>
      </c>
      <c r="FK98" s="2">
        <v>404455.03</v>
      </c>
      <c r="FL98" s="2">
        <v>1246033.96</v>
      </c>
      <c r="FM98" s="2">
        <v>127509</v>
      </c>
      <c r="FN98" s="2">
        <v>8728316.9900000002</v>
      </c>
      <c r="FO98" s="2">
        <v>445642.86</v>
      </c>
      <c r="FP98" s="2">
        <v>4125015.97</v>
      </c>
      <c r="FQ98" s="2">
        <v>5526</v>
      </c>
      <c r="FR98" s="2">
        <v>325686.46999999997</v>
      </c>
      <c r="FS98" s="2">
        <v>1544337.32</v>
      </c>
      <c r="FT98" s="2">
        <v>275918.49</v>
      </c>
      <c r="FU98" s="2">
        <v>7745</v>
      </c>
      <c r="FV98" s="2">
        <v>232870</v>
      </c>
      <c r="FW98" s="2">
        <v>4187480.04</v>
      </c>
      <c r="FX98" s="2">
        <v>889445.87</v>
      </c>
      <c r="FY98" s="2">
        <v>203267.66</v>
      </c>
      <c r="FZ98" s="2">
        <v>299.45999999999998</v>
      </c>
      <c r="GA98" s="2">
        <v>235646.68</v>
      </c>
      <c r="GB98" s="2">
        <v>1245861.24</v>
      </c>
      <c r="GC98" s="2"/>
      <c r="GD98" s="2">
        <v>488122.41</v>
      </c>
      <c r="GE98" s="2"/>
      <c r="GF98" s="2"/>
      <c r="GG98" s="2"/>
      <c r="GH98" s="2">
        <v>39012668.020000003</v>
      </c>
      <c r="GI98" s="2">
        <v>2628318</v>
      </c>
      <c r="GJ98" s="2">
        <v>923477.62</v>
      </c>
      <c r="GK98" s="2">
        <v>3566.62</v>
      </c>
      <c r="GL98" s="2">
        <v>-873.78</v>
      </c>
      <c r="GM98" s="2">
        <v>47823.99</v>
      </c>
      <c r="GN98" s="2">
        <v>18959059.309999999</v>
      </c>
      <c r="GO98" s="2"/>
      <c r="GP98" s="2">
        <v>679967.76</v>
      </c>
      <c r="GQ98" s="2"/>
      <c r="GR98" s="2"/>
      <c r="GS98" s="2">
        <v>1308441.83</v>
      </c>
      <c r="GT98" s="2">
        <v>4531737.92</v>
      </c>
      <c r="GU98" s="2"/>
      <c r="GV98" s="2">
        <v>5690.29</v>
      </c>
      <c r="GW98" s="2"/>
      <c r="GX98" s="2"/>
      <c r="GY98" s="2">
        <v>73517.62</v>
      </c>
      <c r="GZ98" s="2">
        <v>1415811.64</v>
      </c>
      <c r="HA98" s="2"/>
      <c r="HB98" s="2"/>
      <c r="HC98" s="2"/>
      <c r="HD98" s="2"/>
      <c r="HE98" s="2"/>
      <c r="HF98" s="2"/>
      <c r="HG98" s="2">
        <v>94381832.740000024</v>
      </c>
      <c r="HH98" s="2">
        <v>249140.8</v>
      </c>
      <c r="HI98" s="2">
        <v>249140.8</v>
      </c>
      <c r="HJ98" s="2"/>
      <c r="HK98" s="2">
        <v>49468.9</v>
      </c>
      <c r="HL98" s="2">
        <v>233801.74</v>
      </c>
      <c r="HM98" s="2">
        <v>477386.52</v>
      </c>
      <c r="HN98" s="2">
        <v>21815.88</v>
      </c>
      <c r="HO98" s="2">
        <v>541502.02</v>
      </c>
      <c r="HP98" s="2"/>
      <c r="HQ98" s="2">
        <v>370414.48</v>
      </c>
      <c r="HR98" s="2"/>
      <c r="HS98" s="2">
        <v>1694389.54</v>
      </c>
      <c r="HT98" s="2">
        <v>741441235.25999975</v>
      </c>
      <c r="HV98" s="37" t="str">
        <f>VLOOKUP(HW98,'District Listing'!$A$3:$B$315,2,FALSE)</f>
        <v>ENUMCLAW</v>
      </c>
      <c r="HW98" s="4" t="s">
        <v>192</v>
      </c>
      <c r="HX98" s="2">
        <v>541485.30000000005</v>
      </c>
      <c r="HY98" s="2">
        <v>541485.30000000005</v>
      </c>
      <c r="HZ98" s="2"/>
      <c r="IA98" s="2"/>
      <c r="IB98" s="2">
        <v>205560.14</v>
      </c>
      <c r="IC98" s="2">
        <v>251255.39</v>
      </c>
      <c r="ID98" s="2">
        <v>47010.69</v>
      </c>
      <c r="IE98" s="2"/>
      <c r="IF98" s="2">
        <v>972794.19</v>
      </c>
      <c r="IG98" s="2">
        <v>344051.64</v>
      </c>
      <c r="IH98" s="2"/>
      <c r="II98" s="2">
        <v>1820672.0499999998</v>
      </c>
      <c r="IJ98" s="2">
        <v>1339033.17</v>
      </c>
      <c r="IK98" s="2">
        <v>201415.71</v>
      </c>
      <c r="IL98" s="2">
        <v>107617.81</v>
      </c>
      <c r="IM98" s="2"/>
      <c r="IN98" s="2">
        <v>469409.81</v>
      </c>
      <c r="IO98" s="2">
        <v>171869.35</v>
      </c>
      <c r="IP98" s="2">
        <v>2289345.85</v>
      </c>
      <c r="IQ98" s="2">
        <v>83.7</v>
      </c>
      <c r="IR98" s="2">
        <v>87</v>
      </c>
      <c r="IS98" s="2">
        <v>111715</v>
      </c>
      <c r="IT98" s="2">
        <v>161074.53</v>
      </c>
      <c r="IU98" s="2">
        <v>207349.27</v>
      </c>
      <c r="IV98" s="2">
        <v>255059.4</v>
      </c>
      <c r="IW98" s="2"/>
      <c r="IX98" s="2"/>
      <c r="IY98" s="2"/>
      <c r="IZ98" s="2"/>
      <c r="JA98" s="2">
        <v>2064.21</v>
      </c>
      <c r="JB98" s="2">
        <v>3979.65</v>
      </c>
      <c r="JC98" s="2">
        <v>5073.4799999999996</v>
      </c>
      <c r="JD98" s="2">
        <v>72022.789999999994</v>
      </c>
      <c r="JE98" s="2">
        <v>21295.75</v>
      </c>
      <c r="JF98" s="2">
        <v>472069.12</v>
      </c>
      <c r="JG98" s="2">
        <v>2275.48</v>
      </c>
      <c r="JH98" s="2">
        <v>3182.43</v>
      </c>
      <c r="JI98" s="2">
        <v>1317331.8099999998</v>
      </c>
      <c r="JJ98" s="2">
        <v>154728.79</v>
      </c>
      <c r="JK98" s="2">
        <v>118.41</v>
      </c>
      <c r="JL98" s="2">
        <v>129257.84</v>
      </c>
      <c r="JM98" s="2">
        <v>529739.43999999994</v>
      </c>
      <c r="JN98" s="2">
        <v>181762.88</v>
      </c>
      <c r="JO98" s="2">
        <v>995607.36</v>
      </c>
      <c r="JP98" s="2">
        <v>3539.67</v>
      </c>
      <c r="JQ98" s="2"/>
      <c r="JR98" s="2"/>
      <c r="JS98" s="2"/>
      <c r="JT98" s="2"/>
      <c r="JU98" s="2">
        <v>122481.83</v>
      </c>
      <c r="JV98" s="2">
        <v>334593.57</v>
      </c>
      <c r="JW98" s="2"/>
      <c r="JX98" s="2"/>
      <c r="JY98" s="2"/>
      <c r="JZ98" s="2">
        <v>6043.13</v>
      </c>
      <c r="KA98" s="2">
        <v>116270.92</v>
      </c>
      <c r="KB98" s="2"/>
      <c r="KC98" s="2"/>
      <c r="KD98" s="2">
        <v>12144.42</v>
      </c>
      <c r="KE98" s="2">
        <v>18268.740000000002</v>
      </c>
      <c r="KF98" s="2">
        <v>56.4</v>
      </c>
      <c r="KG98" s="2"/>
      <c r="KH98" s="2">
        <v>2309.39</v>
      </c>
      <c r="KI98" s="2"/>
      <c r="KJ98" s="2">
        <v>47513.27</v>
      </c>
      <c r="KK98" s="2"/>
      <c r="KL98" s="2">
        <v>1492.09</v>
      </c>
      <c r="KM98" s="2">
        <v>3757.5</v>
      </c>
      <c r="KN98" s="2">
        <v>452690.84</v>
      </c>
      <c r="KO98" s="2">
        <v>48643.14</v>
      </c>
      <c r="KP98" s="2">
        <v>29.55</v>
      </c>
      <c r="KQ98" s="2">
        <v>1488.9</v>
      </c>
      <c r="KR98" s="2"/>
      <c r="KS98" s="2"/>
      <c r="KT98" s="2"/>
      <c r="KU98" s="2">
        <v>1091</v>
      </c>
      <c r="KV98" s="2"/>
      <c r="KW98" s="2"/>
      <c r="KX98" s="2"/>
      <c r="KY98" s="2"/>
      <c r="KZ98" s="2"/>
      <c r="LA98" s="2"/>
      <c r="LB98" s="2"/>
      <c r="LC98" s="2">
        <v>28321.13</v>
      </c>
      <c r="LD98" s="2"/>
      <c r="LE98" s="2"/>
      <c r="LF98" s="2"/>
      <c r="LG98" s="2"/>
      <c r="LH98" s="2"/>
      <c r="LI98" s="2"/>
      <c r="LJ98" s="2"/>
      <c r="LK98" s="2">
        <v>1200735.4899999998</v>
      </c>
      <c r="LL98" s="2">
        <v>29534.53</v>
      </c>
      <c r="LM98" s="2">
        <v>29534.53</v>
      </c>
      <c r="LN98" s="2"/>
      <c r="LO98" s="2"/>
      <c r="LP98" s="2">
        <v>12521.94</v>
      </c>
      <c r="LQ98" s="2">
        <v>96505.08</v>
      </c>
      <c r="LR98" s="2">
        <v>66780.38</v>
      </c>
      <c r="LS98" s="2"/>
      <c r="LT98" s="2">
        <v>116309.96</v>
      </c>
      <c r="LU98" s="2">
        <v>298030.88</v>
      </c>
      <c r="LV98" s="2"/>
      <c r="LW98" s="2"/>
      <c r="LX98" s="2">
        <v>590148.24</v>
      </c>
      <c r="LY98" s="2">
        <v>8784860.6300000008</v>
      </c>
    </row>
    <row r="99" spans="2:337">
      <c r="B99" s="22" t="s">
        <v>63</v>
      </c>
      <c r="C99" s="22" t="s">
        <v>7</v>
      </c>
      <c r="D99" s="22" t="s">
        <v>5</v>
      </c>
      <c r="E99" s="22" t="s">
        <v>34</v>
      </c>
      <c r="F99" s="22" t="s">
        <v>64</v>
      </c>
      <c r="G99" s="1">
        <v>3374.5</v>
      </c>
      <c r="I99" s="37" t="str">
        <f>VLOOKUP(J99,'District Listing'!$A$3:$B$315,2,FALSE)</f>
        <v>FEDERAL WAY</v>
      </c>
      <c r="J99" s="4" t="s">
        <v>191</v>
      </c>
      <c r="K99" s="2">
        <v>2942209.98</v>
      </c>
      <c r="L99" s="2">
        <v>2942209.98</v>
      </c>
      <c r="M99" s="2">
        <v>-2942209.98</v>
      </c>
      <c r="N99" s="2">
        <v>-2942209.98</v>
      </c>
      <c r="O99" s="2">
        <v>122017531.58</v>
      </c>
      <c r="P99" s="2">
        <v>1931538.65</v>
      </c>
      <c r="Q99" s="2">
        <v>1768935.5500000007</v>
      </c>
      <c r="R99" s="2"/>
      <c r="S99" s="2">
        <v>19482278.550000001</v>
      </c>
      <c r="T99" s="2">
        <v>996079.07</v>
      </c>
      <c r="U99" s="2">
        <v>1386240</v>
      </c>
      <c r="V99" s="2">
        <v>147582603.40000001</v>
      </c>
      <c r="W99" s="2">
        <v>50120794.490000002</v>
      </c>
      <c r="X99" s="2">
        <v>1330195.81</v>
      </c>
      <c r="Y99" s="2">
        <v>1924444.8600000003</v>
      </c>
      <c r="Z99" s="2"/>
      <c r="AA99" s="2">
        <v>1760018.61</v>
      </c>
      <c r="AB99" s="2">
        <v>495361.48</v>
      </c>
      <c r="AC99" s="2">
        <v>55630815.25</v>
      </c>
      <c r="AD99" s="2">
        <v>206295.09</v>
      </c>
      <c r="AE99" s="2">
        <v>148666.07</v>
      </c>
      <c r="AF99" s="2">
        <v>11075320.4</v>
      </c>
      <c r="AG99" s="2">
        <v>4156533.15</v>
      </c>
      <c r="AH99" s="2">
        <v>22346810</v>
      </c>
      <c r="AI99" s="2">
        <v>6866292.54</v>
      </c>
      <c r="AJ99" s="2"/>
      <c r="AK99" s="2"/>
      <c r="AL99" s="2"/>
      <c r="AM99" s="2"/>
      <c r="AN99" s="2">
        <v>73326.83</v>
      </c>
      <c r="AO99" s="2">
        <v>27678.84</v>
      </c>
      <c r="AP99" s="2">
        <v>640234.56999999995</v>
      </c>
      <c r="AQ99" s="2">
        <v>1236954.82</v>
      </c>
      <c r="AR99" s="2">
        <v>18566869.390000001</v>
      </c>
      <c r="AS99" s="2">
        <v>13039228.24</v>
      </c>
      <c r="AT99" s="2">
        <v>215274.69000000041</v>
      </c>
      <c r="AU99" s="2">
        <v>68116.820000000065</v>
      </c>
      <c r="AV99" s="2">
        <v>78667601.449999988</v>
      </c>
      <c r="AW99" s="2">
        <v>6195060.2699999996</v>
      </c>
      <c r="AX99" s="2">
        <v>844804.37</v>
      </c>
      <c r="AY99" s="2">
        <v>3703009.38</v>
      </c>
      <c r="AZ99" s="2">
        <v>2806307.86</v>
      </c>
      <c r="BA99" s="2">
        <v>1193912.43</v>
      </c>
      <c r="BB99" s="2">
        <v>14743094.309999999</v>
      </c>
      <c r="BC99" s="2"/>
      <c r="BD99" s="2">
        <v>65749.45</v>
      </c>
      <c r="BE99" s="2">
        <v>4218491.87</v>
      </c>
      <c r="BF99" s="2">
        <v>304883.76</v>
      </c>
      <c r="BG99" s="2">
        <v>175250.66</v>
      </c>
      <c r="BH99" s="2"/>
      <c r="BI99" s="2">
        <v>8925538.4399999995</v>
      </c>
      <c r="BJ99" s="2"/>
      <c r="BK99" s="2">
        <v>68300.02</v>
      </c>
      <c r="BL99" s="2">
        <v>82155.03</v>
      </c>
      <c r="BM99" s="2">
        <v>3401469.78</v>
      </c>
      <c r="BN99" s="2"/>
      <c r="BO99" s="2"/>
      <c r="BP99" s="2">
        <v>411630.56</v>
      </c>
      <c r="BQ99" s="2">
        <v>491899.9</v>
      </c>
      <c r="BR99" s="2">
        <v>1882956.37</v>
      </c>
      <c r="BS99" s="2">
        <v>7359</v>
      </c>
      <c r="BT99" s="2">
        <v>146409.56</v>
      </c>
      <c r="BU99" s="2">
        <v>121778.29</v>
      </c>
      <c r="BV99" s="2">
        <v>18070.36</v>
      </c>
      <c r="BW99" s="2">
        <v>105391.37</v>
      </c>
      <c r="BX99" s="2"/>
      <c r="BY99" s="2">
        <v>69225.320000000007</v>
      </c>
      <c r="BZ99" s="2"/>
      <c r="CA99" s="2">
        <v>1338340.58</v>
      </c>
      <c r="CB99" s="2">
        <v>2996216.58</v>
      </c>
      <c r="CC99" s="2">
        <v>345767.52</v>
      </c>
      <c r="CD99" s="2">
        <v>67124.31</v>
      </c>
      <c r="CE99" s="2">
        <v>1135031.1100000001</v>
      </c>
      <c r="CF99" s="2">
        <v>5872496.7999999998</v>
      </c>
      <c r="CG99" s="2">
        <v>115452.81</v>
      </c>
      <c r="CH99" s="2"/>
      <c r="CI99" s="2">
        <v>1060045.8</v>
      </c>
      <c r="CJ99" s="2"/>
      <c r="CK99" s="2"/>
      <c r="CL99" s="2">
        <v>507269.74</v>
      </c>
      <c r="CM99" s="2">
        <v>2262933.7799999998</v>
      </c>
      <c r="CN99" s="2"/>
      <c r="CO99" s="2"/>
      <c r="CP99" s="2"/>
      <c r="CQ99" s="2"/>
      <c r="CR99" s="2">
        <v>299275.09000000003</v>
      </c>
      <c r="CS99" s="2"/>
      <c r="CT99" s="2"/>
      <c r="CU99" s="2"/>
      <c r="CV99" s="2"/>
      <c r="CW99" s="2"/>
      <c r="CX99" s="2"/>
      <c r="CY99" s="2"/>
      <c r="CZ99" s="2">
        <v>36496513.859999992</v>
      </c>
      <c r="DA99" s="2">
        <v>328153.7</v>
      </c>
      <c r="DB99" s="2">
        <v>328153.7</v>
      </c>
      <c r="DC99" s="2"/>
      <c r="DD99" s="2"/>
      <c r="DE99" s="2"/>
      <c r="DF99" s="2">
        <v>151835.53</v>
      </c>
      <c r="DG99" s="2"/>
      <c r="DH99" s="2"/>
      <c r="DI99" s="2"/>
      <c r="DJ99" s="2">
        <v>680123.86</v>
      </c>
      <c r="DK99" s="2"/>
      <c r="DL99" s="2"/>
      <c r="DM99" s="2">
        <v>831959.39</v>
      </c>
      <c r="DN99" s="2">
        <v>334280741.3599999</v>
      </c>
      <c r="DP99" s="37" t="str">
        <f>VLOOKUP(DQ99,'District Listing'!$A$3:$B$315,2,FALSE)</f>
        <v>FEDERAL WAY</v>
      </c>
      <c r="DQ99" s="4" t="s">
        <v>191</v>
      </c>
      <c r="DR99" s="2">
        <v>2942209.98</v>
      </c>
      <c r="DS99" s="2">
        <v>2942209.98</v>
      </c>
      <c r="DT99" s="2">
        <v>-2942209.98</v>
      </c>
      <c r="DU99" s="2">
        <v>-2942209.98</v>
      </c>
      <c r="DV99" s="2">
        <v>122017531.58</v>
      </c>
      <c r="DW99" s="2">
        <v>1931538.65</v>
      </c>
      <c r="DX99" s="2">
        <v>-21390833.309999999</v>
      </c>
      <c r="DY99" s="2"/>
      <c r="DZ99" s="2">
        <v>19482278.550000001</v>
      </c>
      <c r="EA99" s="2">
        <v>996079.07</v>
      </c>
      <c r="EB99" s="2">
        <v>1386240</v>
      </c>
      <c r="EC99" s="2">
        <v>124422834.53999999</v>
      </c>
      <c r="ED99" s="2">
        <v>50120794.490000002</v>
      </c>
      <c r="EE99" s="2">
        <v>1330195.81</v>
      </c>
      <c r="EF99" s="2">
        <v>-5095103.5999999996</v>
      </c>
      <c r="EG99" s="2"/>
      <c r="EH99" s="2">
        <v>1760018.61</v>
      </c>
      <c r="EI99" s="2">
        <v>495361.48</v>
      </c>
      <c r="EJ99" s="2">
        <v>48611266.789999999</v>
      </c>
      <c r="EK99" s="2">
        <v>206295.09</v>
      </c>
      <c r="EL99" s="2">
        <v>148666.07</v>
      </c>
      <c r="EM99" s="2">
        <v>11075320.4</v>
      </c>
      <c r="EN99" s="2">
        <v>4156533.15</v>
      </c>
      <c r="EO99" s="2">
        <v>22346810</v>
      </c>
      <c r="EP99" s="2">
        <v>6866292.54</v>
      </c>
      <c r="EQ99" s="2"/>
      <c r="ER99" s="2"/>
      <c r="ES99" s="2"/>
      <c r="ET99" s="2"/>
      <c r="EU99" s="2">
        <v>73326.83</v>
      </c>
      <c r="EV99" s="2">
        <v>27678.84</v>
      </c>
      <c r="EW99" s="2">
        <v>640234.56999999995</v>
      </c>
      <c r="EX99" s="2">
        <v>1236954.82</v>
      </c>
      <c r="EY99" s="2">
        <v>18566869.390000001</v>
      </c>
      <c r="EZ99" s="2">
        <v>13039228.24</v>
      </c>
      <c r="FA99" s="2">
        <v>-5343069.84</v>
      </c>
      <c r="FB99" s="2">
        <v>-1616574.79</v>
      </c>
      <c r="FC99" s="2">
        <v>71424565.309999987</v>
      </c>
      <c r="FD99" s="2">
        <v>6195060.2699999996</v>
      </c>
      <c r="FE99" s="2">
        <v>844804.37</v>
      </c>
      <c r="FF99" s="2">
        <v>3703009.38</v>
      </c>
      <c r="FG99" s="2">
        <v>2806307.86</v>
      </c>
      <c r="FH99" s="2">
        <v>1193912.43</v>
      </c>
      <c r="FI99" s="2">
        <v>14743094.309999999</v>
      </c>
      <c r="FJ99" s="2"/>
      <c r="FK99" s="2">
        <v>65749.45</v>
      </c>
      <c r="FL99" s="2">
        <v>4218491.87</v>
      </c>
      <c r="FM99" s="2">
        <v>304883.76</v>
      </c>
      <c r="FN99" s="2">
        <v>175250.66</v>
      </c>
      <c r="FO99" s="2"/>
      <c r="FP99" s="2">
        <v>8925538.4399999995</v>
      </c>
      <c r="FQ99" s="2"/>
      <c r="FR99" s="2">
        <v>68300.02</v>
      </c>
      <c r="FS99" s="2">
        <v>82155.03</v>
      </c>
      <c r="FT99" s="2">
        <v>3401469.78</v>
      </c>
      <c r="FU99" s="2"/>
      <c r="FV99" s="2"/>
      <c r="FW99" s="2">
        <v>411630.56</v>
      </c>
      <c r="FX99" s="2">
        <v>491899.9</v>
      </c>
      <c r="FY99" s="2">
        <v>1882956.37</v>
      </c>
      <c r="FZ99" s="2">
        <v>7359</v>
      </c>
      <c r="GA99" s="2">
        <v>146409.56</v>
      </c>
      <c r="GB99" s="2">
        <v>121778.29</v>
      </c>
      <c r="GC99" s="2">
        <v>18070.36</v>
      </c>
      <c r="GD99" s="2">
        <v>105391.37</v>
      </c>
      <c r="GE99" s="2"/>
      <c r="GF99" s="2">
        <v>69225.320000000007</v>
      </c>
      <c r="GG99" s="2"/>
      <c r="GH99" s="2">
        <v>1338340.58</v>
      </c>
      <c r="GI99" s="2">
        <v>2996216.58</v>
      </c>
      <c r="GJ99" s="2">
        <v>345767.52</v>
      </c>
      <c r="GK99" s="2">
        <v>67124.31</v>
      </c>
      <c r="GL99" s="2">
        <v>1135031.1100000001</v>
      </c>
      <c r="GM99" s="2">
        <v>5872496.7999999998</v>
      </c>
      <c r="GN99" s="2">
        <v>115452.81</v>
      </c>
      <c r="GO99" s="2"/>
      <c r="GP99" s="2">
        <v>1060045.8</v>
      </c>
      <c r="GQ99" s="2"/>
      <c r="GR99" s="2"/>
      <c r="GS99" s="2">
        <v>507269.74</v>
      </c>
      <c r="GT99" s="2">
        <v>2262933.7799999998</v>
      </c>
      <c r="GU99" s="2"/>
      <c r="GV99" s="2"/>
      <c r="GW99" s="2"/>
      <c r="GX99" s="2"/>
      <c r="GY99" s="2">
        <v>299275.09000000003</v>
      </c>
      <c r="GZ99" s="2"/>
      <c r="HA99" s="2"/>
      <c r="HB99" s="2"/>
      <c r="HC99" s="2"/>
      <c r="HD99" s="2"/>
      <c r="HE99" s="2"/>
      <c r="HF99" s="2"/>
      <c r="HG99" s="2">
        <v>36496513.859999992</v>
      </c>
      <c r="HH99" s="2">
        <v>328153.7</v>
      </c>
      <c r="HI99" s="2">
        <v>328153.7</v>
      </c>
      <c r="HJ99" s="2"/>
      <c r="HK99" s="2"/>
      <c r="HL99" s="2"/>
      <c r="HM99" s="2">
        <v>151835.53</v>
      </c>
      <c r="HN99" s="2"/>
      <c r="HO99" s="2"/>
      <c r="HP99" s="2"/>
      <c r="HQ99" s="2">
        <v>-7721.99</v>
      </c>
      <c r="HR99" s="2"/>
      <c r="HS99" s="2">
        <v>144113.54</v>
      </c>
      <c r="HT99" s="2">
        <v>296170542.04999989</v>
      </c>
      <c r="HV99" s="37" t="str">
        <f>VLOOKUP(HW99,'District Listing'!$A$3:$B$315,2,FALSE)</f>
        <v>MERCER ISLAND</v>
      </c>
      <c r="HW99" s="4" t="s">
        <v>193</v>
      </c>
      <c r="HX99" s="2">
        <v>11291.3</v>
      </c>
      <c r="HY99" s="2">
        <v>11291.3</v>
      </c>
      <c r="HZ99" s="2"/>
      <c r="IA99" s="2"/>
      <c r="IB99" s="2">
        <v>4458820.53</v>
      </c>
      <c r="IC99" s="2">
        <v>232616.78</v>
      </c>
      <c r="ID99" s="2">
        <v>423746.16</v>
      </c>
      <c r="IE99" s="2"/>
      <c r="IF99" s="2">
        <v>2233798</v>
      </c>
      <c r="IG99" s="2">
        <v>87623.039999999994</v>
      </c>
      <c r="IH99" s="2">
        <v>10183.51</v>
      </c>
      <c r="II99" s="2">
        <v>7446788.0200000005</v>
      </c>
      <c r="IJ99" s="2">
        <v>2438726.75</v>
      </c>
      <c r="IK99" s="2">
        <v>85201.1</v>
      </c>
      <c r="IL99" s="2">
        <v>113563.95</v>
      </c>
      <c r="IM99" s="2"/>
      <c r="IN99" s="2">
        <v>677018.59</v>
      </c>
      <c r="IO99" s="2">
        <v>42033.68</v>
      </c>
      <c r="IP99" s="2">
        <v>3356544.0700000003</v>
      </c>
      <c r="IQ99" s="2"/>
      <c r="IR99" s="2">
        <v>207.6</v>
      </c>
      <c r="IS99" s="2">
        <v>505537.5</v>
      </c>
      <c r="IT99" s="2">
        <v>246285.06</v>
      </c>
      <c r="IU99" s="2">
        <v>1046592.3</v>
      </c>
      <c r="IV99" s="2">
        <v>377968.85</v>
      </c>
      <c r="IW99" s="2"/>
      <c r="IX99" s="2"/>
      <c r="IY99" s="2"/>
      <c r="IZ99" s="2"/>
      <c r="JA99" s="2">
        <v>141956.32999999999</v>
      </c>
      <c r="JB99" s="2">
        <v>16732.98</v>
      </c>
      <c r="JC99" s="2">
        <v>5792.25</v>
      </c>
      <c r="JD99" s="2">
        <v>69517.78</v>
      </c>
      <c r="JE99" s="2">
        <v>578015.57999999996</v>
      </c>
      <c r="JF99" s="2">
        <v>728458.1</v>
      </c>
      <c r="JG99" s="2"/>
      <c r="JH99" s="2"/>
      <c r="JI99" s="2">
        <v>3717064.33</v>
      </c>
      <c r="JJ99" s="2">
        <v>329862.76</v>
      </c>
      <c r="JK99" s="2"/>
      <c r="JL99" s="2"/>
      <c r="JM99" s="2">
        <v>24433.27</v>
      </c>
      <c r="JN99" s="2">
        <v>20395.689999999999</v>
      </c>
      <c r="JO99" s="2">
        <v>374691.72000000003</v>
      </c>
      <c r="JP99" s="2">
        <v>550</v>
      </c>
      <c r="JQ99" s="2"/>
      <c r="JR99" s="2">
        <v>60507.75</v>
      </c>
      <c r="JS99" s="2"/>
      <c r="JT99" s="2">
        <v>773.5</v>
      </c>
      <c r="JU99" s="2">
        <v>19537.439999999999</v>
      </c>
      <c r="JV99" s="2">
        <v>171475.67</v>
      </c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>
        <v>25973.79</v>
      </c>
      <c r="KP99" s="2"/>
      <c r="KQ99" s="2"/>
      <c r="KR99" s="2"/>
      <c r="KS99" s="2"/>
      <c r="KT99" s="2"/>
      <c r="KU99" s="2">
        <v>83791.89</v>
      </c>
      <c r="KV99" s="2"/>
      <c r="KW99" s="2"/>
      <c r="KX99" s="2">
        <v>3929.01</v>
      </c>
      <c r="KY99" s="2">
        <v>10228.52</v>
      </c>
      <c r="KZ99" s="2"/>
      <c r="LA99" s="2"/>
      <c r="LB99" s="2"/>
      <c r="LC99" s="2">
        <v>16088.69</v>
      </c>
      <c r="LD99" s="2"/>
      <c r="LE99" s="2"/>
      <c r="LF99" s="2"/>
      <c r="LG99" s="2"/>
      <c r="LH99" s="2"/>
      <c r="LI99" s="2"/>
      <c r="LJ99" s="2"/>
      <c r="LK99" s="2">
        <v>392856.26000000007</v>
      </c>
      <c r="LL99" s="2">
        <v>33782.25</v>
      </c>
      <c r="LM99" s="2">
        <v>33782.25</v>
      </c>
      <c r="LN99" s="2"/>
      <c r="LO99" s="2"/>
      <c r="LP99" s="2"/>
      <c r="LQ99" s="2">
        <v>93058.63</v>
      </c>
      <c r="LR99" s="2"/>
      <c r="LS99" s="2"/>
      <c r="LT99" s="2"/>
      <c r="LU99" s="2">
        <v>30265.54</v>
      </c>
      <c r="LV99" s="2"/>
      <c r="LW99" s="2"/>
      <c r="LX99" s="2">
        <v>123324.17000000001</v>
      </c>
      <c r="LY99" s="2">
        <v>15456342.119999995</v>
      </c>
    </row>
    <row r="100" spans="2:337">
      <c r="B100" s="22" t="s">
        <v>63</v>
      </c>
      <c r="C100" s="22" t="s">
        <v>7</v>
      </c>
      <c r="D100" s="22" t="s">
        <v>5</v>
      </c>
      <c r="E100" s="22" t="s">
        <v>34</v>
      </c>
      <c r="F100" s="22" t="s">
        <v>38</v>
      </c>
      <c r="G100" s="1">
        <v>281.92</v>
      </c>
      <c r="I100" s="37" t="str">
        <f>VLOOKUP(J100,'District Listing'!$A$3:$B$315,2,FALSE)</f>
        <v>ENUMCLAW</v>
      </c>
      <c r="J100" s="4" t="s">
        <v>192</v>
      </c>
      <c r="K100" s="2">
        <v>602178.6100000001</v>
      </c>
      <c r="L100" s="2">
        <v>602178.6100000001</v>
      </c>
      <c r="M100" s="2">
        <v>-602178.61</v>
      </c>
      <c r="N100" s="2">
        <v>-602178.61</v>
      </c>
      <c r="O100" s="2">
        <v>22643491.66</v>
      </c>
      <c r="P100" s="2">
        <v>339576.86</v>
      </c>
      <c r="Q100" s="2">
        <v>174872.14</v>
      </c>
      <c r="R100" s="2"/>
      <c r="S100" s="2">
        <v>1581561.62</v>
      </c>
      <c r="T100" s="2">
        <v>469346.78</v>
      </c>
      <c r="U100" s="2">
        <v>175059</v>
      </c>
      <c r="V100" s="2">
        <v>25383908.060000002</v>
      </c>
      <c r="W100" s="2">
        <v>9876116.3599999994</v>
      </c>
      <c r="X100" s="2">
        <v>493069.6</v>
      </c>
      <c r="Y100" s="2">
        <v>266573.98</v>
      </c>
      <c r="Z100" s="2"/>
      <c r="AA100" s="2">
        <v>485339.49</v>
      </c>
      <c r="AB100" s="2">
        <v>236821.29</v>
      </c>
      <c r="AC100" s="2">
        <v>11357920.719999999</v>
      </c>
      <c r="AD100" s="2">
        <v>13330.890000000001</v>
      </c>
      <c r="AE100" s="2">
        <v>1198.6099999999999</v>
      </c>
      <c r="AF100" s="2">
        <v>1872566.91</v>
      </c>
      <c r="AG100" s="2">
        <v>845165.67</v>
      </c>
      <c r="AH100" s="2">
        <v>3816919.74</v>
      </c>
      <c r="AI100" s="2">
        <v>1416534.74</v>
      </c>
      <c r="AJ100" s="2"/>
      <c r="AK100" s="2"/>
      <c r="AL100" s="2"/>
      <c r="AM100" s="2"/>
      <c r="AN100" s="2">
        <v>34450.28</v>
      </c>
      <c r="AO100" s="2">
        <v>20978.97</v>
      </c>
      <c r="AP100" s="2">
        <v>113449.72</v>
      </c>
      <c r="AQ100" s="2">
        <v>324242.64999999997</v>
      </c>
      <c r="AR100" s="2">
        <v>2956324.3</v>
      </c>
      <c r="AS100" s="2">
        <v>3017738.64</v>
      </c>
      <c r="AT100" s="2">
        <v>36607.880000000005</v>
      </c>
      <c r="AU100" s="2">
        <v>16620.89</v>
      </c>
      <c r="AV100" s="2">
        <v>14486129.890000002</v>
      </c>
      <c r="AW100" s="2">
        <v>1304002.6400000001</v>
      </c>
      <c r="AX100" s="2">
        <v>135115.41</v>
      </c>
      <c r="AY100" s="2">
        <v>745775.09</v>
      </c>
      <c r="AZ100" s="2">
        <v>704798.01</v>
      </c>
      <c r="BA100" s="2">
        <v>324355.93</v>
      </c>
      <c r="BB100" s="2">
        <v>3214047.0800000005</v>
      </c>
      <c r="BC100" s="2">
        <v>10616.75</v>
      </c>
      <c r="BD100" s="2">
        <v>63348.71</v>
      </c>
      <c r="BE100" s="2">
        <v>2667.83</v>
      </c>
      <c r="BF100" s="2"/>
      <c r="BG100" s="2"/>
      <c r="BH100" s="2">
        <v>267146.45</v>
      </c>
      <c r="BI100" s="2">
        <v>914341.69</v>
      </c>
      <c r="BJ100" s="2">
        <v>27861.01</v>
      </c>
      <c r="BK100" s="2">
        <v>34996.699999999997</v>
      </c>
      <c r="BL100" s="2">
        <v>46005.99</v>
      </c>
      <c r="BM100" s="2">
        <v>38718.589999999997</v>
      </c>
      <c r="BN100" s="2">
        <v>126535.63</v>
      </c>
      <c r="BO100" s="2">
        <v>13884</v>
      </c>
      <c r="BP100" s="2">
        <v>142453.74</v>
      </c>
      <c r="BQ100" s="2">
        <v>142878.97</v>
      </c>
      <c r="BR100" s="2">
        <v>386109.32</v>
      </c>
      <c r="BS100" s="2">
        <v>98484.67</v>
      </c>
      <c r="BT100" s="2">
        <v>2700</v>
      </c>
      <c r="BU100" s="2">
        <v>5934.2199999999993</v>
      </c>
      <c r="BV100" s="2"/>
      <c r="BW100" s="2">
        <v>79580.989999999991</v>
      </c>
      <c r="BX100" s="2"/>
      <c r="BY100" s="2">
        <v>79.279999999999973</v>
      </c>
      <c r="BZ100" s="2"/>
      <c r="CA100" s="2">
        <v>365661.68</v>
      </c>
      <c r="CB100" s="2">
        <v>552062</v>
      </c>
      <c r="CC100" s="2">
        <v>231114.33000000002</v>
      </c>
      <c r="CD100" s="2">
        <v>244.52</v>
      </c>
      <c r="CE100" s="2">
        <v>16792.78</v>
      </c>
      <c r="CF100" s="2">
        <v>880066.56000000006</v>
      </c>
      <c r="CG100" s="2">
        <v>1091298.3700000001</v>
      </c>
      <c r="CH100" s="2"/>
      <c r="CI100" s="2">
        <v>1115</v>
      </c>
      <c r="CJ100" s="2">
        <v>3250</v>
      </c>
      <c r="CK100" s="2"/>
      <c r="CL100" s="2">
        <v>112063.7</v>
      </c>
      <c r="CM100" s="2">
        <v>384872.01</v>
      </c>
      <c r="CN100" s="2"/>
      <c r="CO100" s="2"/>
      <c r="CP100" s="2"/>
      <c r="CQ100" s="2"/>
      <c r="CR100" s="2">
        <v>64803</v>
      </c>
      <c r="CS100" s="2"/>
      <c r="CT100" s="2"/>
      <c r="CU100" s="2"/>
      <c r="CV100" s="2"/>
      <c r="CW100" s="2"/>
      <c r="CX100" s="2"/>
      <c r="CY100" s="2"/>
      <c r="CZ100" s="2">
        <v>6107688.4900000002</v>
      </c>
      <c r="DA100" s="2">
        <v>47636.58</v>
      </c>
      <c r="DB100" s="2">
        <v>47636.58</v>
      </c>
      <c r="DC100" s="2"/>
      <c r="DD100" s="2"/>
      <c r="DE100" s="2">
        <v>12521.94</v>
      </c>
      <c r="DF100" s="2">
        <v>96503.58</v>
      </c>
      <c r="DG100" s="2">
        <v>266185.67000000004</v>
      </c>
      <c r="DH100" s="2"/>
      <c r="DI100" s="2">
        <v>267468.11</v>
      </c>
      <c r="DJ100" s="2">
        <v>344054.87</v>
      </c>
      <c r="DK100" s="2"/>
      <c r="DL100" s="2"/>
      <c r="DM100" s="2">
        <v>986734.17</v>
      </c>
      <c r="DN100" s="2">
        <v>61584064.99000001</v>
      </c>
      <c r="DP100" s="37" t="str">
        <f>VLOOKUP(DQ100,'District Listing'!$A$3:$B$315,2,FALSE)</f>
        <v>ENUMCLAW</v>
      </c>
      <c r="DQ100" s="4" t="s">
        <v>192</v>
      </c>
      <c r="DR100" s="2">
        <v>60693.31</v>
      </c>
      <c r="DS100" s="2">
        <v>60693.31</v>
      </c>
      <c r="DT100" s="2">
        <v>-602178.61</v>
      </c>
      <c r="DU100" s="2">
        <v>-602178.61</v>
      </c>
      <c r="DV100" s="2">
        <v>22437931.52</v>
      </c>
      <c r="DW100" s="2">
        <v>88321.47</v>
      </c>
      <c r="DX100" s="2">
        <v>127861.45</v>
      </c>
      <c r="DY100" s="2"/>
      <c r="DZ100" s="2">
        <v>608767.43000000005</v>
      </c>
      <c r="EA100" s="2">
        <v>125295.14</v>
      </c>
      <c r="EB100" s="2">
        <v>175059</v>
      </c>
      <c r="EC100" s="2">
        <v>23563236.009999998</v>
      </c>
      <c r="ED100" s="2">
        <v>8537083.1899999995</v>
      </c>
      <c r="EE100" s="2">
        <v>291653.89</v>
      </c>
      <c r="EF100" s="2">
        <v>158956.17000000001</v>
      </c>
      <c r="EG100" s="2"/>
      <c r="EH100" s="2">
        <v>15929.68</v>
      </c>
      <c r="EI100" s="2">
        <v>64951.94</v>
      </c>
      <c r="EJ100" s="2">
        <v>9068574.8699999992</v>
      </c>
      <c r="EK100" s="2">
        <v>13247.19</v>
      </c>
      <c r="EL100" s="2">
        <v>1111.6099999999999</v>
      </c>
      <c r="EM100" s="2">
        <v>1760851.91</v>
      </c>
      <c r="EN100" s="2">
        <v>684091.14</v>
      </c>
      <c r="EO100" s="2">
        <v>3609570.47</v>
      </c>
      <c r="EP100" s="2">
        <v>1161475.3400000001</v>
      </c>
      <c r="EQ100" s="2"/>
      <c r="ER100" s="2"/>
      <c r="ES100" s="2"/>
      <c r="ET100" s="2"/>
      <c r="EU100" s="2">
        <v>32386.07</v>
      </c>
      <c r="EV100" s="2">
        <v>16999.32</v>
      </c>
      <c r="EW100" s="2">
        <v>108376.24</v>
      </c>
      <c r="EX100" s="2">
        <v>252219.86</v>
      </c>
      <c r="EY100" s="2">
        <v>2935028.55</v>
      </c>
      <c r="EZ100" s="2">
        <v>2545669.52</v>
      </c>
      <c r="FA100" s="2">
        <v>34332.400000000001</v>
      </c>
      <c r="FB100" s="2">
        <v>13438.46</v>
      </c>
      <c r="FC100" s="2">
        <v>13168798.080000002</v>
      </c>
      <c r="FD100" s="2">
        <v>1149273.8500000001</v>
      </c>
      <c r="FE100" s="2">
        <v>134997</v>
      </c>
      <c r="FF100" s="2">
        <v>616517.25</v>
      </c>
      <c r="FG100" s="2">
        <v>175058.57</v>
      </c>
      <c r="FH100" s="2">
        <v>142593.04999999999</v>
      </c>
      <c r="FI100" s="2">
        <v>2218439.7200000002</v>
      </c>
      <c r="FJ100" s="2">
        <v>7077.08</v>
      </c>
      <c r="FK100" s="2">
        <v>63348.71</v>
      </c>
      <c r="FL100" s="2">
        <v>2667.83</v>
      </c>
      <c r="FM100" s="2"/>
      <c r="FN100" s="2"/>
      <c r="FO100" s="2">
        <v>144664.62</v>
      </c>
      <c r="FP100" s="2">
        <v>579748.12</v>
      </c>
      <c r="FQ100" s="2">
        <v>27861.01</v>
      </c>
      <c r="FR100" s="2">
        <v>34996.699999999997</v>
      </c>
      <c r="FS100" s="2">
        <v>46005.99</v>
      </c>
      <c r="FT100" s="2">
        <v>32675.46</v>
      </c>
      <c r="FU100" s="2">
        <v>10264.709999999999</v>
      </c>
      <c r="FV100" s="2">
        <v>13884</v>
      </c>
      <c r="FW100" s="2">
        <v>142453.74</v>
      </c>
      <c r="FX100" s="2">
        <v>130734.55</v>
      </c>
      <c r="FY100" s="2">
        <v>367840.58</v>
      </c>
      <c r="FZ100" s="2">
        <v>98428.27</v>
      </c>
      <c r="GA100" s="2">
        <v>2700</v>
      </c>
      <c r="GB100" s="2">
        <v>3624.83</v>
      </c>
      <c r="GC100" s="2"/>
      <c r="GD100" s="2">
        <v>32067.72</v>
      </c>
      <c r="GE100" s="2"/>
      <c r="GF100" s="2">
        <v>-1412.81</v>
      </c>
      <c r="GG100" s="2"/>
      <c r="GH100" s="2">
        <v>361904.18</v>
      </c>
      <c r="GI100" s="2">
        <v>99371.16</v>
      </c>
      <c r="GJ100" s="2">
        <v>182471.19</v>
      </c>
      <c r="GK100" s="2">
        <v>214.97</v>
      </c>
      <c r="GL100" s="2">
        <v>15303.88</v>
      </c>
      <c r="GM100" s="2">
        <v>880066.56000000006</v>
      </c>
      <c r="GN100" s="2">
        <v>1091298.3700000001</v>
      </c>
      <c r="GO100" s="2"/>
      <c r="GP100" s="2">
        <v>24</v>
      </c>
      <c r="GQ100" s="2">
        <v>3250</v>
      </c>
      <c r="GR100" s="2"/>
      <c r="GS100" s="2">
        <v>112063.7</v>
      </c>
      <c r="GT100" s="2">
        <v>384872.01</v>
      </c>
      <c r="GU100" s="2"/>
      <c r="GV100" s="2"/>
      <c r="GW100" s="2"/>
      <c r="GX100" s="2"/>
      <c r="GY100" s="2">
        <v>36481.870000000003</v>
      </c>
      <c r="GZ100" s="2"/>
      <c r="HA100" s="2"/>
      <c r="HB100" s="2"/>
      <c r="HC100" s="2"/>
      <c r="HD100" s="2"/>
      <c r="HE100" s="2"/>
      <c r="HF100" s="2"/>
      <c r="HG100" s="2">
        <v>4906953</v>
      </c>
      <c r="HH100" s="2">
        <v>18102.05</v>
      </c>
      <c r="HI100" s="2">
        <v>18102.05</v>
      </c>
      <c r="HJ100" s="2"/>
      <c r="HK100" s="2"/>
      <c r="HL100" s="2"/>
      <c r="HM100" s="2">
        <v>-1.5</v>
      </c>
      <c r="HN100" s="2">
        <v>199405.29</v>
      </c>
      <c r="HO100" s="2"/>
      <c r="HP100" s="2">
        <v>151158.15</v>
      </c>
      <c r="HQ100" s="2">
        <v>46023.99</v>
      </c>
      <c r="HR100" s="2"/>
      <c r="HS100" s="2">
        <v>396585.93</v>
      </c>
      <c r="HT100" s="2">
        <v>52799204.359999985</v>
      </c>
      <c r="HV100" s="37" t="str">
        <f>VLOOKUP(HW100,'District Listing'!$A$3:$B$315,2,FALSE)</f>
        <v>HIGHLINE</v>
      </c>
      <c r="HW100" s="4" t="s">
        <v>194</v>
      </c>
      <c r="HX100" s="2">
        <v>823392</v>
      </c>
      <c r="HY100" s="2">
        <v>823392</v>
      </c>
      <c r="HZ100" s="2">
        <v>-7801.53</v>
      </c>
      <c r="IA100" s="2">
        <v>-7801.53</v>
      </c>
      <c r="IB100" s="2">
        <v>6056759.3700000001</v>
      </c>
      <c r="IC100" s="2">
        <v>67075</v>
      </c>
      <c r="ID100" s="2">
        <v>7524477.5499999998</v>
      </c>
      <c r="IE100" s="2"/>
      <c r="IF100" s="2">
        <v>1976683.57</v>
      </c>
      <c r="IG100" s="2">
        <v>150</v>
      </c>
      <c r="IH100" s="2"/>
      <c r="II100" s="2">
        <v>15625145.49</v>
      </c>
      <c r="IJ100" s="2">
        <v>14957586.51</v>
      </c>
      <c r="IK100" s="2">
        <v>251118.94</v>
      </c>
      <c r="IL100" s="2">
        <v>365411.94</v>
      </c>
      <c r="IM100" s="2"/>
      <c r="IN100" s="2">
        <v>79827.210000000006</v>
      </c>
      <c r="IO100" s="2">
        <v>414696.5</v>
      </c>
      <c r="IP100" s="2">
        <v>16068641.1</v>
      </c>
      <c r="IQ100" s="2"/>
      <c r="IR100" s="2"/>
      <c r="IS100" s="2">
        <v>1179892.1399999999</v>
      </c>
      <c r="IT100" s="2">
        <v>1192073.8</v>
      </c>
      <c r="IU100" s="2">
        <v>2405764.86</v>
      </c>
      <c r="IV100" s="2">
        <v>1362038.39</v>
      </c>
      <c r="IW100" s="2"/>
      <c r="IX100" s="2"/>
      <c r="IY100" s="2"/>
      <c r="IZ100" s="2"/>
      <c r="JA100" s="2">
        <v>54456.87</v>
      </c>
      <c r="JB100" s="2">
        <v>55490.16</v>
      </c>
      <c r="JC100" s="2">
        <v>51762.44</v>
      </c>
      <c r="JD100" s="2">
        <v>110658.87</v>
      </c>
      <c r="JE100" s="2">
        <v>1011422.66</v>
      </c>
      <c r="JF100" s="2">
        <v>1676893.72</v>
      </c>
      <c r="JG100" s="2"/>
      <c r="JH100" s="2"/>
      <c r="JI100" s="2">
        <v>9100453.9100000001</v>
      </c>
      <c r="JJ100" s="2">
        <v>1406773.12</v>
      </c>
      <c r="JK100" s="2">
        <v>298.01</v>
      </c>
      <c r="JL100" s="2"/>
      <c r="JM100" s="2">
        <v>96512.68</v>
      </c>
      <c r="JN100" s="2">
        <v>376780.87</v>
      </c>
      <c r="JO100" s="2">
        <v>1880364.6800000002</v>
      </c>
      <c r="JP100" s="2">
        <v>7022.41</v>
      </c>
      <c r="JQ100" s="2">
        <v>8368.2900000000009</v>
      </c>
      <c r="JR100" s="2"/>
      <c r="JS100" s="2">
        <v>2430</v>
      </c>
      <c r="JT100" s="2"/>
      <c r="JU100" s="2">
        <v>47069.27</v>
      </c>
      <c r="JV100" s="2">
        <v>2068269.73</v>
      </c>
      <c r="JW100" s="2"/>
      <c r="JX100" s="2"/>
      <c r="JY100" s="2">
        <v>125</v>
      </c>
      <c r="JZ100" s="2">
        <v>1082.6600000000001</v>
      </c>
      <c r="KA100" s="2"/>
      <c r="KB100" s="2"/>
      <c r="KC100" s="2">
        <v>2083.5500000000002</v>
      </c>
      <c r="KD100" s="2">
        <v>9861.7199999999993</v>
      </c>
      <c r="KE100" s="2">
        <v>240053.86</v>
      </c>
      <c r="KF100" s="2"/>
      <c r="KG100" s="2">
        <v>35331.599999999999</v>
      </c>
      <c r="KH100" s="2"/>
      <c r="KI100" s="2"/>
      <c r="KJ100" s="2"/>
      <c r="KK100" s="2"/>
      <c r="KL100" s="2"/>
      <c r="KM100" s="2">
        <v>890822.75</v>
      </c>
      <c r="KN100" s="2">
        <v>100225.33</v>
      </c>
      <c r="KO100" s="2">
        <v>150316.93</v>
      </c>
      <c r="KP100" s="2">
        <v>1012.76</v>
      </c>
      <c r="KQ100" s="2">
        <v>49076.44</v>
      </c>
      <c r="KR100" s="2"/>
      <c r="KS100" s="2"/>
      <c r="KT100" s="2"/>
      <c r="KU100" s="2"/>
      <c r="KV100" s="2"/>
      <c r="KW100" s="2"/>
      <c r="KX100" s="2">
        <v>26904.51</v>
      </c>
      <c r="KY100" s="2">
        <v>22429.1</v>
      </c>
      <c r="KZ100" s="2"/>
      <c r="LA100" s="2"/>
      <c r="LB100" s="2"/>
      <c r="LC100" s="2">
        <v>56936.35</v>
      </c>
      <c r="LD100" s="2"/>
      <c r="LE100" s="2"/>
      <c r="LF100" s="2"/>
      <c r="LG100" s="2">
        <v>100</v>
      </c>
      <c r="LH100" s="2"/>
      <c r="LI100" s="2"/>
      <c r="LJ100" s="2"/>
      <c r="LK100" s="2">
        <v>3719522.2600000002</v>
      </c>
      <c r="LL100" s="2">
        <v>66517.11</v>
      </c>
      <c r="LM100" s="2">
        <v>66517.11</v>
      </c>
      <c r="LN100" s="2"/>
      <c r="LO100" s="2"/>
      <c r="LP100" s="2"/>
      <c r="LQ100" s="2">
        <v>55005.55</v>
      </c>
      <c r="LR100" s="2"/>
      <c r="LS100" s="2"/>
      <c r="LT100" s="2"/>
      <c r="LU100" s="2">
        <v>26486.07</v>
      </c>
      <c r="LV100" s="2"/>
      <c r="LW100" s="2"/>
      <c r="LX100" s="2">
        <v>81491.62</v>
      </c>
      <c r="LY100" s="2">
        <v>47357726.639999956</v>
      </c>
    </row>
    <row r="101" spans="2:337">
      <c r="B101" s="22" t="s">
        <v>63</v>
      </c>
      <c r="C101" s="22" t="s">
        <v>7</v>
      </c>
      <c r="D101" s="22" t="s">
        <v>5</v>
      </c>
      <c r="E101" s="22" t="s">
        <v>34</v>
      </c>
      <c r="F101" s="22" t="s">
        <v>39</v>
      </c>
      <c r="G101" s="1">
        <v>7830.35</v>
      </c>
      <c r="I101" s="37" t="str">
        <f>VLOOKUP(J101,'District Listing'!$A$3:$B$315,2,FALSE)</f>
        <v>MERCER ISLAND</v>
      </c>
      <c r="J101" s="4" t="s">
        <v>193</v>
      </c>
      <c r="K101" s="2">
        <v>140860.68</v>
      </c>
      <c r="L101" s="2">
        <v>140860.68</v>
      </c>
      <c r="M101" s="2">
        <v>-140860.68</v>
      </c>
      <c r="N101" s="2">
        <v>-140860.68</v>
      </c>
      <c r="O101" s="2">
        <v>26803035.620000001</v>
      </c>
      <c r="P101" s="2">
        <v>499065.36</v>
      </c>
      <c r="Q101" s="2">
        <v>547295.42999999993</v>
      </c>
      <c r="R101" s="2"/>
      <c r="S101" s="2">
        <v>2751200.01</v>
      </c>
      <c r="T101" s="2">
        <v>341605.52999999997</v>
      </c>
      <c r="U101" s="2">
        <v>222676.51</v>
      </c>
      <c r="V101" s="2">
        <v>31164878.460000005</v>
      </c>
      <c r="W101" s="2">
        <v>10440702.789999999</v>
      </c>
      <c r="X101" s="2">
        <v>274194.58999999997</v>
      </c>
      <c r="Y101" s="2">
        <v>430417.76</v>
      </c>
      <c r="Z101" s="2"/>
      <c r="AA101" s="2">
        <v>749175.32</v>
      </c>
      <c r="AB101" s="2">
        <v>144679.79</v>
      </c>
      <c r="AC101" s="2">
        <v>12039170.249999998</v>
      </c>
      <c r="AD101" s="2"/>
      <c r="AE101" s="2">
        <v>676.8</v>
      </c>
      <c r="AF101" s="2">
        <v>2265899.1100000003</v>
      </c>
      <c r="AG101" s="2">
        <v>889253.74</v>
      </c>
      <c r="AH101" s="2">
        <v>4618431.88</v>
      </c>
      <c r="AI101" s="2">
        <v>1352719.7999999998</v>
      </c>
      <c r="AJ101" s="2"/>
      <c r="AK101" s="2"/>
      <c r="AL101" s="2"/>
      <c r="AM101" s="2"/>
      <c r="AN101" s="2">
        <v>241444.25</v>
      </c>
      <c r="AO101" s="2">
        <v>163673.61000000002</v>
      </c>
      <c r="AP101" s="2">
        <v>102422.02</v>
      </c>
      <c r="AQ101" s="2">
        <v>193691.57</v>
      </c>
      <c r="AR101" s="2">
        <v>3469810.54</v>
      </c>
      <c r="AS101" s="2">
        <v>2312363.2000000002</v>
      </c>
      <c r="AT101" s="2"/>
      <c r="AU101" s="2"/>
      <c r="AV101" s="2">
        <v>15610386.52</v>
      </c>
      <c r="AW101" s="2">
        <v>1329075.26</v>
      </c>
      <c r="AX101" s="2">
        <v>70951.539999999994</v>
      </c>
      <c r="AY101" s="2">
        <v>52066.23</v>
      </c>
      <c r="AZ101" s="2">
        <v>49441.55</v>
      </c>
      <c r="BA101" s="2">
        <v>106090.03</v>
      </c>
      <c r="BB101" s="2">
        <v>1607624.61</v>
      </c>
      <c r="BC101" s="2">
        <v>4867</v>
      </c>
      <c r="BD101" s="2">
        <v>34565.360000000001</v>
      </c>
      <c r="BE101" s="2">
        <v>502583.19</v>
      </c>
      <c r="BF101" s="2">
        <v>22294.13</v>
      </c>
      <c r="BG101" s="2">
        <v>773.5</v>
      </c>
      <c r="BH101" s="2">
        <v>45512.58</v>
      </c>
      <c r="BI101" s="2">
        <v>1353499.04</v>
      </c>
      <c r="BJ101" s="2">
        <v>58207.39</v>
      </c>
      <c r="BK101" s="2">
        <v>29632.2</v>
      </c>
      <c r="BL101" s="2">
        <v>7000</v>
      </c>
      <c r="BM101" s="2">
        <v>3063.5</v>
      </c>
      <c r="BN101" s="2"/>
      <c r="BO101" s="2">
        <v>626.28</v>
      </c>
      <c r="BP101" s="2">
        <v>234622.18</v>
      </c>
      <c r="BQ101" s="2">
        <v>5964.17</v>
      </c>
      <c r="BR101" s="2">
        <v>111298.95</v>
      </c>
      <c r="BS101" s="2">
        <v>18466.29</v>
      </c>
      <c r="BT101" s="2"/>
      <c r="BU101" s="2">
        <v>113968.45</v>
      </c>
      <c r="BV101" s="2"/>
      <c r="BW101" s="2">
        <v>1399.5</v>
      </c>
      <c r="BX101" s="2"/>
      <c r="BY101" s="2"/>
      <c r="BZ101" s="2"/>
      <c r="CA101" s="2">
        <v>110326.5</v>
      </c>
      <c r="CB101" s="2">
        <v>517172</v>
      </c>
      <c r="CC101" s="2">
        <v>436885.3</v>
      </c>
      <c r="CD101" s="2">
        <v>7542.59</v>
      </c>
      <c r="CE101" s="2">
        <v>3838.4</v>
      </c>
      <c r="CF101" s="2">
        <v>14703.96</v>
      </c>
      <c r="CG101" s="2"/>
      <c r="CH101" s="2">
        <v>1248043.99</v>
      </c>
      <c r="CI101" s="2">
        <v>344715.43</v>
      </c>
      <c r="CJ101" s="2"/>
      <c r="CK101" s="2">
        <v>29.79</v>
      </c>
      <c r="CL101" s="2">
        <v>212939.99000000002</v>
      </c>
      <c r="CM101" s="2">
        <v>497604.62</v>
      </c>
      <c r="CN101" s="2"/>
      <c r="CO101" s="2"/>
      <c r="CP101" s="2"/>
      <c r="CQ101" s="2"/>
      <c r="CR101" s="2">
        <v>63375.11</v>
      </c>
      <c r="CS101" s="2"/>
      <c r="CT101" s="2"/>
      <c r="CU101" s="2"/>
      <c r="CV101" s="2"/>
      <c r="CW101" s="2"/>
      <c r="CX101" s="2"/>
      <c r="CY101" s="2"/>
      <c r="CZ101" s="2">
        <v>6005521.3900000006</v>
      </c>
      <c r="DA101" s="2">
        <v>107109.03</v>
      </c>
      <c r="DB101" s="2">
        <v>107109.03</v>
      </c>
      <c r="DC101" s="2"/>
      <c r="DD101" s="2"/>
      <c r="DE101" s="2"/>
      <c r="DF101" s="2">
        <v>93058.63</v>
      </c>
      <c r="DG101" s="2">
        <v>3192.61</v>
      </c>
      <c r="DH101" s="2">
        <v>30126.46</v>
      </c>
      <c r="DI101" s="2"/>
      <c r="DJ101" s="2">
        <v>76633.040000000008</v>
      </c>
      <c r="DK101" s="2"/>
      <c r="DL101" s="2"/>
      <c r="DM101" s="2">
        <v>203010.74000000002</v>
      </c>
      <c r="DN101" s="2">
        <v>66737701.000000007</v>
      </c>
      <c r="DP101" s="37" t="str">
        <f>VLOOKUP(DQ101,'District Listing'!$A$3:$B$315,2,FALSE)</f>
        <v>MERCER ISLAND</v>
      </c>
      <c r="DQ101" s="4" t="s">
        <v>193</v>
      </c>
      <c r="DR101" s="2">
        <v>129569.38</v>
      </c>
      <c r="DS101" s="2">
        <v>129569.38</v>
      </c>
      <c r="DT101" s="2">
        <v>-140860.68</v>
      </c>
      <c r="DU101" s="2">
        <v>-140860.68</v>
      </c>
      <c r="DV101" s="2">
        <v>22344215.09</v>
      </c>
      <c r="DW101" s="2">
        <v>266448.58</v>
      </c>
      <c r="DX101" s="2">
        <v>123549.27</v>
      </c>
      <c r="DY101" s="2"/>
      <c r="DZ101" s="2">
        <v>517402.01</v>
      </c>
      <c r="EA101" s="2">
        <v>253982.49</v>
      </c>
      <c r="EB101" s="2">
        <v>212493</v>
      </c>
      <c r="EC101" s="2">
        <v>23718090.439999998</v>
      </c>
      <c r="ED101" s="2">
        <v>8001976.04</v>
      </c>
      <c r="EE101" s="2">
        <v>188993.49</v>
      </c>
      <c r="EF101" s="2">
        <v>316853.81</v>
      </c>
      <c r="EG101" s="2"/>
      <c r="EH101" s="2">
        <v>72156.73</v>
      </c>
      <c r="EI101" s="2">
        <v>102646.11</v>
      </c>
      <c r="EJ101" s="2">
        <v>8682626.1799999997</v>
      </c>
      <c r="EK101" s="2"/>
      <c r="EL101" s="2">
        <v>469.2</v>
      </c>
      <c r="EM101" s="2">
        <v>1760361.61</v>
      </c>
      <c r="EN101" s="2">
        <v>642968.68000000005</v>
      </c>
      <c r="EO101" s="2">
        <v>3571839.58</v>
      </c>
      <c r="EP101" s="2">
        <v>974750.95</v>
      </c>
      <c r="EQ101" s="2"/>
      <c r="ER101" s="2"/>
      <c r="ES101" s="2"/>
      <c r="ET101" s="2"/>
      <c r="EU101" s="2">
        <v>99487.92</v>
      </c>
      <c r="EV101" s="2">
        <v>146940.63</v>
      </c>
      <c r="EW101" s="2">
        <v>96629.77</v>
      </c>
      <c r="EX101" s="2">
        <v>124173.79</v>
      </c>
      <c r="EY101" s="2">
        <v>2891794.96</v>
      </c>
      <c r="EZ101" s="2">
        <v>1583905.1</v>
      </c>
      <c r="FA101" s="2"/>
      <c r="FB101" s="2"/>
      <c r="FC101" s="2">
        <v>11893322.189999999</v>
      </c>
      <c r="FD101" s="2">
        <v>999212.5</v>
      </c>
      <c r="FE101" s="2">
        <v>70951.539999999994</v>
      </c>
      <c r="FF101" s="2">
        <v>52066.23</v>
      </c>
      <c r="FG101" s="2">
        <v>25008.28</v>
      </c>
      <c r="FH101" s="2">
        <v>85694.34</v>
      </c>
      <c r="FI101" s="2">
        <v>1232932.8900000001</v>
      </c>
      <c r="FJ101" s="2">
        <v>4317</v>
      </c>
      <c r="FK101" s="2">
        <v>34565.360000000001</v>
      </c>
      <c r="FL101" s="2">
        <v>442075.44</v>
      </c>
      <c r="FM101" s="2">
        <v>22294.13</v>
      </c>
      <c r="FN101" s="2"/>
      <c r="FO101" s="2">
        <v>25975.14</v>
      </c>
      <c r="FP101" s="2">
        <v>1182023.3700000001</v>
      </c>
      <c r="FQ101" s="2">
        <v>58207.39</v>
      </c>
      <c r="FR101" s="2">
        <v>29632.2</v>
      </c>
      <c r="FS101" s="2">
        <v>7000</v>
      </c>
      <c r="FT101" s="2">
        <v>3063.5</v>
      </c>
      <c r="FU101" s="2"/>
      <c r="FV101" s="2">
        <v>626.28</v>
      </c>
      <c r="FW101" s="2">
        <v>234622.18</v>
      </c>
      <c r="FX101" s="2">
        <v>5964.17</v>
      </c>
      <c r="FY101" s="2">
        <v>111298.95</v>
      </c>
      <c r="FZ101" s="2">
        <v>18466.29</v>
      </c>
      <c r="GA101" s="2"/>
      <c r="GB101" s="2">
        <v>113968.45</v>
      </c>
      <c r="GC101" s="2"/>
      <c r="GD101" s="2">
        <v>1399.5</v>
      </c>
      <c r="GE101" s="2"/>
      <c r="GF101" s="2"/>
      <c r="GG101" s="2"/>
      <c r="GH101" s="2">
        <v>110326.5</v>
      </c>
      <c r="GI101" s="2">
        <v>517172</v>
      </c>
      <c r="GJ101" s="2">
        <v>410911.51</v>
      </c>
      <c r="GK101" s="2">
        <v>7542.59</v>
      </c>
      <c r="GL101" s="2">
        <v>3838.4</v>
      </c>
      <c r="GM101" s="2">
        <v>14703.96</v>
      </c>
      <c r="GN101" s="2"/>
      <c r="GO101" s="2">
        <v>1248043.99</v>
      </c>
      <c r="GP101" s="2">
        <v>260923.54</v>
      </c>
      <c r="GQ101" s="2"/>
      <c r="GR101" s="2">
        <v>29.79</v>
      </c>
      <c r="GS101" s="2">
        <v>209010.98</v>
      </c>
      <c r="GT101" s="2">
        <v>487376.1</v>
      </c>
      <c r="GU101" s="2"/>
      <c r="GV101" s="2"/>
      <c r="GW101" s="2"/>
      <c r="GX101" s="2"/>
      <c r="GY101" s="2">
        <v>47286.42</v>
      </c>
      <c r="GZ101" s="2"/>
      <c r="HA101" s="2"/>
      <c r="HB101" s="2"/>
      <c r="HC101" s="2"/>
      <c r="HD101" s="2"/>
      <c r="HE101" s="2"/>
      <c r="HF101" s="2"/>
      <c r="HG101" s="2">
        <v>5612665.1299999999</v>
      </c>
      <c r="HH101" s="2">
        <v>73326.78</v>
      </c>
      <c r="HI101" s="2">
        <v>73326.78</v>
      </c>
      <c r="HJ101" s="2"/>
      <c r="HK101" s="2"/>
      <c r="HL101" s="2"/>
      <c r="HM101" s="2"/>
      <c r="HN101" s="2">
        <v>3192.61</v>
      </c>
      <c r="HO101" s="2">
        <v>30126.46</v>
      </c>
      <c r="HP101" s="2"/>
      <c r="HQ101" s="2">
        <v>46367.5</v>
      </c>
      <c r="HR101" s="2"/>
      <c r="HS101" s="2">
        <v>79686.570000000007</v>
      </c>
      <c r="HT101" s="2">
        <v>51281358.880000018</v>
      </c>
      <c r="HV101" s="37" t="str">
        <f>VLOOKUP(HW101,'District Listing'!$A$3:$B$315,2,FALSE)</f>
        <v>VASHON ISLAND</v>
      </c>
      <c r="HW101" s="4" t="s">
        <v>195</v>
      </c>
      <c r="HX101" s="2">
        <v>4476.16</v>
      </c>
      <c r="HY101" s="2">
        <v>4476.16</v>
      </c>
      <c r="HZ101" s="2"/>
      <c r="IA101" s="2"/>
      <c r="IB101" s="2">
        <v>1629362</v>
      </c>
      <c r="IC101" s="2">
        <v>15068.27</v>
      </c>
      <c r="ID101" s="2">
        <v>5233.3599999999997</v>
      </c>
      <c r="IE101" s="2"/>
      <c r="IF101" s="2">
        <v>450384.63</v>
      </c>
      <c r="IG101" s="2">
        <v>5000</v>
      </c>
      <c r="IH101" s="2"/>
      <c r="II101" s="2">
        <v>2105048.2600000002</v>
      </c>
      <c r="IJ101" s="2">
        <v>703094.63</v>
      </c>
      <c r="IK101" s="2">
        <v>5354.36</v>
      </c>
      <c r="IL101" s="2">
        <v>46604.29</v>
      </c>
      <c r="IM101" s="2"/>
      <c r="IN101" s="2">
        <v>92633.94</v>
      </c>
      <c r="IO101" s="2"/>
      <c r="IP101" s="2">
        <v>847687.22</v>
      </c>
      <c r="IQ101" s="2">
        <v>1378.6</v>
      </c>
      <c r="IR101" s="2">
        <v>586.35</v>
      </c>
      <c r="IS101" s="2">
        <v>158647.95000000001</v>
      </c>
      <c r="IT101" s="2">
        <v>63422.82</v>
      </c>
      <c r="IU101" s="2">
        <v>323906.55</v>
      </c>
      <c r="IV101" s="2">
        <v>99160.36</v>
      </c>
      <c r="IW101" s="2"/>
      <c r="IX101" s="2"/>
      <c r="IY101" s="2"/>
      <c r="IZ101" s="2"/>
      <c r="JA101" s="2"/>
      <c r="JB101" s="2"/>
      <c r="JC101" s="2">
        <v>7607.6</v>
      </c>
      <c r="JD101" s="2">
        <v>22105.57</v>
      </c>
      <c r="JE101" s="2">
        <v>202573.26</v>
      </c>
      <c r="JF101" s="2">
        <v>140825.18</v>
      </c>
      <c r="JG101" s="2">
        <v>7066.25</v>
      </c>
      <c r="JH101" s="2">
        <v>3567.5</v>
      </c>
      <c r="JI101" s="2">
        <v>1030847.99</v>
      </c>
      <c r="JJ101" s="2">
        <v>69361.289999999994</v>
      </c>
      <c r="JK101" s="2">
        <v>3080.56</v>
      </c>
      <c r="JL101" s="2"/>
      <c r="JM101" s="2">
        <v>47569.79</v>
      </c>
      <c r="JN101" s="2">
        <v>170923.9</v>
      </c>
      <c r="JO101" s="2">
        <v>290935.53999999998</v>
      </c>
      <c r="JP101" s="2">
        <v>6592.59</v>
      </c>
      <c r="JQ101" s="2"/>
      <c r="JR101" s="2">
        <v>25600</v>
      </c>
      <c r="JS101" s="2"/>
      <c r="JT101" s="2"/>
      <c r="JU101" s="2">
        <v>15952.99</v>
      </c>
      <c r="JV101" s="2">
        <v>410296.27</v>
      </c>
      <c r="JW101" s="2"/>
      <c r="JX101" s="2">
        <v>17798.400000000001</v>
      </c>
      <c r="JY101" s="2"/>
      <c r="JZ101" s="2">
        <v>4899.62</v>
      </c>
      <c r="KA101" s="2"/>
      <c r="KB101" s="2">
        <v>1322.47</v>
      </c>
      <c r="KC101" s="2"/>
      <c r="KD101" s="2">
        <v>13042.24</v>
      </c>
      <c r="KE101" s="2">
        <v>163579.89000000001</v>
      </c>
      <c r="KF101" s="2">
        <v>1709.72</v>
      </c>
      <c r="KG101" s="2"/>
      <c r="KH101" s="2"/>
      <c r="KI101" s="2"/>
      <c r="KJ101" s="2">
        <v>235706.74</v>
      </c>
      <c r="KK101" s="2"/>
      <c r="KL101" s="2"/>
      <c r="KM101" s="2">
        <v>19640.990000000002</v>
      </c>
      <c r="KN101" s="2"/>
      <c r="KO101" s="2">
        <v>102263.45</v>
      </c>
      <c r="KP101" s="2">
        <v>505.29</v>
      </c>
      <c r="KQ101" s="2"/>
      <c r="KR101" s="2"/>
      <c r="KS101" s="2"/>
      <c r="KT101" s="2"/>
      <c r="KU101" s="2">
        <v>550</v>
      </c>
      <c r="KV101" s="2"/>
      <c r="KW101" s="2"/>
      <c r="KX101" s="2"/>
      <c r="KY101" s="2"/>
      <c r="KZ101" s="2"/>
      <c r="LA101" s="2"/>
      <c r="LB101" s="2"/>
      <c r="LC101" s="2">
        <v>25066.34</v>
      </c>
      <c r="LD101" s="2"/>
      <c r="LE101" s="2"/>
      <c r="LF101" s="2"/>
      <c r="LG101" s="2"/>
      <c r="LH101" s="2"/>
      <c r="LI101" s="2"/>
      <c r="LJ101" s="2"/>
      <c r="LK101" s="2">
        <v>1044526.9999999999</v>
      </c>
      <c r="LL101" s="2">
        <v>13439.97</v>
      </c>
      <c r="LM101" s="2">
        <v>13439.97</v>
      </c>
      <c r="LN101" s="2"/>
      <c r="LO101" s="2"/>
      <c r="LP101" s="2"/>
      <c r="LQ101" s="2">
        <v>59822.71</v>
      </c>
      <c r="LR101" s="2"/>
      <c r="LS101" s="2"/>
      <c r="LT101" s="2"/>
      <c r="LU101" s="2">
        <v>12741.8</v>
      </c>
      <c r="LV101" s="2"/>
      <c r="LW101" s="2"/>
      <c r="LX101" s="2">
        <v>72564.509999999995</v>
      </c>
      <c r="LY101" s="2">
        <v>5409526.6499999994</v>
      </c>
    </row>
    <row r="102" spans="2:337">
      <c r="B102" s="22" t="s">
        <v>63</v>
      </c>
      <c r="C102" s="22" t="s">
        <v>7</v>
      </c>
      <c r="D102" s="22" t="s">
        <v>5</v>
      </c>
      <c r="E102" s="22" t="s">
        <v>34</v>
      </c>
      <c r="F102" s="22" t="s">
        <v>40</v>
      </c>
      <c r="G102" s="1">
        <v>719.5</v>
      </c>
      <c r="I102" s="37" t="str">
        <f>VLOOKUP(J102,'District Listing'!$A$3:$B$315,2,FALSE)</f>
        <v>HIGHLINE</v>
      </c>
      <c r="J102" s="4" t="s">
        <v>194</v>
      </c>
      <c r="K102" s="2">
        <v>2215284.59</v>
      </c>
      <c r="L102" s="2">
        <v>2215284.59</v>
      </c>
      <c r="M102" s="2">
        <v>-2215284.59</v>
      </c>
      <c r="N102" s="2">
        <v>-2215284.59</v>
      </c>
      <c r="O102" s="2">
        <v>119057508.68000001</v>
      </c>
      <c r="P102" s="2">
        <v>1743592.56</v>
      </c>
      <c r="Q102" s="2">
        <v>10529844.379999999</v>
      </c>
      <c r="R102" s="2"/>
      <c r="S102" s="2">
        <v>6102426.9199999999</v>
      </c>
      <c r="T102" s="2">
        <v>49158.239999999998</v>
      </c>
      <c r="U102" s="2"/>
      <c r="V102" s="2">
        <v>137482530.78</v>
      </c>
      <c r="W102" s="2">
        <v>49327981.350000001</v>
      </c>
      <c r="X102" s="2">
        <v>1370899.5999999999</v>
      </c>
      <c r="Y102" s="2">
        <v>804645.05</v>
      </c>
      <c r="Z102" s="2"/>
      <c r="AA102" s="2">
        <v>462143.31</v>
      </c>
      <c r="AB102" s="2">
        <v>1459645.9</v>
      </c>
      <c r="AC102" s="2">
        <v>53425315.210000001</v>
      </c>
      <c r="AD102" s="2"/>
      <c r="AE102" s="2"/>
      <c r="AF102" s="2">
        <v>10264309.190000001</v>
      </c>
      <c r="AG102" s="2">
        <v>3965994.7</v>
      </c>
      <c r="AH102" s="2">
        <v>21246362.75</v>
      </c>
      <c r="AI102" s="2">
        <v>6681117.0599999996</v>
      </c>
      <c r="AJ102" s="2"/>
      <c r="AK102" s="2"/>
      <c r="AL102" s="2"/>
      <c r="AM102" s="2"/>
      <c r="AN102" s="2">
        <v>476290.08999999997</v>
      </c>
      <c r="AO102" s="2">
        <v>183550.16</v>
      </c>
      <c r="AP102" s="2">
        <v>696241.6399999999</v>
      </c>
      <c r="AQ102" s="2">
        <v>680730.25</v>
      </c>
      <c r="AR102" s="2">
        <v>16257729.220000001</v>
      </c>
      <c r="AS102" s="2">
        <v>13096559.25</v>
      </c>
      <c r="AT102" s="2">
        <v>-9813.81</v>
      </c>
      <c r="AU102" s="2"/>
      <c r="AV102" s="2">
        <v>73539070.5</v>
      </c>
      <c r="AW102" s="2">
        <v>9601351.4400000013</v>
      </c>
      <c r="AX102" s="2">
        <v>430462.09</v>
      </c>
      <c r="AY102" s="2">
        <v>3106856.46</v>
      </c>
      <c r="AZ102" s="2">
        <v>928593.54</v>
      </c>
      <c r="BA102" s="2">
        <v>1208104.24</v>
      </c>
      <c r="BB102" s="2">
        <v>15275367.770000001</v>
      </c>
      <c r="BC102" s="2">
        <v>8322.41</v>
      </c>
      <c r="BD102" s="2">
        <v>143416.55000000002</v>
      </c>
      <c r="BE102" s="2"/>
      <c r="BF102" s="2">
        <v>600382.25</v>
      </c>
      <c r="BG102" s="2"/>
      <c r="BH102" s="2">
        <v>532667.30000000005</v>
      </c>
      <c r="BI102" s="2">
        <v>20811125</v>
      </c>
      <c r="BJ102" s="2"/>
      <c r="BK102" s="2">
        <v>76544.149999999994</v>
      </c>
      <c r="BL102" s="2">
        <v>185583.56</v>
      </c>
      <c r="BM102" s="2">
        <v>8207.66</v>
      </c>
      <c r="BN102" s="2"/>
      <c r="BO102" s="2"/>
      <c r="BP102" s="2">
        <v>825567.7300000001</v>
      </c>
      <c r="BQ102" s="2">
        <v>417080.82999999996</v>
      </c>
      <c r="BR102" s="2">
        <v>262564.62</v>
      </c>
      <c r="BS102" s="2"/>
      <c r="BT102" s="2">
        <v>78262.69</v>
      </c>
      <c r="BU102" s="2"/>
      <c r="BV102" s="2"/>
      <c r="BW102" s="2"/>
      <c r="BX102" s="2"/>
      <c r="BY102" s="2"/>
      <c r="BZ102" s="2"/>
      <c r="CA102" s="2">
        <v>1144737.99</v>
      </c>
      <c r="CB102" s="2">
        <v>2956018.74</v>
      </c>
      <c r="CC102" s="2">
        <v>2264777.06</v>
      </c>
      <c r="CD102" s="2">
        <v>2469.52</v>
      </c>
      <c r="CE102" s="2">
        <v>704333.66999999993</v>
      </c>
      <c r="CF102" s="2"/>
      <c r="CG102" s="2"/>
      <c r="CH102" s="2">
        <v>158940.57999999999</v>
      </c>
      <c r="CI102" s="2"/>
      <c r="CJ102" s="2"/>
      <c r="CK102" s="2"/>
      <c r="CL102" s="2">
        <v>600042.09</v>
      </c>
      <c r="CM102" s="2">
        <v>2181639.42</v>
      </c>
      <c r="CN102" s="2"/>
      <c r="CO102" s="2"/>
      <c r="CP102" s="2"/>
      <c r="CQ102" s="2"/>
      <c r="CR102" s="2">
        <v>235323.9</v>
      </c>
      <c r="CS102" s="2">
        <v>115422.73</v>
      </c>
      <c r="CT102" s="2"/>
      <c r="CU102" s="2"/>
      <c r="CV102" s="2">
        <v>100</v>
      </c>
      <c r="CW102" s="2"/>
      <c r="CX102" s="2"/>
      <c r="CY102" s="2"/>
      <c r="CZ102" s="2">
        <v>34313530.449999988</v>
      </c>
      <c r="DA102" s="2">
        <v>259791.34000000003</v>
      </c>
      <c r="DB102" s="2">
        <v>259791.34000000003</v>
      </c>
      <c r="DC102" s="2"/>
      <c r="DD102" s="2"/>
      <c r="DE102" s="2"/>
      <c r="DF102" s="2">
        <v>301581.33</v>
      </c>
      <c r="DG102" s="2"/>
      <c r="DH102" s="2">
        <v>45967.12</v>
      </c>
      <c r="DI102" s="2"/>
      <c r="DJ102" s="2">
        <v>50721.81</v>
      </c>
      <c r="DK102" s="2"/>
      <c r="DL102" s="2"/>
      <c r="DM102" s="2">
        <v>398270.26</v>
      </c>
      <c r="DN102" s="2">
        <v>314693876.31</v>
      </c>
      <c r="DP102" s="37" t="str">
        <f>VLOOKUP(DQ102,'District Listing'!$A$3:$B$315,2,FALSE)</f>
        <v>HIGHLINE</v>
      </c>
      <c r="DQ102" s="4" t="s">
        <v>194</v>
      </c>
      <c r="DR102" s="2">
        <v>1391892.59</v>
      </c>
      <c r="DS102" s="2">
        <v>1391892.59</v>
      </c>
      <c r="DT102" s="2">
        <v>-2207483.06</v>
      </c>
      <c r="DU102" s="2">
        <v>-2207483.06</v>
      </c>
      <c r="DV102" s="2">
        <v>113000749.31</v>
      </c>
      <c r="DW102" s="2">
        <v>1676517.56</v>
      </c>
      <c r="DX102" s="2">
        <v>3005366.83</v>
      </c>
      <c r="DY102" s="2"/>
      <c r="DZ102" s="2">
        <v>4125743.35</v>
      </c>
      <c r="EA102" s="2">
        <v>49008.24</v>
      </c>
      <c r="EB102" s="2"/>
      <c r="EC102" s="2">
        <v>121857385.28999999</v>
      </c>
      <c r="ED102" s="2">
        <v>34370394.840000004</v>
      </c>
      <c r="EE102" s="2">
        <v>1119780.6599999999</v>
      </c>
      <c r="EF102" s="2">
        <v>439233.11</v>
      </c>
      <c r="EG102" s="2"/>
      <c r="EH102" s="2">
        <v>382316.1</v>
      </c>
      <c r="EI102" s="2">
        <v>1044949.4</v>
      </c>
      <c r="EJ102" s="2">
        <v>37356674.109999999</v>
      </c>
      <c r="EK102" s="2"/>
      <c r="EL102" s="2"/>
      <c r="EM102" s="2">
        <v>9084417.0500000007</v>
      </c>
      <c r="EN102" s="2">
        <v>2773920.9</v>
      </c>
      <c r="EO102" s="2">
        <v>18840597.890000001</v>
      </c>
      <c r="EP102" s="2">
        <v>5319078.67</v>
      </c>
      <c r="EQ102" s="2"/>
      <c r="ER102" s="2"/>
      <c r="ES102" s="2"/>
      <c r="ET102" s="2"/>
      <c r="EU102" s="2">
        <v>421833.22</v>
      </c>
      <c r="EV102" s="2">
        <v>128060</v>
      </c>
      <c r="EW102" s="2">
        <v>644479.19999999995</v>
      </c>
      <c r="EX102" s="2">
        <v>570071.38</v>
      </c>
      <c r="EY102" s="2">
        <v>15246306.560000001</v>
      </c>
      <c r="EZ102" s="2">
        <v>11419665.529999999</v>
      </c>
      <c r="FA102" s="2">
        <v>-9813.81</v>
      </c>
      <c r="FB102" s="2"/>
      <c r="FC102" s="2">
        <v>64438616.590000011</v>
      </c>
      <c r="FD102" s="2">
        <v>8194578.3200000003</v>
      </c>
      <c r="FE102" s="2">
        <v>430164.08</v>
      </c>
      <c r="FF102" s="2">
        <v>3106856.46</v>
      </c>
      <c r="FG102" s="2">
        <v>832080.86</v>
      </c>
      <c r="FH102" s="2">
        <v>831323.37</v>
      </c>
      <c r="FI102" s="2">
        <v>13395003.089999998</v>
      </c>
      <c r="FJ102" s="2">
        <v>1300</v>
      </c>
      <c r="FK102" s="2">
        <v>135048.26</v>
      </c>
      <c r="FL102" s="2"/>
      <c r="FM102" s="2">
        <v>597952.25</v>
      </c>
      <c r="FN102" s="2"/>
      <c r="FO102" s="2">
        <v>485598.03</v>
      </c>
      <c r="FP102" s="2">
        <v>18742855.27</v>
      </c>
      <c r="FQ102" s="2"/>
      <c r="FR102" s="2">
        <v>76544.149999999994</v>
      </c>
      <c r="FS102" s="2">
        <v>185458.56</v>
      </c>
      <c r="FT102" s="2">
        <v>7125</v>
      </c>
      <c r="FU102" s="2"/>
      <c r="FV102" s="2"/>
      <c r="FW102" s="2">
        <v>823484.18</v>
      </c>
      <c r="FX102" s="2">
        <v>407219.11</v>
      </c>
      <c r="FY102" s="2">
        <v>22510.76</v>
      </c>
      <c r="FZ102" s="2"/>
      <c r="GA102" s="2">
        <v>42931.09</v>
      </c>
      <c r="GB102" s="2"/>
      <c r="GC102" s="2"/>
      <c r="GD102" s="2"/>
      <c r="GE102" s="2"/>
      <c r="GF102" s="2"/>
      <c r="GG102" s="2"/>
      <c r="GH102" s="2">
        <v>253915.24</v>
      </c>
      <c r="GI102" s="2">
        <v>2855793.41</v>
      </c>
      <c r="GJ102" s="2">
        <v>2114460.13</v>
      </c>
      <c r="GK102" s="2">
        <v>1456.76</v>
      </c>
      <c r="GL102" s="2">
        <v>655257.23</v>
      </c>
      <c r="GM102" s="2"/>
      <c r="GN102" s="2"/>
      <c r="GO102" s="2">
        <v>158940.57999999999</v>
      </c>
      <c r="GP102" s="2"/>
      <c r="GQ102" s="2"/>
      <c r="GR102" s="2"/>
      <c r="GS102" s="2">
        <v>573137.57999999996</v>
      </c>
      <c r="GT102" s="2">
        <v>2159210.3199999998</v>
      </c>
      <c r="GU102" s="2"/>
      <c r="GV102" s="2"/>
      <c r="GW102" s="2"/>
      <c r="GX102" s="2"/>
      <c r="GY102" s="2">
        <v>178387.55</v>
      </c>
      <c r="GZ102" s="2">
        <v>115422.73</v>
      </c>
      <c r="HA102" s="2"/>
      <c r="HB102" s="2"/>
      <c r="HC102" s="2"/>
      <c r="HD102" s="2"/>
      <c r="HE102" s="2"/>
      <c r="HF102" s="2"/>
      <c r="HG102" s="2">
        <v>30594008.189999994</v>
      </c>
      <c r="HH102" s="2">
        <v>193274.23</v>
      </c>
      <c r="HI102" s="2">
        <v>193274.23</v>
      </c>
      <c r="HJ102" s="2"/>
      <c r="HK102" s="2"/>
      <c r="HL102" s="2"/>
      <c r="HM102" s="2">
        <v>246575.78</v>
      </c>
      <c r="HN102" s="2"/>
      <c r="HO102" s="2">
        <v>45967.12</v>
      </c>
      <c r="HP102" s="2"/>
      <c r="HQ102" s="2">
        <v>24235.74</v>
      </c>
      <c r="HR102" s="2"/>
      <c r="HS102" s="2">
        <v>316778.64</v>
      </c>
      <c r="HT102" s="2">
        <v>267336149.67000008</v>
      </c>
      <c r="HV102" s="37" t="str">
        <f>VLOOKUP(HW102,'District Listing'!$A$3:$B$315,2,FALSE)</f>
        <v>RENTON</v>
      </c>
      <c r="HW102" s="4" t="s">
        <v>196</v>
      </c>
      <c r="HX102" s="2">
        <v>101370.11</v>
      </c>
      <c r="HY102" s="2">
        <v>101370.11</v>
      </c>
      <c r="HZ102" s="2">
        <v>-37466.089999999997</v>
      </c>
      <c r="IA102" s="2">
        <v>-37466.089999999997</v>
      </c>
      <c r="IB102" s="2">
        <v>4160721.26</v>
      </c>
      <c r="IC102" s="2">
        <v>290148.82</v>
      </c>
      <c r="ID102" s="2">
        <v>1233151.54</v>
      </c>
      <c r="IE102" s="2"/>
      <c r="IF102" s="2">
        <v>7514266.7300000004</v>
      </c>
      <c r="IG102" s="2">
        <v>2297295.2599999998</v>
      </c>
      <c r="IH102" s="2"/>
      <c r="II102" s="2">
        <v>15495583.610000001</v>
      </c>
      <c r="IJ102" s="2">
        <v>8981351.0199999996</v>
      </c>
      <c r="IK102" s="2">
        <v>295450.55</v>
      </c>
      <c r="IL102" s="2">
        <v>1884397.73</v>
      </c>
      <c r="IM102" s="2"/>
      <c r="IN102" s="2">
        <v>321869.24</v>
      </c>
      <c r="IO102" s="2">
        <v>809939.35</v>
      </c>
      <c r="IP102" s="2">
        <v>12293007.890000001</v>
      </c>
      <c r="IQ102" s="2">
        <v>2703.63</v>
      </c>
      <c r="IR102" s="2">
        <v>1025.6199999999999</v>
      </c>
      <c r="IS102" s="2">
        <v>1161916.68</v>
      </c>
      <c r="IT102" s="2">
        <v>928669.1</v>
      </c>
      <c r="IU102" s="2">
        <v>2218932.61</v>
      </c>
      <c r="IV102" s="2">
        <v>1519557.42</v>
      </c>
      <c r="IW102" s="2"/>
      <c r="IX102" s="2"/>
      <c r="IY102" s="2"/>
      <c r="IZ102" s="2"/>
      <c r="JA102" s="2">
        <v>27381.03</v>
      </c>
      <c r="JB102" s="2">
        <v>31994.97</v>
      </c>
      <c r="JC102" s="2">
        <v>46398.94</v>
      </c>
      <c r="JD102" s="2">
        <v>76530.320000000007</v>
      </c>
      <c r="JE102" s="2">
        <v>640258.68000000005</v>
      </c>
      <c r="JF102" s="2">
        <v>980707.68</v>
      </c>
      <c r="JG102" s="2">
        <v>59632.72</v>
      </c>
      <c r="JH102" s="2">
        <v>13431.61</v>
      </c>
      <c r="JI102" s="2">
        <v>7709141.0099999998</v>
      </c>
      <c r="JJ102" s="2">
        <v>1482489.28</v>
      </c>
      <c r="JK102" s="2">
        <v>4869.72</v>
      </c>
      <c r="JL102" s="2"/>
      <c r="JM102" s="2">
        <v>1200260.01</v>
      </c>
      <c r="JN102" s="2">
        <v>208936.89</v>
      </c>
      <c r="JO102" s="2">
        <v>2896555.9</v>
      </c>
      <c r="JP102" s="2">
        <v>267</v>
      </c>
      <c r="JQ102" s="2">
        <v>299816.99</v>
      </c>
      <c r="JR102" s="2">
        <v>2473312.9</v>
      </c>
      <c r="JS102" s="2"/>
      <c r="JT102" s="2"/>
      <c r="JU102" s="2">
        <v>440399.7</v>
      </c>
      <c r="JV102" s="2">
        <v>914771.07</v>
      </c>
      <c r="JW102" s="2">
        <v>421860.32</v>
      </c>
      <c r="JX102" s="2"/>
      <c r="JY102" s="2">
        <v>5016</v>
      </c>
      <c r="JZ102" s="2"/>
      <c r="KA102" s="2">
        <v>41107.199999999997</v>
      </c>
      <c r="KB102" s="2"/>
      <c r="KC102" s="2"/>
      <c r="KD102" s="2">
        <v>179</v>
      </c>
      <c r="KE102" s="2"/>
      <c r="KF102" s="2"/>
      <c r="KG102" s="2">
        <v>6000</v>
      </c>
      <c r="KH102" s="2">
        <v>222852.47</v>
      </c>
      <c r="KI102" s="2">
        <v>233712.53</v>
      </c>
      <c r="KJ102" s="2"/>
      <c r="KK102" s="2"/>
      <c r="KL102" s="2"/>
      <c r="KM102" s="2">
        <v>1022032.25</v>
      </c>
      <c r="KN102" s="2">
        <v>1798458.5</v>
      </c>
      <c r="KO102" s="2">
        <v>209477.26</v>
      </c>
      <c r="KP102" s="2"/>
      <c r="KQ102" s="2"/>
      <c r="KR102" s="2">
        <v>28477.78</v>
      </c>
      <c r="KS102" s="2"/>
      <c r="KT102" s="2"/>
      <c r="KU102" s="2">
        <v>142231.57</v>
      </c>
      <c r="KV102" s="2"/>
      <c r="KW102" s="2"/>
      <c r="KX102" s="2">
        <v>23277.759999999998</v>
      </c>
      <c r="KY102" s="2">
        <v>35809.019999999997</v>
      </c>
      <c r="KZ102" s="2"/>
      <c r="LA102" s="2"/>
      <c r="LB102" s="2"/>
      <c r="LC102" s="2">
        <v>90821.28</v>
      </c>
      <c r="LD102" s="2"/>
      <c r="LE102" s="2"/>
      <c r="LF102" s="2"/>
      <c r="LG102" s="2"/>
      <c r="LH102" s="2"/>
      <c r="LI102" s="2"/>
      <c r="LJ102" s="2"/>
      <c r="LK102" s="2">
        <v>8409880.5999999996</v>
      </c>
      <c r="LL102" s="2">
        <v>72537.78</v>
      </c>
      <c r="LM102" s="2">
        <v>72537.78</v>
      </c>
      <c r="LN102" s="2"/>
      <c r="LO102" s="2"/>
      <c r="LP102" s="2">
        <v>116990.26</v>
      </c>
      <c r="LQ102" s="2">
        <v>195456.22</v>
      </c>
      <c r="LR102" s="2">
        <v>619.29999999999995</v>
      </c>
      <c r="LS102" s="2"/>
      <c r="LT102" s="2"/>
      <c r="LU102" s="2"/>
      <c r="LV102" s="2"/>
      <c r="LW102" s="2"/>
      <c r="LX102" s="2">
        <v>313065.77999999997</v>
      </c>
      <c r="LY102" s="2">
        <v>47253676.589999996</v>
      </c>
    </row>
    <row r="103" spans="2:337">
      <c r="B103" s="22" t="s">
        <v>63</v>
      </c>
      <c r="C103" s="22" t="s">
        <v>7</v>
      </c>
      <c r="D103" s="22" t="s">
        <v>5</v>
      </c>
      <c r="E103" s="22" t="s">
        <v>34</v>
      </c>
      <c r="F103" s="22" t="s">
        <v>65</v>
      </c>
      <c r="G103" s="1">
        <v>816.03</v>
      </c>
      <c r="I103" s="37" t="str">
        <f>VLOOKUP(J103,'District Listing'!$A$3:$B$315,2,FALSE)</f>
        <v>VASHON ISLAND</v>
      </c>
      <c r="J103" s="4" t="s">
        <v>195</v>
      </c>
      <c r="K103" s="2">
        <v>14904.44</v>
      </c>
      <c r="L103" s="2">
        <v>14904.44</v>
      </c>
      <c r="M103" s="2">
        <v>-14904.44</v>
      </c>
      <c r="N103" s="2">
        <v>-14904.44</v>
      </c>
      <c r="O103" s="2">
        <v>9255009.3399999999</v>
      </c>
      <c r="P103" s="2">
        <v>105218.90000000001</v>
      </c>
      <c r="Q103" s="2">
        <v>37219.22</v>
      </c>
      <c r="R103" s="2"/>
      <c r="S103" s="2">
        <v>618730.88</v>
      </c>
      <c r="T103" s="2">
        <v>52056.51</v>
      </c>
      <c r="U103" s="2"/>
      <c r="V103" s="2">
        <v>10068234.850000001</v>
      </c>
      <c r="W103" s="2">
        <v>3696140.86</v>
      </c>
      <c r="X103" s="2">
        <v>75465.66</v>
      </c>
      <c r="Y103" s="2">
        <v>55573.34</v>
      </c>
      <c r="Z103" s="2"/>
      <c r="AA103" s="2">
        <v>106460.63</v>
      </c>
      <c r="AB103" s="2">
        <v>7387.57</v>
      </c>
      <c r="AC103" s="2">
        <v>3941028.0599999996</v>
      </c>
      <c r="AD103" s="2">
        <v>8012.52</v>
      </c>
      <c r="AE103" s="2">
        <v>3497.92</v>
      </c>
      <c r="AF103" s="2">
        <v>753922.85000000009</v>
      </c>
      <c r="AG103" s="2">
        <v>294898.95</v>
      </c>
      <c r="AH103" s="2">
        <v>1521426.56</v>
      </c>
      <c r="AI103" s="2">
        <v>490474.12</v>
      </c>
      <c r="AJ103" s="2"/>
      <c r="AK103" s="2"/>
      <c r="AL103" s="2"/>
      <c r="AM103" s="2"/>
      <c r="AN103" s="2"/>
      <c r="AO103" s="2"/>
      <c r="AP103" s="2">
        <v>40372.47</v>
      </c>
      <c r="AQ103" s="2">
        <v>92060.84</v>
      </c>
      <c r="AR103" s="2">
        <v>1201137.8700000001</v>
      </c>
      <c r="AS103" s="2">
        <v>888502.1399999999</v>
      </c>
      <c r="AT103" s="2">
        <v>36372.14</v>
      </c>
      <c r="AU103" s="2">
        <v>21238.17</v>
      </c>
      <c r="AV103" s="2">
        <v>5351916.5499999989</v>
      </c>
      <c r="AW103" s="2">
        <v>415510.94999999995</v>
      </c>
      <c r="AX103" s="2">
        <v>40477.439999999995</v>
      </c>
      <c r="AY103" s="2">
        <v>211776.36</v>
      </c>
      <c r="AZ103" s="2">
        <v>118818.11000000002</v>
      </c>
      <c r="BA103" s="2">
        <v>220356.43</v>
      </c>
      <c r="BB103" s="2">
        <v>1006939.29</v>
      </c>
      <c r="BC103" s="2">
        <v>43635.19</v>
      </c>
      <c r="BD103" s="2">
        <v>32886.46</v>
      </c>
      <c r="BE103" s="2">
        <v>62737.43</v>
      </c>
      <c r="BF103" s="2"/>
      <c r="BG103" s="2"/>
      <c r="BH103" s="2">
        <v>37545.53</v>
      </c>
      <c r="BI103" s="2">
        <v>656414.87</v>
      </c>
      <c r="BJ103" s="2">
        <v>36943</v>
      </c>
      <c r="BK103" s="2">
        <v>23355.15</v>
      </c>
      <c r="BL103" s="2"/>
      <c r="BM103" s="2">
        <v>4899.62</v>
      </c>
      <c r="BN103" s="2"/>
      <c r="BO103" s="2">
        <v>1322.47</v>
      </c>
      <c r="BP103" s="2">
        <v>80599.77</v>
      </c>
      <c r="BQ103" s="2">
        <v>51803.95</v>
      </c>
      <c r="BR103" s="2">
        <v>188776.89</v>
      </c>
      <c r="BS103" s="2">
        <v>1709.72</v>
      </c>
      <c r="BT103" s="2">
        <v>250</v>
      </c>
      <c r="BU103" s="2">
        <v>61783.53</v>
      </c>
      <c r="BV103" s="2"/>
      <c r="BW103" s="2">
        <v>235706.74</v>
      </c>
      <c r="BX103" s="2"/>
      <c r="BY103" s="2"/>
      <c r="BZ103" s="2"/>
      <c r="CA103" s="2">
        <v>933256.38</v>
      </c>
      <c r="CB103" s="2">
        <v>186624</v>
      </c>
      <c r="CC103" s="2">
        <v>142633.85</v>
      </c>
      <c r="CD103" s="2">
        <v>505.29</v>
      </c>
      <c r="CE103" s="2">
        <v>1976.26</v>
      </c>
      <c r="CF103" s="2">
        <v>279024.53000000003</v>
      </c>
      <c r="CG103" s="2">
        <v>21000</v>
      </c>
      <c r="CH103" s="2"/>
      <c r="CI103" s="2">
        <v>1274.5999999999999</v>
      </c>
      <c r="CJ103" s="2">
        <v>69350.83</v>
      </c>
      <c r="CK103" s="2"/>
      <c r="CL103" s="2">
        <v>47810.39</v>
      </c>
      <c r="CM103" s="2">
        <v>187898.29</v>
      </c>
      <c r="CN103" s="2"/>
      <c r="CO103" s="2"/>
      <c r="CP103" s="2"/>
      <c r="CQ103" s="2"/>
      <c r="CR103" s="2">
        <v>31098.34</v>
      </c>
      <c r="CS103" s="2"/>
      <c r="CT103" s="2"/>
      <c r="CU103" s="2"/>
      <c r="CV103" s="2"/>
      <c r="CW103" s="2"/>
      <c r="CX103" s="2"/>
      <c r="CY103" s="2"/>
      <c r="CZ103" s="2">
        <v>3422823.08</v>
      </c>
      <c r="DA103" s="2">
        <v>25630.29</v>
      </c>
      <c r="DB103" s="2">
        <v>25630.29</v>
      </c>
      <c r="DC103" s="2"/>
      <c r="DD103" s="2"/>
      <c r="DE103" s="2"/>
      <c r="DF103" s="2">
        <v>59822.71</v>
      </c>
      <c r="DG103" s="2"/>
      <c r="DH103" s="2"/>
      <c r="DI103" s="2"/>
      <c r="DJ103" s="2">
        <v>20741.8</v>
      </c>
      <c r="DK103" s="2"/>
      <c r="DL103" s="2"/>
      <c r="DM103" s="2">
        <v>80564.509999999995</v>
      </c>
      <c r="DN103" s="2">
        <v>23897136.630000006</v>
      </c>
      <c r="DP103" s="37" t="str">
        <f>VLOOKUP(DQ103,'District Listing'!$A$3:$B$315,2,FALSE)</f>
        <v>VASHON ISLAND</v>
      </c>
      <c r="DQ103" s="4" t="s">
        <v>195</v>
      </c>
      <c r="DR103" s="2">
        <v>10428.280000000001</v>
      </c>
      <c r="DS103" s="2">
        <v>10428.280000000001</v>
      </c>
      <c r="DT103" s="2">
        <v>-14904.44</v>
      </c>
      <c r="DU103" s="2">
        <v>-14904.44</v>
      </c>
      <c r="DV103" s="2">
        <v>7625647.3399999999</v>
      </c>
      <c r="DW103" s="2">
        <v>90150.63</v>
      </c>
      <c r="DX103" s="2">
        <v>31985.86</v>
      </c>
      <c r="DY103" s="2"/>
      <c r="DZ103" s="2">
        <v>168346.25</v>
      </c>
      <c r="EA103" s="2">
        <v>47056.51</v>
      </c>
      <c r="EB103" s="2"/>
      <c r="EC103" s="2">
        <v>7963186.5899999999</v>
      </c>
      <c r="ED103" s="2">
        <v>2993046.23</v>
      </c>
      <c r="EE103" s="2">
        <v>70111.3</v>
      </c>
      <c r="EF103" s="2">
        <v>8969.0499999999993</v>
      </c>
      <c r="EG103" s="2"/>
      <c r="EH103" s="2">
        <v>13826.69</v>
      </c>
      <c r="EI103" s="2">
        <v>7387.57</v>
      </c>
      <c r="EJ103" s="2">
        <v>3093340.8399999994</v>
      </c>
      <c r="EK103" s="2">
        <v>6633.92</v>
      </c>
      <c r="EL103" s="2">
        <v>2911.57</v>
      </c>
      <c r="EM103" s="2">
        <v>595274.9</v>
      </c>
      <c r="EN103" s="2">
        <v>231476.13</v>
      </c>
      <c r="EO103" s="2">
        <v>1197520.01</v>
      </c>
      <c r="EP103" s="2">
        <v>391313.76</v>
      </c>
      <c r="EQ103" s="2"/>
      <c r="ER103" s="2"/>
      <c r="ES103" s="2"/>
      <c r="ET103" s="2"/>
      <c r="EU103" s="2"/>
      <c r="EV103" s="2"/>
      <c r="EW103" s="2">
        <v>32764.87</v>
      </c>
      <c r="EX103" s="2">
        <v>69955.27</v>
      </c>
      <c r="EY103" s="2">
        <v>998564.61</v>
      </c>
      <c r="EZ103" s="2">
        <v>747676.96</v>
      </c>
      <c r="FA103" s="2">
        <v>29305.89</v>
      </c>
      <c r="FB103" s="2">
        <v>17670.669999999998</v>
      </c>
      <c r="FC103" s="2">
        <v>4321068.5599999996</v>
      </c>
      <c r="FD103" s="2">
        <v>346149.66</v>
      </c>
      <c r="FE103" s="2">
        <v>37396.879999999997</v>
      </c>
      <c r="FF103" s="2">
        <v>211776.36</v>
      </c>
      <c r="FG103" s="2">
        <v>71248.320000000007</v>
      </c>
      <c r="FH103" s="2">
        <v>49432.53</v>
      </c>
      <c r="FI103" s="2">
        <v>716003.75</v>
      </c>
      <c r="FJ103" s="2">
        <v>37042.6</v>
      </c>
      <c r="FK103" s="2">
        <v>32886.46</v>
      </c>
      <c r="FL103" s="2">
        <v>37137.43</v>
      </c>
      <c r="FM103" s="2"/>
      <c r="FN103" s="2"/>
      <c r="FO103" s="2">
        <v>21592.54</v>
      </c>
      <c r="FP103" s="2">
        <v>246118.6</v>
      </c>
      <c r="FQ103" s="2">
        <v>36943</v>
      </c>
      <c r="FR103" s="2">
        <v>5556.75</v>
      </c>
      <c r="FS103" s="2"/>
      <c r="FT103" s="2"/>
      <c r="FU103" s="2"/>
      <c r="FV103" s="2"/>
      <c r="FW103" s="2">
        <v>80599.77</v>
      </c>
      <c r="FX103" s="2">
        <v>38761.71</v>
      </c>
      <c r="FY103" s="2">
        <v>25197</v>
      </c>
      <c r="FZ103" s="2"/>
      <c r="GA103" s="2">
        <v>250</v>
      </c>
      <c r="GB103" s="2">
        <v>61783.53</v>
      </c>
      <c r="GC103" s="2"/>
      <c r="GD103" s="2"/>
      <c r="GE103" s="2"/>
      <c r="GF103" s="2"/>
      <c r="GG103" s="2"/>
      <c r="GH103" s="2">
        <v>913615.39</v>
      </c>
      <c r="GI103" s="2">
        <v>186624</v>
      </c>
      <c r="GJ103" s="2">
        <v>40370.400000000001</v>
      </c>
      <c r="GK103" s="2"/>
      <c r="GL103" s="2">
        <v>1976.26</v>
      </c>
      <c r="GM103" s="2">
        <v>279024.53000000003</v>
      </c>
      <c r="GN103" s="2">
        <v>21000</v>
      </c>
      <c r="GO103" s="2"/>
      <c r="GP103" s="2">
        <v>724.6</v>
      </c>
      <c r="GQ103" s="2">
        <v>69350.83</v>
      </c>
      <c r="GR103" s="2"/>
      <c r="GS103" s="2">
        <v>47810.39</v>
      </c>
      <c r="GT103" s="2">
        <v>187898.29</v>
      </c>
      <c r="GU103" s="2"/>
      <c r="GV103" s="2"/>
      <c r="GW103" s="2"/>
      <c r="GX103" s="2"/>
      <c r="GY103" s="2">
        <v>6032</v>
      </c>
      <c r="GZ103" s="2"/>
      <c r="HA103" s="2"/>
      <c r="HB103" s="2"/>
      <c r="HC103" s="2"/>
      <c r="HD103" s="2"/>
      <c r="HE103" s="2"/>
      <c r="HF103" s="2"/>
      <c r="HG103" s="2">
        <v>2378296.08</v>
      </c>
      <c r="HH103" s="2">
        <v>12190.32</v>
      </c>
      <c r="HI103" s="2">
        <v>12190.32</v>
      </c>
      <c r="HJ103" s="2"/>
      <c r="HK103" s="2"/>
      <c r="HL103" s="2"/>
      <c r="HM103" s="2"/>
      <c r="HN103" s="2"/>
      <c r="HO103" s="2"/>
      <c r="HP103" s="2"/>
      <c r="HQ103" s="2">
        <v>8000</v>
      </c>
      <c r="HR103" s="2"/>
      <c r="HS103" s="2">
        <v>8000</v>
      </c>
      <c r="HT103" s="2">
        <v>18487609.98</v>
      </c>
      <c r="HV103" s="37" t="str">
        <f>VLOOKUP(HW103,'District Listing'!$A$3:$B$315,2,FALSE)</f>
        <v>SKYKOMISH</v>
      </c>
      <c r="HW103" s="4" t="s">
        <v>197</v>
      </c>
      <c r="HX103" s="2"/>
      <c r="HY103" s="2"/>
      <c r="HZ103" s="2"/>
      <c r="IA103" s="2"/>
      <c r="IB103" s="2"/>
      <c r="IC103" s="2"/>
      <c r="ID103" s="2">
        <v>2438.71</v>
      </c>
      <c r="IE103" s="2"/>
      <c r="IF103" s="2">
        <v>33631.94</v>
      </c>
      <c r="IG103" s="2"/>
      <c r="IH103" s="2"/>
      <c r="II103" s="2">
        <v>36070.65</v>
      </c>
      <c r="IJ103" s="2">
        <v>89621.4</v>
      </c>
      <c r="IK103" s="2">
        <v>1721.97</v>
      </c>
      <c r="IL103" s="2">
        <v>4782.8500000000004</v>
      </c>
      <c r="IM103" s="2"/>
      <c r="IN103" s="2">
        <v>5000</v>
      </c>
      <c r="IO103" s="2"/>
      <c r="IP103" s="2">
        <v>101126.22</v>
      </c>
      <c r="IQ103" s="2"/>
      <c r="IR103" s="2"/>
      <c r="IS103" s="2">
        <v>2727.33</v>
      </c>
      <c r="IT103" s="2">
        <v>2570.0300000000002</v>
      </c>
      <c r="IU103" s="2">
        <v>5592.11</v>
      </c>
      <c r="IV103" s="2">
        <v>775.51</v>
      </c>
      <c r="IW103" s="2"/>
      <c r="IX103" s="2"/>
      <c r="IY103" s="2"/>
      <c r="IZ103" s="2"/>
      <c r="JA103" s="2">
        <v>263.01</v>
      </c>
      <c r="JB103" s="2">
        <v>288.33</v>
      </c>
      <c r="JC103" s="2">
        <v>405.89</v>
      </c>
      <c r="JD103" s="2">
        <v>816.19</v>
      </c>
      <c r="JE103" s="2">
        <v>111.78</v>
      </c>
      <c r="JF103" s="2">
        <v>5554.19</v>
      </c>
      <c r="JG103" s="2"/>
      <c r="JH103" s="2"/>
      <c r="JI103" s="2">
        <v>19104.370000000003</v>
      </c>
      <c r="JJ103" s="2">
        <v>20107.759999999998</v>
      </c>
      <c r="JK103" s="2"/>
      <c r="JL103" s="2">
        <v>12247.45</v>
      </c>
      <c r="JM103" s="2"/>
      <c r="JN103" s="2">
        <v>464.53</v>
      </c>
      <c r="JO103" s="2">
        <v>32819.74</v>
      </c>
      <c r="JP103" s="2"/>
      <c r="JQ103" s="2"/>
      <c r="JR103" s="2"/>
      <c r="JS103" s="2"/>
      <c r="JT103" s="2"/>
      <c r="JU103" s="2"/>
      <c r="JV103" s="2">
        <v>121856.92</v>
      </c>
      <c r="JW103" s="2"/>
      <c r="JX103" s="2"/>
      <c r="JY103" s="2"/>
      <c r="JZ103" s="2"/>
      <c r="KA103" s="2"/>
      <c r="KB103" s="2"/>
      <c r="KC103" s="2"/>
      <c r="KD103" s="2"/>
      <c r="KE103" s="2"/>
      <c r="KF103" s="2">
        <v>24733.61</v>
      </c>
      <c r="KG103" s="2"/>
      <c r="KH103" s="2"/>
      <c r="KI103" s="2"/>
      <c r="KJ103" s="2"/>
      <c r="KK103" s="2"/>
      <c r="KL103" s="2"/>
      <c r="KM103" s="2"/>
      <c r="KN103" s="2">
        <v>60675</v>
      </c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>
        <v>207265.53</v>
      </c>
      <c r="LL103" s="2">
        <v>1277.51</v>
      </c>
      <c r="LM103" s="2">
        <v>1277.51</v>
      </c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>
        <v>397664.02</v>
      </c>
    </row>
    <row r="104" spans="2:337">
      <c r="B104" s="22" t="s">
        <v>63</v>
      </c>
      <c r="C104" s="22" t="s">
        <v>7</v>
      </c>
      <c r="D104" s="22" t="s">
        <v>5</v>
      </c>
      <c r="E104" s="22" t="s">
        <v>34</v>
      </c>
      <c r="F104" s="22" t="s">
        <v>42</v>
      </c>
      <c r="G104" s="1">
        <v>5158.16</v>
      </c>
      <c r="I104" s="37" t="str">
        <f>VLOOKUP(J104,'District Listing'!$A$3:$B$315,2,FALSE)</f>
        <v>RENTON</v>
      </c>
      <c r="J104" s="4" t="s">
        <v>196</v>
      </c>
      <c r="K104" s="2">
        <v>210469.56</v>
      </c>
      <c r="L104" s="2">
        <v>210469.56</v>
      </c>
      <c r="M104" s="2">
        <v>-210469.56</v>
      </c>
      <c r="N104" s="2">
        <v>-210469.56</v>
      </c>
      <c r="O104" s="2">
        <v>96720456.550000012</v>
      </c>
      <c r="P104" s="2">
        <v>1664802.96</v>
      </c>
      <c r="Q104" s="2">
        <v>1748412.81</v>
      </c>
      <c r="R104" s="2"/>
      <c r="S104" s="2">
        <v>9660071.8500000015</v>
      </c>
      <c r="T104" s="2">
        <v>2415783.3199999998</v>
      </c>
      <c r="U104" s="2">
        <v>829802</v>
      </c>
      <c r="V104" s="2">
        <v>113039329.49000001</v>
      </c>
      <c r="W104" s="2">
        <v>42050528.420000002</v>
      </c>
      <c r="X104" s="2">
        <v>599687.19999999995</v>
      </c>
      <c r="Y104" s="2">
        <v>2329527.62</v>
      </c>
      <c r="Z104" s="2"/>
      <c r="AA104" s="2">
        <v>1928917.6</v>
      </c>
      <c r="AB104" s="2">
        <v>1342554.06</v>
      </c>
      <c r="AC104" s="2">
        <v>48251214.900000006</v>
      </c>
      <c r="AD104" s="2">
        <v>64619.549999999996</v>
      </c>
      <c r="AE104" s="2">
        <v>55361.32</v>
      </c>
      <c r="AF104" s="2">
        <v>8445344.0899999999</v>
      </c>
      <c r="AG104" s="2">
        <v>3612200.63</v>
      </c>
      <c r="AH104" s="2">
        <v>17063531.77</v>
      </c>
      <c r="AI104" s="2">
        <v>6032943.9799999995</v>
      </c>
      <c r="AJ104" s="2"/>
      <c r="AK104" s="2"/>
      <c r="AL104" s="2"/>
      <c r="AM104" s="2"/>
      <c r="AN104" s="2">
        <v>336468.83999999997</v>
      </c>
      <c r="AO104" s="2">
        <v>205976.13</v>
      </c>
      <c r="AP104" s="2">
        <v>892055.90999999992</v>
      </c>
      <c r="AQ104" s="2">
        <v>1074056.01</v>
      </c>
      <c r="AR104" s="2">
        <v>13849392.49</v>
      </c>
      <c r="AS104" s="2">
        <v>11623780.67</v>
      </c>
      <c r="AT104" s="2">
        <v>659462.48</v>
      </c>
      <c r="AU104" s="2">
        <v>345620.79</v>
      </c>
      <c r="AV104" s="2">
        <v>64260814.659999996</v>
      </c>
      <c r="AW104" s="2">
        <v>5137711</v>
      </c>
      <c r="AX104" s="2">
        <v>432479.75</v>
      </c>
      <c r="AY104" s="2">
        <v>2192528.4900000002</v>
      </c>
      <c r="AZ104" s="2">
        <v>2455093.2400000002</v>
      </c>
      <c r="BA104" s="2">
        <v>336941.22000000003</v>
      </c>
      <c r="BB104" s="2">
        <v>10554753.700000001</v>
      </c>
      <c r="BC104" s="2">
        <v>33345.9</v>
      </c>
      <c r="BD104" s="2">
        <v>299816.99</v>
      </c>
      <c r="BE104" s="2">
        <v>12366968.790000001</v>
      </c>
      <c r="BF104" s="2"/>
      <c r="BG104" s="2"/>
      <c r="BH104" s="2">
        <v>1717160.64</v>
      </c>
      <c r="BI104" s="2">
        <v>1796546.58</v>
      </c>
      <c r="BJ104" s="2">
        <v>421860.32</v>
      </c>
      <c r="BK104" s="2">
        <v>73653.429999999993</v>
      </c>
      <c r="BL104" s="2">
        <v>13016</v>
      </c>
      <c r="BM104" s="2">
        <v>62676.5</v>
      </c>
      <c r="BN104" s="2">
        <v>61066.619999999995</v>
      </c>
      <c r="BO104" s="2"/>
      <c r="BP104" s="2">
        <v>869981.09</v>
      </c>
      <c r="BQ104" s="2">
        <v>307826.69</v>
      </c>
      <c r="BR104" s="2">
        <v>31300.18</v>
      </c>
      <c r="BS104" s="2">
        <v>22299.43</v>
      </c>
      <c r="BT104" s="2">
        <v>6000</v>
      </c>
      <c r="BU104" s="2">
        <v>223339.47</v>
      </c>
      <c r="BV104" s="2">
        <v>233712.53</v>
      </c>
      <c r="BW104" s="2">
        <v>64059.8</v>
      </c>
      <c r="BX104" s="2"/>
      <c r="BY104" s="2"/>
      <c r="BZ104" s="2"/>
      <c r="CA104" s="2">
        <v>1055792.5</v>
      </c>
      <c r="CB104" s="2">
        <v>1870422.94</v>
      </c>
      <c r="CC104" s="2">
        <v>388186.77</v>
      </c>
      <c r="CD104" s="2">
        <v>498.75</v>
      </c>
      <c r="CE104" s="2"/>
      <c r="CF104" s="2">
        <v>26843.469999999998</v>
      </c>
      <c r="CG104" s="2"/>
      <c r="CH104" s="2"/>
      <c r="CI104" s="2">
        <v>548600.81000000006</v>
      </c>
      <c r="CJ104" s="2"/>
      <c r="CK104" s="2"/>
      <c r="CL104" s="2">
        <v>673907.06</v>
      </c>
      <c r="CM104" s="2">
        <v>1801819.67</v>
      </c>
      <c r="CN104" s="2"/>
      <c r="CO104" s="2"/>
      <c r="CP104" s="2"/>
      <c r="CQ104" s="2"/>
      <c r="CR104" s="2">
        <v>267538.89</v>
      </c>
      <c r="CS104" s="2"/>
      <c r="CT104" s="2"/>
      <c r="CU104" s="2"/>
      <c r="CV104" s="2"/>
      <c r="CW104" s="2"/>
      <c r="CX104" s="2"/>
      <c r="CY104" s="2"/>
      <c r="CZ104" s="2">
        <v>25238241.82</v>
      </c>
      <c r="DA104" s="2">
        <v>256842.45</v>
      </c>
      <c r="DB104" s="2">
        <v>256842.45</v>
      </c>
      <c r="DC104" s="2"/>
      <c r="DD104" s="2"/>
      <c r="DE104" s="2">
        <v>116990.26</v>
      </c>
      <c r="DF104" s="2">
        <v>195456.22</v>
      </c>
      <c r="DG104" s="2">
        <v>619.29999999999995</v>
      </c>
      <c r="DH104" s="2"/>
      <c r="DI104" s="2"/>
      <c r="DJ104" s="2">
        <v>53911.14</v>
      </c>
      <c r="DK104" s="2"/>
      <c r="DL104" s="2"/>
      <c r="DM104" s="2">
        <v>366976.92</v>
      </c>
      <c r="DN104" s="2">
        <v>261968173.94</v>
      </c>
      <c r="DP104" s="37" t="str">
        <f>VLOOKUP(DQ104,'District Listing'!$A$3:$B$315,2,FALSE)</f>
        <v>RENTON</v>
      </c>
      <c r="DQ104" s="4" t="s">
        <v>196</v>
      </c>
      <c r="DR104" s="2">
        <v>109099.45</v>
      </c>
      <c r="DS104" s="2">
        <v>109099.45</v>
      </c>
      <c r="DT104" s="2">
        <v>-173003.47</v>
      </c>
      <c r="DU104" s="2">
        <v>-173003.47</v>
      </c>
      <c r="DV104" s="2">
        <v>92559735.290000007</v>
      </c>
      <c r="DW104" s="2">
        <v>1374654.14</v>
      </c>
      <c r="DX104" s="2">
        <v>515261.27</v>
      </c>
      <c r="DY104" s="2"/>
      <c r="DZ104" s="2">
        <v>2145805.12</v>
      </c>
      <c r="EA104" s="2">
        <v>118488.06</v>
      </c>
      <c r="EB104" s="2">
        <v>829802</v>
      </c>
      <c r="EC104" s="2">
        <v>97543745.88000001</v>
      </c>
      <c r="ED104" s="2">
        <v>33069177.399999999</v>
      </c>
      <c r="EE104" s="2">
        <v>304236.65000000002</v>
      </c>
      <c r="EF104" s="2">
        <v>445129.89</v>
      </c>
      <c r="EG104" s="2"/>
      <c r="EH104" s="2">
        <v>1607048.36</v>
      </c>
      <c r="EI104" s="2">
        <v>532614.71</v>
      </c>
      <c r="EJ104" s="2">
        <v>35958207.009999998</v>
      </c>
      <c r="EK104" s="2">
        <v>61915.92</v>
      </c>
      <c r="EL104" s="2">
        <v>54335.7</v>
      </c>
      <c r="EM104" s="2">
        <v>7283427.4100000001</v>
      </c>
      <c r="EN104" s="2">
        <v>2683531.5299999998</v>
      </c>
      <c r="EO104" s="2">
        <v>14844599.16</v>
      </c>
      <c r="EP104" s="2">
        <v>4513386.5599999996</v>
      </c>
      <c r="EQ104" s="2"/>
      <c r="ER104" s="2"/>
      <c r="ES104" s="2"/>
      <c r="ET104" s="2"/>
      <c r="EU104" s="2">
        <v>309087.81</v>
      </c>
      <c r="EV104" s="2">
        <v>173981.16</v>
      </c>
      <c r="EW104" s="2">
        <v>845656.97</v>
      </c>
      <c r="EX104" s="2">
        <v>997525.69</v>
      </c>
      <c r="EY104" s="2">
        <v>13209133.810000001</v>
      </c>
      <c r="EZ104" s="2">
        <v>10643072.99</v>
      </c>
      <c r="FA104" s="2">
        <v>599829.76000000001</v>
      </c>
      <c r="FB104" s="2">
        <v>332189.18</v>
      </c>
      <c r="FC104" s="2">
        <v>56551673.649999999</v>
      </c>
      <c r="FD104" s="2">
        <v>3655221.72</v>
      </c>
      <c r="FE104" s="2">
        <v>427610.03</v>
      </c>
      <c r="FF104" s="2">
        <v>2192528.4900000002</v>
      </c>
      <c r="FG104" s="2">
        <v>1254833.23</v>
      </c>
      <c r="FH104" s="2">
        <v>128004.33</v>
      </c>
      <c r="FI104" s="2">
        <v>7658197.8000000007</v>
      </c>
      <c r="FJ104" s="2">
        <v>33078.9</v>
      </c>
      <c r="FK104" s="2"/>
      <c r="FL104" s="2">
        <v>9893655.8900000006</v>
      </c>
      <c r="FM104" s="2"/>
      <c r="FN104" s="2"/>
      <c r="FO104" s="2">
        <v>1276760.94</v>
      </c>
      <c r="FP104" s="2">
        <v>881775.51</v>
      </c>
      <c r="FQ104" s="2"/>
      <c r="FR104" s="2">
        <v>73653.429999999993</v>
      </c>
      <c r="FS104" s="2">
        <v>8000</v>
      </c>
      <c r="FT104" s="2">
        <v>62676.5</v>
      </c>
      <c r="FU104" s="2">
        <v>19959.419999999998</v>
      </c>
      <c r="FV104" s="2"/>
      <c r="FW104" s="2">
        <v>869981.09</v>
      </c>
      <c r="FX104" s="2">
        <v>307647.69</v>
      </c>
      <c r="FY104" s="2">
        <v>31300.18</v>
      </c>
      <c r="FZ104" s="2">
        <v>22299.43</v>
      </c>
      <c r="GA104" s="2"/>
      <c r="GB104" s="2">
        <v>487</v>
      </c>
      <c r="GC104" s="2"/>
      <c r="GD104" s="2">
        <v>64059.8</v>
      </c>
      <c r="GE104" s="2"/>
      <c r="GF104" s="2"/>
      <c r="GG104" s="2"/>
      <c r="GH104" s="2">
        <v>33760.25</v>
      </c>
      <c r="GI104" s="2">
        <v>71964.44</v>
      </c>
      <c r="GJ104" s="2">
        <v>178709.51</v>
      </c>
      <c r="GK104" s="2">
        <v>498.75</v>
      </c>
      <c r="GL104" s="2"/>
      <c r="GM104" s="2">
        <v>-1634.31</v>
      </c>
      <c r="GN104" s="2"/>
      <c r="GO104" s="2"/>
      <c r="GP104" s="2">
        <v>406369.24</v>
      </c>
      <c r="GQ104" s="2"/>
      <c r="GR104" s="2"/>
      <c r="GS104" s="2">
        <v>650629.30000000005</v>
      </c>
      <c r="GT104" s="2">
        <v>1766010.65</v>
      </c>
      <c r="GU104" s="2"/>
      <c r="GV104" s="2"/>
      <c r="GW104" s="2"/>
      <c r="GX104" s="2"/>
      <c r="GY104" s="2">
        <v>176717.61</v>
      </c>
      <c r="GZ104" s="2"/>
      <c r="HA104" s="2"/>
      <c r="HB104" s="2"/>
      <c r="HC104" s="2"/>
      <c r="HD104" s="2"/>
      <c r="HE104" s="2"/>
      <c r="HF104" s="2"/>
      <c r="HG104" s="2">
        <v>16828361.219999999</v>
      </c>
      <c r="HH104" s="2">
        <v>184304.67</v>
      </c>
      <c r="HI104" s="2">
        <v>184304.67</v>
      </c>
      <c r="HJ104" s="2"/>
      <c r="HK104" s="2"/>
      <c r="HL104" s="2"/>
      <c r="HM104" s="2"/>
      <c r="HN104" s="2"/>
      <c r="HO104" s="2"/>
      <c r="HP104" s="2"/>
      <c r="HQ104" s="2">
        <v>53911.14</v>
      </c>
      <c r="HR104" s="2"/>
      <c r="HS104" s="2">
        <v>53911.14</v>
      </c>
      <c r="HT104" s="2">
        <v>214714497.35000008</v>
      </c>
      <c r="HV104" s="37" t="str">
        <f>VLOOKUP(HW104,'District Listing'!$A$3:$B$315,2,FALSE)</f>
        <v>BELLEVUE</v>
      </c>
      <c r="HW104" s="4" t="s">
        <v>198</v>
      </c>
      <c r="HX104" s="2">
        <v>497061.21</v>
      </c>
      <c r="HY104" s="2">
        <v>497061.21</v>
      </c>
      <c r="HZ104" s="2">
        <v>-528302.46</v>
      </c>
      <c r="IA104" s="2">
        <v>-528302.46</v>
      </c>
      <c r="IB104" s="2">
        <v>14484176.869999999</v>
      </c>
      <c r="IC104" s="2">
        <v>1135250.3</v>
      </c>
      <c r="ID104" s="2">
        <v>1921689.43</v>
      </c>
      <c r="IE104" s="2"/>
      <c r="IF104" s="2">
        <v>12863344.66</v>
      </c>
      <c r="IG104" s="2">
        <v>80894.86</v>
      </c>
      <c r="IH104" s="2"/>
      <c r="II104" s="2">
        <v>30485356.120000001</v>
      </c>
      <c r="IJ104" s="2">
        <v>17465222.149999999</v>
      </c>
      <c r="IK104" s="2">
        <v>490022.07</v>
      </c>
      <c r="IL104" s="2">
        <v>865886.54</v>
      </c>
      <c r="IM104" s="2"/>
      <c r="IN104" s="2">
        <v>2362975.4300000002</v>
      </c>
      <c r="IO104" s="2">
        <v>302046.46000000002</v>
      </c>
      <c r="IP104" s="2">
        <v>21486152.649999999</v>
      </c>
      <c r="IQ104" s="2">
        <v>7311.15</v>
      </c>
      <c r="IR104" s="2">
        <v>13994.94</v>
      </c>
      <c r="IS104" s="2">
        <v>2515959.31</v>
      </c>
      <c r="IT104" s="2">
        <v>1478441.06</v>
      </c>
      <c r="IU104" s="2">
        <v>3181251.71</v>
      </c>
      <c r="IV104" s="2">
        <v>1876871.73</v>
      </c>
      <c r="IW104" s="2"/>
      <c r="IX104" s="2"/>
      <c r="IY104" s="2"/>
      <c r="IZ104" s="2"/>
      <c r="JA104" s="2">
        <v>51451.1</v>
      </c>
      <c r="JB104" s="2">
        <v>40818.18</v>
      </c>
      <c r="JC104" s="2">
        <v>39703.29</v>
      </c>
      <c r="JD104" s="2">
        <v>134340.10999999999</v>
      </c>
      <c r="JE104" s="2">
        <v>3094695.31</v>
      </c>
      <c r="JF104" s="2">
        <v>3993547.48</v>
      </c>
      <c r="JG104" s="2">
        <v>47575.79</v>
      </c>
      <c r="JH104" s="2">
        <v>62165.99</v>
      </c>
      <c r="JI104" s="2">
        <v>16538127.149999999</v>
      </c>
      <c r="JJ104" s="2">
        <v>2157962.9300000002</v>
      </c>
      <c r="JK104" s="2"/>
      <c r="JL104" s="2">
        <v>122655.19</v>
      </c>
      <c r="JM104" s="2">
        <v>135511.97</v>
      </c>
      <c r="JN104" s="2">
        <v>1910361.4</v>
      </c>
      <c r="JO104" s="2">
        <v>4326491.49</v>
      </c>
      <c r="JP104" s="2">
        <v>205417.08</v>
      </c>
      <c r="JQ104" s="2">
        <v>251687.57</v>
      </c>
      <c r="JR104" s="2">
        <v>976217.32</v>
      </c>
      <c r="JS104" s="2"/>
      <c r="JT104" s="2">
        <v>21875</v>
      </c>
      <c r="JU104" s="2">
        <v>206091.42</v>
      </c>
      <c r="JV104" s="2">
        <v>238276.3</v>
      </c>
      <c r="JW104" s="2">
        <v>206915.09</v>
      </c>
      <c r="JX104" s="2"/>
      <c r="JY104" s="2">
        <v>242.83</v>
      </c>
      <c r="JZ104" s="2">
        <v>288804.5</v>
      </c>
      <c r="KA104" s="2"/>
      <c r="KB104" s="2"/>
      <c r="KC104" s="2"/>
      <c r="KD104" s="2"/>
      <c r="KE104" s="2">
        <v>40365</v>
      </c>
      <c r="KF104" s="2">
        <v>100774.36</v>
      </c>
      <c r="KG104" s="2">
        <v>810</v>
      </c>
      <c r="KH104" s="2">
        <v>136357.66</v>
      </c>
      <c r="KI104" s="2">
        <v>266757.23</v>
      </c>
      <c r="KJ104" s="2"/>
      <c r="KK104" s="2"/>
      <c r="KL104" s="2"/>
      <c r="KM104" s="2"/>
      <c r="KN104" s="2"/>
      <c r="KO104" s="2">
        <v>137250.79</v>
      </c>
      <c r="KP104" s="2"/>
      <c r="KQ104" s="2"/>
      <c r="KR104" s="2"/>
      <c r="KS104" s="2">
        <v>3173.33</v>
      </c>
      <c r="KT104" s="2"/>
      <c r="KU104" s="2">
        <v>29455.83</v>
      </c>
      <c r="KV104" s="2"/>
      <c r="KW104" s="2"/>
      <c r="KX104" s="2"/>
      <c r="KY104" s="2"/>
      <c r="KZ104" s="2"/>
      <c r="LA104" s="2"/>
      <c r="LB104" s="2"/>
      <c r="LC104" s="2">
        <v>64000.42</v>
      </c>
      <c r="LD104" s="2"/>
      <c r="LE104" s="2"/>
      <c r="LF104" s="2"/>
      <c r="LG104" s="2"/>
      <c r="LH104" s="2"/>
      <c r="LI104" s="2"/>
      <c r="LJ104" s="2">
        <v>3392</v>
      </c>
      <c r="LK104" s="2">
        <v>3177863.73</v>
      </c>
      <c r="LL104" s="2">
        <v>129704</v>
      </c>
      <c r="LM104" s="2">
        <v>129704</v>
      </c>
      <c r="LN104" s="2"/>
      <c r="LO104" s="2"/>
      <c r="LP104" s="2"/>
      <c r="LQ104" s="2"/>
      <c r="LR104" s="2"/>
      <c r="LS104" s="2"/>
      <c r="LT104" s="2">
        <v>1640686.56</v>
      </c>
      <c r="LU104" s="2">
        <v>226846.3</v>
      </c>
      <c r="LV104" s="2"/>
      <c r="LW104" s="2"/>
      <c r="LX104" s="2">
        <v>1867532.86</v>
      </c>
      <c r="LY104" s="2">
        <v>77979986.75</v>
      </c>
    </row>
    <row r="105" spans="2:337">
      <c r="B105" s="22" t="s">
        <v>63</v>
      </c>
      <c r="C105" s="22" t="s">
        <v>7</v>
      </c>
      <c r="D105" s="22" t="s">
        <v>5</v>
      </c>
      <c r="E105" s="22" t="s">
        <v>34</v>
      </c>
      <c r="F105" s="22" t="s">
        <v>43</v>
      </c>
      <c r="G105" s="1">
        <v>2242.33</v>
      </c>
      <c r="I105" s="37" t="str">
        <f>VLOOKUP(J105,'District Listing'!$A$3:$B$315,2,FALSE)</f>
        <v>SKYKOMISH</v>
      </c>
      <c r="J105" s="4" t="s">
        <v>197</v>
      </c>
      <c r="K105" s="2">
        <v>20924.2</v>
      </c>
      <c r="L105" s="2">
        <v>20924.2</v>
      </c>
      <c r="M105" s="2">
        <v>-20924.2</v>
      </c>
      <c r="N105" s="2">
        <v>-20924.2</v>
      </c>
      <c r="O105" s="2">
        <v>1009496.5</v>
      </c>
      <c r="P105" s="2">
        <v>16194.61</v>
      </c>
      <c r="Q105" s="2">
        <v>19054.14</v>
      </c>
      <c r="R105" s="2"/>
      <c r="S105" s="2">
        <v>57379.460000000006</v>
      </c>
      <c r="T105" s="2"/>
      <c r="U105" s="2"/>
      <c r="V105" s="2">
        <v>1102124.71</v>
      </c>
      <c r="W105" s="2">
        <v>393054.71999999997</v>
      </c>
      <c r="X105" s="2">
        <v>3387.84</v>
      </c>
      <c r="Y105" s="2">
        <v>18756.23</v>
      </c>
      <c r="Z105" s="2"/>
      <c r="AA105" s="2">
        <v>5000</v>
      </c>
      <c r="AB105" s="2"/>
      <c r="AC105" s="2">
        <v>420198.79</v>
      </c>
      <c r="AD105" s="2"/>
      <c r="AE105" s="2"/>
      <c r="AF105" s="2">
        <v>84490.44</v>
      </c>
      <c r="AG105" s="2">
        <v>31764.21</v>
      </c>
      <c r="AH105" s="2">
        <v>168145.65</v>
      </c>
      <c r="AI105" s="2">
        <v>37669.760000000002</v>
      </c>
      <c r="AJ105" s="2"/>
      <c r="AK105" s="2"/>
      <c r="AL105" s="2"/>
      <c r="AM105" s="2"/>
      <c r="AN105" s="2">
        <v>16381.18</v>
      </c>
      <c r="AO105" s="2">
        <v>3514.5099999999998</v>
      </c>
      <c r="AP105" s="2">
        <v>4832.6100000000006</v>
      </c>
      <c r="AQ105" s="2">
        <v>12285.27</v>
      </c>
      <c r="AR105" s="2">
        <v>140620.66</v>
      </c>
      <c r="AS105" s="2">
        <v>105889.86</v>
      </c>
      <c r="AT105" s="2"/>
      <c r="AU105" s="2"/>
      <c r="AV105" s="2">
        <v>605594.15</v>
      </c>
      <c r="AW105" s="2">
        <v>65312.619999999995</v>
      </c>
      <c r="AX105" s="2"/>
      <c r="AY105" s="2">
        <v>29553.25</v>
      </c>
      <c r="AZ105" s="2">
        <v>1651.98</v>
      </c>
      <c r="BA105" s="2">
        <v>498.15999999999997</v>
      </c>
      <c r="BB105" s="2">
        <v>97016.01</v>
      </c>
      <c r="BC105" s="2"/>
      <c r="BD105" s="2"/>
      <c r="BE105" s="2"/>
      <c r="BF105" s="2"/>
      <c r="BG105" s="2"/>
      <c r="BH105" s="2"/>
      <c r="BI105" s="2">
        <v>336230.34</v>
      </c>
      <c r="BJ105" s="2"/>
      <c r="BK105" s="2"/>
      <c r="BL105" s="2"/>
      <c r="BM105" s="2"/>
      <c r="BN105" s="2"/>
      <c r="BO105" s="2"/>
      <c r="BP105" s="2"/>
      <c r="BQ105" s="2"/>
      <c r="BR105" s="2"/>
      <c r="BS105" s="2">
        <v>44534.020000000004</v>
      </c>
      <c r="BT105" s="2"/>
      <c r="BU105" s="2"/>
      <c r="BV105" s="2"/>
      <c r="BW105" s="2"/>
      <c r="BX105" s="2"/>
      <c r="BY105" s="2"/>
      <c r="BZ105" s="2"/>
      <c r="CA105" s="2"/>
      <c r="CB105" s="2">
        <v>60675</v>
      </c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>
        <v>441439.36000000004</v>
      </c>
      <c r="DA105" s="2">
        <v>3842.2</v>
      </c>
      <c r="DB105" s="2">
        <v>3842.2</v>
      </c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>
        <v>2670215.2200000002</v>
      </c>
      <c r="DP105" s="37" t="str">
        <f>VLOOKUP(DQ105,'District Listing'!$A$3:$B$315,2,FALSE)</f>
        <v>SKYKOMISH</v>
      </c>
      <c r="DQ105" s="4" t="s">
        <v>197</v>
      </c>
      <c r="DR105" s="2">
        <v>20924.2</v>
      </c>
      <c r="DS105" s="2">
        <v>20924.2</v>
      </c>
      <c r="DT105" s="2">
        <v>-20924.2</v>
      </c>
      <c r="DU105" s="2">
        <v>-20924.2</v>
      </c>
      <c r="DV105" s="2">
        <v>1009496.5</v>
      </c>
      <c r="DW105" s="2">
        <v>16194.61</v>
      </c>
      <c r="DX105" s="2">
        <v>16615.43</v>
      </c>
      <c r="DY105" s="2"/>
      <c r="DZ105" s="2">
        <v>23747.52</v>
      </c>
      <c r="EA105" s="2"/>
      <c r="EB105" s="2"/>
      <c r="EC105" s="2">
        <v>1066054.06</v>
      </c>
      <c r="ED105" s="2">
        <v>303433.32</v>
      </c>
      <c r="EE105" s="2">
        <v>1665.87</v>
      </c>
      <c r="EF105" s="2">
        <v>13973.38</v>
      </c>
      <c r="EG105" s="2"/>
      <c r="EH105" s="2"/>
      <c r="EI105" s="2"/>
      <c r="EJ105" s="2">
        <v>319072.57</v>
      </c>
      <c r="EK105" s="2"/>
      <c r="EL105" s="2"/>
      <c r="EM105" s="2">
        <v>81763.11</v>
      </c>
      <c r="EN105" s="2">
        <v>29194.18</v>
      </c>
      <c r="EO105" s="2">
        <v>162553.54</v>
      </c>
      <c r="EP105" s="2">
        <v>36894.25</v>
      </c>
      <c r="EQ105" s="2"/>
      <c r="ER105" s="2"/>
      <c r="ES105" s="2"/>
      <c r="ET105" s="2"/>
      <c r="EU105" s="2">
        <v>16118.17</v>
      </c>
      <c r="EV105" s="2">
        <v>3226.18</v>
      </c>
      <c r="EW105" s="2">
        <v>4426.72</v>
      </c>
      <c r="EX105" s="2">
        <v>11469.08</v>
      </c>
      <c r="EY105" s="2">
        <v>140508.88</v>
      </c>
      <c r="EZ105" s="2">
        <v>100335.67</v>
      </c>
      <c r="FA105" s="2"/>
      <c r="FB105" s="2"/>
      <c r="FC105" s="2">
        <v>586489.78</v>
      </c>
      <c r="FD105" s="2">
        <v>45204.86</v>
      </c>
      <c r="FE105" s="2"/>
      <c r="FF105" s="2">
        <v>17305.8</v>
      </c>
      <c r="FG105" s="2">
        <v>1651.98</v>
      </c>
      <c r="FH105" s="2">
        <v>33.630000000000003</v>
      </c>
      <c r="FI105" s="2">
        <v>64196.270000000004</v>
      </c>
      <c r="FJ105" s="2"/>
      <c r="FK105" s="2"/>
      <c r="FL105" s="2"/>
      <c r="FM105" s="2"/>
      <c r="FN105" s="2"/>
      <c r="FO105" s="2"/>
      <c r="FP105" s="2">
        <v>214373.42</v>
      </c>
      <c r="FQ105" s="2"/>
      <c r="FR105" s="2"/>
      <c r="FS105" s="2"/>
      <c r="FT105" s="2"/>
      <c r="FU105" s="2"/>
      <c r="FV105" s="2"/>
      <c r="FW105" s="2"/>
      <c r="FX105" s="2"/>
      <c r="FY105" s="2"/>
      <c r="FZ105" s="2">
        <v>19800.41</v>
      </c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>
        <v>234173.83000000002</v>
      </c>
      <c r="HH105" s="2">
        <v>2564.69</v>
      </c>
      <c r="HI105" s="2">
        <v>2564.69</v>
      </c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>
        <v>2272551.2000000002</v>
      </c>
      <c r="HV105" s="37" t="str">
        <f>VLOOKUP(HW105,'District Listing'!$A$3:$B$315,2,FALSE)</f>
        <v>TUKWILA</v>
      </c>
      <c r="HW105" s="4" t="s">
        <v>200</v>
      </c>
      <c r="HX105" s="2">
        <v>65368.66</v>
      </c>
      <c r="HY105" s="2">
        <v>65368.66</v>
      </c>
      <c r="HZ105" s="2"/>
      <c r="IA105" s="2"/>
      <c r="IB105" s="2">
        <v>70152.86</v>
      </c>
      <c r="IC105" s="2">
        <v>5022.5</v>
      </c>
      <c r="ID105" s="2">
        <v>25022.75</v>
      </c>
      <c r="IE105" s="2"/>
      <c r="IF105" s="2">
        <v>82042.990000000005</v>
      </c>
      <c r="IG105" s="2">
        <v>159866.12</v>
      </c>
      <c r="IH105" s="2"/>
      <c r="II105" s="2">
        <v>342107.22</v>
      </c>
      <c r="IJ105" s="2">
        <v>612406.84</v>
      </c>
      <c r="IK105" s="2">
        <v>139673.93</v>
      </c>
      <c r="IL105" s="2">
        <v>141421.95000000001</v>
      </c>
      <c r="IM105" s="2"/>
      <c r="IN105" s="2">
        <v>255969.03</v>
      </c>
      <c r="IO105" s="2">
        <v>152226.62</v>
      </c>
      <c r="IP105" s="2">
        <v>1301698.3700000001</v>
      </c>
      <c r="IQ105" s="2"/>
      <c r="IR105" s="2"/>
      <c r="IS105" s="2">
        <v>25781.360000000001</v>
      </c>
      <c r="IT105" s="2">
        <v>139917.04</v>
      </c>
      <c r="IU105" s="2">
        <v>27497.599999999999</v>
      </c>
      <c r="IV105" s="2">
        <v>222662.83</v>
      </c>
      <c r="IW105" s="2"/>
      <c r="IX105" s="2"/>
      <c r="IY105" s="2"/>
      <c r="IZ105" s="2"/>
      <c r="JA105" s="2">
        <v>749.56</v>
      </c>
      <c r="JB105" s="2">
        <v>4490.2299999999996</v>
      </c>
      <c r="JC105" s="2">
        <v>529.69000000000005</v>
      </c>
      <c r="JD105" s="2">
        <v>73903.539999999994</v>
      </c>
      <c r="JE105" s="2">
        <v>7727.76</v>
      </c>
      <c r="JF105" s="2">
        <v>357893.71</v>
      </c>
      <c r="JG105" s="2">
        <v>445.23</v>
      </c>
      <c r="JH105" s="2">
        <v>2739.87</v>
      </c>
      <c r="JI105" s="2">
        <v>864338.42</v>
      </c>
      <c r="JJ105" s="2">
        <v>167686.49</v>
      </c>
      <c r="JK105" s="2"/>
      <c r="JL105" s="2"/>
      <c r="JM105" s="2">
        <v>48107.78</v>
      </c>
      <c r="JN105" s="2"/>
      <c r="JO105" s="2">
        <v>215794.27</v>
      </c>
      <c r="JP105" s="2"/>
      <c r="JQ105" s="2"/>
      <c r="JR105" s="2">
        <v>50460</v>
      </c>
      <c r="JS105" s="2"/>
      <c r="JT105" s="2"/>
      <c r="JU105" s="2">
        <v>9505.84</v>
      </c>
      <c r="JV105" s="2">
        <v>424523.79</v>
      </c>
      <c r="JW105" s="2">
        <v>39372.400000000001</v>
      </c>
      <c r="JX105" s="2">
        <v>62152.19</v>
      </c>
      <c r="JY105" s="2">
        <v>15194.95</v>
      </c>
      <c r="JZ105" s="2"/>
      <c r="KA105" s="2"/>
      <c r="KB105" s="2"/>
      <c r="KC105" s="2">
        <v>132913.5</v>
      </c>
      <c r="KD105" s="2"/>
      <c r="KE105" s="2">
        <v>364040.96000000002</v>
      </c>
      <c r="KF105" s="2">
        <v>455.68</v>
      </c>
      <c r="KG105" s="2"/>
      <c r="KH105" s="2"/>
      <c r="KI105" s="2"/>
      <c r="KJ105" s="2"/>
      <c r="KK105" s="2"/>
      <c r="KL105" s="2"/>
      <c r="KM105" s="2"/>
      <c r="KN105" s="2"/>
      <c r="KO105" s="2">
        <v>17980.46</v>
      </c>
      <c r="KP105" s="2"/>
      <c r="KQ105" s="2"/>
      <c r="KR105" s="2"/>
      <c r="KS105" s="2"/>
      <c r="KT105" s="2"/>
      <c r="KU105" s="2">
        <v>2891</v>
      </c>
      <c r="KV105" s="2"/>
      <c r="KW105" s="2"/>
      <c r="KX105" s="2"/>
      <c r="KY105" s="2"/>
      <c r="KZ105" s="2"/>
      <c r="LA105" s="2"/>
      <c r="LB105" s="2"/>
      <c r="LC105" s="2">
        <v>17931.2</v>
      </c>
      <c r="LD105" s="2"/>
      <c r="LE105" s="2"/>
      <c r="LF105" s="2"/>
      <c r="LG105" s="2"/>
      <c r="LH105" s="2"/>
      <c r="LI105" s="2"/>
      <c r="LJ105" s="2"/>
      <c r="LK105" s="2">
        <v>1137421.9699999997</v>
      </c>
      <c r="LL105" s="2">
        <v>4445.79</v>
      </c>
      <c r="LM105" s="2">
        <v>4445.79</v>
      </c>
      <c r="LN105" s="2"/>
      <c r="LO105" s="2"/>
      <c r="LP105" s="2">
        <v>16756.53</v>
      </c>
      <c r="LQ105" s="2"/>
      <c r="LR105" s="2"/>
      <c r="LS105" s="2"/>
      <c r="LT105" s="2"/>
      <c r="LU105" s="2"/>
      <c r="LV105" s="2"/>
      <c r="LW105" s="2"/>
      <c r="LX105" s="2">
        <v>16756.53</v>
      </c>
      <c r="LY105" s="2">
        <v>3947931.23</v>
      </c>
    </row>
    <row r="106" spans="2:337">
      <c r="B106" s="22" t="s">
        <v>63</v>
      </c>
      <c r="C106" s="22" t="s">
        <v>7</v>
      </c>
      <c r="D106" s="22" t="s">
        <v>5</v>
      </c>
      <c r="E106" s="22" t="s">
        <v>34</v>
      </c>
      <c r="F106" s="22" t="s">
        <v>45</v>
      </c>
      <c r="G106" s="1">
        <v>206</v>
      </c>
      <c r="I106" s="37" t="str">
        <f>VLOOKUP(J106,'District Listing'!$A$3:$B$315,2,FALSE)</f>
        <v>BELLEVUE</v>
      </c>
      <c r="J106" s="4" t="s">
        <v>198</v>
      </c>
      <c r="K106" s="2">
        <v>921723.67</v>
      </c>
      <c r="L106" s="2">
        <v>921723.67</v>
      </c>
      <c r="M106" s="2">
        <v>-921723.66999999993</v>
      </c>
      <c r="N106" s="2">
        <v>-921723.66999999993</v>
      </c>
      <c r="O106" s="2">
        <v>132443596.52000001</v>
      </c>
      <c r="P106" s="2">
        <v>3388923.92</v>
      </c>
      <c r="Q106" s="2">
        <v>4451752.88</v>
      </c>
      <c r="R106" s="2"/>
      <c r="S106" s="2">
        <v>17195925.66</v>
      </c>
      <c r="T106" s="2">
        <v>512047.06</v>
      </c>
      <c r="U106" s="2">
        <v>1992810</v>
      </c>
      <c r="V106" s="2">
        <v>159985056.03999999</v>
      </c>
      <c r="W106" s="2">
        <v>55876886.460000001</v>
      </c>
      <c r="X106" s="2">
        <v>1200773.21</v>
      </c>
      <c r="Y106" s="2">
        <v>1321491.55</v>
      </c>
      <c r="Z106" s="2"/>
      <c r="AA106" s="2">
        <v>3241490.0700000003</v>
      </c>
      <c r="AB106" s="2">
        <v>473756.06000000006</v>
      </c>
      <c r="AC106" s="2">
        <v>62114397.350000001</v>
      </c>
      <c r="AD106" s="2">
        <v>100237.12</v>
      </c>
      <c r="AE106" s="2">
        <v>48359.61</v>
      </c>
      <c r="AF106" s="2">
        <v>11888831.440000001</v>
      </c>
      <c r="AG106" s="2">
        <v>4610577.41</v>
      </c>
      <c r="AH106" s="2">
        <v>24768516.890000001</v>
      </c>
      <c r="AI106" s="2">
        <v>7688296</v>
      </c>
      <c r="AJ106" s="2"/>
      <c r="AK106" s="2"/>
      <c r="AL106" s="2"/>
      <c r="AM106" s="2"/>
      <c r="AN106" s="2">
        <v>445950.88</v>
      </c>
      <c r="AO106" s="2">
        <v>159786.03</v>
      </c>
      <c r="AP106" s="2">
        <v>607104.80000000005</v>
      </c>
      <c r="AQ106" s="2">
        <v>788137.07</v>
      </c>
      <c r="AR106" s="2">
        <v>17330700.759999998</v>
      </c>
      <c r="AS106" s="2">
        <v>13645357.880000001</v>
      </c>
      <c r="AT106" s="2">
        <v>541552.03</v>
      </c>
      <c r="AU106" s="2">
        <v>178421.37</v>
      </c>
      <c r="AV106" s="2">
        <v>82801829.289999992</v>
      </c>
      <c r="AW106" s="2">
        <v>7242604.2699999996</v>
      </c>
      <c r="AX106" s="2">
        <v>338900.34</v>
      </c>
      <c r="AY106" s="2">
        <v>2057165.67</v>
      </c>
      <c r="AZ106" s="2">
        <v>548145.18999999994</v>
      </c>
      <c r="BA106" s="2">
        <v>3046431</v>
      </c>
      <c r="BB106" s="2">
        <v>13233246.469999999</v>
      </c>
      <c r="BC106" s="2">
        <v>448731</v>
      </c>
      <c r="BD106" s="2">
        <v>251687.57</v>
      </c>
      <c r="BE106" s="2">
        <v>2126998.7999999998</v>
      </c>
      <c r="BF106" s="2">
        <v>1028586.82</v>
      </c>
      <c r="BG106" s="2">
        <v>4442429.74</v>
      </c>
      <c r="BH106" s="2">
        <v>958486.28</v>
      </c>
      <c r="BI106" s="2">
        <v>1051990.1599999999</v>
      </c>
      <c r="BJ106" s="2">
        <v>225209.22</v>
      </c>
      <c r="BK106" s="2">
        <v>75192.5</v>
      </c>
      <c r="BL106" s="2">
        <v>336.13</v>
      </c>
      <c r="BM106" s="2">
        <v>1206202.8999999999</v>
      </c>
      <c r="BN106" s="2">
        <v>452.35</v>
      </c>
      <c r="BO106" s="2"/>
      <c r="BP106" s="2">
        <v>1536168.61</v>
      </c>
      <c r="BQ106" s="2">
        <v>473154.36</v>
      </c>
      <c r="BR106" s="2">
        <v>44497.21</v>
      </c>
      <c r="BS106" s="2">
        <v>453272.39</v>
      </c>
      <c r="BT106" s="2">
        <v>860</v>
      </c>
      <c r="BU106" s="2">
        <v>208435.37</v>
      </c>
      <c r="BV106" s="2">
        <v>284670.18</v>
      </c>
      <c r="BW106" s="2">
        <v>10680.55</v>
      </c>
      <c r="BX106" s="2"/>
      <c r="BY106" s="2">
        <v>169.82</v>
      </c>
      <c r="BZ106" s="2"/>
      <c r="CA106" s="2">
        <v>1054188.5</v>
      </c>
      <c r="CB106" s="2">
        <v>1506972.06</v>
      </c>
      <c r="CC106" s="2">
        <v>1054360.74</v>
      </c>
      <c r="CD106" s="2">
        <v>9204.8700000000008</v>
      </c>
      <c r="CE106" s="2">
        <v>16869.25</v>
      </c>
      <c r="CF106" s="2">
        <v>46630</v>
      </c>
      <c r="CG106" s="2">
        <v>5994106.8200000003</v>
      </c>
      <c r="CH106" s="2"/>
      <c r="CI106" s="2">
        <v>142505.85</v>
      </c>
      <c r="CJ106" s="2"/>
      <c r="CK106" s="2"/>
      <c r="CL106" s="2">
        <v>406234.48</v>
      </c>
      <c r="CM106" s="2">
        <v>2186471.9500000002</v>
      </c>
      <c r="CN106" s="2"/>
      <c r="CO106" s="2"/>
      <c r="CP106" s="2"/>
      <c r="CQ106" s="2"/>
      <c r="CR106" s="2">
        <v>176244.62</v>
      </c>
      <c r="CS106" s="2">
        <v>20000</v>
      </c>
      <c r="CT106" s="2"/>
      <c r="CU106" s="2"/>
      <c r="CV106" s="2"/>
      <c r="CW106" s="2"/>
      <c r="CX106" s="2"/>
      <c r="CY106" s="2">
        <v>3392</v>
      </c>
      <c r="CZ106" s="2">
        <v>27445393.100000001</v>
      </c>
      <c r="DA106" s="2">
        <v>588616.34000000008</v>
      </c>
      <c r="DB106" s="2">
        <v>588616.34000000008</v>
      </c>
      <c r="DC106" s="2"/>
      <c r="DD106" s="2"/>
      <c r="DE106" s="2"/>
      <c r="DF106" s="2"/>
      <c r="DG106" s="2"/>
      <c r="DH106" s="2"/>
      <c r="DI106" s="2">
        <v>1640686.56</v>
      </c>
      <c r="DJ106" s="2">
        <v>358849.87</v>
      </c>
      <c r="DK106" s="2"/>
      <c r="DL106" s="2"/>
      <c r="DM106" s="2">
        <v>1999536.4300000002</v>
      </c>
      <c r="DN106" s="2">
        <v>348168075.01999998</v>
      </c>
      <c r="DP106" s="37" t="str">
        <f>VLOOKUP(DQ106,'District Listing'!$A$3:$B$315,2,FALSE)</f>
        <v>BELLEVUE</v>
      </c>
      <c r="DQ106" s="4" t="s">
        <v>198</v>
      </c>
      <c r="DR106" s="2">
        <v>424662.46</v>
      </c>
      <c r="DS106" s="2">
        <v>424662.46</v>
      </c>
      <c r="DT106" s="2">
        <v>-393421.21</v>
      </c>
      <c r="DU106" s="2">
        <v>-393421.21</v>
      </c>
      <c r="DV106" s="2">
        <v>117959419.65000001</v>
      </c>
      <c r="DW106" s="2">
        <v>2253673.62</v>
      </c>
      <c r="DX106" s="2">
        <v>2530063.4500000002</v>
      </c>
      <c r="DY106" s="2"/>
      <c r="DZ106" s="2">
        <v>4332581</v>
      </c>
      <c r="EA106" s="2">
        <v>431152.2</v>
      </c>
      <c r="EB106" s="2">
        <v>1992810</v>
      </c>
      <c r="EC106" s="2">
        <v>129499699.92000002</v>
      </c>
      <c r="ED106" s="2">
        <v>38411664.310000002</v>
      </c>
      <c r="EE106" s="2">
        <v>710751.14</v>
      </c>
      <c r="EF106" s="2">
        <v>455605.01</v>
      </c>
      <c r="EG106" s="2"/>
      <c r="EH106" s="2">
        <v>878514.64</v>
      </c>
      <c r="EI106" s="2">
        <v>171709.6</v>
      </c>
      <c r="EJ106" s="2">
        <v>40628244.700000003</v>
      </c>
      <c r="EK106" s="2">
        <v>92925.97</v>
      </c>
      <c r="EL106" s="2">
        <v>34364.67</v>
      </c>
      <c r="EM106" s="2">
        <v>9372872.1300000008</v>
      </c>
      <c r="EN106" s="2">
        <v>3132136.35</v>
      </c>
      <c r="EO106" s="2">
        <v>21587265.18</v>
      </c>
      <c r="EP106" s="2">
        <v>5811424.2699999996</v>
      </c>
      <c r="EQ106" s="2"/>
      <c r="ER106" s="2"/>
      <c r="ES106" s="2"/>
      <c r="ET106" s="2"/>
      <c r="EU106" s="2">
        <v>394499.78</v>
      </c>
      <c r="EV106" s="2">
        <v>118967.85</v>
      </c>
      <c r="EW106" s="2">
        <v>567401.51</v>
      </c>
      <c r="EX106" s="2">
        <v>653796.96</v>
      </c>
      <c r="EY106" s="2">
        <v>14236005.449999999</v>
      </c>
      <c r="EZ106" s="2">
        <v>9651810.4000000004</v>
      </c>
      <c r="FA106" s="2">
        <v>493976.24</v>
      </c>
      <c r="FB106" s="2">
        <v>116255.38</v>
      </c>
      <c r="FC106" s="2">
        <v>66263702.139999993</v>
      </c>
      <c r="FD106" s="2">
        <v>5084641.34</v>
      </c>
      <c r="FE106" s="2">
        <v>338900.34</v>
      </c>
      <c r="FF106" s="2">
        <v>1934510.48</v>
      </c>
      <c r="FG106" s="2">
        <v>412633.22</v>
      </c>
      <c r="FH106" s="2">
        <v>1136069.6000000001</v>
      </c>
      <c r="FI106" s="2">
        <v>8906754.9800000004</v>
      </c>
      <c r="FJ106" s="2">
        <v>243313.92000000001</v>
      </c>
      <c r="FK106" s="2"/>
      <c r="FL106" s="2">
        <v>1150781.48</v>
      </c>
      <c r="FM106" s="2">
        <v>1028586.82</v>
      </c>
      <c r="FN106" s="2">
        <v>4420554.74</v>
      </c>
      <c r="FO106" s="2">
        <v>752394.86</v>
      </c>
      <c r="FP106" s="2">
        <v>813713.86</v>
      </c>
      <c r="FQ106" s="2">
        <v>18294.13</v>
      </c>
      <c r="FR106" s="2">
        <v>75192.5</v>
      </c>
      <c r="FS106" s="2">
        <v>93.3</v>
      </c>
      <c r="FT106" s="2">
        <v>917398.4</v>
      </c>
      <c r="FU106" s="2">
        <v>452.35</v>
      </c>
      <c r="FV106" s="2"/>
      <c r="FW106" s="2">
        <v>1536168.61</v>
      </c>
      <c r="FX106" s="2">
        <v>473154.36</v>
      </c>
      <c r="FY106" s="2">
        <v>4132.21</v>
      </c>
      <c r="FZ106" s="2">
        <v>352498.03</v>
      </c>
      <c r="GA106" s="2">
        <v>50</v>
      </c>
      <c r="GB106" s="2">
        <v>72077.710000000006</v>
      </c>
      <c r="GC106" s="2">
        <v>17912.95</v>
      </c>
      <c r="GD106" s="2">
        <v>10680.55</v>
      </c>
      <c r="GE106" s="2"/>
      <c r="GF106" s="2">
        <v>169.82</v>
      </c>
      <c r="GG106" s="2"/>
      <c r="GH106" s="2">
        <v>1054188.5</v>
      </c>
      <c r="GI106" s="2">
        <v>1506972.06</v>
      </c>
      <c r="GJ106" s="2">
        <v>917109.95</v>
      </c>
      <c r="GK106" s="2">
        <v>9204.8700000000008</v>
      </c>
      <c r="GL106" s="2">
        <v>16869.25</v>
      </c>
      <c r="GM106" s="2">
        <v>46630</v>
      </c>
      <c r="GN106" s="2">
        <v>5990933.4900000002</v>
      </c>
      <c r="GO106" s="2"/>
      <c r="GP106" s="2">
        <v>113050.02</v>
      </c>
      <c r="GQ106" s="2"/>
      <c r="GR106" s="2"/>
      <c r="GS106" s="2">
        <v>406234.48</v>
      </c>
      <c r="GT106" s="2">
        <v>2186471.9500000002</v>
      </c>
      <c r="GU106" s="2"/>
      <c r="GV106" s="2"/>
      <c r="GW106" s="2"/>
      <c r="GX106" s="2"/>
      <c r="GY106" s="2">
        <v>112244.2</v>
      </c>
      <c r="GZ106" s="2">
        <v>20000</v>
      </c>
      <c r="HA106" s="2"/>
      <c r="HB106" s="2"/>
      <c r="HC106" s="2"/>
      <c r="HD106" s="2"/>
      <c r="HE106" s="2"/>
      <c r="HF106" s="2"/>
      <c r="HG106" s="2">
        <v>24267529.369999997</v>
      </c>
      <c r="HH106" s="2">
        <v>458912.34</v>
      </c>
      <c r="HI106" s="2">
        <v>458912.34</v>
      </c>
      <c r="HJ106" s="2"/>
      <c r="HK106" s="2"/>
      <c r="HL106" s="2"/>
      <c r="HM106" s="2"/>
      <c r="HN106" s="2"/>
      <c r="HO106" s="2"/>
      <c r="HP106" s="2"/>
      <c r="HQ106" s="2">
        <v>132003.57</v>
      </c>
      <c r="HR106" s="2"/>
      <c r="HS106" s="2">
        <v>132003.57</v>
      </c>
      <c r="HT106" s="2">
        <v>270188088.26999998</v>
      </c>
      <c r="HV106" s="37" t="str">
        <f>VLOOKUP(HW106,'District Listing'!$A$3:$B$315,2,FALSE)</f>
        <v>RIVERVIEW</v>
      </c>
      <c r="HW106" s="4" t="s">
        <v>201</v>
      </c>
      <c r="HX106" s="2"/>
      <c r="HY106" s="2"/>
      <c r="HZ106" s="2"/>
      <c r="IA106" s="2"/>
      <c r="IB106" s="2">
        <v>424630.14</v>
      </c>
      <c r="IC106" s="2">
        <v>5120.51</v>
      </c>
      <c r="ID106" s="2">
        <v>11250.09</v>
      </c>
      <c r="IE106" s="2"/>
      <c r="IF106" s="2">
        <v>435326.5</v>
      </c>
      <c r="IG106" s="2">
        <v>34531.68</v>
      </c>
      <c r="IH106" s="2">
        <v>59.92</v>
      </c>
      <c r="II106" s="2">
        <v>910918.84000000008</v>
      </c>
      <c r="IJ106" s="2">
        <v>1193508.8500000001</v>
      </c>
      <c r="IK106" s="2">
        <v>32438.74</v>
      </c>
      <c r="IL106" s="2">
        <v>57982.59</v>
      </c>
      <c r="IM106" s="2"/>
      <c r="IN106" s="2">
        <v>129330.6</v>
      </c>
      <c r="IO106" s="2">
        <v>11744.84</v>
      </c>
      <c r="IP106" s="2">
        <v>1425005.6200000003</v>
      </c>
      <c r="IQ106" s="2">
        <v>211.54</v>
      </c>
      <c r="IR106" s="2">
        <v>389.91</v>
      </c>
      <c r="IS106" s="2">
        <v>84394.19</v>
      </c>
      <c r="IT106" s="2">
        <v>100990.88</v>
      </c>
      <c r="IU106" s="2">
        <v>193579.12</v>
      </c>
      <c r="IV106" s="2">
        <v>162538.57999999999</v>
      </c>
      <c r="IW106" s="2">
        <v>19310</v>
      </c>
      <c r="IX106" s="2"/>
      <c r="IY106" s="2"/>
      <c r="IZ106" s="2"/>
      <c r="JA106" s="2"/>
      <c r="JB106" s="2"/>
      <c r="JC106" s="2">
        <v>5807.11</v>
      </c>
      <c r="JD106" s="2">
        <v>10898.61</v>
      </c>
      <c r="JE106" s="2">
        <v>52578.87</v>
      </c>
      <c r="JF106" s="2">
        <v>194529.64</v>
      </c>
      <c r="JG106" s="2">
        <v>2560.5100000000002</v>
      </c>
      <c r="JH106" s="2">
        <v>4968.04</v>
      </c>
      <c r="JI106" s="2">
        <v>832757</v>
      </c>
      <c r="JJ106" s="2">
        <v>711654.21</v>
      </c>
      <c r="JK106" s="2">
        <v>3654.26</v>
      </c>
      <c r="JL106" s="2">
        <v>194787.62</v>
      </c>
      <c r="JM106" s="2">
        <v>12509.71</v>
      </c>
      <c r="JN106" s="2">
        <v>28500.47</v>
      </c>
      <c r="JO106" s="2">
        <v>951106.2699999999</v>
      </c>
      <c r="JP106" s="2">
        <v>40332.639999999999</v>
      </c>
      <c r="JQ106" s="2">
        <v>49913.63</v>
      </c>
      <c r="JR106" s="2"/>
      <c r="JS106" s="2"/>
      <c r="JT106" s="2"/>
      <c r="JU106" s="2">
        <v>23993.5</v>
      </c>
      <c r="JV106" s="2">
        <v>305965.34999999998</v>
      </c>
      <c r="JW106" s="2">
        <v>43199.14</v>
      </c>
      <c r="JX106" s="2">
        <v>33221.06</v>
      </c>
      <c r="JY106" s="2"/>
      <c r="JZ106" s="2"/>
      <c r="KA106" s="2">
        <v>148628.35</v>
      </c>
      <c r="KB106" s="2"/>
      <c r="KC106" s="2">
        <v>196486.79</v>
      </c>
      <c r="KD106" s="2">
        <v>72730.63</v>
      </c>
      <c r="KE106" s="2">
        <v>284774.02</v>
      </c>
      <c r="KF106" s="2"/>
      <c r="KG106" s="2"/>
      <c r="KH106" s="2">
        <v>23014.25</v>
      </c>
      <c r="KI106" s="2"/>
      <c r="KJ106" s="2">
        <v>138618.25</v>
      </c>
      <c r="KK106" s="2"/>
      <c r="KL106" s="2"/>
      <c r="KM106" s="2"/>
      <c r="KN106" s="2">
        <v>325332</v>
      </c>
      <c r="KO106" s="2">
        <v>80087.03</v>
      </c>
      <c r="KP106" s="2">
        <v>252</v>
      </c>
      <c r="KQ106" s="2">
        <v>16210.44</v>
      </c>
      <c r="KR106" s="2"/>
      <c r="KS106" s="2"/>
      <c r="KT106" s="2"/>
      <c r="KU106" s="2">
        <v>25703.53</v>
      </c>
      <c r="KV106" s="2"/>
      <c r="KW106" s="2"/>
      <c r="KX106" s="2"/>
      <c r="KY106" s="2">
        <v>547927.93999999994</v>
      </c>
      <c r="KZ106" s="2">
        <v>9689.94</v>
      </c>
      <c r="LA106" s="2"/>
      <c r="LB106" s="2"/>
      <c r="LC106" s="2">
        <v>116229.73</v>
      </c>
      <c r="LD106" s="2"/>
      <c r="LE106" s="2"/>
      <c r="LF106" s="2"/>
      <c r="LG106" s="2"/>
      <c r="LH106" s="2"/>
      <c r="LI106" s="2"/>
      <c r="LJ106" s="2"/>
      <c r="LK106" s="2">
        <v>2482310.2199999997</v>
      </c>
      <c r="LL106" s="2">
        <v>49716.98</v>
      </c>
      <c r="LM106" s="2">
        <v>49716.98</v>
      </c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>
        <v>6651814.9300000025</v>
      </c>
    </row>
    <row r="107" spans="2:337">
      <c r="B107" s="22" t="s">
        <v>63</v>
      </c>
      <c r="C107" s="22" t="s">
        <v>7</v>
      </c>
      <c r="D107" s="22" t="s">
        <v>5</v>
      </c>
      <c r="E107" s="22" t="s">
        <v>34</v>
      </c>
      <c r="F107" s="22" t="s">
        <v>46</v>
      </c>
      <c r="G107" s="1">
        <v>660.24</v>
      </c>
      <c r="I107" s="37" t="str">
        <f>VLOOKUP(J107,'District Listing'!$A$3:$B$315,2,FALSE)</f>
        <v>TUKWILA</v>
      </c>
      <c r="J107" s="4" t="s">
        <v>200</v>
      </c>
      <c r="K107" s="2">
        <v>80479.41</v>
      </c>
      <c r="L107" s="2">
        <v>80479.41</v>
      </c>
      <c r="M107" s="2">
        <v>-80479.41</v>
      </c>
      <c r="N107" s="2">
        <v>-80479.41</v>
      </c>
      <c r="O107" s="2">
        <v>17466407.689999998</v>
      </c>
      <c r="P107" s="2">
        <v>388092.15</v>
      </c>
      <c r="Q107" s="2">
        <v>351199.17</v>
      </c>
      <c r="R107" s="2"/>
      <c r="S107" s="2">
        <v>1289809.8799999999</v>
      </c>
      <c r="T107" s="2">
        <v>281192.12</v>
      </c>
      <c r="U107" s="2">
        <v>503818</v>
      </c>
      <c r="V107" s="2">
        <v>20280519.009999998</v>
      </c>
      <c r="W107" s="2">
        <v>7621525.1899999995</v>
      </c>
      <c r="X107" s="2">
        <v>184367.13999999998</v>
      </c>
      <c r="Y107" s="2">
        <v>248015.54</v>
      </c>
      <c r="Z107" s="2"/>
      <c r="AA107" s="2">
        <v>289671.14</v>
      </c>
      <c r="AB107" s="2">
        <v>257041.62</v>
      </c>
      <c r="AC107" s="2">
        <v>8600620.629999999</v>
      </c>
      <c r="AD107" s="2"/>
      <c r="AE107" s="2"/>
      <c r="AF107" s="2">
        <v>1514229.74</v>
      </c>
      <c r="AG107" s="2">
        <v>631908.9</v>
      </c>
      <c r="AH107" s="2">
        <v>3031484.1</v>
      </c>
      <c r="AI107" s="2">
        <v>1080666.3700000001</v>
      </c>
      <c r="AJ107" s="2"/>
      <c r="AK107" s="2"/>
      <c r="AL107" s="2"/>
      <c r="AM107" s="2"/>
      <c r="AN107" s="2">
        <v>48909.21</v>
      </c>
      <c r="AO107" s="2">
        <v>20616.04</v>
      </c>
      <c r="AP107" s="2">
        <v>95650.38</v>
      </c>
      <c r="AQ107" s="2">
        <v>203016.91999999998</v>
      </c>
      <c r="AR107" s="2">
        <v>2601891.0599999996</v>
      </c>
      <c r="AS107" s="2">
        <v>1941669.56</v>
      </c>
      <c r="AT107" s="2">
        <v>29301.02</v>
      </c>
      <c r="AU107" s="2">
        <v>12422.93</v>
      </c>
      <c r="AV107" s="2">
        <v>11211766.229999999</v>
      </c>
      <c r="AW107" s="2">
        <v>873367.88</v>
      </c>
      <c r="AX107" s="2">
        <v>42997.03</v>
      </c>
      <c r="AY107" s="2">
        <v>613580.4</v>
      </c>
      <c r="AZ107" s="2">
        <v>261327.82</v>
      </c>
      <c r="BA107" s="2">
        <v>97078.45</v>
      </c>
      <c r="BB107" s="2">
        <v>1888351.58</v>
      </c>
      <c r="BC107" s="2">
        <v>3555.29</v>
      </c>
      <c r="BD107" s="2">
        <v>69887.429999999993</v>
      </c>
      <c r="BE107" s="2">
        <v>98467.55</v>
      </c>
      <c r="BF107" s="2">
        <v>799949.59</v>
      </c>
      <c r="BG107" s="2">
        <v>329275.25</v>
      </c>
      <c r="BH107" s="2">
        <v>251028.44999999998</v>
      </c>
      <c r="BI107" s="2">
        <v>1539854.99</v>
      </c>
      <c r="BJ107" s="2">
        <v>39372.400000000001</v>
      </c>
      <c r="BK107" s="2">
        <v>62152.19</v>
      </c>
      <c r="BL107" s="2">
        <v>30753.42</v>
      </c>
      <c r="BM107" s="2"/>
      <c r="BN107" s="2">
        <v>139722.13</v>
      </c>
      <c r="BO107" s="2">
        <v>4664.5600000000004</v>
      </c>
      <c r="BP107" s="2">
        <v>132913.5</v>
      </c>
      <c r="BQ107" s="2">
        <v>82172.81</v>
      </c>
      <c r="BR107" s="2">
        <v>688315.99</v>
      </c>
      <c r="BS107" s="2">
        <v>93928.43</v>
      </c>
      <c r="BT107" s="2"/>
      <c r="BU107" s="2">
        <v>134.31</v>
      </c>
      <c r="BV107" s="2"/>
      <c r="BW107" s="2"/>
      <c r="BX107" s="2"/>
      <c r="BY107" s="2"/>
      <c r="BZ107" s="2"/>
      <c r="CA107" s="2">
        <v>45687.47</v>
      </c>
      <c r="CB107" s="2">
        <v>344167</v>
      </c>
      <c r="CC107" s="2">
        <v>443622.21</v>
      </c>
      <c r="CD107" s="2"/>
      <c r="CE107" s="2">
        <v>21129.55</v>
      </c>
      <c r="CF107" s="2">
        <v>750547.15</v>
      </c>
      <c r="CG107" s="2">
        <v>453925.79</v>
      </c>
      <c r="CH107" s="2">
        <v>22684.67</v>
      </c>
      <c r="CI107" s="2">
        <v>6411</v>
      </c>
      <c r="CJ107" s="2">
        <v>701</v>
      </c>
      <c r="CK107" s="2"/>
      <c r="CL107" s="2">
        <v>101182.18</v>
      </c>
      <c r="CM107" s="2">
        <v>363570.13</v>
      </c>
      <c r="CN107" s="2"/>
      <c r="CO107" s="2"/>
      <c r="CP107" s="2"/>
      <c r="CQ107" s="2"/>
      <c r="CR107" s="2">
        <v>48333.57</v>
      </c>
      <c r="CS107" s="2"/>
      <c r="CT107" s="2"/>
      <c r="CU107" s="2"/>
      <c r="CV107" s="2"/>
      <c r="CW107" s="2"/>
      <c r="CX107" s="2"/>
      <c r="CY107" s="2"/>
      <c r="CZ107" s="2">
        <v>6968110.0099999988</v>
      </c>
      <c r="DA107" s="2">
        <v>25726.61</v>
      </c>
      <c r="DB107" s="2">
        <v>25726.61</v>
      </c>
      <c r="DC107" s="2"/>
      <c r="DD107" s="2"/>
      <c r="DE107" s="2">
        <v>30034.17</v>
      </c>
      <c r="DF107" s="2">
        <v>29015.75</v>
      </c>
      <c r="DG107" s="2"/>
      <c r="DH107" s="2"/>
      <c r="DI107" s="2"/>
      <c r="DJ107" s="2"/>
      <c r="DK107" s="2"/>
      <c r="DL107" s="2"/>
      <c r="DM107" s="2">
        <v>59049.919999999998</v>
      </c>
      <c r="DN107" s="2">
        <v>49034143.990000024</v>
      </c>
      <c r="DP107" s="37" t="str">
        <f>VLOOKUP(DQ107,'District Listing'!$A$3:$B$315,2,FALSE)</f>
        <v>TUKWILA</v>
      </c>
      <c r="DQ107" s="4" t="s">
        <v>200</v>
      </c>
      <c r="DR107" s="2">
        <v>15110.75</v>
      </c>
      <c r="DS107" s="2">
        <v>15110.75</v>
      </c>
      <c r="DT107" s="2">
        <v>-80479.41</v>
      </c>
      <c r="DU107" s="2">
        <v>-80479.41</v>
      </c>
      <c r="DV107" s="2">
        <v>17396254.829999998</v>
      </c>
      <c r="DW107" s="2">
        <v>383069.65</v>
      </c>
      <c r="DX107" s="2">
        <v>326176.42</v>
      </c>
      <c r="DY107" s="2"/>
      <c r="DZ107" s="2">
        <v>1207766.8899999999</v>
      </c>
      <c r="EA107" s="2">
        <v>121326</v>
      </c>
      <c r="EB107" s="2">
        <v>503818</v>
      </c>
      <c r="EC107" s="2">
        <v>19938411.789999999</v>
      </c>
      <c r="ED107" s="2">
        <v>7009118.3499999996</v>
      </c>
      <c r="EE107" s="2">
        <v>44693.21</v>
      </c>
      <c r="EF107" s="2">
        <v>106593.59</v>
      </c>
      <c r="EG107" s="2"/>
      <c r="EH107" s="2">
        <v>33702.11</v>
      </c>
      <c r="EI107" s="2">
        <v>104815</v>
      </c>
      <c r="EJ107" s="2">
        <v>7298922.2599999998</v>
      </c>
      <c r="EK107" s="2"/>
      <c r="EL107" s="2"/>
      <c r="EM107" s="2">
        <v>1488448.38</v>
      </c>
      <c r="EN107" s="2">
        <v>491991.86</v>
      </c>
      <c r="EO107" s="2">
        <v>3003986.5</v>
      </c>
      <c r="EP107" s="2">
        <v>858003.54</v>
      </c>
      <c r="EQ107" s="2"/>
      <c r="ER107" s="2"/>
      <c r="ES107" s="2"/>
      <c r="ET107" s="2"/>
      <c r="EU107" s="2">
        <v>48159.65</v>
      </c>
      <c r="EV107" s="2">
        <v>16125.81</v>
      </c>
      <c r="EW107" s="2">
        <v>95120.69</v>
      </c>
      <c r="EX107" s="2">
        <v>129113.38</v>
      </c>
      <c r="EY107" s="2">
        <v>2594163.2999999998</v>
      </c>
      <c r="EZ107" s="2">
        <v>1583775.85</v>
      </c>
      <c r="FA107" s="2">
        <v>28855.79</v>
      </c>
      <c r="FB107" s="2">
        <v>9683.06</v>
      </c>
      <c r="FC107" s="2">
        <v>10347427.809999999</v>
      </c>
      <c r="FD107" s="2">
        <v>705681.39</v>
      </c>
      <c r="FE107" s="2">
        <v>42997.03</v>
      </c>
      <c r="FF107" s="2">
        <v>613580.4</v>
      </c>
      <c r="FG107" s="2">
        <v>213220.04</v>
      </c>
      <c r="FH107" s="2">
        <v>97078.45</v>
      </c>
      <c r="FI107" s="2">
        <v>1672557.31</v>
      </c>
      <c r="FJ107" s="2">
        <v>3555.29</v>
      </c>
      <c r="FK107" s="2">
        <v>69887.429999999993</v>
      </c>
      <c r="FL107" s="2">
        <v>48007.55</v>
      </c>
      <c r="FM107" s="2">
        <v>799949.59</v>
      </c>
      <c r="FN107" s="2">
        <v>329275.25</v>
      </c>
      <c r="FO107" s="2">
        <v>241522.61</v>
      </c>
      <c r="FP107" s="2">
        <v>1115331.2</v>
      </c>
      <c r="FQ107" s="2"/>
      <c r="FR107" s="2"/>
      <c r="FS107" s="2">
        <v>15558.47</v>
      </c>
      <c r="FT107" s="2"/>
      <c r="FU107" s="2">
        <v>139722.13</v>
      </c>
      <c r="FV107" s="2">
        <v>4664.5600000000004</v>
      </c>
      <c r="FW107" s="2"/>
      <c r="FX107" s="2">
        <v>82172.81</v>
      </c>
      <c r="FY107" s="2">
        <v>324275.03000000003</v>
      </c>
      <c r="FZ107" s="2">
        <v>93472.75</v>
      </c>
      <c r="GA107" s="2"/>
      <c r="GB107" s="2">
        <v>134.31</v>
      </c>
      <c r="GC107" s="2"/>
      <c r="GD107" s="2"/>
      <c r="GE107" s="2"/>
      <c r="GF107" s="2"/>
      <c r="GG107" s="2"/>
      <c r="GH107" s="2">
        <v>45687.47</v>
      </c>
      <c r="GI107" s="2">
        <v>344167</v>
      </c>
      <c r="GJ107" s="2">
        <v>425641.75</v>
      </c>
      <c r="GK107" s="2"/>
      <c r="GL107" s="2">
        <v>21129.55</v>
      </c>
      <c r="GM107" s="2">
        <v>750547.15</v>
      </c>
      <c r="GN107" s="2">
        <v>453925.79</v>
      </c>
      <c r="GO107" s="2">
        <v>22684.67</v>
      </c>
      <c r="GP107" s="2">
        <v>3520</v>
      </c>
      <c r="GQ107" s="2">
        <v>701</v>
      </c>
      <c r="GR107" s="2"/>
      <c r="GS107" s="2">
        <v>101182.18</v>
      </c>
      <c r="GT107" s="2">
        <v>363570.13</v>
      </c>
      <c r="GU107" s="2"/>
      <c r="GV107" s="2"/>
      <c r="GW107" s="2"/>
      <c r="GX107" s="2"/>
      <c r="GY107" s="2">
        <v>30402.37</v>
      </c>
      <c r="GZ107" s="2"/>
      <c r="HA107" s="2"/>
      <c r="HB107" s="2"/>
      <c r="HC107" s="2"/>
      <c r="HD107" s="2"/>
      <c r="HE107" s="2"/>
      <c r="HF107" s="2"/>
      <c r="HG107" s="2">
        <v>5830688.04</v>
      </c>
      <c r="HH107" s="2">
        <v>21280.82</v>
      </c>
      <c r="HI107" s="2">
        <v>21280.82</v>
      </c>
      <c r="HJ107" s="2"/>
      <c r="HK107" s="2"/>
      <c r="HL107" s="2">
        <v>13277.64</v>
      </c>
      <c r="HM107" s="2">
        <v>29015.75</v>
      </c>
      <c r="HN107" s="2"/>
      <c r="HO107" s="2"/>
      <c r="HP107" s="2"/>
      <c r="HQ107" s="2"/>
      <c r="HR107" s="2"/>
      <c r="HS107" s="2">
        <v>42293.39</v>
      </c>
      <c r="HT107" s="2">
        <v>45086212.760000005</v>
      </c>
      <c r="HV107" s="37" t="str">
        <f>VLOOKUP(HW107,'District Listing'!$A$3:$B$315,2,FALSE)</f>
        <v>AUBURN</v>
      </c>
      <c r="HW107" s="4" t="s">
        <v>202</v>
      </c>
      <c r="HX107" s="2">
        <v>3442633.56</v>
      </c>
      <c r="HY107" s="2">
        <v>3442633.56</v>
      </c>
      <c r="HZ107" s="2"/>
      <c r="IA107" s="2"/>
      <c r="IB107" s="2">
        <v>2703776</v>
      </c>
      <c r="IC107" s="2">
        <v>25548.6</v>
      </c>
      <c r="ID107" s="2">
        <v>163720.85999999999</v>
      </c>
      <c r="IE107" s="2"/>
      <c r="IF107" s="2">
        <v>9177221.0500000007</v>
      </c>
      <c r="IG107" s="2">
        <v>36334.44</v>
      </c>
      <c r="IH107" s="2"/>
      <c r="II107" s="2">
        <v>12106600.950000001</v>
      </c>
      <c r="IJ107" s="2">
        <v>1919153.24</v>
      </c>
      <c r="IK107" s="2">
        <v>21461.97</v>
      </c>
      <c r="IL107" s="2">
        <v>270870.44</v>
      </c>
      <c r="IM107" s="2"/>
      <c r="IN107" s="2">
        <v>1552227.29</v>
      </c>
      <c r="IO107" s="2">
        <v>1146.79</v>
      </c>
      <c r="IP107" s="2">
        <v>3764859.73</v>
      </c>
      <c r="IQ107" s="2">
        <v>6475.63</v>
      </c>
      <c r="IR107" s="2">
        <v>1091.72</v>
      </c>
      <c r="IS107" s="2">
        <v>907966.03</v>
      </c>
      <c r="IT107" s="2">
        <v>284767.31</v>
      </c>
      <c r="IU107" s="2">
        <v>1864974.28</v>
      </c>
      <c r="IV107" s="2">
        <v>418995.63</v>
      </c>
      <c r="IW107" s="2">
        <v>24243.54</v>
      </c>
      <c r="IX107" s="2">
        <v>11755.54</v>
      </c>
      <c r="IY107" s="2"/>
      <c r="IZ107" s="2"/>
      <c r="JA107" s="2">
        <v>17628.759999999998</v>
      </c>
      <c r="JB107" s="2">
        <v>5537.13</v>
      </c>
      <c r="JC107" s="2">
        <v>36793.33</v>
      </c>
      <c r="JD107" s="2">
        <v>55056.63</v>
      </c>
      <c r="JE107" s="2">
        <v>612321.91</v>
      </c>
      <c r="JF107" s="2">
        <v>552667.55000000005</v>
      </c>
      <c r="JG107" s="2"/>
      <c r="JH107" s="2"/>
      <c r="JI107" s="2">
        <v>4800274.9899999993</v>
      </c>
      <c r="JJ107" s="2">
        <v>395398.27</v>
      </c>
      <c r="JK107" s="2"/>
      <c r="JL107" s="2"/>
      <c r="JM107" s="2"/>
      <c r="JN107" s="2">
        <v>19094.32</v>
      </c>
      <c r="JO107" s="2">
        <v>414492.59</v>
      </c>
      <c r="JP107" s="2"/>
      <c r="JQ107" s="2"/>
      <c r="JR107" s="2"/>
      <c r="JS107" s="2"/>
      <c r="JT107" s="2"/>
      <c r="JU107" s="2">
        <v>40</v>
      </c>
      <c r="JV107" s="2">
        <v>34440.97</v>
      </c>
      <c r="JW107" s="2"/>
      <c r="JX107" s="2"/>
      <c r="JY107" s="2"/>
      <c r="JZ107" s="2"/>
      <c r="KA107" s="2"/>
      <c r="KB107" s="2"/>
      <c r="KC107" s="2">
        <v>3585.3</v>
      </c>
      <c r="KD107" s="2">
        <v>4219.8100000000004</v>
      </c>
      <c r="KE107" s="2">
        <v>49659.07</v>
      </c>
      <c r="KF107" s="2">
        <v>2986.4</v>
      </c>
      <c r="KG107" s="2">
        <v>21924</v>
      </c>
      <c r="KH107" s="2">
        <v>1562.42</v>
      </c>
      <c r="KI107" s="2"/>
      <c r="KJ107" s="2"/>
      <c r="KK107" s="2"/>
      <c r="KL107" s="2"/>
      <c r="KM107" s="2">
        <v>9709.86</v>
      </c>
      <c r="KN107" s="2"/>
      <c r="KO107" s="2">
        <v>10184.52</v>
      </c>
      <c r="KP107" s="2"/>
      <c r="KQ107" s="2"/>
      <c r="KR107" s="2"/>
      <c r="KS107" s="2"/>
      <c r="KT107" s="2"/>
      <c r="KU107" s="2">
        <v>5886</v>
      </c>
      <c r="KV107" s="2"/>
      <c r="KW107" s="2"/>
      <c r="KX107" s="2"/>
      <c r="KY107" s="2"/>
      <c r="KZ107" s="2"/>
      <c r="LA107" s="2"/>
      <c r="LB107" s="2"/>
      <c r="LC107" s="2">
        <v>56989.15</v>
      </c>
      <c r="LD107" s="2"/>
      <c r="LE107" s="2"/>
      <c r="LF107" s="2"/>
      <c r="LG107" s="2"/>
      <c r="LH107" s="2"/>
      <c r="LI107" s="2"/>
      <c r="LJ107" s="2"/>
      <c r="LK107" s="2">
        <v>201187.49999999997</v>
      </c>
      <c r="LL107" s="2">
        <v>12310.28</v>
      </c>
      <c r="LM107" s="2">
        <v>12310.28</v>
      </c>
      <c r="LN107" s="2"/>
      <c r="LO107" s="2"/>
      <c r="LP107" s="2">
        <v>9314.09</v>
      </c>
      <c r="LQ107" s="2"/>
      <c r="LR107" s="2"/>
      <c r="LS107" s="2"/>
      <c r="LT107" s="2"/>
      <c r="LU107" s="2">
        <v>1681386.71</v>
      </c>
      <c r="LV107" s="2"/>
      <c r="LW107" s="2"/>
      <c r="LX107" s="2">
        <v>1690700.8</v>
      </c>
      <c r="LY107" s="2">
        <v>26433060.399999991</v>
      </c>
    </row>
    <row r="108" spans="2:337">
      <c r="B108" s="22" t="s">
        <v>63</v>
      </c>
      <c r="C108" s="22" t="s">
        <v>7</v>
      </c>
      <c r="D108" s="22" t="s">
        <v>5</v>
      </c>
      <c r="E108" s="22" t="s">
        <v>34</v>
      </c>
      <c r="F108" s="22" t="s">
        <v>47</v>
      </c>
      <c r="G108" s="1">
        <v>24936.21</v>
      </c>
      <c r="I108" s="37" t="str">
        <f>VLOOKUP(J108,'District Listing'!$A$3:$B$315,2,FALSE)</f>
        <v>RIVERVIEW</v>
      </c>
      <c r="J108" s="4" t="s">
        <v>201</v>
      </c>
      <c r="K108" s="2">
        <v>93372.03</v>
      </c>
      <c r="L108" s="2">
        <v>93372.03</v>
      </c>
      <c r="M108" s="2">
        <v>-93372.03</v>
      </c>
      <c r="N108" s="2">
        <v>-93372.03</v>
      </c>
      <c r="O108" s="2">
        <v>18166142.810000002</v>
      </c>
      <c r="P108" s="2">
        <v>399731.85000000003</v>
      </c>
      <c r="Q108" s="2">
        <v>186465.16999999998</v>
      </c>
      <c r="R108" s="2"/>
      <c r="S108" s="2">
        <v>2285088.73</v>
      </c>
      <c r="T108" s="2">
        <v>256712.75999999998</v>
      </c>
      <c r="U108" s="2">
        <v>105696</v>
      </c>
      <c r="V108" s="2">
        <v>21399837.320000008</v>
      </c>
      <c r="W108" s="2">
        <v>6149636.5299999993</v>
      </c>
      <c r="X108" s="2">
        <v>230000.62</v>
      </c>
      <c r="Y108" s="2">
        <v>159331.25</v>
      </c>
      <c r="Z108" s="2"/>
      <c r="AA108" s="2">
        <v>267305.61</v>
      </c>
      <c r="AB108" s="2">
        <v>66152.240000000005</v>
      </c>
      <c r="AC108" s="2">
        <v>6872426.25</v>
      </c>
      <c r="AD108" s="2">
        <v>9601.6600000000017</v>
      </c>
      <c r="AE108" s="2">
        <v>822.92000000000007</v>
      </c>
      <c r="AF108" s="2">
        <v>1584493.43</v>
      </c>
      <c r="AG108" s="2">
        <v>510057.29</v>
      </c>
      <c r="AH108" s="2">
        <v>3219207.37</v>
      </c>
      <c r="AI108" s="2">
        <v>838394.11</v>
      </c>
      <c r="AJ108" s="2">
        <v>19310</v>
      </c>
      <c r="AK108" s="2"/>
      <c r="AL108" s="2"/>
      <c r="AM108" s="2"/>
      <c r="AN108" s="2"/>
      <c r="AO108" s="2"/>
      <c r="AP108" s="2">
        <v>87283.03</v>
      </c>
      <c r="AQ108" s="2">
        <v>158849.15000000002</v>
      </c>
      <c r="AR108" s="2">
        <v>2506402.1100000003</v>
      </c>
      <c r="AS108" s="2">
        <v>1742067.62</v>
      </c>
      <c r="AT108" s="2">
        <v>75770.03</v>
      </c>
      <c r="AU108" s="2">
        <v>32948.57</v>
      </c>
      <c r="AV108" s="2">
        <v>10785207.290000001</v>
      </c>
      <c r="AW108" s="2">
        <v>1705357.45</v>
      </c>
      <c r="AX108" s="2">
        <v>130724.39</v>
      </c>
      <c r="AY108" s="2">
        <v>340451.51</v>
      </c>
      <c r="AZ108" s="2">
        <v>400556.92000000004</v>
      </c>
      <c r="BA108" s="2">
        <v>60479.57</v>
      </c>
      <c r="BB108" s="2">
        <v>2637569.8399999994</v>
      </c>
      <c r="BC108" s="2">
        <v>40332.639999999999</v>
      </c>
      <c r="BD108" s="2">
        <v>49913.63</v>
      </c>
      <c r="BE108" s="2">
        <v>136118.06</v>
      </c>
      <c r="BF108" s="2"/>
      <c r="BG108" s="2"/>
      <c r="BH108" s="2">
        <v>146788.60999999999</v>
      </c>
      <c r="BI108" s="2">
        <v>1475840.17</v>
      </c>
      <c r="BJ108" s="2">
        <v>43199.14</v>
      </c>
      <c r="BK108" s="2">
        <v>33221.06</v>
      </c>
      <c r="BL108" s="2"/>
      <c r="BM108" s="2"/>
      <c r="BN108" s="2">
        <v>148628.35</v>
      </c>
      <c r="BO108" s="2"/>
      <c r="BP108" s="2">
        <v>196486.79</v>
      </c>
      <c r="BQ108" s="2">
        <v>72730.63</v>
      </c>
      <c r="BR108" s="2">
        <v>284774.02</v>
      </c>
      <c r="BS108" s="2"/>
      <c r="BT108" s="2"/>
      <c r="BU108" s="2">
        <v>23014.25</v>
      </c>
      <c r="BV108" s="2"/>
      <c r="BW108" s="2">
        <v>138618.25</v>
      </c>
      <c r="BX108" s="2"/>
      <c r="BY108" s="2"/>
      <c r="BZ108" s="2"/>
      <c r="CA108" s="2">
        <v>62235.72</v>
      </c>
      <c r="CB108" s="2">
        <v>375897</v>
      </c>
      <c r="CC108" s="2">
        <v>144680.07</v>
      </c>
      <c r="CD108" s="2">
        <v>252</v>
      </c>
      <c r="CE108" s="2">
        <v>59132.89</v>
      </c>
      <c r="CF108" s="2">
        <v>740706.98</v>
      </c>
      <c r="CG108" s="2">
        <v>334511</v>
      </c>
      <c r="CH108" s="2"/>
      <c r="CI108" s="2">
        <v>147998.35999999999</v>
      </c>
      <c r="CJ108" s="2">
        <v>1237.75</v>
      </c>
      <c r="CK108" s="2"/>
      <c r="CL108" s="2"/>
      <c r="CM108" s="2">
        <v>547927.93999999994</v>
      </c>
      <c r="CN108" s="2">
        <v>9689.94</v>
      </c>
      <c r="CO108" s="2"/>
      <c r="CP108" s="2"/>
      <c r="CQ108" s="2"/>
      <c r="CR108" s="2">
        <v>170860.59</v>
      </c>
      <c r="CS108" s="2"/>
      <c r="CT108" s="2"/>
      <c r="CU108" s="2"/>
      <c r="CV108" s="2"/>
      <c r="CW108" s="2"/>
      <c r="CX108" s="2"/>
      <c r="CY108" s="2"/>
      <c r="CZ108" s="2">
        <v>5384795.8400000008</v>
      </c>
      <c r="DA108" s="2">
        <v>126656.84</v>
      </c>
      <c r="DB108" s="2">
        <v>126656.84</v>
      </c>
      <c r="DC108" s="2"/>
      <c r="DD108" s="2"/>
      <c r="DE108" s="2"/>
      <c r="DF108" s="2"/>
      <c r="DG108" s="2"/>
      <c r="DH108" s="2"/>
      <c r="DI108" s="2"/>
      <c r="DJ108" s="2">
        <v>50576.99</v>
      </c>
      <c r="DK108" s="2"/>
      <c r="DL108" s="2"/>
      <c r="DM108" s="2">
        <v>50576.99</v>
      </c>
      <c r="DN108" s="2">
        <v>47257070.370000027</v>
      </c>
      <c r="DP108" s="37" t="str">
        <f>VLOOKUP(DQ108,'District Listing'!$A$3:$B$315,2,FALSE)</f>
        <v>RIVERVIEW</v>
      </c>
      <c r="DQ108" s="4" t="s">
        <v>201</v>
      </c>
      <c r="DR108" s="2">
        <v>93372.03</v>
      </c>
      <c r="DS108" s="2">
        <v>93372.03</v>
      </c>
      <c r="DT108" s="2">
        <v>-93372.03</v>
      </c>
      <c r="DU108" s="2">
        <v>-93372.03</v>
      </c>
      <c r="DV108" s="2">
        <v>17741512.670000002</v>
      </c>
      <c r="DW108" s="2">
        <v>394611.34</v>
      </c>
      <c r="DX108" s="2">
        <v>175215.08</v>
      </c>
      <c r="DY108" s="2"/>
      <c r="DZ108" s="2">
        <v>1849762.23</v>
      </c>
      <c r="EA108" s="2">
        <v>222181.08</v>
      </c>
      <c r="EB108" s="2">
        <v>105636.08</v>
      </c>
      <c r="EC108" s="2">
        <v>20488918.479999997</v>
      </c>
      <c r="ED108" s="2">
        <v>4956127.68</v>
      </c>
      <c r="EE108" s="2">
        <v>197561.88</v>
      </c>
      <c r="EF108" s="2">
        <v>101348.66</v>
      </c>
      <c r="EG108" s="2"/>
      <c r="EH108" s="2">
        <v>137975.01</v>
      </c>
      <c r="EI108" s="2">
        <v>54407.4</v>
      </c>
      <c r="EJ108" s="2">
        <v>5447420.6299999999</v>
      </c>
      <c r="EK108" s="2">
        <v>9390.1200000000008</v>
      </c>
      <c r="EL108" s="2">
        <v>433.01</v>
      </c>
      <c r="EM108" s="2">
        <v>1500099.24</v>
      </c>
      <c r="EN108" s="2">
        <v>409066.41</v>
      </c>
      <c r="EO108" s="2">
        <v>3025628.25</v>
      </c>
      <c r="EP108" s="2">
        <v>675855.53</v>
      </c>
      <c r="EQ108" s="2"/>
      <c r="ER108" s="2"/>
      <c r="ES108" s="2"/>
      <c r="ET108" s="2"/>
      <c r="EU108" s="2"/>
      <c r="EV108" s="2"/>
      <c r="EW108" s="2">
        <v>81475.92</v>
      </c>
      <c r="EX108" s="2">
        <v>147950.54</v>
      </c>
      <c r="EY108" s="2">
        <v>2453823.2400000002</v>
      </c>
      <c r="EZ108" s="2">
        <v>1547537.98</v>
      </c>
      <c r="FA108" s="2">
        <v>73209.52</v>
      </c>
      <c r="FB108" s="2">
        <v>27980.53</v>
      </c>
      <c r="FC108" s="2">
        <v>9952450.2899999991</v>
      </c>
      <c r="FD108" s="2">
        <v>993703.24</v>
      </c>
      <c r="FE108" s="2">
        <v>127070.13</v>
      </c>
      <c r="FF108" s="2">
        <v>145663.89000000001</v>
      </c>
      <c r="FG108" s="2">
        <v>388047.21</v>
      </c>
      <c r="FH108" s="2">
        <v>31979.1</v>
      </c>
      <c r="FI108" s="2">
        <v>1686463.5700000003</v>
      </c>
      <c r="FJ108" s="2"/>
      <c r="FK108" s="2"/>
      <c r="FL108" s="2">
        <v>136118.06</v>
      </c>
      <c r="FM108" s="2"/>
      <c r="FN108" s="2"/>
      <c r="FO108" s="2">
        <v>122795.11</v>
      </c>
      <c r="FP108" s="2">
        <v>1169874.82</v>
      </c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>
        <v>62235.72</v>
      </c>
      <c r="GI108" s="2">
        <v>50565</v>
      </c>
      <c r="GJ108" s="2">
        <v>64593.04</v>
      </c>
      <c r="GK108" s="2"/>
      <c r="GL108" s="2">
        <v>42922.45</v>
      </c>
      <c r="GM108" s="2">
        <v>740706.98</v>
      </c>
      <c r="GN108" s="2">
        <v>334511</v>
      </c>
      <c r="GO108" s="2"/>
      <c r="GP108" s="2">
        <v>122294.83</v>
      </c>
      <c r="GQ108" s="2">
        <v>1237.75</v>
      </c>
      <c r="GR108" s="2"/>
      <c r="GS108" s="2"/>
      <c r="GT108" s="2"/>
      <c r="GU108" s="2"/>
      <c r="GV108" s="2"/>
      <c r="GW108" s="2"/>
      <c r="GX108" s="2"/>
      <c r="GY108" s="2">
        <v>54630.86</v>
      </c>
      <c r="GZ108" s="2"/>
      <c r="HA108" s="2"/>
      <c r="HB108" s="2"/>
      <c r="HC108" s="2"/>
      <c r="HD108" s="2"/>
      <c r="HE108" s="2"/>
      <c r="HF108" s="2"/>
      <c r="HG108" s="2">
        <v>2902485.6199999996</v>
      </c>
      <c r="HH108" s="2">
        <v>76939.86</v>
      </c>
      <c r="HI108" s="2">
        <v>76939.86</v>
      </c>
      <c r="HJ108" s="2"/>
      <c r="HK108" s="2"/>
      <c r="HL108" s="2"/>
      <c r="HM108" s="2"/>
      <c r="HN108" s="2"/>
      <c r="HO108" s="2"/>
      <c r="HP108" s="2"/>
      <c r="HQ108" s="2">
        <v>50576.99</v>
      </c>
      <c r="HR108" s="2"/>
      <c r="HS108" s="2">
        <v>50576.99</v>
      </c>
      <c r="HT108" s="2">
        <v>40605255.440000005</v>
      </c>
      <c r="HV108" s="37" t="str">
        <f>VLOOKUP(HW108,'District Listing'!$A$3:$B$315,2,FALSE)</f>
        <v>TAHOMA</v>
      </c>
      <c r="HW108" s="4" t="s">
        <v>203</v>
      </c>
      <c r="HX108" s="2">
        <v>37971.56</v>
      </c>
      <c r="HY108" s="2">
        <v>37971.56</v>
      </c>
      <c r="HZ108" s="2"/>
      <c r="IA108" s="2"/>
      <c r="IB108" s="2">
        <v>299358.02</v>
      </c>
      <c r="IC108" s="2">
        <v>11821.72</v>
      </c>
      <c r="ID108" s="2">
        <v>421446.41</v>
      </c>
      <c r="IE108" s="2"/>
      <c r="IF108" s="2">
        <v>7009374.1699999999</v>
      </c>
      <c r="IG108" s="2"/>
      <c r="IH108" s="2"/>
      <c r="II108" s="2">
        <v>7742000.3200000003</v>
      </c>
      <c r="IJ108" s="2">
        <v>528332.82999999996</v>
      </c>
      <c r="IK108" s="2">
        <v>128479.24</v>
      </c>
      <c r="IL108" s="2">
        <v>268129.40999999997</v>
      </c>
      <c r="IM108" s="2"/>
      <c r="IN108" s="2">
        <v>622061.76</v>
      </c>
      <c r="IO108" s="2">
        <v>10072.06</v>
      </c>
      <c r="IP108" s="2">
        <v>1557075.3</v>
      </c>
      <c r="IQ108" s="2"/>
      <c r="IR108" s="2"/>
      <c r="IS108" s="2">
        <v>581653.72</v>
      </c>
      <c r="IT108" s="2">
        <v>117175.33</v>
      </c>
      <c r="IU108" s="2">
        <v>1187597.18</v>
      </c>
      <c r="IV108" s="2">
        <v>160380.10999999999</v>
      </c>
      <c r="IW108" s="2"/>
      <c r="IX108" s="2"/>
      <c r="IY108" s="2"/>
      <c r="IZ108" s="2"/>
      <c r="JA108" s="2">
        <v>2692.08</v>
      </c>
      <c r="JB108" s="2">
        <v>823.06</v>
      </c>
      <c r="JC108" s="2">
        <v>1530.44</v>
      </c>
      <c r="JD108" s="2">
        <v>17459.88</v>
      </c>
      <c r="JE108" s="2">
        <v>55817.53</v>
      </c>
      <c r="JF108" s="2">
        <v>183619.42</v>
      </c>
      <c r="JG108" s="2">
        <v>7622.13</v>
      </c>
      <c r="JH108" s="2">
        <v>1453.81</v>
      </c>
      <c r="JI108" s="2">
        <v>2317824.6899999995</v>
      </c>
      <c r="JJ108" s="2">
        <v>711663.92</v>
      </c>
      <c r="JK108" s="2"/>
      <c r="JL108" s="2">
        <v>4068.56</v>
      </c>
      <c r="JM108" s="2">
        <v>15683.62</v>
      </c>
      <c r="JN108" s="2">
        <v>20301.02</v>
      </c>
      <c r="JO108" s="2">
        <v>751717.12000000011</v>
      </c>
      <c r="JP108" s="2">
        <v>37902.51</v>
      </c>
      <c r="JQ108" s="2"/>
      <c r="JR108" s="2"/>
      <c r="JS108" s="2"/>
      <c r="JT108" s="2"/>
      <c r="JU108" s="2">
        <v>6670.5</v>
      </c>
      <c r="JV108" s="2">
        <v>8242.7900000000009</v>
      </c>
      <c r="JW108" s="2"/>
      <c r="JX108" s="2"/>
      <c r="JY108" s="2"/>
      <c r="JZ108" s="2">
        <v>67842.259999999995</v>
      </c>
      <c r="KA108" s="2"/>
      <c r="KB108" s="2"/>
      <c r="KC108" s="2"/>
      <c r="KD108" s="2"/>
      <c r="KE108" s="2">
        <v>245.44</v>
      </c>
      <c r="KF108" s="2">
        <v>14178.72</v>
      </c>
      <c r="KG108" s="2">
        <v>21302</v>
      </c>
      <c r="KH108" s="2">
        <v>2156.5700000000002</v>
      </c>
      <c r="KI108" s="2"/>
      <c r="KJ108" s="2"/>
      <c r="KK108" s="2"/>
      <c r="KL108" s="2"/>
      <c r="KM108" s="2">
        <v>15713.75</v>
      </c>
      <c r="KN108" s="2"/>
      <c r="KO108" s="2">
        <v>134169.09</v>
      </c>
      <c r="KP108" s="2"/>
      <c r="KQ108" s="2">
        <v>3295.33</v>
      </c>
      <c r="KR108" s="2">
        <v>550</v>
      </c>
      <c r="KS108" s="2"/>
      <c r="KT108" s="2"/>
      <c r="KU108" s="2">
        <v>4778.5</v>
      </c>
      <c r="KV108" s="2"/>
      <c r="KW108" s="2"/>
      <c r="KX108" s="2"/>
      <c r="KY108" s="2"/>
      <c r="KZ108" s="2"/>
      <c r="LA108" s="2"/>
      <c r="LB108" s="2"/>
      <c r="LC108" s="2">
        <v>6204.45</v>
      </c>
      <c r="LD108" s="2">
        <v>27433.24</v>
      </c>
      <c r="LE108" s="2"/>
      <c r="LF108" s="2"/>
      <c r="LG108" s="2"/>
      <c r="LH108" s="2"/>
      <c r="LI108" s="2"/>
      <c r="LJ108" s="2"/>
      <c r="LK108" s="2">
        <v>350685.15</v>
      </c>
      <c r="LL108" s="2">
        <v>9491.19</v>
      </c>
      <c r="LM108" s="2">
        <v>9491.19</v>
      </c>
      <c r="LN108" s="2"/>
      <c r="LO108" s="2"/>
      <c r="LP108" s="2"/>
      <c r="LQ108" s="2"/>
      <c r="LR108" s="2">
        <v>15701.39</v>
      </c>
      <c r="LS108" s="2"/>
      <c r="LT108" s="2"/>
      <c r="LU108" s="2"/>
      <c r="LV108" s="2"/>
      <c r="LW108" s="2"/>
      <c r="LX108" s="2">
        <v>15701.39</v>
      </c>
      <c r="LY108" s="2">
        <v>12782466.719999999</v>
      </c>
    </row>
    <row r="109" spans="2:337">
      <c r="B109" s="22" t="s">
        <v>63</v>
      </c>
      <c r="C109" s="22" t="s">
        <v>7</v>
      </c>
      <c r="D109" s="22" t="s">
        <v>5</v>
      </c>
      <c r="E109" s="22" t="s">
        <v>34</v>
      </c>
      <c r="F109" s="22" t="s">
        <v>48</v>
      </c>
      <c r="G109" s="1">
        <v>593.98</v>
      </c>
      <c r="I109" s="37" t="str">
        <f>VLOOKUP(J109,'District Listing'!$A$3:$B$315,2,FALSE)</f>
        <v>AUBURN</v>
      </c>
      <c r="J109" s="4" t="s">
        <v>202</v>
      </c>
      <c r="K109" s="2">
        <v>3659118.79</v>
      </c>
      <c r="L109" s="2">
        <v>3659118.79</v>
      </c>
      <c r="M109" s="2">
        <v>-3659118.79</v>
      </c>
      <c r="N109" s="2">
        <v>-3659118.79</v>
      </c>
      <c r="O109" s="2">
        <v>97851468.079999998</v>
      </c>
      <c r="P109" s="2">
        <v>1987678.31</v>
      </c>
      <c r="Q109" s="2">
        <v>3058696.28</v>
      </c>
      <c r="R109" s="2"/>
      <c r="S109" s="2">
        <v>14131715.630000001</v>
      </c>
      <c r="T109" s="2">
        <v>1214585.04</v>
      </c>
      <c r="U109" s="2">
        <v>6293.4</v>
      </c>
      <c r="V109" s="2">
        <v>118250436.74000001</v>
      </c>
      <c r="W109" s="2">
        <v>39827400.68</v>
      </c>
      <c r="X109" s="2">
        <v>701641.73</v>
      </c>
      <c r="Y109" s="2">
        <v>1449027.3399999999</v>
      </c>
      <c r="Z109" s="2"/>
      <c r="AA109" s="2">
        <v>1812828.76</v>
      </c>
      <c r="AB109" s="2">
        <v>142806.86000000002</v>
      </c>
      <c r="AC109" s="2">
        <v>43933705.369999997</v>
      </c>
      <c r="AD109" s="2">
        <v>65134.729999999996</v>
      </c>
      <c r="AE109" s="2">
        <v>12720.929999999998</v>
      </c>
      <c r="AF109" s="2">
        <v>8797653.7999999989</v>
      </c>
      <c r="AG109" s="2">
        <v>3274530.06</v>
      </c>
      <c r="AH109" s="2">
        <v>17871388.530000001</v>
      </c>
      <c r="AI109" s="2">
        <v>5511116.5800000001</v>
      </c>
      <c r="AJ109" s="2">
        <v>282907.8</v>
      </c>
      <c r="AK109" s="2">
        <v>180805.01</v>
      </c>
      <c r="AL109" s="2">
        <v>156374.65</v>
      </c>
      <c r="AM109" s="2">
        <v>20114.169999999998</v>
      </c>
      <c r="AN109" s="2">
        <v>219365.5</v>
      </c>
      <c r="AO109" s="2">
        <v>101902.08</v>
      </c>
      <c r="AP109" s="2">
        <v>400982.63</v>
      </c>
      <c r="AQ109" s="2">
        <v>1131625.7899999998</v>
      </c>
      <c r="AR109" s="2">
        <v>13495067.960000001</v>
      </c>
      <c r="AS109" s="2">
        <v>9958827.9300000016</v>
      </c>
      <c r="AT109" s="2">
        <v>1195</v>
      </c>
      <c r="AU109" s="2"/>
      <c r="AV109" s="2">
        <v>61481713.149999999</v>
      </c>
      <c r="AW109" s="2">
        <v>5378707.6099999994</v>
      </c>
      <c r="AX109" s="2">
        <v>410515.20000000001</v>
      </c>
      <c r="AY109" s="2">
        <v>3336468.22</v>
      </c>
      <c r="AZ109" s="2">
        <v>1442628.15</v>
      </c>
      <c r="BA109" s="2">
        <v>963722.7</v>
      </c>
      <c r="BB109" s="2">
        <v>11532041.879999999</v>
      </c>
      <c r="BC109" s="2">
        <v>11250</v>
      </c>
      <c r="BD109" s="2">
        <v>181561.93</v>
      </c>
      <c r="BE109" s="2">
        <v>1226744.6000000001</v>
      </c>
      <c r="BF109" s="2"/>
      <c r="BG109" s="2"/>
      <c r="BH109" s="2">
        <v>245396.31</v>
      </c>
      <c r="BI109" s="2">
        <v>4750197.88</v>
      </c>
      <c r="BJ109" s="2"/>
      <c r="BK109" s="2">
        <v>86231.1</v>
      </c>
      <c r="BL109" s="2">
        <v>82765.84</v>
      </c>
      <c r="BM109" s="2"/>
      <c r="BN109" s="2">
        <v>398486.14</v>
      </c>
      <c r="BO109" s="2">
        <v>55004.4</v>
      </c>
      <c r="BP109" s="2">
        <v>970607.28</v>
      </c>
      <c r="BQ109" s="2">
        <v>27419.300000000003</v>
      </c>
      <c r="BR109" s="2">
        <v>3435922.52</v>
      </c>
      <c r="BS109" s="2">
        <v>1060386.42</v>
      </c>
      <c r="BT109" s="2">
        <v>36236.5</v>
      </c>
      <c r="BU109" s="2">
        <v>11778.24</v>
      </c>
      <c r="BV109" s="2"/>
      <c r="BW109" s="2">
        <v>327765.31</v>
      </c>
      <c r="BX109" s="2">
        <v>2399.84</v>
      </c>
      <c r="BY109" s="2">
        <v>143708.37</v>
      </c>
      <c r="BZ109" s="2"/>
      <c r="CA109" s="2">
        <v>52798.82</v>
      </c>
      <c r="CB109" s="2">
        <v>1659329</v>
      </c>
      <c r="CC109" s="2">
        <v>3723347.44</v>
      </c>
      <c r="CD109" s="2">
        <v>21701.39</v>
      </c>
      <c r="CE109" s="2">
        <v>18409.21</v>
      </c>
      <c r="CF109" s="2">
        <v>4292780.41</v>
      </c>
      <c r="CG109" s="2"/>
      <c r="CH109" s="2"/>
      <c r="CI109" s="2">
        <v>458706.88</v>
      </c>
      <c r="CJ109" s="2"/>
      <c r="CK109" s="2"/>
      <c r="CL109" s="2">
        <v>295438.2</v>
      </c>
      <c r="CM109" s="2">
        <v>1397014.69</v>
      </c>
      <c r="CN109" s="2"/>
      <c r="CO109" s="2"/>
      <c r="CP109" s="2"/>
      <c r="CQ109" s="2"/>
      <c r="CR109" s="2">
        <v>288859.05</v>
      </c>
      <c r="CS109" s="2"/>
      <c r="CT109" s="2"/>
      <c r="CU109" s="2"/>
      <c r="CV109" s="2"/>
      <c r="CW109" s="2"/>
      <c r="CX109" s="2"/>
      <c r="CY109" s="2"/>
      <c r="CZ109" s="2">
        <v>25262247.07</v>
      </c>
      <c r="DA109" s="2">
        <v>272647.38</v>
      </c>
      <c r="DB109" s="2">
        <v>272647.38</v>
      </c>
      <c r="DC109" s="2"/>
      <c r="DD109" s="2"/>
      <c r="DE109" s="2">
        <v>237104.27</v>
      </c>
      <c r="DF109" s="2">
        <v>389446.43</v>
      </c>
      <c r="DG109" s="2">
        <v>13463.01</v>
      </c>
      <c r="DH109" s="2"/>
      <c r="DI109" s="2"/>
      <c r="DJ109" s="2">
        <v>1975782.47</v>
      </c>
      <c r="DK109" s="2"/>
      <c r="DL109" s="2"/>
      <c r="DM109" s="2">
        <v>2615796.1799999997</v>
      </c>
      <c r="DN109" s="2">
        <v>263348587.77000004</v>
      </c>
      <c r="DP109" s="37" t="str">
        <f>VLOOKUP(DQ109,'District Listing'!$A$3:$B$315,2,FALSE)</f>
        <v>AUBURN</v>
      </c>
      <c r="DQ109" s="4" t="s">
        <v>202</v>
      </c>
      <c r="DR109" s="2">
        <v>216485.23</v>
      </c>
      <c r="DS109" s="2">
        <v>216485.23</v>
      </c>
      <c r="DT109" s="2">
        <v>-3659118.79</v>
      </c>
      <c r="DU109" s="2">
        <v>-3659118.79</v>
      </c>
      <c r="DV109" s="2">
        <v>95147692.079999998</v>
      </c>
      <c r="DW109" s="2">
        <v>1962129.71</v>
      </c>
      <c r="DX109" s="2">
        <v>2894975.42</v>
      </c>
      <c r="DY109" s="2"/>
      <c r="DZ109" s="2">
        <v>4954494.58</v>
      </c>
      <c r="EA109" s="2">
        <v>1178250.6000000001</v>
      </c>
      <c r="EB109" s="2">
        <v>6293.4</v>
      </c>
      <c r="EC109" s="2">
        <v>106143835.78999999</v>
      </c>
      <c r="ED109" s="2">
        <v>37908247.439999998</v>
      </c>
      <c r="EE109" s="2">
        <v>680179.76</v>
      </c>
      <c r="EF109" s="2">
        <v>1178156.8999999999</v>
      </c>
      <c r="EG109" s="2"/>
      <c r="EH109" s="2">
        <v>260601.47</v>
      </c>
      <c r="EI109" s="2">
        <v>141660.07</v>
      </c>
      <c r="EJ109" s="2">
        <v>40168845.639999993</v>
      </c>
      <c r="EK109" s="2">
        <v>58659.1</v>
      </c>
      <c r="EL109" s="2">
        <v>11629.21</v>
      </c>
      <c r="EM109" s="2">
        <v>7889687.7699999996</v>
      </c>
      <c r="EN109" s="2">
        <v>2989762.75</v>
      </c>
      <c r="EO109" s="2">
        <v>16006414.25</v>
      </c>
      <c r="EP109" s="2">
        <v>5092120.95</v>
      </c>
      <c r="EQ109" s="2">
        <v>258664.26</v>
      </c>
      <c r="ER109" s="2">
        <v>169049.47</v>
      </c>
      <c r="ES109" s="2">
        <v>156374.65</v>
      </c>
      <c r="ET109" s="2">
        <v>20114.169999999998</v>
      </c>
      <c r="EU109" s="2">
        <v>201736.74</v>
      </c>
      <c r="EV109" s="2">
        <v>96364.95</v>
      </c>
      <c r="EW109" s="2">
        <v>364189.3</v>
      </c>
      <c r="EX109" s="2">
        <v>1076569.1599999999</v>
      </c>
      <c r="EY109" s="2">
        <v>12882746.050000001</v>
      </c>
      <c r="EZ109" s="2">
        <v>9406160.3800000008</v>
      </c>
      <c r="FA109" s="2">
        <v>1195</v>
      </c>
      <c r="FB109" s="2"/>
      <c r="FC109" s="2">
        <v>56681438.160000004</v>
      </c>
      <c r="FD109" s="2">
        <v>4983309.34</v>
      </c>
      <c r="FE109" s="2">
        <v>410515.20000000001</v>
      </c>
      <c r="FF109" s="2">
        <v>3336468.22</v>
      </c>
      <c r="FG109" s="2">
        <v>1442628.15</v>
      </c>
      <c r="FH109" s="2">
        <v>944628.38</v>
      </c>
      <c r="FI109" s="2">
        <v>11117549.290000001</v>
      </c>
      <c r="FJ109" s="2">
        <v>11250</v>
      </c>
      <c r="FK109" s="2">
        <v>181561.93</v>
      </c>
      <c r="FL109" s="2">
        <v>1226744.6000000001</v>
      </c>
      <c r="FM109" s="2"/>
      <c r="FN109" s="2"/>
      <c r="FO109" s="2">
        <v>245356.31</v>
      </c>
      <c r="FP109" s="2">
        <v>4715756.91</v>
      </c>
      <c r="FQ109" s="2"/>
      <c r="FR109" s="2">
        <v>86231.1</v>
      </c>
      <c r="FS109" s="2">
        <v>82765.84</v>
      </c>
      <c r="FT109" s="2"/>
      <c r="FU109" s="2">
        <v>398486.14</v>
      </c>
      <c r="FV109" s="2">
        <v>55004.4</v>
      </c>
      <c r="FW109" s="2">
        <v>967021.98</v>
      </c>
      <c r="FX109" s="2">
        <v>23199.49</v>
      </c>
      <c r="FY109" s="2">
        <v>3386263.45</v>
      </c>
      <c r="FZ109" s="2">
        <v>1057400.02</v>
      </c>
      <c r="GA109" s="2">
        <v>14312.5</v>
      </c>
      <c r="GB109" s="2">
        <v>10215.82</v>
      </c>
      <c r="GC109" s="2"/>
      <c r="GD109" s="2">
        <v>327765.31</v>
      </c>
      <c r="GE109" s="2">
        <v>2399.84</v>
      </c>
      <c r="GF109" s="2">
        <v>143708.37</v>
      </c>
      <c r="GG109" s="2"/>
      <c r="GH109" s="2">
        <v>43088.959999999999</v>
      </c>
      <c r="GI109" s="2">
        <v>1659329</v>
      </c>
      <c r="GJ109" s="2">
        <v>3713162.92</v>
      </c>
      <c r="GK109" s="2">
        <v>21701.39</v>
      </c>
      <c r="GL109" s="2">
        <v>18409.21</v>
      </c>
      <c r="GM109" s="2">
        <v>4292780.41</v>
      </c>
      <c r="GN109" s="2"/>
      <c r="GO109" s="2"/>
      <c r="GP109" s="2">
        <v>452820.88</v>
      </c>
      <c r="GQ109" s="2"/>
      <c r="GR109" s="2"/>
      <c r="GS109" s="2">
        <v>295438.2</v>
      </c>
      <c r="GT109" s="2">
        <v>1397014.69</v>
      </c>
      <c r="GU109" s="2"/>
      <c r="GV109" s="2"/>
      <c r="GW109" s="2"/>
      <c r="GX109" s="2"/>
      <c r="GY109" s="2">
        <v>231869.9</v>
      </c>
      <c r="GZ109" s="2"/>
      <c r="HA109" s="2"/>
      <c r="HB109" s="2"/>
      <c r="HC109" s="2"/>
      <c r="HD109" s="2"/>
      <c r="HE109" s="2"/>
      <c r="HF109" s="2"/>
      <c r="HG109" s="2">
        <v>25061059.57</v>
      </c>
      <c r="HH109" s="2">
        <v>260337.1</v>
      </c>
      <c r="HI109" s="2">
        <v>260337.1</v>
      </c>
      <c r="HJ109" s="2"/>
      <c r="HK109" s="2"/>
      <c r="HL109" s="2">
        <v>227790.18</v>
      </c>
      <c r="HM109" s="2">
        <v>389446.43</v>
      </c>
      <c r="HN109" s="2">
        <v>13463.01</v>
      </c>
      <c r="HO109" s="2"/>
      <c r="HP109" s="2"/>
      <c r="HQ109" s="2">
        <v>294395.76</v>
      </c>
      <c r="HR109" s="2"/>
      <c r="HS109" s="2">
        <v>925095.38</v>
      </c>
      <c r="HT109" s="2">
        <v>236915527.36999992</v>
      </c>
      <c r="HV109" s="37" t="str">
        <f>VLOOKUP(HW109,'District Listing'!$A$3:$B$315,2,FALSE)</f>
        <v>SNOQUALMIE VALLEY</v>
      </c>
      <c r="HW109" s="4" t="s">
        <v>204</v>
      </c>
      <c r="HX109" s="2">
        <v>464143.5</v>
      </c>
      <c r="HY109" s="2">
        <v>464143.5</v>
      </c>
      <c r="HZ109" s="2">
        <v>-468402.11</v>
      </c>
      <c r="IA109" s="2">
        <v>-468402.11</v>
      </c>
      <c r="IB109" s="2">
        <v>1716369.51</v>
      </c>
      <c r="IC109" s="2">
        <v>88995.46</v>
      </c>
      <c r="ID109" s="2">
        <v>241702.17</v>
      </c>
      <c r="IE109" s="2"/>
      <c r="IF109" s="2">
        <v>4056906.44</v>
      </c>
      <c r="IG109" s="2">
        <v>44586.96</v>
      </c>
      <c r="IH109" s="2"/>
      <c r="II109" s="2">
        <v>6148560.54</v>
      </c>
      <c r="IJ109" s="2">
        <v>1269111.6299999999</v>
      </c>
      <c r="IK109" s="2">
        <v>50079.64</v>
      </c>
      <c r="IL109" s="2">
        <v>67723.81</v>
      </c>
      <c r="IM109" s="2"/>
      <c r="IN109" s="2">
        <v>601475.03</v>
      </c>
      <c r="IO109" s="2">
        <v>20006.650000000001</v>
      </c>
      <c r="IP109" s="2">
        <v>2008396.7599999998</v>
      </c>
      <c r="IQ109" s="2">
        <v>1931.46</v>
      </c>
      <c r="IR109" s="2">
        <v>2146.8000000000002</v>
      </c>
      <c r="IS109" s="2">
        <v>471983.72</v>
      </c>
      <c r="IT109" s="2">
        <v>144728.62</v>
      </c>
      <c r="IU109" s="2">
        <v>973404.01</v>
      </c>
      <c r="IV109" s="2">
        <v>221214.85</v>
      </c>
      <c r="IW109" s="2"/>
      <c r="IX109" s="2"/>
      <c r="IY109" s="2"/>
      <c r="IZ109" s="2"/>
      <c r="JA109" s="2"/>
      <c r="JB109" s="2"/>
      <c r="JC109" s="2">
        <v>19335.11</v>
      </c>
      <c r="JD109" s="2">
        <v>15978.42</v>
      </c>
      <c r="JE109" s="2">
        <v>245758.06</v>
      </c>
      <c r="JF109" s="2">
        <v>377187.37</v>
      </c>
      <c r="JG109" s="2">
        <v>3525.69</v>
      </c>
      <c r="JH109" s="2">
        <v>913.66</v>
      </c>
      <c r="JI109" s="2">
        <v>2478107.77</v>
      </c>
      <c r="JJ109" s="2">
        <v>154711.76</v>
      </c>
      <c r="JK109" s="2"/>
      <c r="JL109" s="2"/>
      <c r="JM109" s="2">
        <v>124781.63</v>
      </c>
      <c r="JN109" s="2">
        <v>65809.94</v>
      </c>
      <c r="JO109" s="2">
        <v>345303.33</v>
      </c>
      <c r="JP109" s="2"/>
      <c r="JQ109" s="2">
        <v>22176.13</v>
      </c>
      <c r="JR109" s="2">
        <v>334443.92</v>
      </c>
      <c r="JS109" s="2"/>
      <c r="JT109" s="2"/>
      <c r="JU109" s="2">
        <v>32921.040000000001</v>
      </c>
      <c r="JV109" s="2">
        <v>137754.44</v>
      </c>
      <c r="JW109" s="2"/>
      <c r="JX109" s="2"/>
      <c r="JY109" s="2"/>
      <c r="JZ109" s="2"/>
      <c r="KA109" s="2">
        <v>144750.42000000001</v>
      </c>
      <c r="KB109" s="2"/>
      <c r="KC109" s="2"/>
      <c r="KD109" s="2"/>
      <c r="KE109" s="2">
        <v>321331.18</v>
      </c>
      <c r="KF109" s="2">
        <v>36978.300000000003</v>
      </c>
      <c r="KG109" s="2">
        <v>728.12</v>
      </c>
      <c r="KH109" s="2">
        <v>143.74</v>
      </c>
      <c r="KI109" s="2"/>
      <c r="KJ109" s="2"/>
      <c r="KK109" s="2"/>
      <c r="KL109" s="2"/>
      <c r="KM109" s="2">
        <v>889.5</v>
      </c>
      <c r="KN109" s="2"/>
      <c r="KO109" s="2">
        <v>205472.33</v>
      </c>
      <c r="KP109" s="2"/>
      <c r="KQ109" s="2">
        <v>4170.67</v>
      </c>
      <c r="KR109" s="2"/>
      <c r="KS109" s="2"/>
      <c r="KT109" s="2">
        <v>225279.8</v>
      </c>
      <c r="KU109" s="2">
        <v>5828.5</v>
      </c>
      <c r="KV109" s="2"/>
      <c r="KW109" s="2"/>
      <c r="KX109" s="2"/>
      <c r="KY109" s="2"/>
      <c r="KZ109" s="2"/>
      <c r="LA109" s="2"/>
      <c r="LB109" s="2"/>
      <c r="LC109" s="2">
        <v>36360.42</v>
      </c>
      <c r="LD109" s="2"/>
      <c r="LE109" s="2"/>
      <c r="LF109" s="2"/>
      <c r="LG109" s="2"/>
      <c r="LH109" s="2"/>
      <c r="LI109" s="2">
        <v>18040</v>
      </c>
      <c r="LJ109" s="2"/>
      <c r="LK109" s="2">
        <v>1527268.51</v>
      </c>
      <c r="LL109" s="2">
        <v>39543.82</v>
      </c>
      <c r="LM109" s="2">
        <v>39543.82</v>
      </c>
      <c r="LN109" s="2"/>
      <c r="LO109" s="2"/>
      <c r="LP109" s="2"/>
      <c r="LQ109" s="2"/>
      <c r="LR109" s="2">
        <v>10602.62</v>
      </c>
      <c r="LS109" s="2"/>
      <c r="LT109" s="2"/>
      <c r="LU109" s="2"/>
      <c r="LV109" s="2"/>
      <c r="LW109" s="2"/>
      <c r="LX109" s="2">
        <v>10602.62</v>
      </c>
      <c r="LY109" s="2">
        <v>12553524.739999996</v>
      </c>
    </row>
    <row r="110" spans="2:337">
      <c r="B110" s="22" t="s">
        <v>63</v>
      </c>
      <c r="C110" s="22" t="s">
        <v>7</v>
      </c>
      <c r="D110" s="22" t="s">
        <v>5</v>
      </c>
      <c r="E110" s="22" t="s">
        <v>34</v>
      </c>
      <c r="F110" s="22" t="s">
        <v>66</v>
      </c>
      <c r="G110" s="1">
        <v>34159.61</v>
      </c>
      <c r="I110" s="37" t="str">
        <f>VLOOKUP(J110,'District Listing'!$A$3:$B$315,2,FALSE)</f>
        <v>TAHOMA</v>
      </c>
      <c r="J110" s="4" t="s">
        <v>203</v>
      </c>
      <c r="K110" s="2">
        <v>52098.64</v>
      </c>
      <c r="L110" s="2">
        <v>52098.64</v>
      </c>
      <c r="M110" s="2">
        <v>-52098.64</v>
      </c>
      <c r="N110" s="2">
        <v>-52098.64</v>
      </c>
      <c r="O110" s="2">
        <v>44509237.600000001</v>
      </c>
      <c r="P110" s="2">
        <v>673870.15999999992</v>
      </c>
      <c r="Q110" s="2">
        <v>932143.67999999993</v>
      </c>
      <c r="R110" s="2"/>
      <c r="S110" s="2">
        <v>7662981.0700000003</v>
      </c>
      <c r="T110" s="2">
        <v>331755.96000000002</v>
      </c>
      <c r="U110" s="2">
        <v>491499</v>
      </c>
      <c r="V110" s="2">
        <v>54601487.469999999</v>
      </c>
      <c r="W110" s="2">
        <v>15933591.699999999</v>
      </c>
      <c r="X110" s="2">
        <v>633402.49</v>
      </c>
      <c r="Y110" s="2">
        <v>1272613.97</v>
      </c>
      <c r="Z110" s="2"/>
      <c r="AA110" s="2">
        <v>738876.35</v>
      </c>
      <c r="AB110" s="2">
        <v>551711.27</v>
      </c>
      <c r="AC110" s="2">
        <v>19130195.780000001</v>
      </c>
      <c r="AD110" s="2"/>
      <c r="AE110" s="2">
        <v>0</v>
      </c>
      <c r="AF110" s="2">
        <v>4068753.2699999996</v>
      </c>
      <c r="AG110" s="2">
        <v>1431745.03</v>
      </c>
      <c r="AH110" s="2">
        <v>8216178.54</v>
      </c>
      <c r="AI110" s="2">
        <v>2305716.44</v>
      </c>
      <c r="AJ110" s="2"/>
      <c r="AK110" s="2"/>
      <c r="AL110" s="2"/>
      <c r="AM110" s="2"/>
      <c r="AN110" s="2">
        <v>19164.61</v>
      </c>
      <c r="AO110" s="2">
        <v>10437.539999999999</v>
      </c>
      <c r="AP110" s="2">
        <v>198382.35</v>
      </c>
      <c r="AQ110" s="2">
        <v>405524.2</v>
      </c>
      <c r="AR110" s="2">
        <v>6140427.1100000003</v>
      </c>
      <c r="AS110" s="2">
        <v>5078529.82</v>
      </c>
      <c r="AT110" s="2">
        <v>53983.5</v>
      </c>
      <c r="AU110" s="2">
        <v>18553.43</v>
      </c>
      <c r="AV110" s="2">
        <v>27947395.839999996</v>
      </c>
      <c r="AW110" s="2">
        <v>2748590.9</v>
      </c>
      <c r="AX110" s="2">
        <v>234118.47</v>
      </c>
      <c r="AY110" s="2">
        <v>539256.62000000011</v>
      </c>
      <c r="AZ110" s="2">
        <v>546361.43000000005</v>
      </c>
      <c r="BA110" s="2">
        <v>722998.12</v>
      </c>
      <c r="BB110" s="2">
        <v>4791325.54</v>
      </c>
      <c r="BC110" s="2">
        <v>469314.63</v>
      </c>
      <c r="BD110" s="2">
        <v>107963.29</v>
      </c>
      <c r="BE110" s="2">
        <v>10739.56</v>
      </c>
      <c r="BF110" s="2"/>
      <c r="BG110" s="2"/>
      <c r="BH110" s="2">
        <v>113405.67</v>
      </c>
      <c r="BI110" s="2">
        <v>3106969.93</v>
      </c>
      <c r="BJ110" s="2">
        <v>2232.5</v>
      </c>
      <c r="BK110" s="2">
        <v>38181.129999999997</v>
      </c>
      <c r="BL110" s="2">
        <v>30603.95</v>
      </c>
      <c r="BM110" s="2">
        <v>183162.22</v>
      </c>
      <c r="BN110" s="2">
        <v>31547.56</v>
      </c>
      <c r="BO110" s="2"/>
      <c r="BP110" s="2">
        <v>200020.28</v>
      </c>
      <c r="BQ110" s="2">
        <v>344277.99</v>
      </c>
      <c r="BR110" s="2">
        <v>1039244.5299999999</v>
      </c>
      <c r="BS110" s="2">
        <v>306591.62999999995</v>
      </c>
      <c r="BT110" s="2">
        <v>21302</v>
      </c>
      <c r="BU110" s="2">
        <v>21303.35</v>
      </c>
      <c r="BV110" s="2">
        <v>143207.82999999999</v>
      </c>
      <c r="BW110" s="2">
        <v>3143.74</v>
      </c>
      <c r="BX110" s="2"/>
      <c r="BY110" s="2">
        <v>17782.400000000001</v>
      </c>
      <c r="BZ110" s="2"/>
      <c r="CA110" s="2">
        <v>417271.07</v>
      </c>
      <c r="CB110" s="2">
        <v>911472</v>
      </c>
      <c r="CC110" s="2">
        <v>788771.79999999993</v>
      </c>
      <c r="CD110" s="2">
        <v>2866.85</v>
      </c>
      <c r="CE110" s="2">
        <v>38544.560000000005</v>
      </c>
      <c r="CF110" s="2">
        <v>2805532.4</v>
      </c>
      <c r="CG110" s="2">
        <v>1100577.1000000001</v>
      </c>
      <c r="CH110" s="2"/>
      <c r="CI110" s="2">
        <v>13999.44</v>
      </c>
      <c r="CJ110" s="2"/>
      <c r="CK110" s="2"/>
      <c r="CL110" s="2">
        <v>140355.23000000001</v>
      </c>
      <c r="CM110" s="2">
        <v>784164.78</v>
      </c>
      <c r="CN110" s="2">
        <v>21769.71</v>
      </c>
      <c r="CO110" s="2"/>
      <c r="CP110" s="2"/>
      <c r="CQ110" s="2"/>
      <c r="CR110" s="2">
        <v>89480.12999999999</v>
      </c>
      <c r="CS110" s="2">
        <v>27433.24</v>
      </c>
      <c r="CT110" s="2"/>
      <c r="CU110" s="2"/>
      <c r="CV110" s="2"/>
      <c r="CW110" s="2"/>
      <c r="CX110" s="2"/>
      <c r="CY110" s="2"/>
      <c r="CZ110" s="2">
        <v>13333232.500000002</v>
      </c>
      <c r="DA110" s="2">
        <v>36858.81</v>
      </c>
      <c r="DB110" s="2">
        <v>36858.81</v>
      </c>
      <c r="DC110" s="2">
        <v>10240.98</v>
      </c>
      <c r="DD110" s="2">
        <v>40818.949999999997</v>
      </c>
      <c r="DE110" s="2">
        <v>62774.15</v>
      </c>
      <c r="DF110" s="2">
        <v>89311.66</v>
      </c>
      <c r="DG110" s="2">
        <v>135828.93</v>
      </c>
      <c r="DH110" s="2">
        <v>55133.99</v>
      </c>
      <c r="DI110" s="2"/>
      <c r="DJ110" s="2">
        <v>211849.23</v>
      </c>
      <c r="DK110" s="2"/>
      <c r="DL110" s="2"/>
      <c r="DM110" s="2">
        <v>605957.89</v>
      </c>
      <c r="DN110" s="2">
        <v>120446453.83000001</v>
      </c>
      <c r="DP110" s="37" t="str">
        <f>VLOOKUP(DQ110,'District Listing'!$A$3:$B$315,2,FALSE)</f>
        <v>TAHOMA</v>
      </c>
      <c r="DQ110" s="4" t="s">
        <v>203</v>
      </c>
      <c r="DR110" s="2">
        <v>14127.08</v>
      </c>
      <c r="DS110" s="2">
        <v>14127.08</v>
      </c>
      <c r="DT110" s="2">
        <v>-52098.64</v>
      </c>
      <c r="DU110" s="2">
        <v>-52098.64</v>
      </c>
      <c r="DV110" s="2">
        <v>44209879.579999998</v>
      </c>
      <c r="DW110" s="2">
        <v>662048.43999999994</v>
      </c>
      <c r="DX110" s="2">
        <v>510697.27</v>
      </c>
      <c r="DY110" s="2"/>
      <c r="DZ110" s="2">
        <v>653606.9</v>
      </c>
      <c r="EA110" s="2">
        <v>331755.96000000002</v>
      </c>
      <c r="EB110" s="2">
        <v>491499</v>
      </c>
      <c r="EC110" s="2">
        <v>46859487.149999999</v>
      </c>
      <c r="ED110" s="2">
        <v>15405258.869999999</v>
      </c>
      <c r="EE110" s="2">
        <v>504923.25</v>
      </c>
      <c r="EF110" s="2">
        <v>1004484.56</v>
      </c>
      <c r="EG110" s="2"/>
      <c r="EH110" s="2">
        <v>116814.59</v>
      </c>
      <c r="EI110" s="2">
        <v>541639.21</v>
      </c>
      <c r="EJ110" s="2">
        <v>17573120.48</v>
      </c>
      <c r="EK110" s="2"/>
      <c r="EL110" s="2">
        <v>0</v>
      </c>
      <c r="EM110" s="2">
        <v>3487099.55</v>
      </c>
      <c r="EN110" s="2">
        <v>1314569.7</v>
      </c>
      <c r="EO110" s="2">
        <v>7028581.3600000003</v>
      </c>
      <c r="EP110" s="2">
        <v>2145336.33</v>
      </c>
      <c r="EQ110" s="2"/>
      <c r="ER110" s="2"/>
      <c r="ES110" s="2"/>
      <c r="ET110" s="2"/>
      <c r="EU110" s="2">
        <v>16472.53</v>
      </c>
      <c r="EV110" s="2">
        <v>9614.48</v>
      </c>
      <c r="EW110" s="2">
        <v>196851.91</v>
      </c>
      <c r="EX110" s="2">
        <v>388064.32</v>
      </c>
      <c r="EY110" s="2">
        <v>6084609.5800000001</v>
      </c>
      <c r="EZ110" s="2">
        <v>4894910.4000000004</v>
      </c>
      <c r="FA110" s="2">
        <v>46361.37</v>
      </c>
      <c r="FB110" s="2">
        <v>17099.62</v>
      </c>
      <c r="FC110" s="2">
        <v>25629571.149999999</v>
      </c>
      <c r="FD110" s="2">
        <v>2036926.98</v>
      </c>
      <c r="FE110" s="2">
        <v>234118.47</v>
      </c>
      <c r="FF110" s="2">
        <v>535188.06000000006</v>
      </c>
      <c r="FG110" s="2">
        <v>530677.81000000006</v>
      </c>
      <c r="FH110" s="2">
        <v>702697.1</v>
      </c>
      <c r="FI110" s="2">
        <v>4039608.4200000004</v>
      </c>
      <c r="FJ110" s="2">
        <v>431412.12</v>
      </c>
      <c r="FK110" s="2">
        <v>107963.29</v>
      </c>
      <c r="FL110" s="2">
        <v>10739.56</v>
      </c>
      <c r="FM110" s="2"/>
      <c r="FN110" s="2"/>
      <c r="FO110" s="2">
        <v>106735.17</v>
      </c>
      <c r="FP110" s="2">
        <v>3098727.14</v>
      </c>
      <c r="FQ110" s="2">
        <v>2232.5</v>
      </c>
      <c r="FR110" s="2">
        <v>38181.129999999997</v>
      </c>
      <c r="FS110" s="2">
        <v>30603.95</v>
      </c>
      <c r="FT110" s="2">
        <v>115319.96</v>
      </c>
      <c r="FU110" s="2">
        <v>31547.56</v>
      </c>
      <c r="FV110" s="2"/>
      <c r="FW110" s="2">
        <v>200020.28</v>
      </c>
      <c r="FX110" s="2">
        <v>344277.99</v>
      </c>
      <c r="FY110" s="2">
        <v>1038999.09</v>
      </c>
      <c r="FZ110" s="2">
        <v>292412.90999999997</v>
      </c>
      <c r="GA110" s="2"/>
      <c r="GB110" s="2">
        <v>19146.78</v>
      </c>
      <c r="GC110" s="2">
        <v>143207.82999999999</v>
      </c>
      <c r="GD110" s="2">
        <v>3143.74</v>
      </c>
      <c r="GE110" s="2"/>
      <c r="GF110" s="2">
        <v>17782.400000000001</v>
      </c>
      <c r="GG110" s="2"/>
      <c r="GH110" s="2">
        <v>401557.32</v>
      </c>
      <c r="GI110" s="2">
        <v>911472</v>
      </c>
      <c r="GJ110" s="2">
        <v>654602.71</v>
      </c>
      <c r="GK110" s="2">
        <v>2866.85</v>
      </c>
      <c r="GL110" s="2">
        <v>35249.230000000003</v>
      </c>
      <c r="GM110" s="2">
        <v>2804982.4</v>
      </c>
      <c r="GN110" s="2">
        <v>1100577.1000000001</v>
      </c>
      <c r="GO110" s="2"/>
      <c r="GP110" s="2">
        <v>9220.94</v>
      </c>
      <c r="GQ110" s="2"/>
      <c r="GR110" s="2"/>
      <c r="GS110" s="2">
        <v>140355.23000000001</v>
      </c>
      <c r="GT110" s="2">
        <v>784164.78</v>
      </c>
      <c r="GU110" s="2">
        <v>21769.71</v>
      </c>
      <c r="GV110" s="2"/>
      <c r="GW110" s="2"/>
      <c r="GX110" s="2"/>
      <c r="GY110" s="2">
        <v>83275.679999999993</v>
      </c>
      <c r="GZ110" s="2"/>
      <c r="HA110" s="2"/>
      <c r="HB110" s="2"/>
      <c r="HC110" s="2"/>
      <c r="HD110" s="2"/>
      <c r="HE110" s="2"/>
      <c r="HF110" s="2"/>
      <c r="HG110" s="2">
        <v>12982547.350000001</v>
      </c>
      <c r="HH110" s="2">
        <v>27367.62</v>
      </c>
      <c r="HI110" s="2">
        <v>27367.62</v>
      </c>
      <c r="HJ110" s="2">
        <v>10240.98</v>
      </c>
      <c r="HK110" s="2">
        <v>40818.949999999997</v>
      </c>
      <c r="HL110" s="2">
        <v>62774.15</v>
      </c>
      <c r="HM110" s="2">
        <v>89311.66</v>
      </c>
      <c r="HN110" s="2">
        <v>120127.54</v>
      </c>
      <c r="HO110" s="2">
        <v>55133.99</v>
      </c>
      <c r="HP110" s="2"/>
      <c r="HQ110" s="2">
        <v>211849.23</v>
      </c>
      <c r="HR110" s="2"/>
      <c r="HS110" s="2">
        <v>590256.5</v>
      </c>
      <c r="HT110" s="2">
        <v>107663987.11000003</v>
      </c>
      <c r="HV110" s="37" t="str">
        <f>VLOOKUP(HW110,'District Listing'!$A$3:$B$315,2,FALSE)</f>
        <v>ISSAQUAH</v>
      </c>
      <c r="HW110" s="4" t="s">
        <v>205</v>
      </c>
      <c r="HX110" s="2">
        <v>560929.81999999995</v>
      </c>
      <c r="HY110" s="2">
        <v>560929.81999999995</v>
      </c>
      <c r="HZ110" s="2"/>
      <c r="IA110" s="2"/>
      <c r="IB110" s="2">
        <v>11727468.24</v>
      </c>
      <c r="IC110" s="2">
        <v>2874751.72</v>
      </c>
      <c r="ID110" s="2">
        <v>3198565.24</v>
      </c>
      <c r="IE110" s="2"/>
      <c r="IF110" s="2">
        <v>7388571.6900000004</v>
      </c>
      <c r="IG110" s="2">
        <v>370927.57</v>
      </c>
      <c r="IH110" s="2"/>
      <c r="II110" s="2">
        <v>25560284.460000005</v>
      </c>
      <c r="IJ110" s="2">
        <v>10826806.789999999</v>
      </c>
      <c r="IK110" s="2">
        <v>886315.7</v>
      </c>
      <c r="IL110" s="2">
        <v>1893985.98</v>
      </c>
      <c r="IM110" s="2"/>
      <c r="IN110" s="2">
        <v>685788.65</v>
      </c>
      <c r="IO110" s="2">
        <v>375749.39</v>
      </c>
      <c r="IP110" s="2">
        <v>14668646.51</v>
      </c>
      <c r="IQ110" s="2">
        <v>102496.17</v>
      </c>
      <c r="IR110" s="2">
        <v>66470.98</v>
      </c>
      <c r="IS110" s="2">
        <v>1586764.8</v>
      </c>
      <c r="IT110" s="2">
        <v>1001622.55</v>
      </c>
      <c r="IU110" s="2">
        <v>3025818.15</v>
      </c>
      <c r="IV110" s="2">
        <v>1572825.91</v>
      </c>
      <c r="IW110" s="2"/>
      <c r="IX110" s="2"/>
      <c r="IY110" s="2"/>
      <c r="IZ110" s="2"/>
      <c r="JA110" s="2">
        <v>30829.67</v>
      </c>
      <c r="JB110" s="2">
        <v>13760.31</v>
      </c>
      <c r="JC110" s="2"/>
      <c r="JD110" s="2"/>
      <c r="JE110" s="2">
        <v>1442005.65</v>
      </c>
      <c r="JF110" s="2">
        <v>2652125.29</v>
      </c>
      <c r="JG110" s="2"/>
      <c r="JH110" s="2"/>
      <c r="JI110" s="2">
        <v>11494719.48</v>
      </c>
      <c r="JJ110" s="2">
        <v>2110255.19</v>
      </c>
      <c r="JK110" s="2">
        <v>1537.8</v>
      </c>
      <c r="JL110" s="2">
        <v>56147.33</v>
      </c>
      <c r="JM110" s="2">
        <v>151109.32999999999</v>
      </c>
      <c r="JN110" s="2">
        <v>6418.55</v>
      </c>
      <c r="JO110" s="2">
        <v>2325468.1999999997</v>
      </c>
      <c r="JP110" s="2">
        <v>302862.44</v>
      </c>
      <c r="JQ110" s="2"/>
      <c r="JR110" s="2">
        <v>27530.23</v>
      </c>
      <c r="JS110" s="2"/>
      <c r="JT110" s="2"/>
      <c r="JU110" s="2">
        <v>75586.16</v>
      </c>
      <c r="JV110" s="2">
        <v>2497931.8199999998</v>
      </c>
      <c r="JW110" s="2"/>
      <c r="JX110" s="2"/>
      <c r="JY110" s="2"/>
      <c r="JZ110" s="2">
        <v>47058.15</v>
      </c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>
        <v>182077.71</v>
      </c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>
        <v>3133046.51</v>
      </c>
      <c r="LL110" s="2">
        <v>58905.41</v>
      </c>
      <c r="LM110" s="2">
        <v>58905.41</v>
      </c>
      <c r="LN110" s="2"/>
      <c r="LO110" s="2"/>
      <c r="LP110" s="2"/>
      <c r="LQ110" s="2"/>
      <c r="LR110" s="2"/>
      <c r="LS110" s="2"/>
      <c r="LT110" s="2"/>
      <c r="LU110" s="2">
        <v>306430.77</v>
      </c>
      <c r="LV110" s="2"/>
      <c r="LW110" s="2"/>
      <c r="LX110" s="2">
        <v>306430.77</v>
      </c>
      <c r="LY110" s="2">
        <v>58108431.159999974</v>
      </c>
    </row>
    <row r="111" spans="2:337">
      <c r="B111" s="22" t="s">
        <v>63</v>
      </c>
      <c r="C111" s="22" t="s">
        <v>7</v>
      </c>
      <c r="D111" s="22" t="s">
        <v>5</v>
      </c>
      <c r="E111" s="22" t="s">
        <v>34</v>
      </c>
      <c r="F111" s="22" t="s">
        <v>67</v>
      </c>
      <c r="G111" s="1">
        <v>587.38</v>
      </c>
      <c r="I111" s="37" t="str">
        <f>VLOOKUP(J111,'District Listing'!$A$3:$B$315,2,FALSE)</f>
        <v>SNOQUALMIE VALLEY</v>
      </c>
      <c r="J111" s="4" t="s">
        <v>204</v>
      </c>
      <c r="K111" s="2">
        <v>468402.11</v>
      </c>
      <c r="L111" s="2">
        <v>468402.11</v>
      </c>
      <c r="M111" s="2">
        <v>-468402.11</v>
      </c>
      <c r="N111" s="2">
        <v>-468402.11</v>
      </c>
      <c r="O111" s="2">
        <v>39087575.159999996</v>
      </c>
      <c r="P111" s="2">
        <v>534897.54</v>
      </c>
      <c r="Q111" s="2">
        <v>846756.11</v>
      </c>
      <c r="R111" s="2"/>
      <c r="S111" s="2">
        <v>5099722.66</v>
      </c>
      <c r="T111" s="2">
        <v>443969.71</v>
      </c>
      <c r="U111" s="2">
        <v>278553</v>
      </c>
      <c r="V111" s="2">
        <v>46291474.18</v>
      </c>
      <c r="W111" s="2">
        <v>10665651.43</v>
      </c>
      <c r="X111" s="2">
        <v>334488.02</v>
      </c>
      <c r="Y111" s="2">
        <v>370969.52999999997</v>
      </c>
      <c r="Z111" s="2"/>
      <c r="AA111" s="2">
        <v>629013.37</v>
      </c>
      <c r="AB111" s="2">
        <v>133784.57</v>
      </c>
      <c r="AC111" s="2">
        <v>12133906.919999998</v>
      </c>
      <c r="AD111" s="2">
        <v>45053.1</v>
      </c>
      <c r="AE111" s="2">
        <v>29570.25</v>
      </c>
      <c r="AF111" s="2">
        <v>3437147.6500000004</v>
      </c>
      <c r="AG111" s="2">
        <v>900834.85</v>
      </c>
      <c r="AH111" s="2">
        <v>7023845.0599999996</v>
      </c>
      <c r="AI111" s="2">
        <v>1483434.84</v>
      </c>
      <c r="AJ111" s="2"/>
      <c r="AK111" s="2"/>
      <c r="AL111" s="2"/>
      <c r="AM111" s="2"/>
      <c r="AN111" s="2"/>
      <c r="AO111" s="2"/>
      <c r="AP111" s="2">
        <v>139670.68</v>
      </c>
      <c r="AQ111" s="2">
        <v>222575.02000000002</v>
      </c>
      <c r="AR111" s="2">
        <v>5644470.8099999996</v>
      </c>
      <c r="AS111" s="2">
        <v>3550989.7</v>
      </c>
      <c r="AT111" s="2">
        <v>11177.14</v>
      </c>
      <c r="AU111" s="2">
        <v>3006.23</v>
      </c>
      <c r="AV111" s="2">
        <v>22491775.329999998</v>
      </c>
      <c r="AW111" s="2">
        <v>1569539.37</v>
      </c>
      <c r="AX111" s="2">
        <v>309888.27</v>
      </c>
      <c r="AY111" s="2">
        <v>54721.760000000002</v>
      </c>
      <c r="AZ111" s="2">
        <v>461805.95</v>
      </c>
      <c r="BA111" s="2">
        <v>721538.01</v>
      </c>
      <c r="BB111" s="2">
        <v>3117493.3600000003</v>
      </c>
      <c r="BC111" s="2">
        <v>202376.24</v>
      </c>
      <c r="BD111" s="2">
        <v>23558.73</v>
      </c>
      <c r="BE111" s="2">
        <v>1580781.15</v>
      </c>
      <c r="BF111" s="2"/>
      <c r="BG111" s="2"/>
      <c r="BH111" s="2">
        <v>447891.75</v>
      </c>
      <c r="BI111" s="2">
        <v>409341.37</v>
      </c>
      <c r="BJ111" s="2">
        <v>112612.67</v>
      </c>
      <c r="BK111" s="2">
        <v>43981.64</v>
      </c>
      <c r="BL111" s="2">
        <v>4884.5</v>
      </c>
      <c r="BM111" s="2">
        <v>15307.99</v>
      </c>
      <c r="BN111" s="2">
        <v>145518.92000000001</v>
      </c>
      <c r="BO111" s="2"/>
      <c r="BP111" s="2">
        <v>311495.12</v>
      </c>
      <c r="BQ111" s="2">
        <v>389359.04</v>
      </c>
      <c r="BR111" s="2">
        <v>2250350.4700000002</v>
      </c>
      <c r="BS111" s="2">
        <v>277975.59000000003</v>
      </c>
      <c r="BT111" s="2">
        <v>1153.1199999999999</v>
      </c>
      <c r="BU111" s="2">
        <v>49347.09</v>
      </c>
      <c r="BV111" s="2"/>
      <c r="BW111" s="2">
        <v>50794.39</v>
      </c>
      <c r="BX111" s="2"/>
      <c r="BY111" s="2"/>
      <c r="BZ111" s="2"/>
      <c r="CA111" s="2">
        <v>268624.94</v>
      </c>
      <c r="CB111" s="2">
        <v>861745.91</v>
      </c>
      <c r="CC111" s="2">
        <v>1148486.75</v>
      </c>
      <c r="CD111" s="2">
        <v>6259.15</v>
      </c>
      <c r="CE111" s="2">
        <v>18783.760000000002</v>
      </c>
      <c r="CF111" s="2">
        <v>1792346.24</v>
      </c>
      <c r="CG111" s="2">
        <v>2051969.49</v>
      </c>
      <c r="CH111" s="2">
        <v>572074.53</v>
      </c>
      <c r="CI111" s="2">
        <v>49314.99</v>
      </c>
      <c r="CJ111" s="2">
        <v>335907.54</v>
      </c>
      <c r="CK111" s="2"/>
      <c r="CL111" s="2">
        <v>281612.63</v>
      </c>
      <c r="CM111" s="2">
        <v>942850.05</v>
      </c>
      <c r="CN111" s="2"/>
      <c r="CO111" s="2"/>
      <c r="CP111" s="2"/>
      <c r="CQ111" s="2"/>
      <c r="CR111" s="2">
        <v>243121</v>
      </c>
      <c r="CS111" s="2"/>
      <c r="CT111" s="2"/>
      <c r="CU111" s="2"/>
      <c r="CV111" s="2"/>
      <c r="CW111" s="2"/>
      <c r="CX111" s="2">
        <v>18040</v>
      </c>
      <c r="CY111" s="2"/>
      <c r="CZ111" s="2">
        <v>14907866.760000002</v>
      </c>
      <c r="DA111" s="2">
        <v>102062.43</v>
      </c>
      <c r="DB111" s="2">
        <v>102062.43</v>
      </c>
      <c r="DC111" s="2"/>
      <c r="DD111" s="2"/>
      <c r="DE111" s="2">
        <v>27319.88</v>
      </c>
      <c r="DF111" s="2">
        <v>28915.7</v>
      </c>
      <c r="DG111" s="2">
        <v>29696.54</v>
      </c>
      <c r="DH111" s="2">
        <v>38840.5</v>
      </c>
      <c r="DI111" s="2"/>
      <c r="DJ111" s="2">
        <v>866518.73</v>
      </c>
      <c r="DK111" s="2"/>
      <c r="DL111" s="2"/>
      <c r="DM111" s="2">
        <v>991291.35</v>
      </c>
      <c r="DN111" s="2">
        <v>100035870.33000007</v>
      </c>
      <c r="DP111" s="37" t="str">
        <f>VLOOKUP(DQ111,'District Listing'!$A$3:$B$315,2,FALSE)</f>
        <v>SNOQUALMIE VALLEY</v>
      </c>
      <c r="DQ111" s="4" t="s">
        <v>204</v>
      </c>
      <c r="DR111" s="2">
        <v>4258.6099999999997</v>
      </c>
      <c r="DS111" s="2">
        <v>4258.6099999999997</v>
      </c>
      <c r="DT111" s="2"/>
      <c r="DU111" s="2"/>
      <c r="DV111" s="2">
        <v>37371205.649999999</v>
      </c>
      <c r="DW111" s="2">
        <v>445902.08000000002</v>
      </c>
      <c r="DX111" s="2">
        <v>605053.93999999994</v>
      </c>
      <c r="DY111" s="2"/>
      <c r="DZ111" s="2">
        <v>1042816.22</v>
      </c>
      <c r="EA111" s="2">
        <v>399382.75</v>
      </c>
      <c r="EB111" s="2">
        <v>278553</v>
      </c>
      <c r="EC111" s="2">
        <v>40142913.639999993</v>
      </c>
      <c r="ED111" s="2">
        <v>9396539.8000000007</v>
      </c>
      <c r="EE111" s="2">
        <v>284408.38</v>
      </c>
      <c r="EF111" s="2">
        <v>303245.71999999997</v>
      </c>
      <c r="EG111" s="2"/>
      <c r="EH111" s="2">
        <v>27538.34</v>
      </c>
      <c r="EI111" s="2">
        <v>113777.92</v>
      </c>
      <c r="EJ111" s="2">
        <v>10125510.160000002</v>
      </c>
      <c r="EK111" s="2">
        <v>43121.64</v>
      </c>
      <c r="EL111" s="2">
        <v>27423.45</v>
      </c>
      <c r="EM111" s="2">
        <v>2965163.93</v>
      </c>
      <c r="EN111" s="2">
        <v>756106.23</v>
      </c>
      <c r="EO111" s="2">
        <v>6050441.0499999998</v>
      </c>
      <c r="EP111" s="2">
        <v>1262219.99</v>
      </c>
      <c r="EQ111" s="2"/>
      <c r="ER111" s="2"/>
      <c r="ES111" s="2"/>
      <c r="ET111" s="2"/>
      <c r="EU111" s="2"/>
      <c r="EV111" s="2"/>
      <c r="EW111" s="2">
        <v>120335.57</v>
      </c>
      <c r="EX111" s="2">
        <v>206596.6</v>
      </c>
      <c r="EY111" s="2">
        <v>5398712.75</v>
      </c>
      <c r="EZ111" s="2">
        <v>3173802.33</v>
      </c>
      <c r="FA111" s="2">
        <v>7651.45</v>
      </c>
      <c r="FB111" s="2">
        <v>2092.5700000000002</v>
      </c>
      <c r="FC111" s="2">
        <v>20013667.559999999</v>
      </c>
      <c r="FD111" s="2">
        <v>1414827.61</v>
      </c>
      <c r="FE111" s="2">
        <v>309888.27</v>
      </c>
      <c r="FF111" s="2">
        <v>54721.760000000002</v>
      </c>
      <c r="FG111" s="2">
        <v>337024.32</v>
      </c>
      <c r="FH111" s="2">
        <v>655728.06999999995</v>
      </c>
      <c r="FI111" s="2">
        <v>2772190.03</v>
      </c>
      <c r="FJ111" s="2">
        <v>202376.24</v>
      </c>
      <c r="FK111" s="2">
        <v>1382.6</v>
      </c>
      <c r="FL111" s="2">
        <v>1246337.23</v>
      </c>
      <c r="FM111" s="2"/>
      <c r="FN111" s="2"/>
      <c r="FO111" s="2">
        <v>414970.71</v>
      </c>
      <c r="FP111" s="2">
        <v>271586.93</v>
      </c>
      <c r="FQ111" s="2">
        <v>112612.67</v>
      </c>
      <c r="FR111" s="2">
        <v>43981.64</v>
      </c>
      <c r="FS111" s="2">
        <v>4884.5</v>
      </c>
      <c r="FT111" s="2">
        <v>15307.99</v>
      </c>
      <c r="FU111" s="2">
        <v>768.5</v>
      </c>
      <c r="FV111" s="2"/>
      <c r="FW111" s="2">
        <v>311495.12</v>
      </c>
      <c r="FX111" s="2">
        <v>389359.04</v>
      </c>
      <c r="FY111" s="2">
        <v>1929019.29</v>
      </c>
      <c r="FZ111" s="2">
        <v>240997.29</v>
      </c>
      <c r="GA111" s="2">
        <v>425</v>
      </c>
      <c r="GB111" s="2">
        <v>49203.35</v>
      </c>
      <c r="GC111" s="2"/>
      <c r="GD111" s="2">
        <v>50794.39</v>
      </c>
      <c r="GE111" s="2"/>
      <c r="GF111" s="2"/>
      <c r="GG111" s="2"/>
      <c r="GH111" s="2">
        <v>267735.44</v>
      </c>
      <c r="GI111" s="2">
        <v>861745.91</v>
      </c>
      <c r="GJ111" s="2">
        <v>943014.42</v>
      </c>
      <c r="GK111" s="2">
        <v>6259.15</v>
      </c>
      <c r="GL111" s="2">
        <v>14613.09</v>
      </c>
      <c r="GM111" s="2">
        <v>1792346.24</v>
      </c>
      <c r="GN111" s="2">
        <v>2051969.49</v>
      </c>
      <c r="GO111" s="2">
        <v>346794.73</v>
      </c>
      <c r="GP111" s="2">
        <v>43486.49</v>
      </c>
      <c r="GQ111" s="2">
        <v>335907.54</v>
      </c>
      <c r="GR111" s="2"/>
      <c r="GS111" s="2">
        <v>281612.63</v>
      </c>
      <c r="GT111" s="2">
        <v>942850.05</v>
      </c>
      <c r="GU111" s="2"/>
      <c r="GV111" s="2"/>
      <c r="GW111" s="2"/>
      <c r="GX111" s="2"/>
      <c r="GY111" s="2">
        <v>206760.58</v>
      </c>
      <c r="GZ111" s="2"/>
      <c r="HA111" s="2"/>
      <c r="HB111" s="2"/>
      <c r="HC111" s="2"/>
      <c r="HD111" s="2"/>
      <c r="HE111" s="2"/>
      <c r="HF111" s="2"/>
      <c r="HG111" s="2">
        <v>13380598.250000002</v>
      </c>
      <c r="HH111" s="2">
        <v>62518.61</v>
      </c>
      <c r="HI111" s="2">
        <v>62518.61</v>
      </c>
      <c r="HJ111" s="2"/>
      <c r="HK111" s="2"/>
      <c r="HL111" s="2">
        <v>27319.88</v>
      </c>
      <c r="HM111" s="2">
        <v>28915.7</v>
      </c>
      <c r="HN111" s="2">
        <v>19093.919999999998</v>
      </c>
      <c r="HO111" s="2">
        <v>38840.5</v>
      </c>
      <c r="HP111" s="2"/>
      <c r="HQ111" s="2">
        <v>866518.73</v>
      </c>
      <c r="HR111" s="2"/>
      <c r="HS111" s="2">
        <v>980688.73</v>
      </c>
      <c r="HT111" s="2">
        <v>87482345.589999989</v>
      </c>
      <c r="HV111" s="37" t="str">
        <f>VLOOKUP(HW111,'District Listing'!$A$3:$B$315,2,FALSE)</f>
        <v>SHORELINE</v>
      </c>
      <c r="HW111" s="4" t="s">
        <v>206</v>
      </c>
      <c r="HX111" s="2">
        <v>245087.33</v>
      </c>
      <c r="HY111" s="2">
        <v>245087.33</v>
      </c>
      <c r="HZ111" s="2"/>
      <c r="IA111" s="2"/>
      <c r="IB111" s="2">
        <v>1280655.68</v>
      </c>
      <c r="IC111" s="2">
        <v>81866.460000000006</v>
      </c>
      <c r="ID111" s="2">
        <v>4547581.26</v>
      </c>
      <c r="IE111" s="2"/>
      <c r="IF111" s="2">
        <v>10089123.57</v>
      </c>
      <c r="IG111" s="2">
        <v>463688.49</v>
      </c>
      <c r="IH111" s="2"/>
      <c r="II111" s="2">
        <v>16462915.459999999</v>
      </c>
      <c r="IJ111" s="2">
        <v>2950530.62</v>
      </c>
      <c r="IK111" s="2">
        <v>51793.64</v>
      </c>
      <c r="IL111" s="2">
        <v>498439.93</v>
      </c>
      <c r="IM111" s="2"/>
      <c r="IN111" s="2">
        <v>938031.01</v>
      </c>
      <c r="IO111" s="2">
        <v>78638.570000000007</v>
      </c>
      <c r="IP111" s="2">
        <v>4517433.7700000005</v>
      </c>
      <c r="IQ111" s="2"/>
      <c r="IR111" s="2"/>
      <c r="IS111" s="2">
        <v>1916253.04</v>
      </c>
      <c r="IT111" s="2">
        <v>372995.52</v>
      </c>
      <c r="IU111" s="2">
        <v>1836499.23</v>
      </c>
      <c r="IV111" s="2">
        <v>451848.9</v>
      </c>
      <c r="IW111" s="2"/>
      <c r="IX111" s="2"/>
      <c r="IY111" s="2"/>
      <c r="IZ111" s="2"/>
      <c r="JA111" s="2">
        <v>18020.27</v>
      </c>
      <c r="JB111" s="2">
        <v>4972.47</v>
      </c>
      <c r="JC111" s="2">
        <v>26435.88</v>
      </c>
      <c r="JD111" s="2">
        <v>79561.62</v>
      </c>
      <c r="JE111" s="2">
        <v>901667.77</v>
      </c>
      <c r="JF111" s="2">
        <v>943220.37</v>
      </c>
      <c r="JG111" s="2"/>
      <c r="JH111" s="2"/>
      <c r="JI111" s="2">
        <v>6551475.0699999994</v>
      </c>
      <c r="JJ111" s="2">
        <v>1062886.73</v>
      </c>
      <c r="JK111" s="2">
        <v>-501.93</v>
      </c>
      <c r="JL111" s="2">
        <v>21903.599999999999</v>
      </c>
      <c r="JM111" s="2">
        <v>118518.01</v>
      </c>
      <c r="JN111" s="2">
        <v>40559.760000000002</v>
      </c>
      <c r="JO111" s="2">
        <v>1243366.1700000002</v>
      </c>
      <c r="JP111" s="2"/>
      <c r="JQ111" s="2">
        <v>3991.52</v>
      </c>
      <c r="JR111" s="2">
        <v>46275</v>
      </c>
      <c r="JS111" s="2"/>
      <c r="JT111" s="2"/>
      <c r="JU111" s="2">
        <v>6517.44</v>
      </c>
      <c r="JV111" s="2"/>
      <c r="JW111" s="2">
        <v>40716.160000000003</v>
      </c>
      <c r="JX111" s="2"/>
      <c r="JY111" s="2">
        <v>106402.37</v>
      </c>
      <c r="JZ111" s="2">
        <v>337263.53</v>
      </c>
      <c r="KA111" s="2"/>
      <c r="KB111" s="2"/>
      <c r="KC111" s="2">
        <v>5035.24</v>
      </c>
      <c r="KD111" s="2">
        <v>10316.450000000001</v>
      </c>
      <c r="KE111" s="2">
        <v>107962.77</v>
      </c>
      <c r="KF111" s="2">
        <v>29703.25</v>
      </c>
      <c r="KG111" s="2"/>
      <c r="KH111" s="2"/>
      <c r="KI111" s="2"/>
      <c r="KJ111" s="2"/>
      <c r="KK111" s="2"/>
      <c r="KL111" s="2"/>
      <c r="KM111" s="2"/>
      <c r="KN111" s="2"/>
      <c r="KO111" s="2">
        <v>62479.57</v>
      </c>
      <c r="KP111" s="2"/>
      <c r="KQ111" s="2"/>
      <c r="KR111" s="2"/>
      <c r="KS111" s="2">
        <v>26420</v>
      </c>
      <c r="KT111" s="2"/>
      <c r="KU111" s="2">
        <v>94824.17</v>
      </c>
      <c r="KV111" s="2">
        <v>18860</v>
      </c>
      <c r="KW111" s="2"/>
      <c r="KX111" s="2">
        <v>1482.87</v>
      </c>
      <c r="KY111" s="2">
        <v>17167.52</v>
      </c>
      <c r="KZ111" s="2"/>
      <c r="LA111" s="2"/>
      <c r="LB111" s="2"/>
      <c r="LC111" s="2">
        <v>39108.75</v>
      </c>
      <c r="LD111" s="2"/>
      <c r="LE111" s="2"/>
      <c r="LF111" s="2"/>
      <c r="LG111" s="2"/>
      <c r="LH111" s="2"/>
      <c r="LI111" s="2"/>
      <c r="LJ111" s="2"/>
      <c r="LK111" s="2">
        <v>954526.61</v>
      </c>
      <c r="LL111" s="2">
        <v>28757.58</v>
      </c>
      <c r="LM111" s="2">
        <v>28757.58</v>
      </c>
      <c r="LN111" s="2"/>
      <c r="LO111" s="2"/>
      <c r="LP111" s="2"/>
      <c r="LQ111" s="2">
        <v>115184.11</v>
      </c>
      <c r="LR111" s="2"/>
      <c r="LS111" s="2"/>
      <c r="LT111" s="2"/>
      <c r="LU111" s="2">
        <v>34203.01</v>
      </c>
      <c r="LV111" s="2"/>
      <c r="LW111" s="2"/>
      <c r="LX111" s="2">
        <v>149387.12</v>
      </c>
      <c r="LY111" s="2">
        <v>30152949.110000007</v>
      </c>
    </row>
    <row r="112" spans="2:337">
      <c r="B112" s="22" t="s">
        <v>63</v>
      </c>
      <c r="C112" s="22" t="s">
        <v>7</v>
      </c>
      <c r="D112" s="22" t="s">
        <v>5</v>
      </c>
      <c r="E112" s="22" t="s">
        <v>34</v>
      </c>
      <c r="F112" s="22" t="s">
        <v>49</v>
      </c>
      <c r="G112" s="1">
        <v>9273.8700000000008</v>
      </c>
      <c r="I112" s="37" t="str">
        <f>VLOOKUP(J112,'District Listing'!$A$3:$B$315,2,FALSE)</f>
        <v>ISSAQUAH</v>
      </c>
      <c r="J112" s="4" t="s">
        <v>205</v>
      </c>
      <c r="K112" s="2">
        <v>566320.90999999992</v>
      </c>
      <c r="L112" s="2">
        <v>566320.90999999992</v>
      </c>
      <c r="M112" s="2">
        <v>-566320.91</v>
      </c>
      <c r="N112" s="2">
        <v>-566320.91</v>
      </c>
      <c r="O112" s="2">
        <v>121621651.52</v>
      </c>
      <c r="P112" s="2">
        <v>3218142.66</v>
      </c>
      <c r="Q112" s="2">
        <v>4882375.17</v>
      </c>
      <c r="R112" s="2"/>
      <c r="S112" s="2">
        <v>12061689.220000001</v>
      </c>
      <c r="T112" s="2">
        <v>404117.4</v>
      </c>
      <c r="U112" s="2"/>
      <c r="V112" s="2">
        <v>142187975.97</v>
      </c>
      <c r="W112" s="2">
        <v>45203320.269999996</v>
      </c>
      <c r="X112" s="2">
        <v>996827.05999999994</v>
      </c>
      <c r="Y112" s="2">
        <v>2149590.96</v>
      </c>
      <c r="Z112" s="2"/>
      <c r="AA112" s="2">
        <v>860066.67</v>
      </c>
      <c r="AB112" s="2">
        <v>392505.22000000003</v>
      </c>
      <c r="AC112" s="2">
        <v>49602310.18</v>
      </c>
      <c r="AD112" s="2">
        <v>461654.85</v>
      </c>
      <c r="AE112" s="2">
        <v>672414.79</v>
      </c>
      <c r="AF112" s="2">
        <v>10637400.84</v>
      </c>
      <c r="AG112" s="2">
        <v>3722739.46</v>
      </c>
      <c r="AH112" s="2">
        <v>21443846.539999999</v>
      </c>
      <c r="AI112" s="2">
        <v>6186053.9699999997</v>
      </c>
      <c r="AJ112" s="2"/>
      <c r="AK112" s="2"/>
      <c r="AL112" s="2"/>
      <c r="AM112" s="2"/>
      <c r="AN112" s="2">
        <v>205349.16999999998</v>
      </c>
      <c r="AO112" s="2">
        <v>46688.88</v>
      </c>
      <c r="AP112" s="2"/>
      <c r="AQ112" s="2"/>
      <c r="AR112" s="2">
        <v>16415706.040000001</v>
      </c>
      <c r="AS112" s="2">
        <v>11904370.879999999</v>
      </c>
      <c r="AT112" s="2"/>
      <c r="AU112" s="2"/>
      <c r="AV112" s="2">
        <v>71696225.420000002</v>
      </c>
      <c r="AW112" s="2">
        <v>6464674.0999999996</v>
      </c>
      <c r="AX112" s="2">
        <v>440017.38</v>
      </c>
      <c r="AY112" s="2">
        <v>1509723.9000000001</v>
      </c>
      <c r="AZ112" s="2">
        <v>2058335.37</v>
      </c>
      <c r="BA112" s="2">
        <v>63816.41</v>
      </c>
      <c r="BB112" s="2">
        <v>10536567.16</v>
      </c>
      <c r="BC112" s="2">
        <v>448331.98</v>
      </c>
      <c r="BD112" s="2">
        <v>312001.23</v>
      </c>
      <c r="BE112" s="2">
        <v>383686.75</v>
      </c>
      <c r="BF112" s="2"/>
      <c r="BG112" s="2"/>
      <c r="BH112" s="2">
        <v>520552.19999999995</v>
      </c>
      <c r="BI112" s="2">
        <v>12542536.02</v>
      </c>
      <c r="BJ112" s="2"/>
      <c r="BK112" s="2">
        <v>50194.25</v>
      </c>
      <c r="BL112" s="2"/>
      <c r="BM112" s="2">
        <v>1270583.99</v>
      </c>
      <c r="BN112" s="2"/>
      <c r="BO112" s="2"/>
      <c r="BP112" s="2">
        <v>645843.17000000004</v>
      </c>
      <c r="BQ112" s="2">
        <v>520760.36</v>
      </c>
      <c r="BR112" s="2">
        <v>887838.64</v>
      </c>
      <c r="BS112" s="2"/>
      <c r="BT112" s="2"/>
      <c r="BU112" s="2"/>
      <c r="BV112" s="2"/>
      <c r="BW112" s="2"/>
      <c r="BX112" s="2"/>
      <c r="BY112" s="2"/>
      <c r="BZ112" s="2"/>
      <c r="CA112" s="2">
        <v>656633.57999999996</v>
      </c>
      <c r="CB112" s="2">
        <v>2419565.36</v>
      </c>
      <c r="CC112" s="2">
        <v>1487467.8699999999</v>
      </c>
      <c r="CD112" s="2"/>
      <c r="CE112" s="2">
        <v>9189.0300000000007</v>
      </c>
      <c r="CF112" s="2">
        <v>5108521.76</v>
      </c>
      <c r="CG112" s="2"/>
      <c r="CH112" s="2">
        <v>56053.48</v>
      </c>
      <c r="CI112" s="2"/>
      <c r="CJ112" s="2"/>
      <c r="CK112" s="2"/>
      <c r="CL112" s="2">
        <v>486449.59</v>
      </c>
      <c r="CM112" s="2">
        <v>2808614.58</v>
      </c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>
        <v>30614823.839999996</v>
      </c>
      <c r="DA112" s="2">
        <v>265156.69</v>
      </c>
      <c r="DB112" s="2">
        <v>265156.69</v>
      </c>
      <c r="DC112" s="2"/>
      <c r="DD112" s="2"/>
      <c r="DE112" s="2"/>
      <c r="DF112" s="2"/>
      <c r="DG112" s="2"/>
      <c r="DH112" s="2"/>
      <c r="DI112" s="2"/>
      <c r="DJ112" s="2">
        <v>2356064.4900000002</v>
      </c>
      <c r="DK112" s="2"/>
      <c r="DL112" s="2"/>
      <c r="DM112" s="2">
        <v>2356064.4900000002</v>
      </c>
      <c r="DN112" s="2">
        <v>307259123.74999994</v>
      </c>
      <c r="DP112" s="37" t="str">
        <f>VLOOKUP(DQ112,'District Listing'!$A$3:$B$315,2,FALSE)</f>
        <v>ISSAQUAH</v>
      </c>
      <c r="DQ112" s="4" t="s">
        <v>205</v>
      </c>
      <c r="DR112" s="2">
        <v>5391.09</v>
      </c>
      <c r="DS112" s="2">
        <v>5391.09</v>
      </c>
      <c r="DT112" s="2">
        <v>-566320.91</v>
      </c>
      <c r="DU112" s="2">
        <v>-566320.91</v>
      </c>
      <c r="DV112" s="2">
        <v>109894183.28</v>
      </c>
      <c r="DW112" s="2">
        <v>343390.94</v>
      </c>
      <c r="DX112" s="2">
        <v>1683809.93</v>
      </c>
      <c r="DY112" s="2"/>
      <c r="DZ112" s="2">
        <v>4673117.53</v>
      </c>
      <c r="EA112" s="2">
        <v>33189.83</v>
      </c>
      <c r="EB112" s="2"/>
      <c r="EC112" s="2">
        <v>116627691.51000001</v>
      </c>
      <c r="ED112" s="2">
        <v>34376513.479999997</v>
      </c>
      <c r="EE112" s="2">
        <v>110511.36</v>
      </c>
      <c r="EF112" s="2">
        <v>255604.98</v>
      </c>
      <c r="EG112" s="2"/>
      <c r="EH112" s="2">
        <v>174278.02</v>
      </c>
      <c r="EI112" s="2">
        <v>16755.830000000002</v>
      </c>
      <c r="EJ112" s="2">
        <v>34933663.669999994</v>
      </c>
      <c r="EK112" s="2">
        <v>359158.68</v>
      </c>
      <c r="EL112" s="2">
        <v>605943.81000000006</v>
      </c>
      <c r="EM112" s="2">
        <v>9050636.0399999991</v>
      </c>
      <c r="EN112" s="2">
        <v>2721116.91</v>
      </c>
      <c r="EO112" s="2">
        <v>18418028.390000001</v>
      </c>
      <c r="EP112" s="2">
        <v>4613228.0599999996</v>
      </c>
      <c r="EQ112" s="2"/>
      <c r="ER112" s="2"/>
      <c r="ES112" s="2"/>
      <c r="ET112" s="2"/>
      <c r="EU112" s="2">
        <v>174519.5</v>
      </c>
      <c r="EV112" s="2">
        <v>32928.57</v>
      </c>
      <c r="EW112" s="2"/>
      <c r="EX112" s="2"/>
      <c r="EY112" s="2">
        <v>14973700.390000001</v>
      </c>
      <c r="EZ112" s="2">
        <v>9252245.5899999999</v>
      </c>
      <c r="FA112" s="2"/>
      <c r="FB112" s="2"/>
      <c r="FC112" s="2">
        <v>60201505.939999998</v>
      </c>
      <c r="FD112" s="2">
        <v>4354418.91</v>
      </c>
      <c r="FE112" s="2">
        <v>438479.58</v>
      </c>
      <c r="FF112" s="2">
        <v>1453576.57</v>
      </c>
      <c r="FG112" s="2">
        <v>1907226.04</v>
      </c>
      <c r="FH112" s="2">
        <v>57397.86</v>
      </c>
      <c r="FI112" s="2">
        <v>8211098.9600000009</v>
      </c>
      <c r="FJ112" s="2">
        <v>145469.54</v>
      </c>
      <c r="FK112" s="2">
        <v>312001.23</v>
      </c>
      <c r="FL112" s="2">
        <v>356156.52</v>
      </c>
      <c r="FM112" s="2"/>
      <c r="FN112" s="2"/>
      <c r="FO112" s="2">
        <v>444966.04</v>
      </c>
      <c r="FP112" s="2">
        <v>10044604.199999999</v>
      </c>
      <c r="FQ112" s="2"/>
      <c r="FR112" s="2">
        <v>50194.25</v>
      </c>
      <c r="FS112" s="2"/>
      <c r="FT112" s="2">
        <v>1223525.8400000001</v>
      </c>
      <c r="FU112" s="2"/>
      <c r="FV112" s="2"/>
      <c r="FW112" s="2">
        <v>645843.17000000004</v>
      </c>
      <c r="FX112" s="2">
        <v>520760.36</v>
      </c>
      <c r="FY112" s="2">
        <v>887838.64</v>
      </c>
      <c r="FZ112" s="2"/>
      <c r="GA112" s="2"/>
      <c r="GB112" s="2"/>
      <c r="GC112" s="2"/>
      <c r="GD112" s="2"/>
      <c r="GE112" s="2"/>
      <c r="GF112" s="2"/>
      <c r="GG112" s="2"/>
      <c r="GH112" s="2">
        <v>656633.57999999996</v>
      </c>
      <c r="GI112" s="2">
        <v>2419565.36</v>
      </c>
      <c r="GJ112" s="2">
        <v>1305390.1599999999</v>
      </c>
      <c r="GK112" s="2"/>
      <c r="GL112" s="2">
        <v>9189.0300000000007</v>
      </c>
      <c r="GM112" s="2">
        <v>5108521.76</v>
      </c>
      <c r="GN112" s="2"/>
      <c r="GO112" s="2">
        <v>56053.48</v>
      </c>
      <c r="GP112" s="2"/>
      <c r="GQ112" s="2"/>
      <c r="GR112" s="2"/>
      <c r="GS112" s="2">
        <v>486449.59</v>
      </c>
      <c r="GT112" s="2">
        <v>2808614.58</v>
      </c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>
        <v>27481777.329999998</v>
      </c>
      <c r="HH112" s="2">
        <v>206251.28</v>
      </c>
      <c r="HI112" s="2">
        <v>206251.28</v>
      </c>
      <c r="HJ112" s="2"/>
      <c r="HK112" s="2"/>
      <c r="HL112" s="2"/>
      <c r="HM112" s="2"/>
      <c r="HN112" s="2"/>
      <c r="HO112" s="2"/>
      <c r="HP112" s="2"/>
      <c r="HQ112" s="2">
        <v>2049633.72</v>
      </c>
      <c r="HR112" s="2"/>
      <c r="HS112" s="2">
        <v>2049633.72</v>
      </c>
      <c r="HT112" s="2">
        <v>249150692.59000003</v>
      </c>
      <c r="HV112" s="37" t="str">
        <f>VLOOKUP(HW112,'District Listing'!$A$3:$B$315,2,FALSE)</f>
        <v>LAKE WASHINGTON</v>
      </c>
      <c r="HW112" s="4" t="s">
        <v>207</v>
      </c>
      <c r="HX112" s="2">
        <v>521956.45</v>
      </c>
      <c r="HY112" s="2">
        <v>521956.45</v>
      </c>
      <c r="HZ112" s="2">
        <v>-200938.92</v>
      </c>
      <c r="IA112" s="2">
        <v>-200938.92</v>
      </c>
      <c r="IB112" s="2">
        <v>23560337.559999999</v>
      </c>
      <c r="IC112" s="2">
        <v>3563123.28</v>
      </c>
      <c r="ID112" s="2">
        <v>676738.42</v>
      </c>
      <c r="IE112" s="2"/>
      <c r="IF112" s="2">
        <v>5780625.3799999999</v>
      </c>
      <c r="IG112" s="2">
        <v>283114.12</v>
      </c>
      <c r="IH112" s="2"/>
      <c r="II112" s="2">
        <v>33863938.759999998</v>
      </c>
      <c r="IJ112" s="2">
        <v>4588627.46</v>
      </c>
      <c r="IK112" s="2">
        <v>37311.660000000003</v>
      </c>
      <c r="IL112" s="2">
        <v>413221.04</v>
      </c>
      <c r="IM112" s="2"/>
      <c r="IN112" s="2">
        <v>1161330.56</v>
      </c>
      <c r="IO112" s="2">
        <v>55432.59</v>
      </c>
      <c r="IP112" s="2">
        <v>6255923.3100000005</v>
      </c>
      <c r="IQ112" s="2">
        <v>1094.2</v>
      </c>
      <c r="IR112" s="2">
        <v>1249.6300000000001</v>
      </c>
      <c r="IS112" s="2">
        <v>655363.63</v>
      </c>
      <c r="IT112" s="2">
        <v>318290.09999999998</v>
      </c>
      <c r="IU112" s="2">
        <v>1255916.57</v>
      </c>
      <c r="IV112" s="2">
        <v>400829.4</v>
      </c>
      <c r="IW112" s="2"/>
      <c r="IX112" s="2"/>
      <c r="IY112" s="2"/>
      <c r="IZ112" s="2"/>
      <c r="JA112" s="2">
        <v>2290.86</v>
      </c>
      <c r="JB112" s="2">
        <v>1573.44</v>
      </c>
      <c r="JC112" s="2">
        <v>9123.24</v>
      </c>
      <c r="JD112" s="2">
        <v>22081</v>
      </c>
      <c r="JE112" s="2">
        <v>174134.96</v>
      </c>
      <c r="JF112" s="2">
        <v>687263.96</v>
      </c>
      <c r="JG112" s="2">
        <v>23817.89</v>
      </c>
      <c r="JH112" s="2">
        <v>6079.06</v>
      </c>
      <c r="JI112" s="2">
        <v>3559107.94</v>
      </c>
      <c r="JJ112" s="2">
        <v>4700567.88</v>
      </c>
      <c r="JK112" s="2">
        <v>761.8</v>
      </c>
      <c r="JL112" s="2">
        <v>371392.65</v>
      </c>
      <c r="JM112" s="2">
        <v>91731.42</v>
      </c>
      <c r="JN112" s="2">
        <v>56116.35</v>
      </c>
      <c r="JO112" s="2">
        <v>5220570.0999999996</v>
      </c>
      <c r="JP112" s="2">
        <v>14000</v>
      </c>
      <c r="JQ112" s="2">
        <v>66752.06</v>
      </c>
      <c r="JR112" s="2">
        <v>86300.26</v>
      </c>
      <c r="JS112" s="2"/>
      <c r="JT112" s="2"/>
      <c r="JU112" s="2">
        <v>9345.35</v>
      </c>
      <c r="JV112" s="2">
        <v>239580.54</v>
      </c>
      <c r="JW112" s="2"/>
      <c r="JX112" s="2"/>
      <c r="JY112" s="2"/>
      <c r="JZ112" s="2"/>
      <c r="KA112" s="2"/>
      <c r="KB112" s="2"/>
      <c r="KC112" s="2"/>
      <c r="KD112" s="2">
        <v>25231.01</v>
      </c>
      <c r="KE112" s="2">
        <v>72744.47</v>
      </c>
      <c r="KF112" s="2">
        <v>282.88</v>
      </c>
      <c r="KG112" s="2"/>
      <c r="KH112" s="2">
        <v>290559.64</v>
      </c>
      <c r="KI112" s="2"/>
      <c r="KJ112" s="2"/>
      <c r="KK112" s="2"/>
      <c r="KL112" s="2"/>
      <c r="KM112" s="2">
        <v>48620</v>
      </c>
      <c r="KN112" s="2"/>
      <c r="KO112" s="2">
        <v>155674.56</v>
      </c>
      <c r="KP112" s="2"/>
      <c r="KQ112" s="2">
        <v>-311112.81</v>
      </c>
      <c r="KR112" s="2"/>
      <c r="KS112" s="2"/>
      <c r="KT112" s="2">
        <v>541534.69999999995</v>
      </c>
      <c r="KU112" s="2">
        <v>167088.19</v>
      </c>
      <c r="KV112" s="2"/>
      <c r="KW112" s="2"/>
      <c r="KX112" s="2"/>
      <c r="KY112" s="2"/>
      <c r="KZ112" s="2"/>
      <c r="LA112" s="2"/>
      <c r="LB112" s="2"/>
      <c r="LC112" s="2">
        <v>148119.63</v>
      </c>
      <c r="LD112" s="2"/>
      <c r="LE112" s="2"/>
      <c r="LF112" s="2"/>
      <c r="LG112" s="2"/>
      <c r="LH112" s="2"/>
      <c r="LI112" s="2"/>
      <c r="LJ112" s="2"/>
      <c r="LK112" s="2">
        <v>1554720.48</v>
      </c>
      <c r="LL112" s="2">
        <v>87102.35</v>
      </c>
      <c r="LM112" s="2">
        <v>87102.35</v>
      </c>
      <c r="LN112" s="2"/>
      <c r="LO112" s="2"/>
      <c r="LP112" s="2"/>
      <c r="LQ112" s="2"/>
      <c r="LR112" s="2">
        <v>9839.08</v>
      </c>
      <c r="LS112" s="2"/>
      <c r="LT112" s="2"/>
      <c r="LU112" s="2">
        <v>42728.07</v>
      </c>
      <c r="LV112" s="2"/>
      <c r="LW112" s="2"/>
      <c r="LX112" s="2">
        <v>52567.15</v>
      </c>
      <c r="LY112" s="2">
        <v>50914947.62000002</v>
      </c>
    </row>
    <row r="113" spans="2:337">
      <c r="B113" s="22" t="s">
        <v>63</v>
      </c>
      <c r="C113" s="22" t="s">
        <v>7</v>
      </c>
      <c r="D113" s="22" t="s">
        <v>5</v>
      </c>
      <c r="E113" s="22" t="s">
        <v>34</v>
      </c>
      <c r="F113" s="22" t="s">
        <v>50</v>
      </c>
      <c r="G113" s="1">
        <v>2112.0300000000002</v>
      </c>
      <c r="I113" s="37" t="str">
        <f>VLOOKUP(J113,'District Listing'!$A$3:$B$315,2,FALSE)</f>
        <v>SHORELINE</v>
      </c>
      <c r="J113" s="4" t="s">
        <v>206</v>
      </c>
      <c r="K113" s="2">
        <v>828304.22</v>
      </c>
      <c r="L113" s="2">
        <v>828304.22</v>
      </c>
      <c r="M113" s="2">
        <v>-828304.22</v>
      </c>
      <c r="N113" s="2">
        <v>-828304.22</v>
      </c>
      <c r="O113" s="2">
        <v>57848720.189999998</v>
      </c>
      <c r="P113" s="2">
        <v>1183709.53</v>
      </c>
      <c r="Q113" s="2">
        <v>441091.63999999966</v>
      </c>
      <c r="R113" s="2"/>
      <c r="S113" s="2">
        <v>13739992.93</v>
      </c>
      <c r="T113" s="2">
        <v>864539.6</v>
      </c>
      <c r="U113" s="2">
        <v>585667.19999999995</v>
      </c>
      <c r="V113" s="2">
        <v>74663721.089999989</v>
      </c>
      <c r="W113" s="2">
        <v>26505462.650000002</v>
      </c>
      <c r="X113" s="2">
        <v>541168.62</v>
      </c>
      <c r="Y113" s="2">
        <v>1179664.23</v>
      </c>
      <c r="Z113" s="2"/>
      <c r="AA113" s="2">
        <v>938031.01</v>
      </c>
      <c r="AB113" s="2">
        <v>572402.89</v>
      </c>
      <c r="AC113" s="2">
        <v>29736729.400000006</v>
      </c>
      <c r="AD113" s="2"/>
      <c r="AE113" s="2"/>
      <c r="AF113" s="2">
        <v>5579737.4399999995</v>
      </c>
      <c r="AG113" s="2">
        <v>2222106.5499999998</v>
      </c>
      <c r="AH113" s="2">
        <v>11171263.300000001</v>
      </c>
      <c r="AI113" s="2">
        <v>3549553.9699999997</v>
      </c>
      <c r="AJ113" s="2"/>
      <c r="AK113" s="2"/>
      <c r="AL113" s="2"/>
      <c r="AM113" s="2"/>
      <c r="AN113" s="2">
        <v>100598.19</v>
      </c>
      <c r="AO113" s="2">
        <v>25461.39</v>
      </c>
      <c r="AP113" s="2">
        <v>320362.64</v>
      </c>
      <c r="AQ113" s="2">
        <v>696691.15</v>
      </c>
      <c r="AR113" s="2">
        <v>7894202.6999999993</v>
      </c>
      <c r="AS113" s="2">
        <v>6694298.46</v>
      </c>
      <c r="AT113" s="2"/>
      <c r="AU113" s="2"/>
      <c r="AV113" s="2">
        <v>38254275.789999999</v>
      </c>
      <c r="AW113" s="2">
        <v>3239346.97</v>
      </c>
      <c r="AX113" s="2">
        <v>165532.78</v>
      </c>
      <c r="AY113" s="2">
        <v>824217.83</v>
      </c>
      <c r="AZ113" s="2">
        <v>967185.31</v>
      </c>
      <c r="BA113" s="2">
        <v>414521.64</v>
      </c>
      <c r="BB113" s="2">
        <v>5610804.5300000003</v>
      </c>
      <c r="BC113" s="2">
        <v>22951.4</v>
      </c>
      <c r="BD113" s="2">
        <v>94377.48000000001</v>
      </c>
      <c r="BE113" s="2">
        <v>1411611.31</v>
      </c>
      <c r="BF113" s="2"/>
      <c r="BG113" s="2"/>
      <c r="BH113" s="2">
        <v>10105.07</v>
      </c>
      <c r="BI113" s="2">
        <v>866165.7</v>
      </c>
      <c r="BJ113" s="2">
        <v>40716.160000000003</v>
      </c>
      <c r="BK113" s="2">
        <v>54914.43</v>
      </c>
      <c r="BL113" s="2">
        <v>213353.87</v>
      </c>
      <c r="BM113" s="2">
        <v>632508.01</v>
      </c>
      <c r="BN113" s="2">
        <v>431246.35</v>
      </c>
      <c r="BO113" s="2">
        <v>13561</v>
      </c>
      <c r="BP113" s="2">
        <v>432670.95</v>
      </c>
      <c r="BQ113" s="2">
        <v>193837.17</v>
      </c>
      <c r="BR113" s="2">
        <v>188644.06</v>
      </c>
      <c r="BS113" s="2">
        <v>151867.91999999998</v>
      </c>
      <c r="BT113" s="2"/>
      <c r="BU113" s="2">
        <v>5687.5</v>
      </c>
      <c r="BV113" s="2"/>
      <c r="BW113" s="2">
        <v>2204</v>
      </c>
      <c r="BX113" s="2"/>
      <c r="BY113" s="2"/>
      <c r="BZ113" s="2"/>
      <c r="CA113" s="2">
        <v>482315.62</v>
      </c>
      <c r="CB113" s="2">
        <v>1135135.01</v>
      </c>
      <c r="CC113" s="2">
        <v>137957.66</v>
      </c>
      <c r="CD113" s="2">
        <v>847.1</v>
      </c>
      <c r="CE113" s="2">
        <v>54729.22</v>
      </c>
      <c r="CF113" s="2">
        <v>1746332.36</v>
      </c>
      <c r="CG113" s="2">
        <v>658751.78</v>
      </c>
      <c r="CH113" s="2"/>
      <c r="CI113" s="2">
        <v>306157.84999999998</v>
      </c>
      <c r="CJ113" s="2">
        <v>73981.149999999994</v>
      </c>
      <c r="CK113" s="2"/>
      <c r="CL113" s="2">
        <v>318464.5</v>
      </c>
      <c r="CM113" s="2">
        <v>1204142.52</v>
      </c>
      <c r="CN113" s="2"/>
      <c r="CO113" s="2"/>
      <c r="CP113" s="2"/>
      <c r="CQ113" s="2"/>
      <c r="CR113" s="2">
        <v>171032.31</v>
      </c>
      <c r="CS113" s="2"/>
      <c r="CT113" s="2"/>
      <c r="CU113" s="2"/>
      <c r="CV113" s="2"/>
      <c r="CW113" s="2"/>
      <c r="CX113" s="2"/>
      <c r="CY113" s="2"/>
      <c r="CZ113" s="2">
        <v>11056269.459999999</v>
      </c>
      <c r="DA113" s="2">
        <v>88245.07</v>
      </c>
      <c r="DB113" s="2">
        <v>88245.07</v>
      </c>
      <c r="DC113" s="2"/>
      <c r="DD113" s="2"/>
      <c r="DE113" s="2"/>
      <c r="DF113" s="2">
        <v>115184.11</v>
      </c>
      <c r="DG113" s="2">
        <v>25944.19</v>
      </c>
      <c r="DH113" s="2"/>
      <c r="DI113" s="2"/>
      <c r="DJ113" s="2">
        <v>130313.95999999999</v>
      </c>
      <c r="DK113" s="2"/>
      <c r="DL113" s="2"/>
      <c r="DM113" s="2">
        <v>271442.26</v>
      </c>
      <c r="DN113" s="2">
        <v>159681487.59999996</v>
      </c>
      <c r="DP113" s="37" t="str">
        <f>VLOOKUP(DQ113,'District Listing'!$A$3:$B$315,2,FALSE)</f>
        <v>SHORELINE</v>
      </c>
      <c r="DQ113" s="4" t="s">
        <v>206</v>
      </c>
      <c r="DR113" s="2">
        <v>583216.89</v>
      </c>
      <c r="DS113" s="2">
        <v>583216.89</v>
      </c>
      <c r="DT113" s="2">
        <v>-828304.22</v>
      </c>
      <c r="DU113" s="2">
        <v>-828304.22</v>
      </c>
      <c r="DV113" s="2">
        <v>56568064.509999998</v>
      </c>
      <c r="DW113" s="2">
        <v>1101843.07</v>
      </c>
      <c r="DX113" s="2">
        <v>-4106489.62</v>
      </c>
      <c r="DY113" s="2"/>
      <c r="DZ113" s="2">
        <v>3650869.36</v>
      </c>
      <c r="EA113" s="2">
        <v>400851.11</v>
      </c>
      <c r="EB113" s="2">
        <v>585667.19999999995</v>
      </c>
      <c r="EC113" s="2">
        <v>58200805.630000003</v>
      </c>
      <c r="ED113" s="2">
        <v>23554932.030000001</v>
      </c>
      <c r="EE113" s="2">
        <v>489374.98</v>
      </c>
      <c r="EF113" s="2">
        <v>681224.3</v>
      </c>
      <c r="EG113" s="2"/>
      <c r="EH113" s="2"/>
      <c r="EI113" s="2">
        <v>493764.32</v>
      </c>
      <c r="EJ113" s="2">
        <v>25219295.630000003</v>
      </c>
      <c r="EK113" s="2"/>
      <c r="EL113" s="2"/>
      <c r="EM113" s="2">
        <v>3663484.4</v>
      </c>
      <c r="EN113" s="2">
        <v>1849111.03</v>
      </c>
      <c r="EO113" s="2">
        <v>9334764.0700000003</v>
      </c>
      <c r="EP113" s="2">
        <v>3097705.07</v>
      </c>
      <c r="EQ113" s="2"/>
      <c r="ER113" s="2"/>
      <c r="ES113" s="2"/>
      <c r="ET113" s="2"/>
      <c r="EU113" s="2">
        <v>82577.919999999998</v>
      </c>
      <c r="EV113" s="2">
        <v>20488.919999999998</v>
      </c>
      <c r="EW113" s="2">
        <v>293926.76</v>
      </c>
      <c r="EX113" s="2">
        <v>617129.53</v>
      </c>
      <c r="EY113" s="2">
        <v>6992534.9299999997</v>
      </c>
      <c r="EZ113" s="2">
        <v>5751078.0899999999</v>
      </c>
      <c r="FA113" s="2"/>
      <c r="FB113" s="2"/>
      <c r="FC113" s="2">
        <v>31702800.720000006</v>
      </c>
      <c r="FD113" s="2">
        <v>2176460.2400000002</v>
      </c>
      <c r="FE113" s="2">
        <v>166034.71</v>
      </c>
      <c r="FF113" s="2">
        <v>802314.23</v>
      </c>
      <c r="FG113" s="2">
        <v>848667.3</v>
      </c>
      <c r="FH113" s="2">
        <v>373961.88</v>
      </c>
      <c r="FI113" s="2">
        <v>4367438.3600000003</v>
      </c>
      <c r="FJ113" s="2">
        <v>22951.4</v>
      </c>
      <c r="FK113" s="2">
        <v>90385.96</v>
      </c>
      <c r="FL113" s="2">
        <v>1365336.31</v>
      </c>
      <c r="FM113" s="2"/>
      <c r="FN113" s="2"/>
      <c r="FO113" s="2">
        <v>3587.63</v>
      </c>
      <c r="FP113" s="2">
        <v>866165.7</v>
      </c>
      <c r="FQ113" s="2"/>
      <c r="FR113" s="2">
        <v>54914.43</v>
      </c>
      <c r="FS113" s="2">
        <v>106951.5</v>
      </c>
      <c r="FT113" s="2">
        <v>295244.48</v>
      </c>
      <c r="FU113" s="2">
        <v>431246.35</v>
      </c>
      <c r="FV113" s="2">
        <v>13561</v>
      </c>
      <c r="FW113" s="2">
        <v>427635.71</v>
      </c>
      <c r="FX113" s="2">
        <v>183520.72</v>
      </c>
      <c r="FY113" s="2">
        <v>80681.289999999994</v>
      </c>
      <c r="FZ113" s="2">
        <v>122164.67</v>
      </c>
      <c r="GA113" s="2"/>
      <c r="GB113" s="2">
        <v>5687.5</v>
      </c>
      <c r="GC113" s="2"/>
      <c r="GD113" s="2">
        <v>2204</v>
      </c>
      <c r="GE113" s="2"/>
      <c r="GF113" s="2"/>
      <c r="GG113" s="2"/>
      <c r="GH113" s="2">
        <v>482315.62</v>
      </c>
      <c r="GI113" s="2">
        <v>1135135.01</v>
      </c>
      <c r="GJ113" s="2">
        <v>75478.09</v>
      </c>
      <c r="GK113" s="2">
        <v>847.1</v>
      </c>
      <c r="GL113" s="2">
        <v>54729.22</v>
      </c>
      <c r="GM113" s="2">
        <v>1746332.36</v>
      </c>
      <c r="GN113" s="2">
        <v>632331.78</v>
      </c>
      <c r="GO113" s="2"/>
      <c r="GP113" s="2">
        <v>211333.68</v>
      </c>
      <c r="GQ113" s="2">
        <v>55121.15</v>
      </c>
      <c r="GR113" s="2"/>
      <c r="GS113" s="2">
        <v>316981.63</v>
      </c>
      <c r="GT113" s="2">
        <v>1186975</v>
      </c>
      <c r="GU113" s="2"/>
      <c r="GV113" s="2"/>
      <c r="GW113" s="2"/>
      <c r="GX113" s="2"/>
      <c r="GY113" s="2">
        <v>131923.56</v>
      </c>
      <c r="GZ113" s="2"/>
      <c r="HA113" s="2"/>
      <c r="HB113" s="2"/>
      <c r="HC113" s="2"/>
      <c r="HD113" s="2"/>
      <c r="HE113" s="2"/>
      <c r="HF113" s="2"/>
      <c r="HG113" s="2">
        <v>10101742.850000001</v>
      </c>
      <c r="HH113" s="2">
        <v>59487.49</v>
      </c>
      <c r="HI113" s="2">
        <v>59487.49</v>
      </c>
      <c r="HJ113" s="2"/>
      <c r="HK113" s="2"/>
      <c r="HL113" s="2"/>
      <c r="HM113" s="2"/>
      <c r="HN113" s="2">
        <v>25944.19</v>
      </c>
      <c r="HO113" s="2"/>
      <c r="HP113" s="2"/>
      <c r="HQ113" s="2">
        <v>96110.95</v>
      </c>
      <c r="HR113" s="2"/>
      <c r="HS113" s="2">
        <v>122055.14</v>
      </c>
      <c r="HT113" s="2">
        <v>129528538.49000001</v>
      </c>
      <c r="HV113" s="37" t="str">
        <f>VLOOKUP(HW113,'District Listing'!$A$3:$B$315,2,FALSE)</f>
        <v>KENT</v>
      </c>
      <c r="HW113" s="4" t="s">
        <v>208</v>
      </c>
      <c r="HX113" s="2">
        <v>1877806.18</v>
      </c>
      <c r="HY113" s="2">
        <v>1877806.18</v>
      </c>
      <c r="HZ113" s="2"/>
      <c r="IA113" s="2"/>
      <c r="IB113" s="2">
        <v>17635674.890000001</v>
      </c>
      <c r="IC113" s="2">
        <v>124304.13</v>
      </c>
      <c r="ID113" s="2">
        <v>3734.02</v>
      </c>
      <c r="IE113" s="2"/>
      <c r="IF113" s="2">
        <v>9576494.9900000002</v>
      </c>
      <c r="IG113" s="2">
        <v>3658913.01</v>
      </c>
      <c r="IH113" s="2"/>
      <c r="II113" s="2">
        <v>30999121.039999999</v>
      </c>
      <c r="IJ113" s="2">
        <v>1401468.66</v>
      </c>
      <c r="IK113" s="2">
        <v>32815.160000000003</v>
      </c>
      <c r="IL113" s="2">
        <v>138688.79999999999</v>
      </c>
      <c r="IM113" s="2"/>
      <c r="IN113" s="2">
        <v>871586.66</v>
      </c>
      <c r="IO113" s="2">
        <v>150303.23000000001</v>
      </c>
      <c r="IP113" s="2">
        <v>2594862.5099999998</v>
      </c>
      <c r="IQ113" s="2">
        <v>26008.5</v>
      </c>
      <c r="IR113" s="2">
        <v>2028.43</v>
      </c>
      <c r="IS113" s="2">
        <v>2351561.33</v>
      </c>
      <c r="IT113" s="2">
        <v>195933.42</v>
      </c>
      <c r="IU113" s="2">
        <v>4743229.21</v>
      </c>
      <c r="IV113" s="2">
        <v>250000.48</v>
      </c>
      <c r="IW113" s="2"/>
      <c r="IX113" s="2"/>
      <c r="IY113" s="2"/>
      <c r="IZ113" s="2"/>
      <c r="JA113" s="2">
        <v>30187.119999999999</v>
      </c>
      <c r="JB113" s="2">
        <v>2543.08</v>
      </c>
      <c r="JC113" s="2">
        <v>246759.45</v>
      </c>
      <c r="JD113" s="2">
        <v>40406.47</v>
      </c>
      <c r="JE113" s="2">
        <v>2794336.19</v>
      </c>
      <c r="JF113" s="2">
        <v>487158.47</v>
      </c>
      <c r="JG113" s="2">
        <v>295941.3</v>
      </c>
      <c r="JH113" s="2">
        <v>15084.15</v>
      </c>
      <c r="JI113" s="2">
        <v>11481177.600000003</v>
      </c>
      <c r="JJ113" s="2">
        <v>342749.98</v>
      </c>
      <c r="JK113" s="2"/>
      <c r="JL113" s="2">
        <v>19120.8</v>
      </c>
      <c r="JM113" s="2">
        <v>370.52</v>
      </c>
      <c r="JN113" s="2">
        <v>43000.06</v>
      </c>
      <c r="JO113" s="2">
        <v>405241.36</v>
      </c>
      <c r="JP113" s="2">
        <v>3207.96</v>
      </c>
      <c r="JQ113" s="2"/>
      <c r="JR113" s="2"/>
      <c r="JS113" s="2"/>
      <c r="JT113" s="2"/>
      <c r="JU113" s="2"/>
      <c r="JV113" s="2">
        <v>1089927.06</v>
      </c>
      <c r="JW113" s="2"/>
      <c r="JX113" s="2"/>
      <c r="JY113" s="2"/>
      <c r="JZ113" s="2"/>
      <c r="KA113" s="2"/>
      <c r="KB113" s="2"/>
      <c r="KC113" s="2"/>
      <c r="KD113" s="2"/>
      <c r="KE113" s="2">
        <v>3199.78</v>
      </c>
      <c r="KF113" s="2"/>
      <c r="KG113" s="2"/>
      <c r="KH113" s="2"/>
      <c r="KI113" s="2"/>
      <c r="KJ113" s="2"/>
      <c r="KK113" s="2"/>
      <c r="KL113" s="2"/>
      <c r="KM113" s="2">
        <v>514976.7</v>
      </c>
      <c r="KN113" s="2">
        <v>1211.29</v>
      </c>
      <c r="KO113" s="2">
        <v>17281.5</v>
      </c>
      <c r="KP113" s="2"/>
      <c r="KQ113" s="2"/>
      <c r="KR113" s="2"/>
      <c r="KS113" s="2"/>
      <c r="KT113" s="2"/>
      <c r="KU113" s="2">
        <v>50792.79</v>
      </c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>
        <v>1680597.08</v>
      </c>
      <c r="LL113" s="2">
        <v>15859.24</v>
      </c>
      <c r="LM113" s="2">
        <v>15859.24</v>
      </c>
      <c r="LN113" s="2"/>
      <c r="LO113" s="2"/>
      <c r="LP113" s="2"/>
      <c r="LQ113" s="2"/>
      <c r="LR113" s="2"/>
      <c r="LS113" s="2"/>
      <c r="LT113" s="2"/>
      <c r="LU113" s="2">
        <v>7820.01</v>
      </c>
      <c r="LV113" s="2"/>
      <c r="LW113" s="2"/>
      <c r="LX113" s="2">
        <v>7820.01</v>
      </c>
      <c r="LY113" s="2">
        <v>49062485.019999973</v>
      </c>
    </row>
    <row r="114" spans="2:337">
      <c r="B114" s="22" t="s">
        <v>63</v>
      </c>
      <c r="C114" s="22" t="s">
        <v>7</v>
      </c>
      <c r="D114" s="22" t="s">
        <v>5</v>
      </c>
      <c r="E114" s="22" t="s">
        <v>34</v>
      </c>
      <c r="F114" s="22" t="s">
        <v>68</v>
      </c>
      <c r="G114" s="1">
        <v>284</v>
      </c>
      <c r="I114" s="37" t="str">
        <f>VLOOKUP(J114,'District Listing'!$A$3:$B$315,2,FALSE)</f>
        <v>LAKE WASHINGTON</v>
      </c>
      <c r="J114" s="4" t="s">
        <v>207</v>
      </c>
      <c r="K114" s="2">
        <v>1153548.42</v>
      </c>
      <c r="L114" s="2">
        <v>1153548.42</v>
      </c>
      <c r="M114" s="2">
        <v>-1153548.42</v>
      </c>
      <c r="N114" s="2">
        <v>-1153548.42</v>
      </c>
      <c r="O114" s="2">
        <v>172215106.61000001</v>
      </c>
      <c r="P114" s="2">
        <v>6599239.8200000003</v>
      </c>
      <c r="Q114" s="2">
        <v>4912031.1500000004</v>
      </c>
      <c r="R114" s="2"/>
      <c r="S114" s="2">
        <v>22813090.140000001</v>
      </c>
      <c r="T114" s="2">
        <v>1523702.08</v>
      </c>
      <c r="U114" s="2">
        <v>1294776</v>
      </c>
      <c r="V114" s="2">
        <v>209357945.80000004</v>
      </c>
      <c r="W114" s="2">
        <v>56427336.710000001</v>
      </c>
      <c r="X114" s="2">
        <v>463426.97</v>
      </c>
      <c r="Y114" s="2">
        <v>2251574.7199999997</v>
      </c>
      <c r="Z114" s="2"/>
      <c r="AA114" s="2">
        <v>1315173.32</v>
      </c>
      <c r="AB114" s="2">
        <v>142398.15</v>
      </c>
      <c r="AC114" s="2">
        <v>60599909.869999997</v>
      </c>
      <c r="AD114" s="2">
        <v>139990.80000000002</v>
      </c>
      <c r="AE114" s="2">
        <v>60452.299999999996</v>
      </c>
      <c r="AF114" s="2">
        <v>15698517.720000001</v>
      </c>
      <c r="AG114" s="2">
        <v>4747830.5299999993</v>
      </c>
      <c r="AH114" s="2">
        <v>31503605.940000001</v>
      </c>
      <c r="AI114" s="2">
        <v>7618952.4100000001</v>
      </c>
      <c r="AJ114" s="2"/>
      <c r="AK114" s="2"/>
      <c r="AL114" s="2"/>
      <c r="AM114" s="2"/>
      <c r="AN114" s="2">
        <v>57356.37</v>
      </c>
      <c r="AO114" s="2">
        <v>22147.879999999997</v>
      </c>
      <c r="AP114" s="2">
        <v>592979.6</v>
      </c>
      <c r="AQ114" s="2">
        <v>399200.75</v>
      </c>
      <c r="AR114" s="2">
        <v>23999037.52</v>
      </c>
      <c r="AS114" s="2">
        <v>13999228.960000001</v>
      </c>
      <c r="AT114" s="2">
        <v>631969.20000000007</v>
      </c>
      <c r="AU114" s="2">
        <v>140061.16</v>
      </c>
      <c r="AV114" s="2">
        <v>99611331.140000001</v>
      </c>
      <c r="AW114" s="2">
        <v>9705263.3000000007</v>
      </c>
      <c r="AX114" s="2">
        <v>361951.05</v>
      </c>
      <c r="AY114" s="2">
        <v>2621465.13</v>
      </c>
      <c r="AZ114" s="2">
        <v>1948693.68</v>
      </c>
      <c r="BA114" s="2">
        <v>625187.44999999995</v>
      </c>
      <c r="BB114" s="2">
        <v>15262560.609999999</v>
      </c>
      <c r="BC114" s="2">
        <v>326287.90000000002</v>
      </c>
      <c r="BD114" s="2">
        <v>66752.06</v>
      </c>
      <c r="BE114" s="2">
        <v>16854260.900000002</v>
      </c>
      <c r="BF114" s="2"/>
      <c r="BG114" s="2"/>
      <c r="BH114" s="2">
        <v>598459.91</v>
      </c>
      <c r="BI114" s="2">
        <v>1142192.1399999999</v>
      </c>
      <c r="BJ114" s="2">
        <v>791215.09</v>
      </c>
      <c r="BK114" s="2">
        <v>110344.6</v>
      </c>
      <c r="BL114" s="2"/>
      <c r="BM114" s="2"/>
      <c r="BN114" s="2"/>
      <c r="BO114" s="2">
        <v>34587.24</v>
      </c>
      <c r="BP114" s="2">
        <v>675252.43</v>
      </c>
      <c r="BQ114" s="2">
        <v>458493.99</v>
      </c>
      <c r="BR114" s="2">
        <v>2502946.6300000004</v>
      </c>
      <c r="BS114" s="2">
        <v>168413.98</v>
      </c>
      <c r="BT114" s="2">
        <v>97086.97</v>
      </c>
      <c r="BU114" s="2">
        <v>681433.67</v>
      </c>
      <c r="BV114" s="2"/>
      <c r="BW114" s="2"/>
      <c r="BX114" s="2"/>
      <c r="BY114" s="2"/>
      <c r="BZ114" s="2"/>
      <c r="CA114" s="2">
        <v>1374157.98</v>
      </c>
      <c r="CB114" s="2">
        <v>3159363.87</v>
      </c>
      <c r="CC114" s="2">
        <v>4382091.9099999992</v>
      </c>
      <c r="CD114" s="2">
        <v>6924.27</v>
      </c>
      <c r="CE114" s="2">
        <v>-208425.97999999998</v>
      </c>
      <c r="CF114" s="2">
        <v>3956556.9</v>
      </c>
      <c r="CG114" s="2"/>
      <c r="CH114" s="2">
        <v>3274723.9699999997</v>
      </c>
      <c r="CI114" s="2">
        <v>876155</v>
      </c>
      <c r="CJ114" s="2"/>
      <c r="CK114" s="2"/>
      <c r="CL114" s="2">
        <v>536709.28</v>
      </c>
      <c r="CM114" s="2">
        <v>2978742.46</v>
      </c>
      <c r="CN114" s="2"/>
      <c r="CO114" s="2"/>
      <c r="CP114" s="2"/>
      <c r="CQ114" s="2">
        <v>929506.26</v>
      </c>
      <c r="CR114" s="2">
        <v>1322273.6000000001</v>
      </c>
      <c r="CS114" s="2">
        <v>12000</v>
      </c>
      <c r="CT114" s="2"/>
      <c r="CU114" s="2"/>
      <c r="CV114" s="2"/>
      <c r="CW114" s="2"/>
      <c r="CX114" s="2"/>
      <c r="CY114" s="2"/>
      <c r="CZ114" s="2">
        <v>47108507.030000001</v>
      </c>
      <c r="DA114" s="2">
        <v>385923.94000000006</v>
      </c>
      <c r="DB114" s="2">
        <v>385923.94000000006</v>
      </c>
      <c r="DC114" s="2"/>
      <c r="DD114" s="2">
        <v>11985.6</v>
      </c>
      <c r="DE114" s="2">
        <v>55203.39</v>
      </c>
      <c r="DF114" s="2">
        <v>177669.66</v>
      </c>
      <c r="DG114" s="2">
        <v>9839.08</v>
      </c>
      <c r="DH114" s="2">
        <v>219134.49</v>
      </c>
      <c r="DI114" s="2"/>
      <c r="DJ114" s="2">
        <v>60655.74</v>
      </c>
      <c r="DK114" s="2"/>
      <c r="DL114" s="2"/>
      <c r="DM114" s="2">
        <v>534487.96</v>
      </c>
      <c r="DN114" s="2">
        <v>432860666.35000014</v>
      </c>
      <c r="DP114" s="37" t="str">
        <f>VLOOKUP(DQ114,'District Listing'!$A$3:$B$315,2,FALSE)</f>
        <v>LAKE WASHINGTON</v>
      </c>
      <c r="DQ114" s="4" t="s">
        <v>207</v>
      </c>
      <c r="DR114" s="2">
        <v>631591.97</v>
      </c>
      <c r="DS114" s="2">
        <v>631591.97</v>
      </c>
      <c r="DT114" s="2">
        <v>-952609.5</v>
      </c>
      <c r="DU114" s="2">
        <v>-952609.5</v>
      </c>
      <c r="DV114" s="2">
        <v>148654769.05000001</v>
      </c>
      <c r="DW114" s="2">
        <v>3036116.54</v>
      </c>
      <c r="DX114" s="2">
        <v>4235292.7300000004</v>
      </c>
      <c r="DY114" s="2"/>
      <c r="DZ114" s="2">
        <v>17032464.760000002</v>
      </c>
      <c r="EA114" s="2">
        <v>1240587.96</v>
      </c>
      <c r="EB114" s="2">
        <v>1294776</v>
      </c>
      <c r="EC114" s="2">
        <v>175494007.03999999</v>
      </c>
      <c r="ED114" s="2">
        <v>51838709.25</v>
      </c>
      <c r="EE114" s="2">
        <v>426115.31</v>
      </c>
      <c r="EF114" s="2">
        <v>1838353.68</v>
      </c>
      <c r="EG114" s="2"/>
      <c r="EH114" s="2">
        <v>153842.76</v>
      </c>
      <c r="EI114" s="2">
        <v>86965.56</v>
      </c>
      <c r="EJ114" s="2">
        <v>54343986.560000002</v>
      </c>
      <c r="EK114" s="2">
        <v>138896.6</v>
      </c>
      <c r="EL114" s="2">
        <v>59202.67</v>
      </c>
      <c r="EM114" s="2">
        <v>15043154.09</v>
      </c>
      <c r="EN114" s="2">
        <v>4429540.43</v>
      </c>
      <c r="EO114" s="2">
        <v>30247689.370000001</v>
      </c>
      <c r="EP114" s="2">
        <v>7218123.0099999998</v>
      </c>
      <c r="EQ114" s="2"/>
      <c r="ER114" s="2"/>
      <c r="ES114" s="2"/>
      <c r="ET114" s="2"/>
      <c r="EU114" s="2">
        <v>55065.51</v>
      </c>
      <c r="EV114" s="2">
        <v>20574.439999999999</v>
      </c>
      <c r="EW114" s="2">
        <v>583856.36</v>
      </c>
      <c r="EX114" s="2">
        <v>377119.75</v>
      </c>
      <c r="EY114" s="2">
        <v>23824902.559999999</v>
      </c>
      <c r="EZ114" s="2">
        <v>13311965</v>
      </c>
      <c r="FA114" s="2">
        <v>608151.31000000006</v>
      </c>
      <c r="FB114" s="2">
        <v>133982.1</v>
      </c>
      <c r="FC114" s="2">
        <v>96052223.199999988</v>
      </c>
      <c r="FD114" s="2">
        <v>5004695.42</v>
      </c>
      <c r="FE114" s="2">
        <v>361189.25</v>
      </c>
      <c r="FF114" s="2">
        <v>2250072.48</v>
      </c>
      <c r="FG114" s="2">
        <v>1856962.26</v>
      </c>
      <c r="FH114" s="2">
        <v>569071.1</v>
      </c>
      <c r="FI114" s="2">
        <v>10041990.51</v>
      </c>
      <c r="FJ114" s="2">
        <v>312287.90000000002</v>
      </c>
      <c r="FK114" s="2"/>
      <c r="FL114" s="2">
        <v>16767960.640000001</v>
      </c>
      <c r="FM114" s="2"/>
      <c r="FN114" s="2"/>
      <c r="FO114" s="2">
        <v>589114.56000000006</v>
      </c>
      <c r="FP114" s="2">
        <v>902611.6</v>
      </c>
      <c r="FQ114" s="2">
        <v>791215.09</v>
      </c>
      <c r="FR114" s="2">
        <v>110344.6</v>
      </c>
      <c r="FS114" s="2"/>
      <c r="FT114" s="2"/>
      <c r="FU114" s="2"/>
      <c r="FV114" s="2">
        <v>34587.24</v>
      </c>
      <c r="FW114" s="2">
        <v>675252.43</v>
      </c>
      <c r="FX114" s="2">
        <v>433262.98</v>
      </c>
      <c r="FY114" s="2">
        <v>2430202.16</v>
      </c>
      <c r="FZ114" s="2">
        <v>168131.1</v>
      </c>
      <c r="GA114" s="2">
        <v>97086.97</v>
      </c>
      <c r="GB114" s="2">
        <v>390874.03</v>
      </c>
      <c r="GC114" s="2"/>
      <c r="GD114" s="2"/>
      <c r="GE114" s="2"/>
      <c r="GF114" s="2"/>
      <c r="GG114" s="2"/>
      <c r="GH114" s="2">
        <v>1325537.98</v>
      </c>
      <c r="GI114" s="2">
        <v>3159363.87</v>
      </c>
      <c r="GJ114" s="2">
        <v>4226417.3499999996</v>
      </c>
      <c r="GK114" s="2">
        <v>6924.27</v>
      </c>
      <c r="GL114" s="2">
        <v>102686.83</v>
      </c>
      <c r="GM114" s="2">
        <v>3956556.9</v>
      </c>
      <c r="GN114" s="2"/>
      <c r="GO114" s="2">
        <v>2733189.27</v>
      </c>
      <c r="GP114" s="2">
        <v>709066.81</v>
      </c>
      <c r="GQ114" s="2"/>
      <c r="GR114" s="2"/>
      <c r="GS114" s="2">
        <v>536709.28</v>
      </c>
      <c r="GT114" s="2">
        <v>2978742.46</v>
      </c>
      <c r="GU114" s="2"/>
      <c r="GV114" s="2"/>
      <c r="GW114" s="2"/>
      <c r="GX114" s="2">
        <v>929506.26</v>
      </c>
      <c r="GY114" s="2">
        <v>1174153.97</v>
      </c>
      <c r="GZ114" s="2">
        <v>12000</v>
      </c>
      <c r="HA114" s="2"/>
      <c r="HB114" s="2"/>
      <c r="HC114" s="2"/>
      <c r="HD114" s="2"/>
      <c r="HE114" s="2"/>
      <c r="HF114" s="2"/>
      <c r="HG114" s="2">
        <v>45553786.550000004</v>
      </c>
      <c r="HH114" s="2">
        <v>298821.59000000003</v>
      </c>
      <c r="HI114" s="2">
        <v>298821.59000000003</v>
      </c>
      <c r="HJ114" s="2"/>
      <c r="HK114" s="2">
        <v>11985.6</v>
      </c>
      <c r="HL114" s="2">
        <v>55203.39</v>
      </c>
      <c r="HM114" s="2">
        <v>177669.66</v>
      </c>
      <c r="HN114" s="2"/>
      <c r="HO114" s="2">
        <v>219134.49</v>
      </c>
      <c r="HP114" s="2"/>
      <c r="HQ114" s="2">
        <v>17927.669999999998</v>
      </c>
      <c r="HR114" s="2"/>
      <c r="HS114" s="2">
        <v>481920.81</v>
      </c>
      <c r="HT114" s="2">
        <v>381945718.73000008</v>
      </c>
      <c r="HV114" s="37" t="str">
        <f>VLOOKUP(HW114,'District Listing'!$A$3:$B$315,2,FALSE)</f>
        <v>NORTHSHORE</v>
      </c>
      <c r="HW114" s="4" t="s">
        <v>209</v>
      </c>
      <c r="HX114" s="2">
        <v>1906807.18</v>
      </c>
      <c r="HY114" s="2">
        <v>1906807.18</v>
      </c>
      <c r="HZ114" s="2"/>
      <c r="IA114" s="2"/>
      <c r="IB114" s="2">
        <v>7975785.7999999998</v>
      </c>
      <c r="IC114" s="2">
        <v>837913.29</v>
      </c>
      <c r="ID114" s="2"/>
      <c r="IE114" s="2"/>
      <c r="IF114" s="2">
        <v>26209173.129999999</v>
      </c>
      <c r="IG114" s="2">
        <v>512339.51</v>
      </c>
      <c r="IH114" s="2"/>
      <c r="II114" s="2">
        <v>35535211.729999997</v>
      </c>
      <c r="IJ114" s="2">
        <v>2199953.48</v>
      </c>
      <c r="IK114" s="2">
        <v>3413115.88</v>
      </c>
      <c r="IL114" s="2">
        <v>993047.48</v>
      </c>
      <c r="IM114" s="2"/>
      <c r="IN114" s="2">
        <v>1315544.6100000001</v>
      </c>
      <c r="IO114" s="2">
        <v>341441.35</v>
      </c>
      <c r="IP114" s="2">
        <v>8263102.7999999998</v>
      </c>
      <c r="IQ114" s="2"/>
      <c r="IR114" s="2"/>
      <c r="IS114" s="2">
        <v>2697479.37</v>
      </c>
      <c r="IT114" s="2">
        <v>655084.94999999995</v>
      </c>
      <c r="IU114" s="2">
        <v>5458735.8300000001</v>
      </c>
      <c r="IV114" s="2">
        <v>968415.72</v>
      </c>
      <c r="IW114" s="2"/>
      <c r="IX114" s="2"/>
      <c r="IY114" s="2"/>
      <c r="IZ114" s="2"/>
      <c r="JA114" s="2">
        <v>17185.650000000001</v>
      </c>
      <c r="JB114" s="2">
        <v>3640.63</v>
      </c>
      <c r="JC114" s="2">
        <v>200187.02</v>
      </c>
      <c r="JD114" s="2">
        <v>163912.01</v>
      </c>
      <c r="JE114" s="2">
        <v>1322308.95</v>
      </c>
      <c r="JF114" s="2">
        <v>110376.34</v>
      </c>
      <c r="JG114" s="2">
        <v>48156.23</v>
      </c>
      <c r="JH114" s="2">
        <v>5955.16</v>
      </c>
      <c r="JI114" s="2">
        <v>11651437.860000001</v>
      </c>
      <c r="JJ114" s="2">
        <v>667271.42000000004</v>
      </c>
      <c r="JK114" s="2"/>
      <c r="JL114" s="2"/>
      <c r="JM114" s="2"/>
      <c r="JN114" s="2">
        <v>23758.34</v>
      </c>
      <c r="JO114" s="2">
        <v>691029.76</v>
      </c>
      <c r="JP114" s="2"/>
      <c r="JQ114" s="2"/>
      <c r="JR114" s="2"/>
      <c r="JS114" s="2"/>
      <c r="JT114" s="2"/>
      <c r="JU114" s="2">
        <v>2248.4</v>
      </c>
      <c r="JV114" s="2">
        <v>2727253.83</v>
      </c>
      <c r="JW114" s="2"/>
      <c r="JX114" s="2"/>
      <c r="JY114" s="2"/>
      <c r="JZ114" s="2"/>
      <c r="KA114" s="2"/>
      <c r="KB114" s="2"/>
      <c r="KC114" s="2"/>
      <c r="KD114" s="2"/>
      <c r="KE114" s="2"/>
      <c r="KF114" s="2">
        <v>55755.07</v>
      </c>
      <c r="KG114" s="2"/>
      <c r="KH114" s="2">
        <v>-168.8</v>
      </c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>
        <v>15652.57</v>
      </c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>
        <v>2800741.07</v>
      </c>
      <c r="LL114" s="2">
        <v>35850.339999999997</v>
      </c>
      <c r="LM114" s="2">
        <v>35850.339999999997</v>
      </c>
      <c r="LN114" s="2"/>
      <c r="LO114" s="2"/>
      <c r="LP114" s="2"/>
      <c r="LQ114" s="2"/>
      <c r="LR114" s="2"/>
      <c r="LS114" s="2"/>
      <c r="LT114" s="2"/>
      <c r="LU114" s="2">
        <v>66993.19</v>
      </c>
      <c r="LV114" s="2"/>
      <c r="LW114" s="2"/>
      <c r="LX114" s="2">
        <v>66993.19</v>
      </c>
      <c r="LY114" s="2">
        <v>60951173.93</v>
      </c>
    </row>
    <row r="115" spans="2:337">
      <c r="B115" s="22" t="s">
        <v>63</v>
      </c>
      <c r="C115" s="22" t="s">
        <v>7</v>
      </c>
      <c r="D115" s="22" t="s">
        <v>5</v>
      </c>
      <c r="E115" s="22" t="s">
        <v>34</v>
      </c>
      <c r="F115" s="22" t="s">
        <v>55</v>
      </c>
      <c r="G115" s="1">
        <v>13</v>
      </c>
      <c r="I115" s="37" t="str">
        <f>VLOOKUP(J115,'District Listing'!$A$3:$B$315,2,FALSE)</f>
        <v>KENT</v>
      </c>
      <c r="J115" s="4" t="s">
        <v>208</v>
      </c>
      <c r="K115" s="2">
        <v>2397946.59</v>
      </c>
      <c r="L115" s="2">
        <v>2397946.59</v>
      </c>
      <c r="M115" s="2">
        <v>-2397946.59</v>
      </c>
      <c r="N115" s="2">
        <v>-2397946.59</v>
      </c>
      <c r="O115" s="2">
        <v>151602894.20999998</v>
      </c>
      <c r="P115" s="2">
        <v>3452187.25</v>
      </c>
      <c r="Q115" s="2">
        <v>2691733.63</v>
      </c>
      <c r="R115" s="2"/>
      <c r="S115" s="2">
        <v>11931914.18</v>
      </c>
      <c r="T115" s="2">
        <v>4070543.25</v>
      </c>
      <c r="U115" s="2">
        <v>1288707</v>
      </c>
      <c r="V115" s="2">
        <v>175037979.51999998</v>
      </c>
      <c r="W115" s="2">
        <v>53980370.239999995</v>
      </c>
      <c r="X115" s="2">
        <v>1349640.88</v>
      </c>
      <c r="Y115" s="2">
        <v>1222586.1100000001</v>
      </c>
      <c r="Z115" s="2"/>
      <c r="AA115" s="2">
        <v>905954.88</v>
      </c>
      <c r="AB115" s="2">
        <v>334477.83999999997</v>
      </c>
      <c r="AC115" s="2">
        <v>57793029.950000003</v>
      </c>
      <c r="AD115" s="2">
        <v>124261.86</v>
      </c>
      <c r="AE115" s="2">
        <v>110204.09</v>
      </c>
      <c r="AF115" s="2">
        <v>13128240.300000001</v>
      </c>
      <c r="AG115" s="2">
        <v>4343828.46</v>
      </c>
      <c r="AH115" s="2">
        <v>26625954.220000003</v>
      </c>
      <c r="AI115" s="2">
        <v>7282295.9100000001</v>
      </c>
      <c r="AJ115" s="2"/>
      <c r="AK115" s="2"/>
      <c r="AL115" s="2"/>
      <c r="AM115" s="2"/>
      <c r="AN115" s="2">
        <v>170532.38999999998</v>
      </c>
      <c r="AO115" s="2">
        <v>55900.08</v>
      </c>
      <c r="AP115" s="2">
        <v>1451873.3499999999</v>
      </c>
      <c r="AQ115" s="2">
        <v>879587.12</v>
      </c>
      <c r="AR115" s="2">
        <v>20761583.880000003</v>
      </c>
      <c r="AS115" s="2">
        <v>15144548.550000001</v>
      </c>
      <c r="AT115" s="2">
        <v>1729282.07</v>
      </c>
      <c r="AU115" s="2">
        <v>453503.57</v>
      </c>
      <c r="AV115" s="2">
        <v>92261595.849999979</v>
      </c>
      <c r="AW115" s="2">
        <v>5816599.3800000008</v>
      </c>
      <c r="AX115" s="2"/>
      <c r="AY115" s="2">
        <v>4246086.21</v>
      </c>
      <c r="AZ115" s="2">
        <v>239835.84</v>
      </c>
      <c r="BA115" s="2">
        <v>1160560.6200000001</v>
      </c>
      <c r="BB115" s="2">
        <v>11463082.050000001</v>
      </c>
      <c r="BC115" s="2">
        <v>45844.2</v>
      </c>
      <c r="BD115" s="2"/>
      <c r="BE115" s="2"/>
      <c r="BF115" s="2">
        <v>2753878.67</v>
      </c>
      <c r="BG115" s="2"/>
      <c r="BH115" s="2">
        <v>5.5</v>
      </c>
      <c r="BI115" s="2">
        <v>29550501.989999998</v>
      </c>
      <c r="BJ115" s="2">
        <v>25805</v>
      </c>
      <c r="BK115" s="2"/>
      <c r="BL115" s="2">
        <v>177975.16</v>
      </c>
      <c r="BM115" s="2">
        <v>32702.6</v>
      </c>
      <c r="BN115" s="2"/>
      <c r="BO115" s="2"/>
      <c r="BP115" s="2">
        <v>1252128.92</v>
      </c>
      <c r="BQ115" s="2">
        <v>425194.2</v>
      </c>
      <c r="BR115" s="2">
        <v>35537.949999999997</v>
      </c>
      <c r="BS115" s="2">
        <v>2486</v>
      </c>
      <c r="BT115" s="2">
        <v>223920.84</v>
      </c>
      <c r="BU115" s="2"/>
      <c r="BV115" s="2"/>
      <c r="BW115" s="2">
        <v>1605.96</v>
      </c>
      <c r="BX115" s="2"/>
      <c r="BY115" s="2"/>
      <c r="BZ115" s="2"/>
      <c r="CA115" s="2">
        <v>801937.9</v>
      </c>
      <c r="CB115" s="2">
        <v>2436447.33</v>
      </c>
      <c r="CC115" s="2">
        <v>841538.2</v>
      </c>
      <c r="CD115" s="2">
        <v>433.56</v>
      </c>
      <c r="CE115" s="2"/>
      <c r="CF115" s="2"/>
      <c r="CG115" s="2"/>
      <c r="CH115" s="2"/>
      <c r="CI115" s="2">
        <v>718889.17</v>
      </c>
      <c r="CJ115" s="2"/>
      <c r="CK115" s="2"/>
      <c r="CL115" s="2">
        <v>516379.53</v>
      </c>
      <c r="CM115" s="2">
        <v>2995344.77</v>
      </c>
      <c r="CN115" s="2"/>
      <c r="CO115" s="2"/>
      <c r="CP115" s="2"/>
      <c r="CQ115" s="2"/>
      <c r="CR115" s="2"/>
      <c r="CS115" s="2"/>
      <c r="CT115" s="2">
        <v>154560.72</v>
      </c>
      <c r="CU115" s="2">
        <v>6060</v>
      </c>
      <c r="CV115" s="2"/>
      <c r="CW115" s="2"/>
      <c r="CX115" s="2"/>
      <c r="CY115" s="2"/>
      <c r="CZ115" s="2">
        <v>42999178.170000017</v>
      </c>
      <c r="DA115" s="2">
        <v>226706.43</v>
      </c>
      <c r="DB115" s="2">
        <v>226706.43</v>
      </c>
      <c r="DC115" s="2"/>
      <c r="DD115" s="2"/>
      <c r="DE115" s="2">
        <v>117429.61</v>
      </c>
      <c r="DF115" s="2"/>
      <c r="DG115" s="2">
        <v>948.26</v>
      </c>
      <c r="DH115" s="2">
        <v>104667.68</v>
      </c>
      <c r="DI115" s="2"/>
      <c r="DJ115" s="2">
        <v>105135.83</v>
      </c>
      <c r="DK115" s="2"/>
      <c r="DL115" s="2"/>
      <c r="DM115" s="2">
        <v>328181.38</v>
      </c>
      <c r="DN115" s="2">
        <v>380109753.34999996</v>
      </c>
      <c r="DP115" s="37" t="str">
        <f>VLOOKUP(DQ115,'District Listing'!$A$3:$B$315,2,FALSE)</f>
        <v>KENT</v>
      </c>
      <c r="DQ115" s="4" t="s">
        <v>208</v>
      </c>
      <c r="DR115" s="2">
        <v>520140.41</v>
      </c>
      <c r="DS115" s="2">
        <v>520140.41</v>
      </c>
      <c r="DT115" s="2">
        <v>-2397946.59</v>
      </c>
      <c r="DU115" s="2">
        <v>-2397946.59</v>
      </c>
      <c r="DV115" s="2">
        <v>133967219.31999999</v>
      </c>
      <c r="DW115" s="2">
        <v>3327883.12</v>
      </c>
      <c r="DX115" s="2">
        <v>2687999.61</v>
      </c>
      <c r="DY115" s="2"/>
      <c r="DZ115" s="2">
        <v>2355419.19</v>
      </c>
      <c r="EA115" s="2">
        <v>411630.24</v>
      </c>
      <c r="EB115" s="2">
        <v>1288707</v>
      </c>
      <c r="EC115" s="2">
        <v>144038858.48000002</v>
      </c>
      <c r="ED115" s="2">
        <v>52578901.579999998</v>
      </c>
      <c r="EE115" s="2">
        <v>1316825.72</v>
      </c>
      <c r="EF115" s="2">
        <v>1083897.31</v>
      </c>
      <c r="EG115" s="2"/>
      <c r="EH115" s="2">
        <v>34368.22</v>
      </c>
      <c r="EI115" s="2">
        <v>184174.61</v>
      </c>
      <c r="EJ115" s="2">
        <v>55198167.439999998</v>
      </c>
      <c r="EK115" s="2">
        <v>98253.36</v>
      </c>
      <c r="EL115" s="2">
        <v>108175.66</v>
      </c>
      <c r="EM115" s="2">
        <v>10776678.970000001</v>
      </c>
      <c r="EN115" s="2">
        <v>4147895.04</v>
      </c>
      <c r="EO115" s="2">
        <v>21882725.010000002</v>
      </c>
      <c r="EP115" s="2">
        <v>7032295.4299999997</v>
      </c>
      <c r="EQ115" s="2"/>
      <c r="ER115" s="2"/>
      <c r="ES115" s="2"/>
      <c r="ET115" s="2"/>
      <c r="EU115" s="2">
        <v>140345.26999999999</v>
      </c>
      <c r="EV115" s="2">
        <v>53357</v>
      </c>
      <c r="EW115" s="2">
        <v>1205113.8999999999</v>
      </c>
      <c r="EX115" s="2">
        <v>839180.65</v>
      </c>
      <c r="EY115" s="2">
        <v>17967247.690000001</v>
      </c>
      <c r="EZ115" s="2">
        <v>14657390.08</v>
      </c>
      <c r="FA115" s="2">
        <v>1433340.77</v>
      </c>
      <c r="FB115" s="2">
        <v>438419.42</v>
      </c>
      <c r="FC115" s="2">
        <v>80780418.25</v>
      </c>
      <c r="FD115" s="2">
        <v>5473849.4000000004</v>
      </c>
      <c r="FE115" s="2"/>
      <c r="FF115" s="2">
        <v>4226965.41</v>
      </c>
      <c r="FG115" s="2">
        <v>239465.32</v>
      </c>
      <c r="FH115" s="2">
        <v>1117560.56</v>
      </c>
      <c r="FI115" s="2">
        <v>11057840.690000001</v>
      </c>
      <c r="FJ115" s="2">
        <v>42636.24</v>
      </c>
      <c r="FK115" s="2"/>
      <c r="FL115" s="2"/>
      <c r="FM115" s="2">
        <v>2753878.67</v>
      </c>
      <c r="FN115" s="2"/>
      <c r="FO115" s="2">
        <v>5.5</v>
      </c>
      <c r="FP115" s="2">
        <v>28460574.93</v>
      </c>
      <c r="FQ115" s="2">
        <v>25805</v>
      </c>
      <c r="FR115" s="2"/>
      <c r="FS115" s="2">
        <v>177975.16</v>
      </c>
      <c r="FT115" s="2">
        <v>32702.6</v>
      </c>
      <c r="FU115" s="2"/>
      <c r="FV115" s="2"/>
      <c r="FW115" s="2">
        <v>1252128.92</v>
      </c>
      <c r="FX115" s="2">
        <v>425194.2</v>
      </c>
      <c r="FY115" s="2">
        <v>32338.17</v>
      </c>
      <c r="FZ115" s="2">
        <v>2486</v>
      </c>
      <c r="GA115" s="2">
        <v>223920.84</v>
      </c>
      <c r="GB115" s="2"/>
      <c r="GC115" s="2"/>
      <c r="GD115" s="2">
        <v>1605.96</v>
      </c>
      <c r="GE115" s="2"/>
      <c r="GF115" s="2"/>
      <c r="GG115" s="2"/>
      <c r="GH115" s="2">
        <v>286961.2</v>
      </c>
      <c r="GI115" s="2">
        <v>2435236.04</v>
      </c>
      <c r="GJ115" s="2">
        <v>824256.7</v>
      </c>
      <c r="GK115" s="2">
        <v>433.56</v>
      </c>
      <c r="GL115" s="2"/>
      <c r="GM115" s="2"/>
      <c r="GN115" s="2"/>
      <c r="GO115" s="2"/>
      <c r="GP115" s="2">
        <v>668096.38</v>
      </c>
      <c r="GQ115" s="2"/>
      <c r="GR115" s="2"/>
      <c r="GS115" s="2">
        <v>516379.53</v>
      </c>
      <c r="GT115" s="2">
        <v>2995344.77</v>
      </c>
      <c r="GU115" s="2"/>
      <c r="GV115" s="2"/>
      <c r="GW115" s="2"/>
      <c r="GX115" s="2"/>
      <c r="GY115" s="2"/>
      <c r="GZ115" s="2"/>
      <c r="HA115" s="2">
        <v>154560.72</v>
      </c>
      <c r="HB115" s="2">
        <v>6060</v>
      </c>
      <c r="HC115" s="2"/>
      <c r="HD115" s="2"/>
      <c r="HE115" s="2"/>
      <c r="HF115" s="2"/>
      <c r="HG115" s="2">
        <v>41318581.090000018</v>
      </c>
      <c r="HH115" s="2">
        <v>210847.19</v>
      </c>
      <c r="HI115" s="2">
        <v>210847.19</v>
      </c>
      <c r="HJ115" s="2"/>
      <c r="HK115" s="2"/>
      <c r="HL115" s="2">
        <v>117429.61</v>
      </c>
      <c r="HM115" s="2"/>
      <c r="HN115" s="2">
        <v>948.26</v>
      </c>
      <c r="HO115" s="2">
        <v>104667.68</v>
      </c>
      <c r="HP115" s="2"/>
      <c r="HQ115" s="2">
        <v>97315.82</v>
      </c>
      <c r="HR115" s="2"/>
      <c r="HS115" s="2">
        <v>320361.37</v>
      </c>
      <c r="HT115" s="2">
        <v>331047268.33000004</v>
      </c>
      <c r="HV115" s="37" t="str">
        <f>VLOOKUP(HW115,'District Listing'!$A$3:$B$315,2,FALSE)</f>
        <v>MUCKLESHOOT INDIAN TRIBE</v>
      </c>
      <c r="HW115" s="4" t="s">
        <v>211</v>
      </c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>
        <v>51616.08</v>
      </c>
      <c r="JM115" s="2"/>
      <c r="JN115" s="2"/>
      <c r="JO115" s="2">
        <v>51616.08</v>
      </c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>
        <v>51616.08</v>
      </c>
    </row>
    <row r="116" spans="2:337">
      <c r="B116" s="22" t="s">
        <v>63</v>
      </c>
      <c r="C116" s="22" t="s">
        <v>7</v>
      </c>
      <c r="D116" s="22" t="s">
        <v>5</v>
      </c>
      <c r="E116" s="22" t="s">
        <v>34</v>
      </c>
      <c r="F116" s="22" t="s">
        <v>56</v>
      </c>
      <c r="G116" s="1">
        <v>300</v>
      </c>
      <c r="I116" s="37" t="str">
        <f>VLOOKUP(J116,'District Listing'!$A$3:$B$315,2,FALSE)</f>
        <v>NORTHSHORE</v>
      </c>
      <c r="J116" s="4" t="s">
        <v>209</v>
      </c>
      <c r="K116" s="2">
        <v>2320216.2000000002</v>
      </c>
      <c r="L116" s="2">
        <v>2320216.2000000002</v>
      </c>
      <c r="M116" s="2">
        <v>-2320216.2000000002</v>
      </c>
      <c r="N116" s="2">
        <v>-2320216.2000000002</v>
      </c>
      <c r="O116" s="2">
        <v>126147055.58</v>
      </c>
      <c r="P116" s="2">
        <v>3010038.98</v>
      </c>
      <c r="Q116" s="2"/>
      <c r="R116" s="2"/>
      <c r="S116" s="2">
        <v>35211390.43</v>
      </c>
      <c r="T116" s="2">
        <v>583447.34</v>
      </c>
      <c r="U116" s="2"/>
      <c r="V116" s="2">
        <v>164951932.33000001</v>
      </c>
      <c r="W116" s="2">
        <v>52377288.489999995</v>
      </c>
      <c r="X116" s="2">
        <v>4682447.92</v>
      </c>
      <c r="Y116" s="2">
        <v>1230945.23</v>
      </c>
      <c r="Z116" s="2"/>
      <c r="AA116" s="2">
        <v>1736759.48</v>
      </c>
      <c r="AB116" s="2">
        <v>377225.87</v>
      </c>
      <c r="AC116" s="2">
        <v>60404666.989999987</v>
      </c>
      <c r="AD116" s="2"/>
      <c r="AE116" s="2"/>
      <c r="AF116" s="2">
        <v>12333125.859999999</v>
      </c>
      <c r="AG116" s="2">
        <v>4499668.1399999997</v>
      </c>
      <c r="AH116" s="2">
        <v>24890029</v>
      </c>
      <c r="AI116" s="2">
        <v>7388321.6299999999</v>
      </c>
      <c r="AJ116" s="2"/>
      <c r="AK116" s="2"/>
      <c r="AL116" s="2"/>
      <c r="AM116" s="2"/>
      <c r="AN116" s="2">
        <v>80582.3</v>
      </c>
      <c r="AO116" s="2">
        <v>28960.720000000001</v>
      </c>
      <c r="AP116" s="2">
        <v>595033.41</v>
      </c>
      <c r="AQ116" s="2">
        <v>695639.99</v>
      </c>
      <c r="AR116" s="2">
        <v>25265511.379999999</v>
      </c>
      <c r="AS116" s="2">
        <v>4882613.17</v>
      </c>
      <c r="AT116" s="2">
        <v>285842.13</v>
      </c>
      <c r="AU116" s="2">
        <v>14650.72</v>
      </c>
      <c r="AV116" s="2">
        <v>80959978.449999988</v>
      </c>
      <c r="AW116" s="2">
        <v>6906087.8099999996</v>
      </c>
      <c r="AX116" s="2"/>
      <c r="AY116" s="2">
        <v>2216558.12</v>
      </c>
      <c r="AZ116" s="2"/>
      <c r="BA116" s="2">
        <v>563274.29999999993</v>
      </c>
      <c r="BB116" s="2">
        <v>9685920.2300000004</v>
      </c>
      <c r="BC116" s="2">
        <v>180720.18</v>
      </c>
      <c r="BD116" s="2">
        <v>45109.89</v>
      </c>
      <c r="BE116" s="2"/>
      <c r="BF116" s="2"/>
      <c r="BG116" s="2"/>
      <c r="BH116" s="2">
        <v>134748.28</v>
      </c>
      <c r="BI116" s="2">
        <v>14836558.08</v>
      </c>
      <c r="BJ116" s="2"/>
      <c r="BK116" s="2">
        <v>70299.73</v>
      </c>
      <c r="BL116" s="2"/>
      <c r="BM116" s="2"/>
      <c r="BN116" s="2"/>
      <c r="BO116" s="2"/>
      <c r="BP116" s="2">
        <v>511031.36</v>
      </c>
      <c r="BQ116" s="2">
        <v>143813.13</v>
      </c>
      <c r="BR116" s="2"/>
      <c r="BS116" s="2">
        <v>3244885.7399999998</v>
      </c>
      <c r="BT116" s="2"/>
      <c r="BU116" s="2">
        <v>27504.400000000001</v>
      </c>
      <c r="BV116" s="2"/>
      <c r="BW116" s="2"/>
      <c r="BX116" s="2"/>
      <c r="BY116" s="2"/>
      <c r="BZ116" s="2"/>
      <c r="CA116" s="2">
        <v>332812.07</v>
      </c>
      <c r="CB116" s="2">
        <v>2655340.4900000002</v>
      </c>
      <c r="CC116" s="2">
        <v>148811.67000000001</v>
      </c>
      <c r="CD116" s="2">
        <v>1812.8</v>
      </c>
      <c r="CE116" s="2"/>
      <c r="CF116" s="2">
        <v>3905967.08</v>
      </c>
      <c r="CG116" s="2"/>
      <c r="CH116" s="2"/>
      <c r="CI116" s="2">
        <v>259769.73</v>
      </c>
      <c r="CJ116" s="2"/>
      <c r="CK116" s="2"/>
      <c r="CL116" s="2">
        <v>478944.17</v>
      </c>
      <c r="CM116" s="2">
        <v>2329329.67</v>
      </c>
      <c r="CN116" s="2"/>
      <c r="CO116" s="2"/>
      <c r="CP116" s="2"/>
      <c r="CQ116" s="2"/>
      <c r="CR116" s="2"/>
      <c r="CS116" s="2">
        <v>50000</v>
      </c>
      <c r="CT116" s="2"/>
      <c r="CU116" s="2"/>
      <c r="CV116" s="2"/>
      <c r="CW116" s="2"/>
      <c r="CX116" s="2"/>
      <c r="CY116" s="2"/>
      <c r="CZ116" s="2">
        <v>29357458.470000006</v>
      </c>
      <c r="DA116" s="2">
        <v>112363.45999999999</v>
      </c>
      <c r="DB116" s="2">
        <v>112363.45999999999</v>
      </c>
      <c r="DC116" s="2"/>
      <c r="DD116" s="2"/>
      <c r="DE116" s="2"/>
      <c r="DF116" s="2"/>
      <c r="DG116" s="2">
        <v>15335.7</v>
      </c>
      <c r="DH116" s="2"/>
      <c r="DI116" s="2"/>
      <c r="DJ116" s="2">
        <v>285436.87</v>
      </c>
      <c r="DK116" s="2"/>
      <c r="DL116" s="2"/>
      <c r="DM116" s="2">
        <v>300772.57</v>
      </c>
      <c r="DN116" s="2">
        <v>345773092.50000006</v>
      </c>
      <c r="DP116" s="37" t="str">
        <f>VLOOKUP(DQ116,'District Listing'!$A$3:$B$315,2,FALSE)</f>
        <v>NORTHSHORE</v>
      </c>
      <c r="DQ116" s="4" t="s">
        <v>209</v>
      </c>
      <c r="DR116" s="2">
        <v>413409.02</v>
      </c>
      <c r="DS116" s="2">
        <v>413409.02</v>
      </c>
      <c r="DT116" s="2">
        <v>-2320216.2000000002</v>
      </c>
      <c r="DU116" s="2">
        <v>-2320216.2000000002</v>
      </c>
      <c r="DV116" s="2">
        <v>118171269.78</v>
      </c>
      <c r="DW116" s="2">
        <v>2172125.69</v>
      </c>
      <c r="DX116" s="2"/>
      <c r="DY116" s="2"/>
      <c r="DZ116" s="2">
        <v>9002217.3000000007</v>
      </c>
      <c r="EA116" s="2">
        <v>71107.83</v>
      </c>
      <c r="EB116" s="2"/>
      <c r="EC116" s="2">
        <v>129416720.59999999</v>
      </c>
      <c r="ED116" s="2">
        <v>50177335.009999998</v>
      </c>
      <c r="EE116" s="2">
        <v>1269332.04</v>
      </c>
      <c r="EF116" s="2">
        <v>237897.75</v>
      </c>
      <c r="EG116" s="2"/>
      <c r="EH116" s="2">
        <v>421214.87</v>
      </c>
      <c r="EI116" s="2">
        <v>35784.519999999997</v>
      </c>
      <c r="EJ116" s="2">
        <v>52141564.189999998</v>
      </c>
      <c r="EK116" s="2"/>
      <c r="EL116" s="2"/>
      <c r="EM116" s="2">
        <v>9635646.4900000002</v>
      </c>
      <c r="EN116" s="2">
        <v>3844583.19</v>
      </c>
      <c r="EO116" s="2">
        <v>19431293.170000002</v>
      </c>
      <c r="EP116" s="2">
        <v>6419905.9100000001</v>
      </c>
      <c r="EQ116" s="2"/>
      <c r="ER116" s="2"/>
      <c r="ES116" s="2"/>
      <c r="ET116" s="2"/>
      <c r="EU116" s="2">
        <v>63396.65</v>
      </c>
      <c r="EV116" s="2">
        <v>25320.09</v>
      </c>
      <c r="EW116" s="2">
        <v>394846.39</v>
      </c>
      <c r="EX116" s="2">
        <v>531727.98</v>
      </c>
      <c r="EY116" s="2">
        <v>23943202.43</v>
      </c>
      <c r="EZ116" s="2">
        <v>4772236.83</v>
      </c>
      <c r="FA116" s="2">
        <v>237685.9</v>
      </c>
      <c r="FB116" s="2">
        <v>8695.56</v>
      </c>
      <c r="FC116" s="2">
        <v>69308540.590000018</v>
      </c>
      <c r="FD116" s="2">
        <v>6238816.3899999997</v>
      </c>
      <c r="FE116" s="2"/>
      <c r="FF116" s="2">
        <v>2216558.12</v>
      </c>
      <c r="FG116" s="2"/>
      <c r="FH116" s="2">
        <v>539515.96</v>
      </c>
      <c r="FI116" s="2">
        <v>8994890.4699999988</v>
      </c>
      <c r="FJ116" s="2">
        <v>180720.18</v>
      </c>
      <c r="FK116" s="2">
        <v>45109.89</v>
      </c>
      <c r="FL116" s="2"/>
      <c r="FM116" s="2"/>
      <c r="FN116" s="2"/>
      <c r="FO116" s="2">
        <v>132499.88</v>
      </c>
      <c r="FP116" s="2">
        <v>12109304.25</v>
      </c>
      <c r="FQ116" s="2"/>
      <c r="FR116" s="2">
        <v>70299.73</v>
      </c>
      <c r="FS116" s="2"/>
      <c r="FT116" s="2"/>
      <c r="FU116" s="2"/>
      <c r="FV116" s="2"/>
      <c r="FW116" s="2">
        <v>511031.36</v>
      </c>
      <c r="FX116" s="2">
        <v>143813.13</v>
      </c>
      <c r="FY116" s="2"/>
      <c r="FZ116" s="2">
        <v>3189130.67</v>
      </c>
      <c r="GA116" s="2"/>
      <c r="GB116" s="2">
        <v>27673.200000000001</v>
      </c>
      <c r="GC116" s="2"/>
      <c r="GD116" s="2"/>
      <c r="GE116" s="2"/>
      <c r="GF116" s="2"/>
      <c r="GG116" s="2"/>
      <c r="GH116" s="2">
        <v>332812.07</v>
      </c>
      <c r="GI116" s="2">
        <v>2655340.4900000002</v>
      </c>
      <c r="GJ116" s="2">
        <v>148811.67000000001</v>
      </c>
      <c r="GK116" s="2">
        <v>1812.8</v>
      </c>
      <c r="GL116" s="2"/>
      <c r="GM116" s="2">
        <v>3905967.08</v>
      </c>
      <c r="GN116" s="2"/>
      <c r="GO116" s="2"/>
      <c r="GP116" s="2">
        <v>244117.16</v>
      </c>
      <c r="GQ116" s="2"/>
      <c r="GR116" s="2"/>
      <c r="GS116" s="2">
        <v>478944.17</v>
      </c>
      <c r="GT116" s="2">
        <v>2329329.67</v>
      </c>
      <c r="GU116" s="2"/>
      <c r="GV116" s="2"/>
      <c r="GW116" s="2"/>
      <c r="GX116" s="2"/>
      <c r="GY116" s="2"/>
      <c r="GZ116" s="2">
        <v>50000</v>
      </c>
      <c r="HA116" s="2"/>
      <c r="HB116" s="2"/>
      <c r="HC116" s="2"/>
      <c r="HD116" s="2"/>
      <c r="HE116" s="2"/>
      <c r="HF116" s="2"/>
      <c r="HG116" s="2">
        <v>26556717.400000006</v>
      </c>
      <c r="HH116" s="2">
        <v>76513.119999999995</v>
      </c>
      <c r="HI116" s="2">
        <v>76513.119999999995</v>
      </c>
      <c r="HJ116" s="2"/>
      <c r="HK116" s="2"/>
      <c r="HL116" s="2"/>
      <c r="HM116" s="2"/>
      <c r="HN116" s="2">
        <v>15335.7</v>
      </c>
      <c r="HO116" s="2"/>
      <c r="HP116" s="2"/>
      <c r="HQ116" s="2">
        <v>218443.68</v>
      </c>
      <c r="HR116" s="2"/>
      <c r="HS116" s="2">
        <v>233779.38</v>
      </c>
      <c r="HT116" s="2">
        <v>284821918.57000011</v>
      </c>
      <c r="HV116" s="37" t="str">
        <f>VLOOKUP(HW116,'District Listing'!$A$3:$B$315,2,FALSE)</f>
        <v>RAINIER PREP CHARTER</v>
      </c>
      <c r="HW116" s="4" t="s">
        <v>213</v>
      </c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>
        <v>88231</v>
      </c>
      <c r="IK116" s="2"/>
      <c r="IL116" s="2"/>
      <c r="IM116" s="2"/>
      <c r="IN116" s="2"/>
      <c r="IO116" s="2"/>
      <c r="IP116" s="2">
        <v>88231</v>
      </c>
      <c r="IQ116" s="2"/>
      <c r="IR116" s="2"/>
      <c r="IS116" s="2"/>
      <c r="IT116" s="2">
        <v>6615.74</v>
      </c>
      <c r="IU116" s="2"/>
      <c r="IV116" s="2">
        <v>11638</v>
      </c>
      <c r="IW116" s="2"/>
      <c r="IX116" s="2"/>
      <c r="IY116" s="2"/>
      <c r="IZ116" s="2"/>
      <c r="JA116" s="2"/>
      <c r="JB116" s="2">
        <v>68.52</v>
      </c>
      <c r="JC116" s="2"/>
      <c r="JD116" s="2">
        <v>340.31</v>
      </c>
      <c r="JE116" s="2"/>
      <c r="JF116" s="2">
        <v>4207</v>
      </c>
      <c r="JG116" s="2"/>
      <c r="JH116" s="2"/>
      <c r="JI116" s="2">
        <v>22869.57</v>
      </c>
      <c r="JJ116" s="2">
        <v>1164</v>
      </c>
      <c r="JK116" s="2"/>
      <c r="JL116" s="2"/>
      <c r="JM116" s="2"/>
      <c r="JN116" s="2"/>
      <c r="JO116" s="2">
        <v>1164</v>
      </c>
      <c r="JP116" s="2"/>
      <c r="JQ116" s="2"/>
      <c r="JR116" s="2"/>
      <c r="JS116" s="2"/>
      <c r="JT116" s="2"/>
      <c r="JU116" s="2"/>
      <c r="JV116" s="2">
        <v>16191</v>
      </c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>
        <v>1113</v>
      </c>
      <c r="LD116" s="2"/>
      <c r="LE116" s="2"/>
      <c r="LF116" s="2"/>
      <c r="LG116" s="2"/>
      <c r="LH116" s="2"/>
      <c r="LI116" s="2"/>
      <c r="LJ116" s="2"/>
      <c r="LK116" s="2">
        <v>17304</v>
      </c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>
        <v>129568.57</v>
      </c>
    </row>
    <row r="117" spans="2:337">
      <c r="B117" s="22" t="s">
        <v>63</v>
      </c>
      <c r="C117" s="22" t="s">
        <v>7</v>
      </c>
      <c r="D117" s="22" t="s">
        <v>5</v>
      </c>
      <c r="E117" s="22" t="s">
        <v>34</v>
      </c>
      <c r="F117" s="22" t="s">
        <v>57</v>
      </c>
      <c r="G117" s="1">
        <v>2247</v>
      </c>
      <c r="I117" s="37" t="str">
        <f>VLOOKUP(J117,'District Listing'!$A$3:$B$315,2,FALSE)</f>
        <v>SUMMIT: SIERRA</v>
      </c>
      <c r="J117" s="4" t="s">
        <v>210</v>
      </c>
      <c r="K117" s="2"/>
      <c r="L117" s="2"/>
      <c r="M117" s="2"/>
      <c r="N117" s="2"/>
      <c r="O117" s="2">
        <v>1994842.75</v>
      </c>
      <c r="P117" s="2"/>
      <c r="Q117" s="2"/>
      <c r="R117" s="2"/>
      <c r="S117" s="2"/>
      <c r="T117" s="2"/>
      <c r="U117" s="2"/>
      <c r="V117" s="2">
        <v>1994842.75</v>
      </c>
      <c r="W117" s="2">
        <v>249574.73</v>
      </c>
      <c r="X117" s="2">
        <v>10691.63</v>
      </c>
      <c r="Y117" s="2"/>
      <c r="Z117" s="2"/>
      <c r="AA117" s="2"/>
      <c r="AB117" s="2"/>
      <c r="AC117" s="2">
        <v>260266.36000000002</v>
      </c>
      <c r="AD117" s="2"/>
      <c r="AE117" s="2"/>
      <c r="AF117" s="2">
        <v>130008.17</v>
      </c>
      <c r="AG117" s="2">
        <v>37665.49</v>
      </c>
      <c r="AH117" s="2">
        <v>314778.63</v>
      </c>
      <c r="AI117" s="2">
        <v>22635.119999999999</v>
      </c>
      <c r="AJ117" s="2"/>
      <c r="AK117" s="2"/>
      <c r="AL117" s="2"/>
      <c r="AM117" s="2"/>
      <c r="AN117" s="2">
        <v>23602.5</v>
      </c>
      <c r="AO117" s="2">
        <v>3131.14</v>
      </c>
      <c r="AP117" s="2">
        <v>37547.269999999997</v>
      </c>
      <c r="AQ117" s="2">
        <v>1946.77</v>
      </c>
      <c r="AR117" s="2">
        <v>245723.03</v>
      </c>
      <c r="AS117" s="2">
        <v>75770.58</v>
      </c>
      <c r="AT117" s="2"/>
      <c r="AU117" s="2"/>
      <c r="AV117" s="2">
        <v>892808.70000000007</v>
      </c>
      <c r="AW117" s="2">
        <v>45693.77</v>
      </c>
      <c r="AX117" s="2"/>
      <c r="AY117" s="2">
        <v>33788.18</v>
      </c>
      <c r="AZ117" s="2"/>
      <c r="BA117" s="2">
        <v>23283.5</v>
      </c>
      <c r="BB117" s="2">
        <v>102765.45</v>
      </c>
      <c r="BC117" s="2"/>
      <c r="BD117" s="2"/>
      <c r="BE117" s="2">
        <v>222037.23</v>
      </c>
      <c r="BF117" s="2"/>
      <c r="BG117" s="2">
        <v>25914.52</v>
      </c>
      <c r="BH117" s="2">
        <v>4857.8599999999997</v>
      </c>
      <c r="BI117" s="2">
        <v>820640.88</v>
      </c>
      <c r="BJ117" s="2">
        <v>4516.84</v>
      </c>
      <c r="BK117" s="2">
        <v>5198</v>
      </c>
      <c r="BL117" s="2"/>
      <c r="BM117" s="2"/>
      <c r="BN117" s="2"/>
      <c r="BO117" s="2"/>
      <c r="BP117" s="2">
        <v>82752.98</v>
      </c>
      <c r="BQ117" s="2">
        <v>39708.78</v>
      </c>
      <c r="BR117" s="2"/>
      <c r="BS117" s="2"/>
      <c r="BT117" s="2">
        <v>265244.08</v>
      </c>
      <c r="BU117" s="2">
        <v>8107.28</v>
      </c>
      <c r="BV117" s="2"/>
      <c r="BW117" s="2">
        <v>55608.44</v>
      </c>
      <c r="BX117" s="2"/>
      <c r="BY117" s="2"/>
      <c r="BZ117" s="2"/>
      <c r="CA117" s="2">
        <v>210574.92</v>
      </c>
      <c r="CB117" s="2">
        <v>24654.86</v>
      </c>
      <c r="CC117" s="2"/>
      <c r="CD117" s="2">
        <v>6488.56</v>
      </c>
      <c r="CE117" s="2"/>
      <c r="CF117" s="2">
        <v>59224.99</v>
      </c>
      <c r="CG117" s="2"/>
      <c r="CH117" s="2">
        <v>9424.16</v>
      </c>
      <c r="CI117" s="2"/>
      <c r="CJ117" s="2"/>
      <c r="CK117" s="2"/>
      <c r="CL117" s="2"/>
      <c r="CM117" s="2"/>
      <c r="CN117" s="2"/>
      <c r="CO117" s="2"/>
      <c r="CP117" s="2"/>
      <c r="CQ117" s="2"/>
      <c r="CR117" s="2">
        <v>2071.56</v>
      </c>
      <c r="CS117" s="2"/>
      <c r="CT117" s="2"/>
      <c r="CU117" s="2"/>
      <c r="CV117" s="2"/>
      <c r="CW117" s="2"/>
      <c r="CX117" s="2"/>
      <c r="CY117" s="2"/>
      <c r="CZ117" s="2">
        <v>1847025.9400000002</v>
      </c>
      <c r="DA117" s="2">
        <v>35.93</v>
      </c>
      <c r="DB117" s="2">
        <v>35.93</v>
      </c>
      <c r="DC117" s="2"/>
      <c r="DD117" s="2"/>
      <c r="DE117" s="2"/>
      <c r="DF117" s="2"/>
      <c r="DG117" s="2">
        <v>15232.17</v>
      </c>
      <c r="DH117" s="2">
        <v>99997.74</v>
      </c>
      <c r="DI117" s="2">
        <v>44126.23</v>
      </c>
      <c r="DJ117" s="2"/>
      <c r="DK117" s="2"/>
      <c r="DL117" s="2"/>
      <c r="DM117" s="2">
        <v>159356.14000000001</v>
      </c>
      <c r="DN117" s="2">
        <v>5257101.2700000014</v>
      </c>
      <c r="DP117" s="37" t="str">
        <f>VLOOKUP(DQ117,'District Listing'!$A$3:$B$315,2,FALSE)</f>
        <v>SUMMIT: SIERRA</v>
      </c>
      <c r="DQ117" s="4" t="s">
        <v>210</v>
      </c>
      <c r="DR117" s="2"/>
      <c r="DS117" s="2"/>
      <c r="DT117" s="2"/>
      <c r="DU117" s="2"/>
      <c r="DV117" s="2">
        <v>1994842.75</v>
      </c>
      <c r="DW117" s="2"/>
      <c r="DX117" s="2"/>
      <c r="DY117" s="2"/>
      <c r="DZ117" s="2"/>
      <c r="EA117" s="2"/>
      <c r="EB117" s="2"/>
      <c r="EC117" s="2">
        <v>1994842.75</v>
      </c>
      <c r="ED117" s="2">
        <v>249574.73</v>
      </c>
      <c r="EE117" s="2">
        <v>10691.63</v>
      </c>
      <c r="EF117" s="2"/>
      <c r="EG117" s="2"/>
      <c r="EH117" s="2"/>
      <c r="EI117" s="2"/>
      <c r="EJ117" s="2">
        <v>260266.36000000002</v>
      </c>
      <c r="EK117" s="2"/>
      <c r="EL117" s="2"/>
      <c r="EM117" s="2">
        <v>130008.17</v>
      </c>
      <c r="EN117" s="2">
        <v>37665.49</v>
      </c>
      <c r="EO117" s="2">
        <v>314778.63</v>
      </c>
      <c r="EP117" s="2">
        <v>22635.119999999999</v>
      </c>
      <c r="EQ117" s="2"/>
      <c r="ER117" s="2"/>
      <c r="ES117" s="2"/>
      <c r="ET117" s="2"/>
      <c r="EU117" s="2">
        <v>23602.5</v>
      </c>
      <c r="EV117" s="2">
        <v>3131.14</v>
      </c>
      <c r="EW117" s="2">
        <v>37547.269999999997</v>
      </c>
      <c r="EX117" s="2">
        <v>1946.77</v>
      </c>
      <c r="EY117" s="2">
        <v>245723.03</v>
      </c>
      <c r="EZ117" s="2">
        <v>75770.58</v>
      </c>
      <c r="FA117" s="2"/>
      <c r="FB117" s="2"/>
      <c r="FC117" s="2">
        <v>892808.70000000007</v>
      </c>
      <c r="FD117" s="2">
        <v>45693.77</v>
      </c>
      <c r="FE117" s="2"/>
      <c r="FF117" s="2">
        <v>33788.18</v>
      </c>
      <c r="FG117" s="2"/>
      <c r="FH117" s="2">
        <v>23283.5</v>
      </c>
      <c r="FI117" s="2">
        <v>102765.45</v>
      </c>
      <c r="FJ117" s="2"/>
      <c r="FK117" s="2"/>
      <c r="FL117" s="2">
        <v>222037.23</v>
      </c>
      <c r="FM117" s="2"/>
      <c r="FN117" s="2">
        <v>25914.52</v>
      </c>
      <c r="FO117" s="2">
        <v>4857.8599999999997</v>
      </c>
      <c r="FP117" s="2">
        <v>820640.88</v>
      </c>
      <c r="FQ117" s="2">
        <v>4516.84</v>
      </c>
      <c r="FR117" s="2">
        <v>5198</v>
      </c>
      <c r="FS117" s="2"/>
      <c r="FT117" s="2"/>
      <c r="FU117" s="2"/>
      <c r="FV117" s="2"/>
      <c r="FW117" s="2">
        <v>82752.98</v>
      </c>
      <c r="FX117" s="2">
        <v>39708.78</v>
      </c>
      <c r="FY117" s="2"/>
      <c r="FZ117" s="2"/>
      <c r="GA117" s="2">
        <v>265244.08</v>
      </c>
      <c r="GB117" s="2">
        <v>8107.28</v>
      </c>
      <c r="GC117" s="2"/>
      <c r="GD117" s="2">
        <v>55608.44</v>
      </c>
      <c r="GE117" s="2"/>
      <c r="GF117" s="2"/>
      <c r="GG117" s="2"/>
      <c r="GH117" s="2">
        <v>210574.92</v>
      </c>
      <c r="GI117" s="2">
        <v>24654.86</v>
      </c>
      <c r="GJ117" s="2"/>
      <c r="GK117" s="2">
        <v>6488.56</v>
      </c>
      <c r="GL117" s="2"/>
      <c r="GM117" s="2">
        <v>59224.99</v>
      </c>
      <c r="GN117" s="2"/>
      <c r="GO117" s="2">
        <v>9424.16</v>
      </c>
      <c r="GP117" s="2"/>
      <c r="GQ117" s="2"/>
      <c r="GR117" s="2"/>
      <c r="GS117" s="2"/>
      <c r="GT117" s="2"/>
      <c r="GU117" s="2"/>
      <c r="GV117" s="2"/>
      <c r="GW117" s="2"/>
      <c r="GX117" s="2"/>
      <c r="GY117" s="2">
        <v>2071.56</v>
      </c>
      <c r="GZ117" s="2"/>
      <c r="HA117" s="2"/>
      <c r="HB117" s="2"/>
      <c r="HC117" s="2"/>
      <c r="HD117" s="2"/>
      <c r="HE117" s="2"/>
      <c r="HF117" s="2"/>
      <c r="HG117" s="2">
        <v>1847025.9400000002</v>
      </c>
      <c r="HH117" s="2">
        <v>35.93</v>
      </c>
      <c r="HI117" s="2">
        <v>35.93</v>
      </c>
      <c r="HJ117" s="2"/>
      <c r="HK117" s="2"/>
      <c r="HL117" s="2"/>
      <c r="HM117" s="2"/>
      <c r="HN117" s="2">
        <v>15232.17</v>
      </c>
      <c r="HO117" s="2">
        <v>99997.74</v>
      </c>
      <c r="HP117" s="2">
        <v>44126.23</v>
      </c>
      <c r="HQ117" s="2"/>
      <c r="HR117" s="2"/>
      <c r="HS117" s="2">
        <v>159356.14000000001</v>
      </c>
      <c r="HT117" s="2">
        <v>5257101.2700000014</v>
      </c>
      <c r="HV117" s="37" t="str">
        <f>VLOOKUP(HW117,'District Listing'!$A$3:$B$315,2,FALSE)</f>
        <v>GREEN DOT-RAINIER VALLEY</v>
      </c>
      <c r="HW117" s="4" t="s">
        <v>214</v>
      </c>
      <c r="HX117" s="2"/>
      <c r="HY117" s="2"/>
      <c r="HZ117" s="2"/>
      <c r="IA117" s="2"/>
      <c r="IB117" s="2">
        <v>198915.3</v>
      </c>
      <c r="IC117" s="2"/>
      <c r="ID117" s="2"/>
      <c r="IE117" s="2"/>
      <c r="IF117" s="2">
        <v>2500</v>
      </c>
      <c r="IG117" s="2">
        <v>3500</v>
      </c>
      <c r="IH117" s="2"/>
      <c r="II117" s="2">
        <v>204915.3</v>
      </c>
      <c r="IJ117" s="2">
        <v>251581.31</v>
      </c>
      <c r="IK117" s="2"/>
      <c r="IL117" s="2">
        <v>1297.81</v>
      </c>
      <c r="IM117" s="2"/>
      <c r="IN117" s="2">
        <v>2500</v>
      </c>
      <c r="IO117" s="2">
        <v>638.82000000000005</v>
      </c>
      <c r="IP117" s="2">
        <v>256017.94</v>
      </c>
      <c r="IQ117" s="2">
        <v>221.51</v>
      </c>
      <c r="IR117" s="2">
        <v>263.56</v>
      </c>
      <c r="IS117" s="2">
        <v>12537.78</v>
      </c>
      <c r="IT117" s="2">
        <v>3560.26</v>
      </c>
      <c r="IU117" s="2">
        <v>28384.42</v>
      </c>
      <c r="IV117" s="2">
        <v>33321.94</v>
      </c>
      <c r="IW117" s="2"/>
      <c r="IX117" s="2"/>
      <c r="IY117" s="2"/>
      <c r="IZ117" s="2"/>
      <c r="JA117" s="2">
        <v>572.49</v>
      </c>
      <c r="JB117" s="2">
        <v>958.39</v>
      </c>
      <c r="JC117" s="2">
        <v>410.39</v>
      </c>
      <c r="JD117" s="2">
        <v>966.46</v>
      </c>
      <c r="JE117" s="2">
        <v>12871.6</v>
      </c>
      <c r="JF117" s="2">
        <v>34441.86</v>
      </c>
      <c r="JG117" s="2"/>
      <c r="JH117" s="2"/>
      <c r="JI117" s="2">
        <v>128510.66000000002</v>
      </c>
      <c r="JJ117" s="2">
        <v>5385.25</v>
      </c>
      <c r="JK117" s="2"/>
      <c r="JL117" s="2"/>
      <c r="JM117" s="2"/>
      <c r="JN117" s="2">
        <v>-3036.9</v>
      </c>
      <c r="JO117" s="2">
        <v>2348.35</v>
      </c>
      <c r="JP117" s="2">
        <v>7227.54</v>
      </c>
      <c r="JQ117" s="2"/>
      <c r="JR117" s="2"/>
      <c r="JS117" s="2">
        <v>-0.44</v>
      </c>
      <c r="JT117" s="2">
        <v>600.44000000000005</v>
      </c>
      <c r="JU117" s="2">
        <v>33212.26</v>
      </c>
      <c r="JV117" s="2">
        <v>520473.5</v>
      </c>
      <c r="JW117" s="2"/>
      <c r="JX117" s="2">
        <v>15804.45</v>
      </c>
      <c r="JY117" s="2">
        <v>33722.49</v>
      </c>
      <c r="JZ117" s="2"/>
      <c r="KA117" s="2"/>
      <c r="KB117" s="2"/>
      <c r="KC117" s="2">
        <v>23927.22</v>
      </c>
      <c r="KD117" s="2">
        <v>2224.65</v>
      </c>
      <c r="KE117" s="2">
        <v>130037.3</v>
      </c>
      <c r="KF117" s="2"/>
      <c r="KG117" s="2">
        <v>1123758.05</v>
      </c>
      <c r="KH117" s="2">
        <v>1074.3900000000001</v>
      </c>
      <c r="KI117" s="2"/>
      <c r="KJ117" s="2"/>
      <c r="KK117" s="2">
        <v>6926.9</v>
      </c>
      <c r="KL117" s="2"/>
      <c r="KM117" s="2"/>
      <c r="KN117" s="2">
        <v>70897.86</v>
      </c>
      <c r="KO117" s="2">
        <v>25157.07</v>
      </c>
      <c r="KP117" s="2">
        <v>1196.8900000000001</v>
      </c>
      <c r="KQ117" s="2"/>
      <c r="KR117" s="2"/>
      <c r="KS117" s="2"/>
      <c r="KT117" s="2"/>
      <c r="KU117" s="2"/>
      <c r="KV117" s="2"/>
      <c r="KW117" s="2"/>
      <c r="KX117" s="2">
        <v>9746.6</v>
      </c>
      <c r="KY117" s="2">
        <v>12057.46</v>
      </c>
      <c r="KZ117" s="2"/>
      <c r="LA117" s="2"/>
      <c r="LB117" s="2"/>
      <c r="LC117" s="2">
        <v>11466.11</v>
      </c>
      <c r="LD117" s="2"/>
      <c r="LE117" s="2">
        <v>147909.21</v>
      </c>
      <c r="LF117" s="2">
        <v>3954.31</v>
      </c>
      <c r="LG117" s="2"/>
      <c r="LH117" s="2"/>
      <c r="LI117" s="2"/>
      <c r="LJ117" s="2"/>
      <c r="LK117" s="2">
        <v>2181374.2600000002</v>
      </c>
      <c r="LL117" s="2">
        <v>1603.67</v>
      </c>
      <c r="LM117" s="2">
        <v>1603.67</v>
      </c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>
        <v>2774770.1799999997</v>
      </c>
    </row>
    <row r="118" spans="2:337">
      <c r="B118" s="22" t="s">
        <v>63</v>
      </c>
      <c r="C118" s="22" t="s">
        <v>7</v>
      </c>
      <c r="D118" s="22" t="s">
        <v>5</v>
      </c>
      <c r="E118" s="22" t="s">
        <v>34</v>
      </c>
      <c r="F118" s="22" t="s">
        <v>58</v>
      </c>
      <c r="G118" s="1">
        <v>3224.43</v>
      </c>
      <c r="I118" s="37" t="str">
        <f>VLOOKUP(J118,'District Listing'!$A$3:$B$315,2,FALSE)</f>
        <v>MUCKLESHOOT INDIAN TRIBE</v>
      </c>
      <c r="J118" s="4" t="s">
        <v>211</v>
      </c>
      <c r="K118" s="2"/>
      <c r="L118" s="2"/>
      <c r="M118" s="2"/>
      <c r="N118" s="2"/>
      <c r="O118" s="2">
        <v>4298771.01</v>
      </c>
      <c r="P118" s="2">
        <v>161861.22</v>
      </c>
      <c r="Q118" s="2"/>
      <c r="R118" s="2"/>
      <c r="S118" s="2"/>
      <c r="T118" s="2"/>
      <c r="U118" s="2"/>
      <c r="V118" s="2">
        <v>4460632.2299999995</v>
      </c>
      <c r="W118" s="2">
        <v>105922.29</v>
      </c>
      <c r="X118" s="2"/>
      <c r="Y118" s="2"/>
      <c r="Z118" s="2"/>
      <c r="AA118" s="2">
        <v>5000</v>
      </c>
      <c r="AB118" s="2"/>
      <c r="AC118" s="2">
        <v>110922.29</v>
      </c>
      <c r="AD118" s="2">
        <v>494854.31</v>
      </c>
      <c r="AE118" s="2">
        <v>16876.66</v>
      </c>
      <c r="AF118" s="2"/>
      <c r="AG118" s="2"/>
      <c r="AH118" s="2">
        <v>154801.75</v>
      </c>
      <c r="AI118" s="2">
        <v>4478.01</v>
      </c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>
        <v>354359.37</v>
      </c>
      <c r="AU118" s="2">
        <v>8627.94</v>
      </c>
      <c r="AV118" s="2">
        <v>1033998.0399999999</v>
      </c>
      <c r="AW118" s="2">
        <v>6822.62</v>
      </c>
      <c r="AX118" s="2"/>
      <c r="AY118" s="2">
        <v>51616.08</v>
      </c>
      <c r="AZ118" s="2"/>
      <c r="BA118" s="2"/>
      <c r="BB118" s="2">
        <v>58438.700000000004</v>
      </c>
      <c r="BC118" s="2"/>
      <c r="BD118" s="2"/>
      <c r="BE118" s="2">
        <v>15000</v>
      </c>
      <c r="BF118" s="2"/>
      <c r="BG118" s="2"/>
      <c r="BH118" s="2"/>
      <c r="BI118" s="2">
        <v>10000</v>
      </c>
      <c r="BJ118" s="2"/>
      <c r="BK118" s="2"/>
      <c r="BL118" s="2"/>
      <c r="BM118" s="2">
        <v>18900.68</v>
      </c>
      <c r="BN118" s="2"/>
      <c r="BO118" s="2"/>
      <c r="BP118" s="2"/>
      <c r="BQ118" s="2"/>
      <c r="BR118" s="2"/>
      <c r="BS118" s="2"/>
      <c r="BT118" s="2"/>
      <c r="BU118" s="2">
        <v>933069.47</v>
      </c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>
        <v>45761.75</v>
      </c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>
        <v>1022731.9</v>
      </c>
      <c r="DA118" s="2">
        <v>680.31</v>
      </c>
      <c r="DB118" s="2">
        <v>680.31</v>
      </c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>
        <v>6687403.4699999988</v>
      </c>
      <c r="DP118" s="37" t="str">
        <f>VLOOKUP(DQ118,'District Listing'!$A$3:$B$315,2,FALSE)</f>
        <v>MUCKLESHOOT INDIAN TRIBE</v>
      </c>
      <c r="DQ118" s="4" t="s">
        <v>211</v>
      </c>
      <c r="DR118" s="2"/>
      <c r="DS118" s="2"/>
      <c r="DT118" s="2"/>
      <c r="DU118" s="2"/>
      <c r="DV118" s="2">
        <v>4298771.01</v>
      </c>
      <c r="DW118" s="2">
        <v>161861.22</v>
      </c>
      <c r="DX118" s="2"/>
      <c r="DY118" s="2"/>
      <c r="DZ118" s="2"/>
      <c r="EA118" s="2"/>
      <c r="EB118" s="2"/>
      <c r="EC118" s="2">
        <v>4460632.2299999995</v>
      </c>
      <c r="ED118" s="2">
        <v>105922.29</v>
      </c>
      <c r="EE118" s="2"/>
      <c r="EF118" s="2"/>
      <c r="EG118" s="2"/>
      <c r="EH118" s="2">
        <v>5000</v>
      </c>
      <c r="EI118" s="2"/>
      <c r="EJ118" s="2">
        <v>110922.29</v>
      </c>
      <c r="EK118" s="2">
        <v>494854.31</v>
      </c>
      <c r="EL118" s="2">
        <v>16876.66</v>
      </c>
      <c r="EM118" s="2"/>
      <c r="EN118" s="2"/>
      <c r="EO118" s="2">
        <v>154801.75</v>
      </c>
      <c r="EP118" s="2">
        <v>4478.01</v>
      </c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>
        <v>354359.37</v>
      </c>
      <c r="FB118" s="2">
        <v>8627.94</v>
      </c>
      <c r="FC118" s="2">
        <v>1033998.0399999999</v>
      </c>
      <c r="FD118" s="2">
        <v>6822.62</v>
      </c>
      <c r="FE118" s="2"/>
      <c r="FF118" s="2"/>
      <c r="FG118" s="2"/>
      <c r="FH118" s="2"/>
      <c r="FI118" s="2">
        <v>6822.62</v>
      </c>
      <c r="FJ118" s="2"/>
      <c r="FK118" s="2"/>
      <c r="FL118" s="2">
        <v>15000</v>
      </c>
      <c r="FM118" s="2"/>
      <c r="FN118" s="2"/>
      <c r="FO118" s="2"/>
      <c r="FP118" s="2">
        <v>10000</v>
      </c>
      <c r="FQ118" s="2"/>
      <c r="FR118" s="2"/>
      <c r="FS118" s="2"/>
      <c r="FT118" s="2">
        <v>18900.68</v>
      </c>
      <c r="FU118" s="2"/>
      <c r="FV118" s="2"/>
      <c r="FW118" s="2"/>
      <c r="FX118" s="2"/>
      <c r="FY118" s="2"/>
      <c r="FZ118" s="2"/>
      <c r="GA118" s="2"/>
      <c r="GB118" s="2">
        <v>933069.47</v>
      </c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>
        <v>45761.75</v>
      </c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>
        <v>1022731.9</v>
      </c>
      <c r="HH118" s="2">
        <v>680.31</v>
      </c>
      <c r="HI118" s="2">
        <v>680.31</v>
      </c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>
        <v>6635787.3899999987</v>
      </c>
      <c r="HV118" s="37" t="str">
        <f>VLOOKUP(HW118,'District Listing'!$A$3:$B$315,2,FALSE)</f>
        <v>IMPACT PUBLIC SCHOOLS</v>
      </c>
      <c r="HW118" s="4" t="s">
        <v>215</v>
      </c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>
        <v>35357.07</v>
      </c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>
        <v>35357.07</v>
      </c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>
        <v>35357.07</v>
      </c>
    </row>
    <row r="119" spans="2:337">
      <c r="B119" s="22" t="s">
        <v>63</v>
      </c>
      <c r="C119" s="22" t="s">
        <v>7</v>
      </c>
      <c r="D119" s="22" t="s">
        <v>5</v>
      </c>
      <c r="E119" s="22" t="s">
        <v>59</v>
      </c>
      <c r="F119" s="22" t="s">
        <v>55</v>
      </c>
      <c r="G119" s="1">
        <v>513.29999999999995</v>
      </c>
      <c r="I119" s="37" t="str">
        <f>VLOOKUP(J119,'District Listing'!$A$3:$B$315,2,FALSE)</f>
        <v>SUMMIT:ATLAS</v>
      </c>
      <c r="J119" s="4" t="s">
        <v>212</v>
      </c>
      <c r="K119" s="2"/>
      <c r="L119" s="2"/>
      <c r="M119" s="2"/>
      <c r="N119" s="2"/>
      <c r="O119" s="2">
        <v>1914901.93</v>
      </c>
      <c r="P119" s="2"/>
      <c r="Q119" s="2"/>
      <c r="R119" s="2"/>
      <c r="S119" s="2"/>
      <c r="T119" s="2"/>
      <c r="U119" s="2"/>
      <c r="V119" s="2">
        <v>1914901.93</v>
      </c>
      <c r="W119" s="2">
        <v>750178.64</v>
      </c>
      <c r="X119" s="2">
        <v>35644.080000000002</v>
      </c>
      <c r="Y119" s="2"/>
      <c r="Z119" s="2"/>
      <c r="AA119" s="2"/>
      <c r="AB119" s="2"/>
      <c r="AC119" s="2">
        <v>785822.71999999997</v>
      </c>
      <c r="AD119" s="2"/>
      <c r="AE119" s="2"/>
      <c r="AF119" s="2">
        <v>151025.62</v>
      </c>
      <c r="AG119" s="2">
        <v>51359.7</v>
      </c>
      <c r="AH119" s="2">
        <v>309938.65999999997</v>
      </c>
      <c r="AI119" s="2">
        <v>76453.03</v>
      </c>
      <c r="AJ119" s="2"/>
      <c r="AK119" s="2"/>
      <c r="AL119" s="2"/>
      <c r="AM119" s="2"/>
      <c r="AN119" s="2">
        <v>22674.13</v>
      </c>
      <c r="AO119" s="2">
        <v>10040</v>
      </c>
      <c r="AP119" s="2">
        <v>34706.199999999997</v>
      </c>
      <c r="AQ119" s="2">
        <v>7614.35</v>
      </c>
      <c r="AR119" s="2">
        <v>273075.32</v>
      </c>
      <c r="AS119" s="2">
        <v>104454.54</v>
      </c>
      <c r="AT119" s="2"/>
      <c r="AU119" s="2"/>
      <c r="AV119" s="2">
        <v>1041341.55</v>
      </c>
      <c r="AW119" s="2">
        <v>63669.599999999999</v>
      </c>
      <c r="AX119" s="2"/>
      <c r="AY119" s="2">
        <v>105734.13</v>
      </c>
      <c r="AZ119" s="2"/>
      <c r="BA119" s="2">
        <v>10477.5</v>
      </c>
      <c r="BB119" s="2">
        <v>179881.23</v>
      </c>
      <c r="BC119" s="2"/>
      <c r="BD119" s="2"/>
      <c r="BE119" s="2">
        <v>286160.75</v>
      </c>
      <c r="BF119" s="2"/>
      <c r="BG119" s="2"/>
      <c r="BH119" s="2">
        <v>1895.78</v>
      </c>
      <c r="BI119" s="2">
        <v>1146094.01</v>
      </c>
      <c r="BJ119" s="2">
        <v>11899.08</v>
      </c>
      <c r="BK119" s="2">
        <v>5198</v>
      </c>
      <c r="BL119" s="2"/>
      <c r="BM119" s="2"/>
      <c r="BN119" s="2"/>
      <c r="BO119" s="2"/>
      <c r="BP119" s="2">
        <v>82434.429999999993</v>
      </c>
      <c r="BQ119" s="2">
        <v>72041.179999999993</v>
      </c>
      <c r="BR119" s="2"/>
      <c r="BS119" s="2"/>
      <c r="BT119" s="2">
        <v>480094.35</v>
      </c>
      <c r="BU119" s="2">
        <v>12493.86</v>
      </c>
      <c r="BV119" s="2"/>
      <c r="BW119" s="2">
        <v>88511.18</v>
      </c>
      <c r="BX119" s="2"/>
      <c r="BY119" s="2"/>
      <c r="BZ119" s="2"/>
      <c r="CA119" s="2">
        <v>232723.62</v>
      </c>
      <c r="CB119" s="2">
        <v>36067.050000000003</v>
      </c>
      <c r="CC119" s="2"/>
      <c r="CD119" s="2">
        <v>7222.6</v>
      </c>
      <c r="CE119" s="2"/>
      <c r="CF119" s="2">
        <v>17132.150000000001</v>
      </c>
      <c r="CG119" s="2"/>
      <c r="CH119" s="2">
        <v>5820.18</v>
      </c>
      <c r="CI119" s="2"/>
      <c r="CJ119" s="2"/>
      <c r="CK119" s="2"/>
      <c r="CL119" s="2"/>
      <c r="CM119" s="2"/>
      <c r="CN119" s="2"/>
      <c r="CO119" s="2"/>
      <c r="CP119" s="2"/>
      <c r="CQ119" s="2"/>
      <c r="CR119" s="2">
        <v>3246.52</v>
      </c>
      <c r="CS119" s="2"/>
      <c r="CT119" s="2"/>
      <c r="CU119" s="2"/>
      <c r="CV119" s="2"/>
      <c r="CW119" s="2"/>
      <c r="CX119" s="2"/>
      <c r="CY119" s="2"/>
      <c r="CZ119" s="2">
        <v>2489034.7400000002</v>
      </c>
      <c r="DA119" s="2">
        <v>0.12</v>
      </c>
      <c r="DB119" s="2">
        <v>0.12</v>
      </c>
      <c r="DC119" s="2"/>
      <c r="DD119" s="2"/>
      <c r="DE119" s="2"/>
      <c r="DF119" s="2"/>
      <c r="DG119" s="2">
        <v>14536.34</v>
      </c>
      <c r="DH119" s="2">
        <v>139742.67000000001</v>
      </c>
      <c r="DI119" s="2">
        <v>48162.35</v>
      </c>
      <c r="DJ119" s="2"/>
      <c r="DK119" s="2"/>
      <c r="DL119" s="2"/>
      <c r="DM119" s="2">
        <v>202441.36000000002</v>
      </c>
      <c r="DN119" s="2">
        <v>6613423.6499999976</v>
      </c>
      <c r="DP119" s="37" t="str">
        <f>VLOOKUP(DQ119,'District Listing'!$A$3:$B$315,2,FALSE)</f>
        <v>SUMMIT:ATLAS</v>
      </c>
      <c r="DQ119" s="4" t="s">
        <v>212</v>
      </c>
      <c r="DR119" s="2"/>
      <c r="DS119" s="2"/>
      <c r="DT119" s="2"/>
      <c r="DU119" s="2"/>
      <c r="DV119" s="2">
        <v>1914901.93</v>
      </c>
      <c r="DW119" s="2"/>
      <c r="DX119" s="2"/>
      <c r="DY119" s="2"/>
      <c r="DZ119" s="2"/>
      <c r="EA119" s="2"/>
      <c r="EB119" s="2"/>
      <c r="EC119" s="2">
        <v>1914901.93</v>
      </c>
      <c r="ED119" s="2">
        <v>750178.64</v>
      </c>
      <c r="EE119" s="2">
        <v>35644.080000000002</v>
      </c>
      <c r="EF119" s="2"/>
      <c r="EG119" s="2"/>
      <c r="EH119" s="2"/>
      <c r="EI119" s="2"/>
      <c r="EJ119" s="2">
        <v>785822.71999999997</v>
      </c>
      <c r="EK119" s="2"/>
      <c r="EL119" s="2"/>
      <c r="EM119" s="2">
        <v>151025.62</v>
      </c>
      <c r="EN119" s="2">
        <v>51359.7</v>
      </c>
      <c r="EO119" s="2">
        <v>309938.65999999997</v>
      </c>
      <c r="EP119" s="2">
        <v>76453.03</v>
      </c>
      <c r="EQ119" s="2"/>
      <c r="ER119" s="2"/>
      <c r="ES119" s="2"/>
      <c r="ET119" s="2"/>
      <c r="EU119" s="2">
        <v>22674.13</v>
      </c>
      <c r="EV119" s="2">
        <v>10040</v>
      </c>
      <c r="EW119" s="2">
        <v>34706.199999999997</v>
      </c>
      <c r="EX119" s="2">
        <v>7614.35</v>
      </c>
      <c r="EY119" s="2">
        <v>273075.32</v>
      </c>
      <c r="EZ119" s="2">
        <v>104454.54</v>
      </c>
      <c r="FA119" s="2"/>
      <c r="FB119" s="2"/>
      <c r="FC119" s="2">
        <v>1041341.55</v>
      </c>
      <c r="FD119" s="2">
        <v>63669.599999999999</v>
      </c>
      <c r="FE119" s="2"/>
      <c r="FF119" s="2">
        <v>105734.13</v>
      </c>
      <c r="FG119" s="2"/>
      <c r="FH119" s="2">
        <v>10477.5</v>
      </c>
      <c r="FI119" s="2">
        <v>179881.23</v>
      </c>
      <c r="FJ119" s="2"/>
      <c r="FK119" s="2"/>
      <c r="FL119" s="2">
        <v>286160.75</v>
      </c>
      <c r="FM119" s="2"/>
      <c r="FN119" s="2"/>
      <c r="FO119" s="2">
        <v>1895.78</v>
      </c>
      <c r="FP119" s="2">
        <v>1146094.01</v>
      </c>
      <c r="FQ119" s="2">
        <v>11899.08</v>
      </c>
      <c r="FR119" s="2">
        <v>5198</v>
      </c>
      <c r="FS119" s="2"/>
      <c r="FT119" s="2"/>
      <c r="FU119" s="2"/>
      <c r="FV119" s="2"/>
      <c r="FW119" s="2">
        <v>82434.429999999993</v>
      </c>
      <c r="FX119" s="2">
        <v>72041.179999999993</v>
      </c>
      <c r="FY119" s="2"/>
      <c r="FZ119" s="2"/>
      <c r="GA119" s="2">
        <v>480094.35</v>
      </c>
      <c r="GB119" s="2">
        <v>12493.86</v>
      </c>
      <c r="GC119" s="2"/>
      <c r="GD119" s="2">
        <v>88511.18</v>
      </c>
      <c r="GE119" s="2"/>
      <c r="GF119" s="2"/>
      <c r="GG119" s="2"/>
      <c r="GH119" s="2">
        <v>232723.62</v>
      </c>
      <c r="GI119" s="2">
        <v>36067.050000000003</v>
      </c>
      <c r="GJ119" s="2"/>
      <c r="GK119" s="2">
        <v>7222.6</v>
      </c>
      <c r="GL119" s="2"/>
      <c r="GM119" s="2">
        <v>17132.150000000001</v>
      </c>
      <c r="GN119" s="2"/>
      <c r="GO119" s="2">
        <v>5820.18</v>
      </c>
      <c r="GP119" s="2"/>
      <c r="GQ119" s="2"/>
      <c r="GR119" s="2"/>
      <c r="GS119" s="2"/>
      <c r="GT119" s="2"/>
      <c r="GU119" s="2"/>
      <c r="GV119" s="2"/>
      <c r="GW119" s="2"/>
      <c r="GX119" s="2"/>
      <c r="GY119" s="2">
        <v>3246.52</v>
      </c>
      <c r="GZ119" s="2"/>
      <c r="HA119" s="2"/>
      <c r="HB119" s="2"/>
      <c r="HC119" s="2"/>
      <c r="HD119" s="2"/>
      <c r="HE119" s="2"/>
      <c r="HF119" s="2"/>
      <c r="HG119" s="2">
        <v>2489034.7400000002</v>
      </c>
      <c r="HH119" s="2">
        <v>0.12</v>
      </c>
      <c r="HI119" s="2">
        <v>0.12</v>
      </c>
      <c r="HJ119" s="2"/>
      <c r="HK119" s="2"/>
      <c r="HL119" s="2"/>
      <c r="HM119" s="2"/>
      <c r="HN119" s="2">
        <v>14536.34</v>
      </c>
      <c r="HO119" s="2">
        <v>139742.67000000001</v>
      </c>
      <c r="HP119" s="2">
        <v>48162.35</v>
      </c>
      <c r="HQ119" s="2"/>
      <c r="HR119" s="2"/>
      <c r="HS119" s="2">
        <v>202441.36000000002</v>
      </c>
      <c r="HT119" s="2">
        <v>6613423.6499999976</v>
      </c>
      <c r="HV119" s="37" t="str">
        <f>VLOOKUP(HW119,'District Listing'!$A$3:$B$315,2,FALSE)</f>
        <v>BREMERTON</v>
      </c>
      <c r="HW119" s="4" t="s">
        <v>216</v>
      </c>
      <c r="HX119" s="2">
        <v>17146.16</v>
      </c>
      <c r="HY119" s="2">
        <v>17146.16</v>
      </c>
      <c r="HZ119" s="2"/>
      <c r="IA119" s="2"/>
      <c r="IB119" s="2">
        <v>1832684.96</v>
      </c>
      <c r="IC119" s="2">
        <v>37272.15</v>
      </c>
      <c r="ID119" s="2">
        <v>289336.65000000002</v>
      </c>
      <c r="IE119" s="2"/>
      <c r="IF119" s="2">
        <v>221933.23</v>
      </c>
      <c r="IG119" s="2">
        <v>6884.09</v>
      </c>
      <c r="IH119" s="2"/>
      <c r="II119" s="2">
        <v>2388111.0799999996</v>
      </c>
      <c r="IJ119" s="2">
        <v>3164421.29</v>
      </c>
      <c r="IK119" s="2">
        <v>47219.44</v>
      </c>
      <c r="IL119" s="2">
        <v>71621.929999999993</v>
      </c>
      <c r="IM119" s="2"/>
      <c r="IN119" s="2">
        <v>344151.99</v>
      </c>
      <c r="IO119" s="2">
        <v>13474</v>
      </c>
      <c r="IP119" s="2">
        <v>3640888.6500000004</v>
      </c>
      <c r="IQ119" s="2"/>
      <c r="IR119" s="2"/>
      <c r="IS119" s="2">
        <v>177980.84</v>
      </c>
      <c r="IT119" s="2">
        <v>271493.07</v>
      </c>
      <c r="IU119" s="2">
        <v>367681.88</v>
      </c>
      <c r="IV119" s="2">
        <v>452797.49</v>
      </c>
      <c r="IW119" s="2"/>
      <c r="IX119" s="2"/>
      <c r="IY119" s="2"/>
      <c r="IZ119" s="2"/>
      <c r="JA119" s="2">
        <v>1049.96</v>
      </c>
      <c r="JB119" s="2">
        <v>7580.02</v>
      </c>
      <c r="JC119" s="2">
        <v>16565.57</v>
      </c>
      <c r="JD119" s="2">
        <v>72444.58</v>
      </c>
      <c r="JE119" s="2">
        <v>169717.74</v>
      </c>
      <c r="JF119" s="2">
        <v>738418.33</v>
      </c>
      <c r="JG119" s="2">
        <v>5442.25</v>
      </c>
      <c r="JH119" s="2">
        <v>9621.17</v>
      </c>
      <c r="JI119" s="2">
        <v>2290792.9</v>
      </c>
      <c r="JJ119" s="2">
        <v>206949.57</v>
      </c>
      <c r="JK119" s="2">
        <v>1187.5</v>
      </c>
      <c r="JL119" s="2"/>
      <c r="JM119" s="2">
        <v>18541.53</v>
      </c>
      <c r="JN119" s="2">
        <v>26017.19</v>
      </c>
      <c r="JO119" s="2">
        <v>252695.79</v>
      </c>
      <c r="JP119" s="2">
        <v>1962.08</v>
      </c>
      <c r="JQ119" s="2"/>
      <c r="JR119" s="2">
        <v>567.47</v>
      </c>
      <c r="JS119" s="2"/>
      <c r="JT119" s="2">
        <v>797361.92</v>
      </c>
      <c r="JU119" s="2">
        <v>6654.97</v>
      </c>
      <c r="JV119" s="2">
        <v>35057.519999999997</v>
      </c>
      <c r="JW119" s="2"/>
      <c r="JX119" s="2"/>
      <c r="JY119" s="2"/>
      <c r="JZ119" s="2">
        <v>8542.5400000000009</v>
      </c>
      <c r="KA119" s="2"/>
      <c r="KB119" s="2"/>
      <c r="KC119" s="2"/>
      <c r="KD119" s="2"/>
      <c r="KE119" s="2">
        <v>1079.8699999999999</v>
      </c>
      <c r="KF119" s="2">
        <v>75391.960000000006</v>
      </c>
      <c r="KG119" s="2"/>
      <c r="KH119" s="2">
        <v>33423.760000000002</v>
      </c>
      <c r="KI119" s="2"/>
      <c r="KJ119" s="2"/>
      <c r="KK119" s="2"/>
      <c r="KL119" s="2"/>
      <c r="KM119" s="2">
        <v>32578.42</v>
      </c>
      <c r="KN119" s="2"/>
      <c r="KO119" s="2">
        <v>22631.62</v>
      </c>
      <c r="KP119" s="2"/>
      <c r="KQ119" s="2">
        <v>1950.61</v>
      </c>
      <c r="KR119" s="2"/>
      <c r="KS119" s="2"/>
      <c r="KT119" s="2"/>
      <c r="KU119" s="2">
        <v>24832.98</v>
      </c>
      <c r="KV119" s="2"/>
      <c r="KW119" s="2"/>
      <c r="KX119" s="2"/>
      <c r="KY119" s="2"/>
      <c r="KZ119" s="2"/>
      <c r="LA119" s="2"/>
      <c r="LB119" s="2"/>
      <c r="LC119" s="2">
        <v>4563.41</v>
      </c>
      <c r="LD119" s="2"/>
      <c r="LE119" s="2"/>
      <c r="LF119" s="2"/>
      <c r="LG119" s="2"/>
      <c r="LH119" s="2"/>
      <c r="LI119" s="2"/>
      <c r="LJ119" s="2"/>
      <c r="LK119" s="2">
        <v>1046599.1300000001</v>
      </c>
      <c r="LL119" s="2">
        <v>18947.22</v>
      </c>
      <c r="LM119" s="2">
        <v>18947.22</v>
      </c>
      <c r="LN119" s="2"/>
      <c r="LO119" s="2"/>
      <c r="LP119" s="2"/>
      <c r="LQ119" s="2"/>
      <c r="LR119" s="2">
        <v>22538.16</v>
      </c>
      <c r="LS119" s="2"/>
      <c r="LT119" s="2"/>
      <c r="LU119" s="2">
        <v>15805</v>
      </c>
      <c r="LV119" s="2"/>
      <c r="LW119" s="2"/>
      <c r="LX119" s="2">
        <v>38343.160000000003</v>
      </c>
      <c r="LY119" s="2">
        <v>9693524.089999998</v>
      </c>
    </row>
    <row r="120" spans="2:337">
      <c r="B120" s="22" t="s">
        <v>63</v>
      </c>
      <c r="C120" s="22" t="s">
        <v>7</v>
      </c>
      <c r="D120" s="22" t="s">
        <v>7</v>
      </c>
      <c r="E120" s="22" t="s">
        <v>28</v>
      </c>
      <c r="F120" s="22" t="s">
        <v>31</v>
      </c>
      <c r="G120" s="1">
        <v>7344.72</v>
      </c>
      <c r="I120" s="37" t="str">
        <f>VLOOKUP(J120,'District Listing'!$A$3:$B$315,2,FALSE)</f>
        <v>RAINIER PREP CHARTER</v>
      </c>
      <c r="J120" s="4" t="s">
        <v>213</v>
      </c>
      <c r="K120" s="2"/>
      <c r="L120" s="2"/>
      <c r="M120" s="2"/>
      <c r="N120" s="2"/>
      <c r="O120" s="2">
        <v>1666939</v>
      </c>
      <c r="P120" s="2"/>
      <c r="Q120" s="2"/>
      <c r="R120" s="2"/>
      <c r="S120" s="2"/>
      <c r="T120" s="2"/>
      <c r="U120" s="2"/>
      <c r="V120" s="2">
        <v>1666939</v>
      </c>
      <c r="W120" s="2">
        <v>484932</v>
      </c>
      <c r="X120" s="2"/>
      <c r="Y120" s="2"/>
      <c r="Z120" s="2"/>
      <c r="AA120" s="2"/>
      <c r="AB120" s="2"/>
      <c r="AC120" s="2">
        <v>484932</v>
      </c>
      <c r="AD120" s="2"/>
      <c r="AE120" s="2"/>
      <c r="AF120" s="2">
        <v>123957</v>
      </c>
      <c r="AG120" s="2">
        <v>7565.74</v>
      </c>
      <c r="AH120" s="2">
        <v>253953</v>
      </c>
      <c r="AI120" s="2">
        <v>64284</v>
      </c>
      <c r="AJ120" s="2"/>
      <c r="AK120" s="2"/>
      <c r="AL120" s="2"/>
      <c r="AM120" s="2"/>
      <c r="AN120" s="2">
        <v>1662.8</v>
      </c>
      <c r="AO120" s="2">
        <v>651.52</v>
      </c>
      <c r="AP120" s="2">
        <v>8844.82</v>
      </c>
      <c r="AQ120" s="2">
        <v>1937.31</v>
      </c>
      <c r="AR120" s="2">
        <v>273554.77</v>
      </c>
      <c r="AS120" s="2">
        <v>89445</v>
      </c>
      <c r="AT120" s="2">
        <v>779.17</v>
      </c>
      <c r="AU120" s="2"/>
      <c r="AV120" s="2">
        <v>826635.13</v>
      </c>
      <c r="AW120" s="2">
        <v>104341</v>
      </c>
      <c r="AX120" s="2"/>
      <c r="AY120" s="2"/>
      <c r="AZ120" s="2"/>
      <c r="BA120" s="2">
        <v>46494.74</v>
      </c>
      <c r="BB120" s="2">
        <v>150835.74</v>
      </c>
      <c r="BC120" s="2">
        <v>19541</v>
      </c>
      <c r="BD120" s="2"/>
      <c r="BE120" s="2">
        <v>36790</v>
      </c>
      <c r="BF120" s="2">
        <v>2000</v>
      </c>
      <c r="BG120" s="2"/>
      <c r="BH120" s="2">
        <v>15257</v>
      </c>
      <c r="BI120" s="2">
        <v>131153</v>
      </c>
      <c r="BJ120" s="2"/>
      <c r="BK120" s="2">
        <v>16625</v>
      </c>
      <c r="BL120" s="2"/>
      <c r="BM120" s="2"/>
      <c r="BN120" s="2">
        <v>13314</v>
      </c>
      <c r="BO120" s="2"/>
      <c r="BP120" s="2">
        <v>47780</v>
      </c>
      <c r="BQ120" s="2">
        <v>23906</v>
      </c>
      <c r="BR120" s="2"/>
      <c r="BS120" s="2">
        <v>102</v>
      </c>
      <c r="BT120" s="2">
        <v>138120</v>
      </c>
      <c r="BU120" s="2"/>
      <c r="BV120" s="2"/>
      <c r="BW120" s="2">
        <v>2229</v>
      </c>
      <c r="BX120" s="2"/>
      <c r="BY120" s="2"/>
      <c r="BZ120" s="2"/>
      <c r="CA120" s="2">
        <v>266980</v>
      </c>
      <c r="CB120" s="2">
        <v>16770</v>
      </c>
      <c r="CC120" s="2">
        <v>2125</v>
      </c>
      <c r="CD120" s="2"/>
      <c r="CE120" s="2"/>
      <c r="CF120" s="2"/>
      <c r="CG120" s="2"/>
      <c r="CH120" s="2">
        <v>128940</v>
      </c>
      <c r="CI120" s="2">
        <v>285</v>
      </c>
      <c r="CJ120" s="2">
        <v>3713</v>
      </c>
      <c r="CK120" s="2"/>
      <c r="CL120" s="2"/>
      <c r="CM120" s="2"/>
      <c r="CN120" s="2"/>
      <c r="CO120" s="2"/>
      <c r="CP120" s="2"/>
      <c r="CQ120" s="2"/>
      <c r="CR120" s="2">
        <v>127982</v>
      </c>
      <c r="CS120" s="2"/>
      <c r="CT120" s="2"/>
      <c r="CU120" s="2"/>
      <c r="CV120" s="2"/>
      <c r="CW120" s="2"/>
      <c r="CX120" s="2"/>
      <c r="CY120" s="2"/>
      <c r="CZ120" s="2">
        <v>993612</v>
      </c>
      <c r="DA120" s="2">
        <v>2548</v>
      </c>
      <c r="DB120" s="2">
        <v>2548</v>
      </c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>
        <v>4125501.87</v>
      </c>
      <c r="DP120" s="37" t="str">
        <f>VLOOKUP(DQ120,'District Listing'!$A$3:$B$315,2,FALSE)</f>
        <v>RAINIER PREP CHARTER</v>
      </c>
      <c r="DQ120" s="4" t="s">
        <v>213</v>
      </c>
      <c r="DR120" s="2"/>
      <c r="DS120" s="2"/>
      <c r="DT120" s="2"/>
      <c r="DU120" s="2"/>
      <c r="DV120" s="2">
        <v>1666939</v>
      </c>
      <c r="DW120" s="2"/>
      <c r="DX120" s="2"/>
      <c r="DY120" s="2"/>
      <c r="DZ120" s="2"/>
      <c r="EA120" s="2"/>
      <c r="EB120" s="2"/>
      <c r="EC120" s="2">
        <v>1666939</v>
      </c>
      <c r="ED120" s="2">
        <v>396701</v>
      </c>
      <c r="EE120" s="2"/>
      <c r="EF120" s="2"/>
      <c r="EG120" s="2"/>
      <c r="EH120" s="2"/>
      <c r="EI120" s="2"/>
      <c r="EJ120" s="2">
        <v>396701</v>
      </c>
      <c r="EK120" s="2"/>
      <c r="EL120" s="2"/>
      <c r="EM120" s="2">
        <v>123957</v>
      </c>
      <c r="EN120" s="2">
        <v>950</v>
      </c>
      <c r="EO120" s="2">
        <v>253953</v>
      </c>
      <c r="EP120" s="2">
        <v>52646</v>
      </c>
      <c r="EQ120" s="2"/>
      <c r="ER120" s="2"/>
      <c r="ES120" s="2"/>
      <c r="ET120" s="2"/>
      <c r="EU120" s="2">
        <v>1662.8</v>
      </c>
      <c r="EV120" s="2">
        <v>583</v>
      </c>
      <c r="EW120" s="2">
        <v>8844.82</v>
      </c>
      <c r="EX120" s="2">
        <v>1597</v>
      </c>
      <c r="EY120" s="2">
        <v>273554.77</v>
      </c>
      <c r="EZ120" s="2">
        <v>85238</v>
      </c>
      <c r="FA120" s="2">
        <v>779.17</v>
      </c>
      <c r="FB120" s="2"/>
      <c r="FC120" s="2">
        <v>803765.56</v>
      </c>
      <c r="FD120" s="2">
        <v>103177</v>
      </c>
      <c r="FE120" s="2"/>
      <c r="FF120" s="2"/>
      <c r="FG120" s="2"/>
      <c r="FH120" s="2">
        <v>46494.74</v>
      </c>
      <c r="FI120" s="2">
        <v>149671.74</v>
      </c>
      <c r="FJ120" s="2">
        <v>19541</v>
      </c>
      <c r="FK120" s="2"/>
      <c r="FL120" s="2">
        <v>36790</v>
      </c>
      <c r="FM120" s="2">
        <v>2000</v>
      </c>
      <c r="FN120" s="2"/>
      <c r="FO120" s="2">
        <v>15257</v>
      </c>
      <c r="FP120" s="2">
        <v>114962</v>
      </c>
      <c r="FQ120" s="2"/>
      <c r="FR120" s="2">
        <v>16625</v>
      </c>
      <c r="FS120" s="2"/>
      <c r="FT120" s="2"/>
      <c r="FU120" s="2">
        <v>13314</v>
      </c>
      <c r="FV120" s="2"/>
      <c r="FW120" s="2">
        <v>47780</v>
      </c>
      <c r="FX120" s="2">
        <v>23906</v>
      </c>
      <c r="FY120" s="2"/>
      <c r="FZ120" s="2">
        <v>102</v>
      </c>
      <c r="GA120" s="2">
        <v>138120</v>
      </c>
      <c r="GB120" s="2"/>
      <c r="GC120" s="2"/>
      <c r="GD120" s="2">
        <v>2229</v>
      </c>
      <c r="GE120" s="2"/>
      <c r="GF120" s="2"/>
      <c r="GG120" s="2"/>
      <c r="GH120" s="2">
        <v>266980</v>
      </c>
      <c r="GI120" s="2">
        <v>16770</v>
      </c>
      <c r="GJ120" s="2">
        <v>2125</v>
      </c>
      <c r="GK120" s="2"/>
      <c r="GL120" s="2"/>
      <c r="GM120" s="2"/>
      <c r="GN120" s="2"/>
      <c r="GO120" s="2">
        <v>128940</v>
      </c>
      <c r="GP120" s="2">
        <v>285</v>
      </c>
      <c r="GQ120" s="2">
        <v>3713</v>
      </c>
      <c r="GR120" s="2"/>
      <c r="GS120" s="2"/>
      <c r="GT120" s="2"/>
      <c r="GU120" s="2"/>
      <c r="GV120" s="2"/>
      <c r="GW120" s="2"/>
      <c r="GX120" s="2"/>
      <c r="GY120" s="2">
        <v>126869</v>
      </c>
      <c r="GZ120" s="2"/>
      <c r="HA120" s="2"/>
      <c r="HB120" s="2"/>
      <c r="HC120" s="2"/>
      <c r="HD120" s="2"/>
      <c r="HE120" s="2"/>
      <c r="HF120" s="2"/>
      <c r="HG120" s="2">
        <v>976308</v>
      </c>
      <c r="HH120" s="2">
        <v>2548</v>
      </c>
      <c r="HI120" s="2">
        <v>2548</v>
      </c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>
        <v>3995933.3</v>
      </c>
      <c r="HV120" s="37" t="str">
        <f>VLOOKUP(HW120,'District Listing'!$A$3:$B$315,2,FALSE)</f>
        <v>BAINBRIDGE ISLAND</v>
      </c>
      <c r="HW120" s="4" t="s">
        <v>217</v>
      </c>
      <c r="HX120" s="2">
        <v>74124.55</v>
      </c>
      <c r="HY120" s="2">
        <v>74124.55</v>
      </c>
      <c r="HZ120" s="2"/>
      <c r="IA120" s="2"/>
      <c r="IB120" s="2">
        <v>2726937.3</v>
      </c>
      <c r="IC120" s="2">
        <v>16499.61</v>
      </c>
      <c r="ID120" s="2">
        <v>843182.17</v>
      </c>
      <c r="IE120" s="2"/>
      <c r="IF120" s="2">
        <v>407417.93</v>
      </c>
      <c r="IG120" s="2">
        <v>16208.37</v>
      </c>
      <c r="IH120" s="2"/>
      <c r="II120" s="2">
        <v>4010245.38</v>
      </c>
      <c r="IJ120" s="2">
        <v>3459459.49</v>
      </c>
      <c r="IK120" s="2">
        <v>41565.65</v>
      </c>
      <c r="IL120" s="2">
        <v>187775.14</v>
      </c>
      <c r="IM120" s="2"/>
      <c r="IN120" s="2"/>
      <c r="IO120" s="2">
        <v>11825.21</v>
      </c>
      <c r="IP120" s="2">
        <v>3700625.49</v>
      </c>
      <c r="IQ120" s="2"/>
      <c r="IR120" s="2"/>
      <c r="IS120" s="2">
        <v>305588.90999999997</v>
      </c>
      <c r="IT120" s="2">
        <v>290138.59000000003</v>
      </c>
      <c r="IU120" s="2">
        <v>608153.53</v>
      </c>
      <c r="IV120" s="2">
        <v>426522.66</v>
      </c>
      <c r="IW120" s="2"/>
      <c r="IX120" s="2"/>
      <c r="IY120" s="2"/>
      <c r="IZ120" s="2"/>
      <c r="JA120" s="2">
        <v>1333.35</v>
      </c>
      <c r="JB120" s="2">
        <v>1888.53</v>
      </c>
      <c r="JC120" s="2">
        <v>13383.32</v>
      </c>
      <c r="JD120" s="2">
        <v>47599.59</v>
      </c>
      <c r="JE120" s="2">
        <v>360860.71</v>
      </c>
      <c r="JF120" s="2">
        <v>786871.23</v>
      </c>
      <c r="JG120" s="2"/>
      <c r="JH120" s="2"/>
      <c r="JI120" s="2">
        <v>2842340.42</v>
      </c>
      <c r="JJ120" s="2">
        <v>203650.57</v>
      </c>
      <c r="JK120" s="2"/>
      <c r="JL120" s="2"/>
      <c r="JM120" s="2">
        <v>22259.13</v>
      </c>
      <c r="JN120" s="2">
        <v>12858.6</v>
      </c>
      <c r="JO120" s="2">
        <v>238768.30000000002</v>
      </c>
      <c r="JP120" s="2">
        <v>56245.5</v>
      </c>
      <c r="JQ120" s="2"/>
      <c r="JR120" s="2"/>
      <c r="JS120" s="2"/>
      <c r="JT120" s="2"/>
      <c r="JU120" s="2">
        <v>42741.97</v>
      </c>
      <c r="JV120" s="2">
        <v>27122.41</v>
      </c>
      <c r="JW120" s="2"/>
      <c r="JX120" s="2"/>
      <c r="JY120" s="2"/>
      <c r="JZ120" s="2">
        <v>2181.31</v>
      </c>
      <c r="KA120" s="2"/>
      <c r="KB120" s="2">
        <v>-7211.57</v>
      </c>
      <c r="KC120" s="2">
        <v>-1233.07</v>
      </c>
      <c r="KD120" s="2">
        <v>-620.01</v>
      </c>
      <c r="KE120" s="2">
        <v>5444.34</v>
      </c>
      <c r="KF120" s="2">
        <v>51975.17</v>
      </c>
      <c r="KG120" s="2"/>
      <c r="KH120" s="2">
        <v>12911.85</v>
      </c>
      <c r="KI120" s="2"/>
      <c r="KJ120" s="2"/>
      <c r="KK120" s="2"/>
      <c r="KL120" s="2"/>
      <c r="KM120" s="2">
        <v>3865.5</v>
      </c>
      <c r="KN120" s="2"/>
      <c r="KO120" s="2">
        <v>279079.63</v>
      </c>
      <c r="KP120" s="2"/>
      <c r="KQ120" s="2"/>
      <c r="KR120" s="2"/>
      <c r="KS120" s="2"/>
      <c r="KT120" s="2"/>
      <c r="KU120" s="2">
        <v>45364.32</v>
      </c>
      <c r="KV120" s="2">
        <v>7644.97</v>
      </c>
      <c r="KW120" s="2"/>
      <c r="KX120" s="2"/>
      <c r="KY120" s="2">
        <v>-4953.6000000000004</v>
      </c>
      <c r="KZ120" s="2">
        <v>-47827.64</v>
      </c>
      <c r="LA120" s="2"/>
      <c r="LB120" s="2"/>
      <c r="LC120" s="2">
        <v>24574.12</v>
      </c>
      <c r="LD120" s="2"/>
      <c r="LE120" s="2">
        <v>599.5</v>
      </c>
      <c r="LF120" s="2">
        <v>147.15</v>
      </c>
      <c r="LG120" s="2"/>
      <c r="LH120" s="2"/>
      <c r="LI120" s="2"/>
      <c r="LJ120" s="2"/>
      <c r="LK120" s="2">
        <v>498051.85000000009</v>
      </c>
      <c r="LL120" s="2">
        <v>28239.57</v>
      </c>
      <c r="LM120" s="2">
        <v>28239.57</v>
      </c>
      <c r="LN120" s="2"/>
      <c r="LO120" s="2"/>
      <c r="LP120" s="2"/>
      <c r="LQ120" s="2"/>
      <c r="LR120" s="2">
        <v>22190.99</v>
      </c>
      <c r="LS120" s="2"/>
      <c r="LT120" s="2"/>
      <c r="LU120" s="2"/>
      <c r="LV120" s="2"/>
      <c r="LW120" s="2"/>
      <c r="LX120" s="2">
        <v>22190.99</v>
      </c>
      <c r="LY120" s="2">
        <v>11414586.550000003</v>
      </c>
    </row>
    <row r="121" spans="2:337">
      <c r="B121" s="22" t="s">
        <v>63</v>
      </c>
      <c r="C121" s="22" t="s">
        <v>7</v>
      </c>
      <c r="D121" s="22" t="s">
        <v>7</v>
      </c>
      <c r="E121" s="22" t="s">
        <v>34</v>
      </c>
      <c r="F121" s="22" t="s">
        <v>35</v>
      </c>
      <c r="G121" s="1">
        <v>6750</v>
      </c>
      <c r="I121" s="37" t="str">
        <f>VLOOKUP(J121,'District Listing'!$A$3:$B$315,2,FALSE)</f>
        <v>GREEN DOT-RAINIER VALLEY</v>
      </c>
      <c r="J121" s="4" t="s">
        <v>214</v>
      </c>
      <c r="K121" s="2"/>
      <c r="L121" s="2"/>
      <c r="M121" s="2"/>
      <c r="N121" s="2"/>
      <c r="O121" s="2">
        <v>1910506.3800000001</v>
      </c>
      <c r="P121" s="2">
        <v>53035.75</v>
      </c>
      <c r="Q121" s="2"/>
      <c r="R121" s="2"/>
      <c r="S121" s="2">
        <v>32510.720000000001</v>
      </c>
      <c r="T121" s="2">
        <v>32149.83</v>
      </c>
      <c r="U121" s="2"/>
      <c r="V121" s="2">
        <v>2028202.6800000002</v>
      </c>
      <c r="W121" s="2">
        <v>757078.47</v>
      </c>
      <c r="X121" s="2">
        <v>2310</v>
      </c>
      <c r="Y121" s="2">
        <v>6628.59</v>
      </c>
      <c r="Z121" s="2"/>
      <c r="AA121" s="2">
        <v>8312.5</v>
      </c>
      <c r="AB121" s="2">
        <v>3658.84</v>
      </c>
      <c r="AC121" s="2">
        <v>777988.39999999991</v>
      </c>
      <c r="AD121" s="2">
        <v>1627</v>
      </c>
      <c r="AE121" s="2">
        <v>603.63</v>
      </c>
      <c r="AF121" s="2">
        <v>149813.38999999998</v>
      </c>
      <c r="AG121" s="2">
        <v>11105.05</v>
      </c>
      <c r="AH121" s="2">
        <v>364381.33999999997</v>
      </c>
      <c r="AI121" s="2">
        <v>102102.14</v>
      </c>
      <c r="AJ121" s="2"/>
      <c r="AK121" s="2"/>
      <c r="AL121" s="2"/>
      <c r="AM121" s="2"/>
      <c r="AN121" s="2">
        <v>8958</v>
      </c>
      <c r="AO121" s="2">
        <v>3284.41</v>
      </c>
      <c r="AP121" s="2">
        <v>7768.93</v>
      </c>
      <c r="AQ121" s="2">
        <v>3732.73</v>
      </c>
      <c r="AR121" s="2">
        <v>223728.94</v>
      </c>
      <c r="AS121" s="2">
        <v>120758.17</v>
      </c>
      <c r="AT121" s="2"/>
      <c r="AU121" s="2"/>
      <c r="AV121" s="2">
        <v>997863.7300000001</v>
      </c>
      <c r="AW121" s="2">
        <v>77312.210000000006</v>
      </c>
      <c r="AX121" s="2"/>
      <c r="AY121" s="2">
        <v>40.43</v>
      </c>
      <c r="AZ121" s="2">
        <v>11798.03</v>
      </c>
      <c r="BA121" s="2">
        <v>106168.26000000001</v>
      </c>
      <c r="BB121" s="2">
        <v>195318.93</v>
      </c>
      <c r="BC121" s="2">
        <v>20119.57</v>
      </c>
      <c r="BD121" s="2"/>
      <c r="BE121" s="2">
        <v>105938.75</v>
      </c>
      <c r="BF121" s="2">
        <v>-0.44</v>
      </c>
      <c r="BG121" s="2">
        <v>235643.01</v>
      </c>
      <c r="BH121" s="2">
        <v>96585.44</v>
      </c>
      <c r="BI121" s="2">
        <v>577784.18999999994</v>
      </c>
      <c r="BJ121" s="2"/>
      <c r="BK121" s="2">
        <v>63949.460000000006</v>
      </c>
      <c r="BL121" s="2">
        <v>40247.49</v>
      </c>
      <c r="BM121" s="2">
        <v>33.89</v>
      </c>
      <c r="BN121" s="2"/>
      <c r="BO121" s="2">
        <v>528</v>
      </c>
      <c r="BP121" s="2">
        <v>29827.13</v>
      </c>
      <c r="BQ121" s="2">
        <v>73253.099999999991</v>
      </c>
      <c r="BR121" s="2">
        <v>154797.32</v>
      </c>
      <c r="BS121" s="2">
        <v>887.71</v>
      </c>
      <c r="BT121" s="2">
        <v>1180501.74</v>
      </c>
      <c r="BU121" s="2">
        <v>22710.649999999998</v>
      </c>
      <c r="BV121" s="2"/>
      <c r="BW121" s="2">
        <v>6820</v>
      </c>
      <c r="BX121" s="2">
        <v>6926.9</v>
      </c>
      <c r="BY121" s="2"/>
      <c r="BZ121" s="2"/>
      <c r="CA121" s="2">
        <v>207177.43</v>
      </c>
      <c r="CB121" s="2">
        <v>102527.36</v>
      </c>
      <c r="CC121" s="2">
        <v>41106.270000000004</v>
      </c>
      <c r="CD121" s="2">
        <v>5155.7300000000005</v>
      </c>
      <c r="CE121" s="2">
        <v>4416.28</v>
      </c>
      <c r="CF121" s="2"/>
      <c r="CG121" s="2"/>
      <c r="CH121" s="2">
        <v>95317.13</v>
      </c>
      <c r="CI121" s="2">
        <v>415</v>
      </c>
      <c r="CJ121" s="2">
        <v>205981.09</v>
      </c>
      <c r="CK121" s="2"/>
      <c r="CL121" s="2">
        <v>9909.48</v>
      </c>
      <c r="CM121" s="2">
        <v>31689.91</v>
      </c>
      <c r="CN121" s="2"/>
      <c r="CO121" s="2"/>
      <c r="CP121" s="2"/>
      <c r="CQ121" s="2"/>
      <c r="CR121" s="2">
        <v>15406.26</v>
      </c>
      <c r="CS121" s="2"/>
      <c r="CT121" s="2">
        <v>147909.21</v>
      </c>
      <c r="CU121" s="2">
        <v>3954.31</v>
      </c>
      <c r="CV121" s="2"/>
      <c r="CW121" s="2"/>
      <c r="CX121" s="2"/>
      <c r="CY121" s="2"/>
      <c r="CZ121" s="2">
        <v>3487519.3699999992</v>
      </c>
      <c r="DA121" s="2">
        <v>8341.880000000001</v>
      </c>
      <c r="DB121" s="2">
        <v>8341.880000000001</v>
      </c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>
        <v>7495234.9900000002</v>
      </c>
      <c r="DP121" s="37" t="str">
        <f>VLOOKUP(DQ121,'District Listing'!$A$3:$B$315,2,FALSE)</f>
        <v>GREEN DOT-RAINIER VALLEY</v>
      </c>
      <c r="DQ121" s="4" t="s">
        <v>214</v>
      </c>
      <c r="DR121" s="2"/>
      <c r="DS121" s="2"/>
      <c r="DT121" s="2"/>
      <c r="DU121" s="2"/>
      <c r="DV121" s="2">
        <v>1711591.08</v>
      </c>
      <c r="DW121" s="2">
        <v>53035.75</v>
      </c>
      <c r="DX121" s="2"/>
      <c r="DY121" s="2"/>
      <c r="DZ121" s="2">
        <v>30010.720000000001</v>
      </c>
      <c r="EA121" s="2">
        <v>28649.83</v>
      </c>
      <c r="EB121" s="2"/>
      <c r="EC121" s="2">
        <v>1823287.3800000001</v>
      </c>
      <c r="ED121" s="2">
        <v>505497.16</v>
      </c>
      <c r="EE121" s="2">
        <v>2310</v>
      </c>
      <c r="EF121" s="2">
        <v>5330.78</v>
      </c>
      <c r="EG121" s="2"/>
      <c r="EH121" s="2">
        <v>5812.5</v>
      </c>
      <c r="EI121" s="2">
        <v>3020.02</v>
      </c>
      <c r="EJ121" s="2">
        <v>521970.46</v>
      </c>
      <c r="EK121" s="2">
        <v>1405.49</v>
      </c>
      <c r="EL121" s="2">
        <v>340.07</v>
      </c>
      <c r="EM121" s="2">
        <v>137275.60999999999</v>
      </c>
      <c r="EN121" s="2">
        <v>7544.79</v>
      </c>
      <c r="EO121" s="2">
        <v>335996.92</v>
      </c>
      <c r="EP121" s="2">
        <v>68780.2</v>
      </c>
      <c r="EQ121" s="2"/>
      <c r="ER121" s="2"/>
      <c r="ES121" s="2"/>
      <c r="ET121" s="2"/>
      <c r="EU121" s="2">
        <v>8385.51</v>
      </c>
      <c r="EV121" s="2">
        <v>2326.02</v>
      </c>
      <c r="EW121" s="2">
        <v>7358.54</v>
      </c>
      <c r="EX121" s="2">
        <v>2766.27</v>
      </c>
      <c r="EY121" s="2">
        <v>210857.34</v>
      </c>
      <c r="EZ121" s="2">
        <v>86316.31</v>
      </c>
      <c r="FA121" s="2"/>
      <c r="FB121" s="2"/>
      <c r="FC121" s="2">
        <v>869353.07000000007</v>
      </c>
      <c r="FD121" s="2">
        <v>71926.960000000006</v>
      </c>
      <c r="FE121" s="2"/>
      <c r="FF121" s="2">
        <v>40.43</v>
      </c>
      <c r="FG121" s="2">
        <v>11798.03</v>
      </c>
      <c r="FH121" s="2">
        <v>109205.16</v>
      </c>
      <c r="FI121" s="2">
        <v>192970.58000000002</v>
      </c>
      <c r="FJ121" s="2">
        <v>12892.03</v>
      </c>
      <c r="FK121" s="2"/>
      <c r="FL121" s="2">
        <v>105938.75</v>
      </c>
      <c r="FM121" s="2"/>
      <c r="FN121" s="2">
        <v>235042.57</v>
      </c>
      <c r="FO121" s="2">
        <v>63373.18</v>
      </c>
      <c r="FP121" s="2">
        <v>57310.69</v>
      </c>
      <c r="FQ121" s="2"/>
      <c r="FR121" s="2">
        <v>48145.01</v>
      </c>
      <c r="FS121" s="2">
        <v>6525</v>
      </c>
      <c r="FT121" s="2">
        <v>33.89</v>
      </c>
      <c r="FU121" s="2"/>
      <c r="FV121" s="2">
        <v>528</v>
      </c>
      <c r="FW121" s="2">
        <v>5899.91</v>
      </c>
      <c r="FX121" s="2">
        <v>71028.45</v>
      </c>
      <c r="FY121" s="2">
        <v>24760.02</v>
      </c>
      <c r="FZ121" s="2">
        <v>887.71</v>
      </c>
      <c r="GA121" s="2">
        <v>56743.69</v>
      </c>
      <c r="GB121" s="2">
        <v>21636.26</v>
      </c>
      <c r="GC121" s="2"/>
      <c r="GD121" s="2">
        <v>6820</v>
      </c>
      <c r="GE121" s="2"/>
      <c r="GF121" s="2"/>
      <c r="GG121" s="2"/>
      <c r="GH121" s="2">
        <v>207177.43</v>
      </c>
      <c r="GI121" s="2">
        <v>31629.5</v>
      </c>
      <c r="GJ121" s="2">
        <v>15949.2</v>
      </c>
      <c r="GK121" s="2">
        <v>3958.84</v>
      </c>
      <c r="GL121" s="2">
        <v>4416.28</v>
      </c>
      <c r="GM121" s="2"/>
      <c r="GN121" s="2"/>
      <c r="GO121" s="2">
        <v>95317.13</v>
      </c>
      <c r="GP121" s="2">
        <v>415</v>
      </c>
      <c r="GQ121" s="2">
        <v>205981.09</v>
      </c>
      <c r="GR121" s="2"/>
      <c r="GS121" s="2">
        <v>162.88</v>
      </c>
      <c r="GT121" s="2">
        <v>19632.45</v>
      </c>
      <c r="GU121" s="2"/>
      <c r="GV121" s="2"/>
      <c r="GW121" s="2"/>
      <c r="GX121" s="2"/>
      <c r="GY121" s="2">
        <v>3940.15</v>
      </c>
      <c r="GZ121" s="2"/>
      <c r="HA121" s="2"/>
      <c r="HB121" s="2"/>
      <c r="HC121" s="2"/>
      <c r="HD121" s="2"/>
      <c r="HE121" s="2"/>
      <c r="HF121" s="2"/>
      <c r="HG121" s="2">
        <v>1306145.1099999996</v>
      </c>
      <c r="HH121" s="2">
        <v>6738.21</v>
      </c>
      <c r="HI121" s="2">
        <v>6738.21</v>
      </c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>
        <v>4720464.8099999996</v>
      </c>
      <c r="HV121" s="37" t="str">
        <f>VLOOKUP(HW121,'District Listing'!$A$3:$B$315,2,FALSE)</f>
        <v>NORTH KITSAP</v>
      </c>
      <c r="HW121" s="4" t="s">
        <v>218</v>
      </c>
      <c r="HX121" s="2">
        <v>153866.20000000001</v>
      </c>
      <c r="HY121" s="2">
        <v>153866.20000000001</v>
      </c>
      <c r="HZ121" s="2">
        <v>-12409.61</v>
      </c>
      <c r="IA121" s="2">
        <v>-12409.61</v>
      </c>
      <c r="IB121" s="2">
        <v>964510.64</v>
      </c>
      <c r="IC121" s="2">
        <v>324468.75</v>
      </c>
      <c r="ID121" s="2">
        <v>604079.44999999995</v>
      </c>
      <c r="IE121" s="2"/>
      <c r="IF121" s="2">
        <v>3098567.18</v>
      </c>
      <c r="IG121" s="2">
        <v>230319.83</v>
      </c>
      <c r="IH121" s="2"/>
      <c r="II121" s="2">
        <v>5221945.8500000006</v>
      </c>
      <c r="IJ121" s="2">
        <v>3480206.98</v>
      </c>
      <c r="IK121" s="2">
        <v>551244.28</v>
      </c>
      <c r="IL121" s="2">
        <v>378973.64</v>
      </c>
      <c r="IM121" s="2"/>
      <c r="IN121" s="2">
        <v>706415.66</v>
      </c>
      <c r="IO121" s="2">
        <v>60169.22</v>
      </c>
      <c r="IP121" s="2">
        <v>5177009.7799999993</v>
      </c>
      <c r="IQ121" s="2">
        <v>1607.63</v>
      </c>
      <c r="IR121" s="2">
        <v>3441.9</v>
      </c>
      <c r="IS121" s="2">
        <v>394420.77</v>
      </c>
      <c r="IT121" s="2">
        <v>411552.07</v>
      </c>
      <c r="IU121" s="2">
        <v>734012.1</v>
      </c>
      <c r="IV121" s="2">
        <v>563294.68000000005</v>
      </c>
      <c r="IW121" s="2"/>
      <c r="IX121" s="2"/>
      <c r="IY121" s="2"/>
      <c r="IZ121" s="2"/>
      <c r="JA121" s="2">
        <v>2735.84</v>
      </c>
      <c r="JB121" s="2">
        <v>4119.8100000000004</v>
      </c>
      <c r="JC121" s="2">
        <v>9093.7199999999993</v>
      </c>
      <c r="JD121" s="2">
        <v>87332.74</v>
      </c>
      <c r="JE121" s="2">
        <v>290680.02</v>
      </c>
      <c r="JF121" s="2">
        <v>970055.11</v>
      </c>
      <c r="JG121" s="2"/>
      <c r="JH121" s="2"/>
      <c r="JI121" s="2">
        <v>3472346.3900000006</v>
      </c>
      <c r="JJ121" s="2">
        <v>150245.63</v>
      </c>
      <c r="JK121" s="2">
        <v>909.98</v>
      </c>
      <c r="JL121" s="2"/>
      <c r="JM121" s="2">
        <v>38781.56</v>
      </c>
      <c r="JN121" s="2">
        <v>77212.800000000003</v>
      </c>
      <c r="JO121" s="2">
        <v>267149.97000000003</v>
      </c>
      <c r="JP121" s="2">
        <v>12788.01</v>
      </c>
      <c r="JQ121" s="2"/>
      <c r="JR121" s="2">
        <v>215403.15</v>
      </c>
      <c r="JS121" s="2"/>
      <c r="JT121" s="2"/>
      <c r="JU121" s="2">
        <v>93779.09</v>
      </c>
      <c r="JV121" s="2">
        <v>377941.46</v>
      </c>
      <c r="JW121" s="2">
        <v>62663.5</v>
      </c>
      <c r="JX121" s="2">
        <v>30064.09</v>
      </c>
      <c r="JY121" s="2"/>
      <c r="JZ121" s="2">
        <v>17732.919999999998</v>
      </c>
      <c r="KA121" s="2"/>
      <c r="KB121" s="2"/>
      <c r="KC121" s="2"/>
      <c r="KD121" s="2">
        <v>4543.72</v>
      </c>
      <c r="KE121" s="2">
        <v>9494</v>
      </c>
      <c r="KF121" s="2"/>
      <c r="KG121" s="2"/>
      <c r="KH121" s="2">
        <v>5281.99</v>
      </c>
      <c r="KI121" s="2"/>
      <c r="KJ121" s="2">
        <v>1151.17</v>
      </c>
      <c r="KK121" s="2"/>
      <c r="KL121" s="2"/>
      <c r="KM121" s="2">
        <v>41970.45</v>
      </c>
      <c r="KN121" s="2">
        <v>794611</v>
      </c>
      <c r="KO121" s="2"/>
      <c r="KP121" s="2">
        <v>101.76</v>
      </c>
      <c r="KQ121" s="2"/>
      <c r="KR121" s="2"/>
      <c r="KS121" s="2"/>
      <c r="KT121" s="2"/>
      <c r="KU121" s="2">
        <v>1739</v>
      </c>
      <c r="KV121" s="2"/>
      <c r="KW121" s="2"/>
      <c r="KX121" s="2"/>
      <c r="KY121" s="2"/>
      <c r="KZ121" s="2"/>
      <c r="LA121" s="2"/>
      <c r="LB121" s="2"/>
      <c r="LC121" s="2">
        <v>34936.949999999997</v>
      </c>
      <c r="LD121" s="2"/>
      <c r="LE121" s="2"/>
      <c r="LF121" s="2"/>
      <c r="LG121" s="2"/>
      <c r="LH121" s="2"/>
      <c r="LI121" s="2"/>
      <c r="LJ121" s="2"/>
      <c r="LK121" s="2">
        <v>1704202.2599999998</v>
      </c>
      <c r="LL121" s="2">
        <v>25313.55</v>
      </c>
      <c r="LM121" s="2">
        <v>25313.55</v>
      </c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>
        <v>16009424.390000004</v>
      </c>
    </row>
    <row r="122" spans="2:337">
      <c r="B122" s="22" t="s">
        <v>63</v>
      </c>
      <c r="C122" s="22" t="s">
        <v>7</v>
      </c>
      <c r="D122" s="22" t="s">
        <v>7</v>
      </c>
      <c r="E122" s="22" t="s">
        <v>34</v>
      </c>
      <c r="F122" s="22" t="s">
        <v>42</v>
      </c>
      <c r="G122" s="1">
        <v>8380</v>
      </c>
      <c r="I122" s="37" t="str">
        <f>VLOOKUP(J122,'District Listing'!$A$3:$B$315,2,FALSE)</f>
        <v>IMPACT PUBLIC SCHOOLS</v>
      </c>
      <c r="J122" s="4" t="s">
        <v>215</v>
      </c>
      <c r="K122" s="2"/>
      <c r="L122" s="2"/>
      <c r="M122" s="2"/>
      <c r="N122" s="2"/>
      <c r="O122" s="2">
        <v>1076831.3</v>
      </c>
      <c r="P122" s="2"/>
      <c r="Q122" s="2"/>
      <c r="R122" s="2"/>
      <c r="S122" s="2"/>
      <c r="T122" s="2"/>
      <c r="U122" s="2"/>
      <c r="V122" s="2">
        <v>1076831.3</v>
      </c>
      <c r="W122" s="2">
        <v>305025.13</v>
      </c>
      <c r="X122" s="2"/>
      <c r="Y122" s="2"/>
      <c r="Z122" s="2"/>
      <c r="AA122" s="2"/>
      <c r="AB122" s="2"/>
      <c r="AC122" s="2">
        <v>305025.13</v>
      </c>
      <c r="AD122" s="2"/>
      <c r="AE122" s="2"/>
      <c r="AF122" s="2"/>
      <c r="AG122" s="2"/>
      <c r="AH122" s="2">
        <v>161580.07999999999</v>
      </c>
      <c r="AI122" s="2">
        <v>44057.760000000002</v>
      </c>
      <c r="AJ122" s="2"/>
      <c r="AK122" s="2"/>
      <c r="AL122" s="2"/>
      <c r="AM122" s="2"/>
      <c r="AN122" s="2"/>
      <c r="AO122" s="2"/>
      <c r="AP122" s="2">
        <v>7818.03</v>
      </c>
      <c r="AQ122" s="2">
        <v>1589.96</v>
      </c>
      <c r="AR122" s="2">
        <v>184762.13</v>
      </c>
      <c r="AS122" s="2">
        <v>52450.559999999998</v>
      </c>
      <c r="AT122" s="2">
        <v>85397.84</v>
      </c>
      <c r="AU122" s="2">
        <v>24673.91</v>
      </c>
      <c r="AV122" s="2">
        <v>562330.27</v>
      </c>
      <c r="AW122" s="2">
        <v>141064.39000000001</v>
      </c>
      <c r="AX122" s="2"/>
      <c r="AY122" s="2"/>
      <c r="AZ122" s="2">
        <v>26684.04</v>
      </c>
      <c r="BA122" s="2">
        <v>162177.32999999999</v>
      </c>
      <c r="BB122" s="2">
        <v>329925.76000000001</v>
      </c>
      <c r="BC122" s="2"/>
      <c r="BD122" s="2"/>
      <c r="BE122" s="2">
        <v>6247.56</v>
      </c>
      <c r="BF122" s="2"/>
      <c r="BG122" s="2">
        <v>184721.49</v>
      </c>
      <c r="BH122" s="2">
        <v>16540.740000000002</v>
      </c>
      <c r="BI122" s="2">
        <v>21808.36</v>
      </c>
      <c r="BJ122" s="2"/>
      <c r="BK122" s="2"/>
      <c r="BL122" s="2"/>
      <c r="BM122" s="2">
        <v>3124.8</v>
      </c>
      <c r="BN122" s="2"/>
      <c r="BO122" s="2"/>
      <c r="BP122" s="2">
        <v>61331.5</v>
      </c>
      <c r="BQ122" s="2">
        <v>33327.64</v>
      </c>
      <c r="BR122" s="2">
        <v>39477.17</v>
      </c>
      <c r="BS122" s="2"/>
      <c r="BT122" s="2">
        <v>547406</v>
      </c>
      <c r="BU122" s="2"/>
      <c r="BV122" s="2"/>
      <c r="BW122" s="2"/>
      <c r="BX122" s="2"/>
      <c r="BY122" s="2"/>
      <c r="BZ122" s="2">
        <v>82535.600000000006</v>
      </c>
      <c r="CA122" s="2"/>
      <c r="CB122" s="2">
        <v>16162.56</v>
      </c>
      <c r="CC122" s="2">
        <v>9266.15</v>
      </c>
      <c r="CD122" s="2"/>
      <c r="CE122" s="2"/>
      <c r="CF122" s="2"/>
      <c r="CG122" s="2"/>
      <c r="CH122" s="2">
        <v>163210.10999999999</v>
      </c>
      <c r="CI122" s="2"/>
      <c r="CJ122" s="2"/>
      <c r="CK122" s="2"/>
      <c r="CL122" s="2"/>
      <c r="CM122" s="2"/>
      <c r="CN122" s="2"/>
      <c r="CO122" s="2"/>
      <c r="CP122" s="2"/>
      <c r="CQ122" s="2"/>
      <c r="CR122" s="2">
        <v>497713.86</v>
      </c>
      <c r="CS122" s="2"/>
      <c r="CT122" s="2"/>
      <c r="CU122" s="2">
        <v>16902.12</v>
      </c>
      <c r="CV122" s="2"/>
      <c r="CW122" s="2"/>
      <c r="CX122" s="2"/>
      <c r="CY122" s="2"/>
      <c r="CZ122" s="2">
        <v>1699775.6600000001</v>
      </c>
      <c r="DA122" s="2">
        <v>242.8</v>
      </c>
      <c r="DB122" s="2">
        <v>242.8</v>
      </c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>
        <v>3974130.9200000004</v>
      </c>
      <c r="DP122" s="37" t="str">
        <f>VLOOKUP(DQ122,'District Listing'!$A$3:$B$315,2,FALSE)</f>
        <v>IMPACT PUBLIC SCHOOLS</v>
      </c>
      <c r="DQ122" s="4" t="s">
        <v>215</v>
      </c>
      <c r="DR122" s="2"/>
      <c r="DS122" s="2"/>
      <c r="DT122" s="2"/>
      <c r="DU122" s="2"/>
      <c r="DV122" s="2">
        <v>1076831.3</v>
      </c>
      <c r="DW122" s="2"/>
      <c r="DX122" s="2"/>
      <c r="DY122" s="2"/>
      <c r="DZ122" s="2"/>
      <c r="EA122" s="2"/>
      <c r="EB122" s="2"/>
      <c r="EC122" s="2">
        <v>1076831.3</v>
      </c>
      <c r="ED122" s="2">
        <v>305025.13</v>
      </c>
      <c r="EE122" s="2"/>
      <c r="EF122" s="2"/>
      <c r="EG122" s="2"/>
      <c r="EH122" s="2"/>
      <c r="EI122" s="2"/>
      <c r="EJ122" s="2">
        <v>305025.13</v>
      </c>
      <c r="EK122" s="2"/>
      <c r="EL122" s="2"/>
      <c r="EM122" s="2"/>
      <c r="EN122" s="2"/>
      <c r="EO122" s="2">
        <v>161580.07999999999</v>
      </c>
      <c r="EP122" s="2">
        <v>44057.760000000002</v>
      </c>
      <c r="EQ122" s="2"/>
      <c r="ER122" s="2"/>
      <c r="ES122" s="2"/>
      <c r="ET122" s="2"/>
      <c r="EU122" s="2"/>
      <c r="EV122" s="2"/>
      <c r="EW122" s="2">
        <v>7818.03</v>
      </c>
      <c r="EX122" s="2">
        <v>1589.96</v>
      </c>
      <c r="EY122" s="2">
        <v>184762.13</v>
      </c>
      <c r="EZ122" s="2">
        <v>52450.559999999998</v>
      </c>
      <c r="FA122" s="2">
        <v>85397.84</v>
      </c>
      <c r="FB122" s="2">
        <v>24673.91</v>
      </c>
      <c r="FC122" s="2">
        <v>562330.27</v>
      </c>
      <c r="FD122" s="2">
        <v>141064.39000000001</v>
      </c>
      <c r="FE122" s="2"/>
      <c r="FF122" s="2"/>
      <c r="FG122" s="2">
        <v>26684.04</v>
      </c>
      <c r="FH122" s="2">
        <v>162177.32999999999</v>
      </c>
      <c r="FI122" s="2">
        <v>329925.76000000001</v>
      </c>
      <c r="FJ122" s="2"/>
      <c r="FK122" s="2"/>
      <c r="FL122" s="2">
        <v>6247.56</v>
      </c>
      <c r="FM122" s="2"/>
      <c r="FN122" s="2">
        <v>184721.49</v>
      </c>
      <c r="FO122" s="2">
        <v>16540.740000000002</v>
      </c>
      <c r="FP122" s="2">
        <v>21808.36</v>
      </c>
      <c r="FQ122" s="2"/>
      <c r="FR122" s="2"/>
      <c r="FS122" s="2"/>
      <c r="FT122" s="2">
        <v>3124.8</v>
      </c>
      <c r="FU122" s="2"/>
      <c r="FV122" s="2"/>
      <c r="FW122" s="2">
        <v>61331.5</v>
      </c>
      <c r="FX122" s="2">
        <v>33327.64</v>
      </c>
      <c r="FY122" s="2">
        <v>39477.17</v>
      </c>
      <c r="FZ122" s="2"/>
      <c r="GA122" s="2">
        <v>547406</v>
      </c>
      <c r="GB122" s="2"/>
      <c r="GC122" s="2"/>
      <c r="GD122" s="2"/>
      <c r="GE122" s="2"/>
      <c r="GF122" s="2"/>
      <c r="GG122" s="2">
        <v>82535.600000000006</v>
      </c>
      <c r="GH122" s="2"/>
      <c r="GI122" s="2">
        <v>16162.56</v>
      </c>
      <c r="GJ122" s="2">
        <v>9266.15</v>
      </c>
      <c r="GK122" s="2"/>
      <c r="GL122" s="2"/>
      <c r="GM122" s="2"/>
      <c r="GN122" s="2"/>
      <c r="GO122" s="2">
        <v>127853.04</v>
      </c>
      <c r="GP122" s="2"/>
      <c r="GQ122" s="2"/>
      <c r="GR122" s="2"/>
      <c r="GS122" s="2"/>
      <c r="GT122" s="2"/>
      <c r="GU122" s="2"/>
      <c r="GV122" s="2"/>
      <c r="GW122" s="2"/>
      <c r="GX122" s="2"/>
      <c r="GY122" s="2">
        <v>497713.86</v>
      </c>
      <c r="GZ122" s="2"/>
      <c r="HA122" s="2"/>
      <c r="HB122" s="2">
        <v>16902.12</v>
      </c>
      <c r="HC122" s="2"/>
      <c r="HD122" s="2"/>
      <c r="HE122" s="2"/>
      <c r="HF122" s="2"/>
      <c r="HG122" s="2">
        <v>1664418.5900000003</v>
      </c>
      <c r="HH122" s="2">
        <v>242.8</v>
      </c>
      <c r="HI122" s="2">
        <v>242.8</v>
      </c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>
        <v>3938773.8500000006</v>
      </c>
      <c r="HV122" s="37" t="str">
        <f>VLOOKUP(HW122,'District Listing'!$A$3:$B$315,2,FALSE)</f>
        <v>CENTRAL KITSAP</v>
      </c>
      <c r="HW122" s="4" t="s">
        <v>219</v>
      </c>
      <c r="HX122" s="2">
        <v>494952.39</v>
      </c>
      <c r="HY122" s="2">
        <v>494952.39</v>
      </c>
      <c r="HZ122" s="2"/>
      <c r="IA122" s="2"/>
      <c r="IB122" s="2">
        <v>2798159.18</v>
      </c>
      <c r="IC122" s="2">
        <v>645554.9</v>
      </c>
      <c r="ID122" s="2">
        <v>718380.3</v>
      </c>
      <c r="IE122" s="2"/>
      <c r="IF122" s="2">
        <v>1003404.87</v>
      </c>
      <c r="IG122" s="2">
        <v>858837.67</v>
      </c>
      <c r="IH122" s="2"/>
      <c r="II122" s="2">
        <v>6024336.9199999999</v>
      </c>
      <c r="IJ122" s="2">
        <v>3869213.43</v>
      </c>
      <c r="IK122" s="2">
        <v>156665.49</v>
      </c>
      <c r="IL122" s="2">
        <v>184606</v>
      </c>
      <c r="IM122" s="2"/>
      <c r="IN122" s="2">
        <v>1186131.27</v>
      </c>
      <c r="IO122" s="2">
        <v>51109.45</v>
      </c>
      <c r="IP122" s="2">
        <v>5447725.6399999997</v>
      </c>
      <c r="IQ122" s="2">
        <v>2431.33</v>
      </c>
      <c r="IR122" s="2">
        <v>7058.83</v>
      </c>
      <c r="IS122" s="2">
        <v>720714.64</v>
      </c>
      <c r="IT122" s="2">
        <v>395270.88</v>
      </c>
      <c r="IU122" s="2">
        <v>756429.17</v>
      </c>
      <c r="IV122" s="2">
        <v>563485.35</v>
      </c>
      <c r="IW122" s="2"/>
      <c r="IX122" s="2"/>
      <c r="IY122" s="2"/>
      <c r="IZ122" s="2"/>
      <c r="JA122" s="2">
        <v>2200.85</v>
      </c>
      <c r="JB122" s="2">
        <v>4332.78</v>
      </c>
      <c r="JC122" s="2">
        <v>13267.64</v>
      </c>
      <c r="JD122" s="2">
        <v>65314.11</v>
      </c>
      <c r="JE122" s="2">
        <v>383972.52</v>
      </c>
      <c r="JF122" s="2">
        <v>1301808.01</v>
      </c>
      <c r="JG122" s="2"/>
      <c r="JH122" s="2"/>
      <c r="JI122" s="2">
        <v>4216286.1100000003</v>
      </c>
      <c r="JJ122" s="2">
        <v>567331.42000000004</v>
      </c>
      <c r="JK122" s="2"/>
      <c r="JL122" s="2">
        <v>602259.99</v>
      </c>
      <c r="JM122" s="2">
        <v>19964.400000000001</v>
      </c>
      <c r="JN122" s="2">
        <v>397554.35</v>
      </c>
      <c r="JO122" s="2">
        <v>1587110.1600000001</v>
      </c>
      <c r="JP122" s="2">
        <v>50</v>
      </c>
      <c r="JQ122" s="2"/>
      <c r="JR122" s="2">
        <v>247026.67</v>
      </c>
      <c r="JS122" s="2"/>
      <c r="JT122" s="2"/>
      <c r="JU122" s="2">
        <v>140237.62</v>
      </c>
      <c r="JV122" s="2">
        <v>2487603.04</v>
      </c>
      <c r="JW122" s="2"/>
      <c r="JX122" s="2"/>
      <c r="JY122" s="2"/>
      <c r="JZ122" s="2">
        <v>1585.95</v>
      </c>
      <c r="KA122" s="2"/>
      <c r="KB122" s="2">
        <v>124472.79</v>
      </c>
      <c r="KC122" s="2"/>
      <c r="KD122" s="2">
        <v>347.32</v>
      </c>
      <c r="KE122" s="2">
        <v>17616.79</v>
      </c>
      <c r="KF122" s="2">
        <v>71487.850000000006</v>
      </c>
      <c r="KG122" s="2">
        <v>4054.8</v>
      </c>
      <c r="KH122" s="2">
        <v>21669.360000000001</v>
      </c>
      <c r="KI122" s="2"/>
      <c r="KJ122" s="2">
        <v>1090</v>
      </c>
      <c r="KK122" s="2"/>
      <c r="KL122" s="2">
        <v>2535.0100000000002</v>
      </c>
      <c r="KM122" s="2">
        <v>3802.88</v>
      </c>
      <c r="KN122" s="2"/>
      <c r="KO122" s="2">
        <v>685479.1</v>
      </c>
      <c r="KP122" s="2">
        <v>1922</v>
      </c>
      <c r="KQ122" s="2">
        <v>804.48</v>
      </c>
      <c r="KR122" s="2">
        <v>35431.01</v>
      </c>
      <c r="KS122" s="2"/>
      <c r="KT122" s="2"/>
      <c r="KU122" s="2">
        <v>27197.84</v>
      </c>
      <c r="KV122" s="2">
        <v>40384</v>
      </c>
      <c r="KW122" s="2"/>
      <c r="KX122" s="2"/>
      <c r="KY122" s="2"/>
      <c r="KZ122" s="2"/>
      <c r="LA122" s="2"/>
      <c r="LB122" s="2"/>
      <c r="LC122" s="2">
        <v>97436.2</v>
      </c>
      <c r="LD122" s="2"/>
      <c r="LE122" s="2"/>
      <c r="LF122" s="2"/>
      <c r="LG122" s="2"/>
      <c r="LH122" s="2"/>
      <c r="LI122" s="2"/>
      <c r="LJ122" s="2"/>
      <c r="LK122" s="2">
        <v>4012234.7099999995</v>
      </c>
      <c r="LL122" s="2">
        <v>50828.15</v>
      </c>
      <c r="LM122" s="2">
        <v>50828.15</v>
      </c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>
        <v>21833474.080000002</v>
      </c>
    </row>
    <row r="123" spans="2:337">
      <c r="B123" s="22" t="s">
        <v>69</v>
      </c>
      <c r="C123" s="22" t="s">
        <v>7</v>
      </c>
      <c r="D123" s="22" t="s">
        <v>5</v>
      </c>
      <c r="E123" s="22" t="s">
        <v>5</v>
      </c>
      <c r="F123" s="22" t="s">
        <v>6</v>
      </c>
      <c r="G123" s="1">
        <v>106252.7</v>
      </c>
      <c r="I123" s="37" t="str">
        <f>VLOOKUP(J123,'District Listing'!$A$3:$B$315,2,FALSE)</f>
        <v>BREMERTON</v>
      </c>
      <c r="J123" s="4" t="s">
        <v>216</v>
      </c>
      <c r="K123" s="2">
        <v>912444.87</v>
      </c>
      <c r="L123" s="2">
        <v>912444.87</v>
      </c>
      <c r="M123" s="2">
        <v>-912444.87</v>
      </c>
      <c r="N123" s="2">
        <v>-912444.87</v>
      </c>
      <c r="O123" s="2">
        <v>33416357.199999999</v>
      </c>
      <c r="P123" s="2">
        <v>571143.15</v>
      </c>
      <c r="Q123" s="2">
        <v>697924.47</v>
      </c>
      <c r="R123" s="2"/>
      <c r="S123" s="2">
        <v>355722.93000000005</v>
      </c>
      <c r="T123" s="2">
        <v>127717.59999999999</v>
      </c>
      <c r="U123" s="2">
        <v>462784</v>
      </c>
      <c r="V123" s="2">
        <v>35631649.350000001</v>
      </c>
      <c r="W123" s="2">
        <v>12538858.579999998</v>
      </c>
      <c r="X123" s="2">
        <v>362841.66</v>
      </c>
      <c r="Y123" s="2">
        <v>313959.01</v>
      </c>
      <c r="Z123" s="2"/>
      <c r="AA123" s="2">
        <v>354724.33</v>
      </c>
      <c r="AB123" s="2">
        <v>73695.87</v>
      </c>
      <c r="AC123" s="2">
        <v>13644079.449999997</v>
      </c>
      <c r="AD123" s="2"/>
      <c r="AE123" s="2"/>
      <c r="AF123" s="2">
        <v>2679745.44</v>
      </c>
      <c r="AG123" s="2">
        <v>1019694.69</v>
      </c>
      <c r="AH123" s="2">
        <v>5346924.01</v>
      </c>
      <c r="AI123" s="2">
        <v>1704643.78</v>
      </c>
      <c r="AJ123" s="2"/>
      <c r="AK123" s="2"/>
      <c r="AL123" s="2"/>
      <c r="AM123" s="2"/>
      <c r="AN123" s="2">
        <v>16901.080000000002</v>
      </c>
      <c r="AO123" s="2">
        <v>14651.77</v>
      </c>
      <c r="AP123" s="2">
        <v>191358.02000000002</v>
      </c>
      <c r="AQ123" s="2">
        <v>291112.63</v>
      </c>
      <c r="AR123" s="2">
        <v>4318769.99</v>
      </c>
      <c r="AS123" s="2">
        <v>3393190.58</v>
      </c>
      <c r="AT123" s="2">
        <v>101561.53</v>
      </c>
      <c r="AU123" s="2">
        <v>29011.9</v>
      </c>
      <c r="AV123" s="2">
        <v>19107565.420000002</v>
      </c>
      <c r="AW123" s="2">
        <v>1839492.5</v>
      </c>
      <c r="AX123" s="2">
        <v>84337.27</v>
      </c>
      <c r="AY123" s="2">
        <v>1057354.8799999999</v>
      </c>
      <c r="AZ123" s="2">
        <v>255447.08</v>
      </c>
      <c r="BA123" s="2">
        <v>667896.39999999991</v>
      </c>
      <c r="BB123" s="2">
        <v>3904528.13</v>
      </c>
      <c r="BC123" s="2">
        <v>141606.90999999997</v>
      </c>
      <c r="BD123" s="2">
        <v>151184.41</v>
      </c>
      <c r="BE123" s="2">
        <v>406582.76999999996</v>
      </c>
      <c r="BF123" s="2">
        <v>95549.83</v>
      </c>
      <c r="BG123" s="2">
        <v>1797364.71</v>
      </c>
      <c r="BH123" s="2">
        <v>370080.41</v>
      </c>
      <c r="BI123" s="2">
        <v>850432.95000000007</v>
      </c>
      <c r="BJ123" s="2">
        <v>71169.05</v>
      </c>
      <c r="BK123" s="2">
        <v>35250.910000000003</v>
      </c>
      <c r="BL123" s="2"/>
      <c r="BM123" s="2">
        <v>218470.78</v>
      </c>
      <c r="BN123" s="2">
        <v>23825.5</v>
      </c>
      <c r="BO123" s="2">
        <v>138.94999999999999</v>
      </c>
      <c r="BP123" s="2">
        <v>118493.02</v>
      </c>
      <c r="BQ123" s="2">
        <v>134117.5</v>
      </c>
      <c r="BR123" s="2">
        <v>351040.75</v>
      </c>
      <c r="BS123" s="2">
        <v>369069.16000000003</v>
      </c>
      <c r="BT123" s="2">
        <v>34490.32</v>
      </c>
      <c r="BU123" s="2">
        <v>55765.45</v>
      </c>
      <c r="BV123" s="2"/>
      <c r="BW123" s="2">
        <v>49272.2</v>
      </c>
      <c r="BX123" s="2"/>
      <c r="BY123" s="2">
        <v>169926.12</v>
      </c>
      <c r="BZ123" s="2"/>
      <c r="CA123" s="2">
        <v>68301.51999999999</v>
      </c>
      <c r="CB123" s="2">
        <v>820700.91</v>
      </c>
      <c r="CC123" s="2">
        <v>571262.87</v>
      </c>
      <c r="CD123" s="2">
        <v>157.94999999999999</v>
      </c>
      <c r="CE123" s="2">
        <v>161806.79999999999</v>
      </c>
      <c r="CF123" s="2">
        <v>590639.54</v>
      </c>
      <c r="CG123" s="2"/>
      <c r="CH123" s="2"/>
      <c r="CI123" s="2">
        <v>226453.32</v>
      </c>
      <c r="CJ123" s="2">
        <v>61240.69</v>
      </c>
      <c r="CK123" s="2"/>
      <c r="CL123" s="2">
        <v>133370.01</v>
      </c>
      <c r="CM123" s="2">
        <v>654339.57999999996</v>
      </c>
      <c r="CN123" s="2"/>
      <c r="CO123" s="2"/>
      <c r="CP123" s="2"/>
      <c r="CQ123" s="2"/>
      <c r="CR123" s="2">
        <v>100639.21</v>
      </c>
      <c r="CS123" s="2">
        <v>177949</v>
      </c>
      <c r="CT123" s="2"/>
      <c r="CU123" s="2"/>
      <c r="CV123" s="2"/>
      <c r="CW123" s="2"/>
      <c r="CX123" s="2"/>
      <c r="CY123" s="2"/>
      <c r="CZ123" s="2">
        <v>9010693.1000000015</v>
      </c>
      <c r="DA123" s="2">
        <v>146351.83000000002</v>
      </c>
      <c r="DB123" s="2">
        <v>146351.83000000002</v>
      </c>
      <c r="DC123" s="2"/>
      <c r="DD123" s="2"/>
      <c r="DE123" s="2"/>
      <c r="DF123" s="2">
        <v>17572.25</v>
      </c>
      <c r="DG123" s="2">
        <v>23060.44</v>
      </c>
      <c r="DH123" s="2"/>
      <c r="DI123" s="2"/>
      <c r="DJ123" s="2">
        <v>155265.4</v>
      </c>
      <c r="DK123" s="2"/>
      <c r="DL123" s="2"/>
      <c r="DM123" s="2">
        <v>195898.09</v>
      </c>
      <c r="DN123" s="2">
        <v>81640765.36999996</v>
      </c>
      <c r="DP123" s="37" t="str">
        <f>VLOOKUP(DQ123,'District Listing'!$A$3:$B$315,2,FALSE)</f>
        <v>BREMERTON</v>
      </c>
      <c r="DQ123" s="4" t="s">
        <v>216</v>
      </c>
      <c r="DR123" s="2">
        <v>895298.71</v>
      </c>
      <c r="DS123" s="2">
        <v>895298.71</v>
      </c>
      <c r="DT123" s="2">
        <v>-912444.87</v>
      </c>
      <c r="DU123" s="2">
        <v>-912444.87</v>
      </c>
      <c r="DV123" s="2">
        <v>31583672.239999998</v>
      </c>
      <c r="DW123" s="2">
        <v>533871</v>
      </c>
      <c r="DX123" s="2">
        <v>408587.82</v>
      </c>
      <c r="DY123" s="2"/>
      <c r="DZ123" s="2">
        <v>133789.70000000001</v>
      </c>
      <c r="EA123" s="2">
        <v>120833.51</v>
      </c>
      <c r="EB123" s="2">
        <v>462784</v>
      </c>
      <c r="EC123" s="2">
        <v>33243538.27</v>
      </c>
      <c r="ED123" s="2">
        <v>9374437.2899999991</v>
      </c>
      <c r="EE123" s="2">
        <v>315622.21999999997</v>
      </c>
      <c r="EF123" s="2">
        <v>242337.08</v>
      </c>
      <c r="EG123" s="2"/>
      <c r="EH123" s="2">
        <v>10572.34</v>
      </c>
      <c r="EI123" s="2">
        <v>60221.87</v>
      </c>
      <c r="EJ123" s="2">
        <v>10003190.799999999</v>
      </c>
      <c r="EK123" s="2"/>
      <c r="EL123" s="2"/>
      <c r="EM123" s="2">
        <v>2501764.6</v>
      </c>
      <c r="EN123" s="2">
        <v>748201.62</v>
      </c>
      <c r="EO123" s="2">
        <v>4979242.13</v>
      </c>
      <c r="EP123" s="2">
        <v>1251846.29</v>
      </c>
      <c r="EQ123" s="2"/>
      <c r="ER123" s="2"/>
      <c r="ES123" s="2"/>
      <c r="ET123" s="2"/>
      <c r="EU123" s="2">
        <v>15851.12</v>
      </c>
      <c r="EV123" s="2">
        <v>7071.75</v>
      </c>
      <c r="EW123" s="2">
        <v>174792.45</v>
      </c>
      <c r="EX123" s="2">
        <v>218668.05</v>
      </c>
      <c r="EY123" s="2">
        <v>4149052.25</v>
      </c>
      <c r="EZ123" s="2">
        <v>2654772.25</v>
      </c>
      <c r="FA123" s="2">
        <v>96119.28</v>
      </c>
      <c r="FB123" s="2">
        <v>19390.73</v>
      </c>
      <c r="FC123" s="2">
        <v>16816772.52</v>
      </c>
      <c r="FD123" s="2">
        <v>1632542.93</v>
      </c>
      <c r="FE123" s="2">
        <v>83149.77</v>
      </c>
      <c r="FF123" s="2">
        <v>1057354.8799999999</v>
      </c>
      <c r="FG123" s="2">
        <v>236905.55</v>
      </c>
      <c r="FH123" s="2">
        <v>641879.21</v>
      </c>
      <c r="FI123" s="2">
        <v>3651832.34</v>
      </c>
      <c r="FJ123" s="2">
        <v>139644.82999999999</v>
      </c>
      <c r="FK123" s="2">
        <v>151184.41</v>
      </c>
      <c r="FL123" s="2">
        <v>406015.3</v>
      </c>
      <c r="FM123" s="2">
        <v>95549.83</v>
      </c>
      <c r="FN123" s="2">
        <v>1000002.79</v>
      </c>
      <c r="FO123" s="2">
        <v>363425.44</v>
      </c>
      <c r="FP123" s="2">
        <v>815375.43</v>
      </c>
      <c r="FQ123" s="2">
        <v>71169.05</v>
      </c>
      <c r="FR123" s="2">
        <v>35250.910000000003</v>
      </c>
      <c r="FS123" s="2"/>
      <c r="FT123" s="2">
        <v>209928.24</v>
      </c>
      <c r="FU123" s="2">
        <v>23825.5</v>
      </c>
      <c r="FV123" s="2">
        <v>138.94999999999999</v>
      </c>
      <c r="FW123" s="2">
        <v>118493.02</v>
      </c>
      <c r="FX123" s="2">
        <v>134117.5</v>
      </c>
      <c r="FY123" s="2">
        <v>349960.88</v>
      </c>
      <c r="FZ123" s="2">
        <v>293677.2</v>
      </c>
      <c r="GA123" s="2">
        <v>34490.32</v>
      </c>
      <c r="GB123" s="2">
        <v>22341.69</v>
      </c>
      <c r="GC123" s="2"/>
      <c r="GD123" s="2">
        <v>49272.2</v>
      </c>
      <c r="GE123" s="2"/>
      <c r="GF123" s="2">
        <v>169926.12</v>
      </c>
      <c r="GG123" s="2"/>
      <c r="GH123" s="2">
        <v>35723.1</v>
      </c>
      <c r="GI123" s="2">
        <v>820700.91</v>
      </c>
      <c r="GJ123" s="2">
        <v>548631.25</v>
      </c>
      <c r="GK123" s="2">
        <v>157.94999999999999</v>
      </c>
      <c r="GL123" s="2">
        <v>159856.19</v>
      </c>
      <c r="GM123" s="2">
        <v>590639.54</v>
      </c>
      <c r="GN123" s="2"/>
      <c r="GO123" s="2"/>
      <c r="GP123" s="2">
        <v>201620.34</v>
      </c>
      <c r="GQ123" s="2">
        <v>61240.69</v>
      </c>
      <c r="GR123" s="2"/>
      <c r="GS123" s="2">
        <v>133370.01</v>
      </c>
      <c r="GT123" s="2">
        <v>654339.57999999996</v>
      </c>
      <c r="GU123" s="2"/>
      <c r="GV123" s="2"/>
      <c r="GW123" s="2"/>
      <c r="GX123" s="2"/>
      <c r="GY123" s="2">
        <v>96075.8</v>
      </c>
      <c r="GZ123" s="2">
        <v>177949</v>
      </c>
      <c r="HA123" s="2"/>
      <c r="HB123" s="2"/>
      <c r="HC123" s="2"/>
      <c r="HD123" s="2"/>
      <c r="HE123" s="2"/>
      <c r="HF123" s="2"/>
      <c r="HG123" s="2">
        <v>7964093.9700000016</v>
      </c>
      <c r="HH123" s="2">
        <v>127404.61</v>
      </c>
      <c r="HI123" s="2">
        <v>127404.61</v>
      </c>
      <c r="HJ123" s="2"/>
      <c r="HK123" s="2"/>
      <c r="HL123" s="2"/>
      <c r="HM123" s="2">
        <v>17572.25</v>
      </c>
      <c r="HN123" s="2">
        <v>522.28</v>
      </c>
      <c r="HO123" s="2"/>
      <c r="HP123" s="2"/>
      <c r="HQ123" s="2">
        <v>139460.4</v>
      </c>
      <c r="HR123" s="2"/>
      <c r="HS123" s="2">
        <v>157554.93</v>
      </c>
      <c r="HT123" s="2">
        <v>71947241.279999986</v>
      </c>
      <c r="HV123" s="37" t="str">
        <f>VLOOKUP(HW123,'District Listing'!$A$3:$B$315,2,FALSE)</f>
        <v>SOUTH KITSAP</v>
      </c>
      <c r="HW123" s="4" t="s">
        <v>220</v>
      </c>
      <c r="HX123" s="2">
        <v>2186537.44</v>
      </c>
      <c r="HY123" s="2">
        <v>2186537.44</v>
      </c>
      <c r="HZ123" s="2">
        <v>-2265730.4500000002</v>
      </c>
      <c r="IA123" s="2">
        <v>-2265730.4500000002</v>
      </c>
      <c r="IB123" s="2">
        <v>12700619.119999999</v>
      </c>
      <c r="IC123" s="2">
        <v>1294.5999999999999</v>
      </c>
      <c r="ID123" s="2">
        <v>20090.21</v>
      </c>
      <c r="IE123" s="2"/>
      <c r="IF123" s="2">
        <v>628944.29</v>
      </c>
      <c r="IG123" s="2">
        <v>872889.97</v>
      </c>
      <c r="IH123" s="2"/>
      <c r="II123" s="2">
        <v>14223838.189999999</v>
      </c>
      <c r="IJ123" s="2">
        <v>376434.2</v>
      </c>
      <c r="IK123" s="2">
        <v>49363.16</v>
      </c>
      <c r="IL123" s="2">
        <v>61706.06</v>
      </c>
      <c r="IM123" s="2"/>
      <c r="IN123" s="2">
        <v>642557.49</v>
      </c>
      <c r="IO123" s="2">
        <v>163874.15</v>
      </c>
      <c r="IP123" s="2">
        <v>1293935.0599999998</v>
      </c>
      <c r="IQ123" s="2">
        <v>182.18</v>
      </c>
      <c r="IR123" s="2">
        <v>223.25</v>
      </c>
      <c r="IS123" s="2">
        <v>112774.47</v>
      </c>
      <c r="IT123" s="2">
        <v>88469.25</v>
      </c>
      <c r="IU123" s="2">
        <v>121809.9</v>
      </c>
      <c r="IV123" s="2">
        <v>116682.49</v>
      </c>
      <c r="IW123" s="2"/>
      <c r="IX123" s="2"/>
      <c r="IY123" s="2"/>
      <c r="IZ123" s="2"/>
      <c r="JA123" s="2">
        <v>76034.09</v>
      </c>
      <c r="JB123" s="2">
        <v>37636.379999999997</v>
      </c>
      <c r="JC123" s="2">
        <v>4584.03</v>
      </c>
      <c r="JD123" s="2">
        <v>16363.96</v>
      </c>
      <c r="JE123" s="2">
        <v>22189.25</v>
      </c>
      <c r="JF123" s="2">
        <v>49275.27</v>
      </c>
      <c r="JG123" s="2">
        <v>164.99</v>
      </c>
      <c r="JH123" s="2">
        <v>3246.43</v>
      </c>
      <c r="JI123" s="2">
        <v>649635.94000000006</v>
      </c>
      <c r="JJ123" s="2">
        <v>344955.12</v>
      </c>
      <c r="JK123" s="2"/>
      <c r="JL123" s="2"/>
      <c r="JM123" s="2">
        <v>8623.4</v>
      </c>
      <c r="JN123" s="2">
        <v>635766.13</v>
      </c>
      <c r="JO123" s="2">
        <v>989344.65</v>
      </c>
      <c r="JP123" s="2">
        <v>-13892.65</v>
      </c>
      <c r="JQ123" s="2"/>
      <c r="JR123" s="2">
        <v>197990.26</v>
      </c>
      <c r="JS123" s="2"/>
      <c r="JT123" s="2">
        <v>333374.25</v>
      </c>
      <c r="JU123" s="2">
        <v>-3564.98</v>
      </c>
      <c r="JV123" s="2">
        <v>312144.03999999998</v>
      </c>
      <c r="JW123" s="2"/>
      <c r="JX123" s="2"/>
      <c r="JY123" s="2"/>
      <c r="JZ123" s="2">
        <v>32413.72</v>
      </c>
      <c r="KA123" s="2"/>
      <c r="KB123" s="2">
        <v>22848.77</v>
      </c>
      <c r="KC123" s="2"/>
      <c r="KD123" s="2">
        <v>149.55000000000001</v>
      </c>
      <c r="KE123" s="2">
        <v>21568.39</v>
      </c>
      <c r="KF123" s="2">
        <v>133157.65</v>
      </c>
      <c r="KG123" s="2">
        <v>525</v>
      </c>
      <c r="KH123" s="2">
        <v>1763.32</v>
      </c>
      <c r="KI123" s="2"/>
      <c r="KJ123" s="2">
        <v>1068837.48</v>
      </c>
      <c r="KK123" s="2"/>
      <c r="KL123" s="2"/>
      <c r="KM123" s="2"/>
      <c r="KN123" s="2">
        <v>1286</v>
      </c>
      <c r="KO123" s="2">
        <v>292.72000000000003</v>
      </c>
      <c r="KP123" s="2">
        <v>1750</v>
      </c>
      <c r="KQ123" s="2">
        <v>6935.63</v>
      </c>
      <c r="KR123" s="2"/>
      <c r="KS123" s="2"/>
      <c r="KT123" s="2"/>
      <c r="KU123" s="2">
        <v>44854.9</v>
      </c>
      <c r="KV123" s="2">
        <v>345497.15</v>
      </c>
      <c r="KW123" s="2"/>
      <c r="KX123" s="2"/>
      <c r="KY123" s="2"/>
      <c r="KZ123" s="2"/>
      <c r="LA123" s="2"/>
      <c r="LB123" s="2"/>
      <c r="LC123" s="2">
        <v>43091.15</v>
      </c>
      <c r="LD123" s="2"/>
      <c r="LE123" s="2"/>
      <c r="LF123" s="2"/>
      <c r="LG123" s="2"/>
      <c r="LH123" s="2"/>
      <c r="LI123" s="2"/>
      <c r="LJ123" s="2"/>
      <c r="LK123" s="2">
        <v>2551022.3499999996</v>
      </c>
      <c r="LL123" s="2">
        <v>77304.990000000005</v>
      </c>
      <c r="LM123" s="2">
        <v>77304.990000000005</v>
      </c>
      <c r="LN123" s="2"/>
      <c r="LO123" s="2"/>
      <c r="LP123" s="2"/>
      <c r="LQ123" s="2"/>
      <c r="LR123" s="2">
        <v>12194.16</v>
      </c>
      <c r="LS123" s="2">
        <v>191746.56</v>
      </c>
      <c r="LT123" s="2"/>
      <c r="LU123" s="2">
        <v>371007.31</v>
      </c>
      <c r="LV123" s="2"/>
      <c r="LW123" s="2"/>
      <c r="LX123" s="2">
        <v>574948.03</v>
      </c>
      <c r="LY123" s="2">
        <v>20280836.199999992</v>
      </c>
    </row>
    <row r="124" spans="2:337">
      <c r="B124" s="22" t="s">
        <v>69</v>
      </c>
      <c r="C124" s="22" t="s">
        <v>7</v>
      </c>
      <c r="D124" s="22" t="s">
        <v>5</v>
      </c>
      <c r="E124" s="22" t="s">
        <v>7</v>
      </c>
      <c r="F124" s="22" t="s">
        <v>6</v>
      </c>
      <c r="G124" s="1">
        <v>-830595.41</v>
      </c>
      <c r="I124" s="37" t="str">
        <f>VLOOKUP(J124,'District Listing'!$A$3:$B$315,2,FALSE)</f>
        <v>BAINBRIDGE ISLAND</v>
      </c>
      <c r="J124" s="4" t="s">
        <v>217</v>
      </c>
      <c r="K124" s="2">
        <v>98109.38</v>
      </c>
      <c r="L124" s="2">
        <v>98109.38</v>
      </c>
      <c r="M124" s="2">
        <v>-98109.38</v>
      </c>
      <c r="N124" s="2">
        <v>-98109.38</v>
      </c>
      <c r="O124" s="2">
        <v>23292267.27</v>
      </c>
      <c r="P124" s="2">
        <v>223323.96000000002</v>
      </c>
      <c r="Q124" s="2">
        <v>1457494.29</v>
      </c>
      <c r="R124" s="2"/>
      <c r="S124" s="2">
        <v>408336.68</v>
      </c>
      <c r="T124" s="2">
        <v>236647.38</v>
      </c>
      <c r="U124" s="2">
        <v>226482</v>
      </c>
      <c r="V124" s="2">
        <v>25844551.579999998</v>
      </c>
      <c r="W124" s="2">
        <v>9010638.8599999994</v>
      </c>
      <c r="X124" s="2">
        <v>344577.17000000004</v>
      </c>
      <c r="Y124" s="2">
        <v>435588.61</v>
      </c>
      <c r="Z124" s="2"/>
      <c r="AA124" s="2">
        <v>456</v>
      </c>
      <c r="AB124" s="2">
        <v>20559.18</v>
      </c>
      <c r="AC124" s="2">
        <v>9811819.8199999984</v>
      </c>
      <c r="AD124" s="2"/>
      <c r="AE124" s="2"/>
      <c r="AF124" s="2">
        <v>1941747.26</v>
      </c>
      <c r="AG124" s="2">
        <v>767245.25</v>
      </c>
      <c r="AH124" s="2">
        <v>3876269.2700000005</v>
      </c>
      <c r="AI124" s="2">
        <v>1111980.96</v>
      </c>
      <c r="AJ124" s="2"/>
      <c r="AK124" s="2"/>
      <c r="AL124" s="2"/>
      <c r="AM124" s="2"/>
      <c r="AN124" s="2">
        <v>8763.02</v>
      </c>
      <c r="AO124" s="2">
        <v>5006.54</v>
      </c>
      <c r="AP124" s="2">
        <v>87332.670000000013</v>
      </c>
      <c r="AQ124" s="2">
        <v>139645.94</v>
      </c>
      <c r="AR124" s="2">
        <v>3069412.92</v>
      </c>
      <c r="AS124" s="2">
        <v>2174463.7199999997</v>
      </c>
      <c r="AT124" s="2"/>
      <c r="AU124" s="2"/>
      <c r="AV124" s="2">
        <v>13181867.550000001</v>
      </c>
      <c r="AW124" s="2">
        <v>1215839.45</v>
      </c>
      <c r="AX124" s="2">
        <v>73451.67</v>
      </c>
      <c r="AY124" s="2">
        <v>399728.92</v>
      </c>
      <c r="AZ124" s="2">
        <v>148421.24</v>
      </c>
      <c r="BA124" s="2">
        <v>393282.85</v>
      </c>
      <c r="BB124" s="2">
        <v>2230724.13</v>
      </c>
      <c r="BC124" s="2">
        <v>98774.45</v>
      </c>
      <c r="BD124" s="2">
        <v>16092.61</v>
      </c>
      <c r="BE124" s="2">
        <v>2500</v>
      </c>
      <c r="BF124" s="2"/>
      <c r="BG124" s="2">
        <v>1866.67</v>
      </c>
      <c r="BH124" s="2">
        <v>94013.040000000008</v>
      </c>
      <c r="BI124" s="2">
        <v>104632.81</v>
      </c>
      <c r="BJ124" s="2">
        <v>92785.02</v>
      </c>
      <c r="BK124" s="2">
        <v>41533.279999999999</v>
      </c>
      <c r="BL124" s="2"/>
      <c r="BM124" s="2">
        <v>9912.77</v>
      </c>
      <c r="BN124" s="2"/>
      <c r="BO124" s="2">
        <v>-4289.3799999999992</v>
      </c>
      <c r="BP124" s="2">
        <v>192013.1</v>
      </c>
      <c r="BQ124" s="2">
        <v>77350.48000000001</v>
      </c>
      <c r="BR124" s="2">
        <v>159518</v>
      </c>
      <c r="BS124" s="2">
        <v>91838.61</v>
      </c>
      <c r="BT124" s="2">
        <v>15300</v>
      </c>
      <c r="BU124" s="2">
        <v>138522.68</v>
      </c>
      <c r="BV124" s="2"/>
      <c r="BW124" s="2"/>
      <c r="BX124" s="2"/>
      <c r="BY124" s="2"/>
      <c r="BZ124" s="2"/>
      <c r="CA124" s="2">
        <v>3865.5</v>
      </c>
      <c r="CB124" s="2">
        <v>478779</v>
      </c>
      <c r="CC124" s="2">
        <v>645293.74</v>
      </c>
      <c r="CD124" s="2">
        <v>1614.65</v>
      </c>
      <c r="CE124" s="2">
        <v>3558.14</v>
      </c>
      <c r="CF124" s="2">
        <v>631822.43000000005</v>
      </c>
      <c r="CG124" s="2">
        <v>659843.12</v>
      </c>
      <c r="CH124" s="2"/>
      <c r="CI124" s="2">
        <v>100937.60000000001</v>
      </c>
      <c r="CJ124" s="2">
        <v>249870.61000000002</v>
      </c>
      <c r="CK124" s="2"/>
      <c r="CL124" s="2"/>
      <c r="CM124" s="2">
        <v>580005.22</v>
      </c>
      <c r="CN124" s="2">
        <v>77902.06</v>
      </c>
      <c r="CO124" s="2"/>
      <c r="CP124" s="2"/>
      <c r="CQ124" s="2"/>
      <c r="CR124" s="2">
        <v>75589.56</v>
      </c>
      <c r="CS124" s="2"/>
      <c r="CT124" s="2">
        <v>599.5</v>
      </c>
      <c r="CU124" s="2">
        <v>147.15</v>
      </c>
      <c r="CV124" s="2"/>
      <c r="CW124" s="2"/>
      <c r="CX124" s="2"/>
      <c r="CY124" s="2"/>
      <c r="CZ124" s="2">
        <v>4642192.42</v>
      </c>
      <c r="DA124" s="2">
        <v>61585.11</v>
      </c>
      <c r="DB124" s="2">
        <v>61585.11</v>
      </c>
      <c r="DC124" s="2"/>
      <c r="DD124" s="2"/>
      <c r="DE124" s="2"/>
      <c r="DF124" s="2">
        <v>89705.66</v>
      </c>
      <c r="DG124" s="2">
        <v>22190.99</v>
      </c>
      <c r="DH124" s="2"/>
      <c r="DI124" s="2"/>
      <c r="DJ124" s="2">
        <v>20739.43</v>
      </c>
      <c r="DK124" s="2"/>
      <c r="DL124" s="2"/>
      <c r="DM124" s="2">
        <v>132636.08000000002</v>
      </c>
      <c r="DN124" s="2">
        <v>55905376.69000002</v>
      </c>
      <c r="DP124" s="37" t="str">
        <f>VLOOKUP(DQ124,'District Listing'!$A$3:$B$315,2,FALSE)</f>
        <v>BAINBRIDGE ISLAND</v>
      </c>
      <c r="DQ124" s="4" t="s">
        <v>217</v>
      </c>
      <c r="DR124" s="2">
        <v>23984.83</v>
      </c>
      <c r="DS124" s="2">
        <v>23984.83</v>
      </c>
      <c r="DT124" s="2">
        <v>-98109.38</v>
      </c>
      <c r="DU124" s="2">
        <v>-98109.38</v>
      </c>
      <c r="DV124" s="2">
        <v>20565329.969999999</v>
      </c>
      <c r="DW124" s="2">
        <v>206824.35</v>
      </c>
      <c r="DX124" s="2">
        <v>614312.12</v>
      </c>
      <c r="DY124" s="2"/>
      <c r="DZ124" s="2">
        <v>918.75</v>
      </c>
      <c r="EA124" s="2">
        <v>220439.01</v>
      </c>
      <c r="EB124" s="2">
        <v>226482</v>
      </c>
      <c r="EC124" s="2">
        <v>21834306.200000003</v>
      </c>
      <c r="ED124" s="2">
        <v>5551179.3700000001</v>
      </c>
      <c r="EE124" s="2">
        <v>303011.52</v>
      </c>
      <c r="EF124" s="2">
        <v>247813.47</v>
      </c>
      <c r="EG124" s="2"/>
      <c r="EH124" s="2">
        <v>456</v>
      </c>
      <c r="EI124" s="2">
        <v>8733.9699999999993</v>
      </c>
      <c r="EJ124" s="2">
        <v>6111194.3300000001</v>
      </c>
      <c r="EK124" s="2"/>
      <c r="EL124" s="2"/>
      <c r="EM124" s="2">
        <v>1636158.35</v>
      </c>
      <c r="EN124" s="2">
        <v>477106.66</v>
      </c>
      <c r="EO124" s="2">
        <v>3268115.74</v>
      </c>
      <c r="EP124" s="2">
        <v>685458.3</v>
      </c>
      <c r="EQ124" s="2"/>
      <c r="ER124" s="2"/>
      <c r="ES124" s="2"/>
      <c r="ET124" s="2"/>
      <c r="EU124" s="2">
        <v>7429.67</v>
      </c>
      <c r="EV124" s="2">
        <v>3118.01</v>
      </c>
      <c r="EW124" s="2">
        <v>73949.350000000006</v>
      </c>
      <c r="EX124" s="2">
        <v>92046.35</v>
      </c>
      <c r="EY124" s="2">
        <v>2708552.21</v>
      </c>
      <c r="EZ124" s="2">
        <v>1387592.49</v>
      </c>
      <c r="FA124" s="2"/>
      <c r="FB124" s="2"/>
      <c r="FC124" s="2">
        <v>10339527.129999999</v>
      </c>
      <c r="FD124" s="2">
        <v>1012188.88</v>
      </c>
      <c r="FE124" s="2">
        <v>73451.67</v>
      </c>
      <c r="FF124" s="2">
        <v>399728.92</v>
      </c>
      <c r="FG124" s="2">
        <v>126162.11</v>
      </c>
      <c r="FH124" s="2">
        <v>380424.25</v>
      </c>
      <c r="FI124" s="2">
        <v>1991955.83</v>
      </c>
      <c r="FJ124" s="2">
        <v>42528.95</v>
      </c>
      <c r="FK124" s="2">
        <v>16092.61</v>
      </c>
      <c r="FL124" s="2">
        <v>2500</v>
      </c>
      <c r="FM124" s="2"/>
      <c r="FN124" s="2">
        <v>1866.67</v>
      </c>
      <c r="FO124" s="2">
        <v>51271.07</v>
      </c>
      <c r="FP124" s="2">
        <v>77510.399999999994</v>
      </c>
      <c r="FQ124" s="2">
        <v>92785.02</v>
      </c>
      <c r="FR124" s="2">
        <v>41533.279999999999</v>
      </c>
      <c r="FS124" s="2"/>
      <c r="FT124" s="2">
        <v>7731.46</v>
      </c>
      <c r="FU124" s="2"/>
      <c r="FV124" s="2">
        <v>2922.19</v>
      </c>
      <c r="FW124" s="2">
        <v>193246.17</v>
      </c>
      <c r="FX124" s="2">
        <v>77970.490000000005</v>
      </c>
      <c r="FY124" s="2">
        <v>154073.66</v>
      </c>
      <c r="FZ124" s="2">
        <v>39863.440000000002</v>
      </c>
      <c r="GA124" s="2">
        <v>15300</v>
      </c>
      <c r="GB124" s="2">
        <v>125610.83</v>
      </c>
      <c r="GC124" s="2"/>
      <c r="GD124" s="2"/>
      <c r="GE124" s="2"/>
      <c r="GF124" s="2"/>
      <c r="GG124" s="2"/>
      <c r="GH124" s="2"/>
      <c r="GI124" s="2">
        <v>478779</v>
      </c>
      <c r="GJ124" s="2">
        <v>366214.11</v>
      </c>
      <c r="GK124" s="2">
        <v>1614.65</v>
      </c>
      <c r="GL124" s="2">
        <v>3558.14</v>
      </c>
      <c r="GM124" s="2">
        <v>631822.43000000005</v>
      </c>
      <c r="GN124" s="2">
        <v>659843.12</v>
      </c>
      <c r="GO124" s="2"/>
      <c r="GP124" s="2">
        <v>55573.279999999999</v>
      </c>
      <c r="GQ124" s="2">
        <v>242225.64</v>
      </c>
      <c r="GR124" s="2"/>
      <c r="GS124" s="2"/>
      <c r="GT124" s="2">
        <v>584958.81999999995</v>
      </c>
      <c r="GU124" s="2">
        <v>125729.7</v>
      </c>
      <c r="GV124" s="2"/>
      <c r="GW124" s="2"/>
      <c r="GX124" s="2"/>
      <c r="GY124" s="2">
        <v>51015.44</v>
      </c>
      <c r="GZ124" s="2"/>
      <c r="HA124" s="2"/>
      <c r="HB124" s="2"/>
      <c r="HC124" s="2"/>
      <c r="HD124" s="2"/>
      <c r="HE124" s="2"/>
      <c r="HF124" s="2"/>
      <c r="HG124" s="2">
        <v>4144140.57</v>
      </c>
      <c r="HH124" s="2">
        <v>33345.54</v>
      </c>
      <c r="HI124" s="2">
        <v>33345.54</v>
      </c>
      <c r="HJ124" s="2"/>
      <c r="HK124" s="2"/>
      <c r="HL124" s="2"/>
      <c r="HM124" s="2">
        <v>89705.66</v>
      </c>
      <c r="HN124" s="2"/>
      <c r="HO124" s="2"/>
      <c r="HP124" s="2"/>
      <c r="HQ124" s="2">
        <v>20739.43</v>
      </c>
      <c r="HR124" s="2"/>
      <c r="HS124" s="2">
        <v>110445.09</v>
      </c>
      <c r="HT124" s="2">
        <v>44490790.140000008</v>
      </c>
      <c r="HV124" s="37" t="str">
        <f>VLOOKUP(HW124,'District Listing'!$A$3:$B$315,2,FALSE)</f>
        <v>DAMMAN</v>
      </c>
      <c r="HW124" s="4" t="s">
        <v>222</v>
      </c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>
        <v>60738.66</v>
      </c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>
        <v>219.59</v>
      </c>
      <c r="KM124" s="2"/>
      <c r="KN124" s="2"/>
      <c r="KO124" s="2"/>
      <c r="KP124" s="2"/>
      <c r="KQ124" s="2"/>
      <c r="KR124" s="2"/>
      <c r="KS124" s="2"/>
      <c r="KT124" s="2"/>
      <c r="KU124" s="2">
        <v>575</v>
      </c>
      <c r="KV124" s="2"/>
      <c r="KW124" s="2"/>
      <c r="KX124" s="2"/>
      <c r="KY124" s="2"/>
      <c r="KZ124" s="2"/>
      <c r="LA124" s="2"/>
      <c r="LB124" s="2"/>
      <c r="LC124" s="2">
        <v>800</v>
      </c>
      <c r="LD124" s="2"/>
      <c r="LE124" s="2"/>
      <c r="LF124" s="2"/>
      <c r="LG124" s="2"/>
      <c r="LH124" s="2"/>
      <c r="LI124" s="2"/>
      <c r="LJ124" s="2"/>
      <c r="LK124" s="2">
        <v>62333.25</v>
      </c>
      <c r="LL124" s="2">
        <v>440.63</v>
      </c>
      <c r="LM124" s="2">
        <v>440.63</v>
      </c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>
        <v>62773.88</v>
      </c>
    </row>
    <row r="125" spans="2:337">
      <c r="B125" s="22" t="s">
        <v>69</v>
      </c>
      <c r="C125" s="22" t="s">
        <v>7</v>
      </c>
      <c r="D125" s="22" t="s">
        <v>5</v>
      </c>
      <c r="E125" s="22" t="s">
        <v>8</v>
      </c>
      <c r="F125" s="22" t="s">
        <v>9</v>
      </c>
      <c r="G125" s="1">
        <v>19602753.899999999</v>
      </c>
      <c r="I125" s="37" t="str">
        <f>VLOOKUP(J125,'District Listing'!$A$3:$B$315,2,FALSE)</f>
        <v>NORTH KITSAP</v>
      </c>
      <c r="J125" s="4" t="s">
        <v>218</v>
      </c>
      <c r="K125" s="2">
        <v>692946.22</v>
      </c>
      <c r="L125" s="2">
        <v>692946.22</v>
      </c>
      <c r="M125" s="2">
        <v>-692946.22</v>
      </c>
      <c r="N125" s="2">
        <v>-692946.22</v>
      </c>
      <c r="O125" s="2">
        <v>31004796.740000002</v>
      </c>
      <c r="P125" s="2">
        <v>369539.96</v>
      </c>
      <c r="Q125" s="2">
        <v>637160.43999999994</v>
      </c>
      <c r="R125" s="2"/>
      <c r="S125" s="2">
        <v>3490600.92</v>
      </c>
      <c r="T125" s="2">
        <v>250152.12</v>
      </c>
      <c r="U125" s="2">
        <v>181665</v>
      </c>
      <c r="V125" s="2">
        <v>35933915.18</v>
      </c>
      <c r="W125" s="2">
        <v>14619001.02</v>
      </c>
      <c r="X125" s="2">
        <v>572980.08000000007</v>
      </c>
      <c r="Y125" s="2">
        <v>503007.22000000003</v>
      </c>
      <c r="Z125" s="2"/>
      <c r="AA125" s="2">
        <v>710331.66</v>
      </c>
      <c r="AB125" s="2">
        <v>68670.399999999994</v>
      </c>
      <c r="AC125" s="2">
        <v>16473990.380000001</v>
      </c>
      <c r="AD125" s="2">
        <v>15980.689999999999</v>
      </c>
      <c r="AE125" s="2">
        <v>15621.52</v>
      </c>
      <c r="AF125" s="2">
        <v>2745139.36</v>
      </c>
      <c r="AG125" s="2">
        <v>1256045.6599999999</v>
      </c>
      <c r="AH125" s="2">
        <v>5458097.75</v>
      </c>
      <c r="AI125" s="2">
        <v>2004762.12</v>
      </c>
      <c r="AJ125" s="2"/>
      <c r="AK125" s="2"/>
      <c r="AL125" s="2"/>
      <c r="AM125" s="2"/>
      <c r="AN125" s="2">
        <v>19070.43</v>
      </c>
      <c r="AO125" s="2">
        <v>13076.57</v>
      </c>
      <c r="AP125" s="2">
        <v>123815.8</v>
      </c>
      <c r="AQ125" s="2">
        <v>285332.7</v>
      </c>
      <c r="AR125" s="2">
        <v>4299146.46</v>
      </c>
      <c r="AS125" s="2">
        <v>4174397.51</v>
      </c>
      <c r="AT125" s="2">
        <v>306.8</v>
      </c>
      <c r="AU125" s="2"/>
      <c r="AV125" s="2">
        <v>20410793.370000001</v>
      </c>
      <c r="AW125" s="2">
        <v>1268115.4900000002</v>
      </c>
      <c r="AX125" s="2">
        <v>185434.27000000002</v>
      </c>
      <c r="AY125" s="2">
        <v>705058.83</v>
      </c>
      <c r="AZ125" s="2">
        <v>309199.31</v>
      </c>
      <c r="BA125" s="2">
        <v>951996.69000000006</v>
      </c>
      <c r="BB125" s="2">
        <v>3419804.5900000003</v>
      </c>
      <c r="BC125" s="2">
        <v>340609.08</v>
      </c>
      <c r="BD125" s="2">
        <v>31449.919999999998</v>
      </c>
      <c r="BE125" s="2">
        <v>474306.35</v>
      </c>
      <c r="BF125" s="2">
        <v>80014.25</v>
      </c>
      <c r="BG125" s="2">
        <v>293601.75</v>
      </c>
      <c r="BH125" s="2">
        <v>206781.5</v>
      </c>
      <c r="BI125" s="2">
        <v>1223795.42</v>
      </c>
      <c r="BJ125" s="2">
        <v>62663.5</v>
      </c>
      <c r="BK125" s="2">
        <v>30064.09</v>
      </c>
      <c r="BL125" s="2"/>
      <c r="BM125" s="2">
        <v>129105.68</v>
      </c>
      <c r="BN125" s="2">
        <v>270389.06</v>
      </c>
      <c r="BO125" s="2">
        <v>582.5</v>
      </c>
      <c r="BP125" s="2">
        <v>379934.46</v>
      </c>
      <c r="BQ125" s="2">
        <v>114794.15</v>
      </c>
      <c r="BR125" s="2">
        <v>771975.07</v>
      </c>
      <c r="BS125" s="2">
        <v>775.37</v>
      </c>
      <c r="BT125" s="2">
        <v>500</v>
      </c>
      <c r="BU125" s="2">
        <v>29054.839999999997</v>
      </c>
      <c r="BV125" s="2"/>
      <c r="BW125" s="2">
        <v>196702.01</v>
      </c>
      <c r="BX125" s="2"/>
      <c r="BY125" s="2">
        <v>8465.2000000000007</v>
      </c>
      <c r="BZ125" s="2"/>
      <c r="CA125" s="2">
        <v>64650.2</v>
      </c>
      <c r="CB125" s="2">
        <v>794611</v>
      </c>
      <c r="CC125" s="2">
        <v>405671.21</v>
      </c>
      <c r="CD125" s="2">
        <v>2212.1200000000003</v>
      </c>
      <c r="CE125" s="2">
        <v>3897.2</v>
      </c>
      <c r="CF125" s="2">
        <v>1687930.77</v>
      </c>
      <c r="CG125" s="2">
        <v>31366.14</v>
      </c>
      <c r="CH125" s="2"/>
      <c r="CI125" s="2">
        <v>8127.5</v>
      </c>
      <c r="CJ125" s="2">
        <v>37272.78</v>
      </c>
      <c r="CK125" s="2"/>
      <c r="CL125" s="2">
        <v>232086.62</v>
      </c>
      <c r="CM125" s="2">
        <v>958409.29</v>
      </c>
      <c r="CN125" s="2"/>
      <c r="CO125" s="2"/>
      <c r="CP125" s="2"/>
      <c r="CQ125" s="2"/>
      <c r="CR125" s="2">
        <v>53039.319999999992</v>
      </c>
      <c r="CS125" s="2"/>
      <c r="CT125" s="2"/>
      <c r="CU125" s="2"/>
      <c r="CV125" s="2"/>
      <c r="CW125" s="2"/>
      <c r="CX125" s="2"/>
      <c r="CY125" s="2"/>
      <c r="CZ125" s="2">
        <v>8924838.3500000015</v>
      </c>
      <c r="DA125" s="2">
        <v>45306.009999999995</v>
      </c>
      <c r="DB125" s="2">
        <v>45306.009999999995</v>
      </c>
      <c r="DC125" s="2"/>
      <c r="DD125" s="2"/>
      <c r="DE125" s="2"/>
      <c r="DF125" s="2">
        <v>128170.87</v>
      </c>
      <c r="DG125" s="2"/>
      <c r="DH125" s="2"/>
      <c r="DI125" s="2"/>
      <c r="DJ125" s="2"/>
      <c r="DK125" s="2"/>
      <c r="DL125" s="2"/>
      <c r="DM125" s="2">
        <v>128170.87</v>
      </c>
      <c r="DN125" s="2">
        <v>85336818.750000015</v>
      </c>
      <c r="DP125" s="37" t="str">
        <f>VLOOKUP(DQ125,'District Listing'!$A$3:$B$315,2,FALSE)</f>
        <v>NORTH KITSAP</v>
      </c>
      <c r="DQ125" s="4" t="s">
        <v>218</v>
      </c>
      <c r="DR125" s="2">
        <v>539080.02</v>
      </c>
      <c r="DS125" s="2">
        <v>539080.02</v>
      </c>
      <c r="DT125" s="2">
        <v>-680536.61</v>
      </c>
      <c r="DU125" s="2">
        <v>-680536.61</v>
      </c>
      <c r="DV125" s="2">
        <v>30040286.100000001</v>
      </c>
      <c r="DW125" s="2">
        <v>45071.21</v>
      </c>
      <c r="DX125" s="2">
        <v>33080.99</v>
      </c>
      <c r="DY125" s="2"/>
      <c r="DZ125" s="2">
        <v>392033.74</v>
      </c>
      <c r="EA125" s="2">
        <v>19832.29</v>
      </c>
      <c r="EB125" s="2">
        <v>181665</v>
      </c>
      <c r="EC125" s="2">
        <v>30711969.329999998</v>
      </c>
      <c r="ED125" s="2">
        <v>11138794.039999999</v>
      </c>
      <c r="EE125" s="2">
        <v>21735.8</v>
      </c>
      <c r="EF125" s="2">
        <v>124033.58</v>
      </c>
      <c r="EG125" s="2"/>
      <c r="EH125" s="2">
        <v>3916</v>
      </c>
      <c r="EI125" s="2">
        <v>8501.18</v>
      </c>
      <c r="EJ125" s="2">
        <v>11296980.6</v>
      </c>
      <c r="EK125" s="2">
        <v>14373.06</v>
      </c>
      <c r="EL125" s="2">
        <v>12179.62</v>
      </c>
      <c r="EM125" s="2">
        <v>2350718.59</v>
      </c>
      <c r="EN125" s="2">
        <v>844493.59</v>
      </c>
      <c r="EO125" s="2">
        <v>4724085.6500000004</v>
      </c>
      <c r="EP125" s="2">
        <v>1441467.44</v>
      </c>
      <c r="EQ125" s="2"/>
      <c r="ER125" s="2"/>
      <c r="ES125" s="2"/>
      <c r="ET125" s="2"/>
      <c r="EU125" s="2">
        <v>16334.59</v>
      </c>
      <c r="EV125" s="2">
        <v>8956.76</v>
      </c>
      <c r="EW125" s="2">
        <v>114722.08</v>
      </c>
      <c r="EX125" s="2">
        <v>197999.96</v>
      </c>
      <c r="EY125" s="2">
        <v>4008466.44</v>
      </c>
      <c r="EZ125" s="2">
        <v>3204342.4</v>
      </c>
      <c r="FA125" s="2">
        <v>306.8</v>
      </c>
      <c r="FB125" s="2"/>
      <c r="FC125" s="2">
        <v>16938446.98</v>
      </c>
      <c r="FD125" s="2">
        <v>1117869.8600000001</v>
      </c>
      <c r="FE125" s="2">
        <v>184524.29</v>
      </c>
      <c r="FF125" s="2">
        <v>705058.83</v>
      </c>
      <c r="FG125" s="2">
        <v>270417.75</v>
      </c>
      <c r="FH125" s="2">
        <v>874783.89</v>
      </c>
      <c r="FI125" s="2">
        <v>3152654.62</v>
      </c>
      <c r="FJ125" s="2">
        <v>327821.07</v>
      </c>
      <c r="FK125" s="2">
        <v>31449.919999999998</v>
      </c>
      <c r="FL125" s="2">
        <v>258903.2</v>
      </c>
      <c r="FM125" s="2">
        <v>80014.25</v>
      </c>
      <c r="FN125" s="2">
        <v>293601.75</v>
      </c>
      <c r="FO125" s="2">
        <v>113002.41</v>
      </c>
      <c r="FP125" s="2">
        <v>845853.96</v>
      </c>
      <c r="FQ125" s="2"/>
      <c r="FR125" s="2"/>
      <c r="FS125" s="2"/>
      <c r="FT125" s="2">
        <v>111372.76</v>
      </c>
      <c r="FU125" s="2">
        <v>270389.06</v>
      </c>
      <c r="FV125" s="2">
        <v>582.5</v>
      </c>
      <c r="FW125" s="2">
        <v>379934.46</v>
      </c>
      <c r="FX125" s="2">
        <v>110250.43</v>
      </c>
      <c r="FY125" s="2">
        <v>762481.07</v>
      </c>
      <c r="FZ125" s="2">
        <v>775.37</v>
      </c>
      <c r="GA125" s="2">
        <v>500</v>
      </c>
      <c r="GB125" s="2">
        <v>23772.85</v>
      </c>
      <c r="GC125" s="2"/>
      <c r="GD125" s="2">
        <v>195550.84</v>
      </c>
      <c r="GE125" s="2"/>
      <c r="GF125" s="2">
        <v>8465.2000000000007</v>
      </c>
      <c r="GG125" s="2"/>
      <c r="GH125" s="2">
        <v>22679.75</v>
      </c>
      <c r="GI125" s="2"/>
      <c r="GJ125" s="2">
        <v>405671.21</v>
      </c>
      <c r="GK125" s="2">
        <v>2110.36</v>
      </c>
      <c r="GL125" s="2">
        <v>3897.2</v>
      </c>
      <c r="GM125" s="2">
        <v>1687930.77</v>
      </c>
      <c r="GN125" s="2">
        <v>31366.14</v>
      </c>
      <c r="GO125" s="2"/>
      <c r="GP125" s="2">
        <v>6388.5</v>
      </c>
      <c r="GQ125" s="2">
        <v>37272.78</v>
      </c>
      <c r="GR125" s="2"/>
      <c r="GS125" s="2">
        <v>232086.62</v>
      </c>
      <c r="GT125" s="2">
        <v>958409.29</v>
      </c>
      <c r="GU125" s="2"/>
      <c r="GV125" s="2"/>
      <c r="GW125" s="2"/>
      <c r="GX125" s="2"/>
      <c r="GY125" s="2">
        <v>18102.37</v>
      </c>
      <c r="GZ125" s="2"/>
      <c r="HA125" s="2"/>
      <c r="HB125" s="2"/>
      <c r="HC125" s="2"/>
      <c r="HD125" s="2"/>
      <c r="HE125" s="2"/>
      <c r="HF125" s="2"/>
      <c r="HG125" s="2">
        <v>7220636.0900000008</v>
      </c>
      <c r="HH125" s="2">
        <v>19992.46</v>
      </c>
      <c r="HI125" s="2">
        <v>19992.46</v>
      </c>
      <c r="HJ125" s="2"/>
      <c r="HK125" s="2"/>
      <c r="HL125" s="2"/>
      <c r="HM125" s="2">
        <v>128170.87</v>
      </c>
      <c r="HN125" s="2"/>
      <c r="HO125" s="2"/>
      <c r="HP125" s="2"/>
      <c r="HQ125" s="2"/>
      <c r="HR125" s="2"/>
      <c r="HS125" s="2">
        <v>128170.87</v>
      </c>
      <c r="HT125" s="2">
        <v>69327394.360000014</v>
      </c>
      <c r="HV125" s="37" t="str">
        <f>VLOOKUP(HW125,'District Listing'!$A$3:$B$315,2,FALSE)</f>
        <v>EASTON</v>
      </c>
      <c r="HW125" s="4" t="s">
        <v>223</v>
      </c>
      <c r="HX125" s="2"/>
      <c r="HY125" s="2"/>
      <c r="HZ125" s="2">
        <v>-2095.5</v>
      </c>
      <c r="IA125" s="2">
        <v>-2095.5</v>
      </c>
      <c r="IB125" s="2">
        <v>85457.7</v>
      </c>
      <c r="IC125" s="2">
        <v>165</v>
      </c>
      <c r="ID125" s="2">
        <v>19515.650000000001</v>
      </c>
      <c r="IE125" s="2"/>
      <c r="IF125" s="2"/>
      <c r="IG125" s="2">
        <v>24428.99</v>
      </c>
      <c r="IH125" s="2"/>
      <c r="II125" s="2">
        <v>129567.34000000001</v>
      </c>
      <c r="IJ125" s="2">
        <v>67394.81</v>
      </c>
      <c r="IK125" s="2"/>
      <c r="IL125" s="2">
        <v>726.6</v>
      </c>
      <c r="IM125" s="2"/>
      <c r="IN125" s="2">
        <v>27196</v>
      </c>
      <c r="IO125" s="2">
        <v>2400.39</v>
      </c>
      <c r="IP125" s="2">
        <v>97717.8</v>
      </c>
      <c r="IQ125" s="2"/>
      <c r="IR125" s="2"/>
      <c r="IS125" s="2">
        <v>9761.9599999999991</v>
      </c>
      <c r="IT125" s="2">
        <v>7280.65</v>
      </c>
      <c r="IU125" s="2">
        <v>18383.75</v>
      </c>
      <c r="IV125" s="2">
        <v>11109.92</v>
      </c>
      <c r="IW125" s="2"/>
      <c r="IX125" s="2"/>
      <c r="IY125" s="2"/>
      <c r="IZ125" s="2"/>
      <c r="JA125" s="2"/>
      <c r="JB125" s="2"/>
      <c r="JC125" s="2">
        <v>609.19000000000005</v>
      </c>
      <c r="JD125" s="2">
        <v>853.64</v>
      </c>
      <c r="JE125" s="2">
        <v>8835.01</v>
      </c>
      <c r="JF125" s="2">
        <v>14244.85</v>
      </c>
      <c r="JG125" s="2"/>
      <c r="JH125" s="2"/>
      <c r="JI125" s="2">
        <v>71078.97</v>
      </c>
      <c r="JJ125" s="2">
        <v>1565.73</v>
      </c>
      <c r="JK125" s="2"/>
      <c r="JL125" s="2"/>
      <c r="JM125" s="2"/>
      <c r="JN125" s="2"/>
      <c r="JO125" s="2">
        <v>1565.73</v>
      </c>
      <c r="JP125" s="2"/>
      <c r="JQ125" s="2">
        <v>489.26</v>
      </c>
      <c r="JR125" s="2"/>
      <c r="JS125" s="2"/>
      <c r="JT125" s="2"/>
      <c r="JU125" s="2"/>
      <c r="JV125" s="2">
        <v>3127.77</v>
      </c>
      <c r="JW125" s="2"/>
      <c r="JX125" s="2"/>
      <c r="JY125" s="2">
        <v>1988.5</v>
      </c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>
        <v>200</v>
      </c>
      <c r="KV125" s="2"/>
      <c r="KW125" s="2"/>
      <c r="KX125" s="2"/>
      <c r="KY125" s="2"/>
      <c r="KZ125" s="2"/>
      <c r="LA125" s="2"/>
      <c r="LB125" s="2"/>
      <c r="LC125" s="2">
        <v>3195.01</v>
      </c>
      <c r="LD125" s="2"/>
      <c r="LE125" s="2"/>
      <c r="LF125" s="2"/>
      <c r="LG125" s="2"/>
      <c r="LH125" s="2"/>
      <c r="LI125" s="2"/>
      <c r="LJ125" s="2"/>
      <c r="LK125" s="2">
        <v>9000.5400000000009</v>
      </c>
      <c r="LL125" s="2">
        <v>188.47</v>
      </c>
      <c r="LM125" s="2">
        <v>188.47</v>
      </c>
      <c r="LN125" s="2"/>
      <c r="LO125" s="2"/>
      <c r="LP125" s="2"/>
      <c r="LQ125" s="2"/>
      <c r="LR125" s="2"/>
      <c r="LS125" s="2"/>
      <c r="LT125" s="2"/>
      <c r="LU125" s="2"/>
      <c r="LV125" s="2"/>
      <c r="LW125" s="2">
        <v>544.45000000000005</v>
      </c>
      <c r="LX125" s="2">
        <v>544.45000000000005</v>
      </c>
      <c r="LY125" s="2">
        <v>307567.80000000005</v>
      </c>
    </row>
    <row r="126" spans="2:337">
      <c r="B126" s="22" t="s">
        <v>69</v>
      </c>
      <c r="C126" s="22" t="s">
        <v>7</v>
      </c>
      <c r="D126" s="22" t="s">
        <v>5</v>
      </c>
      <c r="E126" s="22" t="s">
        <v>8</v>
      </c>
      <c r="F126" s="22" t="s">
        <v>10</v>
      </c>
      <c r="G126" s="1">
        <v>546260.88</v>
      </c>
      <c r="I126" s="37" t="str">
        <f>VLOOKUP(J126,'District Listing'!$A$3:$B$315,2,FALSE)</f>
        <v>CENTRAL KITSAP</v>
      </c>
      <c r="J126" s="4" t="s">
        <v>219</v>
      </c>
      <c r="K126" s="2">
        <v>1517529.67</v>
      </c>
      <c r="L126" s="2">
        <v>1517529.67</v>
      </c>
      <c r="M126" s="2">
        <v>-1517529.67</v>
      </c>
      <c r="N126" s="2">
        <v>-1517529.67</v>
      </c>
      <c r="O126" s="2">
        <v>72641011.730000004</v>
      </c>
      <c r="P126" s="2">
        <v>1164983.6000000001</v>
      </c>
      <c r="Q126" s="2">
        <v>1503895.42</v>
      </c>
      <c r="R126" s="2"/>
      <c r="S126" s="2">
        <v>1562889.83</v>
      </c>
      <c r="T126" s="2">
        <v>1148188.26</v>
      </c>
      <c r="U126" s="2">
        <v>475632</v>
      </c>
      <c r="V126" s="2">
        <v>78496600.840000004</v>
      </c>
      <c r="W126" s="2">
        <v>28275557.009999998</v>
      </c>
      <c r="X126" s="2">
        <v>1018878.23</v>
      </c>
      <c r="Y126" s="2">
        <v>657048.37</v>
      </c>
      <c r="Z126" s="2"/>
      <c r="AA126" s="2">
        <v>1204523.53</v>
      </c>
      <c r="AB126" s="2">
        <v>374478.60000000003</v>
      </c>
      <c r="AC126" s="2">
        <v>31530485.740000002</v>
      </c>
      <c r="AD126" s="2">
        <v>67561.459999999992</v>
      </c>
      <c r="AE126" s="2">
        <v>59034.73</v>
      </c>
      <c r="AF126" s="2">
        <v>5833433.3300000001</v>
      </c>
      <c r="AG126" s="2">
        <v>2340971.52</v>
      </c>
      <c r="AH126" s="2">
        <v>11875032.34</v>
      </c>
      <c r="AI126" s="2">
        <v>3902541.66</v>
      </c>
      <c r="AJ126" s="2"/>
      <c r="AK126" s="2"/>
      <c r="AL126" s="2"/>
      <c r="AM126" s="2"/>
      <c r="AN126" s="2">
        <v>37770.35</v>
      </c>
      <c r="AO126" s="2">
        <v>23283.239999999998</v>
      </c>
      <c r="AP126" s="2">
        <v>234307.74</v>
      </c>
      <c r="AQ126" s="2">
        <v>463210.43</v>
      </c>
      <c r="AR126" s="2">
        <v>8723005.7200000007</v>
      </c>
      <c r="AS126" s="2">
        <v>7369515.8599999994</v>
      </c>
      <c r="AT126" s="2">
        <v>1139.04</v>
      </c>
      <c r="AU126" s="2">
        <v>1139.04</v>
      </c>
      <c r="AV126" s="2">
        <v>40931946.460000001</v>
      </c>
      <c r="AW126" s="2">
        <v>2533159.96</v>
      </c>
      <c r="AX126" s="2">
        <v>363516.42</v>
      </c>
      <c r="AY126" s="2">
        <v>1366933.5899999999</v>
      </c>
      <c r="AZ126" s="2">
        <v>319660.49000000005</v>
      </c>
      <c r="BA126" s="2">
        <v>712030.37</v>
      </c>
      <c r="BB126" s="2">
        <v>5295300.83</v>
      </c>
      <c r="BC126" s="2">
        <v>189.95</v>
      </c>
      <c r="BD126" s="2">
        <v>31101.34</v>
      </c>
      <c r="BE126" s="2">
        <v>491371.08</v>
      </c>
      <c r="BF126" s="2"/>
      <c r="BG126" s="2">
        <v>484061.88</v>
      </c>
      <c r="BH126" s="2">
        <v>327969.18</v>
      </c>
      <c r="BI126" s="2">
        <v>3945593.9299999997</v>
      </c>
      <c r="BJ126" s="2">
        <v>52207.5</v>
      </c>
      <c r="BK126" s="2">
        <v>48451.48</v>
      </c>
      <c r="BL126" s="2">
        <v>56944.22</v>
      </c>
      <c r="BM126" s="2">
        <v>2598.27</v>
      </c>
      <c r="BN126" s="2">
        <v>458916.69</v>
      </c>
      <c r="BO126" s="2">
        <v>137568.50999999998</v>
      </c>
      <c r="BP126" s="2">
        <v>584891.46</v>
      </c>
      <c r="BQ126" s="2">
        <v>274645.28000000003</v>
      </c>
      <c r="BR126" s="2">
        <v>412203.25999999995</v>
      </c>
      <c r="BS126" s="2">
        <v>155785.20000000001</v>
      </c>
      <c r="BT126" s="2">
        <v>4054.8</v>
      </c>
      <c r="BU126" s="2">
        <v>249264.76</v>
      </c>
      <c r="BV126" s="2">
        <v>29.55</v>
      </c>
      <c r="BW126" s="2">
        <v>22346.59</v>
      </c>
      <c r="BX126" s="2"/>
      <c r="BY126" s="2">
        <v>21321</v>
      </c>
      <c r="BZ126" s="2"/>
      <c r="CA126" s="2">
        <v>133572.29</v>
      </c>
      <c r="CB126" s="2">
        <v>1709572.86</v>
      </c>
      <c r="CC126" s="2">
        <v>1074289.31</v>
      </c>
      <c r="CD126" s="2">
        <v>2668.12</v>
      </c>
      <c r="CE126" s="2">
        <v>22310.17</v>
      </c>
      <c r="CF126" s="2">
        <v>2680593.9099999997</v>
      </c>
      <c r="CG126" s="2">
        <v>2140</v>
      </c>
      <c r="CH126" s="2"/>
      <c r="CI126" s="2">
        <v>146740.43</v>
      </c>
      <c r="CJ126" s="2">
        <v>622162</v>
      </c>
      <c r="CK126" s="2"/>
      <c r="CL126" s="2">
        <v>173854.34</v>
      </c>
      <c r="CM126" s="2">
        <v>1340752.54</v>
      </c>
      <c r="CN126" s="2"/>
      <c r="CO126" s="2"/>
      <c r="CP126" s="2"/>
      <c r="CQ126" s="2"/>
      <c r="CR126" s="2">
        <v>205767.63</v>
      </c>
      <c r="CS126" s="2"/>
      <c r="CT126" s="2"/>
      <c r="CU126" s="2"/>
      <c r="CV126" s="2"/>
      <c r="CW126" s="2"/>
      <c r="CX126" s="2"/>
      <c r="CY126" s="2"/>
      <c r="CZ126" s="2">
        <v>15875939.529999999</v>
      </c>
      <c r="DA126" s="2">
        <v>186617.05</v>
      </c>
      <c r="DB126" s="2">
        <v>186617.05</v>
      </c>
      <c r="DC126" s="2"/>
      <c r="DD126" s="2"/>
      <c r="DE126" s="2"/>
      <c r="DF126" s="2">
        <v>36618.94</v>
      </c>
      <c r="DG126" s="2"/>
      <c r="DH126" s="2"/>
      <c r="DI126" s="2"/>
      <c r="DJ126" s="2">
        <v>25393.99</v>
      </c>
      <c r="DK126" s="2"/>
      <c r="DL126" s="2"/>
      <c r="DM126" s="2">
        <v>62012.930000000008</v>
      </c>
      <c r="DN126" s="2">
        <v>172378903.38</v>
      </c>
      <c r="DP126" s="37" t="str">
        <f>VLOOKUP(DQ126,'District Listing'!$A$3:$B$315,2,FALSE)</f>
        <v>CENTRAL KITSAP</v>
      </c>
      <c r="DQ126" s="4" t="s">
        <v>219</v>
      </c>
      <c r="DR126" s="2">
        <v>1022577.28</v>
      </c>
      <c r="DS126" s="2">
        <v>1022577.28</v>
      </c>
      <c r="DT126" s="2">
        <v>-1517529.67</v>
      </c>
      <c r="DU126" s="2">
        <v>-1517529.67</v>
      </c>
      <c r="DV126" s="2">
        <v>69842852.549999997</v>
      </c>
      <c r="DW126" s="2">
        <v>519428.7</v>
      </c>
      <c r="DX126" s="2">
        <v>785515.12</v>
      </c>
      <c r="DY126" s="2"/>
      <c r="DZ126" s="2">
        <v>559484.96</v>
      </c>
      <c r="EA126" s="2">
        <v>289350.59000000003</v>
      </c>
      <c r="EB126" s="2">
        <v>475632</v>
      </c>
      <c r="EC126" s="2">
        <v>72472263.920000002</v>
      </c>
      <c r="ED126" s="2">
        <v>24406343.579999998</v>
      </c>
      <c r="EE126" s="2">
        <v>862212.74</v>
      </c>
      <c r="EF126" s="2">
        <v>472442.37</v>
      </c>
      <c r="EG126" s="2"/>
      <c r="EH126" s="2">
        <v>18392.259999999998</v>
      </c>
      <c r="EI126" s="2">
        <v>323369.15000000002</v>
      </c>
      <c r="EJ126" s="2">
        <v>26082760.099999998</v>
      </c>
      <c r="EK126" s="2">
        <v>65130.13</v>
      </c>
      <c r="EL126" s="2">
        <v>51975.9</v>
      </c>
      <c r="EM126" s="2">
        <v>5112718.6900000004</v>
      </c>
      <c r="EN126" s="2">
        <v>1945700.64</v>
      </c>
      <c r="EO126" s="2">
        <v>11118603.17</v>
      </c>
      <c r="EP126" s="2">
        <v>3339056.31</v>
      </c>
      <c r="EQ126" s="2"/>
      <c r="ER126" s="2"/>
      <c r="ES126" s="2"/>
      <c r="ET126" s="2"/>
      <c r="EU126" s="2">
        <v>35569.5</v>
      </c>
      <c r="EV126" s="2">
        <v>18950.46</v>
      </c>
      <c r="EW126" s="2">
        <v>221040.1</v>
      </c>
      <c r="EX126" s="2">
        <v>397896.32</v>
      </c>
      <c r="EY126" s="2">
        <v>8339033.2000000002</v>
      </c>
      <c r="EZ126" s="2">
        <v>6067707.8499999996</v>
      </c>
      <c r="FA126" s="2">
        <v>1139.04</v>
      </c>
      <c r="FB126" s="2">
        <v>1139.04</v>
      </c>
      <c r="FC126" s="2">
        <v>36715660.350000001</v>
      </c>
      <c r="FD126" s="2">
        <v>1965828.54</v>
      </c>
      <c r="FE126" s="2">
        <v>363516.42</v>
      </c>
      <c r="FF126" s="2">
        <v>764673.6</v>
      </c>
      <c r="FG126" s="2">
        <v>299696.09000000003</v>
      </c>
      <c r="FH126" s="2">
        <v>314476.02</v>
      </c>
      <c r="FI126" s="2">
        <v>3708190.67</v>
      </c>
      <c r="FJ126" s="2">
        <v>139.94999999999999</v>
      </c>
      <c r="FK126" s="2">
        <v>31101.34</v>
      </c>
      <c r="FL126" s="2">
        <v>244344.41</v>
      </c>
      <c r="FM126" s="2"/>
      <c r="FN126" s="2">
        <v>484061.88</v>
      </c>
      <c r="FO126" s="2">
        <v>187731.56</v>
      </c>
      <c r="FP126" s="2">
        <v>1457990.89</v>
      </c>
      <c r="FQ126" s="2">
        <v>52207.5</v>
      </c>
      <c r="FR126" s="2">
        <v>48451.48</v>
      </c>
      <c r="FS126" s="2">
        <v>56944.22</v>
      </c>
      <c r="FT126" s="2">
        <v>1012.32</v>
      </c>
      <c r="FU126" s="2">
        <v>458916.69</v>
      </c>
      <c r="FV126" s="2">
        <v>13095.72</v>
      </c>
      <c r="FW126" s="2">
        <v>584891.46</v>
      </c>
      <c r="FX126" s="2">
        <v>274297.96000000002</v>
      </c>
      <c r="FY126" s="2">
        <v>394586.47</v>
      </c>
      <c r="FZ126" s="2">
        <v>84297.35</v>
      </c>
      <c r="GA126" s="2"/>
      <c r="GB126" s="2">
        <v>227595.4</v>
      </c>
      <c r="GC126" s="2">
        <v>29.55</v>
      </c>
      <c r="GD126" s="2">
        <v>21256.59</v>
      </c>
      <c r="GE126" s="2"/>
      <c r="GF126" s="2">
        <v>18785.990000000002</v>
      </c>
      <c r="GG126" s="2"/>
      <c r="GH126" s="2">
        <v>129769.41</v>
      </c>
      <c r="GI126" s="2">
        <v>1709572.86</v>
      </c>
      <c r="GJ126" s="2">
        <v>388810.21</v>
      </c>
      <c r="GK126" s="2">
        <v>746.12</v>
      </c>
      <c r="GL126" s="2">
        <v>21505.69</v>
      </c>
      <c r="GM126" s="2">
        <v>2645162.9</v>
      </c>
      <c r="GN126" s="2">
        <v>2140</v>
      </c>
      <c r="GO126" s="2"/>
      <c r="GP126" s="2">
        <v>119542.59</v>
      </c>
      <c r="GQ126" s="2">
        <v>581778</v>
      </c>
      <c r="GR126" s="2"/>
      <c r="GS126" s="2">
        <v>173854.34</v>
      </c>
      <c r="GT126" s="2">
        <v>1340752.54</v>
      </c>
      <c r="GU126" s="2"/>
      <c r="GV126" s="2"/>
      <c r="GW126" s="2"/>
      <c r="GX126" s="2"/>
      <c r="GY126" s="2">
        <v>108331.43</v>
      </c>
      <c r="GZ126" s="2"/>
      <c r="HA126" s="2"/>
      <c r="HB126" s="2"/>
      <c r="HC126" s="2"/>
      <c r="HD126" s="2"/>
      <c r="HE126" s="2"/>
      <c r="HF126" s="2"/>
      <c r="HG126" s="2">
        <v>11863704.82</v>
      </c>
      <c r="HH126" s="2">
        <v>135788.9</v>
      </c>
      <c r="HI126" s="2">
        <v>135788.9</v>
      </c>
      <c r="HJ126" s="2"/>
      <c r="HK126" s="2"/>
      <c r="HL126" s="2"/>
      <c r="HM126" s="2">
        <v>36618.94</v>
      </c>
      <c r="HN126" s="2"/>
      <c r="HO126" s="2"/>
      <c r="HP126" s="2"/>
      <c r="HQ126" s="2">
        <v>25393.99</v>
      </c>
      <c r="HR126" s="2"/>
      <c r="HS126" s="2">
        <v>62012.930000000008</v>
      </c>
      <c r="HT126" s="2">
        <v>150545429.30000001</v>
      </c>
      <c r="HV126" s="37" t="str">
        <f>VLOOKUP(HW126,'District Listing'!$A$3:$B$315,2,FALSE)</f>
        <v>THORP</v>
      </c>
      <c r="HW126" s="4" t="s">
        <v>224</v>
      </c>
      <c r="HX126" s="2">
        <v>17552.62</v>
      </c>
      <c r="HY126" s="2">
        <v>17552.62</v>
      </c>
      <c r="HZ126" s="2"/>
      <c r="IA126" s="2"/>
      <c r="IB126" s="2">
        <v>116728.62</v>
      </c>
      <c r="IC126" s="2"/>
      <c r="ID126" s="2"/>
      <c r="IE126" s="2"/>
      <c r="IF126" s="2">
        <v>93196.46</v>
      </c>
      <c r="IG126" s="2"/>
      <c r="IH126" s="2"/>
      <c r="II126" s="2">
        <v>209925.08000000002</v>
      </c>
      <c r="IJ126" s="2">
        <v>108433.9</v>
      </c>
      <c r="IK126" s="2"/>
      <c r="IL126" s="2"/>
      <c r="IM126" s="2"/>
      <c r="IN126" s="2">
        <v>5472.98</v>
      </c>
      <c r="IO126" s="2"/>
      <c r="IP126" s="2">
        <v>113906.87999999999</v>
      </c>
      <c r="IQ126" s="2"/>
      <c r="IR126" s="2"/>
      <c r="IS126" s="2">
        <v>15899.53</v>
      </c>
      <c r="IT126" s="2">
        <v>8406.33</v>
      </c>
      <c r="IU126" s="2">
        <v>30855.78</v>
      </c>
      <c r="IV126" s="2">
        <v>14842.91</v>
      </c>
      <c r="IW126" s="2"/>
      <c r="IX126" s="2"/>
      <c r="IY126" s="2"/>
      <c r="IZ126" s="2"/>
      <c r="JA126" s="2">
        <v>307.89999999999998</v>
      </c>
      <c r="JB126" s="2">
        <v>166.32</v>
      </c>
      <c r="JC126" s="2">
        <v>1055.92</v>
      </c>
      <c r="JD126" s="2">
        <v>790.54</v>
      </c>
      <c r="JE126" s="2">
        <v>12657.66</v>
      </c>
      <c r="JF126" s="2">
        <v>17376.8</v>
      </c>
      <c r="JG126" s="2"/>
      <c r="JH126" s="2"/>
      <c r="JI126" s="2">
        <v>102359.69</v>
      </c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>
        <v>16361.46</v>
      </c>
      <c r="JW126" s="2">
        <v>8633.68</v>
      </c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>
        <v>48661.11</v>
      </c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>
        <v>300</v>
      </c>
      <c r="LD126" s="2"/>
      <c r="LE126" s="2"/>
      <c r="LF126" s="2"/>
      <c r="LG126" s="2"/>
      <c r="LH126" s="2"/>
      <c r="LI126" s="2"/>
      <c r="LJ126" s="2"/>
      <c r="LK126" s="2">
        <v>73956.25</v>
      </c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>
        <v>517700.5199999999</v>
      </c>
    </row>
    <row r="127" spans="2:337">
      <c r="B127" s="22" t="s">
        <v>69</v>
      </c>
      <c r="C127" s="22" t="s">
        <v>7</v>
      </c>
      <c r="D127" s="22" t="s">
        <v>5</v>
      </c>
      <c r="E127" s="22" t="s">
        <v>8</v>
      </c>
      <c r="F127" s="22" t="s">
        <v>11</v>
      </c>
      <c r="G127" s="1">
        <v>1098598.47</v>
      </c>
      <c r="I127" s="37" t="str">
        <f>VLOOKUP(J127,'District Listing'!$A$3:$B$315,2,FALSE)</f>
        <v>SOUTH KITSAP</v>
      </c>
      <c r="J127" s="4" t="s">
        <v>220</v>
      </c>
      <c r="K127" s="2">
        <v>2265730.4499999997</v>
      </c>
      <c r="L127" s="2">
        <v>2265730.4499999997</v>
      </c>
      <c r="M127" s="2">
        <v>-2265730.4500000002</v>
      </c>
      <c r="N127" s="2">
        <v>-2265730.4500000002</v>
      </c>
      <c r="O127" s="2">
        <v>61533975.789999999</v>
      </c>
      <c r="P127" s="2">
        <v>1660615.4600000002</v>
      </c>
      <c r="Q127" s="2">
        <v>995645</v>
      </c>
      <c r="R127" s="2"/>
      <c r="S127" s="2">
        <v>1031218.78</v>
      </c>
      <c r="T127" s="2">
        <v>942078.54999999993</v>
      </c>
      <c r="U127" s="2"/>
      <c r="V127" s="2">
        <v>66163533.579999998</v>
      </c>
      <c r="W127" s="2">
        <v>21925827.66</v>
      </c>
      <c r="X127" s="2">
        <v>1237616.42</v>
      </c>
      <c r="Y127" s="2">
        <v>604877.17999999993</v>
      </c>
      <c r="Z127" s="2"/>
      <c r="AA127" s="2">
        <v>642707.49</v>
      </c>
      <c r="AB127" s="2">
        <v>173068.99</v>
      </c>
      <c r="AC127" s="2">
        <v>24584097.739999995</v>
      </c>
      <c r="AD127" s="2">
        <v>37534.269999999997</v>
      </c>
      <c r="AE127" s="2">
        <v>28477.71</v>
      </c>
      <c r="AF127" s="2">
        <v>4879149.33</v>
      </c>
      <c r="AG127" s="2">
        <v>1847815.19</v>
      </c>
      <c r="AH127" s="2">
        <v>9833347.3900000006</v>
      </c>
      <c r="AI127" s="2">
        <v>3090538.5300000003</v>
      </c>
      <c r="AJ127" s="2"/>
      <c r="AK127" s="2"/>
      <c r="AL127" s="2"/>
      <c r="AM127" s="2"/>
      <c r="AN127" s="2">
        <v>172442.95</v>
      </c>
      <c r="AO127" s="2">
        <v>59426.399999999994</v>
      </c>
      <c r="AP127" s="2">
        <v>259419.79</v>
      </c>
      <c r="AQ127" s="2">
        <v>480900.41000000003</v>
      </c>
      <c r="AR127" s="2">
        <v>7686261.7599999998</v>
      </c>
      <c r="AS127" s="2">
        <v>6002487.3899999997</v>
      </c>
      <c r="AT127" s="2">
        <v>145146.81</v>
      </c>
      <c r="AU127" s="2">
        <v>486987.27999999997</v>
      </c>
      <c r="AV127" s="2">
        <v>35009935.210000001</v>
      </c>
      <c r="AW127" s="2">
        <v>3448557.04</v>
      </c>
      <c r="AX127" s="2">
        <v>312389.73</v>
      </c>
      <c r="AY127" s="2">
        <v>1510568.01</v>
      </c>
      <c r="AZ127" s="2">
        <v>1096833.5399999998</v>
      </c>
      <c r="BA127" s="2">
        <v>1146414.0900000001</v>
      </c>
      <c r="BB127" s="2">
        <v>7514762.4100000001</v>
      </c>
      <c r="BC127" s="2">
        <v>47421.64</v>
      </c>
      <c r="BD127" s="2">
        <v>37823.89</v>
      </c>
      <c r="BE127" s="2">
        <v>5683281.2999999998</v>
      </c>
      <c r="BF127" s="2"/>
      <c r="BG127" s="2">
        <v>333374.25</v>
      </c>
      <c r="BH127" s="2">
        <v>85229.840000000011</v>
      </c>
      <c r="BI127" s="2">
        <v>860689.09000000008</v>
      </c>
      <c r="BJ127" s="2">
        <v>177879.26</v>
      </c>
      <c r="BK127" s="2">
        <v>44787.6</v>
      </c>
      <c r="BL127" s="2"/>
      <c r="BM127" s="2">
        <v>188755.9</v>
      </c>
      <c r="BN127" s="2">
        <v>227688.63</v>
      </c>
      <c r="BO127" s="2">
        <v>116507.45</v>
      </c>
      <c r="BP127" s="2">
        <v>374972.06</v>
      </c>
      <c r="BQ127" s="2">
        <v>247659.28</v>
      </c>
      <c r="BR127" s="2">
        <v>767852.78</v>
      </c>
      <c r="BS127" s="2">
        <v>408730.01</v>
      </c>
      <c r="BT127" s="2">
        <v>2911.47</v>
      </c>
      <c r="BU127" s="2">
        <v>19374.78</v>
      </c>
      <c r="BV127" s="2">
        <v>116829.01</v>
      </c>
      <c r="BW127" s="2">
        <v>1891537.44</v>
      </c>
      <c r="BX127" s="2"/>
      <c r="BY127" s="2">
        <v>17948.02</v>
      </c>
      <c r="BZ127" s="2"/>
      <c r="CA127" s="2">
        <v>6897.93</v>
      </c>
      <c r="CB127" s="2">
        <v>1184738.54</v>
      </c>
      <c r="CC127" s="2">
        <v>398672.12999999995</v>
      </c>
      <c r="CD127" s="2">
        <v>9651.75</v>
      </c>
      <c r="CE127" s="2">
        <v>130905.23000000001</v>
      </c>
      <c r="CF127" s="2">
        <v>1759561.91</v>
      </c>
      <c r="CG127" s="2"/>
      <c r="CH127" s="2"/>
      <c r="CI127" s="2">
        <v>275541.44</v>
      </c>
      <c r="CJ127" s="2">
        <v>693667.5</v>
      </c>
      <c r="CK127" s="2"/>
      <c r="CL127" s="2">
        <v>104178.48</v>
      </c>
      <c r="CM127" s="2">
        <v>1473981.15</v>
      </c>
      <c r="CN127" s="2">
        <v>60.81</v>
      </c>
      <c r="CO127" s="2">
        <v>25373.72</v>
      </c>
      <c r="CP127" s="2"/>
      <c r="CQ127" s="2">
        <v>102.72</v>
      </c>
      <c r="CR127" s="2">
        <v>168724.68</v>
      </c>
      <c r="CS127" s="2"/>
      <c r="CT127" s="2"/>
      <c r="CU127" s="2"/>
      <c r="CV127" s="2"/>
      <c r="CW127" s="2"/>
      <c r="CX127" s="2"/>
      <c r="CY127" s="2"/>
      <c r="CZ127" s="2">
        <v>17883311.689999994</v>
      </c>
      <c r="DA127" s="2">
        <v>355090.75</v>
      </c>
      <c r="DB127" s="2">
        <v>355090.75</v>
      </c>
      <c r="DC127" s="2"/>
      <c r="DD127" s="2"/>
      <c r="DE127" s="2">
        <v>76929.149999999994</v>
      </c>
      <c r="DF127" s="2">
        <v>44097.120000000003</v>
      </c>
      <c r="DG127" s="2">
        <v>20466.849999999999</v>
      </c>
      <c r="DH127" s="2">
        <v>195931.46</v>
      </c>
      <c r="DI127" s="2">
        <v>10833.54</v>
      </c>
      <c r="DJ127" s="2">
        <v>412658.25</v>
      </c>
      <c r="DK127" s="2"/>
      <c r="DL127" s="2"/>
      <c r="DM127" s="2">
        <v>760916.36999999988</v>
      </c>
      <c r="DN127" s="2">
        <v>152271647.75</v>
      </c>
      <c r="DP127" s="37" t="str">
        <f>VLOOKUP(DQ127,'District Listing'!$A$3:$B$315,2,FALSE)</f>
        <v>SOUTH KITSAP</v>
      </c>
      <c r="DQ127" s="4" t="s">
        <v>220</v>
      </c>
      <c r="DR127" s="2">
        <v>79193.009999999995</v>
      </c>
      <c r="DS127" s="2">
        <v>79193.009999999995</v>
      </c>
      <c r="DT127" s="2"/>
      <c r="DU127" s="2"/>
      <c r="DV127" s="2">
        <v>48833356.670000002</v>
      </c>
      <c r="DW127" s="2">
        <v>1659320.86</v>
      </c>
      <c r="DX127" s="2">
        <v>975554.79</v>
      </c>
      <c r="DY127" s="2"/>
      <c r="DZ127" s="2">
        <v>402274.49</v>
      </c>
      <c r="EA127" s="2">
        <v>69188.58</v>
      </c>
      <c r="EB127" s="2"/>
      <c r="EC127" s="2">
        <v>51939695.390000001</v>
      </c>
      <c r="ED127" s="2">
        <v>21549393.460000001</v>
      </c>
      <c r="EE127" s="2">
        <v>1188253.26</v>
      </c>
      <c r="EF127" s="2">
        <v>543171.12</v>
      </c>
      <c r="EG127" s="2"/>
      <c r="EH127" s="2">
        <v>150</v>
      </c>
      <c r="EI127" s="2">
        <v>9194.84</v>
      </c>
      <c r="EJ127" s="2">
        <v>23290162.680000003</v>
      </c>
      <c r="EK127" s="2">
        <v>37352.089999999997</v>
      </c>
      <c r="EL127" s="2">
        <v>28254.46</v>
      </c>
      <c r="EM127" s="2">
        <v>4766374.8600000003</v>
      </c>
      <c r="EN127" s="2">
        <v>1759345.94</v>
      </c>
      <c r="EO127" s="2">
        <v>9711537.4900000002</v>
      </c>
      <c r="EP127" s="2">
        <v>2973856.04</v>
      </c>
      <c r="EQ127" s="2"/>
      <c r="ER127" s="2"/>
      <c r="ES127" s="2"/>
      <c r="ET127" s="2"/>
      <c r="EU127" s="2">
        <v>96408.86</v>
      </c>
      <c r="EV127" s="2">
        <v>21790.02</v>
      </c>
      <c r="EW127" s="2">
        <v>254835.76</v>
      </c>
      <c r="EX127" s="2">
        <v>464536.45</v>
      </c>
      <c r="EY127" s="2">
        <v>7664072.5099999998</v>
      </c>
      <c r="EZ127" s="2">
        <v>5953212.1200000001</v>
      </c>
      <c r="FA127" s="2">
        <v>144981.82</v>
      </c>
      <c r="FB127" s="2">
        <v>483740.85</v>
      </c>
      <c r="FC127" s="2">
        <v>34360299.269999996</v>
      </c>
      <c r="FD127" s="2">
        <v>3103601.92</v>
      </c>
      <c r="FE127" s="2">
        <v>312389.73</v>
      </c>
      <c r="FF127" s="2">
        <v>1510568.01</v>
      </c>
      <c r="FG127" s="2">
        <v>1088210.1399999999</v>
      </c>
      <c r="FH127" s="2">
        <v>510647.96</v>
      </c>
      <c r="FI127" s="2">
        <v>6525417.7599999998</v>
      </c>
      <c r="FJ127" s="2">
        <v>61314.29</v>
      </c>
      <c r="FK127" s="2">
        <v>37823.89</v>
      </c>
      <c r="FL127" s="2">
        <v>5485291.04</v>
      </c>
      <c r="FM127" s="2"/>
      <c r="FN127" s="2"/>
      <c r="FO127" s="2">
        <v>88794.82</v>
      </c>
      <c r="FP127" s="2">
        <v>548545.05000000005</v>
      </c>
      <c r="FQ127" s="2">
        <v>177879.26</v>
      </c>
      <c r="FR127" s="2">
        <v>44787.6</v>
      </c>
      <c r="FS127" s="2"/>
      <c r="FT127" s="2">
        <v>156342.18</v>
      </c>
      <c r="FU127" s="2">
        <v>227688.63</v>
      </c>
      <c r="FV127" s="2">
        <v>93658.68</v>
      </c>
      <c r="FW127" s="2">
        <v>374972.06</v>
      </c>
      <c r="FX127" s="2">
        <v>247509.73</v>
      </c>
      <c r="FY127" s="2">
        <v>746284.39</v>
      </c>
      <c r="FZ127" s="2">
        <v>275572.36</v>
      </c>
      <c r="GA127" s="2">
        <v>2386.4699999999998</v>
      </c>
      <c r="GB127" s="2">
        <v>17611.46</v>
      </c>
      <c r="GC127" s="2">
        <v>116829.01</v>
      </c>
      <c r="GD127" s="2">
        <v>822699.96</v>
      </c>
      <c r="GE127" s="2"/>
      <c r="GF127" s="2">
        <v>17948.02</v>
      </c>
      <c r="GG127" s="2"/>
      <c r="GH127" s="2">
        <v>6897.93</v>
      </c>
      <c r="GI127" s="2">
        <v>1183452.54</v>
      </c>
      <c r="GJ127" s="2">
        <v>398379.41</v>
      </c>
      <c r="GK127" s="2">
        <v>7901.75</v>
      </c>
      <c r="GL127" s="2">
        <v>123969.60000000001</v>
      </c>
      <c r="GM127" s="2">
        <v>1759561.91</v>
      </c>
      <c r="GN127" s="2"/>
      <c r="GO127" s="2"/>
      <c r="GP127" s="2">
        <v>230686.54</v>
      </c>
      <c r="GQ127" s="2">
        <v>348170.35</v>
      </c>
      <c r="GR127" s="2"/>
      <c r="GS127" s="2">
        <v>104178.48</v>
      </c>
      <c r="GT127" s="2">
        <v>1473981.15</v>
      </c>
      <c r="GU127" s="2">
        <v>60.81</v>
      </c>
      <c r="GV127" s="2">
        <v>25373.72</v>
      </c>
      <c r="GW127" s="2"/>
      <c r="GX127" s="2">
        <v>102.72</v>
      </c>
      <c r="GY127" s="2">
        <v>125633.53</v>
      </c>
      <c r="GZ127" s="2"/>
      <c r="HA127" s="2"/>
      <c r="HB127" s="2"/>
      <c r="HC127" s="2"/>
      <c r="HD127" s="2"/>
      <c r="HE127" s="2"/>
      <c r="HF127" s="2"/>
      <c r="HG127" s="2">
        <v>15332289.339999998</v>
      </c>
      <c r="HH127" s="2">
        <v>277785.76</v>
      </c>
      <c r="HI127" s="2">
        <v>277785.76</v>
      </c>
      <c r="HJ127" s="2"/>
      <c r="HK127" s="2"/>
      <c r="HL127" s="2">
        <v>76929.149999999994</v>
      </c>
      <c r="HM127" s="2">
        <v>44097.120000000003</v>
      </c>
      <c r="HN127" s="2">
        <v>8272.69</v>
      </c>
      <c r="HO127" s="2">
        <v>4184.8999999999996</v>
      </c>
      <c r="HP127" s="2">
        <v>10833.54</v>
      </c>
      <c r="HQ127" s="2">
        <v>41650.94</v>
      </c>
      <c r="HR127" s="2"/>
      <c r="HS127" s="2">
        <v>185968.34</v>
      </c>
      <c r="HT127" s="2">
        <v>131990811.55000006</v>
      </c>
      <c r="HV127" s="37" t="str">
        <f>VLOOKUP(HW127,'District Listing'!$A$3:$B$315,2,FALSE)</f>
        <v>ELLENSBURG</v>
      </c>
      <c r="HW127" s="4" t="s">
        <v>225</v>
      </c>
      <c r="HX127" s="2">
        <v>97533.96</v>
      </c>
      <c r="HY127" s="2">
        <v>97533.96</v>
      </c>
      <c r="HZ127" s="2"/>
      <c r="IA127" s="2"/>
      <c r="IB127" s="2">
        <v>1093953.1000000001</v>
      </c>
      <c r="IC127" s="2">
        <v>14901.79</v>
      </c>
      <c r="ID127" s="2">
        <v>27191.39</v>
      </c>
      <c r="IE127" s="2"/>
      <c r="IF127" s="2">
        <v>106344.89</v>
      </c>
      <c r="IG127" s="2">
        <v>65611.33</v>
      </c>
      <c r="IH127" s="2"/>
      <c r="II127" s="2">
        <v>1308002.5</v>
      </c>
      <c r="IJ127" s="2">
        <v>383856.33</v>
      </c>
      <c r="IK127" s="2">
        <v>9267.2099999999991</v>
      </c>
      <c r="IL127" s="2">
        <v>5776.95</v>
      </c>
      <c r="IM127" s="2"/>
      <c r="IN127" s="2">
        <v>341901.93</v>
      </c>
      <c r="IO127" s="2">
        <v>10110.450000000001</v>
      </c>
      <c r="IP127" s="2">
        <v>750912.87</v>
      </c>
      <c r="IQ127" s="2"/>
      <c r="IR127" s="2"/>
      <c r="IS127" s="2">
        <v>98494.84</v>
      </c>
      <c r="IT127" s="2">
        <v>56641.93</v>
      </c>
      <c r="IU127" s="2">
        <v>198241.59</v>
      </c>
      <c r="IV127" s="2">
        <v>66134.84</v>
      </c>
      <c r="IW127" s="2">
        <v>385.43</v>
      </c>
      <c r="IX127" s="2">
        <v>1151.92</v>
      </c>
      <c r="IY127" s="2"/>
      <c r="IZ127" s="2"/>
      <c r="JA127" s="2">
        <v>1901.94</v>
      </c>
      <c r="JB127" s="2">
        <v>838.97</v>
      </c>
      <c r="JC127" s="2">
        <v>6101.5</v>
      </c>
      <c r="JD127" s="2">
        <v>7478.49</v>
      </c>
      <c r="JE127" s="2">
        <v>160308.65</v>
      </c>
      <c r="JF127" s="2">
        <v>112893.27</v>
      </c>
      <c r="JG127" s="2">
        <v>2711.4</v>
      </c>
      <c r="JH127" s="2"/>
      <c r="JI127" s="2">
        <v>713284.7699999999</v>
      </c>
      <c r="JJ127" s="2">
        <v>593561.57999999996</v>
      </c>
      <c r="JK127" s="2">
        <v>10683.29</v>
      </c>
      <c r="JL127" s="2">
        <v>52951.5</v>
      </c>
      <c r="JM127" s="2">
        <v>313845.69</v>
      </c>
      <c r="JN127" s="2">
        <v>306442.23</v>
      </c>
      <c r="JO127" s="2">
        <v>1277484.29</v>
      </c>
      <c r="JP127" s="2">
        <v>1003.58</v>
      </c>
      <c r="JQ127" s="2"/>
      <c r="JR127" s="2"/>
      <c r="JS127" s="2"/>
      <c r="JT127" s="2"/>
      <c r="JU127" s="2">
        <v>11400</v>
      </c>
      <c r="JV127" s="2">
        <v>410512.09</v>
      </c>
      <c r="JW127" s="2"/>
      <c r="JX127" s="2"/>
      <c r="JY127" s="2"/>
      <c r="JZ127" s="2">
        <v>1260.6600000000001</v>
      </c>
      <c r="KA127" s="2"/>
      <c r="KB127" s="2"/>
      <c r="KC127" s="2"/>
      <c r="KD127" s="2"/>
      <c r="KE127" s="2">
        <v>6360.29</v>
      </c>
      <c r="KF127" s="2"/>
      <c r="KG127" s="2"/>
      <c r="KH127" s="2">
        <v>1124.67</v>
      </c>
      <c r="KI127" s="2"/>
      <c r="KJ127" s="2"/>
      <c r="KK127" s="2"/>
      <c r="KL127" s="2"/>
      <c r="KM127" s="2">
        <v>1307.02</v>
      </c>
      <c r="KN127" s="2">
        <v>629143.55000000005</v>
      </c>
      <c r="KO127" s="2">
        <v>10211.39</v>
      </c>
      <c r="KP127" s="2"/>
      <c r="KQ127" s="2">
        <v>35952</v>
      </c>
      <c r="KR127" s="2">
        <v>15125</v>
      </c>
      <c r="KS127" s="2">
        <v>4560</v>
      </c>
      <c r="KT127" s="2"/>
      <c r="KU127" s="2">
        <v>3950.11</v>
      </c>
      <c r="KV127" s="2">
        <v>2000</v>
      </c>
      <c r="KW127" s="2"/>
      <c r="KX127" s="2"/>
      <c r="KY127" s="2"/>
      <c r="KZ127" s="2"/>
      <c r="LA127" s="2"/>
      <c r="LB127" s="2"/>
      <c r="LC127" s="2">
        <v>19603.75</v>
      </c>
      <c r="LD127" s="2"/>
      <c r="LE127" s="2"/>
      <c r="LF127" s="2"/>
      <c r="LG127" s="2"/>
      <c r="LH127" s="2"/>
      <c r="LI127" s="2"/>
      <c r="LJ127" s="2"/>
      <c r="LK127" s="2">
        <v>1153514.1100000001</v>
      </c>
      <c r="LL127" s="2">
        <v>6998.98</v>
      </c>
      <c r="LM127" s="2">
        <v>6998.98</v>
      </c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>
        <v>5307731.4800000004</v>
      </c>
    </row>
    <row r="128" spans="2:337">
      <c r="B128" s="22" t="s">
        <v>69</v>
      </c>
      <c r="C128" s="22" t="s">
        <v>7</v>
      </c>
      <c r="D128" s="22" t="s">
        <v>5</v>
      </c>
      <c r="E128" s="22" t="s">
        <v>8</v>
      </c>
      <c r="F128" s="22" t="s">
        <v>12</v>
      </c>
      <c r="G128" s="1">
        <v>582427.28</v>
      </c>
      <c r="I128" s="37" t="str">
        <f>VLOOKUP(J128,'District Listing'!$A$3:$B$315,2,FALSE)</f>
        <v xml:space="preserve">SUQUAMISH TRIBAL EDUCATION </v>
      </c>
      <c r="J128" s="4" t="s">
        <v>221</v>
      </c>
      <c r="K128" s="2"/>
      <c r="L128" s="2"/>
      <c r="M128" s="2"/>
      <c r="N128" s="2"/>
      <c r="O128" s="2">
        <v>871106.62</v>
      </c>
      <c r="P128" s="2">
        <v>6440</v>
      </c>
      <c r="Q128" s="2"/>
      <c r="R128" s="2"/>
      <c r="S128" s="2"/>
      <c r="T128" s="2"/>
      <c r="U128" s="2"/>
      <c r="V128" s="2">
        <v>877546.62</v>
      </c>
      <c r="W128" s="2">
        <v>640661.99</v>
      </c>
      <c r="X128" s="2">
        <v>14292.75</v>
      </c>
      <c r="Y128" s="2"/>
      <c r="Z128" s="2"/>
      <c r="AA128" s="2"/>
      <c r="AB128" s="2"/>
      <c r="AC128" s="2">
        <v>654954.74</v>
      </c>
      <c r="AD128" s="2"/>
      <c r="AE128" s="2"/>
      <c r="AF128" s="2"/>
      <c r="AG128" s="2"/>
      <c r="AH128" s="2">
        <v>44787.64</v>
      </c>
      <c r="AI128" s="2">
        <v>31133.49</v>
      </c>
      <c r="AJ128" s="2">
        <v>66141.240000000005</v>
      </c>
      <c r="AK128" s="2">
        <v>56074.17</v>
      </c>
      <c r="AL128" s="2"/>
      <c r="AM128" s="2"/>
      <c r="AN128" s="2">
        <v>2694.78</v>
      </c>
      <c r="AO128" s="2">
        <v>2170.4499999999998</v>
      </c>
      <c r="AP128" s="2">
        <v>7976.26</v>
      </c>
      <c r="AQ128" s="2">
        <v>10953.08</v>
      </c>
      <c r="AR128" s="2">
        <v>164898.29999999999</v>
      </c>
      <c r="AS128" s="2">
        <v>126644.2</v>
      </c>
      <c r="AT128" s="2"/>
      <c r="AU128" s="2"/>
      <c r="AV128" s="2">
        <v>513473.61</v>
      </c>
      <c r="AW128" s="2">
        <v>5692.97</v>
      </c>
      <c r="AX128" s="2">
        <v>1617.68</v>
      </c>
      <c r="AY128" s="2"/>
      <c r="AZ128" s="2"/>
      <c r="BA128" s="2">
        <v>69062.44</v>
      </c>
      <c r="BB128" s="2">
        <v>76373.09</v>
      </c>
      <c r="BC128" s="2">
        <v>133059.9</v>
      </c>
      <c r="BD128" s="2"/>
      <c r="BE128" s="2"/>
      <c r="BF128" s="2"/>
      <c r="BG128" s="2">
        <v>12806.28</v>
      </c>
      <c r="BH128" s="2"/>
      <c r="BI128" s="2">
        <v>9193.68</v>
      </c>
      <c r="BJ128" s="2"/>
      <c r="BK128" s="2">
        <v>2148.9</v>
      </c>
      <c r="BL128" s="2"/>
      <c r="BM128" s="2"/>
      <c r="BN128" s="2"/>
      <c r="BO128" s="2"/>
      <c r="BP128" s="2"/>
      <c r="BQ128" s="2"/>
      <c r="BR128" s="2">
        <v>249.59</v>
      </c>
      <c r="BS128" s="2"/>
      <c r="BT128" s="2"/>
      <c r="BU128" s="2">
        <v>17687.8</v>
      </c>
      <c r="BV128" s="2"/>
      <c r="BW128" s="2">
        <v>4058.63</v>
      </c>
      <c r="BX128" s="2"/>
      <c r="BY128" s="2"/>
      <c r="BZ128" s="2"/>
      <c r="CA128" s="2"/>
      <c r="CB128" s="2"/>
      <c r="CC128" s="2"/>
      <c r="CD128" s="2"/>
      <c r="CE128" s="2">
        <v>2252.56</v>
      </c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>
        <v>181457.33999999997</v>
      </c>
      <c r="DA128" s="2">
        <v>3662.83</v>
      </c>
      <c r="DB128" s="2">
        <v>3662.83</v>
      </c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>
        <v>2307468.2299999991</v>
      </c>
      <c r="DP128" s="37" t="str">
        <f>VLOOKUP(DQ128,'District Listing'!$A$3:$B$315,2,FALSE)</f>
        <v xml:space="preserve">SUQUAMISH TRIBAL EDUCATION </v>
      </c>
      <c r="DQ128" s="4" t="s">
        <v>221</v>
      </c>
      <c r="DR128" s="2"/>
      <c r="DS128" s="2"/>
      <c r="DT128" s="2"/>
      <c r="DU128" s="2"/>
      <c r="DV128" s="2">
        <v>871106.62</v>
      </c>
      <c r="DW128" s="2">
        <v>6440</v>
      </c>
      <c r="DX128" s="2"/>
      <c r="DY128" s="2"/>
      <c r="DZ128" s="2"/>
      <c r="EA128" s="2"/>
      <c r="EB128" s="2"/>
      <c r="EC128" s="2">
        <v>877546.62</v>
      </c>
      <c r="ED128" s="2">
        <v>640661.99</v>
      </c>
      <c r="EE128" s="2">
        <v>14292.75</v>
      </c>
      <c r="EF128" s="2"/>
      <c r="EG128" s="2"/>
      <c r="EH128" s="2"/>
      <c r="EI128" s="2"/>
      <c r="EJ128" s="2">
        <v>654954.74</v>
      </c>
      <c r="EK128" s="2"/>
      <c r="EL128" s="2"/>
      <c r="EM128" s="2"/>
      <c r="EN128" s="2"/>
      <c r="EO128" s="2">
        <v>44787.64</v>
      </c>
      <c r="EP128" s="2">
        <v>31133.49</v>
      </c>
      <c r="EQ128" s="2">
        <v>66141.240000000005</v>
      </c>
      <c r="ER128" s="2">
        <v>56074.17</v>
      </c>
      <c r="ES128" s="2"/>
      <c r="ET128" s="2"/>
      <c r="EU128" s="2">
        <v>2694.78</v>
      </c>
      <c r="EV128" s="2">
        <v>2170.4499999999998</v>
      </c>
      <c r="EW128" s="2">
        <v>7976.26</v>
      </c>
      <c r="EX128" s="2">
        <v>10953.08</v>
      </c>
      <c r="EY128" s="2">
        <v>164898.29999999999</v>
      </c>
      <c r="EZ128" s="2">
        <v>126644.2</v>
      </c>
      <c r="FA128" s="2"/>
      <c r="FB128" s="2"/>
      <c r="FC128" s="2">
        <v>513473.61</v>
      </c>
      <c r="FD128" s="2">
        <v>5692.97</v>
      </c>
      <c r="FE128" s="2">
        <v>1617.68</v>
      </c>
      <c r="FF128" s="2"/>
      <c r="FG128" s="2"/>
      <c r="FH128" s="2">
        <v>69062.44</v>
      </c>
      <c r="FI128" s="2">
        <v>76373.09</v>
      </c>
      <c r="FJ128" s="2">
        <v>133059.9</v>
      </c>
      <c r="FK128" s="2"/>
      <c r="FL128" s="2"/>
      <c r="FM128" s="2"/>
      <c r="FN128" s="2">
        <v>12806.28</v>
      </c>
      <c r="FO128" s="2"/>
      <c r="FP128" s="2">
        <v>9193.68</v>
      </c>
      <c r="FQ128" s="2"/>
      <c r="FR128" s="2">
        <v>2148.9</v>
      </c>
      <c r="FS128" s="2"/>
      <c r="FT128" s="2"/>
      <c r="FU128" s="2"/>
      <c r="FV128" s="2"/>
      <c r="FW128" s="2"/>
      <c r="FX128" s="2"/>
      <c r="FY128" s="2">
        <v>249.59</v>
      </c>
      <c r="FZ128" s="2"/>
      <c r="GA128" s="2"/>
      <c r="GB128" s="2">
        <v>17687.8</v>
      </c>
      <c r="GC128" s="2"/>
      <c r="GD128" s="2">
        <v>4058.63</v>
      </c>
      <c r="GE128" s="2"/>
      <c r="GF128" s="2"/>
      <c r="GG128" s="2"/>
      <c r="GH128" s="2"/>
      <c r="GI128" s="2"/>
      <c r="GJ128" s="2"/>
      <c r="GK128" s="2"/>
      <c r="GL128" s="2">
        <v>2252.56</v>
      </c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>
        <v>181457.33999999997</v>
      </c>
      <c r="HH128" s="2">
        <v>3662.83</v>
      </c>
      <c r="HI128" s="2">
        <v>3662.83</v>
      </c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>
        <v>2307468.2299999991</v>
      </c>
      <c r="HV128" s="37" t="str">
        <f>VLOOKUP(HW128,'District Listing'!$A$3:$B$315,2,FALSE)</f>
        <v>KITTITAS</v>
      </c>
      <c r="HW128" s="4" t="s">
        <v>226</v>
      </c>
      <c r="HX128" s="2">
        <v>110266.14</v>
      </c>
      <c r="HY128" s="2">
        <v>110266.14</v>
      </c>
      <c r="HZ128" s="2"/>
      <c r="IA128" s="2"/>
      <c r="IB128" s="2">
        <v>75875</v>
      </c>
      <c r="IC128" s="2">
        <v>36166.42</v>
      </c>
      <c r="ID128" s="2">
        <v>343.05</v>
      </c>
      <c r="IE128" s="2"/>
      <c r="IF128" s="2">
        <v>102736.53</v>
      </c>
      <c r="IG128" s="2">
        <v>7119.64</v>
      </c>
      <c r="IH128" s="2"/>
      <c r="II128" s="2">
        <v>222240.64000000001</v>
      </c>
      <c r="IJ128" s="2">
        <v>363201.94</v>
      </c>
      <c r="IK128" s="2">
        <v>46301.23</v>
      </c>
      <c r="IL128" s="2">
        <v>5883.7</v>
      </c>
      <c r="IM128" s="2"/>
      <c r="IN128" s="2">
        <v>137542.71</v>
      </c>
      <c r="IO128" s="2">
        <v>1833.31</v>
      </c>
      <c r="IP128" s="2">
        <v>554762.89</v>
      </c>
      <c r="IQ128" s="2"/>
      <c r="IR128" s="2"/>
      <c r="IS128" s="2">
        <v>16545.45</v>
      </c>
      <c r="IT128" s="2">
        <v>41234.94</v>
      </c>
      <c r="IU128" s="2">
        <v>28801.439999999999</v>
      </c>
      <c r="IV128" s="2">
        <v>58090.92</v>
      </c>
      <c r="IW128" s="2"/>
      <c r="IX128" s="2"/>
      <c r="IY128" s="2"/>
      <c r="IZ128" s="2"/>
      <c r="JA128" s="2">
        <v>309.81</v>
      </c>
      <c r="JB128" s="2">
        <v>777.6</v>
      </c>
      <c r="JC128" s="2">
        <v>1813.49</v>
      </c>
      <c r="JD128" s="2">
        <v>7870.15</v>
      </c>
      <c r="JE128" s="2">
        <v>14875.6</v>
      </c>
      <c r="JF128" s="2">
        <v>124407.75</v>
      </c>
      <c r="JG128" s="2"/>
      <c r="JH128" s="2"/>
      <c r="JI128" s="2">
        <v>294727.15000000002</v>
      </c>
      <c r="JJ128" s="2">
        <v>706.34</v>
      </c>
      <c r="JK128" s="2"/>
      <c r="JL128" s="2"/>
      <c r="JM128" s="2"/>
      <c r="JN128" s="2"/>
      <c r="JO128" s="2">
        <v>706.34</v>
      </c>
      <c r="JP128" s="2"/>
      <c r="JQ128" s="2">
        <v>8442.0400000000009</v>
      </c>
      <c r="JR128" s="2"/>
      <c r="JS128" s="2"/>
      <c r="JT128" s="2"/>
      <c r="JU128" s="2"/>
      <c r="JV128" s="2">
        <v>5029.1400000000003</v>
      </c>
      <c r="JW128" s="2"/>
      <c r="JX128" s="2"/>
      <c r="JY128" s="2"/>
      <c r="JZ128" s="2">
        <v>730.6</v>
      </c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>
        <v>2575</v>
      </c>
      <c r="KV128" s="2"/>
      <c r="KW128" s="2"/>
      <c r="KX128" s="2"/>
      <c r="KY128" s="2"/>
      <c r="KZ128" s="2"/>
      <c r="LA128" s="2"/>
      <c r="LB128" s="2"/>
      <c r="LC128" s="2">
        <v>3967.25</v>
      </c>
      <c r="LD128" s="2"/>
      <c r="LE128" s="2"/>
      <c r="LF128" s="2"/>
      <c r="LG128" s="2"/>
      <c r="LH128" s="2"/>
      <c r="LI128" s="2"/>
      <c r="LJ128" s="2"/>
      <c r="LK128" s="2">
        <v>20744.03</v>
      </c>
      <c r="LL128" s="2">
        <v>3118.1</v>
      </c>
      <c r="LM128" s="2">
        <v>3118.1</v>
      </c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>
        <v>1206565.29</v>
      </c>
    </row>
    <row r="129" spans="2:337">
      <c r="B129" s="22" t="s">
        <v>69</v>
      </c>
      <c r="C129" s="22" t="s">
        <v>7</v>
      </c>
      <c r="D129" s="22" t="s">
        <v>5</v>
      </c>
      <c r="E129" s="22" t="s">
        <v>8</v>
      </c>
      <c r="F129" s="22" t="s">
        <v>13</v>
      </c>
      <c r="G129" s="1">
        <v>219300.37</v>
      </c>
      <c r="I129" s="37" t="str">
        <f>VLOOKUP(J129,'District Listing'!$A$3:$B$315,2,FALSE)</f>
        <v>DAMMAN</v>
      </c>
      <c r="J129" s="4" t="s">
        <v>222</v>
      </c>
      <c r="K129" s="2"/>
      <c r="L129" s="2"/>
      <c r="M129" s="2"/>
      <c r="N129" s="2"/>
      <c r="O129" s="2">
        <v>177141.6</v>
      </c>
      <c r="P129" s="2">
        <v>1939.38</v>
      </c>
      <c r="Q129" s="2"/>
      <c r="R129" s="2"/>
      <c r="S129" s="2"/>
      <c r="T129" s="2"/>
      <c r="U129" s="2"/>
      <c r="V129" s="2">
        <v>179080.98</v>
      </c>
      <c r="W129" s="2">
        <v>53428.9</v>
      </c>
      <c r="X129" s="2">
        <v>671.88</v>
      </c>
      <c r="Y129" s="2"/>
      <c r="Z129" s="2"/>
      <c r="AA129" s="2"/>
      <c r="AB129" s="2"/>
      <c r="AC129" s="2">
        <v>54100.78</v>
      </c>
      <c r="AD129" s="2">
        <v>44179.03</v>
      </c>
      <c r="AE129" s="2">
        <v>9951.26</v>
      </c>
      <c r="AF129" s="2">
        <v>12729.97</v>
      </c>
      <c r="AG129" s="2">
        <v>2986.05</v>
      </c>
      <c r="AH129" s="2">
        <v>24217.56</v>
      </c>
      <c r="AI129" s="2">
        <v>3215.09</v>
      </c>
      <c r="AJ129" s="2"/>
      <c r="AK129" s="2"/>
      <c r="AL129" s="2"/>
      <c r="AM129" s="2"/>
      <c r="AN129" s="2"/>
      <c r="AO129" s="2"/>
      <c r="AP129" s="2">
        <v>1254.95</v>
      </c>
      <c r="AQ129" s="2">
        <v>819.25</v>
      </c>
      <c r="AR129" s="2">
        <v>591.26</v>
      </c>
      <c r="AS129" s="2"/>
      <c r="AT129" s="2">
        <v>349.75</v>
      </c>
      <c r="AU129" s="2">
        <v>22.06</v>
      </c>
      <c r="AV129" s="2">
        <v>100316.22999999998</v>
      </c>
      <c r="AW129" s="2">
        <v>7608.03</v>
      </c>
      <c r="AX129" s="2">
        <v>366.59</v>
      </c>
      <c r="AY129" s="2"/>
      <c r="AZ129" s="2">
        <v>884.81</v>
      </c>
      <c r="BA129" s="2">
        <v>1600.26</v>
      </c>
      <c r="BB129" s="2">
        <v>10459.69</v>
      </c>
      <c r="BC129" s="2">
        <v>7603.16</v>
      </c>
      <c r="BD129" s="2">
        <v>377.55</v>
      </c>
      <c r="BE129" s="2">
        <v>60773.66</v>
      </c>
      <c r="BF129" s="2"/>
      <c r="BG129" s="2"/>
      <c r="BH129" s="2">
        <v>600</v>
      </c>
      <c r="BI129" s="2">
        <v>12351.15</v>
      </c>
      <c r="BJ129" s="2"/>
      <c r="BK129" s="2"/>
      <c r="BL129" s="2"/>
      <c r="BM129" s="2">
        <v>4691.8900000000003</v>
      </c>
      <c r="BN129" s="2"/>
      <c r="BO129" s="2"/>
      <c r="BP129" s="2">
        <v>215</v>
      </c>
      <c r="BQ129" s="2">
        <v>7974.4</v>
      </c>
      <c r="BR129" s="2">
        <v>615.66999999999996</v>
      </c>
      <c r="BS129" s="2">
        <v>2357.3200000000002</v>
      </c>
      <c r="BT129" s="2"/>
      <c r="BU129" s="2">
        <v>798.56</v>
      </c>
      <c r="BV129" s="2"/>
      <c r="BW129" s="2">
        <v>120.47</v>
      </c>
      <c r="BX129" s="2"/>
      <c r="BY129" s="2">
        <v>219.59</v>
      </c>
      <c r="BZ129" s="2"/>
      <c r="CA129" s="2"/>
      <c r="CB129" s="2">
        <v>4493.5</v>
      </c>
      <c r="CC129" s="2">
        <v>3691.1</v>
      </c>
      <c r="CD129" s="2">
        <v>356.97</v>
      </c>
      <c r="CE129" s="2">
        <v>31.59</v>
      </c>
      <c r="CF129" s="2"/>
      <c r="CG129" s="2"/>
      <c r="CH129" s="2"/>
      <c r="CI129" s="2">
        <v>575</v>
      </c>
      <c r="CJ129" s="2">
        <v>2500</v>
      </c>
      <c r="CK129" s="2"/>
      <c r="CL129" s="2"/>
      <c r="CM129" s="2">
        <v>11357.72</v>
      </c>
      <c r="CN129" s="2">
        <v>86.4</v>
      </c>
      <c r="CO129" s="2"/>
      <c r="CP129" s="2"/>
      <c r="CQ129" s="2"/>
      <c r="CR129" s="2">
        <v>1012.2</v>
      </c>
      <c r="CS129" s="2"/>
      <c r="CT129" s="2"/>
      <c r="CU129" s="2"/>
      <c r="CV129" s="2"/>
      <c r="CW129" s="2"/>
      <c r="CX129" s="2"/>
      <c r="CY129" s="2"/>
      <c r="CZ129" s="2">
        <v>122802.9</v>
      </c>
      <c r="DA129" s="2">
        <v>742.23</v>
      </c>
      <c r="DB129" s="2">
        <v>742.23</v>
      </c>
      <c r="DC129" s="2"/>
      <c r="DD129" s="2"/>
      <c r="DE129" s="2"/>
      <c r="DF129" s="2"/>
      <c r="DG129" s="2"/>
      <c r="DH129" s="2">
        <v>18053.8</v>
      </c>
      <c r="DI129" s="2"/>
      <c r="DJ129" s="2"/>
      <c r="DK129" s="2"/>
      <c r="DL129" s="2"/>
      <c r="DM129" s="2">
        <v>18053.8</v>
      </c>
      <c r="DN129" s="2">
        <v>485556.61000000004</v>
      </c>
      <c r="DP129" s="37" t="str">
        <f>VLOOKUP(DQ129,'District Listing'!$A$3:$B$315,2,FALSE)</f>
        <v>DAMMAN</v>
      </c>
      <c r="DQ129" s="4" t="s">
        <v>222</v>
      </c>
      <c r="DR129" s="2"/>
      <c r="DS129" s="2"/>
      <c r="DT129" s="2"/>
      <c r="DU129" s="2"/>
      <c r="DV129" s="2">
        <v>177141.6</v>
      </c>
      <c r="DW129" s="2">
        <v>1939.38</v>
      </c>
      <c r="DX129" s="2"/>
      <c r="DY129" s="2"/>
      <c r="DZ129" s="2"/>
      <c r="EA129" s="2"/>
      <c r="EB129" s="2"/>
      <c r="EC129" s="2">
        <v>179080.98</v>
      </c>
      <c r="ED129" s="2">
        <v>53428.9</v>
      </c>
      <c r="EE129" s="2">
        <v>671.88</v>
      </c>
      <c r="EF129" s="2"/>
      <c r="EG129" s="2"/>
      <c r="EH129" s="2"/>
      <c r="EI129" s="2"/>
      <c r="EJ129" s="2">
        <v>54100.78</v>
      </c>
      <c r="EK129" s="2">
        <v>44179.03</v>
      </c>
      <c r="EL129" s="2">
        <v>9951.26</v>
      </c>
      <c r="EM129" s="2">
        <v>12729.97</v>
      </c>
      <c r="EN129" s="2">
        <v>2986.05</v>
      </c>
      <c r="EO129" s="2">
        <v>24217.56</v>
      </c>
      <c r="EP129" s="2">
        <v>3215.09</v>
      </c>
      <c r="EQ129" s="2"/>
      <c r="ER129" s="2"/>
      <c r="ES129" s="2"/>
      <c r="ET129" s="2"/>
      <c r="EU129" s="2"/>
      <c r="EV129" s="2"/>
      <c r="EW129" s="2">
        <v>1254.95</v>
      </c>
      <c r="EX129" s="2">
        <v>819.25</v>
      </c>
      <c r="EY129" s="2">
        <v>591.26</v>
      </c>
      <c r="EZ129" s="2"/>
      <c r="FA129" s="2">
        <v>349.75</v>
      </c>
      <c r="FB129" s="2">
        <v>22.06</v>
      </c>
      <c r="FC129" s="2">
        <v>100316.22999999998</v>
      </c>
      <c r="FD129" s="2">
        <v>7608.03</v>
      </c>
      <c r="FE129" s="2">
        <v>366.59</v>
      </c>
      <c r="FF129" s="2"/>
      <c r="FG129" s="2">
        <v>884.81</v>
      </c>
      <c r="FH129" s="2">
        <v>1600.26</v>
      </c>
      <c r="FI129" s="2">
        <v>10459.69</v>
      </c>
      <c r="FJ129" s="2">
        <v>7603.16</v>
      </c>
      <c r="FK129" s="2">
        <v>377.55</v>
      </c>
      <c r="FL129" s="2">
        <v>35</v>
      </c>
      <c r="FM129" s="2"/>
      <c r="FN129" s="2"/>
      <c r="FO129" s="2">
        <v>600</v>
      </c>
      <c r="FP129" s="2">
        <v>12351.15</v>
      </c>
      <c r="FQ129" s="2"/>
      <c r="FR129" s="2"/>
      <c r="FS129" s="2"/>
      <c r="FT129" s="2">
        <v>4691.8900000000003</v>
      </c>
      <c r="FU129" s="2"/>
      <c r="FV129" s="2"/>
      <c r="FW129" s="2">
        <v>215</v>
      </c>
      <c r="FX129" s="2">
        <v>7974.4</v>
      </c>
      <c r="FY129" s="2">
        <v>615.66999999999996</v>
      </c>
      <c r="FZ129" s="2">
        <v>2357.3200000000002</v>
      </c>
      <c r="GA129" s="2"/>
      <c r="GB129" s="2">
        <v>798.56</v>
      </c>
      <c r="GC129" s="2"/>
      <c r="GD129" s="2">
        <v>120.47</v>
      </c>
      <c r="GE129" s="2"/>
      <c r="GF129" s="2"/>
      <c r="GG129" s="2"/>
      <c r="GH129" s="2"/>
      <c r="GI129" s="2">
        <v>4493.5</v>
      </c>
      <c r="GJ129" s="2">
        <v>3691.1</v>
      </c>
      <c r="GK129" s="2">
        <v>356.97</v>
      </c>
      <c r="GL129" s="2">
        <v>31.59</v>
      </c>
      <c r="GM129" s="2"/>
      <c r="GN129" s="2"/>
      <c r="GO129" s="2"/>
      <c r="GP129" s="2"/>
      <c r="GQ129" s="2">
        <v>2500</v>
      </c>
      <c r="GR129" s="2"/>
      <c r="GS129" s="2"/>
      <c r="GT129" s="2">
        <v>11357.72</v>
      </c>
      <c r="GU129" s="2">
        <v>86.4</v>
      </c>
      <c r="GV129" s="2"/>
      <c r="GW129" s="2"/>
      <c r="GX129" s="2"/>
      <c r="GY129" s="2">
        <v>212.2</v>
      </c>
      <c r="GZ129" s="2"/>
      <c r="HA129" s="2"/>
      <c r="HB129" s="2"/>
      <c r="HC129" s="2"/>
      <c r="HD129" s="2"/>
      <c r="HE129" s="2"/>
      <c r="HF129" s="2"/>
      <c r="HG129" s="2">
        <v>60469.649999999994</v>
      </c>
      <c r="HH129" s="2">
        <v>301.60000000000002</v>
      </c>
      <c r="HI129" s="2">
        <v>301.60000000000002</v>
      </c>
      <c r="HJ129" s="2"/>
      <c r="HK129" s="2"/>
      <c r="HL129" s="2"/>
      <c r="HM129" s="2"/>
      <c r="HN129" s="2"/>
      <c r="HO129" s="2">
        <v>18053.8</v>
      </c>
      <c r="HP129" s="2"/>
      <c r="HQ129" s="2"/>
      <c r="HR129" s="2"/>
      <c r="HS129" s="2">
        <v>18053.8</v>
      </c>
      <c r="HT129" s="2">
        <v>422782.73000000004</v>
      </c>
      <c r="HV129" s="37" t="str">
        <f>VLOOKUP(HW129,'District Listing'!$A$3:$B$315,2,FALSE)</f>
        <v>CLE ELUM-ROSLYN</v>
      </c>
      <c r="HW129" s="4" t="s">
        <v>227</v>
      </c>
      <c r="HX129" s="2">
        <v>42369.83</v>
      </c>
      <c r="HY129" s="2">
        <v>42369.83</v>
      </c>
      <c r="HZ129" s="2">
        <v>-44248.29</v>
      </c>
      <c r="IA129" s="2">
        <v>-44248.29</v>
      </c>
      <c r="IB129" s="2">
        <v>153062.46</v>
      </c>
      <c r="IC129" s="2">
        <v>58779.54</v>
      </c>
      <c r="ID129" s="2">
        <v>115562.88</v>
      </c>
      <c r="IE129" s="2"/>
      <c r="IF129" s="2">
        <v>99813.79</v>
      </c>
      <c r="IG129" s="2">
        <v>39933.79</v>
      </c>
      <c r="IH129" s="2"/>
      <c r="II129" s="2">
        <v>467152.45999999996</v>
      </c>
      <c r="IJ129" s="2">
        <v>183721.15</v>
      </c>
      <c r="IK129" s="2">
        <v>14444.92</v>
      </c>
      <c r="IL129" s="2">
        <v>-933.74</v>
      </c>
      <c r="IM129" s="2"/>
      <c r="IN129" s="2">
        <v>115266.55</v>
      </c>
      <c r="IO129" s="2">
        <v>13400.87</v>
      </c>
      <c r="IP129" s="2">
        <v>325899.75</v>
      </c>
      <c r="IQ129" s="2"/>
      <c r="IR129" s="2"/>
      <c r="IS129" s="2">
        <v>34545.040000000001</v>
      </c>
      <c r="IT129" s="2">
        <v>24470.61</v>
      </c>
      <c r="IU129" s="2">
        <v>57770.720000000001</v>
      </c>
      <c r="IV129" s="2">
        <v>30097.01</v>
      </c>
      <c r="IW129" s="2"/>
      <c r="IX129" s="2"/>
      <c r="IY129" s="2"/>
      <c r="IZ129" s="2"/>
      <c r="JA129" s="2">
        <v>690.2</v>
      </c>
      <c r="JB129" s="2">
        <v>477.81</v>
      </c>
      <c r="JC129" s="2">
        <v>3387</v>
      </c>
      <c r="JD129" s="2">
        <v>2766.36</v>
      </c>
      <c r="JE129" s="2">
        <v>34027.550000000003</v>
      </c>
      <c r="JF129" s="2">
        <v>42653.63</v>
      </c>
      <c r="JG129" s="2"/>
      <c r="JH129" s="2"/>
      <c r="JI129" s="2">
        <v>230885.93</v>
      </c>
      <c r="JJ129" s="2">
        <v>88451.74</v>
      </c>
      <c r="JK129" s="2">
        <v>5943.39</v>
      </c>
      <c r="JL129" s="2">
        <v>117681.84</v>
      </c>
      <c r="JM129" s="2"/>
      <c r="JN129" s="2">
        <v>52775.86</v>
      </c>
      <c r="JO129" s="2">
        <v>264852.83</v>
      </c>
      <c r="JP129" s="2">
        <v>-300</v>
      </c>
      <c r="JQ129" s="2">
        <v>20883.900000000001</v>
      </c>
      <c r="JR129" s="2"/>
      <c r="JS129" s="2"/>
      <c r="JT129" s="2">
        <v>103290.57</v>
      </c>
      <c r="JU129" s="2"/>
      <c r="JV129" s="2">
        <v>70546.58</v>
      </c>
      <c r="JW129" s="2"/>
      <c r="JX129" s="2"/>
      <c r="JY129" s="2"/>
      <c r="JZ129" s="2"/>
      <c r="KA129" s="2">
        <v>3178.94</v>
      </c>
      <c r="KB129" s="2"/>
      <c r="KC129" s="2"/>
      <c r="KD129" s="2"/>
      <c r="KE129" s="2">
        <v>1477.7</v>
      </c>
      <c r="KF129" s="2">
        <v>8919.56</v>
      </c>
      <c r="KG129" s="2"/>
      <c r="KH129" s="2">
        <v>6287.23</v>
      </c>
      <c r="KI129" s="2"/>
      <c r="KJ129" s="2">
        <v>1188</v>
      </c>
      <c r="KK129" s="2"/>
      <c r="KL129" s="2"/>
      <c r="KM129" s="2"/>
      <c r="KN129" s="2"/>
      <c r="KO129" s="2">
        <v>32290.21</v>
      </c>
      <c r="KP129" s="2">
        <v>252</v>
      </c>
      <c r="KQ129" s="2"/>
      <c r="KR129" s="2"/>
      <c r="KS129" s="2"/>
      <c r="KT129" s="2"/>
      <c r="KU129" s="2">
        <v>3589</v>
      </c>
      <c r="KV129" s="2"/>
      <c r="KW129" s="2"/>
      <c r="KX129" s="2"/>
      <c r="KY129" s="2"/>
      <c r="KZ129" s="2"/>
      <c r="LA129" s="2"/>
      <c r="LB129" s="2"/>
      <c r="LC129" s="2">
        <v>8072.35</v>
      </c>
      <c r="LD129" s="2"/>
      <c r="LE129" s="2"/>
      <c r="LF129" s="2"/>
      <c r="LG129" s="2"/>
      <c r="LH129" s="2"/>
      <c r="LI129" s="2"/>
      <c r="LJ129" s="2"/>
      <c r="LK129" s="2">
        <v>259676.04</v>
      </c>
      <c r="LL129" s="2">
        <v>4179.34</v>
      </c>
      <c r="LM129" s="2">
        <v>4179.34</v>
      </c>
      <c r="LN129" s="2"/>
      <c r="LO129" s="2"/>
      <c r="LP129" s="2">
        <v>1079.98</v>
      </c>
      <c r="LQ129" s="2"/>
      <c r="LR129" s="2"/>
      <c r="LS129" s="2">
        <v>46230.76</v>
      </c>
      <c r="LT129" s="2"/>
      <c r="LU129" s="2"/>
      <c r="LV129" s="2"/>
      <c r="LW129" s="2"/>
      <c r="LX129" s="2">
        <v>47310.740000000005</v>
      </c>
      <c r="LY129" s="2">
        <v>1598078.6300000004</v>
      </c>
    </row>
    <row r="130" spans="2:337">
      <c r="B130" s="22" t="s">
        <v>69</v>
      </c>
      <c r="C130" s="22" t="s">
        <v>7</v>
      </c>
      <c r="D130" s="22" t="s">
        <v>5</v>
      </c>
      <c r="E130" s="22" t="s">
        <v>8</v>
      </c>
      <c r="F130" s="22" t="s">
        <v>70</v>
      </c>
      <c r="G130" s="1">
        <v>255583</v>
      </c>
      <c r="I130" s="37" t="str">
        <f>VLOOKUP(J130,'District Listing'!$A$3:$B$315,2,FALSE)</f>
        <v>EASTON</v>
      </c>
      <c r="J130" s="4" t="s">
        <v>223</v>
      </c>
      <c r="K130" s="2">
        <v>2891.89</v>
      </c>
      <c r="L130" s="2">
        <v>2891.89</v>
      </c>
      <c r="M130" s="2">
        <v>-2891.89</v>
      </c>
      <c r="N130" s="2">
        <v>-2891.89</v>
      </c>
      <c r="O130" s="2">
        <v>1081988.44</v>
      </c>
      <c r="P130" s="2">
        <v>24385.03</v>
      </c>
      <c r="Q130" s="2">
        <v>38954.86</v>
      </c>
      <c r="R130" s="2"/>
      <c r="S130" s="2">
        <v>20046</v>
      </c>
      <c r="T130" s="2">
        <v>28319.160000000003</v>
      </c>
      <c r="U130" s="2">
        <v>10505</v>
      </c>
      <c r="V130" s="2">
        <v>1204198.49</v>
      </c>
      <c r="W130" s="2">
        <v>423568.79</v>
      </c>
      <c r="X130" s="2">
        <v>25669.77</v>
      </c>
      <c r="Y130" s="2">
        <v>5089.2300000000005</v>
      </c>
      <c r="Z130" s="2"/>
      <c r="AA130" s="2">
        <v>40096</v>
      </c>
      <c r="AB130" s="2">
        <v>3360.39</v>
      </c>
      <c r="AC130" s="2">
        <v>497784.18</v>
      </c>
      <c r="AD130" s="2"/>
      <c r="AE130" s="2"/>
      <c r="AF130" s="2">
        <v>88645.290000000008</v>
      </c>
      <c r="AG130" s="2">
        <v>36882.379999999997</v>
      </c>
      <c r="AH130" s="2">
        <v>174752.48</v>
      </c>
      <c r="AI130" s="2">
        <v>54468.759999999995</v>
      </c>
      <c r="AJ130" s="2"/>
      <c r="AK130" s="2"/>
      <c r="AL130" s="2"/>
      <c r="AM130" s="2"/>
      <c r="AN130" s="2"/>
      <c r="AO130" s="2"/>
      <c r="AP130" s="2">
        <v>6930.9500000000007</v>
      </c>
      <c r="AQ130" s="2">
        <v>4801.37</v>
      </c>
      <c r="AR130" s="2">
        <v>141619.99000000002</v>
      </c>
      <c r="AS130" s="2">
        <v>114697.90000000001</v>
      </c>
      <c r="AT130" s="2"/>
      <c r="AU130" s="2"/>
      <c r="AV130" s="2">
        <v>622799.12000000011</v>
      </c>
      <c r="AW130" s="2">
        <v>54126.75</v>
      </c>
      <c r="AX130" s="2">
        <v>5873.82</v>
      </c>
      <c r="AY130" s="2">
        <v>23190.32</v>
      </c>
      <c r="AZ130" s="2">
        <v>18122.490000000002</v>
      </c>
      <c r="BA130" s="2">
        <v>9039.4699999999993</v>
      </c>
      <c r="BB130" s="2">
        <v>110352.85</v>
      </c>
      <c r="BC130" s="2">
        <v>723.38</v>
      </c>
      <c r="BD130" s="2">
        <v>489.26</v>
      </c>
      <c r="BE130" s="2">
        <v>31953.7</v>
      </c>
      <c r="BF130" s="2"/>
      <c r="BG130" s="2"/>
      <c r="BH130" s="2">
        <v>3214.47</v>
      </c>
      <c r="BI130" s="2">
        <v>46426.289999999994</v>
      </c>
      <c r="BJ130" s="2"/>
      <c r="BK130" s="2"/>
      <c r="BL130" s="2">
        <v>16974.309999999998</v>
      </c>
      <c r="BM130" s="2">
        <v>6295.9</v>
      </c>
      <c r="BN130" s="2">
        <v>20092.27</v>
      </c>
      <c r="BO130" s="2">
        <v>2445.09</v>
      </c>
      <c r="BP130" s="2">
        <v>4636.17</v>
      </c>
      <c r="BQ130" s="2">
        <v>13939.97</v>
      </c>
      <c r="BR130" s="2">
        <v>15742.23</v>
      </c>
      <c r="BS130" s="2"/>
      <c r="BT130" s="2"/>
      <c r="BU130" s="2">
        <v>93.03</v>
      </c>
      <c r="BV130" s="2">
        <v>6104.42</v>
      </c>
      <c r="BW130" s="2"/>
      <c r="BX130" s="2">
        <v>72.11</v>
      </c>
      <c r="BY130" s="2"/>
      <c r="BZ130" s="2"/>
      <c r="CA130" s="2">
        <v>-751.73</v>
      </c>
      <c r="CB130" s="2">
        <v>44872.54</v>
      </c>
      <c r="CC130" s="2">
        <v>11613.45</v>
      </c>
      <c r="CD130" s="2">
        <v>1409.7</v>
      </c>
      <c r="CE130" s="2">
        <v>601.49</v>
      </c>
      <c r="CF130" s="2">
        <v>24845.96</v>
      </c>
      <c r="CG130" s="2"/>
      <c r="CH130" s="2">
        <v>31.88</v>
      </c>
      <c r="CI130" s="2">
        <v>4430.72</v>
      </c>
      <c r="CJ130" s="2">
        <v>31758.240000000002</v>
      </c>
      <c r="CK130" s="2"/>
      <c r="CL130" s="2">
        <v>29705.200000000001</v>
      </c>
      <c r="CM130" s="2">
        <v>26580.03</v>
      </c>
      <c r="CN130" s="2"/>
      <c r="CO130" s="2"/>
      <c r="CP130" s="2"/>
      <c r="CQ130" s="2">
        <v>2648.53</v>
      </c>
      <c r="CR130" s="2">
        <v>9263.84</v>
      </c>
      <c r="CS130" s="2"/>
      <c r="CT130" s="2"/>
      <c r="CU130" s="2"/>
      <c r="CV130" s="2"/>
      <c r="CW130" s="2"/>
      <c r="CX130" s="2"/>
      <c r="CY130" s="2"/>
      <c r="CZ130" s="2">
        <v>356212.45000000013</v>
      </c>
      <c r="DA130" s="2">
        <v>7371.3</v>
      </c>
      <c r="DB130" s="2">
        <v>7371.3</v>
      </c>
      <c r="DC130" s="2"/>
      <c r="DD130" s="2"/>
      <c r="DE130" s="2"/>
      <c r="DF130" s="2"/>
      <c r="DG130" s="2"/>
      <c r="DH130" s="2"/>
      <c r="DI130" s="2"/>
      <c r="DJ130" s="2"/>
      <c r="DK130" s="2"/>
      <c r="DL130" s="2">
        <v>544.45000000000005</v>
      </c>
      <c r="DM130" s="2">
        <v>544.45000000000005</v>
      </c>
      <c r="DN130" s="2">
        <v>2799262.8400000003</v>
      </c>
      <c r="DP130" s="37" t="str">
        <f>VLOOKUP(DQ130,'District Listing'!$A$3:$B$315,2,FALSE)</f>
        <v>EASTON</v>
      </c>
      <c r="DQ130" s="4" t="s">
        <v>223</v>
      </c>
      <c r="DR130" s="2">
        <v>2891.89</v>
      </c>
      <c r="DS130" s="2">
        <v>2891.89</v>
      </c>
      <c r="DT130" s="2">
        <v>-796.39</v>
      </c>
      <c r="DU130" s="2">
        <v>-796.39</v>
      </c>
      <c r="DV130" s="2">
        <v>996530.74</v>
      </c>
      <c r="DW130" s="2">
        <v>24220.03</v>
      </c>
      <c r="DX130" s="2">
        <v>19439.21</v>
      </c>
      <c r="DY130" s="2"/>
      <c r="DZ130" s="2">
        <v>20046</v>
      </c>
      <c r="EA130" s="2">
        <v>3890.17</v>
      </c>
      <c r="EB130" s="2">
        <v>10505</v>
      </c>
      <c r="EC130" s="2">
        <v>1074631.1499999999</v>
      </c>
      <c r="ED130" s="2">
        <v>356173.98</v>
      </c>
      <c r="EE130" s="2">
        <v>25669.77</v>
      </c>
      <c r="EF130" s="2">
        <v>4362.63</v>
      </c>
      <c r="EG130" s="2"/>
      <c r="EH130" s="2">
        <v>12900</v>
      </c>
      <c r="EI130" s="2">
        <v>960</v>
      </c>
      <c r="EJ130" s="2">
        <v>400066.38</v>
      </c>
      <c r="EK130" s="2"/>
      <c r="EL130" s="2"/>
      <c r="EM130" s="2">
        <v>78883.33</v>
      </c>
      <c r="EN130" s="2">
        <v>29601.73</v>
      </c>
      <c r="EO130" s="2">
        <v>156368.73000000001</v>
      </c>
      <c r="EP130" s="2">
        <v>43358.84</v>
      </c>
      <c r="EQ130" s="2"/>
      <c r="ER130" s="2"/>
      <c r="ES130" s="2"/>
      <c r="ET130" s="2"/>
      <c r="EU130" s="2"/>
      <c r="EV130" s="2"/>
      <c r="EW130" s="2">
        <v>6321.76</v>
      </c>
      <c r="EX130" s="2">
        <v>3947.73</v>
      </c>
      <c r="EY130" s="2">
        <v>132784.98000000001</v>
      </c>
      <c r="EZ130" s="2">
        <v>100453.05</v>
      </c>
      <c r="FA130" s="2"/>
      <c r="FB130" s="2"/>
      <c r="FC130" s="2">
        <v>551720.15</v>
      </c>
      <c r="FD130" s="2">
        <v>52561.02</v>
      </c>
      <c r="FE130" s="2">
        <v>5873.82</v>
      </c>
      <c r="FF130" s="2">
        <v>23190.32</v>
      </c>
      <c r="FG130" s="2">
        <v>18122.490000000002</v>
      </c>
      <c r="FH130" s="2">
        <v>9039.4699999999993</v>
      </c>
      <c r="FI130" s="2">
        <v>108787.12000000001</v>
      </c>
      <c r="FJ130" s="2">
        <v>723.38</v>
      </c>
      <c r="FK130" s="2"/>
      <c r="FL130" s="2">
        <v>31953.7</v>
      </c>
      <c r="FM130" s="2"/>
      <c r="FN130" s="2"/>
      <c r="FO130" s="2">
        <v>3214.47</v>
      </c>
      <c r="FP130" s="2">
        <v>43298.52</v>
      </c>
      <c r="FQ130" s="2"/>
      <c r="FR130" s="2"/>
      <c r="FS130" s="2">
        <v>14985.81</v>
      </c>
      <c r="FT130" s="2">
        <v>6295.9</v>
      </c>
      <c r="FU130" s="2">
        <v>20092.27</v>
      </c>
      <c r="FV130" s="2">
        <v>2445.09</v>
      </c>
      <c r="FW130" s="2">
        <v>4636.17</v>
      </c>
      <c r="FX130" s="2">
        <v>13939.97</v>
      </c>
      <c r="FY130" s="2">
        <v>15742.23</v>
      </c>
      <c r="FZ130" s="2"/>
      <c r="GA130" s="2"/>
      <c r="GB130" s="2">
        <v>93.03</v>
      </c>
      <c r="GC130" s="2">
        <v>6104.42</v>
      </c>
      <c r="GD130" s="2"/>
      <c r="GE130" s="2">
        <v>72.11</v>
      </c>
      <c r="GF130" s="2"/>
      <c r="GG130" s="2"/>
      <c r="GH130" s="2">
        <v>-751.73</v>
      </c>
      <c r="GI130" s="2">
        <v>44872.54</v>
      </c>
      <c r="GJ130" s="2">
        <v>11613.45</v>
      </c>
      <c r="GK130" s="2">
        <v>1409.7</v>
      </c>
      <c r="GL130" s="2">
        <v>601.49</v>
      </c>
      <c r="GM130" s="2">
        <v>24845.96</v>
      </c>
      <c r="GN130" s="2"/>
      <c r="GO130" s="2">
        <v>31.88</v>
      </c>
      <c r="GP130" s="2">
        <v>4230.72</v>
      </c>
      <c r="GQ130" s="2">
        <v>31758.240000000002</v>
      </c>
      <c r="GR130" s="2"/>
      <c r="GS130" s="2">
        <v>29705.200000000001</v>
      </c>
      <c r="GT130" s="2">
        <v>26580.03</v>
      </c>
      <c r="GU130" s="2"/>
      <c r="GV130" s="2"/>
      <c r="GW130" s="2"/>
      <c r="GX130" s="2">
        <v>2648.53</v>
      </c>
      <c r="GY130" s="2">
        <v>6068.83</v>
      </c>
      <c r="GZ130" s="2"/>
      <c r="HA130" s="2"/>
      <c r="HB130" s="2"/>
      <c r="HC130" s="2"/>
      <c r="HD130" s="2"/>
      <c r="HE130" s="2"/>
      <c r="HF130" s="2"/>
      <c r="HG130" s="2">
        <v>347211.91000000009</v>
      </c>
      <c r="HH130" s="2">
        <v>7182.83</v>
      </c>
      <c r="HI130" s="2">
        <v>7182.83</v>
      </c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>
        <v>2491695.040000001</v>
      </c>
      <c r="HV130" s="37" t="str">
        <f>VLOOKUP(HW130,'District Listing'!$A$3:$B$315,2,FALSE)</f>
        <v>WISHRAM</v>
      </c>
      <c r="HW130" s="4" t="s">
        <v>228</v>
      </c>
      <c r="HX130" s="2">
        <v>47952.7</v>
      </c>
      <c r="HY130" s="2">
        <v>47952.7</v>
      </c>
      <c r="HZ130" s="2"/>
      <c r="IA130" s="2"/>
      <c r="IB130" s="2">
        <v>105349.64</v>
      </c>
      <c r="IC130" s="2"/>
      <c r="ID130" s="2">
        <v>1146.5999999999999</v>
      </c>
      <c r="IE130" s="2"/>
      <c r="IF130" s="2">
        <v>7210.6</v>
      </c>
      <c r="IG130" s="2"/>
      <c r="IH130" s="2"/>
      <c r="II130" s="2">
        <v>113706.84000000001</v>
      </c>
      <c r="IJ130" s="2">
        <v>1869.6</v>
      </c>
      <c r="IK130" s="2"/>
      <c r="IL130" s="2">
        <v>2423.9</v>
      </c>
      <c r="IM130" s="2"/>
      <c r="IN130" s="2">
        <v>15724.96</v>
      </c>
      <c r="IO130" s="2"/>
      <c r="IP130" s="2">
        <v>20018.46</v>
      </c>
      <c r="IQ130" s="2">
        <v>4713.99</v>
      </c>
      <c r="IR130" s="2">
        <v>11.01</v>
      </c>
      <c r="IS130" s="2">
        <v>8653.27</v>
      </c>
      <c r="IT130" s="2">
        <v>2046.64</v>
      </c>
      <c r="IU130" s="2">
        <v>17634.63</v>
      </c>
      <c r="IV130" s="2">
        <v>3707.26</v>
      </c>
      <c r="IW130" s="2"/>
      <c r="IX130" s="2"/>
      <c r="IY130" s="2"/>
      <c r="IZ130" s="2"/>
      <c r="JA130" s="2">
        <v>223.15</v>
      </c>
      <c r="JB130" s="2">
        <v>48.62</v>
      </c>
      <c r="JC130" s="2">
        <v>708.2</v>
      </c>
      <c r="JD130" s="2">
        <v>882.21</v>
      </c>
      <c r="JE130" s="2">
        <v>13637.42</v>
      </c>
      <c r="JF130" s="2">
        <v>4153.34</v>
      </c>
      <c r="JG130" s="2">
        <v>432.39</v>
      </c>
      <c r="JH130" s="2">
        <v>28.04</v>
      </c>
      <c r="JI130" s="2">
        <v>56880.170000000006</v>
      </c>
      <c r="JJ130" s="2">
        <v>1651.03</v>
      </c>
      <c r="JK130" s="2"/>
      <c r="JL130" s="2">
        <v>5553.23</v>
      </c>
      <c r="JM130" s="2"/>
      <c r="JN130" s="2"/>
      <c r="JO130" s="2">
        <v>7204.2599999999993</v>
      </c>
      <c r="JP130" s="2"/>
      <c r="JQ130" s="2"/>
      <c r="JR130" s="2"/>
      <c r="JS130" s="2"/>
      <c r="JT130" s="2"/>
      <c r="JU130" s="2"/>
      <c r="JV130" s="2">
        <v>3600</v>
      </c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>
        <v>1340</v>
      </c>
      <c r="LD130" s="2"/>
      <c r="LE130" s="2"/>
      <c r="LF130" s="2"/>
      <c r="LG130" s="2"/>
      <c r="LH130" s="2"/>
      <c r="LI130" s="2"/>
      <c r="LJ130" s="2"/>
      <c r="LK130" s="2">
        <v>4940</v>
      </c>
      <c r="LL130" s="2">
        <v>165</v>
      </c>
      <c r="LM130" s="2">
        <v>165</v>
      </c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>
        <v>250867.43000000005</v>
      </c>
    </row>
    <row r="131" spans="2:337">
      <c r="B131" s="22" t="s">
        <v>69</v>
      </c>
      <c r="C131" s="22" t="s">
        <v>7</v>
      </c>
      <c r="D131" s="22" t="s">
        <v>5</v>
      </c>
      <c r="E131" s="22" t="s">
        <v>14</v>
      </c>
      <c r="F131" s="22" t="s">
        <v>9</v>
      </c>
      <c r="G131" s="1">
        <v>8036009.0499999998</v>
      </c>
      <c r="I131" s="37" t="str">
        <f>VLOOKUP(J131,'District Listing'!$A$3:$B$315,2,FALSE)</f>
        <v>THORP</v>
      </c>
      <c r="J131" s="4" t="s">
        <v>224</v>
      </c>
      <c r="K131" s="2">
        <v>17552.62</v>
      </c>
      <c r="L131" s="2">
        <v>17552.62</v>
      </c>
      <c r="M131" s="2">
        <v>-17552.62</v>
      </c>
      <c r="N131" s="2">
        <v>-17552.62</v>
      </c>
      <c r="O131" s="2">
        <v>1576392.6800000002</v>
      </c>
      <c r="P131" s="2">
        <v>35238.11</v>
      </c>
      <c r="Q131" s="2">
        <v>40018.9</v>
      </c>
      <c r="R131" s="2"/>
      <c r="S131" s="2">
        <v>143876.09</v>
      </c>
      <c r="T131" s="2">
        <v>2168.88</v>
      </c>
      <c r="U131" s="2"/>
      <c r="V131" s="2">
        <v>1797694.6600000001</v>
      </c>
      <c r="W131" s="2">
        <v>550002.57999999996</v>
      </c>
      <c r="X131" s="2">
        <v>11921.42</v>
      </c>
      <c r="Y131" s="2">
        <v>18966.189999999999</v>
      </c>
      <c r="Z131" s="2"/>
      <c r="AA131" s="2">
        <v>5472.98</v>
      </c>
      <c r="AB131" s="2">
        <v>361.28</v>
      </c>
      <c r="AC131" s="2">
        <v>586724.44999999995</v>
      </c>
      <c r="AD131" s="2"/>
      <c r="AE131" s="2"/>
      <c r="AF131" s="2">
        <v>135605.20000000001</v>
      </c>
      <c r="AG131" s="2">
        <v>43822.61</v>
      </c>
      <c r="AH131" s="2">
        <v>272843.03000000003</v>
      </c>
      <c r="AI131" s="2">
        <v>69294.45</v>
      </c>
      <c r="AJ131" s="2"/>
      <c r="AK131" s="2"/>
      <c r="AL131" s="2"/>
      <c r="AM131" s="2"/>
      <c r="AN131" s="2">
        <v>2638.13</v>
      </c>
      <c r="AO131" s="2">
        <v>1922.05</v>
      </c>
      <c r="AP131" s="2">
        <v>10378.32</v>
      </c>
      <c r="AQ131" s="2">
        <v>6881.42</v>
      </c>
      <c r="AR131" s="2">
        <v>228943.83000000002</v>
      </c>
      <c r="AS131" s="2">
        <v>176929.96</v>
      </c>
      <c r="AT131" s="2">
        <v>23346.12</v>
      </c>
      <c r="AU131" s="2"/>
      <c r="AV131" s="2">
        <v>972605.12</v>
      </c>
      <c r="AW131" s="2">
        <v>62763.98</v>
      </c>
      <c r="AX131" s="2">
        <v>13405.37</v>
      </c>
      <c r="AY131" s="2">
        <v>54337.599999999999</v>
      </c>
      <c r="AZ131" s="2">
        <v>32704.240000000002</v>
      </c>
      <c r="BA131" s="2"/>
      <c r="BB131" s="2">
        <v>163211.19</v>
      </c>
      <c r="BC131" s="2">
        <v>3850.47</v>
      </c>
      <c r="BD131" s="2"/>
      <c r="BE131" s="2">
        <v>126.77</v>
      </c>
      <c r="BF131" s="2"/>
      <c r="BG131" s="2"/>
      <c r="BH131" s="2">
        <v>13474.36</v>
      </c>
      <c r="BI131" s="2">
        <v>126239.67999999999</v>
      </c>
      <c r="BJ131" s="2">
        <v>27633.68</v>
      </c>
      <c r="BK131" s="2"/>
      <c r="BL131" s="2"/>
      <c r="BM131" s="2">
        <v>1200</v>
      </c>
      <c r="BN131" s="2">
        <v>13191.84</v>
      </c>
      <c r="BO131" s="2"/>
      <c r="BP131" s="2">
        <v>9649.93</v>
      </c>
      <c r="BQ131" s="2"/>
      <c r="BR131" s="2">
        <v>49094.76</v>
      </c>
      <c r="BS131" s="2">
        <v>-32725.4</v>
      </c>
      <c r="BT131" s="2"/>
      <c r="BU131" s="2">
        <v>62582.55</v>
      </c>
      <c r="BV131" s="2"/>
      <c r="BW131" s="2">
        <v>3977.56</v>
      </c>
      <c r="BX131" s="2">
        <v>5122.6000000000004</v>
      </c>
      <c r="BY131" s="2"/>
      <c r="BZ131" s="2"/>
      <c r="CA131" s="2"/>
      <c r="CB131" s="2">
        <v>32646.5</v>
      </c>
      <c r="CC131" s="2">
        <v>8738.5400000000009</v>
      </c>
      <c r="CD131" s="2">
        <v>3019.73</v>
      </c>
      <c r="CE131" s="2"/>
      <c r="CF131" s="2"/>
      <c r="CG131" s="2">
        <v>60952.17</v>
      </c>
      <c r="CH131" s="2">
        <v>108</v>
      </c>
      <c r="CI131" s="2">
        <v>3240</v>
      </c>
      <c r="CJ131" s="2"/>
      <c r="CK131" s="2"/>
      <c r="CL131" s="2">
        <v>25107.91</v>
      </c>
      <c r="CM131" s="2">
        <v>23821.200000000001</v>
      </c>
      <c r="CN131" s="2"/>
      <c r="CO131" s="2"/>
      <c r="CP131" s="2"/>
      <c r="CQ131" s="2"/>
      <c r="CR131" s="2">
        <v>2712.71</v>
      </c>
      <c r="CS131" s="2"/>
      <c r="CT131" s="2"/>
      <c r="CU131" s="2"/>
      <c r="CV131" s="2"/>
      <c r="CW131" s="2"/>
      <c r="CX131" s="2">
        <v>1919.99</v>
      </c>
      <c r="CY131" s="2"/>
      <c r="CZ131" s="2">
        <v>445685.54999999993</v>
      </c>
      <c r="DA131" s="2">
        <v>8083.58</v>
      </c>
      <c r="DB131" s="2">
        <v>8083.58</v>
      </c>
      <c r="DC131" s="2">
        <v>900</v>
      </c>
      <c r="DD131" s="2"/>
      <c r="DE131" s="2"/>
      <c r="DF131" s="2">
        <v>45532.76</v>
      </c>
      <c r="DG131" s="2">
        <v>48.69</v>
      </c>
      <c r="DH131" s="2"/>
      <c r="DI131" s="2"/>
      <c r="DJ131" s="2">
        <v>102305.14</v>
      </c>
      <c r="DK131" s="2"/>
      <c r="DL131" s="2"/>
      <c r="DM131" s="2">
        <v>148786.59</v>
      </c>
      <c r="DN131" s="2">
        <v>4122791.1400000011</v>
      </c>
      <c r="DP131" s="37" t="str">
        <f>VLOOKUP(DQ131,'District Listing'!$A$3:$B$315,2,FALSE)</f>
        <v>THORP</v>
      </c>
      <c r="DQ131" s="4" t="s">
        <v>224</v>
      </c>
      <c r="DR131" s="2"/>
      <c r="DS131" s="2"/>
      <c r="DT131" s="2">
        <v>-17552.62</v>
      </c>
      <c r="DU131" s="2">
        <v>-17552.62</v>
      </c>
      <c r="DV131" s="2">
        <v>1459664.06</v>
      </c>
      <c r="DW131" s="2">
        <v>35238.11</v>
      </c>
      <c r="DX131" s="2">
        <v>40018.9</v>
      </c>
      <c r="DY131" s="2"/>
      <c r="DZ131" s="2">
        <v>50679.63</v>
      </c>
      <c r="EA131" s="2">
        <v>2168.88</v>
      </c>
      <c r="EB131" s="2"/>
      <c r="EC131" s="2">
        <v>1587769.5799999998</v>
      </c>
      <c r="ED131" s="2">
        <v>441568.68</v>
      </c>
      <c r="EE131" s="2">
        <v>11921.42</v>
      </c>
      <c r="EF131" s="2">
        <v>18966.189999999999</v>
      </c>
      <c r="EG131" s="2"/>
      <c r="EH131" s="2"/>
      <c r="EI131" s="2">
        <v>361.28</v>
      </c>
      <c r="EJ131" s="2">
        <v>472817.57</v>
      </c>
      <c r="EK131" s="2"/>
      <c r="EL131" s="2"/>
      <c r="EM131" s="2">
        <v>119705.67</v>
      </c>
      <c r="EN131" s="2">
        <v>35416.28</v>
      </c>
      <c r="EO131" s="2">
        <v>241987.25</v>
      </c>
      <c r="EP131" s="2">
        <v>54451.54</v>
      </c>
      <c r="EQ131" s="2"/>
      <c r="ER131" s="2"/>
      <c r="ES131" s="2"/>
      <c r="ET131" s="2"/>
      <c r="EU131" s="2">
        <v>2330.23</v>
      </c>
      <c r="EV131" s="2">
        <v>1755.73</v>
      </c>
      <c r="EW131" s="2">
        <v>9322.4</v>
      </c>
      <c r="EX131" s="2">
        <v>6090.88</v>
      </c>
      <c r="EY131" s="2">
        <v>216286.17</v>
      </c>
      <c r="EZ131" s="2">
        <v>159553.16</v>
      </c>
      <c r="FA131" s="2">
        <v>23346.12</v>
      </c>
      <c r="FB131" s="2"/>
      <c r="FC131" s="2">
        <v>870245.43</v>
      </c>
      <c r="FD131" s="2">
        <v>62763.98</v>
      </c>
      <c r="FE131" s="2">
        <v>13405.37</v>
      </c>
      <c r="FF131" s="2">
        <v>54337.599999999999</v>
      </c>
      <c r="FG131" s="2">
        <v>32704.240000000002</v>
      </c>
      <c r="FH131" s="2"/>
      <c r="FI131" s="2">
        <v>163211.19</v>
      </c>
      <c r="FJ131" s="2">
        <v>3850.47</v>
      </c>
      <c r="FK131" s="2"/>
      <c r="FL131" s="2">
        <v>126.77</v>
      </c>
      <c r="FM131" s="2"/>
      <c r="FN131" s="2"/>
      <c r="FO131" s="2">
        <v>13474.36</v>
      </c>
      <c r="FP131" s="2">
        <v>109878.22</v>
      </c>
      <c r="FQ131" s="2">
        <v>19000</v>
      </c>
      <c r="FR131" s="2"/>
      <c r="FS131" s="2"/>
      <c r="FT131" s="2">
        <v>1200</v>
      </c>
      <c r="FU131" s="2">
        <v>13191.84</v>
      </c>
      <c r="FV131" s="2"/>
      <c r="FW131" s="2">
        <v>9649.93</v>
      </c>
      <c r="FX131" s="2"/>
      <c r="FY131" s="2">
        <v>49094.76</v>
      </c>
      <c r="FZ131" s="2">
        <v>-32725.4</v>
      </c>
      <c r="GA131" s="2"/>
      <c r="GB131" s="2">
        <v>13921.44</v>
      </c>
      <c r="GC131" s="2"/>
      <c r="GD131" s="2">
        <v>3977.56</v>
      </c>
      <c r="GE131" s="2">
        <v>5122.6000000000004</v>
      </c>
      <c r="GF131" s="2"/>
      <c r="GG131" s="2"/>
      <c r="GH131" s="2"/>
      <c r="GI131" s="2">
        <v>32646.5</v>
      </c>
      <c r="GJ131" s="2">
        <v>8738.5400000000009</v>
      </c>
      <c r="GK131" s="2">
        <v>3019.73</v>
      </c>
      <c r="GL131" s="2"/>
      <c r="GM131" s="2"/>
      <c r="GN131" s="2">
        <v>60952.17</v>
      </c>
      <c r="GO131" s="2">
        <v>108</v>
      </c>
      <c r="GP131" s="2">
        <v>3240</v>
      </c>
      <c r="GQ131" s="2"/>
      <c r="GR131" s="2"/>
      <c r="GS131" s="2">
        <v>25107.91</v>
      </c>
      <c r="GT131" s="2">
        <v>23821.200000000001</v>
      </c>
      <c r="GU131" s="2"/>
      <c r="GV131" s="2"/>
      <c r="GW131" s="2"/>
      <c r="GX131" s="2"/>
      <c r="GY131" s="2">
        <v>2412.71</v>
      </c>
      <c r="GZ131" s="2"/>
      <c r="HA131" s="2"/>
      <c r="HB131" s="2"/>
      <c r="HC131" s="2"/>
      <c r="HD131" s="2"/>
      <c r="HE131" s="2">
        <v>1919.99</v>
      </c>
      <c r="HF131" s="2"/>
      <c r="HG131" s="2">
        <v>371729.30000000005</v>
      </c>
      <c r="HH131" s="2">
        <v>8083.58</v>
      </c>
      <c r="HI131" s="2">
        <v>8083.58</v>
      </c>
      <c r="HJ131" s="2">
        <v>900</v>
      </c>
      <c r="HK131" s="2"/>
      <c r="HL131" s="2"/>
      <c r="HM131" s="2">
        <v>45532.76</v>
      </c>
      <c r="HN131" s="2">
        <v>48.69</v>
      </c>
      <c r="HO131" s="2"/>
      <c r="HP131" s="2"/>
      <c r="HQ131" s="2">
        <v>102305.14</v>
      </c>
      <c r="HR131" s="2"/>
      <c r="HS131" s="2">
        <v>148786.59</v>
      </c>
      <c r="HT131" s="2">
        <v>3605090.6200000006</v>
      </c>
      <c r="HV131" s="37" t="str">
        <f>VLOOKUP(HW131,'District Listing'!$A$3:$B$315,2,FALSE)</f>
        <v>BICKLETON</v>
      </c>
      <c r="HW131" s="4" t="s">
        <v>229</v>
      </c>
      <c r="HX131" s="2"/>
      <c r="HY131" s="2"/>
      <c r="HZ131" s="2"/>
      <c r="IA131" s="2"/>
      <c r="IB131" s="2">
        <v>4611.13</v>
      </c>
      <c r="IC131" s="2">
        <v>544</v>
      </c>
      <c r="ID131" s="2"/>
      <c r="IE131" s="2"/>
      <c r="IF131" s="2">
        <v>14124</v>
      </c>
      <c r="IG131" s="2"/>
      <c r="IH131" s="2"/>
      <c r="II131" s="2">
        <v>19279.13</v>
      </c>
      <c r="IJ131" s="2">
        <v>5516.05</v>
      </c>
      <c r="IK131" s="2"/>
      <c r="IL131" s="2"/>
      <c r="IM131" s="2"/>
      <c r="IN131" s="2">
        <v>7429</v>
      </c>
      <c r="IO131" s="2"/>
      <c r="IP131" s="2">
        <v>12945.05</v>
      </c>
      <c r="IQ131" s="2"/>
      <c r="IR131" s="2"/>
      <c r="IS131" s="2">
        <v>1474.1</v>
      </c>
      <c r="IT131" s="2">
        <v>986.37</v>
      </c>
      <c r="IU131" s="2">
        <v>2905.05</v>
      </c>
      <c r="IV131" s="2">
        <v>727.57</v>
      </c>
      <c r="IW131" s="2"/>
      <c r="IX131" s="2"/>
      <c r="IY131" s="2"/>
      <c r="IZ131" s="2"/>
      <c r="JA131" s="2"/>
      <c r="JB131" s="2"/>
      <c r="JC131" s="2">
        <v>114.79</v>
      </c>
      <c r="JD131" s="2">
        <v>178.55</v>
      </c>
      <c r="JE131" s="2">
        <v>576.29</v>
      </c>
      <c r="JF131" s="2">
        <v>1728.9</v>
      </c>
      <c r="JG131" s="2">
        <v>34.78</v>
      </c>
      <c r="JH131" s="2">
        <v>104.34</v>
      </c>
      <c r="JI131" s="2">
        <v>8830.7400000000016</v>
      </c>
      <c r="JJ131" s="2">
        <v>54083.13</v>
      </c>
      <c r="JK131" s="2"/>
      <c r="JL131" s="2"/>
      <c r="JM131" s="2"/>
      <c r="JN131" s="2">
        <v>2082.16</v>
      </c>
      <c r="JO131" s="2">
        <v>56165.289999999994</v>
      </c>
      <c r="JP131" s="2"/>
      <c r="JQ131" s="2"/>
      <c r="JR131" s="2"/>
      <c r="JS131" s="2"/>
      <c r="JT131" s="2"/>
      <c r="JU131" s="2">
        <v>758.92</v>
      </c>
      <c r="JV131" s="2">
        <v>6400.16</v>
      </c>
      <c r="JW131" s="2"/>
      <c r="JX131" s="2"/>
      <c r="JY131" s="2"/>
      <c r="JZ131" s="2"/>
      <c r="KA131" s="2"/>
      <c r="KB131" s="2"/>
      <c r="KC131" s="2">
        <v>1850.03</v>
      </c>
      <c r="KD131" s="2">
        <v>1931.6</v>
      </c>
      <c r="KE131" s="2">
        <v>1606.63</v>
      </c>
      <c r="KF131" s="2">
        <v>1193.0999999999999</v>
      </c>
      <c r="KG131" s="2"/>
      <c r="KH131" s="2"/>
      <c r="KI131" s="2"/>
      <c r="KJ131" s="2">
        <v>56689</v>
      </c>
      <c r="KK131" s="2"/>
      <c r="KL131" s="2"/>
      <c r="KM131" s="2"/>
      <c r="KN131" s="2">
        <v>31052.65</v>
      </c>
      <c r="KO131" s="2">
        <v>8428.23</v>
      </c>
      <c r="KP131" s="2"/>
      <c r="KQ131" s="2"/>
      <c r="KR131" s="2"/>
      <c r="KS131" s="2"/>
      <c r="KT131" s="2"/>
      <c r="KU131" s="2">
        <v>380</v>
      </c>
      <c r="KV131" s="2"/>
      <c r="KW131" s="2"/>
      <c r="KX131" s="2"/>
      <c r="KY131" s="2">
        <v>14203.93</v>
      </c>
      <c r="KZ131" s="2">
        <v>19598.28</v>
      </c>
      <c r="LA131" s="2"/>
      <c r="LB131" s="2"/>
      <c r="LC131" s="2">
        <v>994.85</v>
      </c>
      <c r="LD131" s="2"/>
      <c r="LE131" s="2"/>
      <c r="LF131" s="2"/>
      <c r="LG131" s="2"/>
      <c r="LH131" s="2"/>
      <c r="LI131" s="2"/>
      <c r="LJ131" s="2"/>
      <c r="LK131" s="2">
        <v>145087.38</v>
      </c>
      <c r="LL131" s="2">
        <v>1671.66</v>
      </c>
      <c r="LM131" s="2">
        <v>1671.66</v>
      </c>
      <c r="LN131" s="2"/>
      <c r="LO131" s="2"/>
      <c r="LP131" s="2">
        <v>3172.67</v>
      </c>
      <c r="LQ131" s="2"/>
      <c r="LR131" s="2"/>
      <c r="LS131" s="2"/>
      <c r="LT131" s="2"/>
      <c r="LU131" s="2">
        <v>6587.47</v>
      </c>
      <c r="LV131" s="2"/>
      <c r="LW131" s="2"/>
      <c r="LX131" s="2">
        <v>9760.14</v>
      </c>
      <c r="LY131" s="2">
        <v>253739.39000000004</v>
      </c>
    </row>
    <row r="132" spans="2:337">
      <c r="B132" s="22" t="s">
        <v>69</v>
      </c>
      <c r="C132" s="22" t="s">
        <v>7</v>
      </c>
      <c r="D132" s="22" t="s">
        <v>5</v>
      </c>
      <c r="E132" s="22" t="s">
        <v>14</v>
      </c>
      <c r="F132" s="22" t="s">
        <v>10</v>
      </c>
      <c r="G132" s="1">
        <v>452997.71</v>
      </c>
      <c r="I132" s="37" t="str">
        <f>VLOOKUP(J132,'District Listing'!$A$3:$B$315,2,FALSE)</f>
        <v>ELLENSBURG</v>
      </c>
      <c r="J132" s="4" t="s">
        <v>225</v>
      </c>
      <c r="K132" s="2">
        <v>470770.95</v>
      </c>
      <c r="L132" s="2">
        <v>470770.95</v>
      </c>
      <c r="M132" s="2">
        <v>-470770.95</v>
      </c>
      <c r="N132" s="2">
        <v>-470770.95</v>
      </c>
      <c r="O132" s="2">
        <v>18032192.34</v>
      </c>
      <c r="P132" s="2">
        <v>486822.44</v>
      </c>
      <c r="Q132" s="2">
        <v>104314.88</v>
      </c>
      <c r="R132" s="2"/>
      <c r="S132" s="2">
        <v>569592.11</v>
      </c>
      <c r="T132" s="2">
        <v>246208.40000000002</v>
      </c>
      <c r="U132" s="2">
        <v>111201</v>
      </c>
      <c r="V132" s="2">
        <v>19550331.169999998</v>
      </c>
      <c r="W132" s="2">
        <v>6345840.3399999999</v>
      </c>
      <c r="X132" s="2">
        <v>287388.49000000005</v>
      </c>
      <c r="Y132" s="2">
        <v>155740.88</v>
      </c>
      <c r="Z132" s="2"/>
      <c r="AA132" s="2">
        <v>341901.93</v>
      </c>
      <c r="AB132" s="2">
        <v>147953.15000000002</v>
      </c>
      <c r="AC132" s="2">
        <v>7278824.79</v>
      </c>
      <c r="AD132" s="2"/>
      <c r="AE132" s="2">
        <v>-988.34</v>
      </c>
      <c r="AF132" s="2">
        <v>1463129.49</v>
      </c>
      <c r="AG132" s="2">
        <v>540825.11</v>
      </c>
      <c r="AH132" s="2">
        <v>2901062.88</v>
      </c>
      <c r="AI132" s="2">
        <v>849146.7</v>
      </c>
      <c r="AJ132" s="2">
        <v>29894.09</v>
      </c>
      <c r="AK132" s="2">
        <v>19018.410000000003</v>
      </c>
      <c r="AL132" s="2"/>
      <c r="AM132" s="2"/>
      <c r="AN132" s="2">
        <v>28273.109999999997</v>
      </c>
      <c r="AO132" s="2">
        <v>10340.469999999999</v>
      </c>
      <c r="AP132" s="2">
        <v>103032.84</v>
      </c>
      <c r="AQ132" s="2">
        <v>82316.930000000008</v>
      </c>
      <c r="AR132" s="2">
        <v>2560297.61</v>
      </c>
      <c r="AS132" s="2">
        <v>2088300.08</v>
      </c>
      <c r="AT132" s="2">
        <v>223321.16999999998</v>
      </c>
      <c r="AU132" s="2">
        <v>-802.87</v>
      </c>
      <c r="AV132" s="2">
        <v>10897167.68</v>
      </c>
      <c r="AW132" s="2">
        <v>1343180.87</v>
      </c>
      <c r="AX132" s="2">
        <v>82326.47</v>
      </c>
      <c r="AY132" s="2">
        <v>477041.81</v>
      </c>
      <c r="AZ132" s="2">
        <v>374059.78</v>
      </c>
      <c r="BA132" s="2">
        <v>532454.92999999993</v>
      </c>
      <c r="BB132" s="2">
        <v>2809063.8600000003</v>
      </c>
      <c r="BC132" s="2">
        <v>27529.86</v>
      </c>
      <c r="BD132" s="2">
        <v>8016.7</v>
      </c>
      <c r="BE132" s="2">
        <v>6217.5</v>
      </c>
      <c r="BF132" s="2">
        <v>1640</v>
      </c>
      <c r="BG132" s="2"/>
      <c r="BH132" s="2">
        <v>123091.12</v>
      </c>
      <c r="BI132" s="2">
        <v>1145640.95</v>
      </c>
      <c r="BJ132" s="2">
        <v>85704.41</v>
      </c>
      <c r="BK132" s="2">
        <v>5146.05</v>
      </c>
      <c r="BL132" s="2"/>
      <c r="BM132" s="2">
        <v>67088.960000000006</v>
      </c>
      <c r="BN132" s="2">
        <v>12591.28</v>
      </c>
      <c r="BO132" s="2">
        <v>2723.75</v>
      </c>
      <c r="BP132" s="2">
        <v>105641.25</v>
      </c>
      <c r="BQ132" s="2">
        <v>125978.65</v>
      </c>
      <c r="BR132" s="2">
        <v>129861.68999999999</v>
      </c>
      <c r="BS132" s="2">
        <v>21549.3</v>
      </c>
      <c r="BT132" s="2">
        <v>30066.63</v>
      </c>
      <c r="BU132" s="2">
        <v>1322.3200000000002</v>
      </c>
      <c r="BV132" s="2"/>
      <c r="BW132" s="2">
        <v>50535.24</v>
      </c>
      <c r="BX132" s="2"/>
      <c r="BY132" s="2"/>
      <c r="BZ132" s="2"/>
      <c r="CA132" s="2">
        <v>1307.02</v>
      </c>
      <c r="CB132" s="2">
        <v>910687.43</v>
      </c>
      <c r="CC132" s="2">
        <v>175999.69</v>
      </c>
      <c r="CD132" s="2">
        <v>850.83</v>
      </c>
      <c r="CE132" s="2">
        <v>49481.32</v>
      </c>
      <c r="CF132" s="2">
        <v>752098.41</v>
      </c>
      <c r="CG132" s="2">
        <v>4560</v>
      </c>
      <c r="CH132" s="2"/>
      <c r="CI132" s="2">
        <v>25736.61</v>
      </c>
      <c r="CJ132" s="2">
        <v>177382.73</v>
      </c>
      <c r="CK132" s="2"/>
      <c r="CL132" s="2">
        <v>193434.71</v>
      </c>
      <c r="CM132" s="2">
        <v>395878.5</v>
      </c>
      <c r="CN132" s="2">
        <v>13.37</v>
      </c>
      <c r="CO132" s="2"/>
      <c r="CP132" s="2"/>
      <c r="CQ132" s="2"/>
      <c r="CR132" s="2">
        <v>31859.18</v>
      </c>
      <c r="CS132" s="2"/>
      <c r="CT132" s="2"/>
      <c r="CU132" s="2"/>
      <c r="CV132" s="2"/>
      <c r="CW132" s="2"/>
      <c r="CX132" s="2"/>
      <c r="CY132" s="2"/>
      <c r="CZ132" s="2">
        <v>4669635.46</v>
      </c>
      <c r="DA132" s="2">
        <v>62517.960000000006</v>
      </c>
      <c r="DB132" s="2">
        <v>62517.960000000006</v>
      </c>
      <c r="DC132" s="2"/>
      <c r="DD132" s="2"/>
      <c r="DE132" s="2"/>
      <c r="DF132" s="2"/>
      <c r="DG132" s="2"/>
      <c r="DH132" s="2"/>
      <c r="DI132" s="2"/>
      <c r="DJ132" s="2">
        <v>13602.48</v>
      </c>
      <c r="DK132" s="2"/>
      <c r="DL132" s="2"/>
      <c r="DM132" s="2">
        <v>13602.48</v>
      </c>
      <c r="DN132" s="2">
        <v>45281143.399999976</v>
      </c>
      <c r="DP132" s="37" t="str">
        <f>VLOOKUP(DQ132,'District Listing'!$A$3:$B$315,2,FALSE)</f>
        <v>ELLENSBURG</v>
      </c>
      <c r="DQ132" s="4" t="s">
        <v>225</v>
      </c>
      <c r="DR132" s="2">
        <v>373236.99</v>
      </c>
      <c r="DS132" s="2">
        <v>373236.99</v>
      </c>
      <c r="DT132" s="2">
        <v>-470770.95</v>
      </c>
      <c r="DU132" s="2">
        <v>-470770.95</v>
      </c>
      <c r="DV132" s="2">
        <v>16938239.239999998</v>
      </c>
      <c r="DW132" s="2">
        <v>471920.65</v>
      </c>
      <c r="DX132" s="2">
        <v>77123.490000000005</v>
      </c>
      <c r="DY132" s="2"/>
      <c r="DZ132" s="2">
        <v>463247.22</v>
      </c>
      <c r="EA132" s="2">
        <v>180597.07</v>
      </c>
      <c r="EB132" s="2">
        <v>111201</v>
      </c>
      <c r="EC132" s="2">
        <v>18242328.669999994</v>
      </c>
      <c r="ED132" s="2">
        <v>5961984.0099999998</v>
      </c>
      <c r="EE132" s="2">
        <v>278121.28000000003</v>
      </c>
      <c r="EF132" s="2">
        <v>149963.93</v>
      </c>
      <c r="EG132" s="2"/>
      <c r="EH132" s="2"/>
      <c r="EI132" s="2">
        <v>137842.70000000001</v>
      </c>
      <c r="EJ132" s="2">
        <v>6527911.9199999999</v>
      </c>
      <c r="EK132" s="2"/>
      <c r="EL132" s="2">
        <v>-988.34</v>
      </c>
      <c r="EM132" s="2">
        <v>1364634.65</v>
      </c>
      <c r="EN132" s="2">
        <v>484183.18</v>
      </c>
      <c r="EO132" s="2">
        <v>2702821.29</v>
      </c>
      <c r="EP132" s="2">
        <v>783011.86</v>
      </c>
      <c r="EQ132" s="2">
        <v>29508.66</v>
      </c>
      <c r="ER132" s="2">
        <v>17866.490000000002</v>
      </c>
      <c r="ES132" s="2"/>
      <c r="ET132" s="2"/>
      <c r="EU132" s="2">
        <v>26371.17</v>
      </c>
      <c r="EV132" s="2">
        <v>9501.5</v>
      </c>
      <c r="EW132" s="2">
        <v>96931.34</v>
      </c>
      <c r="EX132" s="2">
        <v>74838.44</v>
      </c>
      <c r="EY132" s="2">
        <v>2399988.96</v>
      </c>
      <c r="EZ132" s="2">
        <v>1975406.81</v>
      </c>
      <c r="FA132" s="2">
        <v>220609.77</v>
      </c>
      <c r="FB132" s="2">
        <v>-802.87</v>
      </c>
      <c r="FC132" s="2">
        <v>10183882.91</v>
      </c>
      <c r="FD132" s="2">
        <v>749619.29</v>
      </c>
      <c r="FE132" s="2">
        <v>71643.179999999993</v>
      </c>
      <c r="FF132" s="2">
        <v>424090.31</v>
      </c>
      <c r="FG132" s="2">
        <v>60214.09</v>
      </c>
      <c r="FH132" s="2">
        <v>226012.7</v>
      </c>
      <c r="FI132" s="2">
        <v>1531579.57</v>
      </c>
      <c r="FJ132" s="2">
        <v>26526.28</v>
      </c>
      <c r="FK132" s="2">
        <v>8016.7</v>
      </c>
      <c r="FL132" s="2">
        <v>6217.5</v>
      </c>
      <c r="FM132" s="2">
        <v>1640</v>
      </c>
      <c r="FN132" s="2"/>
      <c r="FO132" s="2">
        <v>111691.12</v>
      </c>
      <c r="FP132" s="2">
        <v>735128.86</v>
      </c>
      <c r="FQ132" s="2">
        <v>85704.41</v>
      </c>
      <c r="FR132" s="2">
        <v>5146.05</v>
      </c>
      <c r="FS132" s="2"/>
      <c r="FT132" s="2">
        <v>65828.3</v>
      </c>
      <c r="FU132" s="2">
        <v>12591.28</v>
      </c>
      <c r="FV132" s="2">
        <v>2723.75</v>
      </c>
      <c r="FW132" s="2">
        <v>105641.25</v>
      </c>
      <c r="FX132" s="2">
        <v>125978.65</v>
      </c>
      <c r="FY132" s="2">
        <v>123501.4</v>
      </c>
      <c r="FZ132" s="2">
        <v>21549.3</v>
      </c>
      <c r="GA132" s="2">
        <v>30066.63</v>
      </c>
      <c r="GB132" s="2">
        <v>197.65</v>
      </c>
      <c r="GC132" s="2"/>
      <c r="GD132" s="2">
        <v>50535.24</v>
      </c>
      <c r="GE132" s="2"/>
      <c r="GF132" s="2"/>
      <c r="GG132" s="2"/>
      <c r="GH132" s="2"/>
      <c r="GI132" s="2">
        <v>281543.88</v>
      </c>
      <c r="GJ132" s="2">
        <v>165788.29999999999</v>
      </c>
      <c r="GK132" s="2">
        <v>850.83</v>
      </c>
      <c r="GL132" s="2">
        <v>13529.32</v>
      </c>
      <c r="GM132" s="2">
        <v>736973.41</v>
      </c>
      <c r="GN132" s="2"/>
      <c r="GO132" s="2"/>
      <c r="GP132" s="2">
        <v>21786.5</v>
      </c>
      <c r="GQ132" s="2">
        <v>175382.73</v>
      </c>
      <c r="GR132" s="2"/>
      <c r="GS132" s="2">
        <v>193434.71</v>
      </c>
      <c r="GT132" s="2">
        <v>395878.5</v>
      </c>
      <c r="GU132" s="2">
        <v>13.37</v>
      </c>
      <c r="GV132" s="2"/>
      <c r="GW132" s="2"/>
      <c r="GX132" s="2"/>
      <c r="GY132" s="2">
        <v>12255.43</v>
      </c>
      <c r="GZ132" s="2"/>
      <c r="HA132" s="2"/>
      <c r="HB132" s="2"/>
      <c r="HC132" s="2"/>
      <c r="HD132" s="2"/>
      <c r="HE132" s="2"/>
      <c r="HF132" s="2"/>
      <c r="HG132" s="2">
        <v>3516121.35</v>
      </c>
      <c r="HH132" s="2">
        <v>55518.98</v>
      </c>
      <c r="HI132" s="2">
        <v>55518.98</v>
      </c>
      <c r="HJ132" s="2"/>
      <c r="HK132" s="2"/>
      <c r="HL132" s="2"/>
      <c r="HM132" s="2"/>
      <c r="HN132" s="2"/>
      <c r="HO132" s="2"/>
      <c r="HP132" s="2"/>
      <c r="HQ132" s="2">
        <v>13602.48</v>
      </c>
      <c r="HR132" s="2"/>
      <c r="HS132" s="2">
        <v>13602.48</v>
      </c>
      <c r="HT132" s="2">
        <v>39973411.919999979</v>
      </c>
      <c r="HV132" s="37" t="str">
        <f>VLOOKUP(HW132,'District Listing'!$A$3:$B$315,2,FALSE)</f>
        <v>CENTERVILLE</v>
      </c>
      <c r="HW132" s="4" t="s">
        <v>230</v>
      </c>
      <c r="HX132" s="2">
        <v>13394.29</v>
      </c>
      <c r="HY132" s="2">
        <v>13394.29</v>
      </c>
      <c r="HZ132" s="2"/>
      <c r="IA132" s="2"/>
      <c r="IB132" s="2">
        <v>55354.03</v>
      </c>
      <c r="IC132" s="2"/>
      <c r="ID132" s="2">
        <v>2261.35</v>
      </c>
      <c r="IE132" s="2"/>
      <c r="IF132" s="2">
        <v>5705.08</v>
      </c>
      <c r="IG132" s="2"/>
      <c r="IH132" s="2"/>
      <c r="II132" s="2">
        <v>63320.46</v>
      </c>
      <c r="IJ132" s="2">
        <v>65890.149999999994</v>
      </c>
      <c r="IK132" s="2">
        <v>1337.05</v>
      </c>
      <c r="IL132" s="2"/>
      <c r="IM132" s="2"/>
      <c r="IN132" s="2">
        <v>13956.11</v>
      </c>
      <c r="IO132" s="2"/>
      <c r="IP132" s="2">
        <v>81183.31</v>
      </c>
      <c r="IQ132" s="2">
        <v>3.13</v>
      </c>
      <c r="IR132" s="2">
        <v>7.06</v>
      </c>
      <c r="IS132" s="2">
        <v>4824</v>
      </c>
      <c r="IT132" s="2">
        <v>6151.46</v>
      </c>
      <c r="IU132" s="2">
        <v>9626.48</v>
      </c>
      <c r="IV132" s="2">
        <v>10742.53</v>
      </c>
      <c r="IW132" s="2"/>
      <c r="IX132" s="2"/>
      <c r="IY132" s="2"/>
      <c r="IZ132" s="2"/>
      <c r="JA132" s="2">
        <v>125.65</v>
      </c>
      <c r="JB132" s="2">
        <v>157.94999999999999</v>
      </c>
      <c r="JC132" s="2">
        <v>521.14</v>
      </c>
      <c r="JD132" s="2">
        <v>1443.66</v>
      </c>
      <c r="JE132" s="2">
        <v>9147.5400000000009</v>
      </c>
      <c r="JF132" s="2">
        <v>20885.25</v>
      </c>
      <c r="JG132" s="2">
        <v>193.22</v>
      </c>
      <c r="JH132" s="2">
        <v>395.13</v>
      </c>
      <c r="JI132" s="2">
        <v>64224.2</v>
      </c>
      <c r="JJ132" s="2">
        <v>139.02000000000001</v>
      </c>
      <c r="JK132" s="2"/>
      <c r="JL132" s="2"/>
      <c r="JM132" s="2"/>
      <c r="JN132" s="2"/>
      <c r="JO132" s="2">
        <v>139.02000000000001</v>
      </c>
      <c r="JP132" s="2"/>
      <c r="JQ132" s="2"/>
      <c r="JR132" s="2">
        <v>25837</v>
      </c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>
        <v>285</v>
      </c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>
        <v>26122</v>
      </c>
      <c r="LL132" s="2">
        <v>110.2</v>
      </c>
      <c r="LM132" s="2">
        <v>110.2</v>
      </c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>
        <v>248493.48000000004</v>
      </c>
    </row>
    <row r="133" spans="2:337">
      <c r="B133" s="22" t="s">
        <v>69</v>
      </c>
      <c r="C133" s="22" t="s">
        <v>7</v>
      </c>
      <c r="D133" s="22" t="s">
        <v>5</v>
      </c>
      <c r="E133" s="22" t="s">
        <v>14</v>
      </c>
      <c r="F133" s="22" t="s">
        <v>11</v>
      </c>
      <c r="G133" s="1">
        <v>352156.21</v>
      </c>
      <c r="I133" s="37" t="str">
        <f>VLOOKUP(J133,'District Listing'!$A$3:$B$315,2,FALSE)</f>
        <v>KITTITAS</v>
      </c>
      <c r="J133" s="4" t="s">
        <v>226</v>
      </c>
      <c r="K133" s="2">
        <v>110266.14</v>
      </c>
      <c r="L133" s="2">
        <v>110266.14</v>
      </c>
      <c r="M133" s="2">
        <v>-110266.14</v>
      </c>
      <c r="N133" s="2">
        <v>-110266.14</v>
      </c>
      <c r="O133" s="2">
        <v>3269361.27</v>
      </c>
      <c r="P133" s="2">
        <v>59268.649999999994</v>
      </c>
      <c r="Q133" s="2">
        <v>11543.099999999999</v>
      </c>
      <c r="R133" s="2"/>
      <c r="S133" s="2">
        <v>187067.8</v>
      </c>
      <c r="T133" s="2">
        <v>62926.239999999998</v>
      </c>
      <c r="U133" s="2"/>
      <c r="V133" s="2">
        <v>3590167.06</v>
      </c>
      <c r="W133" s="2">
        <v>1428519.99</v>
      </c>
      <c r="X133" s="2">
        <v>48184.93</v>
      </c>
      <c r="Y133" s="2">
        <v>55122.84</v>
      </c>
      <c r="Z133" s="2"/>
      <c r="AA133" s="2">
        <v>143642.71</v>
      </c>
      <c r="AB133" s="2">
        <v>20126.86</v>
      </c>
      <c r="AC133" s="2">
        <v>1695597.33</v>
      </c>
      <c r="AD133" s="2"/>
      <c r="AE133" s="2"/>
      <c r="AF133" s="2">
        <v>267805.74</v>
      </c>
      <c r="AG133" s="2">
        <v>123162.01000000001</v>
      </c>
      <c r="AH133" s="2">
        <v>542121.5</v>
      </c>
      <c r="AI133" s="2">
        <v>194179.72999999998</v>
      </c>
      <c r="AJ133" s="2"/>
      <c r="AK133" s="2"/>
      <c r="AL133" s="2"/>
      <c r="AM133" s="2"/>
      <c r="AN133" s="2">
        <v>5147.09</v>
      </c>
      <c r="AO133" s="2">
        <v>2432.94</v>
      </c>
      <c r="AP133" s="2">
        <v>22996.030000000002</v>
      </c>
      <c r="AQ133" s="2">
        <v>23348.52</v>
      </c>
      <c r="AR133" s="2">
        <v>563891.77</v>
      </c>
      <c r="AS133" s="2">
        <v>541544.23</v>
      </c>
      <c r="AT133" s="2"/>
      <c r="AU133" s="2">
        <v>10570.72</v>
      </c>
      <c r="AV133" s="2">
        <v>2297200.2800000003</v>
      </c>
      <c r="AW133" s="2">
        <v>217545.76</v>
      </c>
      <c r="AX133" s="2">
        <v>33754.019999999997</v>
      </c>
      <c r="AY133" s="2">
        <v>106280.15</v>
      </c>
      <c r="AZ133" s="2">
        <v>31954.85</v>
      </c>
      <c r="BA133" s="2">
        <v>49272.160000000003</v>
      </c>
      <c r="BB133" s="2">
        <v>438806.93999999994</v>
      </c>
      <c r="BC133" s="2">
        <v>318.27999999999997</v>
      </c>
      <c r="BD133" s="2">
        <v>8442.0400000000009</v>
      </c>
      <c r="BE133" s="2">
        <v>117918.96</v>
      </c>
      <c r="BF133" s="2"/>
      <c r="BG133" s="2">
        <v>41875.17</v>
      </c>
      <c r="BH133" s="2">
        <v>23118.34</v>
      </c>
      <c r="BI133" s="2">
        <v>309819.90000000002</v>
      </c>
      <c r="BJ133" s="2">
        <v>23840</v>
      </c>
      <c r="BK133" s="2">
        <v>15607.8</v>
      </c>
      <c r="BL133" s="2"/>
      <c r="BM133" s="2">
        <v>54023.939999999995</v>
      </c>
      <c r="BN133" s="2">
        <v>32932.22</v>
      </c>
      <c r="BO133" s="2">
        <v>11286.81</v>
      </c>
      <c r="BP133" s="2">
        <v>163352.9</v>
      </c>
      <c r="BQ133" s="2">
        <v>4769.1099999999997</v>
      </c>
      <c r="BR133" s="2">
        <v>156028.23000000001</v>
      </c>
      <c r="BS133" s="2">
        <v>13223.76</v>
      </c>
      <c r="BT133" s="2"/>
      <c r="BU133" s="2">
        <v>16340.61</v>
      </c>
      <c r="BV133" s="2"/>
      <c r="BW133" s="2">
        <v>22918.28</v>
      </c>
      <c r="BX133" s="2"/>
      <c r="BY133" s="2"/>
      <c r="BZ133" s="2"/>
      <c r="CA133" s="2">
        <v>120</v>
      </c>
      <c r="CB133" s="2">
        <v>100807.63</v>
      </c>
      <c r="CC133" s="2">
        <v>102922.1</v>
      </c>
      <c r="CD133" s="2">
        <v>1726.68</v>
      </c>
      <c r="CE133" s="2"/>
      <c r="CF133" s="2">
        <v>208759.48</v>
      </c>
      <c r="CG133" s="2"/>
      <c r="CH133" s="2"/>
      <c r="CI133" s="2">
        <v>6594</v>
      </c>
      <c r="CJ133" s="2"/>
      <c r="CK133" s="2"/>
      <c r="CL133" s="2">
        <v>63256.91</v>
      </c>
      <c r="CM133" s="2">
        <v>159883.38</v>
      </c>
      <c r="CN133" s="2"/>
      <c r="CO133" s="2"/>
      <c r="CP133" s="2"/>
      <c r="CQ133" s="2"/>
      <c r="CR133" s="2">
        <v>25995.91</v>
      </c>
      <c r="CS133" s="2"/>
      <c r="CT133" s="2"/>
      <c r="CU133" s="2"/>
      <c r="CV133" s="2"/>
      <c r="CW133" s="2"/>
      <c r="CX133" s="2"/>
      <c r="CY133" s="2"/>
      <c r="CZ133" s="2">
        <v>1685882.4399999997</v>
      </c>
      <c r="DA133" s="2">
        <v>14348.42</v>
      </c>
      <c r="DB133" s="2">
        <v>14348.42</v>
      </c>
      <c r="DC133" s="2"/>
      <c r="DD133" s="2"/>
      <c r="DE133" s="2">
        <v>756</v>
      </c>
      <c r="DF133" s="2"/>
      <c r="DG133" s="2"/>
      <c r="DH133" s="2">
        <v>15969.1</v>
      </c>
      <c r="DI133" s="2"/>
      <c r="DJ133" s="2">
        <v>93052.98</v>
      </c>
      <c r="DK133" s="2"/>
      <c r="DL133" s="2"/>
      <c r="DM133" s="2">
        <v>109778.07999999999</v>
      </c>
      <c r="DN133" s="2">
        <v>9831780.5500000007</v>
      </c>
      <c r="DP133" s="37" t="str">
        <f>VLOOKUP(DQ133,'District Listing'!$A$3:$B$315,2,FALSE)</f>
        <v>KITTITAS</v>
      </c>
      <c r="DQ133" s="4" t="s">
        <v>226</v>
      </c>
      <c r="DR133" s="2"/>
      <c r="DS133" s="2"/>
      <c r="DT133" s="2">
        <v>-110266.14</v>
      </c>
      <c r="DU133" s="2">
        <v>-110266.14</v>
      </c>
      <c r="DV133" s="2">
        <v>3193486.27</v>
      </c>
      <c r="DW133" s="2">
        <v>23102.23</v>
      </c>
      <c r="DX133" s="2">
        <v>11200.05</v>
      </c>
      <c r="DY133" s="2"/>
      <c r="DZ133" s="2">
        <v>84331.27</v>
      </c>
      <c r="EA133" s="2">
        <v>55806.6</v>
      </c>
      <c r="EB133" s="2"/>
      <c r="EC133" s="2">
        <v>3367926.42</v>
      </c>
      <c r="ED133" s="2">
        <v>1065318.05</v>
      </c>
      <c r="EE133" s="2">
        <v>1883.7</v>
      </c>
      <c r="EF133" s="2">
        <v>49239.14</v>
      </c>
      <c r="EG133" s="2"/>
      <c r="EH133" s="2">
        <v>6100</v>
      </c>
      <c r="EI133" s="2">
        <v>18293.55</v>
      </c>
      <c r="EJ133" s="2">
        <v>1140834.44</v>
      </c>
      <c r="EK133" s="2"/>
      <c r="EL133" s="2"/>
      <c r="EM133" s="2">
        <v>251260.29</v>
      </c>
      <c r="EN133" s="2">
        <v>81927.070000000007</v>
      </c>
      <c r="EO133" s="2">
        <v>513320.06</v>
      </c>
      <c r="EP133" s="2">
        <v>136088.81</v>
      </c>
      <c r="EQ133" s="2"/>
      <c r="ER133" s="2"/>
      <c r="ES133" s="2"/>
      <c r="ET133" s="2"/>
      <c r="EU133" s="2">
        <v>4837.28</v>
      </c>
      <c r="EV133" s="2">
        <v>1655.34</v>
      </c>
      <c r="EW133" s="2">
        <v>21182.54</v>
      </c>
      <c r="EX133" s="2">
        <v>15478.37</v>
      </c>
      <c r="EY133" s="2">
        <v>549016.17000000004</v>
      </c>
      <c r="EZ133" s="2">
        <v>417136.48</v>
      </c>
      <c r="FA133" s="2"/>
      <c r="FB133" s="2">
        <v>10570.72</v>
      </c>
      <c r="FC133" s="2">
        <v>2002473.1300000001</v>
      </c>
      <c r="FD133" s="2">
        <v>216839.42</v>
      </c>
      <c r="FE133" s="2">
        <v>33754.019999999997</v>
      </c>
      <c r="FF133" s="2">
        <v>106280.15</v>
      </c>
      <c r="FG133" s="2">
        <v>31954.85</v>
      </c>
      <c r="FH133" s="2">
        <v>49272.160000000003</v>
      </c>
      <c r="FI133" s="2">
        <v>438100.6</v>
      </c>
      <c r="FJ133" s="2">
        <v>318.27999999999997</v>
      </c>
      <c r="FK133" s="2"/>
      <c r="FL133" s="2">
        <v>117918.96</v>
      </c>
      <c r="FM133" s="2"/>
      <c r="FN133" s="2">
        <v>41875.17</v>
      </c>
      <c r="FO133" s="2">
        <v>23118.34</v>
      </c>
      <c r="FP133" s="2">
        <v>304790.76</v>
      </c>
      <c r="FQ133" s="2">
        <v>23840</v>
      </c>
      <c r="FR133" s="2">
        <v>15607.8</v>
      </c>
      <c r="FS133" s="2"/>
      <c r="FT133" s="2">
        <v>53293.34</v>
      </c>
      <c r="FU133" s="2">
        <v>32932.22</v>
      </c>
      <c r="FV133" s="2">
        <v>11286.81</v>
      </c>
      <c r="FW133" s="2">
        <v>163352.9</v>
      </c>
      <c r="FX133" s="2">
        <v>4769.1099999999997</v>
      </c>
      <c r="FY133" s="2">
        <v>156028.23000000001</v>
      </c>
      <c r="FZ133" s="2">
        <v>13223.76</v>
      </c>
      <c r="GA133" s="2"/>
      <c r="GB133" s="2">
        <v>16340.61</v>
      </c>
      <c r="GC133" s="2"/>
      <c r="GD133" s="2">
        <v>22918.28</v>
      </c>
      <c r="GE133" s="2"/>
      <c r="GF133" s="2"/>
      <c r="GG133" s="2"/>
      <c r="GH133" s="2">
        <v>120</v>
      </c>
      <c r="GI133" s="2">
        <v>100807.63</v>
      </c>
      <c r="GJ133" s="2">
        <v>102922.1</v>
      </c>
      <c r="GK133" s="2">
        <v>1726.68</v>
      </c>
      <c r="GL133" s="2"/>
      <c r="GM133" s="2">
        <v>208759.48</v>
      </c>
      <c r="GN133" s="2"/>
      <c r="GO133" s="2"/>
      <c r="GP133" s="2">
        <v>4019</v>
      </c>
      <c r="GQ133" s="2"/>
      <c r="GR133" s="2"/>
      <c r="GS133" s="2">
        <v>63256.91</v>
      </c>
      <c r="GT133" s="2">
        <v>159883.38</v>
      </c>
      <c r="GU133" s="2"/>
      <c r="GV133" s="2"/>
      <c r="GW133" s="2"/>
      <c r="GX133" s="2"/>
      <c r="GY133" s="2">
        <v>22028.66</v>
      </c>
      <c r="GZ133" s="2"/>
      <c r="HA133" s="2"/>
      <c r="HB133" s="2"/>
      <c r="HC133" s="2"/>
      <c r="HD133" s="2"/>
      <c r="HE133" s="2"/>
      <c r="HF133" s="2"/>
      <c r="HG133" s="2">
        <v>1665138.41</v>
      </c>
      <c r="HH133" s="2">
        <v>11230.32</v>
      </c>
      <c r="HI133" s="2">
        <v>11230.32</v>
      </c>
      <c r="HJ133" s="2"/>
      <c r="HK133" s="2"/>
      <c r="HL133" s="2">
        <v>756</v>
      </c>
      <c r="HM133" s="2"/>
      <c r="HN133" s="2"/>
      <c r="HO133" s="2">
        <v>15969.1</v>
      </c>
      <c r="HP133" s="2"/>
      <c r="HQ133" s="2">
        <v>93052.98</v>
      </c>
      <c r="HR133" s="2"/>
      <c r="HS133" s="2">
        <v>109778.07999999999</v>
      </c>
      <c r="HT133" s="2">
        <v>8625215.2599999998</v>
      </c>
      <c r="HV133" s="37" t="str">
        <f>VLOOKUP(HW133,'District Listing'!$A$3:$B$315,2,FALSE)</f>
        <v>TROUT LAKE</v>
      </c>
      <c r="HW133" s="4" t="s">
        <v>231</v>
      </c>
      <c r="HX133" s="2">
        <v>27733.84</v>
      </c>
      <c r="HY133" s="2">
        <v>27733.84</v>
      </c>
      <c r="HZ133" s="2"/>
      <c r="IA133" s="2"/>
      <c r="IB133" s="2">
        <v>42211.11</v>
      </c>
      <c r="IC133" s="2"/>
      <c r="ID133" s="2"/>
      <c r="IE133" s="2"/>
      <c r="IF133" s="2">
        <v>51859.040000000001</v>
      </c>
      <c r="IG133" s="2"/>
      <c r="IH133" s="2"/>
      <c r="II133" s="2">
        <v>94070.15</v>
      </c>
      <c r="IJ133" s="2">
        <v>25142.21</v>
      </c>
      <c r="IK133" s="2">
        <v>647.64</v>
      </c>
      <c r="IL133" s="2">
        <v>13931.59</v>
      </c>
      <c r="IM133" s="2"/>
      <c r="IN133" s="2">
        <v>63087.19</v>
      </c>
      <c r="IO133" s="2"/>
      <c r="IP133" s="2">
        <v>102808.63</v>
      </c>
      <c r="IQ133" s="2">
        <v>0.9</v>
      </c>
      <c r="IR133" s="2">
        <v>3.6</v>
      </c>
      <c r="IS133" s="2">
        <v>7067.39</v>
      </c>
      <c r="IT133" s="2">
        <v>7714.55</v>
      </c>
      <c r="IU133" s="2">
        <v>14776.5</v>
      </c>
      <c r="IV133" s="2">
        <v>9589.76</v>
      </c>
      <c r="IW133" s="2"/>
      <c r="IX133" s="2"/>
      <c r="IY133" s="2"/>
      <c r="IZ133" s="2"/>
      <c r="JA133" s="2">
        <v>315.63</v>
      </c>
      <c r="JB133" s="2">
        <v>312</v>
      </c>
      <c r="JC133" s="2">
        <v>759.67</v>
      </c>
      <c r="JD133" s="2">
        <v>7127.78</v>
      </c>
      <c r="JE133" s="2">
        <v>4436.99</v>
      </c>
      <c r="JF133" s="2">
        <v>13346.69</v>
      </c>
      <c r="JG133" s="2">
        <v>52.55</v>
      </c>
      <c r="JH133" s="2">
        <v>157.65</v>
      </c>
      <c r="JI133" s="2">
        <v>65661.66</v>
      </c>
      <c r="JJ133" s="2">
        <v>5694.86</v>
      </c>
      <c r="JK133" s="2"/>
      <c r="JL133" s="2">
        <v>36182.449999999997</v>
      </c>
      <c r="JM133" s="2"/>
      <c r="JN133" s="2">
        <v>6807.07</v>
      </c>
      <c r="JO133" s="2">
        <v>48684.38</v>
      </c>
      <c r="JP133" s="2"/>
      <c r="JQ133" s="2"/>
      <c r="JR133" s="2"/>
      <c r="JS133" s="2"/>
      <c r="JT133" s="2"/>
      <c r="JU133" s="2"/>
      <c r="JV133" s="2">
        <v>10073.01</v>
      </c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>
        <v>3000</v>
      </c>
      <c r="KI133" s="2"/>
      <c r="KJ133" s="2"/>
      <c r="KK133" s="2"/>
      <c r="KL133" s="2"/>
      <c r="KM133" s="2"/>
      <c r="KN133" s="2"/>
      <c r="KO133" s="2"/>
      <c r="KP133" s="2"/>
      <c r="KQ133" s="2">
        <v>3142.85</v>
      </c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>
        <v>6994.85</v>
      </c>
      <c r="LD133" s="2"/>
      <c r="LE133" s="2"/>
      <c r="LF133" s="2"/>
      <c r="LG133" s="2"/>
      <c r="LH133" s="2"/>
      <c r="LI133" s="2"/>
      <c r="LJ133" s="2"/>
      <c r="LK133" s="2">
        <v>23210.71</v>
      </c>
      <c r="LL133" s="2">
        <v>1460.07</v>
      </c>
      <c r="LM133" s="2">
        <v>1460.07</v>
      </c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>
        <v>363629.44</v>
      </c>
    </row>
    <row r="134" spans="2:337">
      <c r="B134" s="22" t="s">
        <v>69</v>
      </c>
      <c r="C134" s="22" t="s">
        <v>7</v>
      </c>
      <c r="D134" s="22" t="s">
        <v>5</v>
      </c>
      <c r="E134" s="22" t="s">
        <v>14</v>
      </c>
      <c r="F134" s="22" t="s">
        <v>12</v>
      </c>
      <c r="G134" s="1">
        <v>12866.31</v>
      </c>
      <c r="I134" s="37" t="str">
        <f>VLOOKUP(J134,'District Listing'!$A$3:$B$315,2,FALSE)</f>
        <v>CLE ELUM-ROSLYN</v>
      </c>
      <c r="J134" s="4" t="s">
        <v>227</v>
      </c>
      <c r="K134" s="2">
        <v>120097.85</v>
      </c>
      <c r="L134" s="2">
        <v>120097.85</v>
      </c>
      <c r="M134" s="2">
        <v>-120097.85</v>
      </c>
      <c r="N134" s="2">
        <v>-120097.85</v>
      </c>
      <c r="O134" s="2">
        <v>4471993.07</v>
      </c>
      <c r="P134" s="2">
        <v>112726.72</v>
      </c>
      <c r="Q134" s="2">
        <v>210658.71000000002</v>
      </c>
      <c r="R134" s="2"/>
      <c r="S134" s="2">
        <v>113174.68999999999</v>
      </c>
      <c r="T134" s="2">
        <v>44890.97</v>
      </c>
      <c r="U134" s="2">
        <v>16515</v>
      </c>
      <c r="V134" s="2">
        <v>4969959.16</v>
      </c>
      <c r="W134" s="2">
        <v>1938798.7799999998</v>
      </c>
      <c r="X134" s="2">
        <v>42805.07</v>
      </c>
      <c r="Y134" s="2">
        <v>62234.78</v>
      </c>
      <c r="Z134" s="2"/>
      <c r="AA134" s="2">
        <v>115266.55</v>
      </c>
      <c r="AB134" s="2">
        <v>26254.260000000002</v>
      </c>
      <c r="AC134" s="2">
        <v>2185359.4399999995</v>
      </c>
      <c r="AD134" s="2"/>
      <c r="AE134" s="2"/>
      <c r="AF134" s="2">
        <v>372253.70999999996</v>
      </c>
      <c r="AG134" s="2">
        <v>159466.99</v>
      </c>
      <c r="AH134" s="2">
        <v>746118.49</v>
      </c>
      <c r="AI134" s="2">
        <v>274874.23</v>
      </c>
      <c r="AJ134" s="2"/>
      <c r="AK134" s="2"/>
      <c r="AL134" s="2"/>
      <c r="AM134" s="2"/>
      <c r="AN134" s="2">
        <v>7290.5599999999995</v>
      </c>
      <c r="AO134" s="2">
        <v>3236.81</v>
      </c>
      <c r="AP134" s="2">
        <v>26831.9</v>
      </c>
      <c r="AQ134" s="2">
        <v>23610.93</v>
      </c>
      <c r="AR134" s="2">
        <v>747395.33000000007</v>
      </c>
      <c r="AS134" s="2">
        <v>683808.83</v>
      </c>
      <c r="AT134" s="2"/>
      <c r="AU134" s="2"/>
      <c r="AV134" s="2">
        <v>3044887.7800000003</v>
      </c>
      <c r="AW134" s="2">
        <v>360729.64999999997</v>
      </c>
      <c r="AX134" s="2">
        <v>37105.480000000003</v>
      </c>
      <c r="AY134" s="2">
        <v>127825.62</v>
      </c>
      <c r="AZ134" s="2">
        <v>27077.919999999998</v>
      </c>
      <c r="BA134" s="2">
        <v>108952.36</v>
      </c>
      <c r="BB134" s="2">
        <v>661691.03</v>
      </c>
      <c r="BC134" s="2">
        <v>33546.9</v>
      </c>
      <c r="BD134" s="2">
        <v>20883.900000000001</v>
      </c>
      <c r="BE134" s="2">
        <v>752.89</v>
      </c>
      <c r="BF134" s="2"/>
      <c r="BG134" s="2">
        <v>112990.57</v>
      </c>
      <c r="BH134" s="2">
        <v>17959.060000000001</v>
      </c>
      <c r="BI134" s="2">
        <v>225451.08000000002</v>
      </c>
      <c r="BJ134" s="2">
        <v>4281</v>
      </c>
      <c r="BK134" s="2"/>
      <c r="BL134" s="2">
        <v>705.98</v>
      </c>
      <c r="BM134" s="2">
        <v>100</v>
      </c>
      <c r="BN134" s="2">
        <v>39831.33</v>
      </c>
      <c r="BO134" s="2">
        <v>18377.28</v>
      </c>
      <c r="BP134" s="2">
        <v>76520.73</v>
      </c>
      <c r="BQ134" s="2">
        <v>7917.44</v>
      </c>
      <c r="BR134" s="2">
        <v>41506.21</v>
      </c>
      <c r="BS134" s="2">
        <v>10378.959999999999</v>
      </c>
      <c r="BT134" s="2"/>
      <c r="BU134" s="2">
        <v>7575.62</v>
      </c>
      <c r="BV134" s="2">
        <v>16574.900000000001</v>
      </c>
      <c r="BW134" s="2">
        <v>1188</v>
      </c>
      <c r="BX134" s="2"/>
      <c r="BY134" s="2"/>
      <c r="BZ134" s="2"/>
      <c r="CA134" s="2"/>
      <c r="CB134" s="2">
        <v>125290</v>
      </c>
      <c r="CC134" s="2">
        <v>107918.70000000001</v>
      </c>
      <c r="CD134" s="2">
        <v>8491.23</v>
      </c>
      <c r="CE134" s="2"/>
      <c r="CF134" s="2">
        <v>184135.67</v>
      </c>
      <c r="CG134" s="2"/>
      <c r="CH134" s="2"/>
      <c r="CI134" s="2">
        <v>23426.59</v>
      </c>
      <c r="CJ134" s="2"/>
      <c r="CK134" s="2"/>
      <c r="CL134" s="2">
        <v>43095.29</v>
      </c>
      <c r="CM134" s="2">
        <v>113607.37</v>
      </c>
      <c r="CN134" s="2"/>
      <c r="CO134" s="2"/>
      <c r="CP134" s="2"/>
      <c r="CQ134" s="2"/>
      <c r="CR134" s="2">
        <v>28455.72</v>
      </c>
      <c r="CS134" s="2"/>
      <c r="CT134" s="2"/>
      <c r="CU134" s="2"/>
      <c r="CV134" s="2"/>
      <c r="CW134" s="2"/>
      <c r="CX134" s="2"/>
      <c r="CY134" s="2"/>
      <c r="CZ134" s="2">
        <v>1270962.4199999997</v>
      </c>
      <c r="DA134" s="2">
        <v>15439.37</v>
      </c>
      <c r="DB134" s="2">
        <v>15439.37</v>
      </c>
      <c r="DC134" s="2"/>
      <c r="DD134" s="2"/>
      <c r="DE134" s="2">
        <v>4294.76</v>
      </c>
      <c r="DF134" s="2"/>
      <c r="DG134" s="2"/>
      <c r="DH134" s="2">
        <v>46230.76</v>
      </c>
      <c r="DI134" s="2"/>
      <c r="DJ134" s="2">
        <v>1134</v>
      </c>
      <c r="DK134" s="2"/>
      <c r="DL134" s="2"/>
      <c r="DM134" s="2">
        <v>51659.520000000004</v>
      </c>
      <c r="DN134" s="2">
        <v>12199958.720000001</v>
      </c>
      <c r="DP134" s="37" t="str">
        <f>VLOOKUP(DQ134,'District Listing'!$A$3:$B$315,2,FALSE)</f>
        <v>CLE ELUM-ROSLYN</v>
      </c>
      <c r="DQ134" s="4" t="s">
        <v>227</v>
      </c>
      <c r="DR134" s="2">
        <v>77728.02</v>
      </c>
      <c r="DS134" s="2">
        <v>77728.02</v>
      </c>
      <c r="DT134" s="2">
        <v>-75849.56</v>
      </c>
      <c r="DU134" s="2">
        <v>-75849.56</v>
      </c>
      <c r="DV134" s="2">
        <v>4318930.6100000003</v>
      </c>
      <c r="DW134" s="2">
        <v>53947.18</v>
      </c>
      <c r="DX134" s="2">
        <v>95095.83</v>
      </c>
      <c r="DY134" s="2"/>
      <c r="DZ134" s="2">
        <v>13360.9</v>
      </c>
      <c r="EA134" s="2">
        <v>4957.18</v>
      </c>
      <c r="EB134" s="2">
        <v>16515</v>
      </c>
      <c r="EC134" s="2">
        <v>4502806.7</v>
      </c>
      <c r="ED134" s="2">
        <v>1755077.63</v>
      </c>
      <c r="EE134" s="2">
        <v>28360.15</v>
      </c>
      <c r="EF134" s="2">
        <v>63168.52</v>
      </c>
      <c r="EG134" s="2"/>
      <c r="EH134" s="2"/>
      <c r="EI134" s="2">
        <v>12853.39</v>
      </c>
      <c r="EJ134" s="2">
        <v>1859459.6899999997</v>
      </c>
      <c r="EK134" s="2"/>
      <c r="EL134" s="2"/>
      <c r="EM134" s="2">
        <v>337708.67</v>
      </c>
      <c r="EN134" s="2">
        <v>134996.38</v>
      </c>
      <c r="EO134" s="2">
        <v>688347.77</v>
      </c>
      <c r="EP134" s="2">
        <v>244777.22</v>
      </c>
      <c r="EQ134" s="2"/>
      <c r="ER134" s="2"/>
      <c r="ES134" s="2"/>
      <c r="ET134" s="2"/>
      <c r="EU134" s="2">
        <v>6600.36</v>
      </c>
      <c r="EV134" s="2">
        <v>2759</v>
      </c>
      <c r="EW134" s="2">
        <v>23444.9</v>
      </c>
      <c r="EX134" s="2">
        <v>20844.57</v>
      </c>
      <c r="EY134" s="2">
        <v>713367.78</v>
      </c>
      <c r="EZ134" s="2">
        <v>641155.19999999995</v>
      </c>
      <c r="FA134" s="2"/>
      <c r="FB134" s="2"/>
      <c r="FC134" s="2">
        <v>2814001.8500000006</v>
      </c>
      <c r="FD134" s="2">
        <v>272277.90999999997</v>
      </c>
      <c r="FE134" s="2">
        <v>31162.09</v>
      </c>
      <c r="FF134" s="2">
        <v>10143.780000000001</v>
      </c>
      <c r="FG134" s="2">
        <v>27077.919999999998</v>
      </c>
      <c r="FH134" s="2">
        <v>56176.5</v>
      </c>
      <c r="FI134" s="2">
        <v>396838.2</v>
      </c>
      <c r="FJ134" s="2">
        <v>33846.9</v>
      </c>
      <c r="FK134" s="2"/>
      <c r="FL134" s="2">
        <v>752.89</v>
      </c>
      <c r="FM134" s="2"/>
      <c r="FN134" s="2">
        <v>9700</v>
      </c>
      <c r="FO134" s="2">
        <v>17959.060000000001</v>
      </c>
      <c r="FP134" s="2">
        <v>154904.5</v>
      </c>
      <c r="FQ134" s="2">
        <v>4281</v>
      </c>
      <c r="FR134" s="2"/>
      <c r="FS134" s="2">
        <v>705.98</v>
      </c>
      <c r="FT134" s="2">
        <v>100</v>
      </c>
      <c r="FU134" s="2">
        <v>36652.39</v>
      </c>
      <c r="FV134" s="2">
        <v>18377.28</v>
      </c>
      <c r="FW134" s="2">
        <v>76520.73</v>
      </c>
      <c r="FX134" s="2">
        <v>7917.44</v>
      </c>
      <c r="FY134" s="2">
        <v>40028.51</v>
      </c>
      <c r="FZ134" s="2">
        <v>1459.4</v>
      </c>
      <c r="GA134" s="2"/>
      <c r="GB134" s="2">
        <v>1288.3900000000001</v>
      </c>
      <c r="GC134" s="2">
        <v>16574.900000000001</v>
      </c>
      <c r="GD134" s="2"/>
      <c r="GE134" s="2"/>
      <c r="GF134" s="2"/>
      <c r="GG134" s="2"/>
      <c r="GH134" s="2"/>
      <c r="GI134" s="2">
        <v>125290</v>
      </c>
      <c r="GJ134" s="2">
        <v>75628.490000000005</v>
      </c>
      <c r="GK134" s="2">
        <v>8239.23</v>
      </c>
      <c r="GL134" s="2"/>
      <c r="GM134" s="2">
        <v>184135.67</v>
      </c>
      <c r="GN134" s="2"/>
      <c r="GO134" s="2"/>
      <c r="GP134" s="2">
        <v>19837.59</v>
      </c>
      <c r="GQ134" s="2"/>
      <c r="GR134" s="2"/>
      <c r="GS134" s="2">
        <v>43095.29</v>
      </c>
      <c r="GT134" s="2">
        <v>113607.37</v>
      </c>
      <c r="GU134" s="2"/>
      <c r="GV134" s="2"/>
      <c r="GW134" s="2"/>
      <c r="GX134" s="2"/>
      <c r="GY134" s="2">
        <v>20383.37</v>
      </c>
      <c r="GZ134" s="2"/>
      <c r="HA134" s="2"/>
      <c r="HB134" s="2"/>
      <c r="HC134" s="2"/>
      <c r="HD134" s="2"/>
      <c r="HE134" s="2"/>
      <c r="HF134" s="2"/>
      <c r="HG134" s="2">
        <v>1011286.3800000001</v>
      </c>
      <c r="HH134" s="2">
        <v>11260.03</v>
      </c>
      <c r="HI134" s="2">
        <v>11260.03</v>
      </c>
      <c r="HJ134" s="2"/>
      <c r="HK134" s="2"/>
      <c r="HL134" s="2">
        <v>3214.78</v>
      </c>
      <c r="HM134" s="2"/>
      <c r="HN134" s="2"/>
      <c r="HO134" s="2"/>
      <c r="HP134" s="2"/>
      <c r="HQ134" s="2">
        <v>1134</v>
      </c>
      <c r="HR134" s="2"/>
      <c r="HS134" s="2">
        <v>4348.7800000000007</v>
      </c>
      <c r="HT134" s="2">
        <v>10601880.089999998</v>
      </c>
      <c r="HV134" s="37" t="str">
        <f>VLOOKUP(HW134,'District Listing'!$A$3:$B$315,2,FALSE)</f>
        <v>GLENWOOD</v>
      </c>
      <c r="HW134" s="4" t="s">
        <v>232</v>
      </c>
      <c r="HX134" s="2">
        <v>64711.83</v>
      </c>
      <c r="HY134" s="2">
        <v>64711.83</v>
      </c>
      <c r="HZ134" s="2"/>
      <c r="IA134" s="2"/>
      <c r="IB134" s="2"/>
      <c r="IC134" s="2"/>
      <c r="ID134" s="2"/>
      <c r="IE134" s="2"/>
      <c r="IF134" s="2">
        <v>14214.65</v>
      </c>
      <c r="IG134" s="2"/>
      <c r="IH134" s="2"/>
      <c r="II134" s="2">
        <v>14214.65</v>
      </c>
      <c r="IJ134" s="2">
        <v>2556.46</v>
      </c>
      <c r="IK134" s="2"/>
      <c r="IL134" s="2"/>
      <c r="IM134" s="2"/>
      <c r="IN134" s="2">
        <v>14422.64</v>
      </c>
      <c r="IO134" s="2"/>
      <c r="IP134" s="2">
        <v>16979.099999999999</v>
      </c>
      <c r="IQ134" s="2"/>
      <c r="IR134" s="2">
        <v>1.1599999999999999</v>
      </c>
      <c r="IS134" s="2">
        <v>1079.69</v>
      </c>
      <c r="IT134" s="2">
        <v>1299.55</v>
      </c>
      <c r="IU134" s="2">
        <v>1808.61</v>
      </c>
      <c r="IV134" s="2">
        <v>1001.87</v>
      </c>
      <c r="IW134" s="2"/>
      <c r="IX134" s="2"/>
      <c r="IY134" s="2"/>
      <c r="IZ134" s="2"/>
      <c r="JA134" s="2">
        <v>27.87</v>
      </c>
      <c r="JB134" s="2">
        <v>33.56</v>
      </c>
      <c r="JC134" s="2">
        <v>120.29</v>
      </c>
      <c r="JD134" s="2">
        <v>691.05</v>
      </c>
      <c r="JE134" s="2"/>
      <c r="JF134" s="2">
        <v>312.19</v>
      </c>
      <c r="JG134" s="2"/>
      <c r="JH134" s="2"/>
      <c r="JI134" s="2">
        <v>6375.84</v>
      </c>
      <c r="JJ134" s="2">
        <v>2590.23</v>
      </c>
      <c r="JK134" s="2"/>
      <c r="JL134" s="2"/>
      <c r="JM134" s="2">
        <v>750.61</v>
      </c>
      <c r="JN134" s="2"/>
      <c r="JO134" s="2">
        <v>3340.84</v>
      </c>
      <c r="JP134" s="2"/>
      <c r="JQ134" s="2"/>
      <c r="JR134" s="2"/>
      <c r="JS134" s="2"/>
      <c r="JT134" s="2"/>
      <c r="JU134" s="2"/>
      <c r="JV134" s="2">
        <v>8943.0499999999993</v>
      </c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>
        <v>1221.5</v>
      </c>
      <c r="KV134" s="2"/>
      <c r="KW134" s="2"/>
      <c r="KX134" s="2"/>
      <c r="KY134" s="2"/>
      <c r="KZ134" s="2"/>
      <c r="LA134" s="2"/>
      <c r="LB134" s="2"/>
      <c r="LC134" s="2">
        <v>2014.65</v>
      </c>
      <c r="LD134" s="2"/>
      <c r="LE134" s="2"/>
      <c r="LF134" s="2"/>
      <c r="LG134" s="2"/>
      <c r="LH134" s="2"/>
      <c r="LI134" s="2"/>
      <c r="LJ134" s="2"/>
      <c r="LK134" s="2">
        <v>12179.199999999999</v>
      </c>
      <c r="LL134" s="2">
        <v>2831.14</v>
      </c>
      <c r="LM134" s="2">
        <v>2831.14</v>
      </c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>
        <v>120632.59999999999</v>
      </c>
    </row>
    <row r="135" spans="2:337">
      <c r="B135" s="22" t="s">
        <v>69</v>
      </c>
      <c r="C135" s="22" t="s">
        <v>7</v>
      </c>
      <c r="D135" s="22" t="s">
        <v>5</v>
      </c>
      <c r="E135" s="22" t="s">
        <v>14</v>
      </c>
      <c r="F135" s="22" t="s">
        <v>13</v>
      </c>
      <c r="G135" s="1">
        <v>113579.66</v>
      </c>
      <c r="I135" s="37" t="str">
        <f>VLOOKUP(J135,'District Listing'!$A$3:$B$315,2,FALSE)</f>
        <v>WISHRAM</v>
      </c>
      <c r="J135" s="4" t="s">
        <v>228</v>
      </c>
      <c r="K135" s="2">
        <v>47952.7</v>
      </c>
      <c r="L135" s="2">
        <v>47952.7</v>
      </c>
      <c r="M135" s="2">
        <v>-47952.7</v>
      </c>
      <c r="N135" s="2">
        <v>-47952.7</v>
      </c>
      <c r="O135" s="2">
        <v>836007.02</v>
      </c>
      <c r="P135" s="2">
        <v>6373.28</v>
      </c>
      <c r="Q135" s="2">
        <v>14639.18</v>
      </c>
      <c r="R135" s="2"/>
      <c r="S135" s="2">
        <v>24003.33</v>
      </c>
      <c r="T135" s="2">
        <v>2390.85</v>
      </c>
      <c r="U135" s="2"/>
      <c r="V135" s="2">
        <v>883413.66</v>
      </c>
      <c r="W135" s="2">
        <v>416014.43</v>
      </c>
      <c r="X135" s="2">
        <v>6513.89</v>
      </c>
      <c r="Y135" s="2">
        <v>9572.24</v>
      </c>
      <c r="Z135" s="2"/>
      <c r="AA135" s="2">
        <v>18874.96</v>
      </c>
      <c r="AB135" s="2">
        <v>1128</v>
      </c>
      <c r="AC135" s="2">
        <v>452103.52</v>
      </c>
      <c r="AD135" s="2">
        <v>39355.159999999996</v>
      </c>
      <c r="AE135" s="2">
        <v>2693.1000000000004</v>
      </c>
      <c r="AF135" s="2">
        <v>65779.009999999995</v>
      </c>
      <c r="AG135" s="2">
        <v>34136.94</v>
      </c>
      <c r="AH135" s="2">
        <v>132622.48000000001</v>
      </c>
      <c r="AI135" s="2">
        <v>57889.46</v>
      </c>
      <c r="AJ135" s="2"/>
      <c r="AK135" s="2"/>
      <c r="AL135" s="2"/>
      <c r="AM135" s="2"/>
      <c r="AN135" s="2">
        <v>1662.5700000000002</v>
      </c>
      <c r="AO135" s="2">
        <v>813.08</v>
      </c>
      <c r="AP135" s="2">
        <v>4678.93</v>
      </c>
      <c r="AQ135" s="2">
        <v>14695.529999999999</v>
      </c>
      <c r="AR135" s="2">
        <v>86996.66</v>
      </c>
      <c r="AS135" s="2">
        <v>98289.64</v>
      </c>
      <c r="AT135" s="2">
        <v>2295.48</v>
      </c>
      <c r="AU135" s="2">
        <v>2295.48</v>
      </c>
      <c r="AV135" s="2">
        <v>544203.52000000002</v>
      </c>
      <c r="AW135" s="2">
        <v>38680.61</v>
      </c>
      <c r="AX135" s="2">
        <v>7816.89</v>
      </c>
      <c r="AY135" s="2">
        <v>29486.67</v>
      </c>
      <c r="AZ135" s="2">
        <v>12093.83</v>
      </c>
      <c r="BA135" s="2">
        <v>26728.43</v>
      </c>
      <c r="BB135" s="2">
        <v>114806.43</v>
      </c>
      <c r="BC135" s="2"/>
      <c r="BD135" s="2">
        <v>977.3</v>
      </c>
      <c r="BE135" s="2">
        <v>134003.64000000001</v>
      </c>
      <c r="BF135" s="2"/>
      <c r="BG135" s="2"/>
      <c r="BH135" s="2">
        <v>8317.51</v>
      </c>
      <c r="BI135" s="2">
        <v>7887.12</v>
      </c>
      <c r="BJ135" s="2"/>
      <c r="BK135" s="2"/>
      <c r="BL135" s="2"/>
      <c r="BM135" s="2">
        <v>2671.38</v>
      </c>
      <c r="BN135" s="2"/>
      <c r="BO135" s="2"/>
      <c r="BP135" s="2">
        <v>11446.57</v>
      </c>
      <c r="BQ135" s="2"/>
      <c r="BR135" s="2">
        <v>14402.51</v>
      </c>
      <c r="BS135" s="2">
        <v>5805.18</v>
      </c>
      <c r="BT135" s="2"/>
      <c r="BU135" s="2">
        <v>117</v>
      </c>
      <c r="BV135" s="2"/>
      <c r="BW135" s="2"/>
      <c r="BX135" s="2"/>
      <c r="BY135" s="2"/>
      <c r="BZ135" s="2"/>
      <c r="CA135" s="2"/>
      <c r="CB135" s="2">
        <v>14834</v>
      </c>
      <c r="CC135" s="2">
        <v>3549.06</v>
      </c>
      <c r="CD135" s="2">
        <v>3790</v>
      </c>
      <c r="CE135" s="2"/>
      <c r="CF135" s="2">
        <v>4942.9799999999996</v>
      </c>
      <c r="CG135" s="2">
        <v>3850</v>
      </c>
      <c r="CH135" s="2"/>
      <c r="CI135" s="2"/>
      <c r="CJ135" s="2">
        <v>909.81</v>
      </c>
      <c r="CK135" s="2"/>
      <c r="CL135" s="2">
        <v>441.5</v>
      </c>
      <c r="CM135" s="2">
        <v>26454.05</v>
      </c>
      <c r="CN135" s="2"/>
      <c r="CO135" s="2"/>
      <c r="CP135" s="2"/>
      <c r="CQ135" s="2"/>
      <c r="CR135" s="2">
        <v>16519.23</v>
      </c>
      <c r="CS135" s="2"/>
      <c r="CT135" s="2"/>
      <c r="CU135" s="2"/>
      <c r="CV135" s="2"/>
      <c r="CW135" s="2"/>
      <c r="CX135" s="2"/>
      <c r="CY135" s="2"/>
      <c r="CZ135" s="2">
        <v>260918.84000000003</v>
      </c>
      <c r="DA135" s="2">
        <v>1172.53</v>
      </c>
      <c r="DB135" s="2">
        <v>1172.53</v>
      </c>
      <c r="DC135" s="2"/>
      <c r="DD135" s="2"/>
      <c r="DE135" s="2">
        <v>19401</v>
      </c>
      <c r="DF135" s="2"/>
      <c r="DG135" s="2"/>
      <c r="DH135" s="2"/>
      <c r="DI135" s="2"/>
      <c r="DJ135" s="2">
        <v>43570.8</v>
      </c>
      <c r="DK135" s="2"/>
      <c r="DL135" s="2"/>
      <c r="DM135" s="2">
        <v>62971.8</v>
      </c>
      <c r="DN135" s="2">
        <v>2319590.2999999989</v>
      </c>
      <c r="DP135" s="37" t="str">
        <f>VLOOKUP(DQ135,'District Listing'!$A$3:$B$315,2,FALSE)</f>
        <v>WISHRAM</v>
      </c>
      <c r="DQ135" s="4" t="s">
        <v>228</v>
      </c>
      <c r="DR135" s="2"/>
      <c r="DS135" s="2"/>
      <c r="DT135" s="2">
        <v>-47952.7</v>
      </c>
      <c r="DU135" s="2">
        <v>-47952.7</v>
      </c>
      <c r="DV135" s="2">
        <v>730657.38</v>
      </c>
      <c r="DW135" s="2">
        <v>6373.28</v>
      </c>
      <c r="DX135" s="2">
        <v>13492.58</v>
      </c>
      <c r="DY135" s="2"/>
      <c r="DZ135" s="2">
        <v>16792.73</v>
      </c>
      <c r="EA135" s="2">
        <v>2390.85</v>
      </c>
      <c r="EB135" s="2"/>
      <c r="EC135" s="2">
        <v>769706.82</v>
      </c>
      <c r="ED135" s="2">
        <v>414144.83</v>
      </c>
      <c r="EE135" s="2">
        <v>6513.89</v>
      </c>
      <c r="EF135" s="2">
        <v>7148.34</v>
      </c>
      <c r="EG135" s="2"/>
      <c r="EH135" s="2">
        <v>3150</v>
      </c>
      <c r="EI135" s="2">
        <v>1128</v>
      </c>
      <c r="EJ135" s="2">
        <v>432085.06000000006</v>
      </c>
      <c r="EK135" s="2">
        <v>34641.17</v>
      </c>
      <c r="EL135" s="2">
        <v>2682.09</v>
      </c>
      <c r="EM135" s="2">
        <v>57125.74</v>
      </c>
      <c r="EN135" s="2">
        <v>32090.3</v>
      </c>
      <c r="EO135" s="2">
        <v>114987.85</v>
      </c>
      <c r="EP135" s="2">
        <v>54182.2</v>
      </c>
      <c r="EQ135" s="2"/>
      <c r="ER135" s="2"/>
      <c r="ES135" s="2"/>
      <c r="ET135" s="2"/>
      <c r="EU135" s="2">
        <v>1439.42</v>
      </c>
      <c r="EV135" s="2">
        <v>764.46</v>
      </c>
      <c r="EW135" s="2">
        <v>3970.73</v>
      </c>
      <c r="EX135" s="2">
        <v>13813.32</v>
      </c>
      <c r="EY135" s="2">
        <v>73359.240000000005</v>
      </c>
      <c r="EZ135" s="2">
        <v>94136.3</v>
      </c>
      <c r="FA135" s="2">
        <v>1863.09</v>
      </c>
      <c r="FB135" s="2">
        <v>2267.44</v>
      </c>
      <c r="FC135" s="2">
        <v>487323.35000000003</v>
      </c>
      <c r="FD135" s="2">
        <v>37029.58</v>
      </c>
      <c r="FE135" s="2">
        <v>7816.89</v>
      </c>
      <c r="FF135" s="2">
        <v>23933.439999999999</v>
      </c>
      <c r="FG135" s="2">
        <v>12093.83</v>
      </c>
      <c r="FH135" s="2">
        <v>26728.43</v>
      </c>
      <c r="FI135" s="2">
        <v>107602.17000000001</v>
      </c>
      <c r="FJ135" s="2"/>
      <c r="FK135" s="2">
        <v>977.3</v>
      </c>
      <c r="FL135" s="2">
        <v>134003.64000000001</v>
      </c>
      <c r="FM135" s="2"/>
      <c r="FN135" s="2"/>
      <c r="FO135" s="2">
        <v>8317.51</v>
      </c>
      <c r="FP135" s="2">
        <v>4287.12</v>
      </c>
      <c r="FQ135" s="2"/>
      <c r="FR135" s="2"/>
      <c r="FS135" s="2"/>
      <c r="FT135" s="2">
        <v>2671.38</v>
      </c>
      <c r="FU135" s="2"/>
      <c r="FV135" s="2"/>
      <c r="FW135" s="2">
        <v>11446.57</v>
      </c>
      <c r="FX135" s="2"/>
      <c r="FY135" s="2">
        <v>14402.51</v>
      </c>
      <c r="FZ135" s="2">
        <v>5805.18</v>
      </c>
      <c r="GA135" s="2"/>
      <c r="GB135" s="2">
        <v>117</v>
      </c>
      <c r="GC135" s="2"/>
      <c r="GD135" s="2"/>
      <c r="GE135" s="2"/>
      <c r="GF135" s="2"/>
      <c r="GG135" s="2"/>
      <c r="GH135" s="2"/>
      <c r="GI135" s="2">
        <v>14834</v>
      </c>
      <c r="GJ135" s="2">
        <v>3549.06</v>
      </c>
      <c r="GK135" s="2">
        <v>3790</v>
      </c>
      <c r="GL135" s="2"/>
      <c r="GM135" s="2">
        <v>4942.9799999999996</v>
      </c>
      <c r="GN135" s="2">
        <v>3850</v>
      </c>
      <c r="GO135" s="2"/>
      <c r="GP135" s="2"/>
      <c r="GQ135" s="2">
        <v>909.81</v>
      </c>
      <c r="GR135" s="2"/>
      <c r="GS135" s="2">
        <v>441.5</v>
      </c>
      <c r="GT135" s="2">
        <v>26454.05</v>
      </c>
      <c r="GU135" s="2"/>
      <c r="GV135" s="2"/>
      <c r="GW135" s="2"/>
      <c r="GX135" s="2"/>
      <c r="GY135" s="2">
        <v>15179.23</v>
      </c>
      <c r="GZ135" s="2"/>
      <c r="HA135" s="2"/>
      <c r="HB135" s="2"/>
      <c r="HC135" s="2"/>
      <c r="HD135" s="2"/>
      <c r="HE135" s="2"/>
      <c r="HF135" s="2"/>
      <c r="HG135" s="2">
        <v>255978.84000000003</v>
      </c>
      <c r="HH135" s="2">
        <v>1007.53</v>
      </c>
      <c r="HI135" s="2">
        <v>1007.53</v>
      </c>
      <c r="HJ135" s="2"/>
      <c r="HK135" s="2"/>
      <c r="HL135" s="2">
        <v>19401</v>
      </c>
      <c r="HM135" s="2"/>
      <c r="HN135" s="2"/>
      <c r="HO135" s="2"/>
      <c r="HP135" s="2"/>
      <c r="HQ135" s="2">
        <v>43570.8</v>
      </c>
      <c r="HR135" s="2"/>
      <c r="HS135" s="2">
        <v>62971.8</v>
      </c>
      <c r="HT135" s="2">
        <v>2068722.8700000003</v>
      </c>
      <c r="HV135" s="37" t="str">
        <f>VLOOKUP(HW135,'District Listing'!$A$3:$B$315,2,FALSE)</f>
        <v>KLICKITAT</v>
      </c>
      <c r="HW135" s="4" t="s">
        <v>233</v>
      </c>
      <c r="HX135" s="2">
        <v>30971.360000000001</v>
      </c>
      <c r="HY135" s="2">
        <v>30971.360000000001</v>
      </c>
      <c r="HZ135" s="2">
        <v>-18406.43</v>
      </c>
      <c r="IA135" s="2">
        <v>-18406.43</v>
      </c>
      <c r="IB135" s="2"/>
      <c r="IC135" s="2"/>
      <c r="ID135" s="2">
        <v>599.25</v>
      </c>
      <c r="IE135" s="2"/>
      <c r="IF135" s="2">
        <v>7840</v>
      </c>
      <c r="IG135" s="2"/>
      <c r="IH135" s="2"/>
      <c r="II135" s="2">
        <v>8439.25</v>
      </c>
      <c r="IJ135" s="2">
        <v>61202.11</v>
      </c>
      <c r="IK135" s="2">
        <v>1610.92</v>
      </c>
      <c r="IL135" s="2">
        <v>6429.22</v>
      </c>
      <c r="IM135" s="2"/>
      <c r="IN135" s="2">
        <v>15182</v>
      </c>
      <c r="IO135" s="2">
        <v>1528.17</v>
      </c>
      <c r="IP135" s="2">
        <v>85952.42</v>
      </c>
      <c r="IQ135" s="2"/>
      <c r="IR135" s="2">
        <v>15.3</v>
      </c>
      <c r="IS135" s="2">
        <v>641.30999999999995</v>
      </c>
      <c r="IT135" s="2">
        <v>6266.51</v>
      </c>
      <c r="IU135" s="2">
        <v>1262.17</v>
      </c>
      <c r="IV135" s="2">
        <v>9970.25</v>
      </c>
      <c r="IW135" s="2"/>
      <c r="IX135" s="2"/>
      <c r="IY135" s="2"/>
      <c r="IZ135" s="2"/>
      <c r="JA135" s="2">
        <v>16.61</v>
      </c>
      <c r="JB135" s="2">
        <v>169.1</v>
      </c>
      <c r="JC135" s="2">
        <v>106.45</v>
      </c>
      <c r="JD135" s="2">
        <v>7053.72</v>
      </c>
      <c r="JE135" s="2"/>
      <c r="JF135" s="2">
        <v>18719.61</v>
      </c>
      <c r="JG135" s="2"/>
      <c r="JH135" s="2"/>
      <c r="JI135" s="2">
        <v>44221.03</v>
      </c>
      <c r="JJ135" s="2">
        <v>13897.24</v>
      </c>
      <c r="JK135" s="2"/>
      <c r="JL135" s="2">
        <v>39592.5</v>
      </c>
      <c r="JM135" s="2"/>
      <c r="JN135" s="2"/>
      <c r="JO135" s="2">
        <v>53489.74</v>
      </c>
      <c r="JP135" s="2"/>
      <c r="JQ135" s="2"/>
      <c r="JR135" s="2"/>
      <c r="JS135" s="2"/>
      <c r="JT135" s="2"/>
      <c r="JU135" s="2">
        <v>30</v>
      </c>
      <c r="JV135" s="2">
        <v>150</v>
      </c>
      <c r="JW135" s="2"/>
      <c r="JX135" s="2"/>
      <c r="JY135" s="2"/>
      <c r="JZ135" s="2">
        <v>486.85</v>
      </c>
      <c r="KA135" s="2"/>
      <c r="KB135" s="2"/>
      <c r="KC135" s="2">
        <v>4411.3100000000004</v>
      </c>
      <c r="KD135" s="2">
        <v>1815.33</v>
      </c>
      <c r="KE135" s="2">
        <v>4530.68</v>
      </c>
      <c r="KF135" s="2"/>
      <c r="KG135" s="2"/>
      <c r="KH135" s="2"/>
      <c r="KI135" s="2"/>
      <c r="KJ135" s="2"/>
      <c r="KK135" s="2"/>
      <c r="KL135" s="2"/>
      <c r="KM135" s="2"/>
      <c r="KN135" s="2"/>
      <c r="KO135" s="2">
        <v>1339.7</v>
      </c>
      <c r="KP135" s="2"/>
      <c r="KQ135" s="2"/>
      <c r="KR135" s="2"/>
      <c r="KS135" s="2"/>
      <c r="KT135" s="2"/>
      <c r="KU135" s="2">
        <v>317</v>
      </c>
      <c r="KV135" s="2"/>
      <c r="KW135" s="2"/>
      <c r="KX135" s="2">
        <v>2883.1</v>
      </c>
      <c r="KY135" s="2">
        <v>3017.48</v>
      </c>
      <c r="KZ135" s="2"/>
      <c r="LA135" s="2"/>
      <c r="LB135" s="2"/>
      <c r="LC135" s="2">
        <v>1103.9000000000001</v>
      </c>
      <c r="LD135" s="2"/>
      <c r="LE135" s="2"/>
      <c r="LF135" s="2"/>
      <c r="LG135" s="2"/>
      <c r="LH135" s="2"/>
      <c r="LI135" s="2"/>
      <c r="LJ135" s="2"/>
      <c r="LK135" s="2">
        <v>20085.350000000006</v>
      </c>
      <c r="LL135" s="2">
        <v>2595.1</v>
      </c>
      <c r="LM135" s="2">
        <v>2595.1</v>
      </c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>
        <v>227347.82</v>
      </c>
    </row>
    <row r="136" spans="2:337">
      <c r="B136" s="22" t="s">
        <v>69</v>
      </c>
      <c r="C136" s="22" t="s">
        <v>7</v>
      </c>
      <c r="D136" s="22" t="s">
        <v>5</v>
      </c>
      <c r="E136" s="22" t="s">
        <v>15</v>
      </c>
      <c r="F136" s="22" t="s">
        <v>16</v>
      </c>
      <c r="G136" s="1">
        <v>11869.35</v>
      </c>
      <c r="I136" s="37" t="str">
        <f>VLOOKUP(J136,'District Listing'!$A$3:$B$315,2,FALSE)</f>
        <v>BICKLETON</v>
      </c>
      <c r="J136" s="4" t="s">
        <v>229</v>
      </c>
      <c r="K136" s="2"/>
      <c r="L136" s="2"/>
      <c r="M136" s="2"/>
      <c r="N136" s="2"/>
      <c r="O136" s="2">
        <v>1168444.3699999999</v>
      </c>
      <c r="P136" s="2">
        <v>4469.5</v>
      </c>
      <c r="Q136" s="2"/>
      <c r="R136" s="2"/>
      <c r="S136" s="2">
        <v>14124</v>
      </c>
      <c r="T136" s="2"/>
      <c r="U136" s="2"/>
      <c r="V136" s="2">
        <v>1187037.8699999999</v>
      </c>
      <c r="W136" s="2">
        <v>245277.03</v>
      </c>
      <c r="X136" s="2">
        <v>7503.5</v>
      </c>
      <c r="Y136" s="2"/>
      <c r="Z136" s="2"/>
      <c r="AA136" s="2">
        <v>7429</v>
      </c>
      <c r="AB136" s="2"/>
      <c r="AC136" s="2">
        <v>260209.53</v>
      </c>
      <c r="AD136" s="2"/>
      <c r="AE136" s="2"/>
      <c r="AF136" s="2">
        <v>89783.23000000001</v>
      </c>
      <c r="AG136" s="2">
        <v>19531.84</v>
      </c>
      <c r="AH136" s="2">
        <v>181291.00999999998</v>
      </c>
      <c r="AI136" s="2">
        <v>30370.43</v>
      </c>
      <c r="AJ136" s="2"/>
      <c r="AK136" s="2"/>
      <c r="AL136" s="2"/>
      <c r="AM136" s="2"/>
      <c r="AN136" s="2"/>
      <c r="AO136" s="2"/>
      <c r="AP136" s="2">
        <v>7119.01</v>
      </c>
      <c r="AQ136" s="2">
        <v>3889.19</v>
      </c>
      <c r="AR136" s="2">
        <v>165448.78</v>
      </c>
      <c r="AS136" s="2">
        <v>78034.079999999987</v>
      </c>
      <c r="AT136" s="2">
        <v>3130.2000000000003</v>
      </c>
      <c r="AU136" s="2">
        <v>1871.1699999999998</v>
      </c>
      <c r="AV136" s="2">
        <v>580468.93999999994</v>
      </c>
      <c r="AW136" s="2">
        <v>122458</v>
      </c>
      <c r="AX136" s="2">
        <v>17700.02</v>
      </c>
      <c r="AY136" s="2"/>
      <c r="AZ136" s="2">
        <v>18708.23</v>
      </c>
      <c r="BA136" s="2">
        <v>19903.93</v>
      </c>
      <c r="BB136" s="2">
        <v>178770.18</v>
      </c>
      <c r="BC136" s="2"/>
      <c r="BD136" s="2">
        <v>403.39</v>
      </c>
      <c r="BE136" s="2"/>
      <c r="BF136" s="2"/>
      <c r="BG136" s="2">
        <v>30485.8</v>
      </c>
      <c r="BH136" s="2">
        <v>1500</v>
      </c>
      <c r="BI136" s="2">
        <v>9575.6299999999992</v>
      </c>
      <c r="BJ136" s="2"/>
      <c r="BK136" s="2">
        <v>1131</v>
      </c>
      <c r="BL136" s="2"/>
      <c r="BM136" s="2"/>
      <c r="BN136" s="2">
        <v>13191.84</v>
      </c>
      <c r="BO136" s="2"/>
      <c r="BP136" s="2">
        <v>1850.03</v>
      </c>
      <c r="BQ136" s="2">
        <v>2006.6</v>
      </c>
      <c r="BR136" s="2">
        <v>75125.27</v>
      </c>
      <c r="BS136" s="2">
        <v>5352.4</v>
      </c>
      <c r="BT136" s="2">
        <v>719.04</v>
      </c>
      <c r="BU136" s="2"/>
      <c r="BV136" s="2"/>
      <c r="BW136" s="2">
        <v>89574.8</v>
      </c>
      <c r="BX136" s="2"/>
      <c r="BY136" s="2"/>
      <c r="BZ136" s="2"/>
      <c r="CA136" s="2"/>
      <c r="CB136" s="2">
        <v>31052.65</v>
      </c>
      <c r="CC136" s="2">
        <v>24506.489999999998</v>
      </c>
      <c r="CD136" s="2"/>
      <c r="CE136" s="2">
        <v>6997.55</v>
      </c>
      <c r="CF136" s="2">
        <v>3780</v>
      </c>
      <c r="CG136" s="2"/>
      <c r="CH136" s="2"/>
      <c r="CI136" s="2">
        <v>7204</v>
      </c>
      <c r="CJ136" s="2">
        <v>19421.16</v>
      </c>
      <c r="CK136" s="2"/>
      <c r="CL136" s="2"/>
      <c r="CM136" s="2">
        <v>49357.71</v>
      </c>
      <c r="CN136" s="2">
        <v>19598.28</v>
      </c>
      <c r="CO136" s="2"/>
      <c r="CP136" s="2"/>
      <c r="CQ136" s="2"/>
      <c r="CR136" s="2">
        <v>4244.76</v>
      </c>
      <c r="CS136" s="2"/>
      <c r="CT136" s="2"/>
      <c r="CU136" s="2"/>
      <c r="CV136" s="2"/>
      <c r="CW136" s="2"/>
      <c r="CX136" s="2"/>
      <c r="CY136" s="2"/>
      <c r="CZ136" s="2">
        <v>397078.4</v>
      </c>
      <c r="DA136" s="2">
        <v>6992.82</v>
      </c>
      <c r="DB136" s="2">
        <v>6992.82</v>
      </c>
      <c r="DC136" s="2"/>
      <c r="DD136" s="2"/>
      <c r="DE136" s="2">
        <v>3172.67</v>
      </c>
      <c r="DF136" s="2"/>
      <c r="DG136" s="2">
        <v>3449.17</v>
      </c>
      <c r="DH136" s="2"/>
      <c r="DI136" s="2"/>
      <c r="DJ136" s="2">
        <v>20223.48</v>
      </c>
      <c r="DK136" s="2"/>
      <c r="DL136" s="2"/>
      <c r="DM136" s="2">
        <v>26845.32</v>
      </c>
      <c r="DN136" s="2">
        <v>2637403.0599999987</v>
      </c>
      <c r="DP136" s="37" t="str">
        <f>VLOOKUP(DQ136,'District Listing'!$A$3:$B$315,2,FALSE)</f>
        <v>BICKLETON</v>
      </c>
      <c r="DQ136" s="4" t="s">
        <v>229</v>
      </c>
      <c r="DR136" s="2"/>
      <c r="DS136" s="2"/>
      <c r="DT136" s="2"/>
      <c r="DU136" s="2"/>
      <c r="DV136" s="2">
        <v>1163833.24</v>
      </c>
      <c r="DW136" s="2">
        <v>3925.5</v>
      </c>
      <c r="DX136" s="2"/>
      <c r="DY136" s="2"/>
      <c r="DZ136" s="2"/>
      <c r="EA136" s="2"/>
      <c r="EB136" s="2"/>
      <c r="EC136" s="2">
        <v>1167758.74</v>
      </c>
      <c r="ED136" s="2">
        <v>239760.98</v>
      </c>
      <c r="EE136" s="2">
        <v>7503.5</v>
      </c>
      <c r="EF136" s="2"/>
      <c r="EG136" s="2"/>
      <c r="EH136" s="2"/>
      <c r="EI136" s="2"/>
      <c r="EJ136" s="2">
        <v>247264.48</v>
      </c>
      <c r="EK136" s="2"/>
      <c r="EL136" s="2"/>
      <c r="EM136" s="2">
        <v>88309.13</v>
      </c>
      <c r="EN136" s="2">
        <v>18545.47</v>
      </c>
      <c r="EO136" s="2">
        <v>178385.96</v>
      </c>
      <c r="EP136" s="2">
        <v>29642.86</v>
      </c>
      <c r="EQ136" s="2"/>
      <c r="ER136" s="2"/>
      <c r="ES136" s="2"/>
      <c r="ET136" s="2"/>
      <c r="EU136" s="2"/>
      <c r="EV136" s="2"/>
      <c r="EW136" s="2">
        <v>7004.22</v>
      </c>
      <c r="EX136" s="2">
        <v>3710.64</v>
      </c>
      <c r="EY136" s="2">
        <v>164872.49</v>
      </c>
      <c r="EZ136" s="2">
        <v>76305.179999999993</v>
      </c>
      <c r="FA136" s="2">
        <v>3095.42</v>
      </c>
      <c r="FB136" s="2">
        <v>1766.83</v>
      </c>
      <c r="FC136" s="2">
        <v>571638.19999999995</v>
      </c>
      <c r="FD136" s="2">
        <v>68374.87</v>
      </c>
      <c r="FE136" s="2">
        <v>17700.02</v>
      </c>
      <c r="FF136" s="2"/>
      <c r="FG136" s="2">
        <v>18708.23</v>
      </c>
      <c r="FH136" s="2">
        <v>17821.77</v>
      </c>
      <c r="FI136" s="2">
        <v>122604.89</v>
      </c>
      <c r="FJ136" s="2"/>
      <c r="FK136" s="2">
        <v>403.39</v>
      </c>
      <c r="FL136" s="2"/>
      <c r="FM136" s="2"/>
      <c r="FN136" s="2">
        <v>30485.8</v>
      </c>
      <c r="FO136" s="2">
        <v>741.08</v>
      </c>
      <c r="FP136" s="2">
        <v>3175.47</v>
      </c>
      <c r="FQ136" s="2"/>
      <c r="FR136" s="2">
        <v>1131</v>
      </c>
      <c r="FS136" s="2"/>
      <c r="FT136" s="2"/>
      <c r="FU136" s="2">
        <v>13191.84</v>
      </c>
      <c r="FV136" s="2"/>
      <c r="FW136" s="2"/>
      <c r="FX136" s="2">
        <v>75</v>
      </c>
      <c r="FY136" s="2">
        <v>73518.64</v>
      </c>
      <c r="FZ136" s="2">
        <v>4159.3</v>
      </c>
      <c r="GA136" s="2">
        <v>719.04</v>
      </c>
      <c r="GB136" s="2"/>
      <c r="GC136" s="2"/>
      <c r="GD136" s="2">
        <v>32885.800000000003</v>
      </c>
      <c r="GE136" s="2"/>
      <c r="GF136" s="2"/>
      <c r="GG136" s="2"/>
      <c r="GH136" s="2"/>
      <c r="GI136" s="2"/>
      <c r="GJ136" s="2">
        <v>16078.26</v>
      </c>
      <c r="GK136" s="2"/>
      <c r="GL136" s="2">
        <v>6997.55</v>
      </c>
      <c r="GM136" s="2">
        <v>3780</v>
      </c>
      <c r="GN136" s="2"/>
      <c r="GO136" s="2"/>
      <c r="GP136" s="2">
        <v>6824</v>
      </c>
      <c r="GQ136" s="2">
        <v>19421.16</v>
      </c>
      <c r="GR136" s="2"/>
      <c r="GS136" s="2"/>
      <c r="GT136" s="2">
        <v>35153.78</v>
      </c>
      <c r="GU136" s="2"/>
      <c r="GV136" s="2"/>
      <c r="GW136" s="2"/>
      <c r="GX136" s="2"/>
      <c r="GY136" s="2">
        <v>3249.91</v>
      </c>
      <c r="GZ136" s="2"/>
      <c r="HA136" s="2"/>
      <c r="HB136" s="2"/>
      <c r="HC136" s="2"/>
      <c r="HD136" s="2"/>
      <c r="HE136" s="2"/>
      <c r="HF136" s="2"/>
      <c r="HG136" s="2">
        <v>251991.02</v>
      </c>
      <c r="HH136" s="2">
        <v>5321.16</v>
      </c>
      <c r="HI136" s="2">
        <v>5321.16</v>
      </c>
      <c r="HJ136" s="2"/>
      <c r="HK136" s="2"/>
      <c r="HL136" s="2"/>
      <c r="HM136" s="2"/>
      <c r="HN136" s="2">
        <v>3449.17</v>
      </c>
      <c r="HO136" s="2"/>
      <c r="HP136" s="2"/>
      <c r="HQ136" s="2">
        <v>13636.01</v>
      </c>
      <c r="HR136" s="2"/>
      <c r="HS136" s="2">
        <v>17085.18</v>
      </c>
      <c r="HT136" s="2">
        <v>2383663.6699999995</v>
      </c>
      <c r="HV136" s="37" t="str">
        <f>VLOOKUP(HW136,'District Listing'!$A$3:$B$315,2,FALSE)</f>
        <v>ROOSEVELT</v>
      </c>
      <c r="HW136" s="4" t="s">
        <v>234</v>
      </c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>
        <v>17040.96</v>
      </c>
      <c r="IK136" s="2"/>
      <c r="IL136" s="2"/>
      <c r="IM136" s="2"/>
      <c r="IN136" s="2"/>
      <c r="IO136" s="2"/>
      <c r="IP136" s="2">
        <v>17040.96</v>
      </c>
      <c r="IQ136" s="2"/>
      <c r="IR136" s="2"/>
      <c r="IS136" s="2"/>
      <c r="IT136" s="2">
        <v>1263.6600000000001</v>
      </c>
      <c r="IU136" s="2"/>
      <c r="IV136" s="2">
        <v>2250.6799999999998</v>
      </c>
      <c r="IW136" s="2"/>
      <c r="IX136" s="2"/>
      <c r="IY136" s="2"/>
      <c r="IZ136" s="2"/>
      <c r="JA136" s="2"/>
      <c r="JB136" s="2">
        <v>31.78</v>
      </c>
      <c r="JC136" s="2"/>
      <c r="JD136" s="2">
        <v>6161.91</v>
      </c>
      <c r="JE136" s="2"/>
      <c r="JF136" s="2">
        <v>9852.5400000000009</v>
      </c>
      <c r="JG136" s="2"/>
      <c r="JH136" s="2"/>
      <c r="JI136" s="2">
        <v>19560.57</v>
      </c>
      <c r="JJ136" s="2"/>
      <c r="JK136" s="2"/>
      <c r="JL136" s="2">
        <v>461.35</v>
      </c>
      <c r="JM136" s="2"/>
      <c r="JN136" s="2"/>
      <c r="JO136" s="2">
        <v>461.35</v>
      </c>
      <c r="JP136" s="2"/>
      <c r="JQ136" s="2"/>
      <c r="JR136" s="2">
        <v>5832</v>
      </c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>
        <v>5141.6000000000004</v>
      </c>
      <c r="KP136" s="2"/>
      <c r="KQ136" s="2"/>
      <c r="KR136" s="2"/>
      <c r="KS136" s="2"/>
      <c r="KT136" s="2"/>
      <c r="KU136" s="2"/>
      <c r="KV136" s="2">
        <v>11287.57</v>
      </c>
      <c r="KW136" s="2"/>
      <c r="KX136" s="2"/>
      <c r="KY136" s="2">
        <v>5687.63</v>
      </c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>
        <v>27948.799999999999</v>
      </c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>
        <v>65011.679999999993</v>
      </c>
    </row>
    <row r="137" spans="2:337">
      <c r="B137" s="22" t="s">
        <v>69</v>
      </c>
      <c r="C137" s="22" t="s">
        <v>7</v>
      </c>
      <c r="D137" s="22" t="s">
        <v>5</v>
      </c>
      <c r="E137" s="22" t="s">
        <v>15</v>
      </c>
      <c r="F137" s="22" t="s">
        <v>71</v>
      </c>
      <c r="G137" s="1">
        <v>6184.8</v>
      </c>
      <c r="I137" s="37" t="str">
        <f>VLOOKUP(J137,'District Listing'!$A$3:$B$315,2,FALSE)</f>
        <v>CENTERVILLE</v>
      </c>
      <c r="J137" s="4" t="s">
        <v>230</v>
      </c>
      <c r="K137" s="2">
        <v>13394.29</v>
      </c>
      <c r="L137" s="2">
        <v>13394.29</v>
      </c>
      <c r="M137" s="2">
        <v>-13394.29</v>
      </c>
      <c r="N137" s="2">
        <v>-13394.29</v>
      </c>
      <c r="O137" s="2">
        <v>444011.08999999997</v>
      </c>
      <c r="P137" s="2">
        <v>5265</v>
      </c>
      <c r="Q137" s="2">
        <v>2261.35</v>
      </c>
      <c r="R137" s="2"/>
      <c r="S137" s="2">
        <v>9363.7000000000007</v>
      </c>
      <c r="T137" s="2"/>
      <c r="U137" s="2"/>
      <c r="V137" s="2">
        <v>460901.13999999996</v>
      </c>
      <c r="W137" s="2">
        <v>237083.13</v>
      </c>
      <c r="X137" s="2">
        <v>17078.18</v>
      </c>
      <c r="Y137" s="2">
        <v>5230.5200000000004</v>
      </c>
      <c r="Z137" s="2"/>
      <c r="AA137" s="2">
        <v>13956.11</v>
      </c>
      <c r="AB137" s="2"/>
      <c r="AC137" s="2">
        <v>273347.94</v>
      </c>
      <c r="AD137" s="2">
        <v>21.599999999999998</v>
      </c>
      <c r="AE137" s="2">
        <v>31.2</v>
      </c>
      <c r="AF137" s="2">
        <v>34564.68</v>
      </c>
      <c r="AG137" s="2">
        <v>20540.95</v>
      </c>
      <c r="AH137" s="2">
        <v>66202.17</v>
      </c>
      <c r="AI137" s="2">
        <v>33107.07</v>
      </c>
      <c r="AJ137" s="2"/>
      <c r="AK137" s="2"/>
      <c r="AL137" s="2"/>
      <c r="AM137" s="2"/>
      <c r="AN137" s="2">
        <v>899.99</v>
      </c>
      <c r="AO137" s="2">
        <v>532.72</v>
      </c>
      <c r="AP137" s="2">
        <v>3031.3199999999997</v>
      </c>
      <c r="AQ137" s="2">
        <v>8576.16</v>
      </c>
      <c r="AR137" s="2">
        <v>63732.62</v>
      </c>
      <c r="AS137" s="2">
        <v>90741.4</v>
      </c>
      <c r="AT137" s="2">
        <v>1391.2</v>
      </c>
      <c r="AU137" s="2">
        <v>1599.88</v>
      </c>
      <c r="AV137" s="2">
        <v>324972.96000000002</v>
      </c>
      <c r="AW137" s="2">
        <v>40176.149999999994</v>
      </c>
      <c r="AX137" s="2">
        <v>8606</v>
      </c>
      <c r="AY137" s="2">
        <v>24820.26</v>
      </c>
      <c r="AZ137" s="2">
        <v>169.29</v>
      </c>
      <c r="BA137" s="2">
        <v>7463.34</v>
      </c>
      <c r="BB137" s="2">
        <v>81235.039999999979</v>
      </c>
      <c r="BC137" s="2">
        <v>1609.61</v>
      </c>
      <c r="BD137" s="2">
        <v>1861.54</v>
      </c>
      <c r="BE137" s="2">
        <v>25837</v>
      </c>
      <c r="BF137" s="2"/>
      <c r="BG137" s="2"/>
      <c r="BH137" s="2">
        <v>1171.33</v>
      </c>
      <c r="BI137" s="2">
        <v>8104.57</v>
      </c>
      <c r="BJ137" s="2">
        <v>2332.8000000000002</v>
      </c>
      <c r="BK137" s="2">
        <v>1131</v>
      </c>
      <c r="BL137" s="2"/>
      <c r="BM137" s="2"/>
      <c r="BN137" s="2"/>
      <c r="BO137" s="2"/>
      <c r="BP137" s="2"/>
      <c r="BQ137" s="2">
        <v>2062.7399999999998</v>
      </c>
      <c r="BR137" s="2">
        <v>27192.85</v>
      </c>
      <c r="BS137" s="2">
        <v>13751.6</v>
      </c>
      <c r="BT137" s="2"/>
      <c r="BU137" s="2">
        <v>2641.67</v>
      </c>
      <c r="BV137" s="2"/>
      <c r="BW137" s="2">
        <v>6726.47</v>
      </c>
      <c r="BX137" s="2"/>
      <c r="BY137" s="2"/>
      <c r="BZ137" s="2"/>
      <c r="CA137" s="2"/>
      <c r="CB137" s="2">
        <v>13982</v>
      </c>
      <c r="CC137" s="2">
        <v>6586.45</v>
      </c>
      <c r="CD137" s="2"/>
      <c r="CE137" s="2">
        <v>1633.75</v>
      </c>
      <c r="CF137" s="2"/>
      <c r="CG137" s="2"/>
      <c r="CH137" s="2"/>
      <c r="CI137" s="2">
        <v>210</v>
      </c>
      <c r="CJ137" s="2">
        <v>100318.36</v>
      </c>
      <c r="CK137" s="2"/>
      <c r="CL137" s="2"/>
      <c r="CM137" s="2">
        <v>9321.5</v>
      </c>
      <c r="CN137" s="2">
        <v>17640.830000000002</v>
      </c>
      <c r="CO137" s="2"/>
      <c r="CP137" s="2"/>
      <c r="CQ137" s="2"/>
      <c r="CR137" s="2">
        <v>257.10000000000002</v>
      </c>
      <c r="CS137" s="2"/>
      <c r="CT137" s="2"/>
      <c r="CU137" s="2"/>
      <c r="CV137" s="2"/>
      <c r="CW137" s="2"/>
      <c r="CX137" s="2"/>
      <c r="CY137" s="2"/>
      <c r="CZ137" s="2">
        <v>244373.17</v>
      </c>
      <c r="DA137" s="2">
        <v>3997.22</v>
      </c>
      <c r="DB137" s="2">
        <v>3997.22</v>
      </c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>
        <v>1388827.4700000004</v>
      </c>
      <c r="DP137" s="37" t="str">
        <f>VLOOKUP(DQ137,'District Listing'!$A$3:$B$315,2,FALSE)</f>
        <v>CENTERVILLE</v>
      </c>
      <c r="DQ137" s="4" t="s">
        <v>230</v>
      </c>
      <c r="DR137" s="2"/>
      <c r="DS137" s="2"/>
      <c r="DT137" s="2">
        <v>-13394.29</v>
      </c>
      <c r="DU137" s="2">
        <v>-13394.29</v>
      </c>
      <c r="DV137" s="2">
        <v>388657.06</v>
      </c>
      <c r="DW137" s="2">
        <v>5265</v>
      </c>
      <c r="DX137" s="2"/>
      <c r="DY137" s="2"/>
      <c r="DZ137" s="2">
        <v>3658.62</v>
      </c>
      <c r="EA137" s="2"/>
      <c r="EB137" s="2"/>
      <c r="EC137" s="2">
        <v>397580.68</v>
      </c>
      <c r="ED137" s="2">
        <v>171192.98</v>
      </c>
      <c r="EE137" s="2">
        <v>15741.13</v>
      </c>
      <c r="EF137" s="2">
        <v>5230.5200000000004</v>
      </c>
      <c r="EG137" s="2"/>
      <c r="EH137" s="2"/>
      <c r="EI137" s="2"/>
      <c r="EJ137" s="2">
        <v>192164.63</v>
      </c>
      <c r="EK137" s="2">
        <v>18.47</v>
      </c>
      <c r="EL137" s="2">
        <v>24.14</v>
      </c>
      <c r="EM137" s="2">
        <v>29740.68</v>
      </c>
      <c r="EN137" s="2">
        <v>14389.49</v>
      </c>
      <c r="EO137" s="2">
        <v>56575.69</v>
      </c>
      <c r="EP137" s="2">
        <v>22364.54</v>
      </c>
      <c r="EQ137" s="2"/>
      <c r="ER137" s="2"/>
      <c r="ES137" s="2"/>
      <c r="ET137" s="2"/>
      <c r="EU137" s="2">
        <v>774.34</v>
      </c>
      <c r="EV137" s="2">
        <v>374.77</v>
      </c>
      <c r="EW137" s="2">
        <v>2510.1799999999998</v>
      </c>
      <c r="EX137" s="2">
        <v>7132.5</v>
      </c>
      <c r="EY137" s="2">
        <v>54585.08</v>
      </c>
      <c r="EZ137" s="2">
        <v>69856.149999999994</v>
      </c>
      <c r="FA137" s="2">
        <v>1197.98</v>
      </c>
      <c r="FB137" s="2">
        <v>1204.75</v>
      </c>
      <c r="FC137" s="2">
        <v>260748.76</v>
      </c>
      <c r="FD137" s="2">
        <v>40037.129999999997</v>
      </c>
      <c r="FE137" s="2">
        <v>8606</v>
      </c>
      <c r="FF137" s="2">
        <v>24820.26</v>
      </c>
      <c r="FG137" s="2">
        <v>169.29</v>
      </c>
      <c r="FH137" s="2">
        <v>7463.34</v>
      </c>
      <c r="FI137" s="2">
        <v>81096.01999999999</v>
      </c>
      <c r="FJ137" s="2">
        <v>1609.61</v>
      </c>
      <c r="FK137" s="2">
        <v>1861.54</v>
      </c>
      <c r="FL137" s="2"/>
      <c r="FM137" s="2"/>
      <c r="FN137" s="2"/>
      <c r="FO137" s="2">
        <v>1171.33</v>
      </c>
      <c r="FP137" s="2">
        <v>8104.57</v>
      </c>
      <c r="FQ137" s="2">
        <v>2332.8000000000002</v>
      </c>
      <c r="FR137" s="2">
        <v>1131</v>
      </c>
      <c r="FS137" s="2"/>
      <c r="FT137" s="2"/>
      <c r="FU137" s="2"/>
      <c r="FV137" s="2"/>
      <c r="FW137" s="2"/>
      <c r="FX137" s="2">
        <v>2062.7399999999998</v>
      </c>
      <c r="FY137" s="2">
        <v>27192.85</v>
      </c>
      <c r="FZ137" s="2">
        <v>13751.6</v>
      </c>
      <c r="GA137" s="2"/>
      <c r="GB137" s="2">
        <v>2641.67</v>
      </c>
      <c r="GC137" s="2"/>
      <c r="GD137" s="2">
        <v>6726.47</v>
      </c>
      <c r="GE137" s="2"/>
      <c r="GF137" s="2"/>
      <c r="GG137" s="2"/>
      <c r="GH137" s="2"/>
      <c r="GI137" s="2">
        <v>13982</v>
      </c>
      <c r="GJ137" s="2">
        <v>6301.45</v>
      </c>
      <c r="GK137" s="2"/>
      <c r="GL137" s="2">
        <v>1633.75</v>
      </c>
      <c r="GM137" s="2"/>
      <c r="GN137" s="2"/>
      <c r="GO137" s="2"/>
      <c r="GP137" s="2">
        <v>210</v>
      </c>
      <c r="GQ137" s="2">
        <v>100318.36</v>
      </c>
      <c r="GR137" s="2"/>
      <c r="GS137" s="2"/>
      <c r="GT137" s="2">
        <v>9321.5</v>
      </c>
      <c r="GU137" s="2">
        <v>17640.830000000002</v>
      </c>
      <c r="GV137" s="2"/>
      <c r="GW137" s="2"/>
      <c r="GX137" s="2"/>
      <c r="GY137" s="2">
        <v>257.10000000000002</v>
      </c>
      <c r="GZ137" s="2"/>
      <c r="HA137" s="2"/>
      <c r="HB137" s="2"/>
      <c r="HC137" s="2"/>
      <c r="HD137" s="2"/>
      <c r="HE137" s="2"/>
      <c r="HF137" s="2"/>
      <c r="HG137" s="2">
        <v>218251.17</v>
      </c>
      <c r="HH137" s="2">
        <v>3887.02</v>
      </c>
      <c r="HI137" s="2">
        <v>3887.02</v>
      </c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>
        <v>1140333.9900000002</v>
      </c>
      <c r="HV137" s="37" t="str">
        <f>VLOOKUP(HW137,'District Listing'!$A$3:$B$315,2,FALSE)</f>
        <v>GOLDENDALE</v>
      </c>
      <c r="HW137" s="4" t="s">
        <v>235</v>
      </c>
      <c r="HX137" s="2">
        <v>216566.35</v>
      </c>
      <c r="HY137" s="2">
        <v>216566.35</v>
      </c>
      <c r="HZ137" s="2"/>
      <c r="IA137" s="2"/>
      <c r="IB137" s="2">
        <v>78345.91</v>
      </c>
      <c r="IC137" s="2">
        <v>29063.67</v>
      </c>
      <c r="ID137" s="2">
        <v>24669.06</v>
      </c>
      <c r="IE137" s="2"/>
      <c r="IF137" s="2">
        <v>20771</v>
      </c>
      <c r="IG137" s="2">
        <v>331.54</v>
      </c>
      <c r="IH137" s="2"/>
      <c r="II137" s="2">
        <v>153181.18000000002</v>
      </c>
      <c r="IJ137" s="2">
        <v>381894.21</v>
      </c>
      <c r="IK137" s="2">
        <v>1861.12</v>
      </c>
      <c r="IL137" s="2">
        <v>30727.88</v>
      </c>
      <c r="IM137" s="2"/>
      <c r="IN137" s="2"/>
      <c r="IO137" s="2"/>
      <c r="IP137" s="2">
        <v>414483.21</v>
      </c>
      <c r="IQ137" s="2">
        <v>14.08</v>
      </c>
      <c r="IR137" s="2">
        <v>74.91</v>
      </c>
      <c r="IS137" s="2">
        <v>11567.66</v>
      </c>
      <c r="IT137" s="2">
        <v>30845.26</v>
      </c>
      <c r="IU137" s="2">
        <v>18912.53</v>
      </c>
      <c r="IV137" s="2">
        <v>42319.77</v>
      </c>
      <c r="IW137" s="2"/>
      <c r="IX137" s="2"/>
      <c r="IY137" s="2"/>
      <c r="IZ137" s="2"/>
      <c r="JA137" s="2">
        <v>221.09</v>
      </c>
      <c r="JB137" s="2">
        <v>605.96</v>
      </c>
      <c r="JC137" s="2">
        <v>622.97</v>
      </c>
      <c r="JD137" s="2">
        <v>4617</v>
      </c>
      <c r="JE137" s="2">
        <v>7413.72</v>
      </c>
      <c r="JF137" s="2">
        <v>84755.09</v>
      </c>
      <c r="JG137" s="2">
        <v>330.32</v>
      </c>
      <c r="JH137" s="2">
        <v>1677.85</v>
      </c>
      <c r="JI137" s="2">
        <v>203978.21</v>
      </c>
      <c r="JJ137" s="2">
        <v>21867.09</v>
      </c>
      <c r="JK137" s="2"/>
      <c r="JL137" s="2"/>
      <c r="JM137" s="2">
        <v>6795.43</v>
      </c>
      <c r="JN137" s="2">
        <v>41293.980000000003</v>
      </c>
      <c r="JO137" s="2">
        <v>69956.5</v>
      </c>
      <c r="JP137" s="2">
        <v>2030.75</v>
      </c>
      <c r="JQ137" s="2">
        <v>19563.2</v>
      </c>
      <c r="JR137" s="2">
        <v>109315.16</v>
      </c>
      <c r="JS137" s="2"/>
      <c r="JT137" s="2"/>
      <c r="JU137" s="2">
        <v>385</v>
      </c>
      <c r="JV137" s="2">
        <v>7902.3</v>
      </c>
      <c r="JW137" s="2">
        <v>16910</v>
      </c>
      <c r="JX137" s="2">
        <v>29060.2</v>
      </c>
      <c r="JY137" s="2"/>
      <c r="JZ137" s="2">
        <v>11250</v>
      </c>
      <c r="KA137" s="2">
        <v>8404.77</v>
      </c>
      <c r="KB137" s="2"/>
      <c r="KC137" s="2"/>
      <c r="KD137" s="2"/>
      <c r="KE137" s="2">
        <v>6770.33</v>
      </c>
      <c r="KF137" s="2"/>
      <c r="KG137" s="2"/>
      <c r="KH137" s="2"/>
      <c r="KI137" s="2"/>
      <c r="KJ137" s="2"/>
      <c r="KK137" s="2"/>
      <c r="KL137" s="2"/>
      <c r="KM137" s="2">
        <v>26.39</v>
      </c>
      <c r="KN137" s="2">
        <v>126802.88</v>
      </c>
      <c r="KO137" s="2">
        <v>3393.18</v>
      </c>
      <c r="KP137" s="2">
        <v>999</v>
      </c>
      <c r="KQ137" s="2">
        <v>1198.6300000000001</v>
      </c>
      <c r="KR137" s="2"/>
      <c r="KS137" s="2"/>
      <c r="KT137" s="2"/>
      <c r="KU137" s="2">
        <v>250</v>
      </c>
      <c r="KV137" s="2">
        <v>4068</v>
      </c>
      <c r="KW137" s="2"/>
      <c r="KX137" s="2"/>
      <c r="KY137" s="2"/>
      <c r="KZ137" s="2"/>
      <c r="LA137" s="2"/>
      <c r="LB137" s="2"/>
      <c r="LC137" s="2">
        <v>8467.4500000000007</v>
      </c>
      <c r="LD137" s="2"/>
      <c r="LE137" s="2"/>
      <c r="LF137" s="2"/>
      <c r="LG137" s="2"/>
      <c r="LH137" s="2"/>
      <c r="LI137" s="2"/>
      <c r="LJ137" s="2"/>
      <c r="LK137" s="2">
        <v>356797.24</v>
      </c>
      <c r="LL137" s="2">
        <v>8297.7199999999993</v>
      </c>
      <c r="LM137" s="2">
        <v>8297.7199999999993</v>
      </c>
      <c r="LN137" s="2"/>
      <c r="LO137" s="2">
        <v>137562.34</v>
      </c>
      <c r="LP137" s="2"/>
      <c r="LQ137" s="2"/>
      <c r="LR137" s="2"/>
      <c r="LS137" s="2">
        <v>16891.47</v>
      </c>
      <c r="LT137" s="2">
        <v>18838.02</v>
      </c>
      <c r="LU137" s="2"/>
      <c r="LV137" s="2"/>
      <c r="LW137" s="2"/>
      <c r="LX137" s="2">
        <v>173291.83</v>
      </c>
      <c r="LY137" s="2">
        <v>1596552.2399999995</v>
      </c>
    </row>
    <row r="138" spans="2:337">
      <c r="B138" s="22" t="s">
        <v>69</v>
      </c>
      <c r="C138" s="22" t="s">
        <v>7</v>
      </c>
      <c r="D138" s="22" t="s">
        <v>5</v>
      </c>
      <c r="E138" s="22" t="s">
        <v>15</v>
      </c>
      <c r="F138" s="22" t="s">
        <v>17</v>
      </c>
      <c r="G138" s="1">
        <v>1815289.71</v>
      </c>
      <c r="I138" s="37" t="str">
        <f>VLOOKUP(J138,'District Listing'!$A$3:$B$315,2,FALSE)</f>
        <v>TROUT LAKE</v>
      </c>
      <c r="J138" s="4" t="s">
        <v>231</v>
      </c>
      <c r="K138" s="2">
        <v>27733.84</v>
      </c>
      <c r="L138" s="2">
        <v>27733.84</v>
      </c>
      <c r="M138" s="2">
        <v>-27733.84</v>
      </c>
      <c r="N138" s="2">
        <v>-27733.84</v>
      </c>
      <c r="O138" s="2">
        <v>1334980</v>
      </c>
      <c r="P138" s="2">
        <v>18034.59</v>
      </c>
      <c r="Q138" s="2">
        <v>1162.8</v>
      </c>
      <c r="R138" s="2"/>
      <c r="S138" s="2">
        <v>60045.4</v>
      </c>
      <c r="T138" s="2"/>
      <c r="U138" s="2">
        <v>5505</v>
      </c>
      <c r="V138" s="2">
        <v>1419727.79</v>
      </c>
      <c r="W138" s="2">
        <v>441533.29000000004</v>
      </c>
      <c r="X138" s="2">
        <v>22742.16</v>
      </c>
      <c r="Y138" s="2">
        <v>15368.630000000001</v>
      </c>
      <c r="Z138" s="2"/>
      <c r="AA138" s="2">
        <v>63087.19</v>
      </c>
      <c r="AB138" s="2"/>
      <c r="AC138" s="2">
        <v>542731.27</v>
      </c>
      <c r="AD138" s="2">
        <v>60</v>
      </c>
      <c r="AE138" s="2">
        <v>32.4</v>
      </c>
      <c r="AF138" s="2">
        <v>106527.59</v>
      </c>
      <c r="AG138" s="2">
        <v>40840.230000000003</v>
      </c>
      <c r="AH138" s="2">
        <v>214994.57</v>
      </c>
      <c r="AI138" s="2">
        <v>61136.020000000004</v>
      </c>
      <c r="AJ138" s="2"/>
      <c r="AK138" s="2"/>
      <c r="AL138" s="2"/>
      <c r="AM138" s="2"/>
      <c r="AN138" s="2">
        <v>6413.79</v>
      </c>
      <c r="AO138" s="2">
        <v>1761.26</v>
      </c>
      <c r="AP138" s="2">
        <v>6874.77</v>
      </c>
      <c r="AQ138" s="2">
        <v>18082</v>
      </c>
      <c r="AR138" s="2">
        <v>204824.65</v>
      </c>
      <c r="AS138" s="2">
        <v>116649.94</v>
      </c>
      <c r="AT138" s="2">
        <v>3539</v>
      </c>
      <c r="AU138" s="2">
        <v>2021.0900000000001</v>
      </c>
      <c r="AV138" s="2">
        <v>783757.30999999994</v>
      </c>
      <c r="AW138" s="2">
        <v>94725.67</v>
      </c>
      <c r="AX138" s="2">
        <v>16973.7</v>
      </c>
      <c r="AY138" s="2">
        <v>36182.449999999997</v>
      </c>
      <c r="AZ138" s="2">
        <v>10742.94</v>
      </c>
      <c r="BA138" s="2">
        <v>22056.98</v>
      </c>
      <c r="BB138" s="2">
        <v>180681.74000000002</v>
      </c>
      <c r="BC138" s="2">
        <v>47.18</v>
      </c>
      <c r="BD138" s="2">
        <v>4559.03</v>
      </c>
      <c r="BE138" s="2">
        <v>251154.88</v>
      </c>
      <c r="BF138" s="2"/>
      <c r="BG138" s="2"/>
      <c r="BH138" s="2">
        <v>8750.64</v>
      </c>
      <c r="BI138" s="2">
        <v>19688.010000000002</v>
      </c>
      <c r="BJ138" s="2">
        <v>8990</v>
      </c>
      <c r="BK138" s="2">
        <v>1181.05</v>
      </c>
      <c r="BL138" s="2"/>
      <c r="BM138" s="2"/>
      <c r="BN138" s="2"/>
      <c r="BO138" s="2"/>
      <c r="BP138" s="2">
        <v>12179.62</v>
      </c>
      <c r="BQ138" s="2">
        <v>19312.21</v>
      </c>
      <c r="BR138" s="2">
        <v>54704.69</v>
      </c>
      <c r="BS138" s="2"/>
      <c r="BT138" s="2"/>
      <c r="BU138" s="2">
        <v>20365.169999999998</v>
      </c>
      <c r="BV138" s="2"/>
      <c r="BW138" s="2"/>
      <c r="BX138" s="2"/>
      <c r="BY138" s="2"/>
      <c r="BZ138" s="2"/>
      <c r="CA138" s="2"/>
      <c r="CB138" s="2">
        <v>36207</v>
      </c>
      <c r="CC138" s="2">
        <v>22233.73</v>
      </c>
      <c r="CD138" s="2">
        <v>1267.8399999999999</v>
      </c>
      <c r="CE138" s="2">
        <v>3291.1099999999997</v>
      </c>
      <c r="CF138" s="2">
        <v>17399.38</v>
      </c>
      <c r="CG138" s="2">
        <v>7859.05</v>
      </c>
      <c r="CH138" s="2"/>
      <c r="CI138" s="2">
        <v>3650</v>
      </c>
      <c r="CJ138" s="2">
        <v>34649.379999999997</v>
      </c>
      <c r="CK138" s="2"/>
      <c r="CL138" s="2"/>
      <c r="CM138" s="2">
        <v>56820</v>
      </c>
      <c r="CN138" s="2"/>
      <c r="CO138" s="2"/>
      <c r="CP138" s="2"/>
      <c r="CQ138" s="2"/>
      <c r="CR138" s="2">
        <v>20285.28</v>
      </c>
      <c r="CS138" s="2"/>
      <c r="CT138" s="2"/>
      <c r="CU138" s="2"/>
      <c r="CV138" s="2"/>
      <c r="CW138" s="2"/>
      <c r="CX138" s="2"/>
      <c r="CY138" s="2"/>
      <c r="CZ138" s="2">
        <v>604595.25</v>
      </c>
      <c r="DA138" s="2">
        <v>9815.65</v>
      </c>
      <c r="DB138" s="2">
        <v>9815.65</v>
      </c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>
        <v>3541309.0099999979</v>
      </c>
      <c r="DP138" s="37" t="str">
        <f>VLOOKUP(DQ138,'District Listing'!$A$3:$B$315,2,FALSE)</f>
        <v>TROUT LAKE</v>
      </c>
      <c r="DQ138" s="4" t="s">
        <v>231</v>
      </c>
      <c r="DR138" s="2"/>
      <c r="DS138" s="2"/>
      <c r="DT138" s="2">
        <v>-27733.84</v>
      </c>
      <c r="DU138" s="2">
        <v>-27733.84</v>
      </c>
      <c r="DV138" s="2">
        <v>1292768.8899999999</v>
      </c>
      <c r="DW138" s="2">
        <v>18034.59</v>
      </c>
      <c r="DX138" s="2">
        <v>1162.8</v>
      </c>
      <c r="DY138" s="2"/>
      <c r="DZ138" s="2">
        <v>8186.36</v>
      </c>
      <c r="EA138" s="2"/>
      <c r="EB138" s="2">
        <v>5505</v>
      </c>
      <c r="EC138" s="2">
        <v>1325657.6400000001</v>
      </c>
      <c r="ED138" s="2">
        <v>416391.08</v>
      </c>
      <c r="EE138" s="2">
        <v>22094.52</v>
      </c>
      <c r="EF138" s="2">
        <v>1437.04</v>
      </c>
      <c r="EG138" s="2"/>
      <c r="EH138" s="2"/>
      <c r="EI138" s="2"/>
      <c r="EJ138" s="2">
        <v>439922.64</v>
      </c>
      <c r="EK138" s="2">
        <v>59.1</v>
      </c>
      <c r="EL138" s="2">
        <v>28.8</v>
      </c>
      <c r="EM138" s="2">
        <v>99460.2</v>
      </c>
      <c r="EN138" s="2">
        <v>33125.68</v>
      </c>
      <c r="EO138" s="2">
        <v>200218.07</v>
      </c>
      <c r="EP138" s="2">
        <v>51546.26</v>
      </c>
      <c r="EQ138" s="2"/>
      <c r="ER138" s="2"/>
      <c r="ES138" s="2"/>
      <c r="ET138" s="2"/>
      <c r="EU138" s="2">
        <v>6098.16</v>
      </c>
      <c r="EV138" s="2">
        <v>1449.26</v>
      </c>
      <c r="EW138" s="2">
        <v>6115.1</v>
      </c>
      <c r="EX138" s="2">
        <v>10954.22</v>
      </c>
      <c r="EY138" s="2">
        <v>200387.66</v>
      </c>
      <c r="EZ138" s="2">
        <v>103303.25</v>
      </c>
      <c r="FA138" s="2">
        <v>3486.45</v>
      </c>
      <c r="FB138" s="2">
        <v>1863.44</v>
      </c>
      <c r="FC138" s="2">
        <v>718095.64999999979</v>
      </c>
      <c r="FD138" s="2">
        <v>89030.81</v>
      </c>
      <c r="FE138" s="2">
        <v>16973.7</v>
      </c>
      <c r="FF138" s="2"/>
      <c r="FG138" s="2">
        <v>10742.94</v>
      </c>
      <c r="FH138" s="2">
        <v>15249.91</v>
      </c>
      <c r="FI138" s="2">
        <v>131997.35999999999</v>
      </c>
      <c r="FJ138" s="2">
        <v>47.18</v>
      </c>
      <c r="FK138" s="2">
        <v>4559.03</v>
      </c>
      <c r="FL138" s="2">
        <v>251154.88</v>
      </c>
      <c r="FM138" s="2"/>
      <c r="FN138" s="2"/>
      <c r="FO138" s="2">
        <v>8750.64</v>
      </c>
      <c r="FP138" s="2">
        <v>9615</v>
      </c>
      <c r="FQ138" s="2">
        <v>8990</v>
      </c>
      <c r="FR138" s="2">
        <v>1181.05</v>
      </c>
      <c r="FS138" s="2"/>
      <c r="FT138" s="2"/>
      <c r="FU138" s="2"/>
      <c r="FV138" s="2"/>
      <c r="FW138" s="2">
        <v>12179.62</v>
      </c>
      <c r="FX138" s="2">
        <v>19312.21</v>
      </c>
      <c r="FY138" s="2">
        <v>54704.69</v>
      </c>
      <c r="FZ138" s="2"/>
      <c r="GA138" s="2"/>
      <c r="GB138" s="2">
        <v>17365.169999999998</v>
      </c>
      <c r="GC138" s="2"/>
      <c r="GD138" s="2"/>
      <c r="GE138" s="2"/>
      <c r="GF138" s="2"/>
      <c r="GG138" s="2"/>
      <c r="GH138" s="2"/>
      <c r="GI138" s="2">
        <v>36207</v>
      </c>
      <c r="GJ138" s="2">
        <v>22233.73</v>
      </c>
      <c r="GK138" s="2">
        <v>1267.8399999999999</v>
      </c>
      <c r="GL138" s="2">
        <v>148.26</v>
      </c>
      <c r="GM138" s="2">
        <v>17399.38</v>
      </c>
      <c r="GN138" s="2">
        <v>7859.05</v>
      </c>
      <c r="GO138" s="2"/>
      <c r="GP138" s="2">
        <v>3650</v>
      </c>
      <c r="GQ138" s="2">
        <v>34649.379999999997</v>
      </c>
      <c r="GR138" s="2"/>
      <c r="GS138" s="2"/>
      <c r="GT138" s="2">
        <v>56820</v>
      </c>
      <c r="GU138" s="2"/>
      <c r="GV138" s="2"/>
      <c r="GW138" s="2"/>
      <c r="GX138" s="2"/>
      <c r="GY138" s="2">
        <v>13290.43</v>
      </c>
      <c r="GZ138" s="2"/>
      <c r="HA138" s="2"/>
      <c r="HB138" s="2"/>
      <c r="HC138" s="2"/>
      <c r="HD138" s="2"/>
      <c r="HE138" s="2"/>
      <c r="HF138" s="2"/>
      <c r="HG138" s="2">
        <v>581384.54</v>
      </c>
      <c r="HH138" s="2">
        <v>8355.58</v>
      </c>
      <c r="HI138" s="2">
        <v>8355.58</v>
      </c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>
        <v>3177679.5700000003</v>
      </c>
      <c r="HV138" s="37" t="str">
        <f>VLOOKUP(HW138,'District Listing'!$A$3:$B$315,2,FALSE)</f>
        <v>WHITE SALMON</v>
      </c>
      <c r="HW138" s="4" t="s">
        <v>236</v>
      </c>
      <c r="HX138" s="2">
        <v>114487.03</v>
      </c>
      <c r="HY138" s="2">
        <v>114487.03</v>
      </c>
      <c r="HZ138" s="2"/>
      <c r="IA138" s="2"/>
      <c r="IB138" s="2">
        <v>230312.23</v>
      </c>
      <c r="IC138" s="2">
        <v>86231.22</v>
      </c>
      <c r="ID138" s="2">
        <v>178816.39</v>
      </c>
      <c r="IE138" s="2"/>
      <c r="IF138" s="2">
        <v>58460.480000000003</v>
      </c>
      <c r="IG138" s="2">
        <v>73037.77</v>
      </c>
      <c r="IH138" s="2"/>
      <c r="II138" s="2">
        <v>626858.09000000008</v>
      </c>
      <c r="IJ138" s="2">
        <v>337089.99</v>
      </c>
      <c r="IK138" s="2">
        <v>97880.6</v>
      </c>
      <c r="IL138" s="2">
        <v>165276.97</v>
      </c>
      <c r="IM138" s="2"/>
      <c r="IN138" s="2">
        <v>196527.71</v>
      </c>
      <c r="IO138" s="2">
        <v>264.25</v>
      </c>
      <c r="IP138" s="2">
        <v>797039.5199999999</v>
      </c>
      <c r="IQ138" s="2">
        <v>4.1100000000000003</v>
      </c>
      <c r="IR138" s="2">
        <v>7.2</v>
      </c>
      <c r="IS138" s="2">
        <v>9114.76</v>
      </c>
      <c r="IT138" s="2">
        <v>21601.91</v>
      </c>
      <c r="IU138" s="2">
        <v>16469.41</v>
      </c>
      <c r="IV138" s="2">
        <v>32071.16</v>
      </c>
      <c r="IW138" s="2">
        <v>136.41</v>
      </c>
      <c r="IX138" s="2">
        <v>360.84</v>
      </c>
      <c r="IY138" s="2"/>
      <c r="IZ138" s="2"/>
      <c r="JA138" s="2">
        <v>480.87</v>
      </c>
      <c r="JB138" s="2">
        <v>1005.27</v>
      </c>
      <c r="JC138" s="2">
        <v>781.2</v>
      </c>
      <c r="JD138" s="2">
        <v>13277.08</v>
      </c>
      <c r="JE138" s="2">
        <v>15483.08</v>
      </c>
      <c r="JF138" s="2">
        <v>24103.52</v>
      </c>
      <c r="JG138" s="2"/>
      <c r="JH138" s="2"/>
      <c r="JI138" s="2">
        <v>134896.82</v>
      </c>
      <c r="JJ138" s="2">
        <v>285595.28000000003</v>
      </c>
      <c r="JK138" s="2"/>
      <c r="JL138" s="2">
        <v>58106.42</v>
      </c>
      <c r="JM138" s="2">
        <v>57346.91</v>
      </c>
      <c r="JN138" s="2">
        <v>53971.81</v>
      </c>
      <c r="JO138" s="2">
        <v>455020.42</v>
      </c>
      <c r="JP138" s="2">
        <v>32760.41</v>
      </c>
      <c r="JQ138" s="2">
        <v>22413.279999999999</v>
      </c>
      <c r="JR138" s="2"/>
      <c r="JS138" s="2"/>
      <c r="JT138" s="2"/>
      <c r="JU138" s="2">
        <v>27740.59</v>
      </c>
      <c r="JV138" s="2">
        <v>106858.04</v>
      </c>
      <c r="JW138" s="2"/>
      <c r="JX138" s="2"/>
      <c r="JY138" s="2"/>
      <c r="JZ138" s="2"/>
      <c r="KA138" s="2"/>
      <c r="KB138" s="2"/>
      <c r="KC138" s="2"/>
      <c r="KD138" s="2"/>
      <c r="KE138" s="2">
        <v>9069.7800000000007</v>
      </c>
      <c r="KF138" s="2">
        <v>90.77</v>
      </c>
      <c r="KG138" s="2"/>
      <c r="KH138" s="2">
        <v>1032.56</v>
      </c>
      <c r="KI138" s="2"/>
      <c r="KJ138" s="2"/>
      <c r="KK138" s="2"/>
      <c r="KL138" s="2">
        <v>3324</v>
      </c>
      <c r="KM138" s="2"/>
      <c r="KN138" s="2">
        <v>125971</v>
      </c>
      <c r="KO138" s="2">
        <v>14219.05</v>
      </c>
      <c r="KP138" s="2"/>
      <c r="KQ138" s="2">
        <v>5116.8</v>
      </c>
      <c r="KR138" s="2">
        <v>72333.05</v>
      </c>
      <c r="KS138" s="2"/>
      <c r="KT138" s="2"/>
      <c r="KU138" s="2">
        <v>1700</v>
      </c>
      <c r="KV138" s="2">
        <v>424826.78</v>
      </c>
      <c r="KW138" s="2"/>
      <c r="KX138" s="2"/>
      <c r="KY138" s="2">
        <v>6414.8</v>
      </c>
      <c r="KZ138" s="2"/>
      <c r="LA138" s="2"/>
      <c r="LB138" s="2"/>
      <c r="LC138" s="2">
        <v>986.18</v>
      </c>
      <c r="LD138" s="2"/>
      <c r="LE138" s="2"/>
      <c r="LF138" s="2"/>
      <c r="LG138" s="2"/>
      <c r="LH138" s="2"/>
      <c r="LI138" s="2"/>
      <c r="LJ138" s="2"/>
      <c r="LK138" s="2">
        <v>854857.09000000008</v>
      </c>
      <c r="LL138" s="2">
        <v>5496.11</v>
      </c>
      <c r="LM138" s="2">
        <v>5496.11</v>
      </c>
      <c r="LN138" s="2"/>
      <c r="LO138" s="2"/>
      <c r="LP138" s="2"/>
      <c r="LQ138" s="2"/>
      <c r="LR138" s="2"/>
      <c r="LS138" s="2"/>
      <c r="LT138" s="2"/>
      <c r="LU138" s="2">
        <v>7751.13</v>
      </c>
      <c r="LV138" s="2"/>
      <c r="LW138" s="2"/>
      <c r="LX138" s="2">
        <v>7751.13</v>
      </c>
      <c r="LY138" s="2">
        <v>2996406.209999999</v>
      </c>
    </row>
    <row r="139" spans="2:337">
      <c r="B139" s="22" t="s">
        <v>69</v>
      </c>
      <c r="C139" s="22" t="s">
        <v>7</v>
      </c>
      <c r="D139" s="22" t="s">
        <v>5</v>
      </c>
      <c r="E139" s="22" t="s">
        <v>15</v>
      </c>
      <c r="F139" s="22" t="s">
        <v>18</v>
      </c>
      <c r="G139" s="1">
        <v>752155.49</v>
      </c>
      <c r="I139" s="37" t="str">
        <f>VLOOKUP(J139,'District Listing'!$A$3:$B$315,2,FALSE)</f>
        <v>GLENWOOD</v>
      </c>
      <c r="J139" s="4" t="s">
        <v>232</v>
      </c>
      <c r="K139" s="2">
        <v>65005.700000000004</v>
      </c>
      <c r="L139" s="2">
        <v>65005.700000000004</v>
      </c>
      <c r="M139" s="2">
        <v>-65005.7</v>
      </c>
      <c r="N139" s="2">
        <v>-65005.7</v>
      </c>
      <c r="O139" s="2">
        <v>803859.56</v>
      </c>
      <c r="P139" s="2">
        <v>8517.7000000000007</v>
      </c>
      <c r="Q139" s="2"/>
      <c r="R139" s="2"/>
      <c r="S139" s="2">
        <v>14214.65</v>
      </c>
      <c r="T139" s="2">
        <v>4545.47</v>
      </c>
      <c r="U139" s="2"/>
      <c r="V139" s="2">
        <v>831137.38</v>
      </c>
      <c r="W139" s="2">
        <v>301471.94</v>
      </c>
      <c r="X139" s="2">
        <v>4126.6099999999997</v>
      </c>
      <c r="Y139" s="2"/>
      <c r="Z139" s="2"/>
      <c r="AA139" s="2">
        <v>64829.34</v>
      </c>
      <c r="AB139" s="2"/>
      <c r="AC139" s="2">
        <v>370427.89</v>
      </c>
      <c r="AD139" s="2">
        <v>118.93</v>
      </c>
      <c r="AE139" s="2">
        <v>99</v>
      </c>
      <c r="AF139" s="2">
        <v>62335.48</v>
      </c>
      <c r="AG139" s="2">
        <v>27620.469999999998</v>
      </c>
      <c r="AH139" s="2">
        <v>125456.55</v>
      </c>
      <c r="AI139" s="2">
        <v>45932.71</v>
      </c>
      <c r="AJ139" s="2"/>
      <c r="AK139" s="2"/>
      <c r="AL139" s="2"/>
      <c r="AM139" s="2"/>
      <c r="AN139" s="2">
        <v>1604.9499999999998</v>
      </c>
      <c r="AO139" s="2">
        <v>726.25</v>
      </c>
      <c r="AP139" s="2">
        <v>7172.21</v>
      </c>
      <c r="AQ139" s="2">
        <v>19224.41</v>
      </c>
      <c r="AR139" s="2">
        <v>117397.26</v>
      </c>
      <c r="AS139" s="2">
        <v>114116.79000000001</v>
      </c>
      <c r="AT139" s="2">
        <v>20.14</v>
      </c>
      <c r="AU139" s="2"/>
      <c r="AV139" s="2">
        <v>521825.15</v>
      </c>
      <c r="AW139" s="2">
        <v>39326.670000000006</v>
      </c>
      <c r="AX139" s="2">
        <v>9207.15</v>
      </c>
      <c r="AY139" s="2">
        <v>25161.37</v>
      </c>
      <c r="AZ139" s="2">
        <v>7808.91</v>
      </c>
      <c r="BA139" s="2">
        <v>6943.64</v>
      </c>
      <c r="BB139" s="2">
        <v>88447.74</v>
      </c>
      <c r="BC139" s="2">
        <v>12801.84</v>
      </c>
      <c r="BD139" s="2">
        <v>1142.5899999999999</v>
      </c>
      <c r="BE139" s="2">
        <v>142418.31</v>
      </c>
      <c r="BF139" s="2"/>
      <c r="BG139" s="2"/>
      <c r="BH139" s="2">
        <v>825</v>
      </c>
      <c r="BI139" s="2">
        <v>10782.48</v>
      </c>
      <c r="BJ139" s="2"/>
      <c r="BK139" s="2"/>
      <c r="BL139" s="2"/>
      <c r="BM139" s="2">
        <v>1653.83</v>
      </c>
      <c r="BN139" s="2">
        <v>376.5</v>
      </c>
      <c r="BO139" s="2">
        <v>1676.79</v>
      </c>
      <c r="BP139" s="2">
        <v>9791.02</v>
      </c>
      <c r="BQ139" s="2">
        <v>2580.25</v>
      </c>
      <c r="BR139" s="2">
        <v>25226.41</v>
      </c>
      <c r="BS139" s="2">
        <v>59532.61</v>
      </c>
      <c r="BT139" s="2"/>
      <c r="BU139" s="2"/>
      <c r="BV139" s="2">
        <v>13481.88</v>
      </c>
      <c r="BW139" s="2">
        <v>429</v>
      </c>
      <c r="BX139" s="2"/>
      <c r="BY139" s="2"/>
      <c r="BZ139" s="2"/>
      <c r="CA139" s="2"/>
      <c r="CB139" s="2">
        <v>17698</v>
      </c>
      <c r="CC139" s="2">
        <v>9185.9500000000007</v>
      </c>
      <c r="CD139" s="2">
        <v>323.61</v>
      </c>
      <c r="CE139" s="2"/>
      <c r="CF139" s="2"/>
      <c r="CG139" s="2"/>
      <c r="CH139" s="2"/>
      <c r="CI139" s="2">
        <v>5500.35</v>
      </c>
      <c r="CJ139" s="2">
        <v>4901.9399999999996</v>
      </c>
      <c r="CK139" s="2"/>
      <c r="CL139" s="2"/>
      <c r="CM139" s="2">
        <v>51767.54</v>
      </c>
      <c r="CN139" s="2">
        <v>128.4</v>
      </c>
      <c r="CO139" s="2"/>
      <c r="CP139" s="2"/>
      <c r="CQ139" s="2"/>
      <c r="CR139" s="2">
        <v>2014.65</v>
      </c>
      <c r="CS139" s="2"/>
      <c r="CT139" s="2"/>
      <c r="CU139" s="2"/>
      <c r="CV139" s="2"/>
      <c r="CW139" s="2"/>
      <c r="CX139" s="2"/>
      <c r="CY139" s="2"/>
      <c r="CZ139" s="2">
        <v>374238.95</v>
      </c>
      <c r="DA139" s="2">
        <v>5291.71</v>
      </c>
      <c r="DB139" s="2">
        <v>5291.71</v>
      </c>
      <c r="DC139" s="2"/>
      <c r="DD139" s="2"/>
      <c r="DE139" s="2"/>
      <c r="DF139" s="2"/>
      <c r="DG139" s="2">
        <v>479.22</v>
      </c>
      <c r="DH139" s="2">
        <v>3960.02</v>
      </c>
      <c r="DI139" s="2"/>
      <c r="DJ139" s="2">
        <v>22371.14</v>
      </c>
      <c r="DK139" s="2"/>
      <c r="DL139" s="2"/>
      <c r="DM139" s="2">
        <v>26810.379999999997</v>
      </c>
      <c r="DN139" s="2">
        <v>2218179.2000000002</v>
      </c>
      <c r="DP139" s="37" t="str">
        <f>VLOOKUP(DQ139,'District Listing'!$A$3:$B$315,2,FALSE)</f>
        <v>GLENWOOD</v>
      </c>
      <c r="DQ139" s="4" t="s">
        <v>232</v>
      </c>
      <c r="DR139" s="2">
        <v>293.87</v>
      </c>
      <c r="DS139" s="2">
        <v>293.87</v>
      </c>
      <c r="DT139" s="2">
        <v>-65005.7</v>
      </c>
      <c r="DU139" s="2">
        <v>-65005.7</v>
      </c>
      <c r="DV139" s="2">
        <v>803859.56</v>
      </c>
      <c r="DW139" s="2">
        <v>8517.7000000000007</v>
      </c>
      <c r="DX139" s="2"/>
      <c r="DY139" s="2"/>
      <c r="DZ139" s="2"/>
      <c r="EA139" s="2">
        <v>4545.47</v>
      </c>
      <c r="EB139" s="2"/>
      <c r="EC139" s="2">
        <v>816922.73</v>
      </c>
      <c r="ED139" s="2">
        <v>298915.48</v>
      </c>
      <c r="EE139" s="2">
        <v>4126.6099999999997</v>
      </c>
      <c r="EF139" s="2"/>
      <c r="EG139" s="2"/>
      <c r="EH139" s="2">
        <v>50406.7</v>
      </c>
      <c r="EI139" s="2"/>
      <c r="EJ139" s="2">
        <v>353448.79</v>
      </c>
      <c r="EK139" s="2">
        <v>118.93</v>
      </c>
      <c r="EL139" s="2">
        <v>97.84</v>
      </c>
      <c r="EM139" s="2">
        <v>61255.79</v>
      </c>
      <c r="EN139" s="2">
        <v>26320.92</v>
      </c>
      <c r="EO139" s="2">
        <v>123647.94</v>
      </c>
      <c r="EP139" s="2">
        <v>44930.84</v>
      </c>
      <c r="EQ139" s="2"/>
      <c r="ER139" s="2"/>
      <c r="ES139" s="2"/>
      <c r="ET139" s="2"/>
      <c r="EU139" s="2">
        <v>1577.08</v>
      </c>
      <c r="EV139" s="2">
        <v>692.69</v>
      </c>
      <c r="EW139" s="2">
        <v>7051.92</v>
      </c>
      <c r="EX139" s="2">
        <v>18533.36</v>
      </c>
      <c r="EY139" s="2">
        <v>117397.26</v>
      </c>
      <c r="EZ139" s="2">
        <v>113804.6</v>
      </c>
      <c r="FA139" s="2">
        <v>20.14</v>
      </c>
      <c r="FB139" s="2"/>
      <c r="FC139" s="2">
        <v>515449.30999999994</v>
      </c>
      <c r="FD139" s="2">
        <v>36736.44</v>
      </c>
      <c r="FE139" s="2">
        <v>9207.15</v>
      </c>
      <c r="FF139" s="2">
        <v>25161.37</v>
      </c>
      <c r="FG139" s="2">
        <v>7058.3</v>
      </c>
      <c r="FH139" s="2">
        <v>6943.64</v>
      </c>
      <c r="FI139" s="2">
        <v>85106.900000000009</v>
      </c>
      <c r="FJ139" s="2">
        <v>12801.84</v>
      </c>
      <c r="FK139" s="2">
        <v>1142.5899999999999</v>
      </c>
      <c r="FL139" s="2">
        <v>142418.31</v>
      </c>
      <c r="FM139" s="2"/>
      <c r="FN139" s="2"/>
      <c r="FO139" s="2">
        <v>825</v>
      </c>
      <c r="FP139" s="2">
        <v>1839.43</v>
      </c>
      <c r="FQ139" s="2"/>
      <c r="FR139" s="2"/>
      <c r="FS139" s="2"/>
      <c r="FT139" s="2">
        <v>1653.83</v>
      </c>
      <c r="FU139" s="2">
        <v>376.5</v>
      </c>
      <c r="FV139" s="2">
        <v>1676.79</v>
      </c>
      <c r="FW139" s="2">
        <v>9791.02</v>
      </c>
      <c r="FX139" s="2">
        <v>2580.25</v>
      </c>
      <c r="FY139" s="2">
        <v>25226.41</v>
      </c>
      <c r="FZ139" s="2">
        <v>59532.61</v>
      </c>
      <c r="GA139" s="2"/>
      <c r="GB139" s="2"/>
      <c r="GC139" s="2">
        <v>13481.88</v>
      </c>
      <c r="GD139" s="2">
        <v>429</v>
      </c>
      <c r="GE139" s="2"/>
      <c r="GF139" s="2"/>
      <c r="GG139" s="2"/>
      <c r="GH139" s="2"/>
      <c r="GI139" s="2">
        <v>17698</v>
      </c>
      <c r="GJ139" s="2">
        <v>9185.9500000000007</v>
      </c>
      <c r="GK139" s="2">
        <v>323.61</v>
      </c>
      <c r="GL139" s="2"/>
      <c r="GM139" s="2"/>
      <c r="GN139" s="2"/>
      <c r="GO139" s="2"/>
      <c r="GP139" s="2">
        <v>4278.8500000000004</v>
      </c>
      <c r="GQ139" s="2">
        <v>4901.9399999999996</v>
      </c>
      <c r="GR139" s="2"/>
      <c r="GS139" s="2"/>
      <c r="GT139" s="2">
        <v>51767.54</v>
      </c>
      <c r="GU139" s="2">
        <v>128.4</v>
      </c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>
        <v>362059.74999999994</v>
      </c>
      <c r="HH139" s="2">
        <v>2460.5700000000002</v>
      </c>
      <c r="HI139" s="2">
        <v>2460.5700000000002</v>
      </c>
      <c r="HJ139" s="2"/>
      <c r="HK139" s="2"/>
      <c r="HL139" s="2"/>
      <c r="HM139" s="2"/>
      <c r="HN139" s="2">
        <v>479.22</v>
      </c>
      <c r="HO139" s="2">
        <v>3960.02</v>
      </c>
      <c r="HP139" s="2"/>
      <c r="HQ139" s="2">
        <v>22371.14</v>
      </c>
      <c r="HR139" s="2"/>
      <c r="HS139" s="2">
        <v>26810.379999999997</v>
      </c>
      <c r="HT139" s="2">
        <v>2097546.6</v>
      </c>
      <c r="HV139" s="37" t="str">
        <f>VLOOKUP(HW139,'District Listing'!$A$3:$B$315,2,FALSE)</f>
        <v>LYLE</v>
      </c>
      <c r="HW139" s="4" t="s">
        <v>237</v>
      </c>
      <c r="HX139" s="2">
        <v>30527.42</v>
      </c>
      <c r="HY139" s="2">
        <v>30527.42</v>
      </c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>
        <v>258094.17</v>
      </c>
      <c r="IK139" s="2">
        <v>8949.67</v>
      </c>
      <c r="IL139" s="2">
        <v>6511.34</v>
      </c>
      <c r="IM139" s="2"/>
      <c r="IN139" s="2">
        <v>57220.68</v>
      </c>
      <c r="IO139" s="2"/>
      <c r="IP139" s="2">
        <v>330775.86000000004</v>
      </c>
      <c r="IQ139" s="2"/>
      <c r="IR139" s="2">
        <v>83.46</v>
      </c>
      <c r="IS139" s="2"/>
      <c r="IT139" s="2">
        <v>23060.66</v>
      </c>
      <c r="IU139" s="2"/>
      <c r="IV139" s="2">
        <v>35926.58</v>
      </c>
      <c r="IW139" s="2"/>
      <c r="IX139" s="2"/>
      <c r="IY139" s="2"/>
      <c r="IZ139" s="2"/>
      <c r="JA139" s="2"/>
      <c r="JB139" s="2">
        <v>865.41</v>
      </c>
      <c r="JC139" s="2"/>
      <c r="JD139" s="2">
        <v>27181.1</v>
      </c>
      <c r="JE139" s="2"/>
      <c r="JF139" s="2">
        <v>84064.1</v>
      </c>
      <c r="JG139" s="2"/>
      <c r="JH139" s="2"/>
      <c r="JI139" s="2">
        <v>171181.31</v>
      </c>
      <c r="JJ139" s="2">
        <v>17319.169999999998</v>
      </c>
      <c r="JK139" s="2">
        <v>479.93</v>
      </c>
      <c r="JL139" s="2"/>
      <c r="JM139" s="2"/>
      <c r="JN139" s="2"/>
      <c r="JO139" s="2">
        <v>17799.099999999999</v>
      </c>
      <c r="JP139" s="2"/>
      <c r="JQ139" s="2"/>
      <c r="JR139" s="2"/>
      <c r="JS139" s="2"/>
      <c r="JT139" s="2"/>
      <c r="JU139" s="2"/>
      <c r="JV139" s="2">
        <v>81.73</v>
      </c>
      <c r="JW139" s="2"/>
      <c r="JX139" s="2"/>
      <c r="JY139" s="2"/>
      <c r="JZ139" s="2"/>
      <c r="KA139" s="2"/>
      <c r="KB139" s="2"/>
      <c r="KC139" s="2"/>
      <c r="KD139" s="2">
        <v>214.35</v>
      </c>
      <c r="KE139" s="2">
        <v>21448.47</v>
      </c>
      <c r="KF139" s="2">
        <v>6228.85</v>
      </c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>
        <v>27973.4</v>
      </c>
      <c r="LL139" s="2">
        <v>1099.1500000000001</v>
      </c>
      <c r="LM139" s="2">
        <v>1099.1500000000001</v>
      </c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>
        <v>579356.24</v>
      </c>
    </row>
    <row r="140" spans="2:337">
      <c r="B140" s="22" t="s">
        <v>69</v>
      </c>
      <c r="C140" s="22" t="s">
        <v>7</v>
      </c>
      <c r="D140" s="22" t="s">
        <v>5</v>
      </c>
      <c r="E140" s="22" t="s">
        <v>15</v>
      </c>
      <c r="F140" s="22" t="s">
        <v>19</v>
      </c>
      <c r="G140" s="1">
        <v>3624420.85</v>
      </c>
      <c r="I140" s="37" t="str">
        <f>VLOOKUP(J140,'District Listing'!$A$3:$B$315,2,FALSE)</f>
        <v>KLICKITAT</v>
      </c>
      <c r="J140" s="4" t="s">
        <v>233</v>
      </c>
      <c r="K140" s="2">
        <v>35863.919999999998</v>
      </c>
      <c r="L140" s="2">
        <v>35863.919999999998</v>
      </c>
      <c r="M140" s="2">
        <v>-35863.919999999998</v>
      </c>
      <c r="N140" s="2">
        <v>-35863.919999999998</v>
      </c>
      <c r="O140" s="2">
        <v>783598.66</v>
      </c>
      <c r="P140" s="2">
        <v>12774.34</v>
      </c>
      <c r="Q140" s="2">
        <v>993</v>
      </c>
      <c r="R140" s="2"/>
      <c r="S140" s="2">
        <v>19119.650000000001</v>
      </c>
      <c r="T140" s="2"/>
      <c r="U140" s="2"/>
      <c r="V140" s="2">
        <v>816485.65</v>
      </c>
      <c r="W140" s="2">
        <v>463538.38</v>
      </c>
      <c r="X140" s="2">
        <v>12567.5</v>
      </c>
      <c r="Y140" s="2">
        <v>25217.100000000002</v>
      </c>
      <c r="Z140" s="2"/>
      <c r="AA140" s="2">
        <v>15182</v>
      </c>
      <c r="AB140" s="2">
        <v>24450.71</v>
      </c>
      <c r="AC140" s="2">
        <v>540955.68999999994</v>
      </c>
      <c r="AD140" s="2">
        <v>98.01</v>
      </c>
      <c r="AE140" s="2">
        <v>99.99</v>
      </c>
      <c r="AF140" s="2">
        <v>61405.68</v>
      </c>
      <c r="AG140" s="2">
        <v>38590.590000000004</v>
      </c>
      <c r="AH140" s="2">
        <v>124986.19</v>
      </c>
      <c r="AI140" s="2">
        <v>62971.27</v>
      </c>
      <c r="AJ140" s="2"/>
      <c r="AK140" s="2"/>
      <c r="AL140" s="2"/>
      <c r="AM140" s="2"/>
      <c r="AN140" s="2">
        <v>1560.1499999999999</v>
      </c>
      <c r="AO140" s="2">
        <v>1065.96</v>
      </c>
      <c r="AP140" s="2">
        <v>4748.08</v>
      </c>
      <c r="AQ140" s="2">
        <v>21179.21</v>
      </c>
      <c r="AR140" s="2">
        <v>118105.84</v>
      </c>
      <c r="AS140" s="2">
        <v>131078.22</v>
      </c>
      <c r="AT140" s="2">
        <v>406.92</v>
      </c>
      <c r="AU140" s="2">
        <v>9.34</v>
      </c>
      <c r="AV140" s="2">
        <v>566305.45000000007</v>
      </c>
      <c r="AW140" s="2">
        <v>110084.72</v>
      </c>
      <c r="AX140" s="2">
        <v>14568.53</v>
      </c>
      <c r="AY140" s="2">
        <v>39592.5</v>
      </c>
      <c r="AZ140" s="2">
        <v>23438.16</v>
      </c>
      <c r="BA140" s="2">
        <v>51809.96</v>
      </c>
      <c r="BB140" s="2">
        <v>239493.87</v>
      </c>
      <c r="BC140" s="2">
        <v>7289.89</v>
      </c>
      <c r="BD140" s="2">
        <v>360.43</v>
      </c>
      <c r="BE140" s="2">
        <v>6318.42</v>
      </c>
      <c r="BF140" s="2">
        <v>57984.94</v>
      </c>
      <c r="BG140" s="2">
        <v>2940</v>
      </c>
      <c r="BH140" s="2">
        <v>2610</v>
      </c>
      <c r="BI140" s="2">
        <v>67829.66</v>
      </c>
      <c r="BJ140" s="2"/>
      <c r="BK140" s="2">
        <v>904.8</v>
      </c>
      <c r="BL140" s="2">
        <v>50</v>
      </c>
      <c r="BM140" s="2">
        <v>1053.95</v>
      </c>
      <c r="BN140" s="2">
        <v>5618.76</v>
      </c>
      <c r="BO140" s="2"/>
      <c r="BP140" s="2">
        <v>14366.45</v>
      </c>
      <c r="BQ140" s="2">
        <v>6759.5</v>
      </c>
      <c r="BR140" s="2">
        <v>43371.360000000001</v>
      </c>
      <c r="BS140" s="2">
        <v>15548.5</v>
      </c>
      <c r="BT140" s="2"/>
      <c r="BU140" s="2"/>
      <c r="BV140" s="2"/>
      <c r="BW140" s="2">
        <v>160980.64000000001</v>
      </c>
      <c r="BX140" s="2"/>
      <c r="BY140" s="2"/>
      <c r="BZ140" s="2"/>
      <c r="CA140" s="2"/>
      <c r="CB140" s="2">
        <v>21402</v>
      </c>
      <c r="CC140" s="2">
        <v>18592.600000000002</v>
      </c>
      <c r="CD140" s="2">
        <v>170</v>
      </c>
      <c r="CE140" s="2"/>
      <c r="CF140" s="2">
        <v>5499</v>
      </c>
      <c r="CG140" s="2">
        <v>11644.71</v>
      </c>
      <c r="CH140" s="2"/>
      <c r="CI140" s="2">
        <v>6220.36</v>
      </c>
      <c r="CJ140" s="2">
        <v>11476.74</v>
      </c>
      <c r="CK140" s="2"/>
      <c r="CL140" s="2">
        <v>21587.05</v>
      </c>
      <c r="CM140" s="2">
        <v>23183.54</v>
      </c>
      <c r="CN140" s="2"/>
      <c r="CO140" s="2"/>
      <c r="CP140" s="2"/>
      <c r="CQ140" s="2"/>
      <c r="CR140" s="2">
        <v>12132.609999999999</v>
      </c>
      <c r="CS140" s="2"/>
      <c r="CT140" s="2">
        <v>4793.0600000000004</v>
      </c>
      <c r="CU140" s="2"/>
      <c r="CV140" s="2"/>
      <c r="CW140" s="2"/>
      <c r="CX140" s="2"/>
      <c r="CY140" s="2"/>
      <c r="CZ140" s="2">
        <v>530688.97000000009</v>
      </c>
      <c r="DA140" s="2">
        <v>13700.45</v>
      </c>
      <c r="DB140" s="2">
        <v>13700.45</v>
      </c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>
        <v>2707630.0800000005</v>
      </c>
      <c r="DP140" s="37" t="str">
        <f>VLOOKUP(DQ140,'District Listing'!$A$3:$B$315,2,FALSE)</f>
        <v>KLICKITAT</v>
      </c>
      <c r="DQ140" s="4" t="s">
        <v>233</v>
      </c>
      <c r="DR140" s="2">
        <v>4892.5600000000004</v>
      </c>
      <c r="DS140" s="2">
        <v>4892.5600000000004</v>
      </c>
      <c r="DT140" s="2">
        <v>-17457.490000000002</v>
      </c>
      <c r="DU140" s="2">
        <v>-17457.490000000002</v>
      </c>
      <c r="DV140" s="2">
        <v>783598.66</v>
      </c>
      <c r="DW140" s="2">
        <v>12774.34</v>
      </c>
      <c r="DX140" s="2">
        <v>393.75</v>
      </c>
      <c r="DY140" s="2"/>
      <c r="DZ140" s="2">
        <v>11279.65</v>
      </c>
      <c r="EA140" s="2"/>
      <c r="EB140" s="2"/>
      <c r="EC140" s="2">
        <v>808046.4</v>
      </c>
      <c r="ED140" s="2">
        <v>402336.27</v>
      </c>
      <c r="EE140" s="2">
        <v>10956.58</v>
      </c>
      <c r="EF140" s="2">
        <v>18787.88</v>
      </c>
      <c r="EG140" s="2"/>
      <c r="EH140" s="2"/>
      <c r="EI140" s="2">
        <v>22922.54</v>
      </c>
      <c r="EJ140" s="2">
        <v>455003.27</v>
      </c>
      <c r="EK140" s="2">
        <v>98.01</v>
      </c>
      <c r="EL140" s="2">
        <v>84.69</v>
      </c>
      <c r="EM140" s="2">
        <v>60764.37</v>
      </c>
      <c r="EN140" s="2">
        <v>32324.080000000002</v>
      </c>
      <c r="EO140" s="2">
        <v>123724.02</v>
      </c>
      <c r="EP140" s="2">
        <v>53001.02</v>
      </c>
      <c r="EQ140" s="2"/>
      <c r="ER140" s="2"/>
      <c r="ES140" s="2"/>
      <c r="ET140" s="2"/>
      <c r="EU140" s="2">
        <v>1543.54</v>
      </c>
      <c r="EV140" s="2">
        <v>896.86</v>
      </c>
      <c r="EW140" s="2">
        <v>4641.63</v>
      </c>
      <c r="EX140" s="2">
        <v>14125.49</v>
      </c>
      <c r="EY140" s="2">
        <v>118105.84</v>
      </c>
      <c r="EZ140" s="2">
        <v>112358.61</v>
      </c>
      <c r="FA140" s="2">
        <v>406.92</v>
      </c>
      <c r="FB140" s="2">
        <v>9.34</v>
      </c>
      <c r="FC140" s="2">
        <v>522084.41999999993</v>
      </c>
      <c r="FD140" s="2">
        <v>96187.48</v>
      </c>
      <c r="FE140" s="2">
        <v>14568.53</v>
      </c>
      <c r="FF140" s="2"/>
      <c r="FG140" s="2">
        <v>23438.16</v>
      </c>
      <c r="FH140" s="2">
        <v>51809.96</v>
      </c>
      <c r="FI140" s="2">
        <v>186004.12999999998</v>
      </c>
      <c r="FJ140" s="2">
        <v>7289.89</v>
      </c>
      <c r="FK140" s="2">
        <v>360.43</v>
      </c>
      <c r="FL140" s="2">
        <v>6318.42</v>
      </c>
      <c r="FM140" s="2">
        <v>57984.94</v>
      </c>
      <c r="FN140" s="2">
        <v>2940</v>
      </c>
      <c r="FO140" s="2">
        <v>2580</v>
      </c>
      <c r="FP140" s="2">
        <v>67679.66</v>
      </c>
      <c r="FQ140" s="2"/>
      <c r="FR140" s="2">
        <v>904.8</v>
      </c>
      <c r="FS140" s="2">
        <v>50</v>
      </c>
      <c r="FT140" s="2">
        <v>567.1</v>
      </c>
      <c r="FU140" s="2">
        <v>5618.76</v>
      </c>
      <c r="FV140" s="2"/>
      <c r="FW140" s="2">
        <v>9955.14</v>
      </c>
      <c r="FX140" s="2">
        <v>4944.17</v>
      </c>
      <c r="FY140" s="2">
        <v>38840.68</v>
      </c>
      <c r="FZ140" s="2">
        <v>15548.5</v>
      </c>
      <c r="GA140" s="2"/>
      <c r="GB140" s="2"/>
      <c r="GC140" s="2"/>
      <c r="GD140" s="2">
        <v>160980.64000000001</v>
      </c>
      <c r="GE140" s="2"/>
      <c r="GF140" s="2"/>
      <c r="GG140" s="2"/>
      <c r="GH140" s="2"/>
      <c r="GI140" s="2">
        <v>21402</v>
      </c>
      <c r="GJ140" s="2">
        <v>17252.900000000001</v>
      </c>
      <c r="GK140" s="2">
        <v>170</v>
      </c>
      <c r="GL140" s="2"/>
      <c r="GM140" s="2">
        <v>5499</v>
      </c>
      <c r="GN140" s="2">
        <v>11644.71</v>
      </c>
      <c r="GO140" s="2"/>
      <c r="GP140" s="2">
        <v>5903.36</v>
      </c>
      <c r="GQ140" s="2">
        <v>11476.74</v>
      </c>
      <c r="GR140" s="2"/>
      <c r="GS140" s="2">
        <v>18703.95</v>
      </c>
      <c r="GT140" s="2">
        <v>20166.060000000001</v>
      </c>
      <c r="GU140" s="2"/>
      <c r="GV140" s="2"/>
      <c r="GW140" s="2"/>
      <c r="GX140" s="2"/>
      <c r="GY140" s="2">
        <v>11028.71</v>
      </c>
      <c r="GZ140" s="2"/>
      <c r="HA140" s="2">
        <v>4793.0600000000004</v>
      </c>
      <c r="HB140" s="2"/>
      <c r="HC140" s="2"/>
      <c r="HD140" s="2"/>
      <c r="HE140" s="2"/>
      <c r="HF140" s="2"/>
      <c r="HG140" s="2">
        <v>510603.62000000005</v>
      </c>
      <c r="HH140" s="2">
        <v>11105.35</v>
      </c>
      <c r="HI140" s="2">
        <v>11105.35</v>
      </c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>
        <v>2480282.2600000002</v>
      </c>
      <c r="HV140" s="37" t="str">
        <f>VLOOKUP(HW140,'District Listing'!$A$3:$B$315,2,FALSE)</f>
        <v>NAPAVINE</v>
      </c>
      <c r="HW140" s="4" t="s">
        <v>238</v>
      </c>
      <c r="HX140" s="2">
        <v>157961.31</v>
      </c>
      <c r="HY140" s="2">
        <v>157961.31</v>
      </c>
      <c r="HZ140" s="2"/>
      <c r="IA140" s="2"/>
      <c r="IB140" s="2">
        <v>53477.09</v>
      </c>
      <c r="IC140" s="2">
        <v>4349.8500000000004</v>
      </c>
      <c r="ID140" s="2"/>
      <c r="IE140" s="2"/>
      <c r="IF140" s="2">
        <v>14097.87</v>
      </c>
      <c r="IG140" s="2">
        <v>44923</v>
      </c>
      <c r="IH140" s="2"/>
      <c r="II140" s="2">
        <v>116847.81</v>
      </c>
      <c r="IJ140" s="2">
        <v>34555.199999999997</v>
      </c>
      <c r="IK140" s="2">
        <v>755.84</v>
      </c>
      <c r="IL140" s="2">
        <v>15976.76</v>
      </c>
      <c r="IM140" s="2"/>
      <c r="IN140" s="2">
        <v>140313.37</v>
      </c>
      <c r="IO140" s="2">
        <v>15897.61</v>
      </c>
      <c r="IP140" s="2">
        <v>207498.77999999997</v>
      </c>
      <c r="IQ140" s="2"/>
      <c r="IR140" s="2"/>
      <c r="IS140" s="2">
        <v>8826.51</v>
      </c>
      <c r="IT140" s="2">
        <v>15711.75</v>
      </c>
      <c r="IU140" s="2">
        <v>10975.74</v>
      </c>
      <c r="IV140" s="2">
        <v>19559.93</v>
      </c>
      <c r="IW140" s="2"/>
      <c r="IX140" s="2"/>
      <c r="IY140" s="2"/>
      <c r="IZ140" s="2"/>
      <c r="JA140" s="2">
        <v>607.9</v>
      </c>
      <c r="JB140" s="2">
        <v>1144.9100000000001</v>
      </c>
      <c r="JC140" s="2">
        <v>509.11</v>
      </c>
      <c r="JD140" s="2">
        <v>2717.38</v>
      </c>
      <c r="JE140" s="2">
        <v>4402.05</v>
      </c>
      <c r="JF140" s="2">
        <v>22850.62</v>
      </c>
      <c r="JG140" s="2">
        <v>452.45</v>
      </c>
      <c r="JH140" s="2">
        <v>675.44</v>
      </c>
      <c r="JI140" s="2">
        <v>88433.790000000008</v>
      </c>
      <c r="JJ140" s="2">
        <v>6408.77</v>
      </c>
      <c r="JK140" s="2">
        <v>1316.18</v>
      </c>
      <c r="JL140" s="2"/>
      <c r="JM140" s="2"/>
      <c r="JN140" s="2">
        <v>20425.46</v>
      </c>
      <c r="JO140" s="2">
        <v>28150.41</v>
      </c>
      <c r="JP140" s="2"/>
      <c r="JQ140" s="2"/>
      <c r="JR140" s="2"/>
      <c r="JS140" s="2"/>
      <c r="JT140" s="2"/>
      <c r="JU140" s="2">
        <v>320</v>
      </c>
      <c r="JV140" s="2"/>
      <c r="JW140" s="2"/>
      <c r="JX140" s="2"/>
      <c r="JY140" s="2"/>
      <c r="JZ140" s="2">
        <v>24617.16</v>
      </c>
      <c r="KA140" s="2">
        <v>431.19</v>
      </c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>
        <v>10245.66</v>
      </c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>
        <v>35614.009999999995</v>
      </c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>
        <v>634506.1100000001</v>
      </c>
    </row>
    <row r="141" spans="2:337">
      <c r="B141" s="22" t="s">
        <v>69</v>
      </c>
      <c r="C141" s="22" t="s">
        <v>7</v>
      </c>
      <c r="D141" s="22" t="s">
        <v>5</v>
      </c>
      <c r="E141" s="22" t="s">
        <v>15</v>
      </c>
      <c r="F141" s="22" t="s">
        <v>20</v>
      </c>
      <c r="G141" s="1">
        <v>1261282.82</v>
      </c>
      <c r="I141" s="37" t="str">
        <f>VLOOKUP(J141,'District Listing'!$A$3:$B$315,2,FALSE)</f>
        <v>ROOSEVELT</v>
      </c>
      <c r="J141" s="4" t="s">
        <v>234</v>
      </c>
      <c r="K141" s="2"/>
      <c r="L141" s="2"/>
      <c r="M141" s="2"/>
      <c r="N141" s="2"/>
      <c r="O141" s="2">
        <v>147149.78</v>
      </c>
      <c r="P141" s="2">
        <v>1638.52</v>
      </c>
      <c r="Q141" s="2">
        <v>1877.58</v>
      </c>
      <c r="R141" s="2"/>
      <c r="S141" s="2">
        <v>1827.57</v>
      </c>
      <c r="T141" s="2"/>
      <c r="U141" s="2"/>
      <c r="V141" s="2">
        <v>152493.44999999998</v>
      </c>
      <c r="W141" s="2">
        <v>100943.26000000001</v>
      </c>
      <c r="X141" s="2">
        <v>3990.34</v>
      </c>
      <c r="Y141" s="2">
        <v>6859.56</v>
      </c>
      <c r="Z141" s="2"/>
      <c r="AA141" s="2"/>
      <c r="AB141" s="2"/>
      <c r="AC141" s="2">
        <v>111793.16</v>
      </c>
      <c r="AD141" s="2"/>
      <c r="AE141" s="2"/>
      <c r="AF141" s="2">
        <v>11503.92</v>
      </c>
      <c r="AG141" s="2">
        <v>8259.48</v>
      </c>
      <c r="AH141" s="2">
        <v>23431.73</v>
      </c>
      <c r="AI141" s="2">
        <v>14154.03</v>
      </c>
      <c r="AJ141" s="2"/>
      <c r="AK141" s="2"/>
      <c r="AL141" s="2"/>
      <c r="AM141" s="2"/>
      <c r="AN141" s="2">
        <v>296.22000000000003</v>
      </c>
      <c r="AO141" s="2">
        <v>213.8</v>
      </c>
      <c r="AP141" s="2">
        <v>1047.73</v>
      </c>
      <c r="AQ141" s="2">
        <v>10236.66</v>
      </c>
      <c r="AR141" s="2">
        <v>22632.83</v>
      </c>
      <c r="AS141" s="2">
        <v>48111.74</v>
      </c>
      <c r="AT141" s="2"/>
      <c r="AU141" s="2"/>
      <c r="AV141" s="2">
        <v>139888.14000000001</v>
      </c>
      <c r="AW141" s="2">
        <v>34718.379999999997</v>
      </c>
      <c r="AX141" s="2">
        <v>7918.72</v>
      </c>
      <c r="AY141" s="2">
        <v>461.35</v>
      </c>
      <c r="AZ141" s="2">
        <v>2104.31</v>
      </c>
      <c r="BA141" s="2">
        <v>2385.16</v>
      </c>
      <c r="BB141" s="2">
        <v>47587.92</v>
      </c>
      <c r="BC141" s="2">
        <v>12276.22</v>
      </c>
      <c r="BD141" s="2">
        <v>121.25</v>
      </c>
      <c r="BE141" s="2">
        <v>66234.080000000002</v>
      </c>
      <c r="BF141" s="2"/>
      <c r="BG141" s="2"/>
      <c r="BH141" s="2">
        <v>6260</v>
      </c>
      <c r="BI141" s="2">
        <v>1747.39</v>
      </c>
      <c r="BJ141" s="2"/>
      <c r="BK141" s="2"/>
      <c r="BL141" s="2"/>
      <c r="BM141" s="2">
        <v>4358.1000000000004</v>
      </c>
      <c r="BN141" s="2"/>
      <c r="BO141" s="2"/>
      <c r="BP141" s="2">
        <v>1571.25</v>
      </c>
      <c r="BQ141" s="2">
        <v>500</v>
      </c>
      <c r="BR141" s="2">
        <v>12624.52</v>
      </c>
      <c r="BS141" s="2"/>
      <c r="BT141" s="2"/>
      <c r="BU141" s="2">
        <v>4674.8500000000004</v>
      </c>
      <c r="BV141" s="2"/>
      <c r="BW141" s="2">
        <v>28104.62</v>
      </c>
      <c r="BX141" s="2"/>
      <c r="BY141" s="2"/>
      <c r="BZ141" s="2"/>
      <c r="CA141" s="2">
        <v>17107.400000000001</v>
      </c>
      <c r="CB141" s="2">
        <v>6946</v>
      </c>
      <c r="CC141" s="2">
        <v>9144.93</v>
      </c>
      <c r="CD141" s="2"/>
      <c r="CE141" s="2"/>
      <c r="CF141" s="2"/>
      <c r="CG141" s="2"/>
      <c r="CH141" s="2"/>
      <c r="CI141" s="2"/>
      <c r="CJ141" s="2">
        <v>11423.63</v>
      </c>
      <c r="CK141" s="2"/>
      <c r="CL141" s="2"/>
      <c r="CM141" s="2">
        <v>17053.13</v>
      </c>
      <c r="CN141" s="2"/>
      <c r="CO141" s="2"/>
      <c r="CP141" s="2"/>
      <c r="CQ141" s="2"/>
      <c r="CR141" s="2">
        <v>39</v>
      </c>
      <c r="CS141" s="2"/>
      <c r="CT141" s="2"/>
      <c r="CU141" s="2"/>
      <c r="CV141" s="2"/>
      <c r="CW141" s="2"/>
      <c r="CX141" s="2"/>
      <c r="CY141" s="2"/>
      <c r="CZ141" s="2">
        <v>200186.37000000002</v>
      </c>
      <c r="DA141" s="2">
        <v>815.55</v>
      </c>
      <c r="DB141" s="2">
        <v>815.55</v>
      </c>
      <c r="DC141" s="2"/>
      <c r="DD141" s="2"/>
      <c r="DE141" s="2"/>
      <c r="DF141" s="2"/>
      <c r="DG141" s="2">
        <v>2149.35</v>
      </c>
      <c r="DH141" s="2"/>
      <c r="DI141" s="2"/>
      <c r="DJ141" s="2">
        <v>9608.98</v>
      </c>
      <c r="DK141" s="2"/>
      <c r="DL141" s="2"/>
      <c r="DM141" s="2">
        <v>11758.33</v>
      </c>
      <c r="DN141" s="2">
        <v>664522.91999999981</v>
      </c>
      <c r="DP141" s="37" t="str">
        <f>VLOOKUP(DQ141,'District Listing'!$A$3:$B$315,2,FALSE)</f>
        <v>ROOSEVELT</v>
      </c>
      <c r="DQ141" s="4" t="s">
        <v>234</v>
      </c>
      <c r="DR141" s="2"/>
      <c r="DS141" s="2"/>
      <c r="DT141" s="2"/>
      <c r="DU141" s="2"/>
      <c r="DV141" s="2">
        <v>147149.78</v>
      </c>
      <c r="DW141" s="2">
        <v>1638.52</v>
      </c>
      <c r="DX141" s="2">
        <v>1877.58</v>
      </c>
      <c r="DY141" s="2"/>
      <c r="DZ141" s="2">
        <v>1827.57</v>
      </c>
      <c r="EA141" s="2"/>
      <c r="EB141" s="2"/>
      <c r="EC141" s="2">
        <v>152493.44999999998</v>
      </c>
      <c r="ED141" s="2">
        <v>83902.3</v>
      </c>
      <c r="EE141" s="2">
        <v>3990.34</v>
      </c>
      <c r="EF141" s="2">
        <v>6859.56</v>
      </c>
      <c r="EG141" s="2"/>
      <c r="EH141" s="2"/>
      <c r="EI141" s="2"/>
      <c r="EJ141" s="2">
        <v>94752.2</v>
      </c>
      <c r="EK141" s="2"/>
      <c r="EL141" s="2"/>
      <c r="EM141" s="2">
        <v>11503.92</v>
      </c>
      <c r="EN141" s="2">
        <v>6995.82</v>
      </c>
      <c r="EO141" s="2">
        <v>23431.73</v>
      </c>
      <c r="EP141" s="2">
        <v>11903.35</v>
      </c>
      <c r="EQ141" s="2"/>
      <c r="ER141" s="2"/>
      <c r="ES141" s="2"/>
      <c r="ET141" s="2"/>
      <c r="EU141" s="2">
        <v>296.22000000000003</v>
      </c>
      <c r="EV141" s="2">
        <v>182.02</v>
      </c>
      <c r="EW141" s="2">
        <v>1047.73</v>
      </c>
      <c r="EX141" s="2">
        <v>4074.75</v>
      </c>
      <c r="EY141" s="2">
        <v>22632.83</v>
      </c>
      <c r="EZ141" s="2">
        <v>38259.199999999997</v>
      </c>
      <c r="FA141" s="2"/>
      <c r="FB141" s="2"/>
      <c r="FC141" s="2">
        <v>120327.56999999999</v>
      </c>
      <c r="FD141" s="2">
        <v>34718.379999999997</v>
      </c>
      <c r="FE141" s="2">
        <v>7918.72</v>
      </c>
      <c r="FF141" s="2"/>
      <c r="FG141" s="2">
        <v>2104.31</v>
      </c>
      <c r="FH141" s="2">
        <v>2385.16</v>
      </c>
      <c r="FI141" s="2">
        <v>47126.569999999992</v>
      </c>
      <c r="FJ141" s="2">
        <v>12276.22</v>
      </c>
      <c r="FK141" s="2">
        <v>121.25</v>
      </c>
      <c r="FL141" s="2">
        <v>60402.080000000002</v>
      </c>
      <c r="FM141" s="2"/>
      <c r="FN141" s="2"/>
      <c r="FO141" s="2">
        <v>6260</v>
      </c>
      <c r="FP141" s="2">
        <v>1747.39</v>
      </c>
      <c r="FQ141" s="2"/>
      <c r="FR141" s="2"/>
      <c r="FS141" s="2"/>
      <c r="FT141" s="2">
        <v>4358.1000000000004</v>
      </c>
      <c r="FU141" s="2"/>
      <c r="FV141" s="2"/>
      <c r="FW141" s="2">
        <v>1571.25</v>
      </c>
      <c r="FX141" s="2">
        <v>500</v>
      </c>
      <c r="FY141" s="2">
        <v>12624.52</v>
      </c>
      <c r="FZ141" s="2"/>
      <c r="GA141" s="2"/>
      <c r="GB141" s="2">
        <v>4674.8500000000004</v>
      </c>
      <c r="GC141" s="2"/>
      <c r="GD141" s="2">
        <v>28104.62</v>
      </c>
      <c r="GE141" s="2"/>
      <c r="GF141" s="2"/>
      <c r="GG141" s="2"/>
      <c r="GH141" s="2">
        <v>17107.400000000001</v>
      </c>
      <c r="GI141" s="2">
        <v>6946</v>
      </c>
      <c r="GJ141" s="2">
        <v>4003.33</v>
      </c>
      <c r="GK141" s="2"/>
      <c r="GL141" s="2"/>
      <c r="GM141" s="2"/>
      <c r="GN141" s="2"/>
      <c r="GO141" s="2"/>
      <c r="GP141" s="2"/>
      <c r="GQ141" s="2">
        <v>136.06</v>
      </c>
      <c r="GR141" s="2"/>
      <c r="GS141" s="2"/>
      <c r="GT141" s="2">
        <v>11365.5</v>
      </c>
      <c r="GU141" s="2"/>
      <c r="GV141" s="2"/>
      <c r="GW141" s="2"/>
      <c r="GX141" s="2"/>
      <c r="GY141" s="2">
        <v>39</v>
      </c>
      <c r="GZ141" s="2"/>
      <c r="HA141" s="2"/>
      <c r="HB141" s="2"/>
      <c r="HC141" s="2"/>
      <c r="HD141" s="2"/>
      <c r="HE141" s="2"/>
      <c r="HF141" s="2"/>
      <c r="HG141" s="2">
        <v>172237.57</v>
      </c>
      <c r="HH141" s="2">
        <v>815.55</v>
      </c>
      <c r="HI141" s="2">
        <v>815.55</v>
      </c>
      <c r="HJ141" s="2"/>
      <c r="HK141" s="2"/>
      <c r="HL141" s="2"/>
      <c r="HM141" s="2"/>
      <c r="HN141" s="2">
        <v>2149.35</v>
      </c>
      <c r="HO141" s="2"/>
      <c r="HP141" s="2"/>
      <c r="HQ141" s="2">
        <v>9608.98</v>
      </c>
      <c r="HR141" s="2"/>
      <c r="HS141" s="2">
        <v>11758.33</v>
      </c>
      <c r="HT141" s="2">
        <v>599511.24</v>
      </c>
      <c r="HV141" s="37" t="str">
        <f>VLOOKUP(HW141,'District Listing'!$A$3:$B$315,2,FALSE)</f>
        <v>EVALINE</v>
      </c>
      <c r="HW141" s="4" t="s">
        <v>239</v>
      </c>
      <c r="HX141" s="2"/>
      <c r="HY141" s="2"/>
      <c r="HZ141" s="2"/>
      <c r="IA141" s="2"/>
      <c r="IB141" s="2">
        <v>3965</v>
      </c>
      <c r="IC141" s="2">
        <v>1271.2</v>
      </c>
      <c r="ID141" s="2"/>
      <c r="IE141" s="2"/>
      <c r="IF141" s="2">
        <v>9956.83</v>
      </c>
      <c r="IG141" s="2"/>
      <c r="IH141" s="2"/>
      <c r="II141" s="2">
        <v>15193.029999999999</v>
      </c>
      <c r="IJ141" s="2">
        <v>65969.3</v>
      </c>
      <c r="IK141" s="2"/>
      <c r="IL141" s="2">
        <v>429.32</v>
      </c>
      <c r="IM141" s="2"/>
      <c r="IN141" s="2"/>
      <c r="IO141" s="2"/>
      <c r="IP141" s="2">
        <v>66398.62000000001</v>
      </c>
      <c r="IQ141" s="2"/>
      <c r="IR141" s="2"/>
      <c r="IS141" s="2">
        <v>1823.57</v>
      </c>
      <c r="IT141" s="2">
        <v>4204.45</v>
      </c>
      <c r="IU141" s="2">
        <v>1565.66</v>
      </c>
      <c r="IV141" s="2">
        <v>6901.06</v>
      </c>
      <c r="IW141" s="2"/>
      <c r="IX141" s="2"/>
      <c r="IY141" s="2"/>
      <c r="IZ141" s="2"/>
      <c r="JA141" s="2">
        <v>6.3</v>
      </c>
      <c r="JB141" s="2">
        <v>28.81</v>
      </c>
      <c r="JC141" s="2">
        <v>95.29</v>
      </c>
      <c r="JD141" s="2">
        <v>635.46</v>
      </c>
      <c r="JE141" s="2">
        <v>1504.29</v>
      </c>
      <c r="JF141" s="2">
        <v>15580.95</v>
      </c>
      <c r="JG141" s="2"/>
      <c r="JH141" s="2"/>
      <c r="JI141" s="2">
        <v>32345.84</v>
      </c>
      <c r="JJ141" s="2">
        <v>744.7</v>
      </c>
      <c r="JK141" s="2"/>
      <c r="JL141" s="2">
        <v>12045.69</v>
      </c>
      <c r="JM141" s="2"/>
      <c r="JN141" s="2">
        <v>431.19</v>
      </c>
      <c r="JO141" s="2">
        <v>13221.580000000002</v>
      </c>
      <c r="JP141" s="2">
        <v>7193.7</v>
      </c>
      <c r="JQ141" s="2"/>
      <c r="JR141" s="2">
        <v>69.98</v>
      </c>
      <c r="JS141" s="2"/>
      <c r="JT141" s="2"/>
      <c r="JU141" s="2"/>
      <c r="JV141" s="2">
        <v>63223.19</v>
      </c>
      <c r="JW141" s="2"/>
      <c r="JX141" s="2"/>
      <c r="JY141" s="2"/>
      <c r="JZ141" s="2">
        <v>204.8</v>
      </c>
      <c r="KA141" s="2"/>
      <c r="KB141" s="2"/>
      <c r="KC141" s="2"/>
      <c r="KD141" s="2"/>
      <c r="KE141" s="2">
        <v>34442.1</v>
      </c>
      <c r="KF141" s="2"/>
      <c r="KG141" s="2"/>
      <c r="KH141" s="2">
        <v>544.52</v>
      </c>
      <c r="KI141" s="2"/>
      <c r="KJ141" s="2">
        <v>2695</v>
      </c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>
        <v>108373.29</v>
      </c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>
        <v>235532.36000000002</v>
      </c>
    </row>
    <row r="142" spans="2:337">
      <c r="B142" s="22" t="s">
        <v>69</v>
      </c>
      <c r="C142" s="22" t="s">
        <v>7</v>
      </c>
      <c r="D142" s="22" t="s">
        <v>5</v>
      </c>
      <c r="E142" s="22" t="s">
        <v>15</v>
      </c>
      <c r="F142" s="22" t="s">
        <v>21</v>
      </c>
      <c r="G142" s="1">
        <v>34494.559999999998</v>
      </c>
      <c r="I142" s="37" t="str">
        <f>VLOOKUP(J142,'District Listing'!$A$3:$B$315,2,FALSE)</f>
        <v>GOLDENDALE</v>
      </c>
      <c r="J142" s="4" t="s">
        <v>235</v>
      </c>
      <c r="K142" s="2">
        <v>287205.32</v>
      </c>
      <c r="L142" s="2">
        <v>287205.32</v>
      </c>
      <c r="M142" s="2">
        <v>-287205.32</v>
      </c>
      <c r="N142" s="2">
        <v>-287205.32</v>
      </c>
      <c r="O142" s="2">
        <v>4303801.2700000005</v>
      </c>
      <c r="P142" s="2">
        <v>108286.91</v>
      </c>
      <c r="Q142" s="2">
        <v>87930.02</v>
      </c>
      <c r="R142" s="2"/>
      <c r="S142" s="2">
        <v>100089.29</v>
      </c>
      <c r="T142" s="2">
        <v>10813.890000000001</v>
      </c>
      <c r="U142" s="2">
        <v>53060.86</v>
      </c>
      <c r="V142" s="2">
        <v>4663982.24</v>
      </c>
      <c r="W142" s="2">
        <v>2055373.4</v>
      </c>
      <c r="X142" s="2">
        <v>60348.920000000006</v>
      </c>
      <c r="Y142" s="2">
        <v>96276.48000000001</v>
      </c>
      <c r="Z142" s="2"/>
      <c r="AA142" s="2">
        <v>3925.92</v>
      </c>
      <c r="AB142" s="2">
        <v>3112.61</v>
      </c>
      <c r="AC142" s="2">
        <v>2219037.3299999996</v>
      </c>
      <c r="AD142" s="2">
        <v>557.42000000000007</v>
      </c>
      <c r="AE142" s="2">
        <v>576.58000000000004</v>
      </c>
      <c r="AF142" s="2">
        <v>349166.67</v>
      </c>
      <c r="AG142" s="2">
        <v>164546.83000000002</v>
      </c>
      <c r="AH142" s="2">
        <v>692932.67</v>
      </c>
      <c r="AI142" s="2">
        <v>254214.63999999998</v>
      </c>
      <c r="AJ142" s="2"/>
      <c r="AK142" s="2"/>
      <c r="AL142" s="2"/>
      <c r="AM142" s="2"/>
      <c r="AN142" s="2">
        <v>22565.55</v>
      </c>
      <c r="AO142" s="2">
        <v>3237.68</v>
      </c>
      <c r="AP142" s="2">
        <v>25618.65</v>
      </c>
      <c r="AQ142" s="2">
        <v>26266.84</v>
      </c>
      <c r="AR142" s="2">
        <v>662626.01</v>
      </c>
      <c r="AS142" s="2">
        <v>674852.34</v>
      </c>
      <c r="AT142" s="2">
        <v>11555.369999999999</v>
      </c>
      <c r="AU142" s="2">
        <v>8734.2099999999991</v>
      </c>
      <c r="AV142" s="2">
        <v>2897451.46</v>
      </c>
      <c r="AW142" s="2">
        <v>353357.53</v>
      </c>
      <c r="AX142" s="2">
        <v>50626.6</v>
      </c>
      <c r="AY142" s="2">
        <v>100510.28</v>
      </c>
      <c r="AZ142" s="2">
        <v>33846.46</v>
      </c>
      <c r="BA142" s="2">
        <v>150844.03</v>
      </c>
      <c r="BB142" s="2">
        <v>689184.9</v>
      </c>
      <c r="BC142" s="2">
        <v>6836.6</v>
      </c>
      <c r="BD142" s="2">
        <v>19563.2</v>
      </c>
      <c r="BE142" s="2">
        <v>1441349.3199999998</v>
      </c>
      <c r="BF142" s="2"/>
      <c r="BG142" s="2"/>
      <c r="BH142" s="2">
        <v>51990.78</v>
      </c>
      <c r="BI142" s="2">
        <v>11530.44</v>
      </c>
      <c r="BJ142" s="2">
        <v>18822</v>
      </c>
      <c r="BK142" s="2">
        <v>29060.2</v>
      </c>
      <c r="BL142" s="2"/>
      <c r="BM142" s="2">
        <v>11461.62</v>
      </c>
      <c r="BN142" s="2">
        <v>8404.77</v>
      </c>
      <c r="BO142" s="2">
        <v>425</v>
      </c>
      <c r="BP142" s="2">
        <v>52710.59</v>
      </c>
      <c r="BQ142" s="2">
        <v>21171.93</v>
      </c>
      <c r="BR142" s="2">
        <v>48505.700000000004</v>
      </c>
      <c r="BS142" s="2">
        <v>26285.17</v>
      </c>
      <c r="BT142" s="2"/>
      <c r="BU142" s="2">
        <v>1126.5999999999999</v>
      </c>
      <c r="BV142" s="2">
        <v>13782.93</v>
      </c>
      <c r="BW142" s="2">
        <v>4612.5600000000004</v>
      </c>
      <c r="BX142" s="2"/>
      <c r="BY142" s="2">
        <v>1116.05</v>
      </c>
      <c r="BZ142" s="2"/>
      <c r="CA142" s="2">
        <v>2960.89</v>
      </c>
      <c r="CB142" s="2">
        <v>158388.66</v>
      </c>
      <c r="CC142" s="2">
        <v>50115.040000000001</v>
      </c>
      <c r="CD142" s="2">
        <v>1143.5</v>
      </c>
      <c r="CE142" s="2">
        <v>5712.31</v>
      </c>
      <c r="CF142" s="2">
        <v>56815.9</v>
      </c>
      <c r="CG142" s="2"/>
      <c r="CH142" s="2"/>
      <c r="CI142" s="2">
        <v>6940</v>
      </c>
      <c r="CJ142" s="2">
        <v>82725.08</v>
      </c>
      <c r="CK142" s="2"/>
      <c r="CL142" s="2">
        <v>68589.27</v>
      </c>
      <c r="CM142" s="2">
        <v>128606</v>
      </c>
      <c r="CN142" s="2"/>
      <c r="CO142" s="2"/>
      <c r="CP142" s="2"/>
      <c r="CQ142" s="2"/>
      <c r="CR142" s="2">
        <v>27925.350000000002</v>
      </c>
      <c r="CS142" s="2"/>
      <c r="CT142" s="2"/>
      <c r="CU142" s="2"/>
      <c r="CV142" s="2"/>
      <c r="CW142" s="2"/>
      <c r="CX142" s="2"/>
      <c r="CY142" s="2"/>
      <c r="CZ142" s="2">
        <v>2358677.46</v>
      </c>
      <c r="DA142" s="2">
        <v>34958.49</v>
      </c>
      <c r="DB142" s="2">
        <v>34958.49</v>
      </c>
      <c r="DC142" s="2"/>
      <c r="DD142" s="2">
        <v>320914.33999999997</v>
      </c>
      <c r="DE142" s="2"/>
      <c r="DF142" s="2">
        <v>4407.05</v>
      </c>
      <c r="DG142" s="2"/>
      <c r="DH142" s="2">
        <v>16891.47</v>
      </c>
      <c r="DI142" s="2">
        <v>18838.02</v>
      </c>
      <c r="DJ142" s="2">
        <v>14861.52</v>
      </c>
      <c r="DK142" s="2"/>
      <c r="DL142" s="2"/>
      <c r="DM142" s="2">
        <v>375912.4</v>
      </c>
      <c r="DN142" s="2">
        <v>13239204.279999994</v>
      </c>
      <c r="DP142" s="37" t="str">
        <f>VLOOKUP(DQ142,'District Listing'!$A$3:$B$315,2,FALSE)</f>
        <v>GOLDENDALE</v>
      </c>
      <c r="DQ142" s="4" t="s">
        <v>235</v>
      </c>
      <c r="DR142" s="2">
        <v>70638.97</v>
      </c>
      <c r="DS142" s="2">
        <v>70638.97</v>
      </c>
      <c r="DT142" s="2">
        <v>-287205.32</v>
      </c>
      <c r="DU142" s="2">
        <v>-287205.32</v>
      </c>
      <c r="DV142" s="2">
        <v>4225455.3600000003</v>
      </c>
      <c r="DW142" s="2">
        <v>79223.240000000005</v>
      </c>
      <c r="DX142" s="2">
        <v>63260.959999999999</v>
      </c>
      <c r="DY142" s="2"/>
      <c r="DZ142" s="2">
        <v>79318.289999999994</v>
      </c>
      <c r="EA142" s="2">
        <v>10482.35</v>
      </c>
      <c r="EB142" s="2">
        <v>53060.86</v>
      </c>
      <c r="EC142" s="2">
        <v>4510801.0600000005</v>
      </c>
      <c r="ED142" s="2">
        <v>1673479.19</v>
      </c>
      <c r="EE142" s="2">
        <v>58487.8</v>
      </c>
      <c r="EF142" s="2">
        <v>65548.600000000006</v>
      </c>
      <c r="EG142" s="2"/>
      <c r="EH142" s="2">
        <v>3925.92</v>
      </c>
      <c r="EI142" s="2">
        <v>3112.61</v>
      </c>
      <c r="EJ142" s="2">
        <v>1804554.12</v>
      </c>
      <c r="EK142" s="2">
        <v>543.34</v>
      </c>
      <c r="EL142" s="2">
        <v>501.67</v>
      </c>
      <c r="EM142" s="2">
        <v>337599.01</v>
      </c>
      <c r="EN142" s="2">
        <v>133701.57</v>
      </c>
      <c r="EO142" s="2">
        <v>674020.14</v>
      </c>
      <c r="EP142" s="2">
        <v>211894.87</v>
      </c>
      <c r="EQ142" s="2"/>
      <c r="ER142" s="2"/>
      <c r="ES142" s="2"/>
      <c r="ET142" s="2"/>
      <c r="EU142" s="2">
        <v>22344.46</v>
      </c>
      <c r="EV142" s="2">
        <v>2631.72</v>
      </c>
      <c r="EW142" s="2">
        <v>24995.68</v>
      </c>
      <c r="EX142" s="2">
        <v>21649.84</v>
      </c>
      <c r="EY142" s="2">
        <v>655212.29</v>
      </c>
      <c r="EZ142" s="2">
        <v>590097.25</v>
      </c>
      <c r="FA142" s="2">
        <v>11225.05</v>
      </c>
      <c r="FB142" s="2">
        <v>7056.36</v>
      </c>
      <c r="FC142" s="2">
        <v>2693473.2499999995</v>
      </c>
      <c r="FD142" s="2">
        <v>331490.44</v>
      </c>
      <c r="FE142" s="2">
        <v>50626.6</v>
      </c>
      <c r="FF142" s="2">
        <v>100510.28</v>
      </c>
      <c r="FG142" s="2">
        <v>27051.03</v>
      </c>
      <c r="FH142" s="2">
        <v>109550.05</v>
      </c>
      <c r="FI142" s="2">
        <v>619228.4</v>
      </c>
      <c r="FJ142" s="2">
        <v>4805.8500000000004</v>
      </c>
      <c r="FK142" s="2"/>
      <c r="FL142" s="2">
        <v>1332034.1599999999</v>
      </c>
      <c r="FM142" s="2"/>
      <c r="FN142" s="2"/>
      <c r="FO142" s="2">
        <v>51605.78</v>
      </c>
      <c r="FP142" s="2">
        <v>3628.14</v>
      </c>
      <c r="FQ142" s="2">
        <v>1912</v>
      </c>
      <c r="FR142" s="2"/>
      <c r="FS142" s="2"/>
      <c r="FT142" s="2">
        <v>211.62</v>
      </c>
      <c r="FU142" s="2"/>
      <c r="FV142" s="2">
        <v>425</v>
      </c>
      <c r="FW142" s="2">
        <v>52710.59</v>
      </c>
      <c r="FX142" s="2">
        <v>21171.93</v>
      </c>
      <c r="FY142" s="2">
        <v>41735.370000000003</v>
      </c>
      <c r="FZ142" s="2">
        <v>26285.17</v>
      </c>
      <c r="GA142" s="2"/>
      <c r="GB142" s="2">
        <v>1126.5999999999999</v>
      </c>
      <c r="GC142" s="2">
        <v>13782.93</v>
      </c>
      <c r="GD142" s="2">
        <v>4612.5600000000004</v>
      </c>
      <c r="GE142" s="2"/>
      <c r="GF142" s="2">
        <v>1116.05</v>
      </c>
      <c r="GG142" s="2"/>
      <c r="GH142" s="2">
        <v>2934.5</v>
      </c>
      <c r="GI142" s="2">
        <v>31585.78</v>
      </c>
      <c r="GJ142" s="2">
        <v>46721.86</v>
      </c>
      <c r="GK142" s="2">
        <v>144.5</v>
      </c>
      <c r="GL142" s="2">
        <v>4513.68</v>
      </c>
      <c r="GM142" s="2">
        <v>56815.9</v>
      </c>
      <c r="GN142" s="2"/>
      <c r="GO142" s="2"/>
      <c r="GP142" s="2">
        <v>6690</v>
      </c>
      <c r="GQ142" s="2">
        <v>78657.08</v>
      </c>
      <c r="GR142" s="2"/>
      <c r="GS142" s="2">
        <v>68589.27</v>
      </c>
      <c r="GT142" s="2">
        <v>128606</v>
      </c>
      <c r="GU142" s="2"/>
      <c r="GV142" s="2"/>
      <c r="GW142" s="2"/>
      <c r="GX142" s="2"/>
      <c r="GY142" s="2">
        <v>19457.900000000001</v>
      </c>
      <c r="GZ142" s="2"/>
      <c r="HA142" s="2"/>
      <c r="HB142" s="2"/>
      <c r="HC142" s="2"/>
      <c r="HD142" s="2"/>
      <c r="HE142" s="2"/>
      <c r="HF142" s="2"/>
      <c r="HG142" s="2">
        <v>2001880.2200000002</v>
      </c>
      <c r="HH142" s="2">
        <v>26660.77</v>
      </c>
      <c r="HI142" s="2">
        <v>26660.77</v>
      </c>
      <c r="HJ142" s="2"/>
      <c r="HK142" s="2">
        <v>183352</v>
      </c>
      <c r="HL142" s="2"/>
      <c r="HM142" s="2">
        <v>4407.05</v>
      </c>
      <c r="HN142" s="2"/>
      <c r="HO142" s="2"/>
      <c r="HP142" s="2"/>
      <c r="HQ142" s="2">
        <v>14861.52</v>
      </c>
      <c r="HR142" s="2"/>
      <c r="HS142" s="2">
        <v>202620.56999999998</v>
      </c>
      <c r="HT142" s="2">
        <v>11642652.039999994</v>
      </c>
      <c r="HV142" s="37" t="str">
        <f>VLOOKUP(HW142,'District Listing'!$A$3:$B$315,2,FALSE)</f>
        <v>MOSSYROCK</v>
      </c>
      <c r="HW142" s="4" t="s">
        <v>240</v>
      </c>
      <c r="HX142" s="2">
        <v>217934.1</v>
      </c>
      <c r="HY142" s="2">
        <v>217934.1</v>
      </c>
      <c r="HZ142" s="2"/>
      <c r="IA142" s="2"/>
      <c r="IB142" s="2">
        <v>310294.26</v>
      </c>
      <c r="IC142" s="2">
        <v>99901.79</v>
      </c>
      <c r="ID142" s="2">
        <v>1694.49</v>
      </c>
      <c r="IE142" s="2"/>
      <c r="IF142" s="2">
        <v>77355.41</v>
      </c>
      <c r="IG142" s="2">
        <v>77138.86</v>
      </c>
      <c r="IH142" s="2"/>
      <c r="II142" s="2">
        <v>566384.80999999994</v>
      </c>
      <c r="IJ142" s="2">
        <v>139400.98000000001</v>
      </c>
      <c r="IK142" s="2">
        <v>13643.52</v>
      </c>
      <c r="IL142" s="2">
        <v>639.88</v>
      </c>
      <c r="IM142" s="2"/>
      <c r="IN142" s="2">
        <v>54505.95</v>
      </c>
      <c r="IO142" s="2">
        <v>13266.33</v>
      </c>
      <c r="IP142" s="2">
        <v>221456.66</v>
      </c>
      <c r="IQ142" s="2"/>
      <c r="IR142" s="2"/>
      <c r="IS142" s="2">
        <v>19076.63</v>
      </c>
      <c r="IT142" s="2">
        <v>14910.58</v>
      </c>
      <c r="IU142" s="2">
        <v>36982.89</v>
      </c>
      <c r="IV142" s="2">
        <v>21582.99</v>
      </c>
      <c r="IW142" s="2"/>
      <c r="IX142" s="2"/>
      <c r="IY142" s="2"/>
      <c r="IZ142" s="2"/>
      <c r="JA142" s="2">
        <v>1673.78</v>
      </c>
      <c r="JB142" s="2">
        <v>332.44</v>
      </c>
      <c r="JC142" s="2">
        <v>1312.73</v>
      </c>
      <c r="JD142" s="2">
        <v>9753.42</v>
      </c>
      <c r="JE142" s="2">
        <v>25220.05</v>
      </c>
      <c r="JF142" s="2">
        <v>43263.97</v>
      </c>
      <c r="JG142" s="2">
        <v>156.77000000000001</v>
      </c>
      <c r="JH142" s="2"/>
      <c r="JI142" s="2">
        <v>174266.25</v>
      </c>
      <c r="JJ142" s="2">
        <v>22673.91</v>
      </c>
      <c r="JK142" s="2"/>
      <c r="JL142" s="2"/>
      <c r="JM142" s="2">
        <v>3220.13</v>
      </c>
      <c r="JN142" s="2">
        <v>1196.95</v>
      </c>
      <c r="JO142" s="2">
        <v>27090.99</v>
      </c>
      <c r="JP142" s="2"/>
      <c r="JQ142" s="2"/>
      <c r="JR142" s="2">
        <v>1559.5</v>
      </c>
      <c r="JS142" s="2"/>
      <c r="JT142" s="2"/>
      <c r="JU142" s="2">
        <v>6003.29</v>
      </c>
      <c r="JV142" s="2">
        <v>10363.42</v>
      </c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>
        <v>755</v>
      </c>
      <c r="KV142" s="2"/>
      <c r="KW142" s="2"/>
      <c r="KX142" s="2"/>
      <c r="KY142" s="2"/>
      <c r="KZ142" s="2"/>
      <c r="LA142" s="2"/>
      <c r="LB142" s="2"/>
      <c r="LC142" s="2">
        <v>4455</v>
      </c>
      <c r="LD142" s="2"/>
      <c r="LE142" s="2"/>
      <c r="LF142" s="2"/>
      <c r="LG142" s="2"/>
      <c r="LH142" s="2"/>
      <c r="LI142" s="2"/>
      <c r="LJ142" s="2"/>
      <c r="LK142" s="2">
        <v>23136.21</v>
      </c>
      <c r="LL142" s="2">
        <v>5186.76</v>
      </c>
      <c r="LM142" s="2">
        <v>5186.76</v>
      </c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>
        <v>1235455.7799999996</v>
      </c>
    </row>
    <row r="143" spans="2:337">
      <c r="B143" s="22" t="s">
        <v>69</v>
      </c>
      <c r="C143" s="22" t="s">
        <v>7</v>
      </c>
      <c r="D143" s="22" t="s">
        <v>5</v>
      </c>
      <c r="E143" s="22" t="s">
        <v>15</v>
      </c>
      <c r="F143" s="22" t="s">
        <v>22</v>
      </c>
      <c r="G143" s="1">
        <v>14845.93</v>
      </c>
      <c r="I143" s="37" t="str">
        <f>VLOOKUP(J143,'District Listing'!$A$3:$B$315,2,FALSE)</f>
        <v>WHITE SALMON</v>
      </c>
      <c r="J143" s="4" t="s">
        <v>236</v>
      </c>
      <c r="K143" s="2">
        <v>133967.38</v>
      </c>
      <c r="L143" s="2">
        <v>133967.38</v>
      </c>
      <c r="M143" s="2">
        <v>-133967.38</v>
      </c>
      <c r="N143" s="2">
        <v>-133967.38</v>
      </c>
      <c r="O143" s="2">
        <v>5789617.3300000001</v>
      </c>
      <c r="P143" s="2">
        <v>101767.64</v>
      </c>
      <c r="Q143" s="2">
        <v>254171.16000000003</v>
      </c>
      <c r="R143" s="2"/>
      <c r="S143" s="2">
        <v>80089.5</v>
      </c>
      <c r="T143" s="2">
        <v>75367.77</v>
      </c>
      <c r="U143" s="2">
        <v>69363</v>
      </c>
      <c r="V143" s="2">
        <v>6370376.3999999994</v>
      </c>
      <c r="W143" s="2">
        <v>2510747.0599999996</v>
      </c>
      <c r="X143" s="2">
        <v>108666.53</v>
      </c>
      <c r="Y143" s="2">
        <v>207274.59</v>
      </c>
      <c r="Z143" s="2"/>
      <c r="AA143" s="2">
        <v>197631.11</v>
      </c>
      <c r="AB143" s="2">
        <v>1370.13</v>
      </c>
      <c r="AC143" s="2">
        <v>3025689.419999999</v>
      </c>
      <c r="AD143" s="2">
        <v>292.54000000000002</v>
      </c>
      <c r="AE143" s="2">
        <v>276.26</v>
      </c>
      <c r="AF143" s="2">
        <v>479470.25</v>
      </c>
      <c r="AG143" s="2">
        <v>227565.74</v>
      </c>
      <c r="AH143" s="2">
        <v>965072.84000000008</v>
      </c>
      <c r="AI143" s="2">
        <v>366720.72</v>
      </c>
      <c r="AJ143" s="2">
        <v>16178.56</v>
      </c>
      <c r="AK143" s="2">
        <v>13997.41</v>
      </c>
      <c r="AL143" s="2"/>
      <c r="AM143" s="2"/>
      <c r="AN143" s="2">
        <v>25196.45</v>
      </c>
      <c r="AO143" s="2">
        <v>10349.130000000001</v>
      </c>
      <c r="AP143" s="2">
        <v>34863.269999999997</v>
      </c>
      <c r="AQ143" s="2">
        <v>104700.57</v>
      </c>
      <c r="AR143" s="2">
        <v>991424.55999999994</v>
      </c>
      <c r="AS143" s="2">
        <v>863605.44000000006</v>
      </c>
      <c r="AT143" s="2"/>
      <c r="AU143" s="2"/>
      <c r="AV143" s="2">
        <v>4099713.7399999998</v>
      </c>
      <c r="AW143" s="2">
        <v>508802.59</v>
      </c>
      <c r="AX143" s="2">
        <v>50499.49</v>
      </c>
      <c r="AY143" s="2">
        <v>117921.65</v>
      </c>
      <c r="AZ143" s="2">
        <v>64594.100000000006</v>
      </c>
      <c r="BA143" s="2">
        <v>76830.789999999994</v>
      </c>
      <c r="BB143" s="2">
        <v>818648.62000000011</v>
      </c>
      <c r="BC143" s="2">
        <v>66573.64</v>
      </c>
      <c r="BD143" s="2">
        <v>22413.279999999999</v>
      </c>
      <c r="BE143" s="2"/>
      <c r="BF143" s="2"/>
      <c r="BG143" s="2"/>
      <c r="BH143" s="2">
        <v>55019.54</v>
      </c>
      <c r="BI143" s="2">
        <v>178071.72999999998</v>
      </c>
      <c r="BJ143" s="2">
        <v>38200.31</v>
      </c>
      <c r="BK143" s="2"/>
      <c r="BL143" s="2"/>
      <c r="BM143" s="2"/>
      <c r="BN143" s="2"/>
      <c r="BO143" s="2"/>
      <c r="BP143" s="2">
        <v>90168.12</v>
      </c>
      <c r="BQ143" s="2">
        <v>19442.72</v>
      </c>
      <c r="BR143" s="2">
        <v>16551.78</v>
      </c>
      <c r="BS143" s="2">
        <v>90.77</v>
      </c>
      <c r="BT143" s="2"/>
      <c r="BU143" s="2">
        <v>1533.32</v>
      </c>
      <c r="BV143" s="2">
        <v>38319.32</v>
      </c>
      <c r="BW143" s="2"/>
      <c r="BX143" s="2"/>
      <c r="BY143" s="2">
        <v>3324</v>
      </c>
      <c r="BZ143" s="2"/>
      <c r="CA143" s="2"/>
      <c r="CB143" s="2">
        <v>125971</v>
      </c>
      <c r="CC143" s="2">
        <v>75487.25</v>
      </c>
      <c r="CD143" s="2">
        <v>136</v>
      </c>
      <c r="CE143" s="2">
        <v>5116.8</v>
      </c>
      <c r="CF143" s="2">
        <v>72333.05</v>
      </c>
      <c r="CG143" s="2"/>
      <c r="CH143" s="2"/>
      <c r="CI143" s="2">
        <v>6345.35</v>
      </c>
      <c r="CJ143" s="2">
        <v>2317792.87</v>
      </c>
      <c r="CK143" s="2"/>
      <c r="CL143" s="2">
        <v>36096.11</v>
      </c>
      <c r="CM143" s="2">
        <v>221487.81999999998</v>
      </c>
      <c r="CN143" s="2"/>
      <c r="CO143" s="2"/>
      <c r="CP143" s="2"/>
      <c r="CQ143" s="2"/>
      <c r="CR143" s="2">
        <v>8830.39</v>
      </c>
      <c r="CS143" s="2"/>
      <c r="CT143" s="2"/>
      <c r="CU143" s="2"/>
      <c r="CV143" s="2"/>
      <c r="CW143" s="2"/>
      <c r="CX143" s="2"/>
      <c r="CY143" s="2"/>
      <c r="CZ143" s="2">
        <v>3399305.17</v>
      </c>
      <c r="DA143" s="2">
        <v>31957.37</v>
      </c>
      <c r="DB143" s="2">
        <v>31957.37</v>
      </c>
      <c r="DC143" s="2"/>
      <c r="DD143" s="2"/>
      <c r="DE143" s="2">
        <v>14659</v>
      </c>
      <c r="DF143" s="2"/>
      <c r="DG143" s="2"/>
      <c r="DH143" s="2">
        <v>6402.88</v>
      </c>
      <c r="DI143" s="2"/>
      <c r="DJ143" s="2">
        <v>7751.13</v>
      </c>
      <c r="DK143" s="2"/>
      <c r="DL143" s="2"/>
      <c r="DM143" s="2">
        <v>28813.010000000002</v>
      </c>
      <c r="DN143" s="2">
        <v>17774503.729999997</v>
      </c>
      <c r="DP143" s="37" t="str">
        <f>VLOOKUP(DQ143,'District Listing'!$A$3:$B$315,2,FALSE)</f>
        <v>WHITE SALMON</v>
      </c>
      <c r="DQ143" s="4" t="s">
        <v>236</v>
      </c>
      <c r="DR143" s="2">
        <v>19480.349999999999</v>
      </c>
      <c r="DS143" s="2">
        <v>19480.349999999999</v>
      </c>
      <c r="DT143" s="2">
        <v>-133967.38</v>
      </c>
      <c r="DU143" s="2">
        <v>-133967.38</v>
      </c>
      <c r="DV143" s="2">
        <v>5559305.0999999996</v>
      </c>
      <c r="DW143" s="2">
        <v>15536.42</v>
      </c>
      <c r="DX143" s="2">
        <v>75354.77</v>
      </c>
      <c r="DY143" s="2"/>
      <c r="DZ143" s="2">
        <v>21629.02</v>
      </c>
      <c r="EA143" s="2">
        <v>2330</v>
      </c>
      <c r="EB143" s="2">
        <v>69363</v>
      </c>
      <c r="EC143" s="2">
        <v>5743518.3099999987</v>
      </c>
      <c r="ED143" s="2">
        <v>2173657.0699999998</v>
      </c>
      <c r="EE143" s="2">
        <v>10785.93</v>
      </c>
      <c r="EF143" s="2">
        <v>41997.62</v>
      </c>
      <c r="EG143" s="2"/>
      <c r="EH143" s="2">
        <v>1103.4000000000001</v>
      </c>
      <c r="EI143" s="2">
        <v>1105.8800000000001</v>
      </c>
      <c r="EJ143" s="2">
        <v>2228649.9</v>
      </c>
      <c r="EK143" s="2">
        <v>288.43</v>
      </c>
      <c r="EL143" s="2">
        <v>269.06</v>
      </c>
      <c r="EM143" s="2">
        <v>470355.49</v>
      </c>
      <c r="EN143" s="2">
        <v>205963.83</v>
      </c>
      <c r="EO143" s="2">
        <v>948603.43</v>
      </c>
      <c r="EP143" s="2">
        <v>334649.56</v>
      </c>
      <c r="EQ143" s="2">
        <v>16042.15</v>
      </c>
      <c r="ER143" s="2">
        <v>13636.57</v>
      </c>
      <c r="ES143" s="2"/>
      <c r="ET143" s="2"/>
      <c r="EU143" s="2">
        <v>24715.58</v>
      </c>
      <c r="EV143" s="2">
        <v>9343.86</v>
      </c>
      <c r="EW143" s="2">
        <v>34082.07</v>
      </c>
      <c r="EX143" s="2">
        <v>91423.49</v>
      </c>
      <c r="EY143" s="2">
        <v>975941.48</v>
      </c>
      <c r="EZ143" s="2">
        <v>839501.92</v>
      </c>
      <c r="FA143" s="2"/>
      <c r="FB143" s="2"/>
      <c r="FC143" s="2">
        <v>3964816.9200000004</v>
      </c>
      <c r="FD143" s="2">
        <v>223207.31</v>
      </c>
      <c r="FE143" s="2">
        <v>50499.49</v>
      </c>
      <c r="FF143" s="2">
        <v>59815.23</v>
      </c>
      <c r="FG143" s="2">
        <v>7247.19</v>
      </c>
      <c r="FH143" s="2">
        <v>22858.98</v>
      </c>
      <c r="FI143" s="2">
        <v>363628.19999999995</v>
      </c>
      <c r="FJ143" s="2">
        <v>33813.230000000003</v>
      </c>
      <c r="FK143" s="2"/>
      <c r="FL143" s="2"/>
      <c r="FM143" s="2"/>
      <c r="FN143" s="2"/>
      <c r="FO143" s="2">
        <v>27278.95</v>
      </c>
      <c r="FP143" s="2">
        <v>71213.69</v>
      </c>
      <c r="FQ143" s="2">
        <v>38200.31</v>
      </c>
      <c r="FR143" s="2"/>
      <c r="FS143" s="2"/>
      <c r="FT143" s="2"/>
      <c r="FU143" s="2"/>
      <c r="FV143" s="2"/>
      <c r="FW143" s="2">
        <v>90168.12</v>
      </c>
      <c r="FX143" s="2">
        <v>19442.72</v>
      </c>
      <c r="FY143" s="2">
        <v>7482</v>
      </c>
      <c r="FZ143" s="2"/>
      <c r="GA143" s="2"/>
      <c r="GB143" s="2">
        <v>500.76</v>
      </c>
      <c r="GC143" s="2">
        <v>38319.32</v>
      </c>
      <c r="GD143" s="2"/>
      <c r="GE143" s="2"/>
      <c r="GF143" s="2"/>
      <c r="GG143" s="2"/>
      <c r="GH143" s="2"/>
      <c r="GI143" s="2"/>
      <c r="GJ143" s="2">
        <v>61268.2</v>
      </c>
      <c r="GK143" s="2">
        <v>136</v>
      </c>
      <c r="GL143" s="2"/>
      <c r="GM143" s="2"/>
      <c r="GN143" s="2"/>
      <c r="GO143" s="2"/>
      <c r="GP143" s="2">
        <v>4645.3500000000004</v>
      </c>
      <c r="GQ143" s="2">
        <v>1892966.09</v>
      </c>
      <c r="GR143" s="2"/>
      <c r="GS143" s="2">
        <v>36096.11</v>
      </c>
      <c r="GT143" s="2">
        <v>215073.02</v>
      </c>
      <c r="GU143" s="2"/>
      <c r="GV143" s="2"/>
      <c r="GW143" s="2"/>
      <c r="GX143" s="2"/>
      <c r="GY143" s="2">
        <v>7844.21</v>
      </c>
      <c r="GZ143" s="2"/>
      <c r="HA143" s="2"/>
      <c r="HB143" s="2"/>
      <c r="HC143" s="2"/>
      <c r="HD143" s="2"/>
      <c r="HE143" s="2"/>
      <c r="HF143" s="2"/>
      <c r="HG143" s="2">
        <v>2544448.08</v>
      </c>
      <c r="HH143" s="2">
        <v>26461.26</v>
      </c>
      <c r="HI143" s="2">
        <v>26461.26</v>
      </c>
      <c r="HJ143" s="2"/>
      <c r="HK143" s="2"/>
      <c r="HL143" s="2">
        <v>14659</v>
      </c>
      <c r="HM143" s="2"/>
      <c r="HN143" s="2"/>
      <c r="HO143" s="2">
        <v>6402.88</v>
      </c>
      <c r="HP143" s="2"/>
      <c r="HQ143" s="2"/>
      <c r="HR143" s="2"/>
      <c r="HS143" s="2">
        <v>21061.88</v>
      </c>
      <c r="HT143" s="2">
        <v>14778097.519999998</v>
      </c>
      <c r="HV143" s="37" t="str">
        <f>VLOOKUP(HW143,'District Listing'!$A$3:$B$315,2,FALSE)</f>
        <v>MORTON</v>
      </c>
      <c r="HW143" s="4" t="s">
        <v>241</v>
      </c>
      <c r="HX143" s="2">
        <v>86994.38</v>
      </c>
      <c r="HY143" s="2">
        <v>86994.38</v>
      </c>
      <c r="HZ143" s="2"/>
      <c r="IA143" s="2"/>
      <c r="IB143" s="2">
        <v>152176.07999999999</v>
      </c>
      <c r="IC143" s="2">
        <v>13300</v>
      </c>
      <c r="ID143" s="2">
        <v>600</v>
      </c>
      <c r="IE143" s="2"/>
      <c r="IF143" s="2">
        <v>40747.31</v>
      </c>
      <c r="IG143" s="2">
        <v>10741.44</v>
      </c>
      <c r="IH143" s="2"/>
      <c r="II143" s="2">
        <v>217564.83</v>
      </c>
      <c r="IJ143" s="2">
        <v>124545.39</v>
      </c>
      <c r="IK143" s="2">
        <v>5734.12</v>
      </c>
      <c r="IL143" s="2"/>
      <c r="IM143" s="2"/>
      <c r="IN143" s="2">
        <v>43241.43</v>
      </c>
      <c r="IO143" s="2">
        <v>1780.69</v>
      </c>
      <c r="IP143" s="2">
        <v>175301.63</v>
      </c>
      <c r="IQ143" s="2"/>
      <c r="IR143" s="2"/>
      <c r="IS143" s="2">
        <v>12241.92</v>
      </c>
      <c r="IT143" s="2">
        <v>10624</v>
      </c>
      <c r="IU143" s="2">
        <v>21657.33</v>
      </c>
      <c r="IV143" s="2">
        <v>16373.92</v>
      </c>
      <c r="IW143" s="2"/>
      <c r="IX143" s="2"/>
      <c r="IY143" s="2"/>
      <c r="IZ143" s="2"/>
      <c r="JA143" s="2">
        <v>479.43</v>
      </c>
      <c r="JB143" s="2">
        <v>532.75</v>
      </c>
      <c r="JC143" s="2">
        <v>1320.02</v>
      </c>
      <c r="JD143" s="2">
        <v>8296.92</v>
      </c>
      <c r="JE143" s="2">
        <v>18905.97</v>
      </c>
      <c r="JF143" s="2">
        <v>37860.839999999997</v>
      </c>
      <c r="JG143" s="2">
        <v>537.16</v>
      </c>
      <c r="JH143" s="2">
        <v>862.52</v>
      </c>
      <c r="JI143" s="2">
        <v>129692.78</v>
      </c>
      <c r="JJ143" s="2">
        <v>72487.820000000007</v>
      </c>
      <c r="JK143" s="2"/>
      <c r="JL143" s="2">
        <v>6556.08</v>
      </c>
      <c r="JM143" s="2"/>
      <c r="JN143" s="2">
        <v>589.71</v>
      </c>
      <c r="JO143" s="2">
        <v>79633.610000000015</v>
      </c>
      <c r="JP143" s="2"/>
      <c r="JQ143" s="2"/>
      <c r="JR143" s="2">
        <v>33690.959999999999</v>
      </c>
      <c r="JS143" s="2"/>
      <c r="JT143" s="2"/>
      <c r="JU143" s="2">
        <v>280</v>
      </c>
      <c r="JV143" s="2">
        <v>4380.58</v>
      </c>
      <c r="JW143" s="2">
        <v>725</v>
      </c>
      <c r="JX143" s="2"/>
      <c r="JY143" s="2"/>
      <c r="JZ143" s="2">
        <v>20676.07</v>
      </c>
      <c r="KA143" s="2"/>
      <c r="KB143" s="2"/>
      <c r="KC143" s="2"/>
      <c r="KD143" s="2"/>
      <c r="KE143" s="2">
        <v>750</v>
      </c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>
        <v>3363</v>
      </c>
      <c r="KV143" s="2">
        <v>79780.759999999995</v>
      </c>
      <c r="KW143" s="2"/>
      <c r="KX143" s="2"/>
      <c r="KY143" s="2"/>
      <c r="KZ143" s="2"/>
      <c r="LA143" s="2"/>
      <c r="LB143" s="2"/>
      <c r="LC143" s="2">
        <v>7600.05</v>
      </c>
      <c r="LD143" s="2"/>
      <c r="LE143" s="2"/>
      <c r="LF143" s="2"/>
      <c r="LG143" s="2"/>
      <c r="LH143" s="2"/>
      <c r="LI143" s="2"/>
      <c r="LJ143" s="2"/>
      <c r="LK143" s="2">
        <v>151246.41999999998</v>
      </c>
      <c r="LL143" s="2">
        <v>8117.63</v>
      </c>
      <c r="LM143" s="2">
        <v>8117.63</v>
      </c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>
        <v>848551.28</v>
      </c>
    </row>
    <row r="144" spans="2:337">
      <c r="B144" s="22" t="s">
        <v>69</v>
      </c>
      <c r="C144" s="22" t="s">
        <v>7</v>
      </c>
      <c r="D144" s="22" t="s">
        <v>5</v>
      </c>
      <c r="E144" s="22" t="s">
        <v>15</v>
      </c>
      <c r="F144" s="22" t="s">
        <v>23</v>
      </c>
      <c r="G144" s="1">
        <v>110193.23</v>
      </c>
      <c r="I144" s="37" t="str">
        <f>VLOOKUP(J144,'District Listing'!$A$3:$B$315,2,FALSE)</f>
        <v>LYLE</v>
      </c>
      <c r="J144" s="4" t="s">
        <v>237</v>
      </c>
      <c r="K144" s="2">
        <v>97942.74</v>
      </c>
      <c r="L144" s="2">
        <v>97942.74</v>
      </c>
      <c r="M144" s="2">
        <v>-97942.74</v>
      </c>
      <c r="N144" s="2">
        <v>-97942.74</v>
      </c>
      <c r="O144" s="2">
        <v>1141501.46</v>
      </c>
      <c r="P144" s="2">
        <v>290</v>
      </c>
      <c r="Q144" s="2">
        <v>23003.759999999998</v>
      </c>
      <c r="R144" s="2"/>
      <c r="S144" s="2">
        <v>8091</v>
      </c>
      <c r="T144" s="2">
        <v>11449.4</v>
      </c>
      <c r="U144" s="2"/>
      <c r="V144" s="2">
        <v>1184335.6199999999</v>
      </c>
      <c r="W144" s="2">
        <v>586019.49</v>
      </c>
      <c r="X144" s="2">
        <v>40538.97</v>
      </c>
      <c r="Y144" s="2">
        <v>19590.599999999999</v>
      </c>
      <c r="Z144" s="2"/>
      <c r="AA144" s="2">
        <v>57220.68</v>
      </c>
      <c r="AB144" s="2"/>
      <c r="AC144" s="2">
        <v>703369.74</v>
      </c>
      <c r="AD144" s="2">
        <v>38.83</v>
      </c>
      <c r="AE144" s="2">
        <v>113.67999999999999</v>
      </c>
      <c r="AF144" s="2">
        <v>89225.73</v>
      </c>
      <c r="AG144" s="2">
        <v>52728.53</v>
      </c>
      <c r="AH144" s="2">
        <v>172976.65</v>
      </c>
      <c r="AI144" s="2">
        <v>82367.459999999992</v>
      </c>
      <c r="AJ144" s="2"/>
      <c r="AK144" s="2"/>
      <c r="AL144" s="2"/>
      <c r="AM144" s="2"/>
      <c r="AN144" s="2">
        <v>4555.5600000000004</v>
      </c>
      <c r="AO144" s="2">
        <v>2446.04</v>
      </c>
      <c r="AP144" s="2">
        <v>9703.6200000000008</v>
      </c>
      <c r="AQ144" s="2">
        <v>42923.96</v>
      </c>
      <c r="AR144" s="2">
        <v>182763.96</v>
      </c>
      <c r="AS144" s="2">
        <v>197443.88</v>
      </c>
      <c r="AT144" s="2"/>
      <c r="AU144" s="2"/>
      <c r="AV144" s="2">
        <v>837287.9</v>
      </c>
      <c r="AW144" s="2">
        <v>122251.95999999999</v>
      </c>
      <c r="AX144" s="2">
        <v>20562.91</v>
      </c>
      <c r="AY144" s="2">
        <v>67880.850000000006</v>
      </c>
      <c r="AZ144" s="2"/>
      <c r="BA144" s="2">
        <v>7267.48</v>
      </c>
      <c r="BB144" s="2">
        <v>217963.2</v>
      </c>
      <c r="BC144" s="2">
        <v>30675.57</v>
      </c>
      <c r="BD144" s="2">
        <v>10309.4</v>
      </c>
      <c r="BE144" s="2">
        <v>349329.37</v>
      </c>
      <c r="BF144" s="2">
        <v>114390.34</v>
      </c>
      <c r="BG144" s="2"/>
      <c r="BH144" s="2">
        <v>4949</v>
      </c>
      <c r="BI144" s="2">
        <v>9130.66</v>
      </c>
      <c r="BJ144" s="2">
        <v>35165.379999999997</v>
      </c>
      <c r="BK144" s="2">
        <v>9299.9</v>
      </c>
      <c r="BL144" s="2"/>
      <c r="BM144" s="2"/>
      <c r="BN144" s="2">
        <v>5716.29</v>
      </c>
      <c r="BO144" s="2">
        <v>452.2</v>
      </c>
      <c r="BP144" s="2">
        <v>3808.99</v>
      </c>
      <c r="BQ144" s="2">
        <v>12613.27</v>
      </c>
      <c r="BR144" s="2">
        <v>47143.57</v>
      </c>
      <c r="BS144" s="2">
        <v>6628.85</v>
      </c>
      <c r="BT144" s="2"/>
      <c r="BU144" s="2"/>
      <c r="BV144" s="2"/>
      <c r="BW144" s="2"/>
      <c r="BX144" s="2"/>
      <c r="BY144" s="2"/>
      <c r="BZ144" s="2"/>
      <c r="CA144" s="2"/>
      <c r="CB144" s="2">
        <v>33475</v>
      </c>
      <c r="CC144" s="2">
        <v>33606.370000000003</v>
      </c>
      <c r="CD144" s="2">
        <v>238</v>
      </c>
      <c r="CE144" s="2"/>
      <c r="CF144" s="2"/>
      <c r="CG144" s="2">
        <v>69603.179999999993</v>
      </c>
      <c r="CH144" s="2"/>
      <c r="CI144" s="2">
        <v>9807.99</v>
      </c>
      <c r="CJ144" s="2">
        <v>145024.57999999999</v>
      </c>
      <c r="CK144" s="2"/>
      <c r="CL144" s="2"/>
      <c r="CM144" s="2">
        <v>76593.69</v>
      </c>
      <c r="CN144" s="2">
        <v>803.1</v>
      </c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>
        <v>1008764.6999999998</v>
      </c>
      <c r="DA144" s="2">
        <v>11461.539999999999</v>
      </c>
      <c r="DB144" s="2">
        <v>11461.539999999999</v>
      </c>
      <c r="DC144" s="2"/>
      <c r="DD144" s="2"/>
      <c r="DE144" s="2"/>
      <c r="DF144" s="2"/>
      <c r="DG144" s="2"/>
      <c r="DH144" s="2"/>
      <c r="DI144" s="2"/>
      <c r="DJ144" s="2">
        <v>37000.129999999997</v>
      </c>
      <c r="DK144" s="2"/>
      <c r="DL144" s="2"/>
      <c r="DM144" s="2">
        <v>37000.129999999997</v>
      </c>
      <c r="DN144" s="2">
        <v>4000182.8300000005</v>
      </c>
      <c r="DP144" s="37" t="str">
        <f>VLOOKUP(DQ144,'District Listing'!$A$3:$B$315,2,FALSE)</f>
        <v>LYLE</v>
      </c>
      <c r="DQ144" s="4" t="s">
        <v>237</v>
      </c>
      <c r="DR144" s="2">
        <v>67415.320000000007</v>
      </c>
      <c r="DS144" s="2">
        <v>67415.320000000007</v>
      </c>
      <c r="DT144" s="2">
        <v>-97942.74</v>
      </c>
      <c r="DU144" s="2">
        <v>-97942.74</v>
      </c>
      <c r="DV144" s="2">
        <v>1141501.46</v>
      </c>
      <c r="DW144" s="2">
        <v>290</v>
      </c>
      <c r="DX144" s="2">
        <v>23003.759999999998</v>
      </c>
      <c r="DY144" s="2"/>
      <c r="DZ144" s="2">
        <v>8091</v>
      </c>
      <c r="EA144" s="2">
        <v>11449.4</v>
      </c>
      <c r="EB144" s="2"/>
      <c r="EC144" s="2">
        <v>1184335.6199999999</v>
      </c>
      <c r="ED144" s="2">
        <v>327925.32</v>
      </c>
      <c r="EE144" s="2">
        <v>31589.3</v>
      </c>
      <c r="EF144" s="2">
        <v>13079.26</v>
      </c>
      <c r="EG144" s="2"/>
      <c r="EH144" s="2"/>
      <c r="EI144" s="2"/>
      <c r="EJ144" s="2">
        <v>372593.88</v>
      </c>
      <c r="EK144" s="2">
        <v>38.83</v>
      </c>
      <c r="EL144" s="2">
        <v>30.22</v>
      </c>
      <c r="EM144" s="2">
        <v>89225.73</v>
      </c>
      <c r="EN144" s="2">
        <v>29667.87</v>
      </c>
      <c r="EO144" s="2">
        <v>172976.65</v>
      </c>
      <c r="EP144" s="2">
        <v>46440.88</v>
      </c>
      <c r="EQ144" s="2"/>
      <c r="ER144" s="2"/>
      <c r="ES144" s="2"/>
      <c r="ET144" s="2"/>
      <c r="EU144" s="2">
        <v>4555.5600000000004</v>
      </c>
      <c r="EV144" s="2">
        <v>1580.63</v>
      </c>
      <c r="EW144" s="2">
        <v>9703.6200000000008</v>
      </c>
      <c r="EX144" s="2">
        <v>15742.86</v>
      </c>
      <c r="EY144" s="2">
        <v>182763.96</v>
      </c>
      <c r="EZ144" s="2">
        <v>113379.78</v>
      </c>
      <c r="FA144" s="2"/>
      <c r="FB144" s="2"/>
      <c r="FC144" s="2">
        <v>666106.59</v>
      </c>
      <c r="FD144" s="2">
        <v>104932.79</v>
      </c>
      <c r="FE144" s="2">
        <v>20082.98</v>
      </c>
      <c r="FF144" s="2">
        <v>67880.850000000006</v>
      </c>
      <c r="FG144" s="2"/>
      <c r="FH144" s="2">
        <v>7267.48</v>
      </c>
      <c r="FI144" s="2">
        <v>200164.1</v>
      </c>
      <c r="FJ144" s="2">
        <v>30675.57</v>
      </c>
      <c r="FK144" s="2">
        <v>10309.4</v>
      </c>
      <c r="FL144" s="2">
        <v>349329.37</v>
      </c>
      <c r="FM144" s="2">
        <v>114390.34</v>
      </c>
      <c r="FN144" s="2"/>
      <c r="FO144" s="2">
        <v>4949</v>
      </c>
      <c r="FP144" s="2">
        <v>9048.93</v>
      </c>
      <c r="FQ144" s="2">
        <v>35165.379999999997</v>
      </c>
      <c r="FR144" s="2">
        <v>9299.9</v>
      </c>
      <c r="FS144" s="2"/>
      <c r="FT144" s="2"/>
      <c r="FU144" s="2">
        <v>5716.29</v>
      </c>
      <c r="FV144" s="2">
        <v>452.2</v>
      </c>
      <c r="FW144" s="2">
        <v>3808.99</v>
      </c>
      <c r="FX144" s="2">
        <v>12398.92</v>
      </c>
      <c r="FY144" s="2">
        <v>25695.1</v>
      </c>
      <c r="FZ144" s="2">
        <v>400</v>
      </c>
      <c r="GA144" s="2"/>
      <c r="GB144" s="2"/>
      <c r="GC144" s="2"/>
      <c r="GD144" s="2"/>
      <c r="GE144" s="2"/>
      <c r="GF144" s="2"/>
      <c r="GG144" s="2"/>
      <c r="GH144" s="2"/>
      <c r="GI144" s="2">
        <v>33475</v>
      </c>
      <c r="GJ144" s="2">
        <v>33606.370000000003</v>
      </c>
      <c r="GK144" s="2">
        <v>238</v>
      </c>
      <c r="GL144" s="2"/>
      <c r="GM144" s="2"/>
      <c r="GN144" s="2">
        <v>69603.179999999993</v>
      </c>
      <c r="GO144" s="2"/>
      <c r="GP144" s="2">
        <v>9807.99</v>
      </c>
      <c r="GQ144" s="2">
        <v>145024.57999999999</v>
      </c>
      <c r="GR144" s="2"/>
      <c r="GS144" s="2"/>
      <c r="GT144" s="2">
        <v>76593.69</v>
      </c>
      <c r="GU144" s="2">
        <v>803.1</v>
      </c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>
        <v>980791.29999999993</v>
      </c>
      <c r="HH144" s="2">
        <v>10362.39</v>
      </c>
      <c r="HI144" s="2">
        <v>10362.39</v>
      </c>
      <c r="HJ144" s="2"/>
      <c r="HK144" s="2"/>
      <c r="HL144" s="2"/>
      <c r="HM144" s="2"/>
      <c r="HN144" s="2"/>
      <c r="HO144" s="2"/>
      <c r="HP144" s="2"/>
      <c r="HQ144" s="2">
        <v>37000.129999999997</v>
      </c>
      <c r="HR144" s="2"/>
      <c r="HS144" s="2">
        <v>37000.129999999997</v>
      </c>
      <c r="HT144" s="2">
        <v>3420826.5900000008</v>
      </c>
      <c r="HV144" s="37" t="str">
        <f>VLOOKUP(HW144,'District Listing'!$A$3:$B$315,2,FALSE)</f>
        <v>ADNA</v>
      </c>
      <c r="HW144" s="4" t="s">
        <v>242</v>
      </c>
      <c r="HX144" s="2">
        <v>34888.410000000003</v>
      </c>
      <c r="HY144" s="2">
        <v>34888.410000000003</v>
      </c>
      <c r="HZ144" s="2"/>
      <c r="IA144" s="2"/>
      <c r="IB144" s="2">
        <v>104382.58</v>
      </c>
      <c r="IC144" s="2">
        <v>20782.61</v>
      </c>
      <c r="ID144" s="2"/>
      <c r="IE144" s="2"/>
      <c r="IF144" s="2">
        <v>8815.98</v>
      </c>
      <c r="IG144" s="2"/>
      <c r="IH144" s="2"/>
      <c r="II144" s="2">
        <v>133981.17000000001</v>
      </c>
      <c r="IJ144" s="2">
        <v>186222.94</v>
      </c>
      <c r="IK144" s="2">
        <v>43873.94</v>
      </c>
      <c r="IL144" s="2">
        <v>4225.58</v>
      </c>
      <c r="IM144" s="2"/>
      <c r="IN144" s="2">
        <v>128562</v>
      </c>
      <c r="IO144" s="2">
        <v>14970</v>
      </c>
      <c r="IP144" s="2">
        <v>377854.45999999996</v>
      </c>
      <c r="IQ144" s="2"/>
      <c r="IR144" s="2"/>
      <c r="IS144" s="2">
        <v>10378.23</v>
      </c>
      <c r="IT144" s="2">
        <v>20240.16</v>
      </c>
      <c r="IU144" s="2">
        <v>14206.8</v>
      </c>
      <c r="IV144" s="2">
        <v>20806.34</v>
      </c>
      <c r="IW144" s="2"/>
      <c r="IX144" s="2"/>
      <c r="IY144" s="2"/>
      <c r="IZ144" s="2"/>
      <c r="JA144" s="2">
        <v>60.49</v>
      </c>
      <c r="JB144" s="2">
        <v>145.80000000000001</v>
      </c>
      <c r="JC144" s="2">
        <v>786.48</v>
      </c>
      <c r="JD144" s="2">
        <v>7073.73</v>
      </c>
      <c r="JE144" s="2">
        <v>10294.36</v>
      </c>
      <c r="JF144" s="2">
        <v>47287.16</v>
      </c>
      <c r="JG144" s="2">
        <v>239.58</v>
      </c>
      <c r="JH144" s="2">
        <v>415.48</v>
      </c>
      <c r="JI144" s="2">
        <v>131934.60999999999</v>
      </c>
      <c r="JJ144" s="2">
        <v>64050.98</v>
      </c>
      <c r="JK144" s="2"/>
      <c r="JL144" s="2">
        <v>80883.199999999997</v>
      </c>
      <c r="JM144" s="2"/>
      <c r="JN144" s="2">
        <v>55756.67</v>
      </c>
      <c r="JO144" s="2">
        <v>200690.84999999998</v>
      </c>
      <c r="JP144" s="2"/>
      <c r="JQ144" s="2"/>
      <c r="JR144" s="2">
        <v>179.04</v>
      </c>
      <c r="JS144" s="2"/>
      <c r="JT144" s="2"/>
      <c r="JU144" s="2">
        <v>4500</v>
      </c>
      <c r="JV144" s="2">
        <v>34286.230000000003</v>
      </c>
      <c r="JW144" s="2"/>
      <c r="JX144" s="2"/>
      <c r="JY144" s="2"/>
      <c r="JZ144" s="2">
        <v>205.48</v>
      </c>
      <c r="KA144" s="2"/>
      <c r="KB144" s="2">
        <v>3124.04</v>
      </c>
      <c r="KC144" s="2"/>
      <c r="KD144" s="2"/>
      <c r="KE144" s="2"/>
      <c r="KF144" s="2">
        <v>69430.91</v>
      </c>
      <c r="KG144" s="2"/>
      <c r="KH144" s="2"/>
      <c r="KI144" s="2"/>
      <c r="KJ144" s="2"/>
      <c r="KK144" s="2"/>
      <c r="KL144" s="2"/>
      <c r="KM144" s="2"/>
      <c r="KN144" s="2">
        <v>119854.47</v>
      </c>
      <c r="KO144" s="2">
        <v>8136</v>
      </c>
      <c r="KP144" s="2"/>
      <c r="KQ144" s="2"/>
      <c r="KR144" s="2">
        <v>1520</v>
      </c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>
        <v>2447.2800000000002</v>
      </c>
      <c r="LD144" s="2"/>
      <c r="LE144" s="2"/>
      <c r="LF144" s="2"/>
      <c r="LG144" s="2"/>
      <c r="LH144" s="2"/>
      <c r="LI144" s="2"/>
      <c r="LJ144" s="2"/>
      <c r="LK144" s="2">
        <v>243683.45</v>
      </c>
      <c r="LL144" s="2">
        <v>70.73</v>
      </c>
      <c r="LM144" s="2">
        <v>70.73</v>
      </c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>
        <v>1123103.6800000002</v>
      </c>
    </row>
    <row r="145" spans="2:337">
      <c r="B145" s="22" t="s">
        <v>69</v>
      </c>
      <c r="C145" s="22" t="s">
        <v>7</v>
      </c>
      <c r="D145" s="22" t="s">
        <v>5</v>
      </c>
      <c r="E145" s="22" t="s">
        <v>15</v>
      </c>
      <c r="F145" s="22" t="s">
        <v>24</v>
      </c>
      <c r="G145" s="1">
        <v>219297.21</v>
      </c>
      <c r="I145" s="37" t="str">
        <f>VLOOKUP(J145,'District Listing'!$A$3:$B$315,2,FALSE)</f>
        <v>NAPAVINE</v>
      </c>
      <c r="J145" s="4" t="s">
        <v>238</v>
      </c>
      <c r="K145" s="2">
        <v>159023.81</v>
      </c>
      <c r="L145" s="2">
        <v>159023.81</v>
      </c>
      <c r="M145" s="2">
        <v>-159023.81</v>
      </c>
      <c r="N145" s="2">
        <v>-159023.81</v>
      </c>
      <c r="O145" s="2">
        <v>3779456.65</v>
      </c>
      <c r="P145" s="2">
        <v>70510.420000000013</v>
      </c>
      <c r="Q145" s="2">
        <v>10931.96</v>
      </c>
      <c r="R145" s="2"/>
      <c r="S145" s="2">
        <v>35038.06</v>
      </c>
      <c r="T145" s="2">
        <v>45056</v>
      </c>
      <c r="U145" s="2">
        <v>11010</v>
      </c>
      <c r="V145" s="2">
        <v>3952003.09</v>
      </c>
      <c r="W145" s="2">
        <v>1276593.07</v>
      </c>
      <c r="X145" s="2">
        <v>30299.25</v>
      </c>
      <c r="Y145" s="2">
        <v>54021.55</v>
      </c>
      <c r="Z145" s="2"/>
      <c r="AA145" s="2">
        <v>140313.37</v>
      </c>
      <c r="AB145" s="2">
        <v>22202.63</v>
      </c>
      <c r="AC145" s="2">
        <v>1523429.87</v>
      </c>
      <c r="AD145" s="2"/>
      <c r="AE145" s="2"/>
      <c r="AF145" s="2">
        <v>295567.08</v>
      </c>
      <c r="AG145" s="2">
        <v>114218.42</v>
      </c>
      <c r="AH145" s="2">
        <v>594129.1</v>
      </c>
      <c r="AI145" s="2">
        <v>187900.13999999998</v>
      </c>
      <c r="AJ145" s="2"/>
      <c r="AK145" s="2"/>
      <c r="AL145" s="2"/>
      <c r="AM145" s="2"/>
      <c r="AN145" s="2">
        <v>19559.18</v>
      </c>
      <c r="AO145" s="2">
        <v>8864.2100000000009</v>
      </c>
      <c r="AP145" s="2">
        <v>17848.010000000002</v>
      </c>
      <c r="AQ145" s="2">
        <v>28561.4</v>
      </c>
      <c r="AR145" s="2">
        <v>567613.99</v>
      </c>
      <c r="AS145" s="2">
        <v>481542.11</v>
      </c>
      <c r="AT145" s="2">
        <v>50682.96</v>
      </c>
      <c r="AU145" s="2">
        <v>20717.37</v>
      </c>
      <c r="AV145" s="2">
        <v>2387203.9699999997</v>
      </c>
      <c r="AW145" s="2">
        <v>222325.58</v>
      </c>
      <c r="AX145" s="2">
        <v>30140.05</v>
      </c>
      <c r="AY145" s="2">
        <v>22426.73</v>
      </c>
      <c r="AZ145" s="2">
        <v>10808.14</v>
      </c>
      <c r="BA145" s="2">
        <v>156836.06999999998</v>
      </c>
      <c r="BB145" s="2">
        <v>442536.56999999995</v>
      </c>
      <c r="BC145" s="2">
        <v>14083.55</v>
      </c>
      <c r="BD145" s="2">
        <v>732.99</v>
      </c>
      <c r="BE145" s="2">
        <v>372552</v>
      </c>
      <c r="BF145" s="2"/>
      <c r="BG145" s="2"/>
      <c r="BH145" s="2">
        <v>21940.02</v>
      </c>
      <c r="BI145" s="2">
        <v>74947.63</v>
      </c>
      <c r="BJ145" s="2">
        <v>21115.82</v>
      </c>
      <c r="BK145" s="2"/>
      <c r="BL145" s="2">
        <v>1982.5</v>
      </c>
      <c r="BM145" s="2">
        <v>90974.24</v>
      </c>
      <c r="BN145" s="2">
        <v>5128.03</v>
      </c>
      <c r="BO145" s="2">
        <v>5960.31</v>
      </c>
      <c r="BP145" s="2">
        <v>16309.3</v>
      </c>
      <c r="BQ145" s="2">
        <v>12693.39</v>
      </c>
      <c r="BR145" s="2">
        <v>4363.74</v>
      </c>
      <c r="BS145" s="2">
        <v>13098.8</v>
      </c>
      <c r="BT145" s="2"/>
      <c r="BU145" s="2">
        <v>9339.25</v>
      </c>
      <c r="BV145" s="2"/>
      <c r="BW145" s="2">
        <v>54868.12</v>
      </c>
      <c r="BX145" s="2"/>
      <c r="BY145" s="2"/>
      <c r="BZ145" s="2"/>
      <c r="CA145" s="2"/>
      <c r="CB145" s="2">
        <v>118673.49</v>
      </c>
      <c r="CC145" s="2">
        <v>26165.78</v>
      </c>
      <c r="CD145" s="2">
        <v>1178.19</v>
      </c>
      <c r="CE145" s="2">
        <v>3054.49</v>
      </c>
      <c r="CF145" s="2">
        <v>242378.43</v>
      </c>
      <c r="CG145" s="2">
        <v>115322.19</v>
      </c>
      <c r="CH145" s="2">
        <v>265664.09999999998</v>
      </c>
      <c r="CI145" s="2">
        <v>6459</v>
      </c>
      <c r="CJ145" s="2">
        <v>388260.33999999997</v>
      </c>
      <c r="CK145" s="2"/>
      <c r="CL145" s="2"/>
      <c r="CM145" s="2">
        <v>124064.89</v>
      </c>
      <c r="CN145" s="2"/>
      <c r="CO145" s="2"/>
      <c r="CP145" s="2"/>
      <c r="CQ145" s="2"/>
      <c r="CR145" s="2">
        <v>8338.84</v>
      </c>
      <c r="CS145" s="2"/>
      <c r="CT145" s="2"/>
      <c r="CU145" s="2"/>
      <c r="CV145" s="2"/>
      <c r="CW145" s="2"/>
      <c r="CX145" s="2">
        <v>17.899999999999999</v>
      </c>
      <c r="CY145" s="2"/>
      <c r="CZ145" s="2">
        <v>2019667.3299999996</v>
      </c>
      <c r="DA145" s="2">
        <v>2783.51</v>
      </c>
      <c r="DB145" s="2">
        <v>2783.51</v>
      </c>
      <c r="DC145" s="2"/>
      <c r="DD145" s="2"/>
      <c r="DE145" s="2"/>
      <c r="DF145" s="2">
        <v>114257.44</v>
      </c>
      <c r="DG145" s="2"/>
      <c r="DH145" s="2"/>
      <c r="DI145" s="2"/>
      <c r="DJ145" s="2">
        <v>9546.8799999999992</v>
      </c>
      <c r="DK145" s="2"/>
      <c r="DL145" s="2"/>
      <c r="DM145" s="2">
        <v>123804.32</v>
      </c>
      <c r="DN145" s="2">
        <v>10451428.66</v>
      </c>
      <c r="DP145" s="37" t="str">
        <f>VLOOKUP(DQ145,'District Listing'!$A$3:$B$315,2,FALSE)</f>
        <v>NAPAVINE</v>
      </c>
      <c r="DQ145" s="4" t="s">
        <v>238</v>
      </c>
      <c r="DR145" s="2">
        <v>1062.5</v>
      </c>
      <c r="DS145" s="2">
        <v>1062.5</v>
      </c>
      <c r="DT145" s="2">
        <v>-159023.81</v>
      </c>
      <c r="DU145" s="2">
        <v>-159023.81</v>
      </c>
      <c r="DV145" s="2">
        <v>3725979.56</v>
      </c>
      <c r="DW145" s="2">
        <v>66160.570000000007</v>
      </c>
      <c r="DX145" s="2">
        <v>10931.96</v>
      </c>
      <c r="DY145" s="2"/>
      <c r="DZ145" s="2">
        <v>20940.189999999999</v>
      </c>
      <c r="EA145" s="2">
        <v>133</v>
      </c>
      <c r="EB145" s="2">
        <v>11010</v>
      </c>
      <c r="EC145" s="2">
        <v>3835155.28</v>
      </c>
      <c r="ED145" s="2">
        <v>1242037.8700000001</v>
      </c>
      <c r="EE145" s="2">
        <v>29543.41</v>
      </c>
      <c r="EF145" s="2">
        <v>38044.79</v>
      </c>
      <c r="EG145" s="2"/>
      <c r="EH145" s="2"/>
      <c r="EI145" s="2">
        <v>6305.02</v>
      </c>
      <c r="EJ145" s="2">
        <v>1315931.0900000001</v>
      </c>
      <c r="EK145" s="2"/>
      <c r="EL145" s="2"/>
      <c r="EM145" s="2">
        <v>286740.57</v>
      </c>
      <c r="EN145" s="2">
        <v>98506.67</v>
      </c>
      <c r="EO145" s="2">
        <v>583153.36</v>
      </c>
      <c r="EP145" s="2">
        <v>168340.21</v>
      </c>
      <c r="EQ145" s="2"/>
      <c r="ER145" s="2"/>
      <c r="ES145" s="2"/>
      <c r="ET145" s="2"/>
      <c r="EU145" s="2">
        <v>18951.28</v>
      </c>
      <c r="EV145" s="2">
        <v>7719.3</v>
      </c>
      <c r="EW145" s="2">
        <v>17338.900000000001</v>
      </c>
      <c r="EX145" s="2">
        <v>25844.02</v>
      </c>
      <c r="EY145" s="2">
        <v>563211.93999999994</v>
      </c>
      <c r="EZ145" s="2">
        <v>458691.49</v>
      </c>
      <c r="FA145" s="2">
        <v>50230.51</v>
      </c>
      <c r="FB145" s="2">
        <v>20041.93</v>
      </c>
      <c r="FC145" s="2">
        <v>2298770.1800000002</v>
      </c>
      <c r="FD145" s="2">
        <v>215916.81</v>
      </c>
      <c r="FE145" s="2">
        <v>28823.87</v>
      </c>
      <c r="FF145" s="2">
        <v>22426.73</v>
      </c>
      <c r="FG145" s="2">
        <v>10808.14</v>
      </c>
      <c r="FH145" s="2">
        <v>136410.60999999999</v>
      </c>
      <c r="FI145" s="2">
        <v>414386.16</v>
      </c>
      <c r="FJ145" s="2">
        <v>14083.55</v>
      </c>
      <c r="FK145" s="2">
        <v>732.99</v>
      </c>
      <c r="FL145" s="2">
        <v>372552</v>
      </c>
      <c r="FM145" s="2"/>
      <c r="FN145" s="2"/>
      <c r="FO145" s="2">
        <v>21620.02</v>
      </c>
      <c r="FP145" s="2">
        <v>74947.63</v>
      </c>
      <c r="FQ145" s="2">
        <v>21115.82</v>
      </c>
      <c r="FR145" s="2"/>
      <c r="FS145" s="2">
        <v>1982.5</v>
      </c>
      <c r="FT145" s="2">
        <v>66357.08</v>
      </c>
      <c r="FU145" s="2">
        <v>4696.84</v>
      </c>
      <c r="FV145" s="2">
        <v>5960.31</v>
      </c>
      <c r="FW145" s="2">
        <v>16309.3</v>
      </c>
      <c r="FX145" s="2">
        <v>12693.39</v>
      </c>
      <c r="FY145" s="2">
        <v>4363.74</v>
      </c>
      <c r="FZ145" s="2">
        <v>13098.8</v>
      </c>
      <c r="GA145" s="2"/>
      <c r="GB145" s="2">
        <v>9339.25</v>
      </c>
      <c r="GC145" s="2"/>
      <c r="GD145" s="2">
        <v>54868.12</v>
      </c>
      <c r="GE145" s="2"/>
      <c r="GF145" s="2"/>
      <c r="GG145" s="2"/>
      <c r="GH145" s="2"/>
      <c r="GI145" s="2">
        <v>118673.49</v>
      </c>
      <c r="GJ145" s="2">
        <v>26165.78</v>
      </c>
      <c r="GK145" s="2">
        <v>1178.19</v>
      </c>
      <c r="GL145" s="2">
        <v>3054.49</v>
      </c>
      <c r="GM145" s="2">
        <v>242378.43</v>
      </c>
      <c r="GN145" s="2">
        <v>115322.19</v>
      </c>
      <c r="GO145" s="2">
        <v>265664.09999999998</v>
      </c>
      <c r="GP145" s="2">
        <v>6459</v>
      </c>
      <c r="GQ145" s="2">
        <v>378014.68</v>
      </c>
      <c r="GR145" s="2"/>
      <c r="GS145" s="2"/>
      <c r="GT145" s="2">
        <v>124064.89</v>
      </c>
      <c r="GU145" s="2"/>
      <c r="GV145" s="2"/>
      <c r="GW145" s="2"/>
      <c r="GX145" s="2"/>
      <c r="GY145" s="2">
        <v>8338.84</v>
      </c>
      <c r="GZ145" s="2"/>
      <c r="HA145" s="2"/>
      <c r="HB145" s="2"/>
      <c r="HC145" s="2"/>
      <c r="HD145" s="2"/>
      <c r="HE145" s="2">
        <v>17.899999999999999</v>
      </c>
      <c r="HF145" s="2"/>
      <c r="HG145" s="2">
        <v>1984053.3199999996</v>
      </c>
      <c r="HH145" s="2">
        <v>2783.51</v>
      </c>
      <c r="HI145" s="2">
        <v>2783.51</v>
      </c>
      <c r="HJ145" s="2"/>
      <c r="HK145" s="2"/>
      <c r="HL145" s="2"/>
      <c r="HM145" s="2">
        <v>114257.44</v>
      </c>
      <c r="HN145" s="2"/>
      <c r="HO145" s="2"/>
      <c r="HP145" s="2"/>
      <c r="HQ145" s="2">
        <v>9546.8799999999992</v>
      </c>
      <c r="HR145" s="2"/>
      <c r="HS145" s="2">
        <v>123804.32</v>
      </c>
      <c r="HT145" s="2">
        <v>9816922.549999997</v>
      </c>
      <c r="HV145" s="37" t="str">
        <f>VLOOKUP(HW145,'District Listing'!$A$3:$B$315,2,FALSE)</f>
        <v>WINLOCK</v>
      </c>
      <c r="HW145" s="4" t="s">
        <v>243</v>
      </c>
      <c r="HX145" s="2">
        <v>249102.33</v>
      </c>
      <c r="HY145" s="2">
        <v>249102.33</v>
      </c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>
        <v>8372.64</v>
      </c>
      <c r="IK145" s="2"/>
      <c r="IL145" s="2"/>
      <c r="IM145" s="2"/>
      <c r="IN145" s="2">
        <v>113701.99</v>
      </c>
      <c r="IO145" s="2"/>
      <c r="IP145" s="2">
        <v>122074.63</v>
      </c>
      <c r="IQ145" s="2"/>
      <c r="IR145" s="2"/>
      <c r="IS145" s="2"/>
      <c r="IT145" s="2">
        <v>8606.43</v>
      </c>
      <c r="IU145" s="2"/>
      <c r="IV145" s="2">
        <v>9146.06</v>
      </c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>
        <v>17752.489999999998</v>
      </c>
      <c r="JJ145" s="2">
        <v>464.18</v>
      </c>
      <c r="JK145" s="2"/>
      <c r="JL145" s="2"/>
      <c r="JM145" s="2">
        <v>2280.56</v>
      </c>
      <c r="JN145" s="2"/>
      <c r="JO145" s="2">
        <v>2744.74</v>
      </c>
      <c r="JP145" s="2"/>
      <c r="JQ145" s="2"/>
      <c r="JR145" s="2">
        <v>69579.3</v>
      </c>
      <c r="JS145" s="2"/>
      <c r="JT145" s="2"/>
      <c r="JU145" s="2"/>
      <c r="JV145" s="2">
        <v>64265.7</v>
      </c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>
        <v>68434.69</v>
      </c>
      <c r="KI145" s="2"/>
      <c r="KJ145" s="2"/>
      <c r="KK145" s="2"/>
      <c r="KL145" s="2"/>
      <c r="KM145" s="2"/>
      <c r="KN145" s="2"/>
      <c r="KO145" s="2">
        <v>25759.85</v>
      </c>
      <c r="KP145" s="2"/>
      <c r="KQ145" s="2"/>
      <c r="KR145" s="2"/>
      <c r="KS145" s="2"/>
      <c r="KT145" s="2"/>
      <c r="KU145" s="2"/>
      <c r="KV145" s="2">
        <v>86355.33</v>
      </c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>
        <v>314394.87</v>
      </c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>
        <v>706069.05999999982</v>
      </c>
    </row>
    <row r="146" spans="2:337">
      <c r="B146" s="22" t="s">
        <v>69</v>
      </c>
      <c r="C146" s="22" t="s">
        <v>7</v>
      </c>
      <c r="D146" s="22" t="s">
        <v>5</v>
      </c>
      <c r="E146" s="22" t="s">
        <v>15</v>
      </c>
      <c r="F146" s="22" t="s">
        <v>25</v>
      </c>
      <c r="G146" s="1">
        <v>3258227.59</v>
      </c>
      <c r="I146" s="37" t="str">
        <f>VLOOKUP(J146,'District Listing'!$A$3:$B$315,2,FALSE)</f>
        <v>EVALINE</v>
      </c>
      <c r="J146" s="4" t="s">
        <v>239</v>
      </c>
      <c r="K146" s="2">
        <v>702.25</v>
      </c>
      <c r="L146" s="2">
        <v>702.25</v>
      </c>
      <c r="M146" s="2">
        <v>-702.25</v>
      </c>
      <c r="N146" s="2">
        <v>-702.25</v>
      </c>
      <c r="O146" s="2">
        <v>241994.44</v>
      </c>
      <c r="P146" s="2">
        <v>1531.5</v>
      </c>
      <c r="Q146" s="2">
        <v>5409.01</v>
      </c>
      <c r="R146" s="2"/>
      <c r="S146" s="2">
        <v>18000</v>
      </c>
      <c r="T146" s="2">
        <v>100</v>
      </c>
      <c r="U146" s="2"/>
      <c r="V146" s="2">
        <v>267034.95</v>
      </c>
      <c r="W146" s="2">
        <v>195234.54</v>
      </c>
      <c r="X146" s="2">
        <v>4803.6400000000003</v>
      </c>
      <c r="Y146" s="2">
        <v>6773.59</v>
      </c>
      <c r="Z146" s="2"/>
      <c r="AA146" s="2">
        <v>733.33</v>
      </c>
      <c r="AB146" s="2"/>
      <c r="AC146" s="2">
        <v>207545.1</v>
      </c>
      <c r="AD146" s="2"/>
      <c r="AE146" s="2"/>
      <c r="AF146" s="2">
        <v>20155.16</v>
      </c>
      <c r="AG146" s="2">
        <v>15679.07</v>
      </c>
      <c r="AH146" s="2">
        <v>40236.310000000005</v>
      </c>
      <c r="AI146" s="2">
        <v>23260.25</v>
      </c>
      <c r="AJ146" s="2"/>
      <c r="AK146" s="2"/>
      <c r="AL146" s="2"/>
      <c r="AM146" s="2"/>
      <c r="AN146" s="2">
        <v>155.54000000000002</v>
      </c>
      <c r="AO146" s="2">
        <v>114</v>
      </c>
      <c r="AP146" s="2">
        <v>1962.7</v>
      </c>
      <c r="AQ146" s="2">
        <v>5016.75</v>
      </c>
      <c r="AR146" s="2">
        <v>51034.66</v>
      </c>
      <c r="AS146" s="2">
        <v>80520.210000000006</v>
      </c>
      <c r="AT146" s="2">
        <v>20.5</v>
      </c>
      <c r="AU146" s="2"/>
      <c r="AV146" s="2">
        <v>238155.15000000002</v>
      </c>
      <c r="AW146" s="2">
        <v>30462.170000000002</v>
      </c>
      <c r="AX146" s="2"/>
      <c r="AY146" s="2">
        <v>12045.69</v>
      </c>
      <c r="AZ146" s="2">
        <v>3907.42</v>
      </c>
      <c r="BA146" s="2">
        <v>4550.9399999999996</v>
      </c>
      <c r="BB146" s="2">
        <v>50966.22</v>
      </c>
      <c r="BC146" s="2">
        <v>28916.25</v>
      </c>
      <c r="BD146" s="2">
        <v>254.98</v>
      </c>
      <c r="BE146" s="2">
        <v>631.74</v>
      </c>
      <c r="BF146" s="2"/>
      <c r="BG146" s="2">
        <v>22078.49</v>
      </c>
      <c r="BH146" s="2">
        <v>15520</v>
      </c>
      <c r="BI146" s="2">
        <v>88969.52</v>
      </c>
      <c r="BJ146" s="2"/>
      <c r="BK146" s="2">
        <v>1074.45</v>
      </c>
      <c r="BL146" s="2"/>
      <c r="BM146" s="2">
        <v>804.8</v>
      </c>
      <c r="BN146" s="2">
        <v>8431.89</v>
      </c>
      <c r="BO146" s="2"/>
      <c r="BP146" s="2">
        <v>2261.9499999999998</v>
      </c>
      <c r="BQ146" s="2">
        <v>1740</v>
      </c>
      <c r="BR146" s="2">
        <v>34875.11</v>
      </c>
      <c r="BS146" s="2">
        <v>160</v>
      </c>
      <c r="BT146" s="2"/>
      <c r="BU146" s="2">
        <v>544.52</v>
      </c>
      <c r="BV146" s="2"/>
      <c r="BW146" s="2">
        <v>6502.8</v>
      </c>
      <c r="BX146" s="2"/>
      <c r="BY146" s="2"/>
      <c r="BZ146" s="2"/>
      <c r="CA146" s="2">
        <v>3216.25</v>
      </c>
      <c r="CB146" s="2">
        <v>6814.65</v>
      </c>
      <c r="CC146" s="2">
        <v>6585.21</v>
      </c>
      <c r="CD146" s="2">
        <v>291.08999999999997</v>
      </c>
      <c r="CE146" s="2"/>
      <c r="CF146" s="2"/>
      <c r="CG146" s="2"/>
      <c r="CH146" s="2"/>
      <c r="CI146" s="2"/>
      <c r="CJ146" s="2">
        <v>293.5</v>
      </c>
      <c r="CK146" s="2"/>
      <c r="CL146" s="2"/>
      <c r="CM146" s="2">
        <v>3676.85</v>
      </c>
      <c r="CN146" s="2"/>
      <c r="CO146" s="2"/>
      <c r="CP146" s="2"/>
      <c r="CQ146" s="2"/>
      <c r="CR146" s="2">
        <v>2710.67</v>
      </c>
      <c r="CS146" s="2"/>
      <c r="CT146" s="2"/>
      <c r="CU146" s="2"/>
      <c r="CV146" s="2"/>
      <c r="CW146" s="2"/>
      <c r="CX146" s="2"/>
      <c r="CY146" s="2"/>
      <c r="CZ146" s="2">
        <v>236354.71999999997</v>
      </c>
      <c r="DA146" s="2">
        <v>2857.27</v>
      </c>
      <c r="DB146" s="2">
        <v>2857.27</v>
      </c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>
        <v>1002913.41</v>
      </c>
      <c r="DP146" s="37" t="str">
        <f>VLOOKUP(DQ146,'District Listing'!$A$3:$B$315,2,FALSE)</f>
        <v>EVALINE</v>
      </c>
      <c r="DQ146" s="4" t="s">
        <v>239</v>
      </c>
      <c r="DR146" s="2">
        <v>702.25</v>
      </c>
      <c r="DS146" s="2">
        <v>702.25</v>
      </c>
      <c r="DT146" s="2">
        <v>-702.25</v>
      </c>
      <c r="DU146" s="2">
        <v>-702.25</v>
      </c>
      <c r="DV146" s="2">
        <v>238029.44</v>
      </c>
      <c r="DW146" s="2">
        <v>260.3</v>
      </c>
      <c r="DX146" s="2">
        <v>5409.01</v>
      </c>
      <c r="DY146" s="2"/>
      <c r="DZ146" s="2">
        <v>8043.17</v>
      </c>
      <c r="EA146" s="2">
        <v>100</v>
      </c>
      <c r="EB146" s="2"/>
      <c r="EC146" s="2">
        <v>251841.92000000001</v>
      </c>
      <c r="ED146" s="2">
        <v>129265.24</v>
      </c>
      <c r="EE146" s="2">
        <v>4803.6400000000003</v>
      </c>
      <c r="EF146" s="2">
        <v>6344.27</v>
      </c>
      <c r="EG146" s="2"/>
      <c r="EH146" s="2">
        <v>733.33</v>
      </c>
      <c r="EI146" s="2"/>
      <c r="EJ146" s="2">
        <v>141146.47999999998</v>
      </c>
      <c r="EK146" s="2"/>
      <c r="EL146" s="2"/>
      <c r="EM146" s="2">
        <v>18331.59</v>
      </c>
      <c r="EN146" s="2">
        <v>11474.62</v>
      </c>
      <c r="EO146" s="2">
        <v>38670.65</v>
      </c>
      <c r="EP146" s="2">
        <v>16359.19</v>
      </c>
      <c r="EQ146" s="2"/>
      <c r="ER146" s="2"/>
      <c r="ES146" s="2"/>
      <c r="ET146" s="2"/>
      <c r="EU146" s="2">
        <v>149.24</v>
      </c>
      <c r="EV146" s="2">
        <v>85.19</v>
      </c>
      <c r="EW146" s="2">
        <v>1867.41</v>
      </c>
      <c r="EX146" s="2">
        <v>4381.29</v>
      </c>
      <c r="EY146" s="2">
        <v>49530.37</v>
      </c>
      <c r="EZ146" s="2">
        <v>64939.26</v>
      </c>
      <c r="FA146" s="2">
        <v>20.5</v>
      </c>
      <c r="FB146" s="2"/>
      <c r="FC146" s="2">
        <v>205809.31000000003</v>
      </c>
      <c r="FD146" s="2">
        <v>29717.47</v>
      </c>
      <c r="FE146" s="2"/>
      <c r="FF146" s="2"/>
      <c r="FG146" s="2">
        <v>3907.42</v>
      </c>
      <c r="FH146" s="2">
        <v>4119.75</v>
      </c>
      <c r="FI146" s="2">
        <v>37744.639999999999</v>
      </c>
      <c r="FJ146" s="2">
        <v>21722.55</v>
      </c>
      <c r="FK146" s="2">
        <v>254.98</v>
      </c>
      <c r="FL146" s="2">
        <v>561.76</v>
      </c>
      <c r="FM146" s="2"/>
      <c r="FN146" s="2">
        <v>22078.49</v>
      </c>
      <c r="FO146" s="2">
        <v>15520</v>
      </c>
      <c r="FP146" s="2">
        <v>25746.33</v>
      </c>
      <c r="FQ146" s="2"/>
      <c r="FR146" s="2">
        <v>1074.45</v>
      </c>
      <c r="FS146" s="2"/>
      <c r="FT146" s="2">
        <v>600</v>
      </c>
      <c r="FU146" s="2">
        <v>8431.89</v>
      </c>
      <c r="FV146" s="2"/>
      <c r="FW146" s="2">
        <v>2261.9499999999998</v>
      </c>
      <c r="FX146" s="2">
        <v>1740</v>
      </c>
      <c r="FY146" s="2">
        <v>433.01</v>
      </c>
      <c r="FZ146" s="2">
        <v>160</v>
      </c>
      <c r="GA146" s="2"/>
      <c r="GB146" s="2"/>
      <c r="GC146" s="2"/>
      <c r="GD146" s="2">
        <v>3807.8</v>
      </c>
      <c r="GE146" s="2"/>
      <c r="GF146" s="2"/>
      <c r="GG146" s="2"/>
      <c r="GH146" s="2">
        <v>3216.25</v>
      </c>
      <c r="GI146" s="2">
        <v>6814.65</v>
      </c>
      <c r="GJ146" s="2">
        <v>6585.21</v>
      </c>
      <c r="GK146" s="2">
        <v>291.08999999999997</v>
      </c>
      <c r="GL146" s="2"/>
      <c r="GM146" s="2"/>
      <c r="GN146" s="2"/>
      <c r="GO146" s="2"/>
      <c r="GP146" s="2"/>
      <c r="GQ146" s="2">
        <v>293.5</v>
      </c>
      <c r="GR146" s="2"/>
      <c r="GS146" s="2"/>
      <c r="GT146" s="2">
        <v>3676.85</v>
      </c>
      <c r="GU146" s="2"/>
      <c r="GV146" s="2"/>
      <c r="GW146" s="2"/>
      <c r="GX146" s="2"/>
      <c r="GY146" s="2">
        <v>2710.67</v>
      </c>
      <c r="GZ146" s="2"/>
      <c r="HA146" s="2"/>
      <c r="HB146" s="2"/>
      <c r="HC146" s="2"/>
      <c r="HD146" s="2"/>
      <c r="HE146" s="2"/>
      <c r="HF146" s="2"/>
      <c r="HG146" s="2">
        <v>127981.43</v>
      </c>
      <c r="HH146" s="2">
        <v>2857.27</v>
      </c>
      <c r="HI146" s="2">
        <v>2857.27</v>
      </c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>
        <v>767381.05</v>
      </c>
      <c r="HV146" s="37" t="str">
        <f>VLOOKUP(HW146,'District Listing'!$A$3:$B$315,2,FALSE)</f>
        <v>BOISTFORT</v>
      </c>
      <c r="HW146" s="4" t="s">
        <v>244</v>
      </c>
      <c r="HX146" s="2">
        <v>38956.15</v>
      </c>
      <c r="HY146" s="2">
        <v>38956.15</v>
      </c>
      <c r="HZ146" s="2"/>
      <c r="IA146" s="2"/>
      <c r="IB146" s="2">
        <v>26250</v>
      </c>
      <c r="IC146" s="2"/>
      <c r="ID146" s="2"/>
      <c r="IE146" s="2"/>
      <c r="IF146" s="2">
        <v>1500</v>
      </c>
      <c r="IG146" s="2"/>
      <c r="IH146" s="2"/>
      <c r="II146" s="2">
        <v>27750</v>
      </c>
      <c r="IJ146" s="2">
        <v>62161.18</v>
      </c>
      <c r="IK146" s="2"/>
      <c r="IL146" s="2"/>
      <c r="IM146" s="2"/>
      <c r="IN146" s="2">
        <v>5924.73</v>
      </c>
      <c r="IO146" s="2"/>
      <c r="IP146" s="2">
        <v>68085.91</v>
      </c>
      <c r="IQ146" s="2"/>
      <c r="IR146" s="2"/>
      <c r="IS146" s="2">
        <v>394.28</v>
      </c>
      <c r="IT146" s="2">
        <v>682.83</v>
      </c>
      <c r="IU146" s="2">
        <v>4287.8900000000003</v>
      </c>
      <c r="IV146" s="2">
        <v>6503.88</v>
      </c>
      <c r="IW146" s="2">
        <v>1685.89</v>
      </c>
      <c r="IX146" s="2">
        <v>2919.7</v>
      </c>
      <c r="IY146" s="2"/>
      <c r="IZ146" s="2"/>
      <c r="JA146" s="2">
        <v>50.99</v>
      </c>
      <c r="JB146" s="2">
        <v>175.42</v>
      </c>
      <c r="JC146" s="2">
        <v>174.17</v>
      </c>
      <c r="JD146" s="2">
        <v>495.1</v>
      </c>
      <c r="JE146" s="2">
        <v>3780.18</v>
      </c>
      <c r="JF146" s="2">
        <v>12713.19</v>
      </c>
      <c r="JG146" s="2"/>
      <c r="JH146" s="2"/>
      <c r="JI146" s="2">
        <v>33863.519999999997</v>
      </c>
      <c r="JJ146" s="2"/>
      <c r="JK146" s="2"/>
      <c r="JL146" s="2">
        <v>45937.9</v>
      </c>
      <c r="JM146" s="2"/>
      <c r="JN146" s="2"/>
      <c r="JO146" s="2">
        <v>45937.9</v>
      </c>
      <c r="JP146" s="2"/>
      <c r="JQ146" s="2"/>
      <c r="JR146" s="2">
        <v>46228.99</v>
      </c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>
        <v>46228.99</v>
      </c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>
        <v>260822.47000000003</v>
      </c>
    </row>
    <row r="147" spans="2:337">
      <c r="B147" s="22" t="s">
        <v>69</v>
      </c>
      <c r="C147" s="22" t="s">
        <v>7</v>
      </c>
      <c r="D147" s="22" t="s">
        <v>5</v>
      </c>
      <c r="E147" s="22" t="s">
        <v>15</v>
      </c>
      <c r="F147" s="22" t="s">
        <v>26</v>
      </c>
      <c r="G147" s="1">
        <v>2901628.22</v>
      </c>
      <c r="I147" s="37" t="str">
        <f>VLOOKUP(J147,'District Listing'!$A$3:$B$315,2,FALSE)</f>
        <v>MOSSYROCK</v>
      </c>
      <c r="J147" s="4" t="s">
        <v>240</v>
      </c>
      <c r="K147" s="2">
        <v>217934.1</v>
      </c>
      <c r="L147" s="2">
        <v>217934.1</v>
      </c>
      <c r="M147" s="2">
        <v>-217934.1</v>
      </c>
      <c r="N147" s="2">
        <v>-217934.1</v>
      </c>
      <c r="O147" s="2">
        <v>3053172.26</v>
      </c>
      <c r="P147" s="2">
        <v>100908.25</v>
      </c>
      <c r="Q147" s="2">
        <v>10234.99</v>
      </c>
      <c r="R147" s="2"/>
      <c r="S147" s="2">
        <v>85147.49</v>
      </c>
      <c r="T147" s="2">
        <v>77138.86</v>
      </c>
      <c r="U147" s="2">
        <v>34208.800000000003</v>
      </c>
      <c r="V147" s="2">
        <v>3360810.65</v>
      </c>
      <c r="W147" s="2">
        <v>1116853.56</v>
      </c>
      <c r="X147" s="2">
        <v>37589.43</v>
      </c>
      <c r="Y147" s="2">
        <v>32221.780000000002</v>
      </c>
      <c r="Z147" s="2"/>
      <c r="AA147" s="2">
        <v>54505.95</v>
      </c>
      <c r="AB147" s="2">
        <v>17966.41</v>
      </c>
      <c r="AC147" s="2">
        <v>1259137.1299999999</v>
      </c>
      <c r="AD147" s="2"/>
      <c r="AE147" s="2"/>
      <c r="AF147" s="2">
        <v>171324.55000000002</v>
      </c>
      <c r="AG147" s="2">
        <v>93346.97</v>
      </c>
      <c r="AH147" s="2">
        <v>498480.54000000004</v>
      </c>
      <c r="AI147" s="2">
        <v>148398.35999999999</v>
      </c>
      <c r="AJ147" s="2">
        <v>88020.28</v>
      </c>
      <c r="AK147" s="2"/>
      <c r="AL147" s="2"/>
      <c r="AM147" s="2"/>
      <c r="AN147" s="2">
        <v>25701.219999999998</v>
      </c>
      <c r="AO147" s="2">
        <v>6290.9299999999994</v>
      </c>
      <c r="AP147" s="2">
        <v>18301.68</v>
      </c>
      <c r="AQ147" s="2">
        <v>49586.400000000001</v>
      </c>
      <c r="AR147" s="2">
        <v>434051.63</v>
      </c>
      <c r="AS147" s="2">
        <v>408994.41000000003</v>
      </c>
      <c r="AT147" s="2">
        <v>406.33000000000004</v>
      </c>
      <c r="AU147" s="2">
        <v>92.71</v>
      </c>
      <c r="AV147" s="2">
        <v>1942996.0100000002</v>
      </c>
      <c r="AW147" s="2">
        <v>265803.83999999997</v>
      </c>
      <c r="AX147" s="2">
        <v>35078.9</v>
      </c>
      <c r="AY147" s="2">
        <v>223712.52</v>
      </c>
      <c r="AZ147" s="2">
        <v>81488.490000000005</v>
      </c>
      <c r="BA147" s="2">
        <v>62563.42</v>
      </c>
      <c r="BB147" s="2">
        <v>668647.17000000004</v>
      </c>
      <c r="BC147" s="2">
        <v>4140.97</v>
      </c>
      <c r="BD147" s="2">
        <v>930.95</v>
      </c>
      <c r="BE147" s="2">
        <v>54633.73</v>
      </c>
      <c r="BF147" s="2"/>
      <c r="BG147" s="2"/>
      <c r="BH147" s="2">
        <v>59470.080000000002</v>
      </c>
      <c r="BI147" s="2">
        <v>62476.369999999995</v>
      </c>
      <c r="BJ147" s="2">
        <v>2976</v>
      </c>
      <c r="BK147" s="2"/>
      <c r="BL147" s="2">
        <v>1136</v>
      </c>
      <c r="BM147" s="2">
        <v>33360.339999999997</v>
      </c>
      <c r="BN147" s="2"/>
      <c r="BO147" s="2"/>
      <c r="BP147" s="2">
        <v>24352.65</v>
      </c>
      <c r="BQ147" s="2">
        <v>13169.58</v>
      </c>
      <c r="BR147" s="2">
        <v>6860.77</v>
      </c>
      <c r="BS147" s="2">
        <v>688.17</v>
      </c>
      <c r="BT147" s="2"/>
      <c r="BU147" s="2">
        <v>9127.99</v>
      </c>
      <c r="BV147" s="2"/>
      <c r="BW147" s="2">
        <v>10400.870000000001</v>
      </c>
      <c r="BX147" s="2"/>
      <c r="BY147" s="2"/>
      <c r="BZ147" s="2"/>
      <c r="CA147" s="2"/>
      <c r="CB147" s="2">
        <v>101042.68</v>
      </c>
      <c r="CC147" s="2">
        <v>65121.26</v>
      </c>
      <c r="CD147" s="2">
        <v>1272.3900000000001</v>
      </c>
      <c r="CE147" s="2">
        <v>21614.83</v>
      </c>
      <c r="CF147" s="2">
        <v>59593.61</v>
      </c>
      <c r="CG147" s="2">
        <v>609.02</v>
      </c>
      <c r="CH147" s="2">
        <v>1345.65</v>
      </c>
      <c r="CI147" s="2">
        <v>1295</v>
      </c>
      <c r="CJ147" s="2">
        <v>559294.02</v>
      </c>
      <c r="CK147" s="2">
        <v>4245</v>
      </c>
      <c r="CL147" s="2"/>
      <c r="CM147" s="2">
        <v>106112.95</v>
      </c>
      <c r="CN147" s="2">
        <v>2631.66</v>
      </c>
      <c r="CO147" s="2"/>
      <c r="CP147" s="2"/>
      <c r="CQ147" s="2"/>
      <c r="CR147" s="2">
        <v>23118.95</v>
      </c>
      <c r="CS147" s="2"/>
      <c r="CT147" s="2"/>
      <c r="CU147" s="2"/>
      <c r="CV147" s="2"/>
      <c r="CW147" s="2"/>
      <c r="CX147" s="2"/>
      <c r="CY147" s="2"/>
      <c r="CZ147" s="2">
        <v>1231021.49</v>
      </c>
      <c r="DA147" s="2">
        <v>7301.99</v>
      </c>
      <c r="DB147" s="2">
        <v>7301.99</v>
      </c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>
        <v>8469914.4399999995</v>
      </c>
      <c r="DP147" s="37" t="str">
        <f>VLOOKUP(DQ147,'District Listing'!$A$3:$B$315,2,FALSE)</f>
        <v>MOSSYROCK</v>
      </c>
      <c r="DQ147" s="4" t="s">
        <v>240</v>
      </c>
      <c r="DR147" s="2"/>
      <c r="DS147" s="2"/>
      <c r="DT147" s="2">
        <v>-217934.1</v>
      </c>
      <c r="DU147" s="2">
        <v>-217934.1</v>
      </c>
      <c r="DV147" s="2">
        <v>2742878</v>
      </c>
      <c r="DW147" s="2">
        <v>1006.46</v>
      </c>
      <c r="DX147" s="2">
        <v>8540.5</v>
      </c>
      <c r="DY147" s="2"/>
      <c r="DZ147" s="2">
        <v>7792.08</v>
      </c>
      <c r="EA147" s="2"/>
      <c r="EB147" s="2">
        <v>34208.800000000003</v>
      </c>
      <c r="EC147" s="2">
        <v>2794425.84</v>
      </c>
      <c r="ED147" s="2">
        <v>977452.58</v>
      </c>
      <c r="EE147" s="2">
        <v>23945.91</v>
      </c>
      <c r="EF147" s="2">
        <v>31581.9</v>
      </c>
      <c r="EG147" s="2"/>
      <c r="EH147" s="2"/>
      <c r="EI147" s="2">
        <v>4700.08</v>
      </c>
      <c r="EJ147" s="2">
        <v>1037680.47</v>
      </c>
      <c r="EK147" s="2"/>
      <c r="EL147" s="2"/>
      <c r="EM147" s="2">
        <v>152247.92000000001</v>
      </c>
      <c r="EN147" s="2">
        <v>78436.39</v>
      </c>
      <c r="EO147" s="2">
        <v>461497.65</v>
      </c>
      <c r="EP147" s="2">
        <v>126815.37</v>
      </c>
      <c r="EQ147" s="2">
        <v>88020.28</v>
      </c>
      <c r="ER147" s="2"/>
      <c r="ES147" s="2"/>
      <c r="ET147" s="2"/>
      <c r="EU147" s="2">
        <v>24027.439999999999</v>
      </c>
      <c r="EV147" s="2">
        <v>5958.49</v>
      </c>
      <c r="EW147" s="2">
        <v>16988.95</v>
      </c>
      <c r="EX147" s="2">
        <v>39832.980000000003</v>
      </c>
      <c r="EY147" s="2">
        <v>408831.58</v>
      </c>
      <c r="EZ147" s="2">
        <v>365730.44</v>
      </c>
      <c r="FA147" s="2">
        <v>249.56</v>
      </c>
      <c r="FB147" s="2">
        <v>92.71</v>
      </c>
      <c r="FC147" s="2">
        <v>1768729.7599999998</v>
      </c>
      <c r="FD147" s="2">
        <v>243129.93</v>
      </c>
      <c r="FE147" s="2">
        <v>35078.9</v>
      </c>
      <c r="FF147" s="2">
        <v>223712.52</v>
      </c>
      <c r="FG147" s="2">
        <v>78268.36</v>
      </c>
      <c r="FH147" s="2">
        <v>61366.47</v>
      </c>
      <c r="FI147" s="2">
        <v>641556.17999999993</v>
      </c>
      <c r="FJ147" s="2">
        <v>4140.97</v>
      </c>
      <c r="FK147" s="2">
        <v>930.95</v>
      </c>
      <c r="FL147" s="2">
        <v>53074.23</v>
      </c>
      <c r="FM147" s="2"/>
      <c r="FN147" s="2"/>
      <c r="FO147" s="2">
        <v>53466.79</v>
      </c>
      <c r="FP147" s="2">
        <v>52112.95</v>
      </c>
      <c r="FQ147" s="2">
        <v>2976</v>
      </c>
      <c r="FR147" s="2"/>
      <c r="FS147" s="2">
        <v>1136</v>
      </c>
      <c r="FT147" s="2">
        <v>33360.339999999997</v>
      </c>
      <c r="FU147" s="2"/>
      <c r="FV147" s="2"/>
      <c r="FW147" s="2">
        <v>24352.65</v>
      </c>
      <c r="FX147" s="2">
        <v>13169.58</v>
      </c>
      <c r="FY147" s="2">
        <v>6860.77</v>
      </c>
      <c r="FZ147" s="2">
        <v>688.17</v>
      </c>
      <c r="GA147" s="2"/>
      <c r="GB147" s="2">
        <v>9127.99</v>
      </c>
      <c r="GC147" s="2"/>
      <c r="GD147" s="2">
        <v>10400.870000000001</v>
      </c>
      <c r="GE147" s="2"/>
      <c r="GF147" s="2"/>
      <c r="GG147" s="2"/>
      <c r="GH147" s="2"/>
      <c r="GI147" s="2">
        <v>101042.68</v>
      </c>
      <c r="GJ147" s="2">
        <v>65121.26</v>
      </c>
      <c r="GK147" s="2">
        <v>1272.3900000000001</v>
      </c>
      <c r="GL147" s="2">
        <v>21614.83</v>
      </c>
      <c r="GM147" s="2">
        <v>59593.61</v>
      </c>
      <c r="GN147" s="2">
        <v>609.02</v>
      </c>
      <c r="GO147" s="2">
        <v>1345.65</v>
      </c>
      <c r="GP147" s="2">
        <v>540</v>
      </c>
      <c r="GQ147" s="2">
        <v>559294.02</v>
      </c>
      <c r="GR147" s="2">
        <v>4245</v>
      </c>
      <c r="GS147" s="2"/>
      <c r="GT147" s="2">
        <v>106112.95</v>
      </c>
      <c r="GU147" s="2">
        <v>2631.66</v>
      </c>
      <c r="GV147" s="2"/>
      <c r="GW147" s="2"/>
      <c r="GX147" s="2"/>
      <c r="GY147" s="2">
        <v>18663.95</v>
      </c>
      <c r="GZ147" s="2"/>
      <c r="HA147" s="2"/>
      <c r="HB147" s="2"/>
      <c r="HC147" s="2"/>
      <c r="HD147" s="2"/>
      <c r="HE147" s="2"/>
      <c r="HF147" s="2"/>
      <c r="HG147" s="2">
        <v>1207885.28</v>
      </c>
      <c r="HH147" s="2">
        <v>2115.23</v>
      </c>
      <c r="HI147" s="2">
        <v>2115.23</v>
      </c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>
        <v>7234458.660000002</v>
      </c>
      <c r="HV147" s="37" t="str">
        <f>VLOOKUP(HW147,'District Listing'!$A$3:$B$315,2,FALSE)</f>
        <v>TOLEDO</v>
      </c>
      <c r="HW147" s="4" t="s">
        <v>245</v>
      </c>
      <c r="HX147" s="2">
        <v>25110.38</v>
      </c>
      <c r="HY147" s="2">
        <v>25110.38</v>
      </c>
      <c r="HZ147" s="2"/>
      <c r="IA147" s="2"/>
      <c r="IB147" s="2">
        <v>475111.5</v>
      </c>
      <c r="IC147" s="2">
        <v>45839.88</v>
      </c>
      <c r="ID147" s="2">
        <v>665</v>
      </c>
      <c r="IE147" s="2"/>
      <c r="IF147" s="2">
        <v>37400.82</v>
      </c>
      <c r="IG147" s="2">
        <v>1004</v>
      </c>
      <c r="IH147" s="2"/>
      <c r="II147" s="2">
        <v>560021.19999999995</v>
      </c>
      <c r="IJ147" s="2">
        <v>228955.49</v>
      </c>
      <c r="IK147" s="2">
        <v>17834.740000000002</v>
      </c>
      <c r="IL147" s="2">
        <v>24721.599999999999</v>
      </c>
      <c r="IM147" s="2"/>
      <c r="IN147" s="2">
        <v>121267.67</v>
      </c>
      <c r="IO147" s="2"/>
      <c r="IP147" s="2">
        <v>392779.49999999994</v>
      </c>
      <c r="IQ147" s="2"/>
      <c r="IR147" s="2"/>
      <c r="IS147" s="2">
        <v>31807.3</v>
      </c>
      <c r="IT147" s="2">
        <v>30932.400000000001</v>
      </c>
      <c r="IU147" s="2">
        <v>58487.92</v>
      </c>
      <c r="IV147" s="2">
        <v>46339.77</v>
      </c>
      <c r="IW147" s="2"/>
      <c r="IX147" s="2"/>
      <c r="IY147" s="2"/>
      <c r="IZ147" s="2"/>
      <c r="JA147" s="2">
        <v>961.16</v>
      </c>
      <c r="JB147" s="2">
        <v>1133.95</v>
      </c>
      <c r="JC147" s="2">
        <v>2933.25</v>
      </c>
      <c r="JD147" s="2">
        <v>16301.51</v>
      </c>
      <c r="JE147" s="2">
        <v>46543.519999999997</v>
      </c>
      <c r="JF147" s="2">
        <v>60606.64</v>
      </c>
      <c r="JG147" s="2">
        <v>1504.84</v>
      </c>
      <c r="JH147" s="2">
        <v>1613.13</v>
      </c>
      <c r="JI147" s="2">
        <v>299165.39</v>
      </c>
      <c r="JJ147" s="2">
        <v>12601.63</v>
      </c>
      <c r="JK147" s="2"/>
      <c r="JL147" s="2"/>
      <c r="JM147" s="2"/>
      <c r="JN147" s="2"/>
      <c r="JO147" s="2">
        <v>12601.63</v>
      </c>
      <c r="JP147" s="2"/>
      <c r="JQ147" s="2"/>
      <c r="JR147" s="2"/>
      <c r="JS147" s="2"/>
      <c r="JT147" s="2"/>
      <c r="JU147" s="2">
        <v>547.58000000000004</v>
      </c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>
        <v>37389.5</v>
      </c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>
        <v>37937.08</v>
      </c>
      <c r="LL147" s="2">
        <v>33727.599999999999</v>
      </c>
      <c r="LM147" s="2">
        <v>33727.599999999999</v>
      </c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>
        <v>1361342.7799999998</v>
      </c>
    </row>
    <row r="148" spans="2:337">
      <c r="B148" s="22" t="s">
        <v>69</v>
      </c>
      <c r="C148" s="22" t="s">
        <v>7</v>
      </c>
      <c r="D148" s="22" t="s">
        <v>5</v>
      </c>
      <c r="E148" s="22" t="s">
        <v>15</v>
      </c>
      <c r="F148" s="22" t="s">
        <v>27</v>
      </c>
      <c r="G148" s="1">
        <v>415681.16</v>
      </c>
      <c r="I148" s="37" t="str">
        <f>VLOOKUP(J148,'District Listing'!$A$3:$B$315,2,FALSE)</f>
        <v>MORTON</v>
      </c>
      <c r="J148" s="4" t="s">
        <v>241</v>
      </c>
      <c r="K148" s="2">
        <v>86994.38</v>
      </c>
      <c r="L148" s="2">
        <v>86994.38</v>
      </c>
      <c r="M148" s="2">
        <v>-86994.38</v>
      </c>
      <c r="N148" s="2">
        <v>-86994.38</v>
      </c>
      <c r="O148" s="2">
        <v>1805991.55</v>
      </c>
      <c r="P148" s="2">
        <v>39182.69</v>
      </c>
      <c r="Q148" s="2">
        <v>2100</v>
      </c>
      <c r="R148" s="2"/>
      <c r="S148" s="2">
        <v>45979.549999999996</v>
      </c>
      <c r="T148" s="2">
        <v>14490.970000000001</v>
      </c>
      <c r="U148" s="2">
        <v>6337.77</v>
      </c>
      <c r="V148" s="2">
        <v>1914082.53</v>
      </c>
      <c r="W148" s="2">
        <v>816051.38</v>
      </c>
      <c r="X148" s="2">
        <v>24621.45</v>
      </c>
      <c r="Y148" s="2"/>
      <c r="Z148" s="2"/>
      <c r="AA148" s="2">
        <v>40095.46</v>
      </c>
      <c r="AB148" s="2">
        <v>3958.73</v>
      </c>
      <c r="AC148" s="2">
        <v>884727.0199999999</v>
      </c>
      <c r="AD148" s="2"/>
      <c r="AE148" s="2"/>
      <c r="AF148" s="2">
        <v>144575.22</v>
      </c>
      <c r="AG148" s="2">
        <v>66366.070000000007</v>
      </c>
      <c r="AH148" s="2">
        <v>285470.40000000002</v>
      </c>
      <c r="AI148" s="2">
        <v>104617.7</v>
      </c>
      <c r="AJ148" s="2"/>
      <c r="AK148" s="2"/>
      <c r="AL148" s="2"/>
      <c r="AM148" s="2"/>
      <c r="AN148" s="2">
        <v>6544.54</v>
      </c>
      <c r="AO148" s="2">
        <v>3297.54</v>
      </c>
      <c r="AP148" s="2">
        <v>12430.16</v>
      </c>
      <c r="AQ148" s="2">
        <v>28720.870000000003</v>
      </c>
      <c r="AR148" s="2">
        <v>284548.65000000002</v>
      </c>
      <c r="AS148" s="2">
        <v>287557.17</v>
      </c>
      <c r="AT148" s="2">
        <v>7303.8</v>
      </c>
      <c r="AU148" s="2">
        <v>5912.6</v>
      </c>
      <c r="AV148" s="2">
        <v>1237344.7200000002</v>
      </c>
      <c r="AW148" s="2">
        <v>311331.49</v>
      </c>
      <c r="AX148" s="2">
        <v>26166.38</v>
      </c>
      <c r="AY148" s="2">
        <v>75315.8</v>
      </c>
      <c r="AZ148" s="2">
        <v>6412.68</v>
      </c>
      <c r="BA148" s="2">
        <v>28642.059999999998</v>
      </c>
      <c r="BB148" s="2">
        <v>447868.41</v>
      </c>
      <c r="BC148" s="2"/>
      <c r="BD148" s="2"/>
      <c r="BE148" s="2">
        <v>33690.959999999999</v>
      </c>
      <c r="BF148" s="2"/>
      <c r="BG148" s="2"/>
      <c r="BH148" s="2">
        <v>73121.45</v>
      </c>
      <c r="BI148" s="2">
        <v>25530.75</v>
      </c>
      <c r="BJ148" s="2">
        <v>12820</v>
      </c>
      <c r="BK148" s="2"/>
      <c r="BL148" s="2"/>
      <c r="BM148" s="2">
        <v>22837.25</v>
      </c>
      <c r="BN148" s="2"/>
      <c r="BO148" s="2">
        <v>11069.98</v>
      </c>
      <c r="BP148" s="2">
        <v>15590.23</v>
      </c>
      <c r="BQ148" s="2">
        <v>17920.810000000001</v>
      </c>
      <c r="BR148" s="2">
        <v>109724.26</v>
      </c>
      <c r="BS148" s="2"/>
      <c r="BT148" s="2"/>
      <c r="BU148" s="2">
        <v>7855.53</v>
      </c>
      <c r="BV148" s="2"/>
      <c r="BW148" s="2"/>
      <c r="BX148" s="2"/>
      <c r="BY148" s="2"/>
      <c r="BZ148" s="2"/>
      <c r="CA148" s="2"/>
      <c r="CB148" s="2">
        <v>100415.96</v>
      </c>
      <c r="CC148" s="2">
        <v>28363.05</v>
      </c>
      <c r="CD148" s="2">
        <v>1033.08</v>
      </c>
      <c r="CE148" s="2"/>
      <c r="CF148" s="2">
        <v>75689.02</v>
      </c>
      <c r="CG148" s="2"/>
      <c r="CH148" s="2"/>
      <c r="CI148" s="2">
        <v>8133</v>
      </c>
      <c r="CJ148" s="2">
        <v>366585.44</v>
      </c>
      <c r="CK148" s="2"/>
      <c r="CL148" s="2"/>
      <c r="CM148" s="2">
        <v>123178.25</v>
      </c>
      <c r="CN148" s="2"/>
      <c r="CO148" s="2"/>
      <c r="CP148" s="2"/>
      <c r="CQ148" s="2"/>
      <c r="CR148" s="2">
        <v>115646.17</v>
      </c>
      <c r="CS148" s="2"/>
      <c r="CT148" s="2"/>
      <c r="CU148" s="2"/>
      <c r="CV148" s="2"/>
      <c r="CW148" s="2"/>
      <c r="CX148" s="2"/>
      <c r="CY148" s="2"/>
      <c r="CZ148" s="2">
        <v>1149205.19</v>
      </c>
      <c r="DA148" s="2">
        <v>34633.019999999997</v>
      </c>
      <c r="DB148" s="2">
        <v>34633.019999999997</v>
      </c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>
        <v>5667860.8899999997</v>
      </c>
      <c r="DP148" s="37" t="str">
        <f>VLOOKUP(DQ148,'District Listing'!$A$3:$B$315,2,FALSE)</f>
        <v>MORTON</v>
      </c>
      <c r="DQ148" s="4" t="s">
        <v>241</v>
      </c>
      <c r="DR148" s="2"/>
      <c r="DS148" s="2"/>
      <c r="DT148" s="2">
        <v>-86994.38</v>
      </c>
      <c r="DU148" s="2">
        <v>-86994.38</v>
      </c>
      <c r="DV148" s="2">
        <v>1653815.47</v>
      </c>
      <c r="DW148" s="2">
        <v>25882.69</v>
      </c>
      <c r="DX148" s="2">
        <v>1500</v>
      </c>
      <c r="DY148" s="2"/>
      <c r="DZ148" s="2">
        <v>5232.24</v>
      </c>
      <c r="EA148" s="2">
        <v>3749.53</v>
      </c>
      <c r="EB148" s="2">
        <v>6337.77</v>
      </c>
      <c r="EC148" s="2">
        <v>1696517.7</v>
      </c>
      <c r="ED148" s="2">
        <v>691505.99</v>
      </c>
      <c r="EE148" s="2">
        <v>18887.330000000002</v>
      </c>
      <c r="EF148" s="2"/>
      <c r="EG148" s="2"/>
      <c r="EH148" s="2">
        <v>-3145.97</v>
      </c>
      <c r="EI148" s="2">
        <v>2178.04</v>
      </c>
      <c r="EJ148" s="2">
        <v>709425.39</v>
      </c>
      <c r="EK148" s="2"/>
      <c r="EL148" s="2"/>
      <c r="EM148" s="2">
        <v>132333.29999999999</v>
      </c>
      <c r="EN148" s="2">
        <v>55742.07</v>
      </c>
      <c r="EO148" s="2">
        <v>263813.07</v>
      </c>
      <c r="EP148" s="2">
        <v>88243.78</v>
      </c>
      <c r="EQ148" s="2"/>
      <c r="ER148" s="2"/>
      <c r="ES148" s="2"/>
      <c r="ET148" s="2"/>
      <c r="EU148" s="2">
        <v>6065.11</v>
      </c>
      <c r="EV148" s="2">
        <v>2764.79</v>
      </c>
      <c r="EW148" s="2">
        <v>11110.14</v>
      </c>
      <c r="EX148" s="2">
        <v>20423.95</v>
      </c>
      <c r="EY148" s="2">
        <v>265642.68</v>
      </c>
      <c r="EZ148" s="2">
        <v>249696.33</v>
      </c>
      <c r="FA148" s="2">
        <v>6766.64</v>
      </c>
      <c r="FB148" s="2">
        <v>5050.08</v>
      </c>
      <c r="FC148" s="2">
        <v>1107651.94</v>
      </c>
      <c r="FD148" s="2">
        <v>238843.67</v>
      </c>
      <c r="FE148" s="2">
        <v>26166.38</v>
      </c>
      <c r="FF148" s="2">
        <v>68759.72</v>
      </c>
      <c r="FG148" s="2">
        <v>6412.68</v>
      </c>
      <c r="FH148" s="2">
        <v>28052.35</v>
      </c>
      <c r="FI148" s="2">
        <v>368234.8</v>
      </c>
      <c r="FJ148" s="2"/>
      <c r="FK148" s="2"/>
      <c r="FL148" s="2"/>
      <c r="FM148" s="2"/>
      <c r="FN148" s="2"/>
      <c r="FO148" s="2">
        <v>72841.45</v>
      </c>
      <c r="FP148" s="2">
        <v>21150.17</v>
      </c>
      <c r="FQ148" s="2">
        <v>12095</v>
      </c>
      <c r="FR148" s="2"/>
      <c r="FS148" s="2"/>
      <c r="FT148" s="2">
        <v>2161.1799999999998</v>
      </c>
      <c r="FU148" s="2"/>
      <c r="FV148" s="2">
        <v>11069.98</v>
      </c>
      <c r="FW148" s="2">
        <v>15590.23</v>
      </c>
      <c r="FX148" s="2">
        <v>17920.810000000001</v>
      </c>
      <c r="FY148" s="2">
        <v>108974.26</v>
      </c>
      <c r="FZ148" s="2"/>
      <c r="GA148" s="2"/>
      <c r="GB148" s="2">
        <v>7855.53</v>
      </c>
      <c r="GC148" s="2"/>
      <c r="GD148" s="2"/>
      <c r="GE148" s="2"/>
      <c r="GF148" s="2"/>
      <c r="GG148" s="2"/>
      <c r="GH148" s="2"/>
      <c r="GI148" s="2">
        <v>100415.96</v>
      </c>
      <c r="GJ148" s="2">
        <v>28363.05</v>
      </c>
      <c r="GK148" s="2">
        <v>1033.08</v>
      </c>
      <c r="GL148" s="2"/>
      <c r="GM148" s="2">
        <v>75689.02</v>
      </c>
      <c r="GN148" s="2"/>
      <c r="GO148" s="2"/>
      <c r="GP148" s="2">
        <v>4770</v>
      </c>
      <c r="GQ148" s="2">
        <v>286804.68</v>
      </c>
      <c r="GR148" s="2"/>
      <c r="GS148" s="2"/>
      <c r="GT148" s="2">
        <v>123178.25</v>
      </c>
      <c r="GU148" s="2"/>
      <c r="GV148" s="2"/>
      <c r="GW148" s="2"/>
      <c r="GX148" s="2"/>
      <c r="GY148" s="2">
        <v>108046.12</v>
      </c>
      <c r="GZ148" s="2"/>
      <c r="HA148" s="2"/>
      <c r="HB148" s="2"/>
      <c r="HC148" s="2"/>
      <c r="HD148" s="2"/>
      <c r="HE148" s="2"/>
      <c r="HF148" s="2"/>
      <c r="HG148" s="2">
        <v>997958.77</v>
      </c>
      <c r="HH148" s="2">
        <v>26515.39</v>
      </c>
      <c r="HI148" s="2">
        <v>26515.39</v>
      </c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>
        <v>4819309.6099999985</v>
      </c>
      <c r="HV148" s="37" t="str">
        <f>VLOOKUP(HW148,'District Listing'!$A$3:$B$315,2,FALSE)</f>
        <v>ONALASKA</v>
      </c>
      <c r="HW148" s="4" t="s">
        <v>246</v>
      </c>
      <c r="HX148" s="2">
        <v>22730.61</v>
      </c>
      <c r="HY148" s="2">
        <v>22730.61</v>
      </c>
      <c r="HZ148" s="2"/>
      <c r="IA148" s="2"/>
      <c r="IB148" s="2">
        <v>214097.36</v>
      </c>
      <c r="IC148" s="2">
        <v>3769.07</v>
      </c>
      <c r="ID148" s="2">
        <v>4351.58</v>
      </c>
      <c r="IE148" s="2"/>
      <c r="IF148" s="2">
        <v>25362.31</v>
      </c>
      <c r="IG148" s="2">
        <v>962.24</v>
      </c>
      <c r="IH148" s="2"/>
      <c r="II148" s="2">
        <v>248542.55999999997</v>
      </c>
      <c r="IJ148" s="2">
        <v>143313.13</v>
      </c>
      <c r="IK148" s="2">
        <v>1177.92</v>
      </c>
      <c r="IL148" s="2">
        <v>22378.79</v>
      </c>
      <c r="IM148" s="2"/>
      <c r="IN148" s="2">
        <v>154195.32</v>
      </c>
      <c r="IO148" s="2">
        <v>6842.9</v>
      </c>
      <c r="IP148" s="2">
        <v>327908.06000000006</v>
      </c>
      <c r="IQ148" s="2"/>
      <c r="IR148" s="2"/>
      <c r="IS148" s="2">
        <v>18682.75</v>
      </c>
      <c r="IT148" s="2">
        <v>24388.01</v>
      </c>
      <c r="IU148" s="2">
        <v>37963.879999999997</v>
      </c>
      <c r="IV148" s="2">
        <v>38739.9</v>
      </c>
      <c r="IW148" s="2"/>
      <c r="IX148" s="2"/>
      <c r="IY148" s="2"/>
      <c r="IZ148" s="2"/>
      <c r="JA148" s="2">
        <v>815.93</v>
      </c>
      <c r="JB148" s="2">
        <v>1229.99</v>
      </c>
      <c r="JC148" s="2">
        <v>1069</v>
      </c>
      <c r="JD148" s="2">
        <v>10389.23</v>
      </c>
      <c r="JE148" s="2">
        <v>35033.699999999997</v>
      </c>
      <c r="JF148" s="2">
        <v>88819.8</v>
      </c>
      <c r="JG148" s="2"/>
      <c r="JH148" s="2"/>
      <c r="JI148" s="2">
        <v>257132.18999999994</v>
      </c>
      <c r="JJ148" s="2">
        <v>74022.039999999994</v>
      </c>
      <c r="JK148" s="2"/>
      <c r="JL148" s="2"/>
      <c r="JM148" s="2">
        <v>2158.83</v>
      </c>
      <c r="JN148" s="2"/>
      <c r="JO148" s="2">
        <v>76180.87</v>
      </c>
      <c r="JP148" s="2"/>
      <c r="JQ148" s="2"/>
      <c r="JR148" s="2"/>
      <c r="JS148" s="2"/>
      <c r="JT148" s="2"/>
      <c r="JU148" s="2"/>
      <c r="JV148" s="2">
        <v>79398.12</v>
      </c>
      <c r="JW148" s="2"/>
      <c r="JX148" s="2"/>
      <c r="JY148" s="2"/>
      <c r="JZ148" s="2"/>
      <c r="KA148" s="2"/>
      <c r="KB148" s="2"/>
      <c r="KC148" s="2"/>
      <c r="KD148" s="2"/>
      <c r="KE148" s="2">
        <v>4782.01</v>
      </c>
      <c r="KF148" s="2"/>
      <c r="KG148" s="2"/>
      <c r="KH148" s="2"/>
      <c r="KI148" s="2"/>
      <c r="KJ148" s="2"/>
      <c r="KK148" s="2"/>
      <c r="KL148" s="2"/>
      <c r="KM148" s="2"/>
      <c r="KN148" s="2"/>
      <c r="KO148" s="2">
        <v>3455.65</v>
      </c>
      <c r="KP148" s="2"/>
      <c r="KQ148" s="2"/>
      <c r="KR148" s="2"/>
      <c r="KS148" s="2"/>
      <c r="KT148" s="2"/>
      <c r="KU148" s="2">
        <v>4838.99</v>
      </c>
      <c r="KV148" s="2"/>
      <c r="KW148" s="2"/>
      <c r="KX148" s="2"/>
      <c r="KY148" s="2"/>
      <c r="KZ148" s="2"/>
      <c r="LA148" s="2"/>
      <c r="LB148" s="2"/>
      <c r="LC148" s="2">
        <v>358.84</v>
      </c>
      <c r="LD148" s="2"/>
      <c r="LE148" s="2"/>
      <c r="LF148" s="2"/>
      <c r="LG148" s="2"/>
      <c r="LH148" s="2"/>
      <c r="LI148" s="2"/>
      <c r="LJ148" s="2"/>
      <c r="LK148" s="2">
        <v>92833.609999999986</v>
      </c>
      <c r="LL148" s="2">
        <v>1449.04</v>
      </c>
      <c r="LM148" s="2">
        <v>1449.04</v>
      </c>
      <c r="LN148" s="2"/>
      <c r="LO148" s="2"/>
      <c r="LP148" s="2"/>
      <c r="LQ148" s="2"/>
      <c r="LR148" s="2"/>
      <c r="LS148" s="2"/>
      <c r="LT148" s="2"/>
      <c r="LU148" s="2">
        <v>21297.18</v>
      </c>
      <c r="LV148" s="2"/>
      <c r="LW148" s="2"/>
      <c r="LX148" s="2">
        <v>21297.18</v>
      </c>
      <c r="LY148" s="2">
        <v>1048074.1200000001</v>
      </c>
    </row>
    <row r="149" spans="2:337">
      <c r="B149" s="22" t="s">
        <v>69</v>
      </c>
      <c r="C149" s="22" t="s">
        <v>7</v>
      </c>
      <c r="D149" s="22" t="s">
        <v>5</v>
      </c>
      <c r="E149" s="22" t="s">
        <v>15</v>
      </c>
      <c r="F149" s="22" t="s">
        <v>72</v>
      </c>
      <c r="G149" s="1">
        <v>72972.98</v>
      </c>
      <c r="I149" s="37" t="str">
        <f>VLOOKUP(J149,'District Listing'!$A$3:$B$315,2,FALSE)</f>
        <v>ADNA</v>
      </c>
      <c r="J149" s="4" t="s">
        <v>242</v>
      </c>
      <c r="K149" s="2">
        <v>35371.640000000007</v>
      </c>
      <c r="L149" s="2">
        <v>35371.640000000007</v>
      </c>
      <c r="M149" s="2">
        <v>-35371.64</v>
      </c>
      <c r="N149" s="2">
        <v>-35371.64</v>
      </c>
      <c r="O149" s="2">
        <v>2915520.46</v>
      </c>
      <c r="P149" s="2">
        <v>44452.4</v>
      </c>
      <c r="Q149" s="2">
        <v>17454</v>
      </c>
      <c r="R149" s="2"/>
      <c r="S149" s="2">
        <v>87876.62</v>
      </c>
      <c r="T149" s="2">
        <v>19856.96</v>
      </c>
      <c r="U149" s="2">
        <v>23620</v>
      </c>
      <c r="V149" s="2">
        <v>3108780.44</v>
      </c>
      <c r="W149" s="2">
        <v>1006217.5</v>
      </c>
      <c r="X149" s="2">
        <v>75058.7</v>
      </c>
      <c r="Y149" s="2">
        <v>13579.71</v>
      </c>
      <c r="Z149" s="2"/>
      <c r="AA149" s="2">
        <v>129062</v>
      </c>
      <c r="AB149" s="2">
        <v>15576.79</v>
      </c>
      <c r="AC149" s="2">
        <v>1239494.7</v>
      </c>
      <c r="AD149" s="2"/>
      <c r="AE149" s="2"/>
      <c r="AF149" s="2">
        <v>232548.23</v>
      </c>
      <c r="AG149" s="2">
        <v>92509.97</v>
      </c>
      <c r="AH149" s="2">
        <v>457901.83999999997</v>
      </c>
      <c r="AI149" s="2">
        <v>145336.89000000001</v>
      </c>
      <c r="AJ149" s="2"/>
      <c r="AK149" s="2"/>
      <c r="AL149" s="2"/>
      <c r="AM149" s="2"/>
      <c r="AN149" s="2">
        <v>1319</v>
      </c>
      <c r="AO149" s="2">
        <v>679.52</v>
      </c>
      <c r="AP149" s="2">
        <v>15387.66</v>
      </c>
      <c r="AQ149" s="2">
        <v>28933.31</v>
      </c>
      <c r="AR149" s="2">
        <v>505858.63</v>
      </c>
      <c r="AS149" s="2">
        <v>420128.76</v>
      </c>
      <c r="AT149" s="2">
        <v>4707.6499999999996</v>
      </c>
      <c r="AU149" s="2">
        <v>1821.83</v>
      </c>
      <c r="AV149" s="2">
        <v>1907133.2900000003</v>
      </c>
      <c r="AW149" s="2">
        <v>361811.93</v>
      </c>
      <c r="AX149" s="2">
        <v>7994.8</v>
      </c>
      <c r="AY149" s="2">
        <v>80883.199999999997</v>
      </c>
      <c r="AZ149" s="2">
        <v>67459.45</v>
      </c>
      <c r="BA149" s="2">
        <v>87517.57</v>
      </c>
      <c r="BB149" s="2">
        <v>605666.94999999995</v>
      </c>
      <c r="BC149" s="2">
        <v>4456.3999999999996</v>
      </c>
      <c r="BD149" s="2">
        <v>5074.3</v>
      </c>
      <c r="BE149" s="2">
        <v>22296.74</v>
      </c>
      <c r="BF149" s="2"/>
      <c r="BG149" s="2"/>
      <c r="BH149" s="2">
        <v>14346.8</v>
      </c>
      <c r="BI149" s="2">
        <v>219345.88</v>
      </c>
      <c r="BJ149" s="2"/>
      <c r="BK149" s="2"/>
      <c r="BL149" s="2">
        <v>462</v>
      </c>
      <c r="BM149" s="2">
        <v>8415.07</v>
      </c>
      <c r="BN149" s="2"/>
      <c r="BO149" s="2">
        <v>3124.04</v>
      </c>
      <c r="BP149" s="2">
        <v>21790.84</v>
      </c>
      <c r="BQ149" s="2"/>
      <c r="BR149" s="2">
        <v>7875.76</v>
      </c>
      <c r="BS149" s="2">
        <v>72537.95</v>
      </c>
      <c r="BT149" s="2"/>
      <c r="BU149" s="2"/>
      <c r="BV149" s="2"/>
      <c r="BW149" s="2"/>
      <c r="BX149" s="2"/>
      <c r="BY149" s="2"/>
      <c r="BZ149" s="2"/>
      <c r="CA149" s="2">
        <v>417601.47</v>
      </c>
      <c r="CB149" s="2">
        <v>119854.47</v>
      </c>
      <c r="CC149" s="2">
        <v>37447.050000000003</v>
      </c>
      <c r="CD149" s="2">
        <v>836.99</v>
      </c>
      <c r="CE149" s="2">
        <v>19172.37</v>
      </c>
      <c r="CF149" s="2">
        <v>182425.45</v>
      </c>
      <c r="CG149" s="2"/>
      <c r="CH149" s="2"/>
      <c r="CI149" s="2">
        <v>1538.16</v>
      </c>
      <c r="CJ149" s="2">
        <v>450810.97</v>
      </c>
      <c r="CK149" s="2"/>
      <c r="CL149" s="2">
        <v>45610.13</v>
      </c>
      <c r="CM149" s="2">
        <v>57996.34</v>
      </c>
      <c r="CN149" s="2"/>
      <c r="CO149" s="2"/>
      <c r="CP149" s="2"/>
      <c r="CQ149" s="2"/>
      <c r="CR149" s="2">
        <v>26364.92</v>
      </c>
      <c r="CS149" s="2"/>
      <c r="CT149" s="2"/>
      <c r="CU149" s="2"/>
      <c r="CV149" s="2"/>
      <c r="CW149" s="2"/>
      <c r="CX149" s="2"/>
      <c r="CY149" s="2"/>
      <c r="CZ149" s="2">
        <v>1739384.0999999999</v>
      </c>
      <c r="DA149" s="2">
        <v>1743.55</v>
      </c>
      <c r="DB149" s="2">
        <v>1743.55</v>
      </c>
      <c r="DC149" s="2"/>
      <c r="DD149" s="2"/>
      <c r="DE149" s="2"/>
      <c r="DF149" s="2"/>
      <c r="DG149" s="2"/>
      <c r="DH149" s="2"/>
      <c r="DI149" s="2"/>
      <c r="DJ149" s="2">
        <v>1984.59</v>
      </c>
      <c r="DK149" s="2"/>
      <c r="DL149" s="2"/>
      <c r="DM149" s="2">
        <v>1984.59</v>
      </c>
      <c r="DN149" s="2">
        <v>8604187.620000001</v>
      </c>
      <c r="DP149" s="37" t="str">
        <f>VLOOKUP(DQ149,'District Listing'!$A$3:$B$315,2,FALSE)</f>
        <v>ADNA</v>
      </c>
      <c r="DQ149" s="4" t="s">
        <v>242</v>
      </c>
      <c r="DR149" s="2">
        <v>483.23</v>
      </c>
      <c r="DS149" s="2">
        <v>483.23</v>
      </c>
      <c r="DT149" s="2">
        <v>-35371.64</v>
      </c>
      <c r="DU149" s="2">
        <v>-35371.64</v>
      </c>
      <c r="DV149" s="2">
        <v>2811137.88</v>
      </c>
      <c r="DW149" s="2">
        <v>23669.79</v>
      </c>
      <c r="DX149" s="2">
        <v>17454</v>
      </c>
      <c r="DY149" s="2"/>
      <c r="DZ149" s="2">
        <v>79060.639999999999</v>
      </c>
      <c r="EA149" s="2">
        <v>19856.96</v>
      </c>
      <c r="EB149" s="2">
        <v>23620</v>
      </c>
      <c r="EC149" s="2">
        <v>2974799.27</v>
      </c>
      <c r="ED149" s="2">
        <v>819994.56</v>
      </c>
      <c r="EE149" s="2">
        <v>31184.76</v>
      </c>
      <c r="EF149" s="2">
        <v>9354.1299999999992</v>
      </c>
      <c r="EG149" s="2"/>
      <c r="EH149" s="2">
        <v>500</v>
      </c>
      <c r="EI149" s="2">
        <v>606.79</v>
      </c>
      <c r="EJ149" s="2">
        <v>861640.24000000011</v>
      </c>
      <c r="EK149" s="2"/>
      <c r="EL149" s="2"/>
      <c r="EM149" s="2">
        <v>222170</v>
      </c>
      <c r="EN149" s="2">
        <v>72269.81</v>
      </c>
      <c r="EO149" s="2">
        <v>443695.04</v>
      </c>
      <c r="EP149" s="2">
        <v>124530.55</v>
      </c>
      <c r="EQ149" s="2"/>
      <c r="ER149" s="2"/>
      <c r="ES149" s="2"/>
      <c r="ET149" s="2"/>
      <c r="EU149" s="2">
        <v>1258.51</v>
      </c>
      <c r="EV149" s="2">
        <v>533.72</v>
      </c>
      <c r="EW149" s="2">
        <v>14601.18</v>
      </c>
      <c r="EX149" s="2">
        <v>21859.58</v>
      </c>
      <c r="EY149" s="2">
        <v>495564.27</v>
      </c>
      <c r="EZ149" s="2">
        <v>372841.6</v>
      </c>
      <c r="FA149" s="2">
        <v>4468.07</v>
      </c>
      <c r="FB149" s="2">
        <v>1406.35</v>
      </c>
      <c r="FC149" s="2">
        <v>1775198.6800000004</v>
      </c>
      <c r="FD149" s="2">
        <v>297760.95</v>
      </c>
      <c r="FE149" s="2">
        <v>7994.8</v>
      </c>
      <c r="FF149" s="2"/>
      <c r="FG149" s="2">
        <v>67459.45</v>
      </c>
      <c r="FH149" s="2">
        <v>31760.9</v>
      </c>
      <c r="FI149" s="2">
        <v>404976.10000000003</v>
      </c>
      <c r="FJ149" s="2">
        <v>4456.3999999999996</v>
      </c>
      <c r="FK149" s="2">
        <v>5074.3</v>
      </c>
      <c r="FL149" s="2">
        <v>22117.7</v>
      </c>
      <c r="FM149" s="2"/>
      <c r="FN149" s="2"/>
      <c r="FO149" s="2">
        <v>9846.7999999999993</v>
      </c>
      <c r="FP149" s="2">
        <v>185059.65</v>
      </c>
      <c r="FQ149" s="2"/>
      <c r="FR149" s="2"/>
      <c r="FS149" s="2">
        <v>462</v>
      </c>
      <c r="FT149" s="2">
        <v>8209.59</v>
      </c>
      <c r="FU149" s="2"/>
      <c r="FV149" s="2"/>
      <c r="FW149" s="2">
        <v>21790.84</v>
      </c>
      <c r="FX149" s="2"/>
      <c r="FY149" s="2">
        <v>7875.76</v>
      </c>
      <c r="FZ149" s="2">
        <v>3107.04</v>
      </c>
      <c r="GA149" s="2"/>
      <c r="GB149" s="2"/>
      <c r="GC149" s="2"/>
      <c r="GD149" s="2"/>
      <c r="GE149" s="2"/>
      <c r="GF149" s="2"/>
      <c r="GG149" s="2"/>
      <c r="GH149" s="2">
        <v>417601.47</v>
      </c>
      <c r="GI149" s="2"/>
      <c r="GJ149" s="2">
        <v>29311.05</v>
      </c>
      <c r="GK149" s="2">
        <v>836.99</v>
      </c>
      <c r="GL149" s="2">
        <v>19172.37</v>
      </c>
      <c r="GM149" s="2">
        <v>180905.45</v>
      </c>
      <c r="GN149" s="2"/>
      <c r="GO149" s="2"/>
      <c r="GP149" s="2">
        <v>1538.16</v>
      </c>
      <c r="GQ149" s="2">
        <v>450810.97</v>
      </c>
      <c r="GR149" s="2"/>
      <c r="GS149" s="2">
        <v>45610.13</v>
      </c>
      <c r="GT149" s="2">
        <v>57996.34</v>
      </c>
      <c r="GU149" s="2"/>
      <c r="GV149" s="2"/>
      <c r="GW149" s="2"/>
      <c r="GX149" s="2"/>
      <c r="GY149" s="2">
        <v>23917.64</v>
      </c>
      <c r="GZ149" s="2"/>
      <c r="HA149" s="2"/>
      <c r="HB149" s="2"/>
      <c r="HC149" s="2"/>
      <c r="HD149" s="2"/>
      <c r="HE149" s="2"/>
      <c r="HF149" s="2"/>
      <c r="HG149" s="2">
        <v>1495700.65</v>
      </c>
      <c r="HH149" s="2">
        <v>1672.82</v>
      </c>
      <c r="HI149" s="2">
        <v>1672.82</v>
      </c>
      <c r="HJ149" s="2"/>
      <c r="HK149" s="2"/>
      <c r="HL149" s="2"/>
      <c r="HM149" s="2"/>
      <c r="HN149" s="2"/>
      <c r="HO149" s="2"/>
      <c r="HP149" s="2"/>
      <c r="HQ149" s="2">
        <v>1984.59</v>
      </c>
      <c r="HR149" s="2"/>
      <c r="HS149" s="2">
        <v>1984.59</v>
      </c>
      <c r="HT149" s="2">
        <v>7481083.9399999976</v>
      </c>
      <c r="HV149" s="37" t="str">
        <f>VLOOKUP(HW149,'District Listing'!$A$3:$B$315,2,FALSE)</f>
        <v>PE ELL</v>
      </c>
      <c r="HW149" s="4" t="s">
        <v>247</v>
      </c>
      <c r="HX149" s="2">
        <v>52105.91</v>
      </c>
      <c r="HY149" s="2">
        <v>52105.91</v>
      </c>
      <c r="HZ149" s="2"/>
      <c r="IA149" s="2"/>
      <c r="IB149" s="2">
        <v>84090.63</v>
      </c>
      <c r="IC149" s="2">
        <v>7194.77</v>
      </c>
      <c r="ID149" s="2">
        <v>11317.26</v>
      </c>
      <c r="IE149" s="2"/>
      <c r="IF149" s="2">
        <v>38000.239999999998</v>
      </c>
      <c r="IG149" s="2">
        <v>5461.15</v>
      </c>
      <c r="IH149" s="2"/>
      <c r="II149" s="2">
        <v>146064.04999999999</v>
      </c>
      <c r="IJ149" s="2">
        <v>91451.65</v>
      </c>
      <c r="IK149" s="2">
        <v>6483.4</v>
      </c>
      <c r="IL149" s="2">
        <v>33174.49</v>
      </c>
      <c r="IM149" s="2"/>
      <c r="IN149" s="2">
        <v>50653.81</v>
      </c>
      <c r="IO149" s="2"/>
      <c r="IP149" s="2">
        <v>181763.34999999998</v>
      </c>
      <c r="IQ149" s="2"/>
      <c r="IR149" s="2"/>
      <c r="IS149" s="2">
        <v>10861.23</v>
      </c>
      <c r="IT149" s="2">
        <v>13553.78</v>
      </c>
      <c r="IU149" s="2">
        <v>21376.91</v>
      </c>
      <c r="IV149" s="2">
        <v>16936.900000000001</v>
      </c>
      <c r="IW149" s="2"/>
      <c r="IX149" s="2"/>
      <c r="IY149" s="2"/>
      <c r="IZ149" s="2"/>
      <c r="JA149" s="2">
        <v>97.98</v>
      </c>
      <c r="JB149" s="2">
        <v>194.38</v>
      </c>
      <c r="JC149" s="2">
        <v>451.38</v>
      </c>
      <c r="JD149" s="2">
        <v>9944.2900000000009</v>
      </c>
      <c r="JE149" s="2">
        <v>17184.16</v>
      </c>
      <c r="JF149" s="2">
        <v>38598.28</v>
      </c>
      <c r="JG149" s="2">
        <v>1036.54</v>
      </c>
      <c r="JH149" s="2">
        <v>1454.19</v>
      </c>
      <c r="JI149" s="2">
        <v>131690.01999999999</v>
      </c>
      <c r="JJ149" s="2">
        <v>39799.93</v>
      </c>
      <c r="JK149" s="2"/>
      <c r="JL149" s="2"/>
      <c r="JM149" s="2">
        <v>5978.42</v>
      </c>
      <c r="JN149" s="2">
        <v>7858.98</v>
      </c>
      <c r="JO149" s="2">
        <v>53637.33</v>
      </c>
      <c r="JP149" s="2"/>
      <c r="JQ149" s="2"/>
      <c r="JR149" s="2"/>
      <c r="JS149" s="2"/>
      <c r="JT149" s="2"/>
      <c r="JU149" s="2">
        <v>200</v>
      </c>
      <c r="JV149" s="2">
        <v>336</v>
      </c>
      <c r="JW149" s="2"/>
      <c r="JX149" s="2"/>
      <c r="JY149" s="2"/>
      <c r="JZ149" s="2"/>
      <c r="KA149" s="2"/>
      <c r="KB149" s="2"/>
      <c r="KC149" s="2"/>
      <c r="KD149" s="2"/>
      <c r="KE149" s="2">
        <v>2628.61</v>
      </c>
      <c r="KF149" s="2">
        <v>8660</v>
      </c>
      <c r="KG149" s="2"/>
      <c r="KH149" s="2"/>
      <c r="KI149" s="2"/>
      <c r="KJ149" s="2"/>
      <c r="KK149" s="2"/>
      <c r="KL149" s="2"/>
      <c r="KM149" s="2"/>
      <c r="KN149" s="2"/>
      <c r="KO149" s="2">
        <v>480</v>
      </c>
      <c r="KP149" s="2"/>
      <c r="KQ149" s="2"/>
      <c r="KR149" s="2"/>
      <c r="KS149" s="2"/>
      <c r="KT149" s="2"/>
      <c r="KU149" s="2">
        <v>1895.52</v>
      </c>
      <c r="KV149" s="2"/>
      <c r="KW149" s="2"/>
      <c r="KX149" s="2"/>
      <c r="KY149" s="2"/>
      <c r="KZ149" s="2"/>
      <c r="LA149" s="2"/>
      <c r="LB149" s="2"/>
      <c r="LC149" s="2">
        <v>7047.09</v>
      </c>
      <c r="LD149" s="2"/>
      <c r="LE149" s="2"/>
      <c r="LF149" s="2"/>
      <c r="LG149" s="2"/>
      <c r="LH149" s="2"/>
      <c r="LI149" s="2"/>
      <c r="LJ149" s="2"/>
      <c r="LK149" s="2">
        <v>21247.22</v>
      </c>
      <c r="LL149" s="2">
        <v>560.20000000000005</v>
      </c>
      <c r="LM149" s="2">
        <v>560.20000000000005</v>
      </c>
      <c r="LN149" s="2"/>
      <c r="LO149" s="2"/>
      <c r="LP149" s="2"/>
      <c r="LQ149" s="2"/>
      <c r="LR149" s="2">
        <v>2594.12</v>
      </c>
      <c r="LS149" s="2"/>
      <c r="LT149" s="2"/>
      <c r="LU149" s="2"/>
      <c r="LV149" s="2"/>
      <c r="LW149" s="2"/>
      <c r="LX149" s="2">
        <v>2594.12</v>
      </c>
      <c r="LY149" s="2">
        <v>589662.19999999995</v>
      </c>
    </row>
    <row r="150" spans="2:337">
      <c r="B150" s="22" t="s">
        <v>69</v>
      </c>
      <c r="C150" s="22" t="s">
        <v>7</v>
      </c>
      <c r="D150" s="22" t="s">
        <v>5</v>
      </c>
      <c r="E150" s="22" t="s">
        <v>28</v>
      </c>
      <c r="F150" s="22" t="s">
        <v>29</v>
      </c>
      <c r="G150" s="1">
        <v>2003182.67</v>
      </c>
      <c r="I150" s="37" t="str">
        <f>VLOOKUP(J150,'District Listing'!$A$3:$B$315,2,FALSE)</f>
        <v>WINLOCK</v>
      </c>
      <c r="J150" s="4" t="s">
        <v>243</v>
      </c>
      <c r="K150" s="2">
        <v>249102.33</v>
      </c>
      <c r="L150" s="2">
        <v>249102.33</v>
      </c>
      <c r="M150" s="2">
        <v>-249102.33</v>
      </c>
      <c r="N150" s="2">
        <v>-249102.33</v>
      </c>
      <c r="O150" s="2">
        <v>3298872.03</v>
      </c>
      <c r="P150" s="2">
        <v>58403.360000000001</v>
      </c>
      <c r="Q150" s="2">
        <v>6566.22</v>
      </c>
      <c r="R150" s="2"/>
      <c r="S150" s="2">
        <v>15371.88</v>
      </c>
      <c r="T150" s="2">
        <v>75</v>
      </c>
      <c r="U150" s="2">
        <v>10505</v>
      </c>
      <c r="V150" s="2">
        <v>3389793.4899999998</v>
      </c>
      <c r="W150" s="2">
        <v>1706879.14</v>
      </c>
      <c r="X150" s="2">
        <v>60450.38</v>
      </c>
      <c r="Y150" s="2">
        <v>9613.41</v>
      </c>
      <c r="Z150" s="2"/>
      <c r="AA150" s="2">
        <v>113701.99</v>
      </c>
      <c r="AB150" s="2">
        <v>15183.1</v>
      </c>
      <c r="AC150" s="2">
        <v>1905828.0199999998</v>
      </c>
      <c r="AD150" s="2">
        <v>45.33</v>
      </c>
      <c r="AE150" s="2">
        <v>30.27</v>
      </c>
      <c r="AF150" s="2">
        <v>250023.37</v>
      </c>
      <c r="AG150" s="2">
        <v>140527.63999999998</v>
      </c>
      <c r="AH150" s="2">
        <v>502849.6</v>
      </c>
      <c r="AI150" s="2">
        <v>229473.55</v>
      </c>
      <c r="AJ150" s="2"/>
      <c r="AK150" s="2"/>
      <c r="AL150" s="2"/>
      <c r="AM150" s="2"/>
      <c r="AN150" s="2">
        <v>15053.57</v>
      </c>
      <c r="AO150" s="2">
        <v>11258.12</v>
      </c>
      <c r="AP150" s="2">
        <v>19971.16</v>
      </c>
      <c r="AQ150" s="2">
        <v>53151.32</v>
      </c>
      <c r="AR150" s="2">
        <v>494095.82</v>
      </c>
      <c r="AS150" s="2">
        <v>626103.42000000004</v>
      </c>
      <c r="AT150" s="2">
        <v>7569.87</v>
      </c>
      <c r="AU150" s="2">
        <v>2926.53</v>
      </c>
      <c r="AV150" s="2">
        <v>2353079.5700000003</v>
      </c>
      <c r="AW150" s="2">
        <v>286678.11</v>
      </c>
      <c r="AX150" s="2">
        <v>29887.05</v>
      </c>
      <c r="AY150" s="2">
        <v>29874.79</v>
      </c>
      <c r="AZ150" s="2">
        <v>55579.82</v>
      </c>
      <c r="BA150" s="2">
        <v>179271.89</v>
      </c>
      <c r="BB150" s="2">
        <v>581291.65999999992</v>
      </c>
      <c r="BC150" s="2">
        <v>6567.3</v>
      </c>
      <c r="BD150" s="2"/>
      <c r="BE150" s="2">
        <v>314409.68</v>
      </c>
      <c r="BF150" s="2">
        <v>3534.69</v>
      </c>
      <c r="BG150" s="2"/>
      <c r="BH150" s="2">
        <v>52325.14</v>
      </c>
      <c r="BI150" s="2">
        <v>201888.65000000002</v>
      </c>
      <c r="BJ150" s="2"/>
      <c r="BK150" s="2">
        <v>19638.75</v>
      </c>
      <c r="BL150" s="2"/>
      <c r="BM150" s="2"/>
      <c r="BN150" s="2"/>
      <c r="BO150" s="2"/>
      <c r="BP150" s="2">
        <v>22355.49</v>
      </c>
      <c r="BQ150" s="2">
        <v>21323.46</v>
      </c>
      <c r="BR150" s="2">
        <v>75482.84</v>
      </c>
      <c r="BS150" s="2">
        <v>49115.93</v>
      </c>
      <c r="BT150" s="2"/>
      <c r="BU150" s="2">
        <v>66877.39</v>
      </c>
      <c r="BV150" s="2"/>
      <c r="BW150" s="2">
        <v>3849.46</v>
      </c>
      <c r="BX150" s="2"/>
      <c r="BY150" s="2"/>
      <c r="BZ150" s="2"/>
      <c r="CA150" s="2"/>
      <c r="CB150" s="2">
        <v>118835.42</v>
      </c>
      <c r="CC150" s="2">
        <v>69441.78</v>
      </c>
      <c r="CD150" s="2">
        <v>371.43</v>
      </c>
      <c r="CE150" s="2">
        <v>1475.84</v>
      </c>
      <c r="CF150" s="2">
        <v>77617.38</v>
      </c>
      <c r="CG150" s="2"/>
      <c r="CH150" s="2">
        <v>421845.87</v>
      </c>
      <c r="CI150" s="2">
        <v>932.99</v>
      </c>
      <c r="CJ150" s="2">
        <v>546247.29</v>
      </c>
      <c r="CK150" s="2"/>
      <c r="CL150" s="2">
        <v>26892.94</v>
      </c>
      <c r="CM150" s="2">
        <v>100580.3</v>
      </c>
      <c r="CN150" s="2"/>
      <c r="CO150" s="2"/>
      <c r="CP150" s="2"/>
      <c r="CQ150" s="2"/>
      <c r="CR150" s="2">
        <v>17561.39</v>
      </c>
      <c r="CS150" s="2"/>
      <c r="CT150" s="2"/>
      <c r="CU150" s="2"/>
      <c r="CV150" s="2"/>
      <c r="CW150" s="2"/>
      <c r="CX150" s="2"/>
      <c r="CY150" s="2"/>
      <c r="CZ150" s="2">
        <v>2219171.41</v>
      </c>
      <c r="DA150" s="2">
        <v>20392.740000000002</v>
      </c>
      <c r="DB150" s="2">
        <v>20392.740000000002</v>
      </c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>
        <v>10469556.890000004</v>
      </c>
      <c r="DP150" s="37" t="str">
        <f>VLOOKUP(DQ150,'District Listing'!$A$3:$B$315,2,FALSE)</f>
        <v>WINLOCK</v>
      </c>
      <c r="DQ150" s="4" t="s">
        <v>243</v>
      </c>
      <c r="DR150" s="2"/>
      <c r="DS150" s="2"/>
      <c r="DT150" s="2">
        <v>-249102.33</v>
      </c>
      <c r="DU150" s="2">
        <v>-249102.33</v>
      </c>
      <c r="DV150" s="2">
        <v>3298872.03</v>
      </c>
      <c r="DW150" s="2">
        <v>58403.360000000001</v>
      </c>
      <c r="DX150" s="2">
        <v>6566.22</v>
      </c>
      <c r="DY150" s="2"/>
      <c r="DZ150" s="2">
        <v>15371.88</v>
      </c>
      <c r="EA150" s="2">
        <v>75</v>
      </c>
      <c r="EB150" s="2">
        <v>10505</v>
      </c>
      <c r="EC150" s="2">
        <v>3389793.4899999998</v>
      </c>
      <c r="ED150" s="2">
        <v>1698506.5</v>
      </c>
      <c r="EE150" s="2">
        <v>60450.38</v>
      </c>
      <c r="EF150" s="2">
        <v>9613.41</v>
      </c>
      <c r="EG150" s="2"/>
      <c r="EH150" s="2"/>
      <c r="EI150" s="2">
        <v>15183.1</v>
      </c>
      <c r="EJ150" s="2">
        <v>1783753.39</v>
      </c>
      <c r="EK150" s="2">
        <v>45.33</v>
      </c>
      <c r="EL150" s="2">
        <v>30.27</v>
      </c>
      <c r="EM150" s="2">
        <v>250023.37</v>
      </c>
      <c r="EN150" s="2">
        <v>131921.21</v>
      </c>
      <c r="EO150" s="2">
        <v>502849.6</v>
      </c>
      <c r="EP150" s="2">
        <v>220327.49</v>
      </c>
      <c r="EQ150" s="2"/>
      <c r="ER150" s="2"/>
      <c r="ES150" s="2"/>
      <c r="ET150" s="2"/>
      <c r="EU150" s="2">
        <v>15053.57</v>
      </c>
      <c r="EV150" s="2">
        <v>11258.12</v>
      </c>
      <c r="EW150" s="2">
        <v>19971.16</v>
      </c>
      <c r="EX150" s="2">
        <v>53151.32</v>
      </c>
      <c r="EY150" s="2">
        <v>494095.82</v>
      </c>
      <c r="EZ150" s="2">
        <v>626103.42000000004</v>
      </c>
      <c r="FA150" s="2">
        <v>7569.87</v>
      </c>
      <c r="FB150" s="2">
        <v>2926.53</v>
      </c>
      <c r="FC150" s="2">
        <v>2335327.08</v>
      </c>
      <c r="FD150" s="2">
        <v>286213.93</v>
      </c>
      <c r="FE150" s="2">
        <v>29887.05</v>
      </c>
      <c r="FF150" s="2">
        <v>29874.79</v>
      </c>
      <c r="FG150" s="2">
        <v>53299.26</v>
      </c>
      <c r="FH150" s="2">
        <v>179271.89</v>
      </c>
      <c r="FI150" s="2">
        <v>578546.91999999993</v>
      </c>
      <c r="FJ150" s="2">
        <v>6567.3</v>
      </c>
      <c r="FK150" s="2"/>
      <c r="FL150" s="2">
        <v>244830.38</v>
      </c>
      <c r="FM150" s="2">
        <v>3534.69</v>
      </c>
      <c r="FN150" s="2"/>
      <c r="FO150" s="2">
        <v>52325.14</v>
      </c>
      <c r="FP150" s="2">
        <v>137622.95000000001</v>
      </c>
      <c r="FQ150" s="2"/>
      <c r="FR150" s="2">
        <v>19638.75</v>
      </c>
      <c r="FS150" s="2"/>
      <c r="FT150" s="2"/>
      <c r="FU150" s="2"/>
      <c r="FV150" s="2"/>
      <c r="FW150" s="2">
        <v>22355.49</v>
      </c>
      <c r="FX150" s="2">
        <v>21323.46</v>
      </c>
      <c r="FY150" s="2">
        <v>75482.84</v>
      </c>
      <c r="FZ150" s="2">
        <v>49115.93</v>
      </c>
      <c r="GA150" s="2"/>
      <c r="GB150" s="2">
        <v>-1557.3</v>
      </c>
      <c r="GC150" s="2"/>
      <c r="GD150" s="2">
        <v>3849.46</v>
      </c>
      <c r="GE150" s="2"/>
      <c r="GF150" s="2"/>
      <c r="GG150" s="2"/>
      <c r="GH150" s="2"/>
      <c r="GI150" s="2">
        <v>118835.42</v>
      </c>
      <c r="GJ150" s="2">
        <v>43681.93</v>
      </c>
      <c r="GK150" s="2">
        <v>371.43</v>
      </c>
      <c r="GL150" s="2">
        <v>1475.84</v>
      </c>
      <c r="GM150" s="2">
        <v>77617.38</v>
      </c>
      <c r="GN150" s="2"/>
      <c r="GO150" s="2">
        <v>421845.87</v>
      </c>
      <c r="GP150" s="2">
        <v>932.99</v>
      </c>
      <c r="GQ150" s="2">
        <v>459891.96</v>
      </c>
      <c r="GR150" s="2"/>
      <c r="GS150" s="2">
        <v>26892.94</v>
      </c>
      <c r="GT150" s="2">
        <v>100580.3</v>
      </c>
      <c r="GU150" s="2"/>
      <c r="GV150" s="2"/>
      <c r="GW150" s="2"/>
      <c r="GX150" s="2"/>
      <c r="GY150" s="2">
        <v>17561.39</v>
      </c>
      <c r="GZ150" s="2"/>
      <c r="HA150" s="2"/>
      <c r="HB150" s="2"/>
      <c r="HC150" s="2"/>
      <c r="HD150" s="2"/>
      <c r="HE150" s="2"/>
      <c r="HF150" s="2"/>
      <c r="HG150" s="2">
        <v>1904776.5399999998</v>
      </c>
      <c r="HH150" s="2">
        <v>20392.740000000002</v>
      </c>
      <c r="HI150" s="2">
        <v>20392.740000000002</v>
      </c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>
        <v>9763487.8300000019</v>
      </c>
      <c r="HV150" s="37" t="str">
        <f>VLOOKUP(HW150,'District Listing'!$A$3:$B$315,2,FALSE)</f>
        <v>CHEHALIS</v>
      </c>
      <c r="HW150" s="4" t="s">
        <v>248</v>
      </c>
      <c r="HX150" s="2"/>
      <c r="HY150" s="2"/>
      <c r="HZ150" s="2"/>
      <c r="IA150" s="2"/>
      <c r="IB150" s="2">
        <v>1672350.02</v>
      </c>
      <c r="IC150" s="2">
        <v>176147.37</v>
      </c>
      <c r="ID150" s="2">
        <v>261362.67</v>
      </c>
      <c r="IE150" s="2"/>
      <c r="IF150" s="2">
        <v>601631.73</v>
      </c>
      <c r="IG150" s="2">
        <v>349164.24</v>
      </c>
      <c r="IH150" s="2"/>
      <c r="II150" s="2">
        <v>3060656.0300000003</v>
      </c>
      <c r="IJ150" s="2">
        <v>676430.14</v>
      </c>
      <c r="IK150" s="2">
        <v>357392.14</v>
      </c>
      <c r="IL150" s="2">
        <v>25293.27</v>
      </c>
      <c r="IM150" s="2"/>
      <c r="IN150" s="2">
        <v>428247.79</v>
      </c>
      <c r="IO150" s="2">
        <v>68247.12</v>
      </c>
      <c r="IP150" s="2">
        <v>1555610.46</v>
      </c>
      <c r="IQ150" s="2">
        <v>453.29</v>
      </c>
      <c r="IR150" s="2">
        <v>303.47000000000003</v>
      </c>
      <c r="IS150" s="2">
        <v>211249.75</v>
      </c>
      <c r="IT150" s="2">
        <v>95883.85</v>
      </c>
      <c r="IU150" s="2">
        <v>404717.51</v>
      </c>
      <c r="IV150" s="2">
        <v>139763.60999999999</v>
      </c>
      <c r="IW150" s="2"/>
      <c r="IX150" s="2"/>
      <c r="IY150" s="2"/>
      <c r="IZ150" s="2"/>
      <c r="JA150" s="2">
        <v>11267.53</v>
      </c>
      <c r="JB150" s="2">
        <v>4520.16</v>
      </c>
      <c r="JC150" s="2">
        <v>9874.64</v>
      </c>
      <c r="JD150" s="2">
        <v>16176.16</v>
      </c>
      <c r="JE150" s="2">
        <v>185396.12</v>
      </c>
      <c r="JF150" s="2">
        <v>164130.35999999999</v>
      </c>
      <c r="JG150" s="2">
        <v>23620.09</v>
      </c>
      <c r="JH150" s="2">
        <v>13177.03</v>
      </c>
      <c r="JI150" s="2">
        <v>1280533.5700000003</v>
      </c>
      <c r="JJ150" s="2">
        <v>35703.620000000003</v>
      </c>
      <c r="JK150" s="2">
        <v>165.5</v>
      </c>
      <c r="JL150" s="2"/>
      <c r="JM150" s="2">
        <v>5161.96</v>
      </c>
      <c r="JN150" s="2">
        <v>1581.88</v>
      </c>
      <c r="JO150" s="2">
        <v>42612.959999999999</v>
      </c>
      <c r="JP150" s="2"/>
      <c r="JQ150" s="2"/>
      <c r="JR150" s="2">
        <v>28000</v>
      </c>
      <c r="JS150" s="2"/>
      <c r="JT150" s="2">
        <v>116636.63</v>
      </c>
      <c r="JU150" s="2">
        <v>12720</v>
      </c>
      <c r="JV150" s="2">
        <v>48306.89</v>
      </c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>
        <v>15084.21</v>
      </c>
      <c r="KI150" s="2"/>
      <c r="KJ150" s="2"/>
      <c r="KK150" s="2"/>
      <c r="KL150" s="2"/>
      <c r="KM150" s="2"/>
      <c r="KN150" s="2">
        <v>365804.18</v>
      </c>
      <c r="KO150" s="2">
        <v>158.58000000000001</v>
      </c>
      <c r="KP150" s="2"/>
      <c r="KQ150" s="2">
        <v>207.74</v>
      </c>
      <c r="KR150" s="2">
        <v>8567.6</v>
      </c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>
        <v>9105.57</v>
      </c>
      <c r="LD150" s="2"/>
      <c r="LE150" s="2"/>
      <c r="LF150" s="2"/>
      <c r="LG150" s="2"/>
      <c r="LH150" s="2"/>
      <c r="LI150" s="2"/>
      <c r="LJ150" s="2"/>
      <c r="LK150" s="2">
        <v>604591.39999999991</v>
      </c>
      <c r="LL150" s="2">
        <v>4590.91</v>
      </c>
      <c r="LM150" s="2">
        <v>4590.91</v>
      </c>
      <c r="LN150" s="2"/>
      <c r="LO150" s="2"/>
      <c r="LP150" s="2"/>
      <c r="LQ150" s="2">
        <v>24155.7</v>
      </c>
      <c r="LR150" s="2"/>
      <c r="LS150" s="2">
        <v>32460.02</v>
      </c>
      <c r="LT150" s="2"/>
      <c r="LU150" s="2">
        <v>18836</v>
      </c>
      <c r="LV150" s="2"/>
      <c r="LW150" s="2"/>
      <c r="LX150" s="2">
        <v>75451.72</v>
      </c>
      <c r="LY150" s="2">
        <v>6624047.0499999998</v>
      </c>
    </row>
    <row r="151" spans="2:337">
      <c r="B151" s="22" t="s">
        <v>69</v>
      </c>
      <c r="C151" s="22" t="s">
        <v>7</v>
      </c>
      <c r="D151" s="22" t="s">
        <v>5</v>
      </c>
      <c r="E151" s="22" t="s">
        <v>28</v>
      </c>
      <c r="F151" s="22" t="s">
        <v>30</v>
      </c>
      <c r="G151" s="1">
        <v>91392.23</v>
      </c>
      <c r="I151" s="37" t="str">
        <f>VLOOKUP(J151,'District Listing'!$A$3:$B$315,2,FALSE)</f>
        <v>BOISTFORT</v>
      </c>
      <c r="J151" s="4" t="s">
        <v>244</v>
      </c>
      <c r="K151" s="2">
        <v>40691.22</v>
      </c>
      <c r="L151" s="2">
        <v>40691.22</v>
      </c>
      <c r="M151" s="2">
        <v>-40691.22</v>
      </c>
      <c r="N151" s="2">
        <v>-40691.22</v>
      </c>
      <c r="O151" s="2">
        <v>425565.82</v>
      </c>
      <c r="P151" s="2">
        <v>133</v>
      </c>
      <c r="Q151" s="2"/>
      <c r="R151" s="2"/>
      <c r="S151" s="2">
        <v>1504.76</v>
      </c>
      <c r="T151" s="2"/>
      <c r="U151" s="2">
        <v>3303</v>
      </c>
      <c r="V151" s="2">
        <v>430506.58</v>
      </c>
      <c r="W151" s="2">
        <v>392175.31</v>
      </c>
      <c r="X151" s="2"/>
      <c r="Y151" s="2"/>
      <c r="Z151" s="2"/>
      <c r="AA151" s="2">
        <v>7361.42</v>
      </c>
      <c r="AB151" s="2">
        <v>33187.74</v>
      </c>
      <c r="AC151" s="2">
        <v>432724.47</v>
      </c>
      <c r="AD151" s="2"/>
      <c r="AE151" s="2"/>
      <c r="AF151" s="2">
        <v>6014.42</v>
      </c>
      <c r="AG151" s="2">
        <v>5860.1</v>
      </c>
      <c r="AH151" s="2">
        <v>65969.010000000009</v>
      </c>
      <c r="AI151" s="2">
        <v>48619.57</v>
      </c>
      <c r="AJ151" s="2">
        <v>25716.799999999999</v>
      </c>
      <c r="AK151" s="2">
        <v>25057.37</v>
      </c>
      <c r="AL151" s="2"/>
      <c r="AM151" s="2"/>
      <c r="AN151" s="2">
        <v>1236.03</v>
      </c>
      <c r="AO151" s="2">
        <v>1420.74</v>
      </c>
      <c r="AP151" s="2">
        <v>3360.88</v>
      </c>
      <c r="AQ151" s="2">
        <v>13385.050000000001</v>
      </c>
      <c r="AR151" s="2">
        <v>82580.56</v>
      </c>
      <c r="AS151" s="2">
        <v>141167.18</v>
      </c>
      <c r="AT151" s="2">
        <v>807.52</v>
      </c>
      <c r="AU151" s="2"/>
      <c r="AV151" s="2">
        <v>421195.23</v>
      </c>
      <c r="AW151" s="2">
        <v>56621.13</v>
      </c>
      <c r="AX151" s="2">
        <v>9943.7199999999993</v>
      </c>
      <c r="AY151" s="2">
        <v>50071.96</v>
      </c>
      <c r="AZ151" s="2">
        <v>8210.93</v>
      </c>
      <c r="BA151" s="2">
        <v>908.82</v>
      </c>
      <c r="BB151" s="2">
        <v>125756.56</v>
      </c>
      <c r="BC151" s="2">
        <v>2994.41</v>
      </c>
      <c r="BD151" s="2">
        <v>240.94</v>
      </c>
      <c r="BE151" s="2">
        <v>46228.99</v>
      </c>
      <c r="BF151" s="2"/>
      <c r="BG151" s="2"/>
      <c r="BH151" s="2">
        <v>6000</v>
      </c>
      <c r="BI151" s="2">
        <v>108729.44</v>
      </c>
      <c r="BJ151" s="2">
        <v>62.4</v>
      </c>
      <c r="BK151" s="2">
        <v>1131</v>
      </c>
      <c r="BL151" s="2"/>
      <c r="BM151" s="2"/>
      <c r="BN151" s="2">
        <v>13156.4</v>
      </c>
      <c r="BO151" s="2"/>
      <c r="BP151" s="2">
        <v>4251.17</v>
      </c>
      <c r="BQ151" s="2">
        <v>3471.08</v>
      </c>
      <c r="BR151" s="2">
        <v>226.38</v>
      </c>
      <c r="BS151" s="2">
        <v>640</v>
      </c>
      <c r="BT151" s="2"/>
      <c r="BU151" s="2">
        <v>7307.57</v>
      </c>
      <c r="BV151" s="2"/>
      <c r="BW151" s="2"/>
      <c r="BX151" s="2"/>
      <c r="BY151" s="2"/>
      <c r="BZ151" s="2"/>
      <c r="CA151" s="2"/>
      <c r="CB151" s="2">
        <v>55168.72</v>
      </c>
      <c r="CC151" s="2">
        <v>8363.66</v>
      </c>
      <c r="CD151" s="2">
        <v>683</v>
      </c>
      <c r="CE151" s="2"/>
      <c r="CF151" s="2"/>
      <c r="CG151" s="2"/>
      <c r="CH151" s="2"/>
      <c r="CI151" s="2">
        <v>60</v>
      </c>
      <c r="CJ151" s="2"/>
      <c r="CK151" s="2"/>
      <c r="CL151" s="2"/>
      <c r="CM151" s="2">
        <v>18048.509999999998</v>
      </c>
      <c r="CN151" s="2">
        <v>6297.68</v>
      </c>
      <c r="CO151" s="2"/>
      <c r="CP151" s="2"/>
      <c r="CQ151" s="2"/>
      <c r="CR151" s="2">
        <v>674.5</v>
      </c>
      <c r="CS151" s="2"/>
      <c r="CT151" s="2"/>
      <c r="CU151" s="2"/>
      <c r="CV151" s="2"/>
      <c r="CW151" s="2"/>
      <c r="CX151" s="2"/>
      <c r="CY151" s="2"/>
      <c r="CZ151" s="2">
        <v>283735.84999999998</v>
      </c>
      <c r="DA151" s="2">
        <v>1382.96</v>
      </c>
      <c r="DB151" s="2">
        <v>1382.96</v>
      </c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>
        <v>1695301.6499999992</v>
      </c>
      <c r="DP151" s="37" t="str">
        <f>VLOOKUP(DQ151,'District Listing'!$A$3:$B$315,2,FALSE)</f>
        <v>BOISTFORT</v>
      </c>
      <c r="DQ151" s="4" t="s">
        <v>244</v>
      </c>
      <c r="DR151" s="2">
        <v>1735.07</v>
      </c>
      <c r="DS151" s="2">
        <v>1735.07</v>
      </c>
      <c r="DT151" s="2">
        <v>-40691.22</v>
      </c>
      <c r="DU151" s="2">
        <v>-40691.22</v>
      </c>
      <c r="DV151" s="2">
        <v>399315.82</v>
      </c>
      <c r="DW151" s="2">
        <v>133</v>
      </c>
      <c r="DX151" s="2"/>
      <c r="DY151" s="2"/>
      <c r="DZ151" s="2">
        <v>4.76</v>
      </c>
      <c r="EA151" s="2"/>
      <c r="EB151" s="2">
        <v>3303</v>
      </c>
      <c r="EC151" s="2">
        <v>402756.58</v>
      </c>
      <c r="ED151" s="2">
        <v>330014.13</v>
      </c>
      <c r="EE151" s="2"/>
      <c r="EF151" s="2"/>
      <c r="EG151" s="2"/>
      <c r="EH151" s="2">
        <v>1436.69</v>
      </c>
      <c r="EI151" s="2">
        <v>33187.74</v>
      </c>
      <c r="EJ151" s="2">
        <v>364638.56</v>
      </c>
      <c r="EK151" s="2"/>
      <c r="EL151" s="2"/>
      <c r="EM151" s="2">
        <v>5620.14</v>
      </c>
      <c r="EN151" s="2">
        <v>5177.2700000000004</v>
      </c>
      <c r="EO151" s="2">
        <v>61681.120000000003</v>
      </c>
      <c r="EP151" s="2">
        <v>42115.69</v>
      </c>
      <c r="EQ151" s="2">
        <v>24030.91</v>
      </c>
      <c r="ER151" s="2">
        <v>22137.67</v>
      </c>
      <c r="ES151" s="2"/>
      <c r="ET151" s="2"/>
      <c r="EU151" s="2">
        <v>1185.04</v>
      </c>
      <c r="EV151" s="2">
        <v>1245.32</v>
      </c>
      <c r="EW151" s="2">
        <v>3186.71</v>
      </c>
      <c r="EX151" s="2">
        <v>12889.95</v>
      </c>
      <c r="EY151" s="2">
        <v>78800.38</v>
      </c>
      <c r="EZ151" s="2">
        <v>128453.99</v>
      </c>
      <c r="FA151" s="2">
        <v>807.52</v>
      </c>
      <c r="FB151" s="2"/>
      <c r="FC151" s="2">
        <v>387331.71</v>
      </c>
      <c r="FD151" s="2">
        <v>56621.13</v>
      </c>
      <c r="FE151" s="2">
        <v>9943.7199999999993</v>
      </c>
      <c r="FF151" s="2">
        <v>4134.0600000000004</v>
      </c>
      <c r="FG151" s="2">
        <v>8210.93</v>
      </c>
      <c r="FH151" s="2">
        <v>908.82</v>
      </c>
      <c r="FI151" s="2">
        <v>79818.66</v>
      </c>
      <c r="FJ151" s="2">
        <v>2994.41</v>
      </c>
      <c r="FK151" s="2">
        <v>240.94</v>
      </c>
      <c r="FL151" s="2"/>
      <c r="FM151" s="2"/>
      <c r="FN151" s="2"/>
      <c r="FO151" s="2">
        <v>6000</v>
      </c>
      <c r="FP151" s="2">
        <v>108729.44</v>
      </c>
      <c r="FQ151" s="2">
        <v>62.4</v>
      </c>
      <c r="FR151" s="2">
        <v>1131</v>
      </c>
      <c r="FS151" s="2"/>
      <c r="FT151" s="2"/>
      <c r="FU151" s="2">
        <v>13156.4</v>
      </c>
      <c r="FV151" s="2"/>
      <c r="FW151" s="2">
        <v>4251.17</v>
      </c>
      <c r="FX151" s="2">
        <v>3471.08</v>
      </c>
      <c r="FY151" s="2">
        <v>226.38</v>
      </c>
      <c r="FZ151" s="2">
        <v>640</v>
      </c>
      <c r="GA151" s="2"/>
      <c r="GB151" s="2">
        <v>7307.57</v>
      </c>
      <c r="GC151" s="2"/>
      <c r="GD151" s="2"/>
      <c r="GE151" s="2"/>
      <c r="GF151" s="2"/>
      <c r="GG151" s="2"/>
      <c r="GH151" s="2"/>
      <c r="GI151" s="2">
        <v>55168.72</v>
      </c>
      <c r="GJ151" s="2">
        <v>8363.66</v>
      </c>
      <c r="GK151" s="2">
        <v>683</v>
      </c>
      <c r="GL151" s="2"/>
      <c r="GM151" s="2"/>
      <c r="GN151" s="2"/>
      <c r="GO151" s="2"/>
      <c r="GP151" s="2">
        <v>60</v>
      </c>
      <c r="GQ151" s="2"/>
      <c r="GR151" s="2"/>
      <c r="GS151" s="2"/>
      <c r="GT151" s="2">
        <v>18048.509999999998</v>
      </c>
      <c r="GU151" s="2">
        <v>6297.68</v>
      </c>
      <c r="GV151" s="2"/>
      <c r="GW151" s="2"/>
      <c r="GX151" s="2"/>
      <c r="GY151" s="2">
        <v>674.5</v>
      </c>
      <c r="GZ151" s="2"/>
      <c r="HA151" s="2"/>
      <c r="HB151" s="2"/>
      <c r="HC151" s="2"/>
      <c r="HD151" s="2"/>
      <c r="HE151" s="2"/>
      <c r="HF151" s="2"/>
      <c r="HG151" s="2">
        <v>237506.86000000002</v>
      </c>
      <c r="HH151" s="2">
        <v>1382.96</v>
      </c>
      <c r="HI151" s="2">
        <v>1382.96</v>
      </c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>
        <v>1434479.1799999992</v>
      </c>
      <c r="HV151" s="37" t="str">
        <f>VLOOKUP(HW151,'District Listing'!$A$3:$B$315,2,FALSE)</f>
        <v>WHITE PASS</v>
      </c>
      <c r="HW151" s="4" t="s">
        <v>249</v>
      </c>
      <c r="HX151" s="2">
        <v>152129.79999999999</v>
      </c>
      <c r="HY151" s="2">
        <v>152129.79999999999</v>
      </c>
      <c r="HZ151" s="2">
        <v>-110777.03</v>
      </c>
      <c r="IA151" s="2">
        <v>-110777.03</v>
      </c>
      <c r="IB151" s="2">
        <v>255444.16</v>
      </c>
      <c r="IC151" s="2"/>
      <c r="ID151" s="2"/>
      <c r="IE151" s="2"/>
      <c r="IF151" s="2">
        <v>44585.2</v>
      </c>
      <c r="IG151" s="2"/>
      <c r="IH151" s="2"/>
      <c r="II151" s="2">
        <v>300029.36</v>
      </c>
      <c r="IJ151" s="2">
        <v>230749.17</v>
      </c>
      <c r="IK151" s="2">
        <v>11371.69</v>
      </c>
      <c r="IL151" s="2"/>
      <c r="IM151" s="2"/>
      <c r="IN151" s="2">
        <v>38439.65</v>
      </c>
      <c r="IO151" s="2"/>
      <c r="IP151" s="2">
        <v>280560.51</v>
      </c>
      <c r="IQ151" s="2"/>
      <c r="IR151" s="2"/>
      <c r="IS151" s="2">
        <v>20194.5</v>
      </c>
      <c r="IT151" s="2">
        <v>17020.91</v>
      </c>
      <c r="IU151" s="2">
        <v>41650.47</v>
      </c>
      <c r="IV151" s="2">
        <v>21923.83</v>
      </c>
      <c r="IW151" s="2"/>
      <c r="IX151" s="2"/>
      <c r="IY151" s="2"/>
      <c r="IZ151" s="2"/>
      <c r="JA151" s="2">
        <v>138.16</v>
      </c>
      <c r="JB151" s="2">
        <v>133.21</v>
      </c>
      <c r="JC151" s="2">
        <v>1293.45</v>
      </c>
      <c r="JD151" s="2">
        <v>4464.8900000000003</v>
      </c>
      <c r="JE151" s="2">
        <v>36792.519999999997</v>
      </c>
      <c r="JF151" s="2">
        <v>78586.539999999994</v>
      </c>
      <c r="JG151" s="2">
        <v>12624.36</v>
      </c>
      <c r="JH151" s="2">
        <v>19778.91</v>
      </c>
      <c r="JI151" s="2">
        <v>254601.74999999997</v>
      </c>
      <c r="JJ151" s="2">
        <v>11893.84</v>
      </c>
      <c r="JK151" s="2"/>
      <c r="JL151" s="2"/>
      <c r="JM151" s="2">
        <v>33864.39</v>
      </c>
      <c r="JN151" s="2">
        <v>16726.89</v>
      </c>
      <c r="JO151" s="2">
        <v>62485.119999999995</v>
      </c>
      <c r="JP151" s="2"/>
      <c r="JQ151" s="2"/>
      <c r="JR151" s="2"/>
      <c r="JS151" s="2"/>
      <c r="JT151" s="2"/>
      <c r="JU151" s="2">
        <v>95</v>
      </c>
      <c r="JV151" s="2">
        <v>25593.17</v>
      </c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>
        <v>120264.19</v>
      </c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>
        <v>145952.35999999999</v>
      </c>
      <c r="LL151" s="2">
        <v>1000</v>
      </c>
      <c r="LM151" s="2">
        <v>1000</v>
      </c>
      <c r="LN151" s="2"/>
      <c r="LO151" s="2"/>
      <c r="LP151" s="2"/>
      <c r="LQ151" s="2">
        <v>19794.47</v>
      </c>
      <c r="LR151" s="2"/>
      <c r="LS151" s="2"/>
      <c r="LT151" s="2"/>
      <c r="LU151" s="2"/>
      <c r="LV151" s="2"/>
      <c r="LW151" s="2"/>
      <c r="LX151" s="2">
        <v>19794.47</v>
      </c>
      <c r="LY151" s="2">
        <v>1105776.3400000001</v>
      </c>
    </row>
    <row r="152" spans="2:337">
      <c r="B152" s="22" t="s">
        <v>69</v>
      </c>
      <c r="C152" s="22" t="s">
        <v>7</v>
      </c>
      <c r="D152" s="22" t="s">
        <v>5</v>
      </c>
      <c r="E152" s="22" t="s">
        <v>28</v>
      </c>
      <c r="F152" s="22" t="s">
        <v>31</v>
      </c>
      <c r="G152" s="1">
        <v>1445667.94</v>
      </c>
      <c r="I152" s="37" t="str">
        <f>VLOOKUP(J152,'District Listing'!$A$3:$B$315,2,FALSE)</f>
        <v>TOLEDO</v>
      </c>
      <c r="J152" s="4" t="s">
        <v>245</v>
      </c>
      <c r="K152" s="2">
        <v>32843.29</v>
      </c>
      <c r="L152" s="2">
        <v>32843.29</v>
      </c>
      <c r="M152" s="2">
        <v>-32843.29</v>
      </c>
      <c r="N152" s="2">
        <v>-32843.29</v>
      </c>
      <c r="O152" s="2">
        <v>4094276.79</v>
      </c>
      <c r="P152" s="2">
        <v>74547.95</v>
      </c>
      <c r="Q152" s="2">
        <v>69296.800000000003</v>
      </c>
      <c r="R152" s="2"/>
      <c r="S152" s="2">
        <v>54710.1</v>
      </c>
      <c r="T152" s="2">
        <v>20422.32</v>
      </c>
      <c r="U152" s="2">
        <v>11010</v>
      </c>
      <c r="V152" s="2">
        <v>4324263.96</v>
      </c>
      <c r="W152" s="2">
        <v>1397003.53</v>
      </c>
      <c r="X152" s="2">
        <v>117233.17</v>
      </c>
      <c r="Y152" s="2">
        <v>82909.2</v>
      </c>
      <c r="Z152" s="2"/>
      <c r="AA152" s="2">
        <v>121267.67</v>
      </c>
      <c r="AB152" s="2">
        <v>1123.0899999999999</v>
      </c>
      <c r="AC152" s="2">
        <v>1719536.66</v>
      </c>
      <c r="AD152" s="2"/>
      <c r="AE152" s="2"/>
      <c r="AF152" s="2">
        <v>326134.12</v>
      </c>
      <c r="AG152" s="2">
        <v>129045.54000000001</v>
      </c>
      <c r="AH152" s="2">
        <v>657860.20000000007</v>
      </c>
      <c r="AI152" s="2">
        <v>208854.09</v>
      </c>
      <c r="AJ152" s="2">
        <v>4800</v>
      </c>
      <c r="AK152" s="2"/>
      <c r="AL152" s="2"/>
      <c r="AM152" s="2"/>
      <c r="AN152" s="2">
        <v>9732.7000000000007</v>
      </c>
      <c r="AO152" s="2">
        <v>5416.53</v>
      </c>
      <c r="AP152" s="2">
        <v>26950.87</v>
      </c>
      <c r="AQ152" s="2">
        <v>64709.07</v>
      </c>
      <c r="AR152" s="2">
        <v>588372.78</v>
      </c>
      <c r="AS152" s="2">
        <v>565751.42000000004</v>
      </c>
      <c r="AT152" s="2">
        <v>17523.84</v>
      </c>
      <c r="AU152" s="2">
        <v>11810.8</v>
      </c>
      <c r="AV152" s="2">
        <v>2616961.96</v>
      </c>
      <c r="AW152" s="2">
        <v>302078.84999999998</v>
      </c>
      <c r="AX152" s="2">
        <v>34663.08</v>
      </c>
      <c r="AY152" s="2">
        <v>11761.44</v>
      </c>
      <c r="AZ152" s="2">
        <v>67972.75</v>
      </c>
      <c r="BA152" s="2">
        <v>116206.32</v>
      </c>
      <c r="BB152" s="2">
        <v>532682.43999999994</v>
      </c>
      <c r="BC152" s="2">
        <v>83623.89</v>
      </c>
      <c r="BD152" s="2"/>
      <c r="BE152" s="2">
        <v>115152.97</v>
      </c>
      <c r="BF152" s="2">
        <v>97166</v>
      </c>
      <c r="BG152" s="2"/>
      <c r="BH152" s="2">
        <v>25080.300000000003</v>
      </c>
      <c r="BI152" s="2">
        <v>107836.4</v>
      </c>
      <c r="BJ152" s="2">
        <v>2400</v>
      </c>
      <c r="BK152" s="2"/>
      <c r="BL152" s="2"/>
      <c r="BM152" s="2">
        <v>7176.29</v>
      </c>
      <c r="BN152" s="2">
        <v>5078.62</v>
      </c>
      <c r="BO152" s="2"/>
      <c r="BP152" s="2">
        <v>82699.25</v>
      </c>
      <c r="BQ152" s="2">
        <v>434.12</v>
      </c>
      <c r="BR152" s="2">
        <v>67324.83</v>
      </c>
      <c r="BS152" s="2">
        <v>83689.570000000007</v>
      </c>
      <c r="BT152" s="2"/>
      <c r="BU152" s="2">
        <v>666.3</v>
      </c>
      <c r="BV152" s="2"/>
      <c r="BW152" s="2">
        <v>44174.55</v>
      </c>
      <c r="BX152" s="2"/>
      <c r="BY152" s="2"/>
      <c r="BZ152" s="2"/>
      <c r="CA152" s="2"/>
      <c r="CB152" s="2">
        <v>139631.91</v>
      </c>
      <c r="CC152" s="2">
        <v>129013.81</v>
      </c>
      <c r="CD152" s="2">
        <v>499.99</v>
      </c>
      <c r="CE152" s="2">
        <v>6998.92</v>
      </c>
      <c r="CF152" s="2">
        <v>131142.53</v>
      </c>
      <c r="CG152" s="2"/>
      <c r="CH152" s="2">
        <v>314623.15999999997</v>
      </c>
      <c r="CI152" s="2">
        <v>8991.9</v>
      </c>
      <c r="CJ152" s="2">
        <v>509055.99</v>
      </c>
      <c r="CK152" s="2"/>
      <c r="CL152" s="2">
        <v>45379.17</v>
      </c>
      <c r="CM152" s="2">
        <v>79007.5</v>
      </c>
      <c r="CN152" s="2"/>
      <c r="CO152" s="2"/>
      <c r="CP152" s="2"/>
      <c r="CQ152" s="2"/>
      <c r="CR152" s="2">
        <v>11864.17</v>
      </c>
      <c r="CS152" s="2">
        <v>22639.83</v>
      </c>
      <c r="CT152" s="2"/>
      <c r="CU152" s="2"/>
      <c r="CV152" s="2"/>
      <c r="CW152" s="2"/>
      <c r="CX152" s="2"/>
      <c r="CY152" s="2"/>
      <c r="CZ152" s="2">
        <v>2121351.9699999997</v>
      </c>
      <c r="DA152" s="2">
        <v>46820.72</v>
      </c>
      <c r="DB152" s="2">
        <v>46820.72</v>
      </c>
      <c r="DC152" s="2"/>
      <c r="DD152" s="2"/>
      <c r="DE152" s="2"/>
      <c r="DF152" s="2"/>
      <c r="DG152" s="2"/>
      <c r="DH152" s="2"/>
      <c r="DI152" s="2"/>
      <c r="DJ152" s="2"/>
      <c r="DK152" s="2">
        <v>467.53</v>
      </c>
      <c r="DL152" s="2"/>
      <c r="DM152" s="2">
        <v>467.53</v>
      </c>
      <c r="DN152" s="2">
        <v>11362085.240000004</v>
      </c>
      <c r="DP152" s="37" t="str">
        <f>VLOOKUP(DQ152,'District Listing'!$A$3:$B$315,2,FALSE)</f>
        <v>TOLEDO</v>
      </c>
      <c r="DQ152" s="4" t="s">
        <v>245</v>
      </c>
      <c r="DR152" s="2">
        <v>7732.91</v>
      </c>
      <c r="DS152" s="2">
        <v>7732.91</v>
      </c>
      <c r="DT152" s="2">
        <v>-32843.29</v>
      </c>
      <c r="DU152" s="2">
        <v>-32843.29</v>
      </c>
      <c r="DV152" s="2">
        <v>3619165.29</v>
      </c>
      <c r="DW152" s="2">
        <v>28708.07</v>
      </c>
      <c r="DX152" s="2">
        <v>68631.8</v>
      </c>
      <c r="DY152" s="2"/>
      <c r="DZ152" s="2">
        <v>17309.28</v>
      </c>
      <c r="EA152" s="2">
        <v>19418.32</v>
      </c>
      <c r="EB152" s="2">
        <v>11010</v>
      </c>
      <c r="EC152" s="2">
        <v>3764242.7599999993</v>
      </c>
      <c r="ED152" s="2">
        <v>1168048.04</v>
      </c>
      <c r="EE152" s="2">
        <v>99398.43</v>
      </c>
      <c r="EF152" s="2">
        <v>58187.6</v>
      </c>
      <c r="EG152" s="2"/>
      <c r="EH152" s="2"/>
      <c r="EI152" s="2">
        <v>1123.0899999999999</v>
      </c>
      <c r="EJ152" s="2">
        <v>1326757.1600000001</v>
      </c>
      <c r="EK152" s="2"/>
      <c r="EL152" s="2"/>
      <c r="EM152" s="2">
        <v>294326.82</v>
      </c>
      <c r="EN152" s="2">
        <v>98113.14</v>
      </c>
      <c r="EO152" s="2">
        <v>599372.28</v>
      </c>
      <c r="EP152" s="2">
        <v>162514.32</v>
      </c>
      <c r="EQ152" s="2">
        <v>4800</v>
      </c>
      <c r="ER152" s="2"/>
      <c r="ES152" s="2"/>
      <c r="ET152" s="2"/>
      <c r="EU152" s="2">
        <v>8771.5400000000009</v>
      </c>
      <c r="EV152" s="2">
        <v>4282.58</v>
      </c>
      <c r="EW152" s="2">
        <v>24017.62</v>
      </c>
      <c r="EX152" s="2">
        <v>48407.56</v>
      </c>
      <c r="EY152" s="2">
        <v>541829.26</v>
      </c>
      <c r="EZ152" s="2">
        <v>505144.78</v>
      </c>
      <c r="FA152" s="2">
        <v>16019</v>
      </c>
      <c r="FB152" s="2">
        <v>10197.67</v>
      </c>
      <c r="FC152" s="2">
        <v>2317796.5700000003</v>
      </c>
      <c r="FD152" s="2">
        <v>289477.21999999997</v>
      </c>
      <c r="FE152" s="2">
        <v>34663.08</v>
      </c>
      <c r="FF152" s="2">
        <v>11761.44</v>
      </c>
      <c r="FG152" s="2">
        <v>67972.75</v>
      </c>
      <c r="FH152" s="2">
        <v>116206.32</v>
      </c>
      <c r="FI152" s="2">
        <v>520080.81</v>
      </c>
      <c r="FJ152" s="2">
        <v>83623.89</v>
      </c>
      <c r="FK152" s="2"/>
      <c r="FL152" s="2">
        <v>115152.97</v>
      </c>
      <c r="FM152" s="2">
        <v>97166</v>
      </c>
      <c r="FN152" s="2"/>
      <c r="FO152" s="2">
        <v>24532.720000000001</v>
      </c>
      <c r="FP152" s="2">
        <v>107836.4</v>
      </c>
      <c r="FQ152" s="2">
        <v>2400</v>
      </c>
      <c r="FR152" s="2"/>
      <c r="FS152" s="2"/>
      <c r="FT152" s="2">
        <v>7176.29</v>
      </c>
      <c r="FU152" s="2">
        <v>5078.62</v>
      </c>
      <c r="FV152" s="2"/>
      <c r="FW152" s="2">
        <v>82699.25</v>
      </c>
      <c r="FX152" s="2">
        <v>434.12</v>
      </c>
      <c r="FY152" s="2">
        <v>67324.83</v>
      </c>
      <c r="FZ152" s="2">
        <v>83689.570000000007</v>
      </c>
      <c r="GA152" s="2"/>
      <c r="GB152" s="2">
        <v>666.3</v>
      </c>
      <c r="GC152" s="2"/>
      <c r="GD152" s="2">
        <v>44174.55</v>
      </c>
      <c r="GE152" s="2"/>
      <c r="GF152" s="2"/>
      <c r="GG152" s="2"/>
      <c r="GH152" s="2"/>
      <c r="GI152" s="2">
        <v>139631.91</v>
      </c>
      <c r="GJ152" s="2">
        <v>129013.81</v>
      </c>
      <c r="GK152" s="2">
        <v>499.99</v>
      </c>
      <c r="GL152" s="2">
        <v>6998.92</v>
      </c>
      <c r="GM152" s="2">
        <v>131142.53</v>
      </c>
      <c r="GN152" s="2"/>
      <c r="GO152" s="2">
        <v>314623.15999999997</v>
      </c>
      <c r="GP152" s="2">
        <v>8991.9</v>
      </c>
      <c r="GQ152" s="2">
        <v>471666.49</v>
      </c>
      <c r="GR152" s="2"/>
      <c r="GS152" s="2">
        <v>45379.17</v>
      </c>
      <c r="GT152" s="2">
        <v>79007.5</v>
      </c>
      <c r="GU152" s="2"/>
      <c r="GV152" s="2"/>
      <c r="GW152" s="2"/>
      <c r="GX152" s="2"/>
      <c r="GY152" s="2">
        <v>11864.17</v>
      </c>
      <c r="GZ152" s="2">
        <v>22639.83</v>
      </c>
      <c r="HA152" s="2"/>
      <c r="HB152" s="2"/>
      <c r="HC152" s="2"/>
      <c r="HD152" s="2"/>
      <c r="HE152" s="2"/>
      <c r="HF152" s="2"/>
      <c r="HG152" s="2">
        <v>2083414.8899999997</v>
      </c>
      <c r="HH152" s="2">
        <v>13093.12</v>
      </c>
      <c r="HI152" s="2">
        <v>13093.12</v>
      </c>
      <c r="HJ152" s="2"/>
      <c r="HK152" s="2"/>
      <c r="HL152" s="2"/>
      <c r="HM152" s="2"/>
      <c r="HN152" s="2"/>
      <c r="HO152" s="2"/>
      <c r="HP152" s="2"/>
      <c r="HQ152" s="2"/>
      <c r="HR152" s="2">
        <v>467.53</v>
      </c>
      <c r="HS152" s="2">
        <v>467.53</v>
      </c>
      <c r="HT152" s="2">
        <v>10000742.459999999</v>
      </c>
      <c r="HV152" s="37" t="str">
        <f>VLOOKUP(HW152,'District Listing'!$A$3:$B$315,2,FALSE)</f>
        <v>CENTRALIA</v>
      </c>
      <c r="HW152" s="4" t="s">
        <v>250</v>
      </c>
      <c r="HX152" s="2">
        <v>213.03</v>
      </c>
      <c r="HY152" s="2">
        <v>213.03</v>
      </c>
      <c r="HZ152" s="2"/>
      <c r="IA152" s="2"/>
      <c r="IB152" s="2">
        <v>2572343.2599999998</v>
      </c>
      <c r="IC152" s="2">
        <v>13271.82</v>
      </c>
      <c r="ID152" s="2">
        <v>1818.21</v>
      </c>
      <c r="IE152" s="2"/>
      <c r="IF152" s="2">
        <v>236361</v>
      </c>
      <c r="IG152" s="2">
        <v>1395.81</v>
      </c>
      <c r="IH152" s="2"/>
      <c r="II152" s="2">
        <v>2825190.0999999996</v>
      </c>
      <c r="IJ152" s="2">
        <v>1400042.54</v>
      </c>
      <c r="IK152" s="2">
        <v>58930.59</v>
      </c>
      <c r="IL152" s="2">
        <v>10789.25</v>
      </c>
      <c r="IM152" s="2"/>
      <c r="IN152" s="2">
        <v>148892.85999999999</v>
      </c>
      <c r="IO152" s="2"/>
      <c r="IP152" s="2">
        <v>1618655.2400000002</v>
      </c>
      <c r="IQ152" s="2">
        <v>84784.09</v>
      </c>
      <c r="IR152" s="2">
        <v>68336.06</v>
      </c>
      <c r="IS152" s="2">
        <v>217044.05</v>
      </c>
      <c r="IT152" s="2">
        <v>124275.23</v>
      </c>
      <c r="IU152" s="2">
        <v>424192.58</v>
      </c>
      <c r="IV152" s="2">
        <v>183677.83</v>
      </c>
      <c r="IW152" s="2"/>
      <c r="IX152" s="2"/>
      <c r="IY152" s="2"/>
      <c r="IZ152" s="2"/>
      <c r="JA152" s="2">
        <v>3213.43</v>
      </c>
      <c r="JB152" s="2">
        <v>2379.92</v>
      </c>
      <c r="JC152" s="2">
        <v>14375.66</v>
      </c>
      <c r="JD152" s="2">
        <v>66303.62</v>
      </c>
      <c r="JE152" s="2">
        <v>232565.3</v>
      </c>
      <c r="JF152" s="2">
        <v>260546.15</v>
      </c>
      <c r="JG152" s="2">
        <v>1700</v>
      </c>
      <c r="JH152" s="2"/>
      <c r="JI152" s="2">
        <v>1683393.9199999997</v>
      </c>
      <c r="JJ152" s="2">
        <v>264973.88</v>
      </c>
      <c r="JK152" s="2"/>
      <c r="JL152" s="2"/>
      <c r="JM152" s="2"/>
      <c r="JN152" s="2">
        <v>104458.66</v>
      </c>
      <c r="JO152" s="2">
        <v>369432.54000000004</v>
      </c>
      <c r="JP152" s="2"/>
      <c r="JQ152" s="2"/>
      <c r="JR152" s="2"/>
      <c r="JS152" s="2"/>
      <c r="JT152" s="2"/>
      <c r="JU152" s="2">
        <v>8491.9500000000007</v>
      </c>
      <c r="JV152" s="2">
        <v>1258519.44</v>
      </c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>
        <v>6062.23</v>
      </c>
      <c r="KI152" s="2"/>
      <c r="KJ152" s="2">
        <v>2542.11</v>
      </c>
      <c r="KK152" s="2"/>
      <c r="KL152" s="2"/>
      <c r="KM152" s="2">
        <v>4430.45</v>
      </c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>
        <v>1280046.18</v>
      </c>
      <c r="LL152" s="2">
        <v>4130.72</v>
      </c>
      <c r="LM152" s="2">
        <v>4130.72</v>
      </c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>
        <v>7781061.7300000014</v>
      </c>
    </row>
    <row r="153" spans="2:337">
      <c r="B153" s="22" t="s">
        <v>69</v>
      </c>
      <c r="C153" s="22" t="s">
        <v>7</v>
      </c>
      <c r="D153" s="22" t="s">
        <v>5</v>
      </c>
      <c r="E153" s="22" t="s">
        <v>28</v>
      </c>
      <c r="F153" s="22" t="s">
        <v>32</v>
      </c>
      <c r="G153" s="1">
        <v>364504.71</v>
      </c>
      <c r="I153" s="37" t="str">
        <f>VLOOKUP(J153,'District Listing'!$A$3:$B$315,2,FALSE)</f>
        <v>ONALASKA</v>
      </c>
      <c r="J153" s="4" t="s">
        <v>246</v>
      </c>
      <c r="K153" s="2">
        <v>59277.87</v>
      </c>
      <c r="L153" s="2">
        <v>59277.87</v>
      </c>
      <c r="M153" s="2">
        <v>-59277.87</v>
      </c>
      <c r="N153" s="2">
        <v>-59277.87</v>
      </c>
      <c r="O153" s="2">
        <v>3850350.1599999997</v>
      </c>
      <c r="P153" s="2">
        <v>67162.760000000009</v>
      </c>
      <c r="Q153" s="2">
        <v>22920.300000000003</v>
      </c>
      <c r="R153" s="2"/>
      <c r="S153" s="2">
        <v>52448.31</v>
      </c>
      <c r="T153" s="2">
        <v>11210.32</v>
      </c>
      <c r="U153" s="2"/>
      <c r="V153" s="2">
        <v>4004091.8499999996</v>
      </c>
      <c r="W153" s="2">
        <v>1817768.42</v>
      </c>
      <c r="X153" s="2">
        <v>51484.479999999996</v>
      </c>
      <c r="Y153" s="2">
        <v>88224.78</v>
      </c>
      <c r="Z153" s="2"/>
      <c r="AA153" s="2">
        <v>154195.32</v>
      </c>
      <c r="AB153" s="2">
        <v>11698.48</v>
      </c>
      <c r="AC153" s="2">
        <v>2123371.48</v>
      </c>
      <c r="AD153" s="2"/>
      <c r="AE153" s="2"/>
      <c r="AF153" s="2">
        <v>299961.53000000003</v>
      </c>
      <c r="AG153" s="2">
        <v>157897.03</v>
      </c>
      <c r="AH153" s="2">
        <v>608959.52</v>
      </c>
      <c r="AI153" s="2">
        <v>264890.77</v>
      </c>
      <c r="AJ153" s="2"/>
      <c r="AK153" s="2"/>
      <c r="AL153" s="2"/>
      <c r="AM153" s="2"/>
      <c r="AN153" s="2">
        <v>13821.23</v>
      </c>
      <c r="AO153" s="2">
        <v>8538.02</v>
      </c>
      <c r="AP153" s="2">
        <v>19525.79</v>
      </c>
      <c r="AQ153" s="2">
        <v>59436.369999999995</v>
      </c>
      <c r="AR153" s="2">
        <v>652639.55999999994</v>
      </c>
      <c r="AS153" s="2">
        <v>816086.89</v>
      </c>
      <c r="AT153" s="2"/>
      <c r="AU153" s="2"/>
      <c r="AV153" s="2">
        <v>2901756.7100000004</v>
      </c>
      <c r="AW153" s="2">
        <v>517645.94</v>
      </c>
      <c r="AX153" s="2">
        <v>50071.94</v>
      </c>
      <c r="AY153" s="2">
        <v>145435.71</v>
      </c>
      <c r="AZ153" s="2">
        <v>117188.91</v>
      </c>
      <c r="BA153" s="2">
        <v>108883.15</v>
      </c>
      <c r="BB153" s="2">
        <v>939225.65</v>
      </c>
      <c r="BC153" s="2">
        <v>4740.97</v>
      </c>
      <c r="BD153" s="2">
        <v>1151.68</v>
      </c>
      <c r="BE153" s="2">
        <v>5360.83</v>
      </c>
      <c r="BF153" s="2"/>
      <c r="BG153" s="2"/>
      <c r="BH153" s="2">
        <v>10936.92</v>
      </c>
      <c r="BI153" s="2">
        <v>209520.53999999998</v>
      </c>
      <c r="BJ153" s="2">
        <v>1595</v>
      </c>
      <c r="BK153" s="2"/>
      <c r="BL153" s="2"/>
      <c r="BM153" s="2">
        <v>34639.31</v>
      </c>
      <c r="BN153" s="2"/>
      <c r="BO153" s="2"/>
      <c r="BP153" s="2"/>
      <c r="BQ153" s="2">
        <v>24299.46</v>
      </c>
      <c r="BR153" s="2">
        <v>5212.95</v>
      </c>
      <c r="BS153" s="2">
        <v>237.16</v>
      </c>
      <c r="BT153" s="2"/>
      <c r="BU153" s="2">
        <v>47383.75</v>
      </c>
      <c r="BV153" s="2"/>
      <c r="BW153" s="2">
        <v>33807.31</v>
      </c>
      <c r="BX153" s="2"/>
      <c r="BY153" s="2"/>
      <c r="BZ153" s="2"/>
      <c r="CA153" s="2"/>
      <c r="CB153" s="2"/>
      <c r="CC153" s="2">
        <v>25700.530000000002</v>
      </c>
      <c r="CD153" s="2">
        <v>863.29</v>
      </c>
      <c r="CE153" s="2"/>
      <c r="CF153" s="2">
        <v>96145.97</v>
      </c>
      <c r="CG153" s="2"/>
      <c r="CH153" s="2"/>
      <c r="CI153" s="2">
        <v>22824.42</v>
      </c>
      <c r="CJ153" s="2">
        <v>671631.62</v>
      </c>
      <c r="CK153" s="2"/>
      <c r="CL153" s="2"/>
      <c r="CM153" s="2">
        <v>115386.42</v>
      </c>
      <c r="CN153" s="2">
        <v>36923.760000000002</v>
      </c>
      <c r="CO153" s="2"/>
      <c r="CP153" s="2"/>
      <c r="CQ153" s="2"/>
      <c r="CR153" s="2">
        <v>167835.99</v>
      </c>
      <c r="CS153" s="2"/>
      <c r="CT153" s="2"/>
      <c r="CU153" s="2"/>
      <c r="CV153" s="2"/>
      <c r="CW153" s="2"/>
      <c r="CX153" s="2"/>
      <c r="CY153" s="2"/>
      <c r="CZ153" s="2">
        <v>1516197.88</v>
      </c>
      <c r="DA153" s="2">
        <v>16264.349999999999</v>
      </c>
      <c r="DB153" s="2">
        <v>16264.349999999999</v>
      </c>
      <c r="DC153" s="2"/>
      <c r="DD153" s="2"/>
      <c r="DE153" s="2"/>
      <c r="DF153" s="2"/>
      <c r="DG153" s="2"/>
      <c r="DH153" s="2"/>
      <c r="DI153" s="2"/>
      <c r="DJ153" s="2">
        <v>72451.22</v>
      </c>
      <c r="DK153" s="2"/>
      <c r="DL153" s="2"/>
      <c r="DM153" s="2">
        <v>72451.22</v>
      </c>
      <c r="DN153" s="2">
        <v>11573359.140000001</v>
      </c>
      <c r="DP153" s="37" t="str">
        <f>VLOOKUP(DQ153,'District Listing'!$A$3:$B$315,2,FALSE)</f>
        <v>ONALASKA</v>
      </c>
      <c r="DQ153" s="4" t="s">
        <v>246</v>
      </c>
      <c r="DR153" s="2">
        <v>36547.26</v>
      </c>
      <c r="DS153" s="2">
        <v>36547.26</v>
      </c>
      <c r="DT153" s="2">
        <v>-59277.87</v>
      </c>
      <c r="DU153" s="2">
        <v>-59277.87</v>
      </c>
      <c r="DV153" s="2">
        <v>3636252.8</v>
      </c>
      <c r="DW153" s="2">
        <v>63393.69</v>
      </c>
      <c r="DX153" s="2">
        <v>18568.72</v>
      </c>
      <c r="DY153" s="2"/>
      <c r="DZ153" s="2">
        <v>27086</v>
      </c>
      <c r="EA153" s="2">
        <v>10248.08</v>
      </c>
      <c r="EB153" s="2"/>
      <c r="EC153" s="2">
        <v>3755549.29</v>
      </c>
      <c r="ED153" s="2">
        <v>1674455.29</v>
      </c>
      <c r="EE153" s="2">
        <v>50306.559999999998</v>
      </c>
      <c r="EF153" s="2">
        <v>65845.990000000005</v>
      </c>
      <c r="EG153" s="2"/>
      <c r="EH153" s="2"/>
      <c r="EI153" s="2">
        <v>4855.58</v>
      </c>
      <c r="EJ153" s="2">
        <v>1795463.4200000002</v>
      </c>
      <c r="EK153" s="2"/>
      <c r="EL153" s="2"/>
      <c r="EM153" s="2">
        <v>281278.78000000003</v>
      </c>
      <c r="EN153" s="2">
        <v>133509.01999999999</v>
      </c>
      <c r="EO153" s="2">
        <v>570995.64</v>
      </c>
      <c r="EP153" s="2">
        <v>226150.87</v>
      </c>
      <c r="EQ153" s="2"/>
      <c r="ER153" s="2"/>
      <c r="ES153" s="2"/>
      <c r="ET153" s="2"/>
      <c r="EU153" s="2">
        <v>13005.3</v>
      </c>
      <c r="EV153" s="2">
        <v>7308.03</v>
      </c>
      <c r="EW153" s="2">
        <v>18456.79</v>
      </c>
      <c r="EX153" s="2">
        <v>49047.14</v>
      </c>
      <c r="EY153" s="2">
        <v>617605.86</v>
      </c>
      <c r="EZ153" s="2">
        <v>727267.09</v>
      </c>
      <c r="FA153" s="2"/>
      <c r="FB153" s="2"/>
      <c r="FC153" s="2">
        <v>2644624.52</v>
      </c>
      <c r="FD153" s="2">
        <v>443623.9</v>
      </c>
      <c r="FE153" s="2">
        <v>50071.94</v>
      </c>
      <c r="FF153" s="2">
        <v>145435.71</v>
      </c>
      <c r="FG153" s="2">
        <v>115030.08</v>
      </c>
      <c r="FH153" s="2">
        <v>108883.15</v>
      </c>
      <c r="FI153" s="2">
        <v>863044.78</v>
      </c>
      <c r="FJ153" s="2">
        <v>4740.97</v>
      </c>
      <c r="FK153" s="2">
        <v>1151.68</v>
      </c>
      <c r="FL153" s="2">
        <v>5360.83</v>
      </c>
      <c r="FM153" s="2"/>
      <c r="FN153" s="2"/>
      <c r="FO153" s="2">
        <v>10936.92</v>
      </c>
      <c r="FP153" s="2">
        <v>130122.42</v>
      </c>
      <c r="FQ153" s="2">
        <v>1595</v>
      </c>
      <c r="FR153" s="2"/>
      <c r="FS153" s="2"/>
      <c r="FT153" s="2">
        <v>34639.31</v>
      </c>
      <c r="FU153" s="2"/>
      <c r="FV153" s="2"/>
      <c r="FW153" s="2"/>
      <c r="FX153" s="2">
        <v>24299.46</v>
      </c>
      <c r="FY153" s="2">
        <v>430.94</v>
      </c>
      <c r="FZ153" s="2">
        <v>237.16</v>
      </c>
      <c r="GA153" s="2"/>
      <c r="GB153" s="2">
        <v>47383.75</v>
      </c>
      <c r="GC153" s="2"/>
      <c r="GD153" s="2">
        <v>33807.31</v>
      </c>
      <c r="GE153" s="2"/>
      <c r="GF153" s="2"/>
      <c r="GG153" s="2"/>
      <c r="GH153" s="2"/>
      <c r="GI153" s="2"/>
      <c r="GJ153" s="2">
        <v>22244.880000000001</v>
      </c>
      <c r="GK153" s="2">
        <v>863.29</v>
      </c>
      <c r="GL153" s="2"/>
      <c r="GM153" s="2">
        <v>96145.97</v>
      </c>
      <c r="GN153" s="2"/>
      <c r="GO153" s="2"/>
      <c r="GP153" s="2">
        <v>17985.43</v>
      </c>
      <c r="GQ153" s="2">
        <v>671631.62</v>
      </c>
      <c r="GR153" s="2"/>
      <c r="GS153" s="2"/>
      <c r="GT153" s="2">
        <v>115386.42</v>
      </c>
      <c r="GU153" s="2">
        <v>36923.760000000002</v>
      </c>
      <c r="GV153" s="2"/>
      <c r="GW153" s="2"/>
      <c r="GX153" s="2"/>
      <c r="GY153" s="2">
        <v>167477.15</v>
      </c>
      <c r="GZ153" s="2"/>
      <c r="HA153" s="2"/>
      <c r="HB153" s="2"/>
      <c r="HC153" s="2"/>
      <c r="HD153" s="2"/>
      <c r="HE153" s="2"/>
      <c r="HF153" s="2"/>
      <c r="HG153" s="2">
        <v>1423364.2699999998</v>
      </c>
      <c r="HH153" s="2">
        <v>14815.31</v>
      </c>
      <c r="HI153" s="2">
        <v>14815.31</v>
      </c>
      <c r="HJ153" s="2"/>
      <c r="HK153" s="2"/>
      <c r="HL153" s="2"/>
      <c r="HM153" s="2"/>
      <c r="HN153" s="2"/>
      <c r="HO153" s="2"/>
      <c r="HP153" s="2"/>
      <c r="HQ153" s="2">
        <v>51154.04</v>
      </c>
      <c r="HR153" s="2"/>
      <c r="HS153" s="2">
        <v>51154.04</v>
      </c>
      <c r="HT153" s="2">
        <v>10525285.020000001</v>
      </c>
      <c r="HV153" s="37" t="str">
        <f>VLOOKUP(HW153,'District Listing'!$A$3:$B$315,2,FALSE)</f>
        <v>SPRAGUE</v>
      </c>
      <c r="HW153" s="4" t="s">
        <v>251</v>
      </c>
      <c r="HX153" s="2">
        <v>43986.98</v>
      </c>
      <c r="HY153" s="2">
        <v>43986.98</v>
      </c>
      <c r="HZ153" s="2"/>
      <c r="IA153" s="2"/>
      <c r="IB153" s="2">
        <v>12710.81</v>
      </c>
      <c r="IC153" s="2"/>
      <c r="ID153" s="2"/>
      <c r="IE153" s="2"/>
      <c r="IF153" s="2">
        <v>12750</v>
      </c>
      <c r="IG153" s="2"/>
      <c r="IH153" s="2"/>
      <c r="II153" s="2">
        <v>25460.809999999998</v>
      </c>
      <c r="IJ153" s="2">
        <v>10953.14</v>
      </c>
      <c r="IK153" s="2">
        <v>303.35000000000002</v>
      </c>
      <c r="IL153" s="2">
        <v>12729.99</v>
      </c>
      <c r="IM153" s="2"/>
      <c r="IN153" s="2">
        <v>1000</v>
      </c>
      <c r="IO153" s="2"/>
      <c r="IP153" s="2">
        <v>24986.48</v>
      </c>
      <c r="IQ153" s="2"/>
      <c r="IR153" s="2"/>
      <c r="IS153" s="2">
        <v>932.17</v>
      </c>
      <c r="IT153" s="2">
        <v>1381.27</v>
      </c>
      <c r="IU153" s="2">
        <v>1977.15</v>
      </c>
      <c r="IV153" s="2">
        <v>2231.35</v>
      </c>
      <c r="IW153" s="2"/>
      <c r="IX153" s="2"/>
      <c r="IY153" s="2"/>
      <c r="IZ153" s="2"/>
      <c r="JA153" s="2">
        <v>6.57</v>
      </c>
      <c r="JB153" s="2">
        <v>10.77</v>
      </c>
      <c r="JC153" s="2">
        <v>22.92</v>
      </c>
      <c r="JD153" s="2">
        <v>547.54</v>
      </c>
      <c r="JE153" s="2"/>
      <c r="JF153" s="2">
        <v>7871.38</v>
      </c>
      <c r="JG153" s="2"/>
      <c r="JH153" s="2"/>
      <c r="JI153" s="2">
        <v>14981.12</v>
      </c>
      <c r="JJ153" s="2">
        <v>204.85</v>
      </c>
      <c r="JK153" s="2"/>
      <c r="JL153" s="2">
        <v>15549.86</v>
      </c>
      <c r="JM153" s="2"/>
      <c r="JN153" s="2"/>
      <c r="JO153" s="2">
        <v>15754.710000000001</v>
      </c>
      <c r="JP153" s="2"/>
      <c r="JQ153" s="2"/>
      <c r="JR153" s="2">
        <v>12507.28</v>
      </c>
      <c r="JS153" s="2"/>
      <c r="JT153" s="2"/>
      <c r="JU153" s="2"/>
      <c r="JV153" s="2">
        <v>36820.879999999997</v>
      </c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>
        <v>400</v>
      </c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>
        <v>49728.159999999996</v>
      </c>
      <c r="LL153" s="2"/>
      <c r="LM153" s="2"/>
      <c r="LN153" s="2"/>
      <c r="LO153" s="2">
        <v>25000</v>
      </c>
      <c r="LP153" s="2"/>
      <c r="LQ153" s="2"/>
      <c r="LR153" s="2"/>
      <c r="LS153" s="2"/>
      <c r="LT153" s="2"/>
      <c r="LU153" s="2"/>
      <c r="LV153" s="2"/>
      <c r="LW153" s="2"/>
      <c r="LX153" s="2">
        <v>25000</v>
      </c>
      <c r="LY153" s="2">
        <v>199898.26000000004</v>
      </c>
    </row>
    <row r="154" spans="2:337">
      <c r="B154" s="22" t="s">
        <v>69</v>
      </c>
      <c r="C154" s="22" t="s">
        <v>7</v>
      </c>
      <c r="D154" s="22" t="s">
        <v>5</v>
      </c>
      <c r="E154" s="22" t="s">
        <v>28</v>
      </c>
      <c r="F154" s="22" t="s">
        <v>33</v>
      </c>
      <c r="G154" s="1">
        <v>520575.29</v>
      </c>
      <c r="I154" s="37" t="str">
        <f>VLOOKUP(J154,'District Listing'!$A$3:$B$315,2,FALSE)</f>
        <v>PE ELL</v>
      </c>
      <c r="J154" s="4" t="s">
        <v>247</v>
      </c>
      <c r="K154" s="2">
        <v>52105.91</v>
      </c>
      <c r="L154" s="2">
        <v>52105.91</v>
      </c>
      <c r="M154" s="2">
        <v>-52105.91</v>
      </c>
      <c r="N154" s="2">
        <v>-52105.91</v>
      </c>
      <c r="O154" s="2">
        <v>1864631.35</v>
      </c>
      <c r="P154" s="2">
        <v>24281.34</v>
      </c>
      <c r="Q154" s="2">
        <v>29760.510000000002</v>
      </c>
      <c r="R154" s="2"/>
      <c r="S154" s="2">
        <v>41906.239999999998</v>
      </c>
      <c r="T154" s="2">
        <v>5461.15</v>
      </c>
      <c r="U154" s="2"/>
      <c r="V154" s="2">
        <v>1966040.59</v>
      </c>
      <c r="W154" s="2">
        <v>729816.96000000008</v>
      </c>
      <c r="X154" s="2">
        <v>21247.96</v>
      </c>
      <c r="Y154" s="2">
        <v>51563.92</v>
      </c>
      <c r="Z154" s="2"/>
      <c r="AA154" s="2">
        <v>50653.81</v>
      </c>
      <c r="AB154" s="2"/>
      <c r="AC154" s="2">
        <v>853282.65000000014</v>
      </c>
      <c r="AD154" s="2"/>
      <c r="AE154" s="2"/>
      <c r="AF154" s="2">
        <v>146544.94</v>
      </c>
      <c r="AG154" s="2">
        <v>63213.95</v>
      </c>
      <c r="AH154" s="2">
        <v>302330.08999999997</v>
      </c>
      <c r="AI154" s="2">
        <v>103368.9</v>
      </c>
      <c r="AJ154" s="2"/>
      <c r="AK154" s="2"/>
      <c r="AL154" s="2"/>
      <c r="AM154" s="2"/>
      <c r="AN154" s="2">
        <v>1405.32</v>
      </c>
      <c r="AO154" s="2">
        <v>914.05</v>
      </c>
      <c r="AP154" s="2">
        <v>8100.13</v>
      </c>
      <c r="AQ154" s="2">
        <v>30800.600000000002</v>
      </c>
      <c r="AR154" s="2">
        <v>283861.37</v>
      </c>
      <c r="AS154" s="2">
        <v>280210.54000000004</v>
      </c>
      <c r="AT154" s="2">
        <v>17862.940000000002</v>
      </c>
      <c r="AU154" s="2">
        <v>13205.78</v>
      </c>
      <c r="AV154" s="2">
        <v>1251818.6100000001</v>
      </c>
      <c r="AW154" s="2">
        <v>171643.66</v>
      </c>
      <c r="AX154" s="2">
        <v>15734.42</v>
      </c>
      <c r="AY154" s="2">
        <v>97340.99</v>
      </c>
      <c r="AZ154" s="2">
        <v>16345.03</v>
      </c>
      <c r="BA154" s="2">
        <v>41061.600000000006</v>
      </c>
      <c r="BB154" s="2">
        <v>342125.70000000007</v>
      </c>
      <c r="BC154" s="2">
        <v>1461.5</v>
      </c>
      <c r="BD154" s="2">
        <v>2094.09</v>
      </c>
      <c r="BE154" s="2">
        <v>1086.44</v>
      </c>
      <c r="BF154" s="2"/>
      <c r="BG154" s="2"/>
      <c r="BH154" s="2">
        <v>12992.2</v>
      </c>
      <c r="BI154" s="2">
        <v>122735.46</v>
      </c>
      <c r="BJ154" s="2"/>
      <c r="BK154" s="2"/>
      <c r="BL154" s="2"/>
      <c r="BM154" s="2">
        <v>2212.08</v>
      </c>
      <c r="BN154" s="2">
        <v>13336.3</v>
      </c>
      <c r="BO154" s="2">
        <v>2173.08</v>
      </c>
      <c r="BP154" s="2">
        <v>14650.63</v>
      </c>
      <c r="BQ154" s="2">
        <v>16116.78</v>
      </c>
      <c r="BR154" s="2">
        <v>47236.2</v>
      </c>
      <c r="BS154" s="2">
        <v>19911.620000000003</v>
      </c>
      <c r="BT154" s="2"/>
      <c r="BU154" s="2">
        <v>18393.23</v>
      </c>
      <c r="BV154" s="2"/>
      <c r="BW154" s="2"/>
      <c r="BX154" s="2"/>
      <c r="BY154" s="2"/>
      <c r="BZ154" s="2"/>
      <c r="CA154" s="2">
        <v>4680.32</v>
      </c>
      <c r="CB154" s="2">
        <v>92976.19</v>
      </c>
      <c r="CC154" s="2">
        <v>4295.75</v>
      </c>
      <c r="CD154" s="2"/>
      <c r="CE154" s="2"/>
      <c r="CF154" s="2">
        <v>32162.27</v>
      </c>
      <c r="CG154" s="2">
        <v>660</v>
      </c>
      <c r="CH154" s="2">
        <v>9939.26</v>
      </c>
      <c r="CI154" s="2">
        <v>8840.9500000000007</v>
      </c>
      <c r="CJ154" s="2">
        <v>237832.04</v>
      </c>
      <c r="CK154" s="2"/>
      <c r="CL154" s="2"/>
      <c r="CM154" s="2">
        <v>31632.85</v>
      </c>
      <c r="CN154" s="2">
        <v>28315.279999999999</v>
      </c>
      <c r="CO154" s="2">
        <v>10857.73</v>
      </c>
      <c r="CP154" s="2"/>
      <c r="CQ154" s="2"/>
      <c r="CR154" s="2">
        <v>30685.759999999998</v>
      </c>
      <c r="CS154" s="2"/>
      <c r="CT154" s="2"/>
      <c r="CU154" s="2"/>
      <c r="CV154" s="2"/>
      <c r="CW154" s="2">
        <v>157.16999999999999</v>
      </c>
      <c r="CX154" s="2"/>
      <c r="CY154" s="2"/>
      <c r="CZ154" s="2">
        <v>767435.18</v>
      </c>
      <c r="DA154" s="2">
        <v>8566.52</v>
      </c>
      <c r="DB154" s="2">
        <v>8566.52</v>
      </c>
      <c r="DC154" s="2">
        <v>6957.91</v>
      </c>
      <c r="DD154" s="2"/>
      <c r="DE154" s="2"/>
      <c r="DF154" s="2"/>
      <c r="DG154" s="2">
        <v>11292.43</v>
      </c>
      <c r="DH154" s="2"/>
      <c r="DI154" s="2"/>
      <c r="DJ154" s="2"/>
      <c r="DK154" s="2"/>
      <c r="DL154" s="2"/>
      <c r="DM154" s="2">
        <v>18250.34</v>
      </c>
      <c r="DN154" s="2">
        <v>5207519.5900000008</v>
      </c>
      <c r="DP154" s="37" t="str">
        <f>VLOOKUP(DQ154,'District Listing'!$A$3:$B$315,2,FALSE)</f>
        <v>PE ELL</v>
      </c>
      <c r="DQ154" s="4" t="s">
        <v>247</v>
      </c>
      <c r="DR154" s="2"/>
      <c r="DS154" s="2"/>
      <c r="DT154" s="2">
        <v>-52105.91</v>
      </c>
      <c r="DU154" s="2">
        <v>-52105.91</v>
      </c>
      <c r="DV154" s="2">
        <v>1780540.72</v>
      </c>
      <c r="DW154" s="2">
        <v>17086.57</v>
      </c>
      <c r="DX154" s="2">
        <v>18443.25</v>
      </c>
      <c r="DY154" s="2"/>
      <c r="DZ154" s="2">
        <v>3906</v>
      </c>
      <c r="EA154" s="2"/>
      <c r="EB154" s="2"/>
      <c r="EC154" s="2">
        <v>1819976.54</v>
      </c>
      <c r="ED154" s="2">
        <v>638365.31000000006</v>
      </c>
      <c r="EE154" s="2">
        <v>14764.56</v>
      </c>
      <c r="EF154" s="2">
        <v>18389.43</v>
      </c>
      <c r="EG154" s="2"/>
      <c r="EH154" s="2"/>
      <c r="EI154" s="2"/>
      <c r="EJ154" s="2">
        <v>671519.30000000016</v>
      </c>
      <c r="EK154" s="2"/>
      <c r="EL154" s="2"/>
      <c r="EM154" s="2">
        <v>135683.71</v>
      </c>
      <c r="EN154" s="2">
        <v>49660.17</v>
      </c>
      <c r="EO154" s="2">
        <v>280953.18</v>
      </c>
      <c r="EP154" s="2">
        <v>86432</v>
      </c>
      <c r="EQ154" s="2"/>
      <c r="ER154" s="2"/>
      <c r="ES154" s="2"/>
      <c r="ET154" s="2"/>
      <c r="EU154" s="2">
        <v>1307.3399999999999</v>
      </c>
      <c r="EV154" s="2">
        <v>719.67</v>
      </c>
      <c r="EW154" s="2">
        <v>7648.75</v>
      </c>
      <c r="EX154" s="2">
        <v>20856.310000000001</v>
      </c>
      <c r="EY154" s="2">
        <v>266677.21000000002</v>
      </c>
      <c r="EZ154" s="2">
        <v>241612.26</v>
      </c>
      <c r="FA154" s="2">
        <v>16826.400000000001</v>
      </c>
      <c r="FB154" s="2">
        <v>11751.59</v>
      </c>
      <c r="FC154" s="2">
        <v>1120128.5900000001</v>
      </c>
      <c r="FD154" s="2">
        <v>131843.73000000001</v>
      </c>
      <c r="FE154" s="2">
        <v>15734.42</v>
      </c>
      <c r="FF154" s="2">
        <v>97340.99</v>
      </c>
      <c r="FG154" s="2">
        <v>10366.61</v>
      </c>
      <c r="FH154" s="2">
        <v>33202.620000000003</v>
      </c>
      <c r="FI154" s="2">
        <v>288488.37</v>
      </c>
      <c r="FJ154" s="2">
        <v>1461.5</v>
      </c>
      <c r="FK154" s="2">
        <v>2094.09</v>
      </c>
      <c r="FL154" s="2">
        <v>1086.44</v>
      </c>
      <c r="FM154" s="2"/>
      <c r="FN154" s="2"/>
      <c r="FO154" s="2">
        <v>12792.2</v>
      </c>
      <c r="FP154" s="2">
        <v>122399.46</v>
      </c>
      <c r="FQ154" s="2"/>
      <c r="FR154" s="2"/>
      <c r="FS154" s="2"/>
      <c r="FT154" s="2">
        <v>2212.08</v>
      </c>
      <c r="FU154" s="2">
        <v>13336.3</v>
      </c>
      <c r="FV154" s="2">
        <v>2173.08</v>
      </c>
      <c r="FW154" s="2">
        <v>14650.63</v>
      </c>
      <c r="FX154" s="2">
        <v>16116.78</v>
      </c>
      <c r="FY154" s="2">
        <v>44607.59</v>
      </c>
      <c r="FZ154" s="2">
        <v>11251.62</v>
      </c>
      <c r="GA154" s="2"/>
      <c r="GB154" s="2">
        <v>18393.23</v>
      </c>
      <c r="GC154" s="2"/>
      <c r="GD154" s="2"/>
      <c r="GE154" s="2"/>
      <c r="GF154" s="2"/>
      <c r="GG154" s="2"/>
      <c r="GH154" s="2">
        <v>4680.32</v>
      </c>
      <c r="GI154" s="2">
        <v>92976.19</v>
      </c>
      <c r="GJ154" s="2">
        <v>3815.75</v>
      </c>
      <c r="GK154" s="2"/>
      <c r="GL154" s="2"/>
      <c r="GM154" s="2">
        <v>32162.27</v>
      </c>
      <c r="GN154" s="2">
        <v>660</v>
      </c>
      <c r="GO154" s="2">
        <v>9939.26</v>
      </c>
      <c r="GP154" s="2">
        <v>6945.43</v>
      </c>
      <c r="GQ154" s="2">
        <v>237832.04</v>
      </c>
      <c r="GR154" s="2"/>
      <c r="GS154" s="2"/>
      <c r="GT154" s="2">
        <v>31632.85</v>
      </c>
      <c r="GU154" s="2">
        <v>28315.279999999999</v>
      </c>
      <c r="GV154" s="2">
        <v>10857.73</v>
      </c>
      <c r="GW154" s="2"/>
      <c r="GX154" s="2"/>
      <c r="GY154" s="2">
        <v>23638.67</v>
      </c>
      <c r="GZ154" s="2"/>
      <c r="HA154" s="2"/>
      <c r="HB154" s="2"/>
      <c r="HC154" s="2"/>
      <c r="HD154" s="2">
        <v>157.16999999999999</v>
      </c>
      <c r="HE154" s="2"/>
      <c r="HF154" s="2"/>
      <c r="HG154" s="2">
        <v>746187.96000000008</v>
      </c>
      <c r="HH154" s="2">
        <v>8006.32</v>
      </c>
      <c r="HI154" s="2">
        <v>8006.32</v>
      </c>
      <c r="HJ154" s="2">
        <v>6957.91</v>
      </c>
      <c r="HK154" s="2"/>
      <c r="HL154" s="2"/>
      <c r="HM154" s="2"/>
      <c r="HN154" s="2">
        <v>8698.31</v>
      </c>
      <c r="HO154" s="2"/>
      <c r="HP154" s="2"/>
      <c r="HQ154" s="2"/>
      <c r="HR154" s="2"/>
      <c r="HS154" s="2">
        <v>15656.22</v>
      </c>
      <c r="HT154" s="2">
        <v>4617857.3899999987</v>
      </c>
      <c r="HV154" s="37" t="str">
        <f>VLOOKUP(HW154,'District Listing'!$A$3:$B$315,2,FALSE)</f>
        <v>REARDAN-EDWALL</v>
      </c>
      <c r="HW154" s="4" t="s">
        <v>252</v>
      </c>
      <c r="HX154" s="2">
        <v>111369.97</v>
      </c>
      <c r="HY154" s="2">
        <v>111369.97</v>
      </c>
      <c r="HZ154" s="2">
        <v>-22092.92</v>
      </c>
      <c r="IA154" s="2">
        <v>-22092.92</v>
      </c>
      <c r="IB154" s="2">
        <v>374930.23</v>
      </c>
      <c r="IC154" s="2">
        <v>2421.25</v>
      </c>
      <c r="ID154" s="2">
        <v>585</v>
      </c>
      <c r="IE154" s="2"/>
      <c r="IF154" s="2">
        <v>47703.07</v>
      </c>
      <c r="IG154" s="2">
        <v>33411.43</v>
      </c>
      <c r="IH154" s="2"/>
      <c r="II154" s="2">
        <v>459050.98</v>
      </c>
      <c r="IJ154" s="2">
        <v>198497.26</v>
      </c>
      <c r="IK154" s="2">
        <v>3475.86</v>
      </c>
      <c r="IL154" s="2"/>
      <c r="IM154" s="2"/>
      <c r="IN154" s="2">
        <v>91487.56</v>
      </c>
      <c r="IO154" s="2">
        <v>7302.42</v>
      </c>
      <c r="IP154" s="2">
        <v>300763.09999999998</v>
      </c>
      <c r="IQ154" s="2"/>
      <c r="IR154" s="2"/>
      <c r="IS154" s="2">
        <v>6146.44</v>
      </c>
      <c r="IT154" s="2">
        <v>8951.2099999999991</v>
      </c>
      <c r="IU154" s="2">
        <v>4303.12</v>
      </c>
      <c r="IV154" s="2">
        <v>12647.41</v>
      </c>
      <c r="IW154" s="2"/>
      <c r="IX154" s="2"/>
      <c r="IY154" s="2"/>
      <c r="IZ154" s="2"/>
      <c r="JA154" s="2">
        <v>34.67</v>
      </c>
      <c r="JB154" s="2">
        <v>52.9</v>
      </c>
      <c r="JC154" s="2">
        <v>359.81</v>
      </c>
      <c r="JD154" s="2">
        <v>1702.62</v>
      </c>
      <c r="JE154" s="2">
        <v>1696.87</v>
      </c>
      <c r="JF154" s="2">
        <v>5389.17</v>
      </c>
      <c r="JG154" s="2">
        <v>114.45</v>
      </c>
      <c r="JH154" s="2">
        <v>92.2</v>
      </c>
      <c r="JI154" s="2">
        <v>41490.869999999995</v>
      </c>
      <c r="JJ154" s="2">
        <v>25967.68</v>
      </c>
      <c r="JK154" s="2"/>
      <c r="JL154" s="2">
        <v>31554.62</v>
      </c>
      <c r="JM154" s="2">
        <v>30855.599999999999</v>
      </c>
      <c r="JN154" s="2"/>
      <c r="JO154" s="2">
        <v>88377.9</v>
      </c>
      <c r="JP154" s="2"/>
      <c r="JQ154" s="2"/>
      <c r="JR154" s="2"/>
      <c r="JS154" s="2"/>
      <c r="JT154" s="2"/>
      <c r="JU154" s="2">
        <v>196.74</v>
      </c>
      <c r="JV154" s="2">
        <v>11015.04</v>
      </c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>
        <v>4609.2</v>
      </c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>
        <v>952.5</v>
      </c>
      <c r="KV154" s="2"/>
      <c r="KW154" s="2"/>
      <c r="KX154" s="2"/>
      <c r="KY154" s="2">
        <v>1600</v>
      </c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>
        <v>18373.48</v>
      </c>
      <c r="LL154" s="2">
        <v>2054.0300000000002</v>
      </c>
      <c r="LM154" s="2">
        <v>2054.0300000000002</v>
      </c>
      <c r="LN154" s="2"/>
      <c r="LO154" s="2">
        <v>49896</v>
      </c>
      <c r="LP154" s="2"/>
      <c r="LQ154" s="2"/>
      <c r="LR154" s="2"/>
      <c r="LS154" s="2"/>
      <c r="LT154" s="2"/>
      <c r="LU154" s="2">
        <v>12154.32</v>
      </c>
      <c r="LV154" s="2"/>
      <c r="LW154" s="2"/>
      <c r="LX154" s="2">
        <v>62050.32</v>
      </c>
      <c r="LY154" s="2">
        <v>1061437.7300000002</v>
      </c>
    </row>
    <row r="155" spans="2:337">
      <c r="B155" s="22" t="s">
        <v>69</v>
      </c>
      <c r="C155" s="22" t="s">
        <v>7</v>
      </c>
      <c r="D155" s="22" t="s">
        <v>5</v>
      </c>
      <c r="E155" s="22" t="s">
        <v>34</v>
      </c>
      <c r="F155" s="22" t="s">
        <v>35</v>
      </c>
      <c r="G155" s="1">
        <v>63938.69</v>
      </c>
      <c r="I155" s="37" t="str">
        <f>VLOOKUP(J155,'District Listing'!$A$3:$B$315,2,FALSE)</f>
        <v>CHEHALIS</v>
      </c>
      <c r="J155" s="4" t="s">
        <v>248</v>
      </c>
      <c r="K155" s="2">
        <v>64525.98</v>
      </c>
      <c r="L155" s="2">
        <v>64525.98</v>
      </c>
      <c r="M155" s="2">
        <v>-64525.98</v>
      </c>
      <c r="N155" s="2">
        <v>-64525.98</v>
      </c>
      <c r="O155" s="2">
        <v>17085538.539999999</v>
      </c>
      <c r="P155" s="2">
        <v>357652.4</v>
      </c>
      <c r="Q155" s="2">
        <v>368086.07</v>
      </c>
      <c r="R155" s="2"/>
      <c r="S155" s="2">
        <v>1099367.97</v>
      </c>
      <c r="T155" s="2">
        <v>371765.64</v>
      </c>
      <c r="U155" s="2"/>
      <c r="V155" s="2">
        <v>19282410.619999997</v>
      </c>
      <c r="W155" s="2">
        <v>5650452.9899999993</v>
      </c>
      <c r="X155" s="2">
        <v>992030</v>
      </c>
      <c r="Y155" s="2">
        <v>214154.72</v>
      </c>
      <c r="Z155" s="2"/>
      <c r="AA155" s="2">
        <v>428247.79</v>
      </c>
      <c r="AB155" s="2">
        <v>119188.28</v>
      </c>
      <c r="AC155" s="2">
        <v>7404073.7799999993</v>
      </c>
      <c r="AD155" s="2">
        <v>1667.04</v>
      </c>
      <c r="AE155" s="2">
        <v>1065.18</v>
      </c>
      <c r="AF155" s="2">
        <v>1438177.51</v>
      </c>
      <c r="AG155" s="2">
        <v>551019.42000000004</v>
      </c>
      <c r="AH155" s="2">
        <v>2854536.1900000004</v>
      </c>
      <c r="AI155" s="2">
        <v>910233.54999999993</v>
      </c>
      <c r="AJ155" s="2"/>
      <c r="AK155" s="2"/>
      <c r="AL155" s="2"/>
      <c r="AM155" s="2"/>
      <c r="AN155" s="2">
        <v>102874.42</v>
      </c>
      <c r="AO155" s="2">
        <v>41002.25</v>
      </c>
      <c r="AP155" s="2">
        <v>88125.85</v>
      </c>
      <c r="AQ155" s="2">
        <v>160805.65</v>
      </c>
      <c r="AR155" s="2">
        <v>2382437.0900000003</v>
      </c>
      <c r="AS155" s="2">
        <v>2252761.23</v>
      </c>
      <c r="AT155" s="2">
        <v>201753.55</v>
      </c>
      <c r="AU155" s="2">
        <v>73362.510000000009</v>
      </c>
      <c r="AV155" s="2">
        <v>11059821.440000001</v>
      </c>
      <c r="AW155" s="2">
        <v>619720.39</v>
      </c>
      <c r="AX155" s="2">
        <v>90820.84</v>
      </c>
      <c r="AY155" s="2">
        <v>566464.35</v>
      </c>
      <c r="AZ155" s="2">
        <v>75230.990000000005</v>
      </c>
      <c r="BA155" s="2">
        <v>140896.02000000002</v>
      </c>
      <c r="BB155" s="2">
        <v>1493132.59</v>
      </c>
      <c r="BC155" s="2">
        <v>89378.91</v>
      </c>
      <c r="BD155" s="2">
        <v>16796.939999999999</v>
      </c>
      <c r="BE155" s="2">
        <v>174587.38</v>
      </c>
      <c r="BF155" s="2"/>
      <c r="BG155" s="2">
        <v>137843.29</v>
      </c>
      <c r="BH155" s="2">
        <v>139871.69</v>
      </c>
      <c r="BI155" s="2">
        <v>647458.36</v>
      </c>
      <c r="BJ155" s="2">
        <v>43975</v>
      </c>
      <c r="BK155" s="2">
        <v>28712.84</v>
      </c>
      <c r="BL155" s="2"/>
      <c r="BM155" s="2">
        <v>69863.67</v>
      </c>
      <c r="BN155" s="2">
        <v>5238.5200000000004</v>
      </c>
      <c r="BO155" s="2"/>
      <c r="BP155" s="2">
        <v>167166.39000000001</v>
      </c>
      <c r="BQ155" s="2">
        <v>45048.77</v>
      </c>
      <c r="BR155" s="2">
        <v>204170.3</v>
      </c>
      <c r="BS155" s="2">
        <v>15507.13</v>
      </c>
      <c r="BT155" s="2">
        <v>20875.32</v>
      </c>
      <c r="BU155" s="2">
        <v>17239.649999999998</v>
      </c>
      <c r="BV155" s="2"/>
      <c r="BW155" s="2">
        <v>62214.42</v>
      </c>
      <c r="BX155" s="2"/>
      <c r="BY155" s="2">
        <v>513957.95</v>
      </c>
      <c r="BZ155" s="2"/>
      <c r="CA155" s="2"/>
      <c r="CB155" s="2">
        <v>413123.06</v>
      </c>
      <c r="CC155" s="2">
        <v>154403</v>
      </c>
      <c r="CD155" s="2">
        <v>3250.99</v>
      </c>
      <c r="CE155" s="2">
        <v>39325.919999999998</v>
      </c>
      <c r="CF155" s="2">
        <v>664661.15</v>
      </c>
      <c r="CG155" s="2"/>
      <c r="CH155" s="2">
        <v>1440</v>
      </c>
      <c r="CI155" s="2">
        <v>14664</v>
      </c>
      <c r="CJ155" s="2">
        <v>111746.22</v>
      </c>
      <c r="CK155" s="2"/>
      <c r="CL155" s="2">
        <v>165698.76</v>
      </c>
      <c r="CM155" s="2">
        <v>283085.74</v>
      </c>
      <c r="CN155" s="2"/>
      <c r="CO155" s="2"/>
      <c r="CP155" s="2"/>
      <c r="CQ155" s="2"/>
      <c r="CR155" s="2">
        <v>337426.17</v>
      </c>
      <c r="CS155" s="2"/>
      <c r="CT155" s="2"/>
      <c r="CU155" s="2"/>
      <c r="CV155" s="2"/>
      <c r="CW155" s="2"/>
      <c r="CX155" s="2"/>
      <c r="CY155" s="2"/>
      <c r="CZ155" s="2">
        <v>4588731.54</v>
      </c>
      <c r="DA155" s="2">
        <v>48096.399999999994</v>
      </c>
      <c r="DB155" s="2">
        <v>48096.399999999994</v>
      </c>
      <c r="DC155" s="2"/>
      <c r="DD155" s="2"/>
      <c r="DE155" s="2">
        <v>19123.48</v>
      </c>
      <c r="DF155" s="2">
        <v>24155.7</v>
      </c>
      <c r="DG155" s="2">
        <v>19534.490000000002</v>
      </c>
      <c r="DH155" s="2">
        <v>634205.51</v>
      </c>
      <c r="DI155" s="2"/>
      <c r="DJ155" s="2">
        <v>119082.56</v>
      </c>
      <c r="DK155" s="2"/>
      <c r="DL155" s="2"/>
      <c r="DM155" s="2">
        <v>816101.74</v>
      </c>
      <c r="DN155" s="2">
        <v>44692368.110000022</v>
      </c>
      <c r="DP155" s="37" t="str">
        <f>VLOOKUP(DQ155,'District Listing'!$A$3:$B$315,2,FALSE)</f>
        <v>CHEHALIS</v>
      </c>
      <c r="DQ155" s="4" t="s">
        <v>248</v>
      </c>
      <c r="DR155" s="2">
        <v>64525.98</v>
      </c>
      <c r="DS155" s="2">
        <v>64525.98</v>
      </c>
      <c r="DT155" s="2">
        <v>-64525.98</v>
      </c>
      <c r="DU155" s="2">
        <v>-64525.98</v>
      </c>
      <c r="DV155" s="2">
        <v>15413188.52</v>
      </c>
      <c r="DW155" s="2">
        <v>181505.03</v>
      </c>
      <c r="DX155" s="2">
        <v>106723.4</v>
      </c>
      <c r="DY155" s="2"/>
      <c r="DZ155" s="2">
        <v>497736.24</v>
      </c>
      <c r="EA155" s="2">
        <v>22601.4</v>
      </c>
      <c r="EB155" s="2"/>
      <c r="EC155" s="2">
        <v>16221754.59</v>
      </c>
      <c r="ED155" s="2">
        <v>4974022.8499999996</v>
      </c>
      <c r="EE155" s="2">
        <v>634637.86</v>
      </c>
      <c r="EF155" s="2">
        <v>188861.45</v>
      </c>
      <c r="EG155" s="2"/>
      <c r="EH155" s="2"/>
      <c r="EI155" s="2">
        <v>50941.16</v>
      </c>
      <c r="EJ155" s="2">
        <v>5848463.3200000003</v>
      </c>
      <c r="EK155" s="2">
        <v>1213.75</v>
      </c>
      <c r="EL155" s="2">
        <v>761.71</v>
      </c>
      <c r="EM155" s="2">
        <v>1226927.76</v>
      </c>
      <c r="EN155" s="2">
        <v>455135.57</v>
      </c>
      <c r="EO155" s="2">
        <v>2449818.6800000002</v>
      </c>
      <c r="EP155" s="2">
        <v>770469.94</v>
      </c>
      <c r="EQ155" s="2"/>
      <c r="ER155" s="2"/>
      <c r="ES155" s="2"/>
      <c r="ET155" s="2"/>
      <c r="EU155" s="2">
        <v>91606.89</v>
      </c>
      <c r="EV155" s="2">
        <v>36482.089999999997</v>
      </c>
      <c r="EW155" s="2">
        <v>78251.210000000006</v>
      </c>
      <c r="EX155" s="2">
        <v>144629.49</v>
      </c>
      <c r="EY155" s="2">
        <v>2197040.9700000002</v>
      </c>
      <c r="EZ155" s="2">
        <v>2088630.87</v>
      </c>
      <c r="FA155" s="2">
        <v>178133.46</v>
      </c>
      <c r="FB155" s="2">
        <v>60185.48</v>
      </c>
      <c r="FC155" s="2">
        <v>9779287.870000001</v>
      </c>
      <c r="FD155" s="2">
        <v>584016.77</v>
      </c>
      <c r="FE155" s="2">
        <v>90655.34</v>
      </c>
      <c r="FF155" s="2">
        <v>566464.35</v>
      </c>
      <c r="FG155" s="2">
        <v>70069.03</v>
      </c>
      <c r="FH155" s="2">
        <v>139314.14000000001</v>
      </c>
      <c r="FI155" s="2">
        <v>1450519.63</v>
      </c>
      <c r="FJ155" s="2">
        <v>89378.91</v>
      </c>
      <c r="FK155" s="2">
        <v>16796.939999999999</v>
      </c>
      <c r="FL155" s="2">
        <v>146587.38</v>
      </c>
      <c r="FM155" s="2"/>
      <c r="FN155" s="2">
        <v>21206.66</v>
      </c>
      <c r="FO155" s="2">
        <v>127151.69</v>
      </c>
      <c r="FP155" s="2">
        <v>599151.47</v>
      </c>
      <c r="FQ155" s="2">
        <v>43975</v>
      </c>
      <c r="FR155" s="2">
        <v>28712.84</v>
      </c>
      <c r="FS155" s="2"/>
      <c r="FT155" s="2">
        <v>69863.67</v>
      </c>
      <c r="FU155" s="2">
        <v>5238.5200000000004</v>
      </c>
      <c r="FV155" s="2"/>
      <c r="FW155" s="2">
        <v>167166.39000000001</v>
      </c>
      <c r="FX155" s="2">
        <v>45048.77</v>
      </c>
      <c r="FY155" s="2">
        <v>204170.3</v>
      </c>
      <c r="FZ155" s="2">
        <v>15507.13</v>
      </c>
      <c r="GA155" s="2">
        <v>20875.32</v>
      </c>
      <c r="GB155" s="2">
        <v>2155.44</v>
      </c>
      <c r="GC155" s="2"/>
      <c r="GD155" s="2">
        <v>62214.42</v>
      </c>
      <c r="GE155" s="2"/>
      <c r="GF155" s="2">
        <v>513957.95</v>
      </c>
      <c r="GG155" s="2"/>
      <c r="GH155" s="2"/>
      <c r="GI155" s="2">
        <v>47318.879999999997</v>
      </c>
      <c r="GJ155" s="2">
        <v>154244.42000000001</v>
      </c>
      <c r="GK155" s="2">
        <v>3250.99</v>
      </c>
      <c r="GL155" s="2">
        <v>39118.18</v>
      </c>
      <c r="GM155" s="2">
        <v>656093.55000000005</v>
      </c>
      <c r="GN155" s="2"/>
      <c r="GO155" s="2">
        <v>1440</v>
      </c>
      <c r="GP155" s="2">
        <v>14664</v>
      </c>
      <c r="GQ155" s="2">
        <v>111746.22</v>
      </c>
      <c r="GR155" s="2"/>
      <c r="GS155" s="2">
        <v>165698.76</v>
      </c>
      <c r="GT155" s="2">
        <v>283085.74</v>
      </c>
      <c r="GU155" s="2"/>
      <c r="GV155" s="2"/>
      <c r="GW155" s="2"/>
      <c r="GX155" s="2"/>
      <c r="GY155" s="2">
        <v>328320.59999999998</v>
      </c>
      <c r="GZ155" s="2"/>
      <c r="HA155" s="2"/>
      <c r="HB155" s="2"/>
      <c r="HC155" s="2"/>
      <c r="HD155" s="2"/>
      <c r="HE155" s="2"/>
      <c r="HF155" s="2"/>
      <c r="HG155" s="2">
        <v>3984140.1400000011</v>
      </c>
      <c r="HH155" s="2">
        <v>43505.49</v>
      </c>
      <c r="HI155" s="2">
        <v>43505.49</v>
      </c>
      <c r="HJ155" s="2"/>
      <c r="HK155" s="2"/>
      <c r="HL155" s="2">
        <v>19123.48</v>
      </c>
      <c r="HM155" s="2"/>
      <c r="HN155" s="2">
        <v>19534.490000000002</v>
      </c>
      <c r="HO155" s="2">
        <v>601745.49</v>
      </c>
      <c r="HP155" s="2"/>
      <c r="HQ155" s="2">
        <v>100246.56</v>
      </c>
      <c r="HR155" s="2"/>
      <c r="HS155" s="2">
        <v>740650.02</v>
      </c>
      <c r="HT155" s="2">
        <v>38068321.060000025</v>
      </c>
      <c r="HV155" s="37" t="str">
        <f>VLOOKUP(HW155,'District Listing'!$A$3:$B$315,2,FALSE)</f>
        <v>ALMIRA</v>
      </c>
      <c r="HW155" s="4" t="s">
        <v>253</v>
      </c>
      <c r="HX155" s="2"/>
      <c r="HY155" s="2"/>
      <c r="HZ155" s="2"/>
      <c r="IA155" s="2"/>
      <c r="IB155" s="2">
        <v>7571.95</v>
      </c>
      <c r="IC155" s="2"/>
      <c r="ID155" s="2"/>
      <c r="IE155" s="2"/>
      <c r="IF155" s="2"/>
      <c r="IG155" s="2"/>
      <c r="IH155" s="2"/>
      <c r="II155" s="2">
        <v>7571.95</v>
      </c>
      <c r="IJ155" s="2">
        <v>25611.72</v>
      </c>
      <c r="IK155" s="2">
        <v>57076.65</v>
      </c>
      <c r="IL155" s="2"/>
      <c r="IM155" s="2"/>
      <c r="IN155" s="2">
        <v>333.32</v>
      </c>
      <c r="IO155" s="2">
        <v>1616.76</v>
      </c>
      <c r="IP155" s="2">
        <v>84638.45</v>
      </c>
      <c r="IQ155" s="2"/>
      <c r="IR155" s="2">
        <v>2.4300000000000002</v>
      </c>
      <c r="IS155" s="2">
        <v>579.24</v>
      </c>
      <c r="IT155" s="2">
        <v>5005.22</v>
      </c>
      <c r="IU155" s="2">
        <v>3280.08</v>
      </c>
      <c r="IV155" s="2">
        <v>2015.57</v>
      </c>
      <c r="IW155" s="2"/>
      <c r="IX155" s="2"/>
      <c r="IY155" s="2"/>
      <c r="IZ155" s="2"/>
      <c r="JA155" s="2">
        <v>17.02</v>
      </c>
      <c r="JB155" s="2">
        <v>160.88</v>
      </c>
      <c r="JC155" s="2">
        <v>131.57</v>
      </c>
      <c r="JD155" s="2">
        <v>335.66</v>
      </c>
      <c r="JE155" s="2">
        <v>202.47</v>
      </c>
      <c r="JF155" s="2">
        <v>11318</v>
      </c>
      <c r="JG155" s="2"/>
      <c r="JH155" s="2"/>
      <c r="JI155" s="2">
        <v>23048.14</v>
      </c>
      <c r="JJ155" s="2">
        <v>9837</v>
      </c>
      <c r="JK155" s="2"/>
      <c r="JL155" s="2">
        <v>2371.6799999999998</v>
      </c>
      <c r="JM155" s="2"/>
      <c r="JN155" s="2"/>
      <c r="JO155" s="2">
        <v>12208.68</v>
      </c>
      <c r="JP155" s="2"/>
      <c r="JQ155" s="2"/>
      <c r="JR155" s="2"/>
      <c r="JS155" s="2"/>
      <c r="JT155" s="2"/>
      <c r="JU155" s="2"/>
      <c r="JV155" s="2">
        <v>10751.87</v>
      </c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>
        <v>10751.87</v>
      </c>
      <c r="LL155" s="2">
        <v>3845.03</v>
      </c>
      <c r="LM155" s="2">
        <v>3845.03</v>
      </c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>
        <v>142064.12000000002</v>
      </c>
    </row>
    <row r="156" spans="2:337">
      <c r="B156" s="22" t="s">
        <v>69</v>
      </c>
      <c r="C156" s="22" t="s">
        <v>7</v>
      </c>
      <c r="D156" s="22" t="s">
        <v>5</v>
      </c>
      <c r="E156" s="22" t="s">
        <v>34</v>
      </c>
      <c r="F156" s="22" t="s">
        <v>37</v>
      </c>
      <c r="G156" s="1">
        <v>73071.649999999994</v>
      </c>
      <c r="I156" s="37" t="str">
        <f>VLOOKUP(J156,'District Listing'!$A$3:$B$315,2,FALSE)</f>
        <v>WHITE PASS</v>
      </c>
      <c r="J156" s="4" t="s">
        <v>249</v>
      </c>
      <c r="K156" s="2">
        <v>153530.50999999998</v>
      </c>
      <c r="L156" s="2">
        <v>153530.50999999998</v>
      </c>
      <c r="M156" s="2">
        <v>-153530.51</v>
      </c>
      <c r="N156" s="2">
        <v>-153530.51</v>
      </c>
      <c r="O156" s="2">
        <v>2314506.48</v>
      </c>
      <c r="P156" s="2">
        <v>68117.539999999994</v>
      </c>
      <c r="Q156" s="2">
        <v>341.99</v>
      </c>
      <c r="R156" s="2"/>
      <c r="S156" s="2">
        <v>92174.209999999992</v>
      </c>
      <c r="T156" s="2"/>
      <c r="U156" s="2"/>
      <c r="V156" s="2">
        <v>2475140.2200000002</v>
      </c>
      <c r="W156" s="2">
        <v>1037666.99</v>
      </c>
      <c r="X156" s="2">
        <v>58488.770000000004</v>
      </c>
      <c r="Y156" s="2"/>
      <c r="Z156" s="2"/>
      <c r="AA156" s="2">
        <v>38939.65</v>
      </c>
      <c r="AB156" s="2"/>
      <c r="AC156" s="2">
        <v>1135095.4099999999</v>
      </c>
      <c r="AD156" s="2"/>
      <c r="AE156" s="2"/>
      <c r="AF156" s="2">
        <v>157531.82</v>
      </c>
      <c r="AG156" s="2">
        <v>69653.070000000007</v>
      </c>
      <c r="AH156" s="2">
        <v>313546.43000000005</v>
      </c>
      <c r="AI156" s="2">
        <v>106333.74</v>
      </c>
      <c r="AJ156" s="2"/>
      <c r="AK156" s="2"/>
      <c r="AL156" s="2"/>
      <c r="AM156" s="2"/>
      <c r="AN156" s="2">
        <v>920.3</v>
      </c>
      <c r="AO156" s="2">
        <v>529.37</v>
      </c>
      <c r="AP156" s="2">
        <v>8961.1</v>
      </c>
      <c r="AQ156" s="2">
        <v>23014.89</v>
      </c>
      <c r="AR156" s="2">
        <v>267048.48</v>
      </c>
      <c r="AS156" s="2">
        <v>334649.46000000002</v>
      </c>
      <c r="AT156" s="2">
        <v>161892.15999999997</v>
      </c>
      <c r="AU156" s="2">
        <v>97931.77</v>
      </c>
      <c r="AV156" s="2">
        <v>1542012.59</v>
      </c>
      <c r="AW156" s="2">
        <v>130105.33</v>
      </c>
      <c r="AX156" s="2">
        <v>36116.660000000003</v>
      </c>
      <c r="AY156" s="2">
        <v>12831.03</v>
      </c>
      <c r="AZ156" s="2">
        <v>82941.56</v>
      </c>
      <c r="BA156" s="2">
        <v>55740.03</v>
      </c>
      <c r="BB156" s="2">
        <v>317734.61</v>
      </c>
      <c r="BC156" s="2">
        <v>6387.35</v>
      </c>
      <c r="BD156" s="2"/>
      <c r="BE156" s="2">
        <v>3936.76</v>
      </c>
      <c r="BF156" s="2"/>
      <c r="BG156" s="2"/>
      <c r="BH156" s="2">
        <v>43716.21</v>
      </c>
      <c r="BI156" s="2">
        <v>53504.789999999994</v>
      </c>
      <c r="BJ156" s="2">
        <v>10356.799999999999</v>
      </c>
      <c r="BK156" s="2">
        <v>14024.4</v>
      </c>
      <c r="BL156" s="2">
        <v>5995</v>
      </c>
      <c r="BM156" s="2"/>
      <c r="BN156" s="2">
        <v>21287.42</v>
      </c>
      <c r="BO156" s="2">
        <v>6500</v>
      </c>
      <c r="BP156" s="2">
        <v>3308.99</v>
      </c>
      <c r="BQ156" s="2">
        <v>14385.14</v>
      </c>
      <c r="BR156" s="2">
        <v>5361.26</v>
      </c>
      <c r="BS156" s="2"/>
      <c r="BT156" s="2"/>
      <c r="BU156" s="2">
        <v>2030.03</v>
      </c>
      <c r="BV156" s="2"/>
      <c r="BW156" s="2"/>
      <c r="BX156" s="2"/>
      <c r="BY156" s="2"/>
      <c r="BZ156" s="2"/>
      <c r="CA156" s="2">
        <v>926.96</v>
      </c>
      <c r="CB156" s="2">
        <v>149789.31</v>
      </c>
      <c r="CC156" s="2">
        <v>35727.35</v>
      </c>
      <c r="CD156" s="2">
        <v>500.99</v>
      </c>
      <c r="CE156" s="2">
        <v>22131.09</v>
      </c>
      <c r="CF156" s="2">
        <v>50420.73</v>
      </c>
      <c r="CG156" s="2"/>
      <c r="CH156" s="2">
        <v>206545.69</v>
      </c>
      <c r="CI156" s="2">
        <v>4493.3</v>
      </c>
      <c r="CJ156" s="2">
        <v>240071.23</v>
      </c>
      <c r="CK156" s="2"/>
      <c r="CL156" s="2">
        <v>882.24</v>
      </c>
      <c r="CM156" s="2">
        <v>122500.32</v>
      </c>
      <c r="CN156" s="2"/>
      <c r="CO156" s="2"/>
      <c r="CP156" s="2"/>
      <c r="CQ156" s="2"/>
      <c r="CR156" s="2">
        <v>1712</v>
      </c>
      <c r="CS156" s="2"/>
      <c r="CT156" s="2"/>
      <c r="CU156" s="2"/>
      <c r="CV156" s="2"/>
      <c r="CW156" s="2"/>
      <c r="CX156" s="2"/>
      <c r="CY156" s="2"/>
      <c r="CZ156" s="2">
        <v>1026495.3600000001</v>
      </c>
      <c r="DA156" s="2">
        <v>10543.62</v>
      </c>
      <c r="DB156" s="2">
        <v>10543.62</v>
      </c>
      <c r="DC156" s="2"/>
      <c r="DD156" s="2"/>
      <c r="DE156" s="2">
        <v>15952.97</v>
      </c>
      <c r="DF156" s="2">
        <v>19794.47</v>
      </c>
      <c r="DG156" s="2"/>
      <c r="DH156" s="2">
        <v>15168.64</v>
      </c>
      <c r="DI156" s="2"/>
      <c r="DJ156" s="2">
        <v>5471.97</v>
      </c>
      <c r="DK156" s="2"/>
      <c r="DL156" s="2"/>
      <c r="DM156" s="2">
        <v>56388.05</v>
      </c>
      <c r="DN156" s="2">
        <v>6563409.8599999975</v>
      </c>
      <c r="DP156" s="37" t="str">
        <f>VLOOKUP(DQ156,'District Listing'!$A$3:$B$315,2,FALSE)</f>
        <v>WHITE PASS</v>
      </c>
      <c r="DQ156" s="4" t="s">
        <v>249</v>
      </c>
      <c r="DR156" s="2">
        <v>1400.71</v>
      </c>
      <c r="DS156" s="2">
        <v>1400.71</v>
      </c>
      <c r="DT156" s="2">
        <v>-42753.48</v>
      </c>
      <c r="DU156" s="2">
        <v>-42753.48</v>
      </c>
      <c r="DV156" s="2">
        <v>2059062.32</v>
      </c>
      <c r="DW156" s="2">
        <v>68117.539999999994</v>
      </c>
      <c r="DX156" s="2">
        <v>341.99</v>
      </c>
      <c r="DY156" s="2"/>
      <c r="DZ156" s="2">
        <v>47589.01</v>
      </c>
      <c r="EA156" s="2"/>
      <c r="EB156" s="2"/>
      <c r="EC156" s="2">
        <v>2175110.86</v>
      </c>
      <c r="ED156" s="2">
        <v>806917.82</v>
      </c>
      <c r="EE156" s="2">
        <v>47117.08</v>
      </c>
      <c r="EF156" s="2"/>
      <c r="EG156" s="2"/>
      <c r="EH156" s="2">
        <v>500</v>
      </c>
      <c r="EI156" s="2"/>
      <c r="EJ156" s="2">
        <v>854534.89999999991</v>
      </c>
      <c r="EK156" s="2"/>
      <c r="EL156" s="2"/>
      <c r="EM156" s="2">
        <v>137337.32</v>
      </c>
      <c r="EN156" s="2">
        <v>52632.160000000003</v>
      </c>
      <c r="EO156" s="2">
        <v>271895.96000000002</v>
      </c>
      <c r="EP156" s="2">
        <v>84409.91</v>
      </c>
      <c r="EQ156" s="2"/>
      <c r="ER156" s="2"/>
      <c r="ES156" s="2"/>
      <c r="ET156" s="2"/>
      <c r="EU156" s="2">
        <v>782.14</v>
      </c>
      <c r="EV156" s="2">
        <v>396.16</v>
      </c>
      <c r="EW156" s="2">
        <v>7667.65</v>
      </c>
      <c r="EX156" s="2">
        <v>18550</v>
      </c>
      <c r="EY156" s="2">
        <v>230255.96</v>
      </c>
      <c r="EZ156" s="2">
        <v>256062.92</v>
      </c>
      <c r="FA156" s="2">
        <v>149267.79999999999</v>
      </c>
      <c r="FB156" s="2">
        <v>78152.86</v>
      </c>
      <c r="FC156" s="2">
        <v>1287410.8400000003</v>
      </c>
      <c r="FD156" s="2">
        <v>118211.49</v>
      </c>
      <c r="FE156" s="2">
        <v>36116.660000000003</v>
      </c>
      <c r="FF156" s="2">
        <v>12831.03</v>
      </c>
      <c r="FG156" s="2">
        <v>49077.17</v>
      </c>
      <c r="FH156" s="2">
        <v>39013.14</v>
      </c>
      <c r="FI156" s="2">
        <v>255249.49000000005</v>
      </c>
      <c r="FJ156" s="2">
        <v>6387.35</v>
      </c>
      <c r="FK156" s="2"/>
      <c r="FL156" s="2">
        <v>3936.76</v>
      </c>
      <c r="FM156" s="2"/>
      <c r="FN156" s="2"/>
      <c r="FO156" s="2">
        <v>43621.21</v>
      </c>
      <c r="FP156" s="2">
        <v>27911.62</v>
      </c>
      <c r="FQ156" s="2">
        <v>10356.799999999999</v>
      </c>
      <c r="FR156" s="2">
        <v>14024.4</v>
      </c>
      <c r="FS156" s="2">
        <v>5995</v>
      </c>
      <c r="FT156" s="2"/>
      <c r="FU156" s="2">
        <v>21287.42</v>
      </c>
      <c r="FV156" s="2">
        <v>6500</v>
      </c>
      <c r="FW156" s="2">
        <v>3308.99</v>
      </c>
      <c r="FX156" s="2">
        <v>14385.14</v>
      </c>
      <c r="FY156" s="2">
        <v>5361.26</v>
      </c>
      <c r="FZ156" s="2"/>
      <c r="GA156" s="2"/>
      <c r="GB156" s="2">
        <v>2030.03</v>
      </c>
      <c r="GC156" s="2"/>
      <c r="GD156" s="2"/>
      <c r="GE156" s="2"/>
      <c r="GF156" s="2"/>
      <c r="GG156" s="2"/>
      <c r="GH156" s="2">
        <v>926.96</v>
      </c>
      <c r="GI156" s="2">
        <v>149789.31</v>
      </c>
      <c r="GJ156" s="2">
        <v>35727.35</v>
      </c>
      <c r="GK156" s="2">
        <v>500.99</v>
      </c>
      <c r="GL156" s="2">
        <v>22131.09</v>
      </c>
      <c r="GM156" s="2">
        <v>50420.73</v>
      </c>
      <c r="GN156" s="2"/>
      <c r="GO156" s="2">
        <v>86281.5</v>
      </c>
      <c r="GP156" s="2">
        <v>4493.3</v>
      </c>
      <c r="GQ156" s="2">
        <v>240071.23</v>
      </c>
      <c r="GR156" s="2"/>
      <c r="GS156" s="2">
        <v>882.24</v>
      </c>
      <c r="GT156" s="2">
        <v>122500.32</v>
      </c>
      <c r="GU156" s="2"/>
      <c r="GV156" s="2"/>
      <c r="GW156" s="2"/>
      <c r="GX156" s="2"/>
      <c r="GY156" s="2">
        <v>1712</v>
      </c>
      <c r="GZ156" s="2"/>
      <c r="HA156" s="2"/>
      <c r="HB156" s="2"/>
      <c r="HC156" s="2"/>
      <c r="HD156" s="2"/>
      <c r="HE156" s="2"/>
      <c r="HF156" s="2"/>
      <c r="HG156" s="2">
        <v>880543</v>
      </c>
      <c r="HH156" s="2">
        <v>9543.6200000000008</v>
      </c>
      <c r="HI156" s="2">
        <v>9543.6200000000008</v>
      </c>
      <c r="HJ156" s="2"/>
      <c r="HK156" s="2"/>
      <c r="HL156" s="2">
        <v>15952.97</v>
      </c>
      <c r="HM156" s="2"/>
      <c r="HN156" s="2"/>
      <c r="HO156" s="2">
        <v>15168.64</v>
      </c>
      <c r="HP156" s="2"/>
      <c r="HQ156" s="2">
        <v>5471.97</v>
      </c>
      <c r="HR156" s="2"/>
      <c r="HS156" s="2">
        <v>36593.58</v>
      </c>
      <c r="HT156" s="2">
        <v>5457633.5199999996</v>
      </c>
      <c r="HV156" s="37" t="str">
        <f>VLOOKUP(HW156,'District Listing'!$A$3:$B$315,2,FALSE)</f>
        <v>CRESTON</v>
      </c>
      <c r="HW156" s="4" t="s">
        <v>254</v>
      </c>
      <c r="HX156" s="2">
        <v>28109.84</v>
      </c>
      <c r="HY156" s="2">
        <v>28109.84</v>
      </c>
      <c r="HZ156" s="2"/>
      <c r="IA156" s="2"/>
      <c r="IB156" s="2">
        <v>60300</v>
      </c>
      <c r="IC156" s="2"/>
      <c r="ID156" s="2"/>
      <c r="IE156" s="2"/>
      <c r="IF156" s="2">
        <v>12958.63</v>
      </c>
      <c r="IG156" s="2"/>
      <c r="IH156" s="2"/>
      <c r="II156" s="2">
        <v>73258.63</v>
      </c>
      <c r="IJ156" s="2">
        <v>31017</v>
      </c>
      <c r="IK156" s="2"/>
      <c r="IL156" s="2">
        <v>443.1</v>
      </c>
      <c r="IM156" s="2"/>
      <c r="IN156" s="2">
        <v>4662</v>
      </c>
      <c r="IO156" s="2"/>
      <c r="IP156" s="2">
        <v>36122.1</v>
      </c>
      <c r="IQ156" s="2"/>
      <c r="IR156" s="2"/>
      <c r="IS156" s="2">
        <v>822.32</v>
      </c>
      <c r="IT156" s="2">
        <v>2886.83</v>
      </c>
      <c r="IU156" s="2">
        <v>2009.48</v>
      </c>
      <c r="IV156" s="2">
        <v>3574.02</v>
      </c>
      <c r="IW156" s="2"/>
      <c r="IX156" s="2"/>
      <c r="IY156" s="2"/>
      <c r="IZ156" s="2"/>
      <c r="JA156" s="2">
        <v>3.21</v>
      </c>
      <c r="JB156" s="2">
        <v>4.8</v>
      </c>
      <c r="JC156" s="2">
        <v>8.2200000000000006</v>
      </c>
      <c r="JD156" s="2">
        <v>231.27</v>
      </c>
      <c r="JE156" s="2">
        <v>205.15</v>
      </c>
      <c r="JF156" s="2">
        <v>939</v>
      </c>
      <c r="JG156" s="2"/>
      <c r="JH156" s="2"/>
      <c r="JI156" s="2">
        <v>10684.299999999997</v>
      </c>
      <c r="JJ156" s="2">
        <v>7341.46</v>
      </c>
      <c r="JK156" s="2">
        <v>760.74</v>
      </c>
      <c r="JL156" s="2"/>
      <c r="JM156" s="2"/>
      <c r="JN156" s="2">
        <v>12018.51</v>
      </c>
      <c r="JO156" s="2">
        <v>20120.71</v>
      </c>
      <c r="JP156" s="2"/>
      <c r="JQ156" s="2"/>
      <c r="JR156" s="2"/>
      <c r="JS156" s="2"/>
      <c r="JT156" s="2">
        <v>15000</v>
      </c>
      <c r="JU156" s="2">
        <v>3397</v>
      </c>
      <c r="JV156" s="2">
        <v>45999.9</v>
      </c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>
        <v>5500</v>
      </c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>
        <v>69896.899999999994</v>
      </c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>
        <v>238192.47999999995</v>
      </c>
    </row>
    <row r="157" spans="2:337">
      <c r="B157" s="22" t="s">
        <v>69</v>
      </c>
      <c r="C157" s="22" t="s">
        <v>7</v>
      </c>
      <c r="D157" s="22" t="s">
        <v>5</v>
      </c>
      <c r="E157" s="22" t="s">
        <v>34</v>
      </c>
      <c r="F157" s="22" t="s">
        <v>73</v>
      </c>
      <c r="G157" s="1">
        <v>14162</v>
      </c>
      <c r="I157" s="37" t="str">
        <f>VLOOKUP(J157,'District Listing'!$A$3:$B$315,2,FALSE)</f>
        <v>CENTRALIA</v>
      </c>
      <c r="J157" s="4" t="s">
        <v>250</v>
      </c>
      <c r="K157" s="2">
        <v>534163.04</v>
      </c>
      <c r="L157" s="2">
        <v>534163.04</v>
      </c>
      <c r="M157" s="2">
        <v>-534163.04</v>
      </c>
      <c r="N157" s="2">
        <v>-534163.04</v>
      </c>
      <c r="O157" s="2">
        <v>18504968.449999999</v>
      </c>
      <c r="P157" s="2">
        <v>588029.36</v>
      </c>
      <c r="Q157" s="2">
        <v>148598.19999999998</v>
      </c>
      <c r="R157" s="2"/>
      <c r="S157" s="2">
        <v>1855295.06</v>
      </c>
      <c r="T157" s="2">
        <v>81699.8</v>
      </c>
      <c r="U157" s="2">
        <v>194595</v>
      </c>
      <c r="V157" s="2">
        <v>21373185.869999997</v>
      </c>
      <c r="W157" s="2">
        <v>8058351.3300000001</v>
      </c>
      <c r="X157" s="2">
        <v>1161894.24</v>
      </c>
      <c r="Y157" s="2">
        <v>300750.46999999997</v>
      </c>
      <c r="Z157" s="2"/>
      <c r="AA157" s="2">
        <v>204565.00999999998</v>
      </c>
      <c r="AB157" s="2">
        <v>67304.740000000005</v>
      </c>
      <c r="AC157" s="2">
        <v>9792865.790000001</v>
      </c>
      <c r="AD157" s="2">
        <v>681270.52</v>
      </c>
      <c r="AE157" s="2">
        <v>568261.28</v>
      </c>
      <c r="AF157" s="2">
        <v>1647711.94</v>
      </c>
      <c r="AG157" s="2">
        <v>747491.45</v>
      </c>
      <c r="AH157" s="2">
        <v>3185678.37</v>
      </c>
      <c r="AI157" s="2">
        <v>1186796.3999999999</v>
      </c>
      <c r="AJ157" s="2"/>
      <c r="AK157" s="2"/>
      <c r="AL157" s="2"/>
      <c r="AM157" s="2"/>
      <c r="AN157" s="2">
        <v>26425.07</v>
      </c>
      <c r="AO157" s="2">
        <v>16387.629999999997</v>
      </c>
      <c r="AP157" s="2">
        <v>117094.73000000001</v>
      </c>
      <c r="AQ157" s="2">
        <v>332253.71999999997</v>
      </c>
      <c r="AR157" s="2">
        <v>1991952.18</v>
      </c>
      <c r="AS157" s="2">
        <v>2359994.09</v>
      </c>
      <c r="AT157" s="2">
        <v>2000</v>
      </c>
      <c r="AU157" s="2"/>
      <c r="AV157" s="2">
        <v>12863317.380000001</v>
      </c>
      <c r="AW157" s="2">
        <v>1382234.2799999998</v>
      </c>
      <c r="AX157" s="2">
        <v>128177.49</v>
      </c>
      <c r="AY157" s="2">
        <v>121362.9</v>
      </c>
      <c r="AZ157" s="2"/>
      <c r="BA157" s="2">
        <v>448942.56000000006</v>
      </c>
      <c r="BB157" s="2">
        <v>2080717.2299999997</v>
      </c>
      <c r="BC157" s="2"/>
      <c r="BD157" s="2">
        <v>36536.97</v>
      </c>
      <c r="BE157" s="2"/>
      <c r="BF157" s="2"/>
      <c r="BG157" s="2"/>
      <c r="BH157" s="2">
        <v>111151.95999999999</v>
      </c>
      <c r="BI157" s="2">
        <v>4075104.6</v>
      </c>
      <c r="BJ157" s="2">
        <v>104082.5</v>
      </c>
      <c r="BK157" s="2">
        <v>43702.73</v>
      </c>
      <c r="BL157" s="2">
        <v>12664.68</v>
      </c>
      <c r="BM157" s="2">
        <v>178849.67</v>
      </c>
      <c r="BN157" s="2">
        <v>448.99</v>
      </c>
      <c r="BO157" s="2"/>
      <c r="BP157" s="2">
        <v>107762.07</v>
      </c>
      <c r="BQ157" s="2">
        <v>97782.68</v>
      </c>
      <c r="BR157" s="2">
        <v>143848.28</v>
      </c>
      <c r="BS157" s="2">
        <v>37508.49</v>
      </c>
      <c r="BT157" s="2">
        <v>25378.04</v>
      </c>
      <c r="BU157" s="2">
        <v>11821.08</v>
      </c>
      <c r="BV157" s="2">
        <v>63584.77</v>
      </c>
      <c r="BW157" s="2">
        <v>51815.79</v>
      </c>
      <c r="BX157" s="2"/>
      <c r="BY157" s="2">
        <v>149911.54999999999</v>
      </c>
      <c r="BZ157" s="2"/>
      <c r="CA157" s="2">
        <v>4430.45</v>
      </c>
      <c r="CB157" s="2">
        <v>674682.32</v>
      </c>
      <c r="CC157" s="2">
        <v>56016.7</v>
      </c>
      <c r="CD157" s="2"/>
      <c r="CE157" s="2"/>
      <c r="CF157" s="2">
        <v>16927.88</v>
      </c>
      <c r="CG157" s="2"/>
      <c r="CH157" s="2"/>
      <c r="CI157" s="2"/>
      <c r="CJ157" s="2">
        <v>169500.63</v>
      </c>
      <c r="CK157" s="2"/>
      <c r="CL157" s="2">
        <v>99672.76</v>
      </c>
      <c r="CM157" s="2">
        <v>403975.85</v>
      </c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>
        <v>6677161.4400000004</v>
      </c>
      <c r="DA157" s="2">
        <v>68222.45</v>
      </c>
      <c r="DB157" s="2">
        <v>68222.45</v>
      </c>
      <c r="DC157" s="2"/>
      <c r="DD157" s="2"/>
      <c r="DE157" s="2"/>
      <c r="DF157" s="2">
        <v>32835.86</v>
      </c>
      <c r="DG157" s="2"/>
      <c r="DH157" s="2"/>
      <c r="DI157" s="2"/>
      <c r="DJ157" s="2"/>
      <c r="DK157" s="2"/>
      <c r="DL157" s="2"/>
      <c r="DM157" s="2">
        <v>32835.86</v>
      </c>
      <c r="DN157" s="2">
        <v>52888306.020000011</v>
      </c>
      <c r="DP157" s="37" t="str">
        <f>VLOOKUP(DQ157,'District Listing'!$A$3:$B$315,2,FALSE)</f>
        <v>CENTRALIA</v>
      </c>
      <c r="DQ157" s="4" t="s">
        <v>250</v>
      </c>
      <c r="DR157" s="2">
        <v>533950.01</v>
      </c>
      <c r="DS157" s="2">
        <v>533950.01</v>
      </c>
      <c r="DT157" s="2">
        <v>-534163.04</v>
      </c>
      <c r="DU157" s="2">
        <v>-534163.04</v>
      </c>
      <c r="DV157" s="2">
        <v>15932625.189999999</v>
      </c>
      <c r="DW157" s="2">
        <v>574757.54</v>
      </c>
      <c r="DX157" s="2">
        <v>146779.99</v>
      </c>
      <c r="DY157" s="2"/>
      <c r="DZ157" s="2">
        <v>1618934.06</v>
      </c>
      <c r="EA157" s="2">
        <v>80303.990000000005</v>
      </c>
      <c r="EB157" s="2">
        <v>194595</v>
      </c>
      <c r="EC157" s="2">
        <v>18547995.77</v>
      </c>
      <c r="ED157" s="2">
        <v>6658308.79</v>
      </c>
      <c r="EE157" s="2">
        <v>1102963.6499999999</v>
      </c>
      <c r="EF157" s="2">
        <v>289961.21999999997</v>
      </c>
      <c r="EG157" s="2"/>
      <c r="EH157" s="2">
        <v>55672.15</v>
      </c>
      <c r="EI157" s="2">
        <v>67304.740000000005</v>
      </c>
      <c r="EJ157" s="2">
        <v>8174210.5499999998</v>
      </c>
      <c r="EK157" s="2">
        <v>596486.43000000005</v>
      </c>
      <c r="EL157" s="2">
        <v>499925.22</v>
      </c>
      <c r="EM157" s="2">
        <v>1430667.89</v>
      </c>
      <c r="EN157" s="2">
        <v>623216.22</v>
      </c>
      <c r="EO157" s="2">
        <v>2761485.79</v>
      </c>
      <c r="EP157" s="2">
        <v>1003118.57</v>
      </c>
      <c r="EQ157" s="2"/>
      <c r="ER157" s="2"/>
      <c r="ES157" s="2"/>
      <c r="ET157" s="2"/>
      <c r="EU157" s="2">
        <v>23211.64</v>
      </c>
      <c r="EV157" s="2">
        <v>14007.71</v>
      </c>
      <c r="EW157" s="2">
        <v>102719.07</v>
      </c>
      <c r="EX157" s="2">
        <v>265950.09999999998</v>
      </c>
      <c r="EY157" s="2">
        <v>1759386.88</v>
      </c>
      <c r="EZ157" s="2">
        <v>2099447.94</v>
      </c>
      <c r="FA157" s="2">
        <v>300</v>
      </c>
      <c r="FB157" s="2"/>
      <c r="FC157" s="2">
        <v>11179923.459999999</v>
      </c>
      <c r="FD157" s="2">
        <v>1117260.3999999999</v>
      </c>
      <c r="FE157" s="2">
        <v>128177.49</v>
      </c>
      <c r="FF157" s="2">
        <v>121362.9</v>
      </c>
      <c r="FG157" s="2"/>
      <c r="FH157" s="2">
        <v>344483.9</v>
      </c>
      <c r="FI157" s="2">
        <v>1711284.69</v>
      </c>
      <c r="FJ157" s="2"/>
      <c r="FK157" s="2">
        <v>36536.97</v>
      </c>
      <c r="FL157" s="2"/>
      <c r="FM157" s="2"/>
      <c r="FN157" s="2"/>
      <c r="FO157" s="2">
        <v>102660.01</v>
      </c>
      <c r="FP157" s="2">
        <v>2816585.16</v>
      </c>
      <c r="FQ157" s="2">
        <v>104082.5</v>
      </c>
      <c r="FR157" s="2">
        <v>43702.73</v>
      </c>
      <c r="FS157" s="2">
        <v>12664.68</v>
      </c>
      <c r="FT157" s="2">
        <v>178849.67</v>
      </c>
      <c r="FU157" s="2">
        <v>448.99</v>
      </c>
      <c r="FV157" s="2"/>
      <c r="FW157" s="2">
        <v>107762.07</v>
      </c>
      <c r="FX157" s="2">
        <v>97782.68</v>
      </c>
      <c r="FY157" s="2">
        <v>143848.28</v>
      </c>
      <c r="FZ157" s="2">
        <v>37508.49</v>
      </c>
      <c r="GA157" s="2">
        <v>25378.04</v>
      </c>
      <c r="GB157" s="2">
        <v>5758.85</v>
      </c>
      <c r="GC157" s="2">
        <v>63584.77</v>
      </c>
      <c r="GD157" s="2">
        <v>49273.68</v>
      </c>
      <c r="GE157" s="2"/>
      <c r="GF157" s="2">
        <v>149911.54999999999</v>
      </c>
      <c r="GG157" s="2"/>
      <c r="GH157" s="2"/>
      <c r="GI157" s="2">
        <v>674682.32</v>
      </c>
      <c r="GJ157" s="2">
        <v>56016.7</v>
      </c>
      <c r="GK157" s="2"/>
      <c r="GL157" s="2"/>
      <c r="GM157" s="2">
        <v>16927.88</v>
      </c>
      <c r="GN157" s="2"/>
      <c r="GO157" s="2"/>
      <c r="GP157" s="2"/>
      <c r="GQ157" s="2">
        <v>169500.63</v>
      </c>
      <c r="GR157" s="2"/>
      <c r="GS157" s="2">
        <v>99672.76</v>
      </c>
      <c r="GT157" s="2">
        <v>403975.85</v>
      </c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>
        <v>5397115.2599999998</v>
      </c>
      <c r="HH157" s="2">
        <v>64091.73</v>
      </c>
      <c r="HI157" s="2">
        <v>64091.73</v>
      </c>
      <c r="HJ157" s="2"/>
      <c r="HK157" s="2"/>
      <c r="HL157" s="2"/>
      <c r="HM157" s="2">
        <v>32835.86</v>
      </c>
      <c r="HN157" s="2"/>
      <c r="HO157" s="2"/>
      <c r="HP157" s="2"/>
      <c r="HQ157" s="2"/>
      <c r="HR157" s="2"/>
      <c r="HS157" s="2">
        <v>32835.86</v>
      </c>
      <c r="HT157" s="2">
        <v>45107244.289999992</v>
      </c>
      <c r="HV157" s="37" t="str">
        <f>VLOOKUP(HW157,'District Listing'!$A$3:$B$315,2,FALSE)</f>
        <v>ODESSA</v>
      </c>
      <c r="HW157" s="4" t="s">
        <v>255</v>
      </c>
      <c r="HX157" s="2"/>
      <c r="HY157" s="2"/>
      <c r="HZ157" s="2"/>
      <c r="IA157" s="2"/>
      <c r="IB157" s="2">
        <v>115901.99</v>
      </c>
      <c r="IC157" s="2">
        <v>260</v>
      </c>
      <c r="ID157" s="2"/>
      <c r="IE157" s="2"/>
      <c r="IF157" s="2">
        <v>31002.75</v>
      </c>
      <c r="IG157" s="2"/>
      <c r="IH157" s="2"/>
      <c r="II157" s="2">
        <v>147164.74</v>
      </c>
      <c r="IJ157" s="2">
        <v>13541.17</v>
      </c>
      <c r="IK157" s="2"/>
      <c r="IL157" s="2"/>
      <c r="IM157" s="2"/>
      <c r="IN157" s="2">
        <v>73579.429999999993</v>
      </c>
      <c r="IO157" s="2"/>
      <c r="IP157" s="2">
        <v>87120.599999999991</v>
      </c>
      <c r="IQ157" s="2">
        <v>33.42</v>
      </c>
      <c r="IR157" s="2">
        <v>19.41</v>
      </c>
      <c r="IS157" s="2">
        <v>11024.21</v>
      </c>
      <c r="IT157" s="2">
        <v>6503.51</v>
      </c>
      <c r="IU157" s="2">
        <v>22774.15</v>
      </c>
      <c r="IV157" s="2">
        <v>7316.4</v>
      </c>
      <c r="IW157" s="2"/>
      <c r="IX157" s="2"/>
      <c r="IY157" s="2"/>
      <c r="IZ157" s="2"/>
      <c r="JA157" s="2">
        <v>270.92</v>
      </c>
      <c r="JB157" s="2">
        <v>165.57</v>
      </c>
      <c r="JC157" s="2">
        <v>529.66999999999996</v>
      </c>
      <c r="JD157" s="2">
        <v>1507.56</v>
      </c>
      <c r="JE157" s="2">
        <v>18069.23</v>
      </c>
      <c r="JF157" s="2">
        <v>10081.49</v>
      </c>
      <c r="JG157" s="2">
        <v>202.41</v>
      </c>
      <c r="JH157" s="2">
        <v>119.19</v>
      </c>
      <c r="JI157" s="2">
        <v>78617.14</v>
      </c>
      <c r="JJ157" s="2">
        <v>21799.43</v>
      </c>
      <c r="JK157" s="2"/>
      <c r="JL157" s="2"/>
      <c r="JM157" s="2"/>
      <c r="JN157" s="2"/>
      <c r="JO157" s="2">
        <v>21799.43</v>
      </c>
      <c r="JP157" s="2"/>
      <c r="JQ157" s="2"/>
      <c r="JR157" s="2"/>
      <c r="JS157" s="2"/>
      <c r="JT157" s="2"/>
      <c r="JU157" s="2"/>
      <c r="JV157" s="2">
        <v>13129.91</v>
      </c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>
        <v>875</v>
      </c>
      <c r="KI157" s="2"/>
      <c r="KJ157" s="2"/>
      <c r="KK157" s="2"/>
      <c r="KL157" s="2"/>
      <c r="KM157" s="2"/>
      <c r="KN157" s="2"/>
      <c r="KO157" s="2">
        <v>465.5</v>
      </c>
      <c r="KP157" s="2"/>
      <c r="KQ157" s="2"/>
      <c r="KR157" s="2"/>
      <c r="KS157" s="2"/>
      <c r="KT157" s="2"/>
      <c r="KU157" s="2">
        <v>60</v>
      </c>
      <c r="KV157" s="2"/>
      <c r="KW157" s="2"/>
      <c r="KX157" s="2"/>
      <c r="KY157" s="2"/>
      <c r="KZ157" s="2"/>
      <c r="LA157" s="2"/>
      <c r="LB157" s="2"/>
      <c r="LC157" s="2">
        <v>80</v>
      </c>
      <c r="LD157" s="2"/>
      <c r="LE157" s="2"/>
      <c r="LF157" s="2"/>
      <c r="LG157" s="2"/>
      <c r="LH157" s="2"/>
      <c r="LI157" s="2"/>
      <c r="LJ157" s="2"/>
      <c r="LK157" s="2">
        <v>14610.41</v>
      </c>
      <c r="LL157" s="2">
        <v>3143.75</v>
      </c>
      <c r="LM157" s="2">
        <v>3143.75</v>
      </c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>
        <v>352456.06999999995</v>
      </c>
    </row>
    <row r="158" spans="2:337">
      <c r="B158" s="22" t="s">
        <v>69</v>
      </c>
      <c r="C158" s="22" t="s">
        <v>7</v>
      </c>
      <c r="D158" s="22" t="s">
        <v>5</v>
      </c>
      <c r="E158" s="22" t="s">
        <v>34</v>
      </c>
      <c r="F158" s="22" t="s">
        <v>38</v>
      </c>
      <c r="G158" s="1">
        <v>307750.39</v>
      </c>
      <c r="I158" s="37" t="str">
        <f>VLOOKUP(J158,'District Listing'!$A$3:$B$315,2,FALSE)</f>
        <v>SPRAGUE</v>
      </c>
      <c r="J158" s="4" t="s">
        <v>251</v>
      </c>
      <c r="K158" s="2">
        <v>47243.380000000005</v>
      </c>
      <c r="L158" s="2">
        <v>47243.380000000005</v>
      </c>
      <c r="M158" s="2">
        <v>-47243.38</v>
      </c>
      <c r="N158" s="2">
        <v>-47243.38</v>
      </c>
      <c r="O158" s="2">
        <v>789568.70000000007</v>
      </c>
      <c r="P158" s="2">
        <v>15289.19</v>
      </c>
      <c r="Q158" s="2">
        <v>3893.98</v>
      </c>
      <c r="R158" s="2"/>
      <c r="S158" s="2">
        <v>28320.400000000001</v>
      </c>
      <c r="T158" s="2">
        <v>2486.25</v>
      </c>
      <c r="U158" s="2"/>
      <c r="V158" s="2">
        <v>839558.52</v>
      </c>
      <c r="W158" s="2">
        <v>343216.02</v>
      </c>
      <c r="X158" s="2">
        <v>5154.6400000000003</v>
      </c>
      <c r="Y158" s="2">
        <v>35597.620000000003</v>
      </c>
      <c r="Z158" s="2"/>
      <c r="AA158" s="2">
        <v>2000</v>
      </c>
      <c r="AB158" s="2">
        <v>1591.91</v>
      </c>
      <c r="AC158" s="2">
        <v>387560.19</v>
      </c>
      <c r="AD158" s="2"/>
      <c r="AE158" s="2"/>
      <c r="AF158" s="2">
        <v>62301.49</v>
      </c>
      <c r="AG158" s="2">
        <v>28855.34</v>
      </c>
      <c r="AH158" s="2">
        <v>127028.79999999999</v>
      </c>
      <c r="AI158" s="2">
        <v>48074.74</v>
      </c>
      <c r="AJ158" s="2"/>
      <c r="AK158" s="2"/>
      <c r="AL158" s="2"/>
      <c r="AM158" s="2"/>
      <c r="AN158" s="2">
        <v>396.25</v>
      </c>
      <c r="AO158" s="2">
        <v>221.51000000000002</v>
      </c>
      <c r="AP158" s="2">
        <v>4481.1400000000003</v>
      </c>
      <c r="AQ158" s="2">
        <v>9914.1699999999983</v>
      </c>
      <c r="AR158" s="2">
        <v>133193.51999999999</v>
      </c>
      <c r="AS158" s="2">
        <v>129025.35</v>
      </c>
      <c r="AT158" s="2"/>
      <c r="AU158" s="2"/>
      <c r="AV158" s="2">
        <v>543492.30999999994</v>
      </c>
      <c r="AW158" s="2">
        <v>65633.919999999998</v>
      </c>
      <c r="AX158" s="2">
        <v>12786.3</v>
      </c>
      <c r="AY158" s="2">
        <v>27266.15</v>
      </c>
      <c r="AZ158" s="2"/>
      <c r="BA158" s="2">
        <v>18919.73</v>
      </c>
      <c r="BB158" s="2">
        <v>124606.09999999999</v>
      </c>
      <c r="BC158" s="2"/>
      <c r="BD158" s="2">
        <v>805.06</v>
      </c>
      <c r="BE158" s="2">
        <v>13026.28</v>
      </c>
      <c r="BF158" s="2"/>
      <c r="BG158" s="2"/>
      <c r="BH158" s="2">
        <v>3010.97</v>
      </c>
      <c r="BI158" s="2">
        <v>88728.98</v>
      </c>
      <c r="BJ158" s="2"/>
      <c r="BK158" s="2">
        <v>1131</v>
      </c>
      <c r="BL158" s="2"/>
      <c r="BM158" s="2">
        <v>13227.42</v>
      </c>
      <c r="BN158" s="2">
        <v>14680</v>
      </c>
      <c r="BO158" s="2"/>
      <c r="BP158" s="2">
        <v>20430.38</v>
      </c>
      <c r="BQ158" s="2">
        <v>5388.5</v>
      </c>
      <c r="BR158" s="2">
        <v>6033.69</v>
      </c>
      <c r="BS158" s="2">
        <v>1003.98</v>
      </c>
      <c r="BT158" s="2"/>
      <c r="BU158" s="2">
        <v>11519.65</v>
      </c>
      <c r="BV158" s="2"/>
      <c r="BW158" s="2">
        <v>15260.91</v>
      </c>
      <c r="BX158" s="2"/>
      <c r="BY158" s="2"/>
      <c r="BZ158" s="2"/>
      <c r="CA158" s="2"/>
      <c r="CB158" s="2">
        <v>50719.15</v>
      </c>
      <c r="CC158" s="2">
        <v>11376.93</v>
      </c>
      <c r="CD158" s="2">
        <v>299.89999999999998</v>
      </c>
      <c r="CE158" s="2"/>
      <c r="CF158" s="2">
        <v>975</v>
      </c>
      <c r="CG158" s="2">
        <v>1874.4</v>
      </c>
      <c r="CH158" s="2"/>
      <c r="CI158" s="2">
        <v>230</v>
      </c>
      <c r="CJ158" s="2">
        <v>23375.8</v>
      </c>
      <c r="CK158" s="2"/>
      <c r="CL158" s="2">
        <v>17025.68</v>
      </c>
      <c r="CM158" s="2">
        <v>27707.23</v>
      </c>
      <c r="CN158" s="2"/>
      <c r="CO158" s="2"/>
      <c r="CP158" s="2"/>
      <c r="CQ158" s="2"/>
      <c r="CR158" s="2">
        <v>2031.48</v>
      </c>
      <c r="CS158" s="2"/>
      <c r="CT158" s="2"/>
      <c r="CU158" s="2"/>
      <c r="CV158" s="2"/>
      <c r="CW158" s="2"/>
      <c r="CX158" s="2">
        <v>77</v>
      </c>
      <c r="CY158" s="2"/>
      <c r="CZ158" s="2">
        <v>329939.38999999996</v>
      </c>
      <c r="DA158" s="2">
        <v>1785.06</v>
      </c>
      <c r="DB158" s="2">
        <v>1785.06</v>
      </c>
      <c r="DC158" s="2">
        <v>23738.400000000001</v>
      </c>
      <c r="DD158" s="2">
        <v>37789.800000000003</v>
      </c>
      <c r="DE158" s="2"/>
      <c r="DF158" s="2">
        <v>28140.98</v>
      </c>
      <c r="DG158" s="2"/>
      <c r="DH158" s="2"/>
      <c r="DI158" s="2"/>
      <c r="DJ158" s="2">
        <v>1264.21</v>
      </c>
      <c r="DK158" s="2"/>
      <c r="DL158" s="2"/>
      <c r="DM158" s="2">
        <v>90933.390000000014</v>
      </c>
      <c r="DN158" s="2">
        <v>2317874.959999999</v>
      </c>
      <c r="DP158" s="37" t="str">
        <f>VLOOKUP(DQ158,'District Listing'!$A$3:$B$315,2,FALSE)</f>
        <v>SPRAGUE</v>
      </c>
      <c r="DQ158" s="4" t="s">
        <v>251</v>
      </c>
      <c r="DR158" s="2">
        <v>3256.4</v>
      </c>
      <c r="DS158" s="2">
        <v>3256.4</v>
      </c>
      <c r="DT158" s="2">
        <v>-47243.38</v>
      </c>
      <c r="DU158" s="2">
        <v>-47243.38</v>
      </c>
      <c r="DV158" s="2">
        <v>776857.89</v>
      </c>
      <c r="DW158" s="2">
        <v>15289.19</v>
      </c>
      <c r="DX158" s="2">
        <v>3893.98</v>
      </c>
      <c r="DY158" s="2"/>
      <c r="DZ158" s="2">
        <v>15570.4</v>
      </c>
      <c r="EA158" s="2">
        <v>2486.25</v>
      </c>
      <c r="EB158" s="2"/>
      <c r="EC158" s="2">
        <v>814097.71</v>
      </c>
      <c r="ED158" s="2">
        <v>332262.88</v>
      </c>
      <c r="EE158" s="2">
        <v>4851.29</v>
      </c>
      <c r="EF158" s="2">
        <v>22867.63</v>
      </c>
      <c r="EG158" s="2"/>
      <c r="EH158" s="2">
        <v>1000</v>
      </c>
      <c r="EI158" s="2">
        <v>1591.91</v>
      </c>
      <c r="EJ158" s="2">
        <v>362573.70999999996</v>
      </c>
      <c r="EK158" s="2"/>
      <c r="EL158" s="2"/>
      <c r="EM158" s="2">
        <v>61369.32</v>
      </c>
      <c r="EN158" s="2">
        <v>27474.07</v>
      </c>
      <c r="EO158" s="2">
        <v>125051.65</v>
      </c>
      <c r="EP158" s="2">
        <v>45843.39</v>
      </c>
      <c r="EQ158" s="2"/>
      <c r="ER158" s="2"/>
      <c r="ES158" s="2"/>
      <c r="ET158" s="2"/>
      <c r="EU158" s="2">
        <v>389.68</v>
      </c>
      <c r="EV158" s="2">
        <v>210.74</v>
      </c>
      <c r="EW158" s="2">
        <v>4458.22</v>
      </c>
      <c r="EX158" s="2">
        <v>9366.6299999999992</v>
      </c>
      <c r="EY158" s="2">
        <v>133193.51999999999</v>
      </c>
      <c r="EZ158" s="2">
        <v>121153.97</v>
      </c>
      <c r="FA158" s="2"/>
      <c r="FB158" s="2"/>
      <c r="FC158" s="2">
        <v>528511.18999999994</v>
      </c>
      <c r="FD158" s="2">
        <v>65429.07</v>
      </c>
      <c r="FE158" s="2">
        <v>12786.3</v>
      </c>
      <c r="FF158" s="2">
        <v>11716.29</v>
      </c>
      <c r="FG158" s="2"/>
      <c r="FH158" s="2">
        <v>18919.73</v>
      </c>
      <c r="FI158" s="2">
        <v>108851.39</v>
      </c>
      <c r="FJ158" s="2"/>
      <c r="FK158" s="2">
        <v>805.06</v>
      </c>
      <c r="FL158" s="2">
        <v>519</v>
      </c>
      <c r="FM158" s="2"/>
      <c r="FN158" s="2"/>
      <c r="FO158" s="2">
        <v>3010.97</v>
      </c>
      <c r="FP158" s="2">
        <v>51908.1</v>
      </c>
      <c r="FQ158" s="2"/>
      <c r="FR158" s="2">
        <v>1131</v>
      </c>
      <c r="FS158" s="2"/>
      <c r="FT158" s="2">
        <v>13227.42</v>
      </c>
      <c r="FU158" s="2">
        <v>14680</v>
      </c>
      <c r="FV158" s="2"/>
      <c r="FW158" s="2">
        <v>20430.38</v>
      </c>
      <c r="FX158" s="2">
        <v>5388.5</v>
      </c>
      <c r="FY158" s="2">
        <v>6033.69</v>
      </c>
      <c r="FZ158" s="2">
        <v>1003.98</v>
      </c>
      <c r="GA158" s="2"/>
      <c r="GB158" s="2">
        <v>11519.65</v>
      </c>
      <c r="GC158" s="2"/>
      <c r="GD158" s="2">
        <v>15260.91</v>
      </c>
      <c r="GE158" s="2"/>
      <c r="GF158" s="2"/>
      <c r="GG158" s="2"/>
      <c r="GH158" s="2"/>
      <c r="GI158" s="2">
        <v>50719.15</v>
      </c>
      <c r="GJ158" s="2">
        <v>11376.93</v>
      </c>
      <c r="GK158" s="2">
        <v>299.89999999999998</v>
      </c>
      <c r="GL158" s="2"/>
      <c r="GM158" s="2">
        <v>975</v>
      </c>
      <c r="GN158" s="2">
        <v>1474.4</v>
      </c>
      <c r="GO158" s="2"/>
      <c r="GP158" s="2">
        <v>230</v>
      </c>
      <c r="GQ158" s="2">
        <v>23375.8</v>
      </c>
      <c r="GR158" s="2"/>
      <c r="GS158" s="2">
        <v>17025.68</v>
      </c>
      <c r="GT158" s="2">
        <v>27707.23</v>
      </c>
      <c r="GU158" s="2"/>
      <c r="GV158" s="2"/>
      <c r="GW158" s="2"/>
      <c r="GX158" s="2"/>
      <c r="GY158" s="2">
        <v>2031.48</v>
      </c>
      <c r="GZ158" s="2"/>
      <c r="HA158" s="2"/>
      <c r="HB158" s="2"/>
      <c r="HC158" s="2"/>
      <c r="HD158" s="2"/>
      <c r="HE158" s="2">
        <v>77</v>
      </c>
      <c r="HF158" s="2"/>
      <c r="HG158" s="2">
        <v>280211.22999999992</v>
      </c>
      <c r="HH158" s="2">
        <v>1785.06</v>
      </c>
      <c r="HI158" s="2">
        <v>1785.06</v>
      </c>
      <c r="HJ158" s="2">
        <v>23738.400000000001</v>
      </c>
      <c r="HK158" s="2">
        <v>12789.8</v>
      </c>
      <c r="HL158" s="2"/>
      <c r="HM158" s="2">
        <v>28140.98</v>
      </c>
      <c r="HN158" s="2"/>
      <c r="HO158" s="2"/>
      <c r="HP158" s="2"/>
      <c r="HQ158" s="2">
        <v>1264.21</v>
      </c>
      <c r="HR158" s="2"/>
      <c r="HS158" s="2">
        <v>65933.39</v>
      </c>
      <c r="HT158" s="2">
        <v>2117976.6999999988</v>
      </c>
      <c r="HV158" s="37" t="str">
        <f>VLOOKUP(HW158,'District Listing'!$A$3:$B$315,2,FALSE)</f>
        <v>WILBUR</v>
      </c>
      <c r="HW158" s="4" t="s">
        <v>256</v>
      </c>
      <c r="HX158" s="2"/>
      <c r="HY158" s="2"/>
      <c r="HZ158" s="2"/>
      <c r="IA158" s="2"/>
      <c r="IB158" s="2">
        <v>78453.33</v>
      </c>
      <c r="IC158" s="2">
        <v>671.7</v>
      </c>
      <c r="ID158" s="2"/>
      <c r="IE158" s="2"/>
      <c r="IF158" s="2">
        <v>500</v>
      </c>
      <c r="IG158" s="2"/>
      <c r="IH158" s="2"/>
      <c r="II158" s="2">
        <v>79625.03</v>
      </c>
      <c r="IJ158" s="2">
        <v>96051.75</v>
      </c>
      <c r="IK158" s="2">
        <v>102</v>
      </c>
      <c r="IL158" s="2"/>
      <c r="IM158" s="2"/>
      <c r="IN158" s="2">
        <v>3100</v>
      </c>
      <c r="IO158" s="2"/>
      <c r="IP158" s="2">
        <v>99253.75</v>
      </c>
      <c r="IQ158" s="2"/>
      <c r="IR158" s="2"/>
      <c r="IS158" s="2">
        <v>3921.84</v>
      </c>
      <c r="IT158" s="2">
        <v>5204</v>
      </c>
      <c r="IU158" s="2">
        <v>8097.54</v>
      </c>
      <c r="IV158" s="2">
        <v>5374.92</v>
      </c>
      <c r="IW158" s="2"/>
      <c r="IX158" s="2"/>
      <c r="IY158" s="2"/>
      <c r="IZ158" s="2"/>
      <c r="JA158" s="2">
        <v>239</v>
      </c>
      <c r="JB158" s="2">
        <v>199.6</v>
      </c>
      <c r="JC158" s="2">
        <v>231.85</v>
      </c>
      <c r="JD158" s="2">
        <v>1058.1500000000001</v>
      </c>
      <c r="JE158" s="2">
        <v>6988.56</v>
      </c>
      <c r="JF158" s="2">
        <v>2508.3000000000002</v>
      </c>
      <c r="JG158" s="2"/>
      <c r="JH158" s="2"/>
      <c r="JI158" s="2">
        <v>33823.760000000002</v>
      </c>
      <c r="JJ158" s="2">
        <v>5778.98</v>
      </c>
      <c r="JK158" s="2">
        <v>33.950000000000003</v>
      </c>
      <c r="JL158" s="2"/>
      <c r="JM158" s="2"/>
      <c r="JN158" s="2">
        <v>27027.82</v>
      </c>
      <c r="JO158" s="2">
        <v>32840.75</v>
      </c>
      <c r="JP158" s="2"/>
      <c r="JQ158" s="2"/>
      <c r="JR158" s="2"/>
      <c r="JS158" s="2"/>
      <c r="JT158" s="2">
        <v>60330</v>
      </c>
      <c r="JU158" s="2">
        <v>23825</v>
      </c>
      <c r="JV158" s="2"/>
      <c r="JW158" s="2"/>
      <c r="JX158" s="2"/>
      <c r="JY158" s="2"/>
      <c r="JZ158" s="2">
        <v>-8134.23</v>
      </c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>
        <v>120</v>
      </c>
      <c r="KS158" s="2"/>
      <c r="KT158" s="2"/>
      <c r="KU158" s="2">
        <v>246</v>
      </c>
      <c r="KV158" s="2">
        <v>5500</v>
      </c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>
        <v>81886.77</v>
      </c>
      <c r="LL158" s="2">
        <v>937.58</v>
      </c>
      <c r="LM158" s="2">
        <v>937.58</v>
      </c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>
        <v>328367.64000000007</v>
      </c>
    </row>
    <row r="159" spans="2:337">
      <c r="B159" s="22" t="s">
        <v>69</v>
      </c>
      <c r="C159" s="22" t="s">
        <v>7</v>
      </c>
      <c r="D159" s="22" t="s">
        <v>5</v>
      </c>
      <c r="E159" s="22" t="s">
        <v>34</v>
      </c>
      <c r="F159" s="22" t="s">
        <v>39</v>
      </c>
      <c r="G159" s="1">
        <v>1380248.17</v>
      </c>
      <c r="I159" s="37" t="str">
        <f>VLOOKUP(J159,'District Listing'!$A$3:$B$315,2,FALSE)</f>
        <v>REARDAN-EDWALL</v>
      </c>
      <c r="J159" s="4" t="s">
        <v>252</v>
      </c>
      <c r="K159" s="2">
        <v>119776.98</v>
      </c>
      <c r="L159" s="2">
        <v>119776.98</v>
      </c>
      <c r="M159" s="2">
        <v>-119776.98</v>
      </c>
      <c r="N159" s="2">
        <v>-119776.98</v>
      </c>
      <c r="O159" s="2">
        <v>3124940.94</v>
      </c>
      <c r="P159" s="2">
        <v>18047.71</v>
      </c>
      <c r="Q159" s="2">
        <v>2734.73</v>
      </c>
      <c r="R159" s="2"/>
      <c r="S159" s="2">
        <v>49203.07</v>
      </c>
      <c r="T159" s="2">
        <v>37149.879999999997</v>
      </c>
      <c r="U159" s="2">
        <v>5505</v>
      </c>
      <c r="V159" s="2">
        <v>3237581.3299999996</v>
      </c>
      <c r="W159" s="2">
        <v>1434037.23</v>
      </c>
      <c r="X159" s="2">
        <v>132138.16</v>
      </c>
      <c r="Y159" s="2"/>
      <c r="Z159" s="2"/>
      <c r="AA159" s="2">
        <v>91487.56</v>
      </c>
      <c r="AB159" s="2">
        <v>13397.67</v>
      </c>
      <c r="AC159" s="2">
        <v>1671060.6199999999</v>
      </c>
      <c r="AD159" s="2"/>
      <c r="AE159" s="2"/>
      <c r="AF159" s="2">
        <v>238118.45</v>
      </c>
      <c r="AG159" s="2">
        <v>124552.51000000001</v>
      </c>
      <c r="AH159" s="2">
        <v>478952.5</v>
      </c>
      <c r="AI159" s="2">
        <v>199767.83000000002</v>
      </c>
      <c r="AJ159" s="2"/>
      <c r="AK159" s="2"/>
      <c r="AL159" s="2"/>
      <c r="AM159" s="2"/>
      <c r="AN159" s="2">
        <v>1388.3200000000002</v>
      </c>
      <c r="AO159" s="2">
        <v>850.64</v>
      </c>
      <c r="AP159" s="2">
        <v>14066.279999999999</v>
      </c>
      <c r="AQ159" s="2">
        <v>37394.200000000004</v>
      </c>
      <c r="AR159" s="2">
        <v>454430.05</v>
      </c>
      <c r="AS159" s="2">
        <v>487678.56</v>
      </c>
      <c r="AT159" s="2">
        <v>11220.01</v>
      </c>
      <c r="AU159" s="2">
        <v>943.94</v>
      </c>
      <c r="AV159" s="2">
        <v>2049363.29</v>
      </c>
      <c r="AW159" s="2">
        <v>290050.02</v>
      </c>
      <c r="AX159" s="2">
        <v>57653.24</v>
      </c>
      <c r="AY159" s="2">
        <v>122790.95999999999</v>
      </c>
      <c r="AZ159" s="2">
        <v>147810.85</v>
      </c>
      <c r="BA159" s="2">
        <v>110915.26</v>
      </c>
      <c r="BB159" s="2">
        <v>729220.33</v>
      </c>
      <c r="BC159" s="2">
        <v>1792.73</v>
      </c>
      <c r="BD159" s="2">
        <v>2140.81</v>
      </c>
      <c r="BE159" s="2">
        <v>1109.31</v>
      </c>
      <c r="BF159" s="2"/>
      <c r="BG159" s="2"/>
      <c r="BH159" s="2">
        <v>13937.47</v>
      </c>
      <c r="BI159" s="2">
        <v>137819.76</v>
      </c>
      <c r="BJ159" s="2">
        <v>2656</v>
      </c>
      <c r="BK159" s="2"/>
      <c r="BL159" s="2"/>
      <c r="BM159" s="2">
        <v>8002.8</v>
      </c>
      <c r="BN159" s="2">
        <v>7709.28</v>
      </c>
      <c r="BO159" s="2"/>
      <c r="BP159" s="2">
        <v>30877.7</v>
      </c>
      <c r="BQ159" s="2">
        <v>19251.53</v>
      </c>
      <c r="BR159" s="2">
        <v>29425.97</v>
      </c>
      <c r="BS159" s="2">
        <v>48824.62</v>
      </c>
      <c r="BT159" s="2">
        <v>1844.5</v>
      </c>
      <c r="BU159" s="2">
        <v>40030.619999999995</v>
      </c>
      <c r="BV159" s="2"/>
      <c r="BW159" s="2">
        <v>12713.38</v>
      </c>
      <c r="BX159" s="2"/>
      <c r="BY159" s="2"/>
      <c r="BZ159" s="2"/>
      <c r="CA159" s="2"/>
      <c r="CB159" s="2">
        <v>137145.5</v>
      </c>
      <c r="CC159" s="2">
        <v>105941.23</v>
      </c>
      <c r="CD159" s="2">
        <v>10505.75</v>
      </c>
      <c r="CE159" s="2"/>
      <c r="CF159" s="2">
        <v>571.76</v>
      </c>
      <c r="CG159" s="2">
        <v>360</v>
      </c>
      <c r="CH159" s="2"/>
      <c r="CI159" s="2">
        <v>21201.71</v>
      </c>
      <c r="CJ159" s="2">
        <v>112330.42</v>
      </c>
      <c r="CK159" s="2"/>
      <c r="CL159" s="2">
        <v>34568.839999999997</v>
      </c>
      <c r="CM159" s="2">
        <v>99222.27</v>
      </c>
      <c r="CN159" s="2"/>
      <c r="CO159" s="2"/>
      <c r="CP159" s="2"/>
      <c r="CQ159" s="2"/>
      <c r="CR159" s="2">
        <v>11129.73</v>
      </c>
      <c r="CS159" s="2"/>
      <c r="CT159" s="2"/>
      <c r="CU159" s="2"/>
      <c r="CV159" s="2"/>
      <c r="CW159" s="2"/>
      <c r="CX159" s="2"/>
      <c r="CY159" s="2"/>
      <c r="CZ159" s="2">
        <v>891113.69000000006</v>
      </c>
      <c r="DA159" s="2">
        <v>19639.05</v>
      </c>
      <c r="DB159" s="2">
        <v>19639.05</v>
      </c>
      <c r="DC159" s="2"/>
      <c r="DD159" s="2">
        <v>50196.75</v>
      </c>
      <c r="DE159" s="2"/>
      <c r="DF159" s="2">
        <v>20175</v>
      </c>
      <c r="DG159" s="2"/>
      <c r="DH159" s="2">
        <v>323.88</v>
      </c>
      <c r="DI159" s="2"/>
      <c r="DJ159" s="2">
        <v>12154.32</v>
      </c>
      <c r="DK159" s="2"/>
      <c r="DL159" s="2"/>
      <c r="DM159" s="2">
        <v>82849.950000000012</v>
      </c>
      <c r="DN159" s="2">
        <v>8680828.2600000016</v>
      </c>
      <c r="DP159" s="37" t="str">
        <f>VLOOKUP(DQ159,'District Listing'!$A$3:$B$315,2,FALSE)</f>
        <v>REARDAN-EDWALL</v>
      </c>
      <c r="DQ159" s="4" t="s">
        <v>252</v>
      </c>
      <c r="DR159" s="2">
        <v>8407.01</v>
      </c>
      <c r="DS159" s="2">
        <v>8407.01</v>
      </c>
      <c r="DT159" s="2">
        <v>-97684.06</v>
      </c>
      <c r="DU159" s="2">
        <v>-97684.06</v>
      </c>
      <c r="DV159" s="2">
        <v>2750010.71</v>
      </c>
      <c r="DW159" s="2">
        <v>15626.46</v>
      </c>
      <c r="DX159" s="2">
        <v>2149.73</v>
      </c>
      <c r="DY159" s="2"/>
      <c r="DZ159" s="2">
        <v>1500</v>
      </c>
      <c r="EA159" s="2">
        <v>3738.45</v>
      </c>
      <c r="EB159" s="2">
        <v>5505</v>
      </c>
      <c r="EC159" s="2">
        <v>2778530.35</v>
      </c>
      <c r="ED159" s="2">
        <v>1235539.97</v>
      </c>
      <c r="EE159" s="2">
        <v>128662.3</v>
      </c>
      <c r="EF159" s="2"/>
      <c r="EG159" s="2"/>
      <c r="EH159" s="2"/>
      <c r="EI159" s="2">
        <v>6095.25</v>
      </c>
      <c r="EJ159" s="2">
        <v>1370297.52</v>
      </c>
      <c r="EK159" s="2"/>
      <c r="EL159" s="2"/>
      <c r="EM159" s="2">
        <v>231972.01</v>
      </c>
      <c r="EN159" s="2">
        <v>115601.3</v>
      </c>
      <c r="EO159" s="2">
        <v>474649.38</v>
      </c>
      <c r="EP159" s="2">
        <v>187120.42</v>
      </c>
      <c r="EQ159" s="2"/>
      <c r="ER159" s="2"/>
      <c r="ES159" s="2"/>
      <c r="ET159" s="2"/>
      <c r="EU159" s="2">
        <v>1353.65</v>
      </c>
      <c r="EV159" s="2">
        <v>797.74</v>
      </c>
      <c r="EW159" s="2">
        <v>13706.47</v>
      </c>
      <c r="EX159" s="2">
        <v>35691.58</v>
      </c>
      <c r="EY159" s="2">
        <v>452733.18</v>
      </c>
      <c r="EZ159" s="2">
        <v>482289.39</v>
      </c>
      <c r="FA159" s="2">
        <v>11105.56</v>
      </c>
      <c r="FB159" s="2">
        <v>851.74</v>
      </c>
      <c r="FC159" s="2">
        <v>2007872.4200000002</v>
      </c>
      <c r="FD159" s="2">
        <v>264082.34000000003</v>
      </c>
      <c r="FE159" s="2">
        <v>57653.24</v>
      </c>
      <c r="FF159" s="2">
        <v>91236.34</v>
      </c>
      <c r="FG159" s="2">
        <v>116955.25</v>
      </c>
      <c r="FH159" s="2">
        <v>110915.26</v>
      </c>
      <c r="FI159" s="2">
        <v>640842.43000000005</v>
      </c>
      <c r="FJ159" s="2">
        <v>1792.73</v>
      </c>
      <c r="FK159" s="2">
        <v>2140.81</v>
      </c>
      <c r="FL159" s="2">
        <v>1109.31</v>
      </c>
      <c r="FM159" s="2"/>
      <c r="FN159" s="2"/>
      <c r="FO159" s="2">
        <v>13740.73</v>
      </c>
      <c r="FP159" s="2">
        <v>126804.72</v>
      </c>
      <c r="FQ159" s="2">
        <v>2656</v>
      </c>
      <c r="FR159" s="2"/>
      <c r="FS159" s="2"/>
      <c r="FT159" s="2">
        <v>8002.8</v>
      </c>
      <c r="FU159" s="2">
        <v>7709.28</v>
      </c>
      <c r="FV159" s="2"/>
      <c r="FW159" s="2">
        <v>30877.7</v>
      </c>
      <c r="FX159" s="2">
        <v>19251.53</v>
      </c>
      <c r="FY159" s="2">
        <v>29425.97</v>
      </c>
      <c r="FZ159" s="2">
        <v>48824.62</v>
      </c>
      <c r="GA159" s="2">
        <v>1844.5</v>
      </c>
      <c r="GB159" s="2">
        <v>35421.42</v>
      </c>
      <c r="GC159" s="2"/>
      <c r="GD159" s="2">
        <v>12713.38</v>
      </c>
      <c r="GE159" s="2"/>
      <c r="GF159" s="2"/>
      <c r="GG159" s="2"/>
      <c r="GH159" s="2"/>
      <c r="GI159" s="2">
        <v>137145.5</v>
      </c>
      <c r="GJ159" s="2">
        <v>105941.23</v>
      </c>
      <c r="GK159" s="2">
        <v>10505.75</v>
      </c>
      <c r="GL159" s="2"/>
      <c r="GM159" s="2">
        <v>571.76</v>
      </c>
      <c r="GN159" s="2">
        <v>360</v>
      </c>
      <c r="GO159" s="2"/>
      <c r="GP159" s="2">
        <v>20249.21</v>
      </c>
      <c r="GQ159" s="2">
        <v>112330.42</v>
      </c>
      <c r="GR159" s="2"/>
      <c r="GS159" s="2">
        <v>34568.839999999997</v>
      </c>
      <c r="GT159" s="2">
        <v>97622.27</v>
      </c>
      <c r="GU159" s="2"/>
      <c r="GV159" s="2"/>
      <c r="GW159" s="2"/>
      <c r="GX159" s="2"/>
      <c r="GY159" s="2">
        <v>11129.73</v>
      </c>
      <c r="GZ159" s="2"/>
      <c r="HA159" s="2"/>
      <c r="HB159" s="2"/>
      <c r="HC159" s="2"/>
      <c r="HD159" s="2"/>
      <c r="HE159" s="2"/>
      <c r="HF159" s="2"/>
      <c r="HG159" s="2">
        <v>872740.21</v>
      </c>
      <c r="HH159" s="2">
        <v>17585.02</v>
      </c>
      <c r="HI159" s="2">
        <v>17585.02</v>
      </c>
      <c r="HJ159" s="2"/>
      <c r="HK159" s="2">
        <v>300.75</v>
      </c>
      <c r="HL159" s="2"/>
      <c r="HM159" s="2">
        <v>20175</v>
      </c>
      <c r="HN159" s="2"/>
      <c r="HO159" s="2">
        <v>323.88</v>
      </c>
      <c r="HP159" s="2"/>
      <c r="HQ159" s="2"/>
      <c r="HR159" s="2"/>
      <c r="HS159" s="2">
        <v>20799.63</v>
      </c>
      <c r="HT159" s="2">
        <v>7619390.5299999984</v>
      </c>
      <c r="HV159" s="37" t="str">
        <f>VLOOKUP(HW159,'District Listing'!$A$3:$B$315,2,FALSE)</f>
        <v>HARRINGTON</v>
      </c>
      <c r="HW159" s="4" t="s">
        <v>257</v>
      </c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>
        <v>20000</v>
      </c>
      <c r="JK159" s="2"/>
      <c r="JL159" s="2">
        <v>49107.53</v>
      </c>
      <c r="JM159" s="2"/>
      <c r="JN159" s="2"/>
      <c r="JO159" s="2">
        <v>69107.53</v>
      </c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>
        <v>16640.080000000002</v>
      </c>
      <c r="KF159" s="2"/>
      <c r="KG159" s="2"/>
      <c r="KH159" s="2"/>
      <c r="KI159" s="2"/>
      <c r="KJ159" s="2"/>
      <c r="KK159" s="2"/>
      <c r="KL159" s="2"/>
      <c r="KM159" s="2"/>
      <c r="KN159" s="2">
        <v>39454.26</v>
      </c>
      <c r="KO159" s="2">
        <v>11803.17</v>
      </c>
      <c r="KP159" s="2"/>
      <c r="KQ159" s="2"/>
      <c r="KR159" s="2"/>
      <c r="KS159" s="2"/>
      <c r="KT159" s="2"/>
      <c r="KU159" s="2"/>
      <c r="KV159" s="2">
        <v>41500</v>
      </c>
      <c r="KW159" s="2"/>
      <c r="KX159" s="2">
        <v>25042.44</v>
      </c>
      <c r="KY159" s="2">
        <v>33189.29</v>
      </c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>
        <v>167629.24000000002</v>
      </c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>
        <v>236736.77000000002</v>
      </c>
    </row>
    <row r="160" spans="2:337">
      <c r="B160" s="22" t="s">
        <v>69</v>
      </c>
      <c r="C160" s="22" t="s">
        <v>7</v>
      </c>
      <c r="D160" s="22" t="s">
        <v>5</v>
      </c>
      <c r="E160" s="22" t="s">
        <v>34</v>
      </c>
      <c r="F160" s="22" t="s">
        <v>40</v>
      </c>
      <c r="G160" s="1">
        <v>304165.06</v>
      </c>
      <c r="I160" s="37" t="str">
        <f>VLOOKUP(J160,'District Listing'!$A$3:$B$315,2,FALSE)</f>
        <v>ALMIRA</v>
      </c>
      <c r="J160" s="4" t="s">
        <v>253</v>
      </c>
      <c r="K160" s="2">
        <v>25087.8</v>
      </c>
      <c r="L160" s="2">
        <v>25087.8</v>
      </c>
      <c r="M160" s="2">
        <v>-25087.8</v>
      </c>
      <c r="N160" s="2">
        <v>-25087.8</v>
      </c>
      <c r="O160" s="2">
        <v>760973.07</v>
      </c>
      <c r="P160" s="2"/>
      <c r="Q160" s="2"/>
      <c r="R160" s="2"/>
      <c r="S160" s="2">
        <v>125</v>
      </c>
      <c r="T160" s="2">
        <v>53304.03</v>
      </c>
      <c r="U160" s="2"/>
      <c r="V160" s="2">
        <v>814402.1</v>
      </c>
      <c r="W160" s="2">
        <v>388888.99</v>
      </c>
      <c r="X160" s="2">
        <v>58276.03</v>
      </c>
      <c r="Y160" s="2"/>
      <c r="Z160" s="2"/>
      <c r="AA160" s="2">
        <v>333.32</v>
      </c>
      <c r="AB160" s="2">
        <v>2176.73</v>
      </c>
      <c r="AC160" s="2">
        <v>449675.07</v>
      </c>
      <c r="AD160" s="2">
        <v>518.80999999999995</v>
      </c>
      <c r="AE160" s="2">
        <v>6599.1100000000006</v>
      </c>
      <c r="AF160" s="2">
        <v>50675.079999999994</v>
      </c>
      <c r="AG160" s="2">
        <v>35125.49</v>
      </c>
      <c r="AH160" s="2">
        <v>122593.78</v>
      </c>
      <c r="AI160" s="2">
        <v>47625.55</v>
      </c>
      <c r="AJ160" s="2"/>
      <c r="AK160" s="2"/>
      <c r="AL160" s="2"/>
      <c r="AM160" s="2"/>
      <c r="AN160" s="2">
        <v>2342.64</v>
      </c>
      <c r="AO160" s="2">
        <v>1659.81</v>
      </c>
      <c r="AP160" s="2">
        <v>3230.4300000000003</v>
      </c>
      <c r="AQ160" s="2">
        <v>9011.06</v>
      </c>
      <c r="AR160" s="2">
        <v>128304.14</v>
      </c>
      <c r="AS160" s="2">
        <v>142795.75</v>
      </c>
      <c r="AT160" s="2"/>
      <c r="AU160" s="2"/>
      <c r="AV160" s="2">
        <v>550481.65</v>
      </c>
      <c r="AW160" s="2">
        <v>99262.01</v>
      </c>
      <c r="AX160" s="2">
        <v>2211.9299999999998</v>
      </c>
      <c r="AY160" s="2">
        <v>57273.4</v>
      </c>
      <c r="AZ160" s="2">
        <v>5897.63</v>
      </c>
      <c r="BA160" s="2">
        <v>13402.3</v>
      </c>
      <c r="BB160" s="2">
        <v>178047.27</v>
      </c>
      <c r="BC160" s="2">
        <v>14689.99</v>
      </c>
      <c r="BD160" s="2"/>
      <c r="BE160" s="2">
        <v>3679.79</v>
      </c>
      <c r="BF160" s="2"/>
      <c r="BG160" s="2"/>
      <c r="BH160" s="2"/>
      <c r="BI160" s="2">
        <v>171795.97</v>
      </c>
      <c r="BJ160" s="2"/>
      <c r="BK160" s="2"/>
      <c r="BL160" s="2"/>
      <c r="BM160" s="2"/>
      <c r="BN160" s="2"/>
      <c r="BO160" s="2"/>
      <c r="BP160" s="2">
        <v>29745.27</v>
      </c>
      <c r="BQ160" s="2"/>
      <c r="BR160" s="2"/>
      <c r="BS160" s="2">
        <v>5500</v>
      </c>
      <c r="BT160" s="2"/>
      <c r="BU160" s="2"/>
      <c r="BV160" s="2"/>
      <c r="BW160" s="2"/>
      <c r="BX160" s="2"/>
      <c r="BY160" s="2"/>
      <c r="BZ160" s="2"/>
      <c r="CA160" s="2"/>
      <c r="CB160" s="2">
        <v>43275.26</v>
      </c>
      <c r="CC160" s="2">
        <v>6279.25</v>
      </c>
      <c r="CD160" s="2"/>
      <c r="CE160" s="2"/>
      <c r="CF160" s="2"/>
      <c r="CG160" s="2"/>
      <c r="CH160" s="2">
        <v>321.19</v>
      </c>
      <c r="CI160" s="2"/>
      <c r="CJ160" s="2"/>
      <c r="CK160" s="2"/>
      <c r="CL160" s="2"/>
      <c r="CM160" s="2">
        <v>58743.26</v>
      </c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>
        <v>334029.98</v>
      </c>
      <c r="DA160" s="2">
        <v>10505.2</v>
      </c>
      <c r="DB160" s="2">
        <v>10505.2</v>
      </c>
      <c r="DC160" s="2">
        <v>41126.68</v>
      </c>
      <c r="DD160" s="2"/>
      <c r="DE160" s="2"/>
      <c r="DF160" s="2"/>
      <c r="DG160" s="2"/>
      <c r="DH160" s="2">
        <v>2076.36</v>
      </c>
      <c r="DI160" s="2"/>
      <c r="DJ160" s="2"/>
      <c r="DK160" s="2"/>
      <c r="DL160" s="2"/>
      <c r="DM160" s="2">
        <v>43203.040000000001</v>
      </c>
      <c r="DN160" s="2">
        <v>2380344.3099999996</v>
      </c>
      <c r="DP160" s="37" t="str">
        <f>VLOOKUP(DQ160,'District Listing'!$A$3:$B$315,2,FALSE)</f>
        <v>ALMIRA</v>
      </c>
      <c r="DQ160" s="4" t="s">
        <v>253</v>
      </c>
      <c r="DR160" s="2">
        <v>25087.8</v>
      </c>
      <c r="DS160" s="2">
        <v>25087.8</v>
      </c>
      <c r="DT160" s="2">
        <v>-25087.8</v>
      </c>
      <c r="DU160" s="2">
        <v>-25087.8</v>
      </c>
      <c r="DV160" s="2">
        <v>753401.12</v>
      </c>
      <c r="DW160" s="2"/>
      <c r="DX160" s="2"/>
      <c r="DY160" s="2"/>
      <c r="DZ160" s="2">
        <v>125</v>
      </c>
      <c r="EA160" s="2">
        <v>53304.03</v>
      </c>
      <c r="EB160" s="2"/>
      <c r="EC160" s="2">
        <v>806830.15</v>
      </c>
      <c r="ED160" s="2">
        <v>363277.27</v>
      </c>
      <c r="EE160" s="2">
        <v>1199.3800000000001</v>
      </c>
      <c r="EF160" s="2"/>
      <c r="EG160" s="2"/>
      <c r="EH160" s="2"/>
      <c r="EI160" s="2">
        <v>559.97</v>
      </c>
      <c r="EJ160" s="2">
        <v>365036.62</v>
      </c>
      <c r="EK160" s="2">
        <v>518.80999999999995</v>
      </c>
      <c r="EL160" s="2">
        <v>6596.68</v>
      </c>
      <c r="EM160" s="2">
        <v>50095.839999999997</v>
      </c>
      <c r="EN160" s="2">
        <v>30120.27</v>
      </c>
      <c r="EO160" s="2">
        <v>119313.7</v>
      </c>
      <c r="EP160" s="2">
        <v>45609.98</v>
      </c>
      <c r="EQ160" s="2"/>
      <c r="ER160" s="2"/>
      <c r="ES160" s="2"/>
      <c r="ET160" s="2"/>
      <c r="EU160" s="2">
        <v>2325.62</v>
      </c>
      <c r="EV160" s="2">
        <v>1498.93</v>
      </c>
      <c r="EW160" s="2">
        <v>3098.86</v>
      </c>
      <c r="EX160" s="2">
        <v>8675.4</v>
      </c>
      <c r="EY160" s="2">
        <v>128101.67</v>
      </c>
      <c r="EZ160" s="2">
        <v>131477.75</v>
      </c>
      <c r="FA160" s="2"/>
      <c r="FB160" s="2"/>
      <c r="FC160" s="2">
        <v>527433.51</v>
      </c>
      <c r="FD160" s="2">
        <v>89425.01</v>
      </c>
      <c r="FE160" s="2">
        <v>2211.9299999999998</v>
      </c>
      <c r="FF160" s="2">
        <v>54901.72</v>
      </c>
      <c r="FG160" s="2">
        <v>5897.63</v>
      </c>
      <c r="FH160" s="2">
        <v>13402.3</v>
      </c>
      <c r="FI160" s="2">
        <v>165838.58999999997</v>
      </c>
      <c r="FJ160" s="2">
        <v>14689.99</v>
      </c>
      <c r="FK160" s="2"/>
      <c r="FL160" s="2">
        <v>3679.79</v>
      </c>
      <c r="FM160" s="2"/>
      <c r="FN160" s="2"/>
      <c r="FO160" s="2"/>
      <c r="FP160" s="2">
        <v>161044.1</v>
      </c>
      <c r="FQ160" s="2"/>
      <c r="FR160" s="2"/>
      <c r="FS160" s="2"/>
      <c r="FT160" s="2"/>
      <c r="FU160" s="2"/>
      <c r="FV160" s="2"/>
      <c r="FW160" s="2">
        <v>29745.27</v>
      </c>
      <c r="FX160" s="2"/>
      <c r="FY160" s="2"/>
      <c r="FZ160" s="2">
        <v>5500</v>
      </c>
      <c r="GA160" s="2"/>
      <c r="GB160" s="2"/>
      <c r="GC160" s="2"/>
      <c r="GD160" s="2"/>
      <c r="GE160" s="2"/>
      <c r="GF160" s="2"/>
      <c r="GG160" s="2"/>
      <c r="GH160" s="2"/>
      <c r="GI160" s="2">
        <v>43275.26</v>
      </c>
      <c r="GJ160" s="2">
        <v>6279.25</v>
      </c>
      <c r="GK160" s="2"/>
      <c r="GL160" s="2"/>
      <c r="GM160" s="2"/>
      <c r="GN160" s="2"/>
      <c r="GO160" s="2">
        <v>321.19</v>
      </c>
      <c r="GP160" s="2"/>
      <c r="GQ160" s="2"/>
      <c r="GR160" s="2"/>
      <c r="GS160" s="2"/>
      <c r="GT160" s="2">
        <v>58743.26</v>
      </c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>
        <v>323278.11000000004</v>
      </c>
      <c r="HH160" s="2">
        <v>6660.17</v>
      </c>
      <c r="HI160" s="2">
        <v>6660.17</v>
      </c>
      <c r="HJ160" s="2">
        <v>41126.68</v>
      </c>
      <c r="HK160" s="2"/>
      <c r="HL160" s="2"/>
      <c r="HM160" s="2"/>
      <c r="HN160" s="2"/>
      <c r="HO160" s="2">
        <v>2076.36</v>
      </c>
      <c r="HP160" s="2"/>
      <c r="HQ160" s="2"/>
      <c r="HR160" s="2"/>
      <c r="HS160" s="2">
        <v>43203.040000000001</v>
      </c>
      <c r="HT160" s="2">
        <v>2238280.1899999995</v>
      </c>
      <c r="HV160" s="37" t="str">
        <f>VLOOKUP(HW160,'District Listing'!$A$3:$B$315,2,FALSE)</f>
        <v>DAVENPORT</v>
      </c>
      <c r="HW160" s="4" t="s">
        <v>258</v>
      </c>
      <c r="HX160" s="2">
        <v>67215.58</v>
      </c>
      <c r="HY160" s="2">
        <v>67215.58</v>
      </c>
      <c r="HZ160" s="2"/>
      <c r="IA160" s="2"/>
      <c r="IB160" s="2">
        <v>198707.67</v>
      </c>
      <c r="IC160" s="2">
        <v>29464.68</v>
      </c>
      <c r="ID160" s="2">
        <v>18987.34</v>
      </c>
      <c r="IE160" s="2"/>
      <c r="IF160" s="2">
        <v>104472.6</v>
      </c>
      <c r="IG160" s="2">
        <v>21832.3</v>
      </c>
      <c r="IH160" s="2"/>
      <c r="II160" s="2">
        <v>373464.59</v>
      </c>
      <c r="IJ160" s="2">
        <v>93387.17</v>
      </c>
      <c r="IK160" s="2">
        <v>13222.24</v>
      </c>
      <c r="IL160" s="2">
        <v>16333.74</v>
      </c>
      <c r="IM160" s="2"/>
      <c r="IN160" s="2">
        <v>81489.570000000007</v>
      </c>
      <c r="IO160" s="2">
        <v>4783.47</v>
      </c>
      <c r="IP160" s="2">
        <v>209216.19000000003</v>
      </c>
      <c r="IQ160" s="2"/>
      <c r="IR160" s="2"/>
      <c r="IS160" s="2">
        <v>40695.33</v>
      </c>
      <c r="IT160" s="2">
        <v>14416.92</v>
      </c>
      <c r="IU160" s="2">
        <v>61403.39</v>
      </c>
      <c r="IV160" s="2">
        <v>16837.900000000001</v>
      </c>
      <c r="IW160" s="2"/>
      <c r="IX160" s="2"/>
      <c r="IY160" s="2"/>
      <c r="IZ160" s="2"/>
      <c r="JA160" s="2">
        <v>1549.33</v>
      </c>
      <c r="JB160" s="2">
        <v>189.18</v>
      </c>
      <c r="JC160" s="2">
        <v>1664.84</v>
      </c>
      <c r="JD160" s="2">
        <v>4398.97</v>
      </c>
      <c r="JE160" s="2">
        <v>22809.62</v>
      </c>
      <c r="JF160" s="2">
        <v>36295.49</v>
      </c>
      <c r="JG160" s="2">
        <v>493.93</v>
      </c>
      <c r="JH160" s="2">
        <v>259.42</v>
      </c>
      <c r="JI160" s="2">
        <v>201014.31999999998</v>
      </c>
      <c r="JJ160" s="2">
        <v>6810.59</v>
      </c>
      <c r="JK160" s="2">
        <v>2912.45</v>
      </c>
      <c r="JL160" s="2"/>
      <c r="JM160" s="2">
        <v>11569.6</v>
      </c>
      <c r="JN160" s="2">
        <v>95</v>
      </c>
      <c r="JO160" s="2">
        <v>21387.64</v>
      </c>
      <c r="JP160" s="2">
        <v>1630</v>
      </c>
      <c r="JQ160" s="2"/>
      <c r="JR160" s="2">
        <v>3345.5</v>
      </c>
      <c r="JS160" s="2">
        <v>90</v>
      </c>
      <c r="JT160" s="2"/>
      <c r="JU160" s="2"/>
      <c r="JV160" s="2">
        <v>13749.04</v>
      </c>
      <c r="JW160" s="2"/>
      <c r="JX160" s="2"/>
      <c r="JY160" s="2"/>
      <c r="JZ160" s="2"/>
      <c r="KA160" s="2">
        <v>7257.5</v>
      </c>
      <c r="KB160" s="2">
        <v>12944.5</v>
      </c>
      <c r="KC160" s="2"/>
      <c r="KD160" s="2"/>
      <c r="KE160" s="2">
        <v>15093.16</v>
      </c>
      <c r="KF160" s="2"/>
      <c r="KG160" s="2"/>
      <c r="KH160" s="2">
        <v>50</v>
      </c>
      <c r="KI160" s="2"/>
      <c r="KJ160" s="2"/>
      <c r="KK160" s="2"/>
      <c r="KL160" s="2"/>
      <c r="KM160" s="2"/>
      <c r="KN160" s="2">
        <v>95467.63</v>
      </c>
      <c r="KO160" s="2"/>
      <c r="KP160" s="2"/>
      <c r="KQ160" s="2"/>
      <c r="KR160" s="2"/>
      <c r="KS160" s="2"/>
      <c r="KT160" s="2"/>
      <c r="KU160" s="2">
        <v>2480.25</v>
      </c>
      <c r="KV160" s="2"/>
      <c r="KW160" s="2"/>
      <c r="KX160" s="2"/>
      <c r="KY160" s="2">
        <v>47917.120000000003</v>
      </c>
      <c r="KZ160" s="2"/>
      <c r="LA160" s="2"/>
      <c r="LB160" s="2"/>
      <c r="LC160" s="2">
        <v>1040</v>
      </c>
      <c r="LD160" s="2"/>
      <c r="LE160" s="2"/>
      <c r="LF160" s="2"/>
      <c r="LG160" s="2"/>
      <c r="LH160" s="2"/>
      <c r="LI160" s="2"/>
      <c r="LJ160" s="2"/>
      <c r="LK160" s="2">
        <v>201064.7</v>
      </c>
      <c r="LL160" s="2">
        <v>2930.9</v>
      </c>
      <c r="LM160" s="2">
        <v>2930.9</v>
      </c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>
        <v>1076293.92</v>
      </c>
    </row>
    <row r="161" spans="2:337">
      <c r="B161" s="22" t="s">
        <v>69</v>
      </c>
      <c r="C161" s="22" t="s">
        <v>7</v>
      </c>
      <c r="D161" s="22" t="s">
        <v>5</v>
      </c>
      <c r="E161" s="22" t="s">
        <v>34</v>
      </c>
      <c r="F161" s="22" t="s">
        <v>42</v>
      </c>
      <c r="G161" s="1">
        <v>50937.58</v>
      </c>
      <c r="I161" s="37" t="str">
        <f>VLOOKUP(J161,'District Listing'!$A$3:$B$315,2,FALSE)</f>
        <v>CRESTON</v>
      </c>
      <c r="J161" s="4" t="s">
        <v>254</v>
      </c>
      <c r="K161" s="2">
        <v>36005.53</v>
      </c>
      <c r="L161" s="2">
        <v>36005.53</v>
      </c>
      <c r="M161" s="2">
        <v>-36005.53</v>
      </c>
      <c r="N161" s="2">
        <v>-36005.53</v>
      </c>
      <c r="O161" s="2">
        <v>815303.65</v>
      </c>
      <c r="P161" s="2">
        <v>12590.5</v>
      </c>
      <c r="Q161" s="2">
        <v>13587.52</v>
      </c>
      <c r="R161" s="2"/>
      <c r="S161" s="2">
        <v>16708.629999999997</v>
      </c>
      <c r="T161" s="2">
        <v>14132.3</v>
      </c>
      <c r="U161" s="2"/>
      <c r="V161" s="2">
        <v>872322.60000000009</v>
      </c>
      <c r="W161" s="2">
        <v>342656.28</v>
      </c>
      <c r="X161" s="2">
        <v>17120.009999999998</v>
      </c>
      <c r="Y161" s="2">
        <v>10953.86</v>
      </c>
      <c r="Z161" s="2"/>
      <c r="AA161" s="2">
        <v>4662</v>
      </c>
      <c r="AB161" s="2"/>
      <c r="AC161" s="2">
        <v>375392.15</v>
      </c>
      <c r="AD161" s="2"/>
      <c r="AE161" s="2"/>
      <c r="AF161" s="2">
        <v>62976.34</v>
      </c>
      <c r="AG161" s="2">
        <v>27266.410000000003</v>
      </c>
      <c r="AH161" s="2">
        <v>125440.97</v>
      </c>
      <c r="AI161" s="2">
        <v>46601.45</v>
      </c>
      <c r="AJ161" s="2"/>
      <c r="AK161" s="2"/>
      <c r="AL161" s="2">
        <v>-400</v>
      </c>
      <c r="AM161" s="2"/>
      <c r="AN161" s="2">
        <v>323.85999999999996</v>
      </c>
      <c r="AO161" s="2">
        <v>202.33</v>
      </c>
      <c r="AP161" s="2">
        <v>3845.97</v>
      </c>
      <c r="AQ161" s="2">
        <v>10065.800000000001</v>
      </c>
      <c r="AR161" s="2">
        <v>133494.5</v>
      </c>
      <c r="AS161" s="2">
        <v>113796.34</v>
      </c>
      <c r="AT161" s="2"/>
      <c r="AU161" s="2"/>
      <c r="AV161" s="2">
        <v>523613.97</v>
      </c>
      <c r="AW161" s="2">
        <v>133451.88999999998</v>
      </c>
      <c r="AX161" s="2">
        <v>40905.979999999996</v>
      </c>
      <c r="AY161" s="2">
        <v>44017.93</v>
      </c>
      <c r="AZ161" s="2">
        <v>2029.45</v>
      </c>
      <c r="BA161" s="2">
        <v>12018.51</v>
      </c>
      <c r="BB161" s="2">
        <v>232423.76</v>
      </c>
      <c r="BC161" s="2">
        <v>39</v>
      </c>
      <c r="BD161" s="2">
        <v>960.25</v>
      </c>
      <c r="BE161" s="2"/>
      <c r="BF161" s="2"/>
      <c r="BG161" s="2">
        <v>15000</v>
      </c>
      <c r="BH161" s="2">
        <v>8721.9700000000012</v>
      </c>
      <c r="BI161" s="2">
        <v>74108.12</v>
      </c>
      <c r="BJ161" s="2">
        <v>446.5</v>
      </c>
      <c r="BK161" s="2">
        <v>2926.97</v>
      </c>
      <c r="BL161" s="2"/>
      <c r="BM161" s="2"/>
      <c r="BN161" s="2"/>
      <c r="BO161" s="2"/>
      <c r="BP161" s="2">
        <v>12444.07</v>
      </c>
      <c r="BQ161" s="2">
        <v>300.60000000000002</v>
      </c>
      <c r="BR161" s="2">
        <v>27339.200000000001</v>
      </c>
      <c r="BS161" s="2">
        <v>4772.66</v>
      </c>
      <c r="BT161" s="2"/>
      <c r="BU161" s="2">
        <v>12404.59</v>
      </c>
      <c r="BV161" s="2"/>
      <c r="BW161" s="2">
        <v>10393.56</v>
      </c>
      <c r="BX161" s="2"/>
      <c r="BY161" s="2">
        <v>261216.44</v>
      </c>
      <c r="BZ161" s="2"/>
      <c r="CA161" s="2"/>
      <c r="CB161" s="2">
        <v>68433.73</v>
      </c>
      <c r="CC161" s="2">
        <v>41783.4</v>
      </c>
      <c r="CD161" s="2">
        <v>385.88</v>
      </c>
      <c r="CE161" s="2"/>
      <c r="CF161" s="2"/>
      <c r="CG161" s="2"/>
      <c r="CH161" s="2"/>
      <c r="CI161" s="2">
        <v>699.03</v>
      </c>
      <c r="CJ161" s="2">
        <v>117030.78</v>
      </c>
      <c r="CK161" s="2"/>
      <c r="CL161" s="2"/>
      <c r="CM161" s="2">
        <v>93413.69</v>
      </c>
      <c r="CN161" s="2"/>
      <c r="CO161" s="2"/>
      <c r="CP161" s="2"/>
      <c r="CQ161" s="2"/>
      <c r="CR161" s="2">
        <v>6138.34</v>
      </c>
      <c r="CS161" s="2"/>
      <c r="CT161" s="2"/>
      <c r="CU161" s="2"/>
      <c r="CV161" s="2"/>
      <c r="CW161" s="2"/>
      <c r="CX161" s="2"/>
      <c r="CY161" s="2"/>
      <c r="CZ161" s="2">
        <v>758958.78000000014</v>
      </c>
      <c r="DA161" s="2">
        <v>1750.32</v>
      </c>
      <c r="DB161" s="2">
        <v>1750.32</v>
      </c>
      <c r="DC161" s="2"/>
      <c r="DD161" s="2"/>
      <c r="DE161" s="2">
        <v>2242.56</v>
      </c>
      <c r="DF161" s="2">
        <v>4100</v>
      </c>
      <c r="DG161" s="2">
        <v>4423.6000000000004</v>
      </c>
      <c r="DH161" s="2"/>
      <c r="DI161" s="2"/>
      <c r="DJ161" s="2"/>
      <c r="DK161" s="2"/>
      <c r="DL161" s="2"/>
      <c r="DM161" s="2">
        <v>10766.16</v>
      </c>
      <c r="DN161" s="2">
        <v>2775227.7399999998</v>
      </c>
      <c r="DP161" s="37" t="str">
        <f>VLOOKUP(DQ161,'District Listing'!$A$3:$B$315,2,FALSE)</f>
        <v>CRESTON</v>
      </c>
      <c r="DQ161" s="4" t="s">
        <v>254</v>
      </c>
      <c r="DR161" s="2">
        <v>7895.69</v>
      </c>
      <c r="DS161" s="2">
        <v>7895.69</v>
      </c>
      <c r="DT161" s="2">
        <v>-36005.53</v>
      </c>
      <c r="DU161" s="2">
        <v>-36005.53</v>
      </c>
      <c r="DV161" s="2">
        <v>755003.65</v>
      </c>
      <c r="DW161" s="2">
        <v>12590.5</v>
      </c>
      <c r="DX161" s="2">
        <v>13587.52</v>
      </c>
      <c r="DY161" s="2"/>
      <c r="DZ161" s="2">
        <v>3750</v>
      </c>
      <c r="EA161" s="2">
        <v>14132.3</v>
      </c>
      <c r="EB161" s="2"/>
      <c r="EC161" s="2">
        <v>799063.97000000009</v>
      </c>
      <c r="ED161" s="2">
        <v>311639.28000000003</v>
      </c>
      <c r="EE161" s="2">
        <v>17120.009999999998</v>
      </c>
      <c r="EF161" s="2">
        <v>10510.76</v>
      </c>
      <c r="EG161" s="2"/>
      <c r="EH161" s="2"/>
      <c r="EI161" s="2"/>
      <c r="EJ161" s="2">
        <v>339270.05000000005</v>
      </c>
      <c r="EK161" s="2"/>
      <c r="EL161" s="2"/>
      <c r="EM161" s="2">
        <v>62154.02</v>
      </c>
      <c r="EN161" s="2">
        <v>24379.58</v>
      </c>
      <c r="EO161" s="2">
        <v>123431.49</v>
      </c>
      <c r="EP161" s="2">
        <v>43027.43</v>
      </c>
      <c r="EQ161" s="2"/>
      <c r="ER161" s="2"/>
      <c r="ES161" s="2">
        <v>-400</v>
      </c>
      <c r="ET161" s="2"/>
      <c r="EU161" s="2">
        <v>320.64999999999998</v>
      </c>
      <c r="EV161" s="2">
        <v>197.53</v>
      </c>
      <c r="EW161" s="2">
        <v>3837.75</v>
      </c>
      <c r="EX161" s="2">
        <v>9834.5300000000007</v>
      </c>
      <c r="EY161" s="2">
        <v>133289.35</v>
      </c>
      <c r="EZ161" s="2">
        <v>112857.34</v>
      </c>
      <c r="FA161" s="2"/>
      <c r="FB161" s="2"/>
      <c r="FC161" s="2">
        <v>512929.67000000004</v>
      </c>
      <c r="FD161" s="2">
        <v>126110.43</v>
      </c>
      <c r="FE161" s="2">
        <v>40145.24</v>
      </c>
      <c r="FF161" s="2">
        <v>44017.93</v>
      </c>
      <c r="FG161" s="2">
        <v>2029.45</v>
      </c>
      <c r="FH161" s="2"/>
      <c r="FI161" s="2">
        <v>212303.05</v>
      </c>
      <c r="FJ161" s="2">
        <v>39</v>
      </c>
      <c r="FK161" s="2">
        <v>960.25</v>
      </c>
      <c r="FL161" s="2"/>
      <c r="FM161" s="2"/>
      <c r="FN161" s="2"/>
      <c r="FO161" s="2">
        <v>5324.97</v>
      </c>
      <c r="FP161" s="2">
        <v>28108.22</v>
      </c>
      <c r="FQ161" s="2">
        <v>446.5</v>
      </c>
      <c r="FR161" s="2">
        <v>2926.97</v>
      </c>
      <c r="FS161" s="2"/>
      <c r="FT161" s="2"/>
      <c r="FU161" s="2"/>
      <c r="FV161" s="2"/>
      <c r="FW161" s="2">
        <v>12444.07</v>
      </c>
      <c r="FX161" s="2">
        <v>300.60000000000002</v>
      </c>
      <c r="FY161" s="2">
        <v>27339.200000000001</v>
      </c>
      <c r="FZ161" s="2">
        <v>4772.66</v>
      </c>
      <c r="GA161" s="2"/>
      <c r="GB161" s="2">
        <v>12404.59</v>
      </c>
      <c r="GC161" s="2"/>
      <c r="GD161" s="2">
        <v>10393.56</v>
      </c>
      <c r="GE161" s="2"/>
      <c r="GF161" s="2">
        <v>261216.44</v>
      </c>
      <c r="GG161" s="2"/>
      <c r="GH161" s="2"/>
      <c r="GI161" s="2">
        <v>68433.73</v>
      </c>
      <c r="GJ161" s="2">
        <v>41783.4</v>
      </c>
      <c r="GK161" s="2">
        <v>385.88</v>
      </c>
      <c r="GL161" s="2"/>
      <c r="GM161" s="2"/>
      <c r="GN161" s="2"/>
      <c r="GO161" s="2"/>
      <c r="GP161" s="2">
        <v>699.03</v>
      </c>
      <c r="GQ161" s="2">
        <v>111530.78</v>
      </c>
      <c r="GR161" s="2"/>
      <c r="GS161" s="2"/>
      <c r="GT161" s="2">
        <v>93413.69</v>
      </c>
      <c r="GU161" s="2"/>
      <c r="GV161" s="2"/>
      <c r="GW161" s="2"/>
      <c r="GX161" s="2"/>
      <c r="GY161" s="2">
        <v>6138.34</v>
      </c>
      <c r="GZ161" s="2"/>
      <c r="HA161" s="2"/>
      <c r="HB161" s="2"/>
      <c r="HC161" s="2"/>
      <c r="HD161" s="2"/>
      <c r="HE161" s="2"/>
      <c r="HF161" s="2"/>
      <c r="HG161" s="2">
        <v>689061.88</v>
      </c>
      <c r="HH161" s="2">
        <v>1750.32</v>
      </c>
      <c r="HI161" s="2">
        <v>1750.32</v>
      </c>
      <c r="HJ161" s="2"/>
      <c r="HK161" s="2"/>
      <c r="HL161" s="2">
        <v>2242.56</v>
      </c>
      <c r="HM161" s="2">
        <v>4100</v>
      </c>
      <c r="HN161" s="2">
        <v>4423.6000000000004</v>
      </c>
      <c r="HO161" s="2"/>
      <c r="HP161" s="2"/>
      <c r="HQ161" s="2"/>
      <c r="HR161" s="2"/>
      <c r="HS161" s="2">
        <v>10766.16</v>
      </c>
      <c r="HT161" s="2">
        <v>2537035.2599999993</v>
      </c>
      <c r="HV161" s="37" t="str">
        <f>VLOOKUP(HW161,'District Listing'!$A$3:$B$315,2,FALSE)</f>
        <v>SOUTHSIDE</v>
      </c>
      <c r="HW161" s="4" t="s">
        <v>259</v>
      </c>
      <c r="HX161" s="2">
        <v>204.28</v>
      </c>
      <c r="HY161" s="2">
        <v>204.28</v>
      </c>
      <c r="HZ161" s="2"/>
      <c r="IA161" s="2"/>
      <c r="IB161" s="2">
        <v>229006.34</v>
      </c>
      <c r="IC161" s="2">
        <v>641</v>
      </c>
      <c r="ID161" s="2"/>
      <c r="IE161" s="2"/>
      <c r="IF161" s="2">
        <v>6375</v>
      </c>
      <c r="IG161" s="2">
        <v>16966.68</v>
      </c>
      <c r="IH161" s="2"/>
      <c r="II161" s="2">
        <v>252989.02</v>
      </c>
      <c r="IJ161" s="2">
        <v>134819.32</v>
      </c>
      <c r="IK161" s="2">
        <v>2101.3000000000002</v>
      </c>
      <c r="IL161" s="2"/>
      <c r="IM161" s="2"/>
      <c r="IN161" s="2">
        <v>3100</v>
      </c>
      <c r="IO161" s="2">
        <v>207.76</v>
      </c>
      <c r="IP161" s="2">
        <v>140228.38</v>
      </c>
      <c r="IQ161" s="2"/>
      <c r="IR161" s="2"/>
      <c r="IS161" s="2">
        <v>9892.6299999999992</v>
      </c>
      <c r="IT161" s="2">
        <v>2395.0500000000002</v>
      </c>
      <c r="IU161" s="2">
        <v>15517.94</v>
      </c>
      <c r="IV161" s="2">
        <v>3976.86</v>
      </c>
      <c r="IW161" s="2"/>
      <c r="IX161" s="2"/>
      <c r="IY161" s="2"/>
      <c r="IZ161" s="2"/>
      <c r="JA161" s="2">
        <v>206.45</v>
      </c>
      <c r="JB161" s="2">
        <v>98.92</v>
      </c>
      <c r="JC161" s="2">
        <v>717.16</v>
      </c>
      <c r="JD161" s="2">
        <v>697.32</v>
      </c>
      <c r="JE161" s="2">
        <v>13345.94</v>
      </c>
      <c r="JF161" s="2">
        <v>10916.59</v>
      </c>
      <c r="JG161" s="2">
        <v>346.08</v>
      </c>
      <c r="JH161" s="2">
        <v>279.64</v>
      </c>
      <c r="JI161" s="2">
        <v>58390.58</v>
      </c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>
        <v>77.430000000000007</v>
      </c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>
        <v>97534.05</v>
      </c>
      <c r="KM161" s="2"/>
      <c r="KN161" s="2"/>
      <c r="KO161" s="2"/>
      <c r="KP161" s="2"/>
      <c r="KQ161" s="2"/>
      <c r="KR161" s="2"/>
      <c r="KS161" s="2"/>
      <c r="KT161" s="2">
        <v>13510</v>
      </c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>
        <v>111121.48</v>
      </c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>
        <v>562933.74</v>
      </c>
    </row>
    <row r="162" spans="2:337">
      <c r="B162" s="22" t="s">
        <v>69</v>
      </c>
      <c r="C162" s="22" t="s">
        <v>7</v>
      </c>
      <c r="D162" s="22" t="s">
        <v>5</v>
      </c>
      <c r="E162" s="22" t="s">
        <v>34</v>
      </c>
      <c r="F162" s="22" t="s">
        <v>43</v>
      </c>
      <c r="G162" s="1">
        <v>198539.92</v>
      </c>
      <c r="I162" s="37" t="str">
        <f>VLOOKUP(J162,'District Listing'!$A$3:$B$315,2,FALSE)</f>
        <v>ODESSA</v>
      </c>
      <c r="J162" s="4" t="s">
        <v>255</v>
      </c>
      <c r="K162" s="2">
        <v>66188.7</v>
      </c>
      <c r="L162" s="2">
        <v>66188.7</v>
      </c>
      <c r="M162" s="2">
        <v>-66188.7</v>
      </c>
      <c r="N162" s="2">
        <v>-66188.7</v>
      </c>
      <c r="O162" s="2">
        <v>1624573.95</v>
      </c>
      <c r="P162" s="2">
        <v>20224.28</v>
      </c>
      <c r="Q162" s="2">
        <v>5563.92</v>
      </c>
      <c r="R162" s="2"/>
      <c r="S162" s="2">
        <v>33017.83</v>
      </c>
      <c r="T162" s="2"/>
      <c r="U162" s="2"/>
      <c r="V162" s="2">
        <v>1683379.98</v>
      </c>
      <c r="W162" s="2">
        <v>628956.06000000006</v>
      </c>
      <c r="X162" s="2">
        <v>11875</v>
      </c>
      <c r="Y162" s="2">
        <v>12704.27</v>
      </c>
      <c r="Z162" s="2"/>
      <c r="AA162" s="2">
        <v>73579.429999999993</v>
      </c>
      <c r="AB162" s="2"/>
      <c r="AC162" s="2">
        <v>727114.76</v>
      </c>
      <c r="AD162" s="2">
        <v>464.37</v>
      </c>
      <c r="AE162" s="2">
        <v>504.75</v>
      </c>
      <c r="AF162" s="2">
        <v>125729.07999999999</v>
      </c>
      <c r="AG162" s="2">
        <v>52517.86</v>
      </c>
      <c r="AH162" s="2">
        <v>257316.06</v>
      </c>
      <c r="AI162" s="2">
        <v>88798.9</v>
      </c>
      <c r="AJ162" s="2"/>
      <c r="AK162" s="2"/>
      <c r="AL162" s="2"/>
      <c r="AM162" s="2"/>
      <c r="AN162" s="2">
        <v>3059.4700000000003</v>
      </c>
      <c r="AO162" s="2">
        <v>1433.36</v>
      </c>
      <c r="AP162" s="2">
        <v>7453.15</v>
      </c>
      <c r="AQ162" s="2">
        <v>17742.12</v>
      </c>
      <c r="AR162" s="2">
        <v>250936.44</v>
      </c>
      <c r="AS162" s="2">
        <v>267957.8</v>
      </c>
      <c r="AT162" s="2">
        <v>4170.8999999999996</v>
      </c>
      <c r="AU162" s="2">
        <v>3633.9900000000002</v>
      </c>
      <c r="AV162" s="2">
        <v>1081718.25</v>
      </c>
      <c r="AW162" s="2">
        <v>150608.49</v>
      </c>
      <c r="AX162" s="2">
        <v>35072.82</v>
      </c>
      <c r="AY162" s="2">
        <v>45995.24</v>
      </c>
      <c r="AZ162" s="2">
        <v>7637.4</v>
      </c>
      <c r="BA162" s="2">
        <v>27794.01</v>
      </c>
      <c r="BB162" s="2">
        <v>267107.95999999996</v>
      </c>
      <c r="BC162" s="2">
        <v>515.12</v>
      </c>
      <c r="BD162" s="2">
        <v>3823.96</v>
      </c>
      <c r="BE162" s="2"/>
      <c r="BF162" s="2"/>
      <c r="BG162" s="2"/>
      <c r="BH162" s="2">
        <v>519.97</v>
      </c>
      <c r="BI162" s="2">
        <v>106431.11</v>
      </c>
      <c r="BJ162" s="2">
        <v>2859.5</v>
      </c>
      <c r="BK162" s="2">
        <v>1130</v>
      </c>
      <c r="BL162" s="2"/>
      <c r="BM162" s="2">
        <v>7080.29</v>
      </c>
      <c r="BN162" s="2"/>
      <c r="BO162" s="2"/>
      <c r="BP162" s="2">
        <v>33808.339999999997</v>
      </c>
      <c r="BQ162" s="2">
        <v>12764.7</v>
      </c>
      <c r="BR162" s="2">
        <v>28841</v>
      </c>
      <c r="BS162" s="2"/>
      <c r="BT162" s="2"/>
      <c r="BU162" s="2">
        <v>13905.54</v>
      </c>
      <c r="BV162" s="2"/>
      <c r="BW162" s="2"/>
      <c r="BX162" s="2"/>
      <c r="BY162" s="2"/>
      <c r="BZ162" s="2"/>
      <c r="CA162" s="2"/>
      <c r="CB162" s="2">
        <v>75671.87</v>
      </c>
      <c r="CC162" s="2">
        <v>19682.54</v>
      </c>
      <c r="CD162" s="2">
        <v>35</v>
      </c>
      <c r="CE162" s="2"/>
      <c r="CF162" s="2">
        <v>13235.98</v>
      </c>
      <c r="CG162" s="2">
        <v>4725</v>
      </c>
      <c r="CH162" s="2"/>
      <c r="CI162" s="2">
        <v>8354.2000000000007</v>
      </c>
      <c r="CJ162" s="2">
        <v>105484.66</v>
      </c>
      <c r="CK162" s="2"/>
      <c r="CL162" s="2">
        <v>21024.400000000001</v>
      </c>
      <c r="CM162" s="2">
        <v>43896.73</v>
      </c>
      <c r="CN162" s="2"/>
      <c r="CO162" s="2"/>
      <c r="CP162" s="2"/>
      <c r="CQ162" s="2"/>
      <c r="CR162" s="2">
        <v>4891.16</v>
      </c>
      <c r="CS162" s="2"/>
      <c r="CT162" s="2"/>
      <c r="CU162" s="2"/>
      <c r="CV162" s="2"/>
      <c r="CW162" s="2"/>
      <c r="CX162" s="2"/>
      <c r="CY162" s="2"/>
      <c r="CZ162" s="2">
        <v>508681.07</v>
      </c>
      <c r="DA162" s="2">
        <v>4694.3999999999996</v>
      </c>
      <c r="DB162" s="2">
        <v>4694.3999999999996</v>
      </c>
      <c r="DC162" s="2"/>
      <c r="DD162" s="2"/>
      <c r="DE162" s="2"/>
      <c r="DF162" s="2"/>
      <c r="DG162" s="2"/>
      <c r="DH162" s="2">
        <v>21787.62</v>
      </c>
      <c r="DI162" s="2"/>
      <c r="DJ162" s="2"/>
      <c r="DK162" s="2"/>
      <c r="DL162" s="2"/>
      <c r="DM162" s="2">
        <v>21787.62</v>
      </c>
      <c r="DN162" s="2">
        <v>4294484.0400000019</v>
      </c>
      <c r="DP162" s="37" t="str">
        <f>VLOOKUP(DQ162,'District Listing'!$A$3:$B$315,2,FALSE)</f>
        <v>ODESSA</v>
      </c>
      <c r="DQ162" s="4" t="s">
        <v>255</v>
      </c>
      <c r="DR162" s="2">
        <v>66188.7</v>
      </c>
      <c r="DS162" s="2">
        <v>66188.7</v>
      </c>
      <c r="DT162" s="2">
        <v>-66188.7</v>
      </c>
      <c r="DU162" s="2">
        <v>-66188.7</v>
      </c>
      <c r="DV162" s="2">
        <v>1508671.96</v>
      </c>
      <c r="DW162" s="2">
        <v>19964.28</v>
      </c>
      <c r="DX162" s="2">
        <v>5563.92</v>
      </c>
      <c r="DY162" s="2"/>
      <c r="DZ162" s="2">
        <v>2015.08</v>
      </c>
      <c r="EA162" s="2"/>
      <c r="EB162" s="2"/>
      <c r="EC162" s="2">
        <v>1536215.24</v>
      </c>
      <c r="ED162" s="2">
        <v>615414.89</v>
      </c>
      <c r="EE162" s="2">
        <v>11875</v>
      </c>
      <c r="EF162" s="2">
        <v>12704.27</v>
      </c>
      <c r="EG162" s="2"/>
      <c r="EH162" s="2"/>
      <c r="EI162" s="2"/>
      <c r="EJ162" s="2">
        <v>639994.16</v>
      </c>
      <c r="EK162" s="2">
        <v>430.95</v>
      </c>
      <c r="EL162" s="2">
        <v>485.34</v>
      </c>
      <c r="EM162" s="2">
        <v>114704.87</v>
      </c>
      <c r="EN162" s="2">
        <v>46014.35</v>
      </c>
      <c r="EO162" s="2">
        <v>234541.91</v>
      </c>
      <c r="EP162" s="2">
        <v>81482.5</v>
      </c>
      <c r="EQ162" s="2"/>
      <c r="ER162" s="2"/>
      <c r="ES162" s="2"/>
      <c r="ET162" s="2"/>
      <c r="EU162" s="2">
        <v>2788.55</v>
      </c>
      <c r="EV162" s="2">
        <v>1267.79</v>
      </c>
      <c r="EW162" s="2">
        <v>6923.48</v>
      </c>
      <c r="EX162" s="2">
        <v>16234.56</v>
      </c>
      <c r="EY162" s="2">
        <v>232867.21</v>
      </c>
      <c r="EZ162" s="2">
        <v>257876.31</v>
      </c>
      <c r="FA162" s="2">
        <v>3968.49</v>
      </c>
      <c r="FB162" s="2">
        <v>3514.8</v>
      </c>
      <c r="FC162" s="2">
        <v>1003101.1099999999</v>
      </c>
      <c r="FD162" s="2">
        <v>128809.06</v>
      </c>
      <c r="FE162" s="2">
        <v>35072.82</v>
      </c>
      <c r="FF162" s="2">
        <v>45995.24</v>
      </c>
      <c r="FG162" s="2">
        <v>7637.4</v>
      </c>
      <c r="FH162" s="2">
        <v>27794.01</v>
      </c>
      <c r="FI162" s="2">
        <v>245308.53</v>
      </c>
      <c r="FJ162" s="2">
        <v>515.12</v>
      </c>
      <c r="FK162" s="2">
        <v>3823.96</v>
      </c>
      <c r="FL162" s="2"/>
      <c r="FM162" s="2"/>
      <c r="FN162" s="2"/>
      <c r="FO162" s="2">
        <v>519.97</v>
      </c>
      <c r="FP162" s="2">
        <v>93301.2</v>
      </c>
      <c r="FQ162" s="2">
        <v>2859.5</v>
      </c>
      <c r="FR162" s="2">
        <v>1130</v>
      </c>
      <c r="FS162" s="2"/>
      <c r="FT162" s="2">
        <v>7080.29</v>
      </c>
      <c r="FU162" s="2"/>
      <c r="FV162" s="2"/>
      <c r="FW162" s="2">
        <v>33808.339999999997</v>
      </c>
      <c r="FX162" s="2">
        <v>12764.7</v>
      </c>
      <c r="FY162" s="2">
        <v>28841</v>
      </c>
      <c r="FZ162" s="2"/>
      <c r="GA162" s="2"/>
      <c r="GB162" s="2">
        <v>13030.54</v>
      </c>
      <c r="GC162" s="2"/>
      <c r="GD162" s="2"/>
      <c r="GE162" s="2"/>
      <c r="GF162" s="2"/>
      <c r="GG162" s="2"/>
      <c r="GH162" s="2"/>
      <c r="GI162" s="2">
        <v>75671.87</v>
      </c>
      <c r="GJ162" s="2">
        <v>19217.04</v>
      </c>
      <c r="GK162" s="2">
        <v>35</v>
      </c>
      <c r="GL162" s="2"/>
      <c r="GM162" s="2">
        <v>13235.98</v>
      </c>
      <c r="GN162" s="2">
        <v>4725</v>
      </c>
      <c r="GO162" s="2"/>
      <c r="GP162" s="2">
        <v>8294.2000000000007</v>
      </c>
      <c r="GQ162" s="2">
        <v>105484.66</v>
      </c>
      <c r="GR162" s="2"/>
      <c r="GS162" s="2">
        <v>21024.400000000001</v>
      </c>
      <c r="GT162" s="2">
        <v>43896.73</v>
      </c>
      <c r="GU162" s="2"/>
      <c r="GV162" s="2"/>
      <c r="GW162" s="2"/>
      <c r="GX162" s="2"/>
      <c r="GY162" s="2">
        <v>4811.16</v>
      </c>
      <c r="GZ162" s="2"/>
      <c r="HA162" s="2"/>
      <c r="HB162" s="2"/>
      <c r="HC162" s="2"/>
      <c r="HD162" s="2"/>
      <c r="HE162" s="2"/>
      <c r="HF162" s="2"/>
      <c r="HG162" s="2">
        <v>494070.66</v>
      </c>
      <c r="HH162" s="2">
        <v>1550.65</v>
      </c>
      <c r="HI162" s="2">
        <v>1550.65</v>
      </c>
      <c r="HJ162" s="2"/>
      <c r="HK162" s="2"/>
      <c r="HL162" s="2"/>
      <c r="HM162" s="2"/>
      <c r="HN162" s="2"/>
      <c r="HO162" s="2">
        <v>21787.62</v>
      </c>
      <c r="HP162" s="2"/>
      <c r="HQ162" s="2"/>
      <c r="HR162" s="2"/>
      <c r="HS162" s="2">
        <v>21787.62</v>
      </c>
      <c r="HT162" s="2">
        <v>3942027.9700000011</v>
      </c>
      <c r="HV162" s="37" t="str">
        <f>VLOOKUP(HW162,'District Listing'!$A$3:$B$315,2,FALSE)</f>
        <v>GRAPEVIEW</v>
      </c>
      <c r="HW162" s="4" t="s">
        <v>260</v>
      </c>
      <c r="HX162" s="2">
        <v>6072.02</v>
      </c>
      <c r="HY162" s="2">
        <v>6072.02</v>
      </c>
      <c r="HZ162" s="2">
        <v>-6072.02</v>
      </c>
      <c r="IA162" s="2">
        <v>-6072.02</v>
      </c>
      <c r="IB162" s="2">
        <v>1173076.03</v>
      </c>
      <c r="IC162" s="2">
        <v>26865</v>
      </c>
      <c r="ID162" s="2"/>
      <c r="IE162" s="2"/>
      <c r="IF162" s="2">
        <v>53684.29</v>
      </c>
      <c r="IG162" s="2">
        <v>19887.48</v>
      </c>
      <c r="IH162" s="2"/>
      <c r="II162" s="2">
        <v>1273512.8</v>
      </c>
      <c r="IJ162" s="2">
        <v>524614.02</v>
      </c>
      <c r="IK162" s="2">
        <v>7840.33</v>
      </c>
      <c r="IL162" s="2"/>
      <c r="IM162" s="2"/>
      <c r="IN162" s="2">
        <v>10231.9</v>
      </c>
      <c r="IO162" s="2">
        <v>6691.19</v>
      </c>
      <c r="IP162" s="2">
        <v>549377.43999999994</v>
      </c>
      <c r="IQ162" s="2"/>
      <c r="IR162" s="2"/>
      <c r="IS162" s="2">
        <v>92120.54</v>
      </c>
      <c r="IT162" s="2">
        <v>41485.24</v>
      </c>
      <c r="IU162" s="2">
        <v>188806.92</v>
      </c>
      <c r="IV162" s="2">
        <v>68239.350000000006</v>
      </c>
      <c r="IW162" s="2"/>
      <c r="IX162" s="2"/>
      <c r="IY162" s="2"/>
      <c r="IZ162" s="2"/>
      <c r="JA162" s="2">
        <v>528.86</v>
      </c>
      <c r="JB162" s="2">
        <v>259.69</v>
      </c>
      <c r="JC162" s="2">
        <v>4777.82</v>
      </c>
      <c r="JD162" s="2">
        <v>16374.19</v>
      </c>
      <c r="JE162" s="2">
        <v>36718.01</v>
      </c>
      <c r="JF162" s="2">
        <v>28993.96</v>
      </c>
      <c r="JG162" s="2">
        <v>130044.41</v>
      </c>
      <c r="JH162" s="2">
        <v>127816.19</v>
      </c>
      <c r="JI162" s="2">
        <v>736165.18000000017</v>
      </c>
      <c r="JJ162" s="2">
        <v>63628.57</v>
      </c>
      <c r="JK162" s="2">
        <v>7111.19</v>
      </c>
      <c r="JL162" s="2">
        <v>24589.22</v>
      </c>
      <c r="JM162" s="2">
        <v>499.91</v>
      </c>
      <c r="JN162" s="2">
        <v>8737.41</v>
      </c>
      <c r="JO162" s="2">
        <v>104566.3</v>
      </c>
      <c r="JP162" s="2"/>
      <c r="JQ162" s="2">
        <v>4581.29</v>
      </c>
      <c r="JR162" s="2">
        <v>171271.85</v>
      </c>
      <c r="JS162" s="2"/>
      <c r="JT162" s="2"/>
      <c r="JU162" s="2">
        <v>2010.95</v>
      </c>
      <c r="JV162" s="2">
        <v>102407.41</v>
      </c>
      <c r="JW162" s="2">
        <v>2967</v>
      </c>
      <c r="JX162" s="2">
        <v>9396.66</v>
      </c>
      <c r="JY162" s="2"/>
      <c r="JZ162" s="2"/>
      <c r="KA162" s="2">
        <v>19868.63</v>
      </c>
      <c r="KB162" s="2">
        <v>668.87</v>
      </c>
      <c r="KC162" s="2">
        <v>16379.24</v>
      </c>
      <c r="KD162" s="2"/>
      <c r="KE162" s="2">
        <v>13296.72</v>
      </c>
      <c r="KF162" s="2">
        <v>27252.79</v>
      </c>
      <c r="KG162" s="2"/>
      <c r="KH162" s="2">
        <v>10599.09</v>
      </c>
      <c r="KI162" s="2"/>
      <c r="KJ162" s="2"/>
      <c r="KK162" s="2"/>
      <c r="KL162" s="2"/>
      <c r="KM162" s="2"/>
      <c r="KN162" s="2">
        <v>48682.67</v>
      </c>
      <c r="KO162" s="2">
        <v>6285.12</v>
      </c>
      <c r="KP162" s="2">
        <v>474.29</v>
      </c>
      <c r="KQ162" s="2"/>
      <c r="KR162" s="2"/>
      <c r="KS162" s="2"/>
      <c r="KT162" s="2">
        <v>1173.77</v>
      </c>
      <c r="KU162" s="2"/>
      <c r="KV162" s="2">
        <v>11594.06</v>
      </c>
      <c r="KW162" s="2"/>
      <c r="KX162" s="2"/>
      <c r="KY162" s="2">
        <v>58824.77</v>
      </c>
      <c r="KZ162" s="2"/>
      <c r="LA162" s="2"/>
      <c r="LB162" s="2"/>
      <c r="LC162" s="2">
        <v>2788</v>
      </c>
      <c r="LD162" s="2"/>
      <c r="LE162" s="2"/>
      <c r="LF162" s="2"/>
      <c r="LG162" s="2"/>
      <c r="LH162" s="2"/>
      <c r="LI162" s="2"/>
      <c r="LJ162" s="2"/>
      <c r="LK162" s="2">
        <v>510523.17999999993</v>
      </c>
      <c r="LL162" s="2">
        <v>7113.57</v>
      </c>
      <c r="LM162" s="2">
        <v>7113.57</v>
      </c>
      <c r="LN162" s="2"/>
      <c r="LO162" s="2"/>
      <c r="LP162" s="2"/>
      <c r="LQ162" s="2"/>
      <c r="LR162" s="2"/>
      <c r="LS162" s="2"/>
      <c r="LT162" s="2"/>
      <c r="LU162" s="2">
        <v>4138.03</v>
      </c>
      <c r="LV162" s="2"/>
      <c r="LW162" s="2"/>
      <c r="LX162" s="2">
        <v>4138.03</v>
      </c>
      <c r="LY162" s="2">
        <v>3185396.5000000005</v>
      </c>
    </row>
    <row r="163" spans="2:337">
      <c r="B163" s="22" t="s">
        <v>69</v>
      </c>
      <c r="C163" s="22" t="s">
        <v>7</v>
      </c>
      <c r="D163" s="22" t="s">
        <v>5</v>
      </c>
      <c r="E163" s="22" t="s">
        <v>34</v>
      </c>
      <c r="F163" s="22" t="s">
        <v>44</v>
      </c>
      <c r="G163" s="1">
        <v>46703.9</v>
      </c>
      <c r="I163" s="37" t="str">
        <f>VLOOKUP(J163,'District Listing'!$A$3:$B$315,2,FALSE)</f>
        <v>WILBUR</v>
      </c>
      <c r="J163" s="4" t="s">
        <v>256</v>
      </c>
      <c r="K163" s="2">
        <v>26443.86</v>
      </c>
      <c r="L163" s="2">
        <v>26443.86</v>
      </c>
      <c r="M163" s="2">
        <v>-26443.86</v>
      </c>
      <c r="N163" s="2">
        <v>-26443.86</v>
      </c>
      <c r="O163" s="2">
        <v>1450018.05</v>
      </c>
      <c r="P163" s="2">
        <v>52302.659999999996</v>
      </c>
      <c r="Q163" s="2">
        <v>19099.02</v>
      </c>
      <c r="R163" s="2"/>
      <c r="S163" s="2">
        <v>3095.5</v>
      </c>
      <c r="T163" s="2"/>
      <c r="U163" s="2"/>
      <c r="V163" s="2">
        <v>1524515.23</v>
      </c>
      <c r="W163" s="2">
        <v>512223.41</v>
      </c>
      <c r="X163" s="2">
        <v>16092.71</v>
      </c>
      <c r="Y163" s="2">
        <v>1840.86</v>
      </c>
      <c r="Z163" s="2"/>
      <c r="AA163" s="2">
        <v>3100</v>
      </c>
      <c r="AB163" s="2"/>
      <c r="AC163" s="2">
        <v>533256.98</v>
      </c>
      <c r="AD163" s="2"/>
      <c r="AE163" s="2"/>
      <c r="AF163" s="2">
        <v>113211.12999999999</v>
      </c>
      <c r="AG163" s="2">
        <v>38574.18</v>
      </c>
      <c r="AH163" s="2">
        <v>220209.11000000002</v>
      </c>
      <c r="AI163" s="2">
        <v>62009.2</v>
      </c>
      <c r="AJ163" s="2"/>
      <c r="AK163" s="2"/>
      <c r="AL163" s="2"/>
      <c r="AM163" s="2"/>
      <c r="AN163" s="2">
        <v>6691.78</v>
      </c>
      <c r="AO163" s="2">
        <v>1398.98</v>
      </c>
      <c r="AP163" s="2">
        <v>7019.6200000000008</v>
      </c>
      <c r="AQ163" s="2">
        <v>13079.76</v>
      </c>
      <c r="AR163" s="2">
        <v>216682.7</v>
      </c>
      <c r="AS163" s="2">
        <v>160281.54999999999</v>
      </c>
      <c r="AT163" s="2">
        <v>-612.54999999999995</v>
      </c>
      <c r="AU163" s="2"/>
      <c r="AV163" s="2">
        <v>838545.46</v>
      </c>
      <c r="AW163" s="2">
        <v>79135.959999999992</v>
      </c>
      <c r="AX163" s="2">
        <v>2424.4199999999996</v>
      </c>
      <c r="AY163" s="2">
        <v>52571.43</v>
      </c>
      <c r="AZ163" s="2">
        <v>28956.880000000001</v>
      </c>
      <c r="BA163" s="2">
        <v>42230.6</v>
      </c>
      <c r="BB163" s="2">
        <v>205319.29</v>
      </c>
      <c r="BC163" s="2">
        <v>1509.11</v>
      </c>
      <c r="BD163" s="2">
        <v>3269.6</v>
      </c>
      <c r="BE163" s="2">
        <v>9200</v>
      </c>
      <c r="BF163" s="2"/>
      <c r="BG163" s="2">
        <v>68196</v>
      </c>
      <c r="BH163" s="2">
        <v>41386.53</v>
      </c>
      <c r="BI163" s="2">
        <v>4601.1499999999996</v>
      </c>
      <c r="BJ163" s="2">
        <v>1583</v>
      </c>
      <c r="BK163" s="2"/>
      <c r="BL163" s="2"/>
      <c r="BM163" s="2">
        <v>-3763.29</v>
      </c>
      <c r="BN163" s="2">
        <v>72904.05</v>
      </c>
      <c r="BO163" s="2"/>
      <c r="BP163" s="2">
        <v>10990.73</v>
      </c>
      <c r="BQ163" s="2">
        <v>81.44</v>
      </c>
      <c r="BR163" s="2">
        <v>18931.97</v>
      </c>
      <c r="BS163" s="2">
        <v>3524.52</v>
      </c>
      <c r="BT163" s="2"/>
      <c r="BU163" s="2">
        <v>23029.84</v>
      </c>
      <c r="BV163" s="2"/>
      <c r="BW163" s="2">
        <v>5591.16</v>
      </c>
      <c r="BX163" s="2"/>
      <c r="BY163" s="2"/>
      <c r="BZ163" s="2"/>
      <c r="CA163" s="2"/>
      <c r="CB163" s="2">
        <v>130262.17</v>
      </c>
      <c r="CC163" s="2">
        <v>32330.33</v>
      </c>
      <c r="CD163" s="2">
        <v>2287.17</v>
      </c>
      <c r="CE163" s="2"/>
      <c r="CF163" s="2">
        <v>120</v>
      </c>
      <c r="CG163" s="2"/>
      <c r="CH163" s="2"/>
      <c r="CI163" s="2">
        <v>1640.5</v>
      </c>
      <c r="CJ163" s="2">
        <v>238628.55</v>
      </c>
      <c r="CK163" s="2"/>
      <c r="CL163" s="2"/>
      <c r="CM163" s="2">
        <v>48144.05</v>
      </c>
      <c r="CN163" s="2"/>
      <c r="CO163" s="2">
        <v>20743.919999999998</v>
      </c>
      <c r="CP163" s="2"/>
      <c r="CQ163" s="2"/>
      <c r="CR163" s="2">
        <v>5533.1</v>
      </c>
      <c r="CS163" s="2"/>
      <c r="CT163" s="2"/>
      <c r="CU163" s="2"/>
      <c r="CV163" s="2"/>
      <c r="CW163" s="2"/>
      <c r="CX163" s="2"/>
      <c r="CY163" s="2"/>
      <c r="CZ163" s="2">
        <v>740725.60000000009</v>
      </c>
      <c r="DA163" s="2">
        <v>2222.6</v>
      </c>
      <c r="DB163" s="2">
        <v>2222.6</v>
      </c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>
        <v>3844585.1599999992</v>
      </c>
      <c r="DP163" s="37" t="str">
        <f>VLOOKUP(DQ163,'District Listing'!$A$3:$B$315,2,FALSE)</f>
        <v>WILBUR</v>
      </c>
      <c r="DQ163" s="4" t="s">
        <v>256</v>
      </c>
      <c r="DR163" s="2">
        <v>26443.86</v>
      </c>
      <c r="DS163" s="2">
        <v>26443.86</v>
      </c>
      <c r="DT163" s="2">
        <v>-26443.86</v>
      </c>
      <c r="DU163" s="2">
        <v>-26443.86</v>
      </c>
      <c r="DV163" s="2">
        <v>1371564.72</v>
      </c>
      <c r="DW163" s="2">
        <v>51630.96</v>
      </c>
      <c r="DX163" s="2">
        <v>19099.02</v>
      </c>
      <c r="DY163" s="2"/>
      <c r="DZ163" s="2">
        <v>2595.5</v>
      </c>
      <c r="EA163" s="2"/>
      <c r="EB163" s="2"/>
      <c r="EC163" s="2">
        <v>1444890.2</v>
      </c>
      <c r="ED163" s="2">
        <v>416171.66</v>
      </c>
      <c r="EE163" s="2">
        <v>15990.71</v>
      </c>
      <c r="EF163" s="2">
        <v>1840.86</v>
      </c>
      <c r="EG163" s="2"/>
      <c r="EH163" s="2"/>
      <c r="EI163" s="2"/>
      <c r="EJ163" s="2">
        <v>434003.23</v>
      </c>
      <c r="EK163" s="2"/>
      <c r="EL163" s="2"/>
      <c r="EM163" s="2">
        <v>109289.29</v>
      </c>
      <c r="EN163" s="2">
        <v>33370.18</v>
      </c>
      <c r="EO163" s="2">
        <v>212111.57</v>
      </c>
      <c r="EP163" s="2">
        <v>56634.28</v>
      </c>
      <c r="EQ163" s="2"/>
      <c r="ER163" s="2"/>
      <c r="ES163" s="2"/>
      <c r="ET163" s="2"/>
      <c r="EU163" s="2">
        <v>6452.78</v>
      </c>
      <c r="EV163" s="2">
        <v>1199.3800000000001</v>
      </c>
      <c r="EW163" s="2">
        <v>6787.77</v>
      </c>
      <c r="EX163" s="2">
        <v>12021.61</v>
      </c>
      <c r="EY163" s="2">
        <v>209694.14</v>
      </c>
      <c r="EZ163" s="2">
        <v>157773.25</v>
      </c>
      <c r="FA163" s="2">
        <v>-612.54999999999995</v>
      </c>
      <c r="FB163" s="2"/>
      <c r="FC163" s="2">
        <v>804721.70000000007</v>
      </c>
      <c r="FD163" s="2">
        <v>73356.98</v>
      </c>
      <c r="FE163" s="2">
        <v>2390.4699999999998</v>
      </c>
      <c r="FF163" s="2">
        <v>52571.43</v>
      </c>
      <c r="FG163" s="2">
        <v>28956.880000000001</v>
      </c>
      <c r="FH163" s="2">
        <v>15202.78</v>
      </c>
      <c r="FI163" s="2">
        <v>172478.54</v>
      </c>
      <c r="FJ163" s="2">
        <v>1509.11</v>
      </c>
      <c r="FK163" s="2">
        <v>3269.6</v>
      </c>
      <c r="FL163" s="2">
        <v>9200</v>
      </c>
      <c r="FM163" s="2"/>
      <c r="FN163" s="2">
        <v>7866</v>
      </c>
      <c r="FO163" s="2">
        <v>17561.53</v>
      </c>
      <c r="FP163" s="2">
        <v>4601.1499999999996</v>
      </c>
      <c r="FQ163" s="2">
        <v>1583</v>
      </c>
      <c r="FR163" s="2"/>
      <c r="FS163" s="2"/>
      <c r="FT163" s="2">
        <v>4370.9399999999996</v>
      </c>
      <c r="FU163" s="2">
        <v>72904.05</v>
      </c>
      <c r="FV163" s="2"/>
      <c r="FW163" s="2">
        <v>10990.73</v>
      </c>
      <c r="FX163" s="2">
        <v>81.44</v>
      </c>
      <c r="FY163" s="2">
        <v>18931.97</v>
      </c>
      <c r="FZ163" s="2">
        <v>3524.52</v>
      </c>
      <c r="GA163" s="2"/>
      <c r="GB163" s="2">
        <v>23029.84</v>
      </c>
      <c r="GC163" s="2"/>
      <c r="GD163" s="2">
        <v>5591.16</v>
      </c>
      <c r="GE163" s="2"/>
      <c r="GF163" s="2"/>
      <c r="GG163" s="2"/>
      <c r="GH163" s="2"/>
      <c r="GI163" s="2">
        <v>130262.17</v>
      </c>
      <c r="GJ163" s="2">
        <v>32330.33</v>
      </c>
      <c r="GK163" s="2">
        <v>2287.17</v>
      </c>
      <c r="GL163" s="2"/>
      <c r="GM163" s="2"/>
      <c r="GN163" s="2"/>
      <c r="GO163" s="2"/>
      <c r="GP163" s="2">
        <v>1394.5</v>
      </c>
      <c r="GQ163" s="2">
        <v>233128.55</v>
      </c>
      <c r="GR163" s="2"/>
      <c r="GS163" s="2"/>
      <c r="GT163" s="2">
        <v>48144.05</v>
      </c>
      <c r="GU163" s="2"/>
      <c r="GV163" s="2">
        <v>20743.919999999998</v>
      </c>
      <c r="GW163" s="2"/>
      <c r="GX163" s="2"/>
      <c r="GY163" s="2">
        <v>5533.1</v>
      </c>
      <c r="GZ163" s="2"/>
      <c r="HA163" s="2"/>
      <c r="HB163" s="2"/>
      <c r="HC163" s="2"/>
      <c r="HD163" s="2"/>
      <c r="HE163" s="2"/>
      <c r="HF163" s="2"/>
      <c r="HG163" s="2">
        <v>658838.83000000007</v>
      </c>
      <c r="HH163" s="2">
        <v>1285.02</v>
      </c>
      <c r="HI163" s="2">
        <v>1285.02</v>
      </c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>
        <v>3516217.5199999986</v>
      </c>
      <c r="HV163" s="37" t="str">
        <f>VLOOKUP(HW163,'District Listing'!$A$3:$B$315,2,FALSE)</f>
        <v>SHELTON</v>
      </c>
      <c r="HW163" s="4" t="s">
        <v>261</v>
      </c>
      <c r="HX163" s="2">
        <v>63783.28</v>
      </c>
      <c r="HY163" s="2">
        <v>63783.28</v>
      </c>
      <c r="HZ163" s="2"/>
      <c r="IA163" s="2"/>
      <c r="IB163" s="2">
        <v>1509422.04</v>
      </c>
      <c r="IC163" s="2">
        <v>22409.21</v>
      </c>
      <c r="ID163" s="2"/>
      <c r="IE163" s="2"/>
      <c r="IF163" s="2">
        <v>80955.45</v>
      </c>
      <c r="IG163" s="2">
        <v>241368.37</v>
      </c>
      <c r="IH163" s="2"/>
      <c r="II163" s="2">
        <v>1854155.0699999998</v>
      </c>
      <c r="IJ163" s="2">
        <v>2671325.2599999998</v>
      </c>
      <c r="IK163" s="2">
        <v>159218.62</v>
      </c>
      <c r="IL163" s="2">
        <v>159500.92000000001</v>
      </c>
      <c r="IM163" s="2"/>
      <c r="IN163" s="2">
        <v>446342.47</v>
      </c>
      <c r="IO163" s="2">
        <v>87159.59</v>
      </c>
      <c r="IP163" s="2">
        <v>3523546.8599999994</v>
      </c>
      <c r="IQ163" s="2">
        <v>116.49</v>
      </c>
      <c r="IR163" s="2">
        <v>143.19999999999999</v>
      </c>
      <c r="IS163" s="2">
        <v>26899.48</v>
      </c>
      <c r="IT163" s="2">
        <v>93103.039999999994</v>
      </c>
      <c r="IU163" s="2">
        <v>38414.519999999997</v>
      </c>
      <c r="IV163" s="2">
        <v>105287.25</v>
      </c>
      <c r="IW163" s="2"/>
      <c r="IX163" s="2"/>
      <c r="IY163" s="2"/>
      <c r="IZ163" s="2"/>
      <c r="JA163" s="2">
        <v>890.94</v>
      </c>
      <c r="JB163" s="2">
        <v>408.6</v>
      </c>
      <c r="JC163" s="2">
        <v>2013.97</v>
      </c>
      <c r="JD163" s="2">
        <v>30491.63</v>
      </c>
      <c r="JE163" s="2">
        <v>20702.669999999998</v>
      </c>
      <c r="JF163" s="2">
        <v>122856.97</v>
      </c>
      <c r="JG163" s="2">
        <v>396.42</v>
      </c>
      <c r="JH163" s="2">
        <v>1183.83</v>
      </c>
      <c r="JI163" s="2">
        <v>442909.00999999989</v>
      </c>
      <c r="JJ163" s="2">
        <v>423573.4</v>
      </c>
      <c r="JK163" s="2">
        <v>75831.490000000005</v>
      </c>
      <c r="JL163" s="2"/>
      <c r="JM163" s="2">
        <v>921.05</v>
      </c>
      <c r="JN163" s="2">
        <v>4558.99</v>
      </c>
      <c r="JO163" s="2">
        <v>504884.93</v>
      </c>
      <c r="JP163" s="2"/>
      <c r="JQ163" s="2"/>
      <c r="JR163" s="2"/>
      <c r="JS163" s="2"/>
      <c r="JT163" s="2"/>
      <c r="JU163" s="2">
        <v>19634.5</v>
      </c>
      <c r="JV163" s="2">
        <v>832343.58</v>
      </c>
      <c r="JW163" s="2"/>
      <c r="JX163" s="2"/>
      <c r="JY163" s="2"/>
      <c r="JZ163" s="2">
        <v>103123.68</v>
      </c>
      <c r="KA163" s="2">
        <v>197837.27</v>
      </c>
      <c r="KB163" s="2"/>
      <c r="KC163" s="2"/>
      <c r="KD163" s="2">
        <v>402.74</v>
      </c>
      <c r="KE163" s="2">
        <v>23538.080000000002</v>
      </c>
      <c r="KF163" s="2">
        <v>201</v>
      </c>
      <c r="KG163" s="2">
        <v>7800.25</v>
      </c>
      <c r="KH163" s="2">
        <v>29476.639999999999</v>
      </c>
      <c r="KI163" s="2"/>
      <c r="KJ163" s="2">
        <v>74536.399999999994</v>
      </c>
      <c r="KK163" s="2"/>
      <c r="KL163" s="2"/>
      <c r="KM163" s="2"/>
      <c r="KN163" s="2">
        <v>297915.07</v>
      </c>
      <c r="KO163" s="2">
        <v>18463.04</v>
      </c>
      <c r="KP163" s="2">
        <v>9323.27</v>
      </c>
      <c r="KQ163" s="2">
        <v>23830.66</v>
      </c>
      <c r="KR163" s="2"/>
      <c r="KS163" s="2">
        <v>441435.1</v>
      </c>
      <c r="KT163" s="2"/>
      <c r="KU163" s="2">
        <v>809.1</v>
      </c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>
        <v>2080670.38</v>
      </c>
      <c r="LL163" s="2">
        <v>7032.82</v>
      </c>
      <c r="LM163" s="2">
        <v>7032.82</v>
      </c>
      <c r="LN163" s="2"/>
      <c r="LO163" s="2"/>
      <c r="LP163" s="2"/>
      <c r="LQ163" s="2"/>
      <c r="LR163" s="2"/>
      <c r="LS163" s="2"/>
      <c r="LT163" s="2"/>
      <c r="LU163" s="2">
        <v>29092.55</v>
      </c>
      <c r="LV163" s="2"/>
      <c r="LW163" s="2"/>
      <c r="LX163" s="2">
        <v>29092.55</v>
      </c>
      <c r="LY163" s="2">
        <v>8506074.9000000004</v>
      </c>
    </row>
    <row r="164" spans="2:337">
      <c r="B164" s="22" t="s">
        <v>69</v>
      </c>
      <c r="C164" s="22" t="s">
        <v>7</v>
      </c>
      <c r="D164" s="22" t="s">
        <v>5</v>
      </c>
      <c r="E164" s="22" t="s">
        <v>34</v>
      </c>
      <c r="F164" s="22" t="s">
        <v>45</v>
      </c>
      <c r="G164" s="1">
        <v>243006.25</v>
      </c>
      <c r="I164" s="37" t="str">
        <f>VLOOKUP(J164,'District Listing'!$A$3:$B$315,2,FALSE)</f>
        <v>HARRINGTON</v>
      </c>
      <c r="J164" s="4" t="s">
        <v>257</v>
      </c>
      <c r="K164" s="2">
        <v>16296.37</v>
      </c>
      <c r="L164" s="2">
        <v>16296.37</v>
      </c>
      <c r="M164" s="2">
        <v>-16296.37</v>
      </c>
      <c r="N164" s="2">
        <v>-16296.37</v>
      </c>
      <c r="O164" s="2">
        <v>1093592.08</v>
      </c>
      <c r="P164" s="2">
        <v>23459.040000000001</v>
      </c>
      <c r="Q164" s="2">
        <v>16011.77</v>
      </c>
      <c r="R164" s="2"/>
      <c r="S164" s="2">
        <v>97821.48</v>
      </c>
      <c r="T164" s="2">
        <v>4534.12</v>
      </c>
      <c r="U164" s="2"/>
      <c r="V164" s="2">
        <v>1235418.4900000002</v>
      </c>
      <c r="W164" s="2">
        <v>559489.74</v>
      </c>
      <c r="X164" s="2">
        <v>38513.15</v>
      </c>
      <c r="Y164" s="2">
        <v>5604.4</v>
      </c>
      <c r="Z164" s="2"/>
      <c r="AA164" s="2">
        <v>3000</v>
      </c>
      <c r="AB164" s="2">
        <v>2515.6799999999998</v>
      </c>
      <c r="AC164" s="2">
        <v>609122.97000000009</v>
      </c>
      <c r="AD164" s="2"/>
      <c r="AE164" s="2"/>
      <c r="AF164" s="2">
        <v>91766.45</v>
      </c>
      <c r="AG164" s="2">
        <v>44157.26</v>
      </c>
      <c r="AH164" s="2">
        <v>177521.27</v>
      </c>
      <c r="AI164" s="2">
        <v>63657.279999999999</v>
      </c>
      <c r="AJ164" s="2"/>
      <c r="AK164" s="2"/>
      <c r="AL164" s="2"/>
      <c r="AM164" s="2"/>
      <c r="AN164" s="2">
        <v>1080.4000000000001</v>
      </c>
      <c r="AO164" s="2">
        <v>718.3</v>
      </c>
      <c r="AP164" s="2">
        <v>4390.37</v>
      </c>
      <c r="AQ164" s="2">
        <v>13377.95</v>
      </c>
      <c r="AR164" s="2">
        <v>172658.94</v>
      </c>
      <c r="AS164" s="2">
        <v>193419.54</v>
      </c>
      <c r="AT164" s="2">
        <v>513.97</v>
      </c>
      <c r="AU164" s="2">
        <v>219.52</v>
      </c>
      <c r="AV164" s="2">
        <v>763481.25</v>
      </c>
      <c r="AW164" s="2">
        <v>122295.13</v>
      </c>
      <c r="AX164" s="2">
        <v>17546.650000000001</v>
      </c>
      <c r="AY164" s="2">
        <v>54549.25</v>
      </c>
      <c r="AZ164" s="2">
        <v>7876.85</v>
      </c>
      <c r="BA164" s="2">
        <v>37340.03</v>
      </c>
      <c r="BB164" s="2">
        <v>239607.91</v>
      </c>
      <c r="BC164" s="2">
        <v>-1392.81</v>
      </c>
      <c r="BD164" s="2">
        <v>2136.19</v>
      </c>
      <c r="BE164" s="2"/>
      <c r="BF164" s="2">
        <v>5600</v>
      </c>
      <c r="BG164" s="2">
        <v>68463.13</v>
      </c>
      <c r="BH164" s="2">
        <v>15869.53</v>
      </c>
      <c r="BI164" s="2">
        <v>22163.15</v>
      </c>
      <c r="BJ164" s="2">
        <v>970</v>
      </c>
      <c r="BK164" s="2">
        <v>1131</v>
      </c>
      <c r="BL164" s="2"/>
      <c r="BM164" s="2">
        <v>1448.14</v>
      </c>
      <c r="BN164" s="2"/>
      <c r="BO164" s="2"/>
      <c r="BP164" s="2">
        <v>23263.73</v>
      </c>
      <c r="BQ164" s="2">
        <v>2734.45</v>
      </c>
      <c r="BR164" s="2">
        <v>17925.5</v>
      </c>
      <c r="BS164" s="2"/>
      <c r="BT164" s="2"/>
      <c r="BU164" s="2">
        <v>11760.9</v>
      </c>
      <c r="BV164" s="2"/>
      <c r="BW164" s="2"/>
      <c r="BX164" s="2"/>
      <c r="BY164" s="2"/>
      <c r="BZ164" s="2"/>
      <c r="CA164" s="2"/>
      <c r="CB164" s="2">
        <v>53052.200000000004</v>
      </c>
      <c r="CC164" s="2">
        <v>19182.8</v>
      </c>
      <c r="CD164" s="2">
        <v>797.9</v>
      </c>
      <c r="CE164" s="2"/>
      <c r="CF164" s="2">
        <v>14761.65</v>
      </c>
      <c r="CG164" s="2"/>
      <c r="CH164" s="2"/>
      <c r="CI164" s="2">
        <v>5706.25</v>
      </c>
      <c r="CJ164" s="2">
        <v>136899.24</v>
      </c>
      <c r="CK164" s="2"/>
      <c r="CL164" s="2">
        <v>25042.44</v>
      </c>
      <c r="CM164" s="2">
        <v>33189.29</v>
      </c>
      <c r="CN164" s="2"/>
      <c r="CO164" s="2"/>
      <c r="CP164" s="2"/>
      <c r="CQ164" s="2"/>
      <c r="CR164" s="2">
        <v>3255.65</v>
      </c>
      <c r="CS164" s="2"/>
      <c r="CT164" s="2"/>
      <c r="CU164" s="2"/>
      <c r="CV164" s="2"/>
      <c r="CW164" s="2"/>
      <c r="CX164" s="2"/>
      <c r="CY164" s="2"/>
      <c r="CZ164" s="2">
        <v>463960.32999999996</v>
      </c>
      <c r="DA164" s="2">
        <v>1798.09</v>
      </c>
      <c r="DB164" s="2">
        <v>1798.09</v>
      </c>
      <c r="DC164" s="2"/>
      <c r="DD164" s="2"/>
      <c r="DE164" s="2"/>
      <c r="DF164" s="2"/>
      <c r="DG164" s="2">
        <v>13556.25</v>
      </c>
      <c r="DH164" s="2"/>
      <c r="DI164" s="2"/>
      <c r="DJ164" s="2"/>
      <c r="DK164" s="2"/>
      <c r="DL164" s="2"/>
      <c r="DM164" s="2">
        <v>13556.25</v>
      </c>
      <c r="DN164" s="2">
        <v>3326945.2899999991</v>
      </c>
      <c r="DP164" s="37" t="str">
        <f>VLOOKUP(DQ164,'District Listing'!$A$3:$B$315,2,FALSE)</f>
        <v>HARRINGTON</v>
      </c>
      <c r="DQ164" s="4" t="s">
        <v>257</v>
      </c>
      <c r="DR164" s="2">
        <v>16296.37</v>
      </c>
      <c r="DS164" s="2">
        <v>16296.37</v>
      </c>
      <c r="DT164" s="2">
        <v>-16296.37</v>
      </c>
      <c r="DU164" s="2">
        <v>-16296.37</v>
      </c>
      <c r="DV164" s="2">
        <v>1093592.08</v>
      </c>
      <c r="DW164" s="2">
        <v>23459.040000000001</v>
      </c>
      <c r="DX164" s="2">
        <v>16011.77</v>
      </c>
      <c r="DY164" s="2"/>
      <c r="DZ164" s="2">
        <v>97821.48</v>
      </c>
      <c r="EA164" s="2">
        <v>4534.12</v>
      </c>
      <c r="EB164" s="2"/>
      <c r="EC164" s="2">
        <v>1235418.4900000002</v>
      </c>
      <c r="ED164" s="2">
        <v>559489.74</v>
      </c>
      <c r="EE164" s="2">
        <v>38513.15</v>
      </c>
      <c r="EF164" s="2">
        <v>5604.4</v>
      </c>
      <c r="EG164" s="2"/>
      <c r="EH164" s="2">
        <v>3000</v>
      </c>
      <c r="EI164" s="2">
        <v>2515.6799999999998</v>
      </c>
      <c r="EJ164" s="2">
        <v>609122.97000000009</v>
      </c>
      <c r="EK164" s="2"/>
      <c r="EL164" s="2"/>
      <c r="EM164" s="2">
        <v>91766.45</v>
      </c>
      <c r="EN164" s="2">
        <v>44157.26</v>
      </c>
      <c r="EO164" s="2">
        <v>177521.27</v>
      </c>
      <c r="EP164" s="2">
        <v>63657.279999999999</v>
      </c>
      <c r="EQ164" s="2"/>
      <c r="ER164" s="2"/>
      <c r="ES164" s="2"/>
      <c r="ET164" s="2"/>
      <c r="EU164" s="2">
        <v>1080.4000000000001</v>
      </c>
      <c r="EV164" s="2">
        <v>718.3</v>
      </c>
      <c r="EW164" s="2">
        <v>4390.37</v>
      </c>
      <c r="EX164" s="2">
        <v>13377.95</v>
      </c>
      <c r="EY164" s="2">
        <v>172658.94</v>
      </c>
      <c r="EZ164" s="2">
        <v>193419.54</v>
      </c>
      <c r="FA164" s="2">
        <v>513.97</v>
      </c>
      <c r="FB164" s="2">
        <v>219.52</v>
      </c>
      <c r="FC164" s="2">
        <v>763481.25</v>
      </c>
      <c r="FD164" s="2">
        <v>102295.13</v>
      </c>
      <c r="FE164" s="2">
        <v>17546.650000000001</v>
      </c>
      <c r="FF164" s="2">
        <v>5441.72</v>
      </c>
      <c r="FG164" s="2">
        <v>7876.85</v>
      </c>
      <c r="FH164" s="2">
        <v>37340.03</v>
      </c>
      <c r="FI164" s="2">
        <v>170500.38</v>
      </c>
      <c r="FJ164" s="2">
        <v>-1392.81</v>
      </c>
      <c r="FK164" s="2">
        <v>2136.19</v>
      </c>
      <c r="FL164" s="2"/>
      <c r="FM164" s="2">
        <v>5600</v>
      </c>
      <c r="FN164" s="2">
        <v>68463.13</v>
      </c>
      <c r="FO164" s="2">
        <v>15869.53</v>
      </c>
      <c r="FP164" s="2">
        <v>22163.15</v>
      </c>
      <c r="FQ164" s="2">
        <v>970</v>
      </c>
      <c r="FR164" s="2">
        <v>1131</v>
      </c>
      <c r="FS164" s="2"/>
      <c r="FT164" s="2">
        <v>1448.14</v>
      </c>
      <c r="FU164" s="2"/>
      <c r="FV164" s="2"/>
      <c r="FW164" s="2">
        <v>23263.73</v>
      </c>
      <c r="FX164" s="2">
        <v>2734.45</v>
      </c>
      <c r="FY164" s="2">
        <v>1285.42</v>
      </c>
      <c r="FZ164" s="2"/>
      <c r="GA164" s="2"/>
      <c r="GB164" s="2">
        <v>11760.9</v>
      </c>
      <c r="GC164" s="2"/>
      <c r="GD164" s="2"/>
      <c r="GE164" s="2"/>
      <c r="GF164" s="2"/>
      <c r="GG164" s="2"/>
      <c r="GH164" s="2"/>
      <c r="GI164" s="2">
        <v>13597.94</v>
      </c>
      <c r="GJ164" s="2">
        <v>7379.63</v>
      </c>
      <c r="GK164" s="2">
        <v>797.9</v>
      </c>
      <c r="GL164" s="2"/>
      <c r="GM164" s="2">
        <v>14761.65</v>
      </c>
      <c r="GN164" s="2"/>
      <c r="GO164" s="2"/>
      <c r="GP164" s="2">
        <v>5706.25</v>
      </c>
      <c r="GQ164" s="2">
        <v>95399.24</v>
      </c>
      <c r="GR164" s="2"/>
      <c r="GS164" s="2"/>
      <c r="GT164" s="2"/>
      <c r="GU164" s="2"/>
      <c r="GV164" s="2"/>
      <c r="GW164" s="2"/>
      <c r="GX164" s="2"/>
      <c r="GY164" s="2">
        <v>3255.65</v>
      </c>
      <c r="GZ164" s="2"/>
      <c r="HA164" s="2"/>
      <c r="HB164" s="2"/>
      <c r="HC164" s="2"/>
      <c r="HD164" s="2"/>
      <c r="HE164" s="2"/>
      <c r="HF164" s="2"/>
      <c r="HG164" s="2">
        <v>296331.09000000003</v>
      </c>
      <c r="HH164" s="2">
        <v>1798.09</v>
      </c>
      <c r="HI164" s="2">
        <v>1798.09</v>
      </c>
      <c r="HJ164" s="2"/>
      <c r="HK164" s="2"/>
      <c r="HL164" s="2"/>
      <c r="HM164" s="2"/>
      <c r="HN164" s="2">
        <v>13556.25</v>
      </c>
      <c r="HO164" s="2"/>
      <c r="HP164" s="2"/>
      <c r="HQ164" s="2"/>
      <c r="HR164" s="2"/>
      <c r="HS164" s="2">
        <v>13556.25</v>
      </c>
      <c r="HT164" s="2">
        <v>3090208.5199999991</v>
      </c>
      <c r="HV164" s="37" t="str">
        <f>VLOOKUP(HW164,'District Listing'!$A$3:$B$315,2,FALSE)</f>
        <v>MARY M. KNIGHT</v>
      </c>
      <c r="HW164" s="4" t="s">
        <v>262</v>
      </c>
      <c r="HX164" s="2">
        <v>14386.45</v>
      </c>
      <c r="HY164" s="2">
        <v>14386.45</v>
      </c>
      <c r="HZ164" s="2"/>
      <c r="IA164" s="2"/>
      <c r="IB164" s="2">
        <v>252157.97</v>
      </c>
      <c r="IC164" s="2">
        <v>27720.05</v>
      </c>
      <c r="ID164" s="2">
        <v>2220</v>
      </c>
      <c r="IE164" s="2"/>
      <c r="IF164" s="2">
        <v>18461.57</v>
      </c>
      <c r="IG164" s="2">
        <v>2000</v>
      </c>
      <c r="IH164" s="2"/>
      <c r="II164" s="2">
        <v>302559.59000000003</v>
      </c>
      <c r="IJ164" s="2">
        <v>171428.77</v>
      </c>
      <c r="IK164" s="2">
        <v>11189.62</v>
      </c>
      <c r="IL164" s="2">
        <v>14419.44</v>
      </c>
      <c r="IM164" s="2"/>
      <c r="IN164" s="2">
        <v>55938.18</v>
      </c>
      <c r="IO164" s="2">
        <v>400</v>
      </c>
      <c r="IP164" s="2">
        <v>253376.00999999998</v>
      </c>
      <c r="IQ164" s="2"/>
      <c r="IR164" s="2"/>
      <c r="IS164" s="2">
        <v>5799.62</v>
      </c>
      <c r="IT164" s="2">
        <v>6332</v>
      </c>
      <c r="IU164" s="2">
        <v>11708.02</v>
      </c>
      <c r="IV164" s="2">
        <v>8554.35</v>
      </c>
      <c r="IW164" s="2"/>
      <c r="IX164" s="2"/>
      <c r="IY164" s="2"/>
      <c r="IZ164" s="2"/>
      <c r="JA164" s="2">
        <v>188.95</v>
      </c>
      <c r="JB164" s="2">
        <v>250.32</v>
      </c>
      <c r="JC164" s="2">
        <v>718.26</v>
      </c>
      <c r="JD164" s="2">
        <v>5376.81</v>
      </c>
      <c r="JE164" s="2">
        <v>5667.33</v>
      </c>
      <c r="JF164" s="2">
        <v>4933.32</v>
      </c>
      <c r="JG164" s="2">
        <v>13.91</v>
      </c>
      <c r="JH164" s="2">
        <v>105.72</v>
      </c>
      <c r="JI164" s="2">
        <v>49648.610000000008</v>
      </c>
      <c r="JJ164" s="2">
        <v>2027.12</v>
      </c>
      <c r="JK164" s="2"/>
      <c r="JL164" s="2"/>
      <c r="JM164" s="2"/>
      <c r="JN164" s="2">
        <v>435</v>
      </c>
      <c r="JO164" s="2">
        <v>2462.12</v>
      </c>
      <c r="JP164" s="2"/>
      <c r="JQ164" s="2"/>
      <c r="JR164" s="2">
        <v>1200</v>
      </c>
      <c r="JS164" s="2"/>
      <c r="JT164" s="2"/>
      <c r="JU164" s="2"/>
      <c r="JV164" s="2">
        <v>10336</v>
      </c>
      <c r="JW164" s="2"/>
      <c r="JX164" s="2"/>
      <c r="JY164" s="2"/>
      <c r="JZ164" s="2">
        <v>20222</v>
      </c>
      <c r="KA164" s="2"/>
      <c r="KB164" s="2"/>
      <c r="KC164" s="2"/>
      <c r="KD164" s="2"/>
      <c r="KE164" s="2">
        <v>1499.27</v>
      </c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>
        <v>33257.269999999997</v>
      </c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>
        <v>655690.04999999981</v>
      </c>
    </row>
    <row r="165" spans="2:337">
      <c r="B165" s="22" t="s">
        <v>69</v>
      </c>
      <c r="C165" s="22" t="s">
        <v>7</v>
      </c>
      <c r="D165" s="22" t="s">
        <v>5</v>
      </c>
      <c r="E165" s="22" t="s">
        <v>34</v>
      </c>
      <c r="F165" s="22" t="s">
        <v>46</v>
      </c>
      <c r="G165" s="1">
        <v>143823.38</v>
      </c>
      <c r="I165" s="37" t="str">
        <f>VLOOKUP(J165,'District Listing'!$A$3:$B$315,2,FALSE)</f>
        <v>DAVENPORT</v>
      </c>
      <c r="J165" s="4" t="s">
        <v>258</v>
      </c>
      <c r="K165" s="2">
        <v>67215.58</v>
      </c>
      <c r="L165" s="2">
        <v>67215.58</v>
      </c>
      <c r="M165" s="2">
        <v>-67215.58</v>
      </c>
      <c r="N165" s="2">
        <v>-67215.58</v>
      </c>
      <c r="O165" s="2">
        <v>3140953.48</v>
      </c>
      <c r="P165" s="2">
        <v>58371.240000000005</v>
      </c>
      <c r="Q165" s="2">
        <v>45412.68</v>
      </c>
      <c r="R165" s="2"/>
      <c r="S165" s="2">
        <v>162497.40000000002</v>
      </c>
      <c r="T165" s="2">
        <v>56296.039999999994</v>
      </c>
      <c r="U165" s="2">
        <v>25680</v>
      </c>
      <c r="V165" s="2">
        <v>3489210.8400000003</v>
      </c>
      <c r="W165" s="2">
        <v>1217264.75</v>
      </c>
      <c r="X165" s="2">
        <v>63442.82</v>
      </c>
      <c r="Y165" s="2">
        <v>40812.769999999997</v>
      </c>
      <c r="Z165" s="2"/>
      <c r="AA165" s="2">
        <v>81489.570000000007</v>
      </c>
      <c r="AB165" s="2">
        <v>9160.42</v>
      </c>
      <c r="AC165" s="2">
        <v>1412170.33</v>
      </c>
      <c r="AD165" s="2"/>
      <c r="AE165" s="2"/>
      <c r="AF165" s="2">
        <v>275984.61</v>
      </c>
      <c r="AG165" s="2">
        <v>103771.93</v>
      </c>
      <c r="AH165" s="2">
        <v>526870.39</v>
      </c>
      <c r="AI165" s="2">
        <v>165849.93</v>
      </c>
      <c r="AJ165" s="2"/>
      <c r="AK165" s="2"/>
      <c r="AL165" s="2"/>
      <c r="AM165" s="2"/>
      <c r="AN165" s="2">
        <v>2612.52</v>
      </c>
      <c r="AO165" s="2">
        <v>2111.85</v>
      </c>
      <c r="AP165" s="2">
        <v>15091.37</v>
      </c>
      <c r="AQ165" s="2">
        <v>28610.010000000002</v>
      </c>
      <c r="AR165" s="2">
        <v>502033.52</v>
      </c>
      <c r="AS165" s="2">
        <v>439085.45</v>
      </c>
      <c r="AT165" s="2">
        <v>4635.9900000000007</v>
      </c>
      <c r="AU165" s="2">
        <v>2192.1799999999998</v>
      </c>
      <c r="AV165" s="2">
        <v>2068849.75</v>
      </c>
      <c r="AW165" s="2">
        <v>248414.43</v>
      </c>
      <c r="AX165" s="2">
        <v>44503.11</v>
      </c>
      <c r="AY165" s="2">
        <v>147208.12</v>
      </c>
      <c r="AZ165" s="2">
        <v>79472.430000000008</v>
      </c>
      <c r="BA165" s="2">
        <v>99446.080000000002</v>
      </c>
      <c r="BB165" s="2">
        <v>619044.16999999993</v>
      </c>
      <c r="BC165" s="2">
        <v>5139.1900000000005</v>
      </c>
      <c r="BD165" s="2">
        <v>6297.79</v>
      </c>
      <c r="BE165" s="2">
        <v>62424.18</v>
      </c>
      <c r="BF165" s="2">
        <v>20340</v>
      </c>
      <c r="BG165" s="2">
        <v>1697</v>
      </c>
      <c r="BH165" s="2">
        <v>2703.98</v>
      </c>
      <c r="BI165" s="2">
        <v>137915.72</v>
      </c>
      <c r="BJ165" s="2">
        <v>9131</v>
      </c>
      <c r="BK165" s="2">
        <v>16311.7</v>
      </c>
      <c r="BL165" s="2"/>
      <c r="BM165" s="2">
        <v>2230.7199999999998</v>
      </c>
      <c r="BN165" s="2">
        <v>29385.97</v>
      </c>
      <c r="BO165" s="2">
        <v>17657.739999999998</v>
      </c>
      <c r="BP165" s="2">
        <v>28527.3</v>
      </c>
      <c r="BQ165" s="2">
        <v>17032.400000000001</v>
      </c>
      <c r="BR165" s="2">
        <v>64640.53</v>
      </c>
      <c r="BS165" s="2">
        <v>2440.59</v>
      </c>
      <c r="BT165" s="2"/>
      <c r="BU165" s="2">
        <v>1410.64</v>
      </c>
      <c r="BV165" s="2"/>
      <c r="BW165" s="2"/>
      <c r="BX165" s="2"/>
      <c r="BY165" s="2"/>
      <c r="BZ165" s="2"/>
      <c r="CA165" s="2"/>
      <c r="CB165" s="2">
        <v>117599.63</v>
      </c>
      <c r="CC165" s="2">
        <v>28379.58</v>
      </c>
      <c r="CD165" s="2">
        <v>3054.91</v>
      </c>
      <c r="CE165" s="2">
        <v>17128.080000000002</v>
      </c>
      <c r="CF165" s="2"/>
      <c r="CG165" s="2"/>
      <c r="CH165" s="2"/>
      <c r="CI165" s="2">
        <v>29166.799999999999</v>
      </c>
      <c r="CJ165" s="2">
        <v>38833.5</v>
      </c>
      <c r="CK165" s="2"/>
      <c r="CL165" s="2">
        <v>25879.7</v>
      </c>
      <c r="CM165" s="2">
        <v>125348.25</v>
      </c>
      <c r="CN165" s="2">
        <v>1472.58</v>
      </c>
      <c r="CO165" s="2"/>
      <c r="CP165" s="2"/>
      <c r="CQ165" s="2"/>
      <c r="CR165" s="2">
        <v>10709.58</v>
      </c>
      <c r="CS165" s="2"/>
      <c r="CT165" s="2"/>
      <c r="CU165" s="2"/>
      <c r="CV165" s="2"/>
      <c r="CW165" s="2"/>
      <c r="CX165" s="2"/>
      <c r="CY165" s="2"/>
      <c r="CZ165" s="2">
        <v>822859.05999999994</v>
      </c>
      <c r="DA165" s="2">
        <v>20034.710000000003</v>
      </c>
      <c r="DB165" s="2">
        <v>20034.710000000003</v>
      </c>
      <c r="DC165" s="2"/>
      <c r="DD165" s="2"/>
      <c r="DE165" s="2"/>
      <c r="DF165" s="2"/>
      <c r="DG165" s="2">
        <v>1549.99</v>
      </c>
      <c r="DH165" s="2">
        <v>27745.74</v>
      </c>
      <c r="DI165" s="2"/>
      <c r="DJ165" s="2">
        <v>5315.42</v>
      </c>
      <c r="DK165" s="2"/>
      <c r="DL165" s="2"/>
      <c r="DM165" s="2">
        <v>34611.15</v>
      </c>
      <c r="DN165" s="2">
        <v>8466780.0099999998</v>
      </c>
      <c r="DP165" s="37" t="str">
        <f>VLOOKUP(DQ165,'District Listing'!$A$3:$B$315,2,FALSE)</f>
        <v>DAVENPORT</v>
      </c>
      <c r="DQ165" s="4" t="s">
        <v>258</v>
      </c>
      <c r="DR165" s="2"/>
      <c r="DS165" s="2"/>
      <c r="DT165" s="2">
        <v>-67215.58</v>
      </c>
      <c r="DU165" s="2">
        <v>-67215.58</v>
      </c>
      <c r="DV165" s="2">
        <v>2942245.81</v>
      </c>
      <c r="DW165" s="2">
        <v>28906.560000000001</v>
      </c>
      <c r="DX165" s="2">
        <v>26425.34</v>
      </c>
      <c r="DY165" s="2"/>
      <c r="DZ165" s="2">
        <v>58024.800000000003</v>
      </c>
      <c r="EA165" s="2">
        <v>34463.74</v>
      </c>
      <c r="EB165" s="2">
        <v>25680</v>
      </c>
      <c r="EC165" s="2">
        <v>3115746.25</v>
      </c>
      <c r="ED165" s="2">
        <v>1123877.58</v>
      </c>
      <c r="EE165" s="2">
        <v>50220.58</v>
      </c>
      <c r="EF165" s="2">
        <v>24479.03</v>
      </c>
      <c r="EG165" s="2"/>
      <c r="EH165" s="2"/>
      <c r="EI165" s="2">
        <v>4376.95</v>
      </c>
      <c r="EJ165" s="2">
        <v>1202954.1400000001</v>
      </c>
      <c r="EK165" s="2"/>
      <c r="EL165" s="2"/>
      <c r="EM165" s="2">
        <v>235289.28</v>
      </c>
      <c r="EN165" s="2">
        <v>89355.01</v>
      </c>
      <c r="EO165" s="2">
        <v>465467</v>
      </c>
      <c r="EP165" s="2">
        <v>149012.03</v>
      </c>
      <c r="EQ165" s="2"/>
      <c r="ER165" s="2"/>
      <c r="ES165" s="2"/>
      <c r="ET165" s="2"/>
      <c r="EU165" s="2">
        <v>1063.19</v>
      </c>
      <c r="EV165" s="2">
        <v>1922.67</v>
      </c>
      <c r="EW165" s="2">
        <v>13426.53</v>
      </c>
      <c r="EX165" s="2">
        <v>24211.040000000001</v>
      </c>
      <c r="EY165" s="2">
        <v>479223.9</v>
      </c>
      <c r="EZ165" s="2">
        <v>402789.96</v>
      </c>
      <c r="FA165" s="2">
        <v>4142.0600000000004</v>
      </c>
      <c r="FB165" s="2">
        <v>1932.76</v>
      </c>
      <c r="FC165" s="2">
        <v>1867835.4300000002</v>
      </c>
      <c r="FD165" s="2">
        <v>241603.84</v>
      </c>
      <c r="FE165" s="2">
        <v>41590.660000000003</v>
      </c>
      <c r="FF165" s="2">
        <v>147208.12</v>
      </c>
      <c r="FG165" s="2">
        <v>67902.83</v>
      </c>
      <c r="FH165" s="2">
        <v>99351.08</v>
      </c>
      <c r="FI165" s="2">
        <v>597656.53</v>
      </c>
      <c r="FJ165" s="2">
        <v>3509.19</v>
      </c>
      <c r="FK165" s="2">
        <v>6297.79</v>
      </c>
      <c r="FL165" s="2">
        <v>59078.68</v>
      </c>
      <c r="FM165" s="2">
        <v>20250</v>
      </c>
      <c r="FN165" s="2">
        <v>1697</v>
      </c>
      <c r="FO165" s="2">
        <v>2703.98</v>
      </c>
      <c r="FP165" s="2">
        <v>124166.68</v>
      </c>
      <c r="FQ165" s="2">
        <v>9131</v>
      </c>
      <c r="FR165" s="2">
        <v>16311.7</v>
      </c>
      <c r="FS165" s="2"/>
      <c r="FT165" s="2">
        <v>2230.7199999999998</v>
      </c>
      <c r="FU165" s="2">
        <v>22128.47</v>
      </c>
      <c r="FV165" s="2">
        <v>4713.24</v>
      </c>
      <c r="FW165" s="2">
        <v>28527.3</v>
      </c>
      <c r="FX165" s="2">
        <v>17032.400000000001</v>
      </c>
      <c r="FY165" s="2">
        <v>49547.37</v>
      </c>
      <c r="FZ165" s="2">
        <v>2440.59</v>
      </c>
      <c r="GA165" s="2"/>
      <c r="GB165" s="2">
        <v>1360.64</v>
      </c>
      <c r="GC165" s="2"/>
      <c r="GD165" s="2"/>
      <c r="GE165" s="2"/>
      <c r="GF165" s="2"/>
      <c r="GG165" s="2"/>
      <c r="GH165" s="2"/>
      <c r="GI165" s="2">
        <v>22132</v>
      </c>
      <c r="GJ165" s="2">
        <v>28379.58</v>
      </c>
      <c r="GK165" s="2">
        <v>3054.91</v>
      </c>
      <c r="GL165" s="2">
        <v>17128.080000000002</v>
      </c>
      <c r="GM165" s="2"/>
      <c r="GN165" s="2"/>
      <c r="GO165" s="2"/>
      <c r="GP165" s="2">
        <v>26686.55</v>
      </c>
      <c r="GQ165" s="2">
        <v>38833.5</v>
      </c>
      <c r="GR165" s="2"/>
      <c r="GS165" s="2">
        <v>25879.7</v>
      </c>
      <c r="GT165" s="2">
        <v>77431.13</v>
      </c>
      <c r="GU165" s="2">
        <v>1472.58</v>
      </c>
      <c r="GV165" s="2"/>
      <c r="GW165" s="2"/>
      <c r="GX165" s="2"/>
      <c r="GY165" s="2">
        <v>9669.58</v>
      </c>
      <c r="GZ165" s="2"/>
      <c r="HA165" s="2"/>
      <c r="HB165" s="2"/>
      <c r="HC165" s="2"/>
      <c r="HD165" s="2"/>
      <c r="HE165" s="2"/>
      <c r="HF165" s="2"/>
      <c r="HG165" s="2">
        <v>621794.36</v>
      </c>
      <c r="HH165" s="2">
        <v>17103.810000000001</v>
      </c>
      <c r="HI165" s="2">
        <v>17103.810000000001</v>
      </c>
      <c r="HJ165" s="2"/>
      <c r="HK165" s="2"/>
      <c r="HL165" s="2"/>
      <c r="HM165" s="2"/>
      <c r="HN165" s="2">
        <v>1549.99</v>
      </c>
      <c r="HO165" s="2">
        <v>27745.74</v>
      </c>
      <c r="HP165" s="2"/>
      <c r="HQ165" s="2">
        <v>5315.42</v>
      </c>
      <c r="HR165" s="2"/>
      <c r="HS165" s="2">
        <v>34611.15</v>
      </c>
      <c r="HT165" s="2">
        <v>7390486.0900000017</v>
      </c>
      <c r="HV165" s="37" t="str">
        <f>VLOOKUP(HW165,'District Listing'!$A$3:$B$315,2,FALSE)</f>
        <v>PIONEER</v>
      </c>
      <c r="HW165" s="4" t="s">
        <v>263</v>
      </c>
      <c r="HX165" s="2">
        <v>87845.63</v>
      </c>
      <c r="HY165" s="2">
        <v>87845.63</v>
      </c>
      <c r="HZ165" s="2"/>
      <c r="IA165" s="2"/>
      <c r="IB165" s="2">
        <v>630492.37</v>
      </c>
      <c r="IC165" s="2">
        <v>73789.91</v>
      </c>
      <c r="ID165" s="2">
        <v>12798.47</v>
      </c>
      <c r="IE165" s="2"/>
      <c r="IF165" s="2">
        <v>3504.38</v>
      </c>
      <c r="IG165" s="2">
        <v>60115.75</v>
      </c>
      <c r="IH165" s="2"/>
      <c r="II165" s="2">
        <v>780700.88</v>
      </c>
      <c r="IJ165" s="2">
        <v>21549</v>
      </c>
      <c r="IK165" s="2">
        <v>268.02</v>
      </c>
      <c r="IL165" s="2">
        <v>1642</v>
      </c>
      <c r="IM165" s="2"/>
      <c r="IN165" s="2">
        <v>23789.39</v>
      </c>
      <c r="IO165" s="2">
        <v>9267.7000000000007</v>
      </c>
      <c r="IP165" s="2">
        <v>56516.11</v>
      </c>
      <c r="IQ165" s="2"/>
      <c r="IR165" s="2"/>
      <c r="IS165" s="2">
        <v>53065.05</v>
      </c>
      <c r="IT165" s="2">
        <v>2603.6</v>
      </c>
      <c r="IU165" s="2">
        <v>92531.85</v>
      </c>
      <c r="IV165" s="2">
        <v>3285.01</v>
      </c>
      <c r="IW165" s="2"/>
      <c r="IX165" s="2"/>
      <c r="IY165" s="2"/>
      <c r="IZ165" s="2"/>
      <c r="JA165" s="2">
        <v>2528.91</v>
      </c>
      <c r="JB165" s="2">
        <v>142.84</v>
      </c>
      <c r="JC165" s="2">
        <v>3224.03</v>
      </c>
      <c r="JD165" s="2">
        <v>187.3</v>
      </c>
      <c r="JE165" s="2">
        <v>85433.85</v>
      </c>
      <c r="JF165" s="2">
        <v>8257.34</v>
      </c>
      <c r="JG165" s="2">
        <v>25616.68</v>
      </c>
      <c r="JH165" s="2">
        <v>201.7</v>
      </c>
      <c r="JI165" s="2">
        <v>277078.16000000003</v>
      </c>
      <c r="JJ165" s="2">
        <v>64195.63</v>
      </c>
      <c r="JK165" s="2"/>
      <c r="JL165" s="2"/>
      <c r="JM165" s="2"/>
      <c r="JN165" s="2"/>
      <c r="JO165" s="2">
        <v>64195.63</v>
      </c>
      <c r="JP165" s="2"/>
      <c r="JQ165" s="2"/>
      <c r="JR165" s="2">
        <v>391009.15</v>
      </c>
      <c r="JS165" s="2"/>
      <c r="JT165" s="2"/>
      <c r="JU165" s="2"/>
      <c r="JV165" s="2"/>
      <c r="JW165" s="2"/>
      <c r="JX165" s="2">
        <v>18713.43</v>
      </c>
      <c r="JY165" s="2"/>
      <c r="JZ165" s="2">
        <v>24000</v>
      </c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>
        <v>109228.18</v>
      </c>
      <c r="KO165" s="2"/>
      <c r="KP165" s="2"/>
      <c r="KQ165" s="2"/>
      <c r="KR165" s="2"/>
      <c r="KS165" s="2"/>
      <c r="KT165" s="2"/>
      <c r="KU165" s="2"/>
      <c r="KV165" s="2">
        <v>24558.41</v>
      </c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>
        <v>567509.17000000004</v>
      </c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>
        <v>1833845.5799999998</v>
      </c>
    </row>
    <row r="166" spans="2:337">
      <c r="B166" s="22" t="s">
        <v>69</v>
      </c>
      <c r="C166" s="22" t="s">
        <v>7</v>
      </c>
      <c r="D166" s="22" t="s">
        <v>5</v>
      </c>
      <c r="E166" s="22" t="s">
        <v>34</v>
      </c>
      <c r="F166" s="22" t="s">
        <v>47</v>
      </c>
      <c r="G166" s="1">
        <v>447373.1</v>
      </c>
      <c r="I166" s="37" t="str">
        <f>VLOOKUP(J166,'District Listing'!$A$3:$B$315,2,FALSE)</f>
        <v>SOUTHSIDE</v>
      </c>
      <c r="J166" s="4" t="s">
        <v>259</v>
      </c>
      <c r="K166" s="2">
        <v>204.28</v>
      </c>
      <c r="L166" s="2">
        <v>204.28</v>
      </c>
      <c r="M166" s="2">
        <v>-204.28</v>
      </c>
      <c r="N166" s="2">
        <v>-204.28</v>
      </c>
      <c r="O166" s="2">
        <v>1134011.3600000001</v>
      </c>
      <c r="P166" s="2">
        <v>6587.56</v>
      </c>
      <c r="Q166" s="2">
        <v>15555.04</v>
      </c>
      <c r="R166" s="2"/>
      <c r="S166" s="2">
        <v>37872.160000000003</v>
      </c>
      <c r="T166" s="2">
        <v>16966.68</v>
      </c>
      <c r="U166" s="2"/>
      <c r="V166" s="2">
        <v>1210992.8</v>
      </c>
      <c r="W166" s="2">
        <v>442606.76</v>
      </c>
      <c r="X166" s="2">
        <v>2101.3000000000002</v>
      </c>
      <c r="Y166" s="2">
        <v>10052.790000000001</v>
      </c>
      <c r="Z166" s="2"/>
      <c r="AA166" s="2">
        <v>5800</v>
      </c>
      <c r="AB166" s="2">
        <v>207.76</v>
      </c>
      <c r="AC166" s="2">
        <v>460768.61</v>
      </c>
      <c r="AD166" s="2"/>
      <c r="AE166" s="2"/>
      <c r="AF166" s="2">
        <v>91485.67</v>
      </c>
      <c r="AG166" s="2">
        <v>34770.950000000004</v>
      </c>
      <c r="AH166" s="2">
        <v>173054.58000000002</v>
      </c>
      <c r="AI166" s="2">
        <v>60018.83</v>
      </c>
      <c r="AJ166" s="2"/>
      <c r="AK166" s="2"/>
      <c r="AL166" s="2"/>
      <c r="AM166" s="2"/>
      <c r="AN166" s="2">
        <v>2509.23</v>
      </c>
      <c r="AO166" s="2">
        <v>1382.78</v>
      </c>
      <c r="AP166" s="2">
        <v>8147.04</v>
      </c>
      <c r="AQ166" s="2">
        <v>18679.2</v>
      </c>
      <c r="AR166" s="2">
        <v>168387.08000000002</v>
      </c>
      <c r="AS166" s="2">
        <v>141587.06</v>
      </c>
      <c r="AT166" s="2">
        <v>4120.2</v>
      </c>
      <c r="AU166" s="2">
        <v>3364.87</v>
      </c>
      <c r="AV166" s="2">
        <v>707507.49000000011</v>
      </c>
      <c r="AW166" s="2">
        <v>33028.339999999997</v>
      </c>
      <c r="AX166" s="2"/>
      <c r="AY166" s="2">
        <v>5426.54</v>
      </c>
      <c r="AZ166" s="2">
        <v>62083.519999999997</v>
      </c>
      <c r="BA166" s="2">
        <v>9464.33</v>
      </c>
      <c r="BB166" s="2">
        <v>110002.73</v>
      </c>
      <c r="BC166" s="2">
        <v>8109.09</v>
      </c>
      <c r="BD166" s="2">
        <v>3787.07</v>
      </c>
      <c r="BE166" s="2">
        <v>1400</v>
      </c>
      <c r="BF166" s="2"/>
      <c r="BG166" s="2"/>
      <c r="BH166" s="2">
        <v>15838.48</v>
      </c>
      <c r="BI166" s="2">
        <v>172470.52</v>
      </c>
      <c r="BJ166" s="2">
        <v>6878</v>
      </c>
      <c r="BK166" s="2">
        <v>2262</v>
      </c>
      <c r="BL166" s="2"/>
      <c r="BM166" s="2"/>
      <c r="BN166" s="2">
        <v>11464.74</v>
      </c>
      <c r="BO166" s="2">
        <v>65.08</v>
      </c>
      <c r="BP166" s="2"/>
      <c r="BQ166" s="2"/>
      <c r="BR166" s="2">
        <v>64297.94</v>
      </c>
      <c r="BS166" s="2"/>
      <c r="BT166" s="2"/>
      <c r="BU166" s="2">
        <v>11627.98</v>
      </c>
      <c r="BV166" s="2"/>
      <c r="BW166" s="2"/>
      <c r="BX166" s="2"/>
      <c r="BY166" s="2">
        <v>97534.05</v>
      </c>
      <c r="BZ166" s="2"/>
      <c r="CA166" s="2"/>
      <c r="CB166" s="2">
        <v>32447.7</v>
      </c>
      <c r="CC166" s="2">
        <v>35404.32</v>
      </c>
      <c r="CD166" s="2"/>
      <c r="CE166" s="2"/>
      <c r="CF166" s="2"/>
      <c r="CG166" s="2"/>
      <c r="CH166" s="2">
        <v>34603.1</v>
      </c>
      <c r="CI166" s="2"/>
      <c r="CJ166" s="2">
        <v>7946.66</v>
      </c>
      <c r="CK166" s="2"/>
      <c r="CL166" s="2"/>
      <c r="CM166" s="2">
        <v>44713.32</v>
      </c>
      <c r="CN166" s="2"/>
      <c r="CO166" s="2"/>
      <c r="CP166" s="2"/>
      <c r="CQ166" s="2"/>
      <c r="CR166" s="2">
        <v>6569.07</v>
      </c>
      <c r="CS166" s="2"/>
      <c r="CT166" s="2"/>
      <c r="CU166" s="2"/>
      <c r="CV166" s="2"/>
      <c r="CW166" s="2"/>
      <c r="CX166" s="2"/>
      <c r="CY166" s="2"/>
      <c r="CZ166" s="2">
        <v>557419.11999999976</v>
      </c>
      <c r="DA166" s="2">
        <v>1346.71</v>
      </c>
      <c r="DB166" s="2">
        <v>1346.71</v>
      </c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>
        <v>3048037.46</v>
      </c>
      <c r="DP166" s="37" t="str">
        <f>VLOOKUP(DQ166,'District Listing'!$A$3:$B$315,2,FALSE)</f>
        <v>SOUTHSIDE</v>
      </c>
      <c r="DQ166" s="4" t="s">
        <v>259</v>
      </c>
      <c r="DR166" s="2"/>
      <c r="DS166" s="2"/>
      <c r="DT166" s="2">
        <v>-204.28</v>
      </c>
      <c r="DU166" s="2">
        <v>-204.28</v>
      </c>
      <c r="DV166" s="2">
        <v>905005.02</v>
      </c>
      <c r="DW166" s="2">
        <v>5946.56</v>
      </c>
      <c r="DX166" s="2">
        <v>15555.04</v>
      </c>
      <c r="DY166" s="2"/>
      <c r="DZ166" s="2">
        <v>31497.16</v>
      </c>
      <c r="EA166" s="2"/>
      <c r="EB166" s="2"/>
      <c r="EC166" s="2">
        <v>958003.78000000014</v>
      </c>
      <c r="ED166" s="2">
        <v>307787.44</v>
      </c>
      <c r="EE166" s="2"/>
      <c r="EF166" s="2">
        <v>10052.790000000001</v>
      </c>
      <c r="EG166" s="2"/>
      <c r="EH166" s="2">
        <v>2700</v>
      </c>
      <c r="EI166" s="2"/>
      <c r="EJ166" s="2">
        <v>320540.23</v>
      </c>
      <c r="EK166" s="2"/>
      <c r="EL166" s="2"/>
      <c r="EM166" s="2">
        <v>81593.039999999994</v>
      </c>
      <c r="EN166" s="2">
        <v>32375.9</v>
      </c>
      <c r="EO166" s="2">
        <v>157536.64000000001</v>
      </c>
      <c r="EP166" s="2">
        <v>56041.97</v>
      </c>
      <c r="EQ166" s="2"/>
      <c r="ER166" s="2"/>
      <c r="ES166" s="2"/>
      <c r="ET166" s="2"/>
      <c r="EU166" s="2">
        <v>2302.7800000000002</v>
      </c>
      <c r="EV166" s="2">
        <v>1283.8599999999999</v>
      </c>
      <c r="EW166" s="2">
        <v>7429.88</v>
      </c>
      <c r="EX166" s="2">
        <v>17981.88</v>
      </c>
      <c r="EY166" s="2">
        <v>155041.14000000001</v>
      </c>
      <c r="EZ166" s="2">
        <v>130670.47</v>
      </c>
      <c r="FA166" s="2">
        <v>3774.12</v>
      </c>
      <c r="FB166" s="2">
        <v>3085.23</v>
      </c>
      <c r="FC166" s="2">
        <v>649116.91</v>
      </c>
      <c r="FD166" s="2">
        <v>33028.339999999997</v>
      </c>
      <c r="FE166" s="2"/>
      <c r="FF166" s="2">
        <v>5426.54</v>
      </c>
      <c r="FG166" s="2">
        <v>62083.519999999997</v>
      </c>
      <c r="FH166" s="2">
        <v>9464.33</v>
      </c>
      <c r="FI166" s="2">
        <v>110002.73</v>
      </c>
      <c r="FJ166" s="2">
        <v>8109.09</v>
      </c>
      <c r="FK166" s="2">
        <v>3787.07</v>
      </c>
      <c r="FL166" s="2">
        <v>1400</v>
      </c>
      <c r="FM166" s="2"/>
      <c r="FN166" s="2"/>
      <c r="FO166" s="2">
        <v>15761.05</v>
      </c>
      <c r="FP166" s="2">
        <v>172470.52</v>
      </c>
      <c r="FQ166" s="2">
        <v>6878</v>
      </c>
      <c r="FR166" s="2">
        <v>2262</v>
      </c>
      <c r="FS166" s="2"/>
      <c r="FT166" s="2"/>
      <c r="FU166" s="2">
        <v>11464.74</v>
      </c>
      <c r="FV166" s="2">
        <v>65.08</v>
      </c>
      <c r="FW166" s="2"/>
      <c r="FX166" s="2"/>
      <c r="FY166" s="2">
        <v>64297.94</v>
      </c>
      <c r="FZ166" s="2"/>
      <c r="GA166" s="2"/>
      <c r="GB166" s="2">
        <v>11627.98</v>
      </c>
      <c r="GC166" s="2"/>
      <c r="GD166" s="2"/>
      <c r="GE166" s="2"/>
      <c r="GF166" s="2"/>
      <c r="GG166" s="2"/>
      <c r="GH166" s="2"/>
      <c r="GI166" s="2">
        <v>32447.7</v>
      </c>
      <c r="GJ166" s="2">
        <v>35404.32</v>
      </c>
      <c r="GK166" s="2"/>
      <c r="GL166" s="2"/>
      <c r="GM166" s="2"/>
      <c r="GN166" s="2"/>
      <c r="GO166" s="2">
        <v>21093.1</v>
      </c>
      <c r="GP166" s="2"/>
      <c r="GQ166" s="2">
        <v>7946.66</v>
      </c>
      <c r="GR166" s="2"/>
      <c r="GS166" s="2"/>
      <c r="GT166" s="2">
        <v>44713.32</v>
      </c>
      <c r="GU166" s="2"/>
      <c r="GV166" s="2"/>
      <c r="GW166" s="2"/>
      <c r="GX166" s="2"/>
      <c r="GY166" s="2">
        <v>6569.07</v>
      </c>
      <c r="GZ166" s="2"/>
      <c r="HA166" s="2"/>
      <c r="HB166" s="2"/>
      <c r="HC166" s="2"/>
      <c r="HD166" s="2"/>
      <c r="HE166" s="2"/>
      <c r="HF166" s="2"/>
      <c r="HG166" s="2">
        <v>446297.63999999996</v>
      </c>
      <c r="HH166" s="2">
        <v>1346.71</v>
      </c>
      <c r="HI166" s="2">
        <v>1346.71</v>
      </c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>
        <v>2485103.7200000002</v>
      </c>
      <c r="HV166" s="37" t="str">
        <f>VLOOKUP(HW166,'District Listing'!$A$3:$B$315,2,FALSE)</f>
        <v>NORTH MASON</v>
      </c>
      <c r="HW166" s="4" t="s">
        <v>264</v>
      </c>
      <c r="HX166" s="2">
        <v>39178.31</v>
      </c>
      <c r="HY166" s="2">
        <v>39178.31</v>
      </c>
      <c r="HZ166" s="2">
        <v>-45775.45</v>
      </c>
      <c r="IA166" s="2">
        <v>-45775.45</v>
      </c>
      <c r="IB166" s="2">
        <v>1431706.85</v>
      </c>
      <c r="IC166" s="2">
        <v>167796.86</v>
      </c>
      <c r="ID166" s="2">
        <v>299.92</v>
      </c>
      <c r="IE166" s="2">
        <v>1900</v>
      </c>
      <c r="IF166" s="2">
        <v>273853.88</v>
      </c>
      <c r="IG166" s="2">
        <v>81020.05</v>
      </c>
      <c r="IH166" s="2"/>
      <c r="II166" s="2">
        <v>1956577.5599999998</v>
      </c>
      <c r="IJ166" s="2">
        <v>950720.57</v>
      </c>
      <c r="IK166" s="2">
        <v>420</v>
      </c>
      <c r="IL166" s="2">
        <v>47921.760000000002</v>
      </c>
      <c r="IM166" s="2"/>
      <c r="IN166" s="2">
        <v>1093.06</v>
      </c>
      <c r="IO166" s="2">
        <v>76813.42</v>
      </c>
      <c r="IP166" s="2">
        <v>1076968.81</v>
      </c>
      <c r="IQ166" s="2"/>
      <c r="IR166" s="2"/>
      <c r="IS166" s="2">
        <v>112894.08</v>
      </c>
      <c r="IT166" s="2">
        <v>77108.91</v>
      </c>
      <c r="IU166" s="2">
        <v>227876.9</v>
      </c>
      <c r="IV166" s="2">
        <v>115461.23</v>
      </c>
      <c r="IW166" s="2"/>
      <c r="IX166" s="2"/>
      <c r="IY166" s="2"/>
      <c r="IZ166" s="2"/>
      <c r="JA166" s="2">
        <v>488</v>
      </c>
      <c r="JB166" s="2">
        <v>482.88</v>
      </c>
      <c r="JC166" s="2">
        <v>5580.02</v>
      </c>
      <c r="JD166" s="2">
        <v>11734.86</v>
      </c>
      <c r="JE166" s="2">
        <v>157436.29</v>
      </c>
      <c r="JF166" s="2">
        <v>126302.04</v>
      </c>
      <c r="JG166" s="2">
        <v>2264.4899999999998</v>
      </c>
      <c r="JH166" s="2">
        <v>1523.18</v>
      </c>
      <c r="JI166" s="2">
        <v>839152.88000000012</v>
      </c>
      <c r="JJ166" s="2">
        <v>3317.54</v>
      </c>
      <c r="JK166" s="2"/>
      <c r="JL166" s="2"/>
      <c r="JM166" s="2">
        <v>244380.91</v>
      </c>
      <c r="JN166" s="2"/>
      <c r="JO166" s="2">
        <v>247698.45</v>
      </c>
      <c r="JP166" s="2"/>
      <c r="JQ166" s="2"/>
      <c r="JR166" s="2"/>
      <c r="JS166" s="2"/>
      <c r="JT166" s="2"/>
      <c r="JU166" s="2">
        <v>26.21</v>
      </c>
      <c r="JV166" s="2">
        <v>1550</v>
      </c>
      <c r="JW166" s="2"/>
      <c r="JX166" s="2"/>
      <c r="JY166" s="2"/>
      <c r="JZ166" s="2">
        <v>134961.29999999999</v>
      </c>
      <c r="KA166" s="2"/>
      <c r="KB166" s="2"/>
      <c r="KC166" s="2"/>
      <c r="KD166" s="2"/>
      <c r="KE166" s="2">
        <v>6117.69</v>
      </c>
      <c r="KF166" s="2"/>
      <c r="KG166" s="2"/>
      <c r="KH166" s="2">
        <v>716.45</v>
      </c>
      <c r="KI166" s="2"/>
      <c r="KJ166" s="2"/>
      <c r="KK166" s="2"/>
      <c r="KL166" s="2"/>
      <c r="KM166" s="2">
        <v>1700</v>
      </c>
      <c r="KN166" s="2"/>
      <c r="KO166" s="2"/>
      <c r="KP166" s="2"/>
      <c r="KQ166" s="2"/>
      <c r="KR166" s="2"/>
      <c r="KS166" s="2"/>
      <c r="KT166" s="2"/>
      <c r="KU166" s="2">
        <v>830</v>
      </c>
      <c r="KV166" s="2"/>
      <c r="KW166" s="2"/>
      <c r="KX166" s="2"/>
      <c r="KY166" s="2"/>
      <c r="KZ166" s="2"/>
      <c r="LA166" s="2"/>
      <c r="LB166" s="2"/>
      <c r="LC166" s="2">
        <v>1855</v>
      </c>
      <c r="LD166" s="2"/>
      <c r="LE166" s="2"/>
      <c r="LF166" s="2"/>
      <c r="LG166" s="2"/>
      <c r="LH166" s="2"/>
      <c r="LI166" s="2"/>
      <c r="LJ166" s="2"/>
      <c r="LK166" s="2">
        <v>147756.65</v>
      </c>
      <c r="LL166" s="2">
        <v>700.86</v>
      </c>
      <c r="LM166" s="2">
        <v>700.86</v>
      </c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>
        <v>4262258.0700000012</v>
      </c>
    </row>
    <row r="167" spans="2:337">
      <c r="B167" s="22" t="s">
        <v>69</v>
      </c>
      <c r="C167" s="22" t="s">
        <v>7</v>
      </c>
      <c r="D167" s="22" t="s">
        <v>5</v>
      </c>
      <c r="E167" s="22" t="s">
        <v>34</v>
      </c>
      <c r="F167" s="22" t="s">
        <v>48</v>
      </c>
      <c r="G167" s="1">
        <v>55135.28</v>
      </c>
      <c r="I167" s="37" t="str">
        <f>VLOOKUP(J167,'District Listing'!$A$3:$B$315,2,FALSE)</f>
        <v>GRAPEVIEW</v>
      </c>
      <c r="J167" s="4" t="s">
        <v>260</v>
      </c>
      <c r="K167" s="2">
        <v>6072.02</v>
      </c>
      <c r="L167" s="2">
        <v>6072.02</v>
      </c>
      <c r="M167" s="2">
        <v>-6072.02</v>
      </c>
      <c r="N167" s="2">
        <v>-6072.02</v>
      </c>
      <c r="O167" s="2">
        <v>1173076.03</v>
      </c>
      <c r="P167" s="2">
        <v>26865</v>
      </c>
      <c r="Q167" s="2"/>
      <c r="R167" s="2"/>
      <c r="S167" s="2">
        <v>53684.29</v>
      </c>
      <c r="T167" s="2">
        <v>19887.48</v>
      </c>
      <c r="U167" s="2"/>
      <c r="V167" s="2">
        <v>1273512.8</v>
      </c>
      <c r="W167" s="2">
        <v>536956.83000000007</v>
      </c>
      <c r="X167" s="2">
        <v>9044.41</v>
      </c>
      <c r="Y167" s="2"/>
      <c r="Z167" s="2"/>
      <c r="AA167" s="2">
        <v>10231.9</v>
      </c>
      <c r="AB167" s="2">
        <v>6691.19</v>
      </c>
      <c r="AC167" s="2">
        <v>562924.33000000007</v>
      </c>
      <c r="AD167" s="2"/>
      <c r="AE167" s="2"/>
      <c r="AF167" s="2">
        <v>92120.54</v>
      </c>
      <c r="AG167" s="2">
        <v>43734.31</v>
      </c>
      <c r="AH167" s="2">
        <v>188806.92</v>
      </c>
      <c r="AI167" s="2">
        <v>68239.350000000006</v>
      </c>
      <c r="AJ167" s="2"/>
      <c r="AK167" s="2"/>
      <c r="AL167" s="2"/>
      <c r="AM167" s="2"/>
      <c r="AN167" s="2">
        <v>528.86</v>
      </c>
      <c r="AO167" s="2">
        <v>260.41000000000003</v>
      </c>
      <c r="AP167" s="2">
        <v>4777.82</v>
      </c>
      <c r="AQ167" s="2">
        <v>16441.8</v>
      </c>
      <c r="AR167" s="2">
        <v>36718.01</v>
      </c>
      <c r="AS167" s="2">
        <v>28993.96</v>
      </c>
      <c r="AT167" s="2">
        <v>130044.41</v>
      </c>
      <c r="AU167" s="2">
        <v>127816.19</v>
      </c>
      <c r="AV167" s="2">
        <v>738482.58000000007</v>
      </c>
      <c r="AW167" s="2">
        <v>65552.81</v>
      </c>
      <c r="AX167" s="2">
        <v>7111.19</v>
      </c>
      <c r="AY167" s="2">
        <v>37582.959999999999</v>
      </c>
      <c r="AZ167" s="2">
        <v>499.91</v>
      </c>
      <c r="BA167" s="2">
        <v>8737.41</v>
      </c>
      <c r="BB167" s="2">
        <v>119484.28</v>
      </c>
      <c r="BC167" s="2"/>
      <c r="BD167" s="2">
        <v>4581.29</v>
      </c>
      <c r="BE167" s="2">
        <v>171271.85</v>
      </c>
      <c r="BF167" s="2"/>
      <c r="BG167" s="2"/>
      <c r="BH167" s="2">
        <v>2160.9499999999998</v>
      </c>
      <c r="BI167" s="2">
        <v>102650.22</v>
      </c>
      <c r="BJ167" s="2">
        <v>2967</v>
      </c>
      <c r="BK167" s="2">
        <v>9396.66</v>
      </c>
      <c r="BL167" s="2"/>
      <c r="BM167" s="2">
        <v>2203.08</v>
      </c>
      <c r="BN167" s="2">
        <v>19868.63</v>
      </c>
      <c r="BO167" s="2">
        <v>668.87</v>
      </c>
      <c r="BP167" s="2">
        <v>16379.24</v>
      </c>
      <c r="BQ167" s="2"/>
      <c r="BR167" s="2">
        <v>13296.72</v>
      </c>
      <c r="BS167" s="2">
        <v>27252.79</v>
      </c>
      <c r="BT167" s="2"/>
      <c r="BU167" s="2">
        <v>10599.09</v>
      </c>
      <c r="BV167" s="2"/>
      <c r="BW167" s="2">
        <v>423.15</v>
      </c>
      <c r="BX167" s="2"/>
      <c r="BY167" s="2"/>
      <c r="BZ167" s="2"/>
      <c r="CA167" s="2"/>
      <c r="CB167" s="2">
        <v>48682.67</v>
      </c>
      <c r="CC167" s="2">
        <v>6285.12</v>
      </c>
      <c r="CD167" s="2">
        <v>474.29</v>
      </c>
      <c r="CE167" s="2"/>
      <c r="CF167" s="2"/>
      <c r="CG167" s="2"/>
      <c r="CH167" s="2">
        <v>1173.77</v>
      </c>
      <c r="CI167" s="2"/>
      <c r="CJ167" s="2">
        <v>11594.06</v>
      </c>
      <c r="CK167" s="2"/>
      <c r="CL167" s="2"/>
      <c r="CM167" s="2">
        <v>58824.77</v>
      </c>
      <c r="CN167" s="2"/>
      <c r="CO167" s="2"/>
      <c r="CP167" s="2"/>
      <c r="CQ167" s="2"/>
      <c r="CR167" s="2">
        <v>3996.4</v>
      </c>
      <c r="CS167" s="2"/>
      <c r="CT167" s="2"/>
      <c r="CU167" s="2"/>
      <c r="CV167" s="2"/>
      <c r="CW167" s="2"/>
      <c r="CX167" s="2"/>
      <c r="CY167" s="2"/>
      <c r="CZ167" s="2">
        <v>514750.62000000005</v>
      </c>
      <c r="DA167" s="2">
        <v>7113.57</v>
      </c>
      <c r="DB167" s="2">
        <v>7113.57</v>
      </c>
      <c r="DC167" s="2"/>
      <c r="DD167" s="2"/>
      <c r="DE167" s="2"/>
      <c r="DF167" s="2"/>
      <c r="DG167" s="2"/>
      <c r="DH167" s="2"/>
      <c r="DI167" s="2"/>
      <c r="DJ167" s="2">
        <v>4138.03</v>
      </c>
      <c r="DK167" s="2"/>
      <c r="DL167" s="2"/>
      <c r="DM167" s="2">
        <v>4138.03</v>
      </c>
      <c r="DN167" s="2">
        <v>3220406.2100000004</v>
      </c>
      <c r="DP167" s="37" t="str">
        <f>VLOOKUP(DQ167,'District Listing'!$A$3:$B$315,2,FALSE)</f>
        <v>GRAPEVIEW</v>
      </c>
      <c r="DQ167" s="4" t="s">
        <v>260</v>
      </c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>
        <v>12342.81</v>
      </c>
      <c r="EE167" s="2">
        <v>1204.08</v>
      </c>
      <c r="EF167" s="2"/>
      <c r="EG167" s="2"/>
      <c r="EH167" s="2"/>
      <c r="EI167" s="2"/>
      <c r="EJ167" s="2">
        <v>13546.89</v>
      </c>
      <c r="EK167" s="2"/>
      <c r="EL167" s="2"/>
      <c r="EM167" s="2"/>
      <c r="EN167" s="2">
        <v>2249.0700000000002</v>
      </c>
      <c r="EO167" s="2"/>
      <c r="EP167" s="2"/>
      <c r="EQ167" s="2"/>
      <c r="ER167" s="2"/>
      <c r="ES167" s="2"/>
      <c r="ET167" s="2"/>
      <c r="EU167" s="2"/>
      <c r="EV167" s="2">
        <v>0.72</v>
      </c>
      <c r="EW167" s="2"/>
      <c r="EX167" s="2">
        <v>67.61</v>
      </c>
      <c r="EY167" s="2"/>
      <c r="EZ167" s="2"/>
      <c r="FA167" s="2"/>
      <c r="FB167" s="2"/>
      <c r="FC167" s="2">
        <v>2317.4</v>
      </c>
      <c r="FD167" s="2">
        <v>1924.24</v>
      </c>
      <c r="FE167" s="2"/>
      <c r="FF167" s="2">
        <v>12993.74</v>
      </c>
      <c r="FG167" s="2"/>
      <c r="FH167" s="2"/>
      <c r="FI167" s="2">
        <v>14917.98</v>
      </c>
      <c r="FJ167" s="2"/>
      <c r="FK167" s="2"/>
      <c r="FL167" s="2"/>
      <c r="FM167" s="2"/>
      <c r="FN167" s="2"/>
      <c r="FO167" s="2">
        <v>150</v>
      </c>
      <c r="FP167" s="2">
        <v>242.81</v>
      </c>
      <c r="FQ167" s="2"/>
      <c r="FR167" s="2"/>
      <c r="FS167" s="2"/>
      <c r="FT167" s="2">
        <v>2203.08</v>
      </c>
      <c r="FU167" s="2"/>
      <c r="FV167" s="2"/>
      <c r="FW167" s="2"/>
      <c r="FX167" s="2"/>
      <c r="FY167" s="2"/>
      <c r="FZ167" s="2"/>
      <c r="GA167" s="2"/>
      <c r="GB167" s="2"/>
      <c r="GC167" s="2"/>
      <c r="GD167" s="2">
        <v>423.15</v>
      </c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>
        <v>1208.4000000000001</v>
      </c>
      <c r="GZ167" s="2"/>
      <c r="HA167" s="2"/>
      <c r="HB167" s="2"/>
      <c r="HC167" s="2"/>
      <c r="HD167" s="2"/>
      <c r="HE167" s="2"/>
      <c r="HF167" s="2"/>
      <c r="HG167" s="2">
        <v>4227.4400000000005</v>
      </c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>
        <v>35009.71</v>
      </c>
      <c r="HV167" s="37" t="str">
        <f>VLOOKUP(HW167,'District Listing'!$A$3:$B$315,2,FALSE)</f>
        <v>HOOD CANAL</v>
      </c>
      <c r="HW167" s="4" t="s">
        <v>265</v>
      </c>
      <c r="HX167" s="2">
        <v>102822.69</v>
      </c>
      <c r="HY167" s="2">
        <v>102822.69</v>
      </c>
      <c r="HZ167" s="2"/>
      <c r="IA167" s="2"/>
      <c r="IB167" s="2">
        <v>363572.49</v>
      </c>
      <c r="IC167" s="2">
        <v>26865.42</v>
      </c>
      <c r="ID167" s="2">
        <v>9556.1</v>
      </c>
      <c r="IE167" s="2"/>
      <c r="IF167" s="2">
        <v>88595.59</v>
      </c>
      <c r="IG167" s="2">
        <v>13077.9</v>
      </c>
      <c r="IH167" s="2"/>
      <c r="II167" s="2">
        <v>501667.5</v>
      </c>
      <c r="IJ167" s="2">
        <v>347778.82</v>
      </c>
      <c r="IK167" s="2">
        <v>26098.01</v>
      </c>
      <c r="IL167" s="2">
        <v>16033.63</v>
      </c>
      <c r="IM167" s="2"/>
      <c r="IN167" s="2"/>
      <c r="IO167" s="2">
        <v>11550</v>
      </c>
      <c r="IP167" s="2">
        <v>401460.46</v>
      </c>
      <c r="IQ167" s="2">
        <v>55985.06</v>
      </c>
      <c r="IR167" s="2">
        <v>79437.8</v>
      </c>
      <c r="IS167" s="2">
        <v>38082.74</v>
      </c>
      <c r="IT167" s="2">
        <v>29920.16</v>
      </c>
      <c r="IU167" s="2">
        <v>73020.61</v>
      </c>
      <c r="IV167" s="2">
        <v>48110.59</v>
      </c>
      <c r="IW167" s="2"/>
      <c r="IX167" s="2"/>
      <c r="IY167" s="2"/>
      <c r="IZ167" s="2"/>
      <c r="JA167" s="2">
        <v>1069.31</v>
      </c>
      <c r="JB167" s="2">
        <v>1072.1600000000001</v>
      </c>
      <c r="JC167" s="2">
        <v>2607.37</v>
      </c>
      <c r="JD167" s="2">
        <v>4664.1499999999996</v>
      </c>
      <c r="JE167" s="2">
        <v>1363.36</v>
      </c>
      <c r="JF167" s="2">
        <v>1858.98</v>
      </c>
      <c r="JG167" s="2">
        <v>677.27</v>
      </c>
      <c r="JH167" s="2">
        <v>567.83000000000004</v>
      </c>
      <c r="JI167" s="2">
        <v>338437.38999999996</v>
      </c>
      <c r="JJ167" s="2">
        <v>112547.43</v>
      </c>
      <c r="JK167" s="2"/>
      <c r="JL167" s="2"/>
      <c r="JM167" s="2"/>
      <c r="JN167" s="2"/>
      <c r="JO167" s="2">
        <v>112547.43</v>
      </c>
      <c r="JP167" s="2"/>
      <c r="JQ167" s="2"/>
      <c r="JR167" s="2">
        <v>130082.28</v>
      </c>
      <c r="JS167" s="2"/>
      <c r="JT167" s="2"/>
      <c r="JU167" s="2">
        <v>8270</v>
      </c>
      <c r="JV167" s="2">
        <v>76388.66</v>
      </c>
      <c r="JW167" s="2">
        <v>9998</v>
      </c>
      <c r="JX167" s="2">
        <v>13840.72</v>
      </c>
      <c r="JY167" s="2"/>
      <c r="JZ167" s="2"/>
      <c r="KA167" s="2"/>
      <c r="KB167" s="2"/>
      <c r="KC167" s="2"/>
      <c r="KD167" s="2"/>
      <c r="KE167" s="2">
        <v>220113.89</v>
      </c>
      <c r="KF167" s="2">
        <v>57625.96</v>
      </c>
      <c r="KG167" s="2"/>
      <c r="KH167" s="2"/>
      <c r="KI167" s="2"/>
      <c r="KJ167" s="2">
        <v>14580.11</v>
      </c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>
        <v>80</v>
      </c>
      <c r="KV167" s="2">
        <v>16553.43</v>
      </c>
      <c r="KW167" s="2"/>
      <c r="KX167" s="2"/>
      <c r="KY167" s="2">
        <v>44016.83</v>
      </c>
      <c r="KZ167" s="2"/>
      <c r="LA167" s="2"/>
      <c r="LB167" s="2"/>
      <c r="LC167" s="2">
        <v>2896.31</v>
      </c>
      <c r="LD167" s="2"/>
      <c r="LE167" s="2"/>
      <c r="LF167" s="2"/>
      <c r="LG167" s="2"/>
      <c r="LH167" s="2"/>
      <c r="LI167" s="2"/>
      <c r="LJ167" s="2"/>
      <c r="LK167" s="2">
        <v>594446.19000000018</v>
      </c>
      <c r="LL167" s="2">
        <v>5197.95</v>
      </c>
      <c r="LM167" s="2">
        <v>5197.95</v>
      </c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>
        <v>2056579.61</v>
      </c>
    </row>
    <row r="168" spans="2:337">
      <c r="B168" s="22" t="s">
        <v>69</v>
      </c>
      <c r="C168" s="22" t="s">
        <v>7</v>
      </c>
      <c r="D168" s="22" t="s">
        <v>5</v>
      </c>
      <c r="E168" s="22" t="s">
        <v>34</v>
      </c>
      <c r="F168" s="22" t="s">
        <v>74</v>
      </c>
      <c r="G168" s="1">
        <v>232678.74</v>
      </c>
      <c r="I168" s="37" t="str">
        <f>VLOOKUP(J168,'District Listing'!$A$3:$B$315,2,FALSE)</f>
        <v>SHELTON</v>
      </c>
      <c r="J168" s="4" t="s">
        <v>261</v>
      </c>
      <c r="K168" s="2">
        <v>119808.7</v>
      </c>
      <c r="L168" s="2">
        <v>119808.7</v>
      </c>
      <c r="M168" s="2">
        <v>-119808.7</v>
      </c>
      <c r="N168" s="2">
        <v>-119808.7</v>
      </c>
      <c r="O168" s="2">
        <v>24863092.199999999</v>
      </c>
      <c r="P168" s="2">
        <v>270507.33</v>
      </c>
      <c r="Q168" s="2">
        <v>974127.97</v>
      </c>
      <c r="R168" s="2"/>
      <c r="S168" s="2">
        <v>1022143.2799999999</v>
      </c>
      <c r="T168" s="2">
        <v>290594.59999999998</v>
      </c>
      <c r="U168" s="2">
        <v>257438</v>
      </c>
      <c r="V168" s="2">
        <v>27677903.379999999</v>
      </c>
      <c r="W168" s="2">
        <v>11296468.609999999</v>
      </c>
      <c r="X168" s="2">
        <v>260557.89</v>
      </c>
      <c r="Y168" s="2">
        <v>546412.91</v>
      </c>
      <c r="Z168" s="2"/>
      <c r="AA168" s="2">
        <v>768985.35</v>
      </c>
      <c r="AB168" s="2">
        <v>85754.319999999992</v>
      </c>
      <c r="AC168" s="2">
        <v>12958179.08</v>
      </c>
      <c r="AD168" s="2">
        <v>3018.08</v>
      </c>
      <c r="AE168" s="2">
        <v>2993.4399999999996</v>
      </c>
      <c r="AF168" s="2">
        <v>2053967.3699999999</v>
      </c>
      <c r="AG168" s="2">
        <v>969710.18</v>
      </c>
      <c r="AH168" s="2">
        <v>4200821.4799999995</v>
      </c>
      <c r="AI168" s="2">
        <v>1622801.84</v>
      </c>
      <c r="AJ168" s="2"/>
      <c r="AK168" s="2"/>
      <c r="AL168" s="2"/>
      <c r="AM168" s="2"/>
      <c r="AN168" s="2">
        <v>11452.050000000001</v>
      </c>
      <c r="AO168" s="2">
        <v>5343.55</v>
      </c>
      <c r="AP168" s="2">
        <v>180772.32</v>
      </c>
      <c r="AQ168" s="2">
        <v>344484.26</v>
      </c>
      <c r="AR168" s="2">
        <v>3683230.9299999997</v>
      </c>
      <c r="AS168" s="2">
        <v>3388712.58</v>
      </c>
      <c r="AT168" s="2">
        <v>69855.63</v>
      </c>
      <c r="AU168" s="2">
        <v>133713.4</v>
      </c>
      <c r="AV168" s="2">
        <v>16670877.110000001</v>
      </c>
      <c r="AW168" s="2">
        <v>1616506.77</v>
      </c>
      <c r="AX168" s="2">
        <v>137721.49</v>
      </c>
      <c r="AY168" s="2">
        <v>703698.72</v>
      </c>
      <c r="AZ168" s="2">
        <v>106069.69</v>
      </c>
      <c r="BA168" s="2">
        <v>577187.98</v>
      </c>
      <c r="BB168" s="2">
        <v>3141184.65</v>
      </c>
      <c r="BC168" s="2">
        <v>12997.05</v>
      </c>
      <c r="BD168" s="2">
        <v>39538.050000000003</v>
      </c>
      <c r="BE168" s="2">
        <v>89585.69</v>
      </c>
      <c r="BF168" s="2"/>
      <c r="BG168" s="2"/>
      <c r="BH168" s="2">
        <v>135475.78999999998</v>
      </c>
      <c r="BI168" s="2">
        <v>984684.87999999989</v>
      </c>
      <c r="BJ168" s="2">
        <v>39593.5</v>
      </c>
      <c r="BK168" s="2">
        <v>30717.83</v>
      </c>
      <c r="BL168" s="2"/>
      <c r="BM168" s="2">
        <v>197340.37</v>
      </c>
      <c r="BN168" s="2">
        <v>211304.75</v>
      </c>
      <c r="BO168" s="2">
        <v>93628.35</v>
      </c>
      <c r="BP168" s="2">
        <v>394827.99</v>
      </c>
      <c r="BQ168" s="2">
        <v>46414.409999999996</v>
      </c>
      <c r="BR168" s="2">
        <v>37783.53</v>
      </c>
      <c r="BS168" s="2">
        <v>5382.49</v>
      </c>
      <c r="BT168" s="2">
        <v>16176.87</v>
      </c>
      <c r="BU168" s="2">
        <v>131896.32000000001</v>
      </c>
      <c r="BV168" s="2"/>
      <c r="BW168" s="2">
        <v>75189.2</v>
      </c>
      <c r="BX168" s="2"/>
      <c r="BY168" s="2"/>
      <c r="BZ168" s="2"/>
      <c r="CA168" s="2"/>
      <c r="CB168" s="2">
        <v>560374.85000000009</v>
      </c>
      <c r="CC168" s="2">
        <v>220642.18000000002</v>
      </c>
      <c r="CD168" s="2">
        <v>9743.5600000000013</v>
      </c>
      <c r="CE168" s="2">
        <v>64034.3</v>
      </c>
      <c r="CF168" s="2">
        <v>122563.83</v>
      </c>
      <c r="CG168" s="2">
        <v>1146158.3500000001</v>
      </c>
      <c r="CH168" s="2"/>
      <c r="CI168" s="2">
        <v>44594.27</v>
      </c>
      <c r="CJ168" s="2">
        <v>10791.75</v>
      </c>
      <c r="CK168" s="2"/>
      <c r="CL168" s="2">
        <v>132923.56</v>
      </c>
      <c r="CM168" s="2">
        <v>551245.38</v>
      </c>
      <c r="CN168" s="2"/>
      <c r="CO168" s="2"/>
      <c r="CP168" s="2"/>
      <c r="CQ168" s="2"/>
      <c r="CR168" s="2">
        <v>43019.19</v>
      </c>
      <c r="CS168" s="2"/>
      <c r="CT168" s="2"/>
      <c r="CU168" s="2"/>
      <c r="CV168" s="2"/>
      <c r="CW168" s="2"/>
      <c r="CX168" s="2"/>
      <c r="CY168" s="2"/>
      <c r="CZ168" s="2">
        <v>5448628.29</v>
      </c>
      <c r="DA168" s="2">
        <v>44823.08</v>
      </c>
      <c r="DB168" s="2">
        <v>44823.08</v>
      </c>
      <c r="DC168" s="2"/>
      <c r="DD168" s="2"/>
      <c r="DE168" s="2">
        <v>13866.56</v>
      </c>
      <c r="DF168" s="2">
        <v>-1267.5</v>
      </c>
      <c r="DG168" s="2">
        <v>6511.68</v>
      </c>
      <c r="DH168" s="2">
        <v>15355.42</v>
      </c>
      <c r="DI168" s="2"/>
      <c r="DJ168" s="2">
        <v>196660.99</v>
      </c>
      <c r="DK168" s="2"/>
      <c r="DL168" s="2"/>
      <c r="DM168" s="2">
        <v>231127.15</v>
      </c>
      <c r="DN168" s="2">
        <v>66172722.73999998</v>
      </c>
      <c r="DP168" s="37" t="str">
        <f>VLOOKUP(DQ168,'District Listing'!$A$3:$B$315,2,FALSE)</f>
        <v>SHELTON</v>
      </c>
      <c r="DQ168" s="4" t="s">
        <v>261</v>
      </c>
      <c r="DR168" s="2">
        <v>56025.42</v>
      </c>
      <c r="DS168" s="2">
        <v>56025.42</v>
      </c>
      <c r="DT168" s="2">
        <v>-119808.7</v>
      </c>
      <c r="DU168" s="2">
        <v>-119808.7</v>
      </c>
      <c r="DV168" s="2">
        <v>23353670.16</v>
      </c>
      <c r="DW168" s="2">
        <v>248098.12</v>
      </c>
      <c r="DX168" s="2">
        <v>974127.97</v>
      </c>
      <c r="DY168" s="2"/>
      <c r="DZ168" s="2">
        <v>941187.83</v>
      </c>
      <c r="EA168" s="2">
        <v>49226.23</v>
      </c>
      <c r="EB168" s="2">
        <v>257438</v>
      </c>
      <c r="EC168" s="2">
        <v>25823748.309999999</v>
      </c>
      <c r="ED168" s="2">
        <v>8625143.3499999996</v>
      </c>
      <c r="EE168" s="2">
        <v>101339.27</v>
      </c>
      <c r="EF168" s="2">
        <v>386911.99</v>
      </c>
      <c r="EG168" s="2"/>
      <c r="EH168" s="2">
        <v>322642.88</v>
      </c>
      <c r="EI168" s="2">
        <v>-1405.27</v>
      </c>
      <c r="EJ168" s="2">
        <v>9434632.2200000007</v>
      </c>
      <c r="EK168" s="2">
        <v>2901.59</v>
      </c>
      <c r="EL168" s="2">
        <v>2850.24</v>
      </c>
      <c r="EM168" s="2">
        <v>2027067.89</v>
      </c>
      <c r="EN168" s="2">
        <v>876607.14</v>
      </c>
      <c r="EO168" s="2">
        <v>4162406.96</v>
      </c>
      <c r="EP168" s="2">
        <v>1517514.59</v>
      </c>
      <c r="EQ168" s="2"/>
      <c r="ER168" s="2"/>
      <c r="ES168" s="2"/>
      <c r="ET168" s="2"/>
      <c r="EU168" s="2">
        <v>10561.11</v>
      </c>
      <c r="EV168" s="2">
        <v>4934.95</v>
      </c>
      <c r="EW168" s="2">
        <v>178758.35</v>
      </c>
      <c r="EX168" s="2">
        <v>313992.63</v>
      </c>
      <c r="EY168" s="2">
        <v>3662528.26</v>
      </c>
      <c r="EZ168" s="2">
        <v>3265855.61</v>
      </c>
      <c r="FA168" s="2">
        <v>69459.210000000006</v>
      </c>
      <c r="FB168" s="2">
        <v>132529.57</v>
      </c>
      <c r="FC168" s="2">
        <v>16227968.1</v>
      </c>
      <c r="FD168" s="2">
        <v>1192933.3700000001</v>
      </c>
      <c r="FE168" s="2">
        <v>61890</v>
      </c>
      <c r="FF168" s="2">
        <v>703698.72</v>
      </c>
      <c r="FG168" s="2">
        <v>105148.64</v>
      </c>
      <c r="FH168" s="2">
        <v>572628.99</v>
      </c>
      <c r="FI168" s="2">
        <v>2636299.7199999997</v>
      </c>
      <c r="FJ168" s="2">
        <v>12997.05</v>
      </c>
      <c r="FK168" s="2">
        <v>39538.050000000003</v>
      </c>
      <c r="FL168" s="2">
        <v>89585.69</v>
      </c>
      <c r="FM168" s="2"/>
      <c r="FN168" s="2"/>
      <c r="FO168" s="2">
        <v>115841.29</v>
      </c>
      <c r="FP168" s="2">
        <v>152341.29999999999</v>
      </c>
      <c r="FQ168" s="2">
        <v>39593.5</v>
      </c>
      <c r="FR168" s="2">
        <v>30717.83</v>
      </c>
      <c r="FS168" s="2"/>
      <c r="FT168" s="2">
        <v>94216.69</v>
      </c>
      <c r="FU168" s="2">
        <v>13467.48</v>
      </c>
      <c r="FV168" s="2">
        <v>93628.35</v>
      </c>
      <c r="FW168" s="2">
        <v>394827.99</v>
      </c>
      <c r="FX168" s="2">
        <v>46011.67</v>
      </c>
      <c r="FY168" s="2">
        <v>14245.45</v>
      </c>
      <c r="FZ168" s="2">
        <v>5181.49</v>
      </c>
      <c r="GA168" s="2">
        <v>8376.6200000000008</v>
      </c>
      <c r="GB168" s="2">
        <v>102419.68</v>
      </c>
      <c r="GC168" s="2"/>
      <c r="GD168" s="2">
        <v>652.79999999999995</v>
      </c>
      <c r="GE168" s="2"/>
      <c r="GF168" s="2"/>
      <c r="GG168" s="2"/>
      <c r="GH168" s="2"/>
      <c r="GI168" s="2">
        <v>262459.78000000003</v>
      </c>
      <c r="GJ168" s="2">
        <v>202179.14</v>
      </c>
      <c r="GK168" s="2">
        <v>420.29</v>
      </c>
      <c r="GL168" s="2">
        <v>40203.64</v>
      </c>
      <c r="GM168" s="2">
        <v>122563.83</v>
      </c>
      <c r="GN168" s="2">
        <v>704723.25</v>
      </c>
      <c r="GO168" s="2"/>
      <c r="GP168" s="2">
        <v>43785.17</v>
      </c>
      <c r="GQ168" s="2">
        <v>10791.75</v>
      </c>
      <c r="GR168" s="2"/>
      <c r="GS168" s="2">
        <v>132923.56</v>
      </c>
      <c r="GT168" s="2">
        <v>551245.38</v>
      </c>
      <c r="GU168" s="2"/>
      <c r="GV168" s="2"/>
      <c r="GW168" s="2"/>
      <c r="GX168" s="2"/>
      <c r="GY168" s="2">
        <v>43019.19</v>
      </c>
      <c r="GZ168" s="2"/>
      <c r="HA168" s="2"/>
      <c r="HB168" s="2"/>
      <c r="HC168" s="2"/>
      <c r="HD168" s="2"/>
      <c r="HE168" s="2"/>
      <c r="HF168" s="2"/>
      <c r="HG168" s="2">
        <v>3367957.91</v>
      </c>
      <c r="HH168" s="2">
        <v>37790.26</v>
      </c>
      <c r="HI168" s="2">
        <v>37790.26</v>
      </c>
      <c r="HJ168" s="2"/>
      <c r="HK168" s="2"/>
      <c r="HL168" s="2">
        <v>13866.56</v>
      </c>
      <c r="HM168" s="2">
        <v>-1267.5</v>
      </c>
      <c r="HN168" s="2">
        <v>6511.68</v>
      </c>
      <c r="HO168" s="2">
        <v>15355.42</v>
      </c>
      <c r="HP168" s="2"/>
      <c r="HQ168" s="2">
        <v>167568.44</v>
      </c>
      <c r="HR168" s="2"/>
      <c r="HS168" s="2">
        <v>202034.6</v>
      </c>
      <c r="HT168" s="2">
        <v>57666647.840000004</v>
      </c>
      <c r="HV168" s="37" t="str">
        <f>VLOOKUP(HW168,'District Listing'!$A$3:$B$315,2,FALSE)</f>
        <v>NESPELEM</v>
      </c>
      <c r="HW168" s="4" t="s">
        <v>266</v>
      </c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>
        <v>23746.53</v>
      </c>
      <c r="JK168" s="2"/>
      <c r="JL168" s="2"/>
      <c r="JM168" s="2">
        <v>19477.96</v>
      </c>
      <c r="JN168" s="2">
        <v>2780.07</v>
      </c>
      <c r="JO168" s="2">
        <v>46004.56</v>
      </c>
      <c r="JP168" s="2">
        <v>19926.169999999998</v>
      </c>
      <c r="JQ168" s="2"/>
      <c r="JR168" s="2">
        <v>824603.13</v>
      </c>
      <c r="JS168" s="2"/>
      <c r="JT168" s="2"/>
      <c r="JU168" s="2"/>
      <c r="JV168" s="2"/>
      <c r="JW168" s="2"/>
      <c r="JX168" s="2">
        <v>15834</v>
      </c>
      <c r="JY168" s="2"/>
      <c r="JZ168" s="2">
        <v>33518</v>
      </c>
      <c r="KA168" s="2"/>
      <c r="KB168" s="2"/>
      <c r="KC168" s="2"/>
      <c r="KD168" s="2"/>
      <c r="KE168" s="2">
        <v>13175.45</v>
      </c>
      <c r="KF168" s="2"/>
      <c r="KG168" s="2"/>
      <c r="KH168" s="2"/>
      <c r="KI168" s="2">
        <v>11948.39</v>
      </c>
      <c r="KJ168" s="2"/>
      <c r="KK168" s="2"/>
      <c r="KL168" s="2"/>
      <c r="KM168" s="2"/>
      <c r="KN168" s="2">
        <v>15457.4</v>
      </c>
      <c r="KO168" s="2">
        <v>1084.27</v>
      </c>
      <c r="KP168" s="2"/>
      <c r="KQ168" s="2"/>
      <c r="KR168" s="2"/>
      <c r="KS168" s="2"/>
      <c r="KT168" s="2"/>
      <c r="KU168" s="2"/>
      <c r="KV168" s="2"/>
      <c r="KW168" s="2"/>
      <c r="KX168" s="2"/>
      <c r="KY168" s="2">
        <v>61210.42</v>
      </c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>
        <v>996757.2300000001</v>
      </c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>
        <v>1042761.79</v>
      </c>
    </row>
    <row r="169" spans="2:337">
      <c r="B169" s="22" t="s">
        <v>69</v>
      </c>
      <c r="C169" s="22" t="s">
        <v>7</v>
      </c>
      <c r="D169" s="22" t="s">
        <v>5</v>
      </c>
      <c r="E169" s="22" t="s">
        <v>34</v>
      </c>
      <c r="F169" s="22" t="s">
        <v>75</v>
      </c>
      <c r="G169" s="1">
        <v>117777.01</v>
      </c>
      <c r="I169" s="37" t="str">
        <f>VLOOKUP(J169,'District Listing'!$A$3:$B$315,2,FALSE)</f>
        <v>MARY M. KNIGHT</v>
      </c>
      <c r="J169" s="4" t="s">
        <v>262</v>
      </c>
      <c r="K169" s="2">
        <v>47288.2</v>
      </c>
      <c r="L169" s="2">
        <v>47288.2</v>
      </c>
      <c r="M169" s="2">
        <v>-47288.2</v>
      </c>
      <c r="N169" s="2">
        <v>-47288.2</v>
      </c>
      <c r="O169" s="2">
        <v>1039425.57</v>
      </c>
      <c r="P169" s="2">
        <v>32862.35</v>
      </c>
      <c r="Q169" s="2">
        <v>2880</v>
      </c>
      <c r="R169" s="2"/>
      <c r="S169" s="2">
        <v>33832.54</v>
      </c>
      <c r="T169" s="2">
        <v>6545</v>
      </c>
      <c r="U169" s="2"/>
      <c r="V169" s="2">
        <v>1115545.46</v>
      </c>
      <c r="W169" s="2">
        <v>531162.01</v>
      </c>
      <c r="X169" s="2">
        <v>14335.810000000001</v>
      </c>
      <c r="Y169" s="2">
        <v>21709.63</v>
      </c>
      <c r="Z169" s="2"/>
      <c r="AA169" s="2">
        <v>55938.18</v>
      </c>
      <c r="AB169" s="2">
        <v>400</v>
      </c>
      <c r="AC169" s="2">
        <v>623545.63000000012</v>
      </c>
      <c r="AD169" s="2"/>
      <c r="AE169" s="2"/>
      <c r="AF169" s="2">
        <v>84059.08</v>
      </c>
      <c r="AG169" s="2">
        <v>46648.82</v>
      </c>
      <c r="AH169" s="2">
        <v>167025.84999999998</v>
      </c>
      <c r="AI169" s="2">
        <v>77559.62000000001</v>
      </c>
      <c r="AJ169" s="2"/>
      <c r="AK169" s="2"/>
      <c r="AL169" s="2"/>
      <c r="AM169" s="2"/>
      <c r="AN169" s="2">
        <v>2997.31</v>
      </c>
      <c r="AO169" s="2">
        <v>1864.58</v>
      </c>
      <c r="AP169" s="2">
        <v>9291.5500000000011</v>
      </c>
      <c r="AQ169" s="2">
        <v>31246.32</v>
      </c>
      <c r="AR169" s="2">
        <v>163840.09</v>
      </c>
      <c r="AS169" s="2">
        <v>180221.92</v>
      </c>
      <c r="AT169" s="2">
        <v>3825.7999999999997</v>
      </c>
      <c r="AU169" s="2">
        <v>3791.02</v>
      </c>
      <c r="AV169" s="2">
        <v>772371.96000000008</v>
      </c>
      <c r="AW169" s="2">
        <v>100257.45</v>
      </c>
      <c r="AX169" s="2">
        <v>19448.560000000001</v>
      </c>
      <c r="AY169" s="2">
        <v>68762.259999999995</v>
      </c>
      <c r="AZ169" s="2">
        <v>15080.41</v>
      </c>
      <c r="BA169" s="2">
        <v>2916.3</v>
      </c>
      <c r="BB169" s="2">
        <v>206464.97999999998</v>
      </c>
      <c r="BC169" s="2">
        <v>3098.67</v>
      </c>
      <c r="BD169" s="2">
        <v>3261.56</v>
      </c>
      <c r="BE169" s="2">
        <v>28477.78</v>
      </c>
      <c r="BF169" s="2">
        <v>15008423.9</v>
      </c>
      <c r="BG169" s="2"/>
      <c r="BH169" s="2">
        <v>15989.68</v>
      </c>
      <c r="BI169" s="2">
        <v>61309.36</v>
      </c>
      <c r="BJ169" s="2"/>
      <c r="BK169" s="2"/>
      <c r="BL169" s="2"/>
      <c r="BM169" s="2">
        <v>50565.07</v>
      </c>
      <c r="BN169" s="2">
        <v>5632.34</v>
      </c>
      <c r="BO169" s="2">
        <v>1538.43</v>
      </c>
      <c r="BP169" s="2">
        <v>5198.18</v>
      </c>
      <c r="BQ169" s="2">
        <v>6885.03</v>
      </c>
      <c r="BR169" s="2">
        <v>90236.64</v>
      </c>
      <c r="BS169" s="2">
        <v>8881.89</v>
      </c>
      <c r="BT169" s="2"/>
      <c r="BU169" s="2">
        <v>1197.8900000000001</v>
      </c>
      <c r="BV169" s="2"/>
      <c r="BW169" s="2"/>
      <c r="BX169" s="2"/>
      <c r="BY169" s="2"/>
      <c r="BZ169" s="2"/>
      <c r="CA169" s="2">
        <v>1679.05</v>
      </c>
      <c r="CB169" s="2">
        <v>51620.52</v>
      </c>
      <c r="CC169" s="2">
        <v>12828.74</v>
      </c>
      <c r="CD169" s="2">
        <v>230.29</v>
      </c>
      <c r="CE169" s="2">
        <v>16324.83</v>
      </c>
      <c r="CF169" s="2"/>
      <c r="CG169" s="2">
        <v>245577.23</v>
      </c>
      <c r="CH169" s="2"/>
      <c r="CI169" s="2"/>
      <c r="CJ169" s="2">
        <v>267262.74</v>
      </c>
      <c r="CK169" s="2"/>
      <c r="CL169" s="2">
        <v>1783.51</v>
      </c>
      <c r="CM169" s="2">
        <v>47570.96</v>
      </c>
      <c r="CN169" s="2"/>
      <c r="CO169" s="2"/>
      <c r="CP169" s="2"/>
      <c r="CQ169" s="2"/>
      <c r="CR169" s="2">
        <v>4044.15</v>
      </c>
      <c r="CS169" s="2"/>
      <c r="CT169" s="2"/>
      <c r="CU169" s="2"/>
      <c r="CV169" s="2"/>
      <c r="CW169" s="2"/>
      <c r="CX169" s="2"/>
      <c r="CY169" s="2"/>
      <c r="CZ169" s="2">
        <v>15939618.440000001</v>
      </c>
      <c r="DA169" s="2">
        <v>3559.73</v>
      </c>
      <c r="DB169" s="2">
        <v>3559.73</v>
      </c>
      <c r="DC169" s="2"/>
      <c r="DD169" s="2"/>
      <c r="DE169" s="2"/>
      <c r="DF169" s="2">
        <v>16100</v>
      </c>
      <c r="DG169" s="2"/>
      <c r="DH169" s="2">
        <v>37935.67</v>
      </c>
      <c r="DI169" s="2"/>
      <c r="DJ169" s="2">
        <v>29124.34</v>
      </c>
      <c r="DK169" s="2"/>
      <c r="DL169" s="2"/>
      <c r="DM169" s="2">
        <v>83160.009999999995</v>
      </c>
      <c r="DN169" s="2">
        <v>18744266.209999997</v>
      </c>
      <c r="DP169" s="37" t="str">
        <f>VLOOKUP(DQ169,'District Listing'!$A$3:$B$315,2,FALSE)</f>
        <v>MARY M. KNIGHT</v>
      </c>
      <c r="DQ169" s="4" t="s">
        <v>262</v>
      </c>
      <c r="DR169" s="2">
        <v>32901.75</v>
      </c>
      <c r="DS169" s="2">
        <v>32901.75</v>
      </c>
      <c r="DT169" s="2">
        <v>-47288.2</v>
      </c>
      <c r="DU169" s="2">
        <v>-47288.2</v>
      </c>
      <c r="DV169" s="2">
        <v>787267.6</v>
      </c>
      <c r="DW169" s="2">
        <v>5142.3</v>
      </c>
      <c r="DX169" s="2">
        <v>660</v>
      </c>
      <c r="DY169" s="2"/>
      <c r="DZ169" s="2">
        <v>15370.97</v>
      </c>
      <c r="EA169" s="2">
        <v>4545</v>
      </c>
      <c r="EB169" s="2"/>
      <c r="EC169" s="2">
        <v>812985.87</v>
      </c>
      <c r="ED169" s="2">
        <v>359733.24</v>
      </c>
      <c r="EE169" s="2">
        <v>3146.19</v>
      </c>
      <c r="EF169" s="2">
        <v>7290.19</v>
      </c>
      <c r="EG169" s="2"/>
      <c r="EH169" s="2"/>
      <c r="EI169" s="2"/>
      <c r="EJ169" s="2">
        <v>370169.62</v>
      </c>
      <c r="EK169" s="2"/>
      <c r="EL169" s="2"/>
      <c r="EM169" s="2">
        <v>78259.460000000006</v>
      </c>
      <c r="EN169" s="2">
        <v>40316.82</v>
      </c>
      <c r="EO169" s="2">
        <v>155317.82999999999</v>
      </c>
      <c r="EP169" s="2">
        <v>69005.27</v>
      </c>
      <c r="EQ169" s="2"/>
      <c r="ER169" s="2"/>
      <c r="ES169" s="2"/>
      <c r="ET169" s="2"/>
      <c r="EU169" s="2">
        <v>2808.36</v>
      </c>
      <c r="EV169" s="2">
        <v>1614.26</v>
      </c>
      <c r="EW169" s="2">
        <v>8573.2900000000009</v>
      </c>
      <c r="EX169" s="2">
        <v>25869.51</v>
      </c>
      <c r="EY169" s="2">
        <v>158172.76</v>
      </c>
      <c r="EZ169" s="2">
        <v>175288.6</v>
      </c>
      <c r="FA169" s="2">
        <v>3811.89</v>
      </c>
      <c r="FB169" s="2">
        <v>3685.3</v>
      </c>
      <c r="FC169" s="2">
        <v>722723.35000000009</v>
      </c>
      <c r="FD169" s="2">
        <v>98230.33</v>
      </c>
      <c r="FE169" s="2">
        <v>19448.560000000001</v>
      </c>
      <c r="FF169" s="2">
        <v>68762.259999999995</v>
      </c>
      <c r="FG169" s="2">
        <v>15080.41</v>
      </c>
      <c r="FH169" s="2">
        <v>2481.3000000000002</v>
      </c>
      <c r="FI169" s="2">
        <v>204002.86</v>
      </c>
      <c r="FJ169" s="2">
        <v>3098.67</v>
      </c>
      <c r="FK169" s="2">
        <v>3261.56</v>
      </c>
      <c r="FL169" s="2">
        <v>27277.78</v>
      </c>
      <c r="FM169" s="2">
        <v>15008423.9</v>
      </c>
      <c r="FN169" s="2"/>
      <c r="FO169" s="2">
        <v>15989.68</v>
      </c>
      <c r="FP169" s="2">
        <v>50973.36</v>
      </c>
      <c r="FQ169" s="2"/>
      <c r="FR169" s="2"/>
      <c r="FS169" s="2"/>
      <c r="FT169" s="2">
        <v>30343.07</v>
      </c>
      <c r="FU169" s="2">
        <v>5632.34</v>
      </c>
      <c r="FV169" s="2">
        <v>1538.43</v>
      </c>
      <c r="FW169" s="2">
        <v>5198.18</v>
      </c>
      <c r="FX169" s="2">
        <v>6885.03</v>
      </c>
      <c r="FY169" s="2">
        <v>88737.37</v>
      </c>
      <c r="FZ169" s="2">
        <v>8881.89</v>
      </c>
      <c r="GA169" s="2"/>
      <c r="GB169" s="2">
        <v>1197.8900000000001</v>
      </c>
      <c r="GC169" s="2"/>
      <c r="GD169" s="2"/>
      <c r="GE169" s="2"/>
      <c r="GF169" s="2"/>
      <c r="GG169" s="2"/>
      <c r="GH169" s="2">
        <v>1679.05</v>
      </c>
      <c r="GI169" s="2">
        <v>51620.52</v>
      </c>
      <c r="GJ169" s="2">
        <v>12828.74</v>
      </c>
      <c r="GK169" s="2">
        <v>230.29</v>
      </c>
      <c r="GL169" s="2">
        <v>16324.83</v>
      </c>
      <c r="GM169" s="2"/>
      <c r="GN169" s="2">
        <v>245577.23</v>
      </c>
      <c r="GO169" s="2"/>
      <c r="GP169" s="2"/>
      <c r="GQ169" s="2">
        <v>267262.74</v>
      </c>
      <c r="GR169" s="2"/>
      <c r="GS169" s="2">
        <v>1783.51</v>
      </c>
      <c r="GT169" s="2">
        <v>47570.96</v>
      </c>
      <c r="GU169" s="2"/>
      <c r="GV169" s="2"/>
      <c r="GW169" s="2"/>
      <c r="GX169" s="2"/>
      <c r="GY169" s="2">
        <v>4044.15</v>
      </c>
      <c r="GZ169" s="2"/>
      <c r="HA169" s="2"/>
      <c r="HB169" s="2"/>
      <c r="HC169" s="2"/>
      <c r="HD169" s="2"/>
      <c r="HE169" s="2"/>
      <c r="HF169" s="2"/>
      <c r="HG169" s="2">
        <v>15906361.17</v>
      </c>
      <c r="HH169" s="2">
        <v>3559.73</v>
      </c>
      <c r="HI169" s="2">
        <v>3559.73</v>
      </c>
      <c r="HJ169" s="2"/>
      <c r="HK169" s="2"/>
      <c r="HL169" s="2"/>
      <c r="HM169" s="2">
        <v>16100</v>
      </c>
      <c r="HN169" s="2"/>
      <c r="HO169" s="2">
        <v>37935.67</v>
      </c>
      <c r="HP169" s="2"/>
      <c r="HQ169" s="2">
        <v>29124.34</v>
      </c>
      <c r="HR169" s="2"/>
      <c r="HS169" s="2">
        <v>83160.009999999995</v>
      </c>
      <c r="HT169" s="2">
        <v>18088576.16</v>
      </c>
      <c r="HV169" s="37" t="str">
        <f>VLOOKUP(HW169,'District Listing'!$A$3:$B$315,2,FALSE)</f>
        <v>OMAK</v>
      </c>
      <c r="HW169" s="4" t="s">
        <v>267</v>
      </c>
      <c r="HX169" s="2">
        <v>45629.8</v>
      </c>
      <c r="HY169" s="2">
        <v>45629.8</v>
      </c>
      <c r="HZ169" s="2"/>
      <c r="IA169" s="2"/>
      <c r="IB169" s="2">
        <v>2334016.5499999998</v>
      </c>
      <c r="IC169" s="2">
        <v>914.44</v>
      </c>
      <c r="ID169" s="2">
        <v>85517.6</v>
      </c>
      <c r="IE169" s="2"/>
      <c r="IF169" s="2">
        <v>18592.98</v>
      </c>
      <c r="IG169" s="2">
        <v>3104.69</v>
      </c>
      <c r="IH169" s="2"/>
      <c r="II169" s="2">
        <v>2442146.2599999998</v>
      </c>
      <c r="IJ169" s="2">
        <v>1110974.04</v>
      </c>
      <c r="IK169" s="2">
        <v>6288.1</v>
      </c>
      <c r="IL169" s="2">
        <v>58631.18</v>
      </c>
      <c r="IM169" s="2"/>
      <c r="IN169" s="2">
        <v>287883.05</v>
      </c>
      <c r="IO169" s="2">
        <v>144101.49</v>
      </c>
      <c r="IP169" s="2">
        <v>1607877.86</v>
      </c>
      <c r="IQ169" s="2"/>
      <c r="IR169" s="2"/>
      <c r="IS169" s="2">
        <v>671657.01</v>
      </c>
      <c r="IT169" s="2">
        <v>603050.31000000006</v>
      </c>
      <c r="IU169" s="2">
        <v>53044.83</v>
      </c>
      <c r="IV169" s="2">
        <v>89661.54</v>
      </c>
      <c r="IW169" s="2">
        <v>27.39</v>
      </c>
      <c r="IX169" s="2"/>
      <c r="IY169" s="2"/>
      <c r="IZ169" s="2"/>
      <c r="JA169" s="2">
        <v>266.73</v>
      </c>
      <c r="JB169" s="2">
        <v>909.54</v>
      </c>
      <c r="JC169" s="2">
        <v>1944.94</v>
      </c>
      <c r="JD169" s="2">
        <v>13758.34</v>
      </c>
      <c r="JE169" s="2">
        <v>27146.39</v>
      </c>
      <c r="JF169" s="2">
        <v>79458.850000000006</v>
      </c>
      <c r="JG169" s="2"/>
      <c r="JH169" s="2"/>
      <c r="JI169" s="2">
        <v>1540925.87</v>
      </c>
      <c r="JJ169" s="2">
        <v>1109765.75</v>
      </c>
      <c r="JK169" s="2"/>
      <c r="JL169" s="2"/>
      <c r="JM169" s="2">
        <v>21089.119999999999</v>
      </c>
      <c r="JN169" s="2">
        <v>293460.23</v>
      </c>
      <c r="JO169" s="2">
        <v>1424315.1</v>
      </c>
      <c r="JP169" s="2">
        <v>26.92</v>
      </c>
      <c r="JQ169" s="2">
        <v>14273.29</v>
      </c>
      <c r="JR169" s="2">
        <v>3400</v>
      </c>
      <c r="JS169" s="2"/>
      <c r="JT169" s="2">
        <v>1800</v>
      </c>
      <c r="JU169" s="2">
        <v>6047.52</v>
      </c>
      <c r="JV169" s="2">
        <v>82342.25</v>
      </c>
      <c r="JW169" s="2">
        <v>24079.3</v>
      </c>
      <c r="JX169" s="2">
        <v>35524.36</v>
      </c>
      <c r="JY169" s="2"/>
      <c r="JZ169" s="2">
        <v>21842.79</v>
      </c>
      <c r="KA169" s="2"/>
      <c r="KB169" s="2"/>
      <c r="KC169" s="2">
        <v>34.42</v>
      </c>
      <c r="KD169" s="2"/>
      <c r="KE169" s="2">
        <v>2467.59</v>
      </c>
      <c r="KF169" s="2">
        <v>4129.76</v>
      </c>
      <c r="KG169" s="2"/>
      <c r="KH169" s="2">
        <v>650.53</v>
      </c>
      <c r="KI169" s="2"/>
      <c r="KJ169" s="2"/>
      <c r="KK169" s="2"/>
      <c r="KL169" s="2"/>
      <c r="KM169" s="2"/>
      <c r="KN169" s="2">
        <v>13000</v>
      </c>
      <c r="KO169" s="2">
        <v>94630.58</v>
      </c>
      <c r="KP169" s="2">
        <v>2281.94</v>
      </c>
      <c r="KQ169" s="2">
        <v>3440.12</v>
      </c>
      <c r="KR169" s="2"/>
      <c r="KS169" s="2"/>
      <c r="KT169" s="2"/>
      <c r="KU169" s="2">
        <v>3583.75</v>
      </c>
      <c r="KV169" s="2">
        <v>347382.91</v>
      </c>
      <c r="KW169" s="2"/>
      <c r="KX169" s="2"/>
      <c r="KY169" s="2"/>
      <c r="KZ169" s="2"/>
      <c r="LA169" s="2"/>
      <c r="LB169" s="2"/>
      <c r="LC169" s="2">
        <v>7391.48</v>
      </c>
      <c r="LD169" s="2"/>
      <c r="LE169" s="2"/>
      <c r="LF169" s="2"/>
      <c r="LG169" s="2"/>
      <c r="LH169" s="2"/>
      <c r="LI169" s="2"/>
      <c r="LJ169" s="2"/>
      <c r="LK169" s="2">
        <v>668329.51</v>
      </c>
      <c r="LL169" s="2">
        <v>39415.339999999997</v>
      </c>
      <c r="LM169" s="2">
        <v>39415.339999999997</v>
      </c>
      <c r="LN169" s="2"/>
      <c r="LO169" s="2"/>
      <c r="LP169" s="2"/>
      <c r="LQ169" s="2">
        <v>90974.05</v>
      </c>
      <c r="LR169" s="2"/>
      <c r="LS169" s="2">
        <v>149905.03</v>
      </c>
      <c r="LT169" s="2"/>
      <c r="LU169" s="2"/>
      <c r="LV169" s="2"/>
      <c r="LW169" s="2"/>
      <c r="LX169" s="2">
        <v>240879.08000000002</v>
      </c>
      <c r="LY169" s="2">
        <v>8009518.8200000012</v>
      </c>
    </row>
    <row r="170" spans="2:337">
      <c r="B170" s="22" t="s">
        <v>69</v>
      </c>
      <c r="C170" s="22" t="s">
        <v>7</v>
      </c>
      <c r="D170" s="22" t="s">
        <v>5</v>
      </c>
      <c r="E170" s="22" t="s">
        <v>34</v>
      </c>
      <c r="F170" s="22" t="s">
        <v>66</v>
      </c>
      <c r="G170" s="1">
        <v>31710.17</v>
      </c>
      <c r="I170" s="37" t="str">
        <f>VLOOKUP(J170,'District Listing'!$A$3:$B$315,2,FALSE)</f>
        <v>PIONEER</v>
      </c>
      <c r="J170" s="4" t="s">
        <v>263</v>
      </c>
      <c r="K170" s="2">
        <v>92155.85</v>
      </c>
      <c r="L170" s="2">
        <v>92155.85</v>
      </c>
      <c r="M170" s="2">
        <v>-92155.85</v>
      </c>
      <c r="N170" s="2">
        <v>-92155.85</v>
      </c>
      <c r="O170" s="2">
        <v>4792455.92</v>
      </c>
      <c r="P170" s="2">
        <v>131343.10999999999</v>
      </c>
      <c r="Q170" s="2">
        <v>26557.15</v>
      </c>
      <c r="R170" s="2"/>
      <c r="S170" s="2">
        <v>270267.76</v>
      </c>
      <c r="T170" s="2">
        <v>82776.05</v>
      </c>
      <c r="U170" s="2">
        <v>24753.200000000001</v>
      </c>
      <c r="V170" s="2">
        <v>5328153.1900000004</v>
      </c>
      <c r="W170" s="2">
        <v>1652344.14</v>
      </c>
      <c r="X170" s="2">
        <v>37625.189999999995</v>
      </c>
      <c r="Y170" s="2">
        <v>47836.58</v>
      </c>
      <c r="Z170" s="2"/>
      <c r="AA170" s="2">
        <v>44005.29</v>
      </c>
      <c r="AB170" s="2">
        <v>166457.63</v>
      </c>
      <c r="AC170" s="2">
        <v>1948268.83</v>
      </c>
      <c r="AD170" s="2"/>
      <c r="AE170" s="2"/>
      <c r="AF170" s="2">
        <v>61748.33</v>
      </c>
      <c r="AG170" s="2">
        <v>4810.24</v>
      </c>
      <c r="AH170" s="2">
        <v>96231.450000000012</v>
      </c>
      <c r="AI170" s="2">
        <v>37138.57</v>
      </c>
      <c r="AJ170" s="2"/>
      <c r="AK170" s="2"/>
      <c r="AL170" s="2"/>
      <c r="AM170" s="2">
        <v>317.24</v>
      </c>
      <c r="AN170" s="2">
        <v>9202.4599999999991</v>
      </c>
      <c r="AO170" s="2">
        <v>3006.38</v>
      </c>
      <c r="AP170" s="2">
        <v>3324.65</v>
      </c>
      <c r="AQ170" s="2">
        <v>717.43000000000006</v>
      </c>
      <c r="AR170" s="2">
        <v>581468.24</v>
      </c>
      <c r="AS170" s="2">
        <v>466172.18000000005</v>
      </c>
      <c r="AT170" s="2">
        <v>1675851.92</v>
      </c>
      <c r="AU170" s="2">
        <v>126762.55</v>
      </c>
      <c r="AV170" s="2">
        <v>3066751.6399999997</v>
      </c>
      <c r="AW170" s="2">
        <v>292333.09999999998</v>
      </c>
      <c r="AX170" s="2">
        <v>42187.33</v>
      </c>
      <c r="AY170" s="2">
        <v>109671.21</v>
      </c>
      <c r="AZ170" s="2">
        <v>18334.810000000001</v>
      </c>
      <c r="BA170" s="2">
        <v>75995.520000000004</v>
      </c>
      <c r="BB170" s="2">
        <v>538521.97</v>
      </c>
      <c r="BC170" s="2">
        <v>70946.91</v>
      </c>
      <c r="BD170" s="2">
        <v>29015.05</v>
      </c>
      <c r="BE170" s="2">
        <v>391009.15</v>
      </c>
      <c r="BF170" s="2"/>
      <c r="BG170" s="2">
        <v>112166</v>
      </c>
      <c r="BH170" s="2">
        <v>30769</v>
      </c>
      <c r="BI170" s="2">
        <v>291798.09000000003</v>
      </c>
      <c r="BJ170" s="2"/>
      <c r="BK170" s="2">
        <v>18713.43</v>
      </c>
      <c r="BL170" s="2"/>
      <c r="BM170" s="2">
        <v>76126.97</v>
      </c>
      <c r="BN170" s="2">
        <v>33712.07</v>
      </c>
      <c r="BO170" s="2">
        <v>825.2</v>
      </c>
      <c r="BP170" s="2">
        <v>2409.85</v>
      </c>
      <c r="BQ170" s="2">
        <v>15314.7</v>
      </c>
      <c r="BR170" s="2">
        <v>81437.97</v>
      </c>
      <c r="BS170" s="2">
        <v>5794.71</v>
      </c>
      <c r="BT170" s="2"/>
      <c r="BU170" s="2">
        <v>23352.62</v>
      </c>
      <c r="BV170" s="2"/>
      <c r="BW170" s="2"/>
      <c r="BX170" s="2"/>
      <c r="BY170" s="2">
        <v>14918.87</v>
      </c>
      <c r="BZ170" s="2"/>
      <c r="CA170" s="2"/>
      <c r="CB170" s="2">
        <v>143337.53</v>
      </c>
      <c r="CC170" s="2">
        <v>29931</v>
      </c>
      <c r="CD170" s="2">
        <v>1236</v>
      </c>
      <c r="CE170" s="2"/>
      <c r="CF170" s="2"/>
      <c r="CG170" s="2">
        <v>9004.26</v>
      </c>
      <c r="CH170" s="2"/>
      <c r="CI170" s="2">
        <v>5369.7</v>
      </c>
      <c r="CJ170" s="2">
        <v>82450.710000000006</v>
      </c>
      <c r="CK170" s="2"/>
      <c r="CL170" s="2"/>
      <c r="CM170" s="2">
        <v>144186.76</v>
      </c>
      <c r="CN170" s="2"/>
      <c r="CO170" s="2"/>
      <c r="CP170" s="2"/>
      <c r="CQ170" s="2"/>
      <c r="CR170" s="2">
        <v>25308.63</v>
      </c>
      <c r="CS170" s="2"/>
      <c r="CT170" s="2"/>
      <c r="CU170" s="2"/>
      <c r="CV170" s="2"/>
      <c r="CW170" s="2"/>
      <c r="CX170" s="2"/>
      <c r="CY170" s="2"/>
      <c r="CZ170" s="2">
        <v>1639135.1800000002</v>
      </c>
      <c r="DA170" s="2">
        <v>27668.28</v>
      </c>
      <c r="DB170" s="2">
        <v>27668.28</v>
      </c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>
        <v>12548499.090000002</v>
      </c>
      <c r="DP170" s="37" t="str">
        <f>VLOOKUP(DQ170,'District Listing'!$A$3:$B$315,2,FALSE)</f>
        <v>PIONEER</v>
      </c>
      <c r="DQ170" s="4" t="s">
        <v>263</v>
      </c>
      <c r="DR170" s="2">
        <v>4310.22</v>
      </c>
      <c r="DS170" s="2">
        <v>4310.22</v>
      </c>
      <c r="DT170" s="2">
        <v>-92155.85</v>
      </c>
      <c r="DU170" s="2">
        <v>-92155.85</v>
      </c>
      <c r="DV170" s="2">
        <v>4161963.55</v>
      </c>
      <c r="DW170" s="2">
        <v>57553.2</v>
      </c>
      <c r="DX170" s="2">
        <v>13758.68</v>
      </c>
      <c r="DY170" s="2"/>
      <c r="DZ170" s="2">
        <v>266763.38</v>
      </c>
      <c r="EA170" s="2">
        <v>22660.3</v>
      </c>
      <c r="EB170" s="2">
        <v>24753.200000000001</v>
      </c>
      <c r="EC170" s="2">
        <v>4547452.3099999996</v>
      </c>
      <c r="ED170" s="2">
        <v>1630795.14</v>
      </c>
      <c r="EE170" s="2">
        <v>37357.17</v>
      </c>
      <c r="EF170" s="2">
        <v>46194.58</v>
      </c>
      <c r="EG170" s="2"/>
      <c r="EH170" s="2">
        <v>20215.900000000001</v>
      </c>
      <c r="EI170" s="2">
        <v>157189.93</v>
      </c>
      <c r="EJ170" s="2">
        <v>1891752.7199999997</v>
      </c>
      <c r="EK170" s="2"/>
      <c r="EL170" s="2"/>
      <c r="EM170" s="2">
        <v>8683.2800000000007</v>
      </c>
      <c r="EN170" s="2">
        <v>2206.64</v>
      </c>
      <c r="EO170" s="2">
        <v>3699.6</v>
      </c>
      <c r="EP170" s="2">
        <v>33853.56</v>
      </c>
      <c r="EQ170" s="2"/>
      <c r="ER170" s="2"/>
      <c r="ES170" s="2"/>
      <c r="ET170" s="2">
        <v>317.24</v>
      </c>
      <c r="EU170" s="2">
        <v>6673.55</v>
      </c>
      <c r="EV170" s="2">
        <v>2863.54</v>
      </c>
      <c r="EW170" s="2">
        <v>100.62</v>
      </c>
      <c r="EX170" s="2">
        <v>530.13</v>
      </c>
      <c r="EY170" s="2">
        <v>496034.39</v>
      </c>
      <c r="EZ170" s="2">
        <v>457914.84</v>
      </c>
      <c r="FA170" s="2">
        <v>1650235.24</v>
      </c>
      <c r="FB170" s="2">
        <v>126560.85</v>
      </c>
      <c r="FC170" s="2">
        <v>2789673.48</v>
      </c>
      <c r="FD170" s="2">
        <v>228137.47</v>
      </c>
      <c r="FE170" s="2">
        <v>42187.33</v>
      </c>
      <c r="FF170" s="2">
        <v>109671.21</v>
      </c>
      <c r="FG170" s="2">
        <v>18334.810000000001</v>
      </c>
      <c r="FH170" s="2">
        <v>75995.520000000004</v>
      </c>
      <c r="FI170" s="2">
        <v>474326.34</v>
      </c>
      <c r="FJ170" s="2">
        <v>70946.91</v>
      </c>
      <c r="FK170" s="2">
        <v>29015.05</v>
      </c>
      <c r="FL170" s="2"/>
      <c r="FM170" s="2"/>
      <c r="FN170" s="2">
        <v>112166</v>
      </c>
      <c r="FO170" s="2">
        <v>30769</v>
      </c>
      <c r="FP170" s="2">
        <v>291798.09000000003</v>
      </c>
      <c r="FQ170" s="2"/>
      <c r="FR170" s="2"/>
      <c r="FS170" s="2"/>
      <c r="FT170" s="2">
        <v>52126.97</v>
      </c>
      <c r="FU170" s="2">
        <v>33712.07</v>
      </c>
      <c r="FV170" s="2">
        <v>825.2</v>
      </c>
      <c r="FW170" s="2">
        <v>2409.85</v>
      </c>
      <c r="FX170" s="2">
        <v>15314.7</v>
      </c>
      <c r="FY170" s="2">
        <v>81437.97</v>
      </c>
      <c r="FZ170" s="2">
        <v>5794.71</v>
      </c>
      <c r="GA170" s="2"/>
      <c r="GB170" s="2">
        <v>23352.62</v>
      </c>
      <c r="GC170" s="2"/>
      <c r="GD170" s="2"/>
      <c r="GE170" s="2"/>
      <c r="GF170" s="2">
        <v>14918.87</v>
      </c>
      <c r="GG170" s="2"/>
      <c r="GH170" s="2"/>
      <c r="GI170" s="2">
        <v>34109.35</v>
      </c>
      <c r="GJ170" s="2">
        <v>29931</v>
      </c>
      <c r="GK170" s="2">
        <v>1236</v>
      </c>
      <c r="GL170" s="2"/>
      <c r="GM170" s="2"/>
      <c r="GN170" s="2">
        <v>9004.26</v>
      </c>
      <c r="GO170" s="2"/>
      <c r="GP170" s="2">
        <v>5369.7</v>
      </c>
      <c r="GQ170" s="2">
        <v>57892.3</v>
      </c>
      <c r="GR170" s="2"/>
      <c r="GS170" s="2"/>
      <c r="GT170" s="2">
        <v>144186.76</v>
      </c>
      <c r="GU170" s="2"/>
      <c r="GV170" s="2"/>
      <c r="GW170" s="2"/>
      <c r="GX170" s="2"/>
      <c r="GY170" s="2">
        <v>25308.63</v>
      </c>
      <c r="GZ170" s="2"/>
      <c r="HA170" s="2"/>
      <c r="HB170" s="2"/>
      <c r="HC170" s="2"/>
      <c r="HD170" s="2"/>
      <c r="HE170" s="2"/>
      <c r="HF170" s="2"/>
      <c r="HG170" s="2">
        <v>1071626.0099999998</v>
      </c>
      <c r="HH170" s="2">
        <v>27668.28</v>
      </c>
      <c r="HI170" s="2">
        <v>27668.28</v>
      </c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>
        <v>10714653.51</v>
      </c>
      <c r="HV170" s="37" t="str">
        <f>VLOOKUP(HW170,'District Listing'!$A$3:$B$315,2,FALSE)</f>
        <v>OKANOGAN</v>
      </c>
      <c r="HW170" s="4" t="s">
        <v>268</v>
      </c>
      <c r="HX170" s="2">
        <v>217696.33</v>
      </c>
      <c r="HY170" s="2">
        <v>217696.33</v>
      </c>
      <c r="HZ170" s="2"/>
      <c r="IA170" s="2"/>
      <c r="IB170" s="2">
        <v>425125.38</v>
      </c>
      <c r="IC170" s="2">
        <v>4216.17</v>
      </c>
      <c r="ID170" s="2"/>
      <c r="IE170" s="2"/>
      <c r="IF170" s="2">
        <v>88781.19</v>
      </c>
      <c r="IG170" s="2">
        <v>78848.39</v>
      </c>
      <c r="IH170" s="2"/>
      <c r="II170" s="2">
        <v>596971.13</v>
      </c>
      <c r="IJ170" s="2">
        <v>119092.75</v>
      </c>
      <c r="IK170" s="2">
        <v>301.47000000000003</v>
      </c>
      <c r="IL170" s="2"/>
      <c r="IM170" s="2"/>
      <c r="IN170" s="2">
        <v>308733.15999999997</v>
      </c>
      <c r="IO170" s="2">
        <v>4949.1400000000003</v>
      </c>
      <c r="IP170" s="2">
        <v>433076.52</v>
      </c>
      <c r="IQ170" s="2"/>
      <c r="IR170" s="2"/>
      <c r="IS170" s="2">
        <v>41498.33</v>
      </c>
      <c r="IT170" s="2">
        <v>32763.37</v>
      </c>
      <c r="IU170" s="2">
        <v>71651.47</v>
      </c>
      <c r="IV170" s="2">
        <v>43811.839999999997</v>
      </c>
      <c r="IW170" s="2"/>
      <c r="IX170" s="2"/>
      <c r="IY170" s="2"/>
      <c r="IZ170" s="2"/>
      <c r="JA170" s="2">
        <v>1186.05</v>
      </c>
      <c r="JB170" s="2">
        <v>953.51</v>
      </c>
      <c r="JC170" s="2">
        <v>2455.6</v>
      </c>
      <c r="JD170" s="2">
        <v>6740.16</v>
      </c>
      <c r="JE170" s="2">
        <v>49564.71</v>
      </c>
      <c r="JF170" s="2">
        <v>23686.36</v>
      </c>
      <c r="JG170" s="2"/>
      <c r="JH170" s="2"/>
      <c r="JI170" s="2">
        <v>274311.39999999997</v>
      </c>
      <c r="JJ170" s="2">
        <v>5907.18</v>
      </c>
      <c r="JK170" s="2"/>
      <c r="JL170" s="2"/>
      <c r="JM170" s="2">
        <v>25365.05</v>
      </c>
      <c r="JN170" s="2"/>
      <c r="JO170" s="2">
        <v>31272.23</v>
      </c>
      <c r="JP170" s="2"/>
      <c r="JQ170" s="2"/>
      <c r="JR170" s="2"/>
      <c r="JS170" s="2"/>
      <c r="JT170" s="2"/>
      <c r="JU170" s="2"/>
      <c r="JV170" s="2">
        <v>34570.879999999997</v>
      </c>
      <c r="JW170" s="2">
        <v>10563.3</v>
      </c>
      <c r="JX170" s="2"/>
      <c r="JY170" s="2"/>
      <c r="JZ170" s="2"/>
      <c r="KA170" s="2"/>
      <c r="KB170" s="2"/>
      <c r="KC170" s="2"/>
      <c r="KD170" s="2"/>
      <c r="KE170" s="2">
        <v>217295.59</v>
      </c>
      <c r="KF170" s="2"/>
      <c r="KG170" s="2"/>
      <c r="KH170" s="2"/>
      <c r="KI170" s="2"/>
      <c r="KJ170" s="2"/>
      <c r="KK170" s="2"/>
      <c r="KL170" s="2"/>
      <c r="KM170" s="2"/>
      <c r="KN170" s="2"/>
      <c r="KO170" s="2">
        <v>22594.09</v>
      </c>
      <c r="KP170" s="2"/>
      <c r="KQ170" s="2"/>
      <c r="KR170" s="2"/>
      <c r="KS170" s="2"/>
      <c r="KT170" s="2"/>
      <c r="KU170" s="2">
        <v>2105.08</v>
      </c>
      <c r="KV170" s="2">
        <v>135859.54</v>
      </c>
      <c r="KW170" s="2"/>
      <c r="KX170" s="2"/>
      <c r="KY170" s="2">
        <v>100180.85</v>
      </c>
      <c r="KZ170" s="2"/>
      <c r="LA170" s="2"/>
      <c r="LB170" s="2"/>
      <c r="LC170" s="2">
        <v>480</v>
      </c>
      <c r="LD170" s="2"/>
      <c r="LE170" s="2"/>
      <c r="LF170" s="2"/>
      <c r="LG170" s="2"/>
      <c r="LH170" s="2"/>
      <c r="LI170" s="2"/>
      <c r="LJ170" s="2"/>
      <c r="LK170" s="2">
        <v>523649.33000000007</v>
      </c>
      <c r="LL170" s="2">
        <v>10251.620000000001</v>
      </c>
      <c r="LM170" s="2">
        <v>10251.620000000001</v>
      </c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>
        <v>2087228.5600000008</v>
      </c>
    </row>
    <row r="171" spans="2:337">
      <c r="B171" s="22" t="s">
        <v>69</v>
      </c>
      <c r="C171" s="22" t="s">
        <v>7</v>
      </c>
      <c r="D171" s="22" t="s">
        <v>5</v>
      </c>
      <c r="E171" s="22" t="s">
        <v>34</v>
      </c>
      <c r="F171" s="22" t="s">
        <v>67</v>
      </c>
      <c r="G171" s="1">
        <v>122.82</v>
      </c>
      <c r="I171" s="37" t="str">
        <f>VLOOKUP(J171,'District Listing'!$A$3:$B$315,2,FALSE)</f>
        <v>NORTH MASON</v>
      </c>
      <c r="J171" s="4" t="s">
        <v>264</v>
      </c>
      <c r="K171" s="2">
        <v>766640.12000000011</v>
      </c>
      <c r="L171" s="2">
        <v>766640.12000000011</v>
      </c>
      <c r="M171" s="2">
        <v>-766640.12</v>
      </c>
      <c r="N171" s="2">
        <v>-766640.12</v>
      </c>
      <c r="O171" s="2">
        <v>13886923.389999999</v>
      </c>
      <c r="P171" s="2">
        <v>213378.86</v>
      </c>
      <c r="Q171" s="2">
        <v>130031.52</v>
      </c>
      <c r="R171" s="2">
        <v>1900</v>
      </c>
      <c r="S171" s="2">
        <v>381674.69</v>
      </c>
      <c r="T171" s="2">
        <v>119362.95000000001</v>
      </c>
      <c r="U171" s="2">
        <v>89050</v>
      </c>
      <c r="V171" s="2">
        <v>14822321.409999996</v>
      </c>
      <c r="W171" s="2">
        <v>5622383.0200000005</v>
      </c>
      <c r="X171" s="2">
        <v>118710.79</v>
      </c>
      <c r="Y171" s="2">
        <v>352675.37</v>
      </c>
      <c r="Z171" s="2"/>
      <c r="AA171" s="2">
        <v>1936.81</v>
      </c>
      <c r="AB171" s="2">
        <v>96160.57</v>
      </c>
      <c r="AC171" s="2">
        <v>6191866.5600000005</v>
      </c>
      <c r="AD171" s="2">
        <v>30616.19</v>
      </c>
      <c r="AE171" s="2">
        <v>7861.27</v>
      </c>
      <c r="AF171" s="2">
        <v>1101438.48</v>
      </c>
      <c r="AG171" s="2">
        <v>461078.31999999995</v>
      </c>
      <c r="AH171" s="2">
        <v>2238844.77</v>
      </c>
      <c r="AI171" s="2">
        <v>764136.23</v>
      </c>
      <c r="AJ171" s="2">
        <v>0.08</v>
      </c>
      <c r="AK171" s="2"/>
      <c r="AL171" s="2"/>
      <c r="AM171" s="2"/>
      <c r="AN171" s="2">
        <v>5637.24</v>
      </c>
      <c r="AO171" s="2">
        <v>3386.6</v>
      </c>
      <c r="AP171" s="2">
        <v>60168.960000000006</v>
      </c>
      <c r="AQ171" s="2">
        <v>131469.5</v>
      </c>
      <c r="AR171" s="2">
        <v>1818132.48</v>
      </c>
      <c r="AS171" s="2">
        <v>1689609.83</v>
      </c>
      <c r="AT171" s="2">
        <v>23363.5</v>
      </c>
      <c r="AU171" s="2">
        <v>9076.06</v>
      </c>
      <c r="AV171" s="2">
        <v>8344819.5099999988</v>
      </c>
      <c r="AW171" s="2">
        <v>652940.65</v>
      </c>
      <c r="AX171" s="2">
        <v>133923.88</v>
      </c>
      <c r="AY171" s="2">
        <v>670361.85</v>
      </c>
      <c r="AZ171" s="2">
        <v>513592.19999999995</v>
      </c>
      <c r="BA171" s="2">
        <v>36666.25</v>
      </c>
      <c r="BB171" s="2">
        <v>2007484.8299999998</v>
      </c>
      <c r="BC171" s="2">
        <v>560869.85</v>
      </c>
      <c r="BD171" s="2">
        <v>21487.69</v>
      </c>
      <c r="BE171" s="2">
        <v>12764.65</v>
      </c>
      <c r="BF171" s="2"/>
      <c r="BG171" s="2"/>
      <c r="BH171" s="2">
        <v>16197.109999999999</v>
      </c>
      <c r="BI171" s="2">
        <v>965010.24</v>
      </c>
      <c r="BJ171" s="2">
        <v>34693.5</v>
      </c>
      <c r="BK171" s="2">
        <v>23167.02</v>
      </c>
      <c r="BL171" s="2">
        <v>471.09</v>
      </c>
      <c r="BM171" s="2">
        <v>712247.41999999993</v>
      </c>
      <c r="BN171" s="2">
        <v>500</v>
      </c>
      <c r="BO171" s="2">
        <v>5425</v>
      </c>
      <c r="BP171" s="2">
        <v>16115.97</v>
      </c>
      <c r="BQ171" s="2">
        <v>37831.33</v>
      </c>
      <c r="BR171" s="2">
        <v>111552.01000000001</v>
      </c>
      <c r="BS171" s="2">
        <v>11361.87</v>
      </c>
      <c r="BT171" s="2"/>
      <c r="BU171" s="2">
        <v>50276.259999999995</v>
      </c>
      <c r="BV171" s="2"/>
      <c r="BW171" s="2">
        <v>247.74</v>
      </c>
      <c r="BX171" s="2"/>
      <c r="BY171" s="2">
        <v>41714.49</v>
      </c>
      <c r="BZ171" s="2"/>
      <c r="CA171" s="2">
        <v>3770</v>
      </c>
      <c r="CB171" s="2">
        <v>275052</v>
      </c>
      <c r="CC171" s="2">
        <v>166604.49</v>
      </c>
      <c r="CD171" s="2">
        <v>427.03</v>
      </c>
      <c r="CE171" s="2">
        <v>49227.42</v>
      </c>
      <c r="CF171" s="2">
        <v>12330.36</v>
      </c>
      <c r="CG171" s="2"/>
      <c r="CH171" s="2"/>
      <c r="CI171" s="2">
        <v>74025.63</v>
      </c>
      <c r="CJ171" s="2">
        <v>281868.67</v>
      </c>
      <c r="CK171" s="2">
        <v>1627.5</v>
      </c>
      <c r="CL171" s="2">
        <v>65225.36</v>
      </c>
      <c r="CM171" s="2">
        <v>274796.28999999998</v>
      </c>
      <c r="CN171" s="2"/>
      <c r="CO171" s="2"/>
      <c r="CP171" s="2"/>
      <c r="CQ171" s="2"/>
      <c r="CR171" s="2">
        <v>54304.92</v>
      </c>
      <c r="CS171" s="2"/>
      <c r="CT171" s="2"/>
      <c r="CU171" s="2"/>
      <c r="CV171" s="2"/>
      <c r="CW171" s="2"/>
      <c r="CX171" s="2"/>
      <c r="CY171" s="2"/>
      <c r="CZ171" s="2">
        <v>3881192.9100000006</v>
      </c>
      <c r="DA171" s="2">
        <v>38521.949999999997</v>
      </c>
      <c r="DB171" s="2">
        <v>38521.949999999997</v>
      </c>
      <c r="DC171" s="2"/>
      <c r="DD171" s="2"/>
      <c r="DE171" s="2"/>
      <c r="DF171" s="2"/>
      <c r="DG171" s="2"/>
      <c r="DH171" s="2"/>
      <c r="DI171" s="2"/>
      <c r="DJ171" s="2">
        <v>91894.080000000002</v>
      </c>
      <c r="DK171" s="2"/>
      <c r="DL171" s="2"/>
      <c r="DM171" s="2">
        <v>91894.080000000002</v>
      </c>
      <c r="DN171" s="2">
        <v>35378101.249999993</v>
      </c>
      <c r="DP171" s="37" t="str">
        <f>VLOOKUP(DQ171,'District Listing'!$A$3:$B$315,2,FALSE)</f>
        <v>NORTH MASON</v>
      </c>
      <c r="DQ171" s="4" t="s">
        <v>264</v>
      </c>
      <c r="DR171" s="2">
        <v>727461.81</v>
      </c>
      <c r="DS171" s="2">
        <v>727461.81</v>
      </c>
      <c r="DT171" s="2">
        <v>-720864.67</v>
      </c>
      <c r="DU171" s="2">
        <v>-720864.67</v>
      </c>
      <c r="DV171" s="2">
        <v>12455216.539999999</v>
      </c>
      <c r="DW171" s="2">
        <v>45582</v>
      </c>
      <c r="DX171" s="2">
        <v>129731.6</v>
      </c>
      <c r="DY171" s="2"/>
      <c r="DZ171" s="2">
        <v>107820.81</v>
      </c>
      <c r="EA171" s="2">
        <v>38342.9</v>
      </c>
      <c r="EB171" s="2">
        <v>89050</v>
      </c>
      <c r="EC171" s="2">
        <v>12865743.85</v>
      </c>
      <c r="ED171" s="2">
        <v>4671662.45</v>
      </c>
      <c r="EE171" s="2">
        <v>118290.79</v>
      </c>
      <c r="EF171" s="2">
        <v>304753.61</v>
      </c>
      <c r="EG171" s="2"/>
      <c r="EH171" s="2">
        <v>843.75</v>
      </c>
      <c r="EI171" s="2">
        <v>19347.150000000001</v>
      </c>
      <c r="EJ171" s="2">
        <v>5114897.7500000009</v>
      </c>
      <c r="EK171" s="2">
        <v>30616.19</v>
      </c>
      <c r="EL171" s="2">
        <v>7861.27</v>
      </c>
      <c r="EM171" s="2">
        <v>988544.4</v>
      </c>
      <c r="EN171" s="2">
        <v>383969.41</v>
      </c>
      <c r="EO171" s="2">
        <v>2010967.87</v>
      </c>
      <c r="EP171" s="2">
        <v>648675</v>
      </c>
      <c r="EQ171" s="2">
        <v>0.08</v>
      </c>
      <c r="ER171" s="2"/>
      <c r="ES171" s="2"/>
      <c r="ET171" s="2"/>
      <c r="EU171" s="2">
        <v>5149.24</v>
      </c>
      <c r="EV171" s="2">
        <v>2903.72</v>
      </c>
      <c r="EW171" s="2">
        <v>54588.94</v>
      </c>
      <c r="EX171" s="2">
        <v>119734.64</v>
      </c>
      <c r="EY171" s="2">
        <v>1660696.19</v>
      </c>
      <c r="EZ171" s="2">
        <v>1563307.79</v>
      </c>
      <c r="FA171" s="2">
        <v>21099.01</v>
      </c>
      <c r="FB171" s="2">
        <v>7552.88</v>
      </c>
      <c r="FC171" s="2">
        <v>7505666.6300000008</v>
      </c>
      <c r="FD171" s="2">
        <v>649623.11</v>
      </c>
      <c r="FE171" s="2">
        <v>133923.88</v>
      </c>
      <c r="FF171" s="2">
        <v>670361.85</v>
      </c>
      <c r="FG171" s="2">
        <v>269211.28999999998</v>
      </c>
      <c r="FH171" s="2">
        <v>36666.25</v>
      </c>
      <c r="FI171" s="2">
        <v>1759786.38</v>
      </c>
      <c r="FJ171" s="2">
        <v>560869.85</v>
      </c>
      <c r="FK171" s="2">
        <v>21487.69</v>
      </c>
      <c r="FL171" s="2">
        <v>12764.65</v>
      </c>
      <c r="FM171" s="2"/>
      <c r="FN171" s="2"/>
      <c r="FO171" s="2">
        <v>16170.9</v>
      </c>
      <c r="FP171" s="2">
        <v>963460.24</v>
      </c>
      <c r="FQ171" s="2">
        <v>34693.5</v>
      </c>
      <c r="FR171" s="2">
        <v>23167.02</v>
      </c>
      <c r="FS171" s="2">
        <v>471.09</v>
      </c>
      <c r="FT171" s="2">
        <v>577286.12</v>
      </c>
      <c r="FU171" s="2">
        <v>500</v>
      </c>
      <c r="FV171" s="2">
        <v>5425</v>
      </c>
      <c r="FW171" s="2">
        <v>16115.97</v>
      </c>
      <c r="FX171" s="2">
        <v>37831.33</v>
      </c>
      <c r="FY171" s="2">
        <v>105434.32</v>
      </c>
      <c r="FZ171" s="2">
        <v>11361.87</v>
      </c>
      <c r="GA171" s="2"/>
      <c r="GB171" s="2">
        <v>49559.81</v>
      </c>
      <c r="GC171" s="2"/>
      <c r="GD171" s="2">
        <v>247.74</v>
      </c>
      <c r="GE171" s="2"/>
      <c r="GF171" s="2">
        <v>41714.49</v>
      </c>
      <c r="GG171" s="2"/>
      <c r="GH171" s="2">
        <v>2070</v>
      </c>
      <c r="GI171" s="2">
        <v>275052</v>
      </c>
      <c r="GJ171" s="2">
        <v>166604.49</v>
      </c>
      <c r="GK171" s="2">
        <v>427.03</v>
      </c>
      <c r="GL171" s="2">
        <v>49227.42</v>
      </c>
      <c r="GM171" s="2">
        <v>12330.36</v>
      </c>
      <c r="GN171" s="2"/>
      <c r="GO171" s="2"/>
      <c r="GP171" s="2">
        <v>73195.63</v>
      </c>
      <c r="GQ171" s="2">
        <v>281868.67</v>
      </c>
      <c r="GR171" s="2">
        <v>1627.5</v>
      </c>
      <c r="GS171" s="2">
        <v>65225.36</v>
      </c>
      <c r="GT171" s="2">
        <v>274796.28999999998</v>
      </c>
      <c r="GU171" s="2"/>
      <c r="GV171" s="2"/>
      <c r="GW171" s="2"/>
      <c r="GX171" s="2"/>
      <c r="GY171" s="2">
        <v>52449.919999999998</v>
      </c>
      <c r="GZ171" s="2"/>
      <c r="HA171" s="2"/>
      <c r="HB171" s="2"/>
      <c r="HC171" s="2"/>
      <c r="HD171" s="2"/>
      <c r="HE171" s="2"/>
      <c r="HF171" s="2"/>
      <c r="HG171" s="2">
        <v>3733436.2600000002</v>
      </c>
      <c r="HH171" s="2">
        <v>37821.089999999997</v>
      </c>
      <c r="HI171" s="2">
        <v>37821.089999999997</v>
      </c>
      <c r="HJ171" s="2"/>
      <c r="HK171" s="2"/>
      <c r="HL171" s="2"/>
      <c r="HM171" s="2"/>
      <c r="HN171" s="2"/>
      <c r="HO171" s="2"/>
      <c r="HP171" s="2"/>
      <c r="HQ171" s="2">
        <v>91894.080000000002</v>
      </c>
      <c r="HR171" s="2"/>
      <c r="HS171" s="2">
        <v>91894.080000000002</v>
      </c>
      <c r="HT171" s="2">
        <v>31115843.179999989</v>
      </c>
      <c r="HV171" s="37" t="str">
        <f>VLOOKUP(HW171,'District Listing'!$A$3:$B$315,2,FALSE)</f>
        <v>BREWSTER</v>
      </c>
      <c r="HW171" s="4" t="s">
        <v>269</v>
      </c>
      <c r="HX171" s="2">
        <v>120568.98</v>
      </c>
      <c r="HY171" s="2">
        <v>120568.98</v>
      </c>
      <c r="HZ171" s="2"/>
      <c r="IA171" s="2"/>
      <c r="IB171" s="2">
        <v>482837.18</v>
      </c>
      <c r="IC171" s="2">
        <v>1249.5</v>
      </c>
      <c r="ID171" s="2">
        <v>410</v>
      </c>
      <c r="IE171" s="2"/>
      <c r="IF171" s="2">
        <v>108645.85</v>
      </c>
      <c r="IG171" s="2"/>
      <c r="IH171" s="2"/>
      <c r="II171" s="2">
        <v>593142.53</v>
      </c>
      <c r="IJ171" s="2">
        <v>124191.31</v>
      </c>
      <c r="IK171" s="2">
        <v>21592.55</v>
      </c>
      <c r="IL171" s="2">
        <v>3897.5</v>
      </c>
      <c r="IM171" s="2"/>
      <c r="IN171" s="2">
        <v>50794.15</v>
      </c>
      <c r="IO171" s="2"/>
      <c r="IP171" s="2">
        <v>200475.50999999998</v>
      </c>
      <c r="IQ171" s="2"/>
      <c r="IR171" s="2"/>
      <c r="IS171" s="2">
        <v>44355.41</v>
      </c>
      <c r="IT171" s="2">
        <v>15038.31</v>
      </c>
      <c r="IU171" s="2">
        <v>91800.53</v>
      </c>
      <c r="IV171" s="2">
        <v>19529.810000000001</v>
      </c>
      <c r="IW171" s="2"/>
      <c r="IX171" s="2"/>
      <c r="IY171" s="2"/>
      <c r="IZ171" s="2"/>
      <c r="JA171" s="2">
        <v>2522.15</v>
      </c>
      <c r="JB171" s="2">
        <v>1084.95</v>
      </c>
      <c r="JC171" s="2">
        <v>3095.18</v>
      </c>
      <c r="JD171" s="2">
        <v>5736.76</v>
      </c>
      <c r="JE171" s="2">
        <v>74241.960000000006</v>
      </c>
      <c r="JF171" s="2">
        <v>32466.639999999999</v>
      </c>
      <c r="JG171" s="2"/>
      <c r="JH171" s="2"/>
      <c r="JI171" s="2">
        <v>289871.7</v>
      </c>
      <c r="JJ171" s="2">
        <v>7224.72</v>
      </c>
      <c r="JK171" s="2"/>
      <c r="JL171" s="2"/>
      <c r="JM171" s="2">
        <v>34122.53</v>
      </c>
      <c r="JN171" s="2">
        <v>74831.179999999993</v>
      </c>
      <c r="JO171" s="2">
        <v>116178.43</v>
      </c>
      <c r="JP171" s="2"/>
      <c r="JQ171" s="2"/>
      <c r="JR171" s="2"/>
      <c r="JS171" s="2"/>
      <c r="JT171" s="2"/>
      <c r="JU171" s="2"/>
      <c r="JV171" s="2">
        <v>28250.799999999999</v>
      </c>
      <c r="JW171" s="2"/>
      <c r="JX171" s="2"/>
      <c r="JY171" s="2"/>
      <c r="JZ171" s="2">
        <v>83798.84</v>
      </c>
      <c r="KA171" s="2"/>
      <c r="KB171" s="2"/>
      <c r="KC171" s="2"/>
      <c r="KD171" s="2"/>
      <c r="KE171" s="2"/>
      <c r="KF171" s="2">
        <v>1235.78</v>
      </c>
      <c r="KG171" s="2"/>
      <c r="KH171" s="2"/>
      <c r="KI171" s="2">
        <v>30601.99</v>
      </c>
      <c r="KJ171" s="2"/>
      <c r="KK171" s="2"/>
      <c r="KL171" s="2"/>
      <c r="KM171" s="2"/>
      <c r="KN171" s="2">
        <v>99744.36</v>
      </c>
      <c r="KO171" s="2">
        <v>23676.78</v>
      </c>
      <c r="KP171" s="2"/>
      <c r="KQ171" s="2"/>
      <c r="KR171" s="2"/>
      <c r="KS171" s="2"/>
      <c r="KT171" s="2"/>
      <c r="KU171" s="2">
        <v>208</v>
      </c>
      <c r="KV171" s="2">
        <v>105188.97</v>
      </c>
      <c r="KW171" s="2"/>
      <c r="KX171" s="2"/>
      <c r="KY171" s="2"/>
      <c r="KZ171" s="2"/>
      <c r="LA171" s="2"/>
      <c r="LB171" s="2"/>
      <c r="LC171" s="2">
        <v>3198.2</v>
      </c>
      <c r="LD171" s="2"/>
      <c r="LE171" s="2"/>
      <c r="LF171" s="2"/>
      <c r="LG171" s="2"/>
      <c r="LH171" s="2"/>
      <c r="LI171" s="2"/>
      <c r="LJ171" s="2"/>
      <c r="LK171" s="2">
        <v>375903.72000000003</v>
      </c>
      <c r="LL171" s="2">
        <v>1518.91</v>
      </c>
      <c r="LM171" s="2">
        <v>1518.91</v>
      </c>
      <c r="LN171" s="2"/>
      <c r="LO171" s="2"/>
      <c r="LP171" s="2"/>
      <c r="LQ171" s="2"/>
      <c r="LR171" s="2"/>
      <c r="LS171" s="2">
        <v>27170.18</v>
      </c>
      <c r="LT171" s="2"/>
      <c r="LU171" s="2"/>
      <c r="LV171" s="2"/>
      <c r="LW171" s="2"/>
      <c r="LX171" s="2">
        <v>27170.18</v>
      </c>
      <c r="LY171" s="2">
        <v>1724829.96</v>
      </c>
    </row>
    <row r="172" spans="2:337">
      <c r="B172" s="22" t="s">
        <v>69</v>
      </c>
      <c r="C172" s="22" t="s">
        <v>7</v>
      </c>
      <c r="D172" s="22" t="s">
        <v>5</v>
      </c>
      <c r="E172" s="22" t="s">
        <v>34</v>
      </c>
      <c r="F172" s="22" t="s">
        <v>49</v>
      </c>
      <c r="G172" s="1">
        <v>426807.67</v>
      </c>
      <c r="I172" s="37" t="str">
        <f>VLOOKUP(J172,'District Listing'!$A$3:$B$315,2,FALSE)</f>
        <v>HOOD CANAL</v>
      </c>
      <c r="J172" s="4" t="s">
        <v>265</v>
      </c>
      <c r="K172" s="2">
        <v>105256.55</v>
      </c>
      <c r="L172" s="2">
        <v>105256.55</v>
      </c>
      <c r="M172" s="2">
        <v>-105256.55</v>
      </c>
      <c r="N172" s="2">
        <v>-105256.55</v>
      </c>
      <c r="O172" s="2">
        <v>2144356.1</v>
      </c>
      <c r="P172" s="2">
        <v>47866.31</v>
      </c>
      <c r="Q172" s="2">
        <v>59438.869999999995</v>
      </c>
      <c r="R172" s="2"/>
      <c r="S172" s="2">
        <v>86902.75</v>
      </c>
      <c r="T172" s="2">
        <v>21651.41</v>
      </c>
      <c r="U172" s="2">
        <v>12937.36</v>
      </c>
      <c r="V172" s="2">
        <v>2373152.8000000003</v>
      </c>
      <c r="W172" s="2">
        <v>1045333.06</v>
      </c>
      <c r="X172" s="2">
        <v>65907.289999999994</v>
      </c>
      <c r="Y172" s="2">
        <v>64151.75</v>
      </c>
      <c r="Z172" s="2"/>
      <c r="AA172" s="2"/>
      <c r="AB172" s="2">
        <v>14257.82</v>
      </c>
      <c r="AC172" s="2">
        <v>1189649.9200000002</v>
      </c>
      <c r="AD172" s="2">
        <v>364418.02</v>
      </c>
      <c r="AE172" s="2">
        <v>354092.94</v>
      </c>
      <c r="AF172" s="2">
        <v>185476.28999999998</v>
      </c>
      <c r="AG172" s="2">
        <v>94715.93</v>
      </c>
      <c r="AH172" s="2">
        <v>349324.67</v>
      </c>
      <c r="AI172" s="2">
        <v>147042.47999999998</v>
      </c>
      <c r="AJ172" s="2"/>
      <c r="AK172" s="2"/>
      <c r="AL172" s="2"/>
      <c r="AM172" s="2"/>
      <c r="AN172" s="2">
        <v>6120.6399999999994</v>
      </c>
      <c r="AO172" s="2">
        <v>3637.16</v>
      </c>
      <c r="AP172" s="2">
        <v>15763.599999999999</v>
      </c>
      <c r="AQ172" s="2">
        <v>48329.310000000005</v>
      </c>
      <c r="AR172" s="2">
        <v>8416.76</v>
      </c>
      <c r="AS172" s="2">
        <v>7671.43</v>
      </c>
      <c r="AT172" s="2">
        <v>18671.86</v>
      </c>
      <c r="AU172" s="2">
        <v>1582.22</v>
      </c>
      <c r="AV172" s="2">
        <v>1605263.3099999998</v>
      </c>
      <c r="AW172" s="2">
        <v>286058.32999999996</v>
      </c>
      <c r="AX172" s="2">
        <v>31564.62</v>
      </c>
      <c r="AY172" s="2">
        <v>122564.4</v>
      </c>
      <c r="AZ172" s="2">
        <v>699.53</v>
      </c>
      <c r="BA172" s="2">
        <v>61658.07</v>
      </c>
      <c r="BB172" s="2">
        <v>502544.95</v>
      </c>
      <c r="BC172" s="2"/>
      <c r="BD172" s="2">
        <v>7967.44</v>
      </c>
      <c r="BE172" s="2">
        <v>438061.41000000003</v>
      </c>
      <c r="BF172" s="2"/>
      <c r="BG172" s="2"/>
      <c r="BH172" s="2">
        <v>28548.5</v>
      </c>
      <c r="BI172" s="2">
        <v>157127.62</v>
      </c>
      <c r="BJ172" s="2">
        <v>9998</v>
      </c>
      <c r="BK172" s="2">
        <v>13840.72</v>
      </c>
      <c r="BL172" s="2"/>
      <c r="BM172" s="2"/>
      <c r="BN172" s="2"/>
      <c r="BO172" s="2"/>
      <c r="BP172" s="2">
        <v>1021.44</v>
      </c>
      <c r="BQ172" s="2">
        <v>8280.8799999999992</v>
      </c>
      <c r="BR172" s="2">
        <v>222940.97</v>
      </c>
      <c r="BS172" s="2">
        <v>67304.87</v>
      </c>
      <c r="BT172" s="2">
        <v>4400</v>
      </c>
      <c r="BU172" s="2">
        <v>1674.89</v>
      </c>
      <c r="BV172" s="2">
        <v>17813.82</v>
      </c>
      <c r="BW172" s="2">
        <v>58249.14</v>
      </c>
      <c r="BX172" s="2"/>
      <c r="BY172" s="2"/>
      <c r="BZ172" s="2"/>
      <c r="CA172" s="2"/>
      <c r="CB172" s="2">
        <v>72455.429999999993</v>
      </c>
      <c r="CC172" s="2">
        <v>30741.61</v>
      </c>
      <c r="CD172" s="2">
        <v>384</v>
      </c>
      <c r="CE172" s="2">
        <v>1662.57</v>
      </c>
      <c r="CF172" s="2"/>
      <c r="CG172" s="2"/>
      <c r="CH172" s="2"/>
      <c r="CI172" s="2">
        <v>80</v>
      </c>
      <c r="CJ172" s="2">
        <v>101251.45000000001</v>
      </c>
      <c r="CK172" s="2"/>
      <c r="CL172" s="2"/>
      <c r="CM172" s="2">
        <v>78487.77</v>
      </c>
      <c r="CN172" s="2"/>
      <c r="CO172" s="2"/>
      <c r="CP172" s="2"/>
      <c r="CQ172" s="2"/>
      <c r="CR172" s="2">
        <v>10129.16</v>
      </c>
      <c r="CS172" s="2"/>
      <c r="CT172" s="2"/>
      <c r="CU172" s="2"/>
      <c r="CV172" s="2"/>
      <c r="CW172" s="2"/>
      <c r="CX172" s="2"/>
      <c r="CY172" s="2"/>
      <c r="CZ172" s="2">
        <v>1332421.69</v>
      </c>
      <c r="DA172" s="2">
        <v>28835.47</v>
      </c>
      <c r="DB172" s="2">
        <v>28835.47</v>
      </c>
      <c r="DC172" s="2">
        <v>1070.42</v>
      </c>
      <c r="DD172" s="2"/>
      <c r="DE172" s="2"/>
      <c r="DF172" s="2"/>
      <c r="DG172" s="2">
        <v>6322.3</v>
      </c>
      <c r="DH172" s="2">
        <v>1673.02</v>
      </c>
      <c r="DI172" s="2"/>
      <c r="DJ172" s="2">
        <v>69276.83</v>
      </c>
      <c r="DK172" s="2"/>
      <c r="DL172" s="2"/>
      <c r="DM172" s="2">
        <v>78342.570000000007</v>
      </c>
      <c r="DN172" s="2">
        <v>7110210.71</v>
      </c>
      <c r="DP172" s="37" t="str">
        <f>VLOOKUP(DQ172,'District Listing'!$A$3:$B$315,2,FALSE)</f>
        <v>HOOD CANAL</v>
      </c>
      <c r="DQ172" s="4" t="s">
        <v>265</v>
      </c>
      <c r="DR172" s="2">
        <v>2433.86</v>
      </c>
      <c r="DS172" s="2">
        <v>2433.86</v>
      </c>
      <c r="DT172" s="2">
        <v>-105256.55</v>
      </c>
      <c r="DU172" s="2">
        <v>-105256.55</v>
      </c>
      <c r="DV172" s="2">
        <v>1780783.61</v>
      </c>
      <c r="DW172" s="2">
        <v>21000.89</v>
      </c>
      <c r="DX172" s="2">
        <v>49882.77</v>
      </c>
      <c r="DY172" s="2"/>
      <c r="DZ172" s="2">
        <v>-1692.84</v>
      </c>
      <c r="EA172" s="2">
        <v>8573.51</v>
      </c>
      <c r="EB172" s="2">
        <v>12937.36</v>
      </c>
      <c r="EC172" s="2">
        <v>1871485.3</v>
      </c>
      <c r="ED172" s="2">
        <v>697554.24</v>
      </c>
      <c r="EE172" s="2">
        <v>39809.279999999999</v>
      </c>
      <c r="EF172" s="2">
        <v>48118.12</v>
      </c>
      <c r="EG172" s="2"/>
      <c r="EH172" s="2"/>
      <c r="EI172" s="2">
        <v>2707.82</v>
      </c>
      <c r="EJ172" s="2">
        <v>788189.46</v>
      </c>
      <c r="EK172" s="2">
        <v>308432.96000000002</v>
      </c>
      <c r="EL172" s="2">
        <v>274655.14</v>
      </c>
      <c r="EM172" s="2">
        <v>147393.54999999999</v>
      </c>
      <c r="EN172" s="2">
        <v>64795.77</v>
      </c>
      <c r="EO172" s="2">
        <v>276304.06</v>
      </c>
      <c r="EP172" s="2">
        <v>98931.89</v>
      </c>
      <c r="EQ172" s="2"/>
      <c r="ER172" s="2"/>
      <c r="ES172" s="2"/>
      <c r="ET172" s="2"/>
      <c r="EU172" s="2">
        <v>5051.33</v>
      </c>
      <c r="EV172" s="2">
        <v>2565</v>
      </c>
      <c r="EW172" s="2">
        <v>13156.23</v>
      </c>
      <c r="EX172" s="2">
        <v>43665.16</v>
      </c>
      <c r="EY172" s="2">
        <v>7053.4</v>
      </c>
      <c r="EZ172" s="2">
        <v>5812.45</v>
      </c>
      <c r="FA172" s="2">
        <v>17994.59</v>
      </c>
      <c r="FB172" s="2">
        <v>1014.39</v>
      </c>
      <c r="FC172" s="2">
        <v>1266825.92</v>
      </c>
      <c r="FD172" s="2">
        <v>173510.9</v>
      </c>
      <c r="FE172" s="2">
        <v>31564.62</v>
      </c>
      <c r="FF172" s="2">
        <v>122564.4</v>
      </c>
      <c r="FG172" s="2">
        <v>699.53</v>
      </c>
      <c r="FH172" s="2">
        <v>61658.07</v>
      </c>
      <c r="FI172" s="2">
        <v>389997.52</v>
      </c>
      <c r="FJ172" s="2"/>
      <c r="FK172" s="2">
        <v>7967.44</v>
      </c>
      <c r="FL172" s="2">
        <v>307979.13</v>
      </c>
      <c r="FM172" s="2"/>
      <c r="FN172" s="2"/>
      <c r="FO172" s="2">
        <v>20278.5</v>
      </c>
      <c r="FP172" s="2">
        <v>80738.960000000006</v>
      </c>
      <c r="FQ172" s="2"/>
      <c r="FR172" s="2"/>
      <c r="FS172" s="2"/>
      <c r="FT172" s="2"/>
      <c r="FU172" s="2"/>
      <c r="FV172" s="2"/>
      <c r="FW172" s="2">
        <v>1021.44</v>
      </c>
      <c r="FX172" s="2">
        <v>8280.8799999999992</v>
      </c>
      <c r="FY172" s="2">
        <v>2827.08</v>
      </c>
      <c r="FZ172" s="2">
        <v>9678.91</v>
      </c>
      <c r="GA172" s="2">
        <v>4400</v>
      </c>
      <c r="GB172" s="2">
        <v>1674.89</v>
      </c>
      <c r="GC172" s="2">
        <v>17813.82</v>
      </c>
      <c r="GD172" s="2">
        <v>43669.03</v>
      </c>
      <c r="GE172" s="2"/>
      <c r="GF172" s="2"/>
      <c r="GG172" s="2"/>
      <c r="GH172" s="2"/>
      <c r="GI172" s="2">
        <v>72455.429999999993</v>
      </c>
      <c r="GJ172" s="2">
        <v>30741.61</v>
      </c>
      <c r="GK172" s="2">
        <v>384</v>
      </c>
      <c r="GL172" s="2">
        <v>1662.57</v>
      </c>
      <c r="GM172" s="2"/>
      <c r="GN172" s="2"/>
      <c r="GO172" s="2"/>
      <c r="GP172" s="2"/>
      <c r="GQ172" s="2">
        <v>84698.02</v>
      </c>
      <c r="GR172" s="2"/>
      <c r="GS172" s="2"/>
      <c r="GT172" s="2">
        <v>34470.94</v>
      </c>
      <c r="GU172" s="2"/>
      <c r="GV172" s="2"/>
      <c r="GW172" s="2"/>
      <c r="GX172" s="2"/>
      <c r="GY172" s="2">
        <v>7232.85</v>
      </c>
      <c r="GZ172" s="2"/>
      <c r="HA172" s="2"/>
      <c r="HB172" s="2"/>
      <c r="HC172" s="2"/>
      <c r="HD172" s="2"/>
      <c r="HE172" s="2"/>
      <c r="HF172" s="2"/>
      <c r="HG172" s="2">
        <v>737975.49999999988</v>
      </c>
      <c r="HH172" s="2">
        <v>23637.52</v>
      </c>
      <c r="HI172" s="2">
        <v>23637.52</v>
      </c>
      <c r="HJ172" s="2">
        <v>1070.42</v>
      </c>
      <c r="HK172" s="2"/>
      <c r="HL172" s="2"/>
      <c r="HM172" s="2"/>
      <c r="HN172" s="2">
        <v>6322.3</v>
      </c>
      <c r="HO172" s="2">
        <v>1673.02</v>
      </c>
      <c r="HP172" s="2"/>
      <c r="HQ172" s="2">
        <v>69276.83</v>
      </c>
      <c r="HR172" s="2"/>
      <c r="HS172" s="2">
        <v>78342.570000000007</v>
      </c>
      <c r="HT172" s="2">
        <v>5053631.0999999996</v>
      </c>
      <c r="HV172" s="37" t="str">
        <f>VLOOKUP(HW172,'District Listing'!$A$3:$B$315,2,FALSE)</f>
        <v>PATEROS</v>
      </c>
      <c r="HW172" s="4" t="s">
        <v>270</v>
      </c>
      <c r="HX172" s="2">
        <v>93289.5</v>
      </c>
      <c r="HY172" s="2">
        <v>93289.5</v>
      </c>
      <c r="HZ172" s="2"/>
      <c r="IA172" s="2"/>
      <c r="IB172" s="2">
        <v>39972.959999999999</v>
      </c>
      <c r="IC172" s="2"/>
      <c r="ID172" s="2"/>
      <c r="IE172" s="2"/>
      <c r="IF172" s="2">
        <v>18766.669999999998</v>
      </c>
      <c r="IG172" s="2"/>
      <c r="IH172" s="2"/>
      <c r="II172" s="2">
        <v>58739.63</v>
      </c>
      <c r="IJ172" s="2">
        <v>163486.82</v>
      </c>
      <c r="IK172" s="2">
        <v>179.03</v>
      </c>
      <c r="IL172" s="2">
        <v>17962.3</v>
      </c>
      <c r="IM172" s="2"/>
      <c r="IN172" s="2">
        <v>150470.43</v>
      </c>
      <c r="IO172" s="2"/>
      <c r="IP172" s="2">
        <v>332098.57999999996</v>
      </c>
      <c r="IQ172" s="2"/>
      <c r="IR172" s="2"/>
      <c r="IS172" s="2">
        <v>4531.24</v>
      </c>
      <c r="IT172" s="2">
        <v>25639.91</v>
      </c>
      <c r="IU172" s="2">
        <v>9110.5499999999993</v>
      </c>
      <c r="IV172" s="2">
        <v>39199.449999999997</v>
      </c>
      <c r="IW172" s="2"/>
      <c r="IX172" s="2"/>
      <c r="IY172" s="2"/>
      <c r="IZ172" s="2"/>
      <c r="JA172" s="2">
        <v>28.45</v>
      </c>
      <c r="JB172" s="2">
        <v>305.35000000000002</v>
      </c>
      <c r="JC172" s="2">
        <v>174.29</v>
      </c>
      <c r="JD172" s="2">
        <v>9616.83</v>
      </c>
      <c r="JE172" s="2">
        <v>4972.8999999999996</v>
      </c>
      <c r="JF172" s="2">
        <v>47507.67</v>
      </c>
      <c r="JG172" s="2"/>
      <c r="JH172" s="2"/>
      <c r="JI172" s="2">
        <v>141086.63999999998</v>
      </c>
      <c r="JJ172" s="2">
        <v>3390.26</v>
      </c>
      <c r="JK172" s="2"/>
      <c r="JL172" s="2"/>
      <c r="JM172" s="2"/>
      <c r="JN172" s="2"/>
      <c r="JO172" s="2">
        <v>3390.26</v>
      </c>
      <c r="JP172" s="2"/>
      <c r="JQ172" s="2"/>
      <c r="JR172" s="2"/>
      <c r="JS172" s="2"/>
      <c r="JT172" s="2"/>
      <c r="JU172" s="2"/>
      <c r="JV172" s="2">
        <v>7372.67</v>
      </c>
      <c r="JW172" s="2"/>
      <c r="JX172" s="2"/>
      <c r="JY172" s="2"/>
      <c r="JZ172" s="2"/>
      <c r="KA172" s="2"/>
      <c r="KB172" s="2"/>
      <c r="KC172" s="2"/>
      <c r="KD172" s="2">
        <v>240</v>
      </c>
      <c r="KE172" s="2">
        <v>240</v>
      </c>
      <c r="KF172" s="2"/>
      <c r="KG172" s="2"/>
      <c r="KH172" s="2">
        <v>1926.04</v>
      </c>
      <c r="KI172" s="2"/>
      <c r="KJ172" s="2">
        <v>14265.03</v>
      </c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>
        <v>400</v>
      </c>
      <c r="LD172" s="2"/>
      <c r="LE172" s="2"/>
      <c r="LF172" s="2"/>
      <c r="LG172" s="2"/>
      <c r="LH172" s="2"/>
      <c r="LI172" s="2"/>
      <c r="LJ172" s="2"/>
      <c r="LK172" s="2">
        <v>24443.739999999998</v>
      </c>
      <c r="LL172" s="2">
        <v>4603.05</v>
      </c>
      <c r="LM172" s="2">
        <v>4603.05</v>
      </c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>
        <v>657651.40000000014</v>
      </c>
    </row>
    <row r="173" spans="2:337">
      <c r="B173" s="22" t="s">
        <v>69</v>
      </c>
      <c r="C173" s="22" t="s">
        <v>7</v>
      </c>
      <c r="D173" s="22" t="s">
        <v>5</v>
      </c>
      <c r="E173" s="22" t="s">
        <v>34</v>
      </c>
      <c r="F173" s="22" t="s">
        <v>50</v>
      </c>
      <c r="G173" s="1">
        <v>979949.95</v>
      </c>
      <c r="I173" s="37" t="str">
        <f>VLOOKUP(J173,'District Listing'!$A$3:$B$315,2,FALSE)</f>
        <v>NESPELEM</v>
      </c>
      <c r="J173" s="4" t="s">
        <v>266</v>
      </c>
      <c r="K173" s="2">
        <v>78279.19</v>
      </c>
      <c r="L173" s="2">
        <v>78279.19</v>
      </c>
      <c r="M173" s="2">
        <v>-78279.19</v>
      </c>
      <c r="N173" s="2">
        <v>-78279.19</v>
      </c>
      <c r="O173" s="2">
        <v>853215.33</v>
      </c>
      <c r="P173" s="2">
        <v>8030.78</v>
      </c>
      <c r="Q173" s="2">
        <v>15879.6</v>
      </c>
      <c r="R173" s="2"/>
      <c r="S173" s="2">
        <v>15541.95</v>
      </c>
      <c r="T173" s="2">
        <v>7955.5</v>
      </c>
      <c r="U173" s="2"/>
      <c r="V173" s="2">
        <v>900623.15999999992</v>
      </c>
      <c r="W173" s="2">
        <v>649338.79</v>
      </c>
      <c r="X173" s="2">
        <v>26198.880000000001</v>
      </c>
      <c r="Y173" s="2">
        <v>17793.88</v>
      </c>
      <c r="Z173" s="2"/>
      <c r="AA173" s="2">
        <v>26446.98</v>
      </c>
      <c r="AB173" s="2"/>
      <c r="AC173" s="2">
        <v>719778.53</v>
      </c>
      <c r="AD173" s="2">
        <v>619.20000000000005</v>
      </c>
      <c r="AE173" s="2"/>
      <c r="AF173" s="2">
        <v>67659.240000000005</v>
      </c>
      <c r="AG173" s="2">
        <v>54420.01</v>
      </c>
      <c r="AH173" s="2">
        <v>131073.42000000001</v>
      </c>
      <c r="AI173" s="2">
        <v>91537.68</v>
      </c>
      <c r="AJ173" s="2"/>
      <c r="AK173" s="2"/>
      <c r="AL173" s="2"/>
      <c r="AM173" s="2"/>
      <c r="AN173" s="2">
        <v>3222.82</v>
      </c>
      <c r="AO173" s="2">
        <v>2842.6</v>
      </c>
      <c r="AP173" s="2">
        <v>5821.57</v>
      </c>
      <c r="AQ173" s="2">
        <v>20652.39</v>
      </c>
      <c r="AR173" s="2">
        <v>145799.81</v>
      </c>
      <c r="AS173" s="2">
        <v>197223.11</v>
      </c>
      <c r="AT173" s="2">
        <v>3389.48</v>
      </c>
      <c r="AU173" s="2"/>
      <c r="AV173" s="2">
        <v>724261.33000000007</v>
      </c>
      <c r="AW173" s="2">
        <v>103737.79</v>
      </c>
      <c r="AX173" s="2">
        <v>11131.75</v>
      </c>
      <c r="AY173" s="2">
        <v>12438</v>
      </c>
      <c r="AZ173" s="2">
        <v>62430.47</v>
      </c>
      <c r="BA173" s="2">
        <v>13835.8</v>
      </c>
      <c r="BB173" s="2">
        <v>203573.81</v>
      </c>
      <c r="BC173" s="2">
        <v>21213.37</v>
      </c>
      <c r="BD173" s="2">
        <v>252.32</v>
      </c>
      <c r="BE173" s="2">
        <v>1035651.55</v>
      </c>
      <c r="BF173" s="2"/>
      <c r="BG173" s="2"/>
      <c r="BH173" s="2">
        <v>530</v>
      </c>
      <c r="BI173" s="2">
        <v>64509.23</v>
      </c>
      <c r="BJ173" s="2"/>
      <c r="BK173" s="2">
        <v>15834</v>
      </c>
      <c r="BL173" s="2"/>
      <c r="BM173" s="2">
        <v>47822.770000000004</v>
      </c>
      <c r="BN173" s="2">
        <v>8346</v>
      </c>
      <c r="BO173" s="2"/>
      <c r="BP173" s="2">
        <v>10196.040000000001</v>
      </c>
      <c r="BQ173" s="2">
        <v>2949.02</v>
      </c>
      <c r="BR173" s="2">
        <v>16760.870000000003</v>
      </c>
      <c r="BS173" s="2">
        <v>369.07</v>
      </c>
      <c r="BT173" s="2"/>
      <c r="BU173" s="2"/>
      <c r="BV173" s="2">
        <v>11948.39</v>
      </c>
      <c r="BW173" s="2">
        <v>399.38</v>
      </c>
      <c r="BX173" s="2"/>
      <c r="BY173" s="2"/>
      <c r="BZ173" s="2"/>
      <c r="CA173" s="2">
        <v>1387.36</v>
      </c>
      <c r="CB173" s="2">
        <v>28359.119999999999</v>
      </c>
      <c r="CC173" s="2">
        <v>21125.69</v>
      </c>
      <c r="CD173" s="2">
        <v>3868.7</v>
      </c>
      <c r="CE173" s="2"/>
      <c r="CF173" s="2"/>
      <c r="CG173" s="2"/>
      <c r="CH173" s="2">
        <v>72557</v>
      </c>
      <c r="CI173" s="2">
        <v>2275</v>
      </c>
      <c r="CJ173" s="2"/>
      <c r="CK173" s="2"/>
      <c r="CL173" s="2"/>
      <c r="CM173" s="2">
        <v>61210.42</v>
      </c>
      <c r="CN173" s="2"/>
      <c r="CO173" s="2"/>
      <c r="CP173" s="2"/>
      <c r="CQ173" s="2"/>
      <c r="CR173" s="2">
        <v>13388.26</v>
      </c>
      <c r="CS173" s="2"/>
      <c r="CT173" s="2"/>
      <c r="CU173" s="2"/>
      <c r="CV173" s="2"/>
      <c r="CW173" s="2"/>
      <c r="CX173" s="2"/>
      <c r="CY173" s="2"/>
      <c r="CZ173" s="2">
        <v>1440953.56</v>
      </c>
      <c r="DA173" s="2">
        <v>18476.21</v>
      </c>
      <c r="DB173" s="2">
        <v>18476.21</v>
      </c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>
        <v>4007666.5999999992</v>
      </c>
      <c r="DP173" s="37" t="str">
        <f>VLOOKUP(DQ173,'District Listing'!$A$3:$B$315,2,FALSE)</f>
        <v>NESPELEM</v>
      </c>
      <c r="DQ173" s="4" t="s">
        <v>266</v>
      </c>
      <c r="DR173" s="2">
        <v>78279.19</v>
      </c>
      <c r="DS173" s="2">
        <v>78279.19</v>
      </c>
      <c r="DT173" s="2">
        <v>-78279.19</v>
      </c>
      <c r="DU173" s="2">
        <v>-78279.19</v>
      </c>
      <c r="DV173" s="2">
        <v>853215.33</v>
      </c>
      <c r="DW173" s="2">
        <v>8030.78</v>
      </c>
      <c r="DX173" s="2">
        <v>15879.6</v>
      </c>
      <c r="DY173" s="2"/>
      <c r="DZ173" s="2">
        <v>15541.95</v>
      </c>
      <c r="EA173" s="2">
        <v>7955.5</v>
      </c>
      <c r="EB173" s="2"/>
      <c r="EC173" s="2">
        <v>900623.15999999992</v>
      </c>
      <c r="ED173" s="2">
        <v>649338.79</v>
      </c>
      <c r="EE173" s="2">
        <v>26198.880000000001</v>
      </c>
      <c r="EF173" s="2">
        <v>17793.88</v>
      </c>
      <c r="EG173" s="2"/>
      <c r="EH173" s="2">
        <v>26446.98</v>
      </c>
      <c r="EI173" s="2"/>
      <c r="EJ173" s="2">
        <v>719778.53</v>
      </c>
      <c r="EK173" s="2">
        <v>619.20000000000005</v>
      </c>
      <c r="EL173" s="2"/>
      <c r="EM173" s="2">
        <v>67659.240000000005</v>
      </c>
      <c r="EN173" s="2">
        <v>54420.01</v>
      </c>
      <c r="EO173" s="2">
        <v>131073.42000000001</v>
      </c>
      <c r="EP173" s="2">
        <v>91537.68</v>
      </c>
      <c r="EQ173" s="2"/>
      <c r="ER173" s="2"/>
      <c r="ES173" s="2"/>
      <c r="ET173" s="2"/>
      <c r="EU173" s="2">
        <v>3222.82</v>
      </c>
      <c r="EV173" s="2">
        <v>2842.6</v>
      </c>
      <c r="EW173" s="2">
        <v>5821.57</v>
      </c>
      <c r="EX173" s="2">
        <v>20652.39</v>
      </c>
      <c r="EY173" s="2">
        <v>145799.81</v>
      </c>
      <c r="EZ173" s="2">
        <v>197223.11</v>
      </c>
      <c r="FA173" s="2">
        <v>3389.48</v>
      </c>
      <c r="FB173" s="2"/>
      <c r="FC173" s="2">
        <v>724261.33000000007</v>
      </c>
      <c r="FD173" s="2">
        <v>79991.259999999995</v>
      </c>
      <c r="FE173" s="2">
        <v>11131.75</v>
      </c>
      <c r="FF173" s="2">
        <v>12438</v>
      </c>
      <c r="FG173" s="2">
        <v>42952.51</v>
      </c>
      <c r="FH173" s="2">
        <v>11055.73</v>
      </c>
      <c r="FI173" s="2">
        <v>157569.25</v>
      </c>
      <c r="FJ173" s="2">
        <v>1287.2</v>
      </c>
      <c r="FK173" s="2">
        <v>252.32</v>
      </c>
      <c r="FL173" s="2">
        <v>211048.42</v>
      </c>
      <c r="FM173" s="2"/>
      <c r="FN173" s="2"/>
      <c r="FO173" s="2">
        <v>530</v>
      </c>
      <c r="FP173" s="2">
        <v>64509.23</v>
      </c>
      <c r="FQ173" s="2"/>
      <c r="FR173" s="2"/>
      <c r="FS173" s="2"/>
      <c r="FT173" s="2">
        <v>14304.77</v>
      </c>
      <c r="FU173" s="2">
        <v>8346</v>
      </c>
      <c r="FV173" s="2"/>
      <c r="FW173" s="2">
        <v>10196.040000000001</v>
      </c>
      <c r="FX173" s="2">
        <v>2949.02</v>
      </c>
      <c r="FY173" s="2">
        <v>3585.42</v>
      </c>
      <c r="FZ173" s="2">
        <v>369.07</v>
      </c>
      <c r="GA173" s="2"/>
      <c r="GB173" s="2"/>
      <c r="GC173" s="2"/>
      <c r="GD173" s="2">
        <v>399.38</v>
      </c>
      <c r="GE173" s="2"/>
      <c r="GF173" s="2"/>
      <c r="GG173" s="2"/>
      <c r="GH173" s="2">
        <v>1387.36</v>
      </c>
      <c r="GI173" s="2">
        <v>12901.72</v>
      </c>
      <c r="GJ173" s="2">
        <v>20041.419999999998</v>
      </c>
      <c r="GK173" s="2">
        <v>3868.7</v>
      </c>
      <c r="GL173" s="2"/>
      <c r="GM173" s="2"/>
      <c r="GN173" s="2"/>
      <c r="GO173" s="2">
        <v>72557</v>
      </c>
      <c r="GP173" s="2">
        <v>2275</v>
      </c>
      <c r="GQ173" s="2"/>
      <c r="GR173" s="2"/>
      <c r="GS173" s="2"/>
      <c r="GT173" s="2"/>
      <c r="GU173" s="2"/>
      <c r="GV173" s="2"/>
      <c r="GW173" s="2"/>
      <c r="GX173" s="2"/>
      <c r="GY173" s="2">
        <v>13388.26</v>
      </c>
      <c r="GZ173" s="2"/>
      <c r="HA173" s="2"/>
      <c r="HB173" s="2"/>
      <c r="HC173" s="2"/>
      <c r="HD173" s="2"/>
      <c r="HE173" s="2"/>
      <c r="HF173" s="2"/>
      <c r="HG173" s="2">
        <v>444196.32999999996</v>
      </c>
      <c r="HH173" s="2">
        <v>18476.21</v>
      </c>
      <c r="HI173" s="2">
        <v>18476.21</v>
      </c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>
        <v>2964904.8099999987</v>
      </c>
      <c r="HV173" s="37" t="str">
        <f>VLOOKUP(HW173,'District Listing'!$A$3:$B$315,2,FALSE)</f>
        <v>METHOW VALLEY</v>
      </c>
      <c r="HW173" s="4" t="s">
        <v>271</v>
      </c>
      <c r="HX173" s="2">
        <v>216972.69</v>
      </c>
      <c r="HY173" s="2">
        <v>216972.69</v>
      </c>
      <c r="HZ173" s="2"/>
      <c r="IA173" s="2"/>
      <c r="IB173" s="2">
        <v>478253.44</v>
      </c>
      <c r="IC173" s="2">
        <v>2691.94</v>
      </c>
      <c r="ID173" s="2">
        <v>3492.97</v>
      </c>
      <c r="IE173" s="2"/>
      <c r="IF173" s="2">
        <v>54065.13</v>
      </c>
      <c r="IG173" s="2"/>
      <c r="IH173" s="2"/>
      <c r="II173" s="2">
        <v>538503.48</v>
      </c>
      <c r="IJ173" s="2">
        <v>377525.81</v>
      </c>
      <c r="IK173" s="2">
        <v>1876.6</v>
      </c>
      <c r="IL173" s="2">
        <v>15613.6</v>
      </c>
      <c r="IM173" s="2"/>
      <c r="IN173" s="2">
        <v>169278.26</v>
      </c>
      <c r="IO173" s="2"/>
      <c r="IP173" s="2">
        <v>564294.27</v>
      </c>
      <c r="IQ173" s="2"/>
      <c r="IR173" s="2"/>
      <c r="IS173" s="2">
        <v>25092.59</v>
      </c>
      <c r="IT173" s="2">
        <v>44932.82</v>
      </c>
      <c r="IU173" s="2">
        <v>97133.16</v>
      </c>
      <c r="IV173" s="2">
        <v>62377.97</v>
      </c>
      <c r="IW173" s="2"/>
      <c r="IX173" s="2"/>
      <c r="IY173" s="2"/>
      <c r="IZ173" s="2"/>
      <c r="JA173" s="2">
        <v>1188.08</v>
      </c>
      <c r="JB173" s="2">
        <v>2932.6</v>
      </c>
      <c r="JC173" s="2">
        <v>1475.75</v>
      </c>
      <c r="JD173" s="2">
        <v>13313.82</v>
      </c>
      <c r="JE173" s="2">
        <v>91019.53</v>
      </c>
      <c r="JF173" s="2">
        <v>89383.039999999994</v>
      </c>
      <c r="JG173" s="2"/>
      <c r="JH173" s="2"/>
      <c r="JI173" s="2">
        <v>428849.36</v>
      </c>
      <c r="JJ173" s="2">
        <v>140007.6</v>
      </c>
      <c r="JK173" s="2">
        <v>16849.849999999999</v>
      </c>
      <c r="JL173" s="2">
        <v>65466.69</v>
      </c>
      <c r="JM173" s="2">
        <v>1382.44</v>
      </c>
      <c r="JN173" s="2">
        <v>4213.5</v>
      </c>
      <c r="JO173" s="2">
        <v>227920.08000000002</v>
      </c>
      <c r="JP173" s="2">
        <v>337.27</v>
      </c>
      <c r="JQ173" s="2">
        <v>11224.64</v>
      </c>
      <c r="JR173" s="2">
        <v>32500</v>
      </c>
      <c r="JS173" s="2"/>
      <c r="JT173" s="2"/>
      <c r="JU173" s="2">
        <v>2023.49</v>
      </c>
      <c r="JV173" s="2">
        <v>33926.35</v>
      </c>
      <c r="JW173" s="2"/>
      <c r="JX173" s="2"/>
      <c r="JY173" s="2"/>
      <c r="JZ173" s="2">
        <v>560</v>
      </c>
      <c r="KA173" s="2"/>
      <c r="KB173" s="2"/>
      <c r="KC173" s="2"/>
      <c r="KD173" s="2"/>
      <c r="KE173" s="2"/>
      <c r="KF173" s="2"/>
      <c r="KG173" s="2">
        <v>1704.32</v>
      </c>
      <c r="KH173" s="2"/>
      <c r="KI173" s="2"/>
      <c r="KJ173" s="2"/>
      <c r="KK173" s="2"/>
      <c r="KL173" s="2"/>
      <c r="KM173" s="2"/>
      <c r="KN173" s="2">
        <v>5338.65</v>
      </c>
      <c r="KO173" s="2">
        <v>91.91</v>
      </c>
      <c r="KP173" s="2"/>
      <c r="KQ173" s="2"/>
      <c r="KR173" s="2"/>
      <c r="KS173" s="2"/>
      <c r="KT173" s="2"/>
      <c r="KU173" s="2">
        <v>45821.26</v>
      </c>
      <c r="KV173" s="2">
        <v>1603.14</v>
      </c>
      <c r="KW173" s="2"/>
      <c r="KX173" s="2"/>
      <c r="KY173" s="2"/>
      <c r="KZ173" s="2"/>
      <c r="LA173" s="2"/>
      <c r="LB173" s="2"/>
      <c r="LC173" s="2">
        <v>43</v>
      </c>
      <c r="LD173" s="2"/>
      <c r="LE173" s="2"/>
      <c r="LF173" s="2"/>
      <c r="LG173" s="2"/>
      <c r="LH173" s="2"/>
      <c r="LI173" s="2"/>
      <c r="LJ173" s="2"/>
      <c r="LK173" s="2">
        <v>135174.03000000003</v>
      </c>
      <c r="LL173" s="2">
        <v>25006.25</v>
      </c>
      <c r="LM173" s="2">
        <v>25006.25</v>
      </c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>
        <v>2136720.1600000006</v>
      </c>
    </row>
    <row r="174" spans="2:337">
      <c r="B174" s="22" t="s">
        <v>69</v>
      </c>
      <c r="C174" s="22" t="s">
        <v>7</v>
      </c>
      <c r="D174" s="22" t="s">
        <v>5</v>
      </c>
      <c r="E174" s="22" t="s">
        <v>34</v>
      </c>
      <c r="F174" s="22" t="s">
        <v>51</v>
      </c>
      <c r="G174" s="1">
        <v>8138.33</v>
      </c>
      <c r="I174" s="37" t="str">
        <f>VLOOKUP(J174,'District Listing'!$A$3:$B$315,2,FALSE)</f>
        <v>OMAK</v>
      </c>
      <c r="J174" s="4" t="s">
        <v>267</v>
      </c>
      <c r="K174" s="2">
        <v>295351.28999999998</v>
      </c>
      <c r="L174" s="2">
        <v>295351.28999999998</v>
      </c>
      <c r="M174" s="2">
        <v>-295351.28999999998</v>
      </c>
      <c r="N174" s="2">
        <v>-295351.28999999998</v>
      </c>
      <c r="O174" s="2">
        <v>20239316</v>
      </c>
      <c r="P174" s="2">
        <v>320165.56</v>
      </c>
      <c r="Q174" s="2">
        <v>574147.88</v>
      </c>
      <c r="R174" s="2"/>
      <c r="S174" s="2">
        <v>387352.56</v>
      </c>
      <c r="T174" s="2">
        <v>210838.36000000002</v>
      </c>
      <c r="U174" s="2"/>
      <c r="V174" s="2">
        <v>21731820.359999996</v>
      </c>
      <c r="W174" s="2">
        <v>5218845.17</v>
      </c>
      <c r="X174" s="2">
        <v>118091.18000000001</v>
      </c>
      <c r="Y174" s="2">
        <v>118693.91</v>
      </c>
      <c r="Z174" s="2"/>
      <c r="AA174" s="2">
        <v>320728.48</v>
      </c>
      <c r="AB174" s="2">
        <v>188523.90999999997</v>
      </c>
      <c r="AC174" s="2">
        <v>5964882.6500000004</v>
      </c>
      <c r="AD174" s="2">
        <v>-555.15</v>
      </c>
      <c r="AE174" s="2"/>
      <c r="AF174" s="2">
        <v>1658564.98</v>
      </c>
      <c r="AG174" s="2">
        <v>614692.94000000006</v>
      </c>
      <c r="AH174" s="2">
        <v>3126401.46</v>
      </c>
      <c r="AI174" s="2">
        <v>736335.35999999999</v>
      </c>
      <c r="AJ174" s="2">
        <v>27.39</v>
      </c>
      <c r="AK174" s="2"/>
      <c r="AL174" s="2"/>
      <c r="AM174" s="2"/>
      <c r="AN174" s="2">
        <v>20786.509999999998</v>
      </c>
      <c r="AO174" s="2">
        <v>7270.17</v>
      </c>
      <c r="AP174" s="2">
        <v>126066.87</v>
      </c>
      <c r="AQ174" s="2">
        <v>138543.34</v>
      </c>
      <c r="AR174" s="2">
        <v>3115479.92</v>
      </c>
      <c r="AS174" s="2">
        <v>1748205.29</v>
      </c>
      <c r="AT174" s="2"/>
      <c r="AU174" s="2"/>
      <c r="AV174" s="2">
        <v>11291819.079999998</v>
      </c>
      <c r="AW174" s="2">
        <v>676102.83000000007</v>
      </c>
      <c r="AX174" s="2">
        <v>53790.65</v>
      </c>
      <c r="AY174" s="2">
        <v>15297.14</v>
      </c>
      <c r="AZ174" s="2">
        <v>63843</v>
      </c>
      <c r="BA174" s="2">
        <v>338113.56999999995</v>
      </c>
      <c r="BB174" s="2">
        <v>1147147.19</v>
      </c>
      <c r="BC174" s="2">
        <v>623624.96000000008</v>
      </c>
      <c r="BD174" s="2">
        <v>14273.29</v>
      </c>
      <c r="BE174" s="2">
        <v>1890142.54</v>
      </c>
      <c r="BF174" s="2"/>
      <c r="BG174" s="2">
        <v>17276670.170000002</v>
      </c>
      <c r="BH174" s="2">
        <v>17443.52</v>
      </c>
      <c r="BI174" s="2">
        <v>1600604.78</v>
      </c>
      <c r="BJ174" s="2">
        <v>24079.3</v>
      </c>
      <c r="BK174" s="2">
        <v>35524.36</v>
      </c>
      <c r="BL174" s="2"/>
      <c r="BM174" s="2">
        <v>23237.940000000002</v>
      </c>
      <c r="BN174" s="2"/>
      <c r="BO174" s="2"/>
      <c r="BP174" s="2">
        <v>626162.63</v>
      </c>
      <c r="BQ174" s="2">
        <v>1308.02</v>
      </c>
      <c r="BR174" s="2">
        <v>11445.26</v>
      </c>
      <c r="BS174" s="2">
        <v>22333.019999999997</v>
      </c>
      <c r="BT174" s="2"/>
      <c r="BU174" s="2">
        <v>2666.91</v>
      </c>
      <c r="BV174" s="2"/>
      <c r="BW174" s="2"/>
      <c r="BX174" s="2"/>
      <c r="BY174" s="2"/>
      <c r="BZ174" s="2"/>
      <c r="CA174" s="2">
        <v>1795.2</v>
      </c>
      <c r="CB174" s="2">
        <v>499321.48</v>
      </c>
      <c r="CC174" s="2">
        <v>169483.8</v>
      </c>
      <c r="CD174" s="2">
        <v>6100.15</v>
      </c>
      <c r="CE174" s="2">
        <v>3631.31</v>
      </c>
      <c r="CF174" s="2">
        <v>975510.74</v>
      </c>
      <c r="CG174" s="2"/>
      <c r="CH174" s="2"/>
      <c r="CI174" s="2">
        <v>27418.97</v>
      </c>
      <c r="CJ174" s="2">
        <v>798135.36</v>
      </c>
      <c r="CK174" s="2"/>
      <c r="CL174" s="2"/>
      <c r="CM174" s="2"/>
      <c r="CN174" s="2"/>
      <c r="CO174" s="2"/>
      <c r="CP174" s="2"/>
      <c r="CQ174" s="2"/>
      <c r="CR174" s="2">
        <v>63302.8</v>
      </c>
      <c r="CS174" s="2"/>
      <c r="CT174" s="2"/>
      <c r="CU174" s="2"/>
      <c r="CV174" s="2"/>
      <c r="CW174" s="2"/>
      <c r="CX174" s="2">
        <v>5129</v>
      </c>
      <c r="CY174" s="2"/>
      <c r="CZ174" s="2">
        <v>24719345.509999998</v>
      </c>
      <c r="DA174" s="2">
        <v>91244.079999999987</v>
      </c>
      <c r="DB174" s="2">
        <v>91244.079999999987</v>
      </c>
      <c r="DC174" s="2"/>
      <c r="DD174" s="2"/>
      <c r="DE174" s="2"/>
      <c r="DF174" s="2">
        <v>90974.05</v>
      </c>
      <c r="DG174" s="2">
        <v>26541.97</v>
      </c>
      <c r="DH174" s="2">
        <v>149905.03</v>
      </c>
      <c r="DI174" s="2"/>
      <c r="DJ174" s="2">
        <v>17509.400000000001</v>
      </c>
      <c r="DK174" s="2"/>
      <c r="DL174" s="2"/>
      <c r="DM174" s="2">
        <v>284930.45</v>
      </c>
      <c r="DN174" s="2">
        <v>65231189.319999993</v>
      </c>
      <c r="DP174" s="37" t="str">
        <f>VLOOKUP(DQ174,'District Listing'!$A$3:$B$315,2,FALSE)</f>
        <v>OMAK</v>
      </c>
      <c r="DQ174" s="4" t="s">
        <v>267</v>
      </c>
      <c r="DR174" s="2">
        <v>249721.49</v>
      </c>
      <c r="DS174" s="2">
        <v>249721.49</v>
      </c>
      <c r="DT174" s="2">
        <v>-295351.28999999998</v>
      </c>
      <c r="DU174" s="2">
        <v>-295351.28999999998</v>
      </c>
      <c r="DV174" s="2">
        <v>17905299.449999999</v>
      </c>
      <c r="DW174" s="2">
        <v>319251.12</v>
      </c>
      <c r="DX174" s="2">
        <v>488630.28</v>
      </c>
      <c r="DY174" s="2"/>
      <c r="DZ174" s="2">
        <v>368759.58</v>
      </c>
      <c r="EA174" s="2">
        <v>207733.67</v>
      </c>
      <c r="EB174" s="2"/>
      <c r="EC174" s="2">
        <v>19289674.100000001</v>
      </c>
      <c r="ED174" s="2">
        <v>4107871.13</v>
      </c>
      <c r="EE174" s="2">
        <v>111803.08</v>
      </c>
      <c r="EF174" s="2">
        <v>60062.73</v>
      </c>
      <c r="EG174" s="2"/>
      <c r="EH174" s="2">
        <v>32845.43</v>
      </c>
      <c r="EI174" s="2">
        <v>44422.42</v>
      </c>
      <c r="EJ174" s="2">
        <v>4357004.79</v>
      </c>
      <c r="EK174" s="2">
        <v>-555.15</v>
      </c>
      <c r="EL174" s="2"/>
      <c r="EM174" s="2">
        <v>986907.97</v>
      </c>
      <c r="EN174" s="2">
        <v>11642.63</v>
      </c>
      <c r="EO174" s="2">
        <v>3073356.63</v>
      </c>
      <c r="EP174" s="2">
        <v>646673.81999999995</v>
      </c>
      <c r="EQ174" s="2"/>
      <c r="ER174" s="2"/>
      <c r="ES174" s="2"/>
      <c r="ET174" s="2"/>
      <c r="EU174" s="2">
        <v>20519.78</v>
      </c>
      <c r="EV174" s="2">
        <v>6360.63</v>
      </c>
      <c r="EW174" s="2">
        <v>124121.93</v>
      </c>
      <c r="EX174" s="2">
        <v>124785</v>
      </c>
      <c r="EY174" s="2">
        <v>3088333.53</v>
      </c>
      <c r="EZ174" s="2">
        <v>1668746.44</v>
      </c>
      <c r="FA174" s="2"/>
      <c r="FB174" s="2"/>
      <c r="FC174" s="2">
        <v>9750893.209999999</v>
      </c>
      <c r="FD174" s="2">
        <v>-433662.92</v>
      </c>
      <c r="FE174" s="2">
        <v>53790.65</v>
      </c>
      <c r="FF174" s="2">
        <v>15297.14</v>
      </c>
      <c r="FG174" s="2">
        <v>42753.88</v>
      </c>
      <c r="FH174" s="2">
        <v>44653.34</v>
      </c>
      <c r="FI174" s="2">
        <v>-277167.90999999992</v>
      </c>
      <c r="FJ174" s="2">
        <v>623598.04</v>
      </c>
      <c r="FK174" s="2"/>
      <c r="FL174" s="2">
        <v>1886742.54</v>
      </c>
      <c r="FM174" s="2"/>
      <c r="FN174" s="2">
        <v>17274870.170000002</v>
      </c>
      <c r="FO174" s="2">
        <v>11396</v>
      </c>
      <c r="FP174" s="2">
        <v>1518262.53</v>
      </c>
      <c r="FQ174" s="2"/>
      <c r="FR174" s="2"/>
      <c r="FS174" s="2"/>
      <c r="FT174" s="2">
        <v>1395.15</v>
      </c>
      <c r="FU174" s="2"/>
      <c r="FV174" s="2"/>
      <c r="FW174" s="2">
        <v>626128.21</v>
      </c>
      <c r="FX174" s="2">
        <v>1308.02</v>
      </c>
      <c r="FY174" s="2">
        <v>8977.67</v>
      </c>
      <c r="FZ174" s="2">
        <v>18203.259999999998</v>
      </c>
      <c r="GA174" s="2"/>
      <c r="GB174" s="2">
        <v>2016.38</v>
      </c>
      <c r="GC174" s="2"/>
      <c r="GD174" s="2"/>
      <c r="GE174" s="2"/>
      <c r="GF174" s="2"/>
      <c r="GG174" s="2"/>
      <c r="GH174" s="2">
        <v>1795.2</v>
      </c>
      <c r="GI174" s="2">
        <v>486321.48</v>
      </c>
      <c r="GJ174" s="2">
        <v>74853.22</v>
      </c>
      <c r="GK174" s="2">
        <v>3818.21</v>
      </c>
      <c r="GL174" s="2">
        <v>191.19</v>
      </c>
      <c r="GM174" s="2">
        <v>975510.74</v>
      </c>
      <c r="GN174" s="2"/>
      <c r="GO174" s="2"/>
      <c r="GP174" s="2">
        <v>23835.22</v>
      </c>
      <c r="GQ174" s="2">
        <v>450752.45</v>
      </c>
      <c r="GR174" s="2"/>
      <c r="GS174" s="2"/>
      <c r="GT174" s="2"/>
      <c r="GU174" s="2"/>
      <c r="GV174" s="2"/>
      <c r="GW174" s="2"/>
      <c r="GX174" s="2"/>
      <c r="GY174" s="2">
        <v>55911.32</v>
      </c>
      <c r="GZ174" s="2"/>
      <c r="HA174" s="2"/>
      <c r="HB174" s="2"/>
      <c r="HC174" s="2"/>
      <c r="HD174" s="2"/>
      <c r="HE174" s="2">
        <v>5129</v>
      </c>
      <c r="HF174" s="2"/>
      <c r="HG174" s="2">
        <v>24051016</v>
      </c>
      <c r="HH174" s="2">
        <v>51828.74</v>
      </c>
      <c r="HI174" s="2">
        <v>51828.74</v>
      </c>
      <c r="HJ174" s="2"/>
      <c r="HK174" s="2"/>
      <c r="HL174" s="2"/>
      <c r="HM174" s="2"/>
      <c r="HN174" s="2">
        <v>26541.97</v>
      </c>
      <c r="HO174" s="2"/>
      <c r="HP174" s="2"/>
      <c r="HQ174" s="2">
        <v>17509.400000000001</v>
      </c>
      <c r="HR174" s="2"/>
      <c r="HS174" s="2">
        <v>44051.37</v>
      </c>
      <c r="HT174" s="2">
        <v>57221670.500000007</v>
      </c>
      <c r="HV174" s="37" t="str">
        <f>VLOOKUP(HW174,'District Listing'!$A$3:$B$315,2,FALSE)</f>
        <v>TONASKET</v>
      </c>
      <c r="HW174" s="4" t="s">
        <v>272</v>
      </c>
      <c r="HX174" s="2">
        <v>308084.96000000002</v>
      </c>
      <c r="HY174" s="2">
        <v>308084.96000000002</v>
      </c>
      <c r="HZ174" s="2"/>
      <c r="IA174" s="2"/>
      <c r="IB174" s="2">
        <v>53158</v>
      </c>
      <c r="IC174" s="2">
        <v>13110</v>
      </c>
      <c r="ID174" s="2">
        <v>3516.38</v>
      </c>
      <c r="IE174" s="2"/>
      <c r="IF174" s="2">
        <v>11948.99</v>
      </c>
      <c r="IG174" s="2">
        <v>703.94</v>
      </c>
      <c r="IH174" s="2"/>
      <c r="II174" s="2">
        <v>82437.310000000012</v>
      </c>
      <c r="IJ174" s="2">
        <v>80329.5</v>
      </c>
      <c r="IK174" s="2">
        <v>1805.17</v>
      </c>
      <c r="IL174" s="2">
        <v>580.65</v>
      </c>
      <c r="IM174" s="2"/>
      <c r="IN174" s="2">
        <v>174298.73</v>
      </c>
      <c r="IO174" s="2">
        <v>1178</v>
      </c>
      <c r="IP174" s="2">
        <v>258192.05</v>
      </c>
      <c r="IQ174" s="2"/>
      <c r="IR174" s="2"/>
      <c r="IS174" s="2">
        <v>6255.1</v>
      </c>
      <c r="IT174" s="2">
        <v>19303.8</v>
      </c>
      <c r="IU174" s="2">
        <v>10351.68</v>
      </c>
      <c r="IV174" s="2">
        <v>16876.150000000001</v>
      </c>
      <c r="IW174" s="2"/>
      <c r="IX174" s="2"/>
      <c r="IY174" s="2"/>
      <c r="IZ174" s="2"/>
      <c r="JA174" s="2">
        <v>447.07</v>
      </c>
      <c r="JB174" s="2">
        <v>1386.71</v>
      </c>
      <c r="JC174" s="2">
        <v>537.77</v>
      </c>
      <c r="JD174" s="2">
        <v>2019.65</v>
      </c>
      <c r="JE174" s="2">
        <v>31826.19</v>
      </c>
      <c r="JF174" s="2">
        <v>21428.75</v>
      </c>
      <c r="JG174" s="2"/>
      <c r="JH174" s="2"/>
      <c r="JI174" s="2">
        <v>110432.87</v>
      </c>
      <c r="JJ174" s="2">
        <v>30116.57</v>
      </c>
      <c r="JK174" s="2">
        <v>325.95</v>
      </c>
      <c r="JL174" s="2"/>
      <c r="JM174" s="2">
        <v>28837.1</v>
      </c>
      <c r="JN174" s="2">
        <v>30940.51</v>
      </c>
      <c r="JO174" s="2">
        <v>90220.12999999999</v>
      </c>
      <c r="JP174" s="2"/>
      <c r="JQ174" s="2"/>
      <c r="JR174" s="2"/>
      <c r="JS174" s="2"/>
      <c r="JT174" s="2"/>
      <c r="JU174" s="2">
        <v>-4439.84</v>
      </c>
      <c r="JV174" s="2">
        <v>37430.870000000003</v>
      </c>
      <c r="JW174" s="2"/>
      <c r="JX174" s="2"/>
      <c r="JY174" s="2"/>
      <c r="JZ174" s="2"/>
      <c r="KA174" s="2"/>
      <c r="KB174" s="2"/>
      <c r="KC174" s="2"/>
      <c r="KD174" s="2"/>
      <c r="KE174" s="2">
        <v>2962.64</v>
      </c>
      <c r="KF174" s="2"/>
      <c r="KG174" s="2"/>
      <c r="KH174" s="2"/>
      <c r="KI174" s="2">
        <v>27644.91</v>
      </c>
      <c r="KJ174" s="2">
        <v>12504.29</v>
      </c>
      <c r="KK174" s="2"/>
      <c r="KL174" s="2"/>
      <c r="KM174" s="2"/>
      <c r="KN174" s="2"/>
      <c r="KO174" s="2">
        <v>67569.009999999995</v>
      </c>
      <c r="KP174" s="2"/>
      <c r="KQ174" s="2"/>
      <c r="KR174" s="2"/>
      <c r="KS174" s="2"/>
      <c r="KT174" s="2"/>
      <c r="KU174" s="2">
        <v>14156.77</v>
      </c>
      <c r="KV174" s="2">
        <v>62006.85</v>
      </c>
      <c r="KW174" s="2"/>
      <c r="KX174" s="2"/>
      <c r="KY174" s="2"/>
      <c r="KZ174" s="2"/>
      <c r="LA174" s="2"/>
      <c r="LB174" s="2"/>
      <c r="LC174" s="2">
        <v>6546.6</v>
      </c>
      <c r="LD174" s="2"/>
      <c r="LE174" s="2"/>
      <c r="LF174" s="2"/>
      <c r="LG174" s="2"/>
      <c r="LH174" s="2"/>
      <c r="LI174" s="2"/>
      <c r="LJ174" s="2"/>
      <c r="LK174" s="2">
        <v>226382.1</v>
      </c>
      <c r="LL174" s="2">
        <v>21526.1</v>
      </c>
      <c r="LM174" s="2">
        <v>21526.1</v>
      </c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>
        <v>1097275.5200000003</v>
      </c>
    </row>
    <row r="175" spans="2:337">
      <c r="B175" s="22" t="s">
        <v>69</v>
      </c>
      <c r="C175" s="22" t="s">
        <v>7</v>
      </c>
      <c r="D175" s="22" t="s">
        <v>5</v>
      </c>
      <c r="E175" s="22" t="s">
        <v>34</v>
      </c>
      <c r="F175" s="22" t="s">
        <v>52</v>
      </c>
      <c r="G175" s="1">
        <v>13239.26</v>
      </c>
      <c r="I175" s="37" t="str">
        <f>VLOOKUP(J175,'District Listing'!$A$3:$B$315,2,FALSE)</f>
        <v>OKANOGAN</v>
      </c>
      <c r="J175" s="4" t="s">
        <v>268</v>
      </c>
      <c r="K175" s="2">
        <v>217696.33</v>
      </c>
      <c r="L175" s="2">
        <v>217696.33</v>
      </c>
      <c r="M175" s="2">
        <v>-217696.33</v>
      </c>
      <c r="N175" s="2">
        <v>-217696.33</v>
      </c>
      <c r="O175" s="2">
        <v>5219888.3</v>
      </c>
      <c r="P175" s="2">
        <v>88242.48</v>
      </c>
      <c r="Q175" s="2">
        <v>103114.7</v>
      </c>
      <c r="R175" s="2"/>
      <c r="S175" s="2">
        <v>434819.29</v>
      </c>
      <c r="T175" s="2">
        <v>81748.39</v>
      </c>
      <c r="U175" s="2">
        <v>29403</v>
      </c>
      <c r="V175" s="2">
        <v>5957216.1600000001</v>
      </c>
      <c r="W175" s="2">
        <v>2646786.87</v>
      </c>
      <c r="X175" s="2">
        <v>74664.240000000005</v>
      </c>
      <c r="Y175" s="2">
        <v>35840.050000000003</v>
      </c>
      <c r="Z175" s="2"/>
      <c r="AA175" s="2">
        <v>315783.56</v>
      </c>
      <c r="AB175" s="2">
        <v>15404.560000000001</v>
      </c>
      <c r="AC175" s="2">
        <v>3088479.2800000003</v>
      </c>
      <c r="AD175" s="2"/>
      <c r="AE175" s="2"/>
      <c r="AF175" s="2">
        <v>445710.61000000004</v>
      </c>
      <c r="AG175" s="2">
        <v>231114.34</v>
      </c>
      <c r="AH175" s="2">
        <v>889364.66999999993</v>
      </c>
      <c r="AI175" s="2">
        <v>384020.95999999996</v>
      </c>
      <c r="AJ175" s="2"/>
      <c r="AK175" s="2"/>
      <c r="AL175" s="2"/>
      <c r="AM175" s="2"/>
      <c r="AN175" s="2">
        <v>12155.83</v>
      </c>
      <c r="AO175" s="2">
        <v>6997.08</v>
      </c>
      <c r="AP175" s="2">
        <v>29880.98</v>
      </c>
      <c r="AQ175" s="2">
        <v>71307.03</v>
      </c>
      <c r="AR175" s="2">
        <v>752710.46</v>
      </c>
      <c r="AS175" s="2">
        <v>874225.25</v>
      </c>
      <c r="AT175" s="2"/>
      <c r="AU175" s="2"/>
      <c r="AV175" s="2">
        <v>3697487.21</v>
      </c>
      <c r="AW175" s="2">
        <v>387471.29</v>
      </c>
      <c r="AX175" s="2">
        <v>25073.72</v>
      </c>
      <c r="AY175" s="2">
        <v>30358.38</v>
      </c>
      <c r="AZ175" s="2">
        <v>119502.65000000001</v>
      </c>
      <c r="BA175" s="2">
        <v>271689.28999999998</v>
      </c>
      <c r="BB175" s="2">
        <v>834095.33000000007</v>
      </c>
      <c r="BC175" s="2"/>
      <c r="BD175" s="2">
        <v>1917.17</v>
      </c>
      <c r="BE175" s="2">
        <v>10158.219999999999</v>
      </c>
      <c r="BF175" s="2"/>
      <c r="BG175" s="2"/>
      <c r="BH175" s="2">
        <v>11823</v>
      </c>
      <c r="BI175" s="2">
        <v>374194.98</v>
      </c>
      <c r="BJ175" s="2">
        <v>10563.3</v>
      </c>
      <c r="BK175" s="2">
        <v>13470.44</v>
      </c>
      <c r="BL175" s="2"/>
      <c r="BM175" s="2">
        <v>140</v>
      </c>
      <c r="BN175" s="2"/>
      <c r="BO175" s="2"/>
      <c r="BP175" s="2">
        <v>101887.48</v>
      </c>
      <c r="BQ175" s="2">
        <v>14881.37</v>
      </c>
      <c r="BR175" s="2">
        <v>246754.06</v>
      </c>
      <c r="BS175" s="2">
        <v>838.44</v>
      </c>
      <c r="BT175" s="2">
        <v>7800</v>
      </c>
      <c r="BU175" s="2">
        <v>566.66</v>
      </c>
      <c r="BV175" s="2">
        <v>33155.21</v>
      </c>
      <c r="BW175" s="2">
        <v>97990.39</v>
      </c>
      <c r="BX175" s="2"/>
      <c r="BY175" s="2"/>
      <c r="BZ175" s="2"/>
      <c r="CA175" s="2">
        <v>600</v>
      </c>
      <c r="CB175" s="2">
        <v>150348.59</v>
      </c>
      <c r="CC175" s="2">
        <v>50083.520000000004</v>
      </c>
      <c r="CD175" s="2">
        <v>11229.96</v>
      </c>
      <c r="CE175" s="2">
        <v>486.9</v>
      </c>
      <c r="CF175" s="2">
        <v>266756.88</v>
      </c>
      <c r="CG175" s="2"/>
      <c r="CH175" s="2">
        <v>173969.31</v>
      </c>
      <c r="CI175" s="2">
        <v>32145.58</v>
      </c>
      <c r="CJ175" s="2">
        <v>219810.91</v>
      </c>
      <c r="CK175" s="2"/>
      <c r="CL175" s="2"/>
      <c r="CM175" s="2">
        <v>262308.17000000004</v>
      </c>
      <c r="CN175" s="2"/>
      <c r="CO175" s="2">
        <v>1228.9100000000001</v>
      </c>
      <c r="CP175" s="2"/>
      <c r="CQ175" s="2"/>
      <c r="CR175" s="2">
        <v>29660.41</v>
      </c>
      <c r="CS175" s="2"/>
      <c r="CT175" s="2"/>
      <c r="CU175" s="2"/>
      <c r="CV175" s="2"/>
      <c r="CW175" s="2"/>
      <c r="CX175" s="2"/>
      <c r="CY175" s="2"/>
      <c r="CZ175" s="2">
        <v>2124769.86</v>
      </c>
      <c r="DA175" s="2">
        <v>51882.26</v>
      </c>
      <c r="DB175" s="2">
        <v>51882.26</v>
      </c>
      <c r="DC175" s="2"/>
      <c r="DD175" s="2"/>
      <c r="DE175" s="2"/>
      <c r="DF175" s="2"/>
      <c r="DG175" s="2"/>
      <c r="DH175" s="2"/>
      <c r="DI175" s="2"/>
      <c r="DJ175" s="2">
        <v>2166.92</v>
      </c>
      <c r="DK175" s="2"/>
      <c r="DL175" s="2"/>
      <c r="DM175" s="2">
        <v>2166.92</v>
      </c>
      <c r="DN175" s="2">
        <v>15756097.020000007</v>
      </c>
      <c r="DP175" s="37" t="str">
        <f>VLOOKUP(DQ175,'District Listing'!$A$3:$B$315,2,FALSE)</f>
        <v>OKANOGAN</v>
      </c>
      <c r="DQ175" s="4" t="s">
        <v>268</v>
      </c>
      <c r="DR175" s="2"/>
      <c r="DS175" s="2"/>
      <c r="DT175" s="2">
        <v>-217696.33</v>
      </c>
      <c r="DU175" s="2">
        <v>-217696.33</v>
      </c>
      <c r="DV175" s="2">
        <v>4794762.92</v>
      </c>
      <c r="DW175" s="2">
        <v>84026.31</v>
      </c>
      <c r="DX175" s="2">
        <v>103114.7</v>
      </c>
      <c r="DY175" s="2"/>
      <c r="DZ175" s="2">
        <v>346038.1</v>
      </c>
      <c r="EA175" s="2">
        <v>2900</v>
      </c>
      <c r="EB175" s="2">
        <v>29403</v>
      </c>
      <c r="EC175" s="2">
        <v>5360245.0299999993</v>
      </c>
      <c r="ED175" s="2">
        <v>2527694.12</v>
      </c>
      <c r="EE175" s="2">
        <v>74362.77</v>
      </c>
      <c r="EF175" s="2">
        <v>35840.050000000003</v>
      </c>
      <c r="EG175" s="2"/>
      <c r="EH175" s="2">
        <v>7050.4</v>
      </c>
      <c r="EI175" s="2">
        <v>10455.42</v>
      </c>
      <c r="EJ175" s="2">
        <v>2655402.7599999998</v>
      </c>
      <c r="EK175" s="2"/>
      <c r="EL175" s="2"/>
      <c r="EM175" s="2">
        <v>404212.28</v>
      </c>
      <c r="EN175" s="2">
        <v>198350.97</v>
      </c>
      <c r="EO175" s="2">
        <v>817713.2</v>
      </c>
      <c r="EP175" s="2">
        <v>340209.12</v>
      </c>
      <c r="EQ175" s="2"/>
      <c r="ER175" s="2"/>
      <c r="ES175" s="2"/>
      <c r="ET175" s="2"/>
      <c r="EU175" s="2">
        <v>10969.78</v>
      </c>
      <c r="EV175" s="2">
        <v>6043.57</v>
      </c>
      <c r="EW175" s="2">
        <v>27425.38</v>
      </c>
      <c r="EX175" s="2">
        <v>64566.87</v>
      </c>
      <c r="EY175" s="2">
        <v>703145.75</v>
      </c>
      <c r="EZ175" s="2">
        <v>850538.89</v>
      </c>
      <c r="FA175" s="2"/>
      <c r="FB175" s="2"/>
      <c r="FC175" s="2">
        <v>3423175.81</v>
      </c>
      <c r="FD175" s="2">
        <v>381564.11</v>
      </c>
      <c r="FE175" s="2">
        <v>25073.72</v>
      </c>
      <c r="FF175" s="2">
        <v>30358.38</v>
      </c>
      <c r="FG175" s="2">
        <v>94137.600000000006</v>
      </c>
      <c r="FH175" s="2">
        <v>271689.28999999998</v>
      </c>
      <c r="FI175" s="2">
        <v>802823.09999999986</v>
      </c>
      <c r="FJ175" s="2"/>
      <c r="FK175" s="2">
        <v>1917.17</v>
      </c>
      <c r="FL175" s="2">
        <v>10158.219999999999</v>
      </c>
      <c r="FM175" s="2"/>
      <c r="FN175" s="2"/>
      <c r="FO175" s="2">
        <v>11823</v>
      </c>
      <c r="FP175" s="2">
        <v>339624.1</v>
      </c>
      <c r="FQ175" s="2"/>
      <c r="FR175" s="2">
        <v>13470.44</v>
      </c>
      <c r="FS175" s="2"/>
      <c r="FT175" s="2">
        <v>140</v>
      </c>
      <c r="FU175" s="2"/>
      <c r="FV175" s="2"/>
      <c r="FW175" s="2">
        <v>101887.48</v>
      </c>
      <c r="FX175" s="2">
        <v>14881.37</v>
      </c>
      <c r="FY175" s="2">
        <v>29458.47</v>
      </c>
      <c r="FZ175" s="2">
        <v>838.44</v>
      </c>
      <c r="GA175" s="2">
        <v>7800</v>
      </c>
      <c r="GB175" s="2">
        <v>566.66</v>
      </c>
      <c r="GC175" s="2">
        <v>33155.21</v>
      </c>
      <c r="GD175" s="2">
        <v>97990.39</v>
      </c>
      <c r="GE175" s="2"/>
      <c r="GF175" s="2"/>
      <c r="GG175" s="2"/>
      <c r="GH175" s="2">
        <v>600</v>
      </c>
      <c r="GI175" s="2">
        <v>150348.59</v>
      </c>
      <c r="GJ175" s="2">
        <v>27489.43</v>
      </c>
      <c r="GK175" s="2">
        <v>11229.96</v>
      </c>
      <c r="GL175" s="2">
        <v>486.9</v>
      </c>
      <c r="GM175" s="2">
        <v>266756.88</v>
      </c>
      <c r="GN175" s="2"/>
      <c r="GO175" s="2">
        <v>173969.31</v>
      </c>
      <c r="GP175" s="2">
        <v>30040.5</v>
      </c>
      <c r="GQ175" s="2">
        <v>83951.37</v>
      </c>
      <c r="GR175" s="2"/>
      <c r="GS175" s="2"/>
      <c r="GT175" s="2">
        <v>162127.32</v>
      </c>
      <c r="GU175" s="2"/>
      <c r="GV175" s="2">
        <v>1228.9100000000001</v>
      </c>
      <c r="GW175" s="2"/>
      <c r="GX175" s="2"/>
      <c r="GY175" s="2">
        <v>29180.41</v>
      </c>
      <c r="GZ175" s="2"/>
      <c r="HA175" s="2"/>
      <c r="HB175" s="2"/>
      <c r="HC175" s="2"/>
      <c r="HD175" s="2"/>
      <c r="HE175" s="2"/>
      <c r="HF175" s="2"/>
      <c r="HG175" s="2">
        <v>1601120.53</v>
      </c>
      <c r="HH175" s="2">
        <v>41630.639999999999</v>
      </c>
      <c r="HI175" s="2">
        <v>41630.639999999999</v>
      </c>
      <c r="HJ175" s="2"/>
      <c r="HK175" s="2"/>
      <c r="HL175" s="2"/>
      <c r="HM175" s="2"/>
      <c r="HN175" s="2"/>
      <c r="HO175" s="2"/>
      <c r="HP175" s="2"/>
      <c r="HQ175" s="2">
        <v>2166.92</v>
      </c>
      <c r="HR175" s="2"/>
      <c r="HS175" s="2">
        <v>2166.92</v>
      </c>
      <c r="HT175" s="2">
        <v>13668868.460000001</v>
      </c>
      <c r="HV175" s="37" t="str">
        <f>VLOOKUP(HW175,'District Listing'!$A$3:$B$315,2,FALSE)</f>
        <v>OROVILLE</v>
      </c>
      <c r="HW175" s="4" t="s">
        <v>273</v>
      </c>
      <c r="HX175" s="2">
        <v>184587.87</v>
      </c>
      <c r="HY175" s="2">
        <v>184587.87</v>
      </c>
      <c r="HZ175" s="2"/>
      <c r="IA175" s="2"/>
      <c r="IB175" s="2">
        <v>60000</v>
      </c>
      <c r="IC175" s="2">
        <v>27307.02</v>
      </c>
      <c r="ID175" s="2">
        <v>1272.18</v>
      </c>
      <c r="IE175" s="2"/>
      <c r="IF175" s="2">
        <v>5463.3</v>
      </c>
      <c r="IG175" s="2">
        <v>25922.2</v>
      </c>
      <c r="IH175" s="2"/>
      <c r="II175" s="2">
        <v>119964.7</v>
      </c>
      <c r="IJ175" s="2">
        <v>98046.399999999994</v>
      </c>
      <c r="IK175" s="2">
        <v>21739.69</v>
      </c>
      <c r="IL175" s="2">
        <v>19032.560000000001</v>
      </c>
      <c r="IM175" s="2"/>
      <c r="IN175" s="2">
        <v>167054.70000000001</v>
      </c>
      <c r="IO175" s="2">
        <v>9507.33</v>
      </c>
      <c r="IP175" s="2">
        <v>315380.68</v>
      </c>
      <c r="IQ175" s="2"/>
      <c r="IR175" s="2"/>
      <c r="IS175" s="2">
        <v>610.82000000000005</v>
      </c>
      <c r="IT175" s="2">
        <v>21877.84</v>
      </c>
      <c r="IU175" s="2">
        <v>3000</v>
      </c>
      <c r="IV175" s="2">
        <v>34803.89</v>
      </c>
      <c r="IW175" s="2"/>
      <c r="IX175" s="2"/>
      <c r="IY175" s="2"/>
      <c r="IZ175" s="2"/>
      <c r="JA175" s="2">
        <v>35.33</v>
      </c>
      <c r="JB175" s="2">
        <v>1118.92</v>
      </c>
      <c r="JC175" s="2">
        <v>46.35</v>
      </c>
      <c r="JD175" s="2">
        <v>7294.98</v>
      </c>
      <c r="JE175" s="2">
        <v>9000</v>
      </c>
      <c r="JF175" s="2">
        <v>23822.19</v>
      </c>
      <c r="JG175" s="2">
        <v>12.52</v>
      </c>
      <c r="JH175" s="2">
        <v>431.14</v>
      </c>
      <c r="JI175" s="2">
        <v>102053.98000000001</v>
      </c>
      <c r="JJ175" s="2">
        <v>82942.070000000007</v>
      </c>
      <c r="JK175" s="2">
        <v>3098.77</v>
      </c>
      <c r="JL175" s="2"/>
      <c r="JM175" s="2">
        <v>48.17</v>
      </c>
      <c r="JN175" s="2">
        <v>119356.28</v>
      </c>
      <c r="JO175" s="2">
        <v>205445.29</v>
      </c>
      <c r="JP175" s="2"/>
      <c r="JQ175" s="2"/>
      <c r="JR175" s="2"/>
      <c r="JS175" s="2"/>
      <c r="JT175" s="2"/>
      <c r="JU175" s="2">
        <v>875</v>
      </c>
      <c r="JV175" s="2">
        <v>19849.77</v>
      </c>
      <c r="JW175" s="2"/>
      <c r="JX175" s="2"/>
      <c r="JY175" s="2"/>
      <c r="JZ175" s="2"/>
      <c r="KA175" s="2"/>
      <c r="KB175" s="2">
        <v>15638.2</v>
      </c>
      <c r="KC175" s="2"/>
      <c r="KD175" s="2"/>
      <c r="KE175" s="2">
        <v>27271.21</v>
      </c>
      <c r="KF175" s="2"/>
      <c r="KG175" s="2"/>
      <c r="KH175" s="2"/>
      <c r="KI175" s="2">
        <v>508.99</v>
      </c>
      <c r="KJ175" s="2">
        <v>79397.05</v>
      </c>
      <c r="KK175" s="2"/>
      <c r="KL175" s="2"/>
      <c r="KM175" s="2"/>
      <c r="KN175" s="2">
        <v>54603.48</v>
      </c>
      <c r="KO175" s="2">
        <v>3965.57</v>
      </c>
      <c r="KP175" s="2"/>
      <c r="KQ175" s="2"/>
      <c r="KR175" s="2"/>
      <c r="KS175" s="2"/>
      <c r="KT175" s="2">
        <v>36824.300000000003</v>
      </c>
      <c r="KU175" s="2">
        <v>185</v>
      </c>
      <c r="KV175" s="2">
        <v>25821.99</v>
      </c>
      <c r="KW175" s="2"/>
      <c r="KX175" s="2"/>
      <c r="KY175" s="2"/>
      <c r="KZ175" s="2"/>
      <c r="LA175" s="2"/>
      <c r="LB175" s="2"/>
      <c r="LC175" s="2">
        <v>5631.5</v>
      </c>
      <c r="LD175" s="2"/>
      <c r="LE175" s="2"/>
      <c r="LF175" s="2"/>
      <c r="LG175" s="2"/>
      <c r="LH175" s="2"/>
      <c r="LI175" s="2"/>
      <c r="LJ175" s="2"/>
      <c r="LK175" s="2">
        <v>270572.06</v>
      </c>
      <c r="LL175" s="2">
        <v>6818.93</v>
      </c>
      <c r="LM175" s="2">
        <v>6818.93</v>
      </c>
      <c r="LN175" s="2"/>
      <c r="LO175" s="2">
        <v>11970.96</v>
      </c>
      <c r="LP175" s="2"/>
      <c r="LQ175" s="2"/>
      <c r="LR175" s="2"/>
      <c r="LS175" s="2"/>
      <c r="LT175" s="2"/>
      <c r="LU175" s="2"/>
      <c r="LV175" s="2"/>
      <c r="LW175" s="2"/>
      <c r="LX175" s="2">
        <v>11970.96</v>
      </c>
      <c r="LY175" s="2">
        <v>1216794.4699999997</v>
      </c>
    </row>
    <row r="176" spans="2:337">
      <c r="B176" s="22" t="s">
        <v>69</v>
      </c>
      <c r="C176" s="22" t="s">
        <v>7</v>
      </c>
      <c r="D176" s="22" t="s">
        <v>5</v>
      </c>
      <c r="E176" s="22" t="s">
        <v>34</v>
      </c>
      <c r="F176" s="22" t="s">
        <v>53</v>
      </c>
      <c r="G176" s="1">
        <v>613566.89</v>
      </c>
      <c r="I176" s="37" t="str">
        <f>VLOOKUP(J176,'District Listing'!$A$3:$B$315,2,FALSE)</f>
        <v>BREWSTER</v>
      </c>
      <c r="J176" s="4" t="s">
        <v>269</v>
      </c>
      <c r="K176" s="2">
        <v>163525.35</v>
      </c>
      <c r="L176" s="2">
        <v>163525.35</v>
      </c>
      <c r="M176" s="2">
        <v>-163525.35</v>
      </c>
      <c r="N176" s="2">
        <v>-163525.35</v>
      </c>
      <c r="O176" s="2">
        <v>4847999.0699999994</v>
      </c>
      <c r="P176" s="2">
        <v>77043.839999999997</v>
      </c>
      <c r="Q176" s="2">
        <v>143060.45000000001</v>
      </c>
      <c r="R176" s="2"/>
      <c r="S176" s="2">
        <v>296661.18</v>
      </c>
      <c r="T176" s="2">
        <v>74884.98</v>
      </c>
      <c r="U176" s="2">
        <v>10505</v>
      </c>
      <c r="V176" s="2">
        <v>5450154.5199999996</v>
      </c>
      <c r="W176" s="2">
        <v>2184308</v>
      </c>
      <c r="X176" s="2">
        <v>64100.789999999994</v>
      </c>
      <c r="Y176" s="2">
        <v>121902.23</v>
      </c>
      <c r="Z176" s="2"/>
      <c r="AA176" s="2">
        <v>78565.16</v>
      </c>
      <c r="AB176" s="2">
        <v>885.82</v>
      </c>
      <c r="AC176" s="2">
        <v>2449762</v>
      </c>
      <c r="AD176" s="2"/>
      <c r="AE176" s="2"/>
      <c r="AF176" s="2">
        <v>403930</v>
      </c>
      <c r="AG176" s="2">
        <v>183561.66999999998</v>
      </c>
      <c r="AH176" s="2">
        <v>813911.1</v>
      </c>
      <c r="AI176" s="2">
        <v>311927.46000000002</v>
      </c>
      <c r="AJ176" s="2"/>
      <c r="AK176" s="2"/>
      <c r="AL176" s="2"/>
      <c r="AM176" s="2"/>
      <c r="AN176" s="2">
        <v>23888.52</v>
      </c>
      <c r="AO176" s="2">
        <v>13462.980000000001</v>
      </c>
      <c r="AP176" s="2">
        <v>27091.23</v>
      </c>
      <c r="AQ176" s="2">
        <v>55604.490000000005</v>
      </c>
      <c r="AR176" s="2">
        <v>784752.96</v>
      </c>
      <c r="AS176" s="2">
        <v>752887.23</v>
      </c>
      <c r="AT176" s="2"/>
      <c r="AU176" s="2"/>
      <c r="AV176" s="2">
        <v>3371017.64</v>
      </c>
      <c r="AW176" s="2">
        <v>249913.54</v>
      </c>
      <c r="AX176" s="2">
        <v>28024.58</v>
      </c>
      <c r="AY176" s="2">
        <v>37228.269999999997</v>
      </c>
      <c r="AZ176" s="2">
        <v>50737</v>
      </c>
      <c r="BA176" s="2">
        <v>161617.01999999999</v>
      </c>
      <c r="BB176" s="2">
        <v>527520.41</v>
      </c>
      <c r="BC176" s="2">
        <v>2347.91</v>
      </c>
      <c r="BD176" s="2">
        <v>3982.53</v>
      </c>
      <c r="BE176" s="2">
        <v>32974.92</v>
      </c>
      <c r="BF176" s="2"/>
      <c r="BG176" s="2">
        <v>113498.01</v>
      </c>
      <c r="BH176" s="2">
        <v>35798.720000000001</v>
      </c>
      <c r="BI176" s="2">
        <v>112562.65000000001</v>
      </c>
      <c r="BJ176" s="2">
        <v>2030</v>
      </c>
      <c r="BK176" s="2">
        <v>16548</v>
      </c>
      <c r="BL176" s="2"/>
      <c r="BM176" s="2">
        <v>84871.45</v>
      </c>
      <c r="BN176" s="2">
        <v>1040.6400000000001</v>
      </c>
      <c r="BO176" s="2">
        <v>570.5</v>
      </c>
      <c r="BP176" s="2">
        <v>120484.95</v>
      </c>
      <c r="BQ176" s="2">
        <v>21862.36</v>
      </c>
      <c r="BR176" s="2">
        <v>35660.980000000003</v>
      </c>
      <c r="BS176" s="2">
        <v>1235.78</v>
      </c>
      <c r="BT176" s="2">
        <v>7000</v>
      </c>
      <c r="BU176" s="2"/>
      <c r="BV176" s="2">
        <v>53408.23</v>
      </c>
      <c r="BW176" s="2"/>
      <c r="BX176" s="2"/>
      <c r="BY176" s="2"/>
      <c r="BZ176" s="2"/>
      <c r="CA176" s="2"/>
      <c r="CB176" s="2">
        <v>122832.16</v>
      </c>
      <c r="CC176" s="2">
        <v>50638.34</v>
      </c>
      <c r="CD176" s="2">
        <v>4126.6499999999996</v>
      </c>
      <c r="CE176" s="2">
        <v>6300</v>
      </c>
      <c r="CF176" s="2">
        <v>172252.71</v>
      </c>
      <c r="CG176" s="2">
        <v>2100</v>
      </c>
      <c r="CH176" s="2">
        <v>208377.60000000001</v>
      </c>
      <c r="CI176" s="2">
        <v>538</v>
      </c>
      <c r="CJ176" s="2">
        <v>345495.91000000003</v>
      </c>
      <c r="CK176" s="2"/>
      <c r="CL176" s="2"/>
      <c r="CM176" s="2">
        <v>177187.87</v>
      </c>
      <c r="CN176" s="2"/>
      <c r="CO176" s="2"/>
      <c r="CP176" s="2"/>
      <c r="CQ176" s="2"/>
      <c r="CR176" s="2">
        <v>21844.84</v>
      </c>
      <c r="CS176" s="2"/>
      <c r="CT176" s="2"/>
      <c r="CU176" s="2"/>
      <c r="CV176" s="2"/>
      <c r="CW176" s="2"/>
      <c r="CX176" s="2"/>
      <c r="CY176" s="2"/>
      <c r="CZ176" s="2">
        <v>1757571.7100000002</v>
      </c>
      <c r="DA176" s="2">
        <v>29671.37</v>
      </c>
      <c r="DB176" s="2">
        <v>29671.37</v>
      </c>
      <c r="DC176" s="2"/>
      <c r="DD176" s="2"/>
      <c r="DE176" s="2"/>
      <c r="DF176" s="2"/>
      <c r="DG176" s="2"/>
      <c r="DH176" s="2">
        <v>27170.18</v>
      </c>
      <c r="DI176" s="2"/>
      <c r="DJ176" s="2"/>
      <c r="DK176" s="2"/>
      <c r="DL176" s="2"/>
      <c r="DM176" s="2">
        <v>27170.18</v>
      </c>
      <c r="DN176" s="2">
        <v>13612867.83</v>
      </c>
      <c r="DP176" s="37" t="str">
        <f>VLOOKUP(DQ176,'District Listing'!$A$3:$B$315,2,FALSE)</f>
        <v>BREWSTER</v>
      </c>
      <c r="DQ176" s="4" t="s">
        <v>269</v>
      </c>
      <c r="DR176" s="2">
        <v>42956.37</v>
      </c>
      <c r="DS176" s="2">
        <v>42956.37</v>
      </c>
      <c r="DT176" s="2">
        <v>-163525.35</v>
      </c>
      <c r="DU176" s="2">
        <v>-163525.35</v>
      </c>
      <c r="DV176" s="2">
        <v>4365161.8899999997</v>
      </c>
      <c r="DW176" s="2">
        <v>75794.34</v>
      </c>
      <c r="DX176" s="2">
        <v>142650.45000000001</v>
      </c>
      <c r="DY176" s="2"/>
      <c r="DZ176" s="2">
        <v>188015.33</v>
      </c>
      <c r="EA176" s="2">
        <v>74884.98</v>
      </c>
      <c r="EB176" s="2">
        <v>10505</v>
      </c>
      <c r="EC176" s="2">
        <v>4857011.99</v>
      </c>
      <c r="ED176" s="2">
        <v>2060116.69</v>
      </c>
      <c r="EE176" s="2">
        <v>42508.24</v>
      </c>
      <c r="EF176" s="2">
        <v>118004.73</v>
      </c>
      <c r="EG176" s="2"/>
      <c r="EH176" s="2">
        <v>27771.01</v>
      </c>
      <c r="EI176" s="2">
        <v>885.82</v>
      </c>
      <c r="EJ176" s="2">
        <v>2249286.4899999998</v>
      </c>
      <c r="EK176" s="2"/>
      <c r="EL176" s="2"/>
      <c r="EM176" s="2">
        <v>359574.59</v>
      </c>
      <c r="EN176" s="2">
        <v>168523.36</v>
      </c>
      <c r="EO176" s="2">
        <v>722110.57</v>
      </c>
      <c r="EP176" s="2">
        <v>292397.65000000002</v>
      </c>
      <c r="EQ176" s="2"/>
      <c r="ER176" s="2"/>
      <c r="ES176" s="2"/>
      <c r="ET176" s="2"/>
      <c r="EU176" s="2">
        <v>21366.37</v>
      </c>
      <c r="EV176" s="2">
        <v>12378.03</v>
      </c>
      <c r="EW176" s="2">
        <v>23996.05</v>
      </c>
      <c r="EX176" s="2">
        <v>49867.73</v>
      </c>
      <c r="EY176" s="2">
        <v>710511</v>
      </c>
      <c r="EZ176" s="2">
        <v>720420.59</v>
      </c>
      <c r="FA176" s="2"/>
      <c r="FB176" s="2"/>
      <c r="FC176" s="2">
        <v>3081145.94</v>
      </c>
      <c r="FD176" s="2">
        <v>242688.82</v>
      </c>
      <c r="FE176" s="2">
        <v>28024.58</v>
      </c>
      <c r="FF176" s="2">
        <v>37228.269999999997</v>
      </c>
      <c r="FG176" s="2">
        <v>16614.47</v>
      </c>
      <c r="FH176" s="2">
        <v>86785.84</v>
      </c>
      <c r="FI176" s="2">
        <v>411341.98</v>
      </c>
      <c r="FJ176" s="2">
        <v>2347.91</v>
      </c>
      <c r="FK176" s="2">
        <v>3982.53</v>
      </c>
      <c r="FL176" s="2">
        <v>32974.92</v>
      </c>
      <c r="FM176" s="2"/>
      <c r="FN176" s="2">
        <v>113498.01</v>
      </c>
      <c r="FO176" s="2">
        <v>35798.720000000001</v>
      </c>
      <c r="FP176" s="2">
        <v>84311.85</v>
      </c>
      <c r="FQ176" s="2">
        <v>2030</v>
      </c>
      <c r="FR176" s="2">
        <v>16548</v>
      </c>
      <c r="FS176" s="2"/>
      <c r="FT176" s="2">
        <v>1072.6099999999999</v>
      </c>
      <c r="FU176" s="2">
        <v>1040.6400000000001</v>
      </c>
      <c r="FV176" s="2">
        <v>570.5</v>
      </c>
      <c r="FW176" s="2">
        <v>120484.95</v>
      </c>
      <c r="FX176" s="2">
        <v>21862.36</v>
      </c>
      <c r="FY176" s="2">
        <v>35660.980000000003</v>
      </c>
      <c r="FZ176" s="2"/>
      <c r="GA176" s="2">
        <v>7000</v>
      </c>
      <c r="GB176" s="2"/>
      <c r="GC176" s="2">
        <v>22806.240000000002</v>
      </c>
      <c r="GD176" s="2"/>
      <c r="GE176" s="2"/>
      <c r="GF176" s="2"/>
      <c r="GG176" s="2"/>
      <c r="GH176" s="2"/>
      <c r="GI176" s="2">
        <v>23087.8</v>
      </c>
      <c r="GJ176" s="2">
        <v>26961.56</v>
      </c>
      <c r="GK176" s="2">
        <v>4126.6499999999996</v>
      </c>
      <c r="GL176" s="2">
        <v>6300</v>
      </c>
      <c r="GM176" s="2">
        <v>172252.71</v>
      </c>
      <c r="GN176" s="2">
        <v>2100</v>
      </c>
      <c r="GO176" s="2">
        <v>208377.60000000001</v>
      </c>
      <c r="GP176" s="2">
        <v>330</v>
      </c>
      <c r="GQ176" s="2">
        <v>240306.94</v>
      </c>
      <c r="GR176" s="2"/>
      <c r="GS176" s="2"/>
      <c r="GT176" s="2">
        <v>177187.87</v>
      </c>
      <c r="GU176" s="2"/>
      <c r="GV176" s="2"/>
      <c r="GW176" s="2"/>
      <c r="GX176" s="2"/>
      <c r="GY176" s="2">
        <v>18646.64</v>
      </c>
      <c r="GZ176" s="2"/>
      <c r="HA176" s="2"/>
      <c r="HB176" s="2"/>
      <c r="HC176" s="2"/>
      <c r="HD176" s="2"/>
      <c r="HE176" s="2"/>
      <c r="HF176" s="2"/>
      <c r="HG176" s="2">
        <v>1381667.99</v>
      </c>
      <c r="HH176" s="2">
        <v>28152.46</v>
      </c>
      <c r="HI176" s="2">
        <v>28152.46</v>
      </c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>
        <v>11888037.870000001</v>
      </c>
      <c r="HV176" s="37" t="str">
        <f>VLOOKUP(HW176,'District Listing'!$A$3:$B$315,2,FALSE)</f>
        <v>OCEAN BEACH</v>
      </c>
      <c r="HW176" s="4" t="s">
        <v>274</v>
      </c>
      <c r="HX176" s="2">
        <v>264962.18</v>
      </c>
      <c r="HY176" s="2">
        <v>264962.18</v>
      </c>
      <c r="HZ176" s="2"/>
      <c r="IA176" s="2"/>
      <c r="IB176" s="2">
        <v>154659.14000000001</v>
      </c>
      <c r="IC176" s="2">
        <v>36097.599999999999</v>
      </c>
      <c r="ID176" s="2">
        <v>28033.24</v>
      </c>
      <c r="IE176" s="2"/>
      <c r="IF176" s="2">
        <v>65374.6</v>
      </c>
      <c r="IG176" s="2">
        <v>200</v>
      </c>
      <c r="IH176" s="2"/>
      <c r="II176" s="2">
        <v>284364.58</v>
      </c>
      <c r="IJ176" s="2">
        <v>227247.22</v>
      </c>
      <c r="IK176" s="2">
        <v>20576.72</v>
      </c>
      <c r="IL176" s="2">
        <v>751.4</v>
      </c>
      <c r="IM176" s="2"/>
      <c r="IN176" s="2">
        <v>121326.1</v>
      </c>
      <c r="IO176" s="2">
        <v>15595.39</v>
      </c>
      <c r="IP176" s="2">
        <v>385496.83</v>
      </c>
      <c r="IQ176" s="2"/>
      <c r="IR176" s="2"/>
      <c r="IS176" s="2">
        <v>267694.24</v>
      </c>
      <c r="IT176" s="2">
        <v>32250.27</v>
      </c>
      <c r="IU176" s="2">
        <v>32398.15</v>
      </c>
      <c r="IV176" s="2">
        <v>40158.29</v>
      </c>
      <c r="IW176" s="2"/>
      <c r="IX176" s="2"/>
      <c r="IY176" s="2"/>
      <c r="IZ176" s="2"/>
      <c r="JA176" s="2">
        <v>745.19</v>
      </c>
      <c r="JB176" s="2">
        <v>1412.87</v>
      </c>
      <c r="JC176" s="2">
        <v>1408.96</v>
      </c>
      <c r="JD176" s="2">
        <v>11371.71</v>
      </c>
      <c r="JE176" s="2">
        <v>49288.32</v>
      </c>
      <c r="JF176" s="2">
        <v>96246.69</v>
      </c>
      <c r="JG176" s="2">
        <v>1370.92</v>
      </c>
      <c r="JH176" s="2"/>
      <c r="JI176" s="2">
        <v>534345.6100000001</v>
      </c>
      <c r="JJ176" s="2">
        <v>56548.95</v>
      </c>
      <c r="JK176" s="2">
        <v>4435.83</v>
      </c>
      <c r="JL176" s="2"/>
      <c r="JM176" s="2">
        <v>1202.3499999999999</v>
      </c>
      <c r="JN176" s="2">
        <v>113869.67</v>
      </c>
      <c r="JO176" s="2">
        <v>176056.8</v>
      </c>
      <c r="JP176" s="2">
        <v>6200.81</v>
      </c>
      <c r="JQ176" s="2"/>
      <c r="JR176" s="2">
        <v>444457.28</v>
      </c>
      <c r="JS176" s="2"/>
      <c r="JT176" s="2">
        <v>67055</v>
      </c>
      <c r="JU176" s="2">
        <v>30354.02</v>
      </c>
      <c r="JV176" s="2">
        <v>25114.12</v>
      </c>
      <c r="JW176" s="2">
        <v>1325</v>
      </c>
      <c r="JX176" s="2">
        <v>9715.2900000000009</v>
      </c>
      <c r="JY176" s="2">
        <v>5264</v>
      </c>
      <c r="JZ176" s="2">
        <v>54566.55</v>
      </c>
      <c r="KA176" s="2">
        <v>1179.6500000000001</v>
      </c>
      <c r="KB176" s="2">
        <v>21652.48</v>
      </c>
      <c r="KC176" s="2">
        <v>883.42</v>
      </c>
      <c r="KD176" s="2">
        <v>4484.75</v>
      </c>
      <c r="KE176" s="2">
        <v>11552.71</v>
      </c>
      <c r="KF176" s="2">
        <v>28472.38</v>
      </c>
      <c r="KG176" s="2"/>
      <c r="KH176" s="2">
        <v>75.02</v>
      </c>
      <c r="KI176" s="2"/>
      <c r="KJ176" s="2"/>
      <c r="KK176" s="2"/>
      <c r="KL176" s="2">
        <v>1994.05</v>
      </c>
      <c r="KM176" s="2"/>
      <c r="KN176" s="2">
        <v>340</v>
      </c>
      <c r="KO176" s="2">
        <v>22491.19</v>
      </c>
      <c r="KP176" s="2">
        <v>139.6</v>
      </c>
      <c r="KQ176" s="2">
        <v>9378.17</v>
      </c>
      <c r="KR176" s="2">
        <v>-115</v>
      </c>
      <c r="KS176" s="2">
        <v>1000</v>
      </c>
      <c r="KT176" s="2"/>
      <c r="KU176" s="2">
        <v>11344.35</v>
      </c>
      <c r="KV176" s="2">
        <v>79786.679999999993</v>
      </c>
      <c r="KW176" s="2"/>
      <c r="KX176" s="2"/>
      <c r="KY176" s="2">
        <v>35.479999999999997</v>
      </c>
      <c r="KZ176" s="2"/>
      <c r="LA176" s="2"/>
      <c r="LB176" s="2"/>
      <c r="LC176" s="2">
        <v>3509</v>
      </c>
      <c r="LD176" s="2">
        <v>11750</v>
      </c>
      <c r="LE176" s="2"/>
      <c r="LF176" s="2"/>
      <c r="LG176" s="2"/>
      <c r="LH176" s="2"/>
      <c r="LI176" s="2"/>
      <c r="LJ176" s="2"/>
      <c r="LK176" s="2">
        <v>854006</v>
      </c>
      <c r="LL176" s="2">
        <v>26601.29</v>
      </c>
      <c r="LM176" s="2">
        <v>26601.29</v>
      </c>
      <c r="LN176" s="2"/>
      <c r="LO176" s="2"/>
      <c r="LP176" s="2"/>
      <c r="LQ176" s="2">
        <v>29855.71</v>
      </c>
      <c r="LR176" s="2"/>
      <c r="LS176" s="2">
        <v>115141.67</v>
      </c>
      <c r="LT176" s="2"/>
      <c r="LU176" s="2"/>
      <c r="LV176" s="2"/>
      <c r="LW176" s="2"/>
      <c r="LX176" s="2">
        <v>144997.38</v>
      </c>
      <c r="LY176" s="2">
        <v>2670830.6699999995</v>
      </c>
    </row>
    <row r="177" spans="2:337">
      <c r="B177" s="22" t="s">
        <v>69</v>
      </c>
      <c r="C177" s="22" t="s">
        <v>7</v>
      </c>
      <c r="D177" s="22" t="s">
        <v>5</v>
      </c>
      <c r="E177" s="22" t="s">
        <v>34</v>
      </c>
      <c r="F177" s="22" t="s">
        <v>54</v>
      </c>
      <c r="G177" s="1">
        <v>186625.42</v>
      </c>
      <c r="I177" s="37" t="str">
        <f>VLOOKUP(J177,'District Listing'!$A$3:$B$315,2,FALSE)</f>
        <v>PATEROS</v>
      </c>
      <c r="J177" s="4" t="s">
        <v>270</v>
      </c>
      <c r="K177" s="2">
        <v>93289.5</v>
      </c>
      <c r="L177" s="2">
        <v>93289.5</v>
      </c>
      <c r="M177" s="2">
        <v>-93289.5</v>
      </c>
      <c r="N177" s="2">
        <v>-93289.5</v>
      </c>
      <c r="O177" s="2">
        <v>1858654.38</v>
      </c>
      <c r="P177" s="2">
        <v>25373.26</v>
      </c>
      <c r="Q177" s="2">
        <v>19366.75</v>
      </c>
      <c r="R177" s="2"/>
      <c r="S177" s="2">
        <v>110670.89</v>
      </c>
      <c r="T177" s="2">
        <v>11391.81</v>
      </c>
      <c r="U177" s="2">
        <v>52525</v>
      </c>
      <c r="V177" s="2">
        <v>2077982.0899999999</v>
      </c>
      <c r="W177" s="2">
        <v>891573.28</v>
      </c>
      <c r="X177" s="2">
        <v>8893.77</v>
      </c>
      <c r="Y177" s="2">
        <v>53846.429999999993</v>
      </c>
      <c r="Z177" s="2"/>
      <c r="AA177" s="2">
        <v>154470.53</v>
      </c>
      <c r="AB177" s="2">
        <v>2765.61</v>
      </c>
      <c r="AC177" s="2">
        <v>1111549.6200000001</v>
      </c>
      <c r="AD177" s="2"/>
      <c r="AE177" s="2"/>
      <c r="AF177" s="2">
        <v>157406.81999999998</v>
      </c>
      <c r="AG177" s="2">
        <v>83891.85</v>
      </c>
      <c r="AH177" s="2">
        <v>311801.02999999997</v>
      </c>
      <c r="AI177" s="2">
        <v>208216.25</v>
      </c>
      <c r="AJ177" s="2"/>
      <c r="AK177" s="2"/>
      <c r="AL177" s="2"/>
      <c r="AM177" s="2"/>
      <c r="AN177" s="2">
        <v>1392.56</v>
      </c>
      <c r="AO177" s="2">
        <v>1355.56</v>
      </c>
      <c r="AP177" s="2">
        <v>9876.9100000000017</v>
      </c>
      <c r="AQ177" s="2">
        <v>24799.559999999998</v>
      </c>
      <c r="AR177" s="2">
        <v>291257.72000000003</v>
      </c>
      <c r="AS177" s="2">
        <v>273419.46000000002</v>
      </c>
      <c r="AT177" s="2"/>
      <c r="AU177" s="2"/>
      <c r="AV177" s="2">
        <v>1363417.72</v>
      </c>
      <c r="AW177" s="2">
        <v>160032.54</v>
      </c>
      <c r="AX177" s="2">
        <v>17998.21</v>
      </c>
      <c r="AY177" s="2">
        <v>77051.179999999993</v>
      </c>
      <c r="AZ177" s="2">
        <v>42623.07</v>
      </c>
      <c r="BA177" s="2">
        <v>38515.72</v>
      </c>
      <c r="BB177" s="2">
        <v>336220.72</v>
      </c>
      <c r="BC177" s="2">
        <v>2619.16</v>
      </c>
      <c r="BD177" s="2"/>
      <c r="BE177" s="2">
        <v>325</v>
      </c>
      <c r="BF177" s="2"/>
      <c r="BG177" s="2"/>
      <c r="BH177" s="2">
        <v>3649.84</v>
      </c>
      <c r="BI177" s="2">
        <v>58779.1</v>
      </c>
      <c r="BJ177" s="2"/>
      <c r="BK177" s="2">
        <v>14892.97</v>
      </c>
      <c r="BL177" s="2">
        <v>6408.5</v>
      </c>
      <c r="BM177" s="2">
        <v>2225.5300000000002</v>
      </c>
      <c r="BN177" s="2"/>
      <c r="BO177" s="2"/>
      <c r="BP177" s="2">
        <v>23024.55</v>
      </c>
      <c r="BQ177" s="2">
        <v>1950</v>
      </c>
      <c r="BR177" s="2">
        <v>29920.97</v>
      </c>
      <c r="BS177" s="2"/>
      <c r="BT177" s="2">
        <v>1670</v>
      </c>
      <c r="BU177" s="2">
        <v>3436.84</v>
      </c>
      <c r="BV177" s="2">
        <v>3539.17</v>
      </c>
      <c r="BW177" s="2">
        <v>16395.690000000002</v>
      </c>
      <c r="BX177" s="2"/>
      <c r="BY177" s="2"/>
      <c r="BZ177" s="2"/>
      <c r="CA177" s="2"/>
      <c r="CB177" s="2">
        <v>91466.76</v>
      </c>
      <c r="CC177" s="2">
        <v>59925.77</v>
      </c>
      <c r="CD177" s="2">
        <v>2286.15</v>
      </c>
      <c r="CE177" s="2">
        <v>16040.17</v>
      </c>
      <c r="CF177" s="2">
        <v>85506.43</v>
      </c>
      <c r="CG177" s="2"/>
      <c r="CH177" s="2">
        <v>5518.72</v>
      </c>
      <c r="CI177" s="2">
        <v>5414</v>
      </c>
      <c r="CJ177" s="2">
        <v>163349.85999999999</v>
      </c>
      <c r="CK177" s="2"/>
      <c r="CL177" s="2"/>
      <c r="CM177" s="2">
        <v>90535.84</v>
      </c>
      <c r="CN177" s="2"/>
      <c r="CO177" s="2"/>
      <c r="CP177" s="2"/>
      <c r="CQ177" s="2"/>
      <c r="CR177" s="2">
        <v>8414.51</v>
      </c>
      <c r="CS177" s="2"/>
      <c r="CT177" s="2"/>
      <c r="CU177" s="2"/>
      <c r="CV177" s="2"/>
      <c r="CW177" s="2"/>
      <c r="CX177" s="2"/>
      <c r="CY177" s="2"/>
      <c r="CZ177" s="2">
        <v>697295.52999999991</v>
      </c>
      <c r="DA177" s="2">
        <v>11929.83</v>
      </c>
      <c r="DB177" s="2">
        <v>11929.83</v>
      </c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>
        <v>5598395.5099999979</v>
      </c>
      <c r="DP177" s="37" t="str">
        <f>VLOOKUP(DQ177,'District Listing'!$A$3:$B$315,2,FALSE)</f>
        <v>PATEROS</v>
      </c>
      <c r="DQ177" s="4" t="s">
        <v>270</v>
      </c>
      <c r="DR177" s="2"/>
      <c r="DS177" s="2"/>
      <c r="DT177" s="2">
        <v>-93289.5</v>
      </c>
      <c r="DU177" s="2">
        <v>-93289.5</v>
      </c>
      <c r="DV177" s="2">
        <v>1818681.42</v>
      </c>
      <c r="DW177" s="2">
        <v>25373.26</v>
      </c>
      <c r="DX177" s="2">
        <v>19366.75</v>
      </c>
      <c r="DY177" s="2"/>
      <c r="DZ177" s="2">
        <v>91904.22</v>
      </c>
      <c r="EA177" s="2">
        <v>11391.81</v>
      </c>
      <c r="EB177" s="2">
        <v>52525</v>
      </c>
      <c r="EC177" s="2">
        <v>2019242.46</v>
      </c>
      <c r="ED177" s="2">
        <v>728086.46</v>
      </c>
      <c r="EE177" s="2">
        <v>8714.74</v>
      </c>
      <c r="EF177" s="2">
        <v>35884.129999999997</v>
      </c>
      <c r="EG177" s="2"/>
      <c r="EH177" s="2">
        <v>4000.1</v>
      </c>
      <c r="EI177" s="2">
        <v>2765.61</v>
      </c>
      <c r="EJ177" s="2">
        <v>779451.03999999992</v>
      </c>
      <c r="EK177" s="2"/>
      <c r="EL177" s="2"/>
      <c r="EM177" s="2">
        <v>152875.57999999999</v>
      </c>
      <c r="EN177" s="2">
        <v>58251.94</v>
      </c>
      <c r="EO177" s="2">
        <v>302690.48</v>
      </c>
      <c r="EP177" s="2">
        <v>169016.8</v>
      </c>
      <c r="EQ177" s="2"/>
      <c r="ER177" s="2"/>
      <c r="ES177" s="2"/>
      <c r="ET177" s="2"/>
      <c r="EU177" s="2">
        <v>1364.11</v>
      </c>
      <c r="EV177" s="2">
        <v>1050.21</v>
      </c>
      <c r="EW177" s="2">
        <v>9702.6200000000008</v>
      </c>
      <c r="EX177" s="2">
        <v>15182.73</v>
      </c>
      <c r="EY177" s="2">
        <v>286284.82</v>
      </c>
      <c r="EZ177" s="2">
        <v>225911.79</v>
      </c>
      <c r="FA177" s="2"/>
      <c r="FB177" s="2"/>
      <c r="FC177" s="2">
        <v>1222331.08</v>
      </c>
      <c r="FD177" s="2">
        <v>156642.28</v>
      </c>
      <c r="FE177" s="2">
        <v>17998.21</v>
      </c>
      <c r="FF177" s="2">
        <v>77051.179999999993</v>
      </c>
      <c r="FG177" s="2">
        <v>42623.07</v>
      </c>
      <c r="FH177" s="2">
        <v>38515.72</v>
      </c>
      <c r="FI177" s="2">
        <v>332830.45999999996</v>
      </c>
      <c r="FJ177" s="2">
        <v>2619.16</v>
      </c>
      <c r="FK177" s="2"/>
      <c r="FL177" s="2">
        <v>325</v>
      </c>
      <c r="FM177" s="2"/>
      <c r="FN177" s="2"/>
      <c r="FO177" s="2">
        <v>3649.84</v>
      </c>
      <c r="FP177" s="2">
        <v>51406.43</v>
      </c>
      <c r="FQ177" s="2"/>
      <c r="FR177" s="2">
        <v>14892.97</v>
      </c>
      <c r="FS177" s="2">
        <v>6408.5</v>
      </c>
      <c r="FT177" s="2">
        <v>2225.5300000000002</v>
      </c>
      <c r="FU177" s="2"/>
      <c r="FV177" s="2"/>
      <c r="FW177" s="2">
        <v>23024.55</v>
      </c>
      <c r="FX177" s="2">
        <v>1710</v>
      </c>
      <c r="FY177" s="2">
        <v>29680.97</v>
      </c>
      <c r="FZ177" s="2"/>
      <c r="GA177" s="2">
        <v>1670</v>
      </c>
      <c r="GB177" s="2">
        <v>1510.8</v>
      </c>
      <c r="GC177" s="2">
        <v>3539.17</v>
      </c>
      <c r="GD177" s="2">
        <v>2130.66</v>
      </c>
      <c r="GE177" s="2"/>
      <c r="GF177" s="2"/>
      <c r="GG177" s="2"/>
      <c r="GH177" s="2"/>
      <c r="GI177" s="2">
        <v>91466.76</v>
      </c>
      <c r="GJ177" s="2">
        <v>59925.77</v>
      </c>
      <c r="GK177" s="2">
        <v>2286.15</v>
      </c>
      <c r="GL177" s="2">
        <v>16040.17</v>
      </c>
      <c r="GM177" s="2">
        <v>85506.43</v>
      </c>
      <c r="GN177" s="2"/>
      <c r="GO177" s="2">
        <v>5518.72</v>
      </c>
      <c r="GP177" s="2">
        <v>5414</v>
      </c>
      <c r="GQ177" s="2">
        <v>163349.85999999999</v>
      </c>
      <c r="GR177" s="2"/>
      <c r="GS177" s="2"/>
      <c r="GT177" s="2">
        <v>90535.84</v>
      </c>
      <c r="GU177" s="2"/>
      <c r="GV177" s="2"/>
      <c r="GW177" s="2"/>
      <c r="GX177" s="2"/>
      <c r="GY177" s="2">
        <v>8014.51</v>
      </c>
      <c r="GZ177" s="2"/>
      <c r="HA177" s="2"/>
      <c r="HB177" s="2"/>
      <c r="HC177" s="2"/>
      <c r="HD177" s="2"/>
      <c r="HE177" s="2"/>
      <c r="HF177" s="2"/>
      <c r="HG177" s="2">
        <v>672851.78999999992</v>
      </c>
      <c r="HH177" s="2">
        <v>7326.78</v>
      </c>
      <c r="HI177" s="2">
        <v>7326.78</v>
      </c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>
        <v>4940744.1099999975</v>
      </c>
      <c r="HV177" s="37" t="str">
        <f>VLOOKUP(HW177,'District Listing'!$A$3:$B$315,2,FALSE)</f>
        <v>RAYMOND</v>
      </c>
      <c r="HW177" s="4" t="s">
        <v>275</v>
      </c>
      <c r="HX177" s="2">
        <v>129841.78</v>
      </c>
      <c r="HY177" s="2">
        <v>129841.78</v>
      </c>
      <c r="HZ177" s="2"/>
      <c r="IA177" s="2"/>
      <c r="IB177" s="2">
        <v>88133</v>
      </c>
      <c r="IC177" s="2"/>
      <c r="ID177" s="2"/>
      <c r="IE177" s="2"/>
      <c r="IF177" s="2">
        <v>11636</v>
      </c>
      <c r="IG177" s="2"/>
      <c r="IH177" s="2"/>
      <c r="II177" s="2">
        <v>99769</v>
      </c>
      <c r="IJ177" s="2">
        <v>61398.49</v>
      </c>
      <c r="IK177" s="2"/>
      <c r="IL177" s="2"/>
      <c r="IM177" s="2"/>
      <c r="IN177" s="2">
        <v>151302.04999999999</v>
      </c>
      <c r="IO177" s="2"/>
      <c r="IP177" s="2">
        <v>212700.53999999998</v>
      </c>
      <c r="IQ177" s="2"/>
      <c r="IR177" s="2">
        <v>8.1999999999999993</v>
      </c>
      <c r="IS177" s="2">
        <v>7569.6</v>
      </c>
      <c r="IT177" s="2">
        <v>15892.75</v>
      </c>
      <c r="IU177" s="2">
        <v>15471.1</v>
      </c>
      <c r="IV177" s="2">
        <v>28306.87</v>
      </c>
      <c r="IW177" s="2"/>
      <c r="IX177" s="2"/>
      <c r="IY177" s="2"/>
      <c r="IZ177" s="2"/>
      <c r="JA177" s="2">
        <v>178.7</v>
      </c>
      <c r="JB177" s="2">
        <v>416.41</v>
      </c>
      <c r="JC177" s="2">
        <v>884.63</v>
      </c>
      <c r="JD177" s="2">
        <v>6480.38</v>
      </c>
      <c r="JE177" s="2">
        <v>8443.9500000000007</v>
      </c>
      <c r="JF177" s="2">
        <v>12012.22</v>
      </c>
      <c r="JG177" s="2">
        <v>293.56</v>
      </c>
      <c r="JH177" s="2">
        <v>278.24</v>
      </c>
      <c r="JI177" s="2">
        <v>96236.610000000015</v>
      </c>
      <c r="JJ177" s="2">
        <v>25262.720000000001</v>
      </c>
      <c r="JK177" s="2"/>
      <c r="JL177" s="2">
        <v>41731.160000000003</v>
      </c>
      <c r="JM177" s="2">
        <v>8147.66</v>
      </c>
      <c r="JN177" s="2">
        <v>7903.6</v>
      </c>
      <c r="JO177" s="2">
        <v>83045.140000000014</v>
      </c>
      <c r="JP177" s="2">
        <v>500</v>
      </c>
      <c r="JQ177" s="2"/>
      <c r="JR177" s="2"/>
      <c r="JS177" s="2"/>
      <c r="JT177" s="2"/>
      <c r="JU177" s="2">
        <v>30</v>
      </c>
      <c r="JV177" s="2">
        <v>11556.2</v>
      </c>
      <c r="JW177" s="2"/>
      <c r="JX177" s="2"/>
      <c r="JY177" s="2"/>
      <c r="JZ177" s="2"/>
      <c r="KA177" s="2"/>
      <c r="KB177" s="2"/>
      <c r="KC177" s="2"/>
      <c r="KD177" s="2"/>
      <c r="KE177" s="2">
        <v>3222.25</v>
      </c>
      <c r="KF177" s="2"/>
      <c r="KG177" s="2"/>
      <c r="KH177" s="2"/>
      <c r="KI177" s="2"/>
      <c r="KJ177" s="2"/>
      <c r="KK177" s="2"/>
      <c r="KL177" s="2"/>
      <c r="KM177" s="2"/>
      <c r="KN177" s="2"/>
      <c r="KO177" s="2">
        <v>1075.5999999999999</v>
      </c>
      <c r="KP177" s="2"/>
      <c r="KQ177" s="2">
        <v>1534.52</v>
      </c>
      <c r="KR177" s="2"/>
      <c r="KS177" s="2"/>
      <c r="KT177" s="2"/>
      <c r="KU177" s="2">
        <v>10462.290000000001</v>
      </c>
      <c r="KV177" s="2"/>
      <c r="KW177" s="2"/>
      <c r="KX177" s="2"/>
      <c r="KY177" s="2"/>
      <c r="KZ177" s="2"/>
      <c r="LA177" s="2"/>
      <c r="LB177" s="2"/>
      <c r="LC177" s="2">
        <v>1475.71</v>
      </c>
      <c r="LD177" s="2"/>
      <c r="LE177" s="2"/>
      <c r="LF177" s="2"/>
      <c r="LG177" s="2"/>
      <c r="LH177" s="2"/>
      <c r="LI177" s="2"/>
      <c r="LJ177" s="2"/>
      <c r="LK177" s="2">
        <v>29856.57</v>
      </c>
      <c r="LL177" s="2">
        <v>6041.02</v>
      </c>
      <c r="LM177" s="2">
        <v>6041.02</v>
      </c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>
        <v>657490.65999999992</v>
      </c>
    </row>
    <row r="178" spans="2:337">
      <c r="B178" s="22" t="s">
        <v>69</v>
      </c>
      <c r="C178" s="22" t="s">
        <v>7</v>
      </c>
      <c r="D178" s="22" t="s">
        <v>5</v>
      </c>
      <c r="E178" s="22" t="s">
        <v>34</v>
      </c>
      <c r="F178" s="22" t="s">
        <v>55</v>
      </c>
      <c r="G178" s="1">
        <v>14444.5</v>
      </c>
      <c r="I178" s="37" t="str">
        <f>VLOOKUP(J178,'District Listing'!$A$3:$B$315,2,FALSE)</f>
        <v>METHOW VALLEY</v>
      </c>
      <c r="J178" s="4" t="s">
        <v>271</v>
      </c>
      <c r="K178" s="2">
        <v>216972.69</v>
      </c>
      <c r="L178" s="2">
        <v>216972.69</v>
      </c>
      <c r="M178" s="2">
        <v>-216972.69</v>
      </c>
      <c r="N178" s="2">
        <v>-216972.69</v>
      </c>
      <c r="O178" s="2">
        <v>3510364.43</v>
      </c>
      <c r="P178" s="2">
        <v>59980.420000000006</v>
      </c>
      <c r="Q178" s="2">
        <v>41901.39</v>
      </c>
      <c r="R178" s="2"/>
      <c r="S178" s="2">
        <v>100995.84</v>
      </c>
      <c r="T178" s="2">
        <v>20095.11</v>
      </c>
      <c r="U178" s="2">
        <v>38535</v>
      </c>
      <c r="V178" s="2">
        <v>3771872.19</v>
      </c>
      <c r="W178" s="2">
        <v>1477711.37</v>
      </c>
      <c r="X178" s="2">
        <v>63632.369999999995</v>
      </c>
      <c r="Y178" s="2">
        <v>107317.70000000001</v>
      </c>
      <c r="Z178" s="2"/>
      <c r="AA178" s="2">
        <v>169278.26</v>
      </c>
      <c r="AB178" s="2"/>
      <c r="AC178" s="2">
        <v>1817939.7000000002</v>
      </c>
      <c r="AD178" s="2"/>
      <c r="AE178" s="2"/>
      <c r="AF178" s="2">
        <v>277713.3</v>
      </c>
      <c r="AG178" s="2">
        <v>132832.72</v>
      </c>
      <c r="AH178" s="2">
        <v>563338.04</v>
      </c>
      <c r="AI178" s="2">
        <v>212687.08</v>
      </c>
      <c r="AJ178" s="2"/>
      <c r="AK178" s="2"/>
      <c r="AL178" s="2"/>
      <c r="AM178" s="2"/>
      <c r="AN178" s="2">
        <v>10898.55</v>
      </c>
      <c r="AO178" s="2">
        <v>8748.66</v>
      </c>
      <c r="AP178" s="2">
        <v>17290.78</v>
      </c>
      <c r="AQ178" s="2">
        <v>53609.39</v>
      </c>
      <c r="AR178" s="2">
        <v>555333.37</v>
      </c>
      <c r="AS178" s="2">
        <v>489174.74</v>
      </c>
      <c r="AT178" s="2">
        <v>-582</v>
      </c>
      <c r="AU178" s="2"/>
      <c r="AV178" s="2">
        <v>2321044.63</v>
      </c>
      <c r="AW178" s="2">
        <v>353806.56</v>
      </c>
      <c r="AX178" s="2">
        <v>65815.51999999999</v>
      </c>
      <c r="AY178" s="2">
        <v>172721.53</v>
      </c>
      <c r="AZ178" s="2">
        <v>33540.020000000004</v>
      </c>
      <c r="BA178" s="2">
        <v>77265.06</v>
      </c>
      <c r="BB178" s="2">
        <v>703148.69</v>
      </c>
      <c r="BC178" s="2">
        <v>1400.84</v>
      </c>
      <c r="BD178" s="2">
        <v>11224.64</v>
      </c>
      <c r="BE178" s="2">
        <v>32500</v>
      </c>
      <c r="BF178" s="2"/>
      <c r="BG178" s="2"/>
      <c r="BH178" s="2">
        <v>2023.49</v>
      </c>
      <c r="BI178" s="2">
        <v>37825.69</v>
      </c>
      <c r="BJ178" s="2">
        <v>8402</v>
      </c>
      <c r="BK178" s="2"/>
      <c r="BL178" s="2"/>
      <c r="BM178" s="2">
        <v>15134.17</v>
      </c>
      <c r="BN178" s="2"/>
      <c r="BO178" s="2"/>
      <c r="BP178" s="2">
        <v>7713.17</v>
      </c>
      <c r="BQ178" s="2">
        <v>53346.16</v>
      </c>
      <c r="BR178" s="2">
        <v>38808.79</v>
      </c>
      <c r="BS178" s="2"/>
      <c r="BT178" s="2">
        <v>26824.400000000001</v>
      </c>
      <c r="BU178" s="2">
        <v>25695.1</v>
      </c>
      <c r="BV178" s="2">
        <v>28161.06</v>
      </c>
      <c r="BW178" s="2">
        <v>1273.49</v>
      </c>
      <c r="BX178" s="2"/>
      <c r="BY178" s="2"/>
      <c r="BZ178" s="2"/>
      <c r="CA178" s="2"/>
      <c r="CB178" s="2">
        <v>211636.3</v>
      </c>
      <c r="CC178" s="2">
        <v>42423.200000000004</v>
      </c>
      <c r="CD178" s="2">
        <v>9296.68</v>
      </c>
      <c r="CE178" s="2"/>
      <c r="CF178" s="2">
        <v>79763.429999999993</v>
      </c>
      <c r="CG178" s="2"/>
      <c r="CH178" s="2"/>
      <c r="CI178" s="2">
        <v>52403</v>
      </c>
      <c r="CJ178" s="2">
        <v>989110.23</v>
      </c>
      <c r="CK178" s="2"/>
      <c r="CL178" s="2"/>
      <c r="CM178" s="2">
        <v>155142.44</v>
      </c>
      <c r="CN178" s="2">
        <v>13741.46</v>
      </c>
      <c r="CO178" s="2"/>
      <c r="CP178" s="2"/>
      <c r="CQ178" s="2"/>
      <c r="CR178" s="2">
        <v>9368.1299999999992</v>
      </c>
      <c r="CS178" s="2"/>
      <c r="CT178" s="2"/>
      <c r="CU178" s="2"/>
      <c r="CV178" s="2"/>
      <c r="CW178" s="2"/>
      <c r="CX178" s="2"/>
      <c r="CY178" s="2"/>
      <c r="CZ178" s="2">
        <v>1853217.8699999999</v>
      </c>
      <c r="DA178" s="2">
        <v>33895.51</v>
      </c>
      <c r="DB178" s="2">
        <v>33895.51</v>
      </c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>
        <v>10501118.59</v>
      </c>
      <c r="DP178" s="37" t="str">
        <f>VLOOKUP(DQ178,'District Listing'!$A$3:$B$315,2,FALSE)</f>
        <v>METHOW VALLEY</v>
      </c>
      <c r="DQ178" s="4" t="s">
        <v>271</v>
      </c>
      <c r="DR178" s="2"/>
      <c r="DS178" s="2"/>
      <c r="DT178" s="2">
        <v>-216972.69</v>
      </c>
      <c r="DU178" s="2">
        <v>-216972.69</v>
      </c>
      <c r="DV178" s="2">
        <v>3032110.99</v>
      </c>
      <c r="DW178" s="2">
        <v>57288.480000000003</v>
      </c>
      <c r="DX178" s="2">
        <v>38408.42</v>
      </c>
      <c r="DY178" s="2"/>
      <c r="DZ178" s="2">
        <v>46930.71</v>
      </c>
      <c r="EA178" s="2">
        <v>20095.11</v>
      </c>
      <c r="EB178" s="2">
        <v>38535</v>
      </c>
      <c r="EC178" s="2">
        <v>3233368.71</v>
      </c>
      <c r="ED178" s="2">
        <v>1100185.56</v>
      </c>
      <c r="EE178" s="2">
        <v>61755.77</v>
      </c>
      <c r="EF178" s="2">
        <v>91704.1</v>
      </c>
      <c r="EG178" s="2"/>
      <c r="EH178" s="2"/>
      <c r="EI178" s="2"/>
      <c r="EJ178" s="2">
        <v>1253645.4300000002</v>
      </c>
      <c r="EK178" s="2"/>
      <c r="EL178" s="2"/>
      <c r="EM178" s="2">
        <v>252620.71</v>
      </c>
      <c r="EN178" s="2">
        <v>87899.9</v>
      </c>
      <c r="EO178" s="2">
        <v>466204.88</v>
      </c>
      <c r="EP178" s="2">
        <v>150309.10999999999</v>
      </c>
      <c r="EQ178" s="2"/>
      <c r="ER178" s="2"/>
      <c r="ES178" s="2"/>
      <c r="ET178" s="2"/>
      <c r="EU178" s="2">
        <v>9710.4699999999993</v>
      </c>
      <c r="EV178" s="2">
        <v>5816.06</v>
      </c>
      <c r="EW178" s="2">
        <v>15815.03</v>
      </c>
      <c r="EX178" s="2">
        <v>40295.57</v>
      </c>
      <c r="EY178" s="2">
        <v>464313.84</v>
      </c>
      <c r="EZ178" s="2">
        <v>399791.7</v>
      </c>
      <c r="FA178" s="2">
        <v>-582</v>
      </c>
      <c r="FB178" s="2"/>
      <c r="FC178" s="2">
        <v>1892195.27</v>
      </c>
      <c r="FD178" s="2">
        <v>213798.96</v>
      </c>
      <c r="FE178" s="2">
        <v>48965.67</v>
      </c>
      <c r="FF178" s="2">
        <v>107254.84</v>
      </c>
      <c r="FG178" s="2">
        <v>32157.58</v>
      </c>
      <c r="FH178" s="2">
        <v>73051.56</v>
      </c>
      <c r="FI178" s="2">
        <v>475228.61</v>
      </c>
      <c r="FJ178" s="2">
        <v>1063.57</v>
      </c>
      <c r="FK178" s="2"/>
      <c r="FL178" s="2"/>
      <c r="FM178" s="2"/>
      <c r="FN178" s="2"/>
      <c r="FO178" s="2"/>
      <c r="FP178" s="2">
        <v>3899.34</v>
      </c>
      <c r="FQ178" s="2">
        <v>8402</v>
      </c>
      <c r="FR178" s="2"/>
      <c r="FS178" s="2"/>
      <c r="FT178" s="2">
        <v>14574.17</v>
      </c>
      <c r="FU178" s="2"/>
      <c r="FV178" s="2"/>
      <c r="FW178" s="2">
        <v>7713.17</v>
      </c>
      <c r="FX178" s="2">
        <v>53346.16</v>
      </c>
      <c r="FY178" s="2">
        <v>38808.79</v>
      </c>
      <c r="FZ178" s="2"/>
      <c r="GA178" s="2">
        <v>25120.080000000002</v>
      </c>
      <c r="GB178" s="2">
        <v>25695.1</v>
      </c>
      <c r="GC178" s="2">
        <v>28161.06</v>
      </c>
      <c r="GD178" s="2">
        <v>1273.49</v>
      </c>
      <c r="GE178" s="2"/>
      <c r="GF178" s="2"/>
      <c r="GG178" s="2"/>
      <c r="GH178" s="2"/>
      <c r="GI178" s="2">
        <v>206297.65</v>
      </c>
      <c r="GJ178" s="2">
        <v>42331.29</v>
      </c>
      <c r="GK178" s="2">
        <v>9296.68</v>
      </c>
      <c r="GL178" s="2"/>
      <c r="GM178" s="2">
        <v>79763.429999999993</v>
      </c>
      <c r="GN178" s="2"/>
      <c r="GO178" s="2"/>
      <c r="GP178" s="2">
        <v>6581.74</v>
      </c>
      <c r="GQ178" s="2">
        <v>987507.09</v>
      </c>
      <c r="GR178" s="2"/>
      <c r="GS178" s="2"/>
      <c r="GT178" s="2">
        <v>155142.44</v>
      </c>
      <c r="GU178" s="2">
        <v>13741.46</v>
      </c>
      <c r="GV178" s="2"/>
      <c r="GW178" s="2"/>
      <c r="GX178" s="2"/>
      <c r="GY178" s="2">
        <v>9325.1299999999992</v>
      </c>
      <c r="GZ178" s="2"/>
      <c r="HA178" s="2"/>
      <c r="HB178" s="2"/>
      <c r="HC178" s="2"/>
      <c r="HD178" s="2"/>
      <c r="HE178" s="2"/>
      <c r="HF178" s="2"/>
      <c r="HG178" s="2">
        <v>1718043.8399999999</v>
      </c>
      <c r="HH178" s="2">
        <v>8889.26</v>
      </c>
      <c r="HI178" s="2">
        <v>8889.26</v>
      </c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>
        <v>8364398.4299999997</v>
      </c>
      <c r="HV178" s="37" t="str">
        <f>VLOOKUP(HW178,'District Listing'!$A$3:$B$315,2,FALSE)</f>
        <v>SOUTH BEND</v>
      </c>
      <c r="HW178" s="4" t="s">
        <v>276</v>
      </c>
      <c r="HX178" s="2">
        <v>155094.17000000001</v>
      </c>
      <c r="HY178" s="2">
        <v>155094.17000000001</v>
      </c>
      <c r="HZ178" s="2"/>
      <c r="IA178" s="2"/>
      <c r="IB178" s="2">
        <v>464952.68</v>
      </c>
      <c r="IC178" s="2">
        <v>11667.6</v>
      </c>
      <c r="ID178" s="2">
        <v>15542.12</v>
      </c>
      <c r="IE178" s="2"/>
      <c r="IF178" s="2">
        <v>59555.45</v>
      </c>
      <c r="IG178" s="2">
        <v>21209.84</v>
      </c>
      <c r="IH178" s="2"/>
      <c r="II178" s="2">
        <v>572927.68999999994</v>
      </c>
      <c r="IJ178" s="2">
        <v>203476.62</v>
      </c>
      <c r="IK178" s="2">
        <v>4398.5</v>
      </c>
      <c r="IL178" s="2">
        <v>18326.91</v>
      </c>
      <c r="IM178" s="2"/>
      <c r="IN178" s="2">
        <v>127954.54</v>
      </c>
      <c r="IO178" s="2">
        <v>16994.39</v>
      </c>
      <c r="IP178" s="2">
        <v>371150.96</v>
      </c>
      <c r="IQ178" s="2">
        <v>6.57</v>
      </c>
      <c r="IR178" s="2">
        <v>2.64</v>
      </c>
      <c r="IS178" s="2">
        <v>11292.84</v>
      </c>
      <c r="IT178" s="2">
        <v>13551.17</v>
      </c>
      <c r="IU178" s="2">
        <v>23850.91</v>
      </c>
      <c r="IV178" s="2">
        <v>12588.2</v>
      </c>
      <c r="IW178" s="2"/>
      <c r="IX178" s="2"/>
      <c r="IY178" s="2"/>
      <c r="IZ178" s="2"/>
      <c r="JA178" s="2">
        <v>106.64</v>
      </c>
      <c r="JB178" s="2">
        <v>209.89</v>
      </c>
      <c r="JC178" s="2">
        <v>743.7</v>
      </c>
      <c r="JD178" s="2">
        <v>4198.18</v>
      </c>
      <c r="JE178" s="2">
        <v>8710.9500000000007</v>
      </c>
      <c r="JF178" s="2">
        <v>5256.31</v>
      </c>
      <c r="JG178" s="2">
        <v>2571.8000000000002</v>
      </c>
      <c r="JH178" s="2">
        <v>538.91999999999996</v>
      </c>
      <c r="JI178" s="2">
        <v>83628.719999999987</v>
      </c>
      <c r="JJ178" s="2">
        <v>29672.560000000001</v>
      </c>
      <c r="JK178" s="2"/>
      <c r="JL178" s="2"/>
      <c r="JM178" s="2"/>
      <c r="JN178" s="2">
        <v>35042.239999999998</v>
      </c>
      <c r="JO178" s="2">
        <v>64714.8</v>
      </c>
      <c r="JP178" s="2"/>
      <c r="JQ178" s="2"/>
      <c r="JR178" s="2"/>
      <c r="JS178" s="2"/>
      <c r="JT178" s="2"/>
      <c r="JU178" s="2">
        <v>40</v>
      </c>
      <c r="JV178" s="2">
        <v>28812.12</v>
      </c>
      <c r="JW178" s="2"/>
      <c r="JX178" s="2"/>
      <c r="JY178" s="2"/>
      <c r="JZ178" s="2">
        <v>1595.56</v>
      </c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>
        <v>3000</v>
      </c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>
        <v>640</v>
      </c>
      <c r="LD178" s="2"/>
      <c r="LE178" s="2"/>
      <c r="LF178" s="2"/>
      <c r="LG178" s="2"/>
      <c r="LH178" s="2"/>
      <c r="LI178" s="2"/>
      <c r="LJ178" s="2"/>
      <c r="LK178" s="2">
        <v>34087.68</v>
      </c>
      <c r="LL178" s="2">
        <v>443.72</v>
      </c>
      <c r="LM178" s="2">
        <v>443.72</v>
      </c>
      <c r="LN178" s="2"/>
      <c r="LO178" s="2"/>
      <c r="LP178" s="2"/>
      <c r="LQ178" s="2">
        <v>33303.730000000003</v>
      </c>
      <c r="LR178" s="2"/>
      <c r="LS178" s="2"/>
      <c r="LT178" s="2"/>
      <c r="LU178" s="2"/>
      <c r="LV178" s="2"/>
      <c r="LW178" s="2"/>
      <c r="LX178" s="2">
        <v>33303.730000000003</v>
      </c>
      <c r="LY178" s="2">
        <v>1315351.4699999995</v>
      </c>
    </row>
    <row r="179" spans="2:337">
      <c r="B179" s="22" t="s">
        <v>69</v>
      </c>
      <c r="C179" s="22" t="s">
        <v>7</v>
      </c>
      <c r="D179" s="22" t="s">
        <v>5</v>
      </c>
      <c r="E179" s="22" t="s">
        <v>34</v>
      </c>
      <c r="F179" s="22" t="s">
        <v>76</v>
      </c>
      <c r="G179" s="1">
        <v>97446.03</v>
      </c>
      <c r="I179" s="37" t="str">
        <f>VLOOKUP(J179,'District Listing'!$A$3:$B$315,2,FALSE)</f>
        <v>TONASKET</v>
      </c>
      <c r="J179" s="4" t="s">
        <v>272</v>
      </c>
      <c r="K179" s="2">
        <v>377781.25</v>
      </c>
      <c r="L179" s="2">
        <v>377781.25</v>
      </c>
      <c r="M179" s="2">
        <v>-377781.25</v>
      </c>
      <c r="N179" s="2">
        <v>-377781.25</v>
      </c>
      <c r="O179" s="2">
        <v>5395492.1600000001</v>
      </c>
      <c r="P179" s="2">
        <v>200490.53</v>
      </c>
      <c r="Q179" s="2">
        <v>56944.36</v>
      </c>
      <c r="R179" s="2"/>
      <c r="S179" s="2">
        <v>258389</v>
      </c>
      <c r="T179" s="2">
        <v>55777.100000000006</v>
      </c>
      <c r="U179" s="2">
        <v>58828</v>
      </c>
      <c r="V179" s="2">
        <v>6025921.1500000004</v>
      </c>
      <c r="W179" s="2">
        <v>2364178.77</v>
      </c>
      <c r="X179" s="2">
        <v>89117.26</v>
      </c>
      <c r="Y179" s="2">
        <v>71116.06</v>
      </c>
      <c r="Z179" s="2"/>
      <c r="AA179" s="2">
        <v>201160.85</v>
      </c>
      <c r="AB179" s="2">
        <v>120238.92</v>
      </c>
      <c r="AC179" s="2">
        <v>2845811.86</v>
      </c>
      <c r="AD179" s="2"/>
      <c r="AE179" s="2"/>
      <c r="AF179" s="2">
        <v>447805.33999999997</v>
      </c>
      <c r="AG179" s="2">
        <v>214301.59</v>
      </c>
      <c r="AH179" s="2">
        <v>891738.13</v>
      </c>
      <c r="AI179" s="2">
        <v>322419.95</v>
      </c>
      <c r="AJ179" s="2"/>
      <c r="AK179" s="2"/>
      <c r="AL179" s="2"/>
      <c r="AM179" s="2"/>
      <c r="AN179" s="2">
        <v>26860.32</v>
      </c>
      <c r="AO179" s="2">
        <v>15409.95</v>
      </c>
      <c r="AP179" s="2">
        <v>30297.89</v>
      </c>
      <c r="AQ179" s="2">
        <v>60725.74</v>
      </c>
      <c r="AR179" s="2">
        <v>910075.71</v>
      </c>
      <c r="AS179" s="2">
        <v>821576.55</v>
      </c>
      <c r="AT179" s="2"/>
      <c r="AU179" s="2"/>
      <c r="AV179" s="2">
        <v>3741211.17</v>
      </c>
      <c r="AW179" s="2">
        <v>511534.06</v>
      </c>
      <c r="AX179" s="2">
        <v>69454.03</v>
      </c>
      <c r="AY179" s="2">
        <v>7245.02</v>
      </c>
      <c r="AZ179" s="2">
        <v>40480.089999999997</v>
      </c>
      <c r="BA179" s="2">
        <v>124298.62999999999</v>
      </c>
      <c r="BB179" s="2">
        <v>753011.83</v>
      </c>
      <c r="BC179" s="2"/>
      <c r="BD179" s="2">
        <v>9255.4</v>
      </c>
      <c r="BE179" s="2">
        <v>92.22</v>
      </c>
      <c r="BF179" s="2">
        <v>2483</v>
      </c>
      <c r="BG179" s="2">
        <v>133443.01</v>
      </c>
      <c r="BH179" s="2">
        <v>135687.61000000002</v>
      </c>
      <c r="BI179" s="2">
        <v>117245.69</v>
      </c>
      <c r="BJ179" s="2">
        <v>26422.09</v>
      </c>
      <c r="BK179" s="2">
        <v>15370.19</v>
      </c>
      <c r="BL179" s="2">
        <v>68.739999999999995</v>
      </c>
      <c r="BM179" s="2">
        <v>100</v>
      </c>
      <c r="BN179" s="2"/>
      <c r="BO179" s="2"/>
      <c r="BP179" s="2">
        <v>84685.78</v>
      </c>
      <c r="BQ179" s="2">
        <v>2822.69</v>
      </c>
      <c r="BR179" s="2">
        <v>49355.02</v>
      </c>
      <c r="BS179" s="2">
        <v>4160.55</v>
      </c>
      <c r="BT179" s="2"/>
      <c r="BU179" s="2">
        <v>5751.05</v>
      </c>
      <c r="BV179" s="2">
        <v>29977.45</v>
      </c>
      <c r="BW179" s="2">
        <v>80079.700000000012</v>
      </c>
      <c r="BX179" s="2"/>
      <c r="BY179" s="2"/>
      <c r="BZ179" s="2"/>
      <c r="CA179" s="2">
        <v>113.52</v>
      </c>
      <c r="CB179" s="2">
        <v>166805.54</v>
      </c>
      <c r="CC179" s="2">
        <v>254136.26</v>
      </c>
      <c r="CD179" s="2">
        <v>109.32</v>
      </c>
      <c r="CE179" s="2">
        <v>4855.95</v>
      </c>
      <c r="CF179" s="2">
        <v>299768.08</v>
      </c>
      <c r="CG179" s="2"/>
      <c r="CH179" s="2">
        <v>357510.42</v>
      </c>
      <c r="CI179" s="2">
        <v>43495.850000000006</v>
      </c>
      <c r="CJ179" s="2">
        <v>124689.45</v>
      </c>
      <c r="CK179" s="2"/>
      <c r="CL179" s="2"/>
      <c r="CM179" s="2">
        <v>120762.89</v>
      </c>
      <c r="CN179" s="2">
        <v>48107.41</v>
      </c>
      <c r="CO179" s="2"/>
      <c r="CP179" s="2"/>
      <c r="CQ179" s="2"/>
      <c r="CR179" s="2">
        <v>29191.97</v>
      </c>
      <c r="CS179" s="2"/>
      <c r="CT179" s="2"/>
      <c r="CU179" s="2"/>
      <c r="CV179" s="2"/>
      <c r="CW179" s="2"/>
      <c r="CX179" s="2"/>
      <c r="CY179" s="2"/>
      <c r="CZ179" s="2">
        <v>2146546.85</v>
      </c>
      <c r="DA179" s="2">
        <v>78072.320000000007</v>
      </c>
      <c r="DB179" s="2">
        <v>78072.320000000007</v>
      </c>
      <c r="DC179" s="2"/>
      <c r="DD179" s="2">
        <v>25492.080000000002</v>
      </c>
      <c r="DE179" s="2">
        <v>12432.5</v>
      </c>
      <c r="DF179" s="2">
        <v>10951.07</v>
      </c>
      <c r="DG179" s="2"/>
      <c r="DH179" s="2"/>
      <c r="DI179" s="2"/>
      <c r="DJ179" s="2">
        <v>260625.95</v>
      </c>
      <c r="DK179" s="2"/>
      <c r="DL179" s="2"/>
      <c r="DM179" s="2">
        <v>309501.60000000003</v>
      </c>
      <c r="DN179" s="2">
        <v>15900076.779999996</v>
      </c>
      <c r="DP179" s="37" t="str">
        <f>VLOOKUP(DQ179,'District Listing'!$A$3:$B$315,2,FALSE)</f>
        <v>TONASKET</v>
      </c>
      <c r="DQ179" s="4" t="s">
        <v>272</v>
      </c>
      <c r="DR179" s="2">
        <v>69696.289999999994</v>
      </c>
      <c r="DS179" s="2">
        <v>69696.289999999994</v>
      </c>
      <c r="DT179" s="2">
        <v>-377781.25</v>
      </c>
      <c r="DU179" s="2">
        <v>-377781.25</v>
      </c>
      <c r="DV179" s="2">
        <v>5342334.16</v>
      </c>
      <c r="DW179" s="2">
        <v>187380.53</v>
      </c>
      <c r="DX179" s="2">
        <v>53427.98</v>
      </c>
      <c r="DY179" s="2"/>
      <c r="DZ179" s="2">
        <v>246440.01</v>
      </c>
      <c r="EA179" s="2">
        <v>55073.16</v>
      </c>
      <c r="EB179" s="2">
        <v>58828</v>
      </c>
      <c r="EC179" s="2">
        <v>5943483.8400000008</v>
      </c>
      <c r="ED179" s="2">
        <v>2283849.27</v>
      </c>
      <c r="EE179" s="2">
        <v>87312.09</v>
      </c>
      <c r="EF179" s="2">
        <v>70535.41</v>
      </c>
      <c r="EG179" s="2"/>
      <c r="EH179" s="2">
        <v>26862.12</v>
      </c>
      <c r="EI179" s="2">
        <v>119060.92</v>
      </c>
      <c r="EJ179" s="2">
        <v>2587619.81</v>
      </c>
      <c r="EK179" s="2"/>
      <c r="EL179" s="2"/>
      <c r="EM179" s="2">
        <v>441550.24</v>
      </c>
      <c r="EN179" s="2">
        <v>194997.79</v>
      </c>
      <c r="EO179" s="2">
        <v>881386.45</v>
      </c>
      <c r="EP179" s="2">
        <v>305543.8</v>
      </c>
      <c r="EQ179" s="2"/>
      <c r="ER179" s="2"/>
      <c r="ES179" s="2"/>
      <c r="ET179" s="2"/>
      <c r="EU179" s="2">
        <v>26413.25</v>
      </c>
      <c r="EV179" s="2">
        <v>14023.24</v>
      </c>
      <c r="EW179" s="2">
        <v>29760.12</v>
      </c>
      <c r="EX179" s="2">
        <v>58706.09</v>
      </c>
      <c r="EY179" s="2">
        <v>878249.52</v>
      </c>
      <c r="EZ179" s="2">
        <v>800147.8</v>
      </c>
      <c r="FA179" s="2"/>
      <c r="FB179" s="2"/>
      <c r="FC179" s="2">
        <v>3630778.3</v>
      </c>
      <c r="FD179" s="2">
        <v>481417.49</v>
      </c>
      <c r="FE179" s="2">
        <v>69128.08</v>
      </c>
      <c r="FF179" s="2">
        <v>7245.02</v>
      </c>
      <c r="FG179" s="2">
        <v>11642.99</v>
      </c>
      <c r="FH179" s="2">
        <v>93358.12</v>
      </c>
      <c r="FI179" s="2">
        <v>662791.69999999995</v>
      </c>
      <c r="FJ179" s="2"/>
      <c r="FK179" s="2">
        <v>9255.4</v>
      </c>
      <c r="FL179" s="2">
        <v>92.22</v>
      </c>
      <c r="FM179" s="2">
        <v>2483</v>
      </c>
      <c r="FN179" s="2">
        <v>133443.01</v>
      </c>
      <c r="FO179" s="2">
        <v>140127.45000000001</v>
      </c>
      <c r="FP179" s="2">
        <v>79814.820000000007</v>
      </c>
      <c r="FQ179" s="2">
        <v>26422.09</v>
      </c>
      <c r="FR179" s="2">
        <v>15370.19</v>
      </c>
      <c r="FS179" s="2">
        <v>68.739999999999995</v>
      </c>
      <c r="FT179" s="2">
        <v>100</v>
      </c>
      <c r="FU179" s="2"/>
      <c r="FV179" s="2"/>
      <c r="FW179" s="2">
        <v>84685.78</v>
      </c>
      <c r="FX179" s="2">
        <v>2822.69</v>
      </c>
      <c r="FY179" s="2">
        <v>46392.38</v>
      </c>
      <c r="FZ179" s="2">
        <v>4160.55</v>
      </c>
      <c r="GA179" s="2"/>
      <c r="GB179" s="2">
        <v>5751.05</v>
      </c>
      <c r="GC179" s="2">
        <v>2332.54</v>
      </c>
      <c r="GD179" s="2">
        <v>67575.41</v>
      </c>
      <c r="GE179" s="2"/>
      <c r="GF179" s="2"/>
      <c r="GG179" s="2"/>
      <c r="GH179" s="2">
        <v>113.52</v>
      </c>
      <c r="GI179" s="2">
        <v>166805.54</v>
      </c>
      <c r="GJ179" s="2">
        <v>186567.25</v>
      </c>
      <c r="GK179" s="2">
        <v>109.32</v>
      </c>
      <c r="GL179" s="2">
        <v>4855.95</v>
      </c>
      <c r="GM179" s="2">
        <v>299768.08</v>
      </c>
      <c r="GN179" s="2"/>
      <c r="GO179" s="2">
        <v>357510.42</v>
      </c>
      <c r="GP179" s="2">
        <v>29339.08</v>
      </c>
      <c r="GQ179" s="2">
        <v>62682.6</v>
      </c>
      <c r="GR179" s="2"/>
      <c r="GS179" s="2"/>
      <c r="GT179" s="2">
        <v>120762.89</v>
      </c>
      <c r="GU179" s="2">
        <v>48107.41</v>
      </c>
      <c r="GV179" s="2"/>
      <c r="GW179" s="2"/>
      <c r="GX179" s="2"/>
      <c r="GY179" s="2">
        <v>22645.37</v>
      </c>
      <c r="GZ179" s="2"/>
      <c r="HA179" s="2"/>
      <c r="HB179" s="2"/>
      <c r="HC179" s="2"/>
      <c r="HD179" s="2"/>
      <c r="HE179" s="2"/>
      <c r="HF179" s="2"/>
      <c r="HG179" s="2">
        <v>1920164.7500000002</v>
      </c>
      <c r="HH179" s="2">
        <v>56546.22</v>
      </c>
      <c r="HI179" s="2">
        <v>56546.22</v>
      </c>
      <c r="HJ179" s="2"/>
      <c r="HK179" s="2">
        <v>25492.080000000002</v>
      </c>
      <c r="HL179" s="2">
        <v>12432.5</v>
      </c>
      <c r="HM179" s="2">
        <v>10951.07</v>
      </c>
      <c r="HN179" s="2"/>
      <c r="HO179" s="2"/>
      <c r="HP179" s="2"/>
      <c r="HQ179" s="2">
        <v>260625.95</v>
      </c>
      <c r="HR179" s="2"/>
      <c r="HS179" s="2">
        <v>309501.60000000003</v>
      </c>
      <c r="HT179" s="2">
        <v>14802801.259999996</v>
      </c>
      <c r="HV179" s="37" t="str">
        <f>VLOOKUP(HW179,'District Listing'!$A$3:$B$315,2,FALSE)</f>
        <v>NASELLE-GRAYS RIVER</v>
      </c>
      <c r="HW179" s="4" t="s">
        <v>277</v>
      </c>
      <c r="HX179" s="2">
        <v>96294.399999999994</v>
      </c>
      <c r="HY179" s="2">
        <v>96294.399999999994</v>
      </c>
      <c r="HZ179" s="2"/>
      <c r="IA179" s="2"/>
      <c r="IB179" s="2">
        <v>94714.43</v>
      </c>
      <c r="IC179" s="2">
        <v>12344.37</v>
      </c>
      <c r="ID179" s="2">
        <v>20551.47</v>
      </c>
      <c r="IE179" s="2"/>
      <c r="IF179" s="2">
        <v>21963.25</v>
      </c>
      <c r="IG179" s="2"/>
      <c r="IH179" s="2"/>
      <c r="II179" s="2">
        <v>149573.51999999999</v>
      </c>
      <c r="IJ179" s="2">
        <v>330</v>
      </c>
      <c r="IK179" s="2">
        <v>10831.77</v>
      </c>
      <c r="IL179" s="2">
        <v>11638.17</v>
      </c>
      <c r="IM179" s="2"/>
      <c r="IN179" s="2">
        <v>109352.97</v>
      </c>
      <c r="IO179" s="2"/>
      <c r="IP179" s="2">
        <v>132152.91</v>
      </c>
      <c r="IQ179" s="2"/>
      <c r="IR179" s="2"/>
      <c r="IS179" s="2">
        <v>8503.85</v>
      </c>
      <c r="IT179" s="2">
        <v>8104.81</v>
      </c>
      <c r="IU179" s="2">
        <v>15761.55</v>
      </c>
      <c r="IV179" s="2">
        <v>8395.16</v>
      </c>
      <c r="IW179" s="2"/>
      <c r="IX179" s="2"/>
      <c r="IY179" s="2"/>
      <c r="IZ179" s="2"/>
      <c r="JA179" s="2">
        <v>390.11</v>
      </c>
      <c r="JB179" s="2">
        <v>365.88</v>
      </c>
      <c r="JC179" s="2">
        <v>538.35</v>
      </c>
      <c r="JD179" s="2">
        <v>7143.58</v>
      </c>
      <c r="JE179" s="2">
        <v>11180.96</v>
      </c>
      <c r="JF179" s="2"/>
      <c r="JG179" s="2">
        <v>186.63</v>
      </c>
      <c r="JH179" s="2"/>
      <c r="JI179" s="2">
        <v>60570.87999999999</v>
      </c>
      <c r="JJ179" s="2">
        <v>7702.11</v>
      </c>
      <c r="JK179" s="2"/>
      <c r="JL179" s="2">
        <v>37382.14</v>
      </c>
      <c r="JM179" s="2"/>
      <c r="JN179" s="2">
        <v>4976.47</v>
      </c>
      <c r="JO179" s="2">
        <v>50060.72</v>
      </c>
      <c r="JP179" s="2"/>
      <c r="JQ179" s="2"/>
      <c r="JR179" s="2">
        <v>68241.63</v>
      </c>
      <c r="JS179" s="2"/>
      <c r="JT179" s="2"/>
      <c r="JU179" s="2"/>
      <c r="JV179" s="2">
        <v>19777</v>
      </c>
      <c r="JW179" s="2"/>
      <c r="JX179" s="2"/>
      <c r="JY179" s="2"/>
      <c r="JZ179" s="2">
        <v>18067.95</v>
      </c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>
        <v>38422.89</v>
      </c>
      <c r="KW179" s="2"/>
      <c r="KX179" s="2"/>
      <c r="KY179" s="2"/>
      <c r="KZ179" s="2"/>
      <c r="LA179" s="2"/>
      <c r="LB179" s="2"/>
      <c r="LC179" s="2">
        <v>4233.05</v>
      </c>
      <c r="LD179" s="2"/>
      <c r="LE179" s="2"/>
      <c r="LF179" s="2"/>
      <c r="LG179" s="2"/>
      <c r="LH179" s="2"/>
      <c r="LI179" s="2"/>
      <c r="LJ179" s="2"/>
      <c r="LK179" s="2">
        <v>148742.51999999999</v>
      </c>
      <c r="LL179" s="2">
        <v>36394.97</v>
      </c>
      <c r="LM179" s="2">
        <v>36394.97</v>
      </c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>
        <v>673789.91999999981</v>
      </c>
    </row>
    <row r="180" spans="2:337">
      <c r="B180" s="22" t="s">
        <v>69</v>
      </c>
      <c r="C180" s="22" t="s">
        <v>7</v>
      </c>
      <c r="D180" s="22" t="s">
        <v>5</v>
      </c>
      <c r="E180" s="22" t="s">
        <v>34</v>
      </c>
      <c r="F180" s="22" t="s">
        <v>57</v>
      </c>
      <c r="G180" s="1">
        <v>350669.85</v>
      </c>
      <c r="I180" s="37" t="str">
        <f>VLOOKUP(J180,'District Listing'!$A$3:$B$315,2,FALSE)</f>
        <v>OROVILLE</v>
      </c>
      <c r="J180" s="4" t="s">
        <v>273</v>
      </c>
      <c r="K180" s="2">
        <v>184587.87</v>
      </c>
      <c r="L180" s="2">
        <v>184587.87</v>
      </c>
      <c r="M180" s="2">
        <v>-184587.87</v>
      </c>
      <c r="N180" s="2">
        <v>-184587.87</v>
      </c>
      <c r="O180" s="2">
        <v>2837453.4</v>
      </c>
      <c r="P180" s="2">
        <v>43306.16</v>
      </c>
      <c r="Q180" s="2">
        <v>3892.62</v>
      </c>
      <c r="R180" s="2"/>
      <c r="S180" s="2">
        <v>121209.38</v>
      </c>
      <c r="T180" s="2">
        <v>65259.649999999994</v>
      </c>
      <c r="U180" s="2">
        <v>18785.86</v>
      </c>
      <c r="V180" s="2">
        <v>3089907.07</v>
      </c>
      <c r="W180" s="2">
        <v>1114783.5999999999</v>
      </c>
      <c r="X180" s="2">
        <v>53257.66</v>
      </c>
      <c r="Y180" s="2">
        <v>69313.960000000006</v>
      </c>
      <c r="Z180" s="2"/>
      <c r="AA180" s="2">
        <v>172701.80000000002</v>
      </c>
      <c r="AB180" s="2">
        <v>10854.57</v>
      </c>
      <c r="AC180" s="2">
        <v>1420911.5899999999</v>
      </c>
      <c r="AD180" s="2"/>
      <c r="AE180" s="2"/>
      <c r="AF180" s="2">
        <v>231554.86000000002</v>
      </c>
      <c r="AG180" s="2">
        <v>105596.81</v>
      </c>
      <c r="AH180" s="2">
        <v>466898.35</v>
      </c>
      <c r="AI180" s="2">
        <v>168950.90999999997</v>
      </c>
      <c r="AJ180" s="2"/>
      <c r="AK180" s="2"/>
      <c r="AL180" s="2"/>
      <c r="AM180" s="2"/>
      <c r="AN180" s="2">
        <v>9854.2199999999993</v>
      </c>
      <c r="AO180" s="2">
        <v>5488.1</v>
      </c>
      <c r="AP180" s="2">
        <v>21471.129999999997</v>
      </c>
      <c r="AQ180" s="2">
        <v>37268.74</v>
      </c>
      <c r="AR180" s="2">
        <v>499613.18</v>
      </c>
      <c r="AS180" s="2">
        <v>401368.28</v>
      </c>
      <c r="AT180" s="2">
        <v>4535.22</v>
      </c>
      <c r="AU180" s="2">
        <v>2084.16</v>
      </c>
      <c r="AV180" s="2">
        <v>1954683.9599999997</v>
      </c>
      <c r="AW180" s="2">
        <v>410530.97000000003</v>
      </c>
      <c r="AX180" s="2">
        <v>23961.670000000002</v>
      </c>
      <c r="AY180" s="2">
        <v>8682.3799999999992</v>
      </c>
      <c r="AZ180" s="2">
        <v>8278.48</v>
      </c>
      <c r="BA180" s="2">
        <v>231902.65</v>
      </c>
      <c r="BB180" s="2">
        <v>683356.15</v>
      </c>
      <c r="BC180" s="2"/>
      <c r="BD180" s="2">
        <v>5534.28</v>
      </c>
      <c r="BE180" s="2">
        <v>14486.52</v>
      </c>
      <c r="BF180" s="2"/>
      <c r="BG180" s="2"/>
      <c r="BH180" s="2">
        <v>32050.03</v>
      </c>
      <c r="BI180" s="2">
        <v>285769.67000000004</v>
      </c>
      <c r="BJ180" s="2">
        <v>6949</v>
      </c>
      <c r="BK180" s="2">
        <v>12609.06</v>
      </c>
      <c r="BL180" s="2"/>
      <c r="BM180" s="2"/>
      <c r="BN180" s="2"/>
      <c r="BO180" s="2">
        <v>15638.2</v>
      </c>
      <c r="BP180" s="2">
        <v>5414.28</v>
      </c>
      <c r="BQ180" s="2">
        <v>43910.14</v>
      </c>
      <c r="BR180" s="2">
        <v>47749.899999999994</v>
      </c>
      <c r="BS180" s="2"/>
      <c r="BT180" s="2"/>
      <c r="BU180" s="2">
        <v>3808.61</v>
      </c>
      <c r="BV180" s="2">
        <v>881.85</v>
      </c>
      <c r="BW180" s="2">
        <v>181874.96000000002</v>
      </c>
      <c r="BX180" s="2"/>
      <c r="BY180" s="2"/>
      <c r="BZ180" s="2"/>
      <c r="CA180" s="2">
        <v>1025.1600000000001</v>
      </c>
      <c r="CB180" s="2">
        <v>106020.48000000001</v>
      </c>
      <c r="CC180" s="2">
        <v>29996.18</v>
      </c>
      <c r="CD180" s="2">
        <v>15496.44</v>
      </c>
      <c r="CE180" s="2">
        <v>20</v>
      </c>
      <c r="CF180" s="2">
        <v>190022.89</v>
      </c>
      <c r="CG180" s="2"/>
      <c r="CH180" s="2">
        <v>206184.07</v>
      </c>
      <c r="CI180" s="2">
        <v>9768.5</v>
      </c>
      <c r="CJ180" s="2">
        <v>34869.600000000006</v>
      </c>
      <c r="CK180" s="2"/>
      <c r="CL180" s="2"/>
      <c r="CM180" s="2">
        <v>161577.84</v>
      </c>
      <c r="CN180" s="2"/>
      <c r="CO180" s="2"/>
      <c r="CP180" s="2"/>
      <c r="CQ180" s="2"/>
      <c r="CR180" s="2">
        <v>14042.8</v>
      </c>
      <c r="CS180" s="2"/>
      <c r="CT180" s="2"/>
      <c r="CU180" s="2"/>
      <c r="CV180" s="2"/>
      <c r="CW180" s="2"/>
      <c r="CX180" s="2"/>
      <c r="CY180" s="2"/>
      <c r="CZ180" s="2">
        <v>1425700.4600000002</v>
      </c>
      <c r="DA180" s="2">
        <v>38814.97</v>
      </c>
      <c r="DB180" s="2">
        <v>38814.97</v>
      </c>
      <c r="DC180" s="2"/>
      <c r="DD180" s="2">
        <v>48423.13</v>
      </c>
      <c r="DE180" s="2">
        <v>33049.93</v>
      </c>
      <c r="DF180" s="2">
        <v>22500</v>
      </c>
      <c r="DG180" s="2"/>
      <c r="DH180" s="2"/>
      <c r="DI180" s="2"/>
      <c r="DJ180" s="2"/>
      <c r="DK180" s="2"/>
      <c r="DL180" s="2"/>
      <c r="DM180" s="2">
        <v>103973.06</v>
      </c>
      <c r="DN180" s="2">
        <v>8717347.2600000016</v>
      </c>
      <c r="DP180" s="37" t="str">
        <f>VLOOKUP(DQ180,'District Listing'!$A$3:$B$315,2,FALSE)</f>
        <v>OROVILLE</v>
      </c>
      <c r="DQ180" s="4" t="s">
        <v>273</v>
      </c>
      <c r="DR180" s="2"/>
      <c r="DS180" s="2"/>
      <c r="DT180" s="2">
        <v>-184587.87</v>
      </c>
      <c r="DU180" s="2">
        <v>-184587.87</v>
      </c>
      <c r="DV180" s="2">
        <v>2777453.4</v>
      </c>
      <c r="DW180" s="2">
        <v>15999.14</v>
      </c>
      <c r="DX180" s="2">
        <v>2620.44</v>
      </c>
      <c r="DY180" s="2"/>
      <c r="DZ180" s="2">
        <v>115746.08</v>
      </c>
      <c r="EA180" s="2">
        <v>39337.449999999997</v>
      </c>
      <c r="EB180" s="2">
        <v>18785.86</v>
      </c>
      <c r="EC180" s="2">
        <v>2969942.37</v>
      </c>
      <c r="ED180" s="2">
        <v>1016737.2</v>
      </c>
      <c r="EE180" s="2">
        <v>31517.97</v>
      </c>
      <c r="EF180" s="2">
        <v>50281.4</v>
      </c>
      <c r="EG180" s="2"/>
      <c r="EH180" s="2">
        <v>5647.1</v>
      </c>
      <c r="EI180" s="2">
        <v>1347.24</v>
      </c>
      <c r="EJ180" s="2">
        <v>1105530.9099999999</v>
      </c>
      <c r="EK180" s="2"/>
      <c r="EL180" s="2"/>
      <c r="EM180" s="2">
        <v>230944.04</v>
      </c>
      <c r="EN180" s="2">
        <v>83718.97</v>
      </c>
      <c r="EO180" s="2">
        <v>463898.35</v>
      </c>
      <c r="EP180" s="2">
        <v>134147.01999999999</v>
      </c>
      <c r="EQ180" s="2"/>
      <c r="ER180" s="2"/>
      <c r="ES180" s="2"/>
      <c r="ET180" s="2"/>
      <c r="EU180" s="2">
        <v>9818.89</v>
      </c>
      <c r="EV180" s="2">
        <v>4369.18</v>
      </c>
      <c r="EW180" s="2">
        <v>21424.78</v>
      </c>
      <c r="EX180" s="2">
        <v>29973.759999999998</v>
      </c>
      <c r="EY180" s="2">
        <v>490613.18</v>
      </c>
      <c r="EZ180" s="2">
        <v>377546.09</v>
      </c>
      <c r="FA180" s="2">
        <v>4522.7</v>
      </c>
      <c r="FB180" s="2">
        <v>1653.02</v>
      </c>
      <c r="FC180" s="2">
        <v>1852629.9800000002</v>
      </c>
      <c r="FD180" s="2">
        <v>327588.90000000002</v>
      </c>
      <c r="FE180" s="2">
        <v>20862.900000000001</v>
      </c>
      <c r="FF180" s="2">
        <v>8682.3799999999992</v>
      </c>
      <c r="FG180" s="2">
        <v>8230.31</v>
      </c>
      <c r="FH180" s="2">
        <v>112546.37</v>
      </c>
      <c r="FI180" s="2">
        <v>477910.86000000004</v>
      </c>
      <c r="FJ180" s="2"/>
      <c r="FK180" s="2">
        <v>5534.28</v>
      </c>
      <c r="FL180" s="2">
        <v>14486.52</v>
      </c>
      <c r="FM180" s="2"/>
      <c r="FN180" s="2"/>
      <c r="FO180" s="2">
        <v>31175.03</v>
      </c>
      <c r="FP180" s="2">
        <v>265919.90000000002</v>
      </c>
      <c r="FQ180" s="2">
        <v>6949</v>
      </c>
      <c r="FR180" s="2">
        <v>12609.06</v>
      </c>
      <c r="FS180" s="2"/>
      <c r="FT180" s="2"/>
      <c r="FU180" s="2"/>
      <c r="FV180" s="2"/>
      <c r="FW180" s="2">
        <v>5414.28</v>
      </c>
      <c r="FX180" s="2">
        <v>43910.14</v>
      </c>
      <c r="FY180" s="2">
        <v>20478.689999999999</v>
      </c>
      <c r="FZ180" s="2"/>
      <c r="GA180" s="2"/>
      <c r="GB180" s="2">
        <v>3808.61</v>
      </c>
      <c r="GC180" s="2">
        <v>372.86</v>
      </c>
      <c r="GD180" s="2">
        <v>102477.91</v>
      </c>
      <c r="GE180" s="2"/>
      <c r="GF180" s="2"/>
      <c r="GG180" s="2"/>
      <c r="GH180" s="2">
        <v>1025.1600000000001</v>
      </c>
      <c r="GI180" s="2">
        <v>51417</v>
      </c>
      <c r="GJ180" s="2">
        <v>26030.61</v>
      </c>
      <c r="GK180" s="2">
        <v>15496.44</v>
      </c>
      <c r="GL180" s="2">
        <v>20</v>
      </c>
      <c r="GM180" s="2">
        <v>190022.89</v>
      </c>
      <c r="GN180" s="2"/>
      <c r="GO180" s="2">
        <v>169359.77</v>
      </c>
      <c r="GP180" s="2">
        <v>9583.5</v>
      </c>
      <c r="GQ180" s="2">
        <v>9047.61</v>
      </c>
      <c r="GR180" s="2"/>
      <c r="GS180" s="2"/>
      <c r="GT180" s="2">
        <v>161577.84</v>
      </c>
      <c r="GU180" s="2"/>
      <c r="GV180" s="2"/>
      <c r="GW180" s="2"/>
      <c r="GX180" s="2"/>
      <c r="GY180" s="2">
        <v>8411.2999999999993</v>
      </c>
      <c r="GZ180" s="2"/>
      <c r="HA180" s="2"/>
      <c r="HB180" s="2"/>
      <c r="HC180" s="2"/>
      <c r="HD180" s="2"/>
      <c r="HE180" s="2"/>
      <c r="HF180" s="2"/>
      <c r="HG180" s="2">
        <v>1155128.3999999999</v>
      </c>
      <c r="HH180" s="2">
        <v>31996.04</v>
      </c>
      <c r="HI180" s="2">
        <v>31996.04</v>
      </c>
      <c r="HJ180" s="2"/>
      <c r="HK180" s="2">
        <v>36452.17</v>
      </c>
      <c r="HL180" s="2">
        <v>33049.93</v>
      </c>
      <c r="HM180" s="2">
        <v>22500</v>
      </c>
      <c r="HN180" s="2"/>
      <c r="HO180" s="2"/>
      <c r="HP180" s="2"/>
      <c r="HQ180" s="2"/>
      <c r="HR180" s="2"/>
      <c r="HS180" s="2">
        <v>92002.1</v>
      </c>
      <c r="HT180" s="2">
        <v>7500552.79</v>
      </c>
      <c r="HV180" s="37" t="str">
        <f>VLOOKUP(HW180,'District Listing'!$A$3:$B$315,2,FALSE)</f>
        <v>WILLAPA VALLEY</v>
      </c>
      <c r="HW180" s="4" t="s">
        <v>278</v>
      </c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>
        <v>42839.99</v>
      </c>
      <c r="JM180" s="2"/>
      <c r="JN180" s="2"/>
      <c r="JO180" s="2">
        <v>42839.99</v>
      </c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>
        <v>42839.99</v>
      </c>
    </row>
    <row r="181" spans="2:337">
      <c r="B181" s="22" t="s">
        <v>69</v>
      </c>
      <c r="C181" s="22" t="s">
        <v>7</v>
      </c>
      <c r="D181" s="22" t="s">
        <v>5</v>
      </c>
      <c r="E181" s="22" t="s">
        <v>34</v>
      </c>
      <c r="F181" s="22" t="s">
        <v>58</v>
      </c>
      <c r="G181" s="1">
        <v>54305.01</v>
      </c>
      <c r="I181" s="37" t="str">
        <f>VLOOKUP(J181,'District Listing'!$A$3:$B$315,2,FALSE)</f>
        <v>OCEAN BEACH</v>
      </c>
      <c r="J181" s="4" t="s">
        <v>274</v>
      </c>
      <c r="K181" s="2">
        <v>269904.77</v>
      </c>
      <c r="L181" s="2">
        <v>269904.77</v>
      </c>
      <c r="M181" s="2">
        <v>-269904.77</v>
      </c>
      <c r="N181" s="2">
        <v>-269904.77</v>
      </c>
      <c r="O181" s="2">
        <v>4597178.6999999993</v>
      </c>
      <c r="P181" s="2">
        <v>57568.33</v>
      </c>
      <c r="Q181" s="2">
        <v>123483.11</v>
      </c>
      <c r="R181" s="2"/>
      <c r="S181" s="2">
        <v>73241.509999999995</v>
      </c>
      <c r="T181" s="2">
        <v>6300</v>
      </c>
      <c r="U181" s="2">
        <v>47198.61</v>
      </c>
      <c r="V181" s="2">
        <v>4904970.26</v>
      </c>
      <c r="W181" s="2">
        <v>2331134.6</v>
      </c>
      <c r="X181" s="2">
        <v>77291.42</v>
      </c>
      <c r="Y181" s="2">
        <v>86403.319999999992</v>
      </c>
      <c r="Z181" s="2"/>
      <c r="AA181" s="2">
        <v>123826.1</v>
      </c>
      <c r="AB181" s="2">
        <v>19595.39</v>
      </c>
      <c r="AC181" s="2">
        <v>2638250.83</v>
      </c>
      <c r="AD181" s="2"/>
      <c r="AE181" s="2"/>
      <c r="AF181" s="2">
        <v>371937.43</v>
      </c>
      <c r="AG181" s="2">
        <v>198731.03</v>
      </c>
      <c r="AH181" s="2">
        <v>740188.16000000003</v>
      </c>
      <c r="AI181" s="2">
        <v>323473.51999999996</v>
      </c>
      <c r="AJ181" s="2"/>
      <c r="AK181" s="2"/>
      <c r="AL181" s="2"/>
      <c r="AM181" s="2"/>
      <c r="AN181" s="2">
        <v>16595.22</v>
      </c>
      <c r="AO181" s="2">
        <v>8426.08</v>
      </c>
      <c r="AP181" s="2">
        <v>26302.21</v>
      </c>
      <c r="AQ181" s="2">
        <v>96692.68</v>
      </c>
      <c r="AR181" s="2">
        <v>803548.87</v>
      </c>
      <c r="AS181" s="2">
        <v>910293.32000000007</v>
      </c>
      <c r="AT181" s="2">
        <v>1713.66</v>
      </c>
      <c r="AU181" s="2"/>
      <c r="AV181" s="2">
        <v>3497902.1800000006</v>
      </c>
      <c r="AW181" s="2">
        <v>532290.55999999994</v>
      </c>
      <c r="AX181" s="2">
        <v>92651.09</v>
      </c>
      <c r="AY181" s="2">
        <v>236004.68</v>
      </c>
      <c r="AZ181" s="2">
        <v>14192.58</v>
      </c>
      <c r="BA181" s="2">
        <v>179159.93</v>
      </c>
      <c r="BB181" s="2">
        <v>1054298.8399999999</v>
      </c>
      <c r="BC181" s="2">
        <v>26804.86</v>
      </c>
      <c r="BD181" s="2">
        <v>4528.0600000000004</v>
      </c>
      <c r="BE181" s="2">
        <v>532443.05000000005</v>
      </c>
      <c r="BF181" s="2"/>
      <c r="BG181" s="2">
        <v>67055</v>
      </c>
      <c r="BH181" s="2">
        <v>92833.38</v>
      </c>
      <c r="BI181" s="2">
        <v>46471.67</v>
      </c>
      <c r="BJ181" s="2">
        <v>3170.5</v>
      </c>
      <c r="BK181" s="2">
        <v>16569.150000000001</v>
      </c>
      <c r="BL181" s="2">
        <v>18972.349999999999</v>
      </c>
      <c r="BM181" s="2">
        <v>111404.56</v>
      </c>
      <c r="BN181" s="2">
        <v>1179.6500000000001</v>
      </c>
      <c r="BO181" s="2">
        <v>21516.19</v>
      </c>
      <c r="BP181" s="2">
        <v>62001.33</v>
      </c>
      <c r="BQ181" s="2">
        <v>79408.27</v>
      </c>
      <c r="BR181" s="2">
        <v>87570.760000000009</v>
      </c>
      <c r="BS181" s="2">
        <v>28472.38</v>
      </c>
      <c r="BT181" s="2"/>
      <c r="BU181" s="2">
        <v>27043.39</v>
      </c>
      <c r="BV181" s="2"/>
      <c r="BW181" s="2"/>
      <c r="BX181" s="2"/>
      <c r="BY181" s="2">
        <v>5773.05</v>
      </c>
      <c r="BZ181" s="2"/>
      <c r="CA181" s="2">
        <v>1920</v>
      </c>
      <c r="CB181" s="2">
        <v>130439.83</v>
      </c>
      <c r="CC181" s="2">
        <v>68229.039999999994</v>
      </c>
      <c r="CD181" s="2">
        <v>481.96000000000004</v>
      </c>
      <c r="CE181" s="2">
        <v>9772.3799999999992</v>
      </c>
      <c r="CF181" s="2">
        <v>89800.17</v>
      </c>
      <c r="CG181" s="2">
        <v>114507.71</v>
      </c>
      <c r="CH181" s="2"/>
      <c r="CI181" s="2">
        <v>11344.35</v>
      </c>
      <c r="CJ181" s="2">
        <v>2739867.5100000002</v>
      </c>
      <c r="CK181" s="2"/>
      <c r="CL181" s="2"/>
      <c r="CM181" s="2">
        <v>182476.55000000002</v>
      </c>
      <c r="CN181" s="2"/>
      <c r="CO181" s="2">
        <v>44617.62</v>
      </c>
      <c r="CP181" s="2"/>
      <c r="CQ181" s="2"/>
      <c r="CR181" s="2">
        <v>5201.1400000000003</v>
      </c>
      <c r="CS181" s="2">
        <v>11750</v>
      </c>
      <c r="CT181" s="2"/>
      <c r="CU181" s="2"/>
      <c r="CV181" s="2"/>
      <c r="CW181" s="2"/>
      <c r="CX181" s="2"/>
      <c r="CY181" s="2"/>
      <c r="CZ181" s="2">
        <v>4643625.8599999994</v>
      </c>
      <c r="DA181" s="2">
        <v>59627.85</v>
      </c>
      <c r="DB181" s="2">
        <v>59627.85</v>
      </c>
      <c r="DC181" s="2"/>
      <c r="DD181" s="2"/>
      <c r="DE181" s="2"/>
      <c r="DF181" s="2">
        <v>29855.71</v>
      </c>
      <c r="DG181" s="2">
        <v>1605.71</v>
      </c>
      <c r="DH181" s="2">
        <v>115141.67</v>
      </c>
      <c r="DI181" s="2"/>
      <c r="DJ181" s="2">
        <v>43344.14</v>
      </c>
      <c r="DK181" s="2"/>
      <c r="DL181" s="2"/>
      <c r="DM181" s="2">
        <v>189947.22999999998</v>
      </c>
      <c r="DN181" s="2">
        <v>16988623.050000008</v>
      </c>
      <c r="DP181" s="37" t="str">
        <f>VLOOKUP(DQ181,'District Listing'!$A$3:$B$315,2,FALSE)</f>
        <v>OCEAN BEACH</v>
      </c>
      <c r="DQ181" s="4" t="s">
        <v>274</v>
      </c>
      <c r="DR181" s="2">
        <v>4942.59</v>
      </c>
      <c r="DS181" s="2">
        <v>4942.59</v>
      </c>
      <c r="DT181" s="2">
        <v>-269904.77</v>
      </c>
      <c r="DU181" s="2">
        <v>-269904.77</v>
      </c>
      <c r="DV181" s="2">
        <v>4442519.5599999996</v>
      </c>
      <c r="DW181" s="2">
        <v>21470.73</v>
      </c>
      <c r="DX181" s="2">
        <v>95449.87</v>
      </c>
      <c r="DY181" s="2"/>
      <c r="DZ181" s="2">
        <v>7866.91</v>
      </c>
      <c r="EA181" s="2">
        <v>6100</v>
      </c>
      <c r="EB181" s="2">
        <v>47198.61</v>
      </c>
      <c r="EC181" s="2">
        <v>4620605.6800000006</v>
      </c>
      <c r="ED181" s="2">
        <v>2103887.38</v>
      </c>
      <c r="EE181" s="2">
        <v>56714.7</v>
      </c>
      <c r="EF181" s="2">
        <v>85651.92</v>
      </c>
      <c r="EG181" s="2"/>
      <c r="EH181" s="2">
        <v>2500</v>
      </c>
      <c r="EI181" s="2">
        <v>4000</v>
      </c>
      <c r="EJ181" s="2">
        <v>2252754</v>
      </c>
      <c r="EK181" s="2"/>
      <c r="EL181" s="2"/>
      <c r="EM181" s="2">
        <v>104243.19</v>
      </c>
      <c r="EN181" s="2">
        <v>166480.76</v>
      </c>
      <c r="EO181" s="2">
        <v>707790.01</v>
      </c>
      <c r="EP181" s="2">
        <v>283315.23</v>
      </c>
      <c r="EQ181" s="2"/>
      <c r="ER181" s="2"/>
      <c r="ES181" s="2"/>
      <c r="ET181" s="2"/>
      <c r="EU181" s="2">
        <v>15850.03</v>
      </c>
      <c r="EV181" s="2">
        <v>7013.21</v>
      </c>
      <c r="EW181" s="2">
        <v>24893.25</v>
      </c>
      <c r="EX181" s="2">
        <v>85320.97</v>
      </c>
      <c r="EY181" s="2">
        <v>754260.55</v>
      </c>
      <c r="EZ181" s="2">
        <v>814046.63</v>
      </c>
      <c r="FA181" s="2">
        <v>342.74</v>
      </c>
      <c r="FB181" s="2"/>
      <c r="FC181" s="2">
        <v>2963556.5700000003</v>
      </c>
      <c r="FD181" s="2">
        <v>475741.61</v>
      </c>
      <c r="FE181" s="2">
        <v>88215.26</v>
      </c>
      <c r="FF181" s="2">
        <v>236004.68</v>
      </c>
      <c r="FG181" s="2">
        <v>12990.23</v>
      </c>
      <c r="FH181" s="2">
        <v>65290.26</v>
      </c>
      <c r="FI181" s="2">
        <v>878242.04</v>
      </c>
      <c r="FJ181" s="2">
        <v>20604.05</v>
      </c>
      <c r="FK181" s="2">
        <v>4528.0600000000004</v>
      </c>
      <c r="FL181" s="2">
        <v>87985.77</v>
      </c>
      <c r="FM181" s="2"/>
      <c r="FN181" s="2"/>
      <c r="FO181" s="2">
        <v>62479.360000000001</v>
      </c>
      <c r="FP181" s="2">
        <v>21357.55</v>
      </c>
      <c r="FQ181" s="2">
        <v>1845.5</v>
      </c>
      <c r="FR181" s="2">
        <v>6853.86</v>
      </c>
      <c r="FS181" s="2">
        <v>13708.35</v>
      </c>
      <c r="FT181" s="2">
        <v>56838.01</v>
      </c>
      <c r="FU181" s="2"/>
      <c r="FV181" s="2">
        <v>-136.29</v>
      </c>
      <c r="FW181" s="2">
        <v>61117.91</v>
      </c>
      <c r="FX181" s="2">
        <v>74923.520000000004</v>
      </c>
      <c r="FY181" s="2">
        <v>76018.05</v>
      </c>
      <c r="FZ181" s="2"/>
      <c r="GA181" s="2"/>
      <c r="GB181" s="2">
        <v>26968.37</v>
      </c>
      <c r="GC181" s="2"/>
      <c r="GD181" s="2"/>
      <c r="GE181" s="2"/>
      <c r="GF181" s="2">
        <v>3779</v>
      </c>
      <c r="GG181" s="2"/>
      <c r="GH181" s="2">
        <v>1920</v>
      </c>
      <c r="GI181" s="2">
        <v>130099.83</v>
      </c>
      <c r="GJ181" s="2">
        <v>45737.85</v>
      </c>
      <c r="GK181" s="2">
        <v>342.36</v>
      </c>
      <c r="GL181" s="2">
        <v>394.21</v>
      </c>
      <c r="GM181" s="2">
        <v>89915.17</v>
      </c>
      <c r="GN181" s="2">
        <v>113507.71</v>
      </c>
      <c r="GO181" s="2"/>
      <c r="GP181" s="2"/>
      <c r="GQ181" s="2">
        <v>2660080.83</v>
      </c>
      <c r="GR181" s="2"/>
      <c r="GS181" s="2"/>
      <c r="GT181" s="2">
        <v>182441.07</v>
      </c>
      <c r="GU181" s="2"/>
      <c r="GV181" s="2">
        <v>44617.62</v>
      </c>
      <c r="GW181" s="2"/>
      <c r="GX181" s="2"/>
      <c r="GY181" s="2">
        <v>1692.14</v>
      </c>
      <c r="GZ181" s="2"/>
      <c r="HA181" s="2"/>
      <c r="HB181" s="2"/>
      <c r="HC181" s="2"/>
      <c r="HD181" s="2"/>
      <c r="HE181" s="2"/>
      <c r="HF181" s="2"/>
      <c r="HG181" s="2">
        <v>3789619.8600000003</v>
      </c>
      <c r="HH181" s="2">
        <v>33026.559999999998</v>
      </c>
      <c r="HI181" s="2">
        <v>33026.559999999998</v>
      </c>
      <c r="HJ181" s="2"/>
      <c r="HK181" s="2"/>
      <c r="HL181" s="2"/>
      <c r="HM181" s="2"/>
      <c r="HN181" s="2">
        <v>1605.71</v>
      </c>
      <c r="HO181" s="2"/>
      <c r="HP181" s="2"/>
      <c r="HQ181" s="2">
        <v>43344.14</v>
      </c>
      <c r="HR181" s="2"/>
      <c r="HS181" s="2">
        <v>44949.85</v>
      </c>
      <c r="HT181" s="2">
        <v>14317792.380000003</v>
      </c>
      <c r="HV181" s="37" t="str">
        <f>VLOOKUP(HW181,'District Listing'!$A$3:$B$315,2,FALSE)</f>
        <v>NORTH RIVER</v>
      </c>
      <c r="HW181" s="4" t="s">
        <v>279</v>
      </c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>
        <v>8187.32</v>
      </c>
      <c r="JM181" s="2"/>
      <c r="JN181" s="2"/>
      <c r="JO181" s="2">
        <v>8187.32</v>
      </c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>
        <v>8187.32</v>
      </c>
    </row>
    <row r="182" spans="2:337">
      <c r="B182" s="22" t="s">
        <v>69</v>
      </c>
      <c r="C182" s="22" t="s">
        <v>7</v>
      </c>
      <c r="D182" s="22" t="s">
        <v>5</v>
      </c>
      <c r="E182" s="22" t="s">
        <v>59</v>
      </c>
      <c r="F182" s="22" t="s">
        <v>55</v>
      </c>
      <c r="G182" s="1">
        <v>117043.94</v>
      </c>
      <c r="I182" s="37" t="str">
        <f>VLOOKUP(J182,'District Listing'!$A$3:$B$315,2,FALSE)</f>
        <v>RAYMOND</v>
      </c>
      <c r="J182" s="4" t="s">
        <v>275</v>
      </c>
      <c r="K182" s="2">
        <v>136766.07999999999</v>
      </c>
      <c r="L182" s="2">
        <v>136766.07999999999</v>
      </c>
      <c r="M182" s="2">
        <v>-136766.07999999999</v>
      </c>
      <c r="N182" s="2">
        <v>-136766.07999999999</v>
      </c>
      <c r="O182" s="2">
        <v>3164390.87</v>
      </c>
      <c r="P182" s="2">
        <v>77467.06</v>
      </c>
      <c r="Q182" s="2"/>
      <c r="R182" s="2"/>
      <c r="S182" s="2">
        <v>150798.01</v>
      </c>
      <c r="T182" s="2">
        <v>19281.810000000001</v>
      </c>
      <c r="U182" s="2"/>
      <c r="V182" s="2">
        <v>3411937.7500000005</v>
      </c>
      <c r="W182" s="2">
        <v>1568411.64</v>
      </c>
      <c r="X182" s="2">
        <v>76799.600000000006</v>
      </c>
      <c r="Y182" s="2">
        <v>240.35</v>
      </c>
      <c r="Z182" s="2"/>
      <c r="AA182" s="2">
        <v>161052.04999999999</v>
      </c>
      <c r="AB182" s="2">
        <v>15629.47</v>
      </c>
      <c r="AC182" s="2">
        <v>1822133.11</v>
      </c>
      <c r="AD182" s="2">
        <v>16.399999999999999</v>
      </c>
      <c r="AE182" s="2">
        <v>24.599999999999998</v>
      </c>
      <c r="AF182" s="2">
        <v>255718.53</v>
      </c>
      <c r="AG182" s="2">
        <v>136244.75</v>
      </c>
      <c r="AH182" s="2">
        <v>516391.87</v>
      </c>
      <c r="AI182" s="2">
        <v>228660.94</v>
      </c>
      <c r="AJ182" s="2"/>
      <c r="AK182" s="2"/>
      <c r="AL182" s="2"/>
      <c r="AM182" s="2"/>
      <c r="AN182" s="2">
        <v>6238.83</v>
      </c>
      <c r="AO182" s="2">
        <v>3675.66</v>
      </c>
      <c r="AP182" s="2">
        <v>21420.940000000002</v>
      </c>
      <c r="AQ182" s="2">
        <v>61339.439999999995</v>
      </c>
      <c r="AR182" s="2">
        <v>437777.23000000004</v>
      </c>
      <c r="AS182" s="2">
        <v>499064.14999999997</v>
      </c>
      <c r="AT182" s="2">
        <v>11437.64</v>
      </c>
      <c r="AU182" s="2">
        <v>11478.22</v>
      </c>
      <c r="AV182" s="2">
        <v>2189489.2000000002</v>
      </c>
      <c r="AW182" s="2">
        <v>248101.31</v>
      </c>
      <c r="AX182" s="2">
        <v>23763.15</v>
      </c>
      <c r="AY182" s="2">
        <v>159317.56</v>
      </c>
      <c r="AZ182" s="2">
        <v>31206.48</v>
      </c>
      <c r="BA182" s="2">
        <v>59584.409999999996</v>
      </c>
      <c r="BB182" s="2">
        <v>521972.91</v>
      </c>
      <c r="BC182" s="2">
        <v>7442.74</v>
      </c>
      <c r="BD182" s="2"/>
      <c r="BE182" s="2">
        <v>83115.740000000005</v>
      </c>
      <c r="BF182" s="2"/>
      <c r="BG182" s="2"/>
      <c r="BH182" s="2">
        <v>9805.32</v>
      </c>
      <c r="BI182" s="2">
        <v>114808.42</v>
      </c>
      <c r="BJ182" s="2">
        <v>198.93</v>
      </c>
      <c r="BK182" s="2">
        <v>12932.59</v>
      </c>
      <c r="BL182" s="2"/>
      <c r="BM182" s="2">
        <v>3790.55</v>
      </c>
      <c r="BN182" s="2"/>
      <c r="BO182" s="2"/>
      <c r="BP182" s="2">
        <v>28905.759999999998</v>
      </c>
      <c r="BQ182" s="2">
        <v>10827.95</v>
      </c>
      <c r="BR182" s="2">
        <v>122302.34</v>
      </c>
      <c r="BS182" s="2"/>
      <c r="BT182" s="2">
        <v>8548.42</v>
      </c>
      <c r="BU182" s="2">
        <v>10193.780000000001</v>
      </c>
      <c r="BV182" s="2"/>
      <c r="BW182" s="2">
        <v>15390.9</v>
      </c>
      <c r="BX182" s="2"/>
      <c r="BY182" s="2">
        <v>110</v>
      </c>
      <c r="BZ182" s="2"/>
      <c r="CA182" s="2"/>
      <c r="CB182" s="2">
        <v>105399.23</v>
      </c>
      <c r="CC182" s="2">
        <v>26788.94</v>
      </c>
      <c r="CD182" s="2">
        <v>3829.91</v>
      </c>
      <c r="CE182" s="2">
        <v>15059.66</v>
      </c>
      <c r="CF182" s="2">
        <v>88425.69</v>
      </c>
      <c r="CG182" s="2"/>
      <c r="CH182" s="2">
        <v>290</v>
      </c>
      <c r="CI182" s="2">
        <v>14444.26</v>
      </c>
      <c r="CJ182" s="2">
        <v>64006.3</v>
      </c>
      <c r="CK182" s="2"/>
      <c r="CL182" s="2"/>
      <c r="CM182" s="2">
        <v>50666.17</v>
      </c>
      <c r="CN182" s="2">
        <v>21340.33</v>
      </c>
      <c r="CO182" s="2"/>
      <c r="CP182" s="2"/>
      <c r="CQ182" s="2"/>
      <c r="CR182" s="2">
        <v>14246.45</v>
      </c>
      <c r="CS182" s="2"/>
      <c r="CT182" s="2"/>
      <c r="CU182" s="2"/>
      <c r="CV182" s="2"/>
      <c r="CW182" s="2"/>
      <c r="CX182" s="2"/>
      <c r="CY182" s="2"/>
      <c r="CZ182" s="2">
        <v>832870.38000000012</v>
      </c>
      <c r="DA182" s="2">
        <v>21264.870000000003</v>
      </c>
      <c r="DB182" s="2">
        <v>21264.870000000003</v>
      </c>
      <c r="DC182" s="2"/>
      <c r="DD182" s="2"/>
      <c r="DE182" s="2"/>
      <c r="DF182" s="2"/>
      <c r="DG182" s="2"/>
      <c r="DH182" s="2">
        <v>8617.7199999999993</v>
      </c>
      <c r="DI182" s="2"/>
      <c r="DJ182" s="2">
        <v>9999.25</v>
      </c>
      <c r="DK182" s="2"/>
      <c r="DL182" s="2"/>
      <c r="DM182" s="2">
        <v>18616.97</v>
      </c>
      <c r="DN182" s="2">
        <v>8818285.1900000013</v>
      </c>
      <c r="DP182" s="37" t="str">
        <f>VLOOKUP(DQ182,'District Listing'!$A$3:$B$315,2,FALSE)</f>
        <v>RAYMOND</v>
      </c>
      <c r="DQ182" s="4" t="s">
        <v>275</v>
      </c>
      <c r="DR182" s="2">
        <v>6924.3</v>
      </c>
      <c r="DS182" s="2">
        <v>6924.3</v>
      </c>
      <c r="DT182" s="2">
        <v>-136766.07999999999</v>
      </c>
      <c r="DU182" s="2">
        <v>-136766.07999999999</v>
      </c>
      <c r="DV182" s="2">
        <v>3076257.87</v>
      </c>
      <c r="DW182" s="2">
        <v>77467.06</v>
      </c>
      <c r="DX182" s="2"/>
      <c r="DY182" s="2"/>
      <c r="DZ182" s="2">
        <v>139162.01</v>
      </c>
      <c r="EA182" s="2">
        <v>19281.810000000001</v>
      </c>
      <c r="EB182" s="2"/>
      <c r="EC182" s="2">
        <v>3312168.7500000005</v>
      </c>
      <c r="ED182" s="2">
        <v>1507013.15</v>
      </c>
      <c r="EE182" s="2">
        <v>76799.600000000006</v>
      </c>
      <c r="EF182" s="2">
        <v>240.35</v>
      </c>
      <c r="EG182" s="2"/>
      <c r="EH182" s="2">
        <v>9750</v>
      </c>
      <c r="EI182" s="2">
        <v>15629.47</v>
      </c>
      <c r="EJ182" s="2">
        <v>1609432.57</v>
      </c>
      <c r="EK182" s="2">
        <v>16.399999999999999</v>
      </c>
      <c r="EL182" s="2">
        <v>16.399999999999999</v>
      </c>
      <c r="EM182" s="2">
        <v>248148.93</v>
      </c>
      <c r="EN182" s="2">
        <v>120352</v>
      </c>
      <c r="EO182" s="2">
        <v>500920.77</v>
      </c>
      <c r="EP182" s="2">
        <v>200354.07</v>
      </c>
      <c r="EQ182" s="2"/>
      <c r="ER182" s="2"/>
      <c r="ES182" s="2"/>
      <c r="ET182" s="2"/>
      <c r="EU182" s="2">
        <v>6060.13</v>
      </c>
      <c r="EV182" s="2">
        <v>3259.25</v>
      </c>
      <c r="EW182" s="2">
        <v>20536.310000000001</v>
      </c>
      <c r="EX182" s="2">
        <v>54859.06</v>
      </c>
      <c r="EY182" s="2">
        <v>429333.28</v>
      </c>
      <c r="EZ182" s="2">
        <v>487051.93</v>
      </c>
      <c r="FA182" s="2">
        <v>11144.08</v>
      </c>
      <c r="FB182" s="2">
        <v>11199.98</v>
      </c>
      <c r="FC182" s="2">
        <v>2093252.59</v>
      </c>
      <c r="FD182" s="2">
        <v>222838.59</v>
      </c>
      <c r="FE182" s="2">
        <v>23763.15</v>
      </c>
      <c r="FF182" s="2">
        <v>117586.4</v>
      </c>
      <c r="FG182" s="2">
        <v>23058.82</v>
      </c>
      <c r="FH182" s="2">
        <v>51680.81</v>
      </c>
      <c r="FI182" s="2">
        <v>438927.77</v>
      </c>
      <c r="FJ182" s="2">
        <v>6942.74</v>
      </c>
      <c r="FK182" s="2"/>
      <c r="FL182" s="2">
        <v>83115.740000000005</v>
      </c>
      <c r="FM182" s="2"/>
      <c r="FN182" s="2"/>
      <c r="FO182" s="2">
        <v>9775.32</v>
      </c>
      <c r="FP182" s="2">
        <v>103252.22</v>
      </c>
      <c r="FQ182" s="2">
        <v>198.93</v>
      </c>
      <c r="FR182" s="2">
        <v>12932.59</v>
      </c>
      <c r="FS182" s="2"/>
      <c r="FT182" s="2">
        <v>3790.55</v>
      </c>
      <c r="FU182" s="2"/>
      <c r="FV182" s="2"/>
      <c r="FW182" s="2">
        <v>28905.759999999998</v>
      </c>
      <c r="FX182" s="2">
        <v>10827.95</v>
      </c>
      <c r="FY182" s="2">
        <v>119080.09</v>
      </c>
      <c r="FZ182" s="2"/>
      <c r="GA182" s="2">
        <v>8548.42</v>
      </c>
      <c r="GB182" s="2">
        <v>10193.780000000001</v>
      </c>
      <c r="GC182" s="2"/>
      <c r="GD182" s="2">
        <v>15390.9</v>
      </c>
      <c r="GE182" s="2"/>
      <c r="GF182" s="2">
        <v>110</v>
      </c>
      <c r="GG182" s="2"/>
      <c r="GH182" s="2"/>
      <c r="GI182" s="2">
        <v>105399.23</v>
      </c>
      <c r="GJ182" s="2">
        <v>25713.34</v>
      </c>
      <c r="GK182" s="2">
        <v>3829.91</v>
      </c>
      <c r="GL182" s="2">
        <v>13525.14</v>
      </c>
      <c r="GM182" s="2">
        <v>88425.69</v>
      </c>
      <c r="GN182" s="2"/>
      <c r="GO182" s="2">
        <v>290</v>
      </c>
      <c r="GP182" s="2">
        <v>3981.97</v>
      </c>
      <c r="GQ182" s="2">
        <v>64006.3</v>
      </c>
      <c r="GR182" s="2"/>
      <c r="GS182" s="2"/>
      <c r="GT182" s="2">
        <v>50666.17</v>
      </c>
      <c r="GU182" s="2">
        <v>21340.33</v>
      </c>
      <c r="GV182" s="2"/>
      <c r="GW182" s="2"/>
      <c r="GX182" s="2"/>
      <c r="GY182" s="2">
        <v>12770.74</v>
      </c>
      <c r="GZ182" s="2"/>
      <c r="HA182" s="2"/>
      <c r="HB182" s="2"/>
      <c r="HC182" s="2"/>
      <c r="HD182" s="2"/>
      <c r="HE182" s="2"/>
      <c r="HF182" s="2"/>
      <c r="HG182" s="2">
        <v>803013.81</v>
      </c>
      <c r="HH182" s="2">
        <v>15223.85</v>
      </c>
      <c r="HI182" s="2">
        <v>15223.85</v>
      </c>
      <c r="HJ182" s="2"/>
      <c r="HK182" s="2"/>
      <c r="HL182" s="2"/>
      <c r="HM182" s="2"/>
      <c r="HN182" s="2"/>
      <c r="HO182" s="2">
        <v>8617.7199999999993</v>
      </c>
      <c r="HP182" s="2"/>
      <c r="HQ182" s="2">
        <v>9999.25</v>
      </c>
      <c r="HR182" s="2"/>
      <c r="HS182" s="2">
        <v>18616.97</v>
      </c>
      <c r="HT182" s="2">
        <v>8160794.5299999993</v>
      </c>
      <c r="HV182" s="37" t="str">
        <f>VLOOKUP(HW182,'District Listing'!$A$3:$B$315,2,FALSE)</f>
        <v>NEWPORT</v>
      </c>
      <c r="HW182" s="4" t="s">
        <v>280</v>
      </c>
      <c r="HX182" s="2"/>
      <c r="HY182" s="2"/>
      <c r="HZ182" s="2"/>
      <c r="IA182" s="2"/>
      <c r="IB182" s="2">
        <v>236238.07999999999</v>
      </c>
      <c r="IC182" s="2">
        <v>2175.2800000000002</v>
      </c>
      <c r="ID182" s="2">
        <v>26460.28</v>
      </c>
      <c r="IE182" s="2"/>
      <c r="IF182" s="2">
        <v>41112.83</v>
      </c>
      <c r="IG182" s="2"/>
      <c r="IH182" s="2"/>
      <c r="II182" s="2">
        <v>305986.47000000003</v>
      </c>
      <c r="IJ182" s="2">
        <v>174572.79999999999</v>
      </c>
      <c r="IK182" s="2">
        <v>5048.8900000000003</v>
      </c>
      <c r="IL182" s="2">
        <v>3787.87</v>
      </c>
      <c r="IM182" s="2"/>
      <c r="IN182" s="2">
        <v>186037.15</v>
      </c>
      <c r="IO182" s="2"/>
      <c r="IP182" s="2">
        <v>369446.70999999996</v>
      </c>
      <c r="IQ182" s="2"/>
      <c r="IR182" s="2"/>
      <c r="IS182" s="2">
        <v>22762.43</v>
      </c>
      <c r="IT182" s="2">
        <v>27610.54</v>
      </c>
      <c r="IU182" s="2">
        <v>47287.81</v>
      </c>
      <c r="IV182" s="2">
        <v>39518.83</v>
      </c>
      <c r="IW182" s="2"/>
      <c r="IX182" s="2"/>
      <c r="IY182" s="2"/>
      <c r="IZ182" s="2"/>
      <c r="JA182" s="2"/>
      <c r="JB182" s="2"/>
      <c r="JC182" s="2">
        <v>1518.93</v>
      </c>
      <c r="JD182" s="2">
        <v>6602.55</v>
      </c>
      <c r="JE182" s="2">
        <v>37996.769999999997</v>
      </c>
      <c r="JF182" s="2">
        <v>59115.44</v>
      </c>
      <c r="JG182" s="2"/>
      <c r="JH182" s="2"/>
      <c r="JI182" s="2">
        <v>242413.29999999996</v>
      </c>
      <c r="JJ182" s="2">
        <v>41696.379999999997</v>
      </c>
      <c r="JK182" s="2">
        <v>770.4</v>
      </c>
      <c r="JL182" s="2"/>
      <c r="JM182" s="2"/>
      <c r="JN182" s="2">
        <v>11449.42</v>
      </c>
      <c r="JO182" s="2">
        <v>53916.2</v>
      </c>
      <c r="JP182" s="2"/>
      <c r="JQ182" s="2"/>
      <c r="JR182" s="2"/>
      <c r="JS182" s="2"/>
      <c r="JT182" s="2"/>
      <c r="JU182" s="2"/>
      <c r="JV182" s="2">
        <v>22147.919999999998</v>
      </c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>
        <v>42072</v>
      </c>
      <c r="KH182" s="2"/>
      <c r="KI182" s="2"/>
      <c r="KJ182" s="2"/>
      <c r="KK182" s="2"/>
      <c r="KL182" s="2"/>
      <c r="KM182" s="2">
        <v>45861.99</v>
      </c>
      <c r="KN182" s="2"/>
      <c r="KO182" s="2"/>
      <c r="KP182" s="2"/>
      <c r="KQ182" s="2"/>
      <c r="KR182" s="2">
        <v>6170.66</v>
      </c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>
        <v>44893.64</v>
      </c>
      <c r="LJ182" s="2"/>
      <c r="LK182" s="2">
        <v>161146.21000000002</v>
      </c>
      <c r="LL182" s="2">
        <v>9388.7900000000009</v>
      </c>
      <c r="LM182" s="2">
        <v>9388.7900000000009</v>
      </c>
      <c r="LN182" s="2"/>
      <c r="LO182" s="2"/>
      <c r="LP182" s="2"/>
      <c r="LQ182" s="2"/>
      <c r="LR182" s="2"/>
      <c r="LS182" s="2"/>
      <c r="LT182" s="2"/>
      <c r="LU182" s="2">
        <v>96336.45</v>
      </c>
      <c r="LV182" s="2"/>
      <c r="LW182" s="2"/>
      <c r="LX182" s="2">
        <v>96336.45</v>
      </c>
      <c r="LY182" s="2">
        <v>1238634.1300000001</v>
      </c>
    </row>
    <row r="183" spans="2:337">
      <c r="B183" s="22" t="s">
        <v>69</v>
      </c>
      <c r="C183" s="22" t="s">
        <v>7</v>
      </c>
      <c r="D183" s="22" t="s">
        <v>5</v>
      </c>
      <c r="E183" s="22" t="s">
        <v>60</v>
      </c>
      <c r="F183" s="22" t="s">
        <v>77</v>
      </c>
      <c r="G183" s="1">
        <v>44095.14</v>
      </c>
      <c r="I183" s="37" t="str">
        <f>VLOOKUP(J183,'District Listing'!$A$3:$B$315,2,FALSE)</f>
        <v>SOUTH BEND</v>
      </c>
      <c r="J183" s="4" t="s">
        <v>276</v>
      </c>
      <c r="K183" s="2">
        <v>155094.17000000001</v>
      </c>
      <c r="L183" s="2">
        <v>155094.17000000001</v>
      </c>
      <c r="M183" s="2">
        <v>-155094.17000000001</v>
      </c>
      <c r="N183" s="2">
        <v>-155094.17000000001</v>
      </c>
      <c r="O183" s="2">
        <v>3180401.29</v>
      </c>
      <c r="P183" s="2">
        <v>35783.699999999997</v>
      </c>
      <c r="Q183" s="2">
        <v>60018.25</v>
      </c>
      <c r="R183" s="2"/>
      <c r="S183" s="2">
        <v>172891.69</v>
      </c>
      <c r="T183" s="2">
        <v>21209.84</v>
      </c>
      <c r="U183" s="2"/>
      <c r="V183" s="2">
        <v>3470304.77</v>
      </c>
      <c r="W183" s="2">
        <v>1753931.7799999998</v>
      </c>
      <c r="X183" s="2">
        <v>51398.5</v>
      </c>
      <c r="Y183" s="2">
        <v>79202.22</v>
      </c>
      <c r="Z183" s="2"/>
      <c r="AA183" s="2">
        <v>169535.03999999998</v>
      </c>
      <c r="AB183" s="2">
        <v>16994.39</v>
      </c>
      <c r="AC183" s="2">
        <v>2071061.9299999997</v>
      </c>
      <c r="AD183" s="2">
        <v>258.3</v>
      </c>
      <c r="AE183" s="2">
        <v>358.75</v>
      </c>
      <c r="AF183" s="2">
        <v>256954.44999999998</v>
      </c>
      <c r="AG183" s="2">
        <v>154859.90000000002</v>
      </c>
      <c r="AH183" s="2">
        <v>542214.01</v>
      </c>
      <c r="AI183" s="2">
        <v>248842.55000000002</v>
      </c>
      <c r="AJ183" s="2"/>
      <c r="AK183" s="2"/>
      <c r="AL183" s="2"/>
      <c r="AM183" s="2"/>
      <c r="AN183" s="2">
        <v>2920.15</v>
      </c>
      <c r="AO183" s="2">
        <v>2394.39</v>
      </c>
      <c r="AP183" s="2">
        <v>-852.25</v>
      </c>
      <c r="AQ183" s="2">
        <v>74195.820000000007</v>
      </c>
      <c r="AR183" s="2">
        <v>460211.35000000003</v>
      </c>
      <c r="AS183" s="2">
        <v>586962.03</v>
      </c>
      <c r="AT183" s="2">
        <v>39729.600000000006</v>
      </c>
      <c r="AU183" s="2">
        <v>29381.789999999997</v>
      </c>
      <c r="AV183" s="2">
        <v>2398430.8400000003</v>
      </c>
      <c r="AW183" s="2">
        <v>331226.27999999997</v>
      </c>
      <c r="AX183" s="2">
        <v>21563.07</v>
      </c>
      <c r="AY183" s="2">
        <v>135045.17000000001</v>
      </c>
      <c r="AZ183" s="2">
        <v>47677.51</v>
      </c>
      <c r="BA183" s="2">
        <v>158974.47</v>
      </c>
      <c r="BB183" s="2">
        <v>694486.5</v>
      </c>
      <c r="BC183" s="2">
        <v>22417.02</v>
      </c>
      <c r="BD183" s="2">
        <v>855.92</v>
      </c>
      <c r="BE183" s="2">
        <v>141610.35999999999</v>
      </c>
      <c r="BF183" s="2"/>
      <c r="BG183" s="2">
        <v>17917.169999999998</v>
      </c>
      <c r="BH183" s="2">
        <v>66062.77</v>
      </c>
      <c r="BI183" s="2">
        <v>469048.8</v>
      </c>
      <c r="BJ183" s="2">
        <v>4641.5</v>
      </c>
      <c r="BK183" s="2"/>
      <c r="BL183" s="2"/>
      <c r="BM183" s="2">
        <v>8752.84</v>
      </c>
      <c r="BN183" s="2"/>
      <c r="BO183" s="2"/>
      <c r="BP183" s="2">
        <v>28967.439999999999</v>
      </c>
      <c r="BQ183" s="2">
        <v>21216.62</v>
      </c>
      <c r="BR183" s="2">
        <v>64433.32</v>
      </c>
      <c r="BS183" s="2">
        <v>1642.87</v>
      </c>
      <c r="BT183" s="2">
        <v>33089.01</v>
      </c>
      <c r="BU183" s="2">
        <v>1297.2</v>
      </c>
      <c r="BV183" s="2"/>
      <c r="BW183" s="2">
        <v>47935.3</v>
      </c>
      <c r="BX183" s="2"/>
      <c r="BY183" s="2"/>
      <c r="BZ183" s="2"/>
      <c r="CA183" s="2"/>
      <c r="CB183" s="2">
        <v>122946.65</v>
      </c>
      <c r="CC183" s="2">
        <v>113039.89</v>
      </c>
      <c r="CD183" s="2"/>
      <c r="CE183" s="2"/>
      <c r="CF183" s="2">
        <v>76319.710000000006</v>
      </c>
      <c r="CG183" s="2"/>
      <c r="CH183" s="2"/>
      <c r="CI183" s="2">
        <v>8140</v>
      </c>
      <c r="CJ183" s="2">
        <v>36280.39</v>
      </c>
      <c r="CK183" s="2"/>
      <c r="CL183" s="2"/>
      <c r="CM183" s="2">
        <v>96858.99</v>
      </c>
      <c r="CN183" s="2">
        <v>8786.68</v>
      </c>
      <c r="CO183" s="2"/>
      <c r="CP183" s="2"/>
      <c r="CQ183" s="2"/>
      <c r="CR183" s="2">
        <v>9671.34</v>
      </c>
      <c r="CS183" s="2"/>
      <c r="CT183" s="2"/>
      <c r="CU183" s="2"/>
      <c r="CV183" s="2"/>
      <c r="CW183" s="2"/>
      <c r="CX183" s="2"/>
      <c r="CY183" s="2"/>
      <c r="CZ183" s="2">
        <v>1401931.7899999996</v>
      </c>
      <c r="DA183" s="2">
        <v>17085.760000000002</v>
      </c>
      <c r="DB183" s="2">
        <v>17085.760000000002</v>
      </c>
      <c r="DC183" s="2"/>
      <c r="DD183" s="2"/>
      <c r="DE183" s="2"/>
      <c r="DF183" s="2">
        <v>33303.730000000003</v>
      </c>
      <c r="DG183" s="2"/>
      <c r="DH183" s="2"/>
      <c r="DI183" s="2"/>
      <c r="DJ183" s="2">
        <v>50344.49</v>
      </c>
      <c r="DK183" s="2"/>
      <c r="DL183" s="2"/>
      <c r="DM183" s="2">
        <v>83648.22</v>
      </c>
      <c r="DN183" s="2">
        <v>10136949.810000001</v>
      </c>
      <c r="DP183" s="37" t="str">
        <f>VLOOKUP(DQ183,'District Listing'!$A$3:$B$315,2,FALSE)</f>
        <v>SOUTH BEND</v>
      </c>
      <c r="DQ183" s="4" t="s">
        <v>276</v>
      </c>
      <c r="DR183" s="2"/>
      <c r="DS183" s="2"/>
      <c r="DT183" s="2">
        <v>-155094.17000000001</v>
      </c>
      <c r="DU183" s="2">
        <v>-155094.17000000001</v>
      </c>
      <c r="DV183" s="2">
        <v>2715448.61</v>
      </c>
      <c r="DW183" s="2">
        <v>24116.1</v>
      </c>
      <c r="DX183" s="2">
        <v>44476.13</v>
      </c>
      <c r="DY183" s="2"/>
      <c r="DZ183" s="2">
        <v>113336.24</v>
      </c>
      <c r="EA183" s="2"/>
      <c r="EB183" s="2"/>
      <c r="EC183" s="2">
        <v>2897377.08</v>
      </c>
      <c r="ED183" s="2">
        <v>1550455.16</v>
      </c>
      <c r="EE183" s="2">
        <v>47000</v>
      </c>
      <c r="EF183" s="2">
        <v>60875.31</v>
      </c>
      <c r="EG183" s="2"/>
      <c r="EH183" s="2">
        <v>41580.5</v>
      </c>
      <c r="EI183" s="2">
        <v>0</v>
      </c>
      <c r="EJ183" s="2">
        <v>1699910.97</v>
      </c>
      <c r="EK183" s="2">
        <v>251.73</v>
      </c>
      <c r="EL183" s="2">
        <v>356.11</v>
      </c>
      <c r="EM183" s="2">
        <v>245661.61</v>
      </c>
      <c r="EN183" s="2">
        <v>141308.73000000001</v>
      </c>
      <c r="EO183" s="2">
        <v>518363.1</v>
      </c>
      <c r="EP183" s="2">
        <v>236254.35</v>
      </c>
      <c r="EQ183" s="2"/>
      <c r="ER183" s="2"/>
      <c r="ES183" s="2"/>
      <c r="ET183" s="2"/>
      <c r="EU183" s="2">
        <v>2813.51</v>
      </c>
      <c r="EV183" s="2">
        <v>2184.5</v>
      </c>
      <c r="EW183" s="2">
        <v>-1595.95</v>
      </c>
      <c r="EX183" s="2">
        <v>69997.64</v>
      </c>
      <c r="EY183" s="2">
        <v>451500.4</v>
      </c>
      <c r="EZ183" s="2">
        <v>581705.72</v>
      </c>
      <c r="FA183" s="2">
        <v>37157.800000000003</v>
      </c>
      <c r="FB183" s="2">
        <v>28842.87</v>
      </c>
      <c r="FC183" s="2">
        <v>2314802.12</v>
      </c>
      <c r="FD183" s="2">
        <v>301553.71999999997</v>
      </c>
      <c r="FE183" s="2">
        <v>21563.07</v>
      </c>
      <c r="FF183" s="2">
        <v>135045.17000000001</v>
      </c>
      <c r="FG183" s="2">
        <v>47677.51</v>
      </c>
      <c r="FH183" s="2">
        <v>123932.23</v>
      </c>
      <c r="FI183" s="2">
        <v>629771.69999999995</v>
      </c>
      <c r="FJ183" s="2">
        <v>22417.02</v>
      </c>
      <c r="FK183" s="2">
        <v>855.92</v>
      </c>
      <c r="FL183" s="2">
        <v>141610.35999999999</v>
      </c>
      <c r="FM183" s="2"/>
      <c r="FN183" s="2">
        <v>17917.169999999998</v>
      </c>
      <c r="FO183" s="2">
        <v>66022.77</v>
      </c>
      <c r="FP183" s="2">
        <v>440236.68</v>
      </c>
      <c r="FQ183" s="2">
        <v>4641.5</v>
      </c>
      <c r="FR183" s="2"/>
      <c r="FS183" s="2"/>
      <c r="FT183" s="2">
        <v>7157.28</v>
      </c>
      <c r="FU183" s="2"/>
      <c r="FV183" s="2"/>
      <c r="FW183" s="2">
        <v>28967.439999999999</v>
      </c>
      <c r="FX183" s="2">
        <v>21216.62</v>
      </c>
      <c r="FY183" s="2">
        <v>64433.32</v>
      </c>
      <c r="FZ183" s="2">
        <v>1642.87</v>
      </c>
      <c r="GA183" s="2">
        <v>33089.01</v>
      </c>
      <c r="GB183" s="2">
        <v>1297.2</v>
      </c>
      <c r="GC183" s="2"/>
      <c r="GD183" s="2">
        <v>47935.3</v>
      </c>
      <c r="GE183" s="2"/>
      <c r="GF183" s="2"/>
      <c r="GG183" s="2"/>
      <c r="GH183" s="2"/>
      <c r="GI183" s="2">
        <v>122946.65</v>
      </c>
      <c r="GJ183" s="2">
        <v>110039.89</v>
      </c>
      <c r="GK183" s="2"/>
      <c r="GL183" s="2"/>
      <c r="GM183" s="2">
        <v>76319.710000000006</v>
      </c>
      <c r="GN183" s="2"/>
      <c r="GO183" s="2"/>
      <c r="GP183" s="2">
        <v>8140</v>
      </c>
      <c r="GQ183" s="2">
        <v>36280.39</v>
      </c>
      <c r="GR183" s="2"/>
      <c r="GS183" s="2"/>
      <c r="GT183" s="2">
        <v>96858.99</v>
      </c>
      <c r="GU183" s="2">
        <v>8786.68</v>
      </c>
      <c r="GV183" s="2"/>
      <c r="GW183" s="2"/>
      <c r="GX183" s="2"/>
      <c r="GY183" s="2">
        <v>9031.34</v>
      </c>
      <c r="GZ183" s="2"/>
      <c r="HA183" s="2"/>
      <c r="HB183" s="2"/>
      <c r="HC183" s="2"/>
      <c r="HD183" s="2"/>
      <c r="HE183" s="2"/>
      <c r="HF183" s="2"/>
      <c r="HG183" s="2">
        <v>1367844.1099999996</v>
      </c>
      <c r="HH183" s="2">
        <v>16642.04</v>
      </c>
      <c r="HI183" s="2">
        <v>16642.04</v>
      </c>
      <c r="HJ183" s="2"/>
      <c r="HK183" s="2"/>
      <c r="HL183" s="2"/>
      <c r="HM183" s="2"/>
      <c r="HN183" s="2"/>
      <c r="HO183" s="2"/>
      <c r="HP183" s="2"/>
      <c r="HQ183" s="2">
        <v>50344.49</v>
      </c>
      <c r="HR183" s="2"/>
      <c r="HS183" s="2">
        <v>50344.49</v>
      </c>
      <c r="HT183" s="2">
        <v>8821598.3400000017</v>
      </c>
      <c r="HV183" s="37" t="str">
        <f>VLOOKUP(HW183,'District Listing'!$A$3:$B$315,2,FALSE)</f>
        <v>CUSICK</v>
      </c>
      <c r="HW183" s="4" t="s">
        <v>281</v>
      </c>
      <c r="HX183" s="2">
        <v>9283.56</v>
      </c>
      <c r="HY183" s="2">
        <v>9283.56</v>
      </c>
      <c r="HZ183" s="2"/>
      <c r="IA183" s="2"/>
      <c r="IB183" s="2">
        <v>76529.460000000006</v>
      </c>
      <c r="IC183" s="2">
        <v>1029.8399999999999</v>
      </c>
      <c r="ID183" s="2">
        <v>177.14</v>
      </c>
      <c r="IE183" s="2"/>
      <c r="IF183" s="2">
        <v>11000</v>
      </c>
      <c r="IG183" s="2">
        <v>261.14</v>
      </c>
      <c r="IH183" s="2"/>
      <c r="II183" s="2">
        <v>88997.58</v>
      </c>
      <c r="IJ183" s="2">
        <v>125097.7</v>
      </c>
      <c r="IK183" s="2"/>
      <c r="IL183" s="2">
        <v>10146.99</v>
      </c>
      <c r="IM183" s="2"/>
      <c r="IN183" s="2">
        <v>36180.39</v>
      </c>
      <c r="IO183" s="2"/>
      <c r="IP183" s="2">
        <v>171425.08000000002</v>
      </c>
      <c r="IQ183" s="2"/>
      <c r="IR183" s="2">
        <v>18.8</v>
      </c>
      <c r="IS183" s="2">
        <v>6718.67</v>
      </c>
      <c r="IT183" s="2">
        <v>12740.8</v>
      </c>
      <c r="IU183" s="2">
        <v>13688.19</v>
      </c>
      <c r="IV183" s="2">
        <v>18833.72</v>
      </c>
      <c r="IW183" s="2"/>
      <c r="IX183" s="2"/>
      <c r="IY183" s="2"/>
      <c r="IZ183" s="2"/>
      <c r="JA183" s="2">
        <v>275.54000000000002</v>
      </c>
      <c r="JB183" s="2">
        <v>602.9</v>
      </c>
      <c r="JC183" s="2">
        <v>447.99</v>
      </c>
      <c r="JD183" s="2">
        <v>5783.41</v>
      </c>
      <c r="JE183" s="2">
        <v>11575.63</v>
      </c>
      <c r="JF183" s="2">
        <v>31809.33</v>
      </c>
      <c r="JG183" s="2"/>
      <c r="JH183" s="2"/>
      <c r="JI183" s="2">
        <v>102494.98000000001</v>
      </c>
      <c r="JJ183" s="2">
        <v>15232.73</v>
      </c>
      <c r="JK183" s="2"/>
      <c r="JL183" s="2">
        <v>19000</v>
      </c>
      <c r="JM183" s="2"/>
      <c r="JN183" s="2">
        <v>3394.79</v>
      </c>
      <c r="JO183" s="2">
        <v>37627.519999999997</v>
      </c>
      <c r="JP183" s="2"/>
      <c r="JQ183" s="2"/>
      <c r="JR183" s="2"/>
      <c r="JS183" s="2"/>
      <c r="JT183" s="2"/>
      <c r="JU183" s="2">
        <v>120</v>
      </c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>
        <v>185</v>
      </c>
      <c r="KV183" s="2">
        <v>75000</v>
      </c>
      <c r="KW183" s="2"/>
      <c r="KX183" s="2"/>
      <c r="KY183" s="2"/>
      <c r="KZ183" s="2"/>
      <c r="LA183" s="2"/>
      <c r="LB183" s="2"/>
      <c r="LC183" s="2">
        <v>1084</v>
      </c>
      <c r="LD183" s="2"/>
      <c r="LE183" s="2"/>
      <c r="LF183" s="2"/>
      <c r="LG183" s="2"/>
      <c r="LH183" s="2"/>
      <c r="LI183" s="2"/>
      <c r="LJ183" s="2"/>
      <c r="LK183" s="2">
        <v>76389</v>
      </c>
      <c r="LL183" s="2">
        <v>274.52999999999997</v>
      </c>
      <c r="LM183" s="2">
        <v>274.52999999999997</v>
      </c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>
        <v>486492.24999999988</v>
      </c>
    </row>
    <row r="184" spans="2:337">
      <c r="B184" s="22" t="s">
        <v>69</v>
      </c>
      <c r="C184" s="22" t="s">
        <v>7</v>
      </c>
      <c r="D184" s="22" t="s">
        <v>5</v>
      </c>
      <c r="E184" s="22" t="s">
        <v>60</v>
      </c>
      <c r="F184" s="22" t="s">
        <v>78</v>
      </c>
      <c r="G184" s="1">
        <v>35240.11</v>
      </c>
      <c r="I184" s="37" t="str">
        <f>VLOOKUP(J184,'District Listing'!$A$3:$B$315,2,FALSE)</f>
        <v>NASELLE-GRAYS RIVER</v>
      </c>
      <c r="J184" s="4" t="s">
        <v>277</v>
      </c>
      <c r="K184" s="2">
        <v>96916.97</v>
      </c>
      <c r="L184" s="2">
        <v>96916.97</v>
      </c>
      <c r="M184" s="2">
        <v>-96916.97</v>
      </c>
      <c r="N184" s="2">
        <v>-96916.97</v>
      </c>
      <c r="O184" s="2">
        <v>2329799.5300000003</v>
      </c>
      <c r="P184" s="2">
        <v>42037.51</v>
      </c>
      <c r="Q184" s="2">
        <v>48047.58</v>
      </c>
      <c r="R184" s="2"/>
      <c r="S184" s="2">
        <v>259303.93</v>
      </c>
      <c r="T184" s="2"/>
      <c r="U184" s="2">
        <v>24758</v>
      </c>
      <c r="V184" s="2">
        <v>2703946.5500000003</v>
      </c>
      <c r="W184" s="2">
        <v>822872.48</v>
      </c>
      <c r="X184" s="2">
        <v>36316.14</v>
      </c>
      <c r="Y184" s="2">
        <v>28178.14</v>
      </c>
      <c r="Z184" s="2"/>
      <c r="AA184" s="2">
        <v>109352.97</v>
      </c>
      <c r="AB184" s="2"/>
      <c r="AC184" s="2">
        <v>996719.73</v>
      </c>
      <c r="AD184" s="2"/>
      <c r="AE184" s="2"/>
      <c r="AF184" s="2">
        <v>202258.42</v>
      </c>
      <c r="AG184" s="2">
        <v>72625.78</v>
      </c>
      <c r="AH184" s="2">
        <v>392504.35</v>
      </c>
      <c r="AI184" s="2">
        <v>118762.22</v>
      </c>
      <c r="AJ184" s="2"/>
      <c r="AK184" s="2"/>
      <c r="AL184" s="2"/>
      <c r="AM184" s="2"/>
      <c r="AN184" s="2">
        <v>9209.4600000000009</v>
      </c>
      <c r="AO184" s="2">
        <v>3377.37</v>
      </c>
      <c r="AP184" s="2">
        <v>15950.550000000001</v>
      </c>
      <c r="AQ184" s="2">
        <v>35097.949999999997</v>
      </c>
      <c r="AR184" s="2">
        <v>373574.66000000003</v>
      </c>
      <c r="AS184" s="2">
        <v>331348.37</v>
      </c>
      <c r="AT184" s="2">
        <v>6469.08</v>
      </c>
      <c r="AU184" s="2">
        <v>4643.13</v>
      </c>
      <c r="AV184" s="2">
        <v>1565821.3399999999</v>
      </c>
      <c r="AW184" s="2">
        <v>350362.99</v>
      </c>
      <c r="AX184" s="2">
        <v>28905.07</v>
      </c>
      <c r="AY184" s="2">
        <v>77858.39</v>
      </c>
      <c r="AZ184" s="2">
        <v>12327.2</v>
      </c>
      <c r="BA184" s="2">
        <v>125820.78</v>
      </c>
      <c r="BB184" s="2">
        <v>595274.43000000005</v>
      </c>
      <c r="BC184" s="2">
        <v>62312.69</v>
      </c>
      <c r="BD184" s="2"/>
      <c r="BE184" s="2">
        <v>70823.83</v>
      </c>
      <c r="BF184" s="2"/>
      <c r="BG184" s="2"/>
      <c r="BH184" s="2">
        <v>3000</v>
      </c>
      <c r="BI184" s="2">
        <v>21063.25</v>
      </c>
      <c r="BJ184" s="2"/>
      <c r="BK184" s="2"/>
      <c r="BL184" s="2">
        <v>21801</v>
      </c>
      <c r="BM184" s="2">
        <v>18607.95</v>
      </c>
      <c r="BN184" s="2"/>
      <c r="BO184" s="2"/>
      <c r="BP184" s="2">
        <v>11057.05</v>
      </c>
      <c r="BQ184" s="2">
        <v>15193.02</v>
      </c>
      <c r="BR184" s="2">
        <v>36917.910000000003</v>
      </c>
      <c r="BS184" s="2">
        <v>175.66</v>
      </c>
      <c r="BT184" s="2"/>
      <c r="BU184" s="2">
        <v>14147.14</v>
      </c>
      <c r="BV184" s="2"/>
      <c r="BW184" s="2"/>
      <c r="BX184" s="2"/>
      <c r="BY184" s="2"/>
      <c r="BZ184" s="2"/>
      <c r="CA184" s="2"/>
      <c r="CB184" s="2">
        <v>48409</v>
      </c>
      <c r="CC184" s="2">
        <v>15697.21</v>
      </c>
      <c r="CD184" s="2"/>
      <c r="CE184" s="2"/>
      <c r="CF184" s="2">
        <v>58406.44</v>
      </c>
      <c r="CG184" s="2"/>
      <c r="CH184" s="2"/>
      <c r="CI184" s="2"/>
      <c r="CJ184" s="2">
        <v>517595.24</v>
      </c>
      <c r="CK184" s="2"/>
      <c r="CL184" s="2"/>
      <c r="CM184" s="2">
        <v>42068.24</v>
      </c>
      <c r="CN184" s="2">
        <v>9137.2999999999993</v>
      </c>
      <c r="CO184" s="2"/>
      <c r="CP184" s="2"/>
      <c r="CQ184" s="2"/>
      <c r="CR184" s="2">
        <v>5361.84</v>
      </c>
      <c r="CS184" s="2"/>
      <c r="CT184" s="2"/>
      <c r="CU184" s="2"/>
      <c r="CV184" s="2"/>
      <c r="CW184" s="2"/>
      <c r="CX184" s="2"/>
      <c r="CY184" s="2"/>
      <c r="CZ184" s="2">
        <v>971774.77</v>
      </c>
      <c r="DA184" s="2">
        <v>51988.83</v>
      </c>
      <c r="DB184" s="2">
        <v>51988.83</v>
      </c>
      <c r="DC184" s="2"/>
      <c r="DD184" s="2"/>
      <c r="DE184" s="2"/>
      <c r="DF184" s="2">
        <v>9290.25</v>
      </c>
      <c r="DG184" s="2"/>
      <c r="DH184" s="2">
        <v>20223.38</v>
      </c>
      <c r="DI184" s="2"/>
      <c r="DJ184" s="2"/>
      <c r="DK184" s="2"/>
      <c r="DL184" s="2"/>
      <c r="DM184" s="2">
        <v>29513.63</v>
      </c>
      <c r="DN184" s="2">
        <v>6915039.2800000012</v>
      </c>
      <c r="DP184" s="37" t="str">
        <f>VLOOKUP(DQ184,'District Listing'!$A$3:$B$315,2,FALSE)</f>
        <v>NASELLE-GRAYS RIVER</v>
      </c>
      <c r="DQ184" s="4" t="s">
        <v>277</v>
      </c>
      <c r="DR184" s="2">
        <v>622.57000000000005</v>
      </c>
      <c r="DS184" s="2">
        <v>622.57000000000005</v>
      </c>
      <c r="DT184" s="2">
        <v>-96916.97</v>
      </c>
      <c r="DU184" s="2">
        <v>-96916.97</v>
      </c>
      <c r="DV184" s="2">
        <v>2235085.1</v>
      </c>
      <c r="DW184" s="2">
        <v>29693.14</v>
      </c>
      <c r="DX184" s="2">
        <v>27496.11</v>
      </c>
      <c r="DY184" s="2"/>
      <c r="DZ184" s="2">
        <v>237340.68</v>
      </c>
      <c r="EA184" s="2"/>
      <c r="EB184" s="2">
        <v>24758</v>
      </c>
      <c r="EC184" s="2">
        <v>2554373.0300000003</v>
      </c>
      <c r="ED184" s="2">
        <v>822542.48</v>
      </c>
      <c r="EE184" s="2">
        <v>25484.37</v>
      </c>
      <c r="EF184" s="2">
        <v>16539.97</v>
      </c>
      <c r="EG184" s="2"/>
      <c r="EH184" s="2"/>
      <c r="EI184" s="2"/>
      <c r="EJ184" s="2">
        <v>864566.82</v>
      </c>
      <c r="EK184" s="2"/>
      <c r="EL184" s="2"/>
      <c r="EM184" s="2">
        <v>193754.57</v>
      </c>
      <c r="EN184" s="2">
        <v>64520.97</v>
      </c>
      <c r="EO184" s="2">
        <v>376742.8</v>
      </c>
      <c r="EP184" s="2">
        <v>110367.06</v>
      </c>
      <c r="EQ184" s="2"/>
      <c r="ER184" s="2"/>
      <c r="ES184" s="2"/>
      <c r="ET184" s="2"/>
      <c r="EU184" s="2">
        <v>8819.35</v>
      </c>
      <c r="EV184" s="2">
        <v>3011.49</v>
      </c>
      <c r="EW184" s="2">
        <v>15412.2</v>
      </c>
      <c r="EX184" s="2">
        <v>27954.37</v>
      </c>
      <c r="EY184" s="2">
        <v>362393.7</v>
      </c>
      <c r="EZ184" s="2">
        <v>331348.37</v>
      </c>
      <c r="FA184" s="2">
        <v>6282.45</v>
      </c>
      <c r="FB184" s="2">
        <v>4643.13</v>
      </c>
      <c r="FC184" s="2">
        <v>1505250.4599999997</v>
      </c>
      <c r="FD184" s="2">
        <v>342660.88</v>
      </c>
      <c r="FE184" s="2">
        <v>28905.07</v>
      </c>
      <c r="FF184" s="2">
        <v>40476.25</v>
      </c>
      <c r="FG184" s="2">
        <v>12327.2</v>
      </c>
      <c r="FH184" s="2">
        <v>120844.31</v>
      </c>
      <c r="FI184" s="2">
        <v>545213.71</v>
      </c>
      <c r="FJ184" s="2">
        <v>62312.69</v>
      </c>
      <c r="FK184" s="2"/>
      <c r="FL184" s="2">
        <v>2582.1999999999998</v>
      </c>
      <c r="FM184" s="2"/>
      <c r="FN184" s="2"/>
      <c r="FO184" s="2">
        <v>3000</v>
      </c>
      <c r="FP184" s="2">
        <v>1286.25</v>
      </c>
      <c r="FQ184" s="2"/>
      <c r="FR184" s="2"/>
      <c r="FS184" s="2">
        <v>21801</v>
      </c>
      <c r="FT184" s="2">
        <v>540</v>
      </c>
      <c r="FU184" s="2"/>
      <c r="FV184" s="2"/>
      <c r="FW184" s="2">
        <v>11057.05</v>
      </c>
      <c r="FX184" s="2">
        <v>15193.02</v>
      </c>
      <c r="FY184" s="2">
        <v>36917.910000000003</v>
      </c>
      <c r="FZ184" s="2">
        <v>175.66</v>
      </c>
      <c r="GA184" s="2"/>
      <c r="GB184" s="2">
        <v>14147.14</v>
      </c>
      <c r="GC184" s="2"/>
      <c r="GD184" s="2"/>
      <c r="GE184" s="2"/>
      <c r="GF184" s="2"/>
      <c r="GG184" s="2"/>
      <c r="GH184" s="2"/>
      <c r="GI184" s="2">
        <v>48409</v>
      </c>
      <c r="GJ184" s="2">
        <v>15697.21</v>
      </c>
      <c r="GK184" s="2"/>
      <c r="GL184" s="2"/>
      <c r="GM184" s="2">
        <v>58406.44</v>
      </c>
      <c r="GN184" s="2"/>
      <c r="GO184" s="2"/>
      <c r="GP184" s="2"/>
      <c r="GQ184" s="2">
        <v>479172.35</v>
      </c>
      <c r="GR184" s="2"/>
      <c r="GS184" s="2"/>
      <c r="GT184" s="2">
        <v>42068.24</v>
      </c>
      <c r="GU184" s="2">
        <v>9137.2999999999993</v>
      </c>
      <c r="GV184" s="2"/>
      <c r="GW184" s="2"/>
      <c r="GX184" s="2"/>
      <c r="GY184" s="2">
        <v>1128.79</v>
      </c>
      <c r="GZ184" s="2"/>
      <c r="HA184" s="2"/>
      <c r="HB184" s="2"/>
      <c r="HC184" s="2"/>
      <c r="HD184" s="2"/>
      <c r="HE184" s="2"/>
      <c r="HF184" s="2"/>
      <c r="HG184" s="2">
        <v>823032.25</v>
      </c>
      <c r="HH184" s="2">
        <v>15593.86</v>
      </c>
      <c r="HI184" s="2">
        <v>15593.86</v>
      </c>
      <c r="HJ184" s="2"/>
      <c r="HK184" s="2"/>
      <c r="HL184" s="2"/>
      <c r="HM184" s="2">
        <v>9290.25</v>
      </c>
      <c r="HN184" s="2"/>
      <c r="HO184" s="2">
        <v>20223.38</v>
      </c>
      <c r="HP184" s="2"/>
      <c r="HQ184" s="2"/>
      <c r="HR184" s="2"/>
      <c r="HS184" s="2">
        <v>29513.63</v>
      </c>
      <c r="HT184" s="2">
        <v>6241249.3600000013</v>
      </c>
      <c r="HV184" s="37" t="str">
        <f>VLOOKUP(HW184,'District Listing'!$A$3:$B$315,2,FALSE)</f>
        <v>SELKIRK</v>
      </c>
      <c r="HW184" s="4" t="s">
        <v>282</v>
      </c>
      <c r="HX184" s="2">
        <v>37293.33</v>
      </c>
      <c r="HY184" s="2">
        <v>37293.33</v>
      </c>
      <c r="HZ184" s="2">
        <v>-9836.2800000000007</v>
      </c>
      <c r="IA184" s="2">
        <v>-9836.2800000000007</v>
      </c>
      <c r="IB184" s="2">
        <v>62718.06</v>
      </c>
      <c r="IC184" s="2">
        <v>1159</v>
      </c>
      <c r="ID184" s="2">
        <v>28955.85</v>
      </c>
      <c r="IE184" s="2"/>
      <c r="IF184" s="2">
        <v>1000</v>
      </c>
      <c r="IG184" s="2">
        <v>3161.69</v>
      </c>
      <c r="IH184" s="2"/>
      <c r="II184" s="2">
        <v>96994.6</v>
      </c>
      <c r="IJ184" s="2">
        <v>245504.1</v>
      </c>
      <c r="IK184" s="2">
        <v>985.51</v>
      </c>
      <c r="IL184" s="2"/>
      <c r="IM184" s="2"/>
      <c r="IN184" s="2"/>
      <c r="IO184" s="2">
        <v>1125.6199999999999</v>
      </c>
      <c r="IP184" s="2">
        <v>247615.23</v>
      </c>
      <c r="IQ184" s="2"/>
      <c r="IR184" s="2"/>
      <c r="IS184" s="2">
        <v>7352.92</v>
      </c>
      <c r="IT184" s="2">
        <v>18813.57</v>
      </c>
      <c r="IU184" s="2">
        <v>10619.43</v>
      </c>
      <c r="IV184" s="2">
        <v>24624.38</v>
      </c>
      <c r="IW184" s="2"/>
      <c r="IX184" s="2"/>
      <c r="IY184" s="2"/>
      <c r="IZ184" s="2"/>
      <c r="JA184" s="2">
        <v>197.73</v>
      </c>
      <c r="JB184" s="2">
        <v>507.75</v>
      </c>
      <c r="JC184" s="2">
        <v>441.5</v>
      </c>
      <c r="JD184" s="2">
        <v>5477.28</v>
      </c>
      <c r="JE184" s="2">
        <v>3979.39</v>
      </c>
      <c r="JF184" s="2">
        <v>55895.29</v>
      </c>
      <c r="JG184" s="2"/>
      <c r="JH184" s="2"/>
      <c r="JI184" s="2">
        <v>127909.24000000002</v>
      </c>
      <c r="JJ184" s="2">
        <v>22069.03</v>
      </c>
      <c r="JK184" s="2"/>
      <c r="JL184" s="2">
        <v>9388.9699999999993</v>
      </c>
      <c r="JM184" s="2"/>
      <c r="JN184" s="2"/>
      <c r="JO184" s="2">
        <v>31458</v>
      </c>
      <c r="JP184" s="2"/>
      <c r="JQ184" s="2"/>
      <c r="JR184" s="2">
        <v>1347.5</v>
      </c>
      <c r="JS184" s="2"/>
      <c r="JT184" s="2"/>
      <c r="JU184" s="2"/>
      <c r="JV184" s="2">
        <v>17082.98</v>
      </c>
      <c r="JW184" s="2">
        <v>885</v>
      </c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>
        <v>63924.97</v>
      </c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>
        <v>480</v>
      </c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>
        <v>83720.45</v>
      </c>
      <c r="LL184" s="2">
        <v>2200</v>
      </c>
      <c r="LM184" s="2">
        <v>2200</v>
      </c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>
        <v>617354.56999999995</v>
      </c>
    </row>
    <row r="185" spans="2:337">
      <c r="B185" s="22" t="s">
        <v>69</v>
      </c>
      <c r="C185" s="22" t="s">
        <v>7</v>
      </c>
      <c r="D185" s="22" t="s">
        <v>5</v>
      </c>
      <c r="E185" s="22" t="s">
        <v>60</v>
      </c>
      <c r="F185" s="22" t="s">
        <v>79</v>
      </c>
      <c r="G185" s="1">
        <v>32435.83</v>
      </c>
      <c r="I185" s="37" t="str">
        <f>VLOOKUP(J185,'District Listing'!$A$3:$B$315,2,FALSE)</f>
        <v>WILLAPA VALLEY</v>
      </c>
      <c r="J185" s="4" t="s">
        <v>278</v>
      </c>
      <c r="K185" s="2">
        <v>33119.24</v>
      </c>
      <c r="L185" s="2">
        <v>33119.24</v>
      </c>
      <c r="M185" s="2">
        <v>-33119.24</v>
      </c>
      <c r="N185" s="2">
        <v>-33119.24</v>
      </c>
      <c r="O185" s="2">
        <v>2259739.8199999998</v>
      </c>
      <c r="P185" s="2">
        <v>41495.440000000002</v>
      </c>
      <c r="Q185" s="2">
        <v>2150</v>
      </c>
      <c r="R185" s="2"/>
      <c r="S185" s="2">
        <v>112460.89</v>
      </c>
      <c r="T185" s="2">
        <v>31589.8</v>
      </c>
      <c r="U185" s="2">
        <v>11010</v>
      </c>
      <c r="V185" s="2">
        <v>2458445.9499999997</v>
      </c>
      <c r="W185" s="2">
        <v>1053535.6100000001</v>
      </c>
      <c r="X185" s="2">
        <v>9437.19</v>
      </c>
      <c r="Y185" s="2"/>
      <c r="Z185" s="2"/>
      <c r="AA185" s="2">
        <v>36327.9</v>
      </c>
      <c r="AB185" s="2">
        <v>167844.71</v>
      </c>
      <c r="AC185" s="2">
        <v>1267145.4099999999</v>
      </c>
      <c r="AD185" s="2"/>
      <c r="AE185" s="2"/>
      <c r="AF185" s="2">
        <v>1036.6099999999999</v>
      </c>
      <c r="AG185" s="2">
        <v>58.38</v>
      </c>
      <c r="AH185" s="2">
        <v>8819.42</v>
      </c>
      <c r="AI185" s="2">
        <v>3571.92</v>
      </c>
      <c r="AJ185" s="2"/>
      <c r="AK185" s="2"/>
      <c r="AL185" s="2"/>
      <c r="AM185" s="2"/>
      <c r="AN185" s="2">
        <v>16.16</v>
      </c>
      <c r="AO185" s="2"/>
      <c r="AP185" s="2">
        <v>14207.56</v>
      </c>
      <c r="AQ185" s="2">
        <v>763.35</v>
      </c>
      <c r="AR185" s="2">
        <v>234378</v>
      </c>
      <c r="AS185" s="2">
        <v>315198</v>
      </c>
      <c r="AT185" s="2">
        <v>633849.13</v>
      </c>
      <c r="AU185" s="2">
        <v>377261.68</v>
      </c>
      <c r="AV185" s="2">
        <v>1589160.21</v>
      </c>
      <c r="AW185" s="2">
        <v>451242.38</v>
      </c>
      <c r="AX185" s="2"/>
      <c r="AY185" s="2">
        <v>136679.56</v>
      </c>
      <c r="AZ185" s="2"/>
      <c r="BA185" s="2"/>
      <c r="BB185" s="2">
        <v>587921.93999999994</v>
      </c>
      <c r="BC185" s="2"/>
      <c r="BD185" s="2"/>
      <c r="BE185" s="2">
        <v>624.80999999999995</v>
      </c>
      <c r="BF185" s="2"/>
      <c r="BG185" s="2"/>
      <c r="BH185" s="2"/>
      <c r="BI185" s="2">
        <v>51271.77</v>
      </c>
      <c r="BJ185" s="2">
        <v>11841.51</v>
      </c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>
        <v>68457.03</v>
      </c>
      <c r="CC185" s="2"/>
      <c r="CD185" s="2"/>
      <c r="CE185" s="2"/>
      <c r="CF185" s="2"/>
      <c r="CG185" s="2"/>
      <c r="CH185" s="2">
        <v>1384.97</v>
      </c>
      <c r="CI185" s="2"/>
      <c r="CJ185" s="2"/>
      <c r="CK185" s="2"/>
      <c r="CL185" s="2"/>
      <c r="CM185" s="2"/>
      <c r="CN185" s="2"/>
      <c r="CO185" s="2"/>
      <c r="CP185" s="2"/>
      <c r="CQ185" s="2"/>
      <c r="CR185" s="2">
        <v>435790.6</v>
      </c>
      <c r="CS185" s="2"/>
      <c r="CT185" s="2"/>
      <c r="CU185" s="2"/>
      <c r="CV185" s="2"/>
      <c r="CW185" s="2"/>
      <c r="CX185" s="2"/>
      <c r="CY185" s="2"/>
      <c r="CZ185" s="2">
        <v>569370.68999999994</v>
      </c>
      <c r="DA185" s="2">
        <v>21856.61</v>
      </c>
      <c r="DB185" s="2">
        <v>21856.61</v>
      </c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>
        <v>6493900.8099999977</v>
      </c>
      <c r="DP185" s="37" t="str">
        <f>VLOOKUP(DQ185,'District Listing'!$A$3:$B$315,2,FALSE)</f>
        <v>WILLAPA VALLEY</v>
      </c>
      <c r="DQ185" s="4" t="s">
        <v>278</v>
      </c>
      <c r="DR185" s="2">
        <v>33119.24</v>
      </c>
      <c r="DS185" s="2">
        <v>33119.24</v>
      </c>
      <c r="DT185" s="2">
        <v>-33119.24</v>
      </c>
      <c r="DU185" s="2">
        <v>-33119.24</v>
      </c>
      <c r="DV185" s="2">
        <v>2259739.8199999998</v>
      </c>
      <c r="DW185" s="2">
        <v>41495.440000000002</v>
      </c>
      <c r="DX185" s="2">
        <v>2150</v>
      </c>
      <c r="DY185" s="2"/>
      <c r="DZ185" s="2">
        <v>112460.89</v>
      </c>
      <c r="EA185" s="2">
        <v>31589.8</v>
      </c>
      <c r="EB185" s="2">
        <v>11010</v>
      </c>
      <c r="EC185" s="2">
        <v>2458445.9499999997</v>
      </c>
      <c r="ED185" s="2">
        <v>1053535.6100000001</v>
      </c>
      <c r="EE185" s="2">
        <v>9437.19</v>
      </c>
      <c r="EF185" s="2"/>
      <c r="EG185" s="2"/>
      <c r="EH185" s="2">
        <v>36327.9</v>
      </c>
      <c r="EI185" s="2">
        <v>167844.71</v>
      </c>
      <c r="EJ185" s="2">
        <v>1267145.4099999999</v>
      </c>
      <c r="EK185" s="2"/>
      <c r="EL185" s="2"/>
      <c r="EM185" s="2">
        <v>1036.6099999999999</v>
      </c>
      <c r="EN185" s="2">
        <v>58.38</v>
      </c>
      <c r="EO185" s="2">
        <v>8819.42</v>
      </c>
      <c r="EP185" s="2">
        <v>3571.92</v>
      </c>
      <c r="EQ185" s="2"/>
      <c r="ER185" s="2"/>
      <c r="ES185" s="2"/>
      <c r="ET185" s="2"/>
      <c r="EU185" s="2">
        <v>16.16</v>
      </c>
      <c r="EV185" s="2"/>
      <c r="EW185" s="2">
        <v>14207.56</v>
      </c>
      <c r="EX185" s="2">
        <v>763.35</v>
      </c>
      <c r="EY185" s="2">
        <v>234378</v>
      </c>
      <c r="EZ185" s="2">
        <v>315198</v>
      </c>
      <c r="FA185" s="2">
        <v>633849.13</v>
      </c>
      <c r="FB185" s="2">
        <v>377261.68</v>
      </c>
      <c r="FC185" s="2">
        <v>1589160.21</v>
      </c>
      <c r="FD185" s="2">
        <v>451242.38</v>
      </c>
      <c r="FE185" s="2"/>
      <c r="FF185" s="2">
        <v>93839.57</v>
      </c>
      <c r="FG185" s="2"/>
      <c r="FH185" s="2"/>
      <c r="FI185" s="2">
        <v>545081.94999999995</v>
      </c>
      <c r="FJ185" s="2"/>
      <c r="FK185" s="2"/>
      <c r="FL185" s="2">
        <v>624.80999999999995</v>
      </c>
      <c r="FM185" s="2"/>
      <c r="FN185" s="2"/>
      <c r="FO185" s="2"/>
      <c r="FP185" s="2">
        <v>51271.77</v>
      </c>
      <c r="FQ185" s="2">
        <v>11841.51</v>
      </c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>
        <v>68457.03</v>
      </c>
      <c r="GJ185" s="2"/>
      <c r="GK185" s="2"/>
      <c r="GL185" s="2"/>
      <c r="GM185" s="2"/>
      <c r="GN185" s="2"/>
      <c r="GO185" s="2">
        <v>1384.97</v>
      </c>
      <c r="GP185" s="2"/>
      <c r="GQ185" s="2"/>
      <c r="GR185" s="2"/>
      <c r="GS185" s="2"/>
      <c r="GT185" s="2"/>
      <c r="GU185" s="2"/>
      <c r="GV185" s="2"/>
      <c r="GW185" s="2"/>
      <c r="GX185" s="2"/>
      <c r="GY185" s="2">
        <v>435790.6</v>
      </c>
      <c r="GZ185" s="2"/>
      <c r="HA185" s="2"/>
      <c r="HB185" s="2"/>
      <c r="HC185" s="2"/>
      <c r="HD185" s="2"/>
      <c r="HE185" s="2"/>
      <c r="HF185" s="2"/>
      <c r="HG185" s="2">
        <v>569370.68999999994</v>
      </c>
      <c r="HH185" s="2">
        <v>21856.61</v>
      </c>
      <c r="HI185" s="2">
        <v>21856.61</v>
      </c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>
        <v>6451060.8199999984</v>
      </c>
      <c r="HV185" s="37" t="str">
        <f>VLOOKUP(HW185,'District Listing'!$A$3:$B$315,2,FALSE)</f>
        <v>STEILACOOM HIST.</v>
      </c>
      <c r="HW185" s="4" t="s">
        <v>283</v>
      </c>
      <c r="HX185" s="2"/>
      <c r="HY185" s="2"/>
      <c r="HZ185" s="2"/>
      <c r="IA185" s="2"/>
      <c r="IB185" s="2">
        <v>1598610.55</v>
      </c>
      <c r="IC185" s="2">
        <v>7893.33</v>
      </c>
      <c r="ID185" s="2">
        <v>62792.55</v>
      </c>
      <c r="IE185" s="2"/>
      <c r="IF185" s="2">
        <v>290317.14</v>
      </c>
      <c r="IG185" s="2">
        <v>681.61</v>
      </c>
      <c r="IH185" s="2"/>
      <c r="II185" s="2">
        <v>1960295.1800000004</v>
      </c>
      <c r="IJ185" s="2">
        <v>1210570.27</v>
      </c>
      <c r="IK185" s="2">
        <v>4550.42</v>
      </c>
      <c r="IL185" s="2">
        <v>24781.34</v>
      </c>
      <c r="IM185" s="2"/>
      <c r="IN185" s="2">
        <v>269077.06</v>
      </c>
      <c r="IO185" s="2">
        <v>940.09</v>
      </c>
      <c r="IP185" s="2">
        <v>1509919.1800000002</v>
      </c>
      <c r="IQ185" s="2">
        <v>4300.8</v>
      </c>
      <c r="IR185" s="2">
        <v>4020.89</v>
      </c>
      <c r="IS185" s="2">
        <v>149045.87</v>
      </c>
      <c r="IT185" s="2">
        <v>112684.03</v>
      </c>
      <c r="IU185" s="2">
        <v>307600.67</v>
      </c>
      <c r="IV185" s="2">
        <v>177561.86</v>
      </c>
      <c r="IW185" s="2"/>
      <c r="IX185" s="2"/>
      <c r="IY185" s="2"/>
      <c r="IZ185" s="2"/>
      <c r="JA185" s="2"/>
      <c r="JB185" s="2"/>
      <c r="JC185" s="2">
        <v>9006.06</v>
      </c>
      <c r="JD185" s="2">
        <v>22221.11</v>
      </c>
      <c r="JE185" s="2">
        <v>230434.42</v>
      </c>
      <c r="JF185" s="2">
        <v>277672.34000000003</v>
      </c>
      <c r="JG185" s="2"/>
      <c r="JH185" s="2"/>
      <c r="JI185" s="2">
        <v>1294548.05</v>
      </c>
      <c r="JJ185" s="2">
        <v>3545.82</v>
      </c>
      <c r="JK185" s="2">
        <v>11.76</v>
      </c>
      <c r="JL185" s="2"/>
      <c r="JM185" s="2"/>
      <c r="JN185" s="2"/>
      <c r="JO185" s="2">
        <v>3557.5800000000004</v>
      </c>
      <c r="JP185" s="2">
        <v>29846.42</v>
      </c>
      <c r="JQ185" s="2">
        <v>9860</v>
      </c>
      <c r="JR185" s="2"/>
      <c r="JS185" s="2"/>
      <c r="JT185" s="2"/>
      <c r="JU185" s="2">
        <v>210</v>
      </c>
      <c r="JV185" s="2">
        <v>105172.44</v>
      </c>
      <c r="JW185" s="2"/>
      <c r="JX185" s="2"/>
      <c r="JY185" s="2"/>
      <c r="JZ185" s="2"/>
      <c r="KA185" s="2"/>
      <c r="KB185" s="2"/>
      <c r="KC185" s="2"/>
      <c r="KD185" s="2"/>
      <c r="KE185" s="2">
        <v>13295.29</v>
      </c>
      <c r="KF185" s="2"/>
      <c r="KG185" s="2"/>
      <c r="KH185" s="2">
        <v>13617.23</v>
      </c>
      <c r="KI185" s="2"/>
      <c r="KJ185" s="2"/>
      <c r="KK185" s="2"/>
      <c r="KL185" s="2"/>
      <c r="KM185" s="2">
        <v>67530.42</v>
      </c>
      <c r="KN185" s="2"/>
      <c r="KO185" s="2">
        <v>8045.37</v>
      </c>
      <c r="KP185" s="2">
        <v>857</v>
      </c>
      <c r="KQ185" s="2">
        <v>7251.98</v>
      </c>
      <c r="KR185" s="2"/>
      <c r="KS185" s="2"/>
      <c r="KT185" s="2"/>
      <c r="KU185" s="2">
        <v>5108.5</v>
      </c>
      <c r="KV185" s="2"/>
      <c r="KW185" s="2"/>
      <c r="KX185" s="2"/>
      <c r="KY185" s="2"/>
      <c r="KZ185" s="2"/>
      <c r="LA185" s="2"/>
      <c r="LB185" s="2"/>
      <c r="LC185" s="2">
        <v>80</v>
      </c>
      <c r="LD185" s="2"/>
      <c r="LE185" s="2"/>
      <c r="LF185" s="2"/>
      <c r="LG185" s="2"/>
      <c r="LH185" s="2"/>
      <c r="LI185" s="2"/>
      <c r="LJ185" s="2"/>
      <c r="LK185" s="2">
        <v>260874.65</v>
      </c>
      <c r="LL185" s="2">
        <v>40.6</v>
      </c>
      <c r="LM185" s="2">
        <v>40.6</v>
      </c>
      <c r="LN185" s="2"/>
      <c r="LO185" s="2"/>
      <c r="LP185" s="2"/>
      <c r="LQ185" s="2"/>
      <c r="LR185" s="2"/>
      <c r="LS185" s="2">
        <v>11968.12</v>
      </c>
      <c r="LT185" s="2"/>
      <c r="LU185" s="2">
        <v>78970.8</v>
      </c>
      <c r="LV185" s="2">
        <v>188954.9</v>
      </c>
      <c r="LW185" s="2"/>
      <c r="LX185" s="2">
        <v>279893.82</v>
      </c>
      <c r="LY185" s="2">
        <v>5309129.0600000005</v>
      </c>
    </row>
    <row r="186" spans="2:337">
      <c r="B186" s="22" t="s">
        <v>69</v>
      </c>
      <c r="C186" s="22" t="s">
        <v>7</v>
      </c>
      <c r="D186" s="22" t="s">
        <v>5</v>
      </c>
      <c r="E186" s="22" t="s">
        <v>60</v>
      </c>
      <c r="F186" s="22" t="s">
        <v>61</v>
      </c>
      <c r="G186" s="1">
        <v>27401.87</v>
      </c>
      <c r="I186" s="37" t="str">
        <f>VLOOKUP(J186,'District Listing'!$A$3:$B$315,2,FALSE)</f>
        <v>NORTH RIVER</v>
      </c>
      <c r="J186" s="4" t="s">
        <v>279</v>
      </c>
      <c r="K186" s="2">
        <v>8096.13</v>
      </c>
      <c r="L186" s="2">
        <v>8096.13</v>
      </c>
      <c r="M186" s="2">
        <v>-8096.13</v>
      </c>
      <c r="N186" s="2">
        <v>-8096.13</v>
      </c>
      <c r="O186" s="2">
        <v>846686.29</v>
      </c>
      <c r="P186" s="2">
        <v>945</v>
      </c>
      <c r="Q186" s="2"/>
      <c r="R186" s="2"/>
      <c r="S186" s="2">
        <v>66952.289999999994</v>
      </c>
      <c r="T186" s="2">
        <v>21562.560000000001</v>
      </c>
      <c r="U186" s="2">
        <v>10505</v>
      </c>
      <c r="V186" s="2">
        <v>946651.14000000013</v>
      </c>
      <c r="W186" s="2">
        <v>394109.87</v>
      </c>
      <c r="X186" s="2">
        <v>4430</v>
      </c>
      <c r="Y186" s="2"/>
      <c r="Z186" s="2"/>
      <c r="AA186" s="2">
        <v>25527.5</v>
      </c>
      <c r="AB186" s="2">
        <v>9731.33</v>
      </c>
      <c r="AC186" s="2">
        <v>433798.7</v>
      </c>
      <c r="AD186" s="2">
        <v>4636.17</v>
      </c>
      <c r="AE186" s="2">
        <v>4495.68</v>
      </c>
      <c r="AF186" s="2">
        <v>71678.75</v>
      </c>
      <c r="AG186" s="2">
        <v>32677.14</v>
      </c>
      <c r="AH186" s="2">
        <v>139248.19</v>
      </c>
      <c r="AI186" s="2">
        <v>53745.81</v>
      </c>
      <c r="AJ186" s="2"/>
      <c r="AK186" s="2"/>
      <c r="AL186" s="2"/>
      <c r="AM186" s="2"/>
      <c r="AN186" s="2">
        <v>378.09</v>
      </c>
      <c r="AO186" s="2">
        <v>225.57</v>
      </c>
      <c r="AP186" s="2">
        <v>5895.63</v>
      </c>
      <c r="AQ186" s="2">
        <v>18240.259999999998</v>
      </c>
      <c r="AR186" s="2">
        <v>116620.97</v>
      </c>
      <c r="AS186" s="2">
        <v>107086.12</v>
      </c>
      <c r="AT186" s="2">
        <v>2991.08</v>
      </c>
      <c r="AU186" s="2">
        <v>2434.6</v>
      </c>
      <c r="AV186" s="2">
        <v>560354.05999999994</v>
      </c>
      <c r="AW186" s="2">
        <v>82333.87</v>
      </c>
      <c r="AX186" s="2">
        <v>11122.84</v>
      </c>
      <c r="AY186" s="2">
        <v>25267.200000000001</v>
      </c>
      <c r="AZ186" s="2">
        <v>1940.74</v>
      </c>
      <c r="BA186" s="2">
        <v>16462.39</v>
      </c>
      <c r="BB186" s="2">
        <v>137127.03999999998</v>
      </c>
      <c r="BC186" s="2">
        <v>13149.63</v>
      </c>
      <c r="BD186" s="2"/>
      <c r="BE186" s="2"/>
      <c r="BF186" s="2"/>
      <c r="BG186" s="2"/>
      <c r="BH186" s="2">
        <v>1056.27</v>
      </c>
      <c r="BI186" s="2">
        <v>7070.88</v>
      </c>
      <c r="BJ186" s="2">
        <v>2476.5</v>
      </c>
      <c r="BK186" s="2">
        <v>1314.46</v>
      </c>
      <c r="BL186" s="2">
        <v>422.5</v>
      </c>
      <c r="BM186" s="2">
        <v>809.55</v>
      </c>
      <c r="BN186" s="2"/>
      <c r="BO186" s="2"/>
      <c r="BP186" s="2"/>
      <c r="BQ186" s="2">
        <v>3569.91</v>
      </c>
      <c r="BR186" s="2">
        <v>1180.48</v>
      </c>
      <c r="BS186" s="2"/>
      <c r="BT186" s="2"/>
      <c r="BU186" s="2"/>
      <c r="BV186" s="2"/>
      <c r="BW186" s="2"/>
      <c r="BX186" s="2"/>
      <c r="BY186" s="2"/>
      <c r="BZ186" s="2"/>
      <c r="CA186" s="2"/>
      <c r="CB186" s="2">
        <v>33858.25</v>
      </c>
      <c r="CC186" s="2">
        <v>6161.35</v>
      </c>
      <c r="CD186" s="2"/>
      <c r="CE186" s="2"/>
      <c r="CF186" s="2">
        <v>29311.99</v>
      </c>
      <c r="CG186" s="2"/>
      <c r="CH186" s="2"/>
      <c r="CI186" s="2">
        <v>1450</v>
      </c>
      <c r="CJ186" s="2">
        <v>37092.69</v>
      </c>
      <c r="CK186" s="2"/>
      <c r="CL186" s="2"/>
      <c r="CM186" s="2">
        <v>15536.53</v>
      </c>
      <c r="CN186" s="2">
        <v>8819.83</v>
      </c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>
        <v>163280.82</v>
      </c>
      <c r="DA186" s="2">
        <v>11446.44</v>
      </c>
      <c r="DB186" s="2">
        <v>11446.44</v>
      </c>
      <c r="DC186" s="2"/>
      <c r="DD186" s="2"/>
      <c r="DE186" s="2">
        <v>25523.119999999999</v>
      </c>
      <c r="DF186" s="2"/>
      <c r="DG186" s="2"/>
      <c r="DH186" s="2"/>
      <c r="DI186" s="2"/>
      <c r="DJ186" s="2">
        <v>10975.74</v>
      </c>
      <c r="DK186" s="2"/>
      <c r="DL186" s="2"/>
      <c r="DM186" s="2">
        <v>36498.86</v>
      </c>
      <c r="DN186" s="2">
        <v>2289157.0600000005</v>
      </c>
      <c r="DP186" s="37" t="str">
        <f>VLOOKUP(DQ186,'District Listing'!$A$3:$B$315,2,FALSE)</f>
        <v>NORTH RIVER</v>
      </c>
      <c r="DQ186" s="4" t="s">
        <v>279</v>
      </c>
      <c r="DR186" s="2">
        <v>8096.13</v>
      </c>
      <c r="DS186" s="2">
        <v>8096.13</v>
      </c>
      <c r="DT186" s="2">
        <v>-8096.13</v>
      </c>
      <c r="DU186" s="2">
        <v>-8096.13</v>
      </c>
      <c r="DV186" s="2">
        <v>846686.29</v>
      </c>
      <c r="DW186" s="2">
        <v>945</v>
      </c>
      <c r="DX186" s="2"/>
      <c r="DY186" s="2"/>
      <c r="DZ186" s="2">
        <v>66952.289999999994</v>
      </c>
      <c r="EA186" s="2">
        <v>21562.560000000001</v>
      </c>
      <c r="EB186" s="2">
        <v>10505</v>
      </c>
      <c r="EC186" s="2">
        <v>946651.14000000013</v>
      </c>
      <c r="ED186" s="2">
        <v>394109.87</v>
      </c>
      <c r="EE186" s="2">
        <v>4430</v>
      </c>
      <c r="EF186" s="2"/>
      <c r="EG186" s="2"/>
      <c r="EH186" s="2">
        <v>25527.5</v>
      </c>
      <c r="EI186" s="2">
        <v>9731.33</v>
      </c>
      <c r="EJ186" s="2">
        <v>433798.7</v>
      </c>
      <c r="EK186" s="2">
        <v>4636.17</v>
      </c>
      <c r="EL186" s="2">
        <v>4495.68</v>
      </c>
      <c r="EM186" s="2">
        <v>71678.75</v>
      </c>
      <c r="EN186" s="2">
        <v>32677.14</v>
      </c>
      <c r="EO186" s="2">
        <v>139248.19</v>
      </c>
      <c r="EP186" s="2">
        <v>53745.81</v>
      </c>
      <c r="EQ186" s="2"/>
      <c r="ER186" s="2"/>
      <c r="ES186" s="2"/>
      <c r="ET186" s="2"/>
      <c r="EU186" s="2">
        <v>378.09</v>
      </c>
      <c r="EV186" s="2">
        <v>225.57</v>
      </c>
      <c r="EW186" s="2">
        <v>5895.63</v>
      </c>
      <c r="EX186" s="2">
        <v>18240.259999999998</v>
      </c>
      <c r="EY186" s="2">
        <v>116620.97</v>
      </c>
      <c r="EZ186" s="2">
        <v>107086.12</v>
      </c>
      <c r="FA186" s="2">
        <v>2991.08</v>
      </c>
      <c r="FB186" s="2">
        <v>2434.6</v>
      </c>
      <c r="FC186" s="2">
        <v>560354.05999999994</v>
      </c>
      <c r="FD186" s="2">
        <v>82333.87</v>
      </c>
      <c r="FE186" s="2">
        <v>11122.84</v>
      </c>
      <c r="FF186" s="2">
        <v>17079.88</v>
      </c>
      <c r="FG186" s="2">
        <v>1940.74</v>
      </c>
      <c r="FH186" s="2">
        <v>16462.39</v>
      </c>
      <c r="FI186" s="2">
        <v>128939.72</v>
      </c>
      <c r="FJ186" s="2">
        <v>13149.63</v>
      </c>
      <c r="FK186" s="2"/>
      <c r="FL186" s="2"/>
      <c r="FM186" s="2"/>
      <c r="FN186" s="2"/>
      <c r="FO186" s="2">
        <v>1056.27</v>
      </c>
      <c r="FP186" s="2">
        <v>7070.88</v>
      </c>
      <c r="FQ186" s="2">
        <v>2476.5</v>
      </c>
      <c r="FR186" s="2">
        <v>1314.46</v>
      </c>
      <c r="FS186" s="2">
        <v>422.5</v>
      </c>
      <c r="FT186" s="2">
        <v>809.55</v>
      </c>
      <c r="FU186" s="2"/>
      <c r="FV186" s="2"/>
      <c r="FW186" s="2"/>
      <c r="FX186" s="2">
        <v>3569.91</v>
      </c>
      <c r="FY186" s="2">
        <v>1180.48</v>
      </c>
      <c r="FZ186" s="2"/>
      <c r="GA186" s="2"/>
      <c r="GB186" s="2"/>
      <c r="GC186" s="2"/>
      <c r="GD186" s="2"/>
      <c r="GE186" s="2"/>
      <c r="GF186" s="2"/>
      <c r="GG186" s="2"/>
      <c r="GH186" s="2"/>
      <c r="GI186" s="2">
        <v>33858.25</v>
      </c>
      <c r="GJ186" s="2">
        <v>6161.35</v>
      </c>
      <c r="GK186" s="2"/>
      <c r="GL186" s="2"/>
      <c r="GM186" s="2">
        <v>29311.99</v>
      </c>
      <c r="GN186" s="2"/>
      <c r="GO186" s="2"/>
      <c r="GP186" s="2">
        <v>1450</v>
      </c>
      <c r="GQ186" s="2">
        <v>37092.69</v>
      </c>
      <c r="GR186" s="2"/>
      <c r="GS186" s="2"/>
      <c r="GT186" s="2">
        <v>15536.53</v>
      </c>
      <c r="GU186" s="2">
        <v>8819.83</v>
      </c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>
        <v>163280.82</v>
      </c>
      <c r="HH186" s="2">
        <v>11446.44</v>
      </c>
      <c r="HI186" s="2">
        <v>11446.44</v>
      </c>
      <c r="HJ186" s="2"/>
      <c r="HK186" s="2"/>
      <c r="HL186" s="2">
        <v>25523.119999999999</v>
      </c>
      <c r="HM186" s="2"/>
      <c r="HN186" s="2"/>
      <c r="HO186" s="2"/>
      <c r="HP186" s="2"/>
      <c r="HQ186" s="2">
        <v>10975.74</v>
      </c>
      <c r="HR186" s="2"/>
      <c r="HS186" s="2">
        <v>36498.86</v>
      </c>
      <c r="HT186" s="2">
        <v>2280969.7400000007</v>
      </c>
      <c r="HV186" s="37" t="str">
        <f>VLOOKUP(HW186,'District Listing'!$A$3:$B$315,2,FALSE)</f>
        <v>PUYALLUP</v>
      </c>
      <c r="HW186" s="4" t="s">
        <v>284</v>
      </c>
      <c r="HX186" s="2">
        <v>1799313.12</v>
      </c>
      <c r="HY186" s="2">
        <v>1799313.12</v>
      </c>
      <c r="HZ186" s="2">
        <v>-10929.5</v>
      </c>
      <c r="IA186" s="2">
        <v>-10929.5</v>
      </c>
      <c r="IB186" s="2">
        <v>5195955.96</v>
      </c>
      <c r="IC186" s="2">
        <v>75174.710000000006</v>
      </c>
      <c r="ID186" s="2">
        <v>168997.14</v>
      </c>
      <c r="IE186" s="2"/>
      <c r="IF186" s="2">
        <v>4829481.2699999996</v>
      </c>
      <c r="IG186" s="2">
        <v>169603.91</v>
      </c>
      <c r="IH186" s="2"/>
      <c r="II186" s="2">
        <v>10439212.989999998</v>
      </c>
      <c r="IJ186" s="2">
        <v>8416729.3900000006</v>
      </c>
      <c r="IK186" s="2">
        <v>493341.32</v>
      </c>
      <c r="IL186" s="2">
        <v>372840.85</v>
      </c>
      <c r="IM186" s="2"/>
      <c r="IN186" s="2">
        <v>1778465.77</v>
      </c>
      <c r="IO186" s="2">
        <v>158128.91</v>
      </c>
      <c r="IP186" s="2">
        <v>11219506.24</v>
      </c>
      <c r="IQ186" s="2"/>
      <c r="IR186" s="2"/>
      <c r="IS186" s="2">
        <v>611419.54</v>
      </c>
      <c r="IT186" s="2">
        <v>832574.62</v>
      </c>
      <c r="IU186" s="2">
        <v>1366173.5</v>
      </c>
      <c r="IV186" s="2">
        <v>1111503.1399999999</v>
      </c>
      <c r="IW186" s="2"/>
      <c r="IX186" s="2"/>
      <c r="IY186" s="2"/>
      <c r="IZ186" s="2"/>
      <c r="JA186" s="2">
        <v>12047.48</v>
      </c>
      <c r="JB186" s="2">
        <v>14540.24</v>
      </c>
      <c r="JC186" s="2">
        <v>42673.5</v>
      </c>
      <c r="JD186" s="2">
        <v>302218.75</v>
      </c>
      <c r="JE186" s="2">
        <v>319018.45</v>
      </c>
      <c r="JF186" s="2">
        <v>1423633.32</v>
      </c>
      <c r="JG186" s="2"/>
      <c r="JH186" s="2"/>
      <c r="JI186" s="2">
        <v>6035802.54</v>
      </c>
      <c r="JJ186" s="2">
        <v>1475316</v>
      </c>
      <c r="JK186" s="2">
        <v>14264.47</v>
      </c>
      <c r="JL186" s="2">
        <v>719998.84</v>
      </c>
      <c r="JM186" s="2">
        <v>1074074.3500000001</v>
      </c>
      <c r="JN186" s="2">
        <v>2710463.36</v>
      </c>
      <c r="JO186" s="2">
        <v>5994117.0199999996</v>
      </c>
      <c r="JP186" s="2">
        <v>1853.01</v>
      </c>
      <c r="JQ186" s="2"/>
      <c r="JR186" s="2">
        <v>600</v>
      </c>
      <c r="JS186" s="2">
        <v>2000</v>
      </c>
      <c r="JT186" s="2"/>
      <c r="JU186" s="2">
        <v>85369</v>
      </c>
      <c r="JV186" s="2">
        <v>165430.64000000001</v>
      </c>
      <c r="JW186" s="2"/>
      <c r="JX186" s="2"/>
      <c r="JY186" s="2"/>
      <c r="JZ186" s="2">
        <v>1198.1199999999999</v>
      </c>
      <c r="KA186" s="2"/>
      <c r="KB186" s="2"/>
      <c r="KC186" s="2">
        <v>747523.41</v>
      </c>
      <c r="KD186" s="2">
        <v>650844.93999999994</v>
      </c>
      <c r="KE186" s="2">
        <v>84276.08</v>
      </c>
      <c r="KF186" s="2">
        <v>123493.06</v>
      </c>
      <c r="KG186" s="2">
        <v>8156.75</v>
      </c>
      <c r="KH186" s="2">
        <v>312666.93</v>
      </c>
      <c r="KI186" s="2"/>
      <c r="KJ186" s="2">
        <v>16811.48</v>
      </c>
      <c r="KK186" s="2"/>
      <c r="KL186" s="2"/>
      <c r="KM186" s="2">
        <v>2791.22</v>
      </c>
      <c r="KN186" s="2">
        <v>2069033</v>
      </c>
      <c r="KO186" s="2">
        <v>1266209.49</v>
      </c>
      <c r="KP186" s="2"/>
      <c r="KQ186" s="2">
        <v>621.9</v>
      </c>
      <c r="KR186" s="2"/>
      <c r="KS186" s="2"/>
      <c r="KT186" s="2"/>
      <c r="KU186" s="2">
        <v>30664.61</v>
      </c>
      <c r="KV186" s="2"/>
      <c r="KW186" s="2"/>
      <c r="KX186" s="2">
        <v>443349.66</v>
      </c>
      <c r="KY186" s="2">
        <v>2637305.58</v>
      </c>
      <c r="KZ186" s="2"/>
      <c r="LA186" s="2">
        <v>3831.78</v>
      </c>
      <c r="LB186" s="2"/>
      <c r="LC186" s="2">
        <v>110251.15</v>
      </c>
      <c r="LD186" s="2"/>
      <c r="LE186" s="2"/>
      <c r="LF186" s="2"/>
      <c r="LG186" s="2"/>
      <c r="LH186" s="2"/>
      <c r="LI186" s="2"/>
      <c r="LJ186" s="2">
        <v>31476.37</v>
      </c>
      <c r="LK186" s="2">
        <v>8795758.1800000016</v>
      </c>
      <c r="LL186" s="2">
        <v>20715.669999999998</v>
      </c>
      <c r="LM186" s="2">
        <v>20715.669999999998</v>
      </c>
      <c r="LN186" s="2"/>
      <c r="LO186" s="2"/>
      <c r="LP186" s="2"/>
      <c r="LQ186" s="2"/>
      <c r="LR186" s="2"/>
      <c r="LS186" s="2"/>
      <c r="LT186" s="2"/>
      <c r="LU186" s="2">
        <v>5289.6</v>
      </c>
      <c r="LV186" s="2"/>
      <c r="LW186" s="2"/>
      <c r="LX186" s="2">
        <v>5289.6</v>
      </c>
      <c r="LY186" s="2">
        <v>44298785.859999985</v>
      </c>
    </row>
    <row r="187" spans="2:337">
      <c r="B187" s="22" t="s">
        <v>69</v>
      </c>
      <c r="C187" s="22" t="s">
        <v>7</v>
      </c>
      <c r="D187" s="22" t="s">
        <v>5</v>
      </c>
      <c r="E187" s="22" t="s">
        <v>60</v>
      </c>
      <c r="F187" s="22" t="s">
        <v>80</v>
      </c>
      <c r="G187" s="1">
        <v>836547.23</v>
      </c>
      <c r="I187" s="37" t="str">
        <f>VLOOKUP(J187,'District Listing'!$A$3:$B$315,2,FALSE)</f>
        <v>NEWPORT</v>
      </c>
      <c r="J187" s="4" t="s">
        <v>280</v>
      </c>
      <c r="K187" s="2">
        <v>169789.11</v>
      </c>
      <c r="L187" s="2">
        <v>169789.11</v>
      </c>
      <c r="M187" s="2">
        <v>-169789.11</v>
      </c>
      <c r="N187" s="2">
        <v>-169789.11</v>
      </c>
      <c r="O187" s="2">
        <v>5781575.7000000002</v>
      </c>
      <c r="P187" s="2">
        <v>163748.15</v>
      </c>
      <c r="Q187" s="2">
        <v>141690.85999999999</v>
      </c>
      <c r="R187" s="2"/>
      <c r="S187" s="2">
        <v>104817.41</v>
      </c>
      <c r="T187" s="2">
        <v>3435.22</v>
      </c>
      <c r="U187" s="2"/>
      <c r="V187" s="2">
        <v>6195267.3400000008</v>
      </c>
      <c r="W187" s="2">
        <v>1960518.31</v>
      </c>
      <c r="X187" s="2">
        <v>88509.13</v>
      </c>
      <c r="Y187" s="2">
        <v>19136</v>
      </c>
      <c r="Z187" s="2"/>
      <c r="AA187" s="2">
        <v>195336.15</v>
      </c>
      <c r="AB187" s="2">
        <v>1500</v>
      </c>
      <c r="AC187" s="2">
        <v>2264999.59</v>
      </c>
      <c r="AD187" s="2"/>
      <c r="AE187" s="2"/>
      <c r="AF187" s="2">
        <v>457116.63</v>
      </c>
      <c r="AG187" s="2">
        <v>168748.92</v>
      </c>
      <c r="AH187" s="2">
        <v>926937.89999999991</v>
      </c>
      <c r="AI187" s="2">
        <v>276872.03000000003</v>
      </c>
      <c r="AJ187" s="2"/>
      <c r="AK187" s="2"/>
      <c r="AL187" s="2"/>
      <c r="AM187" s="2"/>
      <c r="AN187" s="2">
        <v>-1240.0999999999999</v>
      </c>
      <c r="AO187" s="2"/>
      <c r="AP187" s="2">
        <v>29243.66</v>
      </c>
      <c r="AQ187" s="2">
        <v>48438.100000000006</v>
      </c>
      <c r="AR187" s="2">
        <v>903990.22</v>
      </c>
      <c r="AS187" s="2">
        <v>701734.6100000001</v>
      </c>
      <c r="AT187" s="2"/>
      <c r="AU187" s="2"/>
      <c r="AV187" s="2">
        <v>3511841.9699999997</v>
      </c>
      <c r="AW187" s="2">
        <v>734797.19000000006</v>
      </c>
      <c r="AX187" s="2">
        <v>61762.49</v>
      </c>
      <c r="AY187" s="2">
        <v>243368.26</v>
      </c>
      <c r="AZ187" s="2">
        <v>493.71</v>
      </c>
      <c r="BA187" s="2">
        <v>71425.11</v>
      </c>
      <c r="BB187" s="2">
        <v>1111846.76</v>
      </c>
      <c r="BC187" s="2">
        <v>285.95</v>
      </c>
      <c r="BD187" s="2">
        <v>29734.560000000001</v>
      </c>
      <c r="BE187" s="2"/>
      <c r="BF187" s="2"/>
      <c r="BG187" s="2"/>
      <c r="BH187" s="2">
        <v>181525.76000000001</v>
      </c>
      <c r="BI187" s="2">
        <v>26925.68</v>
      </c>
      <c r="BJ187" s="2"/>
      <c r="BK187" s="2">
        <v>28838.7</v>
      </c>
      <c r="BL187" s="2"/>
      <c r="BM187" s="2"/>
      <c r="BN187" s="2"/>
      <c r="BO187" s="2"/>
      <c r="BP187" s="2">
        <v>24472.7</v>
      </c>
      <c r="BQ187" s="2">
        <v>40285.449999999997</v>
      </c>
      <c r="BR187" s="2"/>
      <c r="BS187" s="2">
        <v>94837.4</v>
      </c>
      <c r="BT187" s="2">
        <v>42072</v>
      </c>
      <c r="BU187" s="2"/>
      <c r="BV187" s="2"/>
      <c r="BW187" s="2">
        <v>45825.45</v>
      </c>
      <c r="BX187" s="2"/>
      <c r="BY187" s="2"/>
      <c r="BZ187" s="2"/>
      <c r="CA187" s="2">
        <v>851092.13</v>
      </c>
      <c r="CB187" s="2">
        <v>159515.76999999999</v>
      </c>
      <c r="CC187" s="2">
        <v>76624.72</v>
      </c>
      <c r="CD187" s="2"/>
      <c r="CE187" s="2"/>
      <c r="CF187" s="2">
        <v>115588.2</v>
      </c>
      <c r="CG187" s="2"/>
      <c r="CH187" s="2"/>
      <c r="CI187" s="2"/>
      <c r="CJ187" s="2"/>
      <c r="CK187" s="2"/>
      <c r="CL187" s="2"/>
      <c r="CM187" s="2">
        <v>236880.53</v>
      </c>
      <c r="CN187" s="2"/>
      <c r="CO187" s="2"/>
      <c r="CP187" s="2"/>
      <c r="CQ187" s="2"/>
      <c r="CR187" s="2">
        <v>4860.8</v>
      </c>
      <c r="CS187" s="2"/>
      <c r="CT187" s="2">
        <v>21874.89</v>
      </c>
      <c r="CU187" s="2">
        <v>871.95</v>
      </c>
      <c r="CV187" s="2"/>
      <c r="CW187" s="2"/>
      <c r="CX187" s="2">
        <v>44893.64</v>
      </c>
      <c r="CY187" s="2"/>
      <c r="CZ187" s="2">
        <v>2027006.2799999998</v>
      </c>
      <c r="DA187" s="2">
        <v>26513.21</v>
      </c>
      <c r="DB187" s="2">
        <v>26513.21</v>
      </c>
      <c r="DC187" s="2"/>
      <c r="DD187" s="2"/>
      <c r="DE187" s="2"/>
      <c r="DF187" s="2">
        <v>24256.49</v>
      </c>
      <c r="DG187" s="2"/>
      <c r="DH187" s="2"/>
      <c r="DI187" s="2"/>
      <c r="DJ187" s="2">
        <v>96336.45</v>
      </c>
      <c r="DK187" s="2"/>
      <c r="DL187" s="2"/>
      <c r="DM187" s="2">
        <v>120592.94</v>
      </c>
      <c r="DN187" s="2">
        <v>15258068.089999998</v>
      </c>
      <c r="DP187" s="37" t="str">
        <f>VLOOKUP(DQ187,'District Listing'!$A$3:$B$315,2,FALSE)</f>
        <v>NEWPORT</v>
      </c>
      <c r="DQ187" s="4" t="s">
        <v>280</v>
      </c>
      <c r="DR187" s="2">
        <v>169789.11</v>
      </c>
      <c r="DS187" s="2">
        <v>169789.11</v>
      </c>
      <c r="DT187" s="2">
        <v>-169789.11</v>
      </c>
      <c r="DU187" s="2">
        <v>-169789.11</v>
      </c>
      <c r="DV187" s="2">
        <v>5545337.6200000001</v>
      </c>
      <c r="DW187" s="2">
        <v>161572.87</v>
      </c>
      <c r="DX187" s="2">
        <v>115230.58</v>
      </c>
      <c r="DY187" s="2"/>
      <c r="DZ187" s="2">
        <v>63704.58</v>
      </c>
      <c r="EA187" s="2">
        <v>3435.22</v>
      </c>
      <c r="EB187" s="2"/>
      <c r="EC187" s="2">
        <v>5889280.8700000001</v>
      </c>
      <c r="ED187" s="2">
        <v>1785945.51</v>
      </c>
      <c r="EE187" s="2">
        <v>83460.240000000005</v>
      </c>
      <c r="EF187" s="2">
        <v>15348.13</v>
      </c>
      <c r="EG187" s="2"/>
      <c r="EH187" s="2">
        <v>9299</v>
      </c>
      <c r="EI187" s="2">
        <v>1500</v>
      </c>
      <c r="EJ187" s="2">
        <v>1895552.88</v>
      </c>
      <c r="EK187" s="2"/>
      <c r="EL187" s="2"/>
      <c r="EM187" s="2">
        <v>434354.2</v>
      </c>
      <c r="EN187" s="2">
        <v>141138.38</v>
      </c>
      <c r="EO187" s="2">
        <v>879650.09</v>
      </c>
      <c r="EP187" s="2">
        <v>237353.2</v>
      </c>
      <c r="EQ187" s="2"/>
      <c r="ER187" s="2"/>
      <c r="ES187" s="2"/>
      <c r="ET187" s="2"/>
      <c r="EU187" s="2">
        <v>-1240.0999999999999</v>
      </c>
      <c r="EV187" s="2"/>
      <c r="EW187" s="2">
        <v>27724.73</v>
      </c>
      <c r="EX187" s="2">
        <v>41835.550000000003</v>
      </c>
      <c r="EY187" s="2">
        <v>865993.45</v>
      </c>
      <c r="EZ187" s="2">
        <v>642619.17000000004</v>
      </c>
      <c r="FA187" s="2"/>
      <c r="FB187" s="2"/>
      <c r="FC187" s="2">
        <v>3269428.67</v>
      </c>
      <c r="FD187" s="2">
        <v>693100.81</v>
      </c>
      <c r="FE187" s="2">
        <v>60992.09</v>
      </c>
      <c r="FF187" s="2">
        <v>243368.26</v>
      </c>
      <c r="FG187" s="2">
        <v>493.71</v>
      </c>
      <c r="FH187" s="2">
        <v>59975.69</v>
      </c>
      <c r="FI187" s="2">
        <v>1057930.56</v>
      </c>
      <c r="FJ187" s="2">
        <v>285.95</v>
      </c>
      <c r="FK187" s="2">
        <v>29734.560000000001</v>
      </c>
      <c r="FL187" s="2"/>
      <c r="FM187" s="2"/>
      <c r="FN187" s="2"/>
      <c r="FO187" s="2">
        <v>181525.76000000001</v>
      </c>
      <c r="FP187" s="2">
        <v>4777.76</v>
      </c>
      <c r="FQ187" s="2"/>
      <c r="FR187" s="2">
        <v>28838.7</v>
      </c>
      <c r="FS187" s="2"/>
      <c r="FT187" s="2"/>
      <c r="FU187" s="2"/>
      <c r="FV187" s="2"/>
      <c r="FW187" s="2">
        <v>24472.7</v>
      </c>
      <c r="FX187" s="2">
        <v>40285.449999999997</v>
      </c>
      <c r="FY187" s="2"/>
      <c r="FZ187" s="2">
        <v>94837.4</v>
      </c>
      <c r="GA187" s="2"/>
      <c r="GB187" s="2"/>
      <c r="GC187" s="2"/>
      <c r="GD187" s="2">
        <v>45825.45</v>
      </c>
      <c r="GE187" s="2"/>
      <c r="GF187" s="2"/>
      <c r="GG187" s="2"/>
      <c r="GH187" s="2">
        <v>805230.14</v>
      </c>
      <c r="GI187" s="2">
        <v>159515.76999999999</v>
      </c>
      <c r="GJ187" s="2">
        <v>76624.72</v>
      </c>
      <c r="GK187" s="2"/>
      <c r="GL187" s="2"/>
      <c r="GM187" s="2">
        <v>109417.54</v>
      </c>
      <c r="GN187" s="2"/>
      <c r="GO187" s="2"/>
      <c r="GP187" s="2"/>
      <c r="GQ187" s="2"/>
      <c r="GR187" s="2"/>
      <c r="GS187" s="2"/>
      <c r="GT187" s="2">
        <v>236880.53</v>
      </c>
      <c r="GU187" s="2"/>
      <c r="GV187" s="2"/>
      <c r="GW187" s="2"/>
      <c r="GX187" s="2"/>
      <c r="GY187" s="2">
        <v>4860.8</v>
      </c>
      <c r="GZ187" s="2"/>
      <c r="HA187" s="2">
        <v>21874.89</v>
      </c>
      <c r="HB187" s="2">
        <v>871.95</v>
      </c>
      <c r="HC187" s="2"/>
      <c r="HD187" s="2"/>
      <c r="HE187" s="2"/>
      <c r="HF187" s="2"/>
      <c r="HG187" s="2">
        <v>1865860.07</v>
      </c>
      <c r="HH187" s="2">
        <v>17124.419999999998</v>
      </c>
      <c r="HI187" s="2">
        <v>17124.419999999998</v>
      </c>
      <c r="HJ187" s="2"/>
      <c r="HK187" s="2"/>
      <c r="HL187" s="2"/>
      <c r="HM187" s="2">
        <v>24256.49</v>
      </c>
      <c r="HN187" s="2"/>
      <c r="HO187" s="2"/>
      <c r="HP187" s="2"/>
      <c r="HQ187" s="2"/>
      <c r="HR187" s="2"/>
      <c r="HS187" s="2">
        <v>24256.49</v>
      </c>
      <c r="HT187" s="2">
        <v>14019433.959999997</v>
      </c>
      <c r="HV187" s="37" t="str">
        <f>VLOOKUP(HW187,'District Listing'!$A$3:$B$315,2,FALSE)</f>
        <v>TACOMA</v>
      </c>
      <c r="HW187" s="4" t="s">
        <v>285</v>
      </c>
      <c r="HX187" s="2">
        <v>4362421.8</v>
      </c>
      <c r="HY187" s="2">
        <v>4362421.8</v>
      </c>
      <c r="HZ187" s="2"/>
      <c r="IA187" s="2"/>
      <c r="IB187" s="2">
        <v>9134322.4600000009</v>
      </c>
      <c r="IC187" s="2">
        <v>84905.99</v>
      </c>
      <c r="ID187" s="2">
        <v>1900535.52</v>
      </c>
      <c r="IE187" s="2"/>
      <c r="IF187" s="2">
        <v>400788.28</v>
      </c>
      <c r="IG187" s="2">
        <v>121582.71</v>
      </c>
      <c r="IH187" s="2">
        <v>890499.7</v>
      </c>
      <c r="II187" s="2">
        <v>12532634.66</v>
      </c>
      <c r="IJ187" s="2">
        <v>18866295.5</v>
      </c>
      <c r="IK187" s="2">
        <v>77486.880000000005</v>
      </c>
      <c r="IL187" s="2">
        <v>748774.94</v>
      </c>
      <c r="IM187" s="2"/>
      <c r="IN187" s="2">
        <v>1516701.82</v>
      </c>
      <c r="IO187" s="2">
        <v>279698.63</v>
      </c>
      <c r="IP187" s="2">
        <v>21488957.77</v>
      </c>
      <c r="IQ187" s="2"/>
      <c r="IR187" s="2"/>
      <c r="IS187" s="2">
        <v>926121.1</v>
      </c>
      <c r="IT187" s="2">
        <v>1520795.19</v>
      </c>
      <c r="IU187" s="2">
        <v>1811364.21</v>
      </c>
      <c r="IV187" s="2">
        <v>2723233.86</v>
      </c>
      <c r="IW187" s="2"/>
      <c r="IX187" s="2"/>
      <c r="IY187" s="2"/>
      <c r="IZ187" s="2"/>
      <c r="JA187" s="2">
        <v>31413.02</v>
      </c>
      <c r="JB187" s="2">
        <v>66947.350000000006</v>
      </c>
      <c r="JC187" s="2">
        <v>69736.160000000003</v>
      </c>
      <c r="JD187" s="2">
        <v>615909.06999999995</v>
      </c>
      <c r="JE187" s="2">
        <v>1483912.16</v>
      </c>
      <c r="JF187" s="2">
        <v>3889724.91</v>
      </c>
      <c r="JG187" s="2">
        <v>68310.8</v>
      </c>
      <c r="JH187" s="2">
        <v>154729.97</v>
      </c>
      <c r="JI187" s="2">
        <v>13362197.800000001</v>
      </c>
      <c r="JJ187" s="2">
        <v>740887.59</v>
      </c>
      <c r="JK187" s="2">
        <v>18856.38</v>
      </c>
      <c r="JL187" s="2">
        <v>254400.41</v>
      </c>
      <c r="JM187" s="2">
        <v>17655.98</v>
      </c>
      <c r="JN187" s="2">
        <v>2385.25</v>
      </c>
      <c r="JO187" s="2">
        <v>1034185.61</v>
      </c>
      <c r="JP187" s="2">
        <v>1973.9</v>
      </c>
      <c r="JQ187" s="2">
        <v>442039</v>
      </c>
      <c r="JR187" s="2"/>
      <c r="JS187" s="2"/>
      <c r="JT187" s="2"/>
      <c r="JU187" s="2"/>
      <c r="JV187" s="2">
        <v>6274131.1100000003</v>
      </c>
      <c r="JW187" s="2">
        <v>80904.34</v>
      </c>
      <c r="JX187" s="2"/>
      <c r="JY187" s="2"/>
      <c r="JZ187" s="2"/>
      <c r="KA187" s="2"/>
      <c r="KB187" s="2"/>
      <c r="KC187" s="2">
        <v>264775.31</v>
      </c>
      <c r="KD187" s="2"/>
      <c r="KE187" s="2">
        <v>3367.1</v>
      </c>
      <c r="KF187" s="2">
        <v>35721.32</v>
      </c>
      <c r="KG187" s="2">
        <v>27029.22</v>
      </c>
      <c r="KH187" s="2">
        <v>681.16</v>
      </c>
      <c r="KI187" s="2"/>
      <c r="KJ187" s="2"/>
      <c r="KK187" s="2"/>
      <c r="KL187" s="2"/>
      <c r="KM187" s="2">
        <v>109617.08</v>
      </c>
      <c r="KN187" s="2"/>
      <c r="KO187" s="2">
        <v>265593.09000000003</v>
      </c>
      <c r="KP187" s="2"/>
      <c r="KQ187" s="2">
        <v>22187.54</v>
      </c>
      <c r="KR187" s="2"/>
      <c r="KS187" s="2"/>
      <c r="KT187" s="2"/>
      <c r="KU187" s="2">
        <v>33136.93</v>
      </c>
      <c r="KV187" s="2"/>
      <c r="KW187" s="2"/>
      <c r="KX187" s="2"/>
      <c r="KY187" s="2">
        <v>820284.7</v>
      </c>
      <c r="KZ187" s="2"/>
      <c r="LA187" s="2"/>
      <c r="LB187" s="2"/>
      <c r="LC187" s="2">
        <v>1042</v>
      </c>
      <c r="LD187" s="2"/>
      <c r="LE187" s="2"/>
      <c r="LF187" s="2"/>
      <c r="LG187" s="2"/>
      <c r="LH187" s="2"/>
      <c r="LI187" s="2"/>
      <c r="LJ187" s="2"/>
      <c r="LK187" s="2">
        <v>8382483.7999999998</v>
      </c>
      <c r="LL187" s="2">
        <v>141763.4</v>
      </c>
      <c r="LM187" s="2">
        <v>141763.4</v>
      </c>
      <c r="LN187" s="2">
        <v>126586.55</v>
      </c>
      <c r="LO187" s="2"/>
      <c r="LP187" s="2"/>
      <c r="LQ187" s="2"/>
      <c r="LR187" s="2"/>
      <c r="LS187" s="2"/>
      <c r="LT187" s="2"/>
      <c r="LU187" s="2">
        <v>480</v>
      </c>
      <c r="LV187" s="2"/>
      <c r="LW187" s="2"/>
      <c r="LX187" s="2">
        <v>127066.55</v>
      </c>
      <c r="LY187" s="2">
        <v>61431711.390000001</v>
      </c>
    </row>
    <row r="188" spans="2:337">
      <c r="B188" s="22" t="s">
        <v>69</v>
      </c>
      <c r="C188" s="22" t="s">
        <v>7</v>
      </c>
      <c r="D188" s="22" t="s">
        <v>5</v>
      </c>
      <c r="E188" s="22" t="s">
        <v>60</v>
      </c>
      <c r="F188" s="22" t="s">
        <v>81</v>
      </c>
      <c r="G188" s="1">
        <v>94027.72</v>
      </c>
      <c r="I188" s="37" t="str">
        <f>VLOOKUP(J188,'District Listing'!$A$3:$B$315,2,FALSE)</f>
        <v>CUSICK</v>
      </c>
      <c r="J188" s="4" t="s">
        <v>281</v>
      </c>
      <c r="K188" s="2">
        <v>46147.149999999994</v>
      </c>
      <c r="L188" s="2">
        <v>46147.149999999994</v>
      </c>
      <c r="M188" s="2">
        <v>-46147.15</v>
      </c>
      <c r="N188" s="2">
        <v>-46147.15</v>
      </c>
      <c r="O188" s="2">
        <v>1795763.64</v>
      </c>
      <c r="P188" s="2">
        <v>18270.07</v>
      </c>
      <c r="Q188" s="2">
        <v>2495.02</v>
      </c>
      <c r="R188" s="2"/>
      <c r="S188" s="2">
        <v>28930.41</v>
      </c>
      <c r="T188" s="2">
        <v>9109.42</v>
      </c>
      <c r="U188" s="2"/>
      <c r="V188" s="2">
        <v>1854568.5599999998</v>
      </c>
      <c r="W188" s="2">
        <v>762346.48</v>
      </c>
      <c r="X188" s="2">
        <v>27952.65</v>
      </c>
      <c r="Y188" s="2">
        <v>11026.1</v>
      </c>
      <c r="Z188" s="2"/>
      <c r="AA188" s="2">
        <v>83074.959999999992</v>
      </c>
      <c r="AB188" s="2">
        <v>780.03</v>
      </c>
      <c r="AC188" s="2">
        <v>885180.22</v>
      </c>
      <c r="AD188" s="2">
        <v>16.43</v>
      </c>
      <c r="AE188" s="2">
        <v>166</v>
      </c>
      <c r="AF188" s="2">
        <v>139958.82</v>
      </c>
      <c r="AG188" s="2">
        <v>66323.38</v>
      </c>
      <c r="AH188" s="2">
        <v>285100.81</v>
      </c>
      <c r="AI188" s="2">
        <v>96295.28</v>
      </c>
      <c r="AJ188" s="2"/>
      <c r="AK188" s="2"/>
      <c r="AL188" s="2"/>
      <c r="AM188" s="2"/>
      <c r="AN188" s="2">
        <v>5817.92</v>
      </c>
      <c r="AO188" s="2">
        <v>3234.9900000000002</v>
      </c>
      <c r="AP188" s="2">
        <v>7641.3099999999995</v>
      </c>
      <c r="AQ188" s="2">
        <v>19267.75</v>
      </c>
      <c r="AR188" s="2">
        <v>292442.68</v>
      </c>
      <c r="AS188" s="2">
        <v>273467.86</v>
      </c>
      <c r="AT188" s="2"/>
      <c r="AU188" s="2"/>
      <c r="AV188" s="2">
        <v>1189733.23</v>
      </c>
      <c r="AW188" s="2">
        <v>160945.28</v>
      </c>
      <c r="AX188" s="2">
        <v>15850.16</v>
      </c>
      <c r="AY188" s="2">
        <v>48296.58</v>
      </c>
      <c r="AZ188" s="2">
        <v>1973.13</v>
      </c>
      <c r="BA188" s="2">
        <v>21174.959999999999</v>
      </c>
      <c r="BB188" s="2">
        <v>248240.11000000002</v>
      </c>
      <c r="BC188" s="2">
        <v>46486.8</v>
      </c>
      <c r="BD188" s="2"/>
      <c r="BE188" s="2">
        <v>1663.15</v>
      </c>
      <c r="BF188" s="2"/>
      <c r="BG188" s="2"/>
      <c r="BH188" s="2">
        <v>1449</v>
      </c>
      <c r="BI188" s="2">
        <v>59297.24</v>
      </c>
      <c r="BJ188" s="2">
        <v>1024.5</v>
      </c>
      <c r="BK188" s="2">
        <v>16551.900000000001</v>
      </c>
      <c r="BL188" s="2"/>
      <c r="BM188" s="2">
        <v>14788.95</v>
      </c>
      <c r="BN188" s="2"/>
      <c r="BO188" s="2"/>
      <c r="BP188" s="2"/>
      <c r="BQ188" s="2"/>
      <c r="BR188" s="2">
        <v>8660.31</v>
      </c>
      <c r="BS188" s="2">
        <v>3264.25</v>
      </c>
      <c r="BT188" s="2"/>
      <c r="BU188" s="2"/>
      <c r="BV188" s="2">
        <v>14984.03</v>
      </c>
      <c r="BW188" s="2"/>
      <c r="BX188" s="2"/>
      <c r="BY188" s="2"/>
      <c r="BZ188" s="2"/>
      <c r="CA188" s="2"/>
      <c r="CB188" s="2">
        <v>1000</v>
      </c>
      <c r="CC188" s="2">
        <v>62101.2</v>
      </c>
      <c r="CD188" s="2">
        <v>8535.1299999999992</v>
      </c>
      <c r="CE188" s="2"/>
      <c r="CF188" s="2">
        <v>41100.339999999997</v>
      </c>
      <c r="CG188" s="2"/>
      <c r="CH188" s="2"/>
      <c r="CI188" s="2">
        <v>5717.04</v>
      </c>
      <c r="CJ188" s="2">
        <v>200</v>
      </c>
      <c r="CK188" s="2"/>
      <c r="CL188" s="2"/>
      <c r="CM188" s="2">
        <v>59519.35</v>
      </c>
      <c r="CN188" s="2"/>
      <c r="CO188" s="2"/>
      <c r="CP188" s="2"/>
      <c r="CQ188" s="2">
        <v>16947.52</v>
      </c>
      <c r="CR188" s="2">
        <v>7709.01</v>
      </c>
      <c r="CS188" s="2"/>
      <c r="CT188" s="2"/>
      <c r="CU188" s="2"/>
      <c r="CV188" s="2"/>
      <c r="CW188" s="2"/>
      <c r="CX188" s="2"/>
      <c r="CY188" s="2"/>
      <c r="CZ188" s="2">
        <v>370999.72000000003</v>
      </c>
      <c r="DA188" s="2">
        <v>9117.43</v>
      </c>
      <c r="DB188" s="2">
        <v>9117.43</v>
      </c>
      <c r="DC188" s="2"/>
      <c r="DD188" s="2"/>
      <c r="DE188" s="2"/>
      <c r="DF188" s="2"/>
      <c r="DG188" s="2">
        <v>8619.42</v>
      </c>
      <c r="DH188" s="2"/>
      <c r="DI188" s="2"/>
      <c r="DJ188" s="2"/>
      <c r="DK188" s="2"/>
      <c r="DL188" s="2"/>
      <c r="DM188" s="2">
        <v>8619.42</v>
      </c>
      <c r="DN188" s="2">
        <v>4566458.6899999995</v>
      </c>
      <c r="DP188" s="37" t="str">
        <f>VLOOKUP(DQ188,'District Listing'!$A$3:$B$315,2,FALSE)</f>
        <v>CUSICK</v>
      </c>
      <c r="DQ188" s="4" t="s">
        <v>281</v>
      </c>
      <c r="DR188" s="2">
        <v>36863.589999999997</v>
      </c>
      <c r="DS188" s="2">
        <v>36863.589999999997</v>
      </c>
      <c r="DT188" s="2">
        <v>-46147.15</v>
      </c>
      <c r="DU188" s="2">
        <v>-46147.15</v>
      </c>
      <c r="DV188" s="2">
        <v>1719234.18</v>
      </c>
      <c r="DW188" s="2">
        <v>17240.23</v>
      </c>
      <c r="DX188" s="2">
        <v>2317.88</v>
      </c>
      <c r="DY188" s="2"/>
      <c r="DZ188" s="2">
        <v>17930.41</v>
      </c>
      <c r="EA188" s="2">
        <v>8848.2800000000007</v>
      </c>
      <c r="EB188" s="2"/>
      <c r="EC188" s="2">
        <v>1765570.9799999997</v>
      </c>
      <c r="ED188" s="2">
        <v>637248.78</v>
      </c>
      <c r="EE188" s="2">
        <v>27952.65</v>
      </c>
      <c r="EF188" s="2">
        <v>879.11</v>
      </c>
      <c r="EG188" s="2"/>
      <c r="EH188" s="2">
        <v>46894.57</v>
      </c>
      <c r="EI188" s="2">
        <v>780.03</v>
      </c>
      <c r="EJ188" s="2">
        <v>713755.14</v>
      </c>
      <c r="EK188" s="2">
        <v>16.43</v>
      </c>
      <c r="EL188" s="2">
        <v>147.19999999999999</v>
      </c>
      <c r="EM188" s="2">
        <v>133240.15</v>
      </c>
      <c r="EN188" s="2">
        <v>53582.58</v>
      </c>
      <c r="EO188" s="2">
        <v>271412.62</v>
      </c>
      <c r="EP188" s="2">
        <v>77461.56</v>
      </c>
      <c r="EQ188" s="2"/>
      <c r="ER188" s="2"/>
      <c r="ES188" s="2"/>
      <c r="ET188" s="2"/>
      <c r="EU188" s="2">
        <v>5542.38</v>
      </c>
      <c r="EV188" s="2">
        <v>2632.09</v>
      </c>
      <c r="EW188" s="2">
        <v>7193.32</v>
      </c>
      <c r="EX188" s="2">
        <v>13484.34</v>
      </c>
      <c r="EY188" s="2">
        <v>280867.05</v>
      </c>
      <c r="EZ188" s="2">
        <v>241658.53</v>
      </c>
      <c r="FA188" s="2"/>
      <c r="FB188" s="2"/>
      <c r="FC188" s="2">
        <v>1087238.25</v>
      </c>
      <c r="FD188" s="2">
        <v>145712.54999999999</v>
      </c>
      <c r="FE188" s="2">
        <v>15850.16</v>
      </c>
      <c r="FF188" s="2">
        <v>29296.58</v>
      </c>
      <c r="FG188" s="2">
        <v>1973.13</v>
      </c>
      <c r="FH188" s="2">
        <v>17780.169999999998</v>
      </c>
      <c r="FI188" s="2">
        <v>210612.58999999997</v>
      </c>
      <c r="FJ188" s="2">
        <v>46486.8</v>
      </c>
      <c r="FK188" s="2"/>
      <c r="FL188" s="2">
        <v>1663.15</v>
      </c>
      <c r="FM188" s="2"/>
      <c r="FN188" s="2"/>
      <c r="FO188" s="2">
        <v>1329</v>
      </c>
      <c r="FP188" s="2">
        <v>59297.24</v>
      </c>
      <c r="FQ188" s="2">
        <v>1024.5</v>
      </c>
      <c r="FR188" s="2">
        <v>16551.900000000001</v>
      </c>
      <c r="FS188" s="2"/>
      <c r="FT188" s="2">
        <v>14788.95</v>
      </c>
      <c r="FU188" s="2"/>
      <c r="FV188" s="2"/>
      <c r="FW188" s="2"/>
      <c r="FX188" s="2"/>
      <c r="FY188" s="2">
        <v>8660.31</v>
      </c>
      <c r="FZ188" s="2">
        <v>3264.25</v>
      </c>
      <c r="GA188" s="2"/>
      <c r="GB188" s="2"/>
      <c r="GC188" s="2">
        <v>14984.03</v>
      </c>
      <c r="GD188" s="2"/>
      <c r="GE188" s="2"/>
      <c r="GF188" s="2"/>
      <c r="GG188" s="2"/>
      <c r="GH188" s="2"/>
      <c r="GI188" s="2">
        <v>1000</v>
      </c>
      <c r="GJ188" s="2">
        <v>62101.2</v>
      </c>
      <c r="GK188" s="2">
        <v>8535.1299999999992</v>
      </c>
      <c r="GL188" s="2"/>
      <c r="GM188" s="2">
        <v>41100.339999999997</v>
      </c>
      <c r="GN188" s="2"/>
      <c r="GO188" s="2"/>
      <c r="GP188" s="2">
        <v>5532.04</v>
      </c>
      <c r="GQ188" s="2">
        <v>-74800</v>
      </c>
      <c r="GR188" s="2"/>
      <c r="GS188" s="2"/>
      <c r="GT188" s="2">
        <v>59519.35</v>
      </c>
      <c r="GU188" s="2"/>
      <c r="GV188" s="2"/>
      <c r="GW188" s="2"/>
      <c r="GX188" s="2">
        <v>16947.52</v>
      </c>
      <c r="GY188" s="2">
        <v>6625.01</v>
      </c>
      <c r="GZ188" s="2"/>
      <c r="HA188" s="2"/>
      <c r="HB188" s="2"/>
      <c r="HC188" s="2"/>
      <c r="HD188" s="2"/>
      <c r="HE188" s="2"/>
      <c r="HF188" s="2"/>
      <c r="HG188" s="2">
        <v>294610.72000000003</v>
      </c>
      <c r="HH188" s="2">
        <v>8842.9</v>
      </c>
      <c r="HI188" s="2">
        <v>8842.9</v>
      </c>
      <c r="HJ188" s="2"/>
      <c r="HK188" s="2"/>
      <c r="HL188" s="2"/>
      <c r="HM188" s="2"/>
      <c r="HN188" s="2">
        <v>8619.42</v>
      </c>
      <c r="HO188" s="2"/>
      <c r="HP188" s="2"/>
      <c r="HQ188" s="2"/>
      <c r="HR188" s="2"/>
      <c r="HS188" s="2">
        <v>8619.42</v>
      </c>
      <c r="HT188" s="2">
        <v>4079966.4399999981</v>
      </c>
      <c r="HV188" s="37" t="str">
        <f>VLOOKUP(HW188,'District Listing'!$A$3:$B$315,2,FALSE)</f>
        <v>CARBONADO</v>
      </c>
      <c r="HW188" s="4" t="s">
        <v>286</v>
      </c>
      <c r="HX188" s="2"/>
      <c r="HY188" s="2"/>
      <c r="HZ188" s="2"/>
      <c r="IA188" s="2"/>
      <c r="IB188" s="2">
        <v>11941.68</v>
      </c>
      <c r="IC188" s="2"/>
      <c r="ID188" s="2"/>
      <c r="IE188" s="2"/>
      <c r="IF188" s="2"/>
      <c r="IG188" s="2"/>
      <c r="IH188" s="2"/>
      <c r="II188" s="2">
        <v>11941.68</v>
      </c>
      <c r="IJ188" s="2">
        <v>21491.26</v>
      </c>
      <c r="IK188" s="2"/>
      <c r="IL188" s="2">
        <v>76.64</v>
      </c>
      <c r="IM188" s="2"/>
      <c r="IN188" s="2"/>
      <c r="IO188" s="2">
        <v>45.86</v>
      </c>
      <c r="IP188" s="2">
        <v>21613.759999999998</v>
      </c>
      <c r="IQ188" s="2"/>
      <c r="IR188" s="2"/>
      <c r="IS188" s="2">
        <v>910.98</v>
      </c>
      <c r="IT188" s="2">
        <v>1637.76</v>
      </c>
      <c r="IU188" s="2">
        <v>1851.93</v>
      </c>
      <c r="IV188" s="2">
        <v>2870.74</v>
      </c>
      <c r="IW188" s="2"/>
      <c r="IX188" s="2"/>
      <c r="IY188" s="2"/>
      <c r="IZ188" s="2"/>
      <c r="JA188" s="2"/>
      <c r="JB188" s="2"/>
      <c r="JC188" s="2">
        <v>63.29</v>
      </c>
      <c r="JD188" s="2">
        <v>352.14</v>
      </c>
      <c r="JE188" s="2">
        <v>1744.08</v>
      </c>
      <c r="JF188" s="2">
        <v>11891.39</v>
      </c>
      <c r="JG188" s="2"/>
      <c r="JH188" s="2"/>
      <c r="JI188" s="2">
        <v>21322.309999999998</v>
      </c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>
        <v>1498.94</v>
      </c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>
        <v>1498.94</v>
      </c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>
        <v>56376.69000000001</v>
      </c>
    </row>
    <row r="189" spans="2:337">
      <c r="B189" s="22" t="s">
        <v>69</v>
      </c>
      <c r="C189" s="22" t="s">
        <v>7</v>
      </c>
      <c r="D189" s="22" t="s">
        <v>5</v>
      </c>
      <c r="E189" s="22" t="s">
        <v>60</v>
      </c>
      <c r="F189" s="22" t="s">
        <v>62</v>
      </c>
      <c r="G189" s="1">
        <v>136134.68</v>
      </c>
      <c r="I189" s="37" t="str">
        <f>VLOOKUP(J189,'District Listing'!$A$3:$B$315,2,FALSE)</f>
        <v>SELKIRK</v>
      </c>
      <c r="J189" s="4" t="s">
        <v>282</v>
      </c>
      <c r="K189" s="2">
        <v>95218.02</v>
      </c>
      <c r="L189" s="2">
        <v>95218.02</v>
      </c>
      <c r="M189" s="2">
        <v>-95218.02</v>
      </c>
      <c r="N189" s="2">
        <v>-95218.02</v>
      </c>
      <c r="O189" s="2">
        <v>1690521.07</v>
      </c>
      <c r="P189" s="2">
        <v>9446.77</v>
      </c>
      <c r="Q189" s="2">
        <v>39657.769999999997</v>
      </c>
      <c r="R189" s="2"/>
      <c r="S189" s="2">
        <v>1000</v>
      </c>
      <c r="T189" s="2">
        <v>19279.489999999998</v>
      </c>
      <c r="U189" s="2">
        <v>11010</v>
      </c>
      <c r="V189" s="2">
        <v>1770915.1</v>
      </c>
      <c r="W189" s="2">
        <v>864611.88</v>
      </c>
      <c r="X189" s="2">
        <v>40806.76</v>
      </c>
      <c r="Y189" s="2">
        <v>650.15</v>
      </c>
      <c r="Z189" s="2"/>
      <c r="AA189" s="2"/>
      <c r="AB189" s="2">
        <v>4069.5099999999998</v>
      </c>
      <c r="AC189" s="2">
        <v>910138.3</v>
      </c>
      <c r="AD189" s="2"/>
      <c r="AE189" s="2"/>
      <c r="AF189" s="2">
        <v>132987.94</v>
      </c>
      <c r="AG189" s="2">
        <v>68348.649999999994</v>
      </c>
      <c r="AH189" s="2">
        <v>261879.13</v>
      </c>
      <c r="AI189" s="2">
        <v>107643.1</v>
      </c>
      <c r="AJ189" s="2"/>
      <c r="AK189" s="2"/>
      <c r="AL189" s="2"/>
      <c r="AM189" s="2"/>
      <c r="AN189" s="2">
        <v>3469.7</v>
      </c>
      <c r="AO189" s="2">
        <v>1904.06</v>
      </c>
      <c r="AP189" s="2">
        <v>8945.34</v>
      </c>
      <c r="AQ189" s="2">
        <v>18262.509999999998</v>
      </c>
      <c r="AR189" s="2">
        <v>283253.86</v>
      </c>
      <c r="AS189" s="2">
        <v>305510.11</v>
      </c>
      <c r="AT189" s="2"/>
      <c r="AU189" s="2"/>
      <c r="AV189" s="2">
        <v>1192204.3999999999</v>
      </c>
      <c r="AW189" s="2">
        <v>219203.53</v>
      </c>
      <c r="AX189" s="2">
        <v>23322.76</v>
      </c>
      <c r="AY189" s="2">
        <v>63931.270000000004</v>
      </c>
      <c r="AZ189" s="2">
        <v>8485.5</v>
      </c>
      <c r="BA189" s="2">
        <v>63463.41</v>
      </c>
      <c r="BB189" s="2">
        <v>378406.47</v>
      </c>
      <c r="BC189" s="2">
        <v>1787.36</v>
      </c>
      <c r="BD189" s="2">
        <v>7785.1</v>
      </c>
      <c r="BE189" s="2">
        <v>1347.5</v>
      </c>
      <c r="BF189" s="2"/>
      <c r="BG189" s="2"/>
      <c r="BH189" s="2">
        <v>27594.15</v>
      </c>
      <c r="BI189" s="2">
        <v>63306.66</v>
      </c>
      <c r="BJ189" s="2">
        <v>2714</v>
      </c>
      <c r="BK189" s="2"/>
      <c r="BL189" s="2"/>
      <c r="BM189" s="2">
        <v>3536.07</v>
      </c>
      <c r="BN189" s="2">
        <v>546.61</v>
      </c>
      <c r="BO189" s="2"/>
      <c r="BP189" s="2">
        <v>5435.54</v>
      </c>
      <c r="BQ189" s="2">
        <v>9201.08</v>
      </c>
      <c r="BR189" s="2">
        <v>22212.52</v>
      </c>
      <c r="BS189" s="2">
        <v>4241.91</v>
      </c>
      <c r="BT189" s="2">
        <v>6200</v>
      </c>
      <c r="BU189" s="2">
        <v>10362.66</v>
      </c>
      <c r="BV189" s="2"/>
      <c r="BW189" s="2">
        <v>117444.11</v>
      </c>
      <c r="BX189" s="2"/>
      <c r="BY189" s="2"/>
      <c r="BZ189" s="2"/>
      <c r="CA189" s="2">
        <v>661.43</v>
      </c>
      <c r="CB189" s="2">
        <v>92314.57</v>
      </c>
      <c r="CC189" s="2">
        <v>30696.13</v>
      </c>
      <c r="CD189" s="2">
        <v>1242.79</v>
      </c>
      <c r="CE189" s="2">
        <v>527.24</v>
      </c>
      <c r="CF189" s="2">
        <v>35623.08</v>
      </c>
      <c r="CG189" s="2"/>
      <c r="CH189" s="2"/>
      <c r="CI189" s="2">
        <v>1425.62</v>
      </c>
      <c r="CJ189" s="2">
        <v>53643.19</v>
      </c>
      <c r="CK189" s="2"/>
      <c r="CL189" s="2"/>
      <c r="CM189" s="2">
        <v>75125.539999999994</v>
      </c>
      <c r="CN189" s="2">
        <v>102.22</v>
      </c>
      <c r="CO189" s="2">
        <v>14258.19</v>
      </c>
      <c r="CP189" s="2"/>
      <c r="CQ189" s="2"/>
      <c r="CR189" s="2">
        <v>8794.5400000000009</v>
      </c>
      <c r="CS189" s="2"/>
      <c r="CT189" s="2"/>
      <c r="CU189" s="2"/>
      <c r="CV189" s="2"/>
      <c r="CW189" s="2"/>
      <c r="CX189" s="2"/>
      <c r="CY189" s="2"/>
      <c r="CZ189" s="2">
        <v>598129.80999999994</v>
      </c>
      <c r="DA189" s="2">
        <v>8349.9500000000007</v>
      </c>
      <c r="DB189" s="2">
        <v>8349.9500000000007</v>
      </c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>
        <v>4858144.0300000012</v>
      </c>
      <c r="DP189" s="37" t="str">
        <f>VLOOKUP(DQ189,'District Listing'!$A$3:$B$315,2,FALSE)</f>
        <v>SELKIRK</v>
      </c>
      <c r="DQ189" s="4" t="s">
        <v>282</v>
      </c>
      <c r="DR189" s="2">
        <v>57924.69</v>
      </c>
      <c r="DS189" s="2">
        <v>57924.69</v>
      </c>
      <c r="DT189" s="2">
        <v>-85381.74</v>
      </c>
      <c r="DU189" s="2">
        <v>-85381.74</v>
      </c>
      <c r="DV189" s="2">
        <v>1627803.01</v>
      </c>
      <c r="DW189" s="2">
        <v>8287.77</v>
      </c>
      <c r="DX189" s="2">
        <v>10701.92</v>
      </c>
      <c r="DY189" s="2"/>
      <c r="DZ189" s="2"/>
      <c r="EA189" s="2">
        <v>16117.8</v>
      </c>
      <c r="EB189" s="2">
        <v>11010</v>
      </c>
      <c r="EC189" s="2">
        <v>1673920.5</v>
      </c>
      <c r="ED189" s="2">
        <v>619107.78</v>
      </c>
      <c r="EE189" s="2">
        <v>39821.25</v>
      </c>
      <c r="EF189" s="2">
        <v>650.15</v>
      </c>
      <c r="EG189" s="2"/>
      <c r="EH189" s="2"/>
      <c r="EI189" s="2">
        <v>2943.89</v>
      </c>
      <c r="EJ189" s="2">
        <v>662523.07000000007</v>
      </c>
      <c r="EK189" s="2"/>
      <c r="EL189" s="2"/>
      <c r="EM189" s="2">
        <v>125635.02</v>
      </c>
      <c r="EN189" s="2">
        <v>49535.08</v>
      </c>
      <c r="EO189" s="2">
        <v>251259.7</v>
      </c>
      <c r="EP189" s="2">
        <v>83018.720000000001</v>
      </c>
      <c r="EQ189" s="2"/>
      <c r="ER189" s="2"/>
      <c r="ES189" s="2"/>
      <c r="ET189" s="2"/>
      <c r="EU189" s="2">
        <v>3271.97</v>
      </c>
      <c r="EV189" s="2">
        <v>1396.31</v>
      </c>
      <c r="EW189" s="2">
        <v>8503.84</v>
      </c>
      <c r="EX189" s="2">
        <v>12785.23</v>
      </c>
      <c r="EY189" s="2">
        <v>279274.46999999997</v>
      </c>
      <c r="EZ189" s="2">
        <v>249614.82</v>
      </c>
      <c r="FA189" s="2"/>
      <c r="FB189" s="2"/>
      <c r="FC189" s="2">
        <v>1064295.1599999999</v>
      </c>
      <c r="FD189" s="2">
        <v>197134.5</v>
      </c>
      <c r="FE189" s="2">
        <v>23322.76</v>
      </c>
      <c r="FF189" s="2">
        <v>54542.3</v>
      </c>
      <c r="FG189" s="2">
        <v>8485.5</v>
      </c>
      <c r="FH189" s="2">
        <v>63463.41</v>
      </c>
      <c r="FI189" s="2">
        <v>346948.47</v>
      </c>
      <c r="FJ189" s="2">
        <v>1787.36</v>
      </c>
      <c r="FK189" s="2">
        <v>7785.1</v>
      </c>
      <c r="FL189" s="2"/>
      <c r="FM189" s="2"/>
      <c r="FN189" s="2"/>
      <c r="FO189" s="2">
        <v>27594.15</v>
      </c>
      <c r="FP189" s="2">
        <v>46223.68</v>
      </c>
      <c r="FQ189" s="2">
        <v>1829</v>
      </c>
      <c r="FR189" s="2"/>
      <c r="FS189" s="2"/>
      <c r="FT189" s="2">
        <v>3536.07</v>
      </c>
      <c r="FU189" s="2">
        <v>546.61</v>
      </c>
      <c r="FV189" s="2"/>
      <c r="FW189" s="2">
        <v>5435.54</v>
      </c>
      <c r="FX189" s="2">
        <v>9201.08</v>
      </c>
      <c r="FY189" s="2">
        <v>22212.52</v>
      </c>
      <c r="FZ189" s="2">
        <v>4241.91</v>
      </c>
      <c r="GA189" s="2">
        <v>6200</v>
      </c>
      <c r="GB189" s="2">
        <v>10362.66</v>
      </c>
      <c r="GC189" s="2"/>
      <c r="GD189" s="2">
        <v>53519.14</v>
      </c>
      <c r="GE189" s="2"/>
      <c r="GF189" s="2"/>
      <c r="GG189" s="2"/>
      <c r="GH189" s="2">
        <v>661.43</v>
      </c>
      <c r="GI189" s="2">
        <v>92314.57</v>
      </c>
      <c r="GJ189" s="2">
        <v>30696.13</v>
      </c>
      <c r="GK189" s="2">
        <v>1242.79</v>
      </c>
      <c r="GL189" s="2">
        <v>527.24</v>
      </c>
      <c r="GM189" s="2">
        <v>35623.08</v>
      </c>
      <c r="GN189" s="2"/>
      <c r="GO189" s="2"/>
      <c r="GP189" s="2">
        <v>945.62</v>
      </c>
      <c r="GQ189" s="2">
        <v>53643.19</v>
      </c>
      <c r="GR189" s="2"/>
      <c r="GS189" s="2"/>
      <c r="GT189" s="2">
        <v>75125.539999999994</v>
      </c>
      <c r="GU189" s="2">
        <v>102.22</v>
      </c>
      <c r="GV189" s="2">
        <v>14258.19</v>
      </c>
      <c r="GW189" s="2"/>
      <c r="GX189" s="2"/>
      <c r="GY189" s="2">
        <v>8794.5400000000009</v>
      </c>
      <c r="GZ189" s="2"/>
      <c r="HA189" s="2"/>
      <c r="HB189" s="2"/>
      <c r="HC189" s="2"/>
      <c r="HD189" s="2"/>
      <c r="HE189" s="2"/>
      <c r="HF189" s="2"/>
      <c r="HG189" s="2">
        <v>514409.35999999993</v>
      </c>
      <c r="HH189" s="2">
        <v>6149.95</v>
      </c>
      <c r="HI189" s="2">
        <v>6149.95</v>
      </c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>
        <v>4240789.4600000009</v>
      </c>
      <c r="HV189" s="37" t="str">
        <f>VLOOKUP(HW189,'District Listing'!$A$3:$B$315,2,FALSE)</f>
        <v>UNIVERSITY PLACE</v>
      </c>
      <c r="HW189" s="4" t="s">
        <v>287</v>
      </c>
      <c r="HX189" s="2">
        <v>697545.43</v>
      </c>
      <c r="HY189" s="2">
        <v>697545.43</v>
      </c>
      <c r="HZ189" s="2"/>
      <c r="IA189" s="2"/>
      <c r="IB189" s="2">
        <v>48892.9</v>
      </c>
      <c r="IC189" s="2">
        <v>467198.01</v>
      </c>
      <c r="ID189" s="2">
        <v>655489.39</v>
      </c>
      <c r="IE189" s="2"/>
      <c r="IF189" s="2">
        <v>2060219.78</v>
      </c>
      <c r="IG189" s="2">
        <v>686910.95</v>
      </c>
      <c r="IH189" s="2"/>
      <c r="II189" s="2">
        <v>3918711.0300000003</v>
      </c>
      <c r="IJ189" s="2">
        <v>733679.57</v>
      </c>
      <c r="IK189" s="2">
        <v>186246.12</v>
      </c>
      <c r="IL189" s="2">
        <v>310019.62</v>
      </c>
      <c r="IM189" s="2"/>
      <c r="IN189" s="2">
        <v>397412.38</v>
      </c>
      <c r="IO189" s="2">
        <v>179018.68</v>
      </c>
      <c r="IP189" s="2">
        <v>1806376.3699999999</v>
      </c>
      <c r="IQ189" s="2">
        <v>26.07</v>
      </c>
      <c r="IR189" s="2">
        <v>793.92</v>
      </c>
      <c r="IS189" s="2">
        <v>286745.33</v>
      </c>
      <c r="IT189" s="2">
        <v>133865.17000000001</v>
      </c>
      <c r="IU189" s="2">
        <v>464820.22</v>
      </c>
      <c r="IV189" s="2">
        <v>171304.07</v>
      </c>
      <c r="IW189" s="2"/>
      <c r="IX189" s="2"/>
      <c r="IY189" s="2"/>
      <c r="IZ189" s="2"/>
      <c r="JA189" s="2">
        <v>11385.18</v>
      </c>
      <c r="JB189" s="2">
        <v>5023.21</v>
      </c>
      <c r="JC189" s="2">
        <v>12837.61</v>
      </c>
      <c r="JD189" s="2">
        <v>34225.019999999997</v>
      </c>
      <c r="JE189" s="2">
        <v>63033.42</v>
      </c>
      <c r="JF189" s="2">
        <v>163178.09</v>
      </c>
      <c r="JG189" s="2"/>
      <c r="JH189" s="2"/>
      <c r="JI189" s="2">
        <v>1347237.31</v>
      </c>
      <c r="JJ189" s="2">
        <v>180248.89</v>
      </c>
      <c r="JK189" s="2">
        <v>582.24</v>
      </c>
      <c r="JL189" s="2"/>
      <c r="JM189" s="2">
        <v>7510.41</v>
      </c>
      <c r="JN189" s="2">
        <v>220741.54</v>
      </c>
      <c r="JO189" s="2">
        <v>409083.08</v>
      </c>
      <c r="JP189" s="2">
        <v>1524.33</v>
      </c>
      <c r="JQ189" s="2"/>
      <c r="JR189" s="2">
        <v>1120</v>
      </c>
      <c r="JS189" s="2"/>
      <c r="JT189" s="2"/>
      <c r="JU189" s="2">
        <v>10125.49</v>
      </c>
      <c r="JV189" s="2">
        <v>25856.14</v>
      </c>
      <c r="JW189" s="2"/>
      <c r="JX189" s="2"/>
      <c r="JY189" s="2"/>
      <c r="JZ189" s="2">
        <v>74803.95</v>
      </c>
      <c r="KA189" s="2"/>
      <c r="KB189" s="2"/>
      <c r="KC189" s="2"/>
      <c r="KD189" s="2">
        <v>3759.13</v>
      </c>
      <c r="KE189" s="2">
        <v>34587.730000000003</v>
      </c>
      <c r="KF189" s="2">
        <v>19807.2</v>
      </c>
      <c r="KG189" s="2"/>
      <c r="KH189" s="2"/>
      <c r="KI189" s="2"/>
      <c r="KJ189" s="2"/>
      <c r="KK189" s="2"/>
      <c r="KL189" s="2"/>
      <c r="KM189" s="2"/>
      <c r="KN189" s="2"/>
      <c r="KO189" s="2">
        <v>113273.43</v>
      </c>
      <c r="KP189" s="2"/>
      <c r="KQ189" s="2"/>
      <c r="KR189" s="2"/>
      <c r="KS189" s="2"/>
      <c r="KT189" s="2"/>
      <c r="KU189" s="2">
        <v>882</v>
      </c>
      <c r="KV189" s="2"/>
      <c r="KW189" s="2"/>
      <c r="KX189" s="2"/>
      <c r="KY189" s="2"/>
      <c r="KZ189" s="2"/>
      <c r="LA189" s="2"/>
      <c r="LB189" s="2"/>
      <c r="LC189" s="2">
        <v>12293.43</v>
      </c>
      <c r="LD189" s="2"/>
      <c r="LE189" s="2"/>
      <c r="LF189" s="2"/>
      <c r="LG189" s="2"/>
      <c r="LH189" s="2"/>
      <c r="LI189" s="2"/>
      <c r="LJ189" s="2"/>
      <c r="LK189" s="2">
        <v>298032.83</v>
      </c>
      <c r="LL189" s="2">
        <v>119374.92</v>
      </c>
      <c r="LM189" s="2">
        <v>119374.92</v>
      </c>
      <c r="LN189" s="2"/>
      <c r="LO189" s="2"/>
      <c r="LP189" s="2">
        <v>7758.48</v>
      </c>
      <c r="LQ189" s="2"/>
      <c r="LR189" s="2"/>
      <c r="LS189" s="2"/>
      <c r="LT189" s="2"/>
      <c r="LU189" s="2">
        <v>16851.650000000001</v>
      </c>
      <c r="LV189" s="2"/>
      <c r="LW189" s="2"/>
      <c r="LX189" s="2">
        <v>24610.13</v>
      </c>
      <c r="LY189" s="2">
        <v>8620971.1000000015</v>
      </c>
    </row>
    <row r="190" spans="2:337">
      <c r="B190" s="22" t="s">
        <v>69</v>
      </c>
      <c r="C190" s="22" t="s">
        <v>7</v>
      </c>
      <c r="D190" s="22" t="s">
        <v>7</v>
      </c>
      <c r="E190" s="22" t="s">
        <v>5</v>
      </c>
      <c r="F190" s="22" t="s">
        <v>6</v>
      </c>
      <c r="G190" s="1">
        <v>841453.43</v>
      </c>
      <c r="I190" s="37" t="str">
        <f>VLOOKUP(J190,'District Listing'!$A$3:$B$315,2,FALSE)</f>
        <v>STEILACOOM HIST.</v>
      </c>
      <c r="J190" s="4" t="s">
        <v>283</v>
      </c>
      <c r="K190" s="2"/>
      <c r="L190" s="2"/>
      <c r="M190" s="2"/>
      <c r="N190" s="2"/>
      <c r="O190" s="2">
        <v>17842854.559999999</v>
      </c>
      <c r="P190" s="2">
        <v>651960.32999999996</v>
      </c>
      <c r="Q190" s="2">
        <v>412527.32</v>
      </c>
      <c r="R190" s="2"/>
      <c r="S190" s="2">
        <v>1117055.6299999999</v>
      </c>
      <c r="T190" s="2">
        <v>32071.96</v>
      </c>
      <c r="U190" s="2">
        <v>96888</v>
      </c>
      <c r="V190" s="2">
        <v>20153357.799999997</v>
      </c>
      <c r="W190" s="2">
        <v>5269523.08</v>
      </c>
      <c r="X190" s="2">
        <v>156146.62000000002</v>
      </c>
      <c r="Y190" s="2">
        <v>81358.83</v>
      </c>
      <c r="Z190" s="2"/>
      <c r="AA190" s="2">
        <v>269077.06</v>
      </c>
      <c r="AB190" s="2">
        <v>2019.25</v>
      </c>
      <c r="AC190" s="2">
        <v>5778124.8399999999</v>
      </c>
      <c r="AD190" s="2">
        <v>43530.850000000006</v>
      </c>
      <c r="AE190" s="2">
        <v>16810.2</v>
      </c>
      <c r="AF190" s="2">
        <v>1498446.0499999998</v>
      </c>
      <c r="AG190" s="2">
        <v>433512.11</v>
      </c>
      <c r="AH190" s="2">
        <v>3017505.89</v>
      </c>
      <c r="AI190" s="2">
        <v>719619.17</v>
      </c>
      <c r="AJ190" s="2"/>
      <c r="AK190" s="2"/>
      <c r="AL190" s="2"/>
      <c r="AM190" s="2"/>
      <c r="AN190" s="2"/>
      <c r="AO190" s="2"/>
      <c r="AP190" s="2">
        <v>93979.97</v>
      </c>
      <c r="AQ190" s="2">
        <v>103329.23</v>
      </c>
      <c r="AR190" s="2">
        <v>2421096.19</v>
      </c>
      <c r="AS190" s="2">
        <v>1312387.3700000001</v>
      </c>
      <c r="AT190" s="2"/>
      <c r="AU190" s="2"/>
      <c r="AV190" s="2">
        <v>9660217.0300000012</v>
      </c>
      <c r="AW190" s="2">
        <v>695109.84</v>
      </c>
      <c r="AX190" s="2">
        <v>118991.25</v>
      </c>
      <c r="AY190" s="2">
        <v>88497.5</v>
      </c>
      <c r="AZ190" s="2">
        <v>539640.35</v>
      </c>
      <c r="BA190" s="2">
        <v>130017.46</v>
      </c>
      <c r="BB190" s="2">
        <v>1572256.4</v>
      </c>
      <c r="BC190" s="2">
        <v>88231.799999999988</v>
      </c>
      <c r="BD190" s="2">
        <v>9860</v>
      </c>
      <c r="BE190" s="2">
        <v>650630.64</v>
      </c>
      <c r="BF190" s="2"/>
      <c r="BG190" s="2">
        <v>253085.57</v>
      </c>
      <c r="BH190" s="2">
        <v>84353.22</v>
      </c>
      <c r="BI190" s="2">
        <v>501722.06</v>
      </c>
      <c r="BJ190" s="2"/>
      <c r="BK190" s="2">
        <v>20169.54</v>
      </c>
      <c r="BL190" s="2">
        <v>28296</v>
      </c>
      <c r="BM190" s="2">
        <v>4069.51</v>
      </c>
      <c r="BN190" s="2">
        <v>162807.54</v>
      </c>
      <c r="BO190" s="2"/>
      <c r="BP190" s="2">
        <v>128267.3</v>
      </c>
      <c r="BQ190" s="2">
        <v>76134.84</v>
      </c>
      <c r="BR190" s="2">
        <v>243254.08000000002</v>
      </c>
      <c r="BS190" s="2"/>
      <c r="BT190" s="2"/>
      <c r="BU190" s="2">
        <v>14562.32</v>
      </c>
      <c r="BV190" s="2"/>
      <c r="BW190" s="2">
        <v>80763.490000000005</v>
      </c>
      <c r="BX190" s="2"/>
      <c r="BY190" s="2"/>
      <c r="BZ190" s="2"/>
      <c r="CA190" s="2">
        <v>2209909.59</v>
      </c>
      <c r="CB190" s="2">
        <v>315395</v>
      </c>
      <c r="CC190" s="2">
        <v>217737.16</v>
      </c>
      <c r="CD190" s="2">
        <v>3262.73</v>
      </c>
      <c r="CE190" s="2">
        <v>7251.98</v>
      </c>
      <c r="CF190" s="2">
        <v>1189370.6200000001</v>
      </c>
      <c r="CG190" s="2">
        <v>77394</v>
      </c>
      <c r="CH190" s="2">
        <v>1191898.8</v>
      </c>
      <c r="CI190" s="2">
        <v>7102.48</v>
      </c>
      <c r="CJ190" s="2"/>
      <c r="CK190" s="2"/>
      <c r="CL190" s="2">
        <v>96126.17</v>
      </c>
      <c r="CM190" s="2">
        <v>361730.48</v>
      </c>
      <c r="CN190" s="2">
        <v>1738.42</v>
      </c>
      <c r="CO190" s="2"/>
      <c r="CP190" s="2"/>
      <c r="CQ190" s="2"/>
      <c r="CR190" s="2">
        <v>65132.15</v>
      </c>
      <c r="CS190" s="2"/>
      <c r="CT190" s="2"/>
      <c r="CU190" s="2"/>
      <c r="CV190" s="2"/>
      <c r="CW190" s="2"/>
      <c r="CX190" s="2"/>
      <c r="CY190" s="2"/>
      <c r="CZ190" s="2">
        <v>8090257.4900000021</v>
      </c>
      <c r="DA190" s="2">
        <v>19649.32</v>
      </c>
      <c r="DB190" s="2">
        <v>19649.32</v>
      </c>
      <c r="DC190" s="2"/>
      <c r="DD190" s="2"/>
      <c r="DE190" s="2"/>
      <c r="DF190" s="2">
        <v>95208.4</v>
      </c>
      <c r="DG190" s="2">
        <v>12006.64</v>
      </c>
      <c r="DH190" s="2">
        <v>292894.08000000002</v>
      </c>
      <c r="DI190" s="2">
        <v>22010.87</v>
      </c>
      <c r="DJ190" s="2">
        <v>263183.55</v>
      </c>
      <c r="DK190" s="2">
        <v>188954.9</v>
      </c>
      <c r="DL190" s="2"/>
      <c r="DM190" s="2">
        <v>874258.44000000006</v>
      </c>
      <c r="DN190" s="2">
        <v>46148121.319999963</v>
      </c>
      <c r="DP190" s="37" t="str">
        <f>VLOOKUP(DQ190,'District Listing'!$A$3:$B$315,2,FALSE)</f>
        <v>STEILACOOM HIST.</v>
      </c>
      <c r="DQ190" s="4" t="s">
        <v>283</v>
      </c>
      <c r="DR190" s="2"/>
      <c r="DS190" s="2"/>
      <c r="DT190" s="2"/>
      <c r="DU190" s="2"/>
      <c r="DV190" s="2">
        <v>16244244.01</v>
      </c>
      <c r="DW190" s="2">
        <v>644067</v>
      </c>
      <c r="DX190" s="2">
        <v>349734.77</v>
      </c>
      <c r="DY190" s="2"/>
      <c r="DZ190" s="2">
        <v>826738.49</v>
      </c>
      <c r="EA190" s="2">
        <v>31390.35</v>
      </c>
      <c r="EB190" s="2">
        <v>96888</v>
      </c>
      <c r="EC190" s="2">
        <v>18193062.619999997</v>
      </c>
      <c r="ED190" s="2">
        <v>4058952.81</v>
      </c>
      <c r="EE190" s="2">
        <v>151596.20000000001</v>
      </c>
      <c r="EF190" s="2">
        <v>56577.49</v>
      </c>
      <c r="EG190" s="2"/>
      <c r="EH190" s="2"/>
      <c r="EI190" s="2">
        <v>1079.1600000000001</v>
      </c>
      <c r="EJ190" s="2">
        <v>4268205.66</v>
      </c>
      <c r="EK190" s="2">
        <v>39230.050000000003</v>
      </c>
      <c r="EL190" s="2">
        <v>12789.31</v>
      </c>
      <c r="EM190" s="2">
        <v>1349400.18</v>
      </c>
      <c r="EN190" s="2">
        <v>320828.08</v>
      </c>
      <c r="EO190" s="2">
        <v>2709905.22</v>
      </c>
      <c r="EP190" s="2">
        <v>542057.31000000006</v>
      </c>
      <c r="EQ190" s="2"/>
      <c r="ER190" s="2"/>
      <c r="ES190" s="2"/>
      <c r="ET190" s="2"/>
      <c r="EU190" s="2"/>
      <c r="EV190" s="2"/>
      <c r="EW190" s="2">
        <v>84973.91</v>
      </c>
      <c r="EX190" s="2">
        <v>81108.12</v>
      </c>
      <c r="EY190" s="2">
        <v>2190661.77</v>
      </c>
      <c r="EZ190" s="2">
        <v>1034715.03</v>
      </c>
      <c r="FA190" s="2"/>
      <c r="FB190" s="2"/>
      <c r="FC190" s="2">
        <v>8365668.9800000014</v>
      </c>
      <c r="FD190" s="2">
        <v>691564.02</v>
      </c>
      <c r="FE190" s="2">
        <v>118979.49</v>
      </c>
      <c r="FF190" s="2">
        <v>88497.5</v>
      </c>
      <c r="FG190" s="2">
        <v>539640.35</v>
      </c>
      <c r="FH190" s="2">
        <v>130017.46</v>
      </c>
      <c r="FI190" s="2">
        <v>1568698.8199999998</v>
      </c>
      <c r="FJ190" s="2">
        <v>58385.38</v>
      </c>
      <c r="FK190" s="2"/>
      <c r="FL190" s="2">
        <v>650630.64</v>
      </c>
      <c r="FM190" s="2"/>
      <c r="FN190" s="2">
        <v>253085.57</v>
      </c>
      <c r="FO190" s="2">
        <v>84143.22</v>
      </c>
      <c r="FP190" s="2">
        <v>396549.62</v>
      </c>
      <c r="FQ190" s="2"/>
      <c r="FR190" s="2">
        <v>20169.54</v>
      </c>
      <c r="FS190" s="2">
        <v>28296</v>
      </c>
      <c r="FT190" s="2">
        <v>4069.51</v>
      </c>
      <c r="FU190" s="2">
        <v>162807.54</v>
      </c>
      <c r="FV190" s="2"/>
      <c r="FW190" s="2">
        <v>128267.3</v>
      </c>
      <c r="FX190" s="2">
        <v>76134.84</v>
      </c>
      <c r="FY190" s="2">
        <v>229958.79</v>
      </c>
      <c r="FZ190" s="2"/>
      <c r="GA190" s="2"/>
      <c r="GB190" s="2">
        <v>945.09</v>
      </c>
      <c r="GC190" s="2"/>
      <c r="GD190" s="2">
        <v>80763.490000000005</v>
      </c>
      <c r="GE190" s="2"/>
      <c r="GF190" s="2"/>
      <c r="GG190" s="2"/>
      <c r="GH190" s="2">
        <v>2142379.17</v>
      </c>
      <c r="GI190" s="2">
        <v>315395</v>
      </c>
      <c r="GJ190" s="2">
        <v>209691.79</v>
      </c>
      <c r="GK190" s="2">
        <v>2405.73</v>
      </c>
      <c r="GL190" s="2"/>
      <c r="GM190" s="2">
        <v>1189370.6200000001</v>
      </c>
      <c r="GN190" s="2">
        <v>77394</v>
      </c>
      <c r="GO190" s="2">
        <v>1191898.8</v>
      </c>
      <c r="GP190" s="2">
        <v>1993.98</v>
      </c>
      <c r="GQ190" s="2"/>
      <c r="GR190" s="2"/>
      <c r="GS190" s="2">
        <v>96126.17</v>
      </c>
      <c r="GT190" s="2">
        <v>361730.48</v>
      </c>
      <c r="GU190" s="2">
        <v>1738.42</v>
      </c>
      <c r="GV190" s="2"/>
      <c r="GW190" s="2"/>
      <c r="GX190" s="2"/>
      <c r="GY190" s="2">
        <v>65052.15</v>
      </c>
      <c r="GZ190" s="2"/>
      <c r="HA190" s="2"/>
      <c r="HB190" s="2"/>
      <c r="HC190" s="2"/>
      <c r="HD190" s="2"/>
      <c r="HE190" s="2"/>
      <c r="HF190" s="2"/>
      <c r="HG190" s="2">
        <v>7829382.8400000017</v>
      </c>
      <c r="HH190" s="2">
        <v>19608.72</v>
      </c>
      <c r="HI190" s="2">
        <v>19608.72</v>
      </c>
      <c r="HJ190" s="2"/>
      <c r="HK190" s="2"/>
      <c r="HL190" s="2"/>
      <c r="HM190" s="2">
        <v>95208.4</v>
      </c>
      <c r="HN190" s="2">
        <v>12006.64</v>
      </c>
      <c r="HO190" s="2">
        <v>280925.96000000002</v>
      </c>
      <c r="HP190" s="2">
        <v>22010.87</v>
      </c>
      <c r="HQ190" s="2">
        <v>184212.75</v>
      </c>
      <c r="HR190" s="2"/>
      <c r="HS190" s="2">
        <v>594364.62</v>
      </c>
      <c r="HT190" s="2">
        <v>40838992.259999976</v>
      </c>
      <c r="HV190" s="37" t="str">
        <f>VLOOKUP(HW190,'District Listing'!$A$3:$B$315,2,FALSE)</f>
        <v>SUMNER</v>
      </c>
      <c r="HW190" s="4" t="s">
        <v>288</v>
      </c>
      <c r="HX190" s="2">
        <v>978185.84</v>
      </c>
      <c r="HY190" s="2">
        <v>978185.84</v>
      </c>
      <c r="HZ190" s="2"/>
      <c r="IA190" s="2"/>
      <c r="IB190" s="2">
        <v>3885841.72</v>
      </c>
      <c r="IC190" s="2">
        <v>34321.57</v>
      </c>
      <c r="ID190" s="2">
        <v>28962.3</v>
      </c>
      <c r="IE190" s="2"/>
      <c r="IF190" s="2">
        <v>3546831.82</v>
      </c>
      <c r="IG190" s="2">
        <v>238593.98</v>
      </c>
      <c r="IH190" s="2"/>
      <c r="II190" s="2">
        <v>7734551.3900000006</v>
      </c>
      <c r="IJ190" s="2">
        <v>2409038.2000000002</v>
      </c>
      <c r="IK190" s="2">
        <v>100931.67</v>
      </c>
      <c r="IL190" s="2">
        <v>501060.25</v>
      </c>
      <c r="IM190" s="2"/>
      <c r="IN190" s="2">
        <v>931606.04</v>
      </c>
      <c r="IO190" s="2">
        <v>79449.5</v>
      </c>
      <c r="IP190" s="2">
        <v>4022085.66</v>
      </c>
      <c r="IQ190" s="2">
        <v>5176.33</v>
      </c>
      <c r="IR190" s="2">
        <v>3698.9</v>
      </c>
      <c r="IS190" s="2">
        <v>753473.91</v>
      </c>
      <c r="IT190" s="2">
        <v>279853.75</v>
      </c>
      <c r="IU190" s="2">
        <v>1523743.54</v>
      </c>
      <c r="IV190" s="2">
        <v>479870.29</v>
      </c>
      <c r="IW190" s="2"/>
      <c r="IX190" s="2"/>
      <c r="IY190" s="2"/>
      <c r="IZ190" s="2"/>
      <c r="JA190" s="2">
        <v>17277.48</v>
      </c>
      <c r="JB190" s="2">
        <v>11013.72</v>
      </c>
      <c r="JC190" s="2">
        <v>17110.11</v>
      </c>
      <c r="JD190" s="2">
        <v>81144.27</v>
      </c>
      <c r="JE190" s="2">
        <v>1161856.67</v>
      </c>
      <c r="JF190" s="2">
        <v>678276.43</v>
      </c>
      <c r="JG190" s="2"/>
      <c r="JH190" s="2"/>
      <c r="JI190" s="2">
        <v>5012495.4000000004</v>
      </c>
      <c r="JJ190" s="2">
        <v>252564.25</v>
      </c>
      <c r="JK190" s="2"/>
      <c r="JL190" s="2">
        <v>65006.47</v>
      </c>
      <c r="JM190" s="2">
        <v>1800.51</v>
      </c>
      <c r="JN190" s="2">
        <v>42182.19</v>
      </c>
      <c r="JO190" s="2">
        <v>361553.42</v>
      </c>
      <c r="JP190" s="2">
        <v>1105</v>
      </c>
      <c r="JQ190" s="2"/>
      <c r="JR190" s="2"/>
      <c r="JS190" s="2"/>
      <c r="JT190" s="2"/>
      <c r="JU190" s="2"/>
      <c r="JV190" s="2">
        <v>213639.29</v>
      </c>
      <c r="JW190" s="2"/>
      <c r="JX190" s="2"/>
      <c r="JY190" s="2"/>
      <c r="JZ190" s="2">
        <v>125</v>
      </c>
      <c r="KA190" s="2">
        <v>46926</v>
      </c>
      <c r="KB190" s="2"/>
      <c r="KC190" s="2">
        <v>34596.370000000003</v>
      </c>
      <c r="KD190" s="2">
        <v>250</v>
      </c>
      <c r="KE190" s="2">
        <v>10328.99</v>
      </c>
      <c r="KF190" s="2"/>
      <c r="KG190" s="2">
        <v>1363.17</v>
      </c>
      <c r="KH190" s="2"/>
      <c r="KI190" s="2"/>
      <c r="KJ190" s="2"/>
      <c r="KK190" s="2">
        <v>9256.2900000000009</v>
      </c>
      <c r="KL190" s="2"/>
      <c r="KM190" s="2">
        <v>71041.03</v>
      </c>
      <c r="KN190" s="2"/>
      <c r="KO190" s="2">
        <v>4721.32</v>
      </c>
      <c r="KP190" s="2"/>
      <c r="KQ190" s="2">
        <v>781.65</v>
      </c>
      <c r="KR190" s="2"/>
      <c r="KS190" s="2">
        <v>29557.119999999999</v>
      </c>
      <c r="KT190" s="2"/>
      <c r="KU190" s="2">
        <v>125</v>
      </c>
      <c r="KV190" s="2"/>
      <c r="KW190" s="2"/>
      <c r="KX190" s="2">
        <v>33305.370000000003</v>
      </c>
      <c r="KY190" s="2"/>
      <c r="KZ190" s="2"/>
      <c r="LA190" s="2"/>
      <c r="LB190" s="2"/>
      <c r="LC190" s="2">
        <v>39522.550000000003</v>
      </c>
      <c r="LD190" s="2"/>
      <c r="LE190" s="2"/>
      <c r="LF190" s="2"/>
      <c r="LG190" s="2"/>
      <c r="LH190" s="2"/>
      <c r="LI190" s="2"/>
      <c r="LJ190" s="2"/>
      <c r="LK190" s="2">
        <v>496644.15</v>
      </c>
      <c r="LL190" s="2">
        <v>83.52</v>
      </c>
      <c r="LM190" s="2">
        <v>83.52</v>
      </c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>
        <v>18605599.380000003</v>
      </c>
    </row>
    <row r="191" spans="2:337">
      <c r="B191" s="22" t="s">
        <v>69</v>
      </c>
      <c r="C191" s="22" t="s">
        <v>7</v>
      </c>
      <c r="D191" s="22" t="s">
        <v>7</v>
      </c>
      <c r="E191" s="22" t="s">
        <v>7</v>
      </c>
      <c r="F191" s="22" t="s">
        <v>6</v>
      </c>
      <c r="G191" s="1">
        <v>-117110.72</v>
      </c>
      <c r="I191" s="37" t="str">
        <f>VLOOKUP(J191,'District Listing'!$A$3:$B$315,2,FALSE)</f>
        <v>PUYALLUP</v>
      </c>
      <c r="J191" s="4" t="s">
        <v>284</v>
      </c>
      <c r="K191" s="2">
        <v>1914916.9900000002</v>
      </c>
      <c r="L191" s="2">
        <v>1914916.9900000002</v>
      </c>
      <c r="M191" s="2">
        <v>-1914916.99</v>
      </c>
      <c r="N191" s="2">
        <v>-1914916.99</v>
      </c>
      <c r="O191" s="2">
        <v>120335972.91999999</v>
      </c>
      <c r="P191" s="2">
        <v>2389405.94</v>
      </c>
      <c r="Q191" s="2">
        <v>1440750.83</v>
      </c>
      <c r="R191" s="2"/>
      <c r="S191" s="2">
        <v>8778764.129999999</v>
      </c>
      <c r="T191" s="2">
        <v>2998144.68</v>
      </c>
      <c r="U191" s="2">
        <v>1004609.15</v>
      </c>
      <c r="V191" s="2">
        <v>136947647.64999998</v>
      </c>
      <c r="W191" s="2">
        <v>45630445.130000003</v>
      </c>
      <c r="X191" s="2">
        <v>1687195.6800000002</v>
      </c>
      <c r="Y191" s="2">
        <v>1804788.44</v>
      </c>
      <c r="Z191" s="2"/>
      <c r="AA191" s="2">
        <v>2011308.95</v>
      </c>
      <c r="AB191" s="2">
        <v>2331071.4500000002</v>
      </c>
      <c r="AC191" s="2">
        <v>53464809.650000006</v>
      </c>
      <c r="AD191" s="2"/>
      <c r="AE191" s="2"/>
      <c r="AF191" s="2">
        <v>10168579.77</v>
      </c>
      <c r="AG191" s="2">
        <v>3972856.8400000003</v>
      </c>
      <c r="AH191" s="2">
        <v>20617173.960000001</v>
      </c>
      <c r="AI191" s="2">
        <v>6310292.0800000001</v>
      </c>
      <c r="AJ191" s="2"/>
      <c r="AK191" s="2"/>
      <c r="AL191" s="2"/>
      <c r="AM191" s="2"/>
      <c r="AN191" s="2">
        <v>3199059.6</v>
      </c>
      <c r="AO191" s="2">
        <v>58922.81</v>
      </c>
      <c r="AP191" s="2">
        <v>682510.56</v>
      </c>
      <c r="AQ191" s="2">
        <v>1553416.56</v>
      </c>
      <c r="AR191" s="2">
        <v>16352073.799999999</v>
      </c>
      <c r="AS191" s="2">
        <v>11562132.85</v>
      </c>
      <c r="AT191" s="2"/>
      <c r="AU191" s="2"/>
      <c r="AV191" s="2">
        <v>74477018.829999998</v>
      </c>
      <c r="AW191" s="2">
        <v>6262363.4800000004</v>
      </c>
      <c r="AX191" s="2">
        <v>544964.53999999992</v>
      </c>
      <c r="AY191" s="2">
        <v>2289269.79</v>
      </c>
      <c r="AZ191" s="2">
        <v>2798401.39</v>
      </c>
      <c r="BA191" s="2">
        <v>8512385.7599999998</v>
      </c>
      <c r="BB191" s="2">
        <v>20407384.960000001</v>
      </c>
      <c r="BC191" s="2">
        <v>156244.70000000001</v>
      </c>
      <c r="BD191" s="2">
        <v>151206.54999999999</v>
      </c>
      <c r="BE191" s="2">
        <v>67266.67</v>
      </c>
      <c r="BF191" s="2">
        <v>398580.65</v>
      </c>
      <c r="BG191" s="2">
        <v>2319083.6</v>
      </c>
      <c r="BH191" s="2">
        <v>415300.36</v>
      </c>
      <c r="BI191" s="2">
        <v>1598534.35</v>
      </c>
      <c r="BJ191" s="2">
        <v>87348.46</v>
      </c>
      <c r="BK191" s="2">
        <v>59017.43</v>
      </c>
      <c r="BL191" s="2"/>
      <c r="BM191" s="2">
        <v>606517.27</v>
      </c>
      <c r="BN191" s="2"/>
      <c r="BO191" s="2"/>
      <c r="BP191" s="2">
        <v>755065.11</v>
      </c>
      <c r="BQ191" s="2">
        <v>755602.02999999991</v>
      </c>
      <c r="BR191" s="2">
        <v>595158.69999999995</v>
      </c>
      <c r="BS191" s="2">
        <v>620945.79</v>
      </c>
      <c r="BT191" s="2">
        <v>224887.35</v>
      </c>
      <c r="BU191" s="2">
        <v>684567.57000000007</v>
      </c>
      <c r="BV191" s="2"/>
      <c r="BW191" s="2">
        <v>5216778.74</v>
      </c>
      <c r="BX191" s="2"/>
      <c r="BY191" s="2"/>
      <c r="BZ191" s="2"/>
      <c r="CA191" s="2">
        <v>574106.29999999993</v>
      </c>
      <c r="CB191" s="2">
        <v>2405444</v>
      </c>
      <c r="CC191" s="2">
        <v>3246017.09</v>
      </c>
      <c r="CD191" s="2">
        <v>3730.43</v>
      </c>
      <c r="CE191" s="2">
        <v>41641.35</v>
      </c>
      <c r="CF191" s="2">
        <v>5717980.29</v>
      </c>
      <c r="CG191" s="2">
        <v>591937.82999999996</v>
      </c>
      <c r="CH191" s="2"/>
      <c r="CI191" s="2">
        <v>78630.19</v>
      </c>
      <c r="CJ191" s="2">
        <v>230692.37</v>
      </c>
      <c r="CK191" s="2"/>
      <c r="CL191" s="2">
        <v>443349.66</v>
      </c>
      <c r="CM191" s="2">
        <v>2637305.58</v>
      </c>
      <c r="CN191" s="2"/>
      <c r="CO191" s="2">
        <v>3831.78</v>
      </c>
      <c r="CP191" s="2"/>
      <c r="CQ191" s="2"/>
      <c r="CR191" s="2">
        <v>288414.07</v>
      </c>
      <c r="CS191" s="2"/>
      <c r="CT191" s="2"/>
      <c r="CU191" s="2"/>
      <c r="CV191" s="2"/>
      <c r="CW191" s="2"/>
      <c r="CX191" s="2"/>
      <c r="CY191" s="2">
        <v>31476.37</v>
      </c>
      <c r="CZ191" s="2">
        <v>31006662.640000004</v>
      </c>
      <c r="DA191" s="2">
        <v>184917.03999999998</v>
      </c>
      <c r="DB191" s="2">
        <v>184917.03999999998</v>
      </c>
      <c r="DC191" s="2"/>
      <c r="DD191" s="2"/>
      <c r="DE191" s="2">
        <v>36461.53</v>
      </c>
      <c r="DF191" s="2">
        <v>84</v>
      </c>
      <c r="DG191" s="2"/>
      <c r="DH191" s="2">
        <v>332748.76</v>
      </c>
      <c r="DI191" s="2">
        <v>375795.74</v>
      </c>
      <c r="DJ191" s="2">
        <v>1392513.04</v>
      </c>
      <c r="DK191" s="2"/>
      <c r="DL191" s="2"/>
      <c r="DM191" s="2">
        <v>2137603.0700000003</v>
      </c>
      <c r="DN191" s="2">
        <v>318626043.84000009</v>
      </c>
      <c r="DP191" s="37" t="str">
        <f>VLOOKUP(DQ191,'District Listing'!$A$3:$B$315,2,FALSE)</f>
        <v>PUYALLUP</v>
      </c>
      <c r="DQ191" s="4" t="s">
        <v>284</v>
      </c>
      <c r="DR191" s="2">
        <v>115603.87</v>
      </c>
      <c r="DS191" s="2">
        <v>115603.87</v>
      </c>
      <c r="DT191" s="2">
        <v>-1903987.49</v>
      </c>
      <c r="DU191" s="2">
        <v>-1903987.49</v>
      </c>
      <c r="DV191" s="2">
        <v>115140016.95999999</v>
      </c>
      <c r="DW191" s="2">
        <v>2314231.23</v>
      </c>
      <c r="DX191" s="2">
        <v>1271753.69</v>
      </c>
      <c r="DY191" s="2"/>
      <c r="DZ191" s="2">
        <v>3949282.86</v>
      </c>
      <c r="EA191" s="2">
        <v>2828540.77</v>
      </c>
      <c r="EB191" s="2">
        <v>1004609.15</v>
      </c>
      <c r="EC191" s="2">
        <v>126508434.66</v>
      </c>
      <c r="ED191" s="2">
        <v>37213715.740000002</v>
      </c>
      <c r="EE191" s="2">
        <v>1193854.3600000001</v>
      </c>
      <c r="EF191" s="2">
        <v>1431947.59</v>
      </c>
      <c r="EG191" s="2"/>
      <c r="EH191" s="2">
        <v>232843.18</v>
      </c>
      <c r="EI191" s="2">
        <v>2172942.54</v>
      </c>
      <c r="EJ191" s="2">
        <v>42245303.410000004</v>
      </c>
      <c r="EK191" s="2"/>
      <c r="EL191" s="2"/>
      <c r="EM191" s="2">
        <v>9557160.2300000004</v>
      </c>
      <c r="EN191" s="2">
        <v>3140282.22</v>
      </c>
      <c r="EO191" s="2">
        <v>19251000.460000001</v>
      </c>
      <c r="EP191" s="2">
        <v>5198788.9400000004</v>
      </c>
      <c r="EQ191" s="2"/>
      <c r="ER191" s="2"/>
      <c r="ES191" s="2"/>
      <c r="ET191" s="2"/>
      <c r="EU191" s="2">
        <v>3187012.12</v>
      </c>
      <c r="EV191" s="2">
        <v>44382.57</v>
      </c>
      <c r="EW191" s="2">
        <v>639837.06000000006</v>
      </c>
      <c r="EX191" s="2">
        <v>1251197.81</v>
      </c>
      <c r="EY191" s="2">
        <v>16033055.35</v>
      </c>
      <c r="EZ191" s="2">
        <v>10138499.529999999</v>
      </c>
      <c r="FA191" s="2"/>
      <c r="FB191" s="2"/>
      <c r="FC191" s="2">
        <v>68441216.290000007</v>
      </c>
      <c r="FD191" s="2">
        <v>4787047.4800000004</v>
      </c>
      <c r="FE191" s="2">
        <v>530700.06999999995</v>
      </c>
      <c r="FF191" s="2">
        <v>1569270.95</v>
      </c>
      <c r="FG191" s="2">
        <v>1724327.04</v>
      </c>
      <c r="FH191" s="2">
        <v>5801922.4000000004</v>
      </c>
      <c r="FI191" s="2">
        <v>14413267.940000001</v>
      </c>
      <c r="FJ191" s="2">
        <v>154391.69</v>
      </c>
      <c r="FK191" s="2">
        <v>151206.54999999999</v>
      </c>
      <c r="FL191" s="2">
        <v>66666.67</v>
      </c>
      <c r="FM191" s="2">
        <v>396580.65</v>
      </c>
      <c r="FN191" s="2">
        <v>2319083.6</v>
      </c>
      <c r="FO191" s="2">
        <v>329931.36</v>
      </c>
      <c r="FP191" s="2">
        <v>1433103.71</v>
      </c>
      <c r="FQ191" s="2">
        <v>87348.46</v>
      </c>
      <c r="FR191" s="2">
        <v>59017.43</v>
      </c>
      <c r="FS191" s="2"/>
      <c r="FT191" s="2">
        <v>605319.15</v>
      </c>
      <c r="FU191" s="2"/>
      <c r="FV191" s="2"/>
      <c r="FW191" s="2">
        <v>7541.7</v>
      </c>
      <c r="FX191" s="2">
        <v>104757.09</v>
      </c>
      <c r="FY191" s="2">
        <v>510882.62</v>
      </c>
      <c r="FZ191" s="2">
        <v>497452.73</v>
      </c>
      <c r="GA191" s="2">
        <v>216730.6</v>
      </c>
      <c r="GB191" s="2">
        <v>371900.64</v>
      </c>
      <c r="GC191" s="2"/>
      <c r="GD191" s="2">
        <v>5199967.26</v>
      </c>
      <c r="GE191" s="2"/>
      <c r="GF191" s="2"/>
      <c r="GG191" s="2"/>
      <c r="GH191" s="2">
        <v>571315.07999999996</v>
      </c>
      <c r="GI191" s="2">
        <v>336411</v>
      </c>
      <c r="GJ191" s="2">
        <v>1979807.6</v>
      </c>
      <c r="GK191" s="2">
        <v>3730.43</v>
      </c>
      <c r="GL191" s="2">
        <v>41019.449999999997</v>
      </c>
      <c r="GM191" s="2">
        <v>5717980.29</v>
      </c>
      <c r="GN191" s="2">
        <v>591937.82999999996</v>
      </c>
      <c r="GO191" s="2"/>
      <c r="GP191" s="2">
        <v>47965.58</v>
      </c>
      <c r="GQ191" s="2">
        <v>230692.37</v>
      </c>
      <c r="GR191" s="2"/>
      <c r="GS191" s="2"/>
      <c r="GT191" s="2"/>
      <c r="GU191" s="2"/>
      <c r="GV191" s="2"/>
      <c r="GW191" s="2"/>
      <c r="GX191" s="2"/>
      <c r="GY191" s="2">
        <v>178162.92</v>
      </c>
      <c r="GZ191" s="2"/>
      <c r="HA191" s="2"/>
      <c r="HB191" s="2"/>
      <c r="HC191" s="2"/>
      <c r="HD191" s="2"/>
      <c r="HE191" s="2"/>
      <c r="HF191" s="2"/>
      <c r="HG191" s="2">
        <v>22210904.459999997</v>
      </c>
      <c r="HH191" s="2">
        <v>164201.37</v>
      </c>
      <c r="HI191" s="2">
        <v>164201.37</v>
      </c>
      <c r="HJ191" s="2"/>
      <c r="HK191" s="2"/>
      <c r="HL191" s="2">
        <v>36461.53</v>
      </c>
      <c r="HM191" s="2">
        <v>84</v>
      </c>
      <c r="HN191" s="2"/>
      <c r="HO191" s="2">
        <v>332748.76</v>
      </c>
      <c r="HP191" s="2">
        <v>375795.74</v>
      </c>
      <c r="HQ191" s="2">
        <v>1387223.44</v>
      </c>
      <c r="HR191" s="2"/>
      <c r="HS191" s="2">
        <v>2132313.4699999997</v>
      </c>
      <c r="HT191" s="2">
        <v>274327257.97999996</v>
      </c>
      <c r="HV191" s="37" t="str">
        <f>VLOOKUP(HW191,'District Listing'!$A$3:$B$315,2,FALSE)</f>
        <v>DIERINGER</v>
      </c>
      <c r="HW191" s="4" t="s">
        <v>289</v>
      </c>
      <c r="HX191" s="2">
        <v>148728.79999999999</v>
      </c>
      <c r="HY191" s="2">
        <v>148728.79999999999</v>
      </c>
      <c r="HZ191" s="2"/>
      <c r="IA191" s="2"/>
      <c r="IB191" s="2">
        <v>719200.71</v>
      </c>
      <c r="IC191" s="2">
        <v>764.62</v>
      </c>
      <c r="ID191" s="2">
        <v>1385947.04</v>
      </c>
      <c r="IE191" s="2"/>
      <c r="IF191" s="2">
        <v>6291.68</v>
      </c>
      <c r="IG191" s="2">
        <v>79693.679999999993</v>
      </c>
      <c r="IH191" s="2"/>
      <c r="II191" s="2">
        <v>2191897.7300000004</v>
      </c>
      <c r="IJ191" s="2">
        <v>554418.72</v>
      </c>
      <c r="IK191" s="2">
        <v>1457.9</v>
      </c>
      <c r="IL191" s="2">
        <v>115748.94</v>
      </c>
      <c r="IM191" s="2"/>
      <c r="IN191" s="2"/>
      <c r="IO191" s="2">
        <v>31156.7</v>
      </c>
      <c r="IP191" s="2">
        <v>702782.26</v>
      </c>
      <c r="IQ191" s="2">
        <v>119809.09</v>
      </c>
      <c r="IR191" s="2">
        <v>2024.37</v>
      </c>
      <c r="IS191" s="2">
        <v>163682.68</v>
      </c>
      <c r="IT191" s="2">
        <v>52674.39</v>
      </c>
      <c r="IU191" s="2">
        <v>327851.69</v>
      </c>
      <c r="IV191" s="2">
        <v>94828.44</v>
      </c>
      <c r="IW191" s="2"/>
      <c r="IX191" s="2">
        <v>589.38</v>
      </c>
      <c r="IY191" s="2"/>
      <c r="IZ191" s="2"/>
      <c r="JA191" s="2">
        <v>103.7</v>
      </c>
      <c r="JB191" s="2">
        <v>32.06</v>
      </c>
      <c r="JC191" s="2">
        <v>7942.55</v>
      </c>
      <c r="JD191" s="2">
        <v>9094.36</v>
      </c>
      <c r="JE191" s="2"/>
      <c r="JF191" s="2">
        <v>125984.81</v>
      </c>
      <c r="JG191" s="2"/>
      <c r="JH191" s="2">
        <v>187.41</v>
      </c>
      <c r="JI191" s="2">
        <v>904804.93</v>
      </c>
      <c r="JJ191" s="2">
        <v>80376.09</v>
      </c>
      <c r="JK191" s="2"/>
      <c r="JL191" s="2"/>
      <c r="JM191" s="2">
        <v>4931.75</v>
      </c>
      <c r="JN191" s="2">
        <v>3017.65</v>
      </c>
      <c r="JO191" s="2">
        <v>88325.489999999991</v>
      </c>
      <c r="JP191" s="2">
        <v>185507.18</v>
      </c>
      <c r="JQ191" s="2"/>
      <c r="JR191" s="2">
        <v>635605.80000000005</v>
      </c>
      <c r="JS191" s="2"/>
      <c r="JT191" s="2">
        <v>410908.63</v>
      </c>
      <c r="JU191" s="2">
        <v>2982.4</v>
      </c>
      <c r="JV191" s="2">
        <v>58618.17</v>
      </c>
      <c r="JW191" s="2"/>
      <c r="JX191" s="2"/>
      <c r="JY191" s="2"/>
      <c r="JZ191" s="2"/>
      <c r="KA191" s="2"/>
      <c r="KB191" s="2"/>
      <c r="KC191" s="2"/>
      <c r="KD191" s="2"/>
      <c r="KE191" s="2">
        <v>2834.9</v>
      </c>
      <c r="KF191" s="2"/>
      <c r="KG191" s="2"/>
      <c r="KH191" s="2"/>
      <c r="KI191" s="2"/>
      <c r="KJ191" s="2"/>
      <c r="KK191" s="2"/>
      <c r="KL191" s="2"/>
      <c r="KM191" s="2"/>
      <c r="KN191" s="2"/>
      <c r="KO191" s="2">
        <v>260224.4</v>
      </c>
      <c r="KP191" s="2"/>
      <c r="KQ191" s="2"/>
      <c r="KR191" s="2"/>
      <c r="KS191" s="2">
        <v>23461</v>
      </c>
      <c r="KT191" s="2"/>
      <c r="KU191" s="2"/>
      <c r="KV191" s="2"/>
      <c r="KW191" s="2"/>
      <c r="KX191" s="2"/>
      <c r="KY191" s="2"/>
      <c r="KZ191" s="2"/>
      <c r="LA191" s="2"/>
      <c r="LB191" s="2"/>
      <c r="LC191" s="2">
        <v>21045.02</v>
      </c>
      <c r="LD191" s="2"/>
      <c r="LE191" s="2"/>
      <c r="LF191" s="2"/>
      <c r="LG191" s="2"/>
      <c r="LH191" s="2"/>
      <c r="LI191" s="2"/>
      <c r="LJ191" s="2"/>
      <c r="LK191" s="2">
        <v>1601187.4999999995</v>
      </c>
      <c r="LL191" s="2">
        <v>351.36</v>
      </c>
      <c r="LM191" s="2">
        <v>351.36</v>
      </c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>
        <v>5638078.0700000003</v>
      </c>
    </row>
    <row r="192" spans="2:337">
      <c r="B192" s="22" t="s">
        <v>69</v>
      </c>
      <c r="C192" s="22" t="s">
        <v>7</v>
      </c>
      <c r="D192" s="22" t="s">
        <v>7</v>
      </c>
      <c r="E192" s="22" t="s">
        <v>8</v>
      </c>
      <c r="F192" s="22" t="s">
        <v>9</v>
      </c>
      <c r="G192" s="1">
        <v>2006313.03</v>
      </c>
      <c r="I192" s="37" t="str">
        <f>VLOOKUP(J192,'District Listing'!$A$3:$B$315,2,FALSE)</f>
        <v>TACOMA</v>
      </c>
      <c r="J192" s="4" t="s">
        <v>285</v>
      </c>
      <c r="K192" s="2">
        <v>5304805.41</v>
      </c>
      <c r="L192" s="2">
        <v>5304805.41</v>
      </c>
      <c r="M192" s="2">
        <v>-5304805.41</v>
      </c>
      <c r="N192" s="2">
        <v>-5304805.41</v>
      </c>
      <c r="O192" s="2">
        <v>200976455.91</v>
      </c>
      <c r="P192" s="2">
        <v>2761117.47</v>
      </c>
      <c r="Q192" s="2">
        <v>7456694.6899999995</v>
      </c>
      <c r="R192" s="2"/>
      <c r="S192" s="2">
        <v>1384087.76</v>
      </c>
      <c r="T192" s="2">
        <v>2309048.27</v>
      </c>
      <c r="U192" s="2">
        <v>2876390.7</v>
      </c>
      <c r="V192" s="2">
        <v>217763794.79999998</v>
      </c>
      <c r="W192" s="2">
        <v>66730435.130000003</v>
      </c>
      <c r="X192" s="2">
        <v>1266395.1099999999</v>
      </c>
      <c r="Y192" s="2">
        <v>2074166.8599999999</v>
      </c>
      <c r="Z192" s="2"/>
      <c r="AA192" s="2">
        <v>2606856.56</v>
      </c>
      <c r="AB192" s="2">
        <v>780505.92999999993</v>
      </c>
      <c r="AC192" s="2">
        <v>73458359.590000018</v>
      </c>
      <c r="AD192" s="2"/>
      <c r="AE192" s="2"/>
      <c r="AF192" s="2">
        <v>16082495.5</v>
      </c>
      <c r="AG192" s="2">
        <v>5305626.74</v>
      </c>
      <c r="AH192" s="2">
        <v>32323629.710000001</v>
      </c>
      <c r="AI192" s="2">
        <v>9572378.5099999998</v>
      </c>
      <c r="AJ192" s="2"/>
      <c r="AK192" s="2"/>
      <c r="AL192" s="2"/>
      <c r="AM192" s="2"/>
      <c r="AN192" s="2">
        <v>574987.79</v>
      </c>
      <c r="AO192" s="2">
        <v>214520.35</v>
      </c>
      <c r="AP192" s="2">
        <v>1152900.3199999998</v>
      </c>
      <c r="AQ192" s="2">
        <v>1963780.7399999998</v>
      </c>
      <c r="AR192" s="2">
        <v>31392703.469999999</v>
      </c>
      <c r="AS192" s="2">
        <v>16016968.859999999</v>
      </c>
      <c r="AT192" s="2">
        <v>296115.7</v>
      </c>
      <c r="AU192" s="2">
        <v>414033.28</v>
      </c>
      <c r="AV192" s="2">
        <v>115310140.97</v>
      </c>
      <c r="AW192" s="2">
        <v>8084120.04</v>
      </c>
      <c r="AX192" s="2">
        <v>682591.85</v>
      </c>
      <c r="AY192" s="2">
        <v>4824841.9800000004</v>
      </c>
      <c r="AZ192" s="2">
        <v>2375309.4300000002</v>
      </c>
      <c r="BA192" s="2">
        <v>667015.73</v>
      </c>
      <c r="BB192" s="2">
        <v>16633879.030000001</v>
      </c>
      <c r="BC192" s="2">
        <v>47793.66</v>
      </c>
      <c r="BD192" s="2">
        <v>442039</v>
      </c>
      <c r="BE192" s="2"/>
      <c r="BF192" s="2">
        <v>34905</v>
      </c>
      <c r="BG192" s="2"/>
      <c r="BH192" s="2">
        <v>24155</v>
      </c>
      <c r="BI192" s="2">
        <v>19466572.920000002</v>
      </c>
      <c r="BJ192" s="2">
        <v>80904.34</v>
      </c>
      <c r="BK192" s="2">
        <v>103187</v>
      </c>
      <c r="BL192" s="2"/>
      <c r="BM192" s="2"/>
      <c r="BN192" s="2">
        <v>26145.119999999999</v>
      </c>
      <c r="BO192" s="2"/>
      <c r="BP192" s="2">
        <v>3550691.04</v>
      </c>
      <c r="BQ192" s="2">
        <v>390318.03</v>
      </c>
      <c r="BR192" s="2">
        <v>1070403.28</v>
      </c>
      <c r="BS192" s="2">
        <v>152954.49</v>
      </c>
      <c r="BT192" s="2">
        <v>28901.22</v>
      </c>
      <c r="BU192" s="2">
        <v>44796.76</v>
      </c>
      <c r="BV192" s="2"/>
      <c r="BW192" s="2"/>
      <c r="BX192" s="2"/>
      <c r="BY192" s="2"/>
      <c r="BZ192" s="2"/>
      <c r="CA192" s="2">
        <v>9863906.540000001</v>
      </c>
      <c r="CB192" s="2">
        <v>4094659.67</v>
      </c>
      <c r="CC192" s="2">
        <v>4524213.51</v>
      </c>
      <c r="CD192" s="2"/>
      <c r="CE192" s="2">
        <v>23864.02</v>
      </c>
      <c r="CF192" s="2"/>
      <c r="CG192" s="2"/>
      <c r="CH192" s="2">
        <v>175350.62</v>
      </c>
      <c r="CI192" s="2">
        <v>479731.13</v>
      </c>
      <c r="CJ192" s="2"/>
      <c r="CK192" s="2"/>
      <c r="CL192" s="2">
        <v>382707.45</v>
      </c>
      <c r="CM192" s="2">
        <v>4409963.8600000003</v>
      </c>
      <c r="CN192" s="2"/>
      <c r="CO192" s="2"/>
      <c r="CP192" s="2"/>
      <c r="CQ192" s="2"/>
      <c r="CR192" s="2">
        <v>97480.05</v>
      </c>
      <c r="CS192" s="2">
        <v>72505.17</v>
      </c>
      <c r="CT192" s="2"/>
      <c r="CU192" s="2"/>
      <c r="CV192" s="2"/>
      <c r="CW192" s="2"/>
      <c r="CX192" s="2"/>
      <c r="CY192" s="2"/>
      <c r="CZ192" s="2">
        <v>49588148.88000001</v>
      </c>
      <c r="DA192" s="2">
        <v>464116.43999999994</v>
      </c>
      <c r="DB192" s="2">
        <v>464116.43999999994</v>
      </c>
      <c r="DC192" s="2">
        <v>204416.51</v>
      </c>
      <c r="DD192" s="2"/>
      <c r="DE192" s="2">
        <v>31814.31</v>
      </c>
      <c r="DF192" s="2"/>
      <c r="DG192" s="2">
        <v>9823.9</v>
      </c>
      <c r="DH192" s="2">
        <v>13119.02</v>
      </c>
      <c r="DI192" s="2"/>
      <c r="DJ192" s="2">
        <v>445994.08</v>
      </c>
      <c r="DK192" s="2"/>
      <c r="DL192" s="2"/>
      <c r="DM192" s="2">
        <v>705167.82000000007</v>
      </c>
      <c r="DN192" s="2">
        <v>473923607.53000015</v>
      </c>
      <c r="DP192" s="37" t="str">
        <f>VLOOKUP(DQ192,'District Listing'!$A$3:$B$315,2,FALSE)</f>
        <v>TACOMA</v>
      </c>
      <c r="DQ192" s="4" t="s">
        <v>285</v>
      </c>
      <c r="DR192" s="2">
        <v>942383.61</v>
      </c>
      <c r="DS192" s="2">
        <v>942383.61</v>
      </c>
      <c r="DT192" s="2">
        <v>-5304805.41</v>
      </c>
      <c r="DU192" s="2">
        <v>-5304805.41</v>
      </c>
      <c r="DV192" s="2">
        <v>191842133.44999999</v>
      </c>
      <c r="DW192" s="2">
        <v>2676211.48</v>
      </c>
      <c r="DX192" s="2">
        <v>5556159.1699999999</v>
      </c>
      <c r="DY192" s="2"/>
      <c r="DZ192" s="2">
        <v>983299.48</v>
      </c>
      <c r="EA192" s="2">
        <v>2187465.56</v>
      </c>
      <c r="EB192" s="2">
        <v>1985891</v>
      </c>
      <c r="EC192" s="2">
        <v>205231160.13999996</v>
      </c>
      <c r="ED192" s="2">
        <v>47864139.630000003</v>
      </c>
      <c r="EE192" s="2">
        <v>1188908.23</v>
      </c>
      <c r="EF192" s="2">
        <v>1325391.92</v>
      </c>
      <c r="EG192" s="2"/>
      <c r="EH192" s="2">
        <v>1090154.74</v>
      </c>
      <c r="EI192" s="2">
        <v>500807.3</v>
      </c>
      <c r="EJ192" s="2">
        <v>51969401.82</v>
      </c>
      <c r="EK192" s="2"/>
      <c r="EL192" s="2"/>
      <c r="EM192" s="2">
        <v>15156374.4</v>
      </c>
      <c r="EN192" s="2">
        <v>3784831.55</v>
      </c>
      <c r="EO192" s="2">
        <v>30512265.5</v>
      </c>
      <c r="EP192" s="2">
        <v>6849144.6500000004</v>
      </c>
      <c r="EQ192" s="2"/>
      <c r="ER192" s="2"/>
      <c r="ES192" s="2"/>
      <c r="ET192" s="2"/>
      <c r="EU192" s="2">
        <v>543574.77</v>
      </c>
      <c r="EV192" s="2">
        <v>147573</v>
      </c>
      <c r="EW192" s="2">
        <v>1083164.1599999999</v>
      </c>
      <c r="EX192" s="2">
        <v>1347871.67</v>
      </c>
      <c r="EY192" s="2">
        <v>29908791.309999999</v>
      </c>
      <c r="EZ192" s="2">
        <v>12127243.949999999</v>
      </c>
      <c r="FA192" s="2">
        <v>227804.9</v>
      </c>
      <c r="FB192" s="2">
        <v>259303.31</v>
      </c>
      <c r="FC192" s="2">
        <v>101947943.17000002</v>
      </c>
      <c r="FD192" s="2">
        <v>7343232.4500000002</v>
      </c>
      <c r="FE192" s="2">
        <v>663735.47</v>
      </c>
      <c r="FF192" s="2">
        <v>4570441.57</v>
      </c>
      <c r="FG192" s="2">
        <v>2357653.4500000002</v>
      </c>
      <c r="FH192" s="2">
        <v>664630.48</v>
      </c>
      <c r="FI192" s="2">
        <v>15599693.420000002</v>
      </c>
      <c r="FJ192" s="2">
        <v>45819.76</v>
      </c>
      <c r="FK192" s="2"/>
      <c r="FL192" s="2"/>
      <c r="FM192" s="2">
        <v>34905</v>
      </c>
      <c r="FN192" s="2"/>
      <c r="FO192" s="2">
        <v>24155</v>
      </c>
      <c r="FP192" s="2">
        <v>13192441.810000001</v>
      </c>
      <c r="FQ192" s="2"/>
      <c r="FR192" s="2">
        <v>103187</v>
      </c>
      <c r="FS192" s="2"/>
      <c r="FT192" s="2"/>
      <c r="FU192" s="2">
        <v>26145.119999999999</v>
      </c>
      <c r="FV192" s="2"/>
      <c r="FW192" s="2">
        <v>3285915.73</v>
      </c>
      <c r="FX192" s="2">
        <v>390318.03</v>
      </c>
      <c r="FY192" s="2">
        <v>1067036.18</v>
      </c>
      <c r="FZ192" s="2">
        <v>117233.17</v>
      </c>
      <c r="GA192" s="2">
        <v>1872</v>
      </c>
      <c r="GB192" s="2">
        <v>44115.6</v>
      </c>
      <c r="GC192" s="2"/>
      <c r="GD192" s="2"/>
      <c r="GE192" s="2"/>
      <c r="GF192" s="2"/>
      <c r="GG192" s="2"/>
      <c r="GH192" s="2">
        <v>9754289.4600000009</v>
      </c>
      <c r="GI192" s="2">
        <v>4094659.67</v>
      </c>
      <c r="GJ192" s="2">
        <v>4258620.42</v>
      </c>
      <c r="GK192" s="2"/>
      <c r="GL192" s="2">
        <v>1676.48</v>
      </c>
      <c r="GM192" s="2"/>
      <c r="GN192" s="2"/>
      <c r="GO192" s="2">
        <v>175350.62</v>
      </c>
      <c r="GP192" s="2">
        <v>446594.2</v>
      </c>
      <c r="GQ192" s="2"/>
      <c r="GR192" s="2"/>
      <c r="GS192" s="2">
        <v>382707.45</v>
      </c>
      <c r="GT192" s="2">
        <v>3589679.16</v>
      </c>
      <c r="GU192" s="2"/>
      <c r="GV192" s="2"/>
      <c r="GW192" s="2"/>
      <c r="GX192" s="2"/>
      <c r="GY192" s="2">
        <v>96438.05</v>
      </c>
      <c r="GZ192" s="2">
        <v>72505.17</v>
      </c>
      <c r="HA192" s="2"/>
      <c r="HB192" s="2"/>
      <c r="HC192" s="2"/>
      <c r="HD192" s="2"/>
      <c r="HE192" s="2"/>
      <c r="HF192" s="2"/>
      <c r="HG192" s="2">
        <v>41205665.079999998</v>
      </c>
      <c r="HH192" s="2">
        <v>322353.03999999998</v>
      </c>
      <c r="HI192" s="2">
        <v>322353.03999999998</v>
      </c>
      <c r="HJ192" s="2">
        <v>77829.960000000006</v>
      </c>
      <c r="HK192" s="2"/>
      <c r="HL192" s="2">
        <v>31814.31</v>
      </c>
      <c r="HM192" s="2"/>
      <c r="HN192" s="2">
        <v>9823.9</v>
      </c>
      <c r="HO192" s="2">
        <v>13119.02</v>
      </c>
      <c r="HP192" s="2"/>
      <c r="HQ192" s="2">
        <v>445514.08</v>
      </c>
      <c r="HR192" s="2"/>
      <c r="HS192" s="2">
        <v>578101.27</v>
      </c>
      <c r="HT192" s="2">
        <v>412491896.13999999</v>
      </c>
      <c r="HV192" s="37" t="str">
        <f>VLOOKUP(HW192,'District Listing'!$A$3:$B$315,2,FALSE)</f>
        <v>ORTING</v>
      </c>
      <c r="HW192" s="4" t="s">
        <v>290</v>
      </c>
      <c r="HX192" s="2">
        <v>51435.41</v>
      </c>
      <c r="HY192" s="2">
        <v>51435.41</v>
      </c>
      <c r="HZ192" s="2"/>
      <c r="IA192" s="2"/>
      <c r="IB192" s="2">
        <v>249892.27</v>
      </c>
      <c r="IC192" s="2">
        <v>161287.29999999999</v>
      </c>
      <c r="ID192" s="2">
        <v>40095.870000000003</v>
      </c>
      <c r="IE192" s="2"/>
      <c r="IF192" s="2">
        <v>800353.14</v>
      </c>
      <c r="IG192" s="2">
        <v>173731.4</v>
      </c>
      <c r="IH192" s="2"/>
      <c r="II192" s="2">
        <v>1425359.98</v>
      </c>
      <c r="IJ192" s="2">
        <v>1393596.52</v>
      </c>
      <c r="IK192" s="2">
        <v>184067.68</v>
      </c>
      <c r="IL192" s="2">
        <v>81143.23</v>
      </c>
      <c r="IM192" s="2"/>
      <c r="IN192" s="2">
        <v>289367.26</v>
      </c>
      <c r="IO192" s="2">
        <v>67380.100000000006</v>
      </c>
      <c r="IP192" s="2">
        <v>2015554.79</v>
      </c>
      <c r="IQ192" s="2"/>
      <c r="IR192" s="2">
        <v>62.06</v>
      </c>
      <c r="IS192" s="2">
        <v>105385.44</v>
      </c>
      <c r="IT192" s="2">
        <v>150606.45000000001</v>
      </c>
      <c r="IU192" s="2">
        <v>170644.36</v>
      </c>
      <c r="IV192" s="2">
        <v>216589.54</v>
      </c>
      <c r="IW192" s="2"/>
      <c r="IX192" s="2"/>
      <c r="IY192" s="2"/>
      <c r="IZ192" s="2">
        <v>7159.98</v>
      </c>
      <c r="JA192" s="2">
        <v>6725.44</v>
      </c>
      <c r="JB192" s="2">
        <v>11271.79</v>
      </c>
      <c r="JC192" s="2">
        <v>4273.8999999999996</v>
      </c>
      <c r="JD192" s="2">
        <v>47519.74</v>
      </c>
      <c r="JE192" s="2">
        <v>54588</v>
      </c>
      <c r="JF192" s="2">
        <v>330096.39</v>
      </c>
      <c r="JG192" s="2"/>
      <c r="JH192" s="2"/>
      <c r="JI192" s="2">
        <v>1104923.0899999999</v>
      </c>
      <c r="JJ192" s="2">
        <v>13260.71</v>
      </c>
      <c r="JK192" s="2"/>
      <c r="JL192" s="2"/>
      <c r="JM192" s="2"/>
      <c r="JN192" s="2">
        <v>1782.86</v>
      </c>
      <c r="JO192" s="2">
        <v>15043.57</v>
      </c>
      <c r="JP192" s="2"/>
      <c r="JQ192" s="2"/>
      <c r="JR192" s="2"/>
      <c r="JS192" s="2"/>
      <c r="JT192" s="2"/>
      <c r="JU192" s="2">
        <v>3438.98</v>
      </c>
      <c r="JV192" s="2">
        <v>27833.11</v>
      </c>
      <c r="JW192" s="2"/>
      <c r="JX192" s="2"/>
      <c r="JY192" s="2"/>
      <c r="JZ192" s="2"/>
      <c r="KA192" s="2"/>
      <c r="KB192" s="2"/>
      <c r="KC192" s="2"/>
      <c r="KD192" s="2">
        <v>5743.2</v>
      </c>
      <c r="KE192" s="2">
        <v>20142.27</v>
      </c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>
        <v>612.08000000000004</v>
      </c>
      <c r="KR192" s="2"/>
      <c r="KS192" s="2"/>
      <c r="KT192" s="2"/>
      <c r="KU192" s="2">
        <v>63.53</v>
      </c>
      <c r="KV192" s="2"/>
      <c r="KW192" s="2"/>
      <c r="KX192" s="2"/>
      <c r="KY192" s="2"/>
      <c r="KZ192" s="2"/>
      <c r="LA192" s="2"/>
      <c r="LB192" s="2"/>
      <c r="LC192" s="2">
        <v>1347</v>
      </c>
      <c r="LD192" s="2"/>
      <c r="LE192" s="2"/>
      <c r="LF192" s="2"/>
      <c r="LG192" s="2"/>
      <c r="LH192" s="2"/>
      <c r="LI192" s="2"/>
      <c r="LJ192" s="2"/>
      <c r="LK192" s="2">
        <v>59180.17</v>
      </c>
      <c r="LL192" s="2">
        <v>4928.1000000000004</v>
      </c>
      <c r="LM192" s="2">
        <v>4928.1000000000004</v>
      </c>
      <c r="LN192" s="2"/>
      <c r="LO192" s="2">
        <v>37212.28</v>
      </c>
      <c r="LP192" s="2"/>
      <c r="LQ192" s="2"/>
      <c r="LR192" s="2"/>
      <c r="LS192" s="2"/>
      <c r="LT192" s="2"/>
      <c r="LU192" s="2">
        <v>13646.19</v>
      </c>
      <c r="LV192" s="2"/>
      <c r="LW192" s="2"/>
      <c r="LX192" s="2">
        <v>50858.47</v>
      </c>
      <c r="LY192" s="2">
        <v>4727283.580000001</v>
      </c>
    </row>
    <row r="193" spans="2:337">
      <c r="B193" s="22" t="s">
        <v>69</v>
      </c>
      <c r="C193" s="22" t="s">
        <v>7</v>
      </c>
      <c r="D193" s="22" t="s">
        <v>7</v>
      </c>
      <c r="E193" s="22" t="s">
        <v>8</v>
      </c>
      <c r="F193" s="22" t="s">
        <v>10</v>
      </c>
      <c r="G193" s="1">
        <v>73372.710000000006</v>
      </c>
      <c r="I193" s="37" t="str">
        <f>VLOOKUP(J193,'District Listing'!$A$3:$B$315,2,FALSE)</f>
        <v>CARBONADO</v>
      </c>
      <c r="J193" s="4" t="s">
        <v>286</v>
      </c>
      <c r="K193" s="2">
        <v>28861.64</v>
      </c>
      <c r="L193" s="2">
        <v>28861.64</v>
      </c>
      <c r="M193" s="2">
        <v>-28861.64</v>
      </c>
      <c r="N193" s="2">
        <v>-28861.64</v>
      </c>
      <c r="O193" s="2">
        <v>1065207.19</v>
      </c>
      <c r="P193" s="2">
        <v>5896.68</v>
      </c>
      <c r="Q193" s="2">
        <v>11030.28</v>
      </c>
      <c r="R193" s="2"/>
      <c r="S193" s="2">
        <v>3973.9</v>
      </c>
      <c r="T193" s="2">
        <v>3070.88</v>
      </c>
      <c r="U193" s="2">
        <v>5505</v>
      </c>
      <c r="V193" s="2">
        <v>1094683.9299999997</v>
      </c>
      <c r="W193" s="2">
        <v>398582.87</v>
      </c>
      <c r="X193" s="2">
        <v>3090.16</v>
      </c>
      <c r="Y193" s="2">
        <v>4597.01</v>
      </c>
      <c r="Z193" s="2"/>
      <c r="AA193" s="2">
        <v>23788.51</v>
      </c>
      <c r="AB193" s="2">
        <v>1532.32</v>
      </c>
      <c r="AC193" s="2">
        <v>431590.87</v>
      </c>
      <c r="AD193" s="2"/>
      <c r="AE193" s="2"/>
      <c r="AF193" s="2">
        <v>82131.289999999994</v>
      </c>
      <c r="AG193" s="2">
        <v>32417.84</v>
      </c>
      <c r="AH193" s="2">
        <v>167721.41</v>
      </c>
      <c r="AI193" s="2">
        <v>55167.939999999995</v>
      </c>
      <c r="AJ193" s="2"/>
      <c r="AK193" s="2"/>
      <c r="AL193" s="2"/>
      <c r="AM193" s="2"/>
      <c r="AN193" s="2"/>
      <c r="AO193" s="2"/>
      <c r="AP193" s="2">
        <v>6209.16</v>
      </c>
      <c r="AQ193" s="2">
        <v>11427.859999999999</v>
      </c>
      <c r="AR193" s="2">
        <v>177063.63999999998</v>
      </c>
      <c r="AS193" s="2">
        <v>174661.7</v>
      </c>
      <c r="AT193" s="2"/>
      <c r="AU193" s="2"/>
      <c r="AV193" s="2">
        <v>706800.83999999985</v>
      </c>
      <c r="AW193" s="2">
        <v>35976.080000000002</v>
      </c>
      <c r="AX193" s="2">
        <v>5846.07</v>
      </c>
      <c r="AY193" s="2">
        <v>39503.599999999999</v>
      </c>
      <c r="AZ193" s="2">
        <v>4468.3900000000003</v>
      </c>
      <c r="BA193" s="2">
        <v>3203.4</v>
      </c>
      <c r="BB193" s="2">
        <v>88997.54</v>
      </c>
      <c r="BC193" s="2">
        <v>10315.01</v>
      </c>
      <c r="BD193" s="2"/>
      <c r="BE193" s="2">
        <v>63827.88</v>
      </c>
      <c r="BF193" s="2">
        <v>23405</v>
      </c>
      <c r="BG193" s="2"/>
      <c r="BH193" s="2">
        <v>610</v>
      </c>
      <c r="BI193" s="2">
        <v>101078.19</v>
      </c>
      <c r="BJ193" s="2"/>
      <c r="BK193" s="2"/>
      <c r="BL193" s="2"/>
      <c r="BM193" s="2">
        <v>3914.27</v>
      </c>
      <c r="BN193" s="2"/>
      <c r="BO193" s="2"/>
      <c r="BP193" s="2">
        <v>30210.11</v>
      </c>
      <c r="BQ193" s="2">
        <v>3383.67</v>
      </c>
      <c r="BR193" s="2">
        <v>18023.580000000002</v>
      </c>
      <c r="BS193" s="2">
        <v>19147.990000000002</v>
      </c>
      <c r="BT193" s="2"/>
      <c r="BU193" s="2"/>
      <c r="BV193" s="2"/>
      <c r="BW193" s="2"/>
      <c r="BX193" s="2"/>
      <c r="BY193" s="2"/>
      <c r="BZ193" s="2"/>
      <c r="CA193" s="2"/>
      <c r="CB193" s="2">
        <v>58.42</v>
      </c>
      <c r="CC193" s="2">
        <v>1253.42</v>
      </c>
      <c r="CD193" s="2">
        <v>271.99</v>
      </c>
      <c r="CE193" s="2"/>
      <c r="CF193" s="2"/>
      <c r="CG193" s="2"/>
      <c r="CH193" s="2"/>
      <c r="CI193" s="2">
        <v>1892.4</v>
      </c>
      <c r="CJ193" s="2"/>
      <c r="CK193" s="2"/>
      <c r="CL193" s="2"/>
      <c r="CM193" s="2">
        <v>35082.28</v>
      </c>
      <c r="CN193" s="2"/>
      <c r="CO193" s="2">
        <v>5290.11</v>
      </c>
      <c r="CP193" s="2"/>
      <c r="CQ193" s="2"/>
      <c r="CR193" s="2">
        <v>4358.5</v>
      </c>
      <c r="CS193" s="2"/>
      <c r="CT193" s="2"/>
      <c r="CU193" s="2"/>
      <c r="CV193" s="2"/>
      <c r="CW193" s="2"/>
      <c r="CX193" s="2"/>
      <c r="CY193" s="2"/>
      <c r="CZ193" s="2">
        <v>322122.81999999995</v>
      </c>
      <c r="DA193" s="2">
        <v>3002.07</v>
      </c>
      <c r="DB193" s="2">
        <v>3002.07</v>
      </c>
      <c r="DC193" s="2"/>
      <c r="DD193" s="2"/>
      <c r="DE193" s="2"/>
      <c r="DF193" s="2"/>
      <c r="DG193" s="2"/>
      <c r="DH193" s="2">
        <v>5603.7</v>
      </c>
      <c r="DI193" s="2"/>
      <c r="DJ193" s="2"/>
      <c r="DK193" s="2"/>
      <c r="DL193" s="2"/>
      <c r="DM193" s="2">
        <v>5603.7</v>
      </c>
      <c r="DN193" s="2">
        <v>2652801.7699999991</v>
      </c>
      <c r="DP193" s="37" t="str">
        <f>VLOOKUP(DQ193,'District Listing'!$A$3:$B$315,2,FALSE)</f>
        <v>CARBONADO</v>
      </c>
      <c r="DQ193" s="4" t="s">
        <v>286</v>
      </c>
      <c r="DR193" s="2">
        <v>28861.64</v>
      </c>
      <c r="DS193" s="2">
        <v>28861.64</v>
      </c>
      <c r="DT193" s="2">
        <v>-28861.64</v>
      </c>
      <c r="DU193" s="2">
        <v>-28861.64</v>
      </c>
      <c r="DV193" s="2">
        <v>1053265.51</v>
      </c>
      <c r="DW193" s="2">
        <v>5896.68</v>
      </c>
      <c r="DX193" s="2">
        <v>11030.28</v>
      </c>
      <c r="DY193" s="2"/>
      <c r="DZ193" s="2">
        <v>3973.9</v>
      </c>
      <c r="EA193" s="2">
        <v>3070.88</v>
      </c>
      <c r="EB193" s="2">
        <v>5505</v>
      </c>
      <c r="EC193" s="2">
        <v>1082742.2499999998</v>
      </c>
      <c r="ED193" s="2">
        <v>377091.61</v>
      </c>
      <c r="EE193" s="2">
        <v>3090.16</v>
      </c>
      <c r="EF193" s="2">
        <v>4520.37</v>
      </c>
      <c r="EG193" s="2"/>
      <c r="EH193" s="2">
        <v>23788.51</v>
      </c>
      <c r="EI193" s="2">
        <v>1486.46</v>
      </c>
      <c r="EJ193" s="2">
        <v>409977.11</v>
      </c>
      <c r="EK193" s="2"/>
      <c r="EL193" s="2"/>
      <c r="EM193" s="2">
        <v>81220.31</v>
      </c>
      <c r="EN193" s="2">
        <v>30780.080000000002</v>
      </c>
      <c r="EO193" s="2">
        <v>165869.48000000001</v>
      </c>
      <c r="EP193" s="2">
        <v>52297.2</v>
      </c>
      <c r="EQ193" s="2"/>
      <c r="ER193" s="2"/>
      <c r="ES193" s="2"/>
      <c r="ET193" s="2"/>
      <c r="EU193" s="2"/>
      <c r="EV193" s="2"/>
      <c r="EW193" s="2">
        <v>6145.87</v>
      </c>
      <c r="EX193" s="2">
        <v>11075.72</v>
      </c>
      <c r="EY193" s="2">
        <v>175319.56</v>
      </c>
      <c r="EZ193" s="2">
        <v>162770.31</v>
      </c>
      <c r="FA193" s="2"/>
      <c r="FB193" s="2"/>
      <c r="FC193" s="2">
        <v>685478.53</v>
      </c>
      <c r="FD193" s="2">
        <v>35976.080000000002</v>
      </c>
      <c r="FE193" s="2">
        <v>5846.07</v>
      </c>
      <c r="FF193" s="2">
        <v>39503.599999999999</v>
      </c>
      <c r="FG193" s="2">
        <v>4468.3900000000003</v>
      </c>
      <c r="FH193" s="2">
        <v>3203.4</v>
      </c>
      <c r="FI193" s="2">
        <v>88997.54</v>
      </c>
      <c r="FJ193" s="2">
        <v>10315.01</v>
      </c>
      <c r="FK193" s="2"/>
      <c r="FL193" s="2">
        <v>63827.88</v>
      </c>
      <c r="FM193" s="2">
        <v>23405</v>
      </c>
      <c r="FN193" s="2"/>
      <c r="FO193" s="2">
        <v>610</v>
      </c>
      <c r="FP193" s="2">
        <v>99579.25</v>
      </c>
      <c r="FQ193" s="2"/>
      <c r="FR193" s="2"/>
      <c r="FS193" s="2"/>
      <c r="FT193" s="2">
        <v>3914.27</v>
      </c>
      <c r="FU193" s="2"/>
      <c r="FV193" s="2"/>
      <c r="FW193" s="2">
        <v>30210.11</v>
      </c>
      <c r="FX193" s="2">
        <v>3383.67</v>
      </c>
      <c r="FY193" s="2">
        <v>18023.580000000002</v>
      </c>
      <c r="FZ193" s="2">
        <v>19147.990000000002</v>
      </c>
      <c r="GA193" s="2"/>
      <c r="GB193" s="2"/>
      <c r="GC193" s="2"/>
      <c r="GD193" s="2"/>
      <c r="GE193" s="2"/>
      <c r="GF193" s="2"/>
      <c r="GG193" s="2"/>
      <c r="GH193" s="2"/>
      <c r="GI193" s="2">
        <v>58.42</v>
      </c>
      <c r="GJ193" s="2">
        <v>1253.42</v>
      </c>
      <c r="GK193" s="2">
        <v>271.99</v>
      </c>
      <c r="GL193" s="2"/>
      <c r="GM193" s="2"/>
      <c r="GN193" s="2"/>
      <c r="GO193" s="2"/>
      <c r="GP193" s="2">
        <v>1892.4</v>
      </c>
      <c r="GQ193" s="2"/>
      <c r="GR193" s="2"/>
      <c r="GS193" s="2"/>
      <c r="GT193" s="2">
        <v>35082.28</v>
      </c>
      <c r="GU193" s="2"/>
      <c r="GV193" s="2">
        <v>5290.11</v>
      </c>
      <c r="GW193" s="2"/>
      <c r="GX193" s="2"/>
      <c r="GY193" s="2">
        <v>4358.5</v>
      </c>
      <c r="GZ193" s="2"/>
      <c r="HA193" s="2"/>
      <c r="HB193" s="2"/>
      <c r="HC193" s="2"/>
      <c r="HD193" s="2"/>
      <c r="HE193" s="2"/>
      <c r="HF193" s="2"/>
      <c r="HG193" s="2">
        <v>320623.88</v>
      </c>
      <c r="HH193" s="2">
        <v>3002.07</v>
      </c>
      <c r="HI193" s="2">
        <v>3002.07</v>
      </c>
      <c r="HJ193" s="2"/>
      <c r="HK193" s="2"/>
      <c r="HL193" s="2"/>
      <c r="HM193" s="2"/>
      <c r="HN193" s="2"/>
      <c r="HO193" s="2">
        <v>5603.7</v>
      </c>
      <c r="HP193" s="2"/>
      <c r="HQ193" s="2"/>
      <c r="HR193" s="2"/>
      <c r="HS193" s="2">
        <v>5603.7</v>
      </c>
      <c r="HT193" s="2">
        <v>2596425.0799999996</v>
      </c>
      <c r="HV193" s="37" t="str">
        <f>VLOOKUP(HW193,'District Listing'!$A$3:$B$315,2,FALSE)</f>
        <v>CLOVER PARK</v>
      </c>
      <c r="HW193" s="4" t="s">
        <v>291</v>
      </c>
      <c r="HX193" s="2">
        <v>1312427.28</v>
      </c>
      <c r="HY193" s="2">
        <v>1312427.28</v>
      </c>
      <c r="HZ193" s="2"/>
      <c r="IA193" s="2"/>
      <c r="IB193" s="2">
        <v>1918968.74</v>
      </c>
      <c r="IC193" s="2">
        <v>191416.38</v>
      </c>
      <c r="ID193" s="2">
        <v>235450.27</v>
      </c>
      <c r="IE193" s="2"/>
      <c r="IF193" s="2">
        <v>6384233.3300000001</v>
      </c>
      <c r="IG193" s="2">
        <v>137977.79</v>
      </c>
      <c r="IH193" s="2"/>
      <c r="II193" s="2">
        <v>8868046.5099999998</v>
      </c>
      <c r="IJ193" s="2">
        <v>10214117.25</v>
      </c>
      <c r="IK193" s="2">
        <v>479815.72</v>
      </c>
      <c r="IL193" s="2">
        <v>269581.81</v>
      </c>
      <c r="IM193" s="2"/>
      <c r="IN193" s="2">
        <v>242947.95</v>
      </c>
      <c r="IO193" s="2">
        <v>203192.64</v>
      </c>
      <c r="IP193" s="2">
        <v>11409655.370000001</v>
      </c>
      <c r="IQ193" s="2">
        <v>2992.78</v>
      </c>
      <c r="IR193" s="2">
        <v>14594.01</v>
      </c>
      <c r="IS193" s="2">
        <v>180466.06</v>
      </c>
      <c r="IT193" s="2">
        <v>684169.59</v>
      </c>
      <c r="IU193" s="2">
        <v>512457.32</v>
      </c>
      <c r="IV193" s="2">
        <v>1358386.21</v>
      </c>
      <c r="IW193" s="2"/>
      <c r="IX193" s="2"/>
      <c r="IY193" s="2"/>
      <c r="IZ193" s="2"/>
      <c r="JA193" s="2">
        <v>102663.94</v>
      </c>
      <c r="JB193" s="2">
        <v>15100.81</v>
      </c>
      <c r="JC193" s="2">
        <v>9548.56</v>
      </c>
      <c r="JD193" s="2">
        <v>269122.96000000002</v>
      </c>
      <c r="JE193" s="2">
        <v>398964.45</v>
      </c>
      <c r="JF193" s="2">
        <v>1913641.77</v>
      </c>
      <c r="JG193" s="2"/>
      <c r="JH193" s="2"/>
      <c r="JI193" s="2">
        <v>5462108.46</v>
      </c>
      <c r="JJ193" s="2">
        <v>1696946.38</v>
      </c>
      <c r="JK193" s="2"/>
      <c r="JL193" s="2">
        <v>448152.41</v>
      </c>
      <c r="JM193" s="2">
        <v>191973.45</v>
      </c>
      <c r="JN193" s="2">
        <v>1171670.52</v>
      </c>
      <c r="JO193" s="2">
        <v>3508742.7600000002</v>
      </c>
      <c r="JP193" s="2">
        <v>29568.880000000001</v>
      </c>
      <c r="JQ193" s="2"/>
      <c r="JR193" s="2">
        <v>1542990.69</v>
      </c>
      <c r="JS193" s="2"/>
      <c r="JT193" s="2">
        <v>27430.5</v>
      </c>
      <c r="JU193" s="2">
        <v>158137.96</v>
      </c>
      <c r="JV193" s="2">
        <v>188235.01</v>
      </c>
      <c r="JW193" s="2"/>
      <c r="JX193" s="2"/>
      <c r="JY193" s="2"/>
      <c r="JZ193" s="2">
        <v>26806.639999999999</v>
      </c>
      <c r="KA193" s="2"/>
      <c r="KB193" s="2"/>
      <c r="KC193" s="2"/>
      <c r="KD193" s="2">
        <v>25406.83</v>
      </c>
      <c r="KE193" s="2">
        <v>714604.39</v>
      </c>
      <c r="KF193" s="2">
        <v>620548.14</v>
      </c>
      <c r="KG193" s="2"/>
      <c r="KH193" s="2">
        <v>18195.900000000001</v>
      </c>
      <c r="KI193" s="2">
        <v>6170.46</v>
      </c>
      <c r="KJ193" s="2">
        <v>44650.6</v>
      </c>
      <c r="KK193" s="2"/>
      <c r="KL193" s="2"/>
      <c r="KM193" s="2"/>
      <c r="KN193" s="2"/>
      <c r="KO193" s="2">
        <v>68682.42</v>
      </c>
      <c r="KP193" s="2">
        <v>4483.72</v>
      </c>
      <c r="KQ193" s="2">
        <v>2184.81</v>
      </c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>
        <v>43855.33</v>
      </c>
      <c r="LD193" s="2"/>
      <c r="LE193" s="2"/>
      <c r="LF193" s="2"/>
      <c r="LG193" s="2"/>
      <c r="LH193" s="2"/>
      <c r="LI193" s="2"/>
      <c r="LJ193" s="2"/>
      <c r="LK193" s="2">
        <v>3521952.2800000003</v>
      </c>
      <c r="LL193" s="2">
        <v>20213.900000000001</v>
      </c>
      <c r="LM193" s="2">
        <v>20213.900000000001</v>
      </c>
      <c r="LN193" s="2"/>
      <c r="LO193" s="2"/>
      <c r="LP193" s="2"/>
      <c r="LQ193" s="2">
        <v>24845.21</v>
      </c>
      <c r="LR193" s="2">
        <v>216005.78</v>
      </c>
      <c r="LS193" s="2"/>
      <c r="LT193" s="2"/>
      <c r="LU193" s="2"/>
      <c r="LV193" s="2"/>
      <c r="LW193" s="2"/>
      <c r="LX193" s="2">
        <v>240850.99</v>
      </c>
      <c r="LY193" s="2">
        <v>34343997.549999997</v>
      </c>
    </row>
    <row r="194" spans="2:337">
      <c r="B194" s="22" t="s">
        <v>69</v>
      </c>
      <c r="C194" s="22" t="s">
        <v>7</v>
      </c>
      <c r="D194" s="22" t="s">
        <v>7</v>
      </c>
      <c r="E194" s="22" t="s">
        <v>8</v>
      </c>
      <c r="F194" s="22" t="s">
        <v>11</v>
      </c>
      <c r="G194" s="1">
        <v>10754.5</v>
      </c>
      <c r="I194" s="37" t="str">
        <f>VLOOKUP(J194,'District Listing'!$A$3:$B$315,2,FALSE)</f>
        <v>UNIVERSITY PLACE</v>
      </c>
      <c r="J194" s="4" t="s">
        <v>287</v>
      </c>
      <c r="K194" s="2">
        <v>826474.32000000007</v>
      </c>
      <c r="L194" s="2">
        <v>826474.32000000007</v>
      </c>
      <c r="M194" s="2">
        <v>-826474.32</v>
      </c>
      <c r="N194" s="2">
        <v>-826474.32</v>
      </c>
      <c r="O194" s="2">
        <v>30319026.579999998</v>
      </c>
      <c r="P194" s="2">
        <v>665432.06000000006</v>
      </c>
      <c r="Q194" s="2">
        <v>1199975.5899999999</v>
      </c>
      <c r="R194" s="2"/>
      <c r="S194" s="2">
        <v>2623922.54</v>
      </c>
      <c r="T194" s="2">
        <v>820141.95</v>
      </c>
      <c r="U194" s="2">
        <v>135423</v>
      </c>
      <c r="V194" s="2">
        <v>35763921.719999999</v>
      </c>
      <c r="W194" s="2">
        <v>10222232.310000001</v>
      </c>
      <c r="X194" s="2">
        <v>384724.13</v>
      </c>
      <c r="Y194" s="2">
        <v>645747.79</v>
      </c>
      <c r="Z194" s="2"/>
      <c r="AA194" s="2">
        <v>406227.69</v>
      </c>
      <c r="AB194" s="2">
        <v>269005.70999999996</v>
      </c>
      <c r="AC194" s="2">
        <v>11927937.629999999</v>
      </c>
      <c r="AD194" s="2">
        <v>22029.18</v>
      </c>
      <c r="AE194" s="2">
        <v>13985.25</v>
      </c>
      <c r="AF194" s="2">
        <v>2661200.13</v>
      </c>
      <c r="AG194" s="2">
        <v>893984.18</v>
      </c>
      <c r="AH194" s="2">
        <v>5354602.4899999993</v>
      </c>
      <c r="AI194" s="2">
        <v>1444835.51</v>
      </c>
      <c r="AJ194" s="2"/>
      <c r="AK194" s="2"/>
      <c r="AL194" s="2"/>
      <c r="AM194" s="2"/>
      <c r="AN194" s="2">
        <v>103533.69</v>
      </c>
      <c r="AO194" s="2">
        <v>34694.450000000004</v>
      </c>
      <c r="AP194" s="2">
        <v>145966.28000000003</v>
      </c>
      <c r="AQ194" s="2">
        <v>264776.52</v>
      </c>
      <c r="AR194" s="2">
        <v>4201309.3</v>
      </c>
      <c r="AS194" s="2">
        <v>2618998.5699999998</v>
      </c>
      <c r="AT194" s="2">
        <v>12000</v>
      </c>
      <c r="AU194" s="2"/>
      <c r="AV194" s="2">
        <v>17771915.549999997</v>
      </c>
      <c r="AW194" s="2">
        <v>1474718.81</v>
      </c>
      <c r="AX194" s="2">
        <v>104183.33</v>
      </c>
      <c r="AY194" s="2">
        <v>865545.54</v>
      </c>
      <c r="AZ194" s="2">
        <v>489277.95999999996</v>
      </c>
      <c r="BA194" s="2">
        <v>713896.83</v>
      </c>
      <c r="BB194" s="2">
        <v>3647622.47</v>
      </c>
      <c r="BC194" s="2">
        <v>69758.680000000008</v>
      </c>
      <c r="BD194" s="2">
        <v>13503</v>
      </c>
      <c r="BE194" s="2">
        <v>160582.15</v>
      </c>
      <c r="BF194" s="2"/>
      <c r="BG194" s="2">
        <v>71981.25</v>
      </c>
      <c r="BH194" s="2">
        <v>129446.81000000001</v>
      </c>
      <c r="BI194" s="2">
        <v>400291.81</v>
      </c>
      <c r="BJ194" s="2">
        <v>1060</v>
      </c>
      <c r="BK194" s="2">
        <v>32265.040000000001</v>
      </c>
      <c r="BL194" s="2">
        <v>47161.3</v>
      </c>
      <c r="BM194" s="2">
        <v>162206.66999999998</v>
      </c>
      <c r="BN194" s="2">
        <v>20982.25</v>
      </c>
      <c r="BO194" s="2">
        <v>18479.7</v>
      </c>
      <c r="BP194" s="2">
        <v>305850.3</v>
      </c>
      <c r="BQ194" s="2">
        <v>355998.28</v>
      </c>
      <c r="BR194" s="2">
        <v>334541.57999999996</v>
      </c>
      <c r="BS194" s="2">
        <v>96305.01</v>
      </c>
      <c r="BT194" s="2">
        <v>1</v>
      </c>
      <c r="BU194" s="2">
        <v>42768.51</v>
      </c>
      <c r="BV194" s="2"/>
      <c r="BW194" s="2"/>
      <c r="BX194" s="2"/>
      <c r="BY194" s="2"/>
      <c r="BZ194" s="2"/>
      <c r="CA194" s="2">
        <v>56992.54</v>
      </c>
      <c r="CB194" s="2">
        <v>615739</v>
      </c>
      <c r="CC194" s="2">
        <v>891036.10000000009</v>
      </c>
      <c r="CD194" s="2">
        <v>1446.66</v>
      </c>
      <c r="CE194" s="2">
        <v>35627.019999999997</v>
      </c>
      <c r="CF194" s="2">
        <v>1496712.3</v>
      </c>
      <c r="CG194" s="2">
        <v>593992.77</v>
      </c>
      <c r="CH194" s="2"/>
      <c r="CI194" s="2">
        <v>1016</v>
      </c>
      <c r="CJ194" s="2">
        <v>265956.38</v>
      </c>
      <c r="CK194" s="2"/>
      <c r="CL194" s="2">
        <v>103692.6</v>
      </c>
      <c r="CM194" s="2">
        <v>679645.88</v>
      </c>
      <c r="CN194" s="2"/>
      <c r="CO194" s="2"/>
      <c r="CP194" s="2"/>
      <c r="CQ194" s="2"/>
      <c r="CR194" s="2">
        <v>89279.549999999988</v>
      </c>
      <c r="CS194" s="2">
        <v>40301.5</v>
      </c>
      <c r="CT194" s="2"/>
      <c r="CU194" s="2"/>
      <c r="CV194" s="2"/>
      <c r="CW194" s="2"/>
      <c r="CX194" s="2"/>
      <c r="CY194" s="2"/>
      <c r="CZ194" s="2">
        <v>7134621.6399999997</v>
      </c>
      <c r="DA194" s="2">
        <v>150617.41</v>
      </c>
      <c r="DB194" s="2">
        <v>150617.41</v>
      </c>
      <c r="DC194" s="2"/>
      <c r="DD194" s="2"/>
      <c r="DE194" s="2">
        <v>7758.48</v>
      </c>
      <c r="DF194" s="2"/>
      <c r="DG194" s="2"/>
      <c r="DH194" s="2">
        <v>26564.94</v>
      </c>
      <c r="DI194" s="2"/>
      <c r="DJ194" s="2">
        <v>44831.8</v>
      </c>
      <c r="DK194" s="2"/>
      <c r="DL194" s="2"/>
      <c r="DM194" s="2">
        <v>79155.22</v>
      </c>
      <c r="DN194" s="2">
        <v>76475791.640000001</v>
      </c>
      <c r="DP194" s="37" t="str">
        <f>VLOOKUP(DQ194,'District Listing'!$A$3:$B$315,2,FALSE)</f>
        <v>UNIVERSITY PLACE</v>
      </c>
      <c r="DQ194" s="4" t="s">
        <v>287</v>
      </c>
      <c r="DR194" s="2">
        <v>128928.89</v>
      </c>
      <c r="DS194" s="2">
        <v>128928.89</v>
      </c>
      <c r="DT194" s="2">
        <v>-826474.32</v>
      </c>
      <c r="DU194" s="2">
        <v>-826474.32</v>
      </c>
      <c r="DV194" s="2">
        <v>30270133.68</v>
      </c>
      <c r="DW194" s="2">
        <v>198234.05</v>
      </c>
      <c r="DX194" s="2">
        <v>544486.19999999995</v>
      </c>
      <c r="DY194" s="2"/>
      <c r="DZ194" s="2">
        <v>563702.76</v>
      </c>
      <c r="EA194" s="2">
        <v>133231</v>
      </c>
      <c r="EB194" s="2">
        <v>135423</v>
      </c>
      <c r="EC194" s="2">
        <v>31845210.690000001</v>
      </c>
      <c r="ED194" s="2">
        <v>9488552.7400000002</v>
      </c>
      <c r="EE194" s="2">
        <v>198478.01</v>
      </c>
      <c r="EF194" s="2">
        <v>335728.17</v>
      </c>
      <c r="EG194" s="2"/>
      <c r="EH194" s="2">
        <v>8815.31</v>
      </c>
      <c r="EI194" s="2">
        <v>89987.03</v>
      </c>
      <c r="EJ194" s="2">
        <v>10121561.26</v>
      </c>
      <c r="EK194" s="2">
        <v>22003.11</v>
      </c>
      <c r="EL194" s="2">
        <v>13191.33</v>
      </c>
      <c r="EM194" s="2">
        <v>2374454.7999999998</v>
      </c>
      <c r="EN194" s="2">
        <v>760119.01</v>
      </c>
      <c r="EO194" s="2">
        <v>4889782.2699999996</v>
      </c>
      <c r="EP194" s="2">
        <v>1273531.44</v>
      </c>
      <c r="EQ194" s="2"/>
      <c r="ER194" s="2"/>
      <c r="ES194" s="2"/>
      <c r="ET194" s="2"/>
      <c r="EU194" s="2">
        <v>92148.51</v>
      </c>
      <c r="EV194" s="2">
        <v>29671.24</v>
      </c>
      <c r="EW194" s="2">
        <v>133128.67000000001</v>
      </c>
      <c r="EX194" s="2">
        <v>230551.5</v>
      </c>
      <c r="EY194" s="2">
        <v>4138275.88</v>
      </c>
      <c r="EZ194" s="2">
        <v>2455820.48</v>
      </c>
      <c r="FA194" s="2">
        <v>12000</v>
      </c>
      <c r="FB194" s="2"/>
      <c r="FC194" s="2">
        <v>16424678.239999998</v>
      </c>
      <c r="FD194" s="2">
        <v>1294469.92</v>
      </c>
      <c r="FE194" s="2">
        <v>103601.09</v>
      </c>
      <c r="FF194" s="2">
        <v>865545.54</v>
      </c>
      <c r="FG194" s="2">
        <v>481767.55</v>
      </c>
      <c r="FH194" s="2">
        <v>493155.29</v>
      </c>
      <c r="FI194" s="2">
        <v>3238539.3899999997</v>
      </c>
      <c r="FJ194" s="2">
        <v>68234.350000000006</v>
      </c>
      <c r="FK194" s="2">
        <v>13503</v>
      </c>
      <c r="FL194" s="2">
        <v>159462.15</v>
      </c>
      <c r="FM194" s="2"/>
      <c r="FN194" s="2">
        <v>71981.25</v>
      </c>
      <c r="FO194" s="2">
        <v>119321.32</v>
      </c>
      <c r="FP194" s="2">
        <v>374435.67</v>
      </c>
      <c r="FQ194" s="2">
        <v>1060</v>
      </c>
      <c r="FR194" s="2">
        <v>32265.040000000001</v>
      </c>
      <c r="FS194" s="2">
        <v>47161.3</v>
      </c>
      <c r="FT194" s="2">
        <v>87402.72</v>
      </c>
      <c r="FU194" s="2">
        <v>20982.25</v>
      </c>
      <c r="FV194" s="2">
        <v>18479.7</v>
      </c>
      <c r="FW194" s="2">
        <v>305850.3</v>
      </c>
      <c r="FX194" s="2">
        <v>352239.15</v>
      </c>
      <c r="FY194" s="2">
        <v>299953.84999999998</v>
      </c>
      <c r="FZ194" s="2">
        <v>76497.81</v>
      </c>
      <c r="GA194" s="2">
        <v>1</v>
      </c>
      <c r="GB194" s="2">
        <v>42768.51</v>
      </c>
      <c r="GC194" s="2"/>
      <c r="GD194" s="2"/>
      <c r="GE194" s="2"/>
      <c r="GF194" s="2"/>
      <c r="GG194" s="2"/>
      <c r="GH194" s="2">
        <v>56992.54</v>
      </c>
      <c r="GI194" s="2">
        <v>615739</v>
      </c>
      <c r="GJ194" s="2">
        <v>777762.67</v>
      </c>
      <c r="GK194" s="2">
        <v>1446.66</v>
      </c>
      <c r="GL194" s="2">
        <v>35627.019999999997</v>
      </c>
      <c r="GM194" s="2">
        <v>1496712.3</v>
      </c>
      <c r="GN194" s="2">
        <v>593992.77</v>
      </c>
      <c r="GO194" s="2"/>
      <c r="GP194" s="2">
        <v>134</v>
      </c>
      <c r="GQ194" s="2">
        <v>265956.38</v>
      </c>
      <c r="GR194" s="2"/>
      <c r="GS194" s="2">
        <v>103692.6</v>
      </c>
      <c r="GT194" s="2">
        <v>679645.88</v>
      </c>
      <c r="GU194" s="2"/>
      <c r="GV194" s="2"/>
      <c r="GW194" s="2"/>
      <c r="GX194" s="2"/>
      <c r="GY194" s="2">
        <v>76986.12</v>
      </c>
      <c r="GZ194" s="2">
        <v>40301.5</v>
      </c>
      <c r="HA194" s="2"/>
      <c r="HB194" s="2"/>
      <c r="HC194" s="2"/>
      <c r="HD194" s="2"/>
      <c r="HE194" s="2"/>
      <c r="HF194" s="2"/>
      <c r="HG194" s="2">
        <v>6836588.8099999996</v>
      </c>
      <c r="HH194" s="2">
        <v>31242.49</v>
      </c>
      <c r="HI194" s="2">
        <v>31242.49</v>
      </c>
      <c r="HJ194" s="2"/>
      <c r="HK194" s="2"/>
      <c r="HL194" s="2"/>
      <c r="HM194" s="2"/>
      <c r="HN194" s="2"/>
      <c r="HO194" s="2">
        <v>26564.94</v>
      </c>
      <c r="HP194" s="2"/>
      <c r="HQ194" s="2">
        <v>27980.15</v>
      </c>
      <c r="HR194" s="2"/>
      <c r="HS194" s="2">
        <v>54545.09</v>
      </c>
      <c r="HT194" s="2">
        <v>67854820.539999992</v>
      </c>
      <c r="HV194" s="37" t="str">
        <f>VLOOKUP(HW194,'District Listing'!$A$3:$B$315,2,FALSE)</f>
        <v>PENINSULA</v>
      </c>
      <c r="HW194" s="4" t="s">
        <v>292</v>
      </c>
      <c r="HX194" s="2">
        <v>260938.54</v>
      </c>
      <c r="HY194" s="2">
        <v>260938.54</v>
      </c>
      <c r="HZ194" s="2"/>
      <c r="IA194" s="2"/>
      <c r="IB194" s="2">
        <v>6051852.8799999999</v>
      </c>
      <c r="IC194" s="2">
        <v>87103.33</v>
      </c>
      <c r="ID194" s="2">
        <v>30837.18</v>
      </c>
      <c r="IE194" s="2"/>
      <c r="IF194" s="2">
        <v>1982880.27</v>
      </c>
      <c r="IG194" s="2">
        <v>6657.6</v>
      </c>
      <c r="IH194" s="2"/>
      <c r="II194" s="2">
        <v>8159331.2599999998</v>
      </c>
      <c r="IJ194" s="2">
        <v>5020684.03</v>
      </c>
      <c r="IK194" s="2">
        <v>42661.11</v>
      </c>
      <c r="IL194" s="2">
        <v>118593.59</v>
      </c>
      <c r="IM194" s="2"/>
      <c r="IN194" s="2">
        <v>524674.56000000006</v>
      </c>
      <c r="IO194" s="2">
        <v>3396.96</v>
      </c>
      <c r="IP194" s="2">
        <v>5710010.2500000009</v>
      </c>
      <c r="IQ194" s="2">
        <v>15905.03</v>
      </c>
      <c r="IR194" s="2">
        <v>180.09</v>
      </c>
      <c r="IS194" s="2">
        <v>615524.9</v>
      </c>
      <c r="IT194" s="2">
        <v>451636.78</v>
      </c>
      <c r="IU194" s="2">
        <v>1231866.8</v>
      </c>
      <c r="IV194" s="2">
        <v>655967.38</v>
      </c>
      <c r="IW194" s="2"/>
      <c r="IX194" s="2"/>
      <c r="IY194" s="2"/>
      <c r="IZ194" s="2"/>
      <c r="JA194" s="2">
        <v>89.81</v>
      </c>
      <c r="JB194" s="2">
        <v>0.65</v>
      </c>
      <c r="JC194" s="2">
        <v>37370.57</v>
      </c>
      <c r="JD194" s="2">
        <v>131179.09</v>
      </c>
      <c r="JE194" s="2">
        <v>729557.78</v>
      </c>
      <c r="JF194" s="2">
        <v>1448108.99</v>
      </c>
      <c r="JG194" s="2">
        <v>11889.09</v>
      </c>
      <c r="JH194" s="2">
        <v>15487.87</v>
      </c>
      <c r="JI194" s="2">
        <v>5344764.83</v>
      </c>
      <c r="JJ194" s="2">
        <v>604264.68000000005</v>
      </c>
      <c r="JK194" s="2">
        <v>2265.7199999999998</v>
      </c>
      <c r="JL194" s="2"/>
      <c r="JM194" s="2">
        <v>510716.85</v>
      </c>
      <c r="JN194" s="2">
        <v>77910.27</v>
      </c>
      <c r="JO194" s="2">
        <v>1195157.52</v>
      </c>
      <c r="JP194" s="2">
        <v>37544.31</v>
      </c>
      <c r="JQ194" s="2"/>
      <c r="JR194" s="2">
        <v>59524.15</v>
      </c>
      <c r="JS194" s="2">
        <v>1525</v>
      </c>
      <c r="JT194" s="2"/>
      <c r="JU194" s="2">
        <v>205648.93</v>
      </c>
      <c r="JV194" s="2">
        <v>946769.63</v>
      </c>
      <c r="JW194" s="2"/>
      <c r="JX194" s="2"/>
      <c r="JY194" s="2"/>
      <c r="JZ194" s="2">
        <v>118385.88</v>
      </c>
      <c r="KA194" s="2"/>
      <c r="KB194" s="2"/>
      <c r="KC194" s="2"/>
      <c r="KD194" s="2">
        <v>8553.1</v>
      </c>
      <c r="KE194" s="2">
        <v>2029285.43</v>
      </c>
      <c r="KF194" s="2">
        <v>28148.74</v>
      </c>
      <c r="KG194" s="2">
        <v>15129.9</v>
      </c>
      <c r="KH194" s="2">
        <v>3471.48</v>
      </c>
      <c r="KI194" s="2"/>
      <c r="KJ194" s="2"/>
      <c r="KK194" s="2"/>
      <c r="KL194" s="2"/>
      <c r="KM194" s="2">
        <v>107060</v>
      </c>
      <c r="KN194" s="2"/>
      <c r="KO194" s="2">
        <v>1625.63</v>
      </c>
      <c r="KP194" s="2">
        <v>1686.73</v>
      </c>
      <c r="KQ194" s="2">
        <v>1710.1</v>
      </c>
      <c r="KR194" s="2"/>
      <c r="KS194" s="2"/>
      <c r="KT194" s="2"/>
      <c r="KU194" s="2">
        <v>62467.7</v>
      </c>
      <c r="KV194" s="2"/>
      <c r="KW194" s="2"/>
      <c r="KX194" s="2"/>
      <c r="KY194" s="2">
        <v>6816.06</v>
      </c>
      <c r="KZ194" s="2"/>
      <c r="LA194" s="2"/>
      <c r="LB194" s="2"/>
      <c r="LC194" s="2">
        <v>54488.160000000003</v>
      </c>
      <c r="LD194" s="2"/>
      <c r="LE194" s="2"/>
      <c r="LF194" s="2"/>
      <c r="LG194" s="2"/>
      <c r="LH194" s="2"/>
      <c r="LI194" s="2"/>
      <c r="LJ194" s="2"/>
      <c r="LK194" s="2">
        <v>3689840.93</v>
      </c>
      <c r="LL194" s="2">
        <v>51500.959999999999</v>
      </c>
      <c r="LM194" s="2">
        <v>51500.959999999999</v>
      </c>
      <c r="LN194" s="2"/>
      <c r="LO194" s="2">
        <v>16309.25</v>
      </c>
      <c r="LP194" s="2"/>
      <c r="LQ194" s="2">
        <v>143683.99</v>
      </c>
      <c r="LR194" s="2">
        <v>101071.21</v>
      </c>
      <c r="LS194" s="2"/>
      <c r="LT194" s="2"/>
      <c r="LU194" s="2">
        <v>48990</v>
      </c>
      <c r="LV194" s="2"/>
      <c r="LW194" s="2"/>
      <c r="LX194" s="2">
        <v>310054.45</v>
      </c>
      <c r="LY194" s="2">
        <v>24721598.739999987</v>
      </c>
    </row>
    <row r="195" spans="2:337">
      <c r="B195" s="22" t="s">
        <v>69</v>
      </c>
      <c r="C195" s="22" t="s">
        <v>7</v>
      </c>
      <c r="D195" s="22" t="s">
        <v>7</v>
      </c>
      <c r="E195" s="22" t="s">
        <v>8</v>
      </c>
      <c r="F195" s="22" t="s">
        <v>12</v>
      </c>
      <c r="G195" s="1">
        <v>1690416.7</v>
      </c>
      <c r="I195" s="37" t="str">
        <f>VLOOKUP(J195,'District Listing'!$A$3:$B$315,2,FALSE)</f>
        <v>SUMNER</v>
      </c>
      <c r="J195" s="4" t="s">
        <v>288</v>
      </c>
      <c r="K195" s="2">
        <v>1064854.48</v>
      </c>
      <c r="L195" s="2">
        <v>1064854.48</v>
      </c>
      <c r="M195" s="2">
        <v>-1064854.48</v>
      </c>
      <c r="N195" s="2">
        <v>-1064854.48</v>
      </c>
      <c r="O195" s="2">
        <v>51767094.240000002</v>
      </c>
      <c r="P195" s="2">
        <v>842134.2</v>
      </c>
      <c r="Q195" s="2">
        <v>461638.73</v>
      </c>
      <c r="R195" s="2"/>
      <c r="S195" s="2">
        <v>5993654.9399999995</v>
      </c>
      <c r="T195" s="2">
        <v>1610622.26</v>
      </c>
      <c r="U195" s="2">
        <v>528480</v>
      </c>
      <c r="V195" s="2">
        <v>61203624.369999997</v>
      </c>
      <c r="W195" s="2">
        <v>17846833.719999999</v>
      </c>
      <c r="X195" s="2">
        <v>539101.73</v>
      </c>
      <c r="Y195" s="2">
        <v>1169918.33</v>
      </c>
      <c r="Z195" s="2"/>
      <c r="AA195" s="2">
        <v>943756.04</v>
      </c>
      <c r="AB195" s="2">
        <v>488607.9</v>
      </c>
      <c r="AC195" s="2">
        <v>20988217.719999999</v>
      </c>
      <c r="AD195" s="2">
        <v>41496.53</v>
      </c>
      <c r="AE195" s="2">
        <v>29042.63</v>
      </c>
      <c r="AF195" s="2">
        <v>4585055.8899999997</v>
      </c>
      <c r="AG195" s="2">
        <v>1527848.9</v>
      </c>
      <c r="AH195" s="2">
        <v>9165256.5300000012</v>
      </c>
      <c r="AI195" s="2">
        <v>2563180.13</v>
      </c>
      <c r="AJ195" s="2"/>
      <c r="AK195" s="2"/>
      <c r="AL195" s="2"/>
      <c r="AM195" s="2"/>
      <c r="AN195" s="2">
        <v>211574.97</v>
      </c>
      <c r="AO195" s="2">
        <v>65590.759999999995</v>
      </c>
      <c r="AP195" s="2">
        <v>240254.21000000002</v>
      </c>
      <c r="AQ195" s="2">
        <v>476115.41000000003</v>
      </c>
      <c r="AR195" s="2">
        <v>7346035.0800000001</v>
      </c>
      <c r="AS195" s="2">
        <v>5087065.25</v>
      </c>
      <c r="AT195" s="2"/>
      <c r="AU195" s="2"/>
      <c r="AV195" s="2">
        <v>31338516.289999999</v>
      </c>
      <c r="AW195" s="2">
        <v>2124039.52</v>
      </c>
      <c r="AX195" s="2">
        <v>217385.23</v>
      </c>
      <c r="AY195" s="2">
        <v>1287226.03</v>
      </c>
      <c r="AZ195" s="2">
        <v>756045.63</v>
      </c>
      <c r="BA195" s="2">
        <v>578698.32000000007</v>
      </c>
      <c r="BB195" s="2">
        <v>4963394.7300000004</v>
      </c>
      <c r="BC195" s="2">
        <v>80075.3</v>
      </c>
      <c r="BD195" s="2">
        <v>57897</v>
      </c>
      <c r="BE195" s="2">
        <v>36463.089999999997</v>
      </c>
      <c r="BF195" s="2"/>
      <c r="BG195" s="2"/>
      <c r="BH195" s="2"/>
      <c r="BI195" s="2">
        <v>1410951.34</v>
      </c>
      <c r="BJ195" s="2">
        <v>35281.199999999997</v>
      </c>
      <c r="BK195" s="2">
        <v>35249.71</v>
      </c>
      <c r="BL195" s="2">
        <v>56212.5</v>
      </c>
      <c r="BM195" s="2">
        <v>27631.5</v>
      </c>
      <c r="BN195" s="2">
        <v>691812.05</v>
      </c>
      <c r="BO195" s="2">
        <v>50946.79</v>
      </c>
      <c r="BP195" s="2">
        <v>658617.34</v>
      </c>
      <c r="BQ195" s="2">
        <v>227615.92</v>
      </c>
      <c r="BR195" s="2">
        <v>283774.15999999997</v>
      </c>
      <c r="BS195" s="2">
        <v>50077.57</v>
      </c>
      <c r="BT195" s="2">
        <v>1363.17</v>
      </c>
      <c r="BU195" s="2">
        <v>3701.62</v>
      </c>
      <c r="BV195" s="2"/>
      <c r="BW195" s="2">
        <v>7615.13</v>
      </c>
      <c r="BX195" s="2">
        <v>30688.89</v>
      </c>
      <c r="BY195" s="2">
        <v>9586</v>
      </c>
      <c r="BZ195" s="2"/>
      <c r="CA195" s="2">
        <v>307420.13</v>
      </c>
      <c r="CB195" s="2">
        <v>1163825</v>
      </c>
      <c r="CC195" s="2">
        <v>602637.03999999992</v>
      </c>
      <c r="CD195" s="2">
        <v>1855.37</v>
      </c>
      <c r="CE195" s="2">
        <v>291763.08</v>
      </c>
      <c r="CF195" s="2">
        <v>2135334.0699999998</v>
      </c>
      <c r="CG195" s="2">
        <v>795765.47</v>
      </c>
      <c r="CH195" s="2"/>
      <c r="CI195" s="2">
        <v>119596.88</v>
      </c>
      <c r="CJ195" s="2">
        <v>473859.08</v>
      </c>
      <c r="CK195" s="2"/>
      <c r="CL195" s="2">
        <v>383725.69</v>
      </c>
      <c r="CM195" s="2">
        <v>1102791.8799999999</v>
      </c>
      <c r="CN195" s="2"/>
      <c r="CO195" s="2"/>
      <c r="CP195" s="2"/>
      <c r="CQ195" s="2"/>
      <c r="CR195" s="2">
        <v>239486.19</v>
      </c>
      <c r="CS195" s="2"/>
      <c r="CT195" s="2"/>
      <c r="CU195" s="2"/>
      <c r="CV195" s="2"/>
      <c r="CW195" s="2"/>
      <c r="CX195" s="2">
        <v>1144.8</v>
      </c>
      <c r="CY195" s="2"/>
      <c r="CZ195" s="2">
        <v>11374764.960000003</v>
      </c>
      <c r="DA195" s="2">
        <v>44872.329999999994</v>
      </c>
      <c r="DB195" s="2">
        <v>44872.329999999994</v>
      </c>
      <c r="DC195" s="2"/>
      <c r="DD195" s="2"/>
      <c r="DE195" s="2">
        <v>33140.89</v>
      </c>
      <c r="DF195" s="2">
        <v>256252.89</v>
      </c>
      <c r="DG195" s="2">
        <v>15797.13</v>
      </c>
      <c r="DH195" s="2"/>
      <c r="DI195" s="2"/>
      <c r="DJ195" s="2">
        <v>104687.53</v>
      </c>
      <c r="DK195" s="2"/>
      <c r="DL195" s="2"/>
      <c r="DM195" s="2">
        <v>409878.44000000006</v>
      </c>
      <c r="DN195" s="2">
        <v>130323268.83999997</v>
      </c>
      <c r="DP195" s="37" t="str">
        <f>VLOOKUP(DQ195,'District Listing'!$A$3:$B$315,2,FALSE)</f>
        <v>SUMNER</v>
      </c>
      <c r="DQ195" s="4" t="s">
        <v>288</v>
      </c>
      <c r="DR195" s="2">
        <v>86668.64</v>
      </c>
      <c r="DS195" s="2">
        <v>86668.64</v>
      </c>
      <c r="DT195" s="2">
        <v>-1064854.48</v>
      </c>
      <c r="DU195" s="2">
        <v>-1064854.48</v>
      </c>
      <c r="DV195" s="2">
        <v>47881252.520000003</v>
      </c>
      <c r="DW195" s="2">
        <v>807812.63</v>
      </c>
      <c r="DX195" s="2">
        <v>432676.43</v>
      </c>
      <c r="DY195" s="2"/>
      <c r="DZ195" s="2">
        <v>2446823.12</v>
      </c>
      <c r="EA195" s="2">
        <v>1372028.28</v>
      </c>
      <c r="EB195" s="2">
        <v>528480</v>
      </c>
      <c r="EC195" s="2">
        <v>53469072.980000004</v>
      </c>
      <c r="ED195" s="2">
        <v>15437795.52</v>
      </c>
      <c r="EE195" s="2">
        <v>438170.06</v>
      </c>
      <c r="EF195" s="2">
        <v>668858.07999999996</v>
      </c>
      <c r="EG195" s="2"/>
      <c r="EH195" s="2">
        <v>12150</v>
      </c>
      <c r="EI195" s="2">
        <v>409158.40000000002</v>
      </c>
      <c r="EJ195" s="2">
        <v>16966132.059999999</v>
      </c>
      <c r="EK195" s="2">
        <v>36320.199999999997</v>
      </c>
      <c r="EL195" s="2">
        <v>25343.73</v>
      </c>
      <c r="EM195" s="2">
        <v>3831581.98</v>
      </c>
      <c r="EN195" s="2">
        <v>1247995.1499999999</v>
      </c>
      <c r="EO195" s="2">
        <v>7641512.9900000002</v>
      </c>
      <c r="EP195" s="2">
        <v>2083309.84</v>
      </c>
      <c r="EQ195" s="2"/>
      <c r="ER195" s="2"/>
      <c r="ES195" s="2"/>
      <c r="ET195" s="2"/>
      <c r="EU195" s="2">
        <v>194297.49</v>
      </c>
      <c r="EV195" s="2">
        <v>54577.04</v>
      </c>
      <c r="EW195" s="2">
        <v>223144.1</v>
      </c>
      <c r="EX195" s="2">
        <v>394971.14</v>
      </c>
      <c r="EY195" s="2">
        <v>6184178.4100000001</v>
      </c>
      <c r="EZ195" s="2">
        <v>4408788.82</v>
      </c>
      <c r="FA195" s="2"/>
      <c r="FB195" s="2"/>
      <c r="FC195" s="2">
        <v>26326020.890000001</v>
      </c>
      <c r="FD195" s="2">
        <v>1871475.27</v>
      </c>
      <c r="FE195" s="2">
        <v>217385.23</v>
      </c>
      <c r="FF195" s="2">
        <v>1222219.56</v>
      </c>
      <c r="FG195" s="2">
        <v>754245.12</v>
      </c>
      <c r="FH195" s="2">
        <v>536516.13</v>
      </c>
      <c r="FI195" s="2">
        <v>4601841.3100000005</v>
      </c>
      <c r="FJ195" s="2">
        <v>78970.3</v>
      </c>
      <c r="FK195" s="2">
        <v>57897</v>
      </c>
      <c r="FL195" s="2">
        <v>36463.089999999997</v>
      </c>
      <c r="FM195" s="2"/>
      <c r="FN195" s="2"/>
      <c r="FO195" s="2"/>
      <c r="FP195" s="2">
        <v>1197312.05</v>
      </c>
      <c r="FQ195" s="2">
        <v>35281.199999999997</v>
      </c>
      <c r="FR195" s="2">
        <v>35249.71</v>
      </c>
      <c r="FS195" s="2">
        <v>56212.5</v>
      </c>
      <c r="FT195" s="2">
        <v>27506.5</v>
      </c>
      <c r="FU195" s="2">
        <v>644886.05000000005</v>
      </c>
      <c r="FV195" s="2">
        <v>50946.79</v>
      </c>
      <c r="FW195" s="2">
        <v>624020.97</v>
      </c>
      <c r="FX195" s="2">
        <v>227365.92</v>
      </c>
      <c r="FY195" s="2">
        <v>273445.17</v>
      </c>
      <c r="FZ195" s="2">
        <v>50077.57</v>
      </c>
      <c r="GA195" s="2"/>
      <c r="GB195" s="2">
        <v>3701.62</v>
      </c>
      <c r="GC195" s="2"/>
      <c r="GD195" s="2">
        <v>7615.13</v>
      </c>
      <c r="GE195" s="2">
        <v>21432.6</v>
      </c>
      <c r="GF195" s="2">
        <v>9586</v>
      </c>
      <c r="GG195" s="2"/>
      <c r="GH195" s="2">
        <v>236379.1</v>
      </c>
      <c r="GI195" s="2">
        <v>1163825</v>
      </c>
      <c r="GJ195" s="2">
        <v>597915.72</v>
      </c>
      <c r="GK195" s="2">
        <v>1855.37</v>
      </c>
      <c r="GL195" s="2">
        <v>290981.43</v>
      </c>
      <c r="GM195" s="2">
        <v>2135334.0699999998</v>
      </c>
      <c r="GN195" s="2">
        <v>766208.35</v>
      </c>
      <c r="GO195" s="2"/>
      <c r="GP195" s="2">
        <v>119471.88</v>
      </c>
      <c r="GQ195" s="2">
        <v>473859.08</v>
      </c>
      <c r="GR195" s="2"/>
      <c r="GS195" s="2">
        <v>350420.32</v>
      </c>
      <c r="GT195" s="2">
        <v>1102791.8799999999</v>
      </c>
      <c r="GU195" s="2"/>
      <c r="GV195" s="2"/>
      <c r="GW195" s="2"/>
      <c r="GX195" s="2"/>
      <c r="GY195" s="2">
        <v>199963.64</v>
      </c>
      <c r="GZ195" s="2"/>
      <c r="HA195" s="2"/>
      <c r="HB195" s="2"/>
      <c r="HC195" s="2"/>
      <c r="HD195" s="2"/>
      <c r="HE195" s="2">
        <v>1144.8</v>
      </c>
      <c r="HF195" s="2"/>
      <c r="HG195" s="2">
        <v>10878120.810000002</v>
      </c>
      <c r="HH195" s="2">
        <v>44788.81</v>
      </c>
      <c r="HI195" s="2">
        <v>44788.81</v>
      </c>
      <c r="HJ195" s="2"/>
      <c r="HK195" s="2"/>
      <c r="HL195" s="2">
        <v>33140.89</v>
      </c>
      <c r="HM195" s="2">
        <v>256252.89</v>
      </c>
      <c r="HN195" s="2">
        <v>15797.13</v>
      </c>
      <c r="HO195" s="2"/>
      <c r="HP195" s="2"/>
      <c r="HQ195" s="2">
        <v>104687.53</v>
      </c>
      <c r="HR195" s="2"/>
      <c r="HS195" s="2">
        <v>409878.44000000006</v>
      </c>
      <c r="HT195" s="2">
        <v>111717669.45999996</v>
      </c>
      <c r="HV195" s="37" t="str">
        <f>VLOOKUP(HW195,'District Listing'!$A$3:$B$315,2,FALSE)</f>
        <v>FRANKLIN PIERCE</v>
      </c>
      <c r="HW195" s="4" t="s">
        <v>293</v>
      </c>
      <c r="HX195" s="2">
        <v>204573.3</v>
      </c>
      <c r="HY195" s="2">
        <v>204573.3</v>
      </c>
      <c r="HZ195" s="2"/>
      <c r="IA195" s="2"/>
      <c r="IB195" s="2">
        <v>12046534</v>
      </c>
      <c r="IC195" s="2">
        <v>75.680000000000007</v>
      </c>
      <c r="ID195" s="2"/>
      <c r="IE195" s="2"/>
      <c r="IF195" s="2">
        <v>75838.28</v>
      </c>
      <c r="IG195" s="2"/>
      <c r="IH195" s="2"/>
      <c r="II195" s="2">
        <v>12122447.959999999</v>
      </c>
      <c r="IJ195" s="2">
        <v>5412749.1799999997</v>
      </c>
      <c r="IK195" s="2">
        <v>153.46</v>
      </c>
      <c r="IL195" s="2">
        <v>1001.37</v>
      </c>
      <c r="IM195" s="2"/>
      <c r="IN195" s="2">
        <v>428069.5</v>
      </c>
      <c r="IO195" s="2"/>
      <c r="IP195" s="2">
        <v>5841973.5099999998</v>
      </c>
      <c r="IQ195" s="2"/>
      <c r="IR195" s="2"/>
      <c r="IS195" s="2">
        <v>5727.8</v>
      </c>
      <c r="IT195" s="2">
        <v>98874.92</v>
      </c>
      <c r="IU195" s="2">
        <v>11226.08</v>
      </c>
      <c r="IV195" s="2">
        <v>155080.68</v>
      </c>
      <c r="IW195" s="2"/>
      <c r="IX195" s="2"/>
      <c r="IY195" s="2"/>
      <c r="IZ195" s="2"/>
      <c r="JA195" s="2">
        <v>6.75</v>
      </c>
      <c r="JB195" s="2">
        <v>881.49</v>
      </c>
      <c r="JC195" s="2">
        <v>774.43</v>
      </c>
      <c r="JD195" s="2">
        <v>17505.03</v>
      </c>
      <c r="JE195" s="2">
        <v>143.58000000000001</v>
      </c>
      <c r="JF195" s="2">
        <v>257410.6</v>
      </c>
      <c r="JG195" s="2"/>
      <c r="JH195" s="2">
        <v>2538.66</v>
      </c>
      <c r="JI195" s="2">
        <v>550170.02</v>
      </c>
      <c r="JJ195" s="2">
        <v>117208.56</v>
      </c>
      <c r="JK195" s="2"/>
      <c r="JL195" s="2"/>
      <c r="JM195" s="2"/>
      <c r="JN195" s="2">
        <v>6422.44</v>
      </c>
      <c r="JO195" s="2">
        <v>123631</v>
      </c>
      <c r="JP195" s="2"/>
      <c r="JQ195" s="2"/>
      <c r="JR195" s="2"/>
      <c r="JS195" s="2"/>
      <c r="JT195" s="2"/>
      <c r="JU195" s="2">
        <v>8429.93</v>
      </c>
      <c r="JV195" s="2">
        <v>100084.64</v>
      </c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>
        <v>458.9</v>
      </c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>
        <v>108973.47</v>
      </c>
      <c r="LL195" s="2">
        <v>14462.82</v>
      </c>
      <c r="LM195" s="2">
        <v>14462.82</v>
      </c>
      <c r="LN195" s="2"/>
      <c r="LO195" s="2"/>
      <c r="LP195" s="2"/>
      <c r="LQ195" s="2"/>
      <c r="LR195" s="2"/>
      <c r="LS195" s="2"/>
      <c r="LT195" s="2"/>
      <c r="LU195" s="2">
        <v>30931.08</v>
      </c>
      <c r="LV195" s="2"/>
      <c r="LW195" s="2"/>
      <c r="LX195" s="2">
        <v>30931.08</v>
      </c>
      <c r="LY195" s="2">
        <v>18997163.159999996</v>
      </c>
    </row>
    <row r="196" spans="2:337">
      <c r="B196" s="22" t="s">
        <v>69</v>
      </c>
      <c r="C196" s="22" t="s">
        <v>7</v>
      </c>
      <c r="D196" s="22" t="s">
        <v>7</v>
      </c>
      <c r="E196" s="22" t="s">
        <v>8</v>
      </c>
      <c r="F196" s="22" t="s">
        <v>13</v>
      </c>
      <c r="G196" s="1">
        <v>34833.14</v>
      </c>
      <c r="I196" s="37" t="str">
        <f>VLOOKUP(J196,'District Listing'!$A$3:$B$315,2,FALSE)</f>
        <v>DIERINGER</v>
      </c>
      <c r="J196" s="4" t="s">
        <v>289</v>
      </c>
      <c r="K196" s="2">
        <v>148728.79999999999</v>
      </c>
      <c r="L196" s="2">
        <v>148728.79999999999</v>
      </c>
      <c r="M196" s="2">
        <v>-148728.79999999999</v>
      </c>
      <c r="N196" s="2">
        <v>-148728.79999999999</v>
      </c>
      <c r="O196" s="2">
        <v>8384896</v>
      </c>
      <c r="P196" s="2">
        <v>182349.54</v>
      </c>
      <c r="Q196" s="2">
        <v>1614340.1600000001</v>
      </c>
      <c r="R196" s="2"/>
      <c r="S196" s="2">
        <v>6291.68</v>
      </c>
      <c r="T196" s="2">
        <v>231705.49</v>
      </c>
      <c r="U196" s="2"/>
      <c r="V196" s="2">
        <v>10419582.869999999</v>
      </c>
      <c r="W196" s="2">
        <v>3951590.67</v>
      </c>
      <c r="X196" s="2">
        <v>116199.12999999999</v>
      </c>
      <c r="Y196" s="2">
        <v>234341</v>
      </c>
      <c r="Z196" s="2"/>
      <c r="AA196" s="2">
        <v>2386.4299999999998</v>
      </c>
      <c r="AB196" s="2">
        <v>224094.25</v>
      </c>
      <c r="AC196" s="2">
        <v>4528611.4799999995</v>
      </c>
      <c r="AD196" s="2">
        <v>1196140.5900000001</v>
      </c>
      <c r="AE196" s="2">
        <v>8403.1899999999987</v>
      </c>
      <c r="AF196" s="2">
        <v>776790.8600000001</v>
      </c>
      <c r="AG196" s="2">
        <v>338255.77</v>
      </c>
      <c r="AH196" s="2">
        <v>1566044.27</v>
      </c>
      <c r="AI196" s="2">
        <v>545431.59000000008</v>
      </c>
      <c r="AJ196" s="2"/>
      <c r="AK196" s="2">
        <v>589.38</v>
      </c>
      <c r="AL196" s="2"/>
      <c r="AM196" s="2"/>
      <c r="AN196" s="2">
        <v>22530.55</v>
      </c>
      <c r="AO196" s="2">
        <v>649.83999999999992</v>
      </c>
      <c r="AP196" s="2">
        <v>45969.420000000006</v>
      </c>
      <c r="AQ196" s="2">
        <v>84585.62</v>
      </c>
      <c r="AR196" s="2"/>
      <c r="AS196" s="2">
        <v>1200587.1000000001</v>
      </c>
      <c r="AT196" s="2"/>
      <c r="AU196" s="2">
        <v>344.40999999999997</v>
      </c>
      <c r="AV196" s="2">
        <v>5786322.5899999999</v>
      </c>
      <c r="AW196" s="2">
        <v>482198.07999999996</v>
      </c>
      <c r="AX196" s="2"/>
      <c r="AY196" s="2">
        <v>121577.96</v>
      </c>
      <c r="AZ196" s="2">
        <v>82337.91</v>
      </c>
      <c r="BA196" s="2">
        <v>37684.67</v>
      </c>
      <c r="BB196" s="2">
        <v>723798.62</v>
      </c>
      <c r="BC196" s="2">
        <v>421780.95999999996</v>
      </c>
      <c r="BD196" s="2">
        <v>16211</v>
      </c>
      <c r="BE196" s="2">
        <v>635605.80000000005</v>
      </c>
      <c r="BF196" s="2">
        <v>19858.32</v>
      </c>
      <c r="BG196" s="2">
        <v>496876.03</v>
      </c>
      <c r="BH196" s="2">
        <v>9155.43</v>
      </c>
      <c r="BI196" s="2">
        <v>120009.29999999999</v>
      </c>
      <c r="BJ196" s="2">
        <v>10609.5</v>
      </c>
      <c r="BK196" s="2">
        <v>10688.78</v>
      </c>
      <c r="BL196" s="2"/>
      <c r="BM196" s="2"/>
      <c r="BN196" s="2"/>
      <c r="BO196" s="2"/>
      <c r="BP196" s="2">
        <v>127404.08</v>
      </c>
      <c r="BQ196" s="2">
        <v>41403.339999999997</v>
      </c>
      <c r="BR196" s="2">
        <v>230675.75999999998</v>
      </c>
      <c r="BS196" s="2">
        <v>130.07</v>
      </c>
      <c r="BT196" s="2"/>
      <c r="BU196" s="2">
        <v>2767.46</v>
      </c>
      <c r="BV196" s="2"/>
      <c r="BW196" s="2"/>
      <c r="BX196" s="2"/>
      <c r="BY196" s="2"/>
      <c r="BZ196" s="2"/>
      <c r="CA196" s="2"/>
      <c r="CB196" s="2">
        <v>215087.72</v>
      </c>
      <c r="CC196" s="2">
        <v>452788.61</v>
      </c>
      <c r="CD196" s="2">
        <v>125.12</v>
      </c>
      <c r="CE196" s="2"/>
      <c r="CF196" s="2"/>
      <c r="CG196" s="2">
        <v>78018</v>
      </c>
      <c r="CH196" s="2"/>
      <c r="CI196" s="2"/>
      <c r="CJ196" s="2">
        <v>61755.97</v>
      </c>
      <c r="CK196" s="2"/>
      <c r="CL196" s="2">
        <v>45959.67</v>
      </c>
      <c r="CM196" s="2">
        <v>201247.2</v>
      </c>
      <c r="CN196" s="2"/>
      <c r="CO196" s="2"/>
      <c r="CP196" s="2"/>
      <c r="CQ196" s="2"/>
      <c r="CR196" s="2">
        <v>21570.02</v>
      </c>
      <c r="CS196" s="2"/>
      <c r="CT196" s="2"/>
      <c r="CU196" s="2"/>
      <c r="CV196" s="2"/>
      <c r="CW196" s="2"/>
      <c r="CX196" s="2"/>
      <c r="CY196" s="2"/>
      <c r="CZ196" s="2">
        <v>3219728.1400000006</v>
      </c>
      <c r="DA196" s="2">
        <v>7606.8399999999992</v>
      </c>
      <c r="DB196" s="2">
        <v>7606.8399999999992</v>
      </c>
      <c r="DC196" s="2"/>
      <c r="DD196" s="2"/>
      <c r="DE196" s="2"/>
      <c r="DF196" s="2"/>
      <c r="DG196" s="2">
        <v>53370.47</v>
      </c>
      <c r="DH196" s="2"/>
      <c r="DI196" s="2"/>
      <c r="DJ196" s="2"/>
      <c r="DK196" s="2"/>
      <c r="DL196" s="2"/>
      <c r="DM196" s="2">
        <v>53370.47</v>
      </c>
      <c r="DN196" s="2">
        <v>24739021.010000005</v>
      </c>
      <c r="DP196" s="37" t="str">
        <f>VLOOKUP(DQ196,'District Listing'!$A$3:$B$315,2,FALSE)</f>
        <v>DIERINGER</v>
      </c>
      <c r="DQ196" s="4" t="s">
        <v>289</v>
      </c>
      <c r="DR196" s="2"/>
      <c r="DS196" s="2"/>
      <c r="DT196" s="2">
        <v>-148728.79999999999</v>
      </c>
      <c r="DU196" s="2">
        <v>-148728.79999999999</v>
      </c>
      <c r="DV196" s="2">
        <v>7665695.29</v>
      </c>
      <c r="DW196" s="2">
        <v>181584.92</v>
      </c>
      <c r="DX196" s="2">
        <v>228393.12</v>
      </c>
      <c r="DY196" s="2"/>
      <c r="DZ196" s="2"/>
      <c r="EA196" s="2">
        <v>152011.81</v>
      </c>
      <c r="EB196" s="2"/>
      <c r="EC196" s="2">
        <v>8227685.1399999997</v>
      </c>
      <c r="ED196" s="2">
        <v>3397171.95</v>
      </c>
      <c r="EE196" s="2">
        <v>114741.23</v>
      </c>
      <c r="EF196" s="2">
        <v>118592.06</v>
      </c>
      <c r="EG196" s="2"/>
      <c r="EH196" s="2">
        <v>2386.4299999999998</v>
      </c>
      <c r="EI196" s="2">
        <v>192937.55</v>
      </c>
      <c r="EJ196" s="2">
        <v>3825829.22</v>
      </c>
      <c r="EK196" s="2">
        <v>1076331.5</v>
      </c>
      <c r="EL196" s="2">
        <v>6378.82</v>
      </c>
      <c r="EM196" s="2">
        <v>613108.18000000005</v>
      </c>
      <c r="EN196" s="2">
        <v>285581.38</v>
      </c>
      <c r="EO196" s="2">
        <v>1238192.58</v>
      </c>
      <c r="EP196" s="2">
        <v>450603.15</v>
      </c>
      <c r="EQ196" s="2"/>
      <c r="ER196" s="2"/>
      <c r="ES196" s="2"/>
      <c r="ET196" s="2"/>
      <c r="EU196" s="2">
        <v>22426.85</v>
      </c>
      <c r="EV196" s="2">
        <v>617.78</v>
      </c>
      <c r="EW196" s="2">
        <v>38026.870000000003</v>
      </c>
      <c r="EX196" s="2">
        <v>75491.259999999995</v>
      </c>
      <c r="EY196" s="2"/>
      <c r="EZ196" s="2">
        <v>1074602.29</v>
      </c>
      <c r="FA196" s="2"/>
      <c r="FB196" s="2">
        <v>157</v>
      </c>
      <c r="FC196" s="2">
        <v>4881517.66</v>
      </c>
      <c r="FD196" s="2">
        <v>401821.99</v>
      </c>
      <c r="FE196" s="2"/>
      <c r="FF196" s="2">
        <v>121577.96</v>
      </c>
      <c r="FG196" s="2">
        <v>77406.16</v>
      </c>
      <c r="FH196" s="2">
        <v>34667.019999999997</v>
      </c>
      <c r="FI196" s="2">
        <v>635473.13</v>
      </c>
      <c r="FJ196" s="2">
        <v>236273.78</v>
      </c>
      <c r="FK196" s="2">
        <v>16211</v>
      </c>
      <c r="FL196" s="2"/>
      <c r="FM196" s="2">
        <v>19858.32</v>
      </c>
      <c r="FN196" s="2">
        <v>85967.4</v>
      </c>
      <c r="FO196" s="2">
        <v>6173.03</v>
      </c>
      <c r="FP196" s="2">
        <v>61391.13</v>
      </c>
      <c r="FQ196" s="2">
        <v>10609.5</v>
      </c>
      <c r="FR196" s="2">
        <v>10688.78</v>
      </c>
      <c r="FS196" s="2"/>
      <c r="FT196" s="2"/>
      <c r="FU196" s="2"/>
      <c r="FV196" s="2"/>
      <c r="FW196" s="2">
        <v>127404.08</v>
      </c>
      <c r="FX196" s="2">
        <v>41403.339999999997</v>
      </c>
      <c r="FY196" s="2">
        <v>227840.86</v>
      </c>
      <c r="FZ196" s="2">
        <v>130.07</v>
      </c>
      <c r="GA196" s="2"/>
      <c r="GB196" s="2">
        <v>2767.46</v>
      </c>
      <c r="GC196" s="2"/>
      <c r="GD196" s="2"/>
      <c r="GE196" s="2"/>
      <c r="GF196" s="2"/>
      <c r="GG196" s="2"/>
      <c r="GH196" s="2"/>
      <c r="GI196" s="2">
        <v>215087.72</v>
      </c>
      <c r="GJ196" s="2">
        <v>192564.21</v>
      </c>
      <c r="GK196" s="2">
        <v>125.12</v>
      </c>
      <c r="GL196" s="2"/>
      <c r="GM196" s="2"/>
      <c r="GN196" s="2">
        <v>54557</v>
      </c>
      <c r="GO196" s="2"/>
      <c r="GP196" s="2"/>
      <c r="GQ196" s="2">
        <v>61755.97</v>
      </c>
      <c r="GR196" s="2"/>
      <c r="GS196" s="2">
        <v>45959.67</v>
      </c>
      <c r="GT196" s="2">
        <v>201247.2</v>
      </c>
      <c r="GU196" s="2"/>
      <c r="GV196" s="2"/>
      <c r="GW196" s="2"/>
      <c r="GX196" s="2"/>
      <c r="GY196" s="2">
        <v>525</v>
      </c>
      <c r="GZ196" s="2"/>
      <c r="HA196" s="2"/>
      <c r="HB196" s="2"/>
      <c r="HC196" s="2"/>
      <c r="HD196" s="2"/>
      <c r="HE196" s="2"/>
      <c r="HF196" s="2"/>
      <c r="HG196" s="2">
        <v>1618540.64</v>
      </c>
      <c r="HH196" s="2">
        <v>7255.48</v>
      </c>
      <c r="HI196" s="2">
        <v>7255.48</v>
      </c>
      <c r="HJ196" s="2"/>
      <c r="HK196" s="2"/>
      <c r="HL196" s="2"/>
      <c r="HM196" s="2"/>
      <c r="HN196" s="2">
        <v>53370.47</v>
      </c>
      <c r="HO196" s="2"/>
      <c r="HP196" s="2"/>
      <c r="HQ196" s="2"/>
      <c r="HR196" s="2"/>
      <c r="HS196" s="2">
        <v>53370.47</v>
      </c>
      <c r="HT196" s="2">
        <v>19100942.939999998</v>
      </c>
      <c r="HV196" s="37" t="str">
        <f>VLOOKUP(HW196,'District Listing'!$A$3:$B$315,2,FALSE)</f>
        <v>BETHEL</v>
      </c>
      <c r="HW196" s="4" t="s">
        <v>294</v>
      </c>
      <c r="HX196" s="2">
        <v>169977.19</v>
      </c>
      <c r="HY196" s="2">
        <v>169977.19</v>
      </c>
      <c r="HZ196" s="2"/>
      <c r="IA196" s="2"/>
      <c r="IB196" s="2">
        <v>171178.8</v>
      </c>
      <c r="IC196" s="2"/>
      <c r="ID196" s="2">
        <v>116955.93</v>
      </c>
      <c r="IE196" s="2"/>
      <c r="IF196" s="2">
        <v>1402650.6</v>
      </c>
      <c r="IG196" s="2">
        <v>22267.49</v>
      </c>
      <c r="IH196" s="2"/>
      <c r="II196" s="2">
        <v>1713052.82</v>
      </c>
      <c r="IJ196" s="2">
        <v>728665.69</v>
      </c>
      <c r="IK196" s="2"/>
      <c r="IL196" s="2">
        <v>84415.46</v>
      </c>
      <c r="IM196" s="2"/>
      <c r="IN196" s="2">
        <v>527780.72</v>
      </c>
      <c r="IO196" s="2">
        <v>29326.03</v>
      </c>
      <c r="IP196" s="2">
        <v>1370187.9</v>
      </c>
      <c r="IQ196" s="2"/>
      <c r="IR196" s="2"/>
      <c r="IS196" s="2">
        <v>129261.19</v>
      </c>
      <c r="IT196" s="2">
        <v>102319.73</v>
      </c>
      <c r="IU196" s="2">
        <v>245982.65</v>
      </c>
      <c r="IV196" s="2">
        <v>125148.37</v>
      </c>
      <c r="IW196" s="2"/>
      <c r="IX196" s="2"/>
      <c r="IY196" s="2"/>
      <c r="IZ196" s="2"/>
      <c r="JA196" s="2">
        <v>1769.33</v>
      </c>
      <c r="JB196" s="2">
        <v>1812.51</v>
      </c>
      <c r="JC196" s="2">
        <v>11825.13</v>
      </c>
      <c r="JD196" s="2">
        <v>14610.76</v>
      </c>
      <c r="JE196" s="2">
        <v>22660.73</v>
      </c>
      <c r="JF196" s="2">
        <v>102813.58</v>
      </c>
      <c r="JG196" s="2">
        <v>5176.58</v>
      </c>
      <c r="JH196" s="2">
        <v>3448.1</v>
      </c>
      <c r="JI196" s="2">
        <v>766828.6599999998</v>
      </c>
      <c r="JJ196" s="2">
        <v>122319.62</v>
      </c>
      <c r="JK196" s="2">
        <v>13</v>
      </c>
      <c r="JL196" s="2"/>
      <c r="JM196" s="2">
        <v>1051.8599999999999</v>
      </c>
      <c r="JN196" s="2">
        <v>1975.06</v>
      </c>
      <c r="JO196" s="2">
        <v>125359.54</v>
      </c>
      <c r="JP196" s="2">
        <v>141870</v>
      </c>
      <c r="JQ196" s="2"/>
      <c r="JR196" s="2"/>
      <c r="JS196" s="2"/>
      <c r="JT196" s="2"/>
      <c r="JU196" s="2"/>
      <c r="JV196" s="2">
        <v>198305.74</v>
      </c>
      <c r="JW196" s="2"/>
      <c r="JX196" s="2"/>
      <c r="JY196" s="2">
        <v>27500</v>
      </c>
      <c r="JZ196" s="2"/>
      <c r="KA196" s="2"/>
      <c r="KB196" s="2"/>
      <c r="KC196" s="2"/>
      <c r="KD196" s="2">
        <v>3793.44</v>
      </c>
      <c r="KE196" s="2"/>
      <c r="KF196" s="2"/>
      <c r="KG196" s="2"/>
      <c r="KH196" s="2"/>
      <c r="KI196" s="2"/>
      <c r="KJ196" s="2"/>
      <c r="KK196" s="2"/>
      <c r="KL196" s="2"/>
      <c r="KM196" s="2">
        <v>11290.65</v>
      </c>
      <c r="KN196" s="2"/>
      <c r="KO196" s="2">
        <v>267.91000000000003</v>
      </c>
      <c r="KP196" s="2"/>
      <c r="KQ196" s="2"/>
      <c r="KR196" s="2"/>
      <c r="KS196" s="2"/>
      <c r="KT196" s="2"/>
      <c r="KU196" s="2">
        <v>9620.64</v>
      </c>
      <c r="KV196" s="2"/>
      <c r="KW196" s="2"/>
      <c r="KX196" s="2"/>
      <c r="KY196" s="2"/>
      <c r="KZ196" s="2"/>
      <c r="LA196" s="2"/>
      <c r="LB196" s="2"/>
      <c r="LC196" s="2">
        <v>1679.5</v>
      </c>
      <c r="LD196" s="2"/>
      <c r="LE196" s="2"/>
      <c r="LF196" s="2"/>
      <c r="LG196" s="2"/>
      <c r="LH196" s="2"/>
      <c r="LI196" s="2"/>
      <c r="LJ196" s="2"/>
      <c r="LK196" s="2">
        <v>394327.88</v>
      </c>
      <c r="LL196" s="2">
        <v>6257.08</v>
      </c>
      <c r="LM196" s="2">
        <v>6257.08</v>
      </c>
      <c r="LN196" s="2"/>
      <c r="LO196" s="2"/>
      <c r="LP196" s="2"/>
      <c r="LQ196" s="2"/>
      <c r="LR196" s="2">
        <v>11271.01</v>
      </c>
      <c r="LS196" s="2"/>
      <c r="LT196" s="2"/>
      <c r="LU196" s="2">
        <v>14463.88</v>
      </c>
      <c r="LV196" s="2"/>
      <c r="LW196" s="2"/>
      <c r="LX196" s="2">
        <v>25734.89</v>
      </c>
      <c r="LY196" s="2">
        <v>4571725.96</v>
      </c>
    </row>
    <row r="197" spans="2:337">
      <c r="B197" s="22" t="s">
        <v>69</v>
      </c>
      <c r="C197" s="22" t="s">
        <v>7</v>
      </c>
      <c r="D197" s="22" t="s">
        <v>7</v>
      </c>
      <c r="E197" s="22" t="s">
        <v>14</v>
      </c>
      <c r="F197" s="22" t="s">
        <v>9</v>
      </c>
      <c r="G197" s="1">
        <v>1416450.49</v>
      </c>
      <c r="I197" s="37" t="str">
        <f>VLOOKUP(J197,'District Listing'!$A$3:$B$315,2,FALSE)</f>
        <v>ORTING</v>
      </c>
      <c r="J197" s="4" t="s">
        <v>290</v>
      </c>
      <c r="K197" s="2">
        <v>144383.56</v>
      </c>
      <c r="L197" s="2">
        <v>144383.56</v>
      </c>
      <c r="M197" s="2">
        <v>-144383.56</v>
      </c>
      <c r="N197" s="2">
        <v>-144383.56</v>
      </c>
      <c r="O197" s="2">
        <v>12771112.609999999</v>
      </c>
      <c r="P197" s="2">
        <v>256866.69999999998</v>
      </c>
      <c r="Q197" s="2">
        <v>90287.950000000012</v>
      </c>
      <c r="R197" s="2"/>
      <c r="S197" s="2">
        <v>1052807.2</v>
      </c>
      <c r="T197" s="2">
        <v>177165.50999999998</v>
      </c>
      <c r="U197" s="2">
        <v>52848</v>
      </c>
      <c r="V197" s="2">
        <v>14401087.969999997</v>
      </c>
      <c r="W197" s="2">
        <v>5427721.71</v>
      </c>
      <c r="X197" s="2">
        <v>258581.81</v>
      </c>
      <c r="Y197" s="2">
        <v>164037.97999999998</v>
      </c>
      <c r="Z197" s="2"/>
      <c r="AA197" s="2">
        <v>289367.26</v>
      </c>
      <c r="AB197" s="2">
        <v>74649.91</v>
      </c>
      <c r="AC197" s="2">
        <v>6214358.6699999999</v>
      </c>
      <c r="AD197" s="2">
        <v>64.64</v>
      </c>
      <c r="AE197" s="2">
        <v>1554.55</v>
      </c>
      <c r="AF197" s="2">
        <v>1070392.58</v>
      </c>
      <c r="AG197" s="2">
        <v>464482.68</v>
      </c>
      <c r="AH197" s="2">
        <v>2124660.16</v>
      </c>
      <c r="AI197" s="2">
        <v>750664.85000000009</v>
      </c>
      <c r="AJ197" s="2"/>
      <c r="AK197" s="2"/>
      <c r="AL197" s="2"/>
      <c r="AM197" s="2">
        <v>7159.98</v>
      </c>
      <c r="AN197" s="2">
        <v>67627.319999999992</v>
      </c>
      <c r="AO197" s="2">
        <v>37013.31</v>
      </c>
      <c r="AP197" s="2">
        <v>68390.039999999994</v>
      </c>
      <c r="AQ197" s="2">
        <v>199917.78999999998</v>
      </c>
      <c r="AR197" s="2">
        <v>1857674.69</v>
      </c>
      <c r="AS197" s="2">
        <v>1528827.7200000002</v>
      </c>
      <c r="AT197" s="2"/>
      <c r="AU197" s="2"/>
      <c r="AV197" s="2">
        <v>8178430.3100000024</v>
      </c>
      <c r="AW197" s="2">
        <v>584299.39</v>
      </c>
      <c r="AX197" s="2">
        <v>78250.16</v>
      </c>
      <c r="AY197" s="2">
        <v>248125.8</v>
      </c>
      <c r="AZ197" s="2">
        <v>85424.39</v>
      </c>
      <c r="BA197" s="2">
        <v>347339.61</v>
      </c>
      <c r="BB197" s="2">
        <v>1343439.35</v>
      </c>
      <c r="BC197" s="2">
        <v>20402.2</v>
      </c>
      <c r="BD197" s="2">
        <v>79787</v>
      </c>
      <c r="BE197" s="2">
        <v>154055.51</v>
      </c>
      <c r="BF197" s="2"/>
      <c r="BG197" s="2"/>
      <c r="BH197" s="2">
        <v>155863.20000000001</v>
      </c>
      <c r="BI197" s="2">
        <v>1312249.6100000001</v>
      </c>
      <c r="BJ197" s="2"/>
      <c r="BK197" s="2">
        <v>18987.02</v>
      </c>
      <c r="BL197" s="2">
        <v>70576.679999999993</v>
      </c>
      <c r="BM197" s="2">
        <v>1469.07</v>
      </c>
      <c r="BN197" s="2">
        <v>5246.4</v>
      </c>
      <c r="BO197" s="2"/>
      <c r="BP197" s="2">
        <v>92266.41</v>
      </c>
      <c r="BQ197" s="2">
        <v>78675.3</v>
      </c>
      <c r="BR197" s="2">
        <v>310984</v>
      </c>
      <c r="BS197" s="2">
        <v>46942.14</v>
      </c>
      <c r="BT197" s="2"/>
      <c r="BU197" s="2">
        <v>21934.27</v>
      </c>
      <c r="BV197" s="2"/>
      <c r="BW197" s="2">
        <v>21010.720000000001</v>
      </c>
      <c r="BX197" s="2"/>
      <c r="BY197" s="2">
        <v>10528.43</v>
      </c>
      <c r="BZ197" s="2"/>
      <c r="CA197" s="2">
        <v>12325.94</v>
      </c>
      <c r="CB197" s="2">
        <v>329394</v>
      </c>
      <c r="CC197" s="2">
        <v>250525.58</v>
      </c>
      <c r="CD197" s="2">
        <v>459.88</v>
      </c>
      <c r="CE197" s="2">
        <v>25990.420000000002</v>
      </c>
      <c r="CF197" s="2">
        <v>411036.04</v>
      </c>
      <c r="CG197" s="2">
        <v>378358.8</v>
      </c>
      <c r="CH197" s="2"/>
      <c r="CI197" s="2">
        <v>10564.42</v>
      </c>
      <c r="CJ197" s="2">
        <v>352263.51</v>
      </c>
      <c r="CK197" s="2">
        <v>6455.13</v>
      </c>
      <c r="CL197" s="2">
        <v>107673.71</v>
      </c>
      <c r="CM197" s="2">
        <v>251824.71</v>
      </c>
      <c r="CN197" s="2"/>
      <c r="CO197" s="2"/>
      <c r="CP197" s="2"/>
      <c r="CQ197" s="2"/>
      <c r="CR197" s="2">
        <v>47096.639999999999</v>
      </c>
      <c r="CS197" s="2"/>
      <c r="CT197" s="2"/>
      <c r="CU197" s="2"/>
      <c r="CV197" s="2"/>
      <c r="CW197" s="2"/>
      <c r="CX197" s="2"/>
      <c r="CY197" s="2"/>
      <c r="CZ197" s="2">
        <v>4584946.7399999993</v>
      </c>
      <c r="DA197" s="2">
        <v>35243.32</v>
      </c>
      <c r="DB197" s="2">
        <v>35243.32</v>
      </c>
      <c r="DC197" s="2"/>
      <c r="DD197" s="2">
        <v>37212.28</v>
      </c>
      <c r="DE197" s="2"/>
      <c r="DF197" s="2">
        <v>51067.85</v>
      </c>
      <c r="DG197" s="2">
        <v>8019.79</v>
      </c>
      <c r="DH197" s="2"/>
      <c r="DI197" s="2">
        <v>58551.47</v>
      </c>
      <c r="DJ197" s="2">
        <v>151235.46</v>
      </c>
      <c r="DK197" s="2"/>
      <c r="DL197" s="2"/>
      <c r="DM197" s="2">
        <v>306086.84999999998</v>
      </c>
      <c r="DN197" s="2">
        <v>35063593.210000001</v>
      </c>
      <c r="DP197" s="37" t="str">
        <f>VLOOKUP(DQ197,'District Listing'!$A$3:$B$315,2,FALSE)</f>
        <v>ORTING</v>
      </c>
      <c r="DQ197" s="4" t="s">
        <v>290</v>
      </c>
      <c r="DR197" s="2">
        <v>92948.15</v>
      </c>
      <c r="DS197" s="2">
        <v>92948.15</v>
      </c>
      <c r="DT197" s="2">
        <v>-144383.56</v>
      </c>
      <c r="DU197" s="2">
        <v>-144383.56</v>
      </c>
      <c r="DV197" s="2">
        <v>12521220.34</v>
      </c>
      <c r="DW197" s="2">
        <v>95579.4</v>
      </c>
      <c r="DX197" s="2">
        <v>50192.08</v>
      </c>
      <c r="DY197" s="2"/>
      <c r="DZ197" s="2">
        <v>252454.06</v>
      </c>
      <c r="EA197" s="2">
        <v>3434.11</v>
      </c>
      <c r="EB197" s="2">
        <v>52848</v>
      </c>
      <c r="EC197" s="2">
        <v>12975727.99</v>
      </c>
      <c r="ED197" s="2">
        <v>4034125.19</v>
      </c>
      <c r="EE197" s="2">
        <v>74514.13</v>
      </c>
      <c r="EF197" s="2">
        <v>82894.75</v>
      </c>
      <c r="EG197" s="2"/>
      <c r="EH197" s="2"/>
      <c r="EI197" s="2">
        <v>7269.81</v>
      </c>
      <c r="EJ197" s="2">
        <v>4198803.88</v>
      </c>
      <c r="EK197" s="2">
        <v>64.64</v>
      </c>
      <c r="EL197" s="2">
        <v>1492.49</v>
      </c>
      <c r="EM197" s="2">
        <v>965007.14</v>
      </c>
      <c r="EN197" s="2">
        <v>313876.23</v>
      </c>
      <c r="EO197" s="2">
        <v>1954015.8</v>
      </c>
      <c r="EP197" s="2">
        <v>534075.31000000006</v>
      </c>
      <c r="EQ197" s="2"/>
      <c r="ER197" s="2"/>
      <c r="ES197" s="2"/>
      <c r="ET197" s="2"/>
      <c r="EU197" s="2">
        <v>60901.88</v>
      </c>
      <c r="EV197" s="2">
        <v>25741.52</v>
      </c>
      <c r="EW197" s="2">
        <v>64116.14</v>
      </c>
      <c r="EX197" s="2">
        <v>152398.04999999999</v>
      </c>
      <c r="EY197" s="2">
        <v>1803086.69</v>
      </c>
      <c r="EZ197" s="2">
        <v>1198731.33</v>
      </c>
      <c r="FA197" s="2"/>
      <c r="FB197" s="2"/>
      <c r="FC197" s="2">
        <v>7073507.2199999997</v>
      </c>
      <c r="FD197" s="2">
        <v>571038.68000000005</v>
      </c>
      <c r="FE197" s="2">
        <v>78250.16</v>
      </c>
      <c r="FF197" s="2">
        <v>248125.8</v>
      </c>
      <c r="FG197" s="2">
        <v>85424.39</v>
      </c>
      <c r="FH197" s="2">
        <v>345556.75</v>
      </c>
      <c r="FI197" s="2">
        <v>1328395.7800000003</v>
      </c>
      <c r="FJ197" s="2">
        <v>20402.2</v>
      </c>
      <c r="FK197" s="2">
        <v>79787</v>
      </c>
      <c r="FL197" s="2">
        <v>154055.51</v>
      </c>
      <c r="FM197" s="2"/>
      <c r="FN197" s="2"/>
      <c r="FO197" s="2">
        <v>152424.22</v>
      </c>
      <c r="FP197" s="2">
        <v>1284416.5</v>
      </c>
      <c r="FQ197" s="2"/>
      <c r="FR197" s="2">
        <v>18987.02</v>
      </c>
      <c r="FS197" s="2">
        <v>70576.679999999993</v>
      </c>
      <c r="FT197" s="2">
        <v>1469.07</v>
      </c>
      <c r="FU197" s="2">
        <v>5246.4</v>
      </c>
      <c r="FV197" s="2"/>
      <c r="FW197" s="2">
        <v>92266.41</v>
      </c>
      <c r="FX197" s="2">
        <v>72932.100000000006</v>
      </c>
      <c r="FY197" s="2">
        <v>290841.73</v>
      </c>
      <c r="FZ197" s="2">
        <v>46942.14</v>
      </c>
      <c r="GA197" s="2"/>
      <c r="GB197" s="2">
        <v>21934.27</v>
      </c>
      <c r="GC197" s="2"/>
      <c r="GD197" s="2">
        <v>21010.720000000001</v>
      </c>
      <c r="GE197" s="2"/>
      <c r="GF197" s="2">
        <v>10528.43</v>
      </c>
      <c r="GG197" s="2"/>
      <c r="GH197" s="2">
        <v>12325.94</v>
      </c>
      <c r="GI197" s="2">
        <v>329394</v>
      </c>
      <c r="GJ197" s="2">
        <v>250525.58</v>
      </c>
      <c r="GK197" s="2">
        <v>459.88</v>
      </c>
      <c r="GL197" s="2">
        <v>25378.34</v>
      </c>
      <c r="GM197" s="2">
        <v>411036.04</v>
      </c>
      <c r="GN197" s="2">
        <v>378358.8</v>
      </c>
      <c r="GO197" s="2"/>
      <c r="GP197" s="2">
        <v>10500.89</v>
      </c>
      <c r="GQ197" s="2">
        <v>352263.51</v>
      </c>
      <c r="GR197" s="2">
        <v>6455.13</v>
      </c>
      <c r="GS197" s="2">
        <v>107673.71</v>
      </c>
      <c r="GT197" s="2">
        <v>251824.71</v>
      </c>
      <c r="GU197" s="2"/>
      <c r="GV197" s="2"/>
      <c r="GW197" s="2"/>
      <c r="GX197" s="2"/>
      <c r="GY197" s="2">
        <v>45749.64</v>
      </c>
      <c r="GZ197" s="2"/>
      <c r="HA197" s="2"/>
      <c r="HB197" s="2"/>
      <c r="HC197" s="2"/>
      <c r="HD197" s="2"/>
      <c r="HE197" s="2"/>
      <c r="HF197" s="2"/>
      <c r="HG197" s="2">
        <v>4525766.5699999994</v>
      </c>
      <c r="HH197" s="2">
        <v>30315.22</v>
      </c>
      <c r="HI197" s="2">
        <v>30315.22</v>
      </c>
      <c r="HJ197" s="2"/>
      <c r="HK197" s="2"/>
      <c r="HL197" s="2"/>
      <c r="HM197" s="2">
        <v>51067.85</v>
      </c>
      <c r="HN197" s="2">
        <v>8019.79</v>
      </c>
      <c r="HO197" s="2"/>
      <c r="HP197" s="2">
        <v>58551.47</v>
      </c>
      <c r="HQ197" s="2">
        <v>137589.26999999999</v>
      </c>
      <c r="HR197" s="2"/>
      <c r="HS197" s="2">
        <v>255228.38</v>
      </c>
      <c r="HT197" s="2">
        <v>30336309.629999999</v>
      </c>
      <c r="HV197" s="37" t="str">
        <f>VLOOKUP(HW197,'District Listing'!$A$3:$B$315,2,FALSE)</f>
        <v>EATONVILLE</v>
      </c>
      <c r="HW197" s="4" t="s">
        <v>295</v>
      </c>
      <c r="HX197" s="2">
        <v>52543.99</v>
      </c>
      <c r="HY197" s="2">
        <v>52543.99</v>
      </c>
      <c r="HZ197" s="2"/>
      <c r="IA197" s="2"/>
      <c r="IB197" s="2">
        <v>320152.33</v>
      </c>
      <c r="IC197" s="2">
        <v>2715.23</v>
      </c>
      <c r="ID197" s="2">
        <v>10188.92</v>
      </c>
      <c r="IE197" s="2"/>
      <c r="IF197" s="2">
        <v>362241.18</v>
      </c>
      <c r="IG197" s="2">
        <v>132485.25</v>
      </c>
      <c r="IH197" s="2"/>
      <c r="II197" s="2">
        <v>827782.90999999992</v>
      </c>
      <c r="IJ197" s="2">
        <v>606078.03</v>
      </c>
      <c r="IK197" s="2">
        <v>29437.08</v>
      </c>
      <c r="IL197" s="2">
        <v>47505.37</v>
      </c>
      <c r="IM197" s="2"/>
      <c r="IN197" s="2">
        <v>406724.07</v>
      </c>
      <c r="IO197" s="2">
        <v>45752.21</v>
      </c>
      <c r="IP197" s="2">
        <v>1135496.76</v>
      </c>
      <c r="IQ197" s="2"/>
      <c r="IR197" s="2"/>
      <c r="IS197" s="2">
        <v>55806.35</v>
      </c>
      <c r="IT197" s="2">
        <v>88781.83</v>
      </c>
      <c r="IU197" s="2">
        <v>115388.07</v>
      </c>
      <c r="IV197" s="2">
        <v>129319.76</v>
      </c>
      <c r="IW197" s="2"/>
      <c r="IX197" s="2"/>
      <c r="IY197" s="2"/>
      <c r="IZ197" s="2"/>
      <c r="JA197" s="2">
        <v>2721.83</v>
      </c>
      <c r="JB197" s="2">
        <v>3593.15</v>
      </c>
      <c r="JC197" s="2">
        <v>5137.25</v>
      </c>
      <c r="JD197" s="2">
        <v>23448.97</v>
      </c>
      <c r="JE197" s="2">
        <v>67041.789999999994</v>
      </c>
      <c r="JF197" s="2">
        <v>178432.83</v>
      </c>
      <c r="JG197" s="2">
        <v>1865.45</v>
      </c>
      <c r="JH197" s="2">
        <v>2908.27</v>
      </c>
      <c r="JI197" s="2">
        <v>674445.55</v>
      </c>
      <c r="JJ197" s="2">
        <v>49197.1</v>
      </c>
      <c r="JK197" s="2"/>
      <c r="JL197" s="2">
        <v>223908.97</v>
      </c>
      <c r="JM197" s="2">
        <v>1570.8</v>
      </c>
      <c r="JN197" s="2">
        <v>1962.06</v>
      </c>
      <c r="JO197" s="2">
        <v>276638.93</v>
      </c>
      <c r="JP197" s="2"/>
      <c r="JQ197" s="2">
        <v>22741.64</v>
      </c>
      <c r="JR197" s="2"/>
      <c r="JS197" s="2"/>
      <c r="JT197" s="2"/>
      <c r="JU197" s="2">
        <v>5601.97</v>
      </c>
      <c r="JV197" s="2">
        <v>24850.1</v>
      </c>
      <c r="JW197" s="2"/>
      <c r="JX197" s="2"/>
      <c r="JY197" s="2"/>
      <c r="JZ197" s="2"/>
      <c r="KA197" s="2"/>
      <c r="KB197" s="2"/>
      <c r="KC197" s="2"/>
      <c r="KD197" s="2"/>
      <c r="KE197" s="2">
        <v>9489.9699999999993</v>
      </c>
      <c r="KF197" s="2"/>
      <c r="KG197" s="2"/>
      <c r="KH197" s="2"/>
      <c r="KI197" s="2"/>
      <c r="KJ197" s="2"/>
      <c r="KK197" s="2"/>
      <c r="KL197" s="2"/>
      <c r="KM197" s="2"/>
      <c r="KN197" s="2">
        <v>110469.3</v>
      </c>
      <c r="KO197" s="2">
        <v>386.95</v>
      </c>
      <c r="KP197" s="2"/>
      <c r="KQ197" s="2"/>
      <c r="KR197" s="2"/>
      <c r="KS197" s="2"/>
      <c r="KT197" s="2"/>
      <c r="KU197" s="2">
        <v>2210</v>
      </c>
      <c r="KV197" s="2"/>
      <c r="KW197" s="2"/>
      <c r="KX197" s="2"/>
      <c r="KY197" s="2">
        <v>-184.31</v>
      </c>
      <c r="KZ197" s="2"/>
      <c r="LA197" s="2"/>
      <c r="LB197" s="2"/>
      <c r="LC197" s="2">
        <v>28405.56</v>
      </c>
      <c r="LD197" s="2"/>
      <c r="LE197" s="2"/>
      <c r="LF197" s="2"/>
      <c r="LG197" s="2"/>
      <c r="LH197" s="2"/>
      <c r="LI197" s="2"/>
      <c r="LJ197" s="2"/>
      <c r="LK197" s="2">
        <v>203971.18000000002</v>
      </c>
      <c r="LL197" s="2">
        <v>7855.77</v>
      </c>
      <c r="LM197" s="2">
        <v>7855.77</v>
      </c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>
        <v>3178735.0900000012</v>
      </c>
    </row>
    <row r="198" spans="2:337">
      <c r="B198" s="22" t="s">
        <v>69</v>
      </c>
      <c r="C198" s="22" t="s">
        <v>7</v>
      </c>
      <c r="D198" s="22" t="s">
        <v>7</v>
      </c>
      <c r="E198" s="22" t="s">
        <v>14</v>
      </c>
      <c r="F198" s="22" t="s">
        <v>10</v>
      </c>
      <c r="G198" s="1">
        <v>5292.65</v>
      </c>
      <c r="I198" s="37" t="str">
        <f>VLOOKUP(J198,'District Listing'!$A$3:$B$315,2,FALSE)</f>
        <v>CLOVER PARK</v>
      </c>
      <c r="J198" s="4" t="s">
        <v>291</v>
      </c>
      <c r="K198" s="2">
        <v>1858246.3599999999</v>
      </c>
      <c r="L198" s="2">
        <v>1858246.3599999999</v>
      </c>
      <c r="M198" s="2">
        <v>-1858246.36</v>
      </c>
      <c r="N198" s="2">
        <v>-1858246.36</v>
      </c>
      <c r="O198" s="2">
        <v>77074169.089999989</v>
      </c>
      <c r="P198" s="2">
        <v>947709.62</v>
      </c>
      <c r="Q198" s="2">
        <v>1394655.42</v>
      </c>
      <c r="R198" s="2"/>
      <c r="S198" s="2">
        <v>9877771.9000000004</v>
      </c>
      <c r="T198" s="2">
        <v>691994</v>
      </c>
      <c r="U198" s="2"/>
      <c r="V198" s="2">
        <v>89986300.030000001</v>
      </c>
      <c r="W198" s="2">
        <v>33214013.559999999</v>
      </c>
      <c r="X198" s="2">
        <v>1131465.7</v>
      </c>
      <c r="Y198" s="2">
        <v>1529615.04</v>
      </c>
      <c r="Z198" s="2"/>
      <c r="AA198" s="2">
        <v>521181.24</v>
      </c>
      <c r="AB198" s="2">
        <v>277763.41000000003</v>
      </c>
      <c r="AC198" s="2">
        <v>36674038.949999996</v>
      </c>
      <c r="AD198" s="2">
        <v>117066.76</v>
      </c>
      <c r="AE198" s="2">
        <v>61642.86</v>
      </c>
      <c r="AF198" s="2">
        <v>6713095.8399999999</v>
      </c>
      <c r="AG198" s="2">
        <v>2755672.94</v>
      </c>
      <c r="AH198" s="2">
        <v>13848646.540000001</v>
      </c>
      <c r="AI198" s="2">
        <v>4604293.96</v>
      </c>
      <c r="AJ198" s="2"/>
      <c r="AK198" s="2"/>
      <c r="AL198" s="2"/>
      <c r="AM198" s="2"/>
      <c r="AN198" s="2">
        <v>228882.01</v>
      </c>
      <c r="AO198" s="2">
        <v>53508.25</v>
      </c>
      <c r="AP198" s="2">
        <v>342624.31</v>
      </c>
      <c r="AQ198" s="2">
        <v>805681.95</v>
      </c>
      <c r="AR198" s="2">
        <v>10870139.289999999</v>
      </c>
      <c r="AS198" s="2">
        <v>8386224.2599999998</v>
      </c>
      <c r="AT198" s="2"/>
      <c r="AU198" s="2"/>
      <c r="AV198" s="2">
        <v>48787478.969999999</v>
      </c>
      <c r="AW198" s="2">
        <v>5367884.92</v>
      </c>
      <c r="AX198" s="2">
        <v>296405.56</v>
      </c>
      <c r="AY198" s="2">
        <v>448152.41</v>
      </c>
      <c r="AZ198" s="2">
        <v>327254.79000000004</v>
      </c>
      <c r="BA198" s="2">
        <v>2039054.67</v>
      </c>
      <c r="BB198" s="2">
        <v>8478752.3499999996</v>
      </c>
      <c r="BC198" s="2">
        <v>162151.34</v>
      </c>
      <c r="BD198" s="2">
        <v>85101</v>
      </c>
      <c r="BE198" s="2">
        <v>6650337.6600000001</v>
      </c>
      <c r="BF198" s="2"/>
      <c r="BG198" s="2">
        <v>1207427.75</v>
      </c>
      <c r="BH198" s="2">
        <v>464448.92999999993</v>
      </c>
      <c r="BI198" s="2">
        <v>379837.78</v>
      </c>
      <c r="BJ198" s="2"/>
      <c r="BK198" s="2"/>
      <c r="BL198" s="2">
        <v>153175.20000000001</v>
      </c>
      <c r="BM198" s="2">
        <v>30175.309999999998</v>
      </c>
      <c r="BN198" s="2"/>
      <c r="BO198" s="2"/>
      <c r="BP198" s="2">
        <v>376423.82</v>
      </c>
      <c r="BQ198" s="2">
        <v>511389.05</v>
      </c>
      <c r="BR198" s="2">
        <v>1252059.19</v>
      </c>
      <c r="BS198" s="2">
        <v>972766.13</v>
      </c>
      <c r="BT198" s="2">
        <v>1970</v>
      </c>
      <c r="BU198" s="2">
        <v>330542.95</v>
      </c>
      <c r="BV198" s="2">
        <v>6170.46</v>
      </c>
      <c r="BW198" s="2">
        <v>44650.6</v>
      </c>
      <c r="BX198" s="2"/>
      <c r="BY198" s="2"/>
      <c r="BZ198" s="2"/>
      <c r="CA198" s="2">
        <v>437024.07</v>
      </c>
      <c r="CB198" s="2">
        <v>1756828</v>
      </c>
      <c r="CC198" s="2">
        <v>224655.90000000002</v>
      </c>
      <c r="CD198" s="2">
        <v>5672.77</v>
      </c>
      <c r="CE198" s="2">
        <v>48868.07</v>
      </c>
      <c r="CF198" s="2">
        <v>1141793.02</v>
      </c>
      <c r="CG198" s="2"/>
      <c r="CH198" s="2">
        <v>2783930.35</v>
      </c>
      <c r="CI198" s="2">
        <v>8615.18</v>
      </c>
      <c r="CJ198" s="2"/>
      <c r="CK198" s="2"/>
      <c r="CL198" s="2">
        <v>464508.2</v>
      </c>
      <c r="CM198" s="2">
        <v>1620190.66</v>
      </c>
      <c r="CN198" s="2"/>
      <c r="CO198" s="2"/>
      <c r="CP198" s="2"/>
      <c r="CQ198" s="2"/>
      <c r="CR198" s="2">
        <v>136499.21000000002</v>
      </c>
      <c r="CS198" s="2"/>
      <c r="CT198" s="2"/>
      <c r="CU198" s="2"/>
      <c r="CV198" s="2"/>
      <c r="CW198" s="2"/>
      <c r="CX198" s="2"/>
      <c r="CY198" s="2"/>
      <c r="CZ198" s="2">
        <v>21257212.600000001</v>
      </c>
      <c r="DA198" s="2">
        <v>67627.929999999993</v>
      </c>
      <c r="DB198" s="2">
        <v>67627.929999999993</v>
      </c>
      <c r="DC198" s="2"/>
      <c r="DD198" s="2"/>
      <c r="DE198" s="2"/>
      <c r="DF198" s="2">
        <v>151020.84</v>
      </c>
      <c r="DG198" s="2">
        <v>302058.23999999999</v>
      </c>
      <c r="DH198" s="2"/>
      <c r="DI198" s="2"/>
      <c r="DJ198" s="2"/>
      <c r="DK198" s="2"/>
      <c r="DL198" s="2"/>
      <c r="DM198" s="2">
        <v>453079.07999999996</v>
      </c>
      <c r="DN198" s="2">
        <v>205704489.90999997</v>
      </c>
      <c r="DP198" s="37" t="str">
        <f>VLOOKUP(DQ198,'District Listing'!$A$3:$B$315,2,FALSE)</f>
        <v>CLOVER PARK</v>
      </c>
      <c r="DQ198" s="4" t="s">
        <v>291</v>
      </c>
      <c r="DR198" s="2">
        <v>545819.07999999996</v>
      </c>
      <c r="DS198" s="2">
        <v>545819.07999999996</v>
      </c>
      <c r="DT198" s="2">
        <v>-1858246.36</v>
      </c>
      <c r="DU198" s="2">
        <v>-1858246.36</v>
      </c>
      <c r="DV198" s="2">
        <v>75155200.349999994</v>
      </c>
      <c r="DW198" s="2">
        <v>756293.24</v>
      </c>
      <c r="DX198" s="2">
        <v>1159205.1499999999</v>
      </c>
      <c r="DY198" s="2"/>
      <c r="DZ198" s="2">
        <v>3493538.57</v>
      </c>
      <c r="EA198" s="2">
        <v>554016.21</v>
      </c>
      <c r="EB198" s="2"/>
      <c r="EC198" s="2">
        <v>81118253.519999981</v>
      </c>
      <c r="ED198" s="2">
        <v>22999896.309999999</v>
      </c>
      <c r="EE198" s="2">
        <v>651649.98</v>
      </c>
      <c r="EF198" s="2">
        <v>1260033.23</v>
      </c>
      <c r="EG198" s="2"/>
      <c r="EH198" s="2">
        <v>278233.28999999998</v>
      </c>
      <c r="EI198" s="2">
        <v>74570.77</v>
      </c>
      <c r="EJ198" s="2">
        <v>25264383.579999998</v>
      </c>
      <c r="EK198" s="2">
        <v>114073.98</v>
      </c>
      <c r="EL198" s="2">
        <v>47048.85</v>
      </c>
      <c r="EM198" s="2">
        <v>6532629.7800000003</v>
      </c>
      <c r="EN198" s="2">
        <v>2071503.35</v>
      </c>
      <c r="EO198" s="2">
        <v>13336189.220000001</v>
      </c>
      <c r="EP198" s="2">
        <v>3245907.75</v>
      </c>
      <c r="EQ198" s="2"/>
      <c r="ER198" s="2"/>
      <c r="ES198" s="2"/>
      <c r="ET198" s="2"/>
      <c r="EU198" s="2">
        <v>126218.07</v>
      </c>
      <c r="EV198" s="2">
        <v>38407.440000000002</v>
      </c>
      <c r="EW198" s="2">
        <v>333075.75</v>
      </c>
      <c r="EX198" s="2">
        <v>536558.99</v>
      </c>
      <c r="EY198" s="2">
        <v>10471174.84</v>
      </c>
      <c r="EZ198" s="2">
        <v>6472582.4900000002</v>
      </c>
      <c r="FA198" s="2"/>
      <c r="FB198" s="2"/>
      <c r="FC198" s="2">
        <v>43325370.509999998</v>
      </c>
      <c r="FD198" s="2">
        <v>3670938.54</v>
      </c>
      <c r="FE198" s="2">
        <v>296405.56</v>
      </c>
      <c r="FF198" s="2"/>
      <c r="FG198" s="2">
        <v>135281.34</v>
      </c>
      <c r="FH198" s="2">
        <v>867384.15</v>
      </c>
      <c r="FI198" s="2">
        <v>4970009.59</v>
      </c>
      <c r="FJ198" s="2">
        <v>132582.46</v>
      </c>
      <c r="FK198" s="2">
        <v>85101</v>
      </c>
      <c r="FL198" s="2">
        <v>5107346.97</v>
      </c>
      <c r="FM198" s="2"/>
      <c r="FN198" s="2">
        <v>1179997.25</v>
      </c>
      <c r="FO198" s="2">
        <v>306310.96999999997</v>
      </c>
      <c r="FP198" s="2">
        <v>191602.77</v>
      </c>
      <c r="FQ198" s="2"/>
      <c r="FR198" s="2"/>
      <c r="FS198" s="2">
        <v>153175.20000000001</v>
      </c>
      <c r="FT198" s="2">
        <v>3368.67</v>
      </c>
      <c r="FU198" s="2"/>
      <c r="FV198" s="2"/>
      <c r="FW198" s="2">
        <v>376423.82</v>
      </c>
      <c r="FX198" s="2">
        <v>485982.22</v>
      </c>
      <c r="FY198" s="2">
        <v>537454.80000000005</v>
      </c>
      <c r="FZ198" s="2">
        <v>352217.99</v>
      </c>
      <c r="GA198" s="2">
        <v>1970</v>
      </c>
      <c r="GB198" s="2">
        <v>312347.05</v>
      </c>
      <c r="GC198" s="2"/>
      <c r="GD198" s="2"/>
      <c r="GE198" s="2"/>
      <c r="GF198" s="2"/>
      <c r="GG198" s="2"/>
      <c r="GH198" s="2">
        <v>437024.07</v>
      </c>
      <c r="GI198" s="2">
        <v>1756828</v>
      </c>
      <c r="GJ198" s="2">
        <v>155973.48000000001</v>
      </c>
      <c r="GK198" s="2">
        <v>1189.05</v>
      </c>
      <c r="GL198" s="2">
        <v>46683.26</v>
      </c>
      <c r="GM198" s="2">
        <v>1141793.02</v>
      </c>
      <c r="GN198" s="2"/>
      <c r="GO198" s="2">
        <v>2783930.35</v>
      </c>
      <c r="GP198" s="2">
        <v>8615.18</v>
      </c>
      <c r="GQ198" s="2"/>
      <c r="GR198" s="2"/>
      <c r="GS198" s="2">
        <v>464508.2</v>
      </c>
      <c r="GT198" s="2">
        <v>1620190.66</v>
      </c>
      <c r="GU198" s="2"/>
      <c r="GV198" s="2"/>
      <c r="GW198" s="2"/>
      <c r="GX198" s="2"/>
      <c r="GY198" s="2">
        <v>92643.88</v>
      </c>
      <c r="GZ198" s="2"/>
      <c r="HA198" s="2"/>
      <c r="HB198" s="2"/>
      <c r="HC198" s="2"/>
      <c r="HD198" s="2"/>
      <c r="HE198" s="2"/>
      <c r="HF198" s="2"/>
      <c r="HG198" s="2">
        <v>17735260.319999997</v>
      </c>
      <c r="HH198" s="2">
        <v>47414.03</v>
      </c>
      <c r="HI198" s="2">
        <v>47414.03</v>
      </c>
      <c r="HJ198" s="2"/>
      <c r="HK198" s="2"/>
      <c r="HL198" s="2"/>
      <c r="HM198" s="2">
        <v>126175.63</v>
      </c>
      <c r="HN198" s="2">
        <v>86052.46</v>
      </c>
      <c r="HO198" s="2"/>
      <c r="HP198" s="2"/>
      <c r="HQ198" s="2"/>
      <c r="HR198" s="2"/>
      <c r="HS198" s="2">
        <v>212228.09000000003</v>
      </c>
      <c r="HT198" s="2">
        <v>171360492.35999998</v>
      </c>
      <c r="HV198" s="37" t="str">
        <f>VLOOKUP(HW198,'District Listing'!$A$3:$B$315,2,FALSE)</f>
        <v>WHITE RIVER</v>
      </c>
      <c r="HW198" s="4" t="s">
        <v>296</v>
      </c>
      <c r="HX198" s="2">
        <v>768993.17</v>
      </c>
      <c r="HY198" s="2">
        <v>768993.17</v>
      </c>
      <c r="HZ198" s="2"/>
      <c r="IA198" s="2"/>
      <c r="IB198" s="2">
        <v>303336.71000000002</v>
      </c>
      <c r="IC198" s="2">
        <v>51235.94</v>
      </c>
      <c r="ID198" s="2">
        <v>55218.37</v>
      </c>
      <c r="IE198" s="2"/>
      <c r="IF198" s="2">
        <v>678895.42</v>
      </c>
      <c r="IG198" s="2">
        <v>12991.64</v>
      </c>
      <c r="IH198" s="2"/>
      <c r="II198" s="2">
        <v>1101678.0799999998</v>
      </c>
      <c r="IJ198" s="2">
        <v>1472939.81</v>
      </c>
      <c r="IK198" s="2">
        <v>83117.600000000006</v>
      </c>
      <c r="IL198" s="2">
        <v>186227.08</v>
      </c>
      <c r="IM198" s="2"/>
      <c r="IN198" s="2">
        <v>359249.06</v>
      </c>
      <c r="IO198" s="2">
        <v>46072.57</v>
      </c>
      <c r="IP198" s="2">
        <v>2147606.12</v>
      </c>
      <c r="IQ198" s="2"/>
      <c r="IR198" s="2"/>
      <c r="IS198" s="2">
        <v>83482.64</v>
      </c>
      <c r="IT198" s="2">
        <v>160470.71</v>
      </c>
      <c r="IU198" s="2">
        <v>157911</v>
      </c>
      <c r="IV198" s="2">
        <v>237624.82</v>
      </c>
      <c r="IW198" s="2"/>
      <c r="IX198" s="2"/>
      <c r="IY198" s="2"/>
      <c r="IZ198" s="2"/>
      <c r="JA198" s="2">
        <v>1926.86</v>
      </c>
      <c r="JB198" s="2">
        <v>3718.79</v>
      </c>
      <c r="JC198" s="2">
        <v>7423.71</v>
      </c>
      <c r="JD198" s="2">
        <v>93792.45</v>
      </c>
      <c r="JE198" s="2">
        <v>52509.91</v>
      </c>
      <c r="JF198" s="2">
        <v>396457.71</v>
      </c>
      <c r="JG198" s="2">
        <v>1615.84</v>
      </c>
      <c r="JH198" s="2">
        <v>9727.25</v>
      </c>
      <c r="JI198" s="2">
        <v>1206661.69</v>
      </c>
      <c r="JJ198" s="2">
        <v>480448.26</v>
      </c>
      <c r="JK198" s="2">
        <v>8336.9599999999991</v>
      </c>
      <c r="JL198" s="2">
        <v>140298.81</v>
      </c>
      <c r="JM198" s="2">
        <v>12530.87</v>
      </c>
      <c r="JN198" s="2">
        <v>85075.39</v>
      </c>
      <c r="JO198" s="2">
        <v>726690.29</v>
      </c>
      <c r="JP198" s="2"/>
      <c r="JQ198" s="2"/>
      <c r="JR198" s="2">
        <v>10488.47</v>
      </c>
      <c r="JS198" s="2"/>
      <c r="JT198" s="2">
        <v>461993.51</v>
      </c>
      <c r="JU198" s="2">
        <v>89885.96</v>
      </c>
      <c r="JV198" s="2">
        <v>114680.38</v>
      </c>
      <c r="JW198" s="2"/>
      <c r="JX198" s="2"/>
      <c r="JY198" s="2"/>
      <c r="JZ198" s="2"/>
      <c r="KA198" s="2"/>
      <c r="KB198" s="2"/>
      <c r="KC198" s="2">
        <v>153877.37</v>
      </c>
      <c r="KD198" s="2">
        <v>150863.39000000001</v>
      </c>
      <c r="KE198" s="2">
        <v>153291.34</v>
      </c>
      <c r="KF198" s="2">
        <v>972.15</v>
      </c>
      <c r="KG198" s="2"/>
      <c r="KH198" s="2"/>
      <c r="KI198" s="2"/>
      <c r="KJ198" s="2"/>
      <c r="KK198" s="2"/>
      <c r="KL198" s="2"/>
      <c r="KM198" s="2">
        <v>77885.64</v>
      </c>
      <c r="KN198" s="2">
        <v>391632.34</v>
      </c>
      <c r="KO198" s="2">
        <v>60643.58</v>
      </c>
      <c r="KP198" s="2"/>
      <c r="KQ198" s="2">
        <v>313.44</v>
      </c>
      <c r="KR198" s="2"/>
      <c r="KS198" s="2">
        <v>36298.370000000003</v>
      </c>
      <c r="KT198" s="2"/>
      <c r="KU198" s="2"/>
      <c r="KV198" s="2"/>
      <c r="KW198" s="2"/>
      <c r="KX198" s="2">
        <v>139189.70000000001</v>
      </c>
      <c r="KY198" s="2">
        <v>652849.43000000005</v>
      </c>
      <c r="KZ198" s="2"/>
      <c r="LA198" s="2"/>
      <c r="LB198" s="2"/>
      <c r="LC198" s="2">
        <v>29533.439999999999</v>
      </c>
      <c r="LD198" s="2"/>
      <c r="LE198" s="2"/>
      <c r="LF198" s="2"/>
      <c r="LG198" s="2"/>
      <c r="LH198" s="2"/>
      <c r="LI198" s="2"/>
      <c r="LJ198" s="2"/>
      <c r="LK198" s="2">
        <v>2524398.5099999998</v>
      </c>
      <c r="LL198" s="2">
        <v>19921.400000000001</v>
      </c>
      <c r="LM198" s="2">
        <v>19921.400000000001</v>
      </c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>
        <v>8495949.2599999998</v>
      </c>
    </row>
    <row r="199" spans="2:337">
      <c r="B199" s="22" t="s">
        <v>69</v>
      </c>
      <c r="C199" s="22" t="s">
        <v>7</v>
      </c>
      <c r="D199" s="22" t="s">
        <v>7</v>
      </c>
      <c r="E199" s="22" t="s">
        <v>14</v>
      </c>
      <c r="F199" s="22" t="s">
        <v>11</v>
      </c>
      <c r="G199" s="1">
        <v>53981.51</v>
      </c>
      <c r="I199" s="37" t="str">
        <f>VLOOKUP(J199,'District Listing'!$A$3:$B$315,2,FALSE)</f>
        <v>PENINSULA</v>
      </c>
      <c r="J199" s="4" t="s">
        <v>292</v>
      </c>
      <c r="K199" s="2">
        <v>368655.72</v>
      </c>
      <c r="L199" s="2">
        <v>368655.72</v>
      </c>
      <c r="M199" s="2">
        <v>-368655.72</v>
      </c>
      <c r="N199" s="2">
        <v>-368655.72</v>
      </c>
      <c r="O199" s="2">
        <v>57038504.710000001</v>
      </c>
      <c r="P199" s="2">
        <v>1053639.4099999999</v>
      </c>
      <c r="Q199" s="2">
        <v>245428.1</v>
      </c>
      <c r="R199" s="2"/>
      <c r="S199" s="2">
        <v>2438771.27</v>
      </c>
      <c r="T199" s="2">
        <v>523228.32999999996</v>
      </c>
      <c r="U199" s="2">
        <v>413652</v>
      </c>
      <c r="V199" s="2">
        <v>61713223.82</v>
      </c>
      <c r="W199" s="2">
        <v>18751944.539999999</v>
      </c>
      <c r="X199" s="2">
        <v>449859.24</v>
      </c>
      <c r="Y199" s="2">
        <v>453087.43000000005</v>
      </c>
      <c r="Z199" s="2"/>
      <c r="AA199" s="2">
        <v>560486.1100000001</v>
      </c>
      <c r="AB199" s="2">
        <v>158876.88999999998</v>
      </c>
      <c r="AC199" s="2">
        <v>20374254.209999997</v>
      </c>
      <c r="AD199" s="2">
        <v>158587.6</v>
      </c>
      <c r="AE199" s="2">
        <v>20490.740000000002</v>
      </c>
      <c r="AF199" s="2">
        <v>4622193.51</v>
      </c>
      <c r="AG199" s="2">
        <v>1620099.49</v>
      </c>
      <c r="AH199" s="2">
        <v>9231719.7200000007</v>
      </c>
      <c r="AI199" s="2">
        <v>2468036.2200000002</v>
      </c>
      <c r="AJ199" s="2"/>
      <c r="AK199" s="2"/>
      <c r="AL199" s="2"/>
      <c r="AM199" s="2"/>
      <c r="AN199" s="2">
        <v>93.63</v>
      </c>
      <c r="AO199" s="2">
        <v>4.5600000000000005</v>
      </c>
      <c r="AP199" s="2">
        <v>263371.12</v>
      </c>
      <c r="AQ199" s="2">
        <v>480157.98</v>
      </c>
      <c r="AR199" s="2">
        <v>7566798.21</v>
      </c>
      <c r="AS199" s="2">
        <v>5274729.1900000004</v>
      </c>
      <c r="AT199" s="2">
        <v>100318.33</v>
      </c>
      <c r="AU199" s="2">
        <v>44766.31</v>
      </c>
      <c r="AV199" s="2">
        <v>31851366.609999999</v>
      </c>
      <c r="AW199" s="2">
        <v>2215426.09</v>
      </c>
      <c r="AX199" s="2">
        <v>399962.74</v>
      </c>
      <c r="AY199" s="2"/>
      <c r="AZ199" s="2">
        <v>591575.25</v>
      </c>
      <c r="BA199" s="2">
        <v>2922058.71</v>
      </c>
      <c r="BB199" s="2">
        <v>6129022.79</v>
      </c>
      <c r="BC199" s="2">
        <v>307036.13</v>
      </c>
      <c r="BD199" s="2">
        <v>120233</v>
      </c>
      <c r="BE199" s="2">
        <v>1830349.3199999998</v>
      </c>
      <c r="BF199" s="2">
        <v>148994.13</v>
      </c>
      <c r="BG199" s="2">
        <v>31720.799999999999</v>
      </c>
      <c r="BH199" s="2">
        <v>401764.16000000003</v>
      </c>
      <c r="BI199" s="2">
        <v>1268931.8900000001</v>
      </c>
      <c r="BJ199" s="2">
        <v>26132.5</v>
      </c>
      <c r="BK199" s="2">
        <v>38852.81</v>
      </c>
      <c r="BL199" s="2">
        <v>10844.99</v>
      </c>
      <c r="BM199" s="2">
        <v>146641.96000000002</v>
      </c>
      <c r="BN199" s="2">
        <v>306644.07</v>
      </c>
      <c r="BO199" s="2"/>
      <c r="BP199" s="2">
        <v>455684.9</v>
      </c>
      <c r="BQ199" s="2">
        <v>136119.94</v>
      </c>
      <c r="BR199" s="2">
        <v>2659690.56</v>
      </c>
      <c r="BS199" s="2">
        <v>167098.53999999998</v>
      </c>
      <c r="BT199" s="2">
        <v>73562.880000000005</v>
      </c>
      <c r="BU199" s="2">
        <v>130848.55</v>
      </c>
      <c r="BV199" s="2"/>
      <c r="BW199" s="2"/>
      <c r="BX199" s="2"/>
      <c r="BY199" s="2"/>
      <c r="BZ199" s="2"/>
      <c r="CA199" s="2">
        <v>136456.95000000001</v>
      </c>
      <c r="CB199" s="2">
        <v>1154179</v>
      </c>
      <c r="CC199" s="2">
        <v>492434.84</v>
      </c>
      <c r="CD199" s="2">
        <v>6562.9699999999993</v>
      </c>
      <c r="CE199" s="2">
        <v>25348.6</v>
      </c>
      <c r="CF199" s="2">
        <v>2786411.52</v>
      </c>
      <c r="CG199" s="2"/>
      <c r="CH199" s="2">
        <v>1787840.61</v>
      </c>
      <c r="CI199" s="2">
        <v>135937.78999999998</v>
      </c>
      <c r="CJ199" s="2">
        <v>13687</v>
      </c>
      <c r="CK199" s="2"/>
      <c r="CL199" s="2">
        <v>206982.08</v>
      </c>
      <c r="CM199" s="2">
        <v>988121.03</v>
      </c>
      <c r="CN199" s="2"/>
      <c r="CO199" s="2"/>
      <c r="CP199" s="2"/>
      <c r="CQ199" s="2"/>
      <c r="CR199" s="2">
        <v>138037.93</v>
      </c>
      <c r="CS199" s="2"/>
      <c r="CT199" s="2"/>
      <c r="CU199" s="2"/>
      <c r="CV199" s="2"/>
      <c r="CW199" s="2"/>
      <c r="CX199" s="2">
        <v>1984.17</v>
      </c>
      <c r="CY199" s="2"/>
      <c r="CZ199" s="2">
        <v>16135135.619999999</v>
      </c>
      <c r="DA199" s="2">
        <v>157003.54</v>
      </c>
      <c r="DB199" s="2">
        <v>157003.54</v>
      </c>
      <c r="DC199" s="2"/>
      <c r="DD199" s="2">
        <v>16309.25</v>
      </c>
      <c r="DE199" s="2">
        <v>84622.65</v>
      </c>
      <c r="DF199" s="2">
        <v>143683.99</v>
      </c>
      <c r="DG199" s="2">
        <v>202397.77000000002</v>
      </c>
      <c r="DH199" s="2"/>
      <c r="DI199" s="2"/>
      <c r="DJ199" s="2">
        <v>372685.16</v>
      </c>
      <c r="DK199" s="2"/>
      <c r="DL199" s="2"/>
      <c r="DM199" s="2">
        <v>819698.82000000007</v>
      </c>
      <c r="DN199" s="2">
        <v>137179705.40999997</v>
      </c>
      <c r="DP199" s="37" t="str">
        <f>VLOOKUP(DQ199,'District Listing'!$A$3:$B$315,2,FALSE)</f>
        <v>PENINSULA</v>
      </c>
      <c r="DQ199" s="4" t="s">
        <v>292</v>
      </c>
      <c r="DR199" s="2">
        <v>107717.18</v>
      </c>
      <c r="DS199" s="2">
        <v>107717.18</v>
      </c>
      <c r="DT199" s="2">
        <v>-368655.72</v>
      </c>
      <c r="DU199" s="2">
        <v>-368655.72</v>
      </c>
      <c r="DV199" s="2">
        <v>50986651.829999998</v>
      </c>
      <c r="DW199" s="2">
        <v>966536.08</v>
      </c>
      <c r="DX199" s="2">
        <v>214590.92</v>
      </c>
      <c r="DY199" s="2"/>
      <c r="DZ199" s="2">
        <v>455891</v>
      </c>
      <c r="EA199" s="2">
        <v>516570.73</v>
      </c>
      <c r="EB199" s="2">
        <v>413652</v>
      </c>
      <c r="EC199" s="2">
        <v>53553892.559999995</v>
      </c>
      <c r="ED199" s="2">
        <v>13731260.51</v>
      </c>
      <c r="EE199" s="2">
        <v>407198.13</v>
      </c>
      <c r="EF199" s="2">
        <v>334493.84000000003</v>
      </c>
      <c r="EG199" s="2"/>
      <c r="EH199" s="2">
        <v>35811.550000000003</v>
      </c>
      <c r="EI199" s="2">
        <v>155479.93</v>
      </c>
      <c r="EJ199" s="2">
        <v>14664243.960000001</v>
      </c>
      <c r="EK199" s="2">
        <v>142682.57</v>
      </c>
      <c r="EL199" s="2">
        <v>20310.650000000001</v>
      </c>
      <c r="EM199" s="2">
        <v>4006668.61</v>
      </c>
      <c r="EN199" s="2">
        <v>1168462.71</v>
      </c>
      <c r="EO199" s="2">
        <v>7999852.9199999999</v>
      </c>
      <c r="EP199" s="2">
        <v>1812068.84</v>
      </c>
      <c r="EQ199" s="2"/>
      <c r="ER199" s="2"/>
      <c r="ES199" s="2"/>
      <c r="ET199" s="2"/>
      <c r="EU199" s="2">
        <v>3.82</v>
      </c>
      <c r="EV199" s="2">
        <v>3.91</v>
      </c>
      <c r="EW199" s="2">
        <v>226000.55</v>
      </c>
      <c r="EX199" s="2">
        <v>348978.89</v>
      </c>
      <c r="EY199" s="2">
        <v>6837240.4299999997</v>
      </c>
      <c r="EZ199" s="2">
        <v>3826620.2</v>
      </c>
      <c r="FA199" s="2">
        <v>88429.24</v>
      </c>
      <c r="FB199" s="2">
        <v>29278.44</v>
      </c>
      <c r="FC199" s="2">
        <v>26506601.780000001</v>
      </c>
      <c r="FD199" s="2">
        <v>1611161.41</v>
      </c>
      <c r="FE199" s="2">
        <v>397697.02</v>
      </c>
      <c r="FF199" s="2"/>
      <c r="FG199" s="2">
        <v>80858.399999999994</v>
      </c>
      <c r="FH199" s="2">
        <v>2844148.44</v>
      </c>
      <c r="FI199" s="2">
        <v>4933865.2699999996</v>
      </c>
      <c r="FJ199" s="2">
        <v>269491.82</v>
      </c>
      <c r="FK199" s="2">
        <v>120233</v>
      </c>
      <c r="FL199" s="2">
        <v>1770825.17</v>
      </c>
      <c r="FM199" s="2">
        <v>147469.13</v>
      </c>
      <c r="FN199" s="2">
        <v>31720.799999999999</v>
      </c>
      <c r="FO199" s="2">
        <v>196115.23</v>
      </c>
      <c r="FP199" s="2">
        <v>322162.26</v>
      </c>
      <c r="FQ199" s="2">
        <v>26132.5</v>
      </c>
      <c r="FR199" s="2">
        <v>38852.81</v>
      </c>
      <c r="FS199" s="2">
        <v>10844.99</v>
      </c>
      <c r="FT199" s="2">
        <v>28256.080000000002</v>
      </c>
      <c r="FU199" s="2">
        <v>306644.07</v>
      </c>
      <c r="FV199" s="2"/>
      <c r="FW199" s="2">
        <v>455684.9</v>
      </c>
      <c r="FX199" s="2">
        <v>127566.84</v>
      </c>
      <c r="FY199" s="2">
        <v>630405.13</v>
      </c>
      <c r="FZ199" s="2">
        <v>138949.79999999999</v>
      </c>
      <c r="GA199" s="2">
        <v>58432.98</v>
      </c>
      <c r="GB199" s="2">
        <v>127377.07</v>
      </c>
      <c r="GC199" s="2"/>
      <c r="GD199" s="2"/>
      <c r="GE199" s="2"/>
      <c r="GF199" s="2"/>
      <c r="GG199" s="2"/>
      <c r="GH199" s="2">
        <v>29396.95</v>
      </c>
      <c r="GI199" s="2">
        <v>1154179</v>
      </c>
      <c r="GJ199" s="2">
        <v>490809.21</v>
      </c>
      <c r="GK199" s="2">
        <v>4876.24</v>
      </c>
      <c r="GL199" s="2">
        <v>23638.5</v>
      </c>
      <c r="GM199" s="2">
        <v>2786411.52</v>
      </c>
      <c r="GN199" s="2"/>
      <c r="GO199" s="2">
        <v>1787840.61</v>
      </c>
      <c r="GP199" s="2">
        <v>73470.09</v>
      </c>
      <c r="GQ199" s="2">
        <v>13687</v>
      </c>
      <c r="GR199" s="2"/>
      <c r="GS199" s="2">
        <v>206982.08</v>
      </c>
      <c r="GT199" s="2">
        <v>981304.97</v>
      </c>
      <c r="GU199" s="2"/>
      <c r="GV199" s="2"/>
      <c r="GW199" s="2"/>
      <c r="GX199" s="2"/>
      <c r="GY199" s="2">
        <v>83549.77</v>
      </c>
      <c r="GZ199" s="2"/>
      <c r="HA199" s="2"/>
      <c r="HB199" s="2"/>
      <c r="HC199" s="2"/>
      <c r="HD199" s="2"/>
      <c r="HE199" s="2">
        <v>1984.17</v>
      </c>
      <c r="HF199" s="2"/>
      <c r="HG199" s="2">
        <v>12445294.689999999</v>
      </c>
      <c r="HH199" s="2">
        <v>105502.58</v>
      </c>
      <c r="HI199" s="2">
        <v>105502.58</v>
      </c>
      <c r="HJ199" s="2"/>
      <c r="HK199" s="2"/>
      <c r="HL199" s="2">
        <v>84622.65</v>
      </c>
      <c r="HM199" s="2"/>
      <c r="HN199" s="2">
        <v>101326.56</v>
      </c>
      <c r="HO199" s="2"/>
      <c r="HP199" s="2"/>
      <c r="HQ199" s="2">
        <v>323695.15999999997</v>
      </c>
      <c r="HR199" s="2"/>
      <c r="HS199" s="2">
        <v>509644.37</v>
      </c>
      <c r="HT199" s="2">
        <v>112458106.66999996</v>
      </c>
      <c r="HV199" s="37" t="str">
        <f>VLOOKUP(HW199,'District Listing'!$A$3:$B$315,2,FALSE)</f>
        <v>FIFE</v>
      </c>
      <c r="HW199" s="4" t="s">
        <v>297</v>
      </c>
      <c r="HX199" s="2">
        <v>771560.74</v>
      </c>
      <c r="HY199" s="2">
        <v>771560.74</v>
      </c>
      <c r="HZ199" s="2">
        <v>-102124.53</v>
      </c>
      <c r="IA199" s="2">
        <v>-102124.53</v>
      </c>
      <c r="IB199" s="2">
        <v>4226000.49</v>
      </c>
      <c r="IC199" s="2">
        <v>13029.91</v>
      </c>
      <c r="ID199" s="2">
        <v>41077.5</v>
      </c>
      <c r="IE199" s="2"/>
      <c r="IF199" s="2">
        <v>543835.57999999996</v>
      </c>
      <c r="IG199" s="2">
        <v>11243.4</v>
      </c>
      <c r="IH199" s="2">
        <v>34924.639999999999</v>
      </c>
      <c r="II199" s="2">
        <v>4870111.5200000005</v>
      </c>
      <c r="IJ199" s="2"/>
      <c r="IK199" s="2">
        <v>3220.8</v>
      </c>
      <c r="IL199" s="2">
        <v>35058.660000000003</v>
      </c>
      <c r="IM199" s="2"/>
      <c r="IN199" s="2">
        <v>196280.66</v>
      </c>
      <c r="IO199" s="2">
        <v>720404.15</v>
      </c>
      <c r="IP199" s="2">
        <v>954964.27</v>
      </c>
      <c r="IQ199" s="2"/>
      <c r="IR199" s="2"/>
      <c r="IS199" s="2">
        <v>69184.37</v>
      </c>
      <c r="IT199" s="2">
        <v>18906.05</v>
      </c>
      <c r="IU199" s="2">
        <v>139145.60000000001</v>
      </c>
      <c r="IV199" s="2">
        <v>14351.88</v>
      </c>
      <c r="IW199" s="2"/>
      <c r="IX199" s="2"/>
      <c r="IY199" s="2"/>
      <c r="IZ199" s="2"/>
      <c r="JA199" s="2">
        <v>2872.41</v>
      </c>
      <c r="JB199" s="2">
        <v>41.69</v>
      </c>
      <c r="JC199" s="2">
        <v>2146.6799999999998</v>
      </c>
      <c r="JD199" s="2">
        <v>2009.07</v>
      </c>
      <c r="JE199" s="2">
        <v>40336.629999999997</v>
      </c>
      <c r="JF199" s="2">
        <v>12012.95</v>
      </c>
      <c r="JG199" s="2"/>
      <c r="JH199" s="2"/>
      <c r="JI199" s="2">
        <v>301007.33</v>
      </c>
      <c r="JJ199" s="2">
        <v>244229.9</v>
      </c>
      <c r="JK199" s="2">
        <v>88517.52</v>
      </c>
      <c r="JL199" s="2"/>
      <c r="JM199" s="2">
        <v>28418.85</v>
      </c>
      <c r="JN199" s="2">
        <v>223474.61</v>
      </c>
      <c r="JO199" s="2">
        <v>584640.87999999989</v>
      </c>
      <c r="JP199" s="2"/>
      <c r="JQ199" s="2"/>
      <c r="JR199" s="2">
        <v>6761.44</v>
      </c>
      <c r="JS199" s="2"/>
      <c r="JT199" s="2"/>
      <c r="JU199" s="2">
        <v>15485.11</v>
      </c>
      <c r="JV199" s="2">
        <v>625131.27</v>
      </c>
      <c r="JW199" s="2"/>
      <c r="JX199" s="2"/>
      <c r="JY199" s="2"/>
      <c r="JZ199" s="2"/>
      <c r="KA199" s="2"/>
      <c r="KB199" s="2"/>
      <c r="KC199" s="2">
        <v>253503.96</v>
      </c>
      <c r="KD199" s="2">
        <v>1540.59</v>
      </c>
      <c r="KE199" s="2"/>
      <c r="KF199" s="2">
        <v>23825.82</v>
      </c>
      <c r="KG199" s="2"/>
      <c r="KH199" s="2">
        <v>25863.72</v>
      </c>
      <c r="KI199" s="2"/>
      <c r="KJ199" s="2"/>
      <c r="KK199" s="2"/>
      <c r="KL199" s="2">
        <v>22771.200000000001</v>
      </c>
      <c r="KM199" s="2"/>
      <c r="KN199" s="2"/>
      <c r="KO199" s="2"/>
      <c r="KP199" s="2"/>
      <c r="KQ199" s="2"/>
      <c r="KR199" s="2"/>
      <c r="KS199" s="2">
        <v>320401.90999999997</v>
      </c>
      <c r="KT199" s="2"/>
      <c r="KU199" s="2"/>
      <c r="KV199" s="2"/>
      <c r="KW199" s="2"/>
      <c r="KX199" s="2">
        <v>6325.56</v>
      </c>
      <c r="KY199" s="2">
        <v>381803.6</v>
      </c>
      <c r="KZ199" s="2"/>
      <c r="LA199" s="2"/>
      <c r="LB199" s="2"/>
      <c r="LC199" s="2">
        <v>3626</v>
      </c>
      <c r="LD199" s="2"/>
      <c r="LE199" s="2"/>
      <c r="LF199" s="2"/>
      <c r="LG199" s="2"/>
      <c r="LH199" s="2"/>
      <c r="LI199" s="2"/>
      <c r="LJ199" s="2"/>
      <c r="LK199" s="2">
        <v>1687040.1799999997</v>
      </c>
      <c r="LL199" s="2">
        <v>5111.66</v>
      </c>
      <c r="LM199" s="2">
        <v>5111.66</v>
      </c>
      <c r="LN199" s="2"/>
      <c r="LO199" s="2"/>
      <c r="LP199" s="2"/>
      <c r="LQ199" s="2"/>
      <c r="LR199" s="2"/>
      <c r="LS199" s="2"/>
      <c r="LT199" s="2"/>
      <c r="LU199" s="2">
        <v>11757.29</v>
      </c>
      <c r="LV199" s="2"/>
      <c r="LW199" s="2"/>
      <c r="LX199" s="2">
        <v>11757.29</v>
      </c>
      <c r="LY199" s="2">
        <v>9084069.3399999999</v>
      </c>
    </row>
    <row r="200" spans="2:337">
      <c r="B200" s="22" t="s">
        <v>69</v>
      </c>
      <c r="C200" s="22" t="s">
        <v>7</v>
      </c>
      <c r="D200" s="22" t="s">
        <v>7</v>
      </c>
      <c r="E200" s="22" t="s">
        <v>14</v>
      </c>
      <c r="F200" s="22" t="s">
        <v>12</v>
      </c>
      <c r="G200" s="1">
        <v>623583.82999999996</v>
      </c>
      <c r="I200" s="37" t="str">
        <f>VLOOKUP(J200,'District Listing'!$A$3:$B$315,2,FALSE)</f>
        <v>FRANKLIN PIERCE</v>
      </c>
      <c r="J200" s="4" t="s">
        <v>293</v>
      </c>
      <c r="K200" s="2">
        <v>261592.12</v>
      </c>
      <c r="L200" s="2">
        <v>261592.12</v>
      </c>
      <c r="M200" s="2">
        <v>-261592.12</v>
      </c>
      <c r="N200" s="2">
        <v>-261592.12</v>
      </c>
      <c r="O200" s="2">
        <v>50975157.899999999</v>
      </c>
      <c r="P200" s="2">
        <v>669804.6100000001</v>
      </c>
      <c r="Q200" s="2">
        <v>17465.310000000001</v>
      </c>
      <c r="R200" s="2"/>
      <c r="S200" s="2">
        <v>2539556.19</v>
      </c>
      <c r="T200" s="2">
        <v>299664.08</v>
      </c>
      <c r="U200" s="2"/>
      <c r="V200" s="2">
        <v>54501648.089999996</v>
      </c>
      <c r="W200" s="2">
        <v>19787542.030000001</v>
      </c>
      <c r="X200" s="2">
        <v>1226111.0999999999</v>
      </c>
      <c r="Y200" s="2">
        <v>174930.52</v>
      </c>
      <c r="Z200" s="2"/>
      <c r="AA200" s="2">
        <v>1195795.1299999999</v>
      </c>
      <c r="AB200" s="2">
        <v>66144.34</v>
      </c>
      <c r="AC200" s="2">
        <v>22450523.120000001</v>
      </c>
      <c r="AD200" s="2"/>
      <c r="AE200" s="2">
        <v>5247</v>
      </c>
      <c r="AF200" s="2">
        <v>4061922.75</v>
      </c>
      <c r="AG200" s="2">
        <v>1685469.71</v>
      </c>
      <c r="AH200" s="2">
        <v>8273800.5600000005</v>
      </c>
      <c r="AI200" s="2">
        <v>2727456.54</v>
      </c>
      <c r="AJ200" s="2"/>
      <c r="AK200" s="2"/>
      <c r="AL200" s="2"/>
      <c r="AM200" s="2"/>
      <c r="AN200" s="2">
        <v>1552.07</v>
      </c>
      <c r="AO200" s="2">
        <v>93385.52</v>
      </c>
      <c r="AP200" s="2">
        <v>198359.93</v>
      </c>
      <c r="AQ200" s="2">
        <v>457454.65</v>
      </c>
      <c r="AR200" s="2">
        <v>6717289.8899999997</v>
      </c>
      <c r="AS200" s="2">
        <v>5622828.6999999993</v>
      </c>
      <c r="AT200" s="2">
        <v>123173.68</v>
      </c>
      <c r="AU200" s="2">
        <v>63915.710000000006</v>
      </c>
      <c r="AV200" s="2">
        <v>30031856.709999997</v>
      </c>
      <c r="AW200" s="2">
        <v>2338368.36</v>
      </c>
      <c r="AX200" s="2">
        <v>218564.31</v>
      </c>
      <c r="AY200" s="2">
        <v>1902875.55</v>
      </c>
      <c r="AZ200" s="2">
        <v>794938.86</v>
      </c>
      <c r="BA200" s="2">
        <v>707850.5</v>
      </c>
      <c r="BB200" s="2">
        <v>5962597.5800000001</v>
      </c>
      <c r="BC200" s="2">
        <v>71827.06</v>
      </c>
      <c r="BD200" s="2"/>
      <c r="BE200" s="2"/>
      <c r="BF200" s="2"/>
      <c r="BG200" s="2"/>
      <c r="BH200" s="2">
        <v>395575.46</v>
      </c>
      <c r="BI200" s="2">
        <v>3837009.5100000002</v>
      </c>
      <c r="BJ200" s="2"/>
      <c r="BK200" s="2"/>
      <c r="BL200" s="2"/>
      <c r="BM200" s="2"/>
      <c r="BN200" s="2">
        <v>241909.3</v>
      </c>
      <c r="BO200" s="2"/>
      <c r="BP200" s="2">
        <v>351867.88</v>
      </c>
      <c r="BQ200" s="2">
        <v>214900.21</v>
      </c>
      <c r="BR200" s="2">
        <v>14981.69</v>
      </c>
      <c r="BS200" s="2">
        <v>162906.5</v>
      </c>
      <c r="BT200" s="2"/>
      <c r="BU200" s="2">
        <v>5564.33</v>
      </c>
      <c r="BV200" s="2">
        <v>12675.35</v>
      </c>
      <c r="BW200" s="2">
        <v>1739528.57</v>
      </c>
      <c r="BX200" s="2"/>
      <c r="BY200" s="2"/>
      <c r="BZ200" s="2"/>
      <c r="CA200" s="2">
        <v>347666.34</v>
      </c>
      <c r="CB200" s="2">
        <v>921909.38</v>
      </c>
      <c r="CC200" s="2">
        <v>145496.99</v>
      </c>
      <c r="CD200" s="2">
        <v>5110.0600000000004</v>
      </c>
      <c r="CE200" s="2">
        <v>20571.400000000001</v>
      </c>
      <c r="CF200" s="2">
        <v>741339.91</v>
      </c>
      <c r="CG200" s="2">
        <v>852572.63</v>
      </c>
      <c r="CH200" s="2"/>
      <c r="CI200" s="2"/>
      <c r="CJ200" s="2">
        <v>156127.75</v>
      </c>
      <c r="CK200" s="2"/>
      <c r="CL200" s="2">
        <v>58062.8</v>
      </c>
      <c r="CM200" s="2">
        <v>739333.19</v>
      </c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>
        <v>11036936.310000002</v>
      </c>
      <c r="DA200" s="2">
        <v>210474.29</v>
      </c>
      <c r="DB200" s="2">
        <v>210474.29</v>
      </c>
      <c r="DC200" s="2"/>
      <c r="DD200" s="2">
        <v>3126750.48</v>
      </c>
      <c r="DE200" s="2">
        <v>76451.94</v>
      </c>
      <c r="DF200" s="2">
        <v>36182.839999999997</v>
      </c>
      <c r="DG200" s="2"/>
      <c r="DH200" s="2"/>
      <c r="DI200" s="2"/>
      <c r="DJ200" s="2">
        <v>64487.950000000004</v>
      </c>
      <c r="DK200" s="2">
        <v>85049.01</v>
      </c>
      <c r="DL200" s="2"/>
      <c r="DM200" s="2">
        <v>3388922.2199999997</v>
      </c>
      <c r="DN200" s="2">
        <v>127582958.31999998</v>
      </c>
      <c r="DP200" s="37" t="str">
        <f>VLOOKUP(DQ200,'District Listing'!$A$3:$B$315,2,FALSE)</f>
        <v>FRANKLIN PIERCE</v>
      </c>
      <c r="DQ200" s="4" t="s">
        <v>293</v>
      </c>
      <c r="DR200" s="2">
        <v>57018.82</v>
      </c>
      <c r="DS200" s="2">
        <v>57018.82</v>
      </c>
      <c r="DT200" s="2">
        <v>-261592.12</v>
      </c>
      <c r="DU200" s="2">
        <v>-261592.12</v>
      </c>
      <c r="DV200" s="2">
        <v>38928623.899999999</v>
      </c>
      <c r="DW200" s="2">
        <v>669728.93000000005</v>
      </c>
      <c r="DX200" s="2">
        <v>17465.310000000001</v>
      </c>
      <c r="DY200" s="2"/>
      <c r="DZ200" s="2">
        <v>2463717.91</v>
      </c>
      <c r="EA200" s="2">
        <v>299664.08</v>
      </c>
      <c r="EB200" s="2"/>
      <c r="EC200" s="2">
        <v>42379200.129999995</v>
      </c>
      <c r="ED200" s="2">
        <v>14374792.85</v>
      </c>
      <c r="EE200" s="2">
        <v>1225957.6399999999</v>
      </c>
      <c r="EF200" s="2">
        <v>173929.15</v>
      </c>
      <c r="EG200" s="2"/>
      <c r="EH200" s="2">
        <v>767725.63</v>
      </c>
      <c r="EI200" s="2">
        <v>66144.34</v>
      </c>
      <c r="EJ200" s="2">
        <v>16608549.610000001</v>
      </c>
      <c r="EK200" s="2"/>
      <c r="EL200" s="2">
        <v>5247</v>
      </c>
      <c r="EM200" s="2">
        <v>4056194.95</v>
      </c>
      <c r="EN200" s="2">
        <v>1586594.79</v>
      </c>
      <c r="EO200" s="2">
        <v>8262574.4800000004</v>
      </c>
      <c r="EP200" s="2">
        <v>2572375.86</v>
      </c>
      <c r="EQ200" s="2"/>
      <c r="ER200" s="2"/>
      <c r="ES200" s="2"/>
      <c r="ET200" s="2"/>
      <c r="EU200" s="2">
        <v>1545.32</v>
      </c>
      <c r="EV200" s="2">
        <v>92504.03</v>
      </c>
      <c r="EW200" s="2">
        <v>197585.5</v>
      </c>
      <c r="EX200" s="2">
        <v>439949.62</v>
      </c>
      <c r="EY200" s="2">
        <v>6717146.3099999996</v>
      </c>
      <c r="EZ200" s="2">
        <v>5365418.0999999996</v>
      </c>
      <c r="FA200" s="2">
        <v>123173.68</v>
      </c>
      <c r="FB200" s="2">
        <v>61377.05</v>
      </c>
      <c r="FC200" s="2">
        <v>29481686.690000001</v>
      </c>
      <c r="FD200" s="2">
        <v>2221159.7999999998</v>
      </c>
      <c r="FE200" s="2">
        <v>218564.31</v>
      </c>
      <c r="FF200" s="2">
        <v>1902875.55</v>
      </c>
      <c r="FG200" s="2">
        <v>794938.86</v>
      </c>
      <c r="FH200" s="2">
        <v>701428.06</v>
      </c>
      <c r="FI200" s="2">
        <v>5838966.5800000001</v>
      </c>
      <c r="FJ200" s="2">
        <v>71827.06</v>
      </c>
      <c r="FK200" s="2"/>
      <c r="FL200" s="2"/>
      <c r="FM200" s="2"/>
      <c r="FN200" s="2"/>
      <c r="FO200" s="2">
        <v>387145.53</v>
      </c>
      <c r="FP200" s="2">
        <v>3736924.87</v>
      </c>
      <c r="FQ200" s="2"/>
      <c r="FR200" s="2"/>
      <c r="FS200" s="2"/>
      <c r="FT200" s="2"/>
      <c r="FU200" s="2">
        <v>241909.3</v>
      </c>
      <c r="FV200" s="2"/>
      <c r="FW200" s="2">
        <v>351867.88</v>
      </c>
      <c r="FX200" s="2">
        <v>214900.21</v>
      </c>
      <c r="FY200" s="2">
        <v>14981.69</v>
      </c>
      <c r="FZ200" s="2">
        <v>162906.5</v>
      </c>
      <c r="GA200" s="2"/>
      <c r="GB200" s="2">
        <v>5564.33</v>
      </c>
      <c r="GC200" s="2">
        <v>12675.35</v>
      </c>
      <c r="GD200" s="2">
        <v>1739528.57</v>
      </c>
      <c r="GE200" s="2"/>
      <c r="GF200" s="2"/>
      <c r="GG200" s="2"/>
      <c r="GH200" s="2">
        <v>347666.34</v>
      </c>
      <c r="GI200" s="2">
        <v>921909.38</v>
      </c>
      <c r="GJ200" s="2">
        <v>145038.09</v>
      </c>
      <c r="GK200" s="2">
        <v>5110.0600000000004</v>
      </c>
      <c r="GL200" s="2">
        <v>20571.400000000001</v>
      </c>
      <c r="GM200" s="2">
        <v>741339.91</v>
      </c>
      <c r="GN200" s="2">
        <v>852572.63</v>
      </c>
      <c r="GO200" s="2"/>
      <c r="GP200" s="2"/>
      <c r="GQ200" s="2">
        <v>156127.75</v>
      </c>
      <c r="GR200" s="2"/>
      <c r="GS200" s="2">
        <v>58062.8</v>
      </c>
      <c r="GT200" s="2">
        <v>739333.19</v>
      </c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>
        <v>10927962.84</v>
      </c>
      <c r="HH200" s="2">
        <v>196011.47</v>
      </c>
      <c r="HI200" s="2">
        <v>196011.47</v>
      </c>
      <c r="HJ200" s="2"/>
      <c r="HK200" s="2">
        <v>3126750.48</v>
      </c>
      <c r="HL200" s="2">
        <v>76451.94</v>
      </c>
      <c r="HM200" s="2">
        <v>36182.839999999997</v>
      </c>
      <c r="HN200" s="2"/>
      <c r="HO200" s="2"/>
      <c r="HP200" s="2"/>
      <c r="HQ200" s="2">
        <v>33556.870000000003</v>
      </c>
      <c r="HR200" s="2">
        <v>85049.01</v>
      </c>
      <c r="HS200" s="2">
        <v>3357991.1399999997</v>
      </c>
      <c r="HT200" s="2">
        <v>108585795.16</v>
      </c>
      <c r="HV200" s="37" t="str">
        <f>VLOOKUP(HW200,'District Listing'!$A$3:$B$315,2,FALSE)</f>
        <v>ORCAS ISLAND</v>
      </c>
      <c r="HW200" s="4" t="s">
        <v>301</v>
      </c>
      <c r="HX200" s="2"/>
      <c r="HY200" s="2"/>
      <c r="HZ200" s="2"/>
      <c r="IA200" s="2"/>
      <c r="IB200" s="2">
        <v>169622.25</v>
      </c>
      <c r="IC200" s="2">
        <v>6090</v>
      </c>
      <c r="ID200" s="2">
        <v>26469.72</v>
      </c>
      <c r="IE200" s="2"/>
      <c r="IF200" s="2">
        <v>769.2</v>
      </c>
      <c r="IG200" s="2">
        <v>6906.4</v>
      </c>
      <c r="IH200" s="2"/>
      <c r="II200" s="2">
        <v>209857.57</v>
      </c>
      <c r="IJ200" s="2">
        <v>797785.36</v>
      </c>
      <c r="IK200" s="2">
        <v>3696.27</v>
      </c>
      <c r="IL200" s="2">
        <v>23283.35</v>
      </c>
      <c r="IM200" s="2"/>
      <c r="IN200" s="2"/>
      <c r="IO200" s="2"/>
      <c r="IP200" s="2">
        <v>824764.98</v>
      </c>
      <c r="IQ200" s="2"/>
      <c r="IR200" s="2"/>
      <c r="IS200" s="2">
        <v>15826.94</v>
      </c>
      <c r="IT200" s="2">
        <v>62166.89</v>
      </c>
      <c r="IU200" s="2">
        <v>32266.69</v>
      </c>
      <c r="IV200" s="2">
        <v>106360.06</v>
      </c>
      <c r="IW200" s="2"/>
      <c r="IX200" s="2"/>
      <c r="IY200" s="2"/>
      <c r="IZ200" s="2"/>
      <c r="JA200" s="2">
        <v>330.44</v>
      </c>
      <c r="JB200" s="2">
        <v>5157.47</v>
      </c>
      <c r="JC200" s="2">
        <v>470.47</v>
      </c>
      <c r="JD200" s="2">
        <v>7745.21</v>
      </c>
      <c r="JE200" s="2">
        <v>17686.63</v>
      </c>
      <c r="JF200" s="2">
        <v>154309.44</v>
      </c>
      <c r="JG200" s="2">
        <v>936.93</v>
      </c>
      <c r="JH200" s="2">
        <v>3256.71</v>
      </c>
      <c r="JI200" s="2">
        <v>406513.88</v>
      </c>
      <c r="JJ200" s="2">
        <v>129026.25</v>
      </c>
      <c r="JK200" s="2"/>
      <c r="JL200" s="2">
        <v>243.04</v>
      </c>
      <c r="JM200" s="2"/>
      <c r="JN200" s="2">
        <v>22592.9</v>
      </c>
      <c r="JO200" s="2">
        <v>151862.19</v>
      </c>
      <c r="JP200" s="2"/>
      <c r="JQ200" s="2">
        <v>5268.24</v>
      </c>
      <c r="JR200" s="2">
        <v>360</v>
      </c>
      <c r="JS200" s="2"/>
      <c r="JT200" s="2"/>
      <c r="JU200" s="2"/>
      <c r="JV200" s="2">
        <v>232700.24</v>
      </c>
      <c r="JW200" s="2"/>
      <c r="JX200" s="2"/>
      <c r="JY200" s="2"/>
      <c r="JZ200" s="2"/>
      <c r="KA200" s="2">
        <v>38784.839999999997</v>
      </c>
      <c r="KB200" s="2"/>
      <c r="KC200" s="2">
        <v>46239.47</v>
      </c>
      <c r="KD200" s="2"/>
      <c r="KE200" s="2"/>
      <c r="KF200" s="2"/>
      <c r="KG200" s="2"/>
      <c r="KH200" s="2"/>
      <c r="KI200" s="2"/>
      <c r="KJ200" s="2">
        <v>7516.63</v>
      </c>
      <c r="KK200" s="2"/>
      <c r="KL200" s="2"/>
      <c r="KM200" s="2"/>
      <c r="KN200" s="2">
        <v>89356</v>
      </c>
      <c r="KO200" s="2">
        <v>4385.71</v>
      </c>
      <c r="KP200" s="2"/>
      <c r="KQ200" s="2"/>
      <c r="KR200" s="2"/>
      <c r="KS200" s="2"/>
      <c r="KT200" s="2"/>
      <c r="KU200" s="2">
        <v>11714.82</v>
      </c>
      <c r="KV200" s="2"/>
      <c r="KW200" s="2"/>
      <c r="KX200" s="2"/>
      <c r="KY200" s="2">
        <v>133990.31</v>
      </c>
      <c r="KZ200" s="2">
        <v>5902.25</v>
      </c>
      <c r="LA200" s="2"/>
      <c r="LB200" s="2"/>
      <c r="LC200" s="2">
        <v>13434.4</v>
      </c>
      <c r="LD200" s="2"/>
      <c r="LE200" s="2"/>
      <c r="LF200" s="2"/>
      <c r="LG200" s="2"/>
      <c r="LH200" s="2"/>
      <c r="LI200" s="2"/>
      <c r="LJ200" s="2"/>
      <c r="LK200" s="2">
        <v>589652.91</v>
      </c>
      <c r="LL200" s="2">
        <v>2965.51</v>
      </c>
      <c r="LM200" s="2">
        <v>2965.51</v>
      </c>
      <c r="LN200" s="2"/>
      <c r="LO200" s="2"/>
      <c r="LP200" s="2"/>
      <c r="LQ200" s="2"/>
      <c r="LR200" s="2"/>
      <c r="LS200" s="2">
        <v>176675.67</v>
      </c>
      <c r="LT200" s="2"/>
      <c r="LU200" s="2"/>
      <c r="LV200" s="2"/>
      <c r="LW200" s="2"/>
      <c r="LX200" s="2">
        <v>176675.67</v>
      </c>
      <c r="LY200" s="2">
        <v>2362292.709999999</v>
      </c>
    </row>
    <row r="201" spans="2:337">
      <c r="B201" s="22" t="s">
        <v>69</v>
      </c>
      <c r="C201" s="22" t="s">
        <v>7</v>
      </c>
      <c r="D201" s="22" t="s">
        <v>7</v>
      </c>
      <c r="E201" s="22" t="s">
        <v>14</v>
      </c>
      <c r="F201" s="22" t="s">
        <v>13</v>
      </c>
      <c r="G201" s="1">
        <v>96832.72</v>
      </c>
      <c r="I201" s="37" t="str">
        <f>VLOOKUP(J201,'District Listing'!$A$3:$B$315,2,FALSE)</f>
        <v>BETHEL</v>
      </c>
      <c r="J201" s="4" t="s">
        <v>294</v>
      </c>
      <c r="K201" s="2">
        <v>3664403.06</v>
      </c>
      <c r="L201" s="2">
        <v>3664403.06</v>
      </c>
      <c r="M201" s="2">
        <v>-3664403.06</v>
      </c>
      <c r="N201" s="2">
        <v>-3664403.06</v>
      </c>
      <c r="O201" s="2">
        <v>93246451.060000002</v>
      </c>
      <c r="P201" s="2">
        <v>253245.96</v>
      </c>
      <c r="Q201" s="2">
        <v>4055339.62</v>
      </c>
      <c r="R201" s="2"/>
      <c r="S201" s="2">
        <v>25622693.850000001</v>
      </c>
      <c r="T201" s="2">
        <v>2565070.5300000003</v>
      </c>
      <c r="U201" s="2">
        <v>737461.85</v>
      </c>
      <c r="V201" s="2">
        <v>126480262.87</v>
      </c>
      <c r="W201" s="2">
        <v>44487303.969999999</v>
      </c>
      <c r="X201" s="2">
        <v>1122067.06</v>
      </c>
      <c r="Y201" s="2">
        <v>1539264.98</v>
      </c>
      <c r="Z201" s="2"/>
      <c r="AA201" s="2">
        <v>588088.54999999993</v>
      </c>
      <c r="AB201" s="2">
        <v>2781441.0799999996</v>
      </c>
      <c r="AC201" s="2">
        <v>50518165.639999993</v>
      </c>
      <c r="AD201" s="2"/>
      <c r="AE201" s="2"/>
      <c r="AF201" s="2">
        <v>9465247.9799999986</v>
      </c>
      <c r="AG201" s="2">
        <v>3786067.53</v>
      </c>
      <c r="AH201" s="2">
        <v>19072961.68</v>
      </c>
      <c r="AI201" s="2">
        <v>5971577.9800000004</v>
      </c>
      <c r="AJ201" s="2"/>
      <c r="AK201" s="2"/>
      <c r="AL201" s="2"/>
      <c r="AM201" s="2"/>
      <c r="AN201" s="2">
        <v>131150.79999999999</v>
      </c>
      <c r="AO201" s="2">
        <v>71521.259999999995</v>
      </c>
      <c r="AP201" s="2">
        <v>575886.98</v>
      </c>
      <c r="AQ201" s="2">
        <v>1297453.26</v>
      </c>
      <c r="AR201" s="2">
        <v>15760719.9</v>
      </c>
      <c r="AS201" s="2">
        <v>12014191.199999999</v>
      </c>
      <c r="AT201" s="2">
        <v>646336.02999999991</v>
      </c>
      <c r="AU201" s="2">
        <v>280237.81</v>
      </c>
      <c r="AV201" s="2">
        <v>69073352.409999996</v>
      </c>
      <c r="AW201" s="2">
        <v>7972723.2000000002</v>
      </c>
      <c r="AX201" s="2">
        <v>692560.94</v>
      </c>
      <c r="AY201" s="2">
        <v>1992041.89</v>
      </c>
      <c r="AZ201" s="2">
        <v>1335258</v>
      </c>
      <c r="BA201" s="2">
        <v>1247163.76</v>
      </c>
      <c r="BB201" s="2">
        <v>13239747.790000001</v>
      </c>
      <c r="BC201" s="2">
        <v>7864467.2199999997</v>
      </c>
      <c r="BD201" s="2">
        <v>47152</v>
      </c>
      <c r="BE201" s="2"/>
      <c r="BF201" s="2">
        <v>1838512.74</v>
      </c>
      <c r="BG201" s="2"/>
      <c r="BH201" s="2"/>
      <c r="BI201" s="2">
        <v>4807126.62</v>
      </c>
      <c r="BJ201" s="2"/>
      <c r="BK201" s="2">
        <v>59061.55</v>
      </c>
      <c r="BL201" s="2">
        <v>155021.53</v>
      </c>
      <c r="BM201" s="2">
        <v>578.79</v>
      </c>
      <c r="BN201" s="2">
        <v>205834.9</v>
      </c>
      <c r="BO201" s="2"/>
      <c r="BP201" s="2">
        <v>478101.97</v>
      </c>
      <c r="BQ201" s="2">
        <v>342009.63</v>
      </c>
      <c r="BR201" s="2">
        <v>496137.39</v>
      </c>
      <c r="BS201" s="2">
        <v>96537.82</v>
      </c>
      <c r="BT201" s="2">
        <v>220514.52</v>
      </c>
      <c r="BU201" s="2">
        <v>12798.45</v>
      </c>
      <c r="BV201" s="2"/>
      <c r="BW201" s="2">
        <v>3730102.86</v>
      </c>
      <c r="BX201" s="2"/>
      <c r="BY201" s="2"/>
      <c r="BZ201" s="2"/>
      <c r="CA201" s="2">
        <v>89241.65</v>
      </c>
      <c r="CB201" s="2">
        <v>3445695.88</v>
      </c>
      <c r="CC201" s="2">
        <v>3543961.5700000003</v>
      </c>
      <c r="CD201" s="2">
        <v>77896.039999999994</v>
      </c>
      <c r="CE201" s="2">
        <v>69620.84</v>
      </c>
      <c r="CF201" s="2">
        <v>2784292.18</v>
      </c>
      <c r="CG201" s="2"/>
      <c r="CH201" s="2">
        <v>22325.58</v>
      </c>
      <c r="CI201" s="2">
        <v>519709.02</v>
      </c>
      <c r="CJ201" s="2"/>
      <c r="CK201" s="2"/>
      <c r="CL201" s="2">
        <v>229171.95</v>
      </c>
      <c r="CM201" s="2">
        <v>1685489.44</v>
      </c>
      <c r="CN201" s="2"/>
      <c r="CO201" s="2"/>
      <c r="CP201" s="2"/>
      <c r="CQ201" s="2"/>
      <c r="CR201" s="2">
        <v>223843.08</v>
      </c>
      <c r="CS201" s="2"/>
      <c r="CT201" s="2">
        <v>469605.68</v>
      </c>
      <c r="CU201" s="2"/>
      <c r="CV201" s="2"/>
      <c r="CW201" s="2">
        <v>28597.759999999998</v>
      </c>
      <c r="CX201" s="2"/>
      <c r="CY201" s="2"/>
      <c r="CZ201" s="2">
        <v>33543408.659999993</v>
      </c>
      <c r="DA201" s="2">
        <v>336987.08</v>
      </c>
      <c r="DB201" s="2">
        <v>336987.08</v>
      </c>
      <c r="DC201" s="2"/>
      <c r="DD201" s="2"/>
      <c r="DE201" s="2">
        <v>62694.79</v>
      </c>
      <c r="DF201" s="2">
        <v>619520.36</v>
      </c>
      <c r="DG201" s="2">
        <v>11271.01</v>
      </c>
      <c r="DH201" s="2"/>
      <c r="DI201" s="2"/>
      <c r="DJ201" s="2">
        <v>459722.57</v>
      </c>
      <c r="DK201" s="2"/>
      <c r="DL201" s="2"/>
      <c r="DM201" s="2">
        <v>1153208.73</v>
      </c>
      <c r="DN201" s="2">
        <v>294345133.17999983</v>
      </c>
      <c r="DP201" s="37" t="str">
        <f>VLOOKUP(DQ201,'District Listing'!$A$3:$B$315,2,FALSE)</f>
        <v>BETHEL</v>
      </c>
      <c r="DQ201" s="4" t="s">
        <v>294</v>
      </c>
      <c r="DR201" s="2">
        <v>3494425.87</v>
      </c>
      <c r="DS201" s="2">
        <v>3494425.87</v>
      </c>
      <c r="DT201" s="2">
        <v>-3664403.06</v>
      </c>
      <c r="DU201" s="2">
        <v>-3664403.06</v>
      </c>
      <c r="DV201" s="2">
        <v>93075272.260000005</v>
      </c>
      <c r="DW201" s="2">
        <v>253245.96</v>
      </c>
      <c r="DX201" s="2">
        <v>3938383.69</v>
      </c>
      <c r="DY201" s="2"/>
      <c r="DZ201" s="2">
        <v>24220043.25</v>
      </c>
      <c r="EA201" s="2">
        <v>2542803.04</v>
      </c>
      <c r="EB201" s="2">
        <v>737461.85</v>
      </c>
      <c r="EC201" s="2">
        <v>124767210.05</v>
      </c>
      <c r="ED201" s="2">
        <v>43758638.280000001</v>
      </c>
      <c r="EE201" s="2">
        <v>1122067.06</v>
      </c>
      <c r="EF201" s="2">
        <v>1454849.52</v>
      </c>
      <c r="EG201" s="2"/>
      <c r="EH201" s="2">
        <v>60307.83</v>
      </c>
      <c r="EI201" s="2">
        <v>2752115.05</v>
      </c>
      <c r="EJ201" s="2">
        <v>49147977.740000002</v>
      </c>
      <c r="EK201" s="2"/>
      <c r="EL201" s="2"/>
      <c r="EM201" s="2">
        <v>9335986.7899999991</v>
      </c>
      <c r="EN201" s="2">
        <v>3683747.8</v>
      </c>
      <c r="EO201" s="2">
        <v>18826979.030000001</v>
      </c>
      <c r="EP201" s="2">
        <v>5846429.6100000003</v>
      </c>
      <c r="EQ201" s="2"/>
      <c r="ER201" s="2"/>
      <c r="ES201" s="2"/>
      <c r="ET201" s="2"/>
      <c r="EU201" s="2">
        <v>129381.47</v>
      </c>
      <c r="EV201" s="2">
        <v>69708.75</v>
      </c>
      <c r="EW201" s="2">
        <v>564061.85</v>
      </c>
      <c r="EX201" s="2">
        <v>1282842.5</v>
      </c>
      <c r="EY201" s="2">
        <v>15738059.17</v>
      </c>
      <c r="EZ201" s="2">
        <v>11911377.619999999</v>
      </c>
      <c r="FA201" s="2">
        <v>641159.44999999995</v>
      </c>
      <c r="FB201" s="2">
        <v>276789.71000000002</v>
      </c>
      <c r="FC201" s="2">
        <v>68306523.75</v>
      </c>
      <c r="FD201" s="2">
        <v>7850403.5800000001</v>
      </c>
      <c r="FE201" s="2">
        <v>692547.94</v>
      </c>
      <c r="FF201" s="2">
        <v>1992041.89</v>
      </c>
      <c r="FG201" s="2">
        <v>1334206.1399999999</v>
      </c>
      <c r="FH201" s="2">
        <v>1245188.7</v>
      </c>
      <c r="FI201" s="2">
        <v>13114388.25</v>
      </c>
      <c r="FJ201" s="2">
        <v>7722597.2199999997</v>
      </c>
      <c r="FK201" s="2">
        <v>47152</v>
      </c>
      <c r="FL201" s="2"/>
      <c r="FM201" s="2">
        <v>1838512.74</v>
      </c>
      <c r="FN201" s="2"/>
      <c r="FO201" s="2"/>
      <c r="FP201" s="2">
        <v>4608820.88</v>
      </c>
      <c r="FQ201" s="2"/>
      <c r="FR201" s="2">
        <v>59061.55</v>
      </c>
      <c r="FS201" s="2">
        <v>127521.53</v>
      </c>
      <c r="FT201" s="2">
        <v>578.79</v>
      </c>
      <c r="FU201" s="2">
        <v>205834.9</v>
      </c>
      <c r="FV201" s="2"/>
      <c r="FW201" s="2">
        <v>478101.97</v>
      </c>
      <c r="FX201" s="2">
        <v>338216.19</v>
      </c>
      <c r="FY201" s="2">
        <v>496137.39</v>
      </c>
      <c r="FZ201" s="2">
        <v>96537.82</v>
      </c>
      <c r="GA201" s="2">
        <v>220514.52</v>
      </c>
      <c r="GB201" s="2">
        <v>12798.45</v>
      </c>
      <c r="GC201" s="2"/>
      <c r="GD201" s="2">
        <v>3730102.86</v>
      </c>
      <c r="GE201" s="2"/>
      <c r="GF201" s="2"/>
      <c r="GG201" s="2"/>
      <c r="GH201" s="2">
        <v>77951</v>
      </c>
      <c r="GI201" s="2">
        <v>3445695.88</v>
      </c>
      <c r="GJ201" s="2">
        <v>3543693.66</v>
      </c>
      <c r="GK201" s="2">
        <v>77896.039999999994</v>
      </c>
      <c r="GL201" s="2">
        <v>69620.84</v>
      </c>
      <c r="GM201" s="2">
        <v>2784292.18</v>
      </c>
      <c r="GN201" s="2"/>
      <c r="GO201" s="2">
        <v>22325.58</v>
      </c>
      <c r="GP201" s="2">
        <v>510088.38</v>
      </c>
      <c r="GQ201" s="2"/>
      <c r="GR201" s="2"/>
      <c r="GS201" s="2">
        <v>229171.95</v>
      </c>
      <c r="GT201" s="2">
        <v>1685489.44</v>
      </c>
      <c r="GU201" s="2"/>
      <c r="GV201" s="2"/>
      <c r="GW201" s="2"/>
      <c r="GX201" s="2"/>
      <c r="GY201" s="2">
        <v>222163.58</v>
      </c>
      <c r="GZ201" s="2"/>
      <c r="HA201" s="2">
        <v>469605.68</v>
      </c>
      <c r="HB201" s="2"/>
      <c r="HC201" s="2"/>
      <c r="HD201" s="2">
        <v>28597.759999999998</v>
      </c>
      <c r="HE201" s="2"/>
      <c r="HF201" s="2"/>
      <c r="HG201" s="2">
        <v>33149080.779999994</v>
      </c>
      <c r="HH201" s="2">
        <v>330730</v>
      </c>
      <c r="HI201" s="2">
        <v>330730</v>
      </c>
      <c r="HJ201" s="2"/>
      <c r="HK201" s="2"/>
      <c r="HL201" s="2">
        <v>62694.79</v>
      </c>
      <c r="HM201" s="2">
        <v>619520.36</v>
      </c>
      <c r="HN201" s="2"/>
      <c r="HO201" s="2"/>
      <c r="HP201" s="2"/>
      <c r="HQ201" s="2">
        <v>445258.69</v>
      </c>
      <c r="HR201" s="2"/>
      <c r="HS201" s="2">
        <v>1127473.8400000001</v>
      </c>
      <c r="HT201" s="2">
        <v>289773407.21999997</v>
      </c>
      <c r="HV201" s="37" t="str">
        <f>VLOOKUP(HW201,'District Listing'!$A$3:$B$315,2,FALSE)</f>
        <v>LOPEZ ISLAND</v>
      </c>
      <c r="HW201" s="4" t="s">
        <v>302</v>
      </c>
      <c r="HX201" s="2">
        <v>23123.3</v>
      </c>
      <c r="HY201" s="2">
        <v>23123.3</v>
      </c>
      <c r="HZ201" s="2"/>
      <c r="IA201" s="2"/>
      <c r="IB201" s="2">
        <v>48785.63</v>
      </c>
      <c r="IC201" s="2">
        <v>70</v>
      </c>
      <c r="ID201" s="2">
        <v>2878.24</v>
      </c>
      <c r="IE201" s="2"/>
      <c r="IF201" s="2"/>
      <c r="IG201" s="2"/>
      <c r="IH201" s="2"/>
      <c r="II201" s="2">
        <v>51733.869999999995</v>
      </c>
      <c r="IJ201" s="2">
        <v>129862.55</v>
      </c>
      <c r="IK201" s="2">
        <v>480.71</v>
      </c>
      <c r="IL201" s="2">
        <v>1334.38</v>
      </c>
      <c r="IM201" s="2"/>
      <c r="IN201" s="2">
        <v>57858.34</v>
      </c>
      <c r="IO201" s="2">
        <v>2427</v>
      </c>
      <c r="IP201" s="2">
        <v>191962.98</v>
      </c>
      <c r="IQ201" s="2"/>
      <c r="IR201" s="2"/>
      <c r="IS201" s="2">
        <v>3924.1</v>
      </c>
      <c r="IT201" s="2">
        <v>14254.59</v>
      </c>
      <c r="IU201" s="2">
        <v>5904.2</v>
      </c>
      <c r="IV201" s="2">
        <v>21237.58</v>
      </c>
      <c r="IW201" s="2"/>
      <c r="IX201" s="2"/>
      <c r="IY201" s="2"/>
      <c r="IZ201" s="2"/>
      <c r="JA201" s="2">
        <v>80.239999999999995</v>
      </c>
      <c r="JB201" s="2">
        <v>300.20999999999998</v>
      </c>
      <c r="JC201" s="2">
        <v>163.24</v>
      </c>
      <c r="JD201" s="2">
        <v>2646.7</v>
      </c>
      <c r="JE201" s="2">
        <v>6853.01</v>
      </c>
      <c r="JF201" s="2">
        <v>44194.2</v>
      </c>
      <c r="JG201" s="2"/>
      <c r="JH201" s="2"/>
      <c r="JI201" s="2">
        <v>99558.069999999992</v>
      </c>
      <c r="JJ201" s="2">
        <v>10140.120000000001</v>
      </c>
      <c r="JK201" s="2">
        <v>593.97</v>
      </c>
      <c r="JL201" s="2"/>
      <c r="JM201" s="2"/>
      <c r="JN201" s="2"/>
      <c r="JO201" s="2">
        <v>10734.09</v>
      </c>
      <c r="JP201" s="2">
        <v>17.399999999999999</v>
      </c>
      <c r="JQ201" s="2"/>
      <c r="JR201" s="2"/>
      <c r="JS201" s="2"/>
      <c r="JT201" s="2"/>
      <c r="JU201" s="2"/>
      <c r="JV201" s="2">
        <v>9601.18</v>
      </c>
      <c r="JW201" s="2"/>
      <c r="JX201" s="2">
        <v>20122.32</v>
      </c>
      <c r="JY201" s="2"/>
      <c r="JZ201" s="2"/>
      <c r="KA201" s="2"/>
      <c r="KB201" s="2"/>
      <c r="KC201" s="2"/>
      <c r="KD201" s="2">
        <v>10539.17</v>
      </c>
      <c r="KE201" s="2"/>
      <c r="KF201" s="2"/>
      <c r="KG201" s="2"/>
      <c r="KH201" s="2"/>
      <c r="KI201" s="2"/>
      <c r="KJ201" s="2"/>
      <c r="KK201" s="2"/>
      <c r="KL201" s="2"/>
      <c r="KM201" s="2"/>
      <c r="KN201" s="2">
        <v>35580</v>
      </c>
      <c r="KO201" s="2">
        <v>14896.35</v>
      </c>
      <c r="KP201" s="2"/>
      <c r="KQ201" s="2"/>
      <c r="KR201" s="2"/>
      <c r="KS201" s="2"/>
      <c r="KT201" s="2"/>
      <c r="KU201" s="2">
        <v>1003.14</v>
      </c>
      <c r="KV201" s="2">
        <v>33746.519999999997</v>
      </c>
      <c r="KW201" s="2"/>
      <c r="KX201" s="2"/>
      <c r="KY201" s="2">
        <v>95867.41</v>
      </c>
      <c r="KZ201" s="2"/>
      <c r="LA201" s="2"/>
      <c r="LB201" s="2"/>
      <c r="LC201" s="2">
        <v>756.7</v>
      </c>
      <c r="LD201" s="2"/>
      <c r="LE201" s="2"/>
      <c r="LF201" s="2"/>
      <c r="LG201" s="2"/>
      <c r="LH201" s="2"/>
      <c r="LI201" s="2"/>
      <c r="LJ201" s="2"/>
      <c r="LK201" s="2">
        <v>222130.19000000003</v>
      </c>
      <c r="LL201" s="2">
        <v>9225.32</v>
      </c>
      <c r="LM201" s="2">
        <v>9225.32</v>
      </c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>
        <v>608467.81999999995</v>
      </c>
    </row>
    <row r="202" spans="2:337">
      <c r="B202" s="22" t="s">
        <v>69</v>
      </c>
      <c r="C202" s="22" t="s">
        <v>7</v>
      </c>
      <c r="D202" s="22" t="s">
        <v>7</v>
      </c>
      <c r="E202" s="22" t="s">
        <v>15</v>
      </c>
      <c r="F202" s="22" t="s">
        <v>16</v>
      </c>
      <c r="G202" s="1">
        <v>847.25</v>
      </c>
      <c r="I202" s="37" t="str">
        <f>VLOOKUP(J202,'District Listing'!$A$3:$B$315,2,FALSE)</f>
        <v>EATONVILLE</v>
      </c>
      <c r="J202" s="4" t="s">
        <v>295</v>
      </c>
      <c r="K202" s="2">
        <v>175376.79</v>
      </c>
      <c r="L202" s="2">
        <v>175376.79</v>
      </c>
      <c r="M202" s="2">
        <v>-175376.79</v>
      </c>
      <c r="N202" s="2">
        <v>-175376.79</v>
      </c>
      <c r="O202" s="2">
        <v>9185952.5099999998</v>
      </c>
      <c r="P202" s="2">
        <v>170942.28</v>
      </c>
      <c r="Q202" s="2">
        <v>163589.63</v>
      </c>
      <c r="R202" s="2"/>
      <c r="S202" s="2">
        <v>522119.03</v>
      </c>
      <c r="T202" s="2">
        <v>194122.03</v>
      </c>
      <c r="U202" s="2">
        <v>16515</v>
      </c>
      <c r="V202" s="2">
        <v>10253240.479999999</v>
      </c>
      <c r="W202" s="2">
        <v>3662316.3600000003</v>
      </c>
      <c r="X202" s="2">
        <v>157834.88</v>
      </c>
      <c r="Y202" s="2">
        <v>143833.07</v>
      </c>
      <c r="Z202" s="2"/>
      <c r="AA202" s="2">
        <v>503598.37</v>
      </c>
      <c r="AB202" s="2">
        <v>66381.850000000006</v>
      </c>
      <c r="AC202" s="2">
        <v>4533964.5299999993</v>
      </c>
      <c r="AD202" s="2">
        <v>0</v>
      </c>
      <c r="AE202" s="2"/>
      <c r="AF202" s="2">
        <v>761972.25</v>
      </c>
      <c r="AG202" s="2">
        <v>335512.15000000002</v>
      </c>
      <c r="AH202" s="2">
        <v>1538119.36</v>
      </c>
      <c r="AI202" s="2">
        <v>556492.1</v>
      </c>
      <c r="AJ202" s="2"/>
      <c r="AK202" s="2"/>
      <c r="AL202" s="2"/>
      <c r="AM202" s="2"/>
      <c r="AN202" s="2">
        <v>37733.61</v>
      </c>
      <c r="AO202" s="2">
        <v>16148.51</v>
      </c>
      <c r="AP202" s="2">
        <v>51679.93</v>
      </c>
      <c r="AQ202" s="2">
        <v>139291.03</v>
      </c>
      <c r="AR202" s="2">
        <v>1387685.3900000001</v>
      </c>
      <c r="AS202" s="2">
        <v>1204179.8900000001</v>
      </c>
      <c r="AT202" s="2">
        <v>34727.57</v>
      </c>
      <c r="AU202" s="2">
        <v>20136.46</v>
      </c>
      <c r="AV202" s="2">
        <v>6083678.2500000009</v>
      </c>
      <c r="AW202" s="2">
        <v>506268.97</v>
      </c>
      <c r="AX202" s="2">
        <v>102943.5</v>
      </c>
      <c r="AY202" s="2">
        <v>272902.62</v>
      </c>
      <c r="AZ202" s="2">
        <v>26311</v>
      </c>
      <c r="BA202" s="2">
        <v>127230.43</v>
      </c>
      <c r="BB202" s="2">
        <v>1035656.52</v>
      </c>
      <c r="BC202" s="2">
        <v>17235.68</v>
      </c>
      <c r="BD202" s="2">
        <v>22741.64</v>
      </c>
      <c r="BE202" s="2">
        <v>344849.63</v>
      </c>
      <c r="BF202" s="2"/>
      <c r="BG202" s="2">
        <v>289725.28999999998</v>
      </c>
      <c r="BH202" s="2">
        <v>61416.85</v>
      </c>
      <c r="BI202" s="2">
        <v>272266.28999999998</v>
      </c>
      <c r="BJ202" s="2">
        <v>21819.94</v>
      </c>
      <c r="BK202" s="2">
        <v>17481.78</v>
      </c>
      <c r="BL202" s="2">
        <v>240</v>
      </c>
      <c r="BM202" s="2">
        <v>7676.17</v>
      </c>
      <c r="BN202" s="2">
        <v>655.5</v>
      </c>
      <c r="BO202" s="2">
        <v>12710.4</v>
      </c>
      <c r="BP202" s="2">
        <v>62963.23</v>
      </c>
      <c r="BQ202" s="2">
        <v>54390.77</v>
      </c>
      <c r="BR202" s="2">
        <v>180501.49</v>
      </c>
      <c r="BS202" s="2">
        <v>4611.08</v>
      </c>
      <c r="BT202" s="2"/>
      <c r="BU202" s="2">
        <v>5872.4</v>
      </c>
      <c r="BV202" s="2">
        <v>24637.51</v>
      </c>
      <c r="BW202" s="2">
        <v>5365.87</v>
      </c>
      <c r="BX202" s="2"/>
      <c r="BY202" s="2"/>
      <c r="BZ202" s="2"/>
      <c r="CA202" s="2">
        <v>26042.05</v>
      </c>
      <c r="CB202" s="2">
        <v>268111</v>
      </c>
      <c r="CC202" s="2">
        <v>192722</v>
      </c>
      <c r="CD202" s="2">
        <v>516.91</v>
      </c>
      <c r="CE202" s="2">
        <v>61831.89</v>
      </c>
      <c r="CF202" s="2">
        <v>341763.11</v>
      </c>
      <c r="CG202" s="2">
        <v>468972.26</v>
      </c>
      <c r="CH202" s="2"/>
      <c r="CI202" s="2">
        <v>21649.26</v>
      </c>
      <c r="CJ202" s="2">
        <v>240327.01</v>
      </c>
      <c r="CK202" s="2"/>
      <c r="CL202" s="2"/>
      <c r="CM202" s="2">
        <v>367807.28</v>
      </c>
      <c r="CN202" s="2">
        <v>2897.2</v>
      </c>
      <c r="CO202" s="2">
        <v>816.36</v>
      </c>
      <c r="CP202" s="2"/>
      <c r="CQ202" s="2">
        <v>8468.89</v>
      </c>
      <c r="CR202" s="2">
        <v>93644.92</v>
      </c>
      <c r="CS202" s="2"/>
      <c r="CT202" s="2"/>
      <c r="CU202" s="2"/>
      <c r="CV202" s="2"/>
      <c r="CW202" s="2"/>
      <c r="CX202" s="2"/>
      <c r="CY202" s="2"/>
      <c r="CZ202" s="2">
        <v>3502731.6599999992</v>
      </c>
      <c r="DA202" s="2">
        <v>35992.160000000003</v>
      </c>
      <c r="DB202" s="2">
        <v>35992.160000000003</v>
      </c>
      <c r="DC202" s="2"/>
      <c r="DD202" s="2"/>
      <c r="DE202" s="2">
        <v>5001.68</v>
      </c>
      <c r="DF202" s="2"/>
      <c r="DG202" s="2"/>
      <c r="DH202" s="2">
        <v>164547.5</v>
      </c>
      <c r="DI202" s="2"/>
      <c r="DJ202" s="2">
        <v>18520.73</v>
      </c>
      <c r="DK202" s="2"/>
      <c r="DL202" s="2"/>
      <c r="DM202" s="2">
        <v>188069.91</v>
      </c>
      <c r="DN202" s="2">
        <v>25633333.510000013</v>
      </c>
      <c r="DP202" s="37" t="str">
        <f>VLOOKUP(DQ202,'District Listing'!$A$3:$B$315,2,FALSE)</f>
        <v>EATONVILLE</v>
      </c>
      <c r="DQ202" s="4" t="s">
        <v>295</v>
      </c>
      <c r="DR202" s="2">
        <v>122832.8</v>
      </c>
      <c r="DS202" s="2">
        <v>122832.8</v>
      </c>
      <c r="DT202" s="2">
        <v>-175376.79</v>
      </c>
      <c r="DU202" s="2">
        <v>-175376.79</v>
      </c>
      <c r="DV202" s="2">
        <v>8865800.1799999997</v>
      </c>
      <c r="DW202" s="2">
        <v>168227.05</v>
      </c>
      <c r="DX202" s="2">
        <v>153400.71</v>
      </c>
      <c r="DY202" s="2"/>
      <c r="DZ202" s="2">
        <v>159877.85</v>
      </c>
      <c r="EA202" s="2">
        <v>61636.78</v>
      </c>
      <c r="EB202" s="2">
        <v>16515</v>
      </c>
      <c r="EC202" s="2">
        <v>9425457.5700000003</v>
      </c>
      <c r="ED202" s="2">
        <v>3056238.33</v>
      </c>
      <c r="EE202" s="2">
        <v>128397.8</v>
      </c>
      <c r="EF202" s="2">
        <v>96327.7</v>
      </c>
      <c r="EG202" s="2"/>
      <c r="EH202" s="2">
        <v>96874.3</v>
      </c>
      <c r="EI202" s="2">
        <v>20629.64</v>
      </c>
      <c r="EJ202" s="2">
        <v>3398467.77</v>
      </c>
      <c r="EK202" s="2">
        <v>0</v>
      </c>
      <c r="EL202" s="2"/>
      <c r="EM202" s="2">
        <v>706165.9</v>
      </c>
      <c r="EN202" s="2">
        <v>246730.32</v>
      </c>
      <c r="EO202" s="2">
        <v>1422731.29</v>
      </c>
      <c r="EP202" s="2">
        <v>427172.34</v>
      </c>
      <c r="EQ202" s="2"/>
      <c r="ER202" s="2"/>
      <c r="ES202" s="2"/>
      <c r="ET202" s="2"/>
      <c r="EU202" s="2">
        <v>35011.78</v>
      </c>
      <c r="EV202" s="2">
        <v>12555.36</v>
      </c>
      <c r="EW202" s="2">
        <v>46542.68</v>
      </c>
      <c r="EX202" s="2">
        <v>115842.06</v>
      </c>
      <c r="EY202" s="2">
        <v>1320643.6000000001</v>
      </c>
      <c r="EZ202" s="2">
        <v>1025747.06</v>
      </c>
      <c r="FA202" s="2">
        <v>32862.120000000003</v>
      </c>
      <c r="FB202" s="2">
        <v>17228.189999999999</v>
      </c>
      <c r="FC202" s="2">
        <v>5409232.7000000011</v>
      </c>
      <c r="FD202" s="2">
        <v>457071.87</v>
      </c>
      <c r="FE202" s="2">
        <v>102943.5</v>
      </c>
      <c r="FF202" s="2">
        <v>48993.65</v>
      </c>
      <c r="FG202" s="2">
        <v>24740.2</v>
      </c>
      <c r="FH202" s="2">
        <v>125268.37</v>
      </c>
      <c r="FI202" s="2">
        <v>759017.59</v>
      </c>
      <c r="FJ202" s="2">
        <v>17235.68</v>
      </c>
      <c r="FK202" s="2"/>
      <c r="FL202" s="2">
        <v>344849.63</v>
      </c>
      <c r="FM202" s="2"/>
      <c r="FN202" s="2">
        <v>289725.28999999998</v>
      </c>
      <c r="FO202" s="2">
        <v>55814.879999999997</v>
      </c>
      <c r="FP202" s="2">
        <v>247416.19</v>
      </c>
      <c r="FQ202" s="2">
        <v>21819.94</v>
      </c>
      <c r="FR202" s="2">
        <v>17481.78</v>
      </c>
      <c r="FS202" s="2">
        <v>240</v>
      </c>
      <c r="FT202" s="2">
        <v>7676.17</v>
      </c>
      <c r="FU202" s="2">
        <v>655.5</v>
      </c>
      <c r="FV202" s="2">
        <v>12710.4</v>
      </c>
      <c r="FW202" s="2">
        <v>62963.23</v>
      </c>
      <c r="FX202" s="2">
        <v>54390.77</v>
      </c>
      <c r="FY202" s="2">
        <v>171011.52</v>
      </c>
      <c r="FZ202" s="2">
        <v>4611.08</v>
      </c>
      <c r="GA202" s="2"/>
      <c r="GB202" s="2">
        <v>5872.4</v>
      </c>
      <c r="GC202" s="2">
        <v>24637.51</v>
      </c>
      <c r="GD202" s="2">
        <v>5365.87</v>
      </c>
      <c r="GE202" s="2"/>
      <c r="GF202" s="2"/>
      <c r="GG202" s="2"/>
      <c r="GH202" s="2">
        <v>26042.05</v>
      </c>
      <c r="GI202" s="2">
        <v>157641.70000000001</v>
      </c>
      <c r="GJ202" s="2">
        <v>192335.05</v>
      </c>
      <c r="GK202" s="2">
        <v>516.91</v>
      </c>
      <c r="GL202" s="2">
        <v>61831.89</v>
      </c>
      <c r="GM202" s="2">
        <v>341763.11</v>
      </c>
      <c r="GN202" s="2">
        <v>468972.26</v>
      </c>
      <c r="GO202" s="2"/>
      <c r="GP202" s="2">
        <v>19439.259999999998</v>
      </c>
      <c r="GQ202" s="2">
        <v>240327.01</v>
      </c>
      <c r="GR202" s="2"/>
      <c r="GS202" s="2"/>
      <c r="GT202" s="2">
        <v>367991.59</v>
      </c>
      <c r="GU202" s="2">
        <v>2897.2</v>
      </c>
      <c r="GV202" s="2">
        <v>816.36</v>
      </c>
      <c r="GW202" s="2"/>
      <c r="GX202" s="2">
        <v>8468.89</v>
      </c>
      <c r="GY202" s="2">
        <v>65239.360000000001</v>
      </c>
      <c r="GZ202" s="2"/>
      <c r="HA202" s="2"/>
      <c r="HB202" s="2"/>
      <c r="HC202" s="2"/>
      <c r="HD202" s="2"/>
      <c r="HE202" s="2"/>
      <c r="HF202" s="2"/>
      <c r="HG202" s="2">
        <v>3298760.4799999991</v>
      </c>
      <c r="HH202" s="2">
        <v>28136.39</v>
      </c>
      <c r="HI202" s="2">
        <v>28136.39</v>
      </c>
      <c r="HJ202" s="2"/>
      <c r="HK202" s="2"/>
      <c r="HL202" s="2">
        <v>5001.68</v>
      </c>
      <c r="HM202" s="2"/>
      <c r="HN202" s="2"/>
      <c r="HO202" s="2">
        <v>164547.5</v>
      </c>
      <c r="HP202" s="2"/>
      <c r="HQ202" s="2">
        <v>18520.73</v>
      </c>
      <c r="HR202" s="2"/>
      <c r="HS202" s="2">
        <v>188069.91</v>
      </c>
      <c r="HT202" s="2">
        <v>22454598.420000009</v>
      </c>
      <c r="HV202" s="37" t="str">
        <f>VLOOKUP(HW202,'District Listing'!$A$3:$B$315,2,FALSE)</f>
        <v>SAN JUAN</v>
      </c>
      <c r="HW202" s="4" t="s">
        <v>303</v>
      </c>
      <c r="HX202" s="2">
        <v>119385.03</v>
      </c>
      <c r="HY202" s="2">
        <v>119385.03</v>
      </c>
      <c r="HZ202" s="2"/>
      <c r="IA202" s="2"/>
      <c r="IB202" s="2">
        <v>689710.44</v>
      </c>
      <c r="IC202" s="2">
        <v>707.75</v>
      </c>
      <c r="ID202" s="2">
        <v>34729.410000000003</v>
      </c>
      <c r="IE202" s="2"/>
      <c r="IF202" s="2">
        <v>111486.05</v>
      </c>
      <c r="IG202" s="2">
        <v>1375.63</v>
      </c>
      <c r="IH202" s="2"/>
      <c r="II202" s="2">
        <v>838009.28</v>
      </c>
      <c r="IJ202" s="2">
        <v>270945.87</v>
      </c>
      <c r="IK202" s="2"/>
      <c r="IL202" s="2">
        <v>27526.41</v>
      </c>
      <c r="IM202" s="2"/>
      <c r="IN202" s="2">
        <v>7600</v>
      </c>
      <c r="IO202" s="2">
        <v>3842.95</v>
      </c>
      <c r="IP202" s="2">
        <v>309915.23</v>
      </c>
      <c r="IQ202" s="2"/>
      <c r="IR202" s="2"/>
      <c r="IS202" s="2">
        <v>31653.23</v>
      </c>
      <c r="IT202" s="2">
        <v>8010.31</v>
      </c>
      <c r="IU202" s="2">
        <v>52258.57</v>
      </c>
      <c r="IV202" s="2">
        <v>15234.24</v>
      </c>
      <c r="IW202" s="2"/>
      <c r="IX202" s="2"/>
      <c r="IY202" s="2"/>
      <c r="IZ202" s="2"/>
      <c r="JA202" s="2">
        <v>505.18</v>
      </c>
      <c r="JB202" s="2">
        <v>167.69</v>
      </c>
      <c r="JC202" s="2">
        <v>-881.04</v>
      </c>
      <c r="JD202" s="2">
        <v>729.97</v>
      </c>
      <c r="JE202" s="2">
        <v>166276.5</v>
      </c>
      <c r="JF202" s="2">
        <v>64985.59</v>
      </c>
      <c r="JG202" s="2"/>
      <c r="JH202" s="2"/>
      <c r="JI202" s="2">
        <v>338940.24</v>
      </c>
      <c r="JJ202" s="2">
        <v>144980.99</v>
      </c>
      <c r="JK202" s="2">
        <v>585.85</v>
      </c>
      <c r="JL202" s="2">
        <v>4266.68</v>
      </c>
      <c r="JM202" s="2">
        <v>559.25</v>
      </c>
      <c r="JN202" s="2">
        <v>22648.080000000002</v>
      </c>
      <c r="JO202" s="2">
        <v>173040.84999999998</v>
      </c>
      <c r="JP202" s="2"/>
      <c r="JQ202" s="2"/>
      <c r="JR202" s="2"/>
      <c r="JS202" s="2"/>
      <c r="JT202" s="2"/>
      <c r="JU202" s="2">
        <v>8632.61</v>
      </c>
      <c r="JV202" s="2">
        <v>76554.95</v>
      </c>
      <c r="JW202" s="2"/>
      <c r="JX202" s="2"/>
      <c r="JY202" s="2"/>
      <c r="JZ202" s="2">
        <v>24069.08</v>
      </c>
      <c r="KA202" s="2"/>
      <c r="KB202" s="2"/>
      <c r="KC202" s="2"/>
      <c r="KD202" s="2"/>
      <c r="KE202" s="2">
        <v>50922.080000000002</v>
      </c>
      <c r="KF202" s="2"/>
      <c r="KG202" s="2"/>
      <c r="KH202" s="2"/>
      <c r="KI202" s="2"/>
      <c r="KJ202" s="2"/>
      <c r="KK202" s="2"/>
      <c r="KL202" s="2"/>
      <c r="KM202" s="2"/>
      <c r="KN202" s="2">
        <v>90055</v>
      </c>
      <c r="KO202" s="2">
        <v>54412.88</v>
      </c>
      <c r="KP202" s="2"/>
      <c r="KQ202" s="2"/>
      <c r="KR202" s="2">
        <v>11815</v>
      </c>
      <c r="KS202" s="2"/>
      <c r="KT202" s="2"/>
      <c r="KU202" s="2">
        <v>1440</v>
      </c>
      <c r="KV202" s="2">
        <v>177574.07</v>
      </c>
      <c r="KW202" s="2"/>
      <c r="KX202" s="2"/>
      <c r="KY202" s="2">
        <v>18620.66</v>
      </c>
      <c r="KZ202" s="2"/>
      <c r="LA202" s="2"/>
      <c r="LB202" s="2"/>
      <c r="LC202" s="2">
        <v>3379.17</v>
      </c>
      <c r="LD202" s="2"/>
      <c r="LE202" s="2"/>
      <c r="LF202" s="2"/>
      <c r="LG202" s="2"/>
      <c r="LH202" s="2"/>
      <c r="LI202" s="2"/>
      <c r="LJ202" s="2"/>
      <c r="LK202" s="2">
        <v>517475.49999999994</v>
      </c>
      <c r="LL202" s="2">
        <v>9132.6</v>
      </c>
      <c r="LM202" s="2">
        <v>9132.6</v>
      </c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>
        <v>2305898.7300000004</v>
      </c>
    </row>
    <row r="203" spans="2:337">
      <c r="B203" s="22" t="s">
        <v>69</v>
      </c>
      <c r="C203" s="22" t="s">
        <v>7</v>
      </c>
      <c r="D203" s="22" t="s">
        <v>7</v>
      </c>
      <c r="E203" s="22" t="s">
        <v>15</v>
      </c>
      <c r="F203" s="22" t="s">
        <v>71</v>
      </c>
      <c r="G203" s="1">
        <v>262.61</v>
      </c>
      <c r="I203" s="37" t="str">
        <f>VLOOKUP(J203,'District Listing'!$A$3:$B$315,2,FALSE)</f>
        <v>WHITE RIVER</v>
      </c>
      <c r="J203" s="4" t="s">
        <v>296</v>
      </c>
      <c r="K203" s="2">
        <v>826863.88</v>
      </c>
      <c r="L203" s="2">
        <v>826863.88</v>
      </c>
      <c r="M203" s="2">
        <v>-826863.88</v>
      </c>
      <c r="N203" s="2">
        <v>-826863.88</v>
      </c>
      <c r="O203" s="2">
        <v>19532855.84</v>
      </c>
      <c r="P203" s="2">
        <v>280667.07</v>
      </c>
      <c r="Q203" s="2">
        <v>258143.03</v>
      </c>
      <c r="R203" s="2"/>
      <c r="S203" s="2">
        <v>1368619.4700000002</v>
      </c>
      <c r="T203" s="2">
        <v>877596.07000000007</v>
      </c>
      <c r="U203" s="2">
        <v>93585</v>
      </c>
      <c r="V203" s="2">
        <v>22411466.48</v>
      </c>
      <c r="W203" s="2">
        <v>8881474.8200000003</v>
      </c>
      <c r="X203" s="2">
        <v>297426.24</v>
      </c>
      <c r="Y203" s="2">
        <v>427098.11</v>
      </c>
      <c r="Z203" s="2"/>
      <c r="AA203" s="2">
        <v>438187.67</v>
      </c>
      <c r="AB203" s="2">
        <v>238311.22</v>
      </c>
      <c r="AC203" s="2">
        <v>10282498.060000001</v>
      </c>
      <c r="AD203" s="2"/>
      <c r="AE203" s="2"/>
      <c r="AF203" s="2">
        <v>1677450.5</v>
      </c>
      <c r="AG203" s="2">
        <v>772447.82</v>
      </c>
      <c r="AH203" s="2">
        <v>3286346.49</v>
      </c>
      <c r="AI203" s="2">
        <v>1230567.8700000001</v>
      </c>
      <c r="AJ203" s="2"/>
      <c r="AK203" s="2"/>
      <c r="AL203" s="2"/>
      <c r="AM203" s="2"/>
      <c r="AN203" s="2">
        <v>39193.919999999998</v>
      </c>
      <c r="AO203" s="2">
        <v>17820.52</v>
      </c>
      <c r="AP203" s="2">
        <v>129146.45000000001</v>
      </c>
      <c r="AQ203" s="2">
        <v>344372.38</v>
      </c>
      <c r="AR203" s="2">
        <v>2907724.22</v>
      </c>
      <c r="AS203" s="2">
        <v>2743533.3</v>
      </c>
      <c r="AT203" s="2">
        <v>36475.07</v>
      </c>
      <c r="AU203" s="2">
        <v>19635.629999999997</v>
      </c>
      <c r="AV203" s="2">
        <v>13204714.17</v>
      </c>
      <c r="AW203" s="2">
        <v>1362440.5</v>
      </c>
      <c r="AX203" s="2">
        <v>127683.76999999999</v>
      </c>
      <c r="AY203" s="2">
        <v>608323.85</v>
      </c>
      <c r="AZ203" s="2">
        <v>130791.11</v>
      </c>
      <c r="BA203" s="2">
        <v>617034.42000000004</v>
      </c>
      <c r="BB203" s="2">
        <v>2846273.65</v>
      </c>
      <c r="BC203" s="2"/>
      <c r="BD203" s="2">
        <v>38248</v>
      </c>
      <c r="BE203" s="2">
        <v>67117.709999999992</v>
      </c>
      <c r="BF203" s="2"/>
      <c r="BG203" s="2">
        <v>676235.91</v>
      </c>
      <c r="BH203" s="2">
        <v>317123.06</v>
      </c>
      <c r="BI203" s="2">
        <v>457987.01</v>
      </c>
      <c r="BJ203" s="2">
        <v>4153.68</v>
      </c>
      <c r="BK203" s="2">
        <v>20380.37</v>
      </c>
      <c r="BL203" s="2">
        <v>14962</v>
      </c>
      <c r="BM203" s="2"/>
      <c r="BN203" s="2">
        <v>190487.09</v>
      </c>
      <c r="BO203" s="2"/>
      <c r="BP203" s="2">
        <v>153877.37</v>
      </c>
      <c r="BQ203" s="2">
        <v>157894.93000000002</v>
      </c>
      <c r="BR203" s="2">
        <v>224370.28999999998</v>
      </c>
      <c r="BS203" s="2">
        <v>44499.46</v>
      </c>
      <c r="BT203" s="2">
        <v>10918.17</v>
      </c>
      <c r="BU203" s="2">
        <v>82588.42</v>
      </c>
      <c r="BV203" s="2"/>
      <c r="BW203" s="2">
        <v>20696.45</v>
      </c>
      <c r="BX203" s="2"/>
      <c r="BY203" s="2">
        <v>7703.27</v>
      </c>
      <c r="BZ203" s="2"/>
      <c r="CA203" s="2">
        <v>77885.64</v>
      </c>
      <c r="CB203" s="2">
        <v>456674.34</v>
      </c>
      <c r="CC203" s="2">
        <v>328448.79000000004</v>
      </c>
      <c r="CD203" s="2">
        <v>555.04999999999995</v>
      </c>
      <c r="CE203" s="2">
        <v>9533.1200000000008</v>
      </c>
      <c r="CF203" s="2">
        <v>794184.03</v>
      </c>
      <c r="CG203" s="2">
        <v>441753.66</v>
      </c>
      <c r="CH203" s="2">
        <v>120227.37</v>
      </c>
      <c r="CI203" s="2"/>
      <c r="CJ203" s="2">
        <v>22337</v>
      </c>
      <c r="CK203" s="2"/>
      <c r="CL203" s="2">
        <v>139189.70000000001</v>
      </c>
      <c r="CM203" s="2">
        <v>652849.43000000005</v>
      </c>
      <c r="CN203" s="2"/>
      <c r="CO203" s="2"/>
      <c r="CP203" s="2"/>
      <c r="CQ203" s="2"/>
      <c r="CR203" s="2">
        <v>87368.4</v>
      </c>
      <c r="CS203" s="2"/>
      <c r="CT203" s="2"/>
      <c r="CU203" s="2"/>
      <c r="CV203" s="2"/>
      <c r="CW203" s="2"/>
      <c r="CX203" s="2"/>
      <c r="CY203" s="2"/>
      <c r="CZ203" s="2">
        <v>5620249.7200000007</v>
      </c>
      <c r="DA203" s="2">
        <v>54145</v>
      </c>
      <c r="DB203" s="2">
        <v>54145</v>
      </c>
      <c r="DC203" s="2"/>
      <c r="DD203" s="2"/>
      <c r="DE203" s="2">
        <v>10650.99</v>
      </c>
      <c r="DF203" s="2"/>
      <c r="DG203" s="2"/>
      <c r="DH203" s="2">
        <v>16928.41</v>
      </c>
      <c r="DI203" s="2"/>
      <c r="DJ203" s="2">
        <v>77753</v>
      </c>
      <c r="DK203" s="2"/>
      <c r="DL203" s="2"/>
      <c r="DM203" s="2">
        <v>105332.4</v>
      </c>
      <c r="DN203" s="2">
        <v>54524679.480000012</v>
      </c>
      <c r="DP203" s="37" t="str">
        <f>VLOOKUP(DQ203,'District Listing'!$A$3:$B$315,2,FALSE)</f>
        <v>WHITE RIVER</v>
      </c>
      <c r="DQ203" s="4" t="s">
        <v>296</v>
      </c>
      <c r="DR203" s="2">
        <v>57870.71</v>
      </c>
      <c r="DS203" s="2">
        <v>57870.71</v>
      </c>
      <c r="DT203" s="2">
        <v>-826863.88</v>
      </c>
      <c r="DU203" s="2">
        <v>-826863.88</v>
      </c>
      <c r="DV203" s="2">
        <v>19229519.129999999</v>
      </c>
      <c r="DW203" s="2">
        <v>229431.13</v>
      </c>
      <c r="DX203" s="2">
        <v>202924.66</v>
      </c>
      <c r="DY203" s="2"/>
      <c r="DZ203" s="2">
        <v>689724.05</v>
      </c>
      <c r="EA203" s="2">
        <v>864604.43</v>
      </c>
      <c r="EB203" s="2">
        <v>93585</v>
      </c>
      <c r="EC203" s="2">
        <v>21309788.399999999</v>
      </c>
      <c r="ED203" s="2">
        <v>7408535.0099999998</v>
      </c>
      <c r="EE203" s="2">
        <v>214308.64</v>
      </c>
      <c r="EF203" s="2">
        <v>240871.03</v>
      </c>
      <c r="EG203" s="2"/>
      <c r="EH203" s="2">
        <v>78938.61</v>
      </c>
      <c r="EI203" s="2">
        <v>192238.65</v>
      </c>
      <c r="EJ203" s="2">
        <v>8134891.9400000004</v>
      </c>
      <c r="EK203" s="2"/>
      <c r="EL203" s="2"/>
      <c r="EM203" s="2">
        <v>1593967.86</v>
      </c>
      <c r="EN203" s="2">
        <v>611977.11</v>
      </c>
      <c r="EO203" s="2">
        <v>3128435.49</v>
      </c>
      <c r="EP203" s="2">
        <v>992943.05</v>
      </c>
      <c r="EQ203" s="2"/>
      <c r="ER203" s="2"/>
      <c r="ES203" s="2"/>
      <c r="ET203" s="2"/>
      <c r="EU203" s="2">
        <v>37267.06</v>
      </c>
      <c r="EV203" s="2">
        <v>14101.73</v>
      </c>
      <c r="EW203" s="2">
        <v>121722.74</v>
      </c>
      <c r="EX203" s="2">
        <v>250579.93</v>
      </c>
      <c r="EY203" s="2">
        <v>2855214.31</v>
      </c>
      <c r="EZ203" s="2">
        <v>2347075.59</v>
      </c>
      <c r="FA203" s="2">
        <v>34859.230000000003</v>
      </c>
      <c r="FB203" s="2">
        <v>9908.3799999999992</v>
      </c>
      <c r="FC203" s="2">
        <v>11998052.480000002</v>
      </c>
      <c r="FD203" s="2">
        <v>881992.24</v>
      </c>
      <c r="FE203" s="2">
        <v>119346.81</v>
      </c>
      <c r="FF203" s="2">
        <v>468025.04</v>
      </c>
      <c r="FG203" s="2">
        <v>118260.24</v>
      </c>
      <c r="FH203" s="2">
        <v>531959.03</v>
      </c>
      <c r="FI203" s="2">
        <v>2119583.3600000003</v>
      </c>
      <c r="FJ203" s="2"/>
      <c r="FK203" s="2">
        <v>38248</v>
      </c>
      <c r="FL203" s="2">
        <v>56629.24</v>
      </c>
      <c r="FM203" s="2"/>
      <c r="FN203" s="2">
        <v>214242.4</v>
      </c>
      <c r="FO203" s="2">
        <v>227237.1</v>
      </c>
      <c r="FP203" s="2">
        <v>343306.63</v>
      </c>
      <c r="FQ203" s="2">
        <v>4153.68</v>
      </c>
      <c r="FR203" s="2">
        <v>20380.37</v>
      </c>
      <c r="FS203" s="2">
        <v>14962</v>
      </c>
      <c r="FT203" s="2"/>
      <c r="FU203" s="2">
        <v>190487.09</v>
      </c>
      <c r="FV203" s="2"/>
      <c r="FW203" s="2"/>
      <c r="FX203" s="2">
        <v>7031.54</v>
      </c>
      <c r="FY203" s="2">
        <v>71078.95</v>
      </c>
      <c r="FZ203" s="2">
        <v>43527.31</v>
      </c>
      <c r="GA203" s="2">
        <v>10918.17</v>
      </c>
      <c r="GB203" s="2">
        <v>82588.42</v>
      </c>
      <c r="GC203" s="2"/>
      <c r="GD203" s="2">
        <v>20696.45</v>
      </c>
      <c r="GE203" s="2"/>
      <c r="GF203" s="2">
        <v>7703.27</v>
      </c>
      <c r="GG203" s="2"/>
      <c r="GH203" s="2"/>
      <c r="GI203" s="2">
        <v>65042</v>
      </c>
      <c r="GJ203" s="2">
        <v>267805.21000000002</v>
      </c>
      <c r="GK203" s="2">
        <v>555.04999999999995</v>
      </c>
      <c r="GL203" s="2">
        <v>9219.68</v>
      </c>
      <c r="GM203" s="2">
        <v>794184.03</v>
      </c>
      <c r="GN203" s="2">
        <v>405455.29</v>
      </c>
      <c r="GO203" s="2">
        <v>120227.37</v>
      </c>
      <c r="GP203" s="2"/>
      <c r="GQ203" s="2">
        <v>22337</v>
      </c>
      <c r="GR203" s="2"/>
      <c r="GS203" s="2"/>
      <c r="GT203" s="2"/>
      <c r="GU203" s="2"/>
      <c r="GV203" s="2"/>
      <c r="GW203" s="2"/>
      <c r="GX203" s="2"/>
      <c r="GY203" s="2">
        <v>57834.96</v>
      </c>
      <c r="GZ203" s="2"/>
      <c r="HA203" s="2"/>
      <c r="HB203" s="2"/>
      <c r="HC203" s="2"/>
      <c r="HD203" s="2"/>
      <c r="HE203" s="2"/>
      <c r="HF203" s="2"/>
      <c r="HG203" s="2">
        <v>3095851.21</v>
      </c>
      <c r="HH203" s="2">
        <v>34223.599999999999</v>
      </c>
      <c r="HI203" s="2">
        <v>34223.599999999999</v>
      </c>
      <c r="HJ203" s="2"/>
      <c r="HK203" s="2"/>
      <c r="HL203" s="2">
        <v>10650.99</v>
      </c>
      <c r="HM203" s="2"/>
      <c r="HN203" s="2"/>
      <c r="HO203" s="2">
        <v>16928.41</v>
      </c>
      <c r="HP203" s="2"/>
      <c r="HQ203" s="2">
        <v>77753</v>
      </c>
      <c r="HR203" s="2"/>
      <c r="HS203" s="2">
        <v>105332.4</v>
      </c>
      <c r="HT203" s="2">
        <v>46028730.220000014</v>
      </c>
      <c r="HV203" s="37" t="str">
        <f>VLOOKUP(HW203,'District Listing'!$A$3:$B$315,2,FALSE)</f>
        <v>CONCRETE</v>
      </c>
      <c r="HW203" s="4" t="s">
        <v>304</v>
      </c>
      <c r="HX203" s="2">
        <v>58066.75</v>
      </c>
      <c r="HY203" s="2">
        <v>58066.75</v>
      </c>
      <c r="HZ203" s="2"/>
      <c r="IA203" s="2"/>
      <c r="IB203" s="2">
        <v>112579.48</v>
      </c>
      <c r="IC203" s="2">
        <v>1218.29</v>
      </c>
      <c r="ID203" s="2">
        <v>947.31</v>
      </c>
      <c r="IE203" s="2"/>
      <c r="IF203" s="2">
        <v>50935.24</v>
      </c>
      <c r="IG203" s="2">
        <v>18893.580000000002</v>
      </c>
      <c r="IH203" s="2"/>
      <c r="II203" s="2">
        <v>184573.89999999997</v>
      </c>
      <c r="IJ203" s="2">
        <v>464224.28</v>
      </c>
      <c r="IK203" s="2">
        <v>5706.05</v>
      </c>
      <c r="IL203" s="2">
        <v>55102.52</v>
      </c>
      <c r="IM203" s="2"/>
      <c r="IN203" s="2">
        <v>2513.36</v>
      </c>
      <c r="IO203" s="2">
        <v>6529.44</v>
      </c>
      <c r="IP203" s="2">
        <v>534075.64999999991</v>
      </c>
      <c r="IQ203" s="2"/>
      <c r="IR203" s="2"/>
      <c r="IS203" s="2">
        <v>13250.11</v>
      </c>
      <c r="IT203" s="2">
        <v>34776.699999999997</v>
      </c>
      <c r="IU203" s="2">
        <v>52402.32</v>
      </c>
      <c r="IV203" s="2">
        <v>26073.34</v>
      </c>
      <c r="IW203" s="2"/>
      <c r="IX203" s="2"/>
      <c r="IY203" s="2"/>
      <c r="IZ203" s="2"/>
      <c r="JA203" s="2"/>
      <c r="JB203" s="2"/>
      <c r="JC203" s="2">
        <v>291.23</v>
      </c>
      <c r="JD203" s="2">
        <v>5826.51</v>
      </c>
      <c r="JE203" s="2">
        <v>10804.09</v>
      </c>
      <c r="JF203" s="2">
        <v>97985.73</v>
      </c>
      <c r="JG203" s="2">
        <v>144.55000000000001</v>
      </c>
      <c r="JH203" s="2">
        <v>617.44000000000005</v>
      </c>
      <c r="JI203" s="2">
        <v>242172.01999999996</v>
      </c>
      <c r="JJ203" s="2">
        <v>35735.46</v>
      </c>
      <c r="JK203" s="2"/>
      <c r="JL203" s="2">
        <v>74.069999999999993</v>
      </c>
      <c r="JM203" s="2">
        <v>1487.09</v>
      </c>
      <c r="JN203" s="2">
        <v>468.79</v>
      </c>
      <c r="JO203" s="2">
        <v>37765.409999999996</v>
      </c>
      <c r="JP203" s="2"/>
      <c r="JQ203" s="2"/>
      <c r="JR203" s="2"/>
      <c r="JS203" s="2"/>
      <c r="JT203" s="2"/>
      <c r="JU203" s="2">
        <v>2528.9899999999998</v>
      </c>
      <c r="JV203" s="2">
        <v>66373.119999999995</v>
      </c>
      <c r="JW203" s="2"/>
      <c r="JX203" s="2"/>
      <c r="JY203" s="2"/>
      <c r="JZ203" s="2">
        <v>12148.81</v>
      </c>
      <c r="KA203" s="2"/>
      <c r="KB203" s="2"/>
      <c r="KC203" s="2"/>
      <c r="KD203" s="2"/>
      <c r="KE203" s="2"/>
      <c r="KF203" s="2"/>
      <c r="KG203" s="2"/>
      <c r="KH203" s="2"/>
      <c r="KI203" s="2"/>
      <c r="KJ203" s="2">
        <v>41432.269999999997</v>
      </c>
      <c r="KK203" s="2"/>
      <c r="KL203" s="2">
        <v>965.95</v>
      </c>
      <c r="KM203" s="2">
        <v>1654.15</v>
      </c>
      <c r="KN203" s="2"/>
      <c r="KO203" s="2">
        <v>751.36</v>
      </c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>
        <v>125854.65</v>
      </c>
      <c r="LL203" s="2">
        <v>2127</v>
      </c>
      <c r="LM203" s="2">
        <v>2127</v>
      </c>
      <c r="LN203" s="2"/>
      <c r="LO203" s="2"/>
      <c r="LP203" s="2"/>
      <c r="LQ203" s="2"/>
      <c r="LR203" s="2"/>
      <c r="LS203" s="2"/>
      <c r="LT203" s="2"/>
      <c r="LU203" s="2">
        <v>26328.01</v>
      </c>
      <c r="LV203" s="2"/>
      <c r="LW203" s="2"/>
      <c r="LX203" s="2">
        <v>26328.01</v>
      </c>
      <c r="LY203" s="2">
        <v>1210963.3899999999</v>
      </c>
    </row>
    <row r="204" spans="2:337">
      <c r="B204" s="22" t="s">
        <v>69</v>
      </c>
      <c r="C204" s="22" t="s">
        <v>7</v>
      </c>
      <c r="D204" s="22" t="s">
        <v>7</v>
      </c>
      <c r="E204" s="22" t="s">
        <v>15</v>
      </c>
      <c r="F204" s="22" t="s">
        <v>17</v>
      </c>
      <c r="G204" s="1">
        <v>143409.71</v>
      </c>
      <c r="I204" s="37" t="str">
        <f>VLOOKUP(J204,'District Listing'!$A$3:$B$315,2,FALSE)</f>
        <v>FIFE</v>
      </c>
      <c r="J204" s="4" t="s">
        <v>297</v>
      </c>
      <c r="K204" s="2">
        <v>814644.96</v>
      </c>
      <c r="L204" s="2">
        <v>814644.96</v>
      </c>
      <c r="M204" s="2">
        <v>-814644.96000000008</v>
      </c>
      <c r="N204" s="2">
        <v>-814644.96000000008</v>
      </c>
      <c r="O204" s="2">
        <v>22666306.799999997</v>
      </c>
      <c r="P204" s="2">
        <v>356916.23</v>
      </c>
      <c r="Q204" s="2">
        <v>170046.32</v>
      </c>
      <c r="R204" s="2"/>
      <c r="S204" s="2">
        <v>1447694.33</v>
      </c>
      <c r="T204" s="2">
        <v>439965.26</v>
      </c>
      <c r="U204" s="2">
        <v>139233.15</v>
      </c>
      <c r="V204" s="2">
        <v>25220162.09</v>
      </c>
      <c r="W204" s="2"/>
      <c r="X204" s="2">
        <v>259726.56999999998</v>
      </c>
      <c r="Y204" s="2">
        <v>253097.24</v>
      </c>
      <c r="Z204" s="2"/>
      <c r="AA204" s="2">
        <v>260774.18</v>
      </c>
      <c r="AB204" s="2">
        <v>7305967.1400000006</v>
      </c>
      <c r="AC204" s="2">
        <v>8079565.1300000008</v>
      </c>
      <c r="AD204" s="2"/>
      <c r="AE204" s="2"/>
      <c r="AF204" s="2">
        <v>1882063.44</v>
      </c>
      <c r="AG204" s="2">
        <v>599504.12</v>
      </c>
      <c r="AH204" s="2">
        <v>3805110.66</v>
      </c>
      <c r="AI204" s="2">
        <v>979365.04</v>
      </c>
      <c r="AJ204" s="2"/>
      <c r="AK204" s="2"/>
      <c r="AL204" s="2"/>
      <c r="AM204" s="2"/>
      <c r="AN204" s="2">
        <v>70637.5</v>
      </c>
      <c r="AO204" s="2">
        <v>3500.06</v>
      </c>
      <c r="AP204" s="2">
        <v>69341.579999999987</v>
      </c>
      <c r="AQ204" s="2">
        <v>146672.77000000002</v>
      </c>
      <c r="AR204" s="2">
        <v>2908042.12</v>
      </c>
      <c r="AS204" s="2">
        <v>2153208.8800000004</v>
      </c>
      <c r="AT204" s="2">
        <v>354.06</v>
      </c>
      <c r="AU204" s="2">
        <v>354.06</v>
      </c>
      <c r="AV204" s="2">
        <v>12618154.290000001</v>
      </c>
      <c r="AW204" s="2">
        <v>854375.06</v>
      </c>
      <c r="AX204" s="2">
        <v>101395</v>
      </c>
      <c r="AY204" s="2">
        <v>739285.62</v>
      </c>
      <c r="AZ204" s="2">
        <v>137721.88</v>
      </c>
      <c r="BA204" s="2">
        <v>694202.47</v>
      </c>
      <c r="BB204" s="2">
        <v>2526980.0300000003</v>
      </c>
      <c r="BC204" s="2">
        <v>11333.59</v>
      </c>
      <c r="BD204" s="2">
        <v>7757.02</v>
      </c>
      <c r="BE204" s="2">
        <v>6761.44</v>
      </c>
      <c r="BF204" s="2"/>
      <c r="BG204" s="2"/>
      <c r="BH204" s="2">
        <v>149292.28000000003</v>
      </c>
      <c r="BI204" s="2">
        <v>1758186.71</v>
      </c>
      <c r="BJ204" s="2">
        <v>5624.5</v>
      </c>
      <c r="BK204" s="2">
        <v>20031.810000000001</v>
      </c>
      <c r="BL204" s="2">
        <v>29537.8</v>
      </c>
      <c r="BM204" s="2"/>
      <c r="BN204" s="2">
        <v>150914</v>
      </c>
      <c r="BO204" s="2"/>
      <c r="BP204" s="2">
        <v>253503.96</v>
      </c>
      <c r="BQ204" s="2">
        <v>78466.34</v>
      </c>
      <c r="BR204" s="2"/>
      <c r="BS204" s="2">
        <v>92822.760000000009</v>
      </c>
      <c r="BT204" s="2"/>
      <c r="BU204" s="2">
        <v>46625.67</v>
      </c>
      <c r="BV204" s="2"/>
      <c r="BW204" s="2"/>
      <c r="BX204" s="2"/>
      <c r="BY204" s="2">
        <v>51710.380000000005</v>
      </c>
      <c r="BZ204" s="2"/>
      <c r="CA204" s="2">
        <v>56295.88</v>
      </c>
      <c r="CB204" s="2">
        <v>436644.98</v>
      </c>
      <c r="CC204" s="2">
        <v>15875.86</v>
      </c>
      <c r="CD204" s="2">
        <v>1688.45</v>
      </c>
      <c r="CE204" s="2"/>
      <c r="CF204" s="2">
        <v>660419.31999999995</v>
      </c>
      <c r="CG204" s="2">
        <v>320401.90999999997</v>
      </c>
      <c r="CH204" s="2">
        <v>450</v>
      </c>
      <c r="CI204" s="2"/>
      <c r="CJ204" s="2">
        <v>7409</v>
      </c>
      <c r="CK204" s="2"/>
      <c r="CL204" s="2">
        <v>90766.53</v>
      </c>
      <c r="CM204" s="2">
        <v>381803.6</v>
      </c>
      <c r="CN204" s="2"/>
      <c r="CO204" s="2"/>
      <c r="CP204" s="2"/>
      <c r="CQ204" s="2"/>
      <c r="CR204" s="2">
        <v>58372.26</v>
      </c>
      <c r="CS204" s="2"/>
      <c r="CT204" s="2"/>
      <c r="CU204" s="2"/>
      <c r="CV204" s="2"/>
      <c r="CW204" s="2"/>
      <c r="CX204" s="2"/>
      <c r="CY204" s="2"/>
      <c r="CZ204" s="2">
        <v>4692696.0499999989</v>
      </c>
      <c r="DA204" s="2">
        <v>38476.399999999994</v>
      </c>
      <c r="DB204" s="2">
        <v>38476.399999999994</v>
      </c>
      <c r="DC204" s="2"/>
      <c r="DD204" s="2"/>
      <c r="DE204" s="2">
        <v>25363.52</v>
      </c>
      <c r="DF204" s="2">
        <v>89564.21</v>
      </c>
      <c r="DG204" s="2"/>
      <c r="DH204" s="2"/>
      <c r="DI204" s="2"/>
      <c r="DJ204" s="2">
        <v>166020.76</v>
      </c>
      <c r="DK204" s="2"/>
      <c r="DL204" s="2"/>
      <c r="DM204" s="2">
        <v>280948.49</v>
      </c>
      <c r="DN204" s="2">
        <v>53456982.480000019</v>
      </c>
      <c r="DP204" s="37" t="str">
        <f>VLOOKUP(DQ204,'District Listing'!$A$3:$B$315,2,FALSE)</f>
        <v>FIFE</v>
      </c>
      <c r="DQ204" s="4" t="s">
        <v>297</v>
      </c>
      <c r="DR204" s="2">
        <v>43084.22</v>
      </c>
      <c r="DS204" s="2">
        <v>43084.22</v>
      </c>
      <c r="DT204" s="2">
        <v>-712520.43</v>
      </c>
      <c r="DU204" s="2">
        <v>-712520.43</v>
      </c>
      <c r="DV204" s="2">
        <v>18440306.309999999</v>
      </c>
      <c r="DW204" s="2">
        <v>343886.32</v>
      </c>
      <c r="DX204" s="2">
        <v>128968.82</v>
      </c>
      <c r="DY204" s="2"/>
      <c r="DZ204" s="2">
        <v>903858.75</v>
      </c>
      <c r="EA204" s="2">
        <v>428721.86</v>
      </c>
      <c r="EB204" s="2">
        <v>104308.51</v>
      </c>
      <c r="EC204" s="2">
        <v>20350050.57</v>
      </c>
      <c r="ED204" s="2"/>
      <c r="EE204" s="2">
        <v>256505.77</v>
      </c>
      <c r="EF204" s="2">
        <v>218038.58</v>
      </c>
      <c r="EG204" s="2"/>
      <c r="EH204" s="2">
        <v>64493.52</v>
      </c>
      <c r="EI204" s="2">
        <v>6585562.9900000002</v>
      </c>
      <c r="EJ204" s="2">
        <v>7124600.8600000003</v>
      </c>
      <c r="EK204" s="2"/>
      <c r="EL204" s="2"/>
      <c r="EM204" s="2">
        <v>1812879.07</v>
      </c>
      <c r="EN204" s="2">
        <v>580598.06999999995</v>
      </c>
      <c r="EO204" s="2">
        <v>3665965.06</v>
      </c>
      <c r="EP204" s="2">
        <v>965013.16</v>
      </c>
      <c r="EQ204" s="2"/>
      <c r="ER204" s="2"/>
      <c r="ES204" s="2"/>
      <c r="ET204" s="2"/>
      <c r="EU204" s="2">
        <v>67765.09</v>
      </c>
      <c r="EV204" s="2">
        <v>3458.37</v>
      </c>
      <c r="EW204" s="2">
        <v>67194.899999999994</v>
      </c>
      <c r="EX204" s="2">
        <v>144663.70000000001</v>
      </c>
      <c r="EY204" s="2">
        <v>2867705.49</v>
      </c>
      <c r="EZ204" s="2">
        <v>2141195.9300000002</v>
      </c>
      <c r="FA204" s="2">
        <v>354.06</v>
      </c>
      <c r="FB204" s="2">
        <v>354.06</v>
      </c>
      <c r="FC204" s="2">
        <v>12317146.960000001</v>
      </c>
      <c r="FD204" s="2">
        <v>610145.16</v>
      </c>
      <c r="FE204" s="2">
        <v>12877.48</v>
      </c>
      <c r="FF204" s="2">
        <v>739285.62</v>
      </c>
      <c r="FG204" s="2">
        <v>109303.03</v>
      </c>
      <c r="FH204" s="2">
        <v>470727.86</v>
      </c>
      <c r="FI204" s="2">
        <v>1942339.15</v>
      </c>
      <c r="FJ204" s="2">
        <v>11333.59</v>
      </c>
      <c r="FK204" s="2">
        <v>7757.02</v>
      </c>
      <c r="FL204" s="2"/>
      <c r="FM204" s="2"/>
      <c r="FN204" s="2"/>
      <c r="FO204" s="2">
        <v>133807.17000000001</v>
      </c>
      <c r="FP204" s="2">
        <v>1133055.44</v>
      </c>
      <c r="FQ204" s="2">
        <v>5624.5</v>
      </c>
      <c r="FR204" s="2">
        <v>20031.810000000001</v>
      </c>
      <c r="FS204" s="2">
        <v>29537.8</v>
      </c>
      <c r="FT204" s="2"/>
      <c r="FU204" s="2">
        <v>150914</v>
      </c>
      <c r="FV204" s="2"/>
      <c r="FW204" s="2"/>
      <c r="FX204" s="2">
        <v>76925.75</v>
      </c>
      <c r="FY204" s="2"/>
      <c r="FZ204" s="2">
        <v>68996.94</v>
      </c>
      <c r="GA204" s="2"/>
      <c r="GB204" s="2">
        <v>20761.95</v>
      </c>
      <c r="GC204" s="2"/>
      <c r="GD204" s="2"/>
      <c r="GE204" s="2"/>
      <c r="GF204" s="2">
        <v>28939.18</v>
      </c>
      <c r="GG204" s="2"/>
      <c r="GH204" s="2">
        <v>56295.88</v>
      </c>
      <c r="GI204" s="2">
        <v>436644.98</v>
      </c>
      <c r="GJ204" s="2">
        <v>15875.86</v>
      </c>
      <c r="GK204" s="2">
        <v>1688.45</v>
      </c>
      <c r="GL204" s="2"/>
      <c r="GM204" s="2">
        <v>660419.31999999995</v>
      </c>
      <c r="GN204" s="2"/>
      <c r="GO204" s="2">
        <v>450</v>
      </c>
      <c r="GP204" s="2"/>
      <c r="GQ204" s="2">
        <v>7409</v>
      </c>
      <c r="GR204" s="2"/>
      <c r="GS204" s="2">
        <v>84440.97</v>
      </c>
      <c r="GT204" s="2"/>
      <c r="GU204" s="2"/>
      <c r="GV204" s="2"/>
      <c r="GW204" s="2"/>
      <c r="GX204" s="2"/>
      <c r="GY204" s="2">
        <v>54746.26</v>
      </c>
      <c r="GZ204" s="2"/>
      <c r="HA204" s="2"/>
      <c r="HB204" s="2"/>
      <c r="HC204" s="2"/>
      <c r="HD204" s="2"/>
      <c r="HE204" s="2"/>
      <c r="HF204" s="2"/>
      <c r="HG204" s="2">
        <v>3005655.8699999996</v>
      </c>
      <c r="HH204" s="2">
        <v>33364.74</v>
      </c>
      <c r="HI204" s="2">
        <v>33364.74</v>
      </c>
      <c r="HJ204" s="2"/>
      <c r="HK204" s="2"/>
      <c r="HL204" s="2">
        <v>25363.52</v>
      </c>
      <c r="HM204" s="2">
        <v>89564.21</v>
      </c>
      <c r="HN204" s="2"/>
      <c r="HO204" s="2"/>
      <c r="HP204" s="2"/>
      <c r="HQ204" s="2">
        <v>154263.47</v>
      </c>
      <c r="HR204" s="2"/>
      <c r="HS204" s="2">
        <v>269191.2</v>
      </c>
      <c r="HT204" s="2">
        <v>44372913.140000008</v>
      </c>
      <c r="HV204" s="37" t="str">
        <f>VLOOKUP(HW204,'District Listing'!$A$3:$B$315,2,FALSE)</f>
        <v>BURLINGTON-EDISON</v>
      </c>
      <c r="HW204" s="4" t="s">
        <v>305</v>
      </c>
      <c r="HX204" s="2">
        <v>75238.28</v>
      </c>
      <c r="HY204" s="2">
        <v>75238.28</v>
      </c>
      <c r="HZ204" s="2"/>
      <c r="IA204" s="2"/>
      <c r="IB204" s="2">
        <v>1536755.98</v>
      </c>
      <c r="IC204" s="2">
        <v>187679.11</v>
      </c>
      <c r="ID204" s="2">
        <v>4445.83</v>
      </c>
      <c r="IE204" s="2"/>
      <c r="IF204" s="2">
        <v>382249.93</v>
      </c>
      <c r="IG204" s="2">
        <v>347567.57</v>
      </c>
      <c r="IH204" s="2"/>
      <c r="II204" s="2">
        <v>2458698.42</v>
      </c>
      <c r="IJ204" s="2">
        <v>2617238.7200000002</v>
      </c>
      <c r="IK204" s="2">
        <v>83674.429999999993</v>
      </c>
      <c r="IL204" s="2">
        <v>72305.64</v>
      </c>
      <c r="IM204" s="2"/>
      <c r="IN204" s="2">
        <v>365873.79</v>
      </c>
      <c r="IO204" s="2">
        <v>98982.2</v>
      </c>
      <c r="IP204" s="2">
        <v>3238074.7800000007</v>
      </c>
      <c r="IQ204" s="2">
        <v>29407.71</v>
      </c>
      <c r="IR204" s="2">
        <v>307773.32</v>
      </c>
      <c r="IS204" s="2">
        <v>54532.62</v>
      </c>
      <c r="IT204" s="2">
        <v>43197.75</v>
      </c>
      <c r="IU204" s="2">
        <v>96036.78</v>
      </c>
      <c r="IV204" s="2">
        <v>66401.16</v>
      </c>
      <c r="IW204" s="2"/>
      <c r="IX204" s="2"/>
      <c r="IY204" s="2"/>
      <c r="IZ204" s="2"/>
      <c r="JA204" s="2"/>
      <c r="JB204" s="2"/>
      <c r="JC204" s="2">
        <v>2680.44</v>
      </c>
      <c r="JD204" s="2">
        <v>6727.84</v>
      </c>
      <c r="JE204" s="2"/>
      <c r="JF204" s="2">
        <v>11115.42</v>
      </c>
      <c r="JG204" s="2">
        <v>1503.1</v>
      </c>
      <c r="JH204" s="2">
        <v>998.3</v>
      </c>
      <c r="JI204" s="2">
        <v>620374.44000000006</v>
      </c>
      <c r="JJ204" s="2">
        <v>157767.12</v>
      </c>
      <c r="JK204" s="2"/>
      <c r="JL204" s="2"/>
      <c r="JM204" s="2">
        <v>1966.31</v>
      </c>
      <c r="JN204" s="2">
        <v>4270.96</v>
      </c>
      <c r="JO204" s="2">
        <v>164004.38999999998</v>
      </c>
      <c r="JP204" s="2"/>
      <c r="JQ204" s="2">
        <v>44676.67</v>
      </c>
      <c r="JR204" s="2"/>
      <c r="JS204" s="2"/>
      <c r="JT204" s="2"/>
      <c r="JU204" s="2">
        <v>2137</v>
      </c>
      <c r="JV204" s="2">
        <v>51343.5</v>
      </c>
      <c r="JW204" s="2">
        <v>66146</v>
      </c>
      <c r="JX204" s="2">
        <v>55536.639999999999</v>
      </c>
      <c r="JY204" s="2"/>
      <c r="JZ204" s="2"/>
      <c r="KA204" s="2"/>
      <c r="KB204" s="2"/>
      <c r="KC204" s="2"/>
      <c r="KD204" s="2">
        <v>82.98</v>
      </c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>
        <v>6104.92</v>
      </c>
      <c r="KR204" s="2">
        <v>8190</v>
      </c>
      <c r="KS204" s="2"/>
      <c r="KT204" s="2"/>
      <c r="KU204" s="2">
        <v>9794.31</v>
      </c>
      <c r="KV204" s="2"/>
      <c r="KW204" s="2"/>
      <c r="KX204" s="2"/>
      <c r="KY204" s="2"/>
      <c r="KZ204" s="2"/>
      <c r="LA204" s="2"/>
      <c r="LB204" s="2"/>
      <c r="LC204" s="2">
        <v>36003.19</v>
      </c>
      <c r="LD204" s="2"/>
      <c r="LE204" s="2"/>
      <c r="LF204" s="2"/>
      <c r="LG204" s="2"/>
      <c r="LH204" s="2"/>
      <c r="LI204" s="2">
        <v>78289.83</v>
      </c>
      <c r="LJ204" s="2"/>
      <c r="LK204" s="2">
        <v>358305.04000000004</v>
      </c>
      <c r="LL204" s="2">
        <v>36480.949999999997</v>
      </c>
      <c r="LM204" s="2">
        <v>36480.949999999997</v>
      </c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>
        <v>6951176.2999999998</v>
      </c>
    </row>
    <row r="205" spans="2:337">
      <c r="B205" s="22" t="s">
        <v>69</v>
      </c>
      <c r="C205" s="22" t="s">
        <v>7</v>
      </c>
      <c r="D205" s="22" t="s">
        <v>7</v>
      </c>
      <c r="E205" s="22" t="s">
        <v>15</v>
      </c>
      <c r="F205" s="22" t="s">
        <v>18</v>
      </c>
      <c r="G205" s="1">
        <v>82585.960000000006</v>
      </c>
      <c r="I205" s="37" t="str">
        <f>VLOOKUP(J205,'District Listing'!$A$3:$B$315,2,FALSE)</f>
        <v>CHIEF LESCHI TRIBAL</v>
      </c>
      <c r="J205" s="4" t="s">
        <v>298</v>
      </c>
      <c r="K205" s="2"/>
      <c r="L205" s="2"/>
      <c r="M205" s="2"/>
      <c r="N205" s="2"/>
      <c r="O205" s="2">
        <v>3035828.29</v>
      </c>
      <c r="P205" s="2"/>
      <c r="Q205" s="2"/>
      <c r="R205" s="2"/>
      <c r="S205" s="2">
        <v>20456.689999999999</v>
      </c>
      <c r="T205" s="2">
        <v>48420.24</v>
      </c>
      <c r="U205" s="2"/>
      <c r="V205" s="2">
        <v>3104705.22</v>
      </c>
      <c r="W205" s="2">
        <v>872852.28</v>
      </c>
      <c r="X205" s="2"/>
      <c r="Y205" s="2"/>
      <c r="Z205" s="2"/>
      <c r="AA205" s="2">
        <v>3896.51</v>
      </c>
      <c r="AB205" s="2">
        <v>31607.58</v>
      </c>
      <c r="AC205" s="2">
        <v>908356.37</v>
      </c>
      <c r="AD205" s="2"/>
      <c r="AE205" s="2">
        <v>185.61</v>
      </c>
      <c r="AF205" s="2"/>
      <c r="AG205" s="2"/>
      <c r="AH205" s="2"/>
      <c r="AI205" s="2">
        <v>697318.04</v>
      </c>
      <c r="AJ205" s="2"/>
      <c r="AK205" s="2"/>
      <c r="AL205" s="2"/>
      <c r="AM205" s="2"/>
      <c r="AN205" s="2">
        <v>24390.27</v>
      </c>
      <c r="AO205" s="2">
        <v>7854.97</v>
      </c>
      <c r="AP205" s="2">
        <v>14661.19</v>
      </c>
      <c r="AQ205" s="2">
        <v>15056.13</v>
      </c>
      <c r="AR205" s="2">
        <v>377116.73</v>
      </c>
      <c r="AS205" s="2">
        <v>181122.04</v>
      </c>
      <c r="AT205" s="2">
        <v>230050.8</v>
      </c>
      <c r="AU205" s="2">
        <v>43819.199999999997</v>
      </c>
      <c r="AV205" s="2">
        <v>1591574.98</v>
      </c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>
        <v>4875</v>
      </c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>
        <v>4875</v>
      </c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>
        <v>5609511.5699999994</v>
      </c>
      <c r="DP205" s="37" t="str">
        <f>VLOOKUP(DQ205,'District Listing'!$A$3:$B$315,2,FALSE)</f>
        <v>CHIEF LESCHI TRIBAL</v>
      </c>
      <c r="DQ205" s="4" t="s">
        <v>298</v>
      </c>
      <c r="DR205" s="2"/>
      <c r="DS205" s="2"/>
      <c r="DT205" s="2"/>
      <c r="DU205" s="2"/>
      <c r="DV205" s="2">
        <v>3035828.29</v>
      </c>
      <c r="DW205" s="2"/>
      <c r="DX205" s="2"/>
      <c r="DY205" s="2"/>
      <c r="DZ205" s="2">
        <v>20456.689999999999</v>
      </c>
      <c r="EA205" s="2">
        <v>48420.24</v>
      </c>
      <c r="EB205" s="2"/>
      <c r="EC205" s="2">
        <v>3104705.22</v>
      </c>
      <c r="ED205" s="2">
        <v>872852.28</v>
      </c>
      <c r="EE205" s="2"/>
      <c r="EF205" s="2"/>
      <c r="EG205" s="2"/>
      <c r="EH205" s="2">
        <v>3896.51</v>
      </c>
      <c r="EI205" s="2">
        <v>31607.58</v>
      </c>
      <c r="EJ205" s="2">
        <v>908356.37</v>
      </c>
      <c r="EK205" s="2"/>
      <c r="EL205" s="2">
        <v>185.61</v>
      </c>
      <c r="EM205" s="2"/>
      <c r="EN205" s="2"/>
      <c r="EO205" s="2"/>
      <c r="EP205" s="2">
        <v>697318.04</v>
      </c>
      <c r="EQ205" s="2"/>
      <c r="ER205" s="2"/>
      <c r="ES205" s="2"/>
      <c r="ET205" s="2"/>
      <c r="EU205" s="2">
        <v>24390.27</v>
      </c>
      <c r="EV205" s="2">
        <v>7854.97</v>
      </c>
      <c r="EW205" s="2">
        <v>14661.19</v>
      </c>
      <c r="EX205" s="2">
        <v>15056.13</v>
      </c>
      <c r="EY205" s="2">
        <v>377116.73</v>
      </c>
      <c r="EZ205" s="2">
        <v>181122.04</v>
      </c>
      <c r="FA205" s="2">
        <v>230050.8</v>
      </c>
      <c r="FB205" s="2">
        <v>43819.199999999997</v>
      </c>
      <c r="FC205" s="2">
        <v>1591574.98</v>
      </c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>
        <v>4875</v>
      </c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>
        <v>4875</v>
      </c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>
        <v>5609511.5699999994</v>
      </c>
      <c r="HV205" s="37" t="str">
        <f>VLOOKUP(HW205,'District Listing'!$A$3:$B$315,2,FALSE)</f>
        <v>SEDRO WOOLLEY</v>
      </c>
      <c r="HW205" s="4" t="s">
        <v>306</v>
      </c>
      <c r="HX205" s="2">
        <v>87538.31</v>
      </c>
      <c r="HY205" s="2">
        <v>87538.31</v>
      </c>
      <c r="HZ205" s="2">
        <v>-517.76</v>
      </c>
      <c r="IA205" s="2">
        <v>-517.76</v>
      </c>
      <c r="IB205" s="2">
        <v>3643016.46</v>
      </c>
      <c r="IC205" s="2">
        <v>13249.93</v>
      </c>
      <c r="ID205" s="2">
        <v>345797.92</v>
      </c>
      <c r="IE205" s="2"/>
      <c r="IF205" s="2">
        <v>764579.65</v>
      </c>
      <c r="IG205" s="2">
        <v>350143.65</v>
      </c>
      <c r="IH205" s="2"/>
      <c r="II205" s="2">
        <v>5116787.6100000003</v>
      </c>
      <c r="IJ205" s="2">
        <v>3283145.12</v>
      </c>
      <c r="IK205" s="2">
        <v>-74.22</v>
      </c>
      <c r="IL205" s="2">
        <v>139335.35</v>
      </c>
      <c r="IM205" s="2"/>
      <c r="IN205" s="2">
        <v>438308.87</v>
      </c>
      <c r="IO205" s="2">
        <v>82746.23</v>
      </c>
      <c r="IP205" s="2">
        <v>3943461.35</v>
      </c>
      <c r="IQ205" s="2"/>
      <c r="IR205" s="2"/>
      <c r="IS205" s="2">
        <v>98261.759999999995</v>
      </c>
      <c r="IT205" s="2">
        <v>51518.96</v>
      </c>
      <c r="IU205" s="2">
        <v>163055.97</v>
      </c>
      <c r="IV205" s="2">
        <v>60847.1</v>
      </c>
      <c r="IW205" s="2"/>
      <c r="IX205" s="2"/>
      <c r="IY205" s="2"/>
      <c r="IZ205" s="2"/>
      <c r="JA205" s="2"/>
      <c r="JB205" s="2"/>
      <c r="JC205" s="2">
        <v>4932.2</v>
      </c>
      <c r="JD205" s="2">
        <v>8638.26</v>
      </c>
      <c r="JE205" s="2">
        <v>1125105.6499999999</v>
      </c>
      <c r="JF205" s="2">
        <v>888742.96</v>
      </c>
      <c r="JG205" s="2">
        <v>2132.59</v>
      </c>
      <c r="JH205" s="2">
        <v>1286.6600000000001</v>
      </c>
      <c r="JI205" s="2">
        <v>2404522.11</v>
      </c>
      <c r="JJ205" s="2">
        <v>600514.51</v>
      </c>
      <c r="JK205" s="2">
        <v>170.97</v>
      </c>
      <c r="JL205" s="2">
        <v>153883.01999999999</v>
      </c>
      <c r="JM205" s="2"/>
      <c r="JN205" s="2">
        <v>325.39</v>
      </c>
      <c r="JO205" s="2">
        <v>754893.89</v>
      </c>
      <c r="JP205" s="2"/>
      <c r="JQ205" s="2"/>
      <c r="JR205" s="2">
        <v>5000</v>
      </c>
      <c r="JS205" s="2"/>
      <c r="JT205" s="2"/>
      <c r="JU205" s="2">
        <v>15314.98</v>
      </c>
      <c r="JV205" s="2">
        <v>1190331.3600000001</v>
      </c>
      <c r="JW205" s="2">
        <v>15338.55</v>
      </c>
      <c r="JX205" s="2">
        <v>800</v>
      </c>
      <c r="JY205" s="2"/>
      <c r="JZ205" s="2">
        <v>36909.129999999997</v>
      </c>
      <c r="KA205" s="2"/>
      <c r="KB205" s="2">
        <v>111.54</v>
      </c>
      <c r="KC205" s="2"/>
      <c r="KD205" s="2"/>
      <c r="KE205" s="2">
        <v>86.28</v>
      </c>
      <c r="KF205" s="2">
        <v>38665.050000000003</v>
      </c>
      <c r="KG205" s="2"/>
      <c r="KH205" s="2">
        <v>1587.5</v>
      </c>
      <c r="KI205" s="2"/>
      <c r="KJ205" s="2">
        <v>21397.95</v>
      </c>
      <c r="KK205" s="2"/>
      <c r="KL205" s="2"/>
      <c r="KM205" s="2"/>
      <c r="KN205" s="2"/>
      <c r="KO205" s="2">
        <v>2045.33</v>
      </c>
      <c r="KP205" s="2">
        <v>170</v>
      </c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>
        <v>5100.5</v>
      </c>
      <c r="LD205" s="2"/>
      <c r="LE205" s="2"/>
      <c r="LF205" s="2"/>
      <c r="LG205" s="2">
        <v>600</v>
      </c>
      <c r="LH205" s="2"/>
      <c r="LI205" s="2">
        <v>1200</v>
      </c>
      <c r="LJ205" s="2"/>
      <c r="LK205" s="2">
        <v>1334658.1700000002</v>
      </c>
      <c r="LL205" s="2">
        <v>8435.0300000000007</v>
      </c>
      <c r="LM205" s="2">
        <v>8435.0300000000007</v>
      </c>
      <c r="LN205" s="2"/>
      <c r="LO205" s="2">
        <v>176.2</v>
      </c>
      <c r="LP205" s="2"/>
      <c r="LQ205" s="2"/>
      <c r="LR205" s="2">
        <v>149.19</v>
      </c>
      <c r="LS205" s="2"/>
      <c r="LT205" s="2"/>
      <c r="LU205" s="2">
        <v>641834.09</v>
      </c>
      <c r="LV205" s="2"/>
      <c r="LW205" s="2"/>
      <c r="LX205" s="2">
        <v>642159.48</v>
      </c>
      <c r="LY205" s="2">
        <v>14291938.189999999</v>
      </c>
    </row>
    <row r="206" spans="2:337">
      <c r="B206" s="22" t="s">
        <v>69</v>
      </c>
      <c r="C206" s="22" t="s">
        <v>7</v>
      </c>
      <c r="D206" s="22" t="s">
        <v>7</v>
      </c>
      <c r="E206" s="22" t="s">
        <v>15</v>
      </c>
      <c r="F206" s="22" t="s">
        <v>19</v>
      </c>
      <c r="G206" s="1">
        <v>287998.3</v>
      </c>
      <c r="I206" s="37" t="str">
        <f>VLOOKUP(J206,'District Listing'!$A$3:$B$315,2,FALSE)</f>
        <v>SUMMIT: OLYMPUS</v>
      </c>
      <c r="J206" s="4" t="s">
        <v>299</v>
      </c>
      <c r="K206" s="2"/>
      <c r="L206" s="2"/>
      <c r="M206" s="2"/>
      <c r="N206" s="2"/>
      <c r="O206" s="2">
        <v>962976.2</v>
      </c>
      <c r="P206" s="2"/>
      <c r="Q206" s="2"/>
      <c r="R206" s="2"/>
      <c r="S206" s="2"/>
      <c r="T206" s="2"/>
      <c r="U206" s="2"/>
      <c r="V206" s="2">
        <v>962976.2</v>
      </c>
      <c r="W206" s="2">
        <v>460022.75</v>
      </c>
      <c r="X206" s="2">
        <v>47557.75</v>
      </c>
      <c r="Y206" s="2"/>
      <c r="Z206" s="2"/>
      <c r="AA206" s="2"/>
      <c r="AB206" s="2"/>
      <c r="AC206" s="2">
        <v>507580.5</v>
      </c>
      <c r="AD206" s="2"/>
      <c r="AE206" s="2"/>
      <c r="AF206" s="2">
        <v>68889.5</v>
      </c>
      <c r="AG206" s="2">
        <v>41718.629999999997</v>
      </c>
      <c r="AH206" s="2">
        <v>150260.89000000001</v>
      </c>
      <c r="AI206" s="2">
        <v>58565.68</v>
      </c>
      <c r="AJ206" s="2"/>
      <c r="AK206" s="2"/>
      <c r="AL206" s="2"/>
      <c r="AM206" s="2"/>
      <c r="AN206" s="2">
        <v>11303.9</v>
      </c>
      <c r="AO206" s="2">
        <v>6106.45</v>
      </c>
      <c r="AP206" s="2">
        <v>13678.74</v>
      </c>
      <c r="AQ206" s="2">
        <v>6851.33</v>
      </c>
      <c r="AR206" s="2">
        <v>136240.17000000001</v>
      </c>
      <c r="AS206" s="2">
        <v>82860.25</v>
      </c>
      <c r="AT206" s="2"/>
      <c r="AU206" s="2"/>
      <c r="AV206" s="2">
        <v>576475.54</v>
      </c>
      <c r="AW206" s="2">
        <v>25844.98</v>
      </c>
      <c r="AX206" s="2"/>
      <c r="AY206" s="2">
        <v>35083.9</v>
      </c>
      <c r="AZ206" s="2"/>
      <c r="BA206" s="2">
        <v>5171.5</v>
      </c>
      <c r="BB206" s="2">
        <v>66100.38</v>
      </c>
      <c r="BC206" s="2"/>
      <c r="BD206" s="2"/>
      <c r="BE206" s="2">
        <v>118827.97</v>
      </c>
      <c r="BF206" s="2"/>
      <c r="BG206" s="2">
        <v>543.5</v>
      </c>
      <c r="BH206" s="2">
        <v>125.93</v>
      </c>
      <c r="BI206" s="2">
        <v>8562.44</v>
      </c>
      <c r="BJ206" s="2">
        <v>407.27</v>
      </c>
      <c r="BK206" s="2">
        <v>5198</v>
      </c>
      <c r="BL206" s="2">
        <v>510637.78</v>
      </c>
      <c r="BM206" s="2"/>
      <c r="BN206" s="2"/>
      <c r="BO206" s="2"/>
      <c r="BP206" s="2">
        <v>77697.820000000007</v>
      </c>
      <c r="BQ206" s="2">
        <v>31392.19</v>
      </c>
      <c r="BR206" s="2"/>
      <c r="BS206" s="2"/>
      <c r="BT206" s="2">
        <v>236282.13</v>
      </c>
      <c r="BU206" s="2">
        <v>8225.7199999999993</v>
      </c>
      <c r="BV206" s="2"/>
      <c r="BW206" s="2">
        <v>33040.129999999997</v>
      </c>
      <c r="BX206" s="2"/>
      <c r="BY206" s="2"/>
      <c r="BZ206" s="2"/>
      <c r="CA206" s="2">
        <v>17541.11</v>
      </c>
      <c r="CB206" s="2">
        <v>19574.36</v>
      </c>
      <c r="CC206" s="2"/>
      <c r="CD206" s="2">
        <v>19513.87</v>
      </c>
      <c r="CE206" s="2"/>
      <c r="CF206" s="2">
        <v>9990.36</v>
      </c>
      <c r="CG206" s="2"/>
      <c r="CH206" s="2">
        <v>9844.44</v>
      </c>
      <c r="CI206" s="2"/>
      <c r="CJ206" s="2"/>
      <c r="CK206" s="2"/>
      <c r="CL206" s="2"/>
      <c r="CM206" s="2"/>
      <c r="CN206" s="2"/>
      <c r="CO206" s="2"/>
      <c r="CP206" s="2"/>
      <c r="CQ206" s="2"/>
      <c r="CR206" s="2">
        <v>1186.52</v>
      </c>
      <c r="CS206" s="2"/>
      <c r="CT206" s="2"/>
      <c r="CU206" s="2"/>
      <c r="CV206" s="2"/>
      <c r="CW206" s="2"/>
      <c r="CX206" s="2"/>
      <c r="CY206" s="2"/>
      <c r="CZ206" s="2">
        <v>1108591.54</v>
      </c>
      <c r="DA206" s="2">
        <v>42.73</v>
      </c>
      <c r="DB206" s="2">
        <v>42.73</v>
      </c>
      <c r="DC206" s="2"/>
      <c r="DD206" s="2"/>
      <c r="DE206" s="2"/>
      <c r="DF206" s="2"/>
      <c r="DG206" s="2">
        <v>963.35</v>
      </c>
      <c r="DH206" s="2">
        <v>77525.25</v>
      </c>
      <c r="DI206" s="2">
        <v>23788.29</v>
      </c>
      <c r="DJ206" s="2"/>
      <c r="DK206" s="2"/>
      <c r="DL206" s="2"/>
      <c r="DM206" s="2">
        <v>102276.89000000001</v>
      </c>
      <c r="DN206" s="2">
        <v>3324043.7799999993</v>
      </c>
      <c r="DP206" s="37" t="str">
        <f>VLOOKUP(DQ206,'District Listing'!$A$3:$B$315,2,FALSE)</f>
        <v>SUMMIT: OLYMPUS</v>
      </c>
      <c r="DQ206" s="4" t="s">
        <v>299</v>
      </c>
      <c r="DR206" s="2"/>
      <c r="DS206" s="2"/>
      <c r="DT206" s="2"/>
      <c r="DU206" s="2"/>
      <c r="DV206" s="2">
        <v>962976.2</v>
      </c>
      <c r="DW206" s="2"/>
      <c r="DX206" s="2"/>
      <c r="DY206" s="2"/>
      <c r="DZ206" s="2"/>
      <c r="EA206" s="2"/>
      <c r="EB206" s="2"/>
      <c r="EC206" s="2">
        <v>962976.2</v>
      </c>
      <c r="ED206" s="2">
        <v>460022.75</v>
      </c>
      <c r="EE206" s="2">
        <v>47557.75</v>
      </c>
      <c r="EF206" s="2"/>
      <c r="EG206" s="2"/>
      <c r="EH206" s="2"/>
      <c r="EI206" s="2"/>
      <c r="EJ206" s="2">
        <v>507580.5</v>
      </c>
      <c r="EK206" s="2"/>
      <c r="EL206" s="2"/>
      <c r="EM206" s="2">
        <v>68889.5</v>
      </c>
      <c r="EN206" s="2">
        <v>41718.629999999997</v>
      </c>
      <c r="EO206" s="2">
        <v>150260.89000000001</v>
      </c>
      <c r="EP206" s="2">
        <v>58565.68</v>
      </c>
      <c r="EQ206" s="2"/>
      <c r="ER206" s="2"/>
      <c r="ES206" s="2"/>
      <c r="ET206" s="2"/>
      <c r="EU206" s="2">
        <v>11303.9</v>
      </c>
      <c r="EV206" s="2">
        <v>6106.45</v>
      </c>
      <c r="EW206" s="2">
        <v>13678.74</v>
      </c>
      <c r="EX206" s="2">
        <v>6851.33</v>
      </c>
      <c r="EY206" s="2">
        <v>136240.17000000001</v>
      </c>
      <c r="EZ206" s="2">
        <v>82860.25</v>
      </c>
      <c r="FA206" s="2"/>
      <c r="FB206" s="2"/>
      <c r="FC206" s="2">
        <v>576475.54</v>
      </c>
      <c r="FD206" s="2">
        <v>25844.98</v>
      </c>
      <c r="FE206" s="2"/>
      <c r="FF206" s="2">
        <v>35083.9</v>
      </c>
      <c r="FG206" s="2"/>
      <c r="FH206" s="2">
        <v>5171.5</v>
      </c>
      <c r="FI206" s="2">
        <v>66100.38</v>
      </c>
      <c r="FJ206" s="2"/>
      <c r="FK206" s="2"/>
      <c r="FL206" s="2">
        <v>118827.97</v>
      </c>
      <c r="FM206" s="2"/>
      <c r="FN206" s="2">
        <v>543.5</v>
      </c>
      <c r="FO206" s="2">
        <v>125.93</v>
      </c>
      <c r="FP206" s="2">
        <v>8562.44</v>
      </c>
      <c r="FQ206" s="2">
        <v>407.27</v>
      </c>
      <c r="FR206" s="2">
        <v>5198</v>
      </c>
      <c r="FS206" s="2">
        <v>510637.78</v>
      </c>
      <c r="FT206" s="2"/>
      <c r="FU206" s="2"/>
      <c r="FV206" s="2"/>
      <c r="FW206" s="2">
        <v>77697.820000000007</v>
      </c>
      <c r="FX206" s="2">
        <v>31392.19</v>
      </c>
      <c r="FY206" s="2"/>
      <c r="FZ206" s="2"/>
      <c r="GA206" s="2">
        <v>236282.13</v>
      </c>
      <c r="GB206" s="2">
        <v>8225.7199999999993</v>
      </c>
      <c r="GC206" s="2"/>
      <c r="GD206" s="2">
        <v>33040.129999999997</v>
      </c>
      <c r="GE206" s="2"/>
      <c r="GF206" s="2"/>
      <c r="GG206" s="2"/>
      <c r="GH206" s="2">
        <v>17541.11</v>
      </c>
      <c r="GI206" s="2">
        <v>19574.36</v>
      </c>
      <c r="GJ206" s="2"/>
      <c r="GK206" s="2">
        <v>19513.87</v>
      </c>
      <c r="GL206" s="2"/>
      <c r="GM206" s="2">
        <v>9990.36</v>
      </c>
      <c r="GN206" s="2"/>
      <c r="GO206" s="2">
        <v>9844.44</v>
      </c>
      <c r="GP206" s="2"/>
      <c r="GQ206" s="2"/>
      <c r="GR206" s="2"/>
      <c r="GS206" s="2"/>
      <c r="GT206" s="2"/>
      <c r="GU206" s="2"/>
      <c r="GV206" s="2"/>
      <c r="GW206" s="2"/>
      <c r="GX206" s="2"/>
      <c r="GY206" s="2">
        <v>1186.52</v>
      </c>
      <c r="GZ206" s="2"/>
      <c r="HA206" s="2"/>
      <c r="HB206" s="2"/>
      <c r="HC206" s="2"/>
      <c r="HD206" s="2"/>
      <c r="HE206" s="2"/>
      <c r="HF206" s="2"/>
      <c r="HG206" s="2">
        <v>1108591.54</v>
      </c>
      <c r="HH206" s="2">
        <v>42.73</v>
      </c>
      <c r="HI206" s="2">
        <v>42.73</v>
      </c>
      <c r="HJ206" s="2"/>
      <c r="HK206" s="2"/>
      <c r="HL206" s="2"/>
      <c r="HM206" s="2"/>
      <c r="HN206" s="2">
        <v>963.35</v>
      </c>
      <c r="HO206" s="2">
        <v>77525.25</v>
      </c>
      <c r="HP206" s="2">
        <v>23788.29</v>
      </c>
      <c r="HQ206" s="2"/>
      <c r="HR206" s="2"/>
      <c r="HS206" s="2">
        <v>102276.89000000001</v>
      </c>
      <c r="HT206" s="2">
        <v>3324043.7799999993</v>
      </c>
      <c r="HV206" s="37" t="str">
        <f>VLOOKUP(HW206,'District Listing'!$A$3:$B$315,2,FALSE)</f>
        <v>ANACORTES</v>
      </c>
      <c r="HW206" s="4" t="s">
        <v>307</v>
      </c>
      <c r="HX206" s="2">
        <v>61137.81</v>
      </c>
      <c r="HY206" s="2">
        <v>61137.81</v>
      </c>
      <c r="HZ206" s="2">
        <v>-2358.7199999999998</v>
      </c>
      <c r="IA206" s="2">
        <v>-2358.7199999999998</v>
      </c>
      <c r="IB206" s="2">
        <v>36960.35</v>
      </c>
      <c r="IC206" s="2">
        <v>291535.68</v>
      </c>
      <c r="ID206" s="2"/>
      <c r="IE206" s="2"/>
      <c r="IF206" s="2">
        <v>126765.08</v>
      </c>
      <c r="IG206" s="2">
        <v>874130.91</v>
      </c>
      <c r="IH206" s="2"/>
      <c r="II206" s="2">
        <v>1329392.02</v>
      </c>
      <c r="IJ206" s="2">
        <v>1391138.07</v>
      </c>
      <c r="IK206" s="2">
        <v>133482.01</v>
      </c>
      <c r="IL206" s="2">
        <v>280593.81</v>
      </c>
      <c r="IM206" s="2"/>
      <c r="IN206" s="2"/>
      <c r="IO206" s="2">
        <v>47309.99</v>
      </c>
      <c r="IP206" s="2">
        <v>1852523.8800000001</v>
      </c>
      <c r="IQ206" s="2">
        <v>1783.05</v>
      </c>
      <c r="IR206" s="2">
        <v>6513.38</v>
      </c>
      <c r="IS206" s="2">
        <v>43356.29</v>
      </c>
      <c r="IT206" s="2">
        <v>112235.28</v>
      </c>
      <c r="IU206" s="2">
        <v>88185.72</v>
      </c>
      <c r="IV206" s="2">
        <v>168450.36</v>
      </c>
      <c r="IW206" s="2"/>
      <c r="IX206" s="2"/>
      <c r="IY206" s="2"/>
      <c r="IZ206" s="2"/>
      <c r="JA206" s="2"/>
      <c r="JB206" s="2"/>
      <c r="JC206" s="2">
        <v>1319.25</v>
      </c>
      <c r="JD206" s="2">
        <v>32973.199999999997</v>
      </c>
      <c r="JE206" s="2">
        <v>9436.9</v>
      </c>
      <c r="JF206" s="2">
        <v>203117.25</v>
      </c>
      <c r="JG206" s="2">
        <v>560.46</v>
      </c>
      <c r="JH206" s="2">
        <v>390.93</v>
      </c>
      <c r="JI206" s="2">
        <v>668322.06999999995</v>
      </c>
      <c r="JJ206" s="2">
        <v>313012.15000000002</v>
      </c>
      <c r="JK206" s="2">
        <v>82450.63</v>
      </c>
      <c r="JL206" s="2"/>
      <c r="JM206" s="2">
        <v>31465.77</v>
      </c>
      <c r="JN206" s="2">
        <v>76867.86</v>
      </c>
      <c r="JO206" s="2">
        <v>503796.41000000003</v>
      </c>
      <c r="JP206" s="2"/>
      <c r="JQ206" s="2">
        <v>26827.87</v>
      </c>
      <c r="JR206" s="2"/>
      <c r="JS206" s="2"/>
      <c r="JT206" s="2"/>
      <c r="JU206" s="2"/>
      <c r="JV206" s="2">
        <v>550525.1</v>
      </c>
      <c r="JW206" s="2"/>
      <c r="JX206" s="2">
        <v>18578.45</v>
      </c>
      <c r="JY206" s="2"/>
      <c r="JZ206" s="2"/>
      <c r="KA206" s="2"/>
      <c r="KB206" s="2"/>
      <c r="KC206" s="2">
        <v>175659.74</v>
      </c>
      <c r="KD206" s="2">
        <v>4843.51</v>
      </c>
      <c r="KE206" s="2"/>
      <c r="KF206" s="2"/>
      <c r="KG206" s="2"/>
      <c r="KH206" s="2">
        <v>15551.5</v>
      </c>
      <c r="KI206" s="2"/>
      <c r="KJ206" s="2"/>
      <c r="KK206" s="2"/>
      <c r="KL206" s="2"/>
      <c r="KM206" s="2"/>
      <c r="KN206" s="2">
        <v>326634</v>
      </c>
      <c r="KO206" s="2">
        <v>79879.600000000006</v>
      </c>
      <c r="KP206" s="2">
        <v>2443.11</v>
      </c>
      <c r="KQ206" s="2">
        <v>48381.73</v>
      </c>
      <c r="KR206" s="2"/>
      <c r="KS206" s="2"/>
      <c r="KT206" s="2"/>
      <c r="KU206" s="2">
        <v>28669.759999999998</v>
      </c>
      <c r="KV206" s="2"/>
      <c r="KW206" s="2"/>
      <c r="KX206" s="2">
        <v>155231.46</v>
      </c>
      <c r="KY206" s="2">
        <v>332843.86</v>
      </c>
      <c r="KZ206" s="2"/>
      <c r="LA206" s="2"/>
      <c r="LB206" s="2"/>
      <c r="LC206" s="2">
        <v>16141.62</v>
      </c>
      <c r="LD206" s="2"/>
      <c r="LE206" s="2"/>
      <c r="LF206" s="2"/>
      <c r="LG206" s="2"/>
      <c r="LH206" s="2"/>
      <c r="LI206" s="2">
        <v>311</v>
      </c>
      <c r="LJ206" s="2"/>
      <c r="LK206" s="2">
        <v>1782522.31</v>
      </c>
      <c r="LL206" s="2">
        <v>54060.95</v>
      </c>
      <c r="LM206" s="2">
        <v>54060.95</v>
      </c>
      <c r="LN206" s="2"/>
      <c r="LO206" s="2"/>
      <c r="LP206" s="2"/>
      <c r="LQ206" s="2"/>
      <c r="LR206" s="2"/>
      <c r="LS206" s="2"/>
      <c r="LT206" s="2"/>
      <c r="LU206" s="2">
        <v>5167.59</v>
      </c>
      <c r="LV206" s="2"/>
      <c r="LW206" s="2"/>
      <c r="LX206" s="2">
        <v>5167.59</v>
      </c>
      <c r="LY206" s="2">
        <v>6254564.3200000012</v>
      </c>
    </row>
    <row r="207" spans="2:337">
      <c r="B207" s="22" t="s">
        <v>69</v>
      </c>
      <c r="C207" s="22" t="s">
        <v>7</v>
      </c>
      <c r="D207" s="22" t="s">
        <v>7</v>
      </c>
      <c r="E207" s="22" t="s">
        <v>15</v>
      </c>
      <c r="F207" s="22" t="s">
        <v>20</v>
      </c>
      <c r="G207" s="1">
        <v>122765.09</v>
      </c>
      <c r="I207" s="37" t="str">
        <f>VLOOKUP(J207,'District Listing'!$A$3:$B$315,2,FALSE)</f>
        <v>SHAW</v>
      </c>
      <c r="J207" s="4" t="s">
        <v>300</v>
      </c>
      <c r="K207" s="2"/>
      <c r="L207" s="2"/>
      <c r="M207" s="2"/>
      <c r="N207" s="2"/>
      <c r="O207" s="2">
        <v>65568</v>
      </c>
      <c r="P207" s="2">
        <v>600</v>
      </c>
      <c r="Q207" s="2"/>
      <c r="R207" s="2"/>
      <c r="S207" s="2">
        <v>19266.54</v>
      </c>
      <c r="T207" s="2"/>
      <c r="U207" s="2"/>
      <c r="V207" s="2">
        <v>85434.540000000008</v>
      </c>
      <c r="W207" s="2">
        <v>75557.5</v>
      </c>
      <c r="X207" s="2"/>
      <c r="Y207" s="2"/>
      <c r="Z207" s="2"/>
      <c r="AA207" s="2"/>
      <c r="AB207" s="2"/>
      <c r="AC207" s="2">
        <v>75557.5</v>
      </c>
      <c r="AD207" s="2"/>
      <c r="AE207" s="2"/>
      <c r="AF207" s="2">
        <v>6487.95</v>
      </c>
      <c r="AG207" s="2">
        <v>5588.96</v>
      </c>
      <c r="AH207" s="2">
        <v>13157.83</v>
      </c>
      <c r="AI207" s="2">
        <v>7044.37</v>
      </c>
      <c r="AJ207" s="2"/>
      <c r="AK207" s="2"/>
      <c r="AL207" s="2"/>
      <c r="AM207" s="2"/>
      <c r="AN207" s="2">
        <v>310.79000000000002</v>
      </c>
      <c r="AO207" s="2">
        <v>298.86</v>
      </c>
      <c r="AP207" s="2">
        <v>276.61</v>
      </c>
      <c r="AQ207" s="2">
        <v>529.98</v>
      </c>
      <c r="AR207" s="2">
        <v>11214</v>
      </c>
      <c r="AS207" s="2">
        <v>20061.310000000001</v>
      </c>
      <c r="AT207" s="2"/>
      <c r="AU207" s="2"/>
      <c r="AV207" s="2">
        <v>64970.66</v>
      </c>
      <c r="AW207" s="2">
        <v>8511.4599999999991</v>
      </c>
      <c r="AX207" s="2"/>
      <c r="AY207" s="2"/>
      <c r="AZ207" s="2">
        <v>2029.03</v>
      </c>
      <c r="BA207" s="2">
        <v>9535.0300000000007</v>
      </c>
      <c r="BB207" s="2">
        <v>20075.52</v>
      </c>
      <c r="BC207" s="2"/>
      <c r="BD207" s="2">
        <v>1156.4100000000001</v>
      </c>
      <c r="BE207" s="2"/>
      <c r="BF207" s="2"/>
      <c r="BG207" s="2"/>
      <c r="BH207" s="2">
        <v>1648.53</v>
      </c>
      <c r="BI207" s="2">
        <v>37372.07</v>
      </c>
      <c r="BJ207" s="2"/>
      <c r="BK207" s="2"/>
      <c r="BL207" s="2"/>
      <c r="BM207" s="2"/>
      <c r="BN207" s="2"/>
      <c r="BO207" s="2"/>
      <c r="BP207" s="2">
        <v>8716.4599999999991</v>
      </c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>
        <v>1388</v>
      </c>
      <c r="CC207" s="2"/>
      <c r="CD207" s="2">
        <v>317.89999999999998</v>
      </c>
      <c r="CE207" s="2"/>
      <c r="CF207" s="2"/>
      <c r="CG207" s="2"/>
      <c r="CH207" s="2"/>
      <c r="CI207" s="2">
        <v>1479.22</v>
      </c>
      <c r="CJ207" s="2"/>
      <c r="CK207" s="2"/>
      <c r="CL207" s="2"/>
      <c r="CM207" s="2"/>
      <c r="CN207" s="2"/>
      <c r="CO207" s="2"/>
      <c r="CP207" s="2"/>
      <c r="CQ207" s="2"/>
      <c r="CR207" s="2">
        <v>500</v>
      </c>
      <c r="CS207" s="2"/>
      <c r="CT207" s="2"/>
      <c r="CU207" s="2"/>
      <c r="CV207" s="2"/>
      <c r="CW207" s="2"/>
      <c r="CX207" s="2"/>
      <c r="CY207" s="2"/>
      <c r="CZ207" s="2">
        <v>52578.590000000004</v>
      </c>
      <c r="DA207" s="2">
        <v>1138.93</v>
      </c>
      <c r="DB207" s="2">
        <v>1138.93</v>
      </c>
      <c r="DC207" s="2"/>
      <c r="DD207" s="2"/>
      <c r="DE207" s="2"/>
      <c r="DF207" s="2"/>
      <c r="DG207" s="2">
        <v>2742.06</v>
      </c>
      <c r="DH207" s="2"/>
      <c r="DI207" s="2"/>
      <c r="DJ207" s="2"/>
      <c r="DK207" s="2"/>
      <c r="DL207" s="2"/>
      <c r="DM207" s="2">
        <v>2742.06</v>
      </c>
      <c r="DN207" s="2">
        <v>302497.8</v>
      </c>
      <c r="DP207" s="37" t="str">
        <f>VLOOKUP(DQ207,'District Listing'!$A$3:$B$315,2,FALSE)</f>
        <v>SHAW</v>
      </c>
      <c r="DQ207" s="4" t="s">
        <v>300</v>
      </c>
      <c r="DR207" s="2"/>
      <c r="DS207" s="2"/>
      <c r="DT207" s="2"/>
      <c r="DU207" s="2"/>
      <c r="DV207" s="2">
        <v>65568</v>
      </c>
      <c r="DW207" s="2">
        <v>600</v>
      </c>
      <c r="DX207" s="2"/>
      <c r="DY207" s="2"/>
      <c r="DZ207" s="2">
        <v>19266.54</v>
      </c>
      <c r="EA207" s="2"/>
      <c r="EB207" s="2"/>
      <c r="EC207" s="2">
        <v>85434.540000000008</v>
      </c>
      <c r="ED207" s="2">
        <v>75557.5</v>
      </c>
      <c r="EE207" s="2"/>
      <c r="EF207" s="2"/>
      <c r="EG207" s="2"/>
      <c r="EH207" s="2"/>
      <c r="EI207" s="2"/>
      <c r="EJ207" s="2">
        <v>75557.5</v>
      </c>
      <c r="EK207" s="2"/>
      <c r="EL207" s="2"/>
      <c r="EM207" s="2">
        <v>6487.95</v>
      </c>
      <c r="EN207" s="2">
        <v>5588.96</v>
      </c>
      <c r="EO207" s="2">
        <v>13157.83</v>
      </c>
      <c r="EP207" s="2">
        <v>7044.37</v>
      </c>
      <c r="EQ207" s="2"/>
      <c r="ER207" s="2"/>
      <c r="ES207" s="2"/>
      <c r="ET207" s="2"/>
      <c r="EU207" s="2">
        <v>310.79000000000002</v>
      </c>
      <c r="EV207" s="2">
        <v>298.86</v>
      </c>
      <c r="EW207" s="2">
        <v>276.61</v>
      </c>
      <c r="EX207" s="2">
        <v>529.98</v>
      </c>
      <c r="EY207" s="2">
        <v>11214</v>
      </c>
      <c r="EZ207" s="2">
        <v>20061.310000000001</v>
      </c>
      <c r="FA207" s="2"/>
      <c r="FB207" s="2"/>
      <c r="FC207" s="2">
        <v>64970.66</v>
      </c>
      <c r="FD207" s="2">
        <v>8511.4599999999991</v>
      </c>
      <c r="FE207" s="2"/>
      <c r="FF207" s="2"/>
      <c r="FG207" s="2">
        <v>2029.03</v>
      </c>
      <c r="FH207" s="2">
        <v>9535.0300000000007</v>
      </c>
      <c r="FI207" s="2">
        <v>20075.52</v>
      </c>
      <c r="FJ207" s="2"/>
      <c r="FK207" s="2">
        <v>1156.4100000000001</v>
      </c>
      <c r="FL207" s="2"/>
      <c r="FM207" s="2"/>
      <c r="FN207" s="2"/>
      <c r="FO207" s="2">
        <v>1648.53</v>
      </c>
      <c r="FP207" s="2">
        <v>37372.07</v>
      </c>
      <c r="FQ207" s="2"/>
      <c r="FR207" s="2"/>
      <c r="FS207" s="2"/>
      <c r="FT207" s="2"/>
      <c r="FU207" s="2"/>
      <c r="FV207" s="2"/>
      <c r="FW207" s="2">
        <v>8716.4599999999991</v>
      </c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>
        <v>1388</v>
      </c>
      <c r="GJ207" s="2"/>
      <c r="GK207" s="2">
        <v>317.89999999999998</v>
      </c>
      <c r="GL207" s="2"/>
      <c r="GM207" s="2"/>
      <c r="GN207" s="2"/>
      <c r="GO207" s="2"/>
      <c r="GP207" s="2">
        <v>1479.22</v>
      </c>
      <c r="GQ207" s="2"/>
      <c r="GR207" s="2"/>
      <c r="GS207" s="2"/>
      <c r="GT207" s="2"/>
      <c r="GU207" s="2"/>
      <c r="GV207" s="2"/>
      <c r="GW207" s="2"/>
      <c r="GX207" s="2"/>
      <c r="GY207" s="2">
        <v>500</v>
      </c>
      <c r="GZ207" s="2"/>
      <c r="HA207" s="2"/>
      <c r="HB207" s="2"/>
      <c r="HC207" s="2"/>
      <c r="HD207" s="2"/>
      <c r="HE207" s="2"/>
      <c r="HF207" s="2"/>
      <c r="HG207" s="2">
        <v>52578.590000000004</v>
      </c>
      <c r="HH207" s="2">
        <v>1138.93</v>
      </c>
      <c r="HI207" s="2">
        <v>1138.93</v>
      </c>
      <c r="HJ207" s="2"/>
      <c r="HK207" s="2"/>
      <c r="HL207" s="2"/>
      <c r="HM207" s="2"/>
      <c r="HN207" s="2">
        <v>2742.06</v>
      </c>
      <c r="HO207" s="2"/>
      <c r="HP207" s="2"/>
      <c r="HQ207" s="2"/>
      <c r="HR207" s="2"/>
      <c r="HS207" s="2">
        <v>2742.06</v>
      </c>
      <c r="HT207" s="2">
        <v>302497.8</v>
      </c>
      <c r="HV207" s="37" t="str">
        <f>VLOOKUP(HW207,'District Listing'!$A$3:$B$315,2,FALSE)</f>
        <v>LA CONNER</v>
      </c>
      <c r="HW207" s="4" t="s">
        <v>308</v>
      </c>
      <c r="HX207" s="2">
        <v>50365.54</v>
      </c>
      <c r="HY207" s="2">
        <v>50365.54</v>
      </c>
      <c r="HZ207" s="2"/>
      <c r="IA207" s="2"/>
      <c r="IB207" s="2">
        <v>1428225.04</v>
      </c>
      <c r="IC207" s="2">
        <v>46916.15</v>
      </c>
      <c r="ID207" s="2">
        <v>3996.55</v>
      </c>
      <c r="IE207" s="2"/>
      <c r="IF207" s="2">
        <v>91340.63</v>
      </c>
      <c r="IG207" s="2"/>
      <c r="IH207" s="2"/>
      <c r="II207" s="2">
        <v>1570478.37</v>
      </c>
      <c r="IJ207" s="2">
        <v>1068987.1100000001</v>
      </c>
      <c r="IK207" s="2">
        <v>4148.1899999999996</v>
      </c>
      <c r="IL207" s="2">
        <v>39323.47</v>
      </c>
      <c r="IM207" s="2"/>
      <c r="IN207" s="2">
        <v>195600.75</v>
      </c>
      <c r="IO207" s="2"/>
      <c r="IP207" s="2">
        <v>1308059.52</v>
      </c>
      <c r="IQ207" s="2"/>
      <c r="IR207" s="2"/>
      <c r="IS207" s="2">
        <v>19495.16</v>
      </c>
      <c r="IT207" s="2">
        <v>30267.79</v>
      </c>
      <c r="IU207" s="2">
        <v>36194.910000000003</v>
      </c>
      <c r="IV207" s="2">
        <v>89654.21</v>
      </c>
      <c r="IW207" s="2"/>
      <c r="IX207" s="2"/>
      <c r="IY207" s="2"/>
      <c r="IZ207" s="2"/>
      <c r="JA207" s="2">
        <v>2.86</v>
      </c>
      <c r="JB207" s="2"/>
      <c r="JC207" s="2">
        <v>938.19</v>
      </c>
      <c r="JD207" s="2">
        <v>2087.9699999999998</v>
      </c>
      <c r="JE207" s="2">
        <v>29639.29</v>
      </c>
      <c r="JF207" s="2">
        <v>47144.68</v>
      </c>
      <c r="JG207" s="2">
        <v>132.28</v>
      </c>
      <c r="JH207" s="2">
        <v>424.27</v>
      </c>
      <c r="JI207" s="2">
        <v>255981.61</v>
      </c>
      <c r="JJ207" s="2">
        <v>81339.679999999993</v>
      </c>
      <c r="JK207" s="2">
        <v>541.32000000000005</v>
      </c>
      <c r="JL207" s="2"/>
      <c r="JM207" s="2">
        <v>2010.91</v>
      </c>
      <c r="JN207" s="2">
        <v>108017.65</v>
      </c>
      <c r="JO207" s="2">
        <v>191909.56</v>
      </c>
      <c r="JP207" s="2"/>
      <c r="JQ207" s="2"/>
      <c r="JR207" s="2"/>
      <c r="JS207" s="2"/>
      <c r="JT207" s="2"/>
      <c r="JU207" s="2">
        <v>-75</v>
      </c>
      <c r="JV207" s="2">
        <v>72085.5</v>
      </c>
      <c r="JW207" s="2"/>
      <c r="JX207" s="2">
        <v>17776.52</v>
      </c>
      <c r="JY207" s="2"/>
      <c r="JZ207" s="2">
        <v>463.18</v>
      </c>
      <c r="KA207" s="2"/>
      <c r="KB207" s="2"/>
      <c r="KC207" s="2">
        <v>87054.3</v>
      </c>
      <c r="KD207" s="2"/>
      <c r="KE207" s="2"/>
      <c r="KF207" s="2"/>
      <c r="KG207" s="2">
        <v>30384.42</v>
      </c>
      <c r="KH207" s="2">
        <v>857.54</v>
      </c>
      <c r="KI207" s="2"/>
      <c r="KJ207" s="2"/>
      <c r="KK207" s="2"/>
      <c r="KL207" s="2"/>
      <c r="KM207" s="2"/>
      <c r="KN207" s="2">
        <v>114762.61</v>
      </c>
      <c r="KO207" s="2">
        <v>39065.599999999999</v>
      </c>
      <c r="KP207" s="2"/>
      <c r="KQ207" s="2">
        <v>2822.82</v>
      </c>
      <c r="KR207" s="2"/>
      <c r="KS207" s="2"/>
      <c r="KT207" s="2"/>
      <c r="KU207" s="2">
        <v>2865</v>
      </c>
      <c r="KV207" s="2"/>
      <c r="KW207" s="2"/>
      <c r="KX207" s="2"/>
      <c r="KY207" s="2">
        <v>118789.47</v>
      </c>
      <c r="KZ207" s="2"/>
      <c r="LA207" s="2"/>
      <c r="LB207" s="2"/>
      <c r="LC207" s="2">
        <v>6276.66</v>
      </c>
      <c r="LD207" s="2"/>
      <c r="LE207" s="2"/>
      <c r="LF207" s="2"/>
      <c r="LG207" s="2"/>
      <c r="LH207" s="2"/>
      <c r="LI207" s="2"/>
      <c r="LJ207" s="2"/>
      <c r="LK207" s="2">
        <v>493128.61999999994</v>
      </c>
      <c r="LL207" s="2">
        <v>39685.72</v>
      </c>
      <c r="LM207" s="2">
        <v>39685.72</v>
      </c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>
        <v>3909608.9400000013</v>
      </c>
    </row>
    <row r="208" spans="2:337">
      <c r="B208" s="22" t="s">
        <v>69</v>
      </c>
      <c r="C208" s="22" t="s">
        <v>7</v>
      </c>
      <c r="D208" s="22" t="s">
        <v>7</v>
      </c>
      <c r="E208" s="22" t="s">
        <v>15</v>
      </c>
      <c r="F208" s="22" t="s">
        <v>21</v>
      </c>
      <c r="G208" s="1">
        <v>2759.57</v>
      </c>
      <c r="I208" s="37" t="str">
        <f>VLOOKUP(J208,'District Listing'!$A$3:$B$315,2,FALSE)</f>
        <v>ORCAS ISLAND</v>
      </c>
      <c r="J208" s="4" t="s">
        <v>301</v>
      </c>
      <c r="K208" s="2">
        <v>145741.12</v>
      </c>
      <c r="L208" s="2">
        <v>145741.12</v>
      </c>
      <c r="M208" s="2">
        <v>-145741.12</v>
      </c>
      <c r="N208" s="2">
        <v>-145741.12</v>
      </c>
      <c r="O208" s="2">
        <v>4460712.5599999996</v>
      </c>
      <c r="P208" s="2">
        <v>14985</v>
      </c>
      <c r="Q208" s="2">
        <v>116930.64</v>
      </c>
      <c r="R208" s="2">
        <v>37428.339999999997</v>
      </c>
      <c r="S208" s="2">
        <v>110663.9</v>
      </c>
      <c r="T208" s="2">
        <v>131165.01999999999</v>
      </c>
      <c r="U208" s="2"/>
      <c r="V208" s="2">
        <v>4871885.459999999</v>
      </c>
      <c r="W208" s="2">
        <v>1921290.79</v>
      </c>
      <c r="X208" s="2">
        <v>29960.350000000002</v>
      </c>
      <c r="Y208" s="2">
        <v>64904.61</v>
      </c>
      <c r="Z208" s="2">
        <v>49904.98</v>
      </c>
      <c r="AA208" s="2"/>
      <c r="AB208" s="2">
        <v>88924.61</v>
      </c>
      <c r="AC208" s="2">
        <v>2154985.3400000003</v>
      </c>
      <c r="AD208" s="2">
        <v>623305.14</v>
      </c>
      <c r="AE208" s="2">
        <v>353583.81</v>
      </c>
      <c r="AF208" s="2">
        <v>360980.17</v>
      </c>
      <c r="AG208" s="2">
        <v>172745.06</v>
      </c>
      <c r="AH208" s="2">
        <v>727731.00999999989</v>
      </c>
      <c r="AI208" s="2">
        <v>251225.43</v>
      </c>
      <c r="AJ208" s="2"/>
      <c r="AK208" s="2"/>
      <c r="AL208" s="2"/>
      <c r="AM208" s="2"/>
      <c r="AN208" s="2">
        <v>8735.75</v>
      </c>
      <c r="AO208" s="2">
        <v>12574.53</v>
      </c>
      <c r="AP208" s="2">
        <v>14325.96</v>
      </c>
      <c r="AQ208" s="2">
        <v>19134.650000000001</v>
      </c>
      <c r="AR208" s="2">
        <v>27086.14</v>
      </c>
      <c r="AS208" s="2">
        <v>159682.95000000001</v>
      </c>
      <c r="AT208" s="2">
        <v>12716.710000000001</v>
      </c>
      <c r="AU208" s="2">
        <v>20777.509999999998</v>
      </c>
      <c r="AV208" s="2">
        <v>2764604.82</v>
      </c>
      <c r="AW208" s="2">
        <v>420653.09</v>
      </c>
      <c r="AX208" s="2">
        <v>17061.900000000001</v>
      </c>
      <c r="AY208" s="2">
        <v>141967.35</v>
      </c>
      <c r="AZ208" s="2">
        <v>15837.99</v>
      </c>
      <c r="BA208" s="2">
        <v>42592.9</v>
      </c>
      <c r="BB208" s="2">
        <v>638113.2300000001</v>
      </c>
      <c r="BC208" s="2">
        <v>3676</v>
      </c>
      <c r="BD208" s="2">
        <v>5268.24</v>
      </c>
      <c r="BE208" s="2">
        <v>85876.03</v>
      </c>
      <c r="BF208" s="2">
        <v>10649.55</v>
      </c>
      <c r="BG208" s="2"/>
      <c r="BH208" s="2">
        <v>7441.64</v>
      </c>
      <c r="BI208" s="2">
        <v>835511.13</v>
      </c>
      <c r="BJ208" s="2"/>
      <c r="BK208" s="2"/>
      <c r="BL208" s="2"/>
      <c r="BM208" s="2">
        <v>30088.26</v>
      </c>
      <c r="BN208" s="2">
        <v>38784.839999999997</v>
      </c>
      <c r="BO208" s="2"/>
      <c r="BP208" s="2">
        <v>46239.47</v>
      </c>
      <c r="BQ208" s="2"/>
      <c r="BR208" s="2"/>
      <c r="BS208" s="2"/>
      <c r="BT208" s="2"/>
      <c r="BU208" s="2"/>
      <c r="BV208" s="2"/>
      <c r="BW208" s="2">
        <v>7516.63</v>
      </c>
      <c r="BX208" s="2"/>
      <c r="BY208" s="2"/>
      <c r="BZ208" s="2"/>
      <c r="CA208" s="2"/>
      <c r="CB208" s="2">
        <v>96457</v>
      </c>
      <c r="CC208" s="2">
        <v>4385.71</v>
      </c>
      <c r="CD208" s="2"/>
      <c r="CE208" s="2"/>
      <c r="CF208" s="2"/>
      <c r="CG208" s="2"/>
      <c r="CH208" s="2"/>
      <c r="CI208" s="2">
        <v>11714.82</v>
      </c>
      <c r="CJ208" s="2"/>
      <c r="CK208" s="2"/>
      <c r="CL208" s="2"/>
      <c r="CM208" s="2">
        <v>133990.31</v>
      </c>
      <c r="CN208" s="2">
        <v>5902.25</v>
      </c>
      <c r="CO208" s="2"/>
      <c r="CP208" s="2"/>
      <c r="CQ208" s="2"/>
      <c r="CR208" s="2">
        <v>13434.4</v>
      </c>
      <c r="CS208" s="2"/>
      <c r="CT208" s="2"/>
      <c r="CU208" s="2"/>
      <c r="CV208" s="2"/>
      <c r="CW208" s="2"/>
      <c r="CX208" s="2"/>
      <c r="CY208" s="2"/>
      <c r="CZ208" s="2">
        <v>1336936.2799999998</v>
      </c>
      <c r="DA208" s="2">
        <v>32013.059999999998</v>
      </c>
      <c r="DB208" s="2">
        <v>32013.059999999998</v>
      </c>
      <c r="DC208" s="2"/>
      <c r="DD208" s="2"/>
      <c r="DE208" s="2"/>
      <c r="DF208" s="2"/>
      <c r="DG208" s="2"/>
      <c r="DH208" s="2">
        <v>176675.67</v>
      </c>
      <c r="DI208" s="2"/>
      <c r="DJ208" s="2"/>
      <c r="DK208" s="2"/>
      <c r="DL208" s="2"/>
      <c r="DM208" s="2">
        <v>176675.67</v>
      </c>
      <c r="DN208" s="2">
        <v>11975213.860000005</v>
      </c>
      <c r="DP208" s="37" t="str">
        <f>VLOOKUP(DQ208,'District Listing'!$A$3:$B$315,2,FALSE)</f>
        <v>ORCAS ISLAND</v>
      </c>
      <c r="DQ208" s="4" t="s">
        <v>301</v>
      </c>
      <c r="DR208" s="2">
        <v>145741.12</v>
      </c>
      <c r="DS208" s="2">
        <v>145741.12</v>
      </c>
      <c r="DT208" s="2">
        <v>-145741.12</v>
      </c>
      <c r="DU208" s="2">
        <v>-145741.12</v>
      </c>
      <c r="DV208" s="2">
        <v>4291090.3099999996</v>
      </c>
      <c r="DW208" s="2">
        <v>8895</v>
      </c>
      <c r="DX208" s="2">
        <v>90460.92</v>
      </c>
      <c r="DY208" s="2">
        <v>37428.339999999997</v>
      </c>
      <c r="DZ208" s="2">
        <v>109894.7</v>
      </c>
      <c r="EA208" s="2">
        <v>124258.62</v>
      </c>
      <c r="EB208" s="2"/>
      <c r="EC208" s="2">
        <v>4662027.8899999997</v>
      </c>
      <c r="ED208" s="2">
        <v>1123505.43</v>
      </c>
      <c r="EE208" s="2">
        <v>26264.080000000002</v>
      </c>
      <c r="EF208" s="2">
        <v>41621.26</v>
      </c>
      <c r="EG208" s="2">
        <v>49904.98</v>
      </c>
      <c r="EH208" s="2"/>
      <c r="EI208" s="2">
        <v>88924.61</v>
      </c>
      <c r="EJ208" s="2">
        <v>1330220.3600000001</v>
      </c>
      <c r="EK208" s="2">
        <v>623305.14</v>
      </c>
      <c r="EL208" s="2">
        <v>353583.81</v>
      </c>
      <c r="EM208" s="2">
        <v>345153.23</v>
      </c>
      <c r="EN208" s="2">
        <v>110578.17</v>
      </c>
      <c r="EO208" s="2">
        <v>695464.32</v>
      </c>
      <c r="EP208" s="2">
        <v>144865.37</v>
      </c>
      <c r="EQ208" s="2"/>
      <c r="ER208" s="2"/>
      <c r="ES208" s="2"/>
      <c r="ET208" s="2"/>
      <c r="EU208" s="2">
        <v>8405.31</v>
      </c>
      <c r="EV208" s="2">
        <v>7417.06</v>
      </c>
      <c r="EW208" s="2">
        <v>13855.49</v>
      </c>
      <c r="EX208" s="2">
        <v>11389.44</v>
      </c>
      <c r="EY208" s="2">
        <v>9399.51</v>
      </c>
      <c r="EZ208" s="2">
        <v>5373.51</v>
      </c>
      <c r="FA208" s="2">
        <v>11779.78</v>
      </c>
      <c r="FB208" s="2">
        <v>17520.8</v>
      </c>
      <c r="FC208" s="2">
        <v>2358090.9399999995</v>
      </c>
      <c r="FD208" s="2">
        <v>291626.84000000003</v>
      </c>
      <c r="FE208" s="2">
        <v>17061.900000000001</v>
      </c>
      <c r="FF208" s="2">
        <v>141724.31</v>
      </c>
      <c r="FG208" s="2">
        <v>15837.99</v>
      </c>
      <c r="FH208" s="2">
        <v>20000</v>
      </c>
      <c r="FI208" s="2">
        <v>486251.04000000004</v>
      </c>
      <c r="FJ208" s="2">
        <v>3676</v>
      </c>
      <c r="FK208" s="2"/>
      <c r="FL208" s="2">
        <v>85516.03</v>
      </c>
      <c r="FM208" s="2">
        <v>10649.55</v>
      </c>
      <c r="FN208" s="2"/>
      <c r="FO208" s="2">
        <v>7441.64</v>
      </c>
      <c r="FP208" s="2">
        <v>602810.89</v>
      </c>
      <c r="FQ208" s="2"/>
      <c r="FR208" s="2"/>
      <c r="FS208" s="2"/>
      <c r="FT208" s="2">
        <v>30088.26</v>
      </c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>
        <v>7101</v>
      </c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>
        <v>747283.37</v>
      </c>
      <c r="HH208" s="2">
        <v>29047.55</v>
      </c>
      <c r="HI208" s="2">
        <v>29047.55</v>
      </c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>
        <v>9612921.1500000022</v>
      </c>
      <c r="HV208" s="37" t="str">
        <f>VLOOKUP(HW208,'District Listing'!$A$3:$B$315,2,FALSE)</f>
        <v>CONWAY</v>
      </c>
      <c r="HW208" s="4" t="s">
        <v>309</v>
      </c>
      <c r="HX208" s="2">
        <v>6652.61</v>
      </c>
      <c r="HY208" s="2">
        <v>6652.61</v>
      </c>
      <c r="HZ208" s="2"/>
      <c r="IA208" s="2"/>
      <c r="IB208" s="2">
        <v>235886.83</v>
      </c>
      <c r="IC208" s="2"/>
      <c r="ID208" s="2">
        <v>5856.33</v>
      </c>
      <c r="IE208" s="2"/>
      <c r="IF208" s="2">
        <v>157375.32</v>
      </c>
      <c r="IG208" s="2">
        <v>1072.92</v>
      </c>
      <c r="IH208" s="2"/>
      <c r="II208" s="2">
        <v>400191.39999999997</v>
      </c>
      <c r="IJ208" s="2">
        <v>159094.47</v>
      </c>
      <c r="IK208" s="2">
        <v>1274.04</v>
      </c>
      <c r="IL208" s="2">
        <v>1296.6199999999999</v>
      </c>
      <c r="IM208" s="2"/>
      <c r="IN208" s="2">
        <v>35342.03</v>
      </c>
      <c r="IO208" s="2">
        <v>244.76</v>
      </c>
      <c r="IP208" s="2">
        <v>197251.92</v>
      </c>
      <c r="IQ208" s="2"/>
      <c r="IR208" s="2"/>
      <c r="IS208" s="2">
        <v>25094.5</v>
      </c>
      <c r="IT208" s="2">
        <v>14157.04</v>
      </c>
      <c r="IU208" s="2">
        <v>51675.15</v>
      </c>
      <c r="IV208" s="2">
        <v>21063.02</v>
      </c>
      <c r="IW208" s="2"/>
      <c r="IX208" s="2"/>
      <c r="IY208" s="2"/>
      <c r="IZ208" s="2"/>
      <c r="JA208" s="2">
        <v>904.22</v>
      </c>
      <c r="JB208" s="2">
        <v>310.44</v>
      </c>
      <c r="JC208" s="2">
        <v>869.17</v>
      </c>
      <c r="JD208" s="2">
        <v>1861.12</v>
      </c>
      <c r="JE208" s="2">
        <v>34756.800000000003</v>
      </c>
      <c r="JF208" s="2">
        <v>52227.77</v>
      </c>
      <c r="JG208" s="2"/>
      <c r="JH208" s="2"/>
      <c r="JI208" s="2">
        <v>202919.23</v>
      </c>
      <c r="JJ208" s="2">
        <v>79946.34</v>
      </c>
      <c r="JK208" s="2"/>
      <c r="JL208" s="2"/>
      <c r="JM208" s="2">
        <v>109729.06</v>
      </c>
      <c r="JN208" s="2">
        <v>22033.08</v>
      </c>
      <c r="JO208" s="2">
        <v>211708.47999999998</v>
      </c>
      <c r="JP208" s="2">
        <v>4474.1099999999997</v>
      </c>
      <c r="JQ208" s="2"/>
      <c r="JR208" s="2"/>
      <c r="JS208" s="2"/>
      <c r="JT208" s="2"/>
      <c r="JU208" s="2">
        <v>75</v>
      </c>
      <c r="JV208" s="2">
        <v>89.5</v>
      </c>
      <c r="JW208" s="2"/>
      <c r="JX208" s="2"/>
      <c r="JY208" s="2"/>
      <c r="JZ208" s="2">
        <v>3999.77</v>
      </c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>
        <v>11536.83</v>
      </c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>
        <v>1040</v>
      </c>
      <c r="LD208" s="2"/>
      <c r="LE208" s="2"/>
      <c r="LF208" s="2"/>
      <c r="LG208" s="2"/>
      <c r="LH208" s="2"/>
      <c r="LI208" s="2"/>
      <c r="LJ208" s="2"/>
      <c r="LK208" s="2">
        <v>21215.21</v>
      </c>
      <c r="LL208" s="2">
        <v>410</v>
      </c>
      <c r="LM208" s="2">
        <v>410</v>
      </c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>
        <v>1040348.85</v>
      </c>
    </row>
    <row r="209" spans="2:337">
      <c r="B209" s="22" t="s">
        <v>69</v>
      </c>
      <c r="C209" s="22" t="s">
        <v>7</v>
      </c>
      <c r="D209" s="22" t="s">
        <v>7</v>
      </c>
      <c r="E209" s="22" t="s">
        <v>15</v>
      </c>
      <c r="F209" s="22" t="s">
        <v>22</v>
      </c>
      <c r="G209" s="1">
        <v>1689.5</v>
      </c>
      <c r="I209" s="37" t="str">
        <f>VLOOKUP(J209,'District Listing'!$A$3:$B$315,2,FALSE)</f>
        <v>LOPEZ ISLAND</v>
      </c>
      <c r="J209" s="4" t="s">
        <v>302</v>
      </c>
      <c r="K209" s="2">
        <v>30444.16</v>
      </c>
      <c r="L209" s="2">
        <v>30444.16</v>
      </c>
      <c r="M209" s="2">
        <v>-30444.16</v>
      </c>
      <c r="N209" s="2">
        <v>-30444.16</v>
      </c>
      <c r="O209" s="2">
        <v>2029296.5799999998</v>
      </c>
      <c r="P209" s="2">
        <v>36344.07</v>
      </c>
      <c r="Q209" s="2">
        <v>7326.34</v>
      </c>
      <c r="R209" s="2"/>
      <c r="S209" s="2">
        <v>43176.89</v>
      </c>
      <c r="T209" s="2">
        <v>23943.119999999999</v>
      </c>
      <c r="U209" s="2">
        <v>11010</v>
      </c>
      <c r="V209" s="2">
        <v>2151097</v>
      </c>
      <c r="W209" s="2">
        <v>860805.97000000009</v>
      </c>
      <c r="X209" s="2">
        <v>46566</v>
      </c>
      <c r="Y209" s="2">
        <v>25010.7</v>
      </c>
      <c r="Z209" s="2"/>
      <c r="AA209" s="2">
        <v>64179.819999999992</v>
      </c>
      <c r="AB209" s="2">
        <v>38756.639999999999</v>
      </c>
      <c r="AC209" s="2">
        <v>1035319.13</v>
      </c>
      <c r="AD209" s="2"/>
      <c r="AE209" s="2"/>
      <c r="AF209" s="2">
        <v>160543.45000000001</v>
      </c>
      <c r="AG209" s="2">
        <v>75340.460000000006</v>
      </c>
      <c r="AH209" s="2">
        <v>303191.13</v>
      </c>
      <c r="AI209" s="2">
        <v>118253.59</v>
      </c>
      <c r="AJ209" s="2"/>
      <c r="AK209" s="2"/>
      <c r="AL209" s="2"/>
      <c r="AM209" s="2"/>
      <c r="AN209" s="2">
        <v>3292.6299999999997</v>
      </c>
      <c r="AO209" s="2">
        <v>1619.5</v>
      </c>
      <c r="AP209" s="2">
        <v>5951.8899999999994</v>
      </c>
      <c r="AQ209" s="2">
        <v>12595.25</v>
      </c>
      <c r="AR209" s="2">
        <v>271439.96000000002</v>
      </c>
      <c r="AS209" s="2">
        <v>322094.33</v>
      </c>
      <c r="AT209" s="2"/>
      <c r="AU209" s="2">
        <v>-227.13</v>
      </c>
      <c r="AV209" s="2">
        <v>1274095.0600000003</v>
      </c>
      <c r="AW209" s="2">
        <v>109280.29999999999</v>
      </c>
      <c r="AX209" s="2">
        <v>10529.91</v>
      </c>
      <c r="AY209" s="2">
        <v>48982.89</v>
      </c>
      <c r="AZ209" s="2">
        <v>6286.3</v>
      </c>
      <c r="BA209" s="2">
        <v>6053.56</v>
      </c>
      <c r="BB209" s="2">
        <v>181132.95999999996</v>
      </c>
      <c r="BC209" s="2">
        <v>3134.7000000000003</v>
      </c>
      <c r="BD209" s="2">
        <v>2980.28</v>
      </c>
      <c r="BE209" s="2"/>
      <c r="BF209" s="2"/>
      <c r="BG209" s="2">
        <v>101055.12</v>
      </c>
      <c r="BH209" s="2">
        <v>6455.37</v>
      </c>
      <c r="BI209" s="2">
        <v>104340.16</v>
      </c>
      <c r="BJ209" s="2">
        <v>31825.72</v>
      </c>
      <c r="BK209" s="2">
        <v>22418.25</v>
      </c>
      <c r="BL209" s="2"/>
      <c r="BM209" s="2"/>
      <c r="BN209" s="2"/>
      <c r="BO209" s="2">
        <v>19745.189999999999</v>
      </c>
      <c r="BP209" s="2">
        <v>31286.639999999999</v>
      </c>
      <c r="BQ209" s="2">
        <v>14272.57</v>
      </c>
      <c r="BR209" s="2">
        <v>30277.16</v>
      </c>
      <c r="BS209" s="2"/>
      <c r="BT209" s="2"/>
      <c r="BU209" s="2"/>
      <c r="BV209" s="2">
        <v>8762.16</v>
      </c>
      <c r="BW209" s="2"/>
      <c r="BX209" s="2"/>
      <c r="BY209" s="2"/>
      <c r="BZ209" s="2"/>
      <c r="CA209" s="2">
        <v>7142.35</v>
      </c>
      <c r="CB209" s="2">
        <v>42017</v>
      </c>
      <c r="CC209" s="2">
        <v>36552.33</v>
      </c>
      <c r="CD209" s="2">
        <v>1064.07</v>
      </c>
      <c r="CE209" s="2"/>
      <c r="CF209" s="2">
        <v>6141.84</v>
      </c>
      <c r="CG209" s="2"/>
      <c r="CH209" s="2"/>
      <c r="CI209" s="2">
        <v>6058.85</v>
      </c>
      <c r="CJ209" s="2">
        <v>100360.79000000001</v>
      </c>
      <c r="CK209" s="2"/>
      <c r="CL209" s="2"/>
      <c r="CM209" s="2">
        <v>102372.64</v>
      </c>
      <c r="CN209" s="2"/>
      <c r="CO209" s="2"/>
      <c r="CP209" s="2"/>
      <c r="CQ209" s="2"/>
      <c r="CR209" s="2">
        <v>5310.41</v>
      </c>
      <c r="CS209" s="2"/>
      <c r="CT209" s="2"/>
      <c r="CU209" s="2"/>
      <c r="CV209" s="2"/>
      <c r="CW209" s="2"/>
      <c r="CX209" s="2"/>
      <c r="CY209" s="2"/>
      <c r="CZ209" s="2">
        <v>683573.6</v>
      </c>
      <c r="DA209" s="2">
        <v>21811.21</v>
      </c>
      <c r="DB209" s="2">
        <v>21811.21</v>
      </c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>
        <v>5347028.96</v>
      </c>
      <c r="DP209" s="37" t="str">
        <f>VLOOKUP(DQ209,'District Listing'!$A$3:$B$315,2,FALSE)</f>
        <v>LOPEZ ISLAND</v>
      </c>
      <c r="DQ209" s="4" t="s">
        <v>302</v>
      </c>
      <c r="DR209" s="2">
        <v>7320.86</v>
      </c>
      <c r="DS209" s="2">
        <v>7320.86</v>
      </c>
      <c r="DT209" s="2">
        <v>-30444.16</v>
      </c>
      <c r="DU209" s="2">
        <v>-30444.16</v>
      </c>
      <c r="DV209" s="2">
        <v>1980510.95</v>
      </c>
      <c r="DW209" s="2">
        <v>36274.07</v>
      </c>
      <c r="DX209" s="2">
        <v>4448.1000000000004</v>
      </c>
      <c r="DY209" s="2"/>
      <c r="DZ209" s="2">
        <v>43176.89</v>
      </c>
      <c r="EA209" s="2">
        <v>23943.119999999999</v>
      </c>
      <c r="EB209" s="2">
        <v>11010</v>
      </c>
      <c r="EC209" s="2">
        <v>2099363.13</v>
      </c>
      <c r="ED209" s="2">
        <v>730943.42</v>
      </c>
      <c r="EE209" s="2">
        <v>46085.29</v>
      </c>
      <c r="EF209" s="2">
        <v>23676.32</v>
      </c>
      <c r="EG209" s="2"/>
      <c r="EH209" s="2">
        <v>6321.48</v>
      </c>
      <c r="EI209" s="2">
        <v>36329.64</v>
      </c>
      <c r="EJ209" s="2">
        <v>843356.15</v>
      </c>
      <c r="EK209" s="2"/>
      <c r="EL209" s="2"/>
      <c r="EM209" s="2">
        <v>156619.35</v>
      </c>
      <c r="EN209" s="2">
        <v>61085.87</v>
      </c>
      <c r="EO209" s="2">
        <v>297286.93</v>
      </c>
      <c r="EP209" s="2">
        <v>97016.01</v>
      </c>
      <c r="EQ209" s="2"/>
      <c r="ER209" s="2"/>
      <c r="ES209" s="2"/>
      <c r="ET209" s="2"/>
      <c r="EU209" s="2">
        <v>3212.39</v>
      </c>
      <c r="EV209" s="2">
        <v>1319.29</v>
      </c>
      <c r="EW209" s="2">
        <v>5788.65</v>
      </c>
      <c r="EX209" s="2">
        <v>9948.5499999999993</v>
      </c>
      <c r="EY209" s="2">
        <v>264586.95</v>
      </c>
      <c r="EZ209" s="2">
        <v>277900.13</v>
      </c>
      <c r="FA209" s="2"/>
      <c r="FB209" s="2">
        <v>-227.13</v>
      </c>
      <c r="FC209" s="2">
        <v>1174536.9900000002</v>
      </c>
      <c r="FD209" s="2">
        <v>99140.18</v>
      </c>
      <c r="FE209" s="2">
        <v>9935.94</v>
      </c>
      <c r="FF209" s="2">
        <v>48982.89</v>
      </c>
      <c r="FG209" s="2">
        <v>6286.3</v>
      </c>
      <c r="FH209" s="2">
        <v>6053.56</v>
      </c>
      <c r="FI209" s="2">
        <v>170398.87</v>
      </c>
      <c r="FJ209" s="2">
        <v>3117.3</v>
      </c>
      <c r="FK209" s="2">
        <v>2980.28</v>
      </c>
      <c r="FL209" s="2"/>
      <c r="FM209" s="2"/>
      <c r="FN209" s="2">
        <v>101055.12</v>
      </c>
      <c r="FO209" s="2">
        <v>6455.37</v>
      </c>
      <c r="FP209" s="2">
        <v>94738.98</v>
      </c>
      <c r="FQ209" s="2">
        <v>31825.72</v>
      </c>
      <c r="FR209" s="2">
        <v>2295.9299999999998</v>
      </c>
      <c r="FS209" s="2"/>
      <c r="FT209" s="2"/>
      <c r="FU209" s="2"/>
      <c r="FV209" s="2">
        <v>19745.189999999999</v>
      </c>
      <c r="FW209" s="2">
        <v>31286.639999999999</v>
      </c>
      <c r="FX209" s="2">
        <v>3733.4</v>
      </c>
      <c r="FY209" s="2">
        <v>30277.16</v>
      </c>
      <c r="FZ209" s="2"/>
      <c r="GA209" s="2"/>
      <c r="GB209" s="2"/>
      <c r="GC209" s="2">
        <v>8762.16</v>
      </c>
      <c r="GD209" s="2"/>
      <c r="GE209" s="2"/>
      <c r="GF209" s="2"/>
      <c r="GG209" s="2"/>
      <c r="GH209" s="2">
        <v>7142.35</v>
      </c>
      <c r="GI209" s="2">
        <v>6437</v>
      </c>
      <c r="GJ209" s="2">
        <v>21655.98</v>
      </c>
      <c r="GK209" s="2">
        <v>1064.07</v>
      </c>
      <c r="GL209" s="2"/>
      <c r="GM209" s="2">
        <v>6141.84</v>
      </c>
      <c r="GN209" s="2"/>
      <c r="GO209" s="2"/>
      <c r="GP209" s="2">
        <v>5055.71</v>
      </c>
      <c r="GQ209" s="2">
        <v>66614.27</v>
      </c>
      <c r="GR209" s="2"/>
      <c r="GS209" s="2"/>
      <c r="GT209" s="2">
        <v>6505.23</v>
      </c>
      <c r="GU209" s="2"/>
      <c r="GV209" s="2"/>
      <c r="GW209" s="2"/>
      <c r="GX209" s="2"/>
      <c r="GY209" s="2">
        <v>4553.71</v>
      </c>
      <c r="GZ209" s="2"/>
      <c r="HA209" s="2"/>
      <c r="HB209" s="2"/>
      <c r="HC209" s="2"/>
      <c r="HD209" s="2"/>
      <c r="HE209" s="2"/>
      <c r="HF209" s="2"/>
      <c r="HG209" s="2">
        <v>461443.41</v>
      </c>
      <c r="HH209" s="2">
        <v>12585.89</v>
      </c>
      <c r="HI209" s="2">
        <v>12585.89</v>
      </c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>
        <v>4738561.1400000006</v>
      </c>
      <c r="HV209" s="37" t="str">
        <f>VLOOKUP(HW209,'District Listing'!$A$3:$B$315,2,FALSE)</f>
        <v>MOUNT VERNON</v>
      </c>
      <c r="HW209" s="4" t="s">
        <v>310</v>
      </c>
      <c r="HX209" s="2">
        <v>58556.63</v>
      </c>
      <c r="HY209" s="2">
        <v>58556.63</v>
      </c>
      <c r="HZ209" s="2"/>
      <c r="IA209" s="2"/>
      <c r="IB209" s="2">
        <v>5541776.6600000001</v>
      </c>
      <c r="IC209" s="2">
        <v>1140</v>
      </c>
      <c r="ID209" s="2">
        <v>452.45</v>
      </c>
      <c r="IE209" s="2"/>
      <c r="IF209" s="2">
        <v>18405</v>
      </c>
      <c r="IG209" s="2">
        <v>8211.06</v>
      </c>
      <c r="IH209" s="2"/>
      <c r="II209" s="2">
        <v>5569985.1699999999</v>
      </c>
      <c r="IJ209" s="2">
        <v>4481666.95</v>
      </c>
      <c r="IK209" s="2">
        <v>8467.1299999999992</v>
      </c>
      <c r="IL209" s="2">
        <v>95000</v>
      </c>
      <c r="IM209" s="2"/>
      <c r="IN209" s="2">
        <v>350581.35</v>
      </c>
      <c r="IO209" s="2"/>
      <c r="IP209" s="2">
        <v>4935715.43</v>
      </c>
      <c r="IQ209" s="2"/>
      <c r="IR209" s="2"/>
      <c r="IS209" s="2">
        <v>121.51</v>
      </c>
      <c r="IT209" s="2">
        <v>62610.58</v>
      </c>
      <c r="IU209" s="2">
        <v>1028440.39</v>
      </c>
      <c r="IV209" s="2">
        <v>175362.21</v>
      </c>
      <c r="IW209" s="2"/>
      <c r="IX209" s="2"/>
      <c r="IY209" s="2"/>
      <c r="IZ209" s="2"/>
      <c r="JA209" s="2">
        <v>2.0299999999999998</v>
      </c>
      <c r="JB209" s="2">
        <v>578.23</v>
      </c>
      <c r="JC209" s="2">
        <v>17.260000000000002</v>
      </c>
      <c r="JD209" s="2">
        <v>4048.38</v>
      </c>
      <c r="JE209" s="2">
        <v>172867.96</v>
      </c>
      <c r="JF209" s="2">
        <v>1198362.9099999999</v>
      </c>
      <c r="JG209" s="2">
        <v>2.36</v>
      </c>
      <c r="JH209" s="2">
        <v>556.34</v>
      </c>
      <c r="JI209" s="2">
        <v>2642970.1599999997</v>
      </c>
      <c r="JJ209" s="2">
        <v>17332.669999999998</v>
      </c>
      <c r="JK209" s="2">
        <v>954.53</v>
      </c>
      <c r="JL209" s="2"/>
      <c r="JM209" s="2"/>
      <c r="JN209" s="2"/>
      <c r="JO209" s="2">
        <v>18287.199999999997</v>
      </c>
      <c r="JP209" s="2"/>
      <c r="JQ209" s="2"/>
      <c r="JR209" s="2"/>
      <c r="JS209" s="2"/>
      <c r="JT209" s="2"/>
      <c r="JU209" s="2"/>
      <c r="JV209" s="2">
        <v>1735334.13</v>
      </c>
      <c r="JW209" s="2"/>
      <c r="JX209" s="2"/>
      <c r="JY209" s="2"/>
      <c r="JZ209" s="2">
        <v>17325.98</v>
      </c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>
        <v>2450</v>
      </c>
      <c r="LD209" s="2"/>
      <c r="LE209" s="2"/>
      <c r="LF209" s="2"/>
      <c r="LG209" s="2"/>
      <c r="LH209" s="2"/>
      <c r="LI209" s="2"/>
      <c r="LJ209" s="2"/>
      <c r="LK209" s="2">
        <v>1755110.1099999999</v>
      </c>
      <c r="LL209" s="2">
        <v>4624.34</v>
      </c>
      <c r="LM209" s="2">
        <v>4624.34</v>
      </c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>
        <v>14985249.040000003</v>
      </c>
    </row>
    <row r="210" spans="2:337">
      <c r="B210" s="22" t="s">
        <v>69</v>
      </c>
      <c r="C210" s="22" t="s">
        <v>7</v>
      </c>
      <c r="D210" s="22" t="s">
        <v>7</v>
      </c>
      <c r="E210" s="22" t="s">
        <v>15</v>
      </c>
      <c r="F210" s="22" t="s">
        <v>23</v>
      </c>
      <c r="G210" s="1">
        <v>8246.19</v>
      </c>
      <c r="I210" s="37" t="str">
        <f>VLOOKUP(J210,'District Listing'!$A$3:$B$315,2,FALSE)</f>
        <v>SAN JUAN</v>
      </c>
      <c r="J210" s="4" t="s">
        <v>303</v>
      </c>
      <c r="K210" s="2">
        <v>148478.93</v>
      </c>
      <c r="L210" s="2">
        <v>148478.93</v>
      </c>
      <c r="M210" s="2">
        <v>-148478.93</v>
      </c>
      <c r="N210" s="2">
        <v>-148478.93</v>
      </c>
      <c r="O210" s="2">
        <v>4903662.18</v>
      </c>
      <c r="P210" s="2">
        <v>52593.91</v>
      </c>
      <c r="Q210" s="2">
        <v>52155.680000000008</v>
      </c>
      <c r="R210" s="2"/>
      <c r="S210" s="2">
        <v>255762.05</v>
      </c>
      <c r="T210" s="2">
        <v>34812.959999999999</v>
      </c>
      <c r="U210" s="2"/>
      <c r="V210" s="2">
        <v>5298986.7799999993</v>
      </c>
      <c r="W210" s="2">
        <v>1922965.6400000001</v>
      </c>
      <c r="X210" s="2">
        <v>31309.33</v>
      </c>
      <c r="Y210" s="2">
        <v>83295.740000000005</v>
      </c>
      <c r="Z210" s="2"/>
      <c r="AA210" s="2">
        <v>81021.320000000007</v>
      </c>
      <c r="AB210" s="2">
        <v>82783.459999999992</v>
      </c>
      <c r="AC210" s="2">
        <v>2201375.4900000002</v>
      </c>
      <c r="AD210" s="2"/>
      <c r="AE210" s="2"/>
      <c r="AF210" s="2">
        <v>394201.95999999996</v>
      </c>
      <c r="AG210" s="2">
        <v>165286.99</v>
      </c>
      <c r="AH210" s="2">
        <v>798645.80999999994</v>
      </c>
      <c r="AI210" s="2">
        <v>262271.66000000003</v>
      </c>
      <c r="AJ210" s="2"/>
      <c r="AK210" s="2"/>
      <c r="AL210" s="2"/>
      <c r="AM210" s="2"/>
      <c r="AN210" s="2">
        <v>8870.43</v>
      </c>
      <c r="AO210" s="2">
        <v>2087.87</v>
      </c>
      <c r="AP210" s="2">
        <v>12661.05</v>
      </c>
      <c r="AQ210" s="2">
        <v>23805.620000000003</v>
      </c>
      <c r="AR210" s="2">
        <v>704398.26</v>
      </c>
      <c r="AS210" s="2">
        <v>591423.38</v>
      </c>
      <c r="AT210" s="2"/>
      <c r="AU210" s="2"/>
      <c r="AV210" s="2">
        <v>2963653.0300000003</v>
      </c>
      <c r="AW210" s="2">
        <v>304762.65000000002</v>
      </c>
      <c r="AX210" s="2">
        <v>22907.01</v>
      </c>
      <c r="AY210" s="2">
        <v>129696.12</v>
      </c>
      <c r="AZ210" s="2">
        <v>4454.57</v>
      </c>
      <c r="BA210" s="2">
        <v>35782.130000000005</v>
      </c>
      <c r="BB210" s="2">
        <v>497602.48000000004</v>
      </c>
      <c r="BC210" s="2"/>
      <c r="BD210" s="2">
        <v>24114.11</v>
      </c>
      <c r="BE210" s="2">
        <v>2750</v>
      </c>
      <c r="BF210" s="2"/>
      <c r="BG210" s="2">
        <v>136089.4</v>
      </c>
      <c r="BH210" s="2">
        <v>23705.46</v>
      </c>
      <c r="BI210" s="2">
        <v>255649.72999999998</v>
      </c>
      <c r="BJ210" s="2">
        <v>20360</v>
      </c>
      <c r="BK210" s="2"/>
      <c r="BL210" s="2"/>
      <c r="BM210" s="2">
        <v>24069.08</v>
      </c>
      <c r="BN210" s="2"/>
      <c r="BO210" s="2"/>
      <c r="BP210" s="2">
        <v>97562.2</v>
      </c>
      <c r="BQ210" s="2">
        <v>36250.080000000002</v>
      </c>
      <c r="BR210" s="2">
        <v>87231.16</v>
      </c>
      <c r="BS210" s="2">
        <v>75.930000000000007</v>
      </c>
      <c r="BT210" s="2"/>
      <c r="BU210" s="2"/>
      <c r="BV210" s="2"/>
      <c r="BW210" s="2"/>
      <c r="BX210" s="2"/>
      <c r="BY210" s="2"/>
      <c r="BZ210" s="2"/>
      <c r="CA210" s="2"/>
      <c r="CB210" s="2">
        <v>105273</v>
      </c>
      <c r="CC210" s="2">
        <v>89409.18</v>
      </c>
      <c r="CD210" s="2">
        <v>1205.51</v>
      </c>
      <c r="CE210" s="2"/>
      <c r="CF210" s="2">
        <v>90574.6</v>
      </c>
      <c r="CG210" s="2">
        <v>124000</v>
      </c>
      <c r="CH210" s="2"/>
      <c r="CI210" s="2">
        <v>12220.35</v>
      </c>
      <c r="CJ210" s="2">
        <v>177574.07</v>
      </c>
      <c r="CK210" s="2"/>
      <c r="CL210" s="2"/>
      <c r="CM210" s="2">
        <v>186206.56</v>
      </c>
      <c r="CN210" s="2"/>
      <c r="CO210" s="2"/>
      <c r="CP210" s="2"/>
      <c r="CQ210" s="2"/>
      <c r="CR210" s="2">
        <v>15317.26</v>
      </c>
      <c r="CS210" s="2">
        <v>11750</v>
      </c>
      <c r="CT210" s="2"/>
      <c r="CU210" s="2"/>
      <c r="CV210" s="2"/>
      <c r="CW210" s="2"/>
      <c r="CX210" s="2"/>
      <c r="CY210" s="2"/>
      <c r="CZ210" s="2">
        <v>1521387.6800000002</v>
      </c>
      <c r="DA210" s="2">
        <v>53902.36</v>
      </c>
      <c r="DB210" s="2">
        <v>53902.36</v>
      </c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>
        <v>12536907.82</v>
      </c>
      <c r="DP210" s="37" t="str">
        <f>VLOOKUP(DQ210,'District Listing'!$A$3:$B$315,2,FALSE)</f>
        <v>SAN JUAN</v>
      </c>
      <c r="DQ210" s="4" t="s">
        <v>303</v>
      </c>
      <c r="DR210" s="2">
        <v>29093.9</v>
      </c>
      <c r="DS210" s="2">
        <v>29093.9</v>
      </c>
      <c r="DT210" s="2">
        <v>-148478.93</v>
      </c>
      <c r="DU210" s="2">
        <v>-148478.93</v>
      </c>
      <c r="DV210" s="2">
        <v>4213951.74</v>
      </c>
      <c r="DW210" s="2">
        <v>51886.16</v>
      </c>
      <c r="DX210" s="2">
        <v>17426.27</v>
      </c>
      <c r="DY210" s="2"/>
      <c r="DZ210" s="2">
        <v>144276</v>
      </c>
      <c r="EA210" s="2">
        <v>33437.33</v>
      </c>
      <c r="EB210" s="2"/>
      <c r="EC210" s="2">
        <v>4460977.5</v>
      </c>
      <c r="ED210" s="2">
        <v>1652019.77</v>
      </c>
      <c r="EE210" s="2">
        <v>31309.33</v>
      </c>
      <c r="EF210" s="2">
        <v>55769.33</v>
      </c>
      <c r="EG210" s="2"/>
      <c r="EH210" s="2">
        <v>73421.320000000007</v>
      </c>
      <c r="EI210" s="2">
        <v>78940.509999999995</v>
      </c>
      <c r="EJ210" s="2">
        <v>1891460.2600000002</v>
      </c>
      <c r="EK210" s="2"/>
      <c r="EL210" s="2"/>
      <c r="EM210" s="2">
        <v>362548.73</v>
      </c>
      <c r="EN210" s="2">
        <v>157276.68</v>
      </c>
      <c r="EO210" s="2">
        <v>746387.24</v>
      </c>
      <c r="EP210" s="2">
        <v>247037.42</v>
      </c>
      <c r="EQ210" s="2"/>
      <c r="ER210" s="2"/>
      <c r="ES210" s="2"/>
      <c r="ET210" s="2"/>
      <c r="EU210" s="2">
        <v>8365.25</v>
      </c>
      <c r="EV210" s="2">
        <v>1920.18</v>
      </c>
      <c r="EW210" s="2">
        <v>13542.09</v>
      </c>
      <c r="EX210" s="2">
        <v>23075.65</v>
      </c>
      <c r="EY210" s="2">
        <v>538121.76</v>
      </c>
      <c r="EZ210" s="2">
        <v>526437.79</v>
      </c>
      <c r="FA210" s="2"/>
      <c r="FB210" s="2"/>
      <c r="FC210" s="2">
        <v>2624712.79</v>
      </c>
      <c r="FD210" s="2">
        <v>159781.66</v>
      </c>
      <c r="FE210" s="2">
        <v>22321.16</v>
      </c>
      <c r="FF210" s="2">
        <v>125429.44</v>
      </c>
      <c r="FG210" s="2">
        <v>3895.32</v>
      </c>
      <c r="FH210" s="2">
        <v>13134.05</v>
      </c>
      <c r="FI210" s="2">
        <v>324561.63</v>
      </c>
      <c r="FJ210" s="2"/>
      <c r="FK210" s="2">
        <v>24114.11</v>
      </c>
      <c r="FL210" s="2">
        <v>2750</v>
      </c>
      <c r="FM210" s="2"/>
      <c r="FN210" s="2">
        <v>136089.4</v>
      </c>
      <c r="FO210" s="2">
        <v>15072.85</v>
      </c>
      <c r="FP210" s="2">
        <v>179094.78</v>
      </c>
      <c r="FQ210" s="2">
        <v>20360</v>
      </c>
      <c r="FR210" s="2"/>
      <c r="FS210" s="2"/>
      <c r="FT210" s="2"/>
      <c r="FU210" s="2"/>
      <c r="FV210" s="2"/>
      <c r="FW210" s="2">
        <v>97562.2</v>
      </c>
      <c r="FX210" s="2">
        <v>36250.080000000002</v>
      </c>
      <c r="FY210" s="2">
        <v>36309.08</v>
      </c>
      <c r="FZ210" s="2">
        <v>75.930000000000007</v>
      </c>
      <c r="GA210" s="2"/>
      <c r="GB210" s="2"/>
      <c r="GC210" s="2"/>
      <c r="GD210" s="2"/>
      <c r="GE210" s="2"/>
      <c r="GF210" s="2"/>
      <c r="GG210" s="2"/>
      <c r="GH210" s="2"/>
      <c r="GI210" s="2">
        <v>15218</v>
      </c>
      <c r="GJ210" s="2">
        <v>34996.300000000003</v>
      </c>
      <c r="GK210" s="2">
        <v>1205.51</v>
      </c>
      <c r="GL210" s="2"/>
      <c r="GM210" s="2">
        <v>78759.600000000006</v>
      </c>
      <c r="GN210" s="2">
        <v>124000</v>
      </c>
      <c r="GO210" s="2"/>
      <c r="GP210" s="2">
        <v>10780.35</v>
      </c>
      <c r="GQ210" s="2"/>
      <c r="GR210" s="2"/>
      <c r="GS210" s="2"/>
      <c r="GT210" s="2">
        <v>167585.9</v>
      </c>
      <c r="GU210" s="2"/>
      <c r="GV210" s="2"/>
      <c r="GW210" s="2"/>
      <c r="GX210" s="2"/>
      <c r="GY210" s="2">
        <v>11938.09</v>
      </c>
      <c r="GZ210" s="2">
        <v>11750</v>
      </c>
      <c r="HA210" s="2"/>
      <c r="HB210" s="2"/>
      <c r="HC210" s="2"/>
      <c r="HD210" s="2"/>
      <c r="HE210" s="2"/>
      <c r="HF210" s="2"/>
      <c r="HG210" s="2">
        <v>1003912.18</v>
      </c>
      <c r="HH210" s="2">
        <v>44769.760000000002</v>
      </c>
      <c r="HI210" s="2">
        <v>44769.760000000002</v>
      </c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>
        <v>10231009.089999998</v>
      </c>
      <c r="HV210" s="37" t="str">
        <f>VLOOKUP(HW210,'District Listing'!$A$3:$B$315,2,FALSE)</f>
        <v>SKAMANIA</v>
      </c>
      <c r="HW210" s="4" t="s">
        <v>311</v>
      </c>
      <c r="HX210" s="2"/>
      <c r="HY210" s="2"/>
      <c r="HZ210" s="2"/>
      <c r="IA210" s="2"/>
      <c r="IB210" s="2">
        <v>24563.38</v>
      </c>
      <c r="IC210" s="2"/>
      <c r="ID210" s="2"/>
      <c r="IE210" s="2"/>
      <c r="IF210" s="2">
        <v>5000</v>
      </c>
      <c r="IG210" s="2"/>
      <c r="IH210" s="2"/>
      <c r="II210" s="2">
        <v>29563.38</v>
      </c>
      <c r="IJ210" s="2">
        <v>43512.76</v>
      </c>
      <c r="IK210" s="2"/>
      <c r="IL210" s="2">
        <v>4676.7</v>
      </c>
      <c r="IM210" s="2"/>
      <c r="IN210" s="2"/>
      <c r="IO210" s="2"/>
      <c r="IP210" s="2">
        <v>48189.46</v>
      </c>
      <c r="IQ210" s="2"/>
      <c r="IR210" s="2">
        <v>9.06</v>
      </c>
      <c r="IS210" s="2">
        <v>2064.33</v>
      </c>
      <c r="IT210" s="2">
        <v>3341.31</v>
      </c>
      <c r="IU210" s="2">
        <v>4586.71</v>
      </c>
      <c r="IV210" s="2">
        <v>5933.61</v>
      </c>
      <c r="IW210" s="2"/>
      <c r="IX210" s="2"/>
      <c r="IY210" s="2"/>
      <c r="IZ210" s="2"/>
      <c r="JA210" s="2">
        <v>26.95</v>
      </c>
      <c r="JB210" s="2">
        <v>88.53</v>
      </c>
      <c r="JC210" s="2">
        <v>71.099999999999994</v>
      </c>
      <c r="JD210" s="2">
        <v>4454.78</v>
      </c>
      <c r="JE210" s="2">
        <v>3621.18</v>
      </c>
      <c r="JF210" s="2">
        <v>16348.89</v>
      </c>
      <c r="JG210" s="2"/>
      <c r="JH210" s="2"/>
      <c r="JI210" s="2">
        <v>40546.449999999997</v>
      </c>
      <c r="JJ210" s="2">
        <v>2652.57</v>
      </c>
      <c r="JK210" s="2"/>
      <c r="JL210" s="2"/>
      <c r="JM210" s="2"/>
      <c r="JN210" s="2">
        <v>17938.75</v>
      </c>
      <c r="JO210" s="2">
        <v>20591.32</v>
      </c>
      <c r="JP210" s="2"/>
      <c r="JQ210" s="2">
        <v>2371.4899999999998</v>
      </c>
      <c r="JR210" s="2">
        <v>10329.09</v>
      </c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>
        <v>12700.58</v>
      </c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>
        <v>151591.18999999997</v>
      </c>
    </row>
    <row r="211" spans="2:337">
      <c r="B211" s="22" t="s">
        <v>69</v>
      </c>
      <c r="C211" s="22" t="s">
        <v>7</v>
      </c>
      <c r="D211" s="22" t="s">
        <v>7</v>
      </c>
      <c r="E211" s="22" t="s">
        <v>15</v>
      </c>
      <c r="F211" s="22" t="s">
        <v>24</v>
      </c>
      <c r="G211" s="1">
        <v>10437.16</v>
      </c>
      <c r="I211" s="37" t="str">
        <f>VLOOKUP(J211,'District Listing'!$A$3:$B$315,2,FALSE)</f>
        <v>CONCRETE</v>
      </c>
      <c r="J211" s="4" t="s">
        <v>304</v>
      </c>
      <c r="K211" s="2">
        <v>239909.68</v>
      </c>
      <c r="L211" s="2">
        <v>239909.68</v>
      </c>
      <c r="M211" s="2">
        <v>-239909.68</v>
      </c>
      <c r="N211" s="2">
        <v>-239909.68</v>
      </c>
      <c r="O211" s="2">
        <v>3127572.21</v>
      </c>
      <c r="P211" s="2">
        <v>42216.23</v>
      </c>
      <c r="Q211" s="2">
        <v>3657.85</v>
      </c>
      <c r="R211" s="2"/>
      <c r="S211" s="2">
        <v>99750.17</v>
      </c>
      <c r="T211" s="2">
        <v>31477.440000000002</v>
      </c>
      <c r="U211" s="2">
        <v>31515</v>
      </c>
      <c r="V211" s="2">
        <v>3336188.9</v>
      </c>
      <c r="W211" s="2">
        <v>1600971.8900000001</v>
      </c>
      <c r="X211" s="2">
        <v>41007.950000000004</v>
      </c>
      <c r="Y211" s="2">
        <v>77499.489999999991</v>
      </c>
      <c r="Z211" s="2"/>
      <c r="AA211" s="2">
        <v>2513.36</v>
      </c>
      <c r="AB211" s="2">
        <v>19106.919999999998</v>
      </c>
      <c r="AC211" s="2">
        <v>1741099.61</v>
      </c>
      <c r="AD211" s="2"/>
      <c r="AE211" s="2"/>
      <c r="AF211" s="2">
        <v>247263.32</v>
      </c>
      <c r="AG211" s="2">
        <v>129490.62</v>
      </c>
      <c r="AH211" s="2">
        <v>607485.8899999999</v>
      </c>
      <c r="AI211" s="2">
        <v>110698.15</v>
      </c>
      <c r="AJ211" s="2"/>
      <c r="AK211" s="2"/>
      <c r="AL211" s="2"/>
      <c r="AM211" s="2"/>
      <c r="AN211" s="2"/>
      <c r="AO211" s="2"/>
      <c r="AP211" s="2">
        <v>9743.33</v>
      </c>
      <c r="AQ211" s="2">
        <v>23394.519999999997</v>
      </c>
      <c r="AR211" s="2">
        <v>417187.37000000005</v>
      </c>
      <c r="AS211" s="2">
        <v>468182.79</v>
      </c>
      <c r="AT211" s="2">
        <v>735.13000000000011</v>
      </c>
      <c r="AU211" s="2">
        <v>2347.9</v>
      </c>
      <c r="AV211" s="2">
        <v>2016529.0199999998</v>
      </c>
      <c r="AW211" s="2">
        <v>288585.8</v>
      </c>
      <c r="AX211" s="2">
        <v>40337.29</v>
      </c>
      <c r="AY211" s="2">
        <v>139901.91</v>
      </c>
      <c r="AZ211" s="2">
        <v>1487.09</v>
      </c>
      <c r="BA211" s="2">
        <v>66990.73</v>
      </c>
      <c r="BB211" s="2">
        <v>537302.82000000007</v>
      </c>
      <c r="BC211" s="2">
        <v>196</v>
      </c>
      <c r="BD211" s="2">
        <v>6021.11</v>
      </c>
      <c r="BE211" s="2">
        <v>10225.18</v>
      </c>
      <c r="BF211" s="2"/>
      <c r="BG211" s="2"/>
      <c r="BH211" s="2">
        <v>44793.49</v>
      </c>
      <c r="BI211" s="2">
        <v>234093.72</v>
      </c>
      <c r="BJ211" s="2">
        <v>66695.08</v>
      </c>
      <c r="BK211" s="2">
        <v>22083.63</v>
      </c>
      <c r="BL211" s="2"/>
      <c r="BM211" s="2">
        <v>144202.26</v>
      </c>
      <c r="BN211" s="2">
        <v>22987.14</v>
      </c>
      <c r="BO211" s="2"/>
      <c r="BP211" s="2">
        <v>22425.43</v>
      </c>
      <c r="BQ211" s="2"/>
      <c r="BR211" s="2"/>
      <c r="BS211" s="2"/>
      <c r="BT211" s="2"/>
      <c r="BU211" s="2">
        <v>1835.55</v>
      </c>
      <c r="BV211" s="2"/>
      <c r="BW211" s="2">
        <v>41432.269999999997</v>
      </c>
      <c r="BX211" s="2"/>
      <c r="BY211" s="2">
        <v>965.95</v>
      </c>
      <c r="BZ211" s="2"/>
      <c r="CA211" s="2">
        <v>1654.15</v>
      </c>
      <c r="CB211" s="2">
        <v>90156</v>
      </c>
      <c r="CC211" s="2">
        <v>26280.28</v>
      </c>
      <c r="CD211" s="2">
        <v>3723.31</v>
      </c>
      <c r="CE211" s="2"/>
      <c r="CF211" s="2">
        <v>93375.11</v>
      </c>
      <c r="CG211" s="2">
        <v>292883.38</v>
      </c>
      <c r="CH211" s="2"/>
      <c r="CI211" s="2">
        <v>4099.16</v>
      </c>
      <c r="CJ211" s="2">
        <v>153293.5</v>
      </c>
      <c r="CK211" s="2"/>
      <c r="CL211" s="2"/>
      <c r="CM211" s="2">
        <v>110653.57</v>
      </c>
      <c r="CN211" s="2">
        <v>1958.3</v>
      </c>
      <c r="CO211" s="2"/>
      <c r="CP211" s="2"/>
      <c r="CQ211" s="2">
        <v>69941.84</v>
      </c>
      <c r="CR211" s="2">
        <v>9619.7000000000007</v>
      </c>
      <c r="CS211" s="2"/>
      <c r="CT211" s="2"/>
      <c r="CU211" s="2"/>
      <c r="CV211" s="2"/>
      <c r="CW211" s="2"/>
      <c r="CX211" s="2"/>
      <c r="CY211" s="2"/>
      <c r="CZ211" s="2">
        <v>1475595.11</v>
      </c>
      <c r="DA211" s="2">
        <v>6096.48</v>
      </c>
      <c r="DB211" s="2">
        <v>6096.48</v>
      </c>
      <c r="DC211" s="2"/>
      <c r="DD211" s="2"/>
      <c r="DE211" s="2">
        <v>11651.14</v>
      </c>
      <c r="DF211" s="2">
        <v>33067.07</v>
      </c>
      <c r="DG211" s="2"/>
      <c r="DH211" s="2">
        <v>2611.86</v>
      </c>
      <c r="DI211" s="2"/>
      <c r="DJ211" s="2">
        <v>94138.659999999989</v>
      </c>
      <c r="DK211" s="2"/>
      <c r="DL211" s="2"/>
      <c r="DM211" s="2">
        <v>141468.72999999998</v>
      </c>
      <c r="DN211" s="2">
        <v>9254280.6700000018</v>
      </c>
      <c r="DP211" s="37" t="str">
        <f>VLOOKUP(DQ211,'District Listing'!$A$3:$B$315,2,FALSE)</f>
        <v>CONCRETE</v>
      </c>
      <c r="DQ211" s="4" t="s">
        <v>304</v>
      </c>
      <c r="DR211" s="2">
        <v>181842.93</v>
      </c>
      <c r="DS211" s="2">
        <v>181842.93</v>
      </c>
      <c r="DT211" s="2">
        <v>-239909.68</v>
      </c>
      <c r="DU211" s="2">
        <v>-239909.68</v>
      </c>
      <c r="DV211" s="2">
        <v>3014992.73</v>
      </c>
      <c r="DW211" s="2">
        <v>40997.94</v>
      </c>
      <c r="DX211" s="2">
        <v>2710.54</v>
      </c>
      <c r="DY211" s="2"/>
      <c r="DZ211" s="2">
        <v>48814.93</v>
      </c>
      <c r="EA211" s="2">
        <v>12583.86</v>
      </c>
      <c r="EB211" s="2">
        <v>31515</v>
      </c>
      <c r="EC211" s="2">
        <v>3151615</v>
      </c>
      <c r="ED211" s="2">
        <v>1136747.6100000001</v>
      </c>
      <c r="EE211" s="2">
        <v>35301.9</v>
      </c>
      <c r="EF211" s="2">
        <v>22396.97</v>
      </c>
      <c r="EG211" s="2"/>
      <c r="EH211" s="2"/>
      <c r="EI211" s="2">
        <v>12577.48</v>
      </c>
      <c r="EJ211" s="2">
        <v>1207023.96</v>
      </c>
      <c r="EK211" s="2"/>
      <c r="EL211" s="2"/>
      <c r="EM211" s="2">
        <v>234013.21</v>
      </c>
      <c r="EN211" s="2">
        <v>94713.919999999998</v>
      </c>
      <c r="EO211" s="2">
        <v>555083.56999999995</v>
      </c>
      <c r="EP211" s="2">
        <v>84624.81</v>
      </c>
      <c r="EQ211" s="2"/>
      <c r="ER211" s="2"/>
      <c r="ES211" s="2"/>
      <c r="ET211" s="2"/>
      <c r="EU211" s="2"/>
      <c r="EV211" s="2"/>
      <c r="EW211" s="2">
        <v>9452.1</v>
      </c>
      <c r="EX211" s="2">
        <v>17568.009999999998</v>
      </c>
      <c r="EY211" s="2">
        <v>406383.28</v>
      </c>
      <c r="EZ211" s="2">
        <v>370197.06</v>
      </c>
      <c r="FA211" s="2">
        <v>590.58000000000004</v>
      </c>
      <c r="FB211" s="2">
        <v>1730.46</v>
      </c>
      <c r="FC211" s="2">
        <v>1774357</v>
      </c>
      <c r="FD211" s="2">
        <v>252850.34</v>
      </c>
      <c r="FE211" s="2">
        <v>40337.29</v>
      </c>
      <c r="FF211" s="2">
        <v>139827.84</v>
      </c>
      <c r="FG211" s="2"/>
      <c r="FH211" s="2">
        <v>66521.94</v>
      </c>
      <c r="FI211" s="2">
        <v>499537.41</v>
      </c>
      <c r="FJ211" s="2">
        <v>196</v>
      </c>
      <c r="FK211" s="2">
        <v>6021.11</v>
      </c>
      <c r="FL211" s="2">
        <v>10225.18</v>
      </c>
      <c r="FM211" s="2"/>
      <c r="FN211" s="2"/>
      <c r="FO211" s="2">
        <v>42264.5</v>
      </c>
      <c r="FP211" s="2">
        <v>167720.6</v>
      </c>
      <c r="FQ211" s="2">
        <v>66695.08</v>
      </c>
      <c r="FR211" s="2">
        <v>22083.63</v>
      </c>
      <c r="FS211" s="2"/>
      <c r="FT211" s="2">
        <v>132053.45000000001</v>
      </c>
      <c r="FU211" s="2">
        <v>22987.14</v>
      </c>
      <c r="FV211" s="2"/>
      <c r="FW211" s="2">
        <v>22425.43</v>
      </c>
      <c r="FX211" s="2"/>
      <c r="FY211" s="2"/>
      <c r="FZ211" s="2"/>
      <c r="GA211" s="2"/>
      <c r="GB211" s="2">
        <v>1835.55</v>
      </c>
      <c r="GC211" s="2"/>
      <c r="GD211" s="2"/>
      <c r="GE211" s="2"/>
      <c r="GF211" s="2"/>
      <c r="GG211" s="2"/>
      <c r="GH211" s="2"/>
      <c r="GI211" s="2">
        <v>90156</v>
      </c>
      <c r="GJ211" s="2">
        <v>25528.92</v>
      </c>
      <c r="GK211" s="2">
        <v>3723.31</v>
      </c>
      <c r="GL211" s="2"/>
      <c r="GM211" s="2">
        <v>93375.11</v>
      </c>
      <c r="GN211" s="2">
        <v>292883.38</v>
      </c>
      <c r="GO211" s="2"/>
      <c r="GP211" s="2">
        <v>4099.16</v>
      </c>
      <c r="GQ211" s="2">
        <v>153293.5</v>
      </c>
      <c r="GR211" s="2"/>
      <c r="GS211" s="2"/>
      <c r="GT211" s="2">
        <v>110653.57</v>
      </c>
      <c r="GU211" s="2">
        <v>1958.3</v>
      </c>
      <c r="GV211" s="2"/>
      <c r="GW211" s="2"/>
      <c r="GX211" s="2">
        <v>69941.84</v>
      </c>
      <c r="GY211" s="2">
        <v>9619.7000000000007</v>
      </c>
      <c r="GZ211" s="2"/>
      <c r="HA211" s="2"/>
      <c r="HB211" s="2"/>
      <c r="HC211" s="2"/>
      <c r="HD211" s="2"/>
      <c r="HE211" s="2"/>
      <c r="HF211" s="2"/>
      <c r="HG211" s="2">
        <v>1349740.4600000004</v>
      </c>
      <c r="HH211" s="2">
        <v>3969.48</v>
      </c>
      <c r="HI211" s="2">
        <v>3969.48</v>
      </c>
      <c r="HJ211" s="2"/>
      <c r="HK211" s="2"/>
      <c r="HL211" s="2">
        <v>11651.14</v>
      </c>
      <c r="HM211" s="2">
        <v>33067.07</v>
      </c>
      <c r="HN211" s="2"/>
      <c r="HO211" s="2">
        <v>2611.86</v>
      </c>
      <c r="HP211" s="2"/>
      <c r="HQ211" s="2">
        <v>67810.649999999994</v>
      </c>
      <c r="HR211" s="2"/>
      <c r="HS211" s="2">
        <v>115140.72</v>
      </c>
      <c r="HT211" s="2">
        <v>8043317.2800000003</v>
      </c>
      <c r="HV211" s="37" t="str">
        <f>VLOOKUP(HW211,'District Listing'!$A$3:$B$315,2,FALSE)</f>
        <v>MOUNT PLEASANT</v>
      </c>
      <c r="HW211" s="4" t="s">
        <v>312</v>
      </c>
      <c r="HX211" s="2">
        <v>1401.81</v>
      </c>
      <c r="HY211" s="2">
        <v>1401.81</v>
      </c>
      <c r="HZ211" s="2"/>
      <c r="IA211" s="2"/>
      <c r="IB211" s="2">
        <v>20192.88</v>
      </c>
      <c r="IC211" s="2"/>
      <c r="ID211" s="2">
        <v>3672.55</v>
      </c>
      <c r="IE211" s="2"/>
      <c r="IF211" s="2">
        <v>15258</v>
      </c>
      <c r="IG211" s="2"/>
      <c r="IH211" s="2"/>
      <c r="II211" s="2">
        <v>39123.43</v>
      </c>
      <c r="IJ211" s="2">
        <v>28745.05</v>
      </c>
      <c r="IK211" s="2">
        <v>99.13</v>
      </c>
      <c r="IL211" s="2"/>
      <c r="IM211" s="2"/>
      <c r="IN211" s="2"/>
      <c r="IO211" s="2"/>
      <c r="IP211" s="2">
        <v>28844.18</v>
      </c>
      <c r="IQ211" s="2">
        <v>2.94</v>
      </c>
      <c r="IR211" s="2"/>
      <c r="IS211" s="2">
        <v>2985.62</v>
      </c>
      <c r="IT211" s="2">
        <v>2162.19</v>
      </c>
      <c r="IU211" s="2">
        <v>6027.59</v>
      </c>
      <c r="IV211" s="2">
        <v>3764.5</v>
      </c>
      <c r="IW211" s="2"/>
      <c r="IX211" s="2"/>
      <c r="IY211" s="2"/>
      <c r="IZ211" s="2"/>
      <c r="JA211" s="2">
        <v>78.28</v>
      </c>
      <c r="JB211" s="2">
        <v>54.37</v>
      </c>
      <c r="JC211" s="2">
        <v>488.25</v>
      </c>
      <c r="JD211" s="2">
        <v>505.29</v>
      </c>
      <c r="JE211" s="2">
        <v>1790.5</v>
      </c>
      <c r="JF211" s="2">
        <v>17341.650000000001</v>
      </c>
      <c r="JG211" s="2">
        <v>105.23</v>
      </c>
      <c r="JH211" s="2">
        <v>209.26</v>
      </c>
      <c r="JI211" s="2">
        <v>35515.670000000013</v>
      </c>
      <c r="JJ211" s="2">
        <v>234.26</v>
      </c>
      <c r="JK211" s="2"/>
      <c r="JL211" s="2"/>
      <c r="JM211" s="2"/>
      <c r="JN211" s="2"/>
      <c r="JO211" s="2">
        <v>234.26</v>
      </c>
      <c r="JP211" s="2"/>
      <c r="JQ211" s="2"/>
      <c r="JR211" s="2">
        <v>25559.54</v>
      </c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>
        <v>1776.78</v>
      </c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>
        <v>27336.32</v>
      </c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>
        <v>132455.66999999998</v>
      </c>
    </row>
    <row r="212" spans="2:337">
      <c r="B212" s="22" t="s">
        <v>69</v>
      </c>
      <c r="C212" s="22" t="s">
        <v>7</v>
      </c>
      <c r="D212" s="22" t="s">
        <v>7</v>
      </c>
      <c r="E212" s="22" t="s">
        <v>15</v>
      </c>
      <c r="F212" s="22" t="s">
        <v>25</v>
      </c>
      <c r="G212" s="1">
        <v>66362.42</v>
      </c>
      <c r="I212" s="37" t="str">
        <f>VLOOKUP(J212,'District Listing'!$A$3:$B$315,2,FALSE)</f>
        <v>BURLINGTON-EDISON</v>
      </c>
      <c r="J212" s="4" t="s">
        <v>305</v>
      </c>
      <c r="K212" s="2">
        <v>344013.37</v>
      </c>
      <c r="L212" s="2">
        <v>344013.37</v>
      </c>
      <c r="M212" s="2">
        <v>-344013.37</v>
      </c>
      <c r="N212" s="2">
        <v>-344013.37</v>
      </c>
      <c r="O212" s="2">
        <v>23379778.32</v>
      </c>
      <c r="P212" s="2">
        <v>229355.72999999998</v>
      </c>
      <c r="Q212" s="2">
        <v>4445.83</v>
      </c>
      <c r="R212" s="2"/>
      <c r="S212" s="2">
        <v>613262.17999999993</v>
      </c>
      <c r="T212" s="2">
        <v>719844.62</v>
      </c>
      <c r="U212" s="2">
        <v>283299</v>
      </c>
      <c r="V212" s="2">
        <v>25229985.68</v>
      </c>
      <c r="W212" s="2">
        <v>9121809.4800000004</v>
      </c>
      <c r="X212" s="2">
        <v>187549.65999999997</v>
      </c>
      <c r="Y212" s="2">
        <v>273554.98</v>
      </c>
      <c r="Z212" s="2"/>
      <c r="AA212" s="2">
        <v>368061.31</v>
      </c>
      <c r="AB212" s="2">
        <v>112892.93</v>
      </c>
      <c r="AC212" s="2">
        <v>10063868.360000001</v>
      </c>
      <c r="AD212" s="2">
        <v>3058881.73</v>
      </c>
      <c r="AE212" s="2">
        <v>2727789.82</v>
      </c>
      <c r="AF212" s="2">
        <v>1907595.31</v>
      </c>
      <c r="AG212" s="2">
        <v>753748.3</v>
      </c>
      <c r="AH212" s="2">
        <v>3844347.9699999997</v>
      </c>
      <c r="AI212" s="2">
        <v>1261524</v>
      </c>
      <c r="AJ212" s="2"/>
      <c r="AK212" s="2"/>
      <c r="AL212" s="2"/>
      <c r="AM212" s="2"/>
      <c r="AN212" s="2"/>
      <c r="AO212" s="2"/>
      <c r="AP212" s="2">
        <v>73821.540000000008</v>
      </c>
      <c r="AQ212" s="2">
        <v>127697.72</v>
      </c>
      <c r="AR212" s="2">
        <v>5968.44</v>
      </c>
      <c r="AS212" s="2">
        <v>11115.42</v>
      </c>
      <c r="AT212" s="2">
        <v>106470.90000000001</v>
      </c>
      <c r="AU212" s="2">
        <v>45835.62</v>
      </c>
      <c r="AV212" s="2">
        <v>13924796.769999998</v>
      </c>
      <c r="AW212" s="2">
        <v>2237579</v>
      </c>
      <c r="AX212" s="2">
        <v>128875.15</v>
      </c>
      <c r="AY212" s="2">
        <v>467377.88</v>
      </c>
      <c r="AZ212" s="2">
        <v>79462.959999999992</v>
      </c>
      <c r="BA212" s="2">
        <v>38642.42</v>
      </c>
      <c r="BB212" s="2">
        <v>2951937.4099999997</v>
      </c>
      <c r="BC212" s="2">
        <v>109859.94</v>
      </c>
      <c r="BD212" s="2">
        <v>44676.67</v>
      </c>
      <c r="BE212" s="2">
        <v>36255.839999999997</v>
      </c>
      <c r="BF212" s="2"/>
      <c r="BG212" s="2"/>
      <c r="BH212" s="2">
        <v>115020.67</v>
      </c>
      <c r="BI212" s="2">
        <v>1105666.67</v>
      </c>
      <c r="BJ212" s="2">
        <v>66146</v>
      </c>
      <c r="BK212" s="2">
        <v>55536.639999999999</v>
      </c>
      <c r="BL212" s="2">
        <v>411.06</v>
      </c>
      <c r="BM212" s="2">
        <v>92851.05</v>
      </c>
      <c r="BN212" s="2">
        <v>144885.66</v>
      </c>
      <c r="BO212" s="2"/>
      <c r="BP212" s="2">
        <v>172540.2</v>
      </c>
      <c r="BQ212" s="2">
        <v>11534.27</v>
      </c>
      <c r="BR212" s="2">
        <v>131259.84</v>
      </c>
      <c r="BS212" s="2">
        <v>22731.21</v>
      </c>
      <c r="BT212" s="2">
        <v>2</v>
      </c>
      <c r="BU212" s="2">
        <v>813.75</v>
      </c>
      <c r="BV212" s="2"/>
      <c r="BW212" s="2"/>
      <c r="BX212" s="2"/>
      <c r="BY212" s="2"/>
      <c r="BZ212" s="2"/>
      <c r="CA212" s="2"/>
      <c r="CB212" s="2">
        <v>423621</v>
      </c>
      <c r="CC212" s="2">
        <v>863.37</v>
      </c>
      <c r="CD212" s="2"/>
      <c r="CE212" s="2">
        <v>6104.92</v>
      </c>
      <c r="CF212" s="2">
        <v>157688.32999999999</v>
      </c>
      <c r="CG212" s="2"/>
      <c r="CH212" s="2">
        <v>70487.399999999994</v>
      </c>
      <c r="CI212" s="2">
        <v>85219.77</v>
      </c>
      <c r="CJ212" s="2">
        <v>775957.11</v>
      </c>
      <c r="CK212" s="2"/>
      <c r="CL212" s="2">
        <v>140622.91</v>
      </c>
      <c r="CM212" s="2">
        <v>392330.65</v>
      </c>
      <c r="CN212" s="2"/>
      <c r="CO212" s="2"/>
      <c r="CP212" s="2"/>
      <c r="CQ212" s="2">
        <v>28677.88</v>
      </c>
      <c r="CR212" s="2">
        <v>99707.23000000001</v>
      </c>
      <c r="CS212" s="2"/>
      <c r="CT212" s="2"/>
      <c r="CU212" s="2"/>
      <c r="CV212" s="2"/>
      <c r="CW212" s="2"/>
      <c r="CX212" s="2">
        <v>78289.83</v>
      </c>
      <c r="CY212" s="2"/>
      <c r="CZ212" s="2">
        <v>4369761.87</v>
      </c>
      <c r="DA212" s="2">
        <v>108033.36</v>
      </c>
      <c r="DB212" s="2">
        <v>108033.36</v>
      </c>
      <c r="DC212" s="2"/>
      <c r="DD212" s="2"/>
      <c r="DE212" s="2"/>
      <c r="DF212" s="2"/>
      <c r="DG212" s="2"/>
      <c r="DH212" s="2"/>
      <c r="DI212" s="2"/>
      <c r="DJ212" s="2">
        <v>20338.37</v>
      </c>
      <c r="DK212" s="2"/>
      <c r="DL212" s="2"/>
      <c r="DM212" s="2">
        <v>20338.37</v>
      </c>
      <c r="DN212" s="2">
        <v>56668721.819999985</v>
      </c>
      <c r="DP212" s="37" t="str">
        <f>VLOOKUP(DQ212,'District Listing'!$A$3:$B$315,2,FALSE)</f>
        <v>BURLINGTON-EDISON</v>
      </c>
      <c r="DQ212" s="4" t="s">
        <v>305</v>
      </c>
      <c r="DR212" s="2">
        <v>268775.09000000003</v>
      </c>
      <c r="DS212" s="2">
        <v>268775.09000000003</v>
      </c>
      <c r="DT212" s="2">
        <v>-344013.37</v>
      </c>
      <c r="DU212" s="2">
        <v>-344013.37</v>
      </c>
      <c r="DV212" s="2">
        <v>21843022.34</v>
      </c>
      <c r="DW212" s="2">
        <v>41676.620000000003</v>
      </c>
      <c r="DX212" s="2"/>
      <c r="DY212" s="2"/>
      <c r="DZ212" s="2">
        <v>231012.25</v>
      </c>
      <c r="EA212" s="2">
        <v>372277.05</v>
      </c>
      <c r="EB212" s="2">
        <v>283299</v>
      </c>
      <c r="EC212" s="2">
        <v>22771287.260000002</v>
      </c>
      <c r="ED212" s="2">
        <v>6504570.7599999998</v>
      </c>
      <c r="EE212" s="2">
        <v>103875.23</v>
      </c>
      <c r="EF212" s="2">
        <v>201249.34</v>
      </c>
      <c r="EG212" s="2"/>
      <c r="EH212" s="2">
        <v>2187.52</v>
      </c>
      <c r="EI212" s="2">
        <v>13910.73</v>
      </c>
      <c r="EJ212" s="2">
        <v>6825793.5800000001</v>
      </c>
      <c r="EK212" s="2">
        <v>3029474.02</v>
      </c>
      <c r="EL212" s="2">
        <v>2420016.5</v>
      </c>
      <c r="EM212" s="2">
        <v>1853062.69</v>
      </c>
      <c r="EN212" s="2">
        <v>710550.55</v>
      </c>
      <c r="EO212" s="2">
        <v>3748311.19</v>
      </c>
      <c r="EP212" s="2">
        <v>1195122.8400000001</v>
      </c>
      <c r="EQ212" s="2"/>
      <c r="ER212" s="2"/>
      <c r="ES212" s="2"/>
      <c r="ET212" s="2"/>
      <c r="EU212" s="2"/>
      <c r="EV212" s="2"/>
      <c r="EW212" s="2">
        <v>71141.100000000006</v>
      </c>
      <c r="EX212" s="2">
        <v>120969.88</v>
      </c>
      <c r="EY212" s="2">
        <v>5968.44</v>
      </c>
      <c r="EZ212" s="2"/>
      <c r="FA212" s="2">
        <v>104967.8</v>
      </c>
      <c r="FB212" s="2">
        <v>44837.32</v>
      </c>
      <c r="FC212" s="2">
        <v>13304422.33</v>
      </c>
      <c r="FD212" s="2">
        <v>2079811.88</v>
      </c>
      <c r="FE212" s="2">
        <v>128875.15</v>
      </c>
      <c r="FF212" s="2">
        <v>467377.88</v>
      </c>
      <c r="FG212" s="2">
        <v>77496.649999999994</v>
      </c>
      <c r="FH212" s="2">
        <v>34371.46</v>
      </c>
      <c r="FI212" s="2">
        <v>2787933.0199999996</v>
      </c>
      <c r="FJ212" s="2">
        <v>109859.94</v>
      </c>
      <c r="FK212" s="2"/>
      <c r="FL212" s="2">
        <v>36255.839999999997</v>
      </c>
      <c r="FM212" s="2"/>
      <c r="FN212" s="2"/>
      <c r="FO212" s="2">
        <v>112883.67</v>
      </c>
      <c r="FP212" s="2">
        <v>1054323.17</v>
      </c>
      <c r="FQ212" s="2"/>
      <c r="FR212" s="2"/>
      <c r="FS212" s="2">
        <v>411.06</v>
      </c>
      <c r="FT212" s="2">
        <v>92851.05</v>
      </c>
      <c r="FU212" s="2">
        <v>144885.66</v>
      </c>
      <c r="FV212" s="2"/>
      <c r="FW212" s="2">
        <v>172540.2</v>
      </c>
      <c r="FX212" s="2">
        <v>11451.29</v>
      </c>
      <c r="FY212" s="2">
        <v>131259.84</v>
      </c>
      <c r="FZ212" s="2">
        <v>22731.21</v>
      </c>
      <c r="GA212" s="2">
        <v>2</v>
      </c>
      <c r="GB212" s="2">
        <v>813.75</v>
      </c>
      <c r="GC212" s="2"/>
      <c r="GD212" s="2"/>
      <c r="GE212" s="2"/>
      <c r="GF212" s="2"/>
      <c r="GG212" s="2"/>
      <c r="GH212" s="2"/>
      <c r="GI212" s="2">
        <v>423621</v>
      </c>
      <c r="GJ212" s="2">
        <v>863.37</v>
      </c>
      <c r="GK212" s="2"/>
      <c r="GL212" s="2"/>
      <c r="GM212" s="2">
        <v>149498.32999999999</v>
      </c>
      <c r="GN212" s="2"/>
      <c r="GO212" s="2">
        <v>70487.399999999994</v>
      </c>
      <c r="GP212" s="2">
        <v>75425.460000000006</v>
      </c>
      <c r="GQ212" s="2">
        <v>775957.11</v>
      </c>
      <c r="GR212" s="2"/>
      <c r="GS212" s="2">
        <v>140622.91</v>
      </c>
      <c r="GT212" s="2">
        <v>392330.65</v>
      </c>
      <c r="GU212" s="2"/>
      <c r="GV212" s="2"/>
      <c r="GW212" s="2"/>
      <c r="GX212" s="2">
        <v>28677.88</v>
      </c>
      <c r="GY212" s="2">
        <v>63704.04</v>
      </c>
      <c r="GZ212" s="2"/>
      <c r="HA212" s="2"/>
      <c r="HB212" s="2"/>
      <c r="HC212" s="2"/>
      <c r="HD212" s="2"/>
      <c r="HE212" s="2"/>
      <c r="HF212" s="2"/>
      <c r="HG212" s="2">
        <v>4011456.8299999996</v>
      </c>
      <c r="HH212" s="2">
        <v>71552.41</v>
      </c>
      <c r="HI212" s="2">
        <v>71552.41</v>
      </c>
      <c r="HJ212" s="2"/>
      <c r="HK212" s="2"/>
      <c r="HL212" s="2"/>
      <c r="HM212" s="2"/>
      <c r="HN212" s="2"/>
      <c r="HO212" s="2"/>
      <c r="HP212" s="2"/>
      <c r="HQ212" s="2">
        <v>20338.37</v>
      </c>
      <c r="HR212" s="2"/>
      <c r="HS212" s="2">
        <v>20338.37</v>
      </c>
      <c r="HT212" s="2">
        <v>49717545.519999988</v>
      </c>
      <c r="HV212" s="37" t="str">
        <f>VLOOKUP(HW212,'District Listing'!$A$3:$B$315,2,FALSE)</f>
        <v>MILL A</v>
      </c>
      <c r="HW212" s="4" t="s">
        <v>313</v>
      </c>
      <c r="HX212" s="2">
        <v>17052.22</v>
      </c>
      <c r="HY212" s="2">
        <v>17052.22</v>
      </c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>
        <v>17052.22</v>
      </c>
    </row>
    <row r="213" spans="2:337">
      <c r="B213" s="22" t="s">
        <v>69</v>
      </c>
      <c r="C213" s="22" t="s">
        <v>7</v>
      </c>
      <c r="D213" s="22" t="s">
        <v>7</v>
      </c>
      <c r="E213" s="22" t="s">
        <v>15</v>
      </c>
      <c r="F213" s="22" t="s">
        <v>26</v>
      </c>
      <c r="G213" s="1">
        <v>98727.93</v>
      </c>
      <c r="I213" s="37" t="str">
        <f>VLOOKUP(J213,'District Listing'!$A$3:$B$315,2,FALSE)</f>
        <v>SEDRO WOOLLEY</v>
      </c>
      <c r="J213" s="4" t="s">
        <v>306</v>
      </c>
      <c r="K213" s="2">
        <v>93416.12</v>
      </c>
      <c r="L213" s="2">
        <v>93416.12</v>
      </c>
      <c r="M213" s="2">
        <v>-93416.12</v>
      </c>
      <c r="N213" s="2">
        <v>-93416.12</v>
      </c>
      <c r="O213" s="2">
        <v>31166753.02</v>
      </c>
      <c r="P213" s="2">
        <v>283193.05</v>
      </c>
      <c r="Q213" s="2">
        <v>393780.69999999995</v>
      </c>
      <c r="R213" s="2"/>
      <c r="S213" s="2">
        <v>1378808.92</v>
      </c>
      <c r="T213" s="2">
        <v>398765.48000000004</v>
      </c>
      <c r="U213" s="2"/>
      <c r="V213" s="2">
        <v>33621301.169999994</v>
      </c>
      <c r="W213" s="2">
        <v>13009425.670000002</v>
      </c>
      <c r="X213" s="2">
        <v>396040.43000000005</v>
      </c>
      <c r="Y213" s="2">
        <v>307548.28000000003</v>
      </c>
      <c r="Z213" s="2"/>
      <c r="AA213" s="2">
        <v>453693.44</v>
      </c>
      <c r="AB213" s="2">
        <v>142519.66999999998</v>
      </c>
      <c r="AC213" s="2">
        <v>14309227.49</v>
      </c>
      <c r="AD213" s="2">
        <v>-3367.04</v>
      </c>
      <c r="AE213" s="2"/>
      <c r="AF213" s="2">
        <v>2473224.75</v>
      </c>
      <c r="AG213" s="2">
        <v>1062554.55</v>
      </c>
      <c r="AH213" s="2">
        <v>5063833.5599999996</v>
      </c>
      <c r="AI213" s="2">
        <v>1781204.79</v>
      </c>
      <c r="AJ213" s="2"/>
      <c r="AK213" s="2"/>
      <c r="AL213" s="2"/>
      <c r="AM213" s="2"/>
      <c r="AN213" s="2"/>
      <c r="AO213" s="2"/>
      <c r="AP213" s="2">
        <v>164512.75</v>
      </c>
      <c r="AQ213" s="2">
        <v>285952.71000000002</v>
      </c>
      <c r="AR213" s="2">
        <v>3845176.02</v>
      </c>
      <c r="AS213" s="2">
        <v>3616920.39</v>
      </c>
      <c r="AT213" s="2">
        <v>115840.81999999999</v>
      </c>
      <c r="AU213" s="2">
        <v>55833.880000000005</v>
      </c>
      <c r="AV213" s="2">
        <v>18461687.18</v>
      </c>
      <c r="AW213" s="2">
        <v>1227921.02</v>
      </c>
      <c r="AX213" s="2">
        <v>180697.87</v>
      </c>
      <c r="AY213" s="2">
        <v>727291.44000000006</v>
      </c>
      <c r="AZ213" s="2">
        <v>3851.94</v>
      </c>
      <c r="BA213" s="2">
        <v>128078.1</v>
      </c>
      <c r="BB213" s="2">
        <v>2267840.37</v>
      </c>
      <c r="BC213" s="2"/>
      <c r="BD213" s="2">
        <v>7860.42</v>
      </c>
      <c r="BE213" s="2">
        <v>5000</v>
      </c>
      <c r="BF213" s="2"/>
      <c r="BG213" s="2"/>
      <c r="BH213" s="2">
        <v>50396.119999999995</v>
      </c>
      <c r="BI213" s="2">
        <v>1397116.59</v>
      </c>
      <c r="BJ213" s="2">
        <v>37237.149999999994</v>
      </c>
      <c r="BK213" s="2">
        <v>17340.77</v>
      </c>
      <c r="BL213" s="2"/>
      <c r="BM213" s="2">
        <v>36909.129999999997</v>
      </c>
      <c r="BN213" s="2"/>
      <c r="BO213" s="2">
        <v>4759.28</v>
      </c>
      <c r="BP213" s="2">
        <v>66431.360000000001</v>
      </c>
      <c r="BQ213" s="2">
        <v>245153.85</v>
      </c>
      <c r="BR213" s="2">
        <v>129528.45</v>
      </c>
      <c r="BS213" s="2">
        <v>400880.69</v>
      </c>
      <c r="BT213" s="2"/>
      <c r="BU213" s="2">
        <v>6329.05</v>
      </c>
      <c r="BV213" s="2"/>
      <c r="BW213" s="2">
        <v>603989</v>
      </c>
      <c r="BX213" s="2"/>
      <c r="BY213" s="2"/>
      <c r="BZ213" s="2"/>
      <c r="CA213" s="2"/>
      <c r="CB213" s="2">
        <v>615114</v>
      </c>
      <c r="CC213" s="2">
        <v>133025.84</v>
      </c>
      <c r="CD213" s="2">
        <v>3628.17</v>
      </c>
      <c r="CE213" s="2">
        <v>18872.919999999998</v>
      </c>
      <c r="CF213" s="2">
        <v>634980.63</v>
      </c>
      <c r="CG213" s="2"/>
      <c r="CH213" s="2"/>
      <c r="CI213" s="2"/>
      <c r="CJ213" s="2"/>
      <c r="CK213" s="2"/>
      <c r="CL213" s="2">
        <v>184164.18</v>
      </c>
      <c r="CM213" s="2">
        <v>458140.17</v>
      </c>
      <c r="CN213" s="2"/>
      <c r="CO213" s="2">
        <v>28812.09</v>
      </c>
      <c r="CP213" s="2"/>
      <c r="CQ213" s="2"/>
      <c r="CR213" s="2">
        <v>52036.160000000003</v>
      </c>
      <c r="CS213" s="2"/>
      <c r="CT213" s="2"/>
      <c r="CU213" s="2"/>
      <c r="CV213" s="2">
        <v>600</v>
      </c>
      <c r="CW213" s="2"/>
      <c r="CX213" s="2">
        <v>1200</v>
      </c>
      <c r="CY213" s="2"/>
      <c r="CZ213" s="2">
        <v>5139506.0199999996</v>
      </c>
      <c r="DA213" s="2">
        <v>23484.13</v>
      </c>
      <c r="DB213" s="2">
        <v>23484.13</v>
      </c>
      <c r="DC213" s="2"/>
      <c r="DD213" s="2">
        <v>2006.14</v>
      </c>
      <c r="DE213" s="2"/>
      <c r="DF213" s="2"/>
      <c r="DG213" s="2">
        <v>69317.95</v>
      </c>
      <c r="DH213" s="2"/>
      <c r="DI213" s="2"/>
      <c r="DJ213" s="2">
        <v>415995.91999999993</v>
      </c>
      <c r="DK213" s="2"/>
      <c r="DL213" s="2"/>
      <c r="DM213" s="2">
        <v>487320.00999999989</v>
      </c>
      <c r="DN213" s="2">
        <v>74310366.370000005</v>
      </c>
      <c r="DP213" s="37" t="str">
        <f>VLOOKUP(DQ213,'District Listing'!$A$3:$B$315,2,FALSE)</f>
        <v>SEDRO WOOLLEY</v>
      </c>
      <c r="DQ213" s="4" t="s">
        <v>306</v>
      </c>
      <c r="DR213" s="2">
        <v>5877.81</v>
      </c>
      <c r="DS213" s="2">
        <v>5877.81</v>
      </c>
      <c r="DT213" s="2">
        <v>-92898.36</v>
      </c>
      <c r="DU213" s="2">
        <v>-92898.36</v>
      </c>
      <c r="DV213" s="2">
        <v>27523736.559999999</v>
      </c>
      <c r="DW213" s="2">
        <v>269943.12</v>
      </c>
      <c r="DX213" s="2">
        <v>47982.78</v>
      </c>
      <c r="DY213" s="2"/>
      <c r="DZ213" s="2">
        <v>614229.27</v>
      </c>
      <c r="EA213" s="2">
        <v>48621.83</v>
      </c>
      <c r="EB213" s="2"/>
      <c r="EC213" s="2">
        <v>28504513.559999999</v>
      </c>
      <c r="ED213" s="2">
        <v>9726280.5500000007</v>
      </c>
      <c r="EE213" s="2">
        <v>396114.65</v>
      </c>
      <c r="EF213" s="2">
        <v>168212.93</v>
      </c>
      <c r="EG213" s="2"/>
      <c r="EH213" s="2">
        <v>15384.57</v>
      </c>
      <c r="EI213" s="2">
        <v>59773.440000000002</v>
      </c>
      <c r="EJ213" s="2">
        <v>10365766.140000001</v>
      </c>
      <c r="EK213" s="2">
        <v>-3367.04</v>
      </c>
      <c r="EL213" s="2"/>
      <c r="EM213" s="2">
        <v>2374962.9900000002</v>
      </c>
      <c r="EN213" s="2">
        <v>1011035.59</v>
      </c>
      <c r="EO213" s="2">
        <v>4900777.59</v>
      </c>
      <c r="EP213" s="2">
        <v>1720357.69</v>
      </c>
      <c r="EQ213" s="2"/>
      <c r="ER213" s="2"/>
      <c r="ES213" s="2"/>
      <c r="ET213" s="2"/>
      <c r="EU213" s="2"/>
      <c r="EV213" s="2"/>
      <c r="EW213" s="2">
        <v>159580.54999999999</v>
      </c>
      <c r="EX213" s="2">
        <v>277314.45</v>
      </c>
      <c r="EY213" s="2">
        <v>2720070.37</v>
      </c>
      <c r="EZ213" s="2">
        <v>2728177.43</v>
      </c>
      <c r="FA213" s="2">
        <v>113708.23</v>
      </c>
      <c r="FB213" s="2">
        <v>54547.22</v>
      </c>
      <c r="FC213" s="2">
        <v>16057165.070000002</v>
      </c>
      <c r="FD213" s="2">
        <v>627406.51</v>
      </c>
      <c r="FE213" s="2">
        <v>180526.9</v>
      </c>
      <c r="FF213" s="2">
        <v>573408.42000000004</v>
      </c>
      <c r="FG213" s="2">
        <v>3851.94</v>
      </c>
      <c r="FH213" s="2">
        <v>127752.71</v>
      </c>
      <c r="FI213" s="2">
        <v>1512946.48</v>
      </c>
      <c r="FJ213" s="2"/>
      <c r="FK213" s="2">
        <v>7860.42</v>
      </c>
      <c r="FL213" s="2"/>
      <c r="FM213" s="2"/>
      <c r="FN213" s="2"/>
      <c r="FO213" s="2">
        <v>35081.14</v>
      </c>
      <c r="FP213" s="2">
        <v>206785.23</v>
      </c>
      <c r="FQ213" s="2">
        <v>21898.6</v>
      </c>
      <c r="FR213" s="2">
        <v>16540.77</v>
      </c>
      <c r="FS213" s="2"/>
      <c r="FT213" s="2"/>
      <c r="FU213" s="2"/>
      <c r="FV213" s="2">
        <v>4647.74</v>
      </c>
      <c r="FW213" s="2">
        <v>66431.360000000001</v>
      </c>
      <c r="FX213" s="2">
        <v>245153.85</v>
      </c>
      <c r="FY213" s="2">
        <v>129442.17</v>
      </c>
      <c r="FZ213" s="2">
        <v>362215.64</v>
      </c>
      <c r="GA213" s="2"/>
      <c r="GB213" s="2">
        <v>4741.55</v>
      </c>
      <c r="GC213" s="2"/>
      <c r="GD213" s="2">
        <v>582591.05000000005</v>
      </c>
      <c r="GE213" s="2"/>
      <c r="GF213" s="2"/>
      <c r="GG213" s="2"/>
      <c r="GH213" s="2"/>
      <c r="GI213" s="2">
        <v>615114</v>
      </c>
      <c r="GJ213" s="2">
        <v>130980.51</v>
      </c>
      <c r="GK213" s="2">
        <v>3458.17</v>
      </c>
      <c r="GL213" s="2">
        <v>18872.919999999998</v>
      </c>
      <c r="GM213" s="2">
        <v>634980.63</v>
      </c>
      <c r="GN213" s="2"/>
      <c r="GO213" s="2"/>
      <c r="GP213" s="2"/>
      <c r="GQ213" s="2"/>
      <c r="GR213" s="2"/>
      <c r="GS213" s="2">
        <v>184164.18</v>
      </c>
      <c r="GT213" s="2">
        <v>458140.17</v>
      </c>
      <c r="GU213" s="2"/>
      <c r="GV213" s="2">
        <v>28812.09</v>
      </c>
      <c r="GW213" s="2"/>
      <c r="GX213" s="2"/>
      <c r="GY213" s="2">
        <v>46935.66</v>
      </c>
      <c r="GZ213" s="2"/>
      <c r="HA213" s="2"/>
      <c r="HB213" s="2"/>
      <c r="HC213" s="2"/>
      <c r="HD213" s="2"/>
      <c r="HE213" s="2"/>
      <c r="HF213" s="2"/>
      <c r="HG213" s="2">
        <v>3804847.8499999996</v>
      </c>
      <c r="HH213" s="2">
        <v>15049.1</v>
      </c>
      <c r="HI213" s="2">
        <v>15049.1</v>
      </c>
      <c r="HJ213" s="2"/>
      <c r="HK213" s="2">
        <v>1829.94</v>
      </c>
      <c r="HL213" s="2"/>
      <c r="HM213" s="2"/>
      <c r="HN213" s="2">
        <v>69168.759999999995</v>
      </c>
      <c r="HO213" s="2"/>
      <c r="HP213" s="2"/>
      <c r="HQ213" s="2">
        <v>-225838.17</v>
      </c>
      <c r="HR213" s="2"/>
      <c r="HS213" s="2">
        <v>-154839.47000000003</v>
      </c>
      <c r="HT213" s="2">
        <v>60018428.179999992</v>
      </c>
      <c r="HV213" s="37" t="str">
        <f>VLOOKUP(HW213,'District Listing'!$A$3:$B$315,2,FALSE)</f>
        <v>STEVENSON-CARSON</v>
      </c>
      <c r="HW213" s="4" t="s">
        <v>314</v>
      </c>
      <c r="HX213" s="2">
        <v>34336.39</v>
      </c>
      <c r="HY213" s="2">
        <v>34336.39</v>
      </c>
      <c r="HZ213" s="2">
        <v>-2104.39</v>
      </c>
      <c r="IA213" s="2">
        <v>-2104.39</v>
      </c>
      <c r="IB213" s="2">
        <v>280883.33</v>
      </c>
      <c r="IC213" s="2">
        <v>7900.17</v>
      </c>
      <c r="ID213" s="2">
        <v>601.86</v>
      </c>
      <c r="IE213" s="2"/>
      <c r="IF213" s="2">
        <v>17197.419999999998</v>
      </c>
      <c r="IG213" s="2"/>
      <c r="IH213" s="2"/>
      <c r="II213" s="2">
        <v>306582.77999999997</v>
      </c>
      <c r="IJ213" s="2">
        <v>371517.85</v>
      </c>
      <c r="IK213" s="2">
        <v>367.38</v>
      </c>
      <c r="IL213" s="2">
        <v>9439.27</v>
      </c>
      <c r="IM213" s="2"/>
      <c r="IN213" s="2">
        <v>147699.03</v>
      </c>
      <c r="IO213" s="2"/>
      <c r="IP213" s="2">
        <v>529023.53</v>
      </c>
      <c r="IQ213" s="2">
        <v>26.76</v>
      </c>
      <c r="IR213" s="2">
        <v>77.37</v>
      </c>
      <c r="IS213" s="2">
        <v>23144.28</v>
      </c>
      <c r="IT213" s="2">
        <v>39026.82</v>
      </c>
      <c r="IU213" s="2">
        <v>46521.48</v>
      </c>
      <c r="IV213" s="2">
        <v>57725.3</v>
      </c>
      <c r="IW213" s="2">
        <v>414.48</v>
      </c>
      <c r="IX213" s="2">
        <v>1645.37</v>
      </c>
      <c r="IY213" s="2"/>
      <c r="IZ213" s="2"/>
      <c r="JA213" s="2">
        <v>1041.0999999999999</v>
      </c>
      <c r="JB213" s="2">
        <v>1777.94</v>
      </c>
      <c r="JC213" s="2">
        <v>1827.44</v>
      </c>
      <c r="JD213" s="2">
        <v>16712.48</v>
      </c>
      <c r="JE213" s="2">
        <v>42526.14</v>
      </c>
      <c r="JF213" s="2">
        <v>89609.38</v>
      </c>
      <c r="JG213" s="2"/>
      <c r="JH213" s="2"/>
      <c r="JI213" s="2">
        <v>322076.34000000003</v>
      </c>
      <c r="JJ213" s="2">
        <v>64185.72</v>
      </c>
      <c r="JK213" s="2"/>
      <c r="JL213" s="2">
        <v>64442.85</v>
      </c>
      <c r="JM213" s="2">
        <v>87926.86</v>
      </c>
      <c r="JN213" s="2">
        <v>115002.85</v>
      </c>
      <c r="JO213" s="2">
        <v>331558.28000000003</v>
      </c>
      <c r="JP213" s="2"/>
      <c r="JQ213" s="2">
        <v>16780.16</v>
      </c>
      <c r="JR213" s="2"/>
      <c r="JS213" s="2"/>
      <c r="JT213" s="2"/>
      <c r="JU213" s="2">
        <v>720</v>
      </c>
      <c r="JV213" s="2">
        <v>26333.58</v>
      </c>
      <c r="JW213" s="2"/>
      <c r="JX213" s="2"/>
      <c r="JY213" s="2"/>
      <c r="JZ213" s="2"/>
      <c r="KA213" s="2"/>
      <c r="KB213" s="2">
        <v>700.05</v>
      </c>
      <c r="KC213" s="2">
        <v>20395.240000000002</v>
      </c>
      <c r="KD213" s="2"/>
      <c r="KE213" s="2">
        <v>1054.6199999999999</v>
      </c>
      <c r="KF213" s="2">
        <v>4107.62</v>
      </c>
      <c r="KG213" s="2"/>
      <c r="KH213" s="2"/>
      <c r="KI213" s="2">
        <v>49150.79</v>
      </c>
      <c r="KJ213" s="2"/>
      <c r="KK213" s="2"/>
      <c r="KL213" s="2"/>
      <c r="KM213" s="2"/>
      <c r="KN213" s="2"/>
      <c r="KO213" s="2">
        <v>40284.61</v>
      </c>
      <c r="KP213" s="2"/>
      <c r="KQ213" s="2"/>
      <c r="KR213" s="2"/>
      <c r="KS213" s="2"/>
      <c r="KT213" s="2"/>
      <c r="KU213" s="2">
        <v>7184.28</v>
      </c>
      <c r="KV213" s="2"/>
      <c r="KW213" s="2"/>
      <c r="KX213" s="2">
        <v>10968.68</v>
      </c>
      <c r="KY213" s="2">
        <v>11181.52</v>
      </c>
      <c r="KZ213" s="2"/>
      <c r="LA213" s="2"/>
      <c r="LB213" s="2"/>
      <c r="LC213" s="2">
        <v>100</v>
      </c>
      <c r="LD213" s="2"/>
      <c r="LE213" s="2"/>
      <c r="LF213" s="2"/>
      <c r="LG213" s="2"/>
      <c r="LH213" s="2"/>
      <c r="LI213" s="2"/>
      <c r="LJ213" s="2"/>
      <c r="LK213" s="2">
        <v>188961.14999999997</v>
      </c>
      <c r="LL213" s="2">
        <v>8190.78</v>
      </c>
      <c r="LM213" s="2">
        <v>8190.78</v>
      </c>
      <c r="LN213" s="2"/>
      <c r="LO213" s="2"/>
      <c r="LP213" s="2">
        <v>3567</v>
      </c>
      <c r="LQ213" s="2"/>
      <c r="LR213" s="2"/>
      <c r="LS213" s="2"/>
      <c r="LT213" s="2"/>
      <c r="LU213" s="2"/>
      <c r="LV213" s="2"/>
      <c r="LW213" s="2"/>
      <c r="LX213" s="2">
        <v>3567</v>
      </c>
      <c r="LY213" s="2">
        <v>1722191.8600000006</v>
      </c>
    </row>
    <row r="214" spans="2:337">
      <c r="B214" s="22" t="s">
        <v>69</v>
      </c>
      <c r="C214" s="22" t="s">
        <v>7</v>
      </c>
      <c r="D214" s="22" t="s">
        <v>7</v>
      </c>
      <c r="E214" s="22" t="s">
        <v>15</v>
      </c>
      <c r="F214" s="22" t="s">
        <v>27</v>
      </c>
      <c r="G214" s="1">
        <v>5514.39</v>
      </c>
      <c r="I214" s="37" t="str">
        <f>VLOOKUP(J214,'District Listing'!$A$3:$B$315,2,FALSE)</f>
        <v>ANACORTES</v>
      </c>
      <c r="J214" s="4" t="s">
        <v>307</v>
      </c>
      <c r="K214" s="2">
        <v>75698.73</v>
      </c>
      <c r="L214" s="2">
        <v>75698.73</v>
      </c>
      <c r="M214" s="2">
        <v>-75698.73</v>
      </c>
      <c r="N214" s="2">
        <v>-75698.73</v>
      </c>
      <c r="O214" s="2">
        <v>16536657.109999999</v>
      </c>
      <c r="P214" s="2">
        <v>301318.33999999997</v>
      </c>
      <c r="Q214" s="2"/>
      <c r="R214" s="2"/>
      <c r="S214" s="2">
        <v>404675.57</v>
      </c>
      <c r="T214" s="2">
        <v>1131775.06</v>
      </c>
      <c r="U214" s="2">
        <v>143130</v>
      </c>
      <c r="V214" s="2">
        <v>18517556.079999998</v>
      </c>
      <c r="W214" s="2">
        <v>6461016</v>
      </c>
      <c r="X214" s="2">
        <v>183468.87</v>
      </c>
      <c r="Y214" s="2">
        <v>446942.82</v>
      </c>
      <c r="Z214" s="2"/>
      <c r="AA214" s="2"/>
      <c r="AB214" s="2">
        <v>83190.5</v>
      </c>
      <c r="AC214" s="2">
        <v>7174618.1900000004</v>
      </c>
      <c r="AD214" s="2">
        <v>82208.570000000007</v>
      </c>
      <c r="AE214" s="2">
        <v>36448.339999999997</v>
      </c>
      <c r="AF214" s="2">
        <v>1384624.05</v>
      </c>
      <c r="AG214" s="2">
        <v>533392.97</v>
      </c>
      <c r="AH214" s="2">
        <v>2781163.02</v>
      </c>
      <c r="AI214" s="2">
        <v>911718.49</v>
      </c>
      <c r="AJ214" s="2"/>
      <c r="AK214" s="2">
        <v>1118</v>
      </c>
      <c r="AL214" s="2"/>
      <c r="AM214" s="2"/>
      <c r="AN214" s="2"/>
      <c r="AO214" s="2"/>
      <c r="AP214" s="2">
        <v>76493.009999999995</v>
      </c>
      <c r="AQ214" s="2">
        <v>119952.8</v>
      </c>
      <c r="AR214" s="2">
        <v>2007827.0299999998</v>
      </c>
      <c r="AS214" s="2">
        <v>1543128.66</v>
      </c>
      <c r="AT214" s="2">
        <v>267.38000000000005</v>
      </c>
      <c r="AU214" s="2">
        <v>579.67000000000007</v>
      </c>
      <c r="AV214" s="2">
        <v>9478921.9900000002</v>
      </c>
      <c r="AW214" s="2">
        <v>807382.02</v>
      </c>
      <c r="AX214" s="2">
        <v>82450.63</v>
      </c>
      <c r="AY214" s="2">
        <v>214400.26</v>
      </c>
      <c r="AZ214" s="2">
        <v>33392.21</v>
      </c>
      <c r="BA214" s="2">
        <v>925320.83</v>
      </c>
      <c r="BB214" s="2">
        <v>2062945.9500000002</v>
      </c>
      <c r="BC214" s="2"/>
      <c r="BD214" s="2">
        <v>26827.87</v>
      </c>
      <c r="BE214" s="2"/>
      <c r="BF214" s="2"/>
      <c r="BG214" s="2"/>
      <c r="BH214" s="2">
        <v>17840.91</v>
      </c>
      <c r="BI214" s="2">
        <v>1827588.19</v>
      </c>
      <c r="BJ214" s="2"/>
      <c r="BK214" s="2">
        <v>18578.45</v>
      </c>
      <c r="BL214" s="2"/>
      <c r="BM214" s="2"/>
      <c r="BN214" s="2"/>
      <c r="BO214" s="2"/>
      <c r="BP214" s="2">
        <v>175659.74</v>
      </c>
      <c r="BQ214" s="2">
        <v>4843.51</v>
      </c>
      <c r="BR214" s="2"/>
      <c r="BS214" s="2"/>
      <c r="BT214" s="2"/>
      <c r="BU214" s="2">
        <v>15551.5</v>
      </c>
      <c r="BV214" s="2"/>
      <c r="BW214" s="2"/>
      <c r="BX214" s="2"/>
      <c r="BY214" s="2"/>
      <c r="BZ214" s="2"/>
      <c r="CA214" s="2"/>
      <c r="CB214" s="2">
        <v>326634</v>
      </c>
      <c r="CC214" s="2">
        <v>79879.600000000006</v>
      </c>
      <c r="CD214" s="2">
        <v>2443.11</v>
      </c>
      <c r="CE214" s="2">
        <v>87418.59</v>
      </c>
      <c r="CF214" s="2"/>
      <c r="CG214" s="2">
        <v>315723.40000000002</v>
      </c>
      <c r="CH214" s="2">
        <v>2429</v>
      </c>
      <c r="CI214" s="2">
        <v>39472.479999999996</v>
      </c>
      <c r="CJ214" s="2"/>
      <c r="CK214" s="2"/>
      <c r="CL214" s="2">
        <v>155231.46</v>
      </c>
      <c r="CM214" s="2">
        <v>332843.86</v>
      </c>
      <c r="CN214" s="2"/>
      <c r="CO214" s="2"/>
      <c r="CP214" s="2"/>
      <c r="CQ214" s="2"/>
      <c r="CR214" s="2">
        <v>16279.12</v>
      </c>
      <c r="CS214" s="2"/>
      <c r="CT214" s="2"/>
      <c r="CU214" s="2"/>
      <c r="CV214" s="2"/>
      <c r="CW214" s="2"/>
      <c r="CX214" s="2">
        <v>311</v>
      </c>
      <c r="CY214" s="2"/>
      <c r="CZ214" s="2">
        <v>3445555.7899999996</v>
      </c>
      <c r="DA214" s="2">
        <v>68378.080000000002</v>
      </c>
      <c r="DB214" s="2">
        <v>68378.080000000002</v>
      </c>
      <c r="DC214" s="2"/>
      <c r="DD214" s="2"/>
      <c r="DE214" s="2"/>
      <c r="DF214" s="2"/>
      <c r="DG214" s="2"/>
      <c r="DH214" s="2"/>
      <c r="DI214" s="2"/>
      <c r="DJ214" s="2">
        <v>25599.56</v>
      </c>
      <c r="DK214" s="2"/>
      <c r="DL214" s="2"/>
      <c r="DM214" s="2">
        <v>25599.56</v>
      </c>
      <c r="DN214" s="2">
        <v>40773575.639999993</v>
      </c>
      <c r="DP214" s="37" t="str">
        <f>VLOOKUP(DQ214,'District Listing'!$A$3:$B$315,2,FALSE)</f>
        <v>ANACORTES</v>
      </c>
      <c r="DQ214" s="4" t="s">
        <v>307</v>
      </c>
      <c r="DR214" s="2">
        <v>14560.92</v>
      </c>
      <c r="DS214" s="2">
        <v>14560.92</v>
      </c>
      <c r="DT214" s="2">
        <v>-73340.009999999995</v>
      </c>
      <c r="DU214" s="2">
        <v>-73340.009999999995</v>
      </c>
      <c r="DV214" s="2">
        <v>16499696.76</v>
      </c>
      <c r="DW214" s="2">
        <v>9782.66</v>
      </c>
      <c r="DX214" s="2"/>
      <c r="DY214" s="2"/>
      <c r="DZ214" s="2">
        <v>277910.49</v>
      </c>
      <c r="EA214" s="2">
        <v>257644.15</v>
      </c>
      <c r="EB214" s="2">
        <v>143130</v>
      </c>
      <c r="EC214" s="2">
        <v>17188164.059999999</v>
      </c>
      <c r="ED214" s="2">
        <v>5069877.93</v>
      </c>
      <c r="EE214" s="2">
        <v>49986.86</v>
      </c>
      <c r="EF214" s="2">
        <v>166349.01</v>
      </c>
      <c r="EG214" s="2"/>
      <c r="EH214" s="2"/>
      <c r="EI214" s="2">
        <v>35880.51</v>
      </c>
      <c r="EJ214" s="2">
        <v>5322094.3099999996</v>
      </c>
      <c r="EK214" s="2">
        <v>80425.52</v>
      </c>
      <c r="EL214" s="2">
        <v>29934.959999999999</v>
      </c>
      <c r="EM214" s="2">
        <v>1341267.76</v>
      </c>
      <c r="EN214" s="2">
        <v>421157.69</v>
      </c>
      <c r="EO214" s="2">
        <v>2692977.3</v>
      </c>
      <c r="EP214" s="2">
        <v>743268.13</v>
      </c>
      <c r="EQ214" s="2"/>
      <c r="ER214" s="2">
        <v>1118</v>
      </c>
      <c r="ES214" s="2"/>
      <c r="ET214" s="2"/>
      <c r="EU214" s="2"/>
      <c r="EV214" s="2"/>
      <c r="EW214" s="2">
        <v>75173.759999999995</v>
      </c>
      <c r="EX214" s="2">
        <v>86979.6</v>
      </c>
      <c r="EY214" s="2">
        <v>1998390.13</v>
      </c>
      <c r="EZ214" s="2">
        <v>1340011.4099999999</v>
      </c>
      <c r="FA214" s="2">
        <v>-293.08</v>
      </c>
      <c r="FB214" s="2">
        <v>188.74</v>
      </c>
      <c r="FC214" s="2">
        <v>8810599.9199999981</v>
      </c>
      <c r="FD214" s="2">
        <v>494369.87</v>
      </c>
      <c r="FE214" s="2"/>
      <c r="FF214" s="2">
        <v>214400.26</v>
      </c>
      <c r="FG214" s="2">
        <v>1926.44</v>
      </c>
      <c r="FH214" s="2">
        <v>848452.97</v>
      </c>
      <c r="FI214" s="2">
        <v>1559149.54</v>
      </c>
      <c r="FJ214" s="2"/>
      <c r="FK214" s="2"/>
      <c r="FL214" s="2"/>
      <c r="FM214" s="2"/>
      <c r="FN214" s="2"/>
      <c r="FO214" s="2">
        <v>17840.91</v>
      </c>
      <c r="FP214" s="2">
        <v>1277063.0900000001</v>
      </c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>
        <v>39036.86</v>
      </c>
      <c r="GM214" s="2"/>
      <c r="GN214" s="2">
        <v>315723.40000000002</v>
      </c>
      <c r="GO214" s="2">
        <v>2429</v>
      </c>
      <c r="GP214" s="2">
        <v>10802.72</v>
      </c>
      <c r="GQ214" s="2"/>
      <c r="GR214" s="2"/>
      <c r="GS214" s="2"/>
      <c r="GT214" s="2"/>
      <c r="GU214" s="2"/>
      <c r="GV214" s="2"/>
      <c r="GW214" s="2"/>
      <c r="GX214" s="2"/>
      <c r="GY214" s="2">
        <v>137.5</v>
      </c>
      <c r="GZ214" s="2"/>
      <c r="HA214" s="2"/>
      <c r="HB214" s="2"/>
      <c r="HC214" s="2"/>
      <c r="HD214" s="2"/>
      <c r="HE214" s="2"/>
      <c r="HF214" s="2"/>
      <c r="HG214" s="2">
        <v>1663033.4800000002</v>
      </c>
      <c r="HH214" s="2">
        <v>14317.13</v>
      </c>
      <c r="HI214" s="2">
        <v>14317.13</v>
      </c>
      <c r="HJ214" s="2"/>
      <c r="HK214" s="2"/>
      <c r="HL214" s="2"/>
      <c r="HM214" s="2"/>
      <c r="HN214" s="2"/>
      <c r="HO214" s="2"/>
      <c r="HP214" s="2"/>
      <c r="HQ214" s="2">
        <v>20431.97</v>
      </c>
      <c r="HR214" s="2"/>
      <c r="HS214" s="2">
        <v>20431.97</v>
      </c>
      <c r="HT214" s="2">
        <v>34519011.320000008</v>
      </c>
      <c r="HV214" s="37" t="str">
        <f>VLOOKUP(HW214,'District Listing'!$A$3:$B$315,2,FALSE)</f>
        <v>EVERETT</v>
      </c>
      <c r="HW214" s="4" t="s">
        <v>315</v>
      </c>
      <c r="HX214" s="2">
        <v>1350247.17</v>
      </c>
      <c r="HY214" s="2">
        <v>1350247.17</v>
      </c>
      <c r="HZ214" s="2"/>
      <c r="IA214" s="2"/>
      <c r="IB214" s="2">
        <v>1832021.05</v>
      </c>
      <c r="IC214" s="2">
        <v>1094187.4099999999</v>
      </c>
      <c r="ID214" s="2">
        <v>505529.17</v>
      </c>
      <c r="IE214" s="2"/>
      <c r="IF214" s="2">
        <v>18119876.68</v>
      </c>
      <c r="IG214" s="2">
        <v>150015.44</v>
      </c>
      <c r="IH214" s="2"/>
      <c r="II214" s="2">
        <v>21701629.75</v>
      </c>
      <c r="IJ214" s="2">
        <v>5355305.1399999997</v>
      </c>
      <c r="IK214" s="2">
        <v>157892.14000000001</v>
      </c>
      <c r="IL214" s="2">
        <v>167728.71</v>
      </c>
      <c r="IM214" s="2"/>
      <c r="IN214" s="2">
        <v>1476734.17</v>
      </c>
      <c r="IO214" s="2">
        <v>18160.95</v>
      </c>
      <c r="IP214" s="2">
        <v>7175821.1099999994</v>
      </c>
      <c r="IQ214" s="2">
        <v>1560.11</v>
      </c>
      <c r="IR214" s="2">
        <v>0.15</v>
      </c>
      <c r="IS214" s="2">
        <v>1644449.16</v>
      </c>
      <c r="IT214" s="2">
        <v>533092.41</v>
      </c>
      <c r="IU214" s="2">
        <v>3292371.69</v>
      </c>
      <c r="IV214" s="2">
        <v>720358.6</v>
      </c>
      <c r="IW214" s="2"/>
      <c r="IX214" s="2"/>
      <c r="IY214" s="2"/>
      <c r="IZ214" s="2"/>
      <c r="JA214" s="2">
        <v>32388.15</v>
      </c>
      <c r="JB214" s="2">
        <v>5329.74</v>
      </c>
      <c r="JC214" s="2">
        <v>58281.47</v>
      </c>
      <c r="JD214" s="2">
        <v>195954.8</v>
      </c>
      <c r="JE214" s="2">
        <v>295908.62</v>
      </c>
      <c r="JF214" s="2">
        <v>1638025.27</v>
      </c>
      <c r="JG214" s="2"/>
      <c r="JH214" s="2"/>
      <c r="JI214" s="2">
        <v>8417720.1699999999</v>
      </c>
      <c r="JJ214" s="2">
        <v>785656.19</v>
      </c>
      <c r="JK214" s="2"/>
      <c r="JL214" s="2"/>
      <c r="JM214" s="2">
        <v>31620.2</v>
      </c>
      <c r="JN214" s="2">
        <v>46771.37</v>
      </c>
      <c r="JO214" s="2">
        <v>864047.75999999989</v>
      </c>
      <c r="JP214" s="2">
        <v>399</v>
      </c>
      <c r="JQ214" s="2">
        <v>208260.94</v>
      </c>
      <c r="JR214" s="2">
        <v>466144.1</v>
      </c>
      <c r="JS214" s="2"/>
      <c r="JT214" s="2">
        <v>239472.06</v>
      </c>
      <c r="JU214" s="2">
        <v>4534.1000000000004</v>
      </c>
      <c r="JV214" s="2">
        <v>775480.92</v>
      </c>
      <c r="JW214" s="2"/>
      <c r="JX214" s="2"/>
      <c r="JY214" s="2"/>
      <c r="JZ214" s="2">
        <v>51498.86</v>
      </c>
      <c r="KA214" s="2"/>
      <c r="KB214" s="2"/>
      <c r="KC214" s="2"/>
      <c r="KD214" s="2">
        <v>235.27</v>
      </c>
      <c r="KE214" s="2">
        <v>451905.49</v>
      </c>
      <c r="KF214" s="2">
        <v>171985.53</v>
      </c>
      <c r="KG214" s="2"/>
      <c r="KH214" s="2">
        <v>54587.44</v>
      </c>
      <c r="KI214" s="2"/>
      <c r="KJ214" s="2"/>
      <c r="KK214" s="2"/>
      <c r="KL214" s="2"/>
      <c r="KM214" s="2">
        <v>2429</v>
      </c>
      <c r="KN214" s="2"/>
      <c r="KO214" s="2">
        <v>2030909.63</v>
      </c>
      <c r="KP214" s="2">
        <v>1539</v>
      </c>
      <c r="KQ214" s="2">
        <v>10283.030000000001</v>
      </c>
      <c r="KR214" s="2">
        <v>11318</v>
      </c>
      <c r="KS214" s="2"/>
      <c r="KT214" s="2"/>
      <c r="KU214" s="2">
        <v>145608.13</v>
      </c>
      <c r="KV214" s="2"/>
      <c r="KW214" s="2"/>
      <c r="KX214" s="2"/>
      <c r="KY214" s="2"/>
      <c r="KZ214" s="2"/>
      <c r="LA214" s="2"/>
      <c r="LB214" s="2"/>
      <c r="LC214" s="2">
        <v>22663.85</v>
      </c>
      <c r="LD214" s="2"/>
      <c r="LE214" s="2"/>
      <c r="LF214" s="2"/>
      <c r="LG214" s="2"/>
      <c r="LH214" s="2"/>
      <c r="LI214" s="2"/>
      <c r="LJ214" s="2"/>
      <c r="LK214" s="2">
        <v>4649254.3499999996</v>
      </c>
      <c r="LL214" s="2">
        <v>10829.18</v>
      </c>
      <c r="LM214" s="2">
        <v>10829.18</v>
      </c>
      <c r="LN214" s="2"/>
      <c r="LO214" s="2"/>
      <c r="LP214" s="2"/>
      <c r="LQ214" s="2"/>
      <c r="LR214" s="2"/>
      <c r="LS214" s="2"/>
      <c r="LT214" s="2"/>
      <c r="LU214" s="2">
        <v>40476.44</v>
      </c>
      <c r="LV214" s="2"/>
      <c r="LW214" s="2"/>
      <c r="LX214" s="2">
        <v>40476.44</v>
      </c>
      <c r="LY214" s="2">
        <v>44210025.930000015</v>
      </c>
    </row>
    <row r="215" spans="2:337">
      <c r="B215" s="22" t="s">
        <v>69</v>
      </c>
      <c r="C215" s="22" t="s">
        <v>7</v>
      </c>
      <c r="D215" s="22" t="s">
        <v>7</v>
      </c>
      <c r="E215" s="22" t="s">
        <v>15</v>
      </c>
      <c r="F215" s="22" t="s">
        <v>72</v>
      </c>
      <c r="G215" s="1">
        <v>2955.44</v>
      </c>
      <c r="I215" s="37" t="str">
        <f>VLOOKUP(J215,'District Listing'!$A$3:$B$315,2,FALSE)</f>
        <v>LA CONNER</v>
      </c>
      <c r="J215" s="4" t="s">
        <v>308</v>
      </c>
      <c r="K215" s="2">
        <v>208363.13</v>
      </c>
      <c r="L215" s="2">
        <v>208363.13</v>
      </c>
      <c r="M215" s="2">
        <v>-208363.13</v>
      </c>
      <c r="N215" s="2">
        <v>-208363.13</v>
      </c>
      <c r="O215" s="2">
        <v>4632752.58</v>
      </c>
      <c r="P215" s="2">
        <v>83387.28</v>
      </c>
      <c r="Q215" s="2">
        <v>121612.82</v>
      </c>
      <c r="R215" s="2"/>
      <c r="S215" s="2">
        <v>175475.76</v>
      </c>
      <c r="T215" s="2"/>
      <c r="U215" s="2"/>
      <c r="V215" s="2">
        <v>5013228.4400000004</v>
      </c>
      <c r="W215" s="2">
        <v>2220037.33</v>
      </c>
      <c r="X215" s="2">
        <v>83162.900000000009</v>
      </c>
      <c r="Y215" s="2">
        <v>170619.01</v>
      </c>
      <c r="Z215" s="2"/>
      <c r="AA215" s="2">
        <v>216550.35</v>
      </c>
      <c r="AB215" s="2">
        <v>4800</v>
      </c>
      <c r="AC215" s="2">
        <v>2695169.5900000003</v>
      </c>
      <c r="AD215" s="2"/>
      <c r="AE215" s="2"/>
      <c r="AF215" s="2">
        <v>375630.24</v>
      </c>
      <c r="AG215" s="2">
        <v>202250.02000000002</v>
      </c>
      <c r="AH215" s="2">
        <v>745947.78</v>
      </c>
      <c r="AI215" s="2">
        <v>328853.46000000002</v>
      </c>
      <c r="AJ215" s="2"/>
      <c r="AK215" s="2"/>
      <c r="AL215" s="2"/>
      <c r="AM215" s="2"/>
      <c r="AN215" s="2">
        <v>42.44</v>
      </c>
      <c r="AO215" s="2">
        <v>-1727.37</v>
      </c>
      <c r="AP215" s="2">
        <v>14319.210000000001</v>
      </c>
      <c r="AQ215" s="2">
        <v>36288.230000000003</v>
      </c>
      <c r="AR215" s="2">
        <v>539891.72</v>
      </c>
      <c r="AS215" s="2">
        <v>563067.52</v>
      </c>
      <c r="AT215" s="2">
        <v>2944.67</v>
      </c>
      <c r="AU215" s="2">
        <v>9766.8900000000012</v>
      </c>
      <c r="AV215" s="2">
        <v>2817274.8099999996</v>
      </c>
      <c r="AW215" s="2">
        <v>299199.91000000003</v>
      </c>
      <c r="AX215" s="2">
        <v>46670.65</v>
      </c>
      <c r="AY215" s="2">
        <v>177638.26</v>
      </c>
      <c r="AZ215" s="2">
        <v>44106.400000000001</v>
      </c>
      <c r="BA215" s="2">
        <v>124701.87999999999</v>
      </c>
      <c r="BB215" s="2">
        <v>692317.10000000009</v>
      </c>
      <c r="BC215" s="2">
        <v>2811.06</v>
      </c>
      <c r="BD215" s="2">
        <v>7671.71</v>
      </c>
      <c r="BE215" s="2">
        <v>50282.94</v>
      </c>
      <c r="BF215" s="2">
        <v>2223.21</v>
      </c>
      <c r="BG215" s="2"/>
      <c r="BH215" s="2">
        <v>20208.09</v>
      </c>
      <c r="BI215" s="2">
        <v>230977.86</v>
      </c>
      <c r="BJ215" s="2">
        <v>1833</v>
      </c>
      <c r="BK215" s="2">
        <v>17776.52</v>
      </c>
      <c r="BL215" s="2"/>
      <c r="BM215" s="2">
        <v>36536.1</v>
      </c>
      <c r="BN215" s="2"/>
      <c r="BO215" s="2">
        <v>80</v>
      </c>
      <c r="BP215" s="2">
        <v>87054.3</v>
      </c>
      <c r="BQ215" s="2">
        <v>37119.660000000003</v>
      </c>
      <c r="BR215" s="2"/>
      <c r="BS215" s="2">
        <v>75245.2</v>
      </c>
      <c r="BT215" s="2">
        <v>30384.42</v>
      </c>
      <c r="BU215" s="2">
        <v>50587.22</v>
      </c>
      <c r="BV215" s="2"/>
      <c r="BW215" s="2">
        <v>2110.33</v>
      </c>
      <c r="BX215" s="2"/>
      <c r="BY215" s="2"/>
      <c r="BZ215" s="2"/>
      <c r="CA215" s="2"/>
      <c r="CB215" s="2">
        <v>136444.28</v>
      </c>
      <c r="CC215" s="2">
        <v>121958.20999999999</v>
      </c>
      <c r="CD215" s="2">
        <v>1280.77</v>
      </c>
      <c r="CE215" s="2">
        <v>6942.380000000001</v>
      </c>
      <c r="CF215" s="2">
        <v>107537.95</v>
      </c>
      <c r="CG215" s="2">
        <v>208534.46</v>
      </c>
      <c r="CH215" s="2"/>
      <c r="CI215" s="2">
        <v>49637.27</v>
      </c>
      <c r="CJ215" s="2"/>
      <c r="CK215" s="2"/>
      <c r="CL215" s="2">
        <v>57143.92</v>
      </c>
      <c r="CM215" s="2">
        <v>118789.47</v>
      </c>
      <c r="CN215" s="2"/>
      <c r="CO215" s="2"/>
      <c r="CP215" s="2"/>
      <c r="CQ215" s="2"/>
      <c r="CR215" s="2">
        <v>21470.86</v>
      </c>
      <c r="CS215" s="2"/>
      <c r="CT215" s="2"/>
      <c r="CU215" s="2"/>
      <c r="CV215" s="2">
        <v>100</v>
      </c>
      <c r="CW215" s="2"/>
      <c r="CX215" s="2"/>
      <c r="CY215" s="2"/>
      <c r="CZ215" s="2">
        <v>1482741.19</v>
      </c>
      <c r="DA215" s="2">
        <v>53226.12</v>
      </c>
      <c r="DB215" s="2">
        <v>53226.12</v>
      </c>
      <c r="DC215" s="2"/>
      <c r="DD215" s="2"/>
      <c r="DE215" s="2"/>
      <c r="DF215" s="2"/>
      <c r="DG215" s="2"/>
      <c r="DH215" s="2"/>
      <c r="DI215" s="2"/>
      <c r="DJ215" s="2">
        <v>9325.68</v>
      </c>
      <c r="DK215" s="2"/>
      <c r="DL215" s="2"/>
      <c r="DM215" s="2">
        <v>9325.68</v>
      </c>
      <c r="DN215" s="2">
        <v>12763282.930000005</v>
      </c>
      <c r="DP215" s="37" t="str">
        <f>VLOOKUP(DQ215,'District Listing'!$A$3:$B$315,2,FALSE)</f>
        <v>LA CONNER</v>
      </c>
      <c r="DQ215" s="4" t="s">
        <v>308</v>
      </c>
      <c r="DR215" s="2">
        <v>157997.59</v>
      </c>
      <c r="DS215" s="2">
        <v>157997.59</v>
      </c>
      <c r="DT215" s="2">
        <v>-208363.13</v>
      </c>
      <c r="DU215" s="2">
        <v>-208363.13</v>
      </c>
      <c r="DV215" s="2">
        <v>3204527.54</v>
      </c>
      <c r="DW215" s="2">
        <v>36471.129999999997</v>
      </c>
      <c r="DX215" s="2">
        <v>117616.27</v>
      </c>
      <c r="DY215" s="2"/>
      <c r="DZ215" s="2">
        <v>84135.13</v>
      </c>
      <c r="EA215" s="2"/>
      <c r="EB215" s="2"/>
      <c r="EC215" s="2">
        <v>3442750.07</v>
      </c>
      <c r="ED215" s="2">
        <v>1151050.22</v>
      </c>
      <c r="EE215" s="2">
        <v>79014.710000000006</v>
      </c>
      <c r="EF215" s="2">
        <v>131295.54</v>
      </c>
      <c r="EG215" s="2"/>
      <c r="EH215" s="2">
        <v>20949.599999999999</v>
      </c>
      <c r="EI215" s="2">
        <v>4800</v>
      </c>
      <c r="EJ215" s="2">
        <v>1387110.07</v>
      </c>
      <c r="EK215" s="2"/>
      <c r="EL215" s="2"/>
      <c r="EM215" s="2">
        <v>356135.08</v>
      </c>
      <c r="EN215" s="2">
        <v>171982.23</v>
      </c>
      <c r="EO215" s="2">
        <v>709752.87</v>
      </c>
      <c r="EP215" s="2">
        <v>239199.25</v>
      </c>
      <c r="EQ215" s="2"/>
      <c r="ER215" s="2"/>
      <c r="ES215" s="2"/>
      <c r="ET215" s="2"/>
      <c r="EU215" s="2">
        <v>39.58</v>
      </c>
      <c r="EV215" s="2">
        <v>-1727.37</v>
      </c>
      <c r="EW215" s="2">
        <v>13381.02</v>
      </c>
      <c r="EX215" s="2">
        <v>34200.26</v>
      </c>
      <c r="EY215" s="2">
        <v>510252.43</v>
      </c>
      <c r="EZ215" s="2">
        <v>515922.84</v>
      </c>
      <c r="FA215" s="2">
        <v>2812.39</v>
      </c>
      <c r="FB215" s="2">
        <v>9342.6200000000008</v>
      </c>
      <c r="FC215" s="2">
        <v>2561293.2000000002</v>
      </c>
      <c r="FD215" s="2">
        <v>217860.23</v>
      </c>
      <c r="FE215" s="2">
        <v>46129.33</v>
      </c>
      <c r="FF215" s="2">
        <v>177638.26</v>
      </c>
      <c r="FG215" s="2">
        <v>42095.49</v>
      </c>
      <c r="FH215" s="2">
        <v>16684.23</v>
      </c>
      <c r="FI215" s="2">
        <v>500407.54</v>
      </c>
      <c r="FJ215" s="2">
        <v>2811.06</v>
      </c>
      <c r="FK215" s="2">
        <v>7671.71</v>
      </c>
      <c r="FL215" s="2">
        <v>50282.94</v>
      </c>
      <c r="FM215" s="2">
        <v>2223.21</v>
      </c>
      <c r="FN215" s="2"/>
      <c r="FO215" s="2">
        <v>20283.09</v>
      </c>
      <c r="FP215" s="2">
        <v>158892.35999999999</v>
      </c>
      <c r="FQ215" s="2">
        <v>1833</v>
      </c>
      <c r="FR215" s="2"/>
      <c r="FS215" s="2"/>
      <c r="FT215" s="2">
        <v>36072.92</v>
      </c>
      <c r="FU215" s="2"/>
      <c r="FV215" s="2">
        <v>80</v>
      </c>
      <c r="FW215" s="2"/>
      <c r="FX215" s="2">
        <v>37119.660000000003</v>
      </c>
      <c r="FY215" s="2"/>
      <c r="FZ215" s="2">
        <v>75245.2</v>
      </c>
      <c r="GA215" s="2"/>
      <c r="GB215" s="2">
        <v>49729.68</v>
      </c>
      <c r="GC215" s="2"/>
      <c r="GD215" s="2">
        <v>2110.33</v>
      </c>
      <c r="GE215" s="2"/>
      <c r="GF215" s="2"/>
      <c r="GG215" s="2"/>
      <c r="GH215" s="2"/>
      <c r="GI215" s="2">
        <v>21681.67</v>
      </c>
      <c r="GJ215" s="2">
        <v>82892.61</v>
      </c>
      <c r="GK215" s="2">
        <v>1280.77</v>
      </c>
      <c r="GL215" s="2">
        <v>4119.5600000000004</v>
      </c>
      <c r="GM215" s="2">
        <v>107537.95</v>
      </c>
      <c r="GN215" s="2">
        <v>208534.46</v>
      </c>
      <c r="GO215" s="2"/>
      <c r="GP215" s="2">
        <v>46772.27</v>
      </c>
      <c r="GQ215" s="2"/>
      <c r="GR215" s="2"/>
      <c r="GS215" s="2">
        <v>57143.92</v>
      </c>
      <c r="GT215" s="2"/>
      <c r="GU215" s="2"/>
      <c r="GV215" s="2"/>
      <c r="GW215" s="2"/>
      <c r="GX215" s="2"/>
      <c r="GY215" s="2">
        <v>15194.2</v>
      </c>
      <c r="GZ215" s="2"/>
      <c r="HA215" s="2"/>
      <c r="HB215" s="2"/>
      <c r="HC215" s="2">
        <v>100</v>
      </c>
      <c r="HD215" s="2"/>
      <c r="HE215" s="2"/>
      <c r="HF215" s="2"/>
      <c r="HG215" s="2">
        <v>989612.57</v>
      </c>
      <c r="HH215" s="2">
        <v>13540.4</v>
      </c>
      <c r="HI215" s="2">
        <v>13540.4</v>
      </c>
      <c r="HJ215" s="2"/>
      <c r="HK215" s="2"/>
      <c r="HL215" s="2"/>
      <c r="HM215" s="2"/>
      <c r="HN215" s="2"/>
      <c r="HO215" s="2"/>
      <c r="HP215" s="2"/>
      <c r="HQ215" s="2">
        <v>9325.68</v>
      </c>
      <c r="HR215" s="2"/>
      <c r="HS215" s="2">
        <v>9325.68</v>
      </c>
      <c r="HT215" s="2">
        <v>8853673.9899999984</v>
      </c>
      <c r="HV215" s="37" t="str">
        <f>VLOOKUP(HW215,'District Listing'!$A$3:$B$315,2,FALSE)</f>
        <v>LAKE STEVENS</v>
      </c>
      <c r="HW215" s="4" t="s">
        <v>316</v>
      </c>
      <c r="HX215" s="2">
        <v>983611.08</v>
      </c>
      <c r="HY215" s="2">
        <v>983611.08</v>
      </c>
      <c r="HZ215" s="2"/>
      <c r="IA215" s="2"/>
      <c r="IB215" s="2">
        <v>2669305.63</v>
      </c>
      <c r="IC215" s="2">
        <v>636836.55000000005</v>
      </c>
      <c r="ID215" s="2">
        <v>295288.89</v>
      </c>
      <c r="IE215" s="2"/>
      <c r="IF215" s="2">
        <v>2933900.63</v>
      </c>
      <c r="IG215" s="2">
        <v>373320.4</v>
      </c>
      <c r="IH215" s="2"/>
      <c r="II215" s="2">
        <v>6908652.0999999996</v>
      </c>
      <c r="IJ215" s="2">
        <v>2859033.83</v>
      </c>
      <c r="IK215" s="2">
        <v>272404.38</v>
      </c>
      <c r="IL215" s="2">
        <v>284932.52</v>
      </c>
      <c r="IM215" s="2"/>
      <c r="IN215" s="2">
        <v>537705.97</v>
      </c>
      <c r="IO215" s="2">
        <v>102933.75</v>
      </c>
      <c r="IP215" s="2">
        <v>4057010.45</v>
      </c>
      <c r="IQ215" s="2">
        <v>46.63</v>
      </c>
      <c r="IR215" s="2">
        <v>412.53</v>
      </c>
      <c r="IS215" s="2">
        <v>64845.599999999999</v>
      </c>
      <c r="IT215" s="2">
        <v>114091.01</v>
      </c>
      <c r="IU215" s="2">
        <v>57827.21</v>
      </c>
      <c r="IV215" s="2">
        <v>156838.84</v>
      </c>
      <c r="IW215" s="2"/>
      <c r="IX215" s="2"/>
      <c r="IY215" s="2"/>
      <c r="IZ215" s="2"/>
      <c r="JA215" s="2"/>
      <c r="JB215" s="2"/>
      <c r="JC215" s="2">
        <v>1177.3900000000001</v>
      </c>
      <c r="JD215" s="2">
        <v>28835.52</v>
      </c>
      <c r="JE215" s="2">
        <v>1714345.82</v>
      </c>
      <c r="JF215" s="2">
        <v>1170373.3899999999</v>
      </c>
      <c r="JG215" s="2">
        <v>774.09</v>
      </c>
      <c r="JH215" s="2">
        <v>5027.58</v>
      </c>
      <c r="JI215" s="2">
        <v>3314595.6099999994</v>
      </c>
      <c r="JJ215" s="2">
        <v>133866.68</v>
      </c>
      <c r="JK215" s="2">
        <v>6093.29</v>
      </c>
      <c r="JL215" s="2"/>
      <c r="JM215" s="2"/>
      <c r="JN215" s="2">
        <v>98617.48</v>
      </c>
      <c r="JO215" s="2">
        <v>238577.45</v>
      </c>
      <c r="JP215" s="2"/>
      <c r="JQ215" s="2"/>
      <c r="JR215" s="2">
        <v>-64.8</v>
      </c>
      <c r="JS215" s="2"/>
      <c r="JT215" s="2"/>
      <c r="JU215" s="2">
        <v>14895.38</v>
      </c>
      <c r="JV215" s="2">
        <v>125920.14</v>
      </c>
      <c r="JW215" s="2"/>
      <c r="JX215" s="2"/>
      <c r="JY215" s="2"/>
      <c r="JZ215" s="2">
        <v>176904.16</v>
      </c>
      <c r="KA215" s="2"/>
      <c r="KB215" s="2">
        <v>2814.4</v>
      </c>
      <c r="KC215" s="2"/>
      <c r="KD215" s="2"/>
      <c r="KE215" s="2"/>
      <c r="KF215" s="2"/>
      <c r="KG215" s="2"/>
      <c r="KH215" s="2">
        <v>3570.28</v>
      </c>
      <c r="KI215" s="2"/>
      <c r="KJ215" s="2">
        <v>212826.08</v>
      </c>
      <c r="KK215" s="2"/>
      <c r="KL215" s="2"/>
      <c r="KM215" s="2">
        <v>28874.26</v>
      </c>
      <c r="KN215" s="2">
        <v>27286.02</v>
      </c>
      <c r="KO215" s="2">
        <v>14571.41</v>
      </c>
      <c r="KP215" s="2"/>
      <c r="KQ215" s="2">
        <v>11020.12</v>
      </c>
      <c r="KR215" s="2"/>
      <c r="KS215" s="2">
        <v>12341.11</v>
      </c>
      <c r="KT215" s="2"/>
      <c r="KU215" s="2">
        <v>508.13</v>
      </c>
      <c r="KV215" s="2"/>
      <c r="KW215" s="2"/>
      <c r="KX215" s="2"/>
      <c r="KY215" s="2"/>
      <c r="KZ215" s="2"/>
      <c r="LA215" s="2"/>
      <c r="LB215" s="2"/>
      <c r="LC215" s="2">
        <v>3110</v>
      </c>
      <c r="LD215" s="2"/>
      <c r="LE215" s="2"/>
      <c r="LF215" s="2"/>
      <c r="LG215" s="2"/>
      <c r="LH215" s="2"/>
      <c r="LI215" s="2"/>
      <c r="LJ215" s="2"/>
      <c r="LK215" s="2">
        <v>634576.69000000006</v>
      </c>
      <c r="LL215" s="2">
        <v>10408.11</v>
      </c>
      <c r="LM215" s="2">
        <v>10408.11</v>
      </c>
      <c r="LN215" s="2"/>
      <c r="LO215" s="2"/>
      <c r="LP215" s="2"/>
      <c r="LQ215" s="2"/>
      <c r="LR215" s="2"/>
      <c r="LS215" s="2">
        <v>40247.26</v>
      </c>
      <c r="LT215" s="2"/>
      <c r="LU215" s="2">
        <v>6473.38</v>
      </c>
      <c r="LV215" s="2"/>
      <c r="LW215" s="2"/>
      <c r="LX215" s="2">
        <v>46720.639999999999</v>
      </c>
      <c r="LY215" s="2">
        <v>16194152.130000001</v>
      </c>
    </row>
    <row r="216" spans="2:337">
      <c r="B216" s="22" t="s">
        <v>69</v>
      </c>
      <c r="C216" s="22" t="s">
        <v>7</v>
      </c>
      <c r="D216" s="22" t="s">
        <v>7</v>
      </c>
      <c r="E216" s="22" t="s">
        <v>28</v>
      </c>
      <c r="F216" s="22" t="s">
        <v>29</v>
      </c>
      <c r="G216" s="1">
        <v>95716.09</v>
      </c>
      <c r="I216" s="37" t="str">
        <f>VLOOKUP(J216,'District Listing'!$A$3:$B$315,2,FALSE)</f>
        <v>CONWAY</v>
      </c>
      <c r="J216" s="4" t="s">
        <v>309</v>
      </c>
      <c r="K216" s="2">
        <v>7938.82</v>
      </c>
      <c r="L216" s="2">
        <v>7938.82</v>
      </c>
      <c r="M216" s="2">
        <v>-7938.82</v>
      </c>
      <c r="N216" s="2">
        <v>-7938.82</v>
      </c>
      <c r="O216" s="2">
        <v>2529341.38</v>
      </c>
      <c r="P216" s="2">
        <v>32496.2</v>
      </c>
      <c r="Q216" s="2">
        <v>14753.89</v>
      </c>
      <c r="R216" s="2"/>
      <c r="S216" s="2">
        <v>218548.54</v>
      </c>
      <c r="T216" s="2">
        <v>4889.47</v>
      </c>
      <c r="U216" s="2">
        <v>22020</v>
      </c>
      <c r="V216" s="2">
        <v>2822049.4800000004</v>
      </c>
      <c r="W216" s="2">
        <v>884606.38</v>
      </c>
      <c r="X216" s="2">
        <v>37402.49</v>
      </c>
      <c r="Y216" s="2">
        <v>15195.29</v>
      </c>
      <c r="Z216" s="2"/>
      <c r="AA216" s="2">
        <v>36040.03</v>
      </c>
      <c r="AB216" s="2">
        <v>9423.4</v>
      </c>
      <c r="AC216" s="2">
        <v>982667.59000000008</v>
      </c>
      <c r="AD216" s="2"/>
      <c r="AE216" s="2"/>
      <c r="AF216" s="2">
        <v>209557.07</v>
      </c>
      <c r="AG216" s="2">
        <v>71770.720000000001</v>
      </c>
      <c r="AH216" s="2">
        <v>431984.61000000004</v>
      </c>
      <c r="AI216" s="2">
        <v>111971.98000000001</v>
      </c>
      <c r="AJ216" s="2"/>
      <c r="AK216" s="2"/>
      <c r="AL216" s="2"/>
      <c r="AM216" s="2"/>
      <c r="AN216" s="2">
        <v>7918.26</v>
      </c>
      <c r="AO216" s="2">
        <v>1462.45</v>
      </c>
      <c r="AP216" s="2">
        <v>8189.02</v>
      </c>
      <c r="AQ216" s="2">
        <v>13437.829999999998</v>
      </c>
      <c r="AR216" s="2">
        <v>306898.45</v>
      </c>
      <c r="AS216" s="2">
        <v>279118.74</v>
      </c>
      <c r="AT216" s="2">
        <v>1527.12</v>
      </c>
      <c r="AU216" s="2"/>
      <c r="AV216" s="2">
        <v>1443836.2500000002</v>
      </c>
      <c r="AW216" s="2">
        <v>143741.35999999999</v>
      </c>
      <c r="AX216" s="2">
        <v>20321.93</v>
      </c>
      <c r="AY216" s="2">
        <v>34531.129999999997</v>
      </c>
      <c r="AZ216" s="2">
        <v>110928.06</v>
      </c>
      <c r="BA216" s="2">
        <v>33880.880000000005</v>
      </c>
      <c r="BB216" s="2">
        <v>343403.36</v>
      </c>
      <c r="BC216" s="2">
        <v>111674.98</v>
      </c>
      <c r="BD216" s="2">
        <v>1075.8499999999999</v>
      </c>
      <c r="BE216" s="2">
        <v>2430.5</v>
      </c>
      <c r="BF216" s="2"/>
      <c r="BG216" s="2"/>
      <c r="BH216" s="2">
        <v>7607.23</v>
      </c>
      <c r="BI216" s="2">
        <v>370543.84</v>
      </c>
      <c r="BJ216" s="2">
        <v>193.5</v>
      </c>
      <c r="BK216" s="2">
        <v>20326.189999999999</v>
      </c>
      <c r="BL216" s="2"/>
      <c r="BM216" s="2">
        <v>4908.25</v>
      </c>
      <c r="BN216" s="2"/>
      <c r="BO216" s="2"/>
      <c r="BP216" s="2">
        <v>9106.7800000000007</v>
      </c>
      <c r="BQ216" s="2">
        <v>13433.62</v>
      </c>
      <c r="BR216" s="2">
        <v>41048.370000000003</v>
      </c>
      <c r="BS216" s="2">
        <v>708.5</v>
      </c>
      <c r="BT216" s="2"/>
      <c r="BU216" s="2"/>
      <c r="BV216" s="2"/>
      <c r="BW216" s="2"/>
      <c r="BX216" s="2">
        <v>27266.6</v>
      </c>
      <c r="BY216" s="2"/>
      <c r="BZ216" s="2"/>
      <c r="CA216" s="2"/>
      <c r="CB216" s="2">
        <v>57568</v>
      </c>
      <c r="CC216" s="2">
        <v>41833.51</v>
      </c>
      <c r="CD216" s="2">
        <v>966.79</v>
      </c>
      <c r="CE216" s="2">
        <v>3059.33</v>
      </c>
      <c r="CF216" s="2"/>
      <c r="CG216" s="2">
        <v>104223</v>
      </c>
      <c r="CH216" s="2"/>
      <c r="CI216" s="2"/>
      <c r="CJ216" s="2">
        <v>20612.55</v>
      </c>
      <c r="CK216" s="2"/>
      <c r="CL216" s="2"/>
      <c r="CM216" s="2">
        <v>70867.100000000006</v>
      </c>
      <c r="CN216" s="2">
        <v>10776.18</v>
      </c>
      <c r="CO216" s="2"/>
      <c r="CP216" s="2"/>
      <c r="CQ216" s="2"/>
      <c r="CR216" s="2">
        <v>9779.02</v>
      </c>
      <c r="CS216" s="2"/>
      <c r="CT216" s="2"/>
      <c r="CU216" s="2"/>
      <c r="CV216" s="2"/>
      <c r="CW216" s="2"/>
      <c r="CX216" s="2"/>
      <c r="CY216" s="2"/>
      <c r="CZ216" s="2">
        <v>930009.69000000006</v>
      </c>
      <c r="DA216" s="2">
        <v>1924.09</v>
      </c>
      <c r="DB216" s="2">
        <v>1924.09</v>
      </c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>
        <v>6523890.46</v>
      </c>
      <c r="DP216" s="37" t="str">
        <f>VLOOKUP(DQ216,'District Listing'!$A$3:$B$315,2,FALSE)</f>
        <v>CONWAY</v>
      </c>
      <c r="DQ216" s="4" t="s">
        <v>309</v>
      </c>
      <c r="DR216" s="2">
        <v>1286.21</v>
      </c>
      <c r="DS216" s="2">
        <v>1286.21</v>
      </c>
      <c r="DT216" s="2">
        <v>-7938.82</v>
      </c>
      <c r="DU216" s="2">
        <v>-7938.82</v>
      </c>
      <c r="DV216" s="2">
        <v>2293454.5499999998</v>
      </c>
      <c r="DW216" s="2">
        <v>32496.2</v>
      </c>
      <c r="DX216" s="2">
        <v>8897.56</v>
      </c>
      <c r="DY216" s="2"/>
      <c r="DZ216" s="2">
        <v>61173.22</v>
      </c>
      <c r="EA216" s="2">
        <v>3816.55</v>
      </c>
      <c r="EB216" s="2">
        <v>22020</v>
      </c>
      <c r="EC216" s="2">
        <v>2421858.08</v>
      </c>
      <c r="ED216" s="2">
        <v>725511.91</v>
      </c>
      <c r="EE216" s="2">
        <v>36128.449999999997</v>
      </c>
      <c r="EF216" s="2">
        <v>13898.67</v>
      </c>
      <c r="EG216" s="2"/>
      <c r="EH216" s="2">
        <v>698</v>
      </c>
      <c r="EI216" s="2">
        <v>9178.64</v>
      </c>
      <c r="EJ216" s="2">
        <v>785415.67</v>
      </c>
      <c r="EK216" s="2"/>
      <c r="EL216" s="2"/>
      <c r="EM216" s="2">
        <v>184462.57</v>
      </c>
      <c r="EN216" s="2">
        <v>57613.68</v>
      </c>
      <c r="EO216" s="2">
        <v>380309.46</v>
      </c>
      <c r="EP216" s="2">
        <v>90908.96</v>
      </c>
      <c r="EQ216" s="2"/>
      <c r="ER216" s="2"/>
      <c r="ES216" s="2"/>
      <c r="ET216" s="2"/>
      <c r="EU216" s="2">
        <v>7014.04</v>
      </c>
      <c r="EV216" s="2">
        <v>1152.01</v>
      </c>
      <c r="EW216" s="2">
        <v>7319.85</v>
      </c>
      <c r="EX216" s="2">
        <v>11576.71</v>
      </c>
      <c r="EY216" s="2">
        <v>272141.65000000002</v>
      </c>
      <c r="EZ216" s="2">
        <v>226890.97</v>
      </c>
      <c r="FA216" s="2">
        <v>1527.12</v>
      </c>
      <c r="FB216" s="2"/>
      <c r="FC216" s="2">
        <v>1240917.02</v>
      </c>
      <c r="FD216" s="2">
        <v>63795.02</v>
      </c>
      <c r="FE216" s="2">
        <v>20321.93</v>
      </c>
      <c r="FF216" s="2">
        <v>34531.129999999997</v>
      </c>
      <c r="FG216" s="2">
        <v>1199</v>
      </c>
      <c r="FH216" s="2">
        <v>11847.8</v>
      </c>
      <c r="FI216" s="2">
        <v>131694.87999999998</v>
      </c>
      <c r="FJ216" s="2">
        <v>107200.87</v>
      </c>
      <c r="FK216" s="2">
        <v>1075.8499999999999</v>
      </c>
      <c r="FL216" s="2">
        <v>2430.5</v>
      </c>
      <c r="FM216" s="2"/>
      <c r="FN216" s="2"/>
      <c r="FO216" s="2">
        <v>7532.23</v>
      </c>
      <c r="FP216" s="2">
        <v>370454.34</v>
      </c>
      <c r="FQ216" s="2">
        <v>193.5</v>
      </c>
      <c r="FR216" s="2">
        <v>20326.189999999999</v>
      </c>
      <c r="FS216" s="2"/>
      <c r="FT216" s="2">
        <v>908.48</v>
      </c>
      <c r="FU216" s="2"/>
      <c r="FV216" s="2"/>
      <c r="FW216" s="2">
        <v>9106.7800000000007</v>
      </c>
      <c r="FX216" s="2">
        <v>13433.62</v>
      </c>
      <c r="FY216" s="2">
        <v>41048.370000000003</v>
      </c>
      <c r="FZ216" s="2">
        <v>708.5</v>
      </c>
      <c r="GA216" s="2"/>
      <c r="GB216" s="2"/>
      <c r="GC216" s="2"/>
      <c r="GD216" s="2"/>
      <c r="GE216" s="2">
        <v>27266.6</v>
      </c>
      <c r="GF216" s="2"/>
      <c r="GG216" s="2"/>
      <c r="GH216" s="2"/>
      <c r="GI216" s="2">
        <v>57568</v>
      </c>
      <c r="GJ216" s="2">
        <v>30296.68</v>
      </c>
      <c r="GK216" s="2">
        <v>966.79</v>
      </c>
      <c r="GL216" s="2">
        <v>3059.33</v>
      </c>
      <c r="GM216" s="2"/>
      <c r="GN216" s="2">
        <v>104223</v>
      </c>
      <c r="GO216" s="2"/>
      <c r="GP216" s="2"/>
      <c r="GQ216" s="2">
        <v>20612.55</v>
      </c>
      <c r="GR216" s="2"/>
      <c r="GS216" s="2"/>
      <c r="GT216" s="2">
        <v>70867.100000000006</v>
      </c>
      <c r="GU216" s="2">
        <v>10776.18</v>
      </c>
      <c r="GV216" s="2"/>
      <c r="GW216" s="2"/>
      <c r="GX216" s="2"/>
      <c r="GY216" s="2">
        <v>8739.02</v>
      </c>
      <c r="GZ216" s="2"/>
      <c r="HA216" s="2"/>
      <c r="HB216" s="2"/>
      <c r="HC216" s="2"/>
      <c r="HD216" s="2"/>
      <c r="HE216" s="2"/>
      <c r="HF216" s="2"/>
      <c r="HG216" s="2">
        <v>908794.48000000021</v>
      </c>
      <c r="HH216" s="2">
        <v>1514.09</v>
      </c>
      <c r="HI216" s="2">
        <v>1514.09</v>
      </c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>
        <v>5483541.6099999985</v>
      </c>
      <c r="HV216" s="37" t="str">
        <f>VLOOKUP(HW216,'District Listing'!$A$3:$B$315,2,FALSE)</f>
        <v>MUKILTEO</v>
      </c>
      <c r="HW216" s="4" t="s">
        <v>317</v>
      </c>
      <c r="HX216" s="2">
        <v>1218517.2</v>
      </c>
      <c r="HY216" s="2">
        <v>1218517.2</v>
      </c>
      <c r="HZ216" s="2">
        <v>-866.79</v>
      </c>
      <c r="IA216" s="2">
        <v>-866.79</v>
      </c>
      <c r="IB216" s="2">
        <v>14818527.16</v>
      </c>
      <c r="IC216" s="2">
        <v>219985.1</v>
      </c>
      <c r="ID216" s="2">
        <v>1010382.81</v>
      </c>
      <c r="IE216" s="2">
        <v>245079.6</v>
      </c>
      <c r="IF216" s="2">
        <v>6623144.4299999997</v>
      </c>
      <c r="IG216" s="2">
        <v>533417.62</v>
      </c>
      <c r="IH216" s="2"/>
      <c r="II216" s="2">
        <v>23450536.720000003</v>
      </c>
      <c r="IJ216" s="2">
        <v>5485925.1600000001</v>
      </c>
      <c r="IK216" s="2">
        <v>824358.28</v>
      </c>
      <c r="IL216" s="2">
        <v>505756.29</v>
      </c>
      <c r="IM216" s="2"/>
      <c r="IN216" s="2">
        <v>849333.41</v>
      </c>
      <c r="IO216" s="2">
        <v>175937.16</v>
      </c>
      <c r="IP216" s="2">
        <v>7841310.3000000007</v>
      </c>
      <c r="IQ216" s="2">
        <v>9816.4</v>
      </c>
      <c r="IR216" s="2">
        <v>8045.41</v>
      </c>
      <c r="IS216" s="2">
        <v>1259312.67</v>
      </c>
      <c r="IT216" s="2">
        <v>506503.47</v>
      </c>
      <c r="IU216" s="2">
        <v>2552039.21</v>
      </c>
      <c r="IV216" s="2">
        <v>810340.21</v>
      </c>
      <c r="IW216" s="2"/>
      <c r="IX216" s="2"/>
      <c r="IY216" s="2"/>
      <c r="IZ216" s="2"/>
      <c r="JA216" s="2">
        <v>71794.05</v>
      </c>
      <c r="JB216" s="2">
        <v>32361.98</v>
      </c>
      <c r="JC216" s="2">
        <v>73051.61</v>
      </c>
      <c r="JD216" s="2">
        <v>237917.23</v>
      </c>
      <c r="JE216" s="2">
        <v>1654615.88</v>
      </c>
      <c r="JF216" s="2">
        <v>1299047.3</v>
      </c>
      <c r="JG216" s="2"/>
      <c r="JH216" s="2"/>
      <c r="JI216" s="2">
        <v>8514845.4200000018</v>
      </c>
      <c r="JJ216" s="2">
        <v>228618.38</v>
      </c>
      <c r="JK216" s="2"/>
      <c r="JL216" s="2">
        <v>631481.31999999995</v>
      </c>
      <c r="JM216" s="2"/>
      <c r="JN216" s="2"/>
      <c r="JO216" s="2">
        <v>860099.7</v>
      </c>
      <c r="JP216" s="2">
        <v>5565.5</v>
      </c>
      <c r="JQ216" s="2"/>
      <c r="JR216" s="2"/>
      <c r="JS216" s="2"/>
      <c r="JT216" s="2"/>
      <c r="JU216" s="2">
        <v>4422.28</v>
      </c>
      <c r="JV216" s="2">
        <v>192047.73</v>
      </c>
      <c r="JW216" s="2"/>
      <c r="JX216" s="2"/>
      <c r="JY216" s="2"/>
      <c r="JZ216" s="2"/>
      <c r="KA216" s="2"/>
      <c r="KB216" s="2"/>
      <c r="KC216" s="2"/>
      <c r="KD216" s="2"/>
      <c r="KE216" s="2">
        <v>220.89</v>
      </c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>
        <v>4434.34</v>
      </c>
      <c r="LD216" s="2"/>
      <c r="LE216" s="2"/>
      <c r="LF216" s="2"/>
      <c r="LG216" s="2"/>
      <c r="LH216" s="2"/>
      <c r="LI216" s="2"/>
      <c r="LJ216" s="2"/>
      <c r="LK216" s="2">
        <v>206690.74000000002</v>
      </c>
      <c r="LL216" s="2">
        <v>1786.68</v>
      </c>
      <c r="LM216" s="2">
        <v>1786.68</v>
      </c>
      <c r="LN216" s="2"/>
      <c r="LO216" s="2"/>
      <c r="LP216" s="2"/>
      <c r="LQ216" s="2"/>
      <c r="LR216" s="2"/>
      <c r="LS216" s="2"/>
      <c r="LT216" s="2"/>
      <c r="LU216" s="2">
        <v>52406.81</v>
      </c>
      <c r="LV216" s="2"/>
      <c r="LW216" s="2"/>
      <c r="LX216" s="2">
        <v>52406.81</v>
      </c>
      <c r="LY216" s="2">
        <v>42145326.780000001</v>
      </c>
    </row>
    <row r="217" spans="2:337">
      <c r="B217" s="22" t="s">
        <v>69</v>
      </c>
      <c r="C217" s="22" t="s">
        <v>7</v>
      </c>
      <c r="D217" s="22" t="s">
        <v>7</v>
      </c>
      <c r="E217" s="22" t="s">
        <v>28</v>
      </c>
      <c r="F217" s="22" t="s">
        <v>30</v>
      </c>
      <c r="G217" s="1">
        <v>28747.5</v>
      </c>
      <c r="I217" s="37" t="str">
        <f>VLOOKUP(J217,'District Listing'!$A$3:$B$315,2,FALSE)</f>
        <v>MOUNT VERNON</v>
      </c>
      <c r="J217" s="4" t="s">
        <v>310</v>
      </c>
      <c r="K217" s="2">
        <v>125867.70000000001</v>
      </c>
      <c r="L217" s="2">
        <v>125867.70000000001</v>
      </c>
      <c r="M217" s="2">
        <v>-125867.7</v>
      </c>
      <c r="N217" s="2">
        <v>-125867.7</v>
      </c>
      <c r="O217" s="2">
        <v>42413086.010000005</v>
      </c>
      <c r="P217" s="2">
        <v>562982.77</v>
      </c>
      <c r="Q217" s="2">
        <v>805900.55999999994</v>
      </c>
      <c r="R217" s="2"/>
      <c r="S217" s="2">
        <v>1538474.81</v>
      </c>
      <c r="T217" s="2">
        <v>346623.24</v>
      </c>
      <c r="U217" s="2">
        <v>769360</v>
      </c>
      <c r="V217" s="2">
        <v>46436427.390000015</v>
      </c>
      <c r="W217" s="2">
        <v>16443652.760000002</v>
      </c>
      <c r="X217" s="2">
        <v>719898.48</v>
      </c>
      <c r="Y217" s="2">
        <v>797641.89</v>
      </c>
      <c r="Z217" s="2"/>
      <c r="AA217" s="2">
        <v>404869.74</v>
      </c>
      <c r="AB217" s="2">
        <v>84225.04</v>
      </c>
      <c r="AC217" s="2">
        <v>18450287.91</v>
      </c>
      <c r="AD217" s="2"/>
      <c r="AE217" s="2">
        <v>1.7</v>
      </c>
      <c r="AF217" s="2">
        <v>11149826.560000001</v>
      </c>
      <c r="AG217" s="2">
        <v>1256184.05</v>
      </c>
      <c r="AH217" s="2">
        <v>6936499.5099999998</v>
      </c>
      <c r="AI217" s="2">
        <v>2231676.58</v>
      </c>
      <c r="AJ217" s="2"/>
      <c r="AK217" s="2"/>
      <c r="AL217" s="2"/>
      <c r="AM217" s="2"/>
      <c r="AN217" s="2">
        <v>52848.21</v>
      </c>
      <c r="AO217" s="2">
        <v>177910.34</v>
      </c>
      <c r="AP217" s="2">
        <v>172146.04</v>
      </c>
      <c r="AQ217" s="2">
        <v>330345.62</v>
      </c>
      <c r="AR217" s="2">
        <v>-939631.83000000007</v>
      </c>
      <c r="AS217" s="2">
        <v>5044298.03</v>
      </c>
      <c r="AT217" s="2">
        <v>66778.350000000006</v>
      </c>
      <c r="AU217" s="2">
        <v>26929.81</v>
      </c>
      <c r="AV217" s="2">
        <v>26505812.970000003</v>
      </c>
      <c r="AW217" s="2">
        <v>2574700.34</v>
      </c>
      <c r="AX217" s="2">
        <v>168559.07</v>
      </c>
      <c r="AY217" s="2">
        <v>1349158.11</v>
      </c>
      <c r="AZ217" s="2">
        <v>1589.57</v>
      </c>
      <c r="BA217" s="2">
        <v>255607.77</v>
      </c>
      <c r="BB217" s="2">
        <v>4349614.8599999994</v>
      </c>
      <c r="BC217" s="2">
        <v>143055.73000000001</v>
      </c>
      <c r="BD217" s="2">
        <v>36999.879999999997</v>
      </c>
      <c r="BE217" s="2">
        <v>4079990.7</v>
      </c>
      <c r="BF217" s="2"/>
      <c r="BG217" s="2"/>
      <c r="BH217" s="2">
        <v>1885.5</v>
      </c>
      <c r="BI217" s="2">
        <v>2169447</v>
      </c>
      <c r="BJ217" s="2">
        <v>43419.34</v>
      </c>
      <c r="BK217" s="2">
        <v>46778.5</v>
      </c>
      <c r="BL217" s="2"/>
      <c r="BM217" s="2">
        <v>413536.57</v>
      </c>
      <c r="BN217" s="2"/>
      <c r="BO217" s="2"/>
      <c r="BP217" s="2">
        <v>413884.57</v>
      </c>
      <c r="BQ217" s="2">
        <v>13661.33</v>
      </c>
      <c r="BR217" s="2">
        <v>110470.85</v>
      </c>
      <c r="BS217" s="2"/>
      <c r="BT217" s="2"/>
      <c r="BU217" s="2">
        <v>2178.04</v>
      </c>
      <c r="BV217" s="2"/>
      <c r="BW217" s="2">
        <v>666516</v>
      </c>
      <c r="BX217" s="2"/>
      <c r="BY217" s="2"/>
      <c r="BZ217" s="2"/>
      <c r="CA217" s="2"/>
      <c r="CB217" s="2">
        <v>794639.12</v>
      </c>
      <c r="CC217" s="2">
        <v>130285.92</v>
      </c>
      <c r="CD217" s="2">
        <v>3599.27</v>
      </c>
      <c r="CE217" s="2"/>
      <c r="CF217" s="2"/>
      <c r="CG217" s="2"/>
      <c r="CH217" s="2"/>
      <c r="CI217" s="2">
        <v>1562</v>
      </c>
      <c r="CJ217" s="2">
        <v>307673.84999999998</v>
      </c>
      <c r="CK217" s="2"/>
      <c r="CL217" s="2">
        <v>273178.15000000002</v>
      </c>
      <c r="CM217" s="2">
        <v>840045.64</v>
      </c>
      <c r="CN217" s="2"/>
      <c r="CO217" s="2"/>
      <c r="CP217" s="2"/>
      <c r="CQ217" s="2"/>
      <c r="CR217" s="2">
        <v>5340.5599999999995</v>
      </c>
      <c r="CS217" s="2"/>
      <c r="CT217" s="2"/>
      <c r="CU217" s="2"/>
      <c r="CV217" s="2"/>
      <c r="CW217" s="2"/>
      <c r="CX217" s="2"/>
      <c r="CY217" s="2"/>
      <c r="CZ217" s="2">
        <v>10498148.520000001</v>
      </c>
      <c r="DA217" s="2">
        <v>113528.12</v>
      </c>
      <c r="DB217" s="2">
        <v>113528.12</v>
      </c>
      <c r="DC217" s="2"/>
      <c r="DD217" s="2"/>
      <c r="DE217" s="2"/>
      <c r="DF217" s="2"/>
      <c r="DG217" s="2">
        <v>899471.56</v>
      </c>
      <c r="DH217" s="2">
        <v>2109.08</v>
      </c>
      <c r="DI217" s="2"/>
      <c r="DJ217" s="2"/>
      <c r="DK217" s="2"/>
      <c r="DL217" s="2"/>
      <c r="DM217" s="2">
        <v>901580.64</v>
      </c>
      <c r="DN217" s="2">
        <v>107255400.41000001</v>
      </c>
      <c r="DP217" s="37" t="str">
        <f>VLOOKUP(DQ217,'District Listing'!$A$3:$B$315,2,FALSE)</f>
        <v>MOUNT VERNON</v>
      </c>
      <c r="DQ217" s="4" t="s">
        <v>310</v>
      </c>
      <c r="DR217" s="2">
        <v>67311.070000000007</v>
      </c>
      <c r="DS217" s="2">
        <v>67311.070000000007</v>
      </c>
      <c r="DT217" s="2">
        <v>-125867.7</v>
      </c>
      <c r="DU217" s="2">
        <v>-125867.7</v>
      </c>
      <c r="DV217" s="2">
        <v>36871309.350000001</v>
      </c>
      <c r="DW217" s="2">
        <v>561842.77</v>
      </c>
      <c r="DX217" s="2">
        <v>805448.11</v>
      </c>
      <c r="DY217" s="2"/>
      <c r="DZ217" s="2">
        <v>1520069.81</v>
      </c>
      <c r="EA217" s="2">
        <v>338412.18</v>
      </c>
      <c r="EB217" s="2">
        <v>769360</v>
      </c>
      <c r="EC217" s="2">
        <v>40866442.220000006</v>
      </c>
      <c r="ED217" s="2">
        <v>11961985.810000001</v>
      </c>
      <c r="EE217" s="2">
        <v>711431.35</v>
      </c>
      <c r="EF217" s="2">
        <v>702641.89</v>
      </c>
      <c r="EG217" s="2"/>
      <c r="EH217" s="2">
        <v>54288.39</v>
      </c>
      <c r="EI217" s="2">
        <v>84225.04</v>
      </c>
      <c r="EJ217" s="2">
        <v>13514572.48</v>
      </c>
      <c r="EK217" s="2"/>
      <c r="EL217" s="2">
        <v>1.7</v>
      </c>
      <c r="EM217" s="2">
        <v>11149705.050000001</v>
      </c>
      <c r="EN217" s="2">
        <v>1193573.47</v>
      </c>
      <c r="EO217" s="2">
        <v>5908059.1200000001</v>
      </c>
      <c r="EP217" s="2">
        <v>2056314.37</v>
      </c>
      <c r="EQ217" s="2"/>
      <c r="ER217" s="2"/>
      <c r="ES217" s="2"/>
      <c r="ET217" s="2"/>
      <c r="EU217" s="2">
        <v>52846.18</v>
      </c>
      <c r="EV217" s="2">
        <v>177332.11</v>
      </c>
      <c r="EW217" s="2">
        <v>172128.78</v>
      </c>
      <c r="EX217" s="2">
        <v>326297.24</v>
      </c>
      <c r="EY217" s="2">
        <v>-1112499.79</v>
      </c>
      <c r="EZ217" s="2">
        <v>3845935.12</v>
      </c>
      <c r="FA217" s="2">
        <v>66775.990000000005</v>
      </c>
      <c r="FB217" s="2">
        <v>26373.47</v>
      </c>
      <c r="FC217" s="2">
        <v>23862842.809999999</v>
      </c>
      <c r="FD217" s="2">
        <v>2557367.67</v>
      </c>
      <c r="FE217" s="2">
        <v>167604.54</v>
      </c>
      <c r="FF217" s="2">
        <v>1349158.11</v>
      </c>
      <c r="FG217" s="2">
        <v>1589.57</v>
      </c>
      <c r="FH217" s="2">
        <v>255607.77</v>
      </c>
      <c r="FI217" s="2">
        <v>4331327.66</v>
      </c>
      <c r="FJ217" s="2">
        <v>143055.73000000001</v>
      </c>
      <c r="FK217" s="2">
        <v>36999.879999999997</v>
      </c>
      <c r="FL217" s="2">
        <v>4079990.7</v>
      </c>
      <c r="FM217" s="2"/>
      <c r="FN217" s="2"/>
      <c r="FO217" s="2">
        <v>1885.5</v>
      </c>
      <c r="FP217" s="2">
        <v>434112.87</v>
      </c>
      <c r="FQ217" s="2">
        <v>43419.34</v>
      </c>
      <c r="FR217" s="2">
        <v>46778.5</v>
      </c>
      <c r="FS217" s="2"/>
      <c r="FT217" s="2">
        <v>396210.59</v>
      </c>
      <c r="FU217" s="2"/>
      <c r="FV217" s="2"/>
      <c r="FW217" s="2">
        <v>413884.57</v>
      </c>
      <c r="FX217" s="2">
        <v>13661.33</v>
      </c>
      <c r="FY217" s="2">
        <v>110470.85</v>
      </c>
      <c r="FZ217" s="2"/>
      <c r="GA217" s="2"/>
      <c r="GB217" s="2">
        <v>2178.04</v>
      </c>
      <c r="GC217" s="2"/>
      <c r="GD217" s="2">
        <v>666516</v>
      </c>
      <c r="GE217" s="2"/>
      <c r="GF217" s="2"/>
      <c r="GG217" s="2"/>
      <c r="GH217" s="2"/>
      <c r="GI217" s="2">
        <v>794639.12</v>
      </c>
      <c r="GJ217" s="2">
        <v>130285.92</v>
      </c>
      <c r="GK217" s="2">
        <v>3599.27</v>
      </c>
      <c r="GL217" s="2"/>
      <c r="GM217" s="2"/>
      <c r="GN217" s="2"/>
      <c r="GO217" s="2"/>
      <c r="GP217" s="2">
        <v>1562</v>
      </c>
      <c r="GQ217" s="2">
        <v>307673.84999999998</v>
      </c>
      <c r="GR217" s="2"/>
      <c r="GS217" s="2">
        <v>273178.15000000002</v>
      </c>
      <c r="GT217" s="2">
        <v>840045.64</v>
      </c>
      <c r="GU217" s="2"/>
      <c r="GV217" s="2"/>
      <c r="GW217" s="2"/>
      <c r="GX217" s="2"/>
      <c r="GY217" s="2">
        <v>2890.56</v>
      </c>
      <c r="GZ217" s="2"/>
      <c r="HA217" s="2"/>
      <c r="HB217" s="2"/>
      <c r="HC217" s="2"/>
      <c r="HD217" s="2"/>
      <c r="HE217" s="2"/>
      <c r="HF217" s="2"/>
      <c r="HG217" s="2">
        <v>8743038.4100000001</v>
      </c>
      <c r="HH217" s="2">
        <v>108903.78</v>
      </c>
      <c r="HI217" s="2">
        <v>108903.78</v>
      </c>
      <c r="HJ217" s="2"/>
      <c r="HK217" s="2"/>
      <c r="HL217" s="2"/>
      <c r="HM217" s="2"/>
      <c r="HN217" s="2">
        <v>899471.56</v>
      </c>
      <c r="HO217" s="2">
        <v>2109.08</v>
      </c>
      <c r="HP217" s="2"/>
      <c r="HQ217" s="2"/>
      <c r="HR217" s="2"/>
      <c r="HS217" s="2">
        <v>901580.64</v>
      </c>
      <c r="HT217" s="2">
        <v>92270151.37000002</v>
      </c>
      <c r="HV217" s="37" t="str">
        <f>VLOOKUP(HW217,'District Listing'!$A$3:$B$315,2,FALSE)</f>
        <v>EDMONDS</v>
      </c>
      <c r="HW217" s="4" t="s">
        <v>318</v>
      </c>
      <c r="HX217" s="2">
        <v>2149108.5099999998</v>
      </c>
      <c r="HY217" s="2">
        <v>2149108.5099999998</v>
      </c>
      <c r="HZ217" s="2">
        <v>-189892.84</v>
      </c>
      <c r="IA217" s="2">
        <v>-189892.84</v>
      </c>
      <c r="IB217" s="2">
        <v>18053756.780000001</v>
      </c>
      <c r="IC217" s="2">
        <v>318089.69</v>
      </c>
      <c r="ID217" s="2">
        <v>485546.1</v>
      </c>
      <c r="IE217" s="2"/>
      <c r="IF217" s="2">
        <v>4536646.87</v>
      </c>
      <c r="IG217" s="2">
        <v>1055845.83</v>
      </c>
      <c r="IH217" s="2"/>
      <c r="II217" s="2">
        <v>24449885.270000003</v>
      </c>
      <c r="IJ217" s="2">
        <v>5787503.3499999996</v>
      </c>
      <c r="IK217" s="2">
        <v>52424.07</v>
      </c>
      <c r="IL217" s="2">
        <v>497947.39</v>
      </c>
      <c r="IM217" s="2"/>
      <c r="IN217" s="2">
        <v>1196631.8500000001</v>
      </c>
      <c r="IO217" s="2">
        <v>184555.7</v>
      </c>
      <c r="IP217" s="2">
        <v>7719062.3600000003</v>
      </c>
      <c r="IQ217" s="2"/>
      <c r="IR217" s="2"/>
      <c r="IS217" s="2">
        <v>1810064.54</v>
      </c>
      <c r="IT217" s="2">
        <v>573465.49</v>
      </c>
      <c r="IU217" s="2">
        <v>3504246.47</v>
      </c>
      <c r="IV217" s="2">
        <v>872472.68</v>
      </c>
      <c r="IW217" s="2"/>
      <c r="IX217" s="2"/>
      <c r="IY217" s="2"/>
      <c r="IZ217" s="2"/>
      <c r="JA217" s="2">
        <v>27815.37</v>
      </c>
      <c r="JB217" s="2">
        <v>20683.12</v>
      </c>
      <c r="JC217" s="2">
        <v>286033.11</v>
      </c>
      <c r="JD217" s="2">
        <v>166524.31</v>
      </c>
      <c r="JE217" s="2">
        <v>2445752.5699999998</v>
      </c>
      <c r="JF217" s="2">
        <v>1639973.57</v>
      </c>
      <c r="JG217" s="2"/>
      <c r="JH217" s="2">
        <v>2273.38</v>
      </c>
      <c r="JI217" s="2">
        <v>11349304.610000001</v>
      </c>
      <c r="JJ217" s="2">
        <v>1388505.37</v>
      </c>
      <c r="JK217" s="2">
        <v>12297.7</v>
      </c>
      <c r="JL217" s="2"/>
      <c r="JM217" s="2">
        <v>119476.58</v>
      </c>
      <c r="JN217" s="2">
        <v>77415.88</v>
      </c>
      <c r="JO217" s="2">
        <v>1597695.5300000003</v>
      </c>
      <c r="JP217" s="2">
        <v>9794.7199999999993</v>
      </c>
      <c r="JQ217" s="2">
        <v>14927.39</v>
      </c>
      <c r="JR217" s="2">
        <v>356095.34</v>
      </c>
      <c r="JS217" s="2"/>
      <c r="JT217" s="2"/>
      <c r="JU217" s="2">
        <v>163534.84</v>
      </c>
      <c r="JV217" s="2">
        <v>384840.46</v>
      </c>
      <c r="JW217" s="2">
        <v>8794.9500000000007</v>
      </c>
      <c r="JX217" s="2">
        <v>9311.2099999999991</v>
      </c>
      <c r="JY217" s="2"/>
      <c r="JZ217" s="2">
        <v>209147.98</v>
      </c>
      <c r="KA217" s="2">
        <v>55578.12</v>
      </c>
      <c r="KB217" s="2"/>
      <c r="KC217" s="2">
        <v>154830.79</v>
      </c>
      <c r="KD217" s="2">
        <v>46350.95</v>
      </c>
      <c r="KE217" s="2"/>
      <c r="KF217" s="2">
        <v>69192.740000000005</v>
      </c>
      <c r="KG217" s="2">
        <v>4266</v>
      </c>
      <c r="KH217" s="2">
        <v>1673.92</v>
      </c>
      <c r="KI217" s="2">
        <v>19500.14</v>
      </c>
      <c r="KJ217" s="2">
        <v>52641.49</v>
      </c>
      <c r="KK217" s="2"/>
      <c r="KL217" s="2"/>
      <c r="KM217" s="2">
        <v>56709.98</v>
      </c>
      <c r="KN217" s="2">
        <v>235617.14</v>
      </c>
      <c r="KO217" s="2">
        <v>307495.77</v>
      </c>
      <c r="KP217" s="2">
        <v>32.590000000000003</v>
      </c>
      <c r="KQ217" s="2">
        <v>10944.58</v>
      </c>
      <c r="KR217" s="2">
        <v>14985</v>
      </c>
      <c r="KS217" s="2">
        <v>197.56</v>
      </c>
      <c r="KT217" s="2"/>
      <c r="KU217" s="2">
        <v>120942.71</v>
      </c>
      <c r="KV217" s="2"/>
      <c r="KW217" s="2"/>
      <c r="KX217" s="2">
        <v>124357.26</v>
      </c>
      <c r="KY217" s="2">
        <v>264811.13</v>
      </c>
      <c r="KZ217" s="2"/>
      <c r="LA217" s="2"/>
      <c r="LB217" s="2"/>
      <c r="LC217" s="2">
        <v>81464.070000000007</v>
      </c>
      <c r="LD217" s="2"/>
      <c r="LE217" s="2"/>
      <c r="LF217" s="2"/>
      <c r="LG217" s="2"/>
      <c r="LH217" s="2"/>
      <c r="LI217" s="2"/>
      <c r="LJ217" s="2"/>
      <c r="LK217" s="2">
        <v>2778038.8299999991</v>
      </c>
      <c r="LL217" s="2">
        <v>40835.18</v>
      </c>
      <c r="LM217" s="2">
        <v>40835.18</v>
      </c>
      <c r="LN217" s="2"/>
      <c r="LO217" s="2"/>
      <c r="LP217" s="2">
        <v>19846.05</v>
      </c>
      <c r="LQ217" s="2">
        <v>15265.71</v>
      </c>
      <c r="LR217" s="2">
        <v>1585.83</v>
      </c>
      <c r="LS217" s="2"/>
      <c r="LT217" s="2"/>
      <c r="LU217" s="2">
        <v>18396.939999999999</v>
      </c>
      <c r="LV217" s="2"/>
      <c r="LW217" s="2"/>
      <c r="LX217" s="2">
        <v>55094.53</v>
      </c>
      <c r="LY217" s="2">
        <v>49949131.980000027</v>
      </c>
    </row>
    <row r="218" spans="2:337">
      <c r="B218" s="22" t="s">
        <v>69</v>
      </c>
      <c r="C218" s="22" t="s">
        <v>7</v>
      </c>
      <c r="D218" s="22" t="s">
        <v>7</v>
      </c>
      <c r="E218" s="22" t="s">
        <v>28</v>
      </c>
      <c r="F218" s="22" t="s">
        <v>31</v>
      </c>
      <c r="G218" s="1">
        <v>2811.81</v>
      </c>
      <c r="I218" s="37" t="str">
        <f>VLOOKUP(J218,'District Listing'!$A$3:$B$315,2,FALSE)</f>
        <v>SKAMANIA</v>
      </c>
      <c r="J218" s="4" t="s">
        <v>311</v>
      </c>
      <c r="K218" s="2">
        <v>24624.31</v>
      </c>
      <c r="L218" s="2">
        <v>24624.31</v>
      </c>
      <c r="M218" s="2">
        <v>-24624.31</v>
      </c>
      <c r="N218" s="2">
        <v>-24624.31</v>
      </c>
      <c r="O218" s="2">
        <v>340527.55</v>
      </c>
      <c r="P218" s="2">
        <v>22120.400000000001</v>
      </c>
      <c r="Q218" s="2">
        <v>2000</v>
      </c>
      <c r="R218" s="2"/>
      <c r="S218" s="2">
        <v>13910.09</v>
      </c>
      <c r="T218" s="2"/>
      <c r="U218" s="2"/>
      <c r="V218" s="2">
        <v>378558.04000000004</v>
      </c>
      <c r="W218" s="2">
        <v>143705.83000000002</v>
      </c>
      <c r="X218" s="2">
        <v>11609.65</v>
      </c>
      <c r="Y218" s="2">
        <v>15000.150000000001</v>
      </c>
      <c r="Z218" s="2"/>
      <c r="AA218" s="2">
        <v>2000</v>
      </c>
      <c r="AB218" s="2"/>
      <c r="AC218" s="2">
        <v>172315.63</v>
      </c>
      <c r="AD218" s="2">
        <v>36.75</v>
      </c>
      <c r="AE218" s="2">
        <v>37.049999999999997</v>
      </c>
      <c r="AF218" s="2">
        <v>25289.589999999997</v>
      </c>
      <c r="AG218" s="2">
        <v>12788.17</v>
      </c>
      <c r="AH218" s="2">
        <v>55070.61</v>
      </c>
      <c r="AI218" s="2">
        <v>21127.66</v>
      </c>
      <c r="AJ218" s="2"/>
      <c r="AK218" s="2"/>
      <c r="AL218" s="2"/>
      <c r="AM218" s="2"/>
      <c r="AN218" s="2">
        <v>711.47</v>
      </c>
      <c r="AO218" s="2">
        <v>339.83000000000004</v>
      </c>
      <c r="AP218" s="2">
        <v>3186.91</v>
      </c>
      <c r="AQ218" s="2">
        <v>14400.579999999998</v>
      </c>
      <c r="AR218" s="2">
        <v>69387.17</v>
      </c>
      <c r="AS218" s="2">
        <v>62970.38</v>
      </c>
      <c r="AT218" s="2"/>
      <c r="AU218" s="2"/>
      <c r="AV218" s="2">
        <v>265346.17</v>
      </c>
      <c r="AW218" s="2">
        <v>14459.82</v>
      </c>
      <c r="AX218" s="2">
        <v>5607.56</v>
      </c>
      <c r="AY218" s="2">
        <v>29153.52</v>
      </c>
      <c r="AZ218" s="2">
        <v>1474.21</v>
      </c>
      <c r="BA218" s="2">
        <v>46824.9</v>
      </c>
      <c r="BB218" s="2">
        <v>97520.010000000009</v>
      </c>
      <c r="BC218" s="2">
        <v>11850.81</v>
      </c>
      <c r="BD218" s="2">
        <v>2371.4899999999998</v>
      </c>
      <c r="BE218" s="2">
        <v>240259.53</v>
      </c>
      <c r="BF218" s="2"/>
      <c r="BG218" s="2"/>
      <c r="BH218" s="2">
        <v>625</v>
      </c>
      <c r="BI218" s="2"/>
      <c r="BJ218" s="2"/>
      <c r="BK218" s="2">
        <v>1131</v>
      </c>
      <c r="BL218" s="2"/>
      <c r="BM218" s="2">
        <v>2867.82</v>
      </c>
      <c r="BN218" s="2"/>
      <c r="BO218" s="2">
        <v>5593.01</v>
      </c>
      <c r="BP218" s="2">
        <v>4027.78</v>
      </c>
      <c r="BQ218" s="2">
        <v>5305.03</v>
      </c>
      <c r="BR218" s="2">
        <v>27419.64</v>
      </c>
      <c r="BS218" s="2">
        <v>1980.21</v>
      </c>
      <c r="BT218" s="2"/>
      <c r="BU218" s="2"/>
      <c r="BV218" s="2"/>
      <c r="BW218" s="2"/>
      <c r="BX218" s="2"/>
      <c r="BY218" s="2">
        <v>3000</v>
      </c>
      <c r="BZ218" s="2"/>
      <c r="CA218" s="2"/>
      <c r="CB218" s="2">
        <v>10512</v>
      </c>
      <c r="CC218" s="2">
        <v>5313.51</v>
      </c>
      <c r="CD218" s="2"/>
      <c r="CE218" s="2"/>
      <c r="CF218" s="2"/>
      <c r="CG218" s="2"/>
      <c r="CH218" s="2"/>
      <c r="CI218" s="2"/>
      <c r="CJ218" s="2">
        <v>73181.5</v>
      </c>
      <c r="CK218" s="2"/>
      <c r="CL218" s="2"/>
      <c r="CM218" s="2">
        <v>21752.85</v>
      </c>
      <c r="CN218" s="2"/>
      <c r="CO218" s="2"/>
      <c r="CP218" s="2"/>
      <c r="CQ218" s="2"/>
      <c r="CR218" s="2">
        <v>2439.36</v>
      </c>
      <c r="CS218" s="2"/>
      <c r="CT218" s="2"/>
      <c r="CU218" s="2"/>
      <c r="CV218" s="2"/>
      <c r="CW218" s="2"/>
      <c r="CX218" s="2"/>
      <c r="CY218" s="2"/>
      <c r="CZ218" s="2">
        <v>419630.54000000004</v>
      </c>
      <c r="DA218" s="2">
        <v>5278.6</v>
      </c>
      <c r="DB218" s="2">
        <v>5278.6</v>
      </c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>
        <v>1338648.9900000005</v>
      </c>
      <c r="DP218" s="37" t="str">
        <f>VLOOKUP(DQ218,'District Listing'!$A$3:$B$315,2,FALSE)</f>
        <v>SKAMANIA</v>
      </c>
      <c r="DQ218" s="4" t="s">
        <v>311</v>
      </c>
      <c r="DR218" s="2">
        <v>24624.31</v>
      </c>
      <c r="DS218" s="2">
        <v>24624.31</v>
      </c>
      <c r="DT218" s="2">
        <v>-24624.31</v>
      </c>
      <c r="DU218" s="2">
        <v>-24624.31</v>
      </c>
      <c r="DV218" s="2">
        <v>315964.17</v>
      </c>
      <c r="DW218" s="2">
        <v>22120.400000000001</v>
      </c>
      <c r="DX218" s="2">
        <v>2000</v>
      </c>
      <c r="DY218" s="2"/>
      <c r="DZ218" s="2">
        <v>8910.09</v>
      </c>
      <c r="EA218" s="2"/>
      <c r="EB218" s="2"/>
      <c r="EC218" s="2">
        <v>348994.66000000003</v>
      </c>
      <c r="ED218" s="2">
        <v>100193.07</v>
      </c>
      <c r="EE218" s="2">
        <v>11609.65</v>
      </c>
      <c r="EF218" s="2">
        <v>10323.450000000001</v>
      </c>
      <c r="EG218" s="2"/>
      <c r="EH218" s="2">
        <v>2000</v>
      </c>
      <c r="EI218" s="2"/>
      <c r="EJ218" s="2">
        <v>124126.17</v>
      </c>
      <c r="EK218" s="2">
        <v>36.75</v>
      </c>
      <c r="EL218" s="2">
        <v>27.99</v>
      </c>
      <c r="EM218" s="2">
        <v>23225.26</v>
      </c>
      <c r="EN218" s="2">
        <v>9446.86</v>
      </c>
      <c r="EO218" s="2">
        <v>50483.9</v>
      </c>
      <c r="EP218" s="2">
        <v>15194.05</v>
      </c>
      <c r="EQ218" s="2"/>
      <c r="ER218" s="2"/>
      <c r="ES218" s="2"/>
      <c r="ET218" s="2"/>
      <c r="EU218" s="2">
        <v>684.52</v>
      </c>
      <c r="EV218" s="2">
        <v>251.3</v>
      </c>
      <c r="EW218" s="2">
        <v>3115.81</v>
      </c>
      <c r="EX218" s="2">
        <v>9945.7999999999993</v>
      </c>
      <c r="EY218" s="2">
        <v>65765.990000000005</v>
      </c>
      <c r="EZ218" s="2">
        <v>46621.49</v>
      </c>
      <c r="FA218" s="2"/>
      <c r="FB218" s="2"/>
      <c r="FC218" s="2">
        <v>224799.72000000003</v>
      </c>
      <c r="FD218" s="2">
        <v>11807.25</v>
      </c>
      <c r="FE218" s="2">
        <v>5607.56</v>
      </c>
      <c r="FF218" s="2">
        <v>29153.52</v>
      </c>
      <c r="FG218" s="2">
        <v>1474.21</v>
      </c>
      <c r="FH218" s="2">
        <v>28886.15</v>
      </c>
      <c r="FI218" s="2">
        <v>76928.69</v>
      </c>
      <c r="FJ218" s="2">
        <v>11850.81</v>
      </c>
      <c r="FK218" s="2"/>
      <c r="FL218" s="2">
        <v>229930.44</v>
      </c>
      <c r="FM218" s="2"/>
      <c r="FN218" s="2"/>
      <c r="FO218" s="2">
        <v>625</v>
      </c>
      <c r="FP218" s="2"/>
      <c r="FQ218" s="2"/>
      <c r="FR218" s="2">
        <v>1131</v>
      </c>
      <c r="FS218" s="2"/>
      <c r="FT218" s="2">
        <v>2867.82</v>
      </c>
      <c r="FU218" s="2"/>
      <c r="FV218" s="2">
        <v>5593.01</v>
      </c>
      <c r="FW218" s="2">
        <v>4027.78</v>
      </c>
      <c r="FX218" s="2">
        <v>5305.03</v>
      </c>
      <c r="FY218" s="2">
        <v>27419.64</v>
      </c>
      <c r="FZ218" s="2">
        <v>1980.21</v>
      </c>
      <c r="GA218" s="2"/>
      <c r="GB218" s="2"/>
      <c r="GC218" s="2"/>
      <c r="GD218" s="2"/>
      <c r="GE218" s="2"/>
      <c r="GF218" s="2">
        <v>3000</v>
      </c>
      <c r="GG218" s="2"/>
      <c r="GH218" s="2"/>
      <c r="GI218" s="2">
        <v>10512</v>
      </c>
      <c r="GJ218" s="2">
        <v>5313.51</v>
      </c>
      <c r="GK218" s="2"/>
      <c r="GL218" s="2"/>
      <c r="GM218" s="2"/>
      <c r="GN218" s="2"/>
      <c r="GO218" s="2"/>
      <c r="GP218" s="2"/>
      <c r="GQ218" s="2">
        <v>73181.5</v>
      </c>
      <c r="GR218" s="2"/>
      <c r="GS218" s="2"/>
      <c r="GT218" s="2">
        <v>21752.85</v>
      </c>
      <c r="GU218" s="2"/>
      <c r="GV218" s="2"/>
      <c r="GW218" s="2"/>
      <c r="GX218" s="2"/>
      <c r="GY218" s="2">
        <v>2439.36</v>
      </c>
      <c r="GZ218" s="2"/>
      <c r="HA218" s="2"/>
      <c r="HB218" s="2"/>
      <c r="HC218" s="2"/>
      <c r="HD218" s="2"/>
      <c r="HE218" s="2"/>
      <c r="HF218" s="2"/>
      <c r="HG218" s="2">
        <v>406929.96</v>
      </c>
      <c r="HH218" s="2">
        <v>5278.6</v>
      </c>
      <c r="HI218" s="2">
        <v>5278.6</v>
      </c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>
        <v>1187057.8000000007</v>
      </c>
      <c r="HV218" s="37" t="str">
        <f>VLOOKUP(HW218,'District Listing'!$A$3:$B$315,2,FALSE)</f>
        <v>ARLINGTON</v>
      </c>
      <c r="HW218" s="4" t="s">
        <v>319</v>
      </c>
      <c r="HX218" s="2">
        <v>702541.32</v>
      </c>
      <c r="HY218" s="2">
        <v>702541.32</v>
      </c>
      <c r="HZ218" s="2"/>
      <c r="IA218" s="2"/>
      <c r="IB218" s="2">
        <v>264375.48</v>
      </c>
      <c r="IC218" s="2">
        <v>16069.27</v>
      </c>
      <c r="ID218" s="2">
        <v>3059076.44</v>
      </c>
      <c r="IE218" s="2"/>
      <c r="IF218" s="2">
        <v>162483.63</v>
      </c>
      <c r="IG218" s="2">
        <v>5889.75</v>
      </c>
      <c r="IH218" s="2"/>
      <c r="II218" s="2">
        <v>3507894.57</v>
      </c>
      <c r="IJ218" s="2">
        <v>1170334.06</v>
      </c>
      <c r="IK218" s="2">
        <v>5278.38</v>
      </c>
      <c r="IL218" s="2">
        <v>44578.84</v>
      </c>
      <c r="IM218" s="2"/>
      <c r="IN218" s="2">
        <v>446850.77</v>
      </c>
      <c r="IO218" s="2">
        <v>3427.34</v>
      </c>
      <c r="IP218" s="2">
        <v>1670469.3900000001</v>
      </c>
      <c r="IQ218" s="2">
        <v>5.55</v>
      </c>
      <c r="IR218" s="2"/>
      <c r="IS218" s="2">
        <v>261371.2</v>
      </c>
      <c r="IT218" s="2">
        <v>126007</v>
      </c>
      <c r="IU218" s="2">
        <v>536339.59</v>
      </c>
      <c r="IV218" s="2">
        <v>200865.05</v>
      </c>
      <c r="IW218" s="2"/>
      <c r="IX218" s="2"/>
      <c r="IY218" s="2"/>
      <c r="IZ218" s="2"/>
      <c r="JA218" s="2"/>
      <c r="JB218" s="2"/>
      <c r="JC218" s="2">
        <v>18155.759999999998</v>
      </c>
      <c r="JD218" s="2">
        <v>9757.9699999999993</v>
      </c>
      <c r="JE218" s="2">
        <v>31464.240000000002</v>
      </c>
      <c r="JF218" s="2">
        <v>260112.23</v>
      </c>
      <c r="JG218" s="2">
        <v>5817.66</v>
      </c>
      <c r="JH218" s="2">
        <v>6678.47</v>
      </c>
      <c r="JI218" s="2">
        <v>1456574.7199999997</v>
      </c>
      <c r="JJ218" s="2">
        <v>284377.27</v>
      </c>
      <c r="JK218" s="2">
        <v>1617.86</v>
      </c>
      <c r="JL218" s="2"/>
      <c r="JM218" s="2">
        <v>12059.57</v>
      </c>
      <c r="JN218" s="2">
        <v>448652.57</v>
      </c>
      <c r="JO218" s="2">
        <v>746707.27</v>
      </c>
      <c r="JP218" s="2">
        <v>155496.94</v>
      </c>
      <c r="JQ218" s="2"/>
      <c r="JR218" s="2"/>
      <c r="JS218" s="2"/>
      <c r="JT218" s="2"/>
      <c r="JU218" s="2">
        <v>334.07</v>
      </c>
      <c r="JV218" s="2">
        <v>26434.99</v>
      </c>
      <c r="JW218" s="2"/>
      <c r="JX218" s="2"/>
      <c r="JY218" s="2"/>
      <c r="JZ218" s="2">
        <v>8674.7999999999993</v>
      </c>
      <c r="KA218" s="2"/>
      <c r="KB218" s="2">
        <v>25079.19</v>
      </c>
      <c r="KC218" s="2"/>
      <c r="KD218" s="2"/>
      <c r="KE218" s="2">
        <v>783.48</v>
      </c>
      <c r="KF218" s="2">
        <v>3071.66</v>
      </c>
      <c r="KG218" s="2"/>
      <c r="KH218" s="2">
        <v>1166</v>
      </c>
      <c r="KI218" s="2"/>
      <c r="KJ218" s="2"/>
      <c r="KK218" s="2"/>
      <c r="KL218" s="2"/>
      <c r="KM218" s="2"/>
      <c r="KN218" s="2">
        <v>4369.17</v>
      </c>
      <c r="KO218" s="2">
        <v>25336.06</v>
      </c>
      <c r="KP218" s="2"/>
      <c r="KQ218" s="2">
        <v>1264.57</v>
      </c>
      <c r="KR218" s="2"/>
      <c r="KS218" s="2"/>
      <c r="KT218" s="2"/>
      <c r="KU218" s="2">
        <v>41141.19</v>
      </c>
      <c r="KV218" s="2"/>
      <c r="KW218" s="2"/>
      <c r="KX218" s="2"/>
      <c r="KY218" s="2"/>
      <c r="KZ218" s="2"/>
      <c r="LA218" s="2"/>
      <c r="LB218" s="2"/>
      <c r="LC218" s="2">
        <v>50401.84</v>
      </c>
      <c r="LD218" s="2"/>
      <c r="LE218" s="2"/>
      <c r="LF218" s="2"/>
      <c r="LG218" s="2"/>
      <c r="LH218" s="2"/>
      <c r="LI218" s="2"/>
      <c r="LJ218" s="2"/>
      <c r="LK218" s="2">
        <v>343553.95999999996</v>
      </c>
      <c r="LL218" s="2">
        <v>21478.46</v>
      </c>
      <c r="LM218" s="2">
        <v>21478.46</v>
      </c>
      <c r="LN218" s="2"/>
      <c r="LO218" s="2"/>
      <c r="LP218" s="2"/>
      <c r="LQ218" s="2"/>
      <c r="LR218" s="2"/>
      <c r="LS218" s="2"/>
      <c r="LT218" s="2"/>
      <c r="LU218" s="2">
        <v>53715.62</v>
      </c>
      <c r="LV218" s="2"/>
      <c r="LW218" s="2"/>
      <c r="LX218" s="2">
        <v>53715.62</v>
      </c>
      <c r="LY218" s="2">
        <v>8502935.3100000024</v>
      </c>
    </row>
    <row r="219" spans="2:337">
      <c r="B219" s="22" t="s">
        <v>69</v>
      </c>
      <c r="C219" s="22" t="s">
        <v>7</v>
      </c>
      <c r="D219" s="22" t="s">
        <v>7</v>
      </c>
      <c r="E219" s="22" t="s">
        <v>28</v>
      </c>
      <c r="F219" s="22" t="s">
        <v>32</v>
      </c>
      <c r="G219" s="1">
        <v>12371.39</v>
      </c>
      <c r="I219" s="37" t="str">
        <f>VLOOKUP(J219,'District Listing'!$A$3:$B$315,2,FALSE)</f>
        <v>MOUNT PLEASANT</v>
      </c>
      <c r="J219" s="4" t="s">
        <v>312</v>
      </c>
      <c r="K219" s="2">
        <v>1401.81</v>
      </c>
      <c r="L219" s="2">
        <v>1401.81</v>
      </c>
      <c r="M219" s="2">
        <v>-1401.81</v>
      </c>
      <c r="N219" s="2">
        <v>-1401.81</v>
      </c>
      <c r="O219" s="2">
        <v>346986.84</v>
      </c>
      <c r="P219" s="2">
        <v>405</v>
      </c>
      <c r="Q219" s="2">
        <v>5994.82</v>
      </c>
      <c r="R219" s="2"/>
      <c r="S219" s="2">
        <v>19611.23</v>
      </c>
      <c r="T219" s="2"/>
      <c r="U219" s="2">
        <v>10902</v>
      </c>
      <c r="V219" s="2">
        <v>383899.89</v>
      </c>
      <c r="W219" s="2">
        <v>124367.86</v>
      </c>
      <c r="X219" s="2">
        <v>5913.9000000000005</v>
      </c>
      <c r="Y219" s="2"/>
      <c r="Z219" s="2"/>
      <c r="AA219" s="2"/>
      <c r="AB219" s="2"/>
      <c r="AC219" s="2">
        <v>130281.76</v>
      </c>
      <c r="AD219" s="2">
        <v>24.6</v>
      </c>
      <c r="AE219" s="2">
        <v>6.15</v>
      </c>
      <c r="AF219" s="2">
        <v>29056.86</v>
      </c>
      <c r="AG219" s="2">
        <v>9591.42</v>
      </c>
      <c r="AH219" s="2">
        <v>54307.380000000005</v>
      </c>
      <c r="AI219" s="2">
        <v>11445.96</v>
      </c>
      <c r="AJ219" s="2"/>
      <c r="AK219" s="2"/>
      <c r="AL219" s="2"/>
      <c r="AM219" s="2"/>
      <c r="AN219" s="2">
        <v>766.12</v>
      </c>
      <c r="AO219" s="2">
        <v>251.68</v>
      </c>
      <c r="AP219" s="2">
        <v>2943.17</v>
      </c>
      <c r="AQ219" s="2">
        <v>4811.93</v>
      </c>
      <c r="AR219" s="2">
        <v>60269</v>
      </c>
      <c r="AS219" s="2">
        <v>45348.2</v>
      </c>
      <c r="AT219" s="2">
        <v>1050.5</v>
      </c>
      <c r="AU219" s="2">
        <v>631.09999999999991</v>
      </c>
      <c r="AV219" s="2">
        <v>220504.06999999998</v>
      </c>
      <c r="AW219" s="2">
        <v>22682.929999999997</v>
      </c>
      <c r="AX219" s="2">
        <v>3856.56</v>
      </c>
      <c r="AY219" s="2">
        <v>440.73</v>
      </c>
      <c r="AZ219" s="2"/>
      <c r="BA219" s="2">
        <v>1056.1500000000001</v>
      </c>
      <c r="BB219" s="2">
        <v>28036.37</v>
      </c>
      <c r="BC219" s="2">
        <v>5266.18</v>
      </c>
      <c r="BD219" s="2">
        <v>7650.26</v>
      </c>
      <c r="BE219" s="2">
        <v>25559.54</v>
      </c>
      <c r="BF219" s="2"/>
      <c r="BG219" s="2"/>
      <c r="BH219" s="2">
        <v>1262.83</v>
      </c>
      <c r="BI219" s="2"/>
      <c r="BJ219" s="2"/>
      <c r="BK219" s="2">
        <v>1376.67</v>
      </c>
      <c r="BL219" s="2"/>
      <c r="BM219" s="2">
        <v>314.3</v>
      </c>
      <c r="BN219" s="2"/>
      <c r="BO219" s="2"/>
      <c r="BP219" s="2">
        <v>6404.01</v>
      </c>
      <c r="BQ219" s="2">
        <v>11147.83</v>
      </c>
      <c r="BR219" s="2">
        <v>8811.59</v>
      </c>
      <c r="BS219" s="2">
        <v>6433.07</v>
      </c>
      <c r="BT219" s="2"/>
      <c r="BU219" s="2"/>
      <c r="BV219" s="2"/>
      <c r="BW219" s="2"/>
      <c r="BX219" s="2"/>
      <c r="BY219" s="2"/>
      <c r="BZ219" s="2"/>
      <c r="CA219" s="2"/>
      <c r="CB219" s="2">
        <v>6357</v>
      </c>
      <c r="CC219" s="2">
        <v>2581.25</v>
      </c>
      <c r="CD219" s="2">
        <v>36.28</v>
      </c>
      <c r="CE219" s="2">
        <v>4049.65</v>
      </c>
      <c r="CF219" s="2"/>
      <c r="CG219" s="2"/>
      <c r="CH219" s="2">
        <v>825</v>
      </c>
      <c r="CI219" s="2">
        <v>3405.93</v>
      </c>
      <c r="CJ219" s="2">
        <v>127279.45999999999</v>
      </c>
      <c r="CK219" s="2"/>
      <c r="CL219" s="2"/>
      <c r="CM219" s="2">
        <v>8651.93</v>
      </c>
      <c r="CN219" s="2"/>
      <c r="CO219" s="2"/>
      <c r="CP219" s="2"/>
      <c r="CQ219" s="2"/>
      <c r="CR219" s="2">
        <v>1577.76</v>
      </c>
      <c r="CS219" s="2"/>
      <c r="CT219" s="2"/>
      <c r="CU219" s="2"/>
      <c r="CV219" s="2"/>
      <c r="CW219" s="2"/>
      <c r="CX219" s="2"/>
      <c r="CY219" s="2"/>
      <c r="CZ219" s="2">
        <v>228990.53999999998</v>
      </c>
      <c r="DA219" s="2">
        <v>4027.43</v>
      </c>
      <c r="DB219" s="2">
        <v>4027.43</v>
      </c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>
        <v>995740.06000000041</v>
      </c>
      <c r="DP219" s="37" t="str">
        <f>VLOOKUP(DQ219,'District Listing'!$A$3:$B$315,2,FALSE)</f>
        <v>MOUNT PLEASANT</v>
      </c>
      <c r="DQ219" s="4" t="s">
        <v>312</v>
      </c>
      <c r="DR219" s="2"/>
      <c r="DS219" s="2"/>
      <c r="DT219" s="2">
        <v>-1401.81</v>
      </c>
      <c r="DU219" s="2">
        <v>-1401.81</v>
      </c>
      <c r="DV219" s="2">
        <v>326793.96000000002</v>
      </c>
      <c r="DW219" s="2">
        <v>405</v>
      </c>
      <c r="DX219" s="2">
        <v>2322.27</v>
      </c>
      <c r="DY219" s="2"/>
      <c r="DZ219" s="2">
        <v>4353.2299999999996</v>
      </c>
      <c r="EA219" s="2"/>
      <c r="EB219" s="2">
        <v>10902</v>
      </c>
      <c r="EC219" s="2">
        <v>344776.46</v>
      </c>
      <c r="ED219" s="2">
        <v>95622.81</v>
      </c>
      <c r="EE219" s="2">
        <v>5814.77</v>
      </c>
      <c r="EF219" s="2"/>
      <c r="EG219" s="2"/>
      <c r="EH219" s="2"/>
      <c r="EI219" s="2"/>
      <c r="EJ219" s="2">
        <v>101437.58</v>
      </c>
      <c r="EK219" s="2">
        <v>21.66</v>
      </c>
      <c r="EL219" s="2">
        <v>6.15</v>
      </c>
      <c r="EM219" s="2">
        <v>26071.24</v>
      </c>
      <c r="EN219" s="2">
        <v>7429.23</v>
      </c>
      <c r="EO219" s="2">
        <v>48279.79</v>
      </c>
      <c r="EP219" s="2">
        <v>7681.46</v>
      </c>
      <c r="EQ219" s="2"/>
      <c r="ER219" s="2"/>
      <c r="ES219" s="2"/>
      <c r="ET219" s="2"/>
      <c r="EU219" s="2">
        <v>687.84</v>
      </c>
      <c r="EV219" s="2">
        <v>197.31</v>
      </c>
      <c r="EW219" s="2">
        <v>2454.92</v>
      </c>
      <c r="EX219" s="2">
        <v>4306.6400000000003</v>
      </c>
      <c r="EY219" s="2">
        <v>58478.5</v>
      </c>
      <c r="EZ219" s="2">
        <v>28006.55</v>
      </c>
      <c r="FA219" s="2">
        <v>945.27</v>
      </c>
      <c r="FB219" s="2">
        <v>421.84</v>
      </c>
      <c r="FC219" s="2">
        <v>184988.39999999997</v>
      </c>
      <c r="FD219" s="2">
        <v>22448.67</v>
      </c>
      <c r="FE219" s="2">
        <v>3856.56</v>
      </c>
      <c r="FF219" s="2">
        <v>440.73</v>
      </c>
      <c r="FG219" s="2"/>
      <c r="FH219" s="2">
        <v>1056.1500000000001</v>
      </c>
      <c r="FI219" s="2">
        <v>27802.11</v>
      </c>
      <c r="FJ219" s="2">
        <v>5266.18</v>
      </c>
      <c r="FK219" s="2">
        <v>7650.26</v>
      </c>
      <c r="FL219" s="2"/>
      <c r="FM219" s="2"/>
      <c r="FN219" s="2"/>
      <c r="FO219" s="2">
        <v>1262.83</v>
      </c>
      <c r="FP219" s="2"/>
      <c r="FQ219" s="2"/>
      <c r="FR219" s="2">
        <v>1376.67</v>
      </c>
      <c r="FS219" s="2"/>
      <c r="FT219" s="2">
        <v>314.3</v>
      </c>
      <c r="FU219" s="2"/>
      <c r="FV219" s="2"/>
      <c r="FW219" s="2">
        <v>6404.01</v>
      </c>
      <c r="FX219" s="2">
        <v>11147.83</v>
      </c>
      <c r="FY219" s="2">
        <v>8811.59</v>
      </c>
      <c r="FZ219" s="2">
        <v>6433.07</v>
      </c>
      <c r="GA219" s="2"/>
      <c r="GB219" s="2"/>
      <c r="GC219" s="2"/>
      <c r="GD219" s="2"/>
      <c r="GE219" s="2"/>
      <c r="GF219" s="2"/>
      <c r="GG219" s="2"/>
      <c r="GH219" s="2"/>
      <c r="GI219" s="2">
        <v>6357</v>
      </c>
      <c r="GJ219" s="2">
        <v>2581.25</v>
      </c>
      <c r="GK219" s="2">
        <v>36.28</v>
      </c>
      <c r="GL219" s="2">
        <v>4049.65</v>
      </c>
      <c r="GM219" s="2"/>
      <c r="GN219" s="2"/>
      <c r="GO219" s="2">
        <v>825</v>
      </c>
      <c r="GP219" s="2">
        <v>3405.93</v>
      </c>
      <c r="GQ219" s="2">
        <v>125502.68</v>
      </c>
      <c r="GR219" s="2"/>
      <c r="GS219" s="2"/>
      <c r="GT219" s="2">
        <v>8651.93</v>
      </c>
      <c r="GU219" s="2"/>
      <c r="GV219" s="2"/>
      <c r="GW219" s="2"/>
      <c r="GX219" s="2"/>
      <c r="GY219" s="2">
        <v>1577.76</v>
      </c>
      <c r="GZ219" s="2"/>
      <c r="HA219" s="2"/>
      <c r="HB219" s="2"/>
      <c r="HC219" s="2"/>
      <c r="HD219" s="2"/>
      <c r="HE219" s="2"/>
      <c r="HF219" s="2"/>
      <c r="HG219" s="2">
        <v>201654.21999999997</v>
      </c>
      <c r="HH219" s="2">
        <v>4027.43</v>
      </c>
      <c r="HI219" s="2">
        <v>4027.43</v>
      </c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>
        <v>863284.39000000036</v>
      </c>
      <c r="HV219" s="37" t="str">
        <f>VLOOKUP(HW219,'District Listing'!$A$3:$B$315,2,FALSE)</f>
        <v>MARYSVILLE</v>
      </c>
      <c r="HW219" s="4" t="s">
        <v>320</v>
      </c>
      <c r="HX219" s="2">
        <v>184918.21</v>
      </c>
      <c r="HY219" s="2">
        <v>184918.21</v>
      </c>
      <c r="HZ219" s="2"/>
      <c r="IA219" s="2"/>
      <c r="IB219" s="2">
        <v>1748695.53</v>
      </c>
      <c r="IC219" s="2">
        <v>38011.199999999997</v>
      </c>
      <c r="ID219" s="2">
        <v>94430.58</v>
      </c>
      <c r="IE219" s="2"/>
      <c r="IF219" s="2">
        <v>2491727.65</v>
      </c>
      <c r="IG219" s="2">
        <v>374512.84</v>
      </c>
      <c r="IH219" s="2"/>
      <c r="II219" s="2">
        <v>4747377.8</v>
      </c>
      <c r="IJ219" s="2">
        <v>1223357.8</v>
      </c>
      <c r="IK219" s="2">
        <v>19363.150000000001</v>
      </c>
      <c r="IL219" s="2">
        <v>753917.95</v>
      </c>
      <c r="IM219" s="2"/>
      <c r="IN219" s="2">
        <v>975108.33</v>
      </c>
      <c r="IO219" s="2">
        <v>185538.57</v>
      </c>
      <c r="IP219" s="2">
        <v>3157285.8</v>
      </c>
      <c r="IQ219" s="2"/>
      <c r="IR219" s="2"/>
      <c r="IS219" s="2">
        <v>348346.18</v>
      </c>
      <c r="IT219" s="2">
        <v>234383.25</v>
      </c>
      <c r="IU219" s="2">
        <v>714118.34</v>
      </c>
      <c r="IV219" s="2">
        <v>288491.95</v>
      </c>
      <c r="IW219" s="2"/>
      <c r="IX219" s="2"/>
      <c r="IY219" s="2"/>
      <c r="IZ219" s="2"/>
      <c r="JA219" s="2">
        <v>5509.39</v>
      </c>
      <c r="JB219" s="2">
        <v>3998.42</v>
      </c>
      <c r="JC219" s="2">
        <v>20489.64</v>
      </c>
      <c r="JD219" s="2">
        <v>47305.3</v>
      </c>
      <c r="JE219" s="2">
        <v>273409.08</v>
      </c>
      <c r="JF219" s="2">
        <v>334787.7</v>
      </c>
      <c r="JG219" s="2">
        <v>16545.560000000001</v>
      </c>
      <c r="JH219" s="2">
        <v>7762.22</v>
      </c>
      <c r="JI219" s="2">
        <v>2295147.0300000003</v>
      </c>
      <c r="JJ219" s="2">
        <v>1155875.31</v>
      </c>
      <c r="JK219" s="2">
        <v>133197.22</v>
      </c>
      <c r="JL219" s="2"/>
      <c r="JM219" s="2">
        <v>639285.97</v>
      </c>
      <c r="JN219" s="2">
        <v>124327.85</v>
      </c>
      <c r="JO219" s="2">
        <v>2052686.35</v>
      </c>
      <c r="JP219" s="2">
        <v>13750</v>
      </c>
      <c r="JQ219" s="2"/>
      <c r="JR219" s="2">
        <v>10125</v>
      </c>
      <c r="JS219" s="2"/>
      <c r="JT219" s="2"/>
      <c r="JU219" s="2">
        <v>4705</v>
      </c>
      <c r="JV219" s="2">
        <v>1375517.96</v>
      </c>
      <c r="JW219" s="2"/>
      <c r="JX219" s="2"/>
      <c r="JY219" s="2"/>
      <c r="JZ219" s="2">
        <v>238474.5</v>
      </c>
      <c r="KA219" s="2">
        <v>510792.11</v>
      </c>
      <c r="KB219" s="2">
        <v>152165.6</v>
      </c>
      <c r="KC219" s="2">
        <v>176769.92000000001</v>
      </c>
      <c r="KD219" s="2">
        <v>200878.59</v>
      </c>
      <c r="KE219" s="2">
        <v>465657.69</v>
      </c>
      <c r="KF219" s="2">
        <v>486586.38</v>
      </c>
      <c r="KG219" s="2"/>
      <c r="KH219" s="2">
        <v>129421.6</v>
      </c>
      <c r="KI219" s="2"/>
      <c r="KJ219" s="2">
        <v>263245.12</v>
      </c>
      <c r="KK219" s="2"/>
      <c r="KL219" s="2"/>
      <c r="KM219" s="2"/>
      <c r="KN219" s="2">
        <v>1087919</v>
      </c>
      <c r="KO219" s="2">
        <v>271505.53000000003</v>
      </c>
      <c r="KP219" s="2"/>
      <c r="KQ219" s="2">
        <v>6559.29</v>
      </c>
      <c r="KR219" s="2"/>
      <c r="KS219" s="2"/>
      <c r="KT219" s="2">
        <v>1358152.82</v>
      </c>
      <c r="KU219" s="2">
        <v>26151.33</v>
      </c>
      <c r="KV219" s="2">
        <v>726.25</v>
      </c>
      <c r="KW219" s="2"/>
      <c r="KX219" s="2">
        <v>429385.7</v>
      </c>
      <c r="KY219" s="2">
        <v>1113810.8600000001</v>
      </c>
      <c r="KZ219" s="2"/>
      <c r="LA219" s="2"/>
      <c r="LB219" s="2"/>
      <c r="LC219" s="2">
        <v>184560.77</v>
      </c>
      <c r="LD219" s="2"/>
      <c r="LE219" s="2"/>
      <c r="LF219" s="2"/>
      <c r="LG219" s="2"/>
      <c r="LH219" s="2"/>
      <c r="LI219" s="2"/>
      <c r="LJ219" s="2"/>
      <c r="LK219" s="2">
        <v>8506861.0200000014</v>
      </c>
      <c r="LL219" s="2">
        <v>196.74</v>
      </c>
      <c r="LM219" s="2">
        <v>196.74</v>
      </c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>
        <v>20944472.949999996</v>
      </c>
    </row>
    <row r="220" spans="2:337">
      <c r="B220" s="22" t="s">
        <v>69</v>
      </c>
      <c r="C220" s="22" t="s">
        <v>7</v>
      </c>
      <c r="D220" s="22" t="s">
        <v>7</v>
      </c>
      <c r="E220" s="22" t="s">
        <v>28</v>
      </c>
      <c r="F220" s="22" t="s">
        <v>33</v>
      </c>
      <c r="G220" s="1">
        <v>1816.49</v>
      </c>
      <c r="I220" s="37" t="str">
        <f>VLOOKUP(J220,'District Listing'!$A$3:$B$315,2,FALSE)</f>
        <v>MILL A</v>
      </c>
      <c r="J220" s="4" t="s">
        <v>313</v>
      </c>
      <c r="K220" s="2">
        <v>17052.22</v>
      </c>
      <c r="L220" s="2">
        <v>17052.22</v>
      </c>
      <c r="M220" s="2">
        <v>-17052.22</v>
      </c>
      <c r="N220" s="2">
        <v>-17052.22</v>
      </c>
      <c r="O220" s="2">
        <v>844299.35</v>
      </c>
      <c r="P220" s="2">
        <v>8320.01</v>
      </c>
      <c r="Q220" s="2"/>
      <c r="R220" s="2"/>
      <c r="S220" s="2">
        <v>7146.42</v>
      </c>
      <c r="T220" s="2"/>
      <c r="U220" s="2"/>
      <c r="V220" s="2">
        <v>859765.78</v>
      </c>
      <c r="W220" s="2">
        <v>236848.94</v>
      </c>
      <c r="X220" s="2">
        <v>10173.35</v>
      </c>
      <c r="Y220" s="2"/>
      <c r="Z220" s="2"/>
      <c r="AA220" s="2"/>
      <c r="AB220" s="2"/>
      <c r="AC220" s="2">
        <v>247022.29</v>
      </c>
      <c r="AD220" s="2">
        <v>139</v>
      </c>
      <c r="AE220" s="2">
        <v>828.16</v>
      </c>
      <c r="AF220" s="2">
        <v>63734.77</v>
      </c>
      <c r="AG220" s="2">
        <v>18377.86</v>
      </c>
      <c r="AH220" s="2">
        <v>131963.13</v>
      </c>
      <c r="AI220" s="2">
        <v>31324.66</v>
      </c>
      <c r="AJ220" s="2">
        <v>1537.33</v>
      </c>
      <c r="AK220" s="2"/>
      <c r="AL220" s="2"/>
      <c r="AM220" s="2"/>
      <c r="AN220" s="2">
        <v>1694.25</v>
      </c>
      <c r="AO220" s="2">
        <v>484.24</v>
      </c>
      <c r="AP220" s="2">
        <v>5449.02</v>
      </c>
      <c r="AQ220" s="2">
        <v>9761.35</v>
      </c>
      <c r="AR220" s="2">
        <v>132037.82999999999</v>
      </c>
      <c r="AS220" s="2">
        <v>68898.720000000001</v>
      </c>
      <c r="AT220" s="2">
        <v>8062.15</v>
      </c>
      <c r="AU220" s="2">
        <v>284.32</v>
      </c>
      <c r="AV220" s="2">
        <v>474576.79</v>
      </c>
      <c r="AW220" s="2">
        <v>86436.61</v>
      </c>
      <c r="AX220" s="2">
        <v>407.06</v>
      </c>
      <c r="AY220" s="2">
        <v>23105.4</v>
      </c>
      <c r="AZ220" s="2"/>
      <c r="BA220" s="2">
        <v>11564.83</v>
      </c>
      <c r="BB220" s="2">
        <v>121513.90000000001</v>
      </c>
      <c r="BC220" s="2">
        <v>29885.55</v>
      </c>
      <c r="BD220" s="2">
        <v>278.24</v>
      </c>
      <c r="BE220" s="2">
        <v>6113.12</v>
      </c>
      <c r="BF220" s="2">
        <v>8045.36</v>
      </c>
      <c r="BG220" s="2"/>
      <c r="BH220" s="2">
        <v>61469.9</v>
      </c>
      <c r="BI220" s="2">
        <v>69993.289999999994</v>
      </c>
      <c r="BJ220" s="2">
        <v>5756.55</v>
      </c>
      <c r="BK220" s="2"/>
      <c r="BL220" s="2"/>
      <c r="BM220" s="2"/>
      <c r="BN220" s="2"/>
      <c r="BO220" s="2"/>
      <c r="BP220" s="2">
        <v>1246.25</v>
      </c>
      <c r="BQ220" s="2">
        <v>1475.67</v>
      </c>
      <c r="BR220" s="2">
        <v>27808.35</v>
      </c>
      <c r="BS220" s="2">
        <v>17701.02</v>
      </c>
      <c r="BT220" s="2"/>
      <c r="BU220" s="2"/>
      <c r="BV220" s="2"/>
      <c r="BW220" s="2"/>
      <c r="BX220" s="2"/>
      <c r="BY220" s="2"/>
      <c r="BZ220" s="2"/>
      <c r="CA220" s="2"/>
      <c r="CB220" s="2">
        <v>9165</v>
      </c>
      <c r="CC220" s="2">
        <v>3684.12</v>
      </c>
      <c r="CD220" s="2"/>
      <c r="CE220" s="2">
        <v>2186.6999999999998</v>
      </c>
      <c r="CF220" s="2"/>
      <c r="CG220" s="2">
        <v>781.88</v>
      </c>
      <c r="CH220" s="2">
        <v>6581.22</v>
      </c>
      <c r="CI220" s="2">
        <v>14560.67</v>
      </c>
      <c r="CJ220" s="2">
        <v>55331.16</v>
      </c>
      <c r="CK220" s="2"/>
      <c r="CL220" s="2"/>
      <c r="CM220" s="2">
        <v>14256.61</v>
      </c>
      <c r="CN220" s="2"/>
      <c r="CO220" s="2"/>
      <c r="CP220" s="2"/>
      <c r="CQ220" s="2"/>
      <c r="CR220" s="2">
        <v>2321.12</v>
      </c>
      <c r="CS220" s="2"/>
      <c r="CT220" s="2"/>
      <c r="CU220" s="2"/>
      <c r="CV220" s="2"/>
      <c r="CW220" s="2"/>
      <c r="CX220" s="2"/>
      <c r="CY220" s="2"/>
      <c r="CZ220" s="2">
        <v>338641.78</v>
      </c>
      <c r="DA220" s="2">
        <v>7457.48</v>
      </c>
      <c r="DB220" s="2">
        <v>7457.48</v>
      </c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>
        <v>2048978.0200000007</v>
      </c>
      <c r="DP220" s="37" t="str">
        <f>VLOOKUP(DQ220,'District Listing'!$A$3:$B$315,2,FALSE)</f>
        <v>MILL A</v>
      </c>
      <c r="DQ220" s="4" t="s">
        <v>313</v>
      </c>
      <c r="DR220" s="2"/>
      <c r="DS220" s="2"/>
      <c r="DT220" s="2">
        <v>-17052.22</v>
      </c>
      <c r="DU220" s="2">
        <v>-17052.22</v>
      </c>
      <c r="DV220" s="2">
        <v>844299.35</v>
      </c>
      <c r="DW220" s="2">
        <v>8320.01</v>
      </c>
      <c r="DX220" s="2"/>
      <c r="DY220" s="2"/>
      <c r="DZ220" s="2">
        <v>7146.42</v>
      </c>
      <c r="EA220" s="2"/>
      <c r="EB220" s="2"/>
      <c r="EC220" s="2">
        <v>859765.78</v>
      </c>
      <c r="ED220" s="2">
        <v>236848.94</v>
      </c>
      <c r="EE220" s="2">
        <v>10173.35</v>
      </c>
      <c r="EF220" s="2"/>
      <c r="EG220" s="2"/>
      <c r="EH220" s="2"/>
      <c r="EI220" s="2"/>
      <c r="EJ220" s="2">
        <v>247022.29</v>
      </c>
      <c r="EK220" s="2">
        <v>139</v>
      </c>
      <c r="EL220" s="2">
        <v>828.16</v>
      </c>
      <c r="EM220" s="2">
        <v>63734.77</v>
      </c>
      <c r="EN220" s="2">
        <v>18377.86</v>
      </c>
      <c r="EO220" s="2">
        <v>131963.13</v>
      </c>
      <c r="EP220" s="2">
        <v>31324.66</v>
      </c>
      <c r="EQ220" s="2">
        <v>1537.33</v>
      </c>
      <c r="ER220" s="2"/>
      <c r="ES220" s="2"/>
      <c r="ET220" s="2"/>
      <c r="EU220" s="2">
        <v>1694.25</v>
      </c>
      <c r="EV220" s="2">
        <v>484.24</v>
      </c>
      <c r="EW220" s="2">
        <v>5449.02</v>
      </c>
      <c r="EX220" s="2">
        <v>9761.35</v>
      </c>
      <c r="EY220" s="2">
        <v>132037.82999999999</v>
      </c>
      <c r="EZ220" s="2">
        <v>68898.720000000001</v>
      </c>
      <c r="FA220" s="2">
        <v>8062.15</v>
      </c>
      <c r="FB220" s="2">
        <v>284.32</v>
      </c>
      <c r="FC220" s="2">
        <v>474576.79</v>
      </c>
      <c r="FD220" s="2">
        <v>86436.61</v>
      </c>
      <c r="FE220" s="2">
        <v>407.06</v>
      </c>
      <c r="FF220" s="2">
        <v>23105.4</v>
      </c>
      <c r="FG220" s="2"/>
      <c r="FH220" s="2">
        <v>11564.83</v>
      </c>
      <c r="FI220" s="2">
        <v>121513.90000000001</v>
      </c>
      <c r="FJ220" s="2">
        <v>29885.55</v>
      </c>
      <c r="FK220" s="2">
        <v>278.24</v>
      </c>
      <c r="FL220" s="2">
        <v>6113.12</v>
      </c>
      <c r="FM220" s="2">
        <v>8045.36</v>
      </c>
      <c r="FN220" s="2"/>
      <c r="FO220" s="2">
        <v>61469.9</v>
      </c>
      <c r="FP220" s="2">
        <v>69993.289999999994</v>
      </c>
      <c r="FQ220" s="2">
        <v>5756.55</v>
      </c>
      <c r="FR220" s="2"/>
      <c r="FS220" s="2"/>
      <c r="FT220" s="2"/>
      <c r="FU220" s="2"/>
      <c r="FV220" s="2"/>
      <c r="FW220" s="2">
        <v>1246.25</v>
      </c>
      <c r="FX220" s="2">
        <v>1475.67</v>
      </c>
      <c r="FY220" s="2">
        <v>27808.35</v>
      </c>
      <c r="FZ220" s="2">
        <v>17701.02</v>
      </c>
      <c r="GA220" s="2"/>
      <c r="GB220" s="2"/>
      <c r="GC220" s="2"/>
      <c r="GD220" s="2"/>
      <c r="GE220" s="2"/>
      <c r="GF220" s="2"/>
      <c r="GG220" s="2"/>
      <c r="GH220" s="2"/>
      <c r="GI220" s="2">
        <v>9165</v>
      </c>
      <c r="GJ220" s="2">
        <v>3684.12</v>
      </c>
      <c r="GK220" s="2"/>
      <c r="GL220" s="2">
        <v>2186.6999999999998</v>
      </c>
      <c r="GM220" s="2"/>
      <c r="GN220" s="2">
        <v>781.88</v>
      </c>
      <c r="GO220" s="2">
        <v>6581.22</v>
      </c>
      <c r="GP220" s="2">
        <v>14560.67</v>
      </c>
      <c r="GQ220" s="2">
        <v>55331.16</v>
      </c>
      <c r="GR220" s="2"/>
      <c r="GS220" s="2"/>
      <c r="GT220" s="2">
        <v>14256.61</v>
      </c>
      <c r="GU220" s="2"/>
      <c r="GV220" s="2"/>
      <c r="GW220" s="2"/>
      <c r="GX220" s="2"/>
      <c r="GY220" s="2">
        <v>2321.12</v>
      </c>
      <c r="GZ220" s="2"/>
      <c r="HA220" s="2"/>
      <c r="HB220" s="2"/>
      <c r="HC220" s="2"/>
      <c r="HD220" s="2"/>
      <c r="HE220" s="2"/>
      <c r="HF220" s="2"/>
      <c r="HG220" s="2">
        <v>338641.78</v>
      </c>
      <c r="HH220" s="2">
        <v>7457.48</v>
      </c>
      <c r="HI220" s="2">
        <v>7457.48</v>
      </c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>
        <v>2031925.8000000005</v>
      </c>
      <c r="HV220" s="37" t="str">
        <f>VLOOKUP(HW220,'District Listing'!$A$3:$B$315,2,FALSE)</f>
        <v>INDEX</v>
      </c>
      <c r="HW220" s="4" t="s">
        <v>321</v>
      </c>
      <c r="HX220" s="2"/>
      <c r="HY220" s="2"/>
      <c r="HZ220" s="2">
        <v>-5006.6000000000004</v>
      </c>
      <c r="IA220" s="2">
        <v>-5006.6000000000004</v>
      </c>
      <c r="IB220" s="2">
        <v>30442.84</v>
      </c>
      <c r="IC220" s="2"/>
      <c r="ID220" s="2"/>
      <c r="IE220" s="2"/>
      <c r="IF220" s="2"/>
      <c r="IG220" s="2"/>
      <c r="IH220" s="2"/>
      <c r="II220" s="2">
        <v>30442.84</v>
      </c>
      <c r="IJ220" s="2">
        <v>88862.51</v>
      </c>
      <c r="IK220" s="2"/>
      <c r="IL220" s="2"/>
      <c r="IM220" s="2"/>
      <c r="IN220" s="2"/>
      <c r="IO220" s="2"/>
      <c r="IP220" s="2">
        <v>88862.51</v>
      </c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>
        <v>16322.11</v>
      </c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>
        <v>16322.11</v>
      </c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>
        <v>130620.86</v>
      </c>
    </row>
    <row r="221" spans="2:337">
      <c r="B221" s="22" t="s">
        <v>69</v>
      </c>
      <c r="C221" s="22" t="s">
        <v>7</v>
      </c>
      <c r="D221" s="22" t="s">
        <v>7</v>
      </c>
      <c r="E221" s="22" t="s">
        <v>34</v>
      </c>
      <c r="F221" s="22" t="s">
        <v>36</v>
      </c>
      <c r="G221" s="1">
        <v>17957.87</v>
      </c>
      <c r="I221" s="37" t="str">
        <f>VLOOKUP(J221,'District Listing'!$A$3:$B$315,2,FALSE)</f>
        <v>STEVENSON-CARSON</v>
      </c>
      <c r="J221" s="4" t="s">
        <v>314</v>
      </c>
      <c r="K221" s="2">
        <v>38381.54</v>
      </c>
      <c r="L221" s="2">
        <v>38381.54</v>
      </c>
      <c r="M221" s="2">
        <v>-38381.54</v>
      </c>
      <c r="N221" s="2">
        <v>-38381.54</v>
      </c>
      <c r="O221" s="2">
        <v>3904756.59</v>
      </c>
      <c r="P221" s="2">
        <v>94731.4</v>
      </c>
      <c r="Q221" s="2">
        <v>45140.93</v>
      </c>
      <c r="R221" s="2"/>
      <c r="S221" s="2">
        <v>142524.91</v>
      </c>
      <c r="T221" s="2"/>
      <c r="U221" s="2"/>
      <c r="V221" s="2">
        <v>4187153.83</v>
      </c>
      <c r="W221" s="2">
        <v>2165624.42</v>
      </c>
      <c r="X221" s="2">
        <v>75554.720000000001</v>
      </c>
      <c r="Y221" s="2">
        <v>97051.73000000001</v>
      </c>
      <c r="Z221" s="2"/>
      <c r="AA221" s="2">
        <v>157166.32</v>
      </c>
      <c r="AB221" s="2"/>
      <c r="AC221" s="2">
        <v>2495397.19</v>
      </c>
      <c r="AD221" s="2">
        <v>441</v>
      </c>
      <c r="AE221" s="2">
        <v>545.62</v>
      </c>
      <c r="AF221" s="2">
        <v>316800.70999999996</v>
      </c>
      <c r="AG221" s="2">
        <v>186710.98</v>
      </c>
      <c r="AH221" s="2">
        <v>635273.91</v>
      </c>
      <c r="AI221" s="2">
        <v>320940.36</v>
      </c>
      <c r="AJ221" s="2">
        <v>9564.1</v>
      </c>
      <c r="AK221" s="2">
        <v>11335.150000000001</v>
      </c>
      <c r="AL221" s="2"/>
      <c r="AM221" s="2"/>
      <c r="AN221" s="2">
        <v>14159.16</v>
      </c>
      <c r="AO221" s="2">
        <v>8431.0499999999993</v>
      </c>
      <c r="AP221" s="2">
        <v>26634.43</v>
      </c>
      <c r="AQ221" s="2">
        <v>101374.62</v>
      </c>
      <c r="AR221" s="2">
        <v>578692.38</v>
      </c>
      <c r="AS221" s="2">
        <v>731150.53</v>
      </c>
      <c r="AT221" s="2"/>
      <c r="AU221" s="2"/>
      <c r="AV221" s="2">
        <v>2942054</v>
      </c>
      <c r="AW221" s="2">
        <v>240962.59</v>
      </c>
      <c r="AX221" s="2">
        <v>45179.99</v>
      </c>
      <c r="AY221" s="2">
        <v>249290.16</v>
      </c>
      <c r="AZ221" s="2">
        <v>96451.73</v>
      </c>
      <c r="BA221" s="2">
        <v>251173.6</v>
      </c>
      <c r="BB221" s="2">
        <v>883058.07</v>
      </c>
      <c r="BC221" s="2">
        <v>29390.26</v>
      </c>
      <c r="BD221" s="2">
        <v>16780.16</v>
      </c>
      <c r="BE221" s="2"/>
      <c r="BF221" s="2"/>
      <c r="BG221" s="2">
        <v>2300</v>
      </c>
      <c r="BH221" s="2">
        <v>33309.869999999995</v>
      </c>
      <c r="BI221" s="2">
        <v>100708.78</v>
      </c>
      <c r="BJ221" s="2"/>
      <c r="BK221" s="2">
        <v>12819.6</v>
      </c>
      <c r="BL221" s="2"/>
      <c r="BM221" s="2">
        <v>2585.6999999999998</v>
      </c>
      <c r="BN221" s="2"/>
      <c r="BO221" s="2">
        <v>4429.99</v>
      </c>
      <c r="BP221" s="2">
        <v>90829.98000000001</v>
      </c>
      <c r="BQ221" s="2">
        <v>37399.11</v>
      </c>
      <c r="BR221" s="2">
        <v>19422.669999999998</v>
      </c>
      <c r="BS221" s="2">
        <v>24432.03</v>
      </c>
      <c r="BT221" s="2"/>
      <c r="BU221" s="2">
        <v>1997.67</v>
      </c>
      <c r="BV221" s="2">
        <v>49516.17</v>
      </c>
      <c r="BW221" s="2">
        <v>25923.87</v>
      </c>
      <c r="BX221" s="2"/>
      <c r="BY221" s="2"/>
      <c r="BZ221" s="2"/>
      <c r="CA221" s="2"/>
      <c r="CB221" s="2">
        <v>129655</v>
      </c>
      <c r="CC221" s="2">
        <v>128826.13</v>
      </c>
      <c r="CD221" s="2">
        <v>2289.17</v>
      </c>
      <c r="CE221" s="2">
        <v>656.74</v>
      </c>
      <c r="CF221" s="2">
        <v>27357.39</v>
      </c>
      <c r="CG221" s="2">
        <v>79079</v>
      </c>
      <c r="CH221" s="2"/>
      <c r="CI221" s="2">
        <v>18297.55</v>
      </c>
      <c r="CJ221" s="2">
        <v>1910370.75</v>
      </c>
      <c r="CK221" s="2"/>
      <c r="CL221" s="2">
        <v>62537.89</v>
      </c>
      <c r="CM221" s="2">
        <v>134143.76999999999</v>
      </c>
      <c r="CN221" s="2"/>
      <c r="CO221" s="2"/>
      <c r="CP221" s="2"/>
      <c r="CQ221" s="2"/>
      <c r="CR221" s="2">
        <v>11247.47</v>
      </c>
      <c r="CS221" s="2"/>
      <c r="CT221" s="2"/>
      <c r="CU221" s="2"/>
      <c r="CV221" s="2"/>
      <c r="CW221" s="2"/>
      <c r="CX221" s="2"/>
      <c r="CY221" s="2"/>
      <c r="CZ221" s="2">
        <v>2956306.72</v>
      </c>
      <c r="DA221" s="2">
        <v>26320.89</v>
      </c>
      <c r="DB221" s="2">
        <v>26320.89</v>
      </c>
      <c r="DC221" s="2"/>
      <c r="DD221" s="2"/>
      <c r="DE221" s="2">
        <v>3567</v>
      </c>
      <c r="DF221" s="2"/>
      <c r="DG221" s="2"/>
      <c r="DH221" s="2">
        <v>13024.16</v>
      </c>
      <c r="DI221" s="2"/>
      <c r="DJ221" s="2">
        <v>324.22000000000003</v>
      </c>
      <c r="DK221" s="2"/>
      <c r="DL221" s="2"/>
      <c r="DM221" s="2">
        <v>16915.38</v>
      </c>
      <c r="DN221" s="2">
        <v>13507206.080000002</v>
      </c>
      <c r="DP221" s="37" t="str">
        <f>VLOOKUP(DQ221,'District Listing'!$A$3:$B$315,2,FALSE)</f>
        <v>STEVENSON-CARSON</v>
      </c>
      <c r="DQ221" s="4" t="s">
        <v>314</v>
      </c>
      <c r="DR221" s="2">
        <v>4045.15</v>
      </c>
      <c r="DS221" s="2">
        <v>4045.15</v>
      </c>
      <c r="DT221" s="2">
        <v>-36277.15</v>
      </c>
      <c r="DU221" s="2">
        <v>-36277.15</v>
      </c>
      <c r="DV221" s="2">
        <v>3623873.26</v>
      </c>
      <c r="DW221" s="2">
        <v>86831.23</v>
      </c>
      <c r="DX221" s="2">
        <v>44539.07</v>
      </c>
      <c r="DY221" s="2"/>
      <c r="DZ221" s="2">
        <v>125327.49</v>
      </c>
      <c r="EA221" s="2"/>
      <c r="EB221" s="2"/>
      <c r="EC221" s="2">
        <v>3880571.05</v>
      </c>
      <c r="ED221" s="2">
        <v>1794106.57</v>
      </c>
      <c r="EE221" s="2">
        <v>75187.34</v>
      </c>
      <c r="EF221" s="2">
        <v>87612.46</v>
      </c>
      <c r="EG221" s="2"/>
      <c r="EH221" s="2">
        <v>9467.2900000000009</v>
      </c>
      <c r="EI221" s="2"/>
      <c r="EJ221" s="2">
        <v>1966373.6600000001</v>
      </c>
      <c r="EK221" s="2">
        <v>414.24</v>
      </c>
      <c r="EL221" s="2">
        <v>468.25</v>
      </c>
      <c r="EM221" s="2">
        <v>293656.43</v>
      </c>
      <c r="EN221" s="2">
        <v>147684.16</v>
      </c>
      <c r="EO221" s="2">
        <v>588752.43000000005</v>
      </c>
      <c r="EP221" s="2">
        <v>263215.06</v>
      </c>
      <c r="EQ221" s="2">
        <v>9149.6200000000008</v>
      </c>
      <c r="ER221" s="2">
        <v>9689.7800000000007</v>
      </c>
      <c r="ES221" s="2"/>
      <c r="ET221" s="2"/>
      <c r="EU221" s="2">
        <v>13118.06</v>
      </c>
      <c r="EV221" s="2">
        <v>6653.11</v>
      </c>
      <c r="EW221" s="2">
        <v>24806.99</v>
      </c>
      <c r="EX221" s="2">
        <v>84662.14</v>
      </c>
      <c r="EY221" s="2">
        <v>536166.24</v>
      </c>
      <c r="EZ221" s="2">
        <v>641541.15</v>
      </c>
      <c r="FA221" s="2"/>
      <c r="FB221" s="2"/>
      <c r="FC221" s="2">
        <v>2619977.66</v>
      </c>
      <c r="FD221" s="2">
        <v>176776.87</v>
      </c>
      <c r="FE221" s="2">
        <v>45179.99</v>
      </c>
      <c r="FF221" s="2">
        <v>184847.31</v>
      </c>
      <c r="FG221" s="2">
        <v>8524.8700000000008</v>
      </c>
      <c r="FH221" s="2">
        <v>136170.75</v>
      </c>
      <c r="FI221" s="2">
        <v>551499.79</v>
      </c>
      <c r="FJ221" s="2">
        <v>29390.26</v>
      </c>
      <c r="FK221" s="2"/>
      <c r="FL221" s="2"/>
      <c r="FM221" s="2"/>
      <c r="FN221" s="2">
        <v>2300</v>
      </c>
      <c r="FO221" s="2">
        <v>32589.87</v>
      </c>
      <c r="FP221" s="2">
        <v>74375.199999999997</v>
      </c>
      <c r="FQ221" s="2"/>
      <c r="FR221" s="2">
        <v>12819.6</v>
      </c>
      <c r="FS221" s="2"/>
      <c r="FT221" s="2">
        <v>2585.6999999999998</v>
      </c>
      <c r="FU221" s="2"/>
      <c r="FV221" s="2">
        <v>3729.94</v>
      </c>
      <c r="FW221" s="2">
        <v>70434.740000000005</v>
      </c>
      <c r="FX221" s="2">
        <v>37399.11</v>
      </c>
      <c r="FY221" s="2">
        <v>18368.05</v>
      </c>
      <c r="FZ221" s="2">
        <v>20324.41</v>
      </c>
      <c r="GA221" s="2"/>
      <c r="GB221" s="2">
        <v>1997.67</v>
      </c>
      <c r="GC221" s="2">
        <v>365.38</v>
      </c>
      <c r="GD221" s="2">
        <v>25923.87</v>
      </c>
      <c r="GE221" s="2"/>
      <c r="GF221" s="2"/>
      <c r="GG221" s="2"/>
      <c r="GH221" s="2"/>
      <c r="GI221" s="2">
        <v>129655</v>
      </c>
      <c r="GJ221" s="2">
        <v>88541.52</v>
      </c>
      <c r="GK221" s="2">
        <v>2289.17</v>
      </c>
      <c r="GL221" s="2">
        <v>656.74</v>
      </c>
      <c r="GM221" s="2">
        <v>27357.39</v>
      </c>
      <c r="GN221" s="2">
        <v>79079</v>
      </c>
      <c r="GO221" s="2"/>
      <c r="GP221" s="2">
        <v>11113.27</v>
      </c>
      <c r="GQ221" s="2">
        <v>1910370.75</v>
      </c>
      <c r="GR221" s="2"/>
      <c r="GS221" s="2">
        <v>51569.21</v>
      </c>
      <c r="GT221" s="2">
        <v>122962.25</v>
      </c>
      <c r="GU221" s="2"/>
      <c r="GV221" s="2"/>
      <c r="GW221" s="2"/>
      <c r="GX221" s="2"/>
      <c r="GY221" s="2">
        <v>11147.47</v>
      </c>
      <c r="GZ221" s="2"/>
      <c r="HA221" s="2"/>
      <c r="HB221" s="2"/>
      <c r="HC221" s="2"/>
      <c r="HD221" s="2"/>
      <c r="HE221" s="2"/>
      <c r="HF221" s="2"/>
      <c r="HG221" s="2">
        <v>2767345.5700000003</v>
      </c>
      <c r="HH221" s="2">
        <v>18130.11</v>
      </c>
      <c r="HI221" s="2">
        <v>18130.11</v>
      </c>
      <c r="HJ221" s="2"/>
      <c r="HK221" s="2"/>
      <c r="HL221" s="2"/>
      <c r="HM221" s="2"/>
      <c r="HN221" s="2"/>
      <c r="HO221" s="2">
        <v>13024.16</v>
      </c>
      <c r="HP221" s="2"/>
      <c r="HQ221" s="2">
        <v>324.22000000000003</v>
      </c>
      <c r="HR221" s="2"/>
      <c r="HS221" s="2">
        <v>13348.38</v>
      </c>
      <c r="HT221" s="2">
        <v>11785014.219999997</v>
      </c>
      <c r="HV221" s="37" t="str">
        <f>VLOOKUP(HW221,'District Listing'!$A$3:$B$315,2,FALSE)</f>
        <v>MONROE</v>
      </c>
      <c r="HW221" s="4" t="s">
        <v>322</v>
      </c>
      <c r="HX221" s="2">
        <v>75765.7</v>
      </c>
      <c r="HY221" s="2">
        <v>75765.7</v>
      </c>
      <c r="HZ221" s="2"/>
      <c r="IA221" s="2"/>
      <c r="IB221" s="2">
        <v>1225233.94</v>
      </c>
      <c r="IC221" s="2">
        <v>6622.14</v>
      </c>
      <c r="ID221" s="2">
        <v>682320.8</v>
      </c>
      <c r="IE221" s="2"/>
      <c r="IF221" s="2">
        <v>1228784.22</v>
      </c>
      <c r="IG221" s="2">
        <v>446894.96</v>
      </c>
      <c r="IH221" s="2"/>
      <c r="II221" s="2">
        <v>3589856.0599999996</v>
      </c>
      <c r="IJ221" s="2">
        <v>833699.27</v>
      </c>
      <c r="IK221" s="2">
        <v>11775.04</v>
      </c>
      <c r="IL221" s="2">
        <v>381517.81</v>
      </c>
      <c r="IM221" s="2"/>
      <c r="IN221" s="2">
        <v>992118.7</v>
      </c>
      <c r="IO221" s="2">
        <v>206360.68</v>
      </c>
      <c r="IP221" s="2">
        <v>2425471.5000000005</v>
      </c>
      <c r="IQ221" s="2">
        <v>-11.15</v>
      </c>
      <c r="IR221" s="2">
        <v>13.14</v>
      </c>
      <c r="IS221" s="2">
        <v>254591.37</v>
      </c>
      <c r="IT221" s="2">
        <v>178594.14</v>
      </c>
      <c r="IU221" s="2">
        <v>481448.84</v>
      </c>
      <c r="IV221" s="2">
        <v>264311.43</v>
      </c>
      <c r="IW221" s="2"/>
      <c r="IX221" s="2"/>
      <c r="IY221" s="2"/>
      <c r="IZ221" s="2"/>
      <c r="JA221" s="2"/>
      <c r="JB221" s="2"/>
      <c r="JC221" s="2">
        <v>13729</v>
      </c>
      <c r="JD221" s="2">
        <v>42818.12</v>
      </c>
      <c r="JE221" s="2">
        <v>125764.19</v>
      </c>
      <c r="JF221" s="2">
        <v>155247.85999999999</v>
      </c>
      <c r="JG221" s="2">
        <v>11035.13</v>
      </c>
      <c r="JH221" s="2">
        <v>7912.89</v>
      </c>
      <c r="JI221" s="2">
        <v>1535454.9599999997</v>
      </c>
      <c r="JJ221" s="2">
        <v>184307.13</v>
      </c>
      <c r="JK221" s="2">
        <v>195592.55</v>
      </c>
      <c r="JL221" s="2"/>
      <c r="JM221" s="2">
        <v>18230.86</v>
      </c>
      <c r="JN221" s="2">
        <v>26443.89</v>
      </c>
      <c r="JO221" s="2">
        <v>424574.43</v>
      </c>
      <c r="JP221" s="2">
        <v>145601.76999999999</v>
      </c>
      <c r="JQ221" s="2">
        <v>29824.06</v>
      </c>
      <c r="JR221" s="2"/>
      <c r="JS221" s="2"/>
      <c r="JT221" s="2"/>
      <c r="JU221" s="2">
        <v>79431.600000000006</v>
      </c>
      <c r="JV221" s="2">
        <v>63175.49</v>
      </c>
      <c r="JW221" s="2">
        <v>1572.5</v>
      </c>
      <c r="JX221" s="2"/>
      <c r="JY221" s="2"/>
      <c r="JZ221" s="2">
        <v>2592.6</v>
      </c>
      <c r="KA221" s="2"/>
      <c r="KB221" s="2">
        <v>22052.6</v>
      </c>
      <c r="KC221" s="2"/>
      <c r="KD221" s="2"/>
      <c r="KE221" s="2">
        <v>1067.78</v>
      </c>
      <c r="KF221" s="2">
        <v>943.88</v>
      </c>
      <c r="KG221" s="2">
        <v>400</v>
      </c>
      <c r="KH221" s="2">
        <v>56288.19</v>
      </c>
      <c r="KI221" s="2"/>
      <c r="KJ221" s="2"/>
      <c r="KK221" s="2"/>
      <c r="KL221" s="2"/>
      <c r="KM221" s="2"/>
      <c r="KN221" s="2"/>
      <c r="KO221" s="2">
        <v>3300.96</v>
      </c>
      <c r="KP221" s="2"/>
      <c r="KQ221" s="2">
        <v>2193.5300000000002</v>
      </c>
      <c r="KR221" s="2"/>
      <c r="KS221" s="2"/>
      <c r="KT221" s="2"/>
      <c r="KU221" s="2">
        <v>11832.75</v>
      </c>
      <c r="KV221" s="2"/>
      <c r="KW221" s="2"/>
      <c r="KX221" s="2">
        <v>127.98</v>
      </c>
      <c r="KY221" s="2">
        <v>411.95</v>
      </c>
      <c r="KZ221" s="2"/>
      <c r="LA221" s="2"/>
      <c r="LB221" s="2"/>
      <c r="LC221" s="2">
        <v>42645.32</v>
      </c>
      <c r="LD221" s="2"/>
      <c r="LE221" s="2"/>
      <c r="LF221" s="2"/>
      <c r="LG221" s="2"/>
      <c r="LH221" s="2"/>
      <c r="LI221" s="2"/>
      <c r="LJ221" s="2"/>
      <c r="LK221" s="2">
        <v>463462.96</v>
      </c>
      <c r="LL221" s="2">
        <v>38478.589999999997</v>
      </c>
      <c r="LM221" s="2">
        <v>38478.589999999997</v>
      </c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>
        <v>8553064.1999999955</v>
      </c>
    </row>
    <row r="222" spans="2:337">
      <c r="B222" s="22" t="s">
        <v>69</v>
      </c>
      <c r="C222" s="22" t="s">
        <v>7</v>
      </c>
      <c r="D222" s="22" t="s">
        <v>7</v>
      </c>
      <c r="E222" s="22" t="s">
        <v>34</v>
      </c>
      <c r="F222" s="22" t="s">
        <v>37</v>
      </c>
      <c r="G222" s="1">
        <v>5400</v>
      </c>
      <c r="I222" s="37" t="str">
        <f>VLOOKUP(J222,'District Listing'!$A$3:$B$315,2,FALSE)</f>
        <v>EVERETT</v>
      </c>
      <c r="J222" s="4" t="s">
        <v>315</v>
      </c>
      <c r="K222" s="2">
        <v>2348237.23</v>
      </c>
      <c r="L222" s="2">
        <v>2348237.23</v>
      </c>
      <c r="M222" s="2">
        <v>-2348237.23</v>
      </c>
      <c r="N222" s="2">
        <v>-2348237.23</v>
      </c>
      <c r="O222" s="2">
        <v>127498416.97</v>
      </c>
      <c r="P222" s="2">
        <v>2949654.86</v>
      </c>
      <c r="Q222" s="2">
        <v>3473437.44</v>
      </c>
      <c r="R222" s="2"/>
      <c r="S222" s="2">
        <v>20602512.600000001</v>
      </c>
      <c r="T222" s="2">
        <v>1769623.48</v>
      </c>
      <c r="U222" s="2">
        <v>1188055</v>
      </c>
      <c r="V222" s="2">
        <v>157481700.34999999</v>
      </c>
      <c r="W222" s="2">
        <v>43589376.880000003</v>
      </c>
      <c r="X222" s="2">
        <v>1021700.8200000001</v>
      </c>
      <c r="Y222" s="2">
        <v>1295480.5899999999</v>
      </c>
      <c r="Z222" s="2"/>
      <c r="AA222" s="2">
        <v>1794383.5799999998</v>
      </c>
      <c r="AB222" s="2">
        <v>351754.28</v>
      </c>
      <c r="AC222" s="2">
        <v>48052696.150000006</v>
      </c>
      <c r="AD222" s="2">
        <v>156001.96</v>
      </c>
      <c r="AE222" s="2">
        <v>56.71</v>
      </c>
      <c r="AF222" s="2">
        <v>11643306.380000001</v>
      </c>
      <c r="AG222" s="2">
        <v>3533039.81</v>
      </c>
      <c r="AH222" s="2">
        <v>23749509.050000001</v>
      </c>
      <c r="AI222" s="2">
        <v>5903597.9499999993</v>
      </c>
      <c r="AJ222" s="2"/>
      <c r="AK222" s="2"/>
      <c r="AL222" s="2"/>
      <c r="AM222" s="2"/>
      <c r="AN222" s="2">
        <v>290315.33</v>
      </c>
      <c r="AO222" s="2">
        <v>48078.27</v>
      </c>
      <c r="AP222" s="2">
        <v>703270.12</v>
      </c>
      <c r="AQ222" s="2">
        <v>1231585.72</v>
      </c>
      <c r="AR222" s="2">
        <v>15881481.399999999</v>
      </c>
      <c r="AS222" s="2">
        <v>11433079.92</v>
      </c>
      <c r="AT222" s="2"/>
      <c r="AU222" s="2"/>
      <c r="AV222" s="2">
        <v>74573322.61999999</v>
      </c>
      <c r="AW222" s="2">
        <v>4764989.76</v>
      </c>
      <c r="AX222" s="2">
        <v>541273.98</v>
      </c>
      <c r="AY222" s="2">
        <v>2399235.2599999998</v>
      </c>
      <c r="AZ222" s="2">
        <v>1157053.0999999999</v>
      </c>
      <c r="BA222" s="2">
        <v>682681.38</v>
      </c>
      <c r="BB222" s="2">
        <v>9545233.4800000004</v>
      </c>
      <c r="BC222" s="2">
        <v>141940.49</v>
      </c>
      <c r="BD222" s="2">
        <v>208260.94</v>
      </c>
      <c r="BE222" s="2">
        <v>2065950.1099999999</v>
      </c>
      <c r="BF222" s="2">
        <v>4870</v>
      </c>
      <c r="BG222" s="2">
        <v>733759.56</v>
      </c>
      <c r="BH222" s="2">
        <v>239078.17</v>
      </c>
      <c r="BI222" s="2">
        <v>2185911.7000000002</v>
      </c>
      <c r="BJ222" s="2">
        <v>236476.07</v>
      </c>
      <c r="BK222" s="2">
        <v>96931.46</v>
      </c>
      <c r="BL222" s="2">
        <v>62.5</v>
      </c>
      <c r="BM222" s="2">
        <v>488503.37</v>
      </c>
      <c r="BN222" s="2"/>
      <c r="BO222" s="2">
        <v>28946.78</v>
      </c>
      <c r="BP222" s="2">
        <v>423890.74</v>
      </c>
      <c r="BQ222" s="2">
        <v>264543.92000000004</v>
      </c>
      <c r="BR222" s="2">
        <v>1412776.28</v>
      </c>
      <c r="BS222" s="2">
        <v>209816.83000000002</v>
      </c>
      <c r="BT222" s="2">
        <v>23563.07</v>
      </c>
      <c r="BU222" s="2">
        <v>340836.6</v>
      </c>
      <c r="BV222" s="2"/>
      <c r="BW222" s="2">
        <v>368714.39</v>
      </c>
      <c r="BX222" s="2">
        <v>1235.26</v>
      </c>
      <c r="BY222" s="2"/>
      <c r="BZ222" s="2"/>
      <c r="CA222" s="2">
        <v>8834754.2100000009</v>
      </c>
      <c r="CB222" s="2">
        <v>2027252</v>
      </c>
      <c r="CC222" s="2">
        <v>4188883.6799999997</v>
      </c>
      <c r="CD222" s="2">
        <v>8256</v>
      </c>
      <c r="CE222" s="2">
        <v>234042.6</v>
      </c>
      <c r="CF222" s="2">
        <v>2676576.2999999998</v>
      </c>
      <c r="CG222" s="2">
        <v>2715723.73</v>
      </c>
      <c r="CH222" s="2"/>
      <c r="CI222" s="2">
        <v>598932.88</v>
      </c>
      <c r="CJ222" s="2">
        <v>601.20000000000005</v>
      </c>
      <c r="CK222" s="2"/>
      <c r="CL222" s="2">
        <v>770236.16</v>
      </c>
      <c r="CM222" s="2">
        <v>2057903.71</v>
      </c>
      <c r="CN222" s="2">
        <v>65.88</v>
      </c>
      <c r="CO222" s="2"/>
      <c r="CP222" s="2"/>
      <c r="CQ222" s="2"/>
      <c r="CR222" s="2">
        <v>184090.51</v>
      </c>
      <c r="CS222" s="2">
        <v>31598.98</v>
      </c>
      <c r="CT222" s="2"/>
      <c r="CU222" s="2"/>
      <c r="CV222" s="2"/>
      <c r="CW222" s="2"/>
      <c r="CX222" s="2"/>
      <c r="CY222" s="2"/>
      <c r="CZ222" s="2">
        <v>33804986.079999998</v>
      </c>
      <c r="DA222" s="2">
        <v>232003.49</v>
      </c>
      <c r="DB222" s="2">
        <v>232003.49</v>
      </c>
      <c r="DC222" s="2"/>
      <c r="DD222" s="2"/>
      <c r="DE222" s="2">
        <v>22724.99</v>
      </c>
      <c r="DF222" s="2">
        <v>322086.96999999997</v>
      </c>
      <c r="DG222" s="2">
        <v>16891.2</v>
      </c>
      <c r="DH222" s="2">
        <v>46423.58</v>
      </c>
      <c r="DI222" s="2"/>
      <c r="DJ222" s="2">
        <v>274303.12</v>
      </c>
      <c r="DK222" s="2"/>
      <c r="DL222" s="2"/>
      <c r="DM222" s="2">
        <v>682429.86</v>
      </c>
      <c r="DN222" s="2">
        <v>324372372.03000009</v>
      </c>
      <c r="DP222" s="37" t="str">
        <f>VLOOKUP(DQ222,'District Listing'!$A$3:$B$315,2,FALSE)</f>
        <v>EVERETT</v>
      </c>
      <c r="DQ222" s="4" t="s">
        <v>315</v>
      </c>
      <c r="DR222" s="2">
        <v>997990.06</v>
      </c>
      <c r="DS222" s="2">
        <v>997990.06</v>
      </c>
      <c r="DT222" s="2">
        <v>-2348237.23</v>
      </c>
      <c r="DU222" s="2">
        <v>-2348237.23</v>
      </c>
      <c r="DV222" s="2">
        <v>125666395.92</v>
      </c>
      <c r="DW222" s="2">
        <v>1855467.45</v>
      </c>
      <c r="DX222" s="2">
        <v>2967908.27</v>
      </c>
      <c r="DY222" s="2"/>
      <c r="DZ222" s="2">
        <v>2482635.92</v>
      </c>
      <c r="EA222" s="2">
        <v>1619608.04</v>
      </c>
      <c r="EB222" s="2">
        <v>1188055</v>
      </c>
      <c r="EC222" s="2">
        <v>135780070.59999999</v>
      </c>
      <c r="ED222" s="2">
        <v>38234071.740000002</v>
      </c>
      <c r="EE222" s="2">
        <v>863808.68</v>
      </c>
      <c r="EF222" s="2">
        <v>1127751.8799999999</v>
      </c>
      <c r="EG222" s="2"/>
      <c r="EH222" s="2">
        <v>317649.40999999997</v>
      </c>
      <c r="EI222" s="2">
        <v>333593.33</v>
      </c>
      <c r="EJ222" s="2">
        <v>40876875.039999999</v>
      </c>
      <c r="EK222" s="2">
        <v>154441.85</v>
      </c>
      <c r="EL222" s="2">
        <v>56.56</v>
      </c>
      <c r="EM222" s="2">
        <v>9998857.2200000007</v>
      </c>
      <c r="EN222" s="2">
        <v>2999947.4</v>
      </c>
      <c r="EO222" s="2">
        <v>20457137.359999999</v>
      </c>
      <c r="EP222" s="2">
        <v>5183239.3499999996</v>
      </c>
      <c r="EQ222" s="2"/>
      <c r="ER222" s="2"/>
      <c r="ES222" s="2"/>
      <c r="ET222" s="2"/>
      <c r="EU222" s="2">
        <v>257927.18</v>
      </c>
      <c r="EV222" s="2">
        <v>42748.53</v>
      </c>
      <c r="EW222" s="2">
        <v>644988.65</v>
      </c>
      <c r="EX222" s="2">
        <v>1035630.92</v>
      </c>
      <c r="EY222" s="2">
        <v>15585572.779999999</v>
      </c>
      <c r="EZ222" s="2">
        <v>9795054.6500000004</v>
      </c>
      <c r="FA222" s="2"/>
      <c r="FB222" s="2"/>
      <c r="FC222" s="2">
        <v>66155602.450000003</v>
      </c>
      <c r="FD222" s="2">
        <v>3979333.57</v>
      </c>
      <c r="FE222" s="2">
        <v>541273.98</v>
      </c>
      <c r="FF222" s="2">
        <v>2399235.2599999998</v>
      </c>
      <c r="FG222" s="2">
        <v>1125432.8999999999</v>
      </c>
      <c r="FH222" s="2">
        <v>635910.01</v>
      </c>
      <c r="FI222" s="2">
        <v>8681185.7199999988</v>
      </c>
      <c r="FJ222" s="2">
        <v>141541.49</v>
      </c>
      <c r="FK222" s="2"/>
      <c r="FL222" s="2">
        <v>1599806.01</v>
      </c>
      <c r="FM222" s="2">
        <v>4870</v>
      </c>
      <c r="FN222" s="2">
        <v>494287.5</v>
      </c>
      <c r="FO222" s="2">
        <v>234544.07</v>
      </c>
      <c r="FP222" s="2">
        <v>1410430.78</v>
      </c>
      <c r="FQ222" s="2">
        <v>236476.07</v>
      </c>
      <c r="FR222" s="2">
        <v>96931.46</v>
      </c>
      <c r="FS222" s="2">
        <v>62.5</v>
      </c>
      <c r="FT222" s="2">
        <v>437004.51</v>
      </c>
      <c r="FU222" s="2"/>
      <c r="FV222" s="2">
        <v>28946.78</v>
      </c>
      <c r="FW222" s="2">
        <v>423890.74</v>
      </c>
      <c r="FX222" s="2">
        <v>264308.65000000002</v>
      </c>
      <c r="FY222" s="2">
        <v>960870.79</v>
      </c>
      <c r="FZ222" s="2">
        <v>37831.300000000003</v>
      </c>
      <c r="GA222" s="2">
        <v>23563.07</v>
      </c>
      <c r="GB222" s="2">
        <v>286249.15999999997</v>
      </c>
      <c r="GC222" s="2"/>
      <c r="GD222" s="2">
        <v>368714.39</v>
      </c>
      <c r="GE222" s="2">
        <v>1235.26</v>
      </c>
      <c r="GF222" s="2"/>
      <c r="GG222" s="2"/>
      <c r="GH222" s="2">
        <v>8832325.2100000009</v>
      </c>
      <c r="GI222" s="2">
        <v>2027252</v>
      </c>
      <c r="GJ222" s="2">
        <v>2157974.0499999998</v>
      </c>
      <c r="GK222" s="2">
        <v>6717</v>
      </c>
      <c r="GL222" s="2">
        <v>223759.57</v>
      </c>
      <c r="GM222" s="2">
        <v>2665258.2999999998</v>
      </c>
      <c r="GN222" s="2">
        <v>2715723.73</v>
      </c>
      <c r="GO222" s="2"/>
      <c r="GP222" s="2">
        <v>453324.75</v>
      </c>
      <c r="GQ222" s="2">
        <v>601.20000000000005</v>
      </c>
      <c r="GR222" s="2"/>
      <c r="GS222" s="2">
        <v>770236.16</v>
      </c>
      <c r="GT222" s="2">
        <v>2057903.71</v>
      </c>
      <c r="GU222" s="2">
        <v>65.88</v>
      </c>
      <c r="GV222" s="2"/>
      <c r="GW222" s="2"/>
      <c r="GX222" s="2"/>
      <c r="GY222" s="2">
        <v>161426.66</v>
      </c>
      <c r="GZ222" s="2">
        <v>31598.98</v>
      </c>
      <c r="HA222" s="2"/>
      <c r="HB222" s="2"/>
      <c r="HC222" s="2"/>
      <c r="HD222" s="2"/>
      <c r="HE222" s="2"/>
      <c r="HF222" s="2"/>
      <c r="HG222" s="2">
        <v>29155731.730000004</v>
      </c>
      <c r="HH222" s="2">
        <v>221174.31</v>
      </c>
      <c r="HI222" s="2">
        <v>221174.31</v>
      </c>
      <c r="HJ222" s="2"/>
      <c r="HK222" s="2"/>
      <c r="HL222" s="2">
        <v>22724.99</v>
      </c>
      <c r="HM222" s="2">
        <v>322086.96999999997</v>
      </c>
      <c r="HN222" s="2">
        <v>16891.2</v>
      </c>
      <c r="HO222" s="2">
        <v>46423.58</v>
      </c>
      <c r="HP222" s="2"/>
      <c r="HQ222" s="2">
        <v>233826.68</v>
      </c>
      <c r="HR222" s="2"/>
      <c r="HS222" s="2">
        <v>641953.41999999993</v>
      </c>
      <c r="HT222" s="2">
        <v>280162346.10000002</v>
      </c>
      <c r="HV222" s="37" t="str">
        <f>VLOOKUP(HW222,'District Listing'!$A$3:$B$315,2,FALSE)</f>
        <v>SNOHOMISH</v>
      </c>
      <c r="HW222" s="4" t="s">
        <v>323</v>
      </c>
      <c r="HX222" s="2">
        <v>179442.56</v>
      </c>
      <c r="HY222" s="2">
        <v>179442.56</v>
      </c>
      <c r="HZ222" s="2">
        <v>-43987.69</v>
      </c>
      <c r="IA222" s="2">
        <v>-43987.69</v>
      </c>
      <c r="IB222" s="2">
        <v>768853.31</v>
      </c>
      <c r="IC222" s="2">
        <v>170476.3</v>
      </c>
      <c r="ID222" s="2">
        <v>4932.5</v>
      </c>
      <c r="IE222" s="2"/>
      <c r="IF222" s="2">
        <v>8784668</v>
      </c>
      <c r="IG222" s="2">
        <v>3331.2</v>
      </c>
      <c r="IH222" s="2"/>
      <c r="II222" s="2">
        <v>9732261.3099999987</v>
      </c>
      <c r="IJ222" s="2">
        <v>1572088.01</v>
      </c>
      <c r="IK222" s="2">
        <v>45115.78</v>
      </c>
      <c r="IL222" s="2">
        <v>109233.07</v>
      </c>
      <c r="IM222" s="2"/>
      <c r="IN222" s="2">
        <v>949993.51</v>
      </c>
      <c r="IO222" s="2">
        <v>47664.73</v>
      </c>
      <c r="IP222" s="2">
        <v>2724095.1</v>
      </c>
      <c r="IQ222" s="2">
        <v>-13232.9</v>
      </c>
      <c r="IR222" s="2">
        <v>80.709999999999994</v>
      </c>
      <c r="IS222" s="2">
        <v>723450.53</v>
      </c>
      <c r="IT222" s="2">
        <v>208481.72</v>
      </c>
      <c r="IU222" s="2">
        <v>1475594.09</v>
      </c>
      <c r="IV222" s="2">
        <v>296586.51</v>
      </c>
      <c r="IW222" s="2"/>
      <c r="IX222" s="2"/>
      <c r="IY222" s="2"/>
      <c r="IZ222" s="2"/>
      <c r="JA222" s="2">
        <v>18706.39</v>
      </c>
      <c r="JB222" s="2">
        <v>5560.79</v>
      </c>
      <c r="JC222" s="2">
        <v>19875.37</v>
      </c>
      <c r="JD222" s="2">
        <v>87133.41</v>
      </c>
      <c r="JE222" s="2">
        <v>88354.79</v>
      </c>
      <c r="JF222" s="2">
        <v>242256.7</v>
      </c>
      <c r="JG222" s="2">
        <v>1105</v>
      </c>
      <c r="JH222" s="2">
        <v>650</v>
      </c>
      <c r="JI222" s="2">
        <v>3154603.1100000008</v>
      </c>
      <c r="JJ222" s="2">
        <v>495494.72</v>
      </c>
      <c r="JK222" s="2">
        <v>401.57</v>
      </c>
      <c r="JL222" s="2"/>
      <c r="JM222" s="2">
        <v>60590.44</v>
      </c>
      <c r="JN222" s="2">
        <v>816789.87</v>
      </c>
      <c r="JO222" s="2">
        <v>1373276.6</v>
      </c>
      <c r="JP222" s="2">
        <v>53056.24</v>
      </c>
      <c r="JQ222" s="2"/>
      <c r="JR222" s="2">
        <v>45385</v>
      </c>
      <c r="JS222" s="2"/>
      <c r="JT222" s="2"/>
      <c r="JU222" s="2">
        <v>8590.7900000000009</v>
      </c>
      <c r="JV222" s="2">
        <v>1356133.24</v>
      </c>
      <c r="JW222" s="2"/>
      <c r="JX222" s="2"/>
      <c r="JY222" s="2"/>
      <c r="JZ222" s="2">
        <v>880956.64</v>
      </c>
      <c r="KA222" s="2">
        <v>22800</v>
      </c>
      <c r="KB222" s="2">
        <v>1327.84</v>
      </c>
      <c r="KC222" s="2"/>
      <c r="KD222" s="2">
        <v>4065.06</v>
      </c>
      <c r="KE222" s="2">
        <v>10631.2</v>
      </c>
      <c r="KF222" s="2">
        <v>17377.32</v>
      </c>
      <c r="KG222" s="2"/>
      <c r="KH222" s="2">
        <v>1966.94</v>
      </c>
      <c r="KI222" s="2">
        <v>1588108.65</v>
      </c>
      <c r="KJ222" s="2">
        <v>122619.84</v>
      </c>
      <c r="KK222" s="2"/>
      <c r="KL222" s="2"/>
      <c r="KM222" s="2">
        <v>13551.9</v>
      </c>
      <c r="KN222" s="2">
        <v>19076.61</v>
      </c>
      <c r="KO222" s="2">
        <v>60563.14</v>
      </c>
      <c r="KP222" s="2">
        <v>463.96</v>
      </c>
      <c r="KQ222" s="2">
        <v>29712.23</v>
      </c>
      <c r="KR222" s="2">
        <v>1400</v>
      </c>
      <c r="KS222" s="2"/>
      <c r="KT222" s="2"/>
      <c r="KU222" s="2">
        <v>17197.79</v>
      </c>
      <c r="KV222" s="2"/>
      <c r="KW222" s="2"/>
      <c r="KX222" s="2">
        <v>51880.160000000003</v>
      </c>
      <c r="KY222" s="2">
        <v>135665.18</v>
      </c>
      <c r="KZ222" s="2"/>
      <c r="LA222" s="2"/>
      <c r="LB222" s="2"/>
      <c r="LC222" s="2">
        <v>21262.9</v>
      </c>
      <c r="LD222" s="2"/>
      <c r="LE222" s="2"/>
      <c r="LF222" s="2"/>
      <c r="LG222" s="2"/>
      <c r="LH222" s="2"/>
      <c r="LI222" s="2"/>
      <c r="LJ222" s="2"/>
      <c r="LK222" s="2">
        <v>4463792.63</v>
      </c>
      <c r="LL222" s="2">
        <v>34824.86</v>
      </c>
      <c r="LM222" s="2">
        <v>34824.86</v>
      </c>
      <c r="LN222" s="2"/>
      <c r="LO222" s="2"/>
      <c r="LP222" s="2"/>
      <c r="LQ222" s="2"/>
      <c r="LR222" s="2"/>
      <c r="LS222" s="2">
        <v>78858.78</v>
      </c>
      <c r="LT222" s="2"/>
      <c r="LU222" s="2">
        <v>7000</v>
      </c>
      <c r="LV222" s="2"/>
      <c r="LW222" s="2"/>
      <c r="LX222" s="2">
        <v>85858.78</v>
      </c>
      <c r="LY222" s="2">
        <v>21704167.25999999</v>
      </c>
    </row>
    <row r="223" spans="2:337">
      <c r="B223" s="22" t="s">
        <v>69</v>
      </c>
      <c r="C223" s="22" t="s">
        <v>7</v>
      </c>
      <c r="D223" s="22" t="s">
        <v>7</v>
      </c>
      <c r="E223" s="22" t="s">
        <v>34</v>
      </c>
      <c r="F223" s="22" t="s">
        <v>38</v>
      </c>
      <c r="G223" s="1">
        <v>9367.09</v>
      </c>
      <c r="I223" s="37" t="str">
        <f>VLOOKUP(J223,'District Listing'!$A$3:$B$315,2,FALSE)</f>
        <v>LAKE STEVENS</v>
      </c>
      <c r="J223" s="4" t="s">
        <v>316</v>
      </c>
      <c r="K223" s="2">
        <v>1008046.11</v>
      </c>
      <c r="L223" s="2">
        <v>1008046.11</v>
      </c>
      <c r="M223" s="2">
        <v>-1008046.11</v>
      </c>
      <c r="N223" s="2">
        <v>-1008046.11</v>
      </c>
      <c r="O223" s="2">
        <v>54364615.609999999</v>
      </c>
      <c r="P223" s="2">
        <v>879572.1100000001</v>
      </c>
      <c r="Q223" s="2">
        <v>574616.67000000004</v>
      </c>
      <c r="R223" s="2"/>
      <c r="S223" s="2">
        <v>4100175.66</v>
      </c>
      <c r="T223" s="2">
        <v>411905.65</v>
      </c>
      <c r="U223" s="2">
        <v>231210</v>
      </c>
      <c r="V223" s="2">
        <v>60562095.699999996</v>
      </c>
      <c r="W223" s="2">
        <v>19863670.090000004</v>
      </c>
      <c r="X223" s="2">
        <v>552193.22</v>
      </c>
      <c r="Y223" s="2">
        <v>729411.3</v>
      </c>
      <c r="Z223" s="2"/>
      <c r="AA223" s="2">
        <v>540405.97</v>
      </c>
      <c r="AB223" s="2">
        <v>176919.83000000002</v>
      </c>
      <c r="AC223" s="2">
        <v>21862600.41</v>
      </c>
      <c r="AD223" s="2">
        <v>20102.670000000002</v>
      </c>
      <c r="AE223" s="2">
        <v>14984.970000000001</v>
      </c>
      <c r="AF223" s="2">
        <v>4453643.0999999996</v>
      </c>
      <c r="AG223" s="2">
        <v>1637955.5</v>
      </c>
      <c r="AH223" s="2">
        <v>9157469.8400000017</v>
      </c>
      <c r="AI223" s="2">
        <v>2680938.3499999996</v>
      </c>
      <c r="AJ223" s="2"/>
      <c r="AK223" s="2"/>
      <c r="AL223" s="2"/>
      <c r="AM223" s="2"/>
      <c r="AN223" s="2">
        <v>52638.63</v>
      </c>
      <c r="AO223" s="2">
        <v>19866.37</v>
      </c>
      <c r="AP223" s="2">
        <v>219911.14</v>
      </c>
      <c r="AQ223" s="2">
        <v>404176.18</v>
      </c>
      <c r="AR223" s="2">
        <v>6361913.8399999999</v>
      </c>
      <c r="AS223" s="2">
        <v>5455466.1999999993</v>
      </c>
      <c r="AT223" s="2">
        <v>209492.68</v>
      </c>
      <c r="AU223" s="2">
        <v>131119.28</v>
      </c>
      <c r="AV223" s="2">
        <v>30819678.75</v>
      </c>
      <c r="AW223" s="2">
        <v>1902469.4</v>
      </c>
      <c r="AX223" s="2">
        <v>333758.8</v>
      </c>
      <c r="AY223" s="2">
        <v>1101914.96</v>
      </c>
      <c r="AZ223" s="2">
        <v>839138.43</v>
      </c>
      <c r="BA223" s="2">
        <v>151521.04999999999</v>
      </c>
      <c r="BB223" s="2">
        <v>4328802.6399999997</v>
      </c>
      <c r="BC223" s="2"/>
      <c r="BD223" s="2">
        <v>12126.39</v>
      </c>
      <c r="BE223" s="2">
        <v>1229123.31</v>
      </c>
      <c r="BF223" s="2">
        <v>802006.02</v>
      </c>
      <c r="BG223" s="2"/>
      <c r="BH223" s="2">
        <v>161361.41</v>
      </c>
      <c r="BI223" s="2">
        <v>438217.11</v>
      </c>
      <c r="BJ223" s="2">
        <v>109771.64</v>
      </c>
      <c r="BK223" s="2">
        <v>44817.38</v>
      </c>
      <c r="BL223" s="2"/>
      <c r="BM223" s="2">
        <v>617900.81000000006</v>
      </c>
      <c r="BN223" s="2"/>
      <c r="BO223" s="2">
        <v>462708.42000000004</v>
      </c>
      <c r="BP223" s="2">
        <v>226732.57</v>
      </c>
      <c r="BQ223" s="2">
        <v>134325.24</v>
      </c>
      <c r="BR223" s="2">
        <v>498388.15</v>
      </c>
      <c r="BS223" s="2">
        <v>8684.82</v>
      </c>
      <c r="BT223" s="2">
        <v>4000</v>
      </c>
      <c r="BU223" s="2">
        <v>320742.08</v>
      </c>
      <c r="BV223" s="2"/>
      <c r="BW223" s="2">
        <v>934395.86</v>
      </c>
      <c r="BX223" s="2"/>
      <c r="BY223" s="2"/>
      <c r="BZ223" s="2"/>
      <c r="CA223" s="2">
        <v>31108.059999999998</v>
      </c>
      <c r="CB223" s="2">
        <v>943000</v>
      </c>
      <c r="CC223" s="2">
        <v>505488.12999999995</v>
      </c>
      <c r="CD223" s="2">
        <v>1589</v>
      </c>
      <c r="CE223" s="2">
        <v>71288.569999999992</v>
      </c>
      <c r="CF223" s="2">
        <v>1198517.1599999999</v>
      </c>
      <c r="CG223" s="2">
        <v>952870.07</v>
      </c>
      <c r="CH223" s="2"/>
      <c r="CI223" s="2">
        <v>1815.4899999999998</v>
      </c>
      <c r="CJ223" s="2">
        <v>412557.68</v>
      </c>
      <c r="CK223" s="2"/>
      <c r="CL223" s="2">
        <v>243487.93</v>
      </c>
      <c r="CM223" s="2">
        <v>804868.13</v>
      </c>
      <c r="CN223" s="2"/>
      <c r="CO223" s="2">
        <v>13014.82</v>
      </c>
      <c r="CP223" s="2"/>
      <c r="CQ223" s="2"/>
      <c r="CR223" s="2">
        <v>70483.789999999994</v>
      </c>
      <c r="CS223" s="2"/>
      <c r="CT223" s="2"/>
      <c r="CU223" s="2"/>
      <c r="CV223" s="2"/>
      <c r="CW223" s="2"/>
      <c r="CX223" s="2"/>
      <c r="CY223" s="2"/>
      <c r="CZ223" s="2">
        <v>11255390.040000001</v>
      </c>
      <c r="DA223" s="2">
        <v>82035.680000000008</v>
      </c>
      <c r="DB223" s="2">
        <v>82035.680000000008</v>
      </c>
      <c r="DC223" s="2">
        <v>1375662.06</v>
      </c>
      <c r="DD223" s="2">
        <v>11656.1</v>
      </c>
      <c r="DE223" s="2">
        <v>1684.04</v>
      </c>
      <c r="DF223" s="2">
        <v>142694.01999999999</v>
      </c>
      <c r="DG223" s="2">
        <v>29257.33</v>
      </c>
      <c r="DH223" s="2">
        <v>333102.36</v>
      </c>
      <c r="DI223" s="2"/>
      <c r="DJ223" s="2">
        <v>271393.53999999998</v>
      </c>
      <c r="DK223" s="2"/>
      <c r="DL223" s="2"/>
      <c r="DM223" s="2">
        <v>2165449.4500000002</v>
      </c>
      <c r="DN223" s="2">
        <v>131076052.66999997</v>
      </c>
      <c r="DP223" s="37" t="str">
        <f>VLOOKUP(DQ223,'District Listing'!$A$3:$B$315,2,FALSE)</f>
        <v>LAKE STEVENS</v>
      </c>
      <c r="DQ223" s="4" t="s">
        <v>316</v>
      </c>
      <c r="DR223" s="2">
        <v>24435.03</v>
      </c>
      <c r="DS223" s="2">
        <v>24435.03</v>
      </c>
      <c r="DT223" s="2">
        <v>-1008046.11</v>
      </c>
      <c r="DU223" s="2">
        <v>-1008046.11</v>
      </c>
      <c r="DV223" s="2">
        <v>51695309.979999997</v>
      </c>
      <c r="DW223" s="2">
        <v>242735.56</v>
      </c>
      <c r="DX223" s="2">
        <v>279327.78000000003</v>
      </c>
      <c r="DY223" s="2"/>
      <c r="DZ223" s="2">
        <v>1166275.03</v>
      </c>
      <c r="EA223" s="2">
        <v>38585.25</v>
      </c>
      <c r="EB223" s="2">
        <v>231210</v>
      </c>
      <c r="EC223" s="2">
        <v>53653443.600000001</v>
      </c>
      <c r="ED223" s="2">
        <v>17004636.260000002</v>
      </c>
      <c r="EE223" s="2">
        <v>279788.84000000003</v>
      </c>
      <c r="EF223" s="2">
        <v>444478.78</v>
      </c>
      <c r="EG223" s="2"/>
      <c r="EH223" s="2">
        <v>2700</v>
      </c>
      <c r="EI223" s="2">
        <v>73986.080000000002</v>
      </c>
      <c r="EJ223" s="2">
        <v>17805589.960000001</v>
      </c>
      <c r="EK223" s="2">
        <v>20056.04</v>
      </c>
      <c r="EL223" s="2">
        <v>14572.44</v>
      </c>
      <c r="EM223" s="2">
        <v>4388797.5</v>
      </c>
      <c r="EN223" s="2">
        <v>1523864.49</v>
      </c>
      <c r="EO223" s="2">
        <v>9099642.6300000008</v>
      </c>
      <c r="EP223" s="2">
        <v>2524099.5099999998</v>
      </c>
      <c r="EQ223" s="2"/>
      <c r="ER223" s="2"/>
      <c r="ES223" s="2"/>
      <c r="ET223" s="2"/>
      <c r="EU223" s="2">
        <v>52638.63</v>
      </c>
      <c r="EV223" s="2">
        <v>19866.37</v>
      </c>
      <c r="EW223" s="2">
        <v>218733.75</v>
      </c>
      <c r="EX223" s="2">
        <v>375340.66</v>
      </c>
      <c r="EY223" s="2">
        <v>4647568.0199999996</v>
      </c>
      <c r="EZ223" s="2">
        <v>4285092.8099999996</v>
      </c>
      <c r="FA223" s="2">
        <v>208718.59</v>
      </c>
      <c r="FB223" s="2">
        <v>126091.7</v>
      </c>
      <c r="FC223" s="2">
        <v>27505083.139999997</v>
      </c>
      <c r="FD223" s="2">
        <v>1768602.72</v>
      </c>
      <c r="FE223" s="2">
        <v>327665.51</v>
      </c>
      <c r="FF223" s="2">
        <v>1101914.96</v>
      </c>
      <c r="FG223" s="2">
        <v>839138.43</v>
      </c>
      <c r="FH223" s="2">
        <v>52903.57</v>
      </c>
      <c r="FI223" s="2">
        <v>4090225.19</v>
      </c>
      <c r="FJ223" s="2"/>
      <c r="FK223" s="2">
        <v>12126.39</v>
      </c>
      <c r="FL223" s="2">
        <v>1229188.1100000001</v>
      </c>
      <c r="FM223" s="2">
        <v>802006.02</v>
      </c>
      <c r="FN223" s="2"/>
      <c r="FO223" s="2">
        <v>146466.03</v>
      </c>
      <c r="FP223" s="2">
        <v>312296.96999999997</v>
      </c>
      <c r="FQ223" s="2">
        <v>109771.64</v>
      </c>
      <c r="FR223" s="2">
        <v>44817.38</v>
      </c>
      <c r="FS223" s="2"/>
      <c r="FT223" s="2">
        <v>440996.65</v>
      </c>
      <c r="FU223" s="2"/>
      <c r="FV223" s="2">
        <v>459894.02</v>
      </c>
      <c r="FW223" s="2">
        <v>226732.57</v>
      </c>
      <c r="FX223" s="2">
        <v>134325.24</v>
      </c>
      <c r="FY223" s="2">
        <v>498388.15</v>
      </c>
      <c r="FZ223" s="2">
        <v>8684.82</v>
      </c>
      <c r="GA223" s="2">
        <v>4000</v>
      </c>
      <c r="GB223" s="2">
        <v>317171.8</v>
      </c>
      <c r="GC223" s="2"/>
      <c r="GD223" s="2">
        <v>721569.78</v>
      </c>
      <c r="GE223" s="2"/>
      <c r="GF223" s="2"/>
      <c r="GG223" s="2"/>
      <c r="GH223" s="2">
        <v>2233.8000000000002</v>
      </c>
      <c r="GI223" s="2">
        <v>915713.98</v>
      </c>
      <c r="GJ223" s="2">
        <v>490916.72</v>
      </c>
      <c r="GK223" s="2">
        <v>1589</v>
      </c>
      <c r="GL223" s="2">
        <v>60268.45</v>
      </c>
      <c r="GM223" s="2">
        <v>1198517.1599999999</v>
      </c>
      <c r="GN223" s="2">
        <v>940528.96</v>
      </c>
      <c r="GO223" s="2"/>
      <c r="GP223" s="2">
        <v>1307.3599999999999</v>
      </c>
      <c r="GQ223" s="2">
        <v>412557.68</v>
      </c>
      <c r="GR223" s="2"/>
      <c r="GS223" s="2">
        <v>243487.93</v>
      </c>
      <c r="GT223" s="2">
        <v>804868.13</v>
      </c>
      <c r="GU223" s="2"/>
      <c r="GV223" s="2">
        <v>13014.82</v>
      </c>
      <c r="GW223" s="2"/>
      <c r="GX223" s="2"/>
      <c r="GY223" s="2">
        <v>67373.789999999994</v>
      </c>
      <c r="GZ223" s="2"/>
      <c r="HA223" s="2"/>
      <c r="HB223" s="2"/>
      <c r="HC223" s="2"/>
      <c r="HD223" s="2"/>
      <c r="HE223" s="2"/>
      <c r="HF223" s="2"/>
      <c r="HG223" s="2">
        <v>10620813.35</v>
      </c>
      <c r="HH223" s="2">
        <v>71627.570000000007</v>
      </c>
      <c r="HI223" s="2">
        <v>71627.570000000007</v>
      </c>
      <c r="HJ223" s="2">
        <v>1375662.06</v>
      </c>
      <c r="HK223" s="2">
        <v>11656.1</v>
      </c>
      <c r="HL223" s="2">
        <v>1684.04</v>
      </c>
      <c r="HM223" s="2">
        <v>142694.01999999999</v>
      </c>
      <c r="HN223" s="2">
        <v>29257.33</v>
      </c>
      <c r="HO223" s="2">
        <v>292855.09999999998</v>
      </c>
      <c r="HP223" s="2"/>
      <c r="HQ223" s="2">
        <v>264920.15999999997</v>
      </c>
      <c r="HR223" s="2"/>
      <c r="HS223" s="2">
        <v>2118728.8100000005</v>
      </c>
      <c r="HT223" s="2">
        <v>114881900.53999996</v>
      </c>
      <c r="HV223" s="37" t="str">
        <f>VLOOKUP(HW223,'District Listing'!$A$3:$B$315,2,FALSE)</f>
        <v>LAKEWOOD</v>
      </c>
      <c r="HW223" s="4" t="s">
        <v>324</v>
      </c>
      <c r="HX223" s="2">
        <v>580168.78</v>
      </c>
      <c r="HY223" s="2">
        <v>580168.78</v>
      </c>
      <c r="HZ223" s="2"/>
      <c r="IA223" s="2"/>
      <c r="IB223" s="2">
        <v>1266650.1000000001</v>
      </c>
      <c r="IC223" s="2">
        <v>96661.96</v>
      </c>
      <c r="ID223" s="2">
        <v>22095.71</v>
      </c>
      <c r="IE223" s="2"/>
      <c r="IF223" s="2">
        <v>304933.46000000002</v>
      </c>
      <c r="IG223" s="2">
        <v>22963.37</v>
      </c>
      <c r="IH223" s="2"/>
      <c r="II223" s="2">
        <v>1713304.6</v>
      </c>
      <c r="IJ223" s="2">
        <v>763979.65</v>
      </c>
      <c r="IK223" s="2">
        <v>69440.05</v>
      </c>
      <c r="IL223" s="2">
        <v>57198.55</v>
      </c>
      <c r="IM223" s="2"/>
      <c r="IN223" s="2">
        <v>162239.79999999999</v>
      </c>
      <c r="IO223" s="2">
        <v>11021.08</v>
      </c>
      <c r="IP223" s="2">
        <v>1063879.1300000001</v>
      </c>
      <c r="IQ223" s="2"/>
      <c r="IR223" s="2"/>
      <c r="IS223" s="2">
        <v>123880.99</v>
      </c>
      <c r="IT223" s="2">
        <v>65363.69</v>
      </c>
      <c r="IU223" s="2">
        <v>253733.95</v>
      </c>
      <c r="IV223" s="2">
        <v>87484.43</v>
      </c>
      <c r="IW223" s="2"/>
      <c r="IX223" s="2"/>
      <c r="IY223" s="2"/>
      <c r="IZ223" s="2"/>
      <c r="JA223" s="2">
        <v>4440.99</v>
      </c>
      <c r="JB223" s="2">
        <v>1807.42</v>
      </c>
      <c r="JC223" s="2">
        <v>8042.01</v>
      </c>
      <c r="JD223" s="2">
        <v>15017.18</v>
      </c>
      <c r="JE223" s="2">
        <v>63265.14</v>
      </c>
      <c r="JF223" s="2">
        <v>28378.86</v>
      </c>
      <c r="JG223" s="2"/>
      <c r="JH223" s="2"/>
      <c r="JI223" s="2">
        <v>651414.66000000015</v>
      </c>
      <c r="JJ223" s="2">
        <v>23016.41</v>
      </c>
      <c r="JK223" s="2"/>
      <c r="JL223" s="2"/>
      <c r="JM223" s="2"/>
      <c r="JN223" s="2">
        <v>-810</v>
      </c>
      <c r="JO223" s="2">
        <v>22206.41</v>
      </c>
      <c r="JP223" s="2">
        <v>49988.66</v>
      </c>
      <c r="JQ223" s="2"/>
      <c r="JR223" s="2"/>
      <c r="JS223" s="2"/>
      <c r="JT223" s="2"/>
      <c r="JU223" s="2">
        <v>6131</v>
      </c>
      <c r="JV223" s="2"/>
      <c r="JW223" s="2"/>
      <c r="JX223" s="2"/>
      <c r="JY223" s="2"/>
      <c r="JZ223" s="2">
        <v>23649</v>
      </c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>
        <v>1758.2</v>
      </c>
      <c r="KP223" s="2"/>
      <c r="KQ223" s="2"/>
      <c r="KR223" s="2"/>
      <c r="KS223" s="2"/>
      <c r="KT223" s="2"/>
      <c r="KU223" s="2">
        <v>8537.59</v>
      </c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>
        <v>90064.45</v>
      </c>
      <c r="LL223" s="2">
        <v>17075.919999999998</v>
      </c>
      <c r="LM223" s="2">
        <v>17075.919999999998</v>
      </c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>
        <v>4138113.9500000007</v>
      </c>
    </row>
    <row r="224" spans="2:337">
      <c r="B224" s="22" t="s">
        <v>69</v>
      </c>
      <c r="C224" s="22" t="s">
        <v>7</v>
      </c>
      <c r="D224" s="22" t="s">
        <v>7</v>
      </c>
      <c r="E224" s="22" t="s">
        <v>34</v>
      </c>
      <c r="F224" s="22" t="s">
        <v>39</v>
      </c>
      <c r="G224" s="1">
        <v>38639.79</v>
      </c>
      <c r="I224" s="37" t="str">
        <f>VLOOKUP(J224,'District Listing'!$A$3:$B$315,2,FALSE)</f>
        <v>MUKILTEO</v>
      </c>
      <c r="J224" s="4" t="s">
        <v>317</v>
      </c>
      <c r="K224" s="2">
        <v>1633164.2999999998</v>
      </c>
      <c r="L224" s="2">
        <v>1633164.2999999998</v>
      </c>
      <c r="M224" s="2">
        <v>-1633164.3</v>
      </c>
      <c r="N224" s="2">
        <v>-1633164.3</v>
      </c>
      <c r="O224" s="2">
        <v>116378101.22</v>
      </c>
      <c r="P224" s="2">
        <v>1699352.79</v>
      </c>
      <c r="Q224" s="2">
        <v>2449153.12</v>
      </c>
      <c r="R224" s="2">
        <v>245079.6</v>
      </c>
      <c r="S224" s="2">
        <v>9156473.0999999996</v>
      </c>
      <c r="T224" s="2">
        <v>1158091.42</v>
      </c>
      <c r="U224" s="2">
        <v>962441</v>
      </c>
      <c r="V224" s="2">
        <v>132048692.25</v>
      </c>
      <c r="W224" s="2">
        <v>35294799.760000005</v>
      </c>
      <c r="X224" s="2">
        <v>1222012.58</v>
      </c>
      <c r="Y224" s="2">
        <v>1174135.32</v>
      </c>
      <c r="Z224" s="2"/>
      <c r="AA224" s="2">
        <v>855933.41</v>
      </c>
      <c r="AB224" s="2">
        <v>297357.08999999997</v>
      </c>
      <c r="AC224" s="2">
        <v>38844238.160000004</v>
      </c>
      <c r="AD224" s="2">
        <v>75726.81</v>
      </c>
      <c r="AE224" s="2">
        <v>54767.979999999996</v>
      </c>
      <c r="AF224" s="2">
        <v>9900472.3800000008</v>
      </c>
      <c r="AG224" s="2">
        <v>2924185.54</v>
      </c>
      <c r="AH224" s="2">
        <v>20021562.359999999</v>
      </c>
      <c r="AI224" s="2">
        <v>4826691.34</v>
      </c>
      <c r="AJ224" s="2"/>
      <c r="AK224" s="2"/>
      <c r="AL224" s="2"/>
      <c r="AM224" s="2"/>
      <c r="AN224" s="2">
        <v>556810.27</v>
      </c>
      <c r="AO224" s="2">
        <v>190739.93000000002</v>
      </c>
      <c r="AP224" s="2">
        <v>584774.31000000006</v>
      </c>
      <c r="AQ224" s="2">
        <v>1144104.77</v>
      </c>
      <c r="AR224" s="2">
        <v>13153248.760000002</v>
      </c>
      <c r="AS224" s="2">
        <v>9250909.5999999996</v>
      </c>
      <c r="AT224" s="2"/>
      <c r="AU224" s="2"/>
      <c r="AV224" s="2">
        <v>62683994.050000004</v>
      </c>
      <c r="AW224" s="2">
        <v>6141393.8700000001</v>
      </c>
      <c r="AX224" s="2">
        <v>344411.96</v>
      </c>
      <c r="AY224" s="2">
        <v>1841724.5499999998</v>
      </c>
      <c r="AZ224" s="2">
        <v>397915.76</v>
      </c>
      <c r="BA224" s="2">
        <v>190796.67</v>
      </c>
      <c r="BB224" s="2">
        <v>8916242.8100000005</v>
      </c>
      <c r="BC224" s="2">
        <v>67708.84</v>
      </c>
      <c r="BD224" s="2">
        <v>177390.37</v>
      </c>
      <c r="BE224" s="2">
        <v>233483.89</v>
      </c>
      <c r="BF224" s="2"/>
      <c r="BG224" s="2"/>
      <c r="BH224" s="2">
        <v>224995.6</v>
      </c>
      <c r="BI224" s="2">
        <v>5545754.1600000001</v>
      </c>
      <c r="BJ224" s="2">
        <v>96924.94</v>
      </c>
      <c r="BK224" s="2">
        <v>48086.25</v>
      </c>
      <c r="BL224" s="2"/>
      <c r="BM224" s="2">
        <v>484877.25</v>
      </c>
      <c r="BN224" s="2"/>
      <c r="BO224" s="2"/>
      <c r="BP224" s="2">
        <v>852781.08</v>
      </c>
      <c r="BQ224" s="2"/>
      <c r="BR224" s="2">
        <v>769575.28</v>
      </c>
      <c r="BS224" s="2">
        <v>350100.1</v>
      </c>
      <c r="BT224" s="2">
        <v>24080</v>
      </c>
      <c r="BU224" s="2">
        <v>1145.6400000000001</v>
      </c>
      <c r="BV224" s="2"/>
      <c r="BW224" s="2"/>
      <c r="BX224" s="2"/>
      <c r="BY224" s="2"/>
      <c r="BZ224" s="2"/>
      <c r="CA224" s="2">
        <v>33292.870000000003</v>
      </c>
      <c r="CB224" s="2">
        <v>1663109.45</v>
      </c>
      <c r="CC224" s="2">
        <v>1404244.53</v>
      </c>
      <c r="CD224" s="2">
        <v>3284.36</v>
      </c>
      <c r="CE224" s="2">
        <v>26278.44</v>
      </c>
      <c r="CF224" s="2">
        <v>3432221.04</v>
      </c>
      <c r="CG224" s="2"/>
      <c r="CH224" s="2"/>
      <c r="CI224" s="2"/>
      <c r="CJ224" s="2"/>
      <c r="CK224" s="2"/>
      <c r="CL224" s="2">
        <v>521629.64</v>
      </c>
      <c r="CM224" s="2">
        <v>1597895.24</v>
      </c>
      <c r="CN224" s="2"/>
      <c r="CO224" s="2"/>
      <c r="CP224" s="2"/>
      <c r="CQ224" s="2"/>
      <c r="CR224" s="2">
        <v>181786.74</v>
      </c>
      <c r="CS224" s="2">
        <v>544</v>
      </c>
      <c r="CT224" s="2"/>
      <c r="CU224" s="2"/>
      <c r="CV224" s="2"/>
      <c r="CW224" s="2"/>
      <c r="CX224" s="2"/>
      <c r="CY224" s="2"/>
      <c r="CZ224" s="2">
        <v>17741189.709999993</v>
      </c>
      <c r="DA224" s="2">
        <v>76123.179999999993</v>
      </c>
      <c r="DB224" s="2">
        <v>76123.179999999993</v>
      </c>
      <c r="DC224" s="2"/>
      <c r="DD224" s="2"/>
      <c r="DE224" s="2"/>
      <c r="DF224" s="2"/>
      <c r="DG224" s="2"/>
      <c r="DH224" s="2"/>
      <c r="DI224" s="2"/>
      <c r="DJ224" s="2">
        <v>819706.2</v>
      </c>
      <c r="DK224" s="2"/>
      <c r="DL224" s="2"/>
      <c r="DM224" s="2">
        <v>819706.2</v>
      </c>
      <c r="DN224" s="2">
        <v>261130186.35999995</v>
      </c>
      <c r="DP224" s="37" t="str">
        <f>VLOOKUP(DQ224,'District Listing'!$A$3:$B$315,2,FALSE)</f>
        <v>MUKILTEO</v>
      </c>
      <c r="DQ224" s="4" t="s">
        <v>317</v>
      </c>
      <c r="DR224" s="2">
        <v>414647.1</v>
      </c>
      <c r="DS224" s="2">
        <v>414647.1</v>
      </c>
      <c r="DT224" s="2">
        <v>-1632297.51</v>
      </c>
      <c r="DU224" s="2">
        <v>-1632297.51</v>
      </c>
      <c r="DV224" s="2">
        <v>101559574.06</v>
      </c>
      <c r="DW224" s="2">
        <v>1479367.69</v>
      </c>
      <c r="DX224" s="2">
        <v>1438770.31</v>
      </c>
      <c r="DY224" s="2"/>
      <c r="DZ224" s="2">
        <v>2533328.67</v>
      </c>
      <c r="EA224" s="2">
        <v>624673.80000000005</v>
      </c>
      <c r="EB224" s="2">
        <v>962441</v>
      </c>
      <c r="EC224" s="2">
        <v>108598155.53</v>
      </c>
      <c r="ED224" s="2">
        <v>29808874.600000001</v>
      </c>
      <c r="EE224" s="2">
        <v>397654.3</v>
      </c>
      <c r="EF224" s="2">
        <v>668379.03</v>
      </c>
      <c r="EG224" s="2"/>
      <c r="EH224" s="2">
        <v>6600</v>
      </c>
      <c r="EI224" s="2">
        <v>121419.93</v>
      </c>
      <c r="EJ224" s="2">
        <v>31002927.860000003</v>
      </c>
      <c r="EK224" s="2">
        <v>65910.41</v>
      </c>
      <c r="EL224" s="2">
        <v>46722.57</v>
      </c>
      <c r="EM224" s="2">
        <v>8641159.7100000009</v>
      </c>
      <c r="EN224" s="2">
        <v>2417682.0699999998</v>
      </c>
      <c r="EO224" s="2">
        <v>17469523.149999999</v>
      </c>
      <c r="EP224" s="2">
        <v>4016351.13</v>
      </c>
      <c r="EQ224" s="2"/>
      <c r="ER224" s="2"/>
      <c r="ES224" s="2"/>
      <c r="ET224" s="2"/>
      <c r="EU224" s="2">
        <v>485016.22</v>
      </c>
      <c r="EV224" s="2">
        <v>158377.95000000001</v>
      </c>
      <c r="EW224" s="2">
        <v>511722.7</v>
      </c>
      <c r="EX224" s="2">
        <v>906187.54</v>
      </c>
      <c r="EY224" s="2">
        <v>11498632.880000001</v>
      </c>
      <c r="EZ224" s="2">
        <v>7951862.2999999998</v>
      </c>
      <c r="FA224" s="2"/>
      <c r="FB224" s="2"/>
      <c r="FC224" s="2">
        <v>54169148.629999995</v>
      </c>
      <c r="FD224" s="2">
        <v>5912775.4900000002</v>
      </c>
      <c r="FE224" s="2">
        <v>344411.96</v>
      </c>
      <c r="FF224" s="2">
        <v>1210243.23</v>
      </c>
      <c r="FG224" s="2">
        <v>397915.76</v>
      </c>
      <c r="FH224" s="2">
        <v>190796.67</v>
      </c>
      <c r="FI224" s="2">
        <v>8056143.1099999994</v>
      </c>
      <c r="FJ224" s="2">
        <v>62143.34</v>
      </c>
      <c r="FK224" s="2">
        <v>177390.37</v>
      </c>
      <c r="FL224" s="2">
        <v>233483.89</v>
      </c>
      <c r="FM224" s="2"/>
      <c r="FN224" s="2"/>
      <c r="FO224" s="2">
        <v>220573.32</v>
      </c>
      <c r="FP224" s="2">
        <v>5353706.43</v>
      </c>
      <c r="FQ224" s="2">
        <v>96924.94</v>
      </c>
      <c r="FR224" s="2">
        <v>48086.25</v>
      </c>
      <c r="FS224" s="2"/>
      <c r="FT224" s="2">
        <v>484877.25</v>
      </c>
      <c r="FU224" s="2"/>
      <c r="FV224" s="2"/>
      <c r="FW224" s="2">
        <v>852781.08</v>
      </c>
      <c r="FX224" s="2"/>
      <c r="FY224" s="2">
        <v>769354.39</v>
      </c>
      <c r="FZ224" s="2">
        <v>350100.1</v>
      </c>
      <c r="GA224" s="2">
        <v>24080</v>
      </c>
      <c r="GB224" s="2">
        <v>1145.6400000000001</v>
      </c>
      <c r="GC224" s="2"/>
      <c r="GD224" s="2"/>
      <c r="GE224" s="2"/>
      <c r="GF224" s="2"/>
      <c r="GG224" s="2"/>
      <c r="GH224" s="2">
        <v>33292.870000000003</v>
      </c>
      <c r="GI224" s="2">
        <v>1663109.45</v>
      </c>
      <c r="GJ224" s="2">
        <v>1404244.53</v>
      </c>
      <c r="GK224" s="2">
        <v>3284.36</v>
      </c>
      <c r="GL224" s="2">
        <v>26278.44</v>
      </c>
      <c r="GM224" s="2">
        <v>3432221.04</v>
      </c>
      <c r="GN224" s="2"/>
      <c r="GO224" s="2"/>
      <c r="GP224" s="2"/>
      <c r="GQ224" s="2"/>
      <c r="GR224" s="2"/>
      <c r="GS224" s="2">
        <v>521629.64</v>
      </c>
      <c r="GT224" s="2">
        <v>1597895.24</v>
      </c>
      <c r="GU224" s="2"/>
      <c r="GV224" s="2"/>
      <c r="GW224" s="2"/>
      <c r="GX224" s="2"/>
      <c r="GY224" s="2">
        <v>177352.4</v>
      </c>
      <c r="GZ224" s="2">
        <v>544</v>
      </c>
      <c r="HA224" s="2"/>
      <c r="HB224" s="2"/>
      <c r="HC224" s="2"/>
      <c r="HD224" s="2"/>
      <c r="HE224" s="2"/>
      <c r="HF224" s="2"/>
      <c r="HG224" s="2">
        <v>17534498.969999995</v>
      </c>
      <c r="HH224" s="2">
        <v>74336.5</v>
      </c>
      <c r="HI224" s="2">
        <v>74336.5</v>
      </c>
      <c r="HJ224" s="2"/>
      <c r="HK224" s="2"/>
      <c r="HL224" s="2"/>
      <c r="HM224" s="2"/>
      <c r="HN224" s="2"/>
      <c r="HO224" s="2"/>
      <c r="HP224" s="2"/>
      <c r="HQ224" s="2">
        <v>767299.39</v>
      </c>
      <c r="HR224" s="2"/>
      <c r="HS224" s="2">
        <v>767299.39</v>
      </c>
      <c r="HT224" s="2">
        <v>218984859.57999992</v>
      </c>
      <c r="HV224" s="37" t="str">
        <f>VLOOKUP(HW224,'District Listing'!$A$3:$B$315,2,FALSE)</f>
        <v>SULTAN</v>
      </c>
      <c r="HW224" s="4" t="s">
        <v>325</v>
      </c>
      <c r="HX224" s="2">
        <v>28938.880000000001</v>
      </c>
      <c r="HY224" s="2">
        <v>28938.880000000001</v>
      </c>
      <c r="HZ224" s="2"/>
      <c r="IA224" s="2"/>
      <c r="IB224" s="2">
        <v>410878.48</v>
      </c>
      <c r="IC224" s="2"/>
      <c r="ID224" s="2"/>
      <c r="IE224" s="2"/>
      <c r="IF224" s="2"/>
      <c r="IG224" s="2">
        <v>291930.33</v>
      </c>
      <c r="IH224" s="2"/>
      <c r="II224" s="2">
        <v>702808.81</v>
      </c>
      <c r="IJ224" s="2">
        <v>1233549.55</v>
      </c>
      <c r="IK224" s="2"/>
      <c r="IL224" s="2">
        <v>3683.1</v>
      </c>
      <c r="IM224" s="2"/>
      <c r="IN224" s="2"/>
      <c r="IO224" s="2">
        <v>325176</v>
      </c>
      <c r="IP224" s="2">
        <v>1562408.6500000001</v>
      </c>
      <c r="IQ224" s="2"/>
      <c r="IR224" s="2">
        <v>9708.6</v>
      </c>
      <c r="IS224" s="2"/>
      <c r="IT224" s="2">
        <v>24909.41</v>
      </c>
      <c r="IU224" s="2"/>
      <c r="IV224" s="2">
        <v>33875.879999999997</v>
      </c>
      <c r="IW224" s="2"/>
      <c r="IX224" s="2"/>
      <c r="IY224" s="2"/>
      <c r="IZ224" s="2"/>
      <c r="JA224" s="2"/>
      <c r="JB224" s="2">
        <v>387.05</v>
      </c>
      <c r="JC224" s="2"/>
      <c r="JD224" s="2">
        <v>4427.7</v>
      </c>
      <c r="JE224" s="2"/>
      <c r="JF224" s="2"/>
      <c r="JG224" s="2"/>
      <c r="JH224" s="2"/>
      <c r="JI224" s="2">
        <v>73308.639999999999</v>
      </c>
      <c r="JJ224" s="2">
        <v>103508.07</v>
      </c>
      <c r="JK224" s="2"/>
      <c r="JL224" s="2"/>
      <c r="JM224" s="2">
        <v>83508.070000000007</v>
      </c>
      <c r="JN224" s="2"/>
      <c r="JO224" s="2">
        <v>187016.14</v>
      </c>
      <c r="JP224" s="2"/>
      <c r="JQ224" s="2"/>
      <c r="JR224" s="2"/>
      <c r="JS224" s="2"/>
      <c r="JT224" s="2"/>
      <c r="JU224" s="2"/>
      <c r="JV224" s="2">
        <v>437074.4</v>
      </c>
      <c r="JW224" s="2"/>
      <c r="JX224" s="2"/>
      <c r="JY224" s="2"/>
      <c r="JZ224" s="2"/>
      <c r="KA224" s="2">
        <v>41754.04</v>
      </c>
      <c r="KB224" s="2"/>
      <c r="KC224" s="2"/>
      <c r="KD224" s="2"/>
      <c r="KE224" s="2">
        <v>41754.04</v>
      </c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>
        <v>1914.7</v>
      </c>
      <c r="KV224" s="2"/>
      <c r="KW224" s="2"/>
      <c r="KX224" s="2"/>
      <c r="KY224" s="2">
        <v>62631.06</v>
      </c>
      <c r="KZ224" s="2"/>
      <c r="LA224" s="2"/>
      <c r="LB224" s="2"/>
      <c r="LC224" s="2">
        <v>94255.49</v>
      </c>
      <c r="LD224" s="2"/>
      <c r="LE224" s="2"/>
      <c r="LF224" s="2"/>
      <c r="LG224" s="2"/>
      <c r="LH224" s="2"/>
      <c r="LI224" s="2"/>
      <c r="LJ224" s="2"/>
      <c r="LK224" s="2">
        <v>679383.73</v>
      </c>
      <c r="LL224" s="2">
        <v>288.79000000000002</v>
      </c>
      <c r="LM224" s="2">
        <v>288.79000000000002</v>
      </c>
      <c r="LN224" s="2"/>
      <c r="LO224" s="2"/>
      <c r="LP224" s="2"/>
      <c r="LQ224" s="2"/>
      <c r="LR224" s="2"/>
      <c r="LS224" s="2"/>
      <c r="LT224" s="2"/>
      <c r="LU224" s="2">
        <v>18532.23</v>
      </c>
      <c r="LV224" s="2"/>
      <c r="LW224" s="2"/>
      <c r="LX224" s="2">
        <v>18532.23</v>
      </c>
      <c r="LY224" s="2">
        <v>3252685.87</v>
      </c>
    </row>
    <row r="225" spans="2:337">
      <c r="B225" s="22" t="s">
        <v>69</v>
      </c>
      <c r="C225" s="22" t="s">
        <v>7</v>
      </c>
      <c r="D225" s="22" t="s">
        <v>7</v>
      </c>
      <c r="E225" s="22" t="s">
        <v>34</v>
      </c>
      <c r="F225" s="22" t="s">
        <v>41</v>
      </c>
      <c r="G225" s="1">
        <v>16924.48</v>
      </c>
      <c r="I225" s="37" t="str">
        <f>VLOOKUP(J225,'District Listing'!$A$3:$B$315,2,FALSE)</f>
        <v>EDMONDS</v>
      </c>
      <c r="J225" s="4" t="s">
        <v>318</v>
      </c>
      <c r="K225" s="2">
        <v>3020159.01</v>
      </c>
      <c r="L225" s="2">
        <v>3020159.01</v>
      </c>
      <c r="M225" s="2">
        <v>-3020159.01</v>
      </c>
      <c r="N225" s="2">
        <v>-3020159.01</v>
      </c>
      <c r="O225" s="2">
        <v>142495037.01999998</v>
      </c>
      <c r="P225" s="2">
        <v>2423004.34</v>
      </c>
      <c r="Q225" s="2">
        <v>1447415.19</v>
      </c>
      <c r="R225" s="2"/>
      <c r="S225" s="2">
        <v>9715627.1400000006</v>
      </c>
      <c r="T225" s="2">
        <v>1265841.07</v>
      </c>
      <c r="U225" s="2"/>
      <c r="V225" s="2">
        <v>157346924.75999999</v>
      </c>
      <c r="W225" s="2">
        <v>49822465.800000004</v>
      </c>
      <c r="X225" s="2">
        <v>520369.84</v>
      </c>
      <c r="Y225" s="2">
        <v>2120158.62</v>
      </c>
      <c r="Z225" s="2"/>
      <c r="AA225" s="2">
        <v>1774272.31</v>
      </c>
      <c r="AB225" s="2">
        <v>281586.75</v>
      </c>
      <c r="AC225" s="2">
        <v>54518853.320000008</v>
      </c>
      <c r="AD225" s="2"/>
      <c r="AE225" s="2"/>
      <c r="AF225" s="2">
        <v>11775819.170000002</v>
      </c>
      <c r="AG225" s="2">
        <v>4076360.5199999996</v>
      </c>
      <c r="AH225" s="2">
        <v>23449817.619999997</v>
      </c>
      <c r="AI225" s="2">
        <v>6540173.79</v>
      </c>
      <c r="AJ225" s="2"/>
      <c r="AK225" s="2"/>
      <c r="AL225" s="2"/>
      <c r="AM225" s="2"/>
      <c r="AN225" s="2">
        <v>172273.72999999998</v>
      </c>
      <c r="AO225" s="2">
        <v>161067.44999999998</v>
      </c>
      <c r="AP225" s="2">
        <v>1466251.9899999998</v>
      </c>
      <c r="AQ225" s="2">
        <v>1161106.8999999999</v>
      </c>
      <c r="AR225" s="2">
        <v>16599711.140000001</v>
      </c>
      <c r="AS225" s="2">
        <v>12975303.560000001</v>
      </c>
      <c r="AT225" s="2">
        <v>-57.46</v>
      </c>
      <c r="AU225" s="2">
        <v>-243.65000000000009</v>
      </c>
      <c r="AV225" s="2">
        <v>78377584.760000005</v>
      </c>
      <c r="AW225" s="2">
        <v>4397130.3499999996</v>
      </c>
      <c r="AX225" s="2">
        <v>566000.46</v>
      </c>
      <c r="AY225" s="2">
        <v>2427148.04</v>
      </c>
      <c r="AZ225" s="2">
        <v>949414.48</v>
      </c>
      <c r="BA225" s="2">
        <v>1243496</v>
      </c>
      <c r="BB225" s="2">
        <v>9583189.3300000001</v>
      </c>
      <c r="BC225" s="2">
        <v>29196.409999999996</v>
      </c>
      <c r="BD225" s="2">
        <v>119256.36</v>
      </c>
      <c r="BE225" s="2">
        <v>4567224.59</v>
      </c>
      <c r="BF225" s="2"/>
      <c r="BG225" s="2"/>
      <c r="BH225" s="2">
        <v>479559.25</v>
      </c>
      <c r="BI225" s="2">
        <v>996490.66999999993</v>
      </c>
      <c r="BJ225" s="2">
        <v>70263.66</v>
      </c>
      <c r="BK225" s="2">
        <v>74388.160000000003</v>
      </c>
      <c r="BL225" s="2"/>
      <c r="BM225" s="2">
        <v>2484347.11</v>
      </c>
      <c r="BN225" s="2">
        <v>444018.93</v>
      </c>
      <c r="BO225" s="2"/>
      <c r="BP225" s="2">
        <v>1231755.58</v>
      </c>
      <c r="BQ225" s="2">
        <v>373771.46</v>
      </c>
      <c r="BR225" s="2"/>
      <c r="BS225" s="2">
        <v>608800.74</v>
      </c>
      <c r="BT225" s="2">
        <v>8166</v>
      </c>
      <c r="BU225" s="2">
        <v>5109.16</v>
      </c>
      <c r="BV225" s="2">
        <v>155788.5</v>
      </c>
      <c r="BW225" s="2">
        <v>210713.41999999998</v>
      </c>
      <c r="BX225" s="2"/>
      <c r="BY225" s="2"/>
      <c r="BZ225" s="2"/>
      <c r="CA225" s="2">
        <v>235573.2</v>
      </c>
      <c r="CB225" s="2">
        <v>2094446.7999999998</v>
      </c>
      <c r="CC225" s="2">
        <v>2699847.89</v>
      </c>
      <c r="CD225" s="2">
        <v>260.39999999999998</v>
      </c>
      <c r="CE225" s="2">
        <v>92175.72</v>
      </c>
      <c r="CF225" s="2">
        <v>3939105.45</v>
      </c>
      <c r="CG225" s="2">
        <v>1868505.06</v>
      </c>
      <c r="CH225" s="2"/>
      <c r="CI225" s="2">
        <v>230936.64</v>
      </c>
      <c r="CJ225" s="2"/>
      <c r="CK225" s="2"/>
      <c r="CL225" s="2">
        <v>993502.13</v>
      </c>
      <c r="CM225" s="2">
        <v>2109113.17</v>
      </c>
      <c r="CN225" s="2"/>
      <c r="CO225" s="2"/>
      <c r="CP225" s="2"/>
      <c r="CQ225" s="2"/>
      <c r="CR225" s="2">
        <v>185268.2</v>
      </c>
      <c r="CS225" s="2"/>
      <c r="CT225" s="2"/>
      <c r="CU225" s="2"/>
      <c r="CV225" s="2"/>
      <c r="CW225" s="2"/>
      <c r="CX225" s="2"/>
      <c r="CY225" s="2"/>
      <c r="CZ225" s="2">
        <v>26307584.659999993</v>
      </c>
      <c r="DA225" s="2">
        <v>163950.29</v>
      </c>
      <c r="DB225" s="2">
        <v>163950.29</v>
      </c>
      <c r="DC225" s="2"/>
      <c r="DD225" s="2"/>
      <c r="DE225" s="2">
        <v>158551.97</v>
      </c>
      <c r="DF225" s="2">
        <v>218993.72</v>
      </c>
      <c r="DG225" s="2">
        <v>21662</v>
      </c>
      <c r="DH225" s="2"/>
      <c r="DI225" s="2"/>
      <c r="DJ225" s="2">
        <v>256438.28</v>
      </c>
      <c r="DK225" s="2"/>
      <c r="DL225" s="2"/>
      <c r="DM225" s="2">
        <v>655645.97</v>
      </c>
      <c r="DN225" s="2">
        <v>326953733.09000021</v>
      </c>
      <c r="DP225" s="37" t="str">
        <f>VLOOKUP(DQ225,'District Listing'!$A$3:$B$315,2,FALSE)</f>
        <v>EDMONDS</v>
      </c>
      <c r="DQ225" s="4" t="s">
        <v>318</v>
      </c>
      <c r="DR225" s="2">
        <v>871050.5</v>
      </c>
      <c r="DS225" s="2">
        <v>871050.5</v>
      </c>
      <c r="DT225" s="2">
        <v>-2830266.17</v>
      </c>
      <c r="DU225" s="2">
        <v>-2830266.17</v>
      </c>
      <c r="DV225" s="2">
        <v>124441280.23999999</v>
      </c>
      <c r="DW225" s="2">
        <v>2104914.65</v>
      </c>
      <c r="DX225" s="2">
        <v>961869.09</v>
      </c>
      <c r="DY225" s="2"/>
      <c r="DZ225" s="2">
        <v>5178980.2699999996</v>
      </c>
      <c r="EA225" s="2">
        <v>209995.24</v>
      </c>
      <c r="EB225" s="2"/>
      <c r="EC225" s="2">
        <v>132897039.48999999</v>
      </c>
      <c r="ED225" s="2">
        <v>44034962.450000003</v>
      </c>
      <c r="EE225" s="2">
        <v>467945.77</v>
      </c>
      <c r="EF225" s="2">
        <v>1622211.23</v>
      </c>
      <c r="EG225" s="2"/>
      <c r="EH225" s="2">
        <v>577640.46</v>
      </c>
      <c r="EI225" s="2">
        <v>97031.05</v>
      </c>
      <c r="EJ225" s="2">
        <v>46799790.960000001</v>
      </c>
      <c r="EK225" s="2"/>
      <c r="EL225" s="2"/>
      <c r="EM225" s="2">
        <v>9965754.6300000008</v>
      </c>
      <c r="EN225" s="2">
        <v>3502895.03</v>
      </c>
      <c r="EO225" s="2">
        <v>19945571.149999999</v>
      </c>
      <c r="EP225" s="2">
        <v>5667701.1100000003</v>
      </c>
      <c r="EQ225" s="2"/>
      <c r="ER225" s="2"/>
      <c r="ES225" s="2"/>
      <c r="ET225" s="2"/>
      <c r="EU225" s="2">
        <v>144458.35999999999</v>
      </c>
      <c r="EV225" s="2">
        <v>140384.32999999999</v>
      </c>
      <c r="EW225" s="2">
        <v>1180218.8799999999</v>
      </c>
      <c r="EX225" s="2">
        <v>994582.59</v>
      </c>
      <c r="EY225" s="2">
        <v>14153958.57</v>
      </c>
      <c r="EZ225" s="2">
        <v>11335329.99</v>
      </c>
      <c r="FA225" s="2">
        <v>-57.46</v>
      </c>
      <c r="FB225" s="2">
        <v>-2517.0300000000002</v>
      </c>
      <c r="FC225" s="2">
        <v>67028280.150000006</v>
      </c>
      <c r="FD225" s="2">
        <v>3008624.98</v>
      </c>
      <c r="FE225" s="2">
        <v>553702.76</v>
      </c>
      <c r="FF225" s="2">
        <v>2427148.04</v>
      </c>
      <c r="FG225" s="2">
        <v>829937.9</v>
      </c>
      <c r="FH225" s="2">
        <v>1166080.1200000001</v>
      </c>
      <c r="FI225" s="2">
        <v>7985493.8000000007</v>
      </c>
      <c r="FJ225" s="2">
        <v>19401.689999999999</v>
      </c>
      <c r="FK225" s="2">
        <v>104328.97</v>
      </c>
      <c r="FL225" s="2">
        <v>4211129.25</v>
      </c>
      <c r="FM225" s="2"/>
      <c r="FN225" s="2"/>
      <c r="FO225" s="2">
        <v>316024.40999999997</v>
      </c>
      <c r="FP225" s="2">
        <v>611650.21</v>
      </c>
      <c r="FQ225" s="2">
        <v>61468.71</v>
      </c>
      <c r="FR225" s="2">
        <v>65076.95</v>
      </c>
      <c r="FS225" s="2"/>
      <c r="FT225" s="2">
        <v>2275199.13</v>
      </c>
      <c r="FU225" s="2">
        <v>388440.81</v>
      </c>
      <c r="FV225" s="2"/>
      <c r="FW225" s="2">
        <v>1076924.79</v>
      </c>
      <c r="FX225" s="2">
        <v>327420.51</v>
      </c>
      <c r="FY225" s="2"/>
      <c r="FZ225" s="2">
        <v>539608</v>
      </c>
      <c r="GA225" s="2">
        <v>3900</v>
      </c>
      <c r="GB225" s="2">
        <v>3435.24</v>
      </c>
      <c r="GC225" s="2">
        <v>136288.35999999999</v>
      </c>
      <c r="GD225" s="2">
        <v>158071.93</v>
      </c>
      <c r="GE225" s="2"/>
      <c r="GF225" s="2"/>
      <c r="GG225" s="2"/>
      <c r="GH225" s="2">
        <v>178863.22</v>
      </c>
      <c r="GI225" s="2">
        <v>1858829.66</v>
      </c>
      <c r="GJ225" s="2">
        <v>2392352.12</v>
      </c>
      <c r="GK225" s="2">
        <v>227.81</v>
      </c>
      <c r="GL225" s="2">
        <v>81231.14</v>
      </c>
      <c r="GM225" s="2">
        <v>3924120.45</v>
      </c>
      <c r="GN225" s="2">
        <v>1868307.5</v>
      </c>
      <c r="GO225" s="2"/>
      <c r="GP225" s="2">
        <v>109993.93</v>
      </c>
      <c r="GQ225" s="2"/>
      <c r="GR225" s="2"/>
      <c r="GS225" s="2">
        <v>869144.87</v>
      </c>
      <c r="GT225" s="2">
        <v>1844302.04</v>
      </c>
      <c r="GU225" s="2"/>
      <c r="GV225" s="2"/>
      <c r="GW225" s="2"/>
      <c r="GX225" s="2"/>
      <c r="GY225" s="2">
        <v>103804.13</v>
      </c>
      <c r="GZ225" s="2"/>
      <c r="HA225" s="2"/>
      <c r="HB225" s="2"/>
      <c r="HC225" s="2"/>
      <c r="HD225" s="2"/>
      <c r="HE225" s="2"/>
      <c r="HF225" s="2"/>
      <c r="HG225" s="2">
        <v>23529545.830000002</v>
      </c>
      <c r="HH225" s="2">
        <v>123115.11</v>
      </c>
      <c r="HI225" s="2">
        <v>123115.11</v>
      </c>
      <c r="HJ225" s="2"/>
      <c r="HK225" s="2"/>
      <c r="HL225" s="2">
        <v>138705.92000000001</v>
      </c>
      <c r="HM225" s="2">
        <v>203728.01</v>
      </c>
      <c r="HN225" s="2">
        <v>20076.169999999998</v>
      </c>
      <c r="HO225" s="2"/>
      <c r="HP225" s="2"/>
      <c r="HQ225" s="2">
        <v>238041.34</v>
      </c>
      <c r="HR225" s="2"/>
      <c r="HS225" s="2">
        <v>600551.44000000006</v>
      </c>
      <c r="HT225" s="2">
        <v>277004601.11000007</v>
      </c>
      <c r="HV225" s="37" t="str">
        <f>VLOOKUP(HW225,'District Listing'!$A$3:$B$315,2,FALSE)</f>
        <v>DARRINGTON</v>
      </c>
      <c r="HW225" s="4" t="s">
        <v>326</v>
      </c>
      <c r="HX225" s="2">
        <v>33298.6</v>
      </c>
      <c r="HY225" s="2">
        <v>33298.6</v>
      </c>
      <c r="HZ225" s="2"/>
      <c r="IA225" s="2"/>
      <c r="IB225" s="2"/>
      <c r="IC225" s="2">
        <v>2237.5100000000002</v>
      </c>
      <c r="ID225" s="2">
        <v>135</v>
      </c>
      <c r="IE225" s="2"/>
      <c r="IF225" s="2">
        <v>12858</v>
      </c>
      <c r="IG225" s="2"/>
      <c r="IH225" s="2"/>
      <c r="II225" s="2">
        <v>15230.51</v>
      </c>
      <c r="IJ225" s="2">
        <v>122230.7</v>
      </c>
      <c r="IK225" s="2"/>
      <c r="IL225" s="2"/>
      <c r="IM225" s="2"/>
      <c r="IN225" s="2">
        <v>58296</v>
      </c>
      <c r="IO225" s="2"/>
      <c r="IP225" s="2">
        <v>180526.7</v>
      </c>
      <c r="IQ225" s="2"/>
      <c r="IR225" s="2"/>
      <c r="IS225" s="2">
        <v>1136.5999999999999</v>
      </c>
      <c r="IT225" s="2">
        <v>5942.1</v>
      </c>
      <c r="IU225" s="2">
        <v>2016.19</v>
      </c>
      <c r="IV225" s="2">
        <v>8673.89</v>
      </c>
      <c r="IW225" s="2"/>
      <c r="IX225" s="2"/>
      <c r="IY225" s="2"/>
      <c r="IZ225" s="2"/>
      <c r="JA225" s="2"/>
      <c r="JB225" s="2"/>
      <c r="JC225" s="2">
        <v>20.99</v>
      </c>
      <c r="JD225" s="2">
        <v>978.33</v>
      </c>
      <c r="JE225" s="2">
        <v>275.89</v>
      </c>
      <c r="JF225" s="2">
        <v>6807.67</v>
      </c>
      <c r="JG225" s="2">
        <v>22.44</v>
      </c>
      <c r="JH225" s="2">
        <v>90.52</v>
      </c>
      <c r="JI225" s="2">
        <v>25964.620000000003</v>
      </c>
      <c r="JJ225" s="2">
        <v>41655.64</v>
      </c>
      <c r="JK225" s="2"/>
      <c r="JL225" s="2"/>
      <c r="JM225" s="2"/>
      <c r="JN225" s="2">
        <v>1308</v>
      </c>
      <c r="JO225" s="2">
        <v>42963.64</v>
      </c>
      <c r="JP225" s="2">
        <v>825.26</v>
      </c>
      <c r="JQ225" s="2"/>
      <c r="JR225" s="2"/>
      <c r="JS225" s="2"/>
      <c r="JT225" s="2"/>
      <c r="JU225" s="2">
        <v>2449.9</v>
      </c>
      <c r="JV225" s="2">
        <v>11839.25</v>
      </c>
      <c r="JW225" s="2"/>
      <c r="JX225" s="2"/>
      <c r="JY225" s="2"/>
      <c r="JZ225" s="2"/>
      <c r="KA225" s="2"/>
      <c r="KB225" s="2"/>
      <c r="KC225" s="2"/>
      <c r="KD225" s="2">
        <v>15536.45</v>
      </c>
      <c r="KE225" s="2">
        <v>1998.21</v>
      </c>
      <c r="KF225" s="2"/>
      <c r="KG225" s="2"/>
      <c r="KH225" s="2">
        <v>1192.3900000000001</v>
      </c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>
        <v>115254.71</v>
      </c>
      <c r="KZ225" s="2"/>
      <c r="LA225" s="2">
        <v>26757.09</v>
      </c>
      <c r="LB225" s="2"/>
      <c r="LC225" s="2"/>
      <c r="LD225" s="2"/>
      <c r="LE225" s="2"/>
      <c r="LF225" s="2"/>
      <c r="LG225" s="2"/>
      <c r="LH225" s="2"/>
      <c r="LI225" s="2"/>
      <c r="LJ225" s="2"/>
      <c r="LK225" s="2">
        <v>175853.26</v>
      </c>
      <c r="LL225" s="2">
        <v>15484.27</v>
      </c>
      <c r="LM225" s="2">
        <v>15484.27</v>
      </c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>
        <v>489321.60000000015</v>
      </c>
    </row>
    <row r="226" spans="2:337">
      <c r="B226" s="22" t="s">
        <v>69</v>
      </c>
      <c r="C226" s="22" t="s">
        <v>7</v>
      </c>
      <c r="D226" s="22" t="s">
        <v>7</v>
      </c>
      <c r="E226" s="22" t="s">
        <v>34</v>
      </c>
      <c r="F226" s="22" t="s">
        <v>47</v>
      </c>
      <c r="G226" s="1">
        <v>46272.54</v>
      </c>
      <c r="I226" s="37" t="str">
        <f>VLOOKUP(J226,'District Listing'!$A$3:$B$315,2,FALSE)</f>
        <v>ARLINGTON</v>
      </c>
      <c r="J226" s="4" t="s">
        <v>319</v>
      </c>
      <c r="K226" s="2">
        <v>730587.21</v>
      </c>
      <c r="L226" s="2">
        <v>730587.21</v>
      </c>
      <c r="M226" s="2">
        <v>-730587.21</v>
      </c>
      <c r="N226" s="2">
        <v>-730587.21</v>
      </c>
      <c r="O226" s="2">
        <v>33333643.400000002</v>
      </c>
      <c r="P226" s="2">
        <v>393034.96</v>
      </c>
      <c r="Q226" s="2">
        <v>4003365.79</v>
      </c>
      <c r="R226" s="2"/>
      <c r="S226" s="2">
        <v>304479.12</v>
      </c>
      <c r="T226" s="2">
        <v>263017.3</v>
      </c>
      <c r="U226" s="2">
        <v>157440</v>
      </c>
      <c r="V226" s="2">
        <v>38454980.569999993</v>
      </c>
      <c r="W226" s="2">
        <v>12185805.4</v>
      </c>
      <c r="X226" s="2">
        <v>189197.87</v>
      </c>
      <c r="Y226" s="2">
        <v>655500.78999999992</v>
      </c>
      <c r="Z226" s="2"/>
      <c r="AA226" s="2">
        <v>474045.98000000004</v>
      </c>
      <c r="AB226" s="2">
        <v>81265.41</v>
      </c>
      <c r="AC226" s="2">
        <v>13585815.449999999</v>
      </c>
      <c r="AD226" s="2">
        <v>1716729.72</v>
      </c>
      <c r="AE226" s="2">
        <v>999019.97</v>
      </c>
      <c r="AF226" s="2">
        <v>2846313.3600000003</v>
      </c>
      <c r="AG226" s="2">
        <v>1251761.25</v>
      </c>
      <c r="AH226" s="2">
        <v>5831581.5700000003</v>
      </c>
      <c r="AI226" s="2">
        <v>1626521.23</v>
      </c>
      <c r="AJ226" s="2"/>
      <c r="AK226" s="2"/>
      <c r="AL226" s="2"/>
      <c r="AM226" s="2"/>
      <c r="AN226" s="2"/>
      <c r="AO226" s="2"/>
      <c r="AP226" s="2">
        <v>129236.90999999999</v>
      </c>
      <c r="AQ226" s="2">
        <v>12187.919999999998</v>
      </c>
      <c r="AR226" s="2">
        <v>2703215.5100000002</v>
      </c>
      <c r="AS226" s="2">
        <v>2234590.52</v>
      </c>
      <c r="AT226" s="2">
        <v>135350.43</v>
      </c>
      <c r="AU226" s="2">
        <v>70274.33</v>
      </c>
      <c r="AV226" s="2">
        <v>19556782.719999999</v>
      </c>
      <c r="AW226" s="2">
        <v>1566011.05</v>
      </c>
      <c r="AX226" s="2">
        <v>204977.83</v>
      </c>
      <c r="AY226" s="2">
        <v>821062.55</v>
      </c>
      <c r="AZ226" s="2">
        <v>223800.08000000002</v>
      </c>
      <c r="BA226" s="2">
        <v>1142775.69</v>
      </c>
      <c r="BB226" s="2">
        <v>3958627.2</v>
      </c>
      <c r="BC226" s="2">
        <v>2208218.2000000002</v>
      </c>
      <c r="BD226" s="2">
        <v>52051.6</v>
      </c>
      <c r="BE226" s="2">
        <v>153891.5</v>
      </c>
      <c r="BF226" s="2"/>
      <c r="BG226" s="2"/>
      <c r="BH226" s="2">
        <v>334.07</v>
      </c>
      <c r="BI226" s="2">
        <v>46785.770000000004</v>
      </c>
      <c r="BJ226" s="2">
        <v>65682.17</v>
      </c>
      <c r="BK226" s="2">
        <v>45917.39</v>
      </c>
      <c r="BL226" s="2"/>
      <c r="BM226" s="2">
        <v>194888.36</v>
      </c>
      <c r="BN226" s="2">
        <v>253997.77</v>
      </c>
      <c r="BO226" s="2">
        <v>66624.77</v>
      </c>
      <c r="BP226" s="2">
        <v>130470.79</v>
      </c>
      <c r="BQ226" s="2">
        <v>53690.46</v>
      </c>
      <c r="BR226" s="2">
        <v>21258.079999999998</v>
      </c>
      <c r="BS226" s="2">
        <v>140722.70000000001</v>
      </c>
      <c r="BT226" s="2">
        <v>8669.6299999999992</v>
      </c>
      <c r="BU226" s="2">
        <v>151926.74</v>
      </c>
      <c r="BV226" s="2"/>
      <c r="BW226" s="2"/>
      <c r="BX226" s="2"/>
      <c r="BY226" s="2"/>
      <c r="BZ226" s="2"/>
      <c r="CA226" s="2"/>
      <c r="CB226" s="2">
        <v>587610</v>
      </c>
      <c r="CC226" s="2">
        <v>136580.94</v>
      </c>
      <c r="CD226" s="2">
        <v>1195.8</v>
      </c>
      <c r="CE226" s="2">
        <v>44458.86</v>
      </c>
      <c r="CF226" s="2">
        <v>671723.94</v>
      </c>
      <c r="CG226" s="2"/>
      <c r="CH226" s="2">
        <v>38179</v>
      </c>
      <c r="CI226" s="2">
        <v>119947.58</v>
      </c>
      <c r="CJ226" s="2">
        <v>330</v>
      </c>
      <c r="CK226" s="2"/>
      <c r="CL226" s="2">
        <v>111870.65</v>
      </c>
      <c r="CM226" s="2">
        <v>385501.09</v>
      </c>
      <c r="CN226" s="2"/>
      <c r="CO226" s="2"/>
      <c r="CP226" s="2"/>
      <c r="CQ226" s="2"/>
      <c r="CR226" s="2">
        <v>457457.80999999994</v>
      </c>
      <c r="CS226" s="2"/>
      <c r="CT226" s="2"/>
      <c r="CU226" s="2"/>
      <c r="CV226" s="2"/>
      <c r="CW226" s="2"/>
      <c r="CX226" s="2"/>
      <c r="CY226" s="2"/>
      <c r="CZ226" s="2">
        <v>6149985.6700000009</v>
      </c>
      <c r="DA226" s="2">
        <v>70122.75</v>
      </c>
      <c r="DB226" s="2">
        <v>70122.75</v>
      </c>
      <c r="DC226" s="2"/>
      <c r="DD226" s="2"/>
      <c r="DE226" s="2"/>
      <c r="DF226" s="2"/>
      <c r="DG226" s="2"/>
      <c r="DH226" s="2">
        <v>68005.87</v>
      </c>
      <c r="DI226" s="2"/>
      <c r="DJ226" s="2">
        <v>97711.48000000001</v>
      </c>
      <c r="DK226" s="2"/>
      <c r="DL226" s="2"/>
      <c r="DM226" s="2">
        <v>165717.35</v>
      </c>
      <c r="DN226" s="2">
        <v>81942031.709999949</v>
      </c>
      <c r="DP226" s="37" t="str">
        <f>VLOOKUP(DQ226,'District Listing'!$A$3:$B$315,2,FALSE)</f>
        <v>ARLINGTON</v>
      </c>
      <c r="DQ226" s="4" t="s">
        <v>319</v>
      </c>
      <c r="DR226" s="2">
        <v>28045.89</v>
      </c>
      <c r="DS226" s="2">
        <v>28045.89</v>
      </c>
      <c r="DT226" s="2">
        <v>-730587.21</v>
      </c>
      <c r="DU226" s="2">
        <v>-730587.21</v>
      </c>
      <c r="DV226" s="2">
        <v>33069267.920000002</v>
      </c>
      <c r="DW226" s="2">
        <v>376965.69</v>
      </c>
      <c r="DX226" s="2">
        <v>944289.35</v>
      </c>
      <c r="DY226" s="2"/>
      <c r="DZ226" s="2">
        <v>141995.49</v>
      </c>
      <c r="EA226" s="2">
        <v>257127.55</v>
      </c>
      <c r="EB226" s="2">
        <v>157440</v>
      </c>
      <c r="EC226" s="2">
        <v>34947086</v>
      </c>
      <c r="ED226" s="2">
        <v>11015471.34</v>
      </c>
      <c r="EE226" s="2">
        <v>183919.49</v>
      </c>
      <c r="EF226" s="2">
        <v>610921.94999999995</v>
      </c>
      <c r="EG226" s="2"/>
      <c r="EH226" s="2">
        <v>27195.21</v>
      </c>
      <c r="EI226" s="2">
        <v>77838.070000000007</v>
      </c>
      <c r="EJ226" s="2">
        <v>11915346.060000001</v>
      </c>
      <c r="EK226" s="2">
        <v>1716724.17</v>
      </c>
      <c r="EL226" s="2">
        <v>999019.97</v>
      </c>
      <c r="EM226" s="2">
        <v>2584942.16</v>
      </c>
      <c r="EN226" s="2">
        <v>1125754.25</v>
      </c>
      <c r="EO226" s="2">
        <v>5295241.9800000004</v>
      </c>
      <c r="EP226" s="2">
        <v>1425656.18</v>
      </c>
      <c r="EQ226" s="2"/>
      <c r="ER226" s="2"/>
      <c r="ES226" s="2"/>
      <c r="ET226" s="2"/>
      <c r="EU226" s="2"/>
      <c r="EV226" s="2"/>
      <c r="EW226" s="2">
        <v>111081.15</v>
      </c>
      <c r="EX226" s="2">
        <v>2429.9499999999998</v>
      </c>
      <c r="EY226" s="2">
        <v>2671751.27</v>
      </c>
      <c r="EZ226" s="2">
        <v>1974478.29</v>
      </c>
      <c r="FA226" s="2">
        <v>129532.77</v>
      </c>
      <c r="FB226" s="2">
        <v>63595.86</v>
      </c>
      <c r="FC226" s="2">
        <v>18100208</v>
      </c>
      <c r="FD226" s="2">
        <v>1281633.78</v>
      </c>
      <c r="FE226" s="2">
        <v>203359.97</v>
      </c>
      <c r="FF226" s="2">
        <v>821062.55</v>
      </c>
      <c r="FG226" s="2">
        <v>211740.51</v>
      </c>
      <c r="FH226" s="2">
        <v>694123.12</v>
      </c>
      <c r="FI226" s="2">
        <v>3211919.9299999997</v>
      </c>
      <c r="FJ226" s="2">
        <v>2052721.26</v>
      </c>
      <c r="FK226" s="2">
        <v>52051.6</v>
      </c>
      <c r="FL226" s="2">
        <v>153891.5</v>
      </c>
      <c r="FM226" s="2"/>
      <c r="FN226" s="2"/>
      <c r="FO226" s="2"/>
      <c r="FP226" s="2">
        <v>20350.78</v>
      </c>
      <c r="FQ226" s="2">
        <v>65682.17</v>
      </c>
      <c r="FR226" s="2">
        <v>45917.39</v>
      </c>
      <c r="FS226" s="2"/>
      <c r="FT226" s="2">
        <v>186213.56</v>
      </c>
      <c r="FU226" s="2">
        <v>253997.77</v>
      </c>
      <c r="FV226" s="2">
        <v>41545.58</v>
      </c>
      <c r="FW226" s="2">
        <v>130470.79</v>
      </c>
      <c r="FX226" s="2">
        <v>53690.46</v>
      </c>
      <c r="FY226" s="2">
        <v>20474.599999999999</v>
      </c>
      <c r="FZ226" s="2">
        <v>137651.04</v>
      </c>
      <c r="GA226" s="2">
        <v>8669.6299999999992</v>
      </c>
      <c r="GB226" s="2">
        <v>150760.74</v>
      </c>
      <c r="GC226" s="2"/>
      <c r="GD226" s="2"/>
      <c r="GE226" s="2"/>
      <c r="GF226" s="2"/>
      <c r="GG226" s="2"/>
      <c r="GH226" s="2"/>
      <c r="GI226" s="2">
        <v>583240.82999999996</v>
      </c>
      <c r="GJ226" s="2">
        <v>111244.88</v>
      </c>
      <c r="GK226" s="2">
        <v>1195.8</v>
      </c>
      <c r="GL226" s="2">
        <v>43194.29</v>
      </c>
      <c r="GM226" s="2">
        <v>671723.94</v>
      </c>
      <c r="GN226" s="2"/>
      <c r="GO226" s="2">
        <v>38179</v>
      </c>
      <c r="GP226" s="2">
        <v>78806.39</v>
      </c>
      <c r="GQ226" s="2">
        <v>330</v>
      </c>
      <c r="GR226" s="2"/>
      <c r="GS226" s="2">
        <v>111870.65</v>
      </c>
      <c r="GT226" s="2">
        <v>385501.09</v>
      </c>
      <c r="GU226" s="2"/>
      <c r="GV226" s="2"/>
      <c r="GW226" s="2"/>
      <c r="GX226" s="2"/>
      <c r="GY226" s="2">
        <v>407055.97</v>
      </c>
      <c r="GZ226" s="2"/>
      <c r="HA226" s="2"/>
      <c r="HB226" s="2"/>
      <c r="HC226" s="2"/>
      <c r="HD226" s="2"/>
      <c r="HE226" s="2"/>
      <c r="HF226" s="2"/>
      <c r="HG226" s="2">
        <v>5806431.709999999</v>
      </c>
      <c r="HH226" s="2">
        <v>48644.29</v>
      </c>
      <c r="HI226" s="2">
        <v>48644.29</v>
      </c>
      <c r="HJ226" s="2"/>
      <c r="HK226" s="2"/>
      <c r="HL226" s="2"/>
      <c r="HM226" s="2"/>
      <c r="HN226" s="2"/>
      <c r="HO226" s="2">
        <v>68005.87</v>
      </c>
      <c r="HP226" s="2"/>
      <c r="HQ226" s="2">
        <v>43995.86</v>
      </c>
      <c r="HR226" s="2"/>
      <c r="HS226" s="2">
        <v>112001.73</v>
      </c>
      <c r="HT226" s="2">
        <v>73439096.400000021</v>
      </c>
      <c r="HV226" s="37" t="str">
        <f>VLOOKUP(HW226,'District Listing'!$A$3:$B$315,2,FALSE)</f>
        <v>GRANITE FALLS</v>
      </c>
      <c r="HW226" s="4" t="s">
        <v>327</v>
      </c>
      <c r="HX226" s="2">
        <v>36715.81</v>
      </c>
      <c r="HY226" s="2">
        <v>36715.81</v>
      </c>
      <c r="HZ226" s="2"/>
      <c r="IA226" s="2"/>
      <c r="IB226" s="2">
        <v>1302035.1299999999</v>
      </c>
      <c r="IC226" s="2"/>
      <c r="ID226" s="2">
        <v>31258.35</v>
      </c>
      <c r="IE226" s="2"/>
      <c r="IF226" s="2">
        <v>640176.81999999995</v>
      </c>
      <c r="IG226" s="2"/>
      <c r="IH226" s="2"/>
      <c r="II226" s="2">
        <v>1973470.2999999998</v>
      </c>
      <c r="IJ226" s="2">
        <v>607414.97</v>
      </c>
      <c r="IK226" s="2">
        <v>143.44</v>
      </c>
      <c r="IL226" s="2">
        <v>15544.55</v>
      </c>
      <c r="IM226" s="2"/>
      <c r="IN226" s="2">
        <v>233406.05</v>
      </c>
      <c r="IO226" s="2"/>
      <c r="IP226" s="2">
        <v>856509.01</v>
      </c>
      <c r="IQ226" s="2"/>
      <c r="IR226" s="2"/>
      <c r="IS226" s="2">
        <v>96806.65</v>
      </c>
      <c r="IT226" s="2">
        <v>58294.82</v>
      </c>
      <c r="IU226" s="2">
        <v>206977.52</v>
      </c>
      <c r="IV226" s="2">
        <v>91897.25</v>
      </c>
      <c r="IW226" s="2"/>
      <c r="IX226" s="2"/>
      <c r="IY226" s="2"/>
      <c r="IZ226" s="2"/>
      <c r="JA226" s="2">
        <v>1974.47</v>
      </c>
      <c r="JB226" s="2">
        <v>1121.29</v>
      </c>
      <c r="JC226" s="2">
        <v>4054.81</v>
      </c>
      <c r="JD226" s="2">
        <v>11574.82</v>
      </c>
      <c r="JE226" s="2">
        <v>144548.29</v>
      </c>
      <c r="JF226" s="2">
        <v>117203.81</v>
      </c>
      <c r="JG226" s="2"/>
      <c r="JH226" s="2"/>
      <c r="JI226" s="2">
        <v>734453.73</v>
      </c>
      <c r="JJ226" s="2">
        <v>165094.85999999999</v>
      </c>
      <c r="JK226" s="2"/>
      <c r="JL226" s="2"/>
      <c r="JM226" s="2"/>
      <c r="JN226" s="2"/>
      <c r="JO226" s="2">
        <v>165094.85999999999</v>
      </c>
      <c r="JP226" s="2"/>
      <c r="JQ226" s="2"/>
      <c r="JR226" s="2">
        <v>210143.51</v>
      </c>
      <c r="JS226" s="2"/>
      <c r="JT226" s="2"/>
      <c r="JU226" s="2"/>
      <c r="JV226" s="2">
        <v>114290.08</v>
      </c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>
        <v>177830.49</v>
      </c>
      <c r="KU226" s="2"/>
      <c r="KV226" s="2">
        <v>354499.15</v>
      </c>
      <c r="KW226" s="2"/>
      <c r="KX226" s="2"/>
      <c r="KY226" s="2"/>
      <c r="KZ226" s="2"/>
      <c r="LA226" s="2"/>
      <c r="LB226" s="2"/>
      <c r="LC226" s="2">
        <v>609.29999999999995</v>
      </c>
      <c r="LD226" s="2"/>
      <c r="LE226" s="2"/>
      <c r="LF226" s="2"/>
      <c r="LG226" s="2"/>
      <c r="LH226" s="2"/>
      <c r="LI226" s="2"/>
      <c r="LJ226" s="2"/>
      <c r="LK226" s="2">
        <v>857372.53</v>
      </c>
      <c r="LL226" s="2">
        <v>3775.87</v>
      </c>
      <c r="LM226" s="2">
        <v>3775.87</v>
      </c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>
        <v>4627392.1100000003</v>
      </c>
    </row>
    <row r="227" spans="2:337">
      <c r="B227" s="22" t="s">
        <v>69</v>
      </c>
      <c r="C227" s="22" t="s">
        <v>7</v>
      </c>
      <c r="D227" s="22" t="s">
        <v>7</v>
      </c>
      <c r="E227" s="22" t="s">
        <v>34</v>
      </c>
      <c r="F227" s="22" t="s">
        <v>49</v>
      </c>
      <c r="G227" s="1">
        <v>45489.05</v>
      </c>
      <c r="I227" s="37" t="str">
        <f>VLOOKUP(J227,'District Listing'!$A$3:$B$315,2,FALSE)</f>
        <v>MARYSVILLE</v>
      </c>
      <c r="J227" s="4" t="s">
        <v>320</v>
      </c>
      <c r="K227" s="2">
        <v>743802.2</v>
      </c>
      <c r="L227" s="2">
        <v>743802.2</v>
      </c>
      <c r="M227" s="2">
        <v>-743802.2</v>
      </c>
      <c r="N227" s="2">
        <v>-743802.2</v>
      </c>
      <c r="O227" s="2">
        <v>69967911.460000008</v>
      </c>
      <c r="P227" s="2">
        <v>968061.40999999992</v>
      </c>
      <c r="Q227" s="2">
        <v>657811.35</v>
      </c>
      <c r="R227" s="2"/>
      <c r="S227" s="2">
        <v>5070308.84</v>
      </c>
      <c r="T227" s="2">
        <v>1465948.11</v>
      </c>
      <c r="U227" s="2"/>
      <c r="V227" s="2">
        <v>78130041.170000002</v>
      </c>
      <c r="W227" s="2">
        <v>27680053.260000002</v>
      </c>
      <c r="X227" s="2">
        <v>592152.57000000007</v>
      </c>
      <c r="Y227" s="2">
        <v>1616526.68</v>
      </c>
      <c r="Z227" s="2"/>
      <c r="AA227" s="2">
        <v>1515267.31</v>
      </c>
      <c r="AB227" s="2">
        <v>619927.80000000005</v>
      </c>
      <c r="AC227" s="2">
        <v>32023927.620000001</v>
      </c>
      <c r="AD227" s="2"/>
      <c r="AE227" s="2"/>
      <c r="AF227" s="2">
        <v>5716779.4299999997</v>
      </c>
      <c r="AG227" s="2">
        <v>2386163.75</v>
      </c>
      <c r="AH227" s="2">
        <v>11785359.720000001</v>
      </c>
      <c r="AI227" s="2">
        <v>3948637.85</v>
      </c>
      <c r="AJ227" s="2"/>
      <c r="AK227" s="2"/>
      <c r="AL227" s="2"/>
      <c r="AM227" s="2"/>
      <c r="AN227" s="2">
        <v>100780.2</v>
      </c>
      <c r="AO227" s="2">
        <v>43722.58</v>
      </c>
      <c r="AP227" s="2">
        <v>371562.79000000004</v>
      </c>
      <c r="AQ227" s="2">
        <v>710950.3600000001</v>
      </c>
      <c r="AR227" s="2">
        <v>8620355.2999999989</v>
      </c>
      <c r="AS227" s="2">
        <v>7211697.79</v>
      </c>
      <c r="AT227" s="2">
        <v>541045.26</v>
      </c>
      <c r="AU227" s="2">
        <v>222042.6</v>
      </c>
      <c r="AV227" s="2">
        <v>41659097.629999995</v>
      </c>
      <c r="AW227" s="2">
        <v>2918537.51</v>
      </c>
      <c r="AX227" s="2">
        <v>386642.94</v>
      </c>
      <c r="AY227" s="2">
        <v>297845.09000000003</v>
      </c>
      <c r="AZ227" s="2">
        <v>963930.37999999989</v>
      </c>
      <c r="BA227" s="2">
        <v>498123.63</v>
      </c>
      <c r="BB227" s="2">
        <v>5065079.55</v>
      </c>
      <c r="BC227" s="2">
        <v>17719.400000000001</v>
      </c>
      <c r="BD227" s="2"/>
      <c r="BE227" s="2">
        <v>794313.23</v>
      </c>
      <c r="BF227" s="2">
        <v>170122.41</v>
      </c>
      <c r="BG227" s="2">
        <v>1277298.2</v>
      </c>
      <c r="BH227" s="2">
        <v>78783.42</v>
      </c>
      <c r="BI227" s="2">
        <v>1747139.68</v>
      </c>
      <c r="BJ227" s="2">
        <v>69873.86</v>
      </c>
      <c r="BK227" s="2">
        <v>57302.18</v>
      </c>
      <c r="BL227" s="2"/>
      <c r="BM227" s="2">
        <v>316112.68</v>
      </c>
      <c r="BN227" s="2">
        <v>527143.39</v>
      </c>
      <c r="BO227" s="2">
        <v>201378.21000000002</v>
      </c>
      <c r="BP227" s="2">
        <v>176769.92000000001</v>
      </c>
      <c r="BQ227" s="2">
        <v>207067.58</v>
      </c>
      <c r="BR227" s="2">
        <v>485716.47</v>
      </c>
      <c r="BS227" s="2">
        <v>486958.4</v>
      </c>
      <c r="BT227" s="2">
        <v>100</v>
      </c>
      <c r="BU227" s="2">
        <v>176810.31</v>
      </c>
      <c r="BV227" s="2"/>
      <c r="BW227" s="2">
        <v>271730.11</v>
      </c>
      <c r="BX227" s="2"/>
      <c r="BY227" s="2"/>
      <c r="BZ227" s="2"/>
      <c r="CA227" s="2">
        <v>8885.77</v>
      </c>
      <c r="CB227" s="2">
        <v>1290812</v>
      </c>
      <c r="CC227" s="2">
        <v>383843.82</v>
      </c>
      <c r="CD227" s="2">
        <v>142148.4</v>
      </c>
      <c r="CE227" s="2">
        <v>11139.060000000001</v>
      </c>
      <c r="CF227" s="2">
        <v>2448950.3199999998</v>
      </c>
      <c r="CG227" s="2">
        <v>4423</v>
      </c>
      <c r="CH227" s="2">
        <v>2117572.2000000002</v>
      </c>
      <c r="CI227" s="2">
        <v>641926.6</v>
      </c>
      <c r="CJ227" s="2">
        <v>2501807.1800000002</v>
      </c>
      <c r="CK227" s="2"/>
      <c r="CL227" s="2">
        <v>429385.7</v>
      </c>
      <c r="CM227" s="2">
        <v>1113810.8600000001</v>
      </c>
      <c r="CN227" s="2"/>
      <c r="CO227" s="2"/>
      <c r="CP227" s="2"/>
      <c r="CQ227" s="2"/>
      <c r="CR227" s="2">
        <v>424052.51</v>
      </c>
      <c r="CS227" s="2"/>
      <c r="CT227" s="2"/>
      <c r="CU227" s="2"/>
      <c r="CV227" s="2"/>
      <c r="CW227" s="2"/>
      <c r="CX227" s="2"/>
      <c r="CY227" s="2"/>
      <c r="CZ227" s="2">
        <v>18581096.870000001</v>
      </c>
      <c r="DA227" s="2">
        <v>100260.77</v>
      </c>
      <c r="DB227" s="2">
        <v>100260.77</v>
      </c>
      <c r="DC227" s="2"/>
      <c r="DD227" s="2"/>
      <c r="DE227" s="2"/>
      <c r="DF227" s="2">
        <v>182883.68</v>
      </c>
      <c r="DG227" s="2"/>
      <c r="DH227" s="2"/>
      <c r="DI227" s="2"/>
      <c r="DJ227" s="2">
        <v>356943.27</v>
      </c>
      <c r="DK227" s="2"/>
      <c r="DL227" s="2"/>
      <c r="DM227" s="2">
        <v>539826.94999999995</v>
      </c>
      <c r="DN227" s="2">
        <v>176099330.56</v>
      </c>
      <c r="DP227" s="37" t="str">
        <f>VLOOKUP(DQ227,'District Listing'!$A$3:$B$315,2,FALSE)</f>
        <v>MARYSVILLE</v>
      </c>
      <c r="DQ227" s="4" t="s">
        <v>320</v>
      </c>
      <c r="DR227" s="2">
        <v>558883.99</v>
      </c>
      <c r="DS227" s="2">
        <v>558883.99</v>
      </c>
      <c r="DT227" s="2">
        <v>-743802.2</v>
      </c>
      <c r="DU227" s="2">
        <v>-743802.2</v>
      </c>
      <c r="DV227" s="2">
        <v>68219215.930000007</v>
      </c>
      <c r="DW227" s="2">
        <v>930050.21</v>
      </c>
      <c r="DX227" s="2">
        <v>563380.77</v>
      </c>
      <c r="DY227" s="2"/>
      <c r="DZ227" s="2">
        <v>2578581.19</v>
      </c>
      <c r="EA227" s="2">
        <v>1091435.27</v>
      </c>
      <c r="EB227" s="2"/>
      <c r="EC227" s="2">
        <v>73382663.36999999</v>
      </c>
      <c r="ED227" s="2">
        <v>26456695.460000001</v>
      </c>
      <c r="EE227" s="2">
        <v>572789.42000000004</v>
      </c>
      <c r="EF227" s="2">
        <v>862608.73</v>
      </c>
      <c r="EG227" s="2"/>
      <c r="EH227" s="2">
        <v>540158.98</v>
      </c>
      <c r="EI227" s="2">
        <v>434389.23</v>
      </c>
      <c r="EJ227" s="2">
        <v>28866641.820000004</v>
      </c>
      <c r="EK227" s="2"/>
      <c r="EL227" s="2"/>
      <c r="EM227" s="2">
        <v>5368433.25</v>
      </c>
      <c r="EN227" s="2">
        <v>2151780.5</v>
      </c>
      <c r="EO227" s="2">
        <v>11071241.380000001</v>
      </c>
      <c r="EP227" s="2">
        <v>3660145.9</v>
      </c>
      <c r="EQ227" s="2"/>
      <c r="ER227" s="2"/>
      <c r="ES227" s="2"/>
      <c r="ET227" s="2"/>
      <c r="EU227" s="2">
        <v>95270.81</v>
      </c>
      <c r="EV227" s="2">
        <v>39724.160000000003</v>
      </c>
      <c r="EW227" s="2">
        <v>351073.15</v>
      </c>
      <c r="EX227" s="2">
        <v>663645.06000000006</v>
      </c>
      <c r="EY227" s="2">
        <v>8346946.2199999997</v>
      </c>
      <c r="EZ227" s="2">
        <v>6876910.0899999999</v>
      </c>
      <c r="FA227" s="2">
        <v>524499.69999999995</v>
      </c>
      <c r="FB227" s="2">
        <v>214280.38</v>
      </c>
      <c r="FC227" s="2">
        <v>39363950.600000001</v>
      </c>
      <c r="FD227" s="2">
        <v>1762662.2</v>
      </c>
      <c r="FE227" s="2">
        <v>253445.72</v>
      </c>
      <c r="FF227" s="2">
        <v>297845.09000000003</v>
      </c>
      <c r="FG227" s="2">
        <v>324644.40999999997</v>
      </c>
      <c r="FH227" s="2">
        <v>373795.78</v>
      </c>
      <c r="FI227" s="2">
        <v>3012393.2</v>
      </c>
      <c r="FJ227" s="2">
        <v>3969.4</v>
      </c>
      <c r="FK227" s="2"/>
      <c r="FL227" s="2">
        <v>784188.23</v>
      </c>
      <c r="FM227" s="2">
        <v>170122.41</v>
      </c>
      <c r="FN227" s="2">
        <v>1277298.2</v>
      </c>
      <c r="FO227" s="2">
        <v>74078.42</v>
      </c>
      <c r="FP227" s="2">
        <v>371621.72</v>
      </c>
      <c r="FQ227" s="2">
        <v>69873.86</v>
      </c>
      <c r="FR227" s="2">
        <v>57302.18</v>
      </c>
      <c r="FS227" s="2"/>
      <c r="FT227" s="2">
        <v>77638.179999999993</v>
      </c>
      <c r="FU227" s="2">
        <v>16351.28</v>
      </c>
      <c r="FV227" s="2">
        <v>49212.61</v>
      </c>
      <c r="FW227" s="2"/>
      <c r="FX227" s="2">
        <v>6188.99</v>
      </c>
      <c r="FY227" s="2">
        <v>20058.78</v>
      </c>
      <c r="FZ227" s="2">
        <v>372.02</v>
      </c>
      <c r="GA227" s="2">
        <v>100</v>
      </c>
      <c r="GB227" s="2">
        <v>47388.71</v>
      </c>
      <c r="GC227" s="2"/>
      <c r="GD227" s="2">
        <v>8484.99</v>
      </c>
      <c r="GE227" s="2"/>
      <c r="GF227" s="2"/>
      <c r="GG227" s="2"/>
      <c r="GH227" s="2">
        <v>8885.77</v>
      </c>
      <c r="GI227" s="2">
        <v>202893</v>
      </c>
      <c r="GJ227" s="2">
        <v>112338.29</v>
      </c>
      <c r="GK227" s="2">
        <v>142148.4</v>
      </c>
      <c r="GL227" s="2">
        <v>4579.7700000000004</v>
      </c>
      <c r="GM227" s="2">
        <v>2448950.3199999998</v>
      </c>
      <c r="GN227" s="2">
        <v>4423</v>
      </c>
      <c r="GO227" s="2">
        <v>759419.38</v>
      </c>
      <c r="GP227" s="2">
        <v>615775.27</v>
      </c>
      <c r="GQ227" s="2">
        <v>2501080.9300000002</v>
      </c>
      <c r="GR227" s="2"/>
      <c r="GS227" s="2"/>
      <c r="GT227" s="2"/>
      <c r="GU227" s="2"/>
      <c r="GV227" s="2"/>
      <c r="GW227" s="2"/>
      <c r="GX227" s="2"/>
      <c r="GY227" s="2">
        <v>239491.74</v>
      </c>
      <c r="GZ227" s="2"/>
      <c r="HA227" s="2"/>
      <c r="HB227" s="2"/>
      <c r="HC227" s="2"/>
      <c r="HD227" s="2"/>
      <c r="HE227" s="2"/>
      <c r="HF227" s="2"/>
      <c r="HG227" s="2">
        <v>10074235.85</v>
      </c>
      <c r="HH227" s="2">
        <v>100064.03</v>
      </c>
      <c r="HI227" s="2">
        <v>100064.03</v>
      </c>
      <c r="HJ227" s="2"/>
      <c r="HK227" s="2"/>
      <c r="HL227" s="2"/>
      <c r="HM227" s="2">
        <v>182883.68</v>
      </c>
      <c r="HN227" s="2"/>
      <c r="HO227" s="2"/>
      <c r="HP227" s="2"/>
      <c r="HQ227" s="2">
        <v>356943.27</v>
      </c>
      <c r="HR227" s="2"/>
      <c r="HS227" s="2">
        <v>539826.94999999995</v>
      </c>
      <c r="HT227" s="2">
        <v>155154857.6100001</v>
      </c>
      <c r="HV227" s="37" t="str">
        <f>VLOOKUP(HW227,'District Listing'!$A$3:$B$315,2,FALSE)</f>
        <v>STANWOOD</v>
      </c>
      <c r="HW227" s="4" t="s">
        <v>328</v>
      </c>
      <c r="HX227" s="2">
        <v>62872.11</v>
      </c>
      <c r="HY227" s="2">
        <v>62872.11</v>
      </c>
      <c r="HZ227" s="2"/>
      <c r="IA227" s="2"/>
      <c r="IB227" s="2">
        <v>3452299.18</v>
      </c>
      <c r="IC227" s="2">
        <v>6308.07</v>
      </c>
      <c r="ID227" s="2">
        <v>34349.78</v>
      </c>
      <c r="IE227" s="2"/>
      <c r="IF227" s="2">
        <v>491659.66</v>
      </c>
      <c r="IG227" s="2"/>
      <c r="IH227" s="2"/>
      <c r="II227" s="2">
        <v>3984616.69</v>
      </c>
      <c r="IJ227" s="2">
        <v>1918031.22</v>
      </c>
      <c r="IK227" s="2">
        <v>153</v>
      </c>
      <c r="IL227" s="2">
        <v>22417.66</v>
      </c>
      <c r="IM227" s="2">
        <v>78.78</v>
      </c>
      <c r="IN227" s="2">
        <v>175076.79</v>
      </c>
      <c r="IO227" s="2">
        <v>94.74</v>
      </c>
      <c r="IP227" s="2">
        <v>2115852.19</v>
      </c>
      <c r="IQ227" s="2"/>
      <c r="IR227" s="2"/>
      <c r="IS227" s="2">
        <v>54203.59</v>
      </c>
      <c r="IT227" s="2">
        <v>20127.27</v>
      </c>
      <c r="IU227" s="2">
        <v>110305.05</v>
      </c>
      <c r="IV227" s="2">
        <v>64473.15</v>
      </c>
      <c r="IW227" s="2"/>
      <c r="IX227" s="2"/>
      <c r="IY227" s="2"/>
      <c r="IZ227" s="2"/>
      <c r="JA227" s="2"/>
      <c r="JB227" s="2"/>
      <c r="JC227" s="2">
        <v>521.73</v>
      </c>
      <c r="JD227" s="2">
        <v>11120.55</v>
      </c>
      <c r="JE227" s="2">
        <v>968373.27</v>
      </c>
      <c r="JF227" s="2">
        <v>88232.08</v>
      </c>
      <c r="JG227" s="2">
        <v>1583.95</v>
      </c>
      <c r="JH227" s="2">
        <v>221.18</v>
      </c>
      <c r="JI227" s="2">
        <v>1319161.82</v>
      </c>
      <c r="JJ227" s="2">
        <v>143647.57999999999</v>
      </c>
      <c r="JK227" s="2">
        <v>130007.51</v>
      </c>
      <c r="JL227" s="2"/>
      <c r="JM227" s="2">
        <v>55586.81</v>
      </c>
      <c r="JN227" s="2"/>
      <c r="JO227" s="2">
        <v>329241.89999999997</v>
      </c>
      <c r="JP227" s="2">
        <v>27361.98</v>
      </c>
      <c r="JQ227" s="2">
        <v>77148.56</v>
      </c>
      <c r="JR227" s="2">
        <v>231312.62</v>
      </c>
      <c r="JS227" s="2"/>
      <c r="JT227" s="2"/>
      <c r="JU227" s="2"/>
      <c r="JV227" s="2">
        <v>63607.28</v>
      </c>
      <c r="JW227" s="2"/>
      <c r="JX227" s="2"/>
      <c r="JY227" s="2">
        <v>157051.9</v>
      </c>
      <c r="JZ227" s="2">
        <v>107318</v>
      </c>
      <c r="KA227" s="2"/>
      <c r="KB227" s="2"/>
      <c r="KC227" s="2">
        <v>9666.64</v>
      </c>
      <c r="KD227" s="2">
        <v>442.77</v>
      </c>
      <c r="KE227" s="2">
        <v>32957</v>
      </c>
      <c r="KF227" s="2"/>
      <c r="KG227" s="2"/>
      <c r="KH227" s="2"/>
      <c r="KI227" s="2"/>
      <c r="KJ227" s="2"/>
      <c r="KK227" s="2"/>
      <c r="KL227" s="2"/>
      <c r="KM227" s="2"/>
      <c r="KN227" s="2">
        <v>569680</v>
      </c>
      <c r="KO227" s="2">
        <v>437.8</v>
      </c>
      <c r="KP227" s="2"/>
      <c r="KQ227" s="2"/>
      <c r="KR227" s="2"/>
      <c r="KS227" s="2">
        <v>111910.39999999999</v>
      </c>
      <c r="KT227" s="2"/>
      <c r="KU227" s="2">
        <v>335</v>
      </c>
      <c r="KV227" s="2"/>
      <c r="KW227" s="2"/>
      <c r="KX227" s="2">
        <v>1408.55</v>
      </c>
      <c r="KY227" s="2">
        <v>2825.83</v>
      </c>
      <c r="KZ227" s="2"/>
      <c r="LA227" s="2"/>
      <c r="LB227" s="2">
        <v>24615.040000000001</v>
      </c>
      <c r="LC227" s="2">
        <v>31913.599999999999</v>
      </c>
      <c r="LD227" s="2"/>
      <c r="LE227" s="2"/>
      <c r="LF227" s="2"/>
      <c r="LG227" s="2"/>
      <c r="LH227" s="2"/>
      <c r="LI227" s="2"/>
      <c r="LJ227" s="2"/>
      <c r="LK227" s="2">
        <v>1449992.9700000002</v>
      </c>
      <c r="LL227" s="2">
        <v>5751.39</v>
      </c>
      <c r="LM227" s="2">
        <v>5751.39</v>
      </c>
      <c r="LN227" s="2"/>
      <c r="LO227" s="2"/>
      <c r="LP227" s="2"/>
      <c r="LQ227" s="2"/>
      <c r="LR227" s="2">
        <v>30343.06</v>
      </c>
      <c r="LS227" s="2"/>
      <c r="LT227" s="2"/>
      <c r="LU227" s="2">
        <v>167007.14000000001</v>
      </c>
      <c r="LV227" s="2"/>
      <c r="LW227" s="2"/>
      <c r="LX227" s="2">
        <v>197350.2</v>
      </c>
      <c r="LY227" s="2">
        <v>9464839.2700000033</v>
      </c>
    </row>
    <row r="228" spans="2:337">
      <c r="B228" s="22" t="s">
        <v>69</v>
      </c>
      <c r="C228" s="22" t="s">
        <v>7</v>
      </c>
      <c r="D228" s="22" t="s">
        <v>7</v>
      </c>
      <c r="E228" s="22" t="s">
        <v>34</v>
      </c>
      <c r="F228" s="22" t="s">
        <v>52</v>
      </c>
      <c r="G228" s="1">
        <v>4935.16</v>
      </c>
      <c r="I228" s="37" t="str">
        <f>VLOOKUP(J228,'District Listing'!$A$3:$B$315,2,FALSE)</f>
        <v>INDEX</v>
      </c>
      <c r="J228" s="4" t="s">
        <v>321</v>
      </c>
      <c r="K228" s="2">
        <v>5347.28</v>
      </c>
      <c r="L228" s="2">
        <v>5347.28</v>
      </c>
      <c r="M228" s="2">
        <v>-5347.2800000000007</v>
      </c>
      <c r="N228" s="2">
        <v>-5347.2800000000007</v>
      </c>
      <c r="O228" s="2">
        <v>304980.36000000004</v>
      </c>
      <c r="P228" s="2">
        <v>5197.3900000000003</v>
      </c>
      <c r="Q228" s="2">
        <v>5529.44</v>
      </c>
      <c r="R228" s="2"/>
      <c r="S228" s="2"/>
      <c r="T228" s="2"/>
      <c r="U228" s="2"/>
      <c r="V228" s="2">
        <v>315707.19000000006</v>
      </c>
      <c r="W228" s="2">
        <v>254558.40999999997</v>
      </c>
      <c r="X228" s="2">
        <v>9042.0300000000007</v>
      </c>
      <c r="Y228" s="2">
        <v>6423.17</v>
      </c>
      <c r="Z228" s="2"/>
      <c r="AA228" s="2"/>
      <c r="AB228" s="2">
        <v>5560.62</v>
      </c>
      <c r="AC228" s="2">
        <v>275584.23</v>
      </c>
      <c r="AD228" s="2"/>
      <c r="AE228" s="2"/>
      <c r="AF228" s="2">
        <v>23719.23</v>
      </c>
      <c r="AG228" s="2">
        <v>20805.62</v>
      </c>
      <c r="AH228" s="2">
        <v>43037.26</v>
      </c>
      <c r="AI228" s="2">
        <v>28605.79</v>
      </c>
      <c r="AJ228" s="2"/>
      <c r="AK228" s="2"/>
      <c r="AL228" s="2"/>
      <c r="AM228" s="2"/>
      <c r="AN228" s="2"/>
      <c r="AO228" s="2"/>
      <c r="AP228" s="2">
        <v>1538.51</v>
      </c>
      <c r="AQ228" s="2">
        <v>3108.02</v>
      </c>
      <c r="AR228" s="2">
        <v>37559.620000000003</v>
      </c>
      <c r="AS228" s="2">
        <v>60458.19</v>
      </c>
      <c r="AT228" s="2">
        <v>705.86</v>
      </c>
      <c r="AU228" s="2">
        <v>524.57000000000005</v>
      </c>
      <c r="AV228" s="2">
        <v>220062.66999999998</v>
      </c>
      <c r="AW228" s="2">
        <v>12411.6</v>
      </c>
      <c r="AX228" s="2">
        <v>5962.06</v>
      </c>
      <c r="AY228" s="2">
        <v>15830.19</v>
      </c>
      <c r="AZ228" s="2">
        <v>2163.64</v>
      </c>
      <c r="BA228" s="2">
        <v>12472.5</v>
      </c>
      <c r="BB228" s="2">
        <v>48839.99</v>
      </c>
      <c r="BC228" s="2">
        <v>2400.7199999999998</v>
      </c>
      <c r="BD228" s="2">
        <v>200.96</v>
      </c>
      <c r="BE228" s="2">
        <v>8475.83</v>
      </c>
      <c r="BF228" s="2">
        <v>21060.33</v>
      </c>
      <c r="BG228" s="2"/>
      <c r="BH228" s="2">
        <v>805</v>
      </c>
      <c r="BI228" s="2">
        <v>18714.79</v>
      </c>
      <c r="BJ228" s="2"/>
      <c r="BK228" s="2"/>
      <c r="BL228" s="2"/>
      <c r="BM228" s="2">
        <v>6855.35</v>
      </c>
      <c r="BN228" s="2">
        <v>1253.3900000000001</v>
      </c>
      <c r="BO228" s="2">
        <v>3480</v>
      </c>
      <c r="BP228" s="2">
        <v>2855.5</v>
      </c>
      <c r="BQ228" s="2">
        <v>3624.08</v>
      </c>
      <c r="BR228" s="2">
        <v>24934.04</v>
      </c>
      <c r="BS228" s="2">
        <v>117.72</v>
      </c>
      <c r="BT228" s="2"/>
      <c r="BU228" s="2"/>
      <c r="BV228" s="2"/>
      <c r="BW228" s="2">
        <v>50347.65</v>
      </c>
      <c r="BX228" s="2"/>
      <c r="BY228" s="2"/>
      <c r="BZ228" s="2"/>
      <c r="CA228" s="2">
        <v>185.15</v>
      </c>
      <c r="CB228" s="2">
        <v>10328</v>
      </c>
      <c r="CC228" s="2">
        <v>13782.07</v>
      </c>
      <c r="CD228" s="2">
        <v>179.4</v>
      </c>
      <c r="CE228" s="2"/>
      <c r="CF228" s="2"/>
      <c r="CG228" s="2"/>
      <c r="CH228" s="2"/>
      <c r="CI228" s="2">
        <v>3234.22</v>
      </c>
      <c r="CJ228" s="2">
        <v>1770.5</v>
      </c>
      <c r="CK228" s="2"/>
      <c r="CL228" s="2"/>
      <c r="CM228" s="2">
        <v>3439.44</v>
      </c>
      <c r="CN228" s="2">
        <v>7153.12</v>
      </c>
      <c r="CO228" s="2"/>
      <c r="CP228" s="2"/>
      <c r="CQ228" s="2"/>
      <c r="CR228" s="2">
        <v>1540.42</v>
      </c>
      <c r="CS228" s="2"/>
      <c r="CT228" s="2"/>
      <c r="CU228" s="2"/>
      <c r="CV228" s="2"/>
      <c r="CW228" s="2">
        <v>120.12</v>
      </c>
      <c r="CX228" s="2"/>
      <c r="CY228" s="2"/>
      <c r="CZ228" s="2">
        <v>186857.8</v>
      </c>
      <c r="DA228" s="2">
        <v>2966.4</v>
      </c>
      <c r="DB228" s="2">
        <v>2966.4</v>
      </c>
      <c r="DC228" s="2"/>
      <c r="DD228" s="2"/>
      <c r="DE228" s="2"/>
      <c r="DF228" s="2"/>
      <c r="DG228" s="2"/>
      <c r="DH228" s="2"/>
      <c r="DI228" s="2"/>
      <c r="DJ228" s="2">
        <v>6540</v>
      </c>
      <c r="DK228" s="2"/>
      <c r="DL228" s="2"/>
      <c r="DM228" s="2">
        <v>6540</v>
      </c>
      <c r="DN228" s="2">
        <v>1056558.2799999998</v>
      </c>
      <c r="DP228" s="37" t="str">
        <f>VLOOKUP(DQ228,'District Listing'!$A$3:$B$315,2,FALSE)</f>
        <v>INDEX</v>
      </c>
      <c r="DQ228" s="4" t="s">
        <v>321</v>
      </c>
      <c r="DR228" s="2">
        <v>5347.28</v>
      </c>
      <c r="DS228" s="2">
        <v>5347.28</v>
      </c>
      <c r="DT228" s="2">
        <v>-340.68</v>
      </c>
      <c r="DU228" s="2">
        <v>-340.68</v>
      </c>
      <c r="DV228" s="2">
        <v>274537.52</v>
      </c>
      <c r="DW228" s="2">
        <v>5197.3900000000003</v>
      </c>
      <c r="DX228" s="2">
        <v>5529.44</v>
      </c>
      <c r="DY228" s="2"/>
      <c r="DZ228" s="2"/>
      <c r="EA228" s="2"/>
      <c r="EB228" s="2"/>
      <c r="EC228" s="2">
        <v>285264.35000000003</v>
      </c>
      <c r="ED228" s="2">
        <v>165695.9</v>
      </c>
      <c r="EE228" s="2">
        <v>9042.0300000000007</v>
      </c>
      <c r="EF228" s="2">
        <v>6423.17</v>
      </c>
      <c r="EG228" s="2"/>
      <c r="EH228" s="2"/>
      <c r="EI228" s="2">
        <v>5560.62</v>
      </c>
      <c r="EJ228" s="2">
        <v>186721.72</v>
      </c>
      <c r="EK228" s="2"/>
      <c r="EL228" s="2"/>
      <c r="EM228" s="2">
        <v>23719.23</v>
      </c>
      <c r="EN228" s="2">
        <v>20805.62</v>
      </c>
      <c r="EO228" s="2">
        <v>43037.26</v>
      </c>
      <c r="EP228" s="2">
        <v>28605.79</v>
      </c>
      <c r="EQ228" s="2"/>
      <c r="ER228" s="2"/>
      <c r="ES228" s="2"/>
      <c r="ET228" s="2"/>
      <c r="EU228" s="2"/>
      <c r="EV228" s="2"/>
      <c r="EW228" s="2">
        <v>1538.51</v>
      </c>
      <c r="EX228" s="2">
        <v>3108.02</v>
      </c>
      <c r="EY228" s="2">
        <v>37559.620000000003</v>
      </c>
      <c r="EZ228" s="2">
        <v>60458.19</v>
      </c>
      <c r="FA228" s="2">
        <v>705.86</v>
      </c>
      <c r="FB228" s="2">
        <v>524.57000000000005</v>
      </c>
      <c r="FC228" s="2">
        <v>220062.66999999998</v>
      </c>
      <c r="FD228" s="2">
        <v>12411.6</v>
      </c>
      <c r="FE228" s="2">
        <v>5962.06</v>
      </c>
      <c r="FF228" s="2">
        <v>15830.19</v>
      </c>
      <c r="FG228" s="2">
        <v>2163.64</v>
      </c>
      <c r="FH228" s="2">
        <v>12472.5</v>
      </c>
      <c r="FI228" s="2">
        <v>48839.99</v>
      </c>
      <c r="FJ228" s="2">
        <v>2400.7199999999998</v>
      </c>
      <c r="FK228" s="2">
        <v>200.96</v>
      </c>
      <c r="FL228" s="2">
        <v>8475.83</v>
      </c>
      <c r="FM228" s="2">
        <v>21060.33</v>
      </c>
      <c r="FN228" s="2"/>
      <c r="FO228" s="2">
        <v>805</v>
      </c>
      <c r="FP228" s="2">
        <v>18714.79</v>
      </c>
      <c r="FQ228" s="2"/>
      <c r="FR228" s="2"/>
      <c r="FS228" s="2"/>
      <c r="FT228" s="2">
        <v>6855.35</v>
      </c>
      <c r="FU228" s="2">
        <v>1253.3900000000001</v>
      </c>
      <c r="FV228" s="2">
        <v>3480</v>
      </c>
      <c r="FW228" s="2">
        <v>2855.5</v>
      </c>
      <c r="FX228" s="2">
        <v>3624.08</v>
      </c>
      <c r="FY228" s="2">
        <v>24934.04</v>
      </c>
      <c r="FZ228" s="2">
        <v>117.72</v>
      </c>
      <c r="GA228" s="2"/>
      <c r="GB228" s="2"/>
      <c r="GC228" s="2"/>
      <c r="GD228" s="2">
        <v>34025.54</v>
      </c>
      <c r="GE228" s="2"/>
      <c r="GF228" s="2"/>
      <c r="GG228" s="2"/>
      <c r="GH228" s="2">
        <v>185.15</v>
      </c>
      <c r="GI228" s="2">
        <v>10328</v>
      </c>
      <c r="GJ228" s="2">
        <v>13782.07</v>
      </c>
      <c r="GK228" s="2">
        <v>179.4</v>
      </c>
      <c r="GL228" s="2"/>
      <c r="GM228" s="2"/>
      <c r="GN228" s="2"/>
      <c r="GO228" s="2"/>
      <c r="GP228" s="2">
        <v>3234.22</v>
      </c>
      <c r="GQ228" s="2">
        <v>1770.5</v>
      </c>
      <c r="GR228" s="2"/>
      <c r="GS228" s="2"/>
      <c r="GT228" s="2">
        <v>3439.44</v>
      </c>
      <c r="GU228" s="2">
        <v>7153.12</v>
      </c>
      <c r="GV228" s="2"/>
      <c r="GW228" s="2"/>
      <c r="GX228" s="2"/>
      <c r="GY228" s="2">
        <v>1540.42</v>
      </c>
      <c r="GZ228" s="2"/>
      <c r="HA228" s="2"/>
      <c r="HB228" s="2"/>
      <c r="HC228" s="2"/>
      <c r="HD228" s="2">
        <v>120.12</v>
      </c>
      <c r="HE228" s="2"/>
      <c r="HF228" s="2"/>
      <c r="HG228" s="2">
        <v>170535.69</v>
      </c>
      <c r="HH228" s="2">
        <v>2966.4</v>
      </c>
      <c r="HI228" s="2">
        <v>2966.4</v>
      </c>
      <c r="HJ228" s="2"/>
      <c r="HK228" s="2"/>
      <c r="HL228" s="2"/>
      <c r="HM228" s="2"/>
      <c r="HN228" s="2"/>
      <c r="HO228" s="2"/>
      <c r="HP228" s="2"/>
      <c r="HQ228" s="2">
        <v>6540</v>
      </c>
      <c r="HR228" s="2"/>
      <c r="HS228" s="2">
        <v>6540</v>
      </c>
      <c r="HT228" s="2">
        <v>925937.41999999969</v>
      </c>
      <c r="HV228" s="37" t="str">
        <f>VLOOKUP(HW228,'District Listing'!$A$3:$B$315,2,FALSE)</f>
        <v>SPOKANE</v>
      </c>
      <c r="HW228" s="4" t="s">
        <v>329</v>
      </c>
      <c r="HX228" s="2">
        <v>2543798.61</v>
      </c>
      <c r="HY228" s="2">
        <v>2543798.61</v>
      </c>
      <c r="HZ228" s="2"/>
      <c r="IA228" s="2"/>
      <c r="IB228" s="2">
        <v>21532579.370000001</v>
      </c>
      <c r="IC228" s="2">
        <v>2579630.3199999998</v>
      </c>
      <c r="ID228" s="2">
        <v>3686598.35</v>
      </c>
      <c r="IE228" s="2"/>
      <c r="IF228" s="2">
        <v>2373749.4900000002</v>
      </c>
      <c r="IG228" s="2">
        <v>798294.4</v>
      </c>
      <c r="IH228" s="2"/>
      <c r="II228" s="2">
        <v>30970851.93</v>
      </c>
      <c r="IJ228" s="2">
        <v>7270639.7400000002</v>
      </c>
      <c r="IK228" s="2">
        <v>871759.35999999999</v>
      </c>
      <c r="IL228" s="2">
        <v>146993.97</v>
      </c>
      <c r="IM228" s="2"/>
      <c r="IN228" s="2">
        <v>1149644.92</v>
      </c>
      <c r="IO228" s="2">
        <v>427321.42</v>
      </c>
      <c r="IP228" s="2">
        <v>9866359.4100000001</v>
      </c>
      <c r="IQ228" s="2">
        <v>940.86</v>
      </c>
      <c r="IR228" s="2">
        <v>7610.01</v>
      </c>
      <c r="IS228" s="2">
        <v>2095155.54</v>
      </c>
      <c r="IT228" s="2">
        <v>678365.47</v>
      </c>
      <c r="IU228" s="2">
        <v>4186302.68</v>
      </c>
      <c r="IV228" s="2">
        <v>1065316.8600000001</v>
      </c>
      <c r="IW228" s="2"/>
      <c r="IX228" s="2"/>
      <c r="IY228" s="2"/>
      <c r="IZ228" s="2"/>
      <c r="JA228" s="2">
        <v>43266.34</v>
      </c>
      <c r="JB228" s="2">
        <v>18284.39</v>
      </c>
      <c r="JC228" s="2">
        <v>195820.76</v>
      </c>
      <c r="JD228" s="2">
        <v>119088.1</v>
      </c>
      <c r="JE228" s="2">
        <v>3608337.23</v>
      </c>
      <c r="JF228" s="2">
        <v>2074082.65</v>
      </c>
      <c r="JG228" s="2">
        <v>393942.51</v>
      </c>
      <c r="JH228" s="2">
        <v>73205.89</v>
      </c>
      <c r="JI228" s="2">
        <v>14559719.290000001</v>
      </c>
      <c r="JJ228" s="2">
        <v>245119.37</v>
      </c>
      <c r="JK228" s="2"/>
      <c r="JL228" s="2"/>
      <c r="JM228" s="2">
        <v>2310.59</v>
      </c>
      <c r="JN228" s="2">
        <v>55105.38</v>
      </c>
      <c r="JO228" s="2">
        <v>302535.33999999997</v>
      </c>
      <c r="JP228" s="2"/>
      <c r="JQ228" s="2"/>
      <c r="JR228" s="2">
        <v>279006.18</v>
      </c>
      <c r="JS228" s="2"/>
      <c r="JT228" s="2"/>
      <c r="JU228" s="2">
        <v>156755.01999999999</v>
      </c>
      <c r="JV228" s="2">
        <v>912558.81</v>
      </c>
      <c r="JW228" s="2"/>
      <c r="JX228" s="2"/>
      <c r="JY228" s="2"/>
      <c r="JZ228" s="2"/>
      <c r="KA228" s="2"/>
      <c r="KB228" s="2"/>
      <c r="KC228" s="2"/>
      <c r="KD228" s="2"/>
      <c r="KE228" s="2">
        <v>33043.82</v>
      </c>
      <c r="KF228" s="2">
        <v>1910.07</v>
      </c>
      <c r="KG228" s="2"/>
      <c r="KH228" s="2">
        <v>1915.49</v>
      </c>
      <c r="KI228" s="2"/>
      <c r="KJ228" s="2"/>
      <c r="KK228" s="2"/>
      <c r="KL228" s="2"/>
      <c r="KM228" s="2">
        <v>267155.67</v>
      </c>
      <c r="KN228" s="2">
        <v>125</v>
      </c>
      <c r="KO228" s="2">
        <v>28177.03</v>
      </c>
      <c r="KP228" s="2"/>
      <c r="KQ228" s="2">
        <v>22187.93</v>
      </c>
      <c r="KR228" s="2"/>
      <c r="KS228" s="2"/>
      <c r="KT228" s="2"/>
      <c r="KU228" s="2">
        <v>4797.71</v>
      </c>
      <c r="KV228" s="2"/>
      <c r="KW228" s="2"/>
      <c r="KX228" s="2"/>
      <c r="KY228" s="2"/>
      <c r="KZ228" s="2"/>
      <c r="LA228" s="2"/>
      <c r="LB228" s="2"/>
      <c r="LC228" s="2">
        <v>219109.07</v>
      </c>
      <c r="LD228" s="2"/>
      <c r="LE228" s="2"/>
      <c r="LF228" s="2"/>
      <c r="LG228" s="2"/>
      <c r="LH228" s="2"/>
      <c r="LI228" s="2"/>
      <c r="LJ228" s="2"/>
      <c r="LK228" s="2">
        <v>1926741.8</v>
      </c>
      <c r="LL228" s="2">
        <v>107029.01</v>
      </c>
      <c r="LM228" s="2">
        <v>107029.01</v>
      </c>
      <c r="LN228" s="2">
        <v>17302.14</v>
      </c>
      <c r="LO228" s="2"/>
      <c r="LP228" s="2"/>
      <c r="LQ228" s="2"/>
      <c r="LR228" s="2">
        <v>36849.43</v>
      </c>
      <c r="LS228" s="2">
        <v>25000</v>
      </c>
      <c r="LT228" s="2"/>
      <c r="LU228" s="2">
        <v>6766.5</v>
      </c>
      <c r="LV228" s="2"/>
      <c r="LW228" s="2"/>
      <c r="LX228" s="2">
        <v>85918.07</v>
      </c>
      <c r="LY228" s="2">
        <v>60362953.460000008</v>
      </c>
    </row>
    <row r="229" spans="2:337">
      <c r="B229" s="22" t="s">
        <v>69</v>
      </c>
      <c r="C229" s="22" t="s">
        <v>7</v>
      </c>
      <c r="D229" s="22" t="s">
        <v>7</v>
      </c>
      <c r="E229" s="22" t="s">
        <v>34</v>
      </c>
      <c r="F229" s="22" t="s">
        <v>58</v>
      </c>
      <c r="G229" s="1">
        <v>8810.4</v>
      </c>
      <c r="I229" s="37" t="str">
        <f>VLOOKUP(J229,'District Listing'!$A$3:$B$315,2,FALSE)</f>
        <v>MONROE</v>
      </c>
      <c r="J229" s="4" t="s">
        <v>322</v>
      </c>
      <c r="K229" s="2">
        <v>92952.35</v>
      </c>
      <c r="L229" s="2">
        <v>92952.35</v>
      </c>
      <c r="M229" s="2">
        <v>-92952.35</v>
      </c>
      <c r="N229" s="2">
        <v>-92952.35</v>
      </c>
      <c r="O229" s="2">
        <v>35547390.93</v>
      </c>
      <c r="P229" s="2">
        <v>632319.01</v>
      </c>
      <c r="Q229" s="2">
        <v>853064.89</v>
      </c>
      <c r="R229" s="2"/>
      <c r="S229" s="2">
        <v>1517987.88</v>
      </c>
      <c r="T229" s="2">
        <v>523143.76</v>
      </c>
      <c r="U229" s="2">
        <v>213594</v>
      </c>
      <c r="V229" s="2">
        <v>39287500.469999999</v>
      </c>
      <c r="W229" s="2">
        <v>13183750.84</v>
      </c>
      <c r="X229" s="2">
        <v>352891.48</v>
      </c>
      <c r="Y229" s="2">
        <v>468850.16000000003</v>
      </c>
      <c r="Z229" s="2"/>
      <c r="AA229" s="2">
        <v>1069052.8</v>
      </c>
      <c r="AB229" s="2">
        <v>230490.09999999998</v>
      </c>
      <c r="AC229" s="2">
        <v>15305035.380000001</v>
      </c>
      <c r="AD229" s="2">
        <v>19067.28</v>
      </c>
      <c r="AE229" s="2">
        <v>0</v>
      </c>
      <c r="AF229" s="2">
        <v>2925452.35</v>
      </c>
      <c r="AG229" s="2">
        <v>1145080.98</v>
      </c>
      <c r="AH229" s="2">
        <v>5859249.3099999996</v>
      </c>
      <c r="AI229" s="2">
        <v>1900410.74</v>
      </c>
      <c r="AJ229" s="2"/>
      <c r="AK229" s="2"/>
      <c r="AL229" s="2"/>
      <c r="AM229" s="2"/>
      <c r="AN229" s="2"/>
      <c r="AO229" s="2"/>
      <c r="AP229" s="2">
        <v>173077.85</v>
      </c>
      <c r="AQ229" s="2">
        <v>397005.98</v>
      </c>
      <c r="AR229" s="2">
        <v>4505487.5</v>
      </c>
      <c r="AS229" s="2">
        <v>3543317.3</v>
      </c>
      <c r="AT229" s="2">
        <v>285590.63</v>
      </c>
      <c r="AU229" s="2">
        <v>35165.47</v>
      </c>
      <c r="AV229" s="2">
        <v>20788905.390000001</v>
      </c>
      <c r="AW229" s="2">
        <v>1115996.51</v>
      </c>
      <c r="AX229" s="2">
        <v>213382.88</v>
      </c>
      <c r="AY229" s="2">
        <v>102380.37</v>
      </c>
      <c r="AZ229" s="2">
        <v>487835.41</v>
      </c>
      <c r="BA229" s="2">
        <v>557162.63</v>
      </c>
      <c r="BB229" s="2">
        <v>2476757.8000000003</v>
      </c>
      <c r="BC229" s="2">
        <v>4731501.05</v>
      </c>
      <c r="BD229" s="2">
        <v>75249.77</v>
      </c>
      <c r="BE229" s="2">
        <v>3605512.63</v>
      </c>
      <c r="BF229" s="2"/>
      <c r="BG229" s="2"/>
      <c r="BH229" s="2">
        <v>197086.07</v>
      </c>
      <c r="BI229" s="2">
        <v>711244.42999999993</v>
      </c>
      <c r="BJ229" s="2">
        <v>56788.75</v>
      </c>
      <c r="BK229" s="2">
        <v>54109.34</v>
      </c>
      <c r="BL229" s="2">
        <v>455</v>
      </c>
      <c r="BM229" s="2">
        <v>404533.48</v>
      </c>
      <c r="BN229" s="2">
        <v>304245.36</v>
      </c>
      <c r="BO229" s="2">
        <v>178832.94</v>
      </c>
      <c r="BP229" s="2">
        <v>331746.3</v>
      </c>
      <c r="BQ229" s="2">
        <v>199393.12</v>
      </c>
      <c r="BR229" s="2">
        <v>165335.84</v>
      </c>
      <c r="BS229" s="2">
        <v>5002.6899999999996</v>
      </c>
      <c r="BT229" s="2">
        <v>1165.0999999999999</v>
      </c>
      <c r="BU229" s="2">
        <v>188284.08000000002</v>
      </c>
      <c r="BV229" s="2"/>
      <c r="BW229" s="2">
        <v>404237.19</v>
      </c>
      <c r="BX229" s="2"/>
      <c r="BY229" s="2"/>
      <c r="BZ229" s="2"/>
      <c r="CA229" s="2"/>
      <c r="CB229" s="2">
        <v>797869</v>
      </c>
      <c r="CC229" s="2">
        <v>237236.71</v>
      </c>
      <c r="CD229" s="2"/>
      <c r="CE229" s="2">
        <v>166960.63</v>
      </c>
      <c r="CF229" s="2"/>
      <c r="CG229" s="2"/>
      <c r="CH229" s="2">
        <v>1428601.6</v>
      </c>
      <c r="CI229" s="2">
        <v>19485.77</v>
      </c>
      <c r="CJ229" s="2"/>
      <c r="CK229" s="2"/>
      <c r="CL229" s="2">
        <v>151404.16</v>
      </c>
      <c r="CM229" s="2">
        <v>712063.6</v>
      </c>
      <c r="CN229" s="2"/>
      <c r="CO229" s="2"/>
      <c r="CP229" s="2"/>
      <c r="CQ229" s="2"/>
      <c r="CR229" s="2">
        <v>106953.94</v>
      </c>
      <c r="CS229" s="2"/>
      <c r="CT229" s="2"/>
      <c r="CU229" s="2"/>
      <c r="CV229" s="2"/>
      <c r="CW229" s="2"/>
      <c r="CX229" s="2"/>
      <c r="CY229" s="2"/>
      <c r="CZ229" s="2">
        <v>15235298.549999997</v>
      </c>
      <c r="DA229" s="2">
        <v>59328.89</v>
      </c>
      <c r="DB229" s="2">
        <v>59328.89</v>
      </c>
      <c r="DC229" s="2"/>
      <c r="DD229" s="2"/>
      <c r="DE229" s="2"/>
      <c r="DF229" s="2"/>
      <c r="DG229" s="2"/>
      <c r="DH229" s="2"/>
      <c r="DI229" s="2"/>
      <c r="DJ229" s="2">
        <v>54125.71</v>
      </c>
      <c r="DK229" s="2"/>
      <c r="DL229" s="2"/>
      <c r="DM229" s="2">
        <v>54125.71</v>
      </c>
      <c r="DN229" s="2">
        <v>93206952.189999938</v>
      </c>
      <c r="DP229" s="37" t="str">
        <f>VLOOKUP(DQ229,'District Listing'!$A$3:$B$315,2,FALSE)</f>
        <v>MONROE</v>
      </c>
      <c r="DQ229" s="4" t="s">
        <v>322</v>
      </c>
      <c r="DR229" s="2">
        <v>17186.650000000001</v>
      </c>
      <c r="DS229" s="2">
        <v>17186.650000000001</v>
      </c>
      <c r="DT229" s="2">
        <v>-92952.35</v>
      </c>
      <c r="DU229" s="2">
        <v>-92952.35</v>
      </c>
      <c r="DV229" s="2">
        <v>34322156.990000002</v>
      </c>
      <c r="DW229" s="2">
        <v>625696.87</v>
      </c>
      <c r="DX229" s="2">
        <v>170744.09</v>
      </c>
      <c r="DY229" s="2"/>
      <c r="DZ229" s="2">
        <v>289203.65999999997</v>
      </c>
      <c r="EA229" s="2">
        <v>76248.800000000003</v>
      </c>
      <c r="EB229" s="2">
        <v>213594</v>
      </c>
      <c r="EC229" s="2">
        <v>35697644.409999996</v>
      </c>
      <c r="ED229" s="2">
        <v>12350051.57</v>
      </c>
      <c r="EE229" s="2">
        <v>341116.44</v>
      </c>
      <c r="EF229" s="2">
        <v>87332.35</v>
      </c>
      <c r="EG229" s="2"/>
      <c r="EH229" s="2">
        <v>76934.100000000006</v>
      </c>
      <c r="EI229" s="2">
        <v>24129.42</v>
      </c>
      <c r="EJ229" s="2">
        <v>12879563.879999999</v>
      </c>
      <c r="EK229" s="2">
        <v>19078.43</v>
      </c>
      <c r="EL229" s="2">
        <v>-13.14</v>
      </c>
      <c r="EM229" s="2">
        <v>2670860.98</v>
      </c>
      <c r="EN229" s="2">
        <v>966486.84</v>
      </c>
      <c r="EO229" s="2">
        <v>5377800.4699999997</v>
      </c>
      <c r="EP229" s="2">
        <v>1636099.31</v>
      </c>
      <c r="EQ229" s="2"/>
      <c r="ER229" s="2"/>
      <c r="ES229" s="2"/>
      <c r="ET229" s="2"/>
      <c r="EU229" s="2"/>
      <c r="EV229" s="2"/>
      <c r="EW229" s="2">
        <v>159348.85</v>
      </c>
      <c r="EX229" s="2">
        <v>354187.86</v>
      </c>
      <c r="EY229" s="2">
        <v>4379723.3099999996</v>
      </c>
      <c r="EZ229" s="2">
        <v>3388069.44</v>
      </c>
      <c r="FA229" s="2">
        <v>274555.5</v>
      </c>
      <c r="FB229" s="2">
        <v>27252.58</v>
      </c>
      <c r="FC229" s="2">
        <v>19253450.43</v>
      </c>
      <c r="FD229" s="2">
        <v>931689.38</v>
      </c>
      <c r="FE229" s="2">
        <v>17790.330000000002</v>
      </c>
      <c r="FF229" s="2">
        <v>102380.37</v>
      </c>
      <c r="FG229" s="2">
        <v>469604.55</v>
      </c>
      <c r="FH229" s="2">
        <v>530718.74</v>
      </c>
      <c r="FI229" s="2">
        <v>2052183.37</v>
      </c>
      <c r="FJ229" s="2">
        <v>4585899.28</v>
      </c>
      <c r="FK229" s="2">
        <v>45425.71</v>
      </c>
      <c r="FL229" s="2">
        <v>3605512.63</v>
      </c>
      <c r="FM229" s="2"/>
      <c r="FN229" s="2"/>
      <c r="FO229" s="2">
        <v>117654.47</v>
      </c>
      <c r="FP229" s="2">
        <v>648068.93999999994</v>
      </c>
      <c r="FQ229" s="2">
        <v>55216.25</v>
      </c>
      <c r="FR229" s="2">
        <v>54109.34</v>
      </c>
      <c r="FS229" s="2">
        <v>455</v>
      </c>
      <c r="FT229" s="2">
        <v>401940.88</v>
      </c>
      <c r="FU229" s="2">
        <v>304245.36</v>
      </c>
      <c r="FV229" s="2">
        <v>156780.34</v>
      </c>
      <c r="FW229" s="2">
        <v>331746.3</v>
      </c>
      <c r="FX229" s="2">
        <v>199393.12</v>
      </c>
      <c r="FY229" s="2">
        <v>164268.06</v>
      </c>
      <c r="FZ229" s="2">
        <v>4058.81</v>
      </c>
      <c r="GA229" s="2">
        <v>765.1</v>
      </c>
      <c r="GB229" s="2">
        <v>131995.89000000001</v>
      </c>
      <c r="GC229" s="2"/>
      <c r="GD229" s="2">
        <v>404237.19</v>
      </c>
      <c r="GE229" s="2"/>
      <c r="GF229" s="2"/>
      <c r="GG229" s="2"/>
      <c r="GH229" s="2"/>
      <c r="GI229" s="2">
        <v>797869</v>
      </c>
      <c r="GJ229" s="2">
        <v>233935.75</v>
      </c>
      <c r="GK229" s="2"/>
      <c r="GL229" s="2">
        <v>164767.1</v>
      </c>
      <c r="GM229" s="2"/>
      <c r="GN229" s="2"/>
      <c r="GO229" s="2">
        <v>1428601.6</v>
      </c>
      <c r="GP229" s="2">
        <v>7653.02</v>
      </c>
      <c r="GQ229" s="2"/>
      <c r="GR229" s="2"/>
      <c r="GS229" s="2">
        <v>151276.18</v>
      </c>
      <c r="GT229" s="2">
        <v>711651.65</v>
      </c>
      <c r="GU229" s="2"/>
      <c r="GV229" s="2"/>
      <c r="GW229" s="2"/>
      <c r="GX229" s="2"/>
      <c r="GY229" s="2">
        <v>64308.62</v>
      </c>
      <c r="GZ229" s="2"/>
      <c r="HA229" s="2"/>
      <c r="HB229" s="2"/>
      <c r="HC229" s="2"/>
      <c r="HD229" s="2"/>
      <c r="HE229" s="2"/>
      <c r="HF229" s="2"/>
      <c r="HG229" s="2">
        <v>14771835.589999998</v>
      </c>
      <c r="HH229" s="2">
        <v>20850.3</v>
      </c>
      <c r="HI229" s="2">
        <v>20850.3</v>
      </c>
      <c r="HJ229" s="2"/>
      <c r="HK229" s="2"/>
      <c r="HL229" s="2"/>
      <c r="HM229" s="2"/>
      <c r="HN229" s="2"/>
      <c r="HO229" s="2"/>
      <c r="HP229" s="2"/>
      <c r="HQ229" s="2">
        <v>54125.71</v>
      </c>
      <c r="HR229" s="2"/>
      <c r="HS229" s="2">
        <v>54125.71</v>
      </c>
      <c r="HT229" s="2">
        <v>84653887.989999965</v>
      </c>
      <c r="HV229" s="37" t="str">
        <f>VLOOKUP(HW229,'District Listing'!$A$3:$B$315,2,FALSE)</f>
        <v>ORCHARD PRAIRIE</v>
      </c>
      <c r="HW229" s="4" t="s">
        <v>330</v>
      </c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>
        <v>1085.44</v>
      </c>
      <c r="JM229" s="2"/>
      <c r="JN229" s="2"/>
      <c r="JO229" s="2">
        <v>1085.44</v>
      </c>
      <c r="JP229" s="2">
        <v>20000</v>
      </c>
      <c r="JQ229" s="2"/>
      <c r="JR229" s="2">
        <v>39551.9</v>
      </c>
      <c r="JS229" s="2"/>
      <c r="JT229" s="2"/>
      <c r="JU229" s="2"/>
      <c r="JV229" s="2"/>
      <c r="JW229" s="2"/>
      <c r="JX229" s="2"/>
      <c r="JY229" s="2"/>
      <c r="JZ229" s="2"/>
      <c r="KA229" s="2">
        <v>14500</v>
      </c>
      <c r="KB229" s="2"/>
      <c r="KC229" s="2"/>
      <c r="KD229" s="2"/>
      <c r="KE229" s="2">
        <v>12580.98</v>
      </c>
      <c r="KF229" s="2">
        <v>30956.41</v>
      </c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>
        <v>2039.98</v>
      </c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>
        <v>119629.26999999999</v>
      </c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>
        <v>120714.70999999999</v>
      </c>
    </row>
    <row r="230" spans="2:337">
      <c r="B230" s="22" t="s">
        <v>69</v>
      </c>
      <c r="C230" s="22" t="s">
        <v>7</v>
      </c>
      <c r="D230" s="22" t="s">
        <v>7</v>
      </c>
      <c r="E230" s="22" t="s">
        <v>59</v>
      </c>
      <c r="F230" s="22" t="s">
        <v>55</v>
      </c>
      <c r="G230" s="1">
        <v>5878.81</v>
      </c>
      <c r="I230" s="37" t="str">
        <f>VLOOKUP(J230,'District Listing'!$A$3:$B$315,2,FALSE)</f>
        <v>SNOHOMISH</v>
      </c>
      <c r="J230" s="4" t="s">
        <v>323</v>
      </c>
      <c r="K230" s="2">
        <v>218472.86</v>
      </c>
      <c r="L230" s="2">
        <v>218472.86</v>
      </c>
      <c r="M230" s="2">
        <v>-218472.86000000002</v>
      </c>
      <c r="N230" s="2">
        <v>-218472.86000000002</v>
      </c>
      <c r="O230" s="2">
        <v>54929671.410000004</v>
      </c>
      <c r="P230" s="2">
        <v>776131.95</v>
      </c>
      <c r="Q230" s="2">
        <v>259470.4</v>
      </c>
      <c r="R230" s="2"/>
      <c r="S230" s="2">
        <v>11443083.83</v>
      </c>
      <c r="T230" s="2">
        <v>884858.61</v>
      </c>
      <c r="U230" s="2"/>
      <c r="V230" s="2">
        <v>68293216.200000003</v>
      </c>
      <c r="W230" s="2">
        <v>19238234.650000002</v>
      </c>
      <c r="X230" s="2">
        <v>581848.30000000005</v>
      </c>
      <c r="Y230" s="2">
        <v>604737.76</v>
      </c>
      <c r="Z230" s="2"/>
      <c r="AA230" s="2">
        <v>1047216.19</v>
      </c>
      <c r="AB230" s="2">
        <v>118507.63</v>
      </c>
      <c r="AC230" s="2">
        <v>21590544.530000005</v>
      </c>
      <c r="AD230" s="2">
        <v>-13232.88</v>
      </c>
      <c r="AE230" s="2">
        <v>0</v>
      </c>
      <c r="AF230" s="2">
        <v>5055480.1500000004</v>
      </c>
      <c r="AG230" s="2">
        <v>1607889.34</v>
      </c>
      <c r="AH230" s="2">
        <v>10283916.529999999</v>
      </c>
      <c r="AI230" s="2">
        <v>2618526.37</v>
      </c>
      <c r="AJ230" s="2"/>
      <c r="AK230" s="2"/>
      <c r="AL230" s="2"/>
      <c r="AM230" s="2"/>
      <c r="AN230" s="2">
        <v>130861.14</v>
      </c>
      <c r="AO230" s="2">
        <v>44416.71</v>
      </c>
      <c r="AP230" s="2">
        <v>352992.07</v>
      </c>
      <c r="AQ230" s="2">
        <v>695210.51</v>
      </c>
      <c r="AR230" s="2">
        <v>7420790.7300000004</v>
      </c>
      <c r="AS230" s="2">
        <v>5205176.8</v>
      </c>
      <c r="AT230" s="2">
        <v>9372</v>
      </c>
      <c r="AU230" s="2">
        <v>3275</v>
      </c>
      <c r="AV230" s="2">
        <v>33414674.470000006</v>
      </c>
      <c r="AW230" s="2">
        <v>2579452.84</v>
      </c>
      <c r="AX230" s="2">
        <v>285261.28000000003</v>
      </c>
      <c r="AY230" s="2">
        <v>15964.56</v>
      </c>
      <c r="AZ230" s="2">
        <v>1282059.5799999998</v>
      </c>
      <c r="BA230" s="2">
        <v>971236.85</v>
      </c>
      <c r="BB230" s="2">
        <v>5133975.1099999994</v>
      </c>
      <c r="BC230" s="2">
        <v>142624.37</v>
      </c>
      <c r="BD230" s="2">
        <v>88206.35</v>
      </c>
      <c r="BE230" s="2">
        <v>48600.2</v>
      </c>
      <c r="BF230" s="2"/>
      <c r="BG230" s="2"/>
      <c r="BH230" s="2">
        <v>106315.06</v>
      </c>
      <c r="BI230" s="2">
        <v>4295491.84</v>
      </c>
      <c r="BJ230" s="2"/>
      <c r="BK230" s="2">
        <v>48770.25</v>
      </c>
      <c r="BL230" s="2">
        <v>129207.84</v>
      </c>
      <c r="BM230" s="2">
        <v>2005026.7999999998</v>
      </c>
      <c r="BN230" s="2">
        <v>22800</v>
      </c>
      <c r="BO230" s="2">
        <v>1327.84</v>
      </c>
      <c r="BP230" s="2">
        <v>301757.17</v>
      </c>
      <c r="BQ230" s="2">
        <v>131163.63</v>
      </c>
      <c r="BR230" s="2">
        <v>42226.25</v>
      </c>
      <c r="BS230" s="2">
        <v>228948.04</v>
      </c>
      <c r="BT230" s="2">
        <v>310</v>
      </c>
      <c r="BU230" s="2">
        <v>44283.98</v>
      </c>
      <c r="BV230" s="2">
        <v>1611556.5299999998</v>
      </c>
      <c r="BW230" s="2">
        <v>943164.77999999991</v>
      </c>
      <c r="BX230" s="2"/>
      <c r="BY230" s="2"/>
      <c r="BZ230" s="2"/>
      <c r="CA230" s="2">
        <v>245764.72</v>
      </c>
      <c r="CB230" s="2">
        <v>1379042.3</v>
      </c>
      <c r="CC230" s="2">
        <v>245054.11</v>
      </c>
      <c r="CD230" s="2">
        <v>7680.69</v>
      </c>
      <c r="CE230" s="2">
        <v>53434.11</v>
      </c>
      <c r="CF230" s="2">
        <v>1567562.98</v>
      </c>
      <c r="CG230" s="2">
        <v>681888.07</v>
      </c>
      <c r="CH230" s="2">
        <v>2357139.59</v>
      </c>
      <c r="CI230" s="2">
        <v>166023.49000000002</v>
      </c>
      <c r="CJ230" s="2"/>
      <c r="CK230" s="2"/>
      <c r="CL230" s="2">
        <v>226970.54</v>
      </c>
      <c r="CM230" s="2">
        <v>1001639.3999999999</v>
      </c>
      <c r="CN230" s="2">
        <v>910.06</v>
      </c>
      <c r="CO230" s="2">
        <v>7887.16</v>
      </c>
      <c r="CP230" s="2"/>
      <c r="CQ230" s="2"/>
      <c r="CR230" s="2">
        <v>114226.04000000001</v>
      </c>
      <c r="CS230" s="2"/>
      <c r="CT230" s="2"/>
      <c r="CU230" s="2"/>
      <c r="CV230" s="2"/>
      <c r="CW230" s="2"/>
      <c r="CX230" s="2"/>
      <c r="CY230" s="2"/>
      <c r="CZ230" s="2">
        <v>18247004.189999994</v>
      </c>
      <c r="DA230" s="2">
        <v>109485.61</v>
      </c>
      <c r="DB230" s="2">
        <v>109485.61</v>
      </c>
      <c r="DC230" s="2"/>
      <c r="DD230" s="2"/>
      <c r="DE230" s="2">
        <v>142327.1</v>
      </c>
      <c r="DF230" s="2">
        <v>41017.86</v>
      </c>
      <c r="DG230" s="2"/>
      <c r="DH230" s="2">
        <v>78858.78</v>
      </c>
      <c r="DI230" s="2"/>
      <c r="DJ230" s="2">
        <v>74235.88</v>
      </c>
      <c r="DK230" s="2"/>
      <c r="DL230" s="2"/>
      <c r="DM230" s="2">
        <v>336439.62</v>
      </c>
      <c r="DN230" s="2">
        <v>147125339.73000005</v>
      </c>
      <c r="DP230" s="37" t="str">
        <f>VLOOKUP(DQ230,'District Listing'!$A$3:$B$315,2,FALSE)</f>
        <v>SNOHOMISH</v>
      </c>
      <c r="DQ230" s="4" t="s">
        <v>323</v>
      </c>
      <c r="DR230" s="2">
        <v>39030.300000000003</v>
      </c>
      <c r="DS230" s="2">
        <v>39030.300000000003</v>
      </c>
      <c r="DT230" s="2">
        <v>-174485.17</v>
      </c>
      <c r="DU230" s="2">
        <v>-174485.17</v>
      </c>
      <c r="DV230" s="2">
        <v>54160818.100000001</v>
      </c>
      <c r="DW230" s="2">
        <v>605655.65</v>
      </c>
      <c r="DX230" s="2">
        <v>254537.9</v>
      </c>
      <c r="DY230" s="2"/>
      <c r="DZ230" s="2">
        <v>2658415.83</v>
      </c>
      <c r="EA230" s="2">
        <v>881527.41</v>
      </c>
      <c r="EB230" s="2"/>
      <c r="EC230" s="2">
        <v>58560954.889999993</v>
      </c>
      <c r="ED230" s="2">
        <v>17666146.640000001</v>
      </c>
      <c r="EE230" s="2">
        <v>536732.52</v>
      </c>
      <c r="EF230" s="2">
        <v>495504.69</v>
      </c>
      <c r="EG230" s="2"/>
      <c r="EH230" s="2">
        <v>97222.68</v>
      </c>
      <c r="EI230" s="2">
        <v>70842.899999999994</v>
      </c>
      <c r="EJ230" s="2">
        <v>18866449.43</v>
      </c>
      <c r="EK230" s="2">
        <v>0.02</v>
      </c>
      <c r="EL230" s="2">
        <v>-80.709999999999994</v>
      </c>
      <c r="EM230" s="2">
        <v>4332029.62</v>
      </c>
      <c r="EN230" s="2">
        <v>1399407.62</v>
      </c>
      <c r="EO230" s="2">
        <v>8808322.4399999995</v>
      </c>
      <c r="EP230" s="2">
        <v>2321939.86</v>
      </c>
      <c r="EQ230" s="2"/>
      <c r="ER230" s="2"/>
      <c r="ES230" s="2"/>
      <c r="ET230" s="2"/>
      <c r="EU230" s="2">
        <v>112154.75</v>
      </c>
      <c r="EV230" s="2">
        <v>38855.919999999998</v>
      </c>
      <c r="EW230" s="2">
        <v>333116.7</v>
      </c>
      <c r="EX230" s="2">
        <v>608077.1</v>
      </c>
      <c r="EY230" s="2">
        <v>7332435.9400000004</v>
      </c>
      <c r="EZ230" s="2">
        <v>4962920.0999999996</v>
      </c>
      <c r="FA230" s="2">
        <v>8267</v>
      </c>
      <c r="FB230" s="2">
        <v>2625</v>
      </c>
      <c r="FC230" s="2">
        <v>30260071.359999999</v>
      </c>
      <c r="FD230" s="2">
        <v>2083958.12</v>
      </c>
      <c r="FE230" s="2">
        <v>284859.71000000002</v>
      </c>
      <c r="FF230" s="2">
        <v>15964.56</v>
      </c>
      <c r="FG230" s="2">
        <v>1221469.1399999999</v>
      </c>
      <c r="FH230" s="2">
        <v>154446.98000000001</v>
      </c>
      <c r="FI230" s="2">
        <v>3760698.5100000002</v>
      </c>
      <c r="FJ230" s="2">
        <v>89568.13</v>
      </c>
      <c r="FK230" s="2">
        <v>88206.35</v>
      </c>
      <c r="FL230" s="2">
        <v>3215.2</v>
      </c>
      <c r="FM230" s="2"/>
      <c r="FN230" s="2"/>
      <c r="FO230" s="2">
        <v>97724.27</v>
      </c>
      <c r="FP230" s="2">
        <v>2939358.6</v>
      </c>
      <c r="FQ230" s="2"/>
      <c r="FR230" s="2">
        <v>48770.25</v>
      </c>
      <c r="FS230" s="2">
        <v>129207.84</v>
      </c>
      <c r="FT230" s="2">
        <v>1124070.1599999999</v>
      </c>
      <c r="FU230" s="2"/>
      <c r="FV230" s="2"/>
      <c r="FW230" s="2">
        <v>301757.17</v>
      </c>
      <c r="FX230" s="2">
        <v>127098.57</v>
      </c>
      <c r="FY230" s="2">
        <v>31595.05</v>
      </c>
      <c r="FZ230" s="2">
        <v>211570.72</v>
      </c>
      <c r="GA230" s="2">
        <v>310</v>
      </c>
      <c r="GB230" s="2">
        <v>42317.04</v>
      </c>
      <c r="GC230" s="2">
        <v>23447.88</v>
      </c>
      <c r="GD230" s="2">
        <v>820544.94</v>
      </c>
      <c r="GE230" s="2"/>
      <c r="GF230" s="2"/>
      <c r="GG230" s="2"/>
      <c r="GH230" s="2">
        <v>232212.82</v>
      </c>
      <c r="GI230" s="2">
        <v>1359965.69</v>
      </c>
      <c r="GJ230" s="2">
        <v>184490.97</v>
      </c>
      <c r="GK230" s="2">
        <v>7216.73</v>
      </c>
      <c r="GL230" s="2">
        <v>23721.88</v>
      </c>
      <c r="GM230" s="2">
        <v>1566162.98</v>
      </c>
      <c r="GN230" s="2">
        <v>681888.07</v>
      </c>
      <c r="GO230" s="2">
        <v>2357139.59</v>
      </c>
      <c r="GP230" s="2">
        <v>148825.70000000001</v>
      </c>
      <c r="GQ230" s="2"/>
      <c r="GR230" s="2"/>
      <c r="GS230" s="2">
        <v>175090.38</v>
      </c>
      <c r="GT230" s="2">
        <v>865974.22</v>
      </c>
      <c r="GU230" s="2">
        <v>910.06</v>
      </c>
      <c r="GV230" s="2">
        <v>7887.16</v>
      </c>
      <c r="GW230" s="2"/>
      <c r="GX230" s="2"/>
      <c r="GY230" s="2">
        <v>92963.14</v>
      </c>
      <c r="GZ230" s="2"/>
      <c r="HA230" s="2"/>
      <c r="HB230" s="2"/>
      <c r="HC230" s="2"/>
      <c r="HD230" s="2"/>
      <c r="HE230" s="2"/>
      <c r="HF230" s="2"/>
      <c r="HG230" s="2">
        <v>13783211.560000002</v>
      </c>
      <c r="HH230" s="2">
        <v>74660.75</v>
      </c>
      <c r="HI230" s="2">
        <v>74660.75</v>
      </c>
      <c r="HJ230" s="2"/>
      <c r="HK230" s="2"/>
      <c r="HL230" s="2">
        <v>142327.1</v>
      </c>
      <c r="HM230" s="2">
        <v>41017.86</v>
      </c>
      <c r="HN230" s="2"/>
      <c r="HO230" s="2"/>
      <c r="HP230" s="2"/>
      <c r="HQ230" s="2">
        <v>67235.88</v>
      </c>
      <c r="HR230" s="2"/>
      <c r="HS230" s="2">
        <v>250580.84000000003</v>
      </c>
      <c r="HT230" s="2">
        <v>125421172.46999995</v>
      </c>
      <c r="HV230" s="37" t="str">
        <f>VLOOKUP(HW230,'District Listing'!$A$3:$B$315,2,FALSE)</f>
        <v>GREAT NORTHERN</v>
      </c>
      <c r="HW230" s="4" t="s">
        <v>331</v>
      </c>
      <c r="HX230" s="2"/>
      <c r="HY230" s="2"/>
      <c r="HZ230" s="2"/>
      <c r="IA230" s="2"/>
      <c r="IB230" s="2">
        <v>75087.3</v>
      </c>
      <c r="IC230" s="2"/>
      <c r="ID230" s="2"/>
      <c r="IE230" s="2"/>
      <c r="IF230" s="2">
        <v>4957.66</v>
      </c>
      <c r="IG230" s="2"/>
      <c r="IH230" s="2"/>
      <c r="II230" s="2">
        <v>80044.960000000006</v>
      </c>
      <c r="IJ230" s="2">
        <v>10005.34</v>
      </c>
      <c r="IK230" s="2"/>
      <c r="IL230" s="2"/>
      <c r="IM230" s="2"/>
      <c r="IN230" s="2"/>
      <c r="IO230" s="2"/>
      <c r="IP230" s="2">
        <v>10005.34</v>
      </c>
      <c r="IQ230" s="2"/>
      <c r="IR230" s="2"/>
      <c r="IS230" s="2">
        <v>6090.1</v>
      </c>
      <c r="IT230" s="2">
        <v>743.05</v>
      </c>
      <c r="IU230" s="2">
        <v>12414.93</v>
      </c>
      <c r="IV230" s="2">
        <v>1319.72</v>
      </c>
      <c r="IW230" s="2"/>
      <c r="IX230" s="2"/>
      <c r="IY230" s="2"/>
      <c r="IZ230" s="2"/>
      <c r="JA230" s="2">
        <v>23.78</v>
      </c>
      <c r="JB230" s="2">
        <v>4.99</v>
      </c>
      <c r="JC230" s="2">
        <v>258.25</v>
      </c>
      <c r="JD230" s="2">
        <v>591.52</v>
      </c>
      <c r="JE230" s="2">
        <v>10265.67</v>
      </c>
      <c r="JF230" s="2">
        <v>3585.87</v>
      </c>
      <c r="JG230" s="2"/>
      <c r="JH230" s="2"/>
      <c r="JI230" s="2">
        <v>35297.880000000005</v>
      </c>
      <c r="JJ230" s="2">
        <v>8733.42</v>
      </c>
      <c r="JK230" s="2">
        <v>10912.02</v>
      </c>
      <c r="JL230" s="2"/>
      <c r="JM230" s="2"/>
      <c r="JN230" s="2">
        <v>78.44</v>
      </c>
      <c r="JO230" s="2">
        <v>19723.88</v>
      </c>
      <c r="JP230" s="2"/>
      <c r="JQ230" s="2"/>
      <c r="JR230" s="2">
        <v>46510.94</v>
      </c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>
        <v>235.22</v>
      </c>
      <c r="KF230" s="2"/>
      <c r="KG230" s="2"/>
      <c r="KH230" s="2"/>
      <c r="KI230" s="2"/>
      <c r="KJ230" s="2"/>
      <c r="KK230" s="2"/>
      <c r="KL230" s="2"/>
      <c r="KM230" s="2"/>
      <c r="KN230" s="2">
        <v>3163.9</v>
      </c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>
        <v>49910.060000000005</v>
      </c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>
        <v>194982.12</v>
      </c>
    </row>
    <row r="231" spans="2:337">
      <c r="B231" s="22" t="s">
        <v>69</v>
      </c>
      <c r="C231" s="22" t="s">
        <v>7</v>
      </c>
      <c r="D231" s="22" t="s">
        <v>7</v>
      </c>
      <c r="E231" s="22" t="s">
        <v>60</v>
      </c>
      <c r="F231" s="22" t="s">
        <v>62</v>
      </c>
      <c r="G231" s="1">
        <v>28492.54</v>
      </c>
      <c r="I231" s="37" t="str">
        <f>VLOOKUP(J231,'District Listing'!$A$3:$B$315,2,FALSE)</f>
        <v>LAKEWOOD</v>
      </c>
      <c r="J231" s="4" t="s">
        <v>324</v>
      </c>
      <c r="K231" s="2">
        <v>589880.16</v>
      </c>
      <c r="L231" s="2">
        <v>589880.16</v>
      </c>
      <c r="M231" s="2">
        <v>-589880.16</v>
      </c>
      <c r="N231" s="2">
        <v>-589880.16</v>
      </c>
      <c r="O231" s="2">
        <v>13574346.299999999</v>
      </c>
      <c r="P231" s="2">
        <v>222698.68</v>
      </c>
      <c r="Q231" s="2">
        <v>208763.35</v>
      </c>
      <c r="R231" s="2"/>
      <c r="S231" s="2">
        <v>1464909.16</v>
      </c>
      <c r="T231" s="2">
        <v>151782.21</v>
      </c>
      <c r="U231" s="2">
        <v>55050</v>
      </c>
      <c r="V231" s="2">
        <v>15677549.699999999</v>
      </c>
      <c r="W231" s="2">
        <v>5891776.71</v>
      </c>
      <c r="X231" s="2">
        <v>148957.40000000002</v>
      </c>
      <c r="Y231" s="2">
        <v>247374.40999999997</v>
      </c>
      <c r="Z231" s="2"/>
      <c r="AA231" s="2">
        <v>162239.79999999999</v>
      </c>
      <c r="AB231" s="2">
        <v>42077.87</v>
      </c>
      <c r="AC231" s="2">
        <v>6492426.1900000004</v>
      </c>
      <c r="AD231" s="2"/>
      <c r="AE231" s="2"/>
      <c r="AF231" s="2">
        <v>1169983.6300000001</v>
      </c>
      <c r="AG231" s="2">
        <v>488892.39</v>
      </c>
      <c r="AH231" s="2">
        <v>2379957.41</v>
      </c>
      <c r="AI231" s="2">
        <v>788071.05</v>
      </c>
      <c r="AJ231" s="2"/>
      <c r="AK231" s="2"/>
      <c r="AL231" s="2"/>
      <c r="AM231" s="2"/>
      <c r="AN231" s="2">
        <v>47142.13</v>
      </c>
      <c r="AO231" s="2">
        <v>14581.73</v>
      </c>
      <c r="AP231" s="2">
        <v>92838.48</v>
      </c>
      <c r="AQ231" s="2">
        <v>157193.82</v>
      </c>
      <c r="AR231" s="2">
        <v>1969826.68</v>
      </c>
      <c r="AS231" s="2">
        <v>1595802.99</v>
      </c>
      <c r="AT231" s="2"/>
      <c r="AU231" s="2"/>
      <c r="AV231" s="2">
        <v>8704290.3100000005</v>
      </c>
      <c r="AW231" s="2">
        <v>874168.98</v>
      </c>
      <c r="AX231" s="2">
        <v>78317.039999999994</v>
      </c>
      <c r="AY231" s="2">
        <v>341619.73</v>
      </c>
      <c r="AZ231" s="2">
        <v>2443.0500000000002</v>
      </c>
      <c r="BA231" s="2">
        <v>38479.71</v>
      </c>
      <c r="BB231" s="2">
        <v>1335028.51</v>
      </c>
      <c r="BC231" s="2">
        <v>826864.91</v>
      </c>
      <c r="BD231" s="2">
        <v>29112.2</v>
      </c>
      <c r="BE231" s="2">
        <v>522787.94</v>
      </c>
      <c r="BF231" s="2"/>
      <c r="BG231" s="2">
        <v>35368.589999999997</v>
      </c>
      <c r="BH231" s="2">
        <v>13131</v>
      </c>
      <c r="BI231" s="2">
        <v>420533.63</v>
      </c>
      <c r="BJ231" s="2">
        <v>5130</v>
      </c>
      <c r="BK231" s="2">
        <v>33769.160000000003</v>
      </c>
      <c r="BL231" s="2">
        <v>1894.36</v>
      </c>
      <c r="BM231" s="2">
        <v>136436.78</v>
      </c>
      <c r="BN231" s="2">
        <v>112194.86</v>
      </c>
      <c r="BO231" s="2"/>
      <c r="BP231" s="2">
        <v>40457.75</v>
      </c>
      <c r="BQ231" s="2">
        <v>42157.64</v>
      </c>
      <c r="BR231" s="2">
        <v>309905.34999999998</v>
      </c>
      <c r="BS231" s="2"/>
      <c r="BT231" s="2"/>
      <c r="BU231" s="2">
        <v>89435.49</v>
      </c>
      <c r="BV231" s="2"/>
      <c r="BW231" s="2"/>
      <c r="BX231" s="2"/>
      <c r="BY231" s="2"/>
      <c r="BZ231" s="2"/>
      <c r="CA231" s="2"/>
      <c r="CB231" s="2">
        <v>352269.09</v>
      </c>
      <c r="CC231" s="2">
        <v>60189.509999999995</v>
      </c>
      <c r="CD231" s="2">
        <v>190.4</v>
      </c>
      <c r="CE231" s="2">
        <v>16294.52</v>
      </c>
      <c r="CF231" s="2">
        <v>400675.61</v>
      </c>
      <c r="CG231" s="2">
        <v>141640.29</v>
      </c>
      <c r="CH231" s="2">
        <v>24775.83</v>
      </c>
      <c r="CI231" s="2">
        <v>24963.75</v>
      </c>
      <c r="CJ231" s="2"/>
      <c r="CK231" s="2"/>
      <c r="CL231" s="2">
        <v>49156.32</v>
      </c>
      <c r="CM231" s="2">
        <v>387009.21</v>
      </c>
      <c r="CN231" s="2"/>
      <c r="CO231" s="2"/>
      <c r="CP231" s="2"/>
      <c r="CQ231" s="2"/>
      <c r="CR231" s="2">
        <v>40236.67</v>
      </c>
      <c r="CS231" s="2"/>
      <c r="CT231" s="2"/>
      <c r="CU231" s="2"/>
      <c r="CV231" s="2"/>
      <c r="CW231" s="2"/>
      <c r="CX231" s="2"/>
      <c r="CY231" s="2"/>
      <c r="CZ231" s="2">
        <v>4116580.86</v>
      </c>
      <c r="DA231" s="2">
        <v>46563.179999999993</v>
      </c>
      <c r="DB231" s="2">
        <v>46563.179999999993</v>
      </c>
      <c r="DC231" s="2"/>
      <c r="DD231" s="2"/>
      <c r="DE231" s="2"/>
      <c r="DF231" s="2"/>
      <c r="DG231" s="2"/>
      <c r="DH231" s="2"/>
      <c r="DI231" s="2"/>
      <c r="DJ231" s="2">
        <v>17261.95</v>
      </c>
      <c r="DK231" s="2"/>
      <c r="DL231" s="2"/>
      <c r="DM231" s="2">
        <v>17261.95</v>
      </c>
      <c r="DN231" s="2">
        <v>36389700.70000001</v>
      </c>
      <c r="DP231" s="37" t="str">
        <f>VLOOKUP(DQ231,'District Listing'!$A$3:$B$315,2,FALSE)</f>
        <v>LAKEWOOD</v>
      </c>
      <c r="DQ231" s="4" t="s">
        <v>324</v>
      </c>
      <c r="DR231" s="2">
        <v>9711.3799999999992</v>
      </c>
      <c r="DS231" s="2">
        <v>9711.3799999999992</v>
      </c>
      <c r="DT231" s="2">
        <v>-589880.16</v>
      </c>
      <c r="DU231" s="2">
        <v>-589880.16</v>
      </c>
      <c r="DV231" s="2">
        <v>12307696.199999999</v>
      </c>
      <c r="DW231" s="2">
        <v>126036.72</v>
      </c>
      <c r="DX231" s="2">
        <v>186667.64</v>
      </c>
      <c r="DY231" s="2"/>
      <c r="DZ231" s="2">
        <v>1159975.7</v>
      </c>
      <c r="EA231" s="2">
        <v>128818.84</v>
      </c>
      <c r="EB231" s="2">
        <v>55050</v>
      </c>
      <c r="EC231" s="2">
        <v>13964245.1</v>
      </c>
      <c r="ED231" s="2">
        <v>5127797.0599999996</v>
      </c>
      <c r="EE231" s="2">
        <v>79517.350000000006</v>
      </c>
      <c r="EF231" s="2">
        <v>190175.86</v>
      </c>
      <c r="EG231" s="2"/>
      <c r="EH231" s="2"/>
      <c r="EI231" s="2">
        <v>31056.79</v>
      </c>
      <c r="EJ231" s="2">
        <v>5428547.0599999996</v>
      </c>
      <c r="EK231" s="2"/>
      <c r="EL231" s="2"/>
      <c r="EM231" s="2">
        <v>1046102.64</v>
      </c>
      <c r="EN231" s="2">
        <v>423528.7</v>
      </c>
      <c r="EO231" s="2">
        <v>2126223.46</v>
      </c>
      <c r="EP231" s="2">
        <v>700586.62</v>
      </c>
      <c r="EQ231" s="2"/>
      <c r="ER231" s="2"/>
      <c r="ES231" s="2"/>
      <c r="ET231" s="2"/>
      <c r="EU231" s="2">
        <v>42701.14</v>
      </c>
      <c r="EV231" s="2">
        <v>12774.31</v>
      </c>
      <c r="EW231" s="2">
        <v>84796.47</v>
      </c>
      <c r="EX231" s="2">
        <v>142176.64000000001</v>
      </c>
      <c r="EY231" s="2">
        <v>1906561.54</v>
      </c>
      <c r="EZ231" s="2">
        <v>1567424.13</v>
      </c>
      <c r="FA231" s="2"/>
      <c r="FB231" s="2"/>
      <c r="FC231" s="2">
        <v>8052875.6499999985</v>
      </c>
      <c r="FD231" s="2">
        <v>851152.57</v>
      </c>
      <c r="FE231" s="2">
        <v>78317.039999999994</v>
      </c>
      <c r="FF231" s="2">
        <v>341619.73</v>
      </c>
      <c r="FG231" s="2">
        <v>2443.0500000000002</v>
      </c>
      <c r="FH231" s="2">
        <v>39289.71</v>
      </c>
      <c r="FI231" s="2">
        <v>1312822.0999999999</v>
      </c>
      <c r="FJ231" s="2">
        <v>776876.25</v>
      </c>
      <c r="FK231" s="2">
        <v>29112.2</v>
      </c>
      <c r="FL231" s="2">
        <v>522787.94</v>
      </c>
      <c r="FM231" s="2"/>
      <c r="FN231" s="2">
        <v>35368.589999999997</v>
      </c>
      <c r="FO231" s="2">
        <v>7000</v>
      </c>
      <c r="FP231" s="2">
        <v>420533.63</v>
      </c>
      <c r="FQ231" s="2">
        <v>5130</v>
      </c>
      <c r="FR231" s="2">
        <v>33769.160000000003</v>
      </c>
      <c r="FS231" s="2">
        <v>1894.36</v>
      </c>
      <c r="FT231" s="2">
        <v>112787.78</v>
      </c>
      <c r="FU231" s="2">
        <v>112194.86</v>
      </c>
      <c r="FV231" s="2"/>
      <c r="FW231" s="2">
        <v>40457.75</v>
      </c>
      <c r="FX231" s="2">
        <v>42157.64</v>
      </c>
      <c r="FY231" s="2">
        <v>309905.34999999998</v>
      </c>
      <c r="FZ231" s="2"/>
      <c r="GA231" s="2"/>
      <c r="GB231" s="2">
        <v>89435.49</v>
      </c>
      <c r="GC231" s="2"/>
      <c r="GD231" s="2"/>
      <c r="GE231" s="2"/>
      <c r="GF231" s="2"/>
      <c r="GG231" s="2"/>
      <c r="GH231" s="2"/>
      <c r="GI231" s="2">
        <v>352269.09</v>
      </c>
      <c r="GJ231" s="2">
        <v>58431.31</v>
      </c>
      <c r="GK231" s="2">
        <v>190.4</v>
      </c>
      <c r="GL231" s="2">
        <v>16294.52</v>
      </c>
      <c r="GM231" s="2">
        <v>400675.61</v>
      </c>
      <c r="GN231" s="2">
        <v>141640.29</v>
      </c>
      <c r="GO231" s="2">
        <v>24775.83</v>
      </c>
      <c r="GP231" s="2">
        <v>16426.16</v>
      </c>
      <c r="GQ231" s="2"/>
      <c r="GR231" s="2"/>
      <c r="GS231" s="2">
        <v>49156.32</v>
      </c>
      <c r="GT231" s="2">
        <v>387009.21</v>
      </c>
      <c r="GU231" s="2"/>
      <c r="GV231" s="2"/>
      <c r="GW231" s="2"/>
      <c r="GX231" s="2"/>
      <c r="GY231" s="2">
        <v>40236.67</v>
      </c>
      <c r="GZ231" s="2"/>
      <c r="HA231" s="2"/>
      <c r="HB231" s="2"/>
      <c r="HC231" s="2"/>
      <c r="HD231" s="2"/>
      <c r="HE231" s="2"/>
      <c r="HF231" s="2"/>
      <c r="HG231" s="2">
        <v>4026516.41</v>
      </c>
      <c r="HH231" s="2">
        <v>29487.26</v>
      </c>
      <c r="HI231" s="2">
        <v>29487.26</v>
      </c>
      <c r="HJ231" s="2"/>
      <c r="HK231" s="2"/>
      <c r="HL231" s="2"/>
      <c r="HM231" s="2"/>
      <c r="HN231" s="2"/>
      <c r="HO231" s="2"/>
      <c r="HP231" s="2"/>
      <c r="HQ231" s="2">
        <v>17261.95</v>
      </c>
      <c r="HR231" s="2"/>
      <c r="HS231" s="2">
        <v>17261.95</v>
      </c>
      <c r="HT231" s="2">
        <v>32251586.749999996</v>
      </c>
      <c r="HV231" s="37" t="str">
        <f>VLOOKUP(HW231,'District Listing'!$A$3:$B$315,2,FALSE)</f>
        <v>NINE MILE FALLS</v>
      </c>
      <c r="HW231" s="4" t="s">
        <v>332</v>
      </c>
      <c r="HX231" s="2"/>
      <c r="HY231" s="2"/>
      <c r="HZ231" s="2"/>
      <c r="IA231" s="2"/>
      <c r="IB231" s="2">
        <v>544662.94999999995</v>
      </c>
      <c r="IC231" s="2">
        <v>110</v>
      </c>
      <c r="ID231" s="2">
        <v>20667.900000000001</v>
      </c>
      <c r="IE231" s="2"/>
      <c r="IF231" s="2">
        <v>65022.28</v>
      </c>
      <c r="IG231" s="2">
        <v>213.88</v>
      </c>
      <c r="IH231" s="2"/>
      <c r="II231" s="2">
        <v>630677.01</v>
      </c>
      <c r="IJ231" s="2">
        <v>630580.54</v>
      </c>
      <c r="IK231" s="2">
        <v>508.32</v>
      </c>
      <c r="IL231" s="2">
        <v>2400.5500000000002</v>
      </c>
      <c r="IM231" s="2"/>
      <c r="IN231" s="2">
        <v>222651.73</v>
      </c>
      <c r="IO231" s="2">
        <v>546.37</v>
      </c>
      <c r="IP231" s="2">
        <v>856687.51</v>
      </c>
      <c r="IQ231" s="2">
        <v>31.88</v>
      </c>
      <c r="IR231" s="2">
        <v>58.68</v>
      </c>
      <c r="IS231" s="2">
        <v>46435.96</v>
      </c>
      <c r="IT231" s="2">
        <v>64306.5</v>
      </c>
      <c r="IU231" s="2">
        <v>97728.82</v>
      </c>
      <c r="IV231" s="2">
        <v>102702.2</v>
      </c>
      <c r="IW231" s="2"/>
      <c r="IX231" s="2"/>
      <c r="IY231" s="2"/>
      <c r="IZ231" s="2"/>
      <c r="JA231" s="2">
        <v>1174.77</v>
      </c>
      <c r="JB231" s="2">
        <v>1758.35</v>
      </c>
      <c r="JC231" s="2">
        <v>2477.91</v>
      </c>
      <c r="JD231" s="2">
        <v>14992.51</v>
      </c>
      <c r="JE231" s="2">
        <v>69932.990000000005</v>
      </c>
      <c r="JF231" s="2">
        <v>145259.74</v>
      </c>
      <c r="JG231" s="2"/>
      <c r="JH231" s="2"/>
      <c r="JI231" s="2">
        <v>546860.30999999994</v>
      </c>
      <c r="JJ231" s="2">
        <v>36012.239999999998</v>
      </c>
      <c r="JK231" s="2">
        <v>1674.5</v>
      </c>
      <c r="JL231" s="2"/>
      <c r="JM231" s="2">
        <v>2306.71</v>
      </c>
      <c r="JN231" s="2"/>
      <c r="JO231" s="2">
        <v>39993.449999999997</v>
      </c>
      <c r="JP231" s="2"/>
      <c r="JQ231" s="2"/>
      <c r="JR231" s="2"/>
      <c r="JS231" s="2"/>
      <c r="JT231" s="2"/>
      <c r="JU231" s="2">
        <v>28246.639999999999</v>
      </c>
      <c r="JV231" s="2"/>
      <c r="JW231" s="2"/>
      <c r="JX231" s="2"/>
      <c r="JY231" s="2"/>
      <c r="JZ231" s="2">
        <v>1618.52</v>
      </c>
      <c r="KA231" s="2"/>
      <c r="KB231" s="2"/>
      <c r="KC231" s="2"/>
      <c r="KD231" s="2"/>
      <c r="KE231" s="2">
        <v>4450.34</v>
      </c>
      <c r="KF231" s="2"/>
      <c r="KG231" s="2"/>
      <c r="KH231" s="2">
        <v>2065</v>
      </c>
      <c r="KI231" s="2"/>
      <c r="KJ231" s="2"/>
      <c r="KK231" s="2"/>
      <c r="KL231" s="2"/>
      <c r="KM231" s="2"/>
      <c r="KN231" s="2"/>
      <c r="KO231" s="2">
        <v>5650</v>
      </c>
      <c r="KP231" s="2"/>
      <c r="KQ231" s="2"/>
      <c r="KR231" s="2"/>
      <c r="KS231" s="2"/>
      <c r="KT231" s="2"/>
      <c r="KU231" s="2"/>
      <c r="KV231" s="2"/>
      <c r="KW231" s="2"/>
      <c r="KX231" s="2"/>
      <c r="KY231" s="2">
        <v>184880</v>
      </c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>
        <v>226910.5</v>
      </c>
      <c r="LL231" s="2">
        <v>43231.8</v>
      </c>
      <c r="LM231" s="2">
        <v>43231.8</v>
      </c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>
        <v>2344360.5799999996</v>
      </c>
    </row>
    <row r="232" spans="2:337">
      <c r="B232" s="22" t="s">
        <v>82</v>
      </c>
      <c r="C232" s="22" t="s">
        <v>7</v>
      </c>
      <c r="D232" s="22" t="s">
        <v>5</v>
      </c>
      <c r="E232" s="22" t="s">
        <v>5</v>
      </c>
      <c r="F232" s="22" t="s">
        <v>6</v>
      </c>
      <c r="G232" s="1">
        <v>99261.57</v>
      </c>
      <c r="I232" s="37" t="str">
        <f>VLOOKUP(J232,'District Listing'!$A$3:$B$315,2,FALSE)</f>
        <v>SULTAN</v>
      </c>
      <c r="J232" s="4" t="s">
        <v>325</v>
      </c>
      <c r="K232" s="2">
        <v>522392.17</v>
      </c>
      <c r="L232" s="2">
        <v>522392.17</v>
      </c>
      <c r="M232" s="2">
        <v>-522392.17</v>
      </c>
      <c r="N232" s="2">
        <v>-522392.17</v>
      </c>
      <c r="O232" s="2">
        <v>11665559.870000001</v>
      </c>
      <c r="P232" s="2">
        <v>290696.24</v>
      </c>
      <c r="Q232" s="2">
        <v>218503.7</v>
      </c>
      <c r="R232" s="2"/>
      <c r="S232" s="2"/>
      <c r="T232" s="2">
        <v>420805.75</v>
      </c>
      <c r="U232" s="2"/>
      <c r="V232" s="2">
        <v>12595565.560000001</v>
      </c>
      <c r="W232" s="2">
        <v>4468568.82</v>
      </c>
      <c r="X232" s="2"/>
      <c r="Y232" s="2">
        <v>168782.82</v>
      </c>
      <c r="Z232" s="2"/>
      <c r="AA232" s="2"/>
      <c r="AB232" s="2">
        <v>508512.87</v>
      </c>
      <c r="AC232" s="2">
        <v>5145864.5100000007</v>
      </c>
      <c r="AD232" s="2">
        <v>1523735.49</v>
      </c>
      <c r="AE232" s="2">
        <v>1434873.03</v>
      </c>
      <c r="AF232" s="2">
        <v>942219.32</v>
      </c>
      <c r="AG232" s="2">
        <v>393299.61</v>
      </c>
      <c r="AH232" s="2">
        <v>1889707.71</v>
      </c>
      <c r="AI232" s="2">
        <v>651179.92000000004</v>
      </c>
      <c r="AJ232" s="2"/>
      <c r="AK232" s="2"/>
      <c r="AL232" s="2"/>
      <c r="AM232" s="2"/>
      <c r="AN232" s="2">
        <v>18276.419999999998</v>
      </c>
      <c r="AO232" s="2">
        <v>7497.52</v>
      </c>
      <c r="AP232" s="2">
        <v>47045.58</v>
      </c>
      <c r="AQ232" s="2">
        <v>99070.9</v>
      </c>
      <c r="AR232" s="2"/>
      <c r="AS232" s="2"/>
      <c r="AT232" s="2"/>
      <c r="AU232" s="2"/>
      <c r="AV232" s="2">
        <v>7006905.5</v>
      </c>
      <c r="AW232" s="2">
        <v>939913.84000000008</v>
      </c>
      <c r="AX232" s="2">
        <v>83841.119999999995</v>
      </c>
      <c r="AY232" s="2">
        <v>71360.98</v>
      </c>
      <c r="AZ232" s="2">
        <v>216302.79</v>
      </c>
      <c r="BA232" s="2">
        <v>1647.93</v>
      </c>
      <c r="BB232" s="2">
        <v>1313066.6600000001</v>
      </c>
      <c r="BC232" s="2"/>
      <c r="BD232" s="2"/>
      <c r="BE232" s="2">
        <v>248050.84</v>
      </c>
      <c r="BF232" s="2"/>
      <c r="BG232" s="2"/>
      <c r="BH232" s="2"/>
      <c r="BI232" s="2">
        <v>2555406.7599999998</v>
      </c>
      <c r="BJ232" s="2">
        <v>60689.5</v>
      </c>
      <c r="BK232" s="2">
        <v>51638.68</v>
      </c>
      <c r="BL232" s="2"/>
      <c r="BM232" s="2"/>
      <c r="BN232" s="2">
        <v>71928.679999999993</v>
      </c>
      <c r="BO232" s="2"/>
      <c r="BP232" s="2">
        <v>144339.18</v>
      </c>
      <c r="BQ232" s="2"/>
      <c r="BR232" s="2">
        <v>49746.37</v>
      </c>
      <c r="BS232" s="2"/>
      <c r="BT232" s="2"/>
      <c r="BU232" s="2">
        <v>28907.71</v>
      </c>
      <c r="BV232" s="2"/>
      <c r="BW232" s="2"/>
      <c r="BX232" s="2"/>
      <c r="BY232" s="2"/>
      <c r="BZ232" s="2"/>
      <c r="CA232" s="2"/>
      <c r="CB232" s="2">
        <v>290916.17</v>
      </c>
      <c r="CC232" s="2">
        <v>125850.58</v>
      </c>
      <c r="CD232" s="2">
        <v>2440.5</v>
      </c>
      <c r="CE232" s="2">
        <v>1795.54</v>
      </c>
      <c r="CF232" s="2"/>
      <c r="CG232" s="2"/>
      <c r="CH232" s="2">
        <v>567855.44999999995</v>
      </c>
      <c r="CI232" s="2">
        <v>59413.799999999996</v>
      </c>
      <c r="CJ232" s="2"/>
      <c r="CK232" s="2"/>
      <c r="CL232" s="2">
        <v>43954.98</v>
      </c>
      <c r="CM232" s="2">
        <v>353149.42</v>
      </c>
      <c r="CN232" s="2"/>
      <c r="CO232" s="2"/>
      <c r="CP232" s="2"/>
      <c r="CQ232" s="2"/>
      <c r="CR232" s="2">
        <v>287278.92</v>
      </c>
      <c r="CS232" s="2"/>
      <c r="CT232" s="2"/>
      <c r="CU232" s="2"/>
      <c r="CV232" s="2"/>
      <c r="CW232" s="2"/>
      <c r="CX232" s="2"/>
      <c r="CY232" s="2"/>
      <c r="CZ232" s="2">
        <v>4943363.08</v>
      </c>
      <c r="DA232" s="2">
        <v>18091.620000000003</v>
      </c>
      <c r="DB232" s="2">
        <v>18091.620000000003</v>
      </c>
      <c r="DC232" s="2"/>
      <c r="DD232" s="2"/>
      <c r="DE232" s="2"/>
      <c r="DF232" s="2"/>
      <c r="DG232" s="2"/>
      <c r="DH232" s="2"/>
      <c r="DI232" s="2"/>
      <c r="DJ232" s="2">
        <v>66609.16</v>
      </c>
      <c r="DK232" s="2"/>
      <c r="DL232" s="2"/>
      <c r="DM232" s="2">
        <v>66609.16</v>
      </c>
      <c r="DN232" s="2">
        <v>31089466.090000011</v>
      </c>
      <c r="DP232" s="37" t="str">
        <f>VLOOKUP(DQ232,'District Listing'!$A$3:$B$315,2,FALSE)</f>
        <v>SULTAN</v>
      </c>
      <c r="DQ232" s="4" t="s">
        <v>325</v>
      </c>
      <c r="DR232" s="2">
        <v>493453.29</v>
      </c>
      <c r="DS232" s="2">
        <v>493453.29</v>
      </c>
      <c r="DT232" s="2">
        <v>-522392.17</v>
      </c>
      <c r="DU232" s="2">
        <v>-522392.17</v>
      </c>
      <c r="DV232" s="2">
        <v>11254681.390000001</v>
      </c>
      <c r="DW232" s="2">
        <v>290696.24</v>
      </c>
      <c r="DX232" s="2">
        <v>218503.7</v>
      </c>
      <c r="DY232" s="2"/>
      <c r="DZ232" s="2"/>
      <c r="EA232" s="2">
        <v>128875.42</v>
      </c>
      <c r="EB232" s="2"/>
      <c r="EC232" s="2">
        <v>11892756.75</v>
      </c>
      <c r="ED232" s="2">
        <v>3235019.27</v>
      </c>
      <c r="EE232" s="2"/>
      <c r="EF232" s="2">
        <v>165099.72</v>
      </c>
      <c r="EG232" s="2"/>
      <c r="EH232" s="2"/>
      <c r="EI232" s="2">
        <v>183336.87</v>
      </c>
      <c r="EJ232" s="2">
        <v>3583455.8600000003</v>
      </c>
      <c r="EK232" s="2">
        <v>1523735.49</v>
      </c>
      <c r="EL232" s="2">
        <v>1425164.43</v>
      </c>
      <c r="EM232" s="2">
        <v>942219.32</v>
      </c>
      <c r="EN232" s="2">
        <v>368390.2</v>
      </c>
      <c r="EO232" s="2">
        <v>1889707.71</v>
      </c>
      <c r="EP232" s="2">
        <v>617304.04</v>
      </c>
      <c r="EQ232" s="2"/>
      <c r="ER232" s="2"/>
      <c r="ES232" s="2"/>
      <c r="ET232" s="2"/>
      <c r="EU232" s="2">
        <v>18276.419999999998</v>
      </c>
      <c r="EV232" s="2">
        <v>7110.47</v>
      </c>
      <c r="EW232" s="2">
        <v>47045.58</v>
      </c>
      <c r="EX232" s="2">
        <v>94643.199999999997</v>
      </c>
      <c r="EY232" s="2"/>
      <c r="EZ232" s="2"/>
      <c r="FA232" s="2"/>
      <c r="FB232" s="2"/>
      <c r="FC232" s="2">
        <v>6933596.8599999994</v>
      </c>
      <c r="FD232" s="2">
        <v>836405.77</v>
      </c>
      <c r="FE232" s="2">
        <v>83841.119999999995</v>
      </c>
      <c r="FF232" s="2">
        <v>71360.98</v>
      </c>
      <c r="FG232" s="2">
        <v>132794.72</v>
      </c>
      <c r="FH232" s="2">
        <v>1647.93</v>
      </c>
      <c r="FI232" s="2">
        <v>1126050.52</v>
      </c>
      <c r="FJ232" s="2"/>
      <c r="FK232" s="2"/>
      <c r="FL232" s="2">
        <v>248050.84</v>
      </c>
      <c r="FM232" s="2"/>
      <c r="FN232" s="2"/>
      <c r="FO232" s="2"/>
      <c r="FP232" s="2">
        <v>2118332.36</v>
      </c>
      <c r="FQ232" s="2">
        <v>60689.5</v>
      </c>
      <c r="FR232" s="2">
        <v>51638.68</v>
      </c>
      <c r="FS232" s="2"/>
      <c r="FT232" s="2"/>
      <c r="FU232" s="2">
        <v>30174.639999999999</v>
      </c>
      <c r="FV232" s="2"/>
      <c r="FW232" s="2">
        <v>144339.18</v>
      </c>
      <c r="FX232" s="2"/>
      <c r="FY232" s="2">
        <v>7992.33</v>
      </c>
      <c r="FZ232" s="2"/>
      <c r="GA232" s="2"/>
      <c r="GB232" s="2">
        <v>28907.71</v>
      </c>
      <c r="GC232" s="2"/>
      <c r="GD232" s="2"/>
      <c r="GE232" s="2"/>
      <c r="GF232" s="2"/>
      <c r="GG232" s="2"/>
      <c r="GH232" s="2"/>
      <c r="GI232" s="2">
        <v>290916.17</v>
      </c>
      <c r="GJ232" s="2">
        <v>125850.58</v>
      </c>
      <c r="GK232" s="2">
        <v>2440.5</v>
      </c>
      <c r="GL232" s="2">
        <v>1795.54</v>
      </c>
      <c r="GM232" s="2"/>
      <c r="GN232" s="2"/>
      <c r="GO232" s="2">
        <v>567855.44999999995</v>
      </c>
      <c r="GP232" s="2">
        <v>57499.1</v>
      </c>
      <c r="GQ232" s="2"/>
      <c r="GR232" s="2"/>
      <c r="GS232" s="2">
        <v>43954.98</v>
      </c>
      <c r="GT232" s="2">
        <v>290518.36</v>
      </c>
      <c r="GU232" s="2"/>
      <c r="GV232" s="2"/>
      <c r="GW232" s="2"/>
      <c r="GX232" s="2"/>
      <c r="GY232" s="2">
        <v>193023.43</v>
      </c>
      <c r="GZ232" s="2"/>
      <c r="HA232" s="2"/>
      <c r="HB232" s="2"/>
      <c r="HC232" s="2"/>
      <c r="HD232" s="2"/>
      <c r="HE232" s="2"/>
      <c r="HF232" s="2"/>
      <c r="HG232" s="2">
        <v>4263979.3500000006</v>
      </c>
      <c r="HH232" s="2">
        <v>17802.830000000002</v>
      </c>
      <c r="HI232" s="2">
        <v>17802.830000000002</v>
      </c>
      <c r="HJ232" s="2"/>
      <c r="HK232" s="2"/>
      <c r="HL232" s="2"/>
      <c r="HM232" s="2"/>
      <c r="HN232" s="2"/>
      <c r="HO232" s="2"/>
      <c r="HP232" s="2"/>
      <c r="HQ232" s="2">
        <v>48076.93</v>
      </c>
      <c r="HR232" s="2"/>
      <c r="HS232" s="2">
        <v>48076.93</v>
      </c>
      <c r="HT232" s="2">
        <v>27836780.219999991</v>
      </c>
      <c r="HV232" s="37" t="str">
        <f>VLOOKUP(HW232,'District Listing'!$A$3:$B$315,2,FALSE)</f>
        <v>MEDICAL LAKE</v>
      </c>
      <c r="HW232" s="4" t="s">
        <v>333</v>
      </c>
      <c r="HX232" s="2">
        <v>228296.98</v>
      </c>
      <c r="HY232" s="2">
        <v>228296.98</v>
      </c>
      <c r="HZ232" s="2"/>
      <c r="IA232" s="2"/>
      <c r="IB232" s="2">
        <v>1218547.6499999999</v>
      </c>
      <c r="IC232" s="2">
        <v>30158.89</v>
      </c>
      <c r="ID232" s="2">
        <v>45420.91</v>
      </c>
      <c r="IE232" s="2"/>
      <c r="IF232" s="2">
        <v>167869.26</v>
      </c>
      <c r="IG232" s="2">
        <v>1200</v>
      </c>
      <c r="IH232" s="2"/>
      <c r="II232" s="2">
        <v>1463196.7099999997</v>
      </c>
      <c r="IJ232" s="2">
        <v>564107</v>
      </c>
      <c r="IK232" s="2">
        <v>53209.56</v>
      </c>
      <c r="IL232" s="2">
        <v>5330.32</v>
      </c>
      <c r="IM232" s="2"/>
      <c r="IN232" s="2">
        <v>207235.77</v>
      </c>
      <c r="IO232" s="2">
        <v>158.63</v>
      </c>
      <c r="IP232" s="2">
        <v>830041.28</v>
      </c>
      <c r="IQ232" s="2">
        <v>442.67</v>
      </c>
      <c r="IR232" s="2">
        <v>239.15</v>
      </c>
      <c r="IS232" s="2">
        <v>65097.05</v>
      </c>
      <c r="IT232" s="2">
        <v>43763.29</v>
      </c>
      <c r="IU232" s="2">
        <v>134211.62</v>
      </c>
      <c r="IV232" s="2">
        <v>56406.19</v>
      </c>
      <c r="IW232" s="2"/>
      <c r="IX232" s="2"/>
      <c r="IY232" s="2"/>
      <c r="IZ232" s="2"/>
      <c r="JA232" s="2">
        <v>1913.43</v>
      </c>
      <c r="JB232" s="2">
        <v>1657.62</v>
      </c>
      <c r="JC232" s="2">
        <v>3732.02</v>
      </c>
      <c r="JD232" s="2">
        <v>8826.18</v>
      </c>
      <c r="JE232" s="2">
        <v>93618.11</v>
      </c>
      <c r="JF232" s="2">
        <v>77104.789999999994</v>
      </c>
      <c r="JG232" s="2"/>
      <c r="JH232" s="2"/>
      <c r="JI232" s="2">
        <v>487012.11999999994</v>
      </c>
      <c r="JJ232" s="2">
        <v>410357.17</v>
      </c>
      <c r="JK232" s="2"/>
      <c r="JL232" s="2">
        <v>176222.5</v>
      </c>
      <c r="JM232" s="2"/>
      <c r="JN232" s="2">
        <v>116834.12</v>
      </c>
      <c r="JO232" s="2">
        <v>703413.78999999992</v>
      </c>
      <c r="JP232" s="2"/>
      <c r="JQ232" s="2"/>
      <c r="JR232" s="2">
        <v>175378.58</v>
      </c>
      <c r="JS232" s="2"/>
      <c r="JT232" s="2"/>
      <c r="JU232" s="2"/>
      <c r="JV232" s="2">
        <v>13150</v>
      </c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>
        <v>90507</v>
      </c>
      <c r="KO232" s="2"/>
      <c r="KP232" s="2"/>
      <c r="KQ232" s="2"/>
      <c r="KR232" s="2"/>
      <c r="KS232" s="2"/>
      <c r="KT232" s="2"/>
      <c r="KU232" s="2">
        <v>4383.88</v>
      </c>
      <c r="KV232" s="2"/>
      <c r="KW232" s="2"/>
      <c r="KX232" s="2"/>
      <c r="KY232" s="2">
        <v>107822.8</v>
      </c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>
        <v>391242.25999999995</v>
      </c>
      <c r="LL232" s="2">
        <v>1110.69</v>
      </c>
      <c r="LM232" s="2">
        <v>1110.69</v>
      </c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>
        <v>4104313.8299999991</v>
      </c>
    </row>
    <row r="233" spans="2:337">
      <c r="B233" s="22" t="s">
        <v>82</v>
      </c>
      <c r="C233" s="22" t="s">
        <v>7</v>
      </c>
      <c r="D233" s="22" t="s">
        <v>5</v>
      </c>
      <c r="E233" s="22" t="s">
        <v>7</v>
      </c>
      <c r="F233" s="22" t="s">
        <v>6</v>
      </c>
      <c r="G233" s="1">
        <v>-99261.57</v>
      </c>
      <c r="I233" s="37" t="str">
        <f>VLOOKUP(J233,'District Listing'!$A$3:$B$315,2,FALSE)</f>
        <v>DARRINGTON</v>
      </c>
      <c r="J233" s="4" t="s">
        <v>326</v>
      </c>
      <c r="K233" s="2">
        <v>111019.73999999999</v>
      </c>
      <c r="L233" s="2">
        <v>111019.73999999999</v>
      </c>
      <c r="M233" s="2">
        <v>-111019.74</v>
      </c>
      <c r="N233" s="2">
        <v>-111019.74</v>
      </c>
      <c r="O233" s="2">
        <v>2518888.59</v>
      </c>
      <c r="P233" s="2">
        <v>20646.230000000003</v>
      </c>
      <c r="Q233" s="2">
        <v>10512.85</v>
      </c>
      <c r="R233" s="2"/>
      <c r="S233" s="2">
        <v>12858</v>
      </c>
      <c r="T233" s="2">
        <v>44012.6</v>
      </c>
      <c r="U233" s="2"/>
      <c r="V233" s="2">
        <v>2606918.27</v>
      </c>
      <c r="W233" s="2">
        <v>1364377.16</v>
      </c>
      <c r="X233" s="2">
        <v>22102.560000000001</v>
      </c>
      <c r="Y233" s="2">
        <v>38734.769999999997</v>
      </c>
      <c r="Z233" s="2"/>
      <c r="AA233" s="2">
        <v>58296</v>
      </c>
      <c r="AB233" s="2">
        <v>19820.05</v>
      </c>
      <c r="AC233" s="2">
        <v>1503330.54</v>
      </c>
      <c r="AD233" s="2"/>
      <c r="AE233" s="2">
        <v>8.1</v>
      </c>
      <c r="AF233" s="2">
        <v>190643.41</v>
      </c>
      <c r="AG233" s="2">
        <v>108067.65000000001</v>
      </c>
      <c r="AH233" s="2">
        <v>393381.94</v>
      </c>
      <c r="AI233" s="2">
        <v>187095.66999999998</v>
      </c>
      <c r="AJ233" s="2"/>
      <c r="AK233" s="2"/>
      <c r="AL233" s="2"/>
      <c r="AM233" s="2"/>
      <c r="AN233" s="2"/>
      <c r="AO233" s="2"/>
      <c r="AP233" s="2">
        <v>8605.64</v>
      </c>
      <c r="AQ233" s="2">
        <v>20212.740000000002</v>
      </c>
      <c r="AR233" s="2">
        <v>314491.35000000003</v>
      </c>
      <c r="AS233" s="2">
        <v>404599.14999999997</v>
      </c>
      <c r="AT233" s="2">
        <v>3792.4</v>
      </c>
      <c r="AU233" s="2">
        <v>2169.31</v>
      </c>
      <c r="AV233" s="2">
        <v>1633067.3599999999</v>
      </c>
      <c r="AW233" s="2">
        <v>171357.95</v>
      </c>
      <c r="AX233" s="2">
        <v>19317.87</v>
      </c>
      <c r="AY233" s="2">
        <v>83911.1</v>
      </c>
      <c r="AZ233" s="2">
        <v>9448.5499999999993</v>
      </c>
      <c r="BA233" s="2">
        <v>85284.12</v>
      </c>
      <c r="BB233" s="2">
        <v>369319.59</v>
      </c>
      <c r="BC233" s="2">
        <v>50181.91</v>
      </c>
      <c r="BD233" s="2">
        <v>4887.1400000000003</v>
      </c>
      <c r="BE233" s="2"/>
      <c r="BF233" s="2"/>
      <c r="BG233" s="2"/>
      <c r="BH233" s="2">
        <v>44907.78</v>
      </c>
      <c r="BI233" s="2">
        <v>154571.26</v>
      </c>
      <c r="BJ233" s="2">
        <v>20309.650000000001</v>
      </c>
      <c r="BK233" s="2">
        <v>28902.57</v>
      </c>
      <c r="BL233" s="2"/>
      <c r="BM233" s="2">
        <v>11482</v>
      </c>
      <c r="BN233" s="2">
        <v>18630.810000000001</v>
      </c>
      <c r="BO233" s="2"/>
      <c r="BP233" s="2">
        <v>4346.21</v>
      </c>
      <c r="BQ233" s="2">
        <v>22423.7</v>
      </c>
      <c r="BR233" s="2">
        <v>22324.48</v>
      </c>
      <c r="BS233" s="2"/>
      <c r="BT233" s="2">
        <v>31000</v>
      </c>
      <c r="BU233" s="2">
        <v>6014.12</v>
      </c>
      <c r="BV233" s="2"/>
      <c r="BW233" s="2"/>
      <c r="BX233" s="2"/>
      <c r="BY233" s="2"/>
      <c r="BZ233" s="2"/>
      <c r="CA233" s="2"/>
      <c r="CB233" s="2">
        <v>60929.11</v>
      </c>
      <c r="CC233" s="2">
        <v>26152.89</v>
      </c>
      <c r="CD233" s="2">
        <v>1030.4000000000001</v>
      </c>
      <c r="CE233" s="2">
        <v>2181.96</v>
      </c>
      <c r="CF233" s="2">
        <v>29694.38</v>
      </c>
      <c r="CG233" s="2">
        <v>39936</v>
      </c>
      <c r="CH233" s="2">
        <v>2186</v>
      </c>
      <c r="CI233" s="2">
        <v>1972</v>
      </c>
      <c r="CJ233" s="2"/>
      <c r="CK233" s="2"/>
      <c r="CL233" s="2"/>
      <c r="CM233" s="2">
        <v>115254.71</v>
      </c>
      <c r="CN233" s="2">
        <v>4781.13</v>
      </c>
      <c r="CO233" s="2">
        <v>26757.09</v>
      </c>
      <c r="CP233" s="2"/>
      <c r="CQ233" s="2"/>
      <c r="CR233" s="2">
        <v>2575.84</v>
      </c>
      <c r="CS233" s="2"/>
      <c r="CT233" s="2"/>
      <c r="CU233" s="2"/>
      <c r="CV233" s="2"/>
      <c r="CW233" s="2"/>
      <c r="CX233" s="2"/>
      <c r="CY233" s="2"/>
      <c r="CZ233" s="2">
        <v>733433.14</v>
      </c>
      <c r="DA233" s="2">
        <v>27731.96</v>
      </c>
      <c r="DB233" s="2">
        <v>27731.96</v>
      </c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>
        <v>6873800.8600000003</v>
      </c>
      <c r="DP233" s="37" t="str">
        <f>VLOOKUP(DQ233,'District Listing'!$A$3:$B$315,2,FALSE)</f>
        <v>DARRINGTON</v>
      </c>
      <c r="DQ233" s="4" t="s">
        <v>326</v>
      </c>
      <c r="DR233" s="2">
        <v>77721.14</v>
      </c>
      <c r="DS233" s="2">
        <v>77721.14</v>
      </c>
      <c r="DT233" s="2">
        <v>-111019.74</v>
      </c>
      <c r="DU233" s="2">
        <v>-111019.74</v>
      </c>
      <c r="DV233" s="2">
        <v>2518888.59</v>
      </c>
      <c r="DW233" s="2">
        <v>18408.72</v>
      </c>
      <c r="DX233" s="2">
        <v>10377.85</v>
      </c>
      <c r="DY233" s="2"/>
      <c r="DZ233" s="2"/>
      <c r="EA233" s="2">
        <v>44012.6</v>
      </c>
      <c r="EB233" s="2"/>
      <c r="EC233" s="2">
        <v>2591687.7600000002</v>
      </c>
      <c r="ED233" s="2">
        <v>1242146.46</v>
      </c>
      <c r="EE233" s="2">
        <v>22102.560000000001</v>
      </c>
      <c r="EF233" s="2">
        <v>38734.769999999997</v>
      </c>
      <c r="EG233" s="2"/>
      <c r="EH233" s="2"/>
      <c r="EI233" s="2">
        <v>19820.05</v>
      </c>
      <c r="EJ233" s="2">
        <v>1322803.8400000001</v>
      </c>
      <c r="EK233" s="2"/>
      <c r="EL233" s="2">
        <v>8.1</v>
      </c>
      <c r="EM233" s="2">
        <v>189506.81</v>
      </c>
      <c r="EN233" s="2">
        <v>102125.55</v>
      </c>
      <c r="EO233" s="2">
        <v>391365.75</v>
      </c>
      <c r="EP233" s="2">
        <v>178421.78</v>
      </c>
      <c r="EQ233" s="2"/>
      <c r="ER233" s="2"/>
      <c r="ES233" s="2"/>
      <c r="ET233" s="2"/>
      <c r="EU233" s="2"/>
      <c r="EV233" s="2"/>
      <c r="EW233" s="2">
        <v>8584.65</v>
      </c>
      <c r="EX233" s="2">
        <v>19234.41</v>
      </c>
      <c r="EY233" s="2">
        <v>314215.46000000002</v>
      </c>
      <c r="EZ233" s="2">
        <v>397791.48</v>
      </c>
      <c r="FA233" s="2">
        <v>3769.96</v>
      </c>
      <c r="FB233" s="2">
        <v>2078.79</v>
      </c>
      <c r="FC233" s="2">
        <v>1607102.74</v>
      </c>
      <c r="FD233" s="2">
        <v>129702.31</v>
      </c>
      <c r="FE233" s="2">
        <v>19317.87</v>
      </c>
      <c r="FF233" s="2">
        <v>83911.1</v>
      </c>
      <c r="FG233" s="2">
        <v>9448.5499999999993</v>
      </c>
      <c r="FH233" s="2">
        <v>83976.12</v>
      </c>
      <c r="FI233" s="2">
        <v>326355.94999999995</v>
      </c>
      <c r="FJ233" s="2">
        <v>49356.65</v>
      </c>
      <c r="FK233" s="2">
        <v>4887.1400000000003</v>
      </c>
      <c r="FL233" s="2"/>
      <c r="FM233" s="2"/>
      <c r="FN233" s="2"/>
      <c r="FO233" s="2">
        <v>42457.88</v>
      </c>
      <c r="FP233" s="2">
        <v>142732.01</v>
      </c>
      <c r="FQ233" s="2">
        <v>20309.650000000001</v>
      </c>
      <c r="FR233" s="2">
        <v>28902.57</v>
      </c>
      <c r="FS233" s="2"/>
      <c r="FT233" s="2">
        <v>11482</v>
      </c>
      <c r="FU233" s="2">
        <v>18630.810000000001</v>
      </c>
      <c r="FV233" s="2"/>
      <c r="FW233" s="2">
        <v>4346.21</v>
      </c>
      <c r="FX233" s="2">
        <v>6887.25</v>
      </c>
      <c r="FY233" s="2">
        <v>20326.27</v>
      </c>
      <c r="FZ233" s="2"/>
      <c r="GA233" s="2">
        <v>31000</v>
      </c>
      <c r="GB233" s="2">
        <v>4821.7299999999996</v>
      </c>
      <c r="GC233" s="2"/>
      <c r="GD233" s="2"/>
      <c r="GE233" s="2"/>
      <c r="GF233" s="2"/>
      <c r="GG233" s="2"/>
      <c r="GH233" s="2"/>
      <c r="GI233" s="2">
        <v>60929.11</v>
      </c>
      <c r="GJ233" s="2">
        <v>26152.89</v>
      </c>
      <c r="GK233" s="2">
        <v>1030.4000000000001</v>
      </c>
      <c r="GL233" s="2">
        <v>2181.96</v>
      </c>
      <c r="GM233" s="2">
        <v>29694.38</v>
      </c>
      <c r="GN233" s="2">
        <v>39936</v>
      </c>
      <c r="GO233" s="2">
        <v>2186</v>
      </c>
      <c r="GP233" s="2">
        <v>1972</v>
      </c>
      <c r="GQ233" s="2"/>
      <c r="GR233" s="2"/>
      <c r="GS233" s="2"/>
      <c r="GT233" s="2"/>
      <c r="GU233" s="2">
        <v>4781.13</v>
      </c>
      <c r="GV233" s="2"/>
      <c r="GW233" s="2"/>
      <c r="GX233" s="2"/>
      <c r="GY233" s="2">
        <v>2575.84</v>
      </c>
      <c r="GZ233" s="2"/>
      <c r="HA233" s="2"/>
      <c r="HB233" s="2"/>
      <c r="HC233" s="2"/>
      <c r="HD233" s="2"/>
      <c r="HE233" s="2"/>
      <c r="HF233" s="2"/>
      <c r="HG233" s="2">
        <v>557579.88</v>
      </c>
      <c r="HH233" s="2">
        <v>12247.69</v>
      </c>
      <c r="HI233" s="2">
        <v>12247.69</v>
      </c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>
        <v>6384479.2599999998</v>
      </c>
      <c r="HV233" s="37" t="str">
        <f>VLOOKUP(HW233,'District Listing'!$A$3:$B$315,2,FALSE)</f>
        <v>MEAD</v>
      </c>
      <c r="HW233" s="4" t="s">
        <v>334</v>
      </c>
      <c r="HX233" s="2">
        <v>962924.21</v>
      </c>
      <c r="HY233" s="2">
        <v>962924.21</v>
      </c>
      <c r="HZ233" s="2"/>
      <c r="IA233" s="2"/>
      <c r="IB233" s="2">
        <v>507278.52</v>
      </c>
      <c r="IC233" s="2">
        <v>985290.79</v>
      </c>
      <c r="ID233" s="2">
        <v>1916.82</v>
      </c>
      <c r="IE233" s="2"/>
      <c r="IF233" s="2">
        <v>2789810.02</v>
      </c>
      <c r="IG233" s="2">
        <v>715152.9</v>
      </c>
      <c r="IH233" s="2"/>
      <c r="II233" s="2">
        <v>4999449.0500000007</v>
      </c>
      <c r="IJ233" s="2">
        <v>4449117.67</v>
      </c>
      <c r="IK233" s="2">
        <v>395659.41</v>
      </c>
      <c r="IL233" s="2">
        <v>110087.15</v>
      </c>
      <c r="IM233" s="2"/>
      <c r="IN233" s="2">
        <v>1708577.61</v>
      </c>
      <c r="IO233" s="2">
        <v>183126.79</v>
      </c>
      <c r="IP233" s="2">
        <v>6846568.6300000008</v>
      </c>
      <c r="IQ233" s="2"/>
      <c r="IR233" s="2"/>
      <c r="IS233" s="2">
        <v>381765.45</v>
      </c>
      <c r="IT233" s="2">
        <v>516858.9</v>
      </c>
      <c r="IU233" s="2">
        <v>514561.03</v>
      </c>
      <c r="IV233" s="2">
        <v>775422.34</v>
      </c>
      <c r="IW233" s="2"/>
      <c r="IX233" s="2"/>
      <c r="IY233" s="2"/>
      <c r="IZ233" s="2"/>
      <c r="JA233" s="2">
        <v>3132.63</v>
      </c>
      <c r="JB233" s="2">
        <v>9718</v>
      </c>
      <c r="JC233" s="2">
        <v>13527.26</v>
      </c>
      <c r="JD233" s="2">
        <v>133637.29</v>
      </c>
      <c r="JE233" s="2">
        <v>273006.5</v>
      </c>
      <c r="JF233" s="2">
        <v>1303988.17</v>
      </c>
      <c r="JG233" s="2"/>
      <c r="JH233" s="2"/>
      <c r="JI233" s="2">
        <v>3925617.57</v>
      </c>
      <c r="JJ233" s="2">
        <v>171293.26</v>
      </c>
      <c r="JK233" s="2"/>
      <c r="JL233" s="2"/>
      <c r="JM233" s="2">
        <v>7781.03</v>
      </c>
      <c r="JN233" s="2">
        <v>12999.51</v>
      </c>
      <c r="JO233" s="2">
        <v>192073.80000000002</v>
      </c>
      <c r="JP233" s="2"/>
      <c r="JQ233" s="2">
        <v>20920.509999999998</v>
      </c>
      <c r="JR233" s="2"/>
      <c r="JS233" s="2"/>
      <c r="JT233" s="2"/>
      <c r="JU233" s="2">
        <v>598</v>
      </c>
      <c r="JV233" s="2">
        <v>170304.55</v>
      </c>
      <c r="JW233" s="2"/>
      <c r="JX233" s="2"/>
      <c r="JY233" s="2"/>
      <c r="JZ233" s="2"/>
      <c r="KA233" s="2">
        <v>51129.75</v>
      </c>
      <c r="KB233" s="2"/>
      <c r="KC233" s="2"/>
      <c r="KD233" s="2"/>
      <c r="KE233" s="2">
        <v>17801.900000000001</v>
      </c>
      <c r="KF233" s="2"/>
      <c r="KG233" s="2"/>
      <c r="KH233" s="2">
        <v>5649.1</v>
      </c>
      <c r="KI233" s="2"/>
      <c r="KJ233" s="2"/>
      <c r="KK233" s="2"/>
      <c r="KL233" s="2"/>
      <c r="KM233" s="2">
        <v>52106.79</v>
      </c>
      <c r="KN233" s="2"/>
      <c r="KO233" s="2">
        <v>21084.89</v>
      </c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>
        <v>17117.88</v>
      </c>
      <c r="LD233" s="2"/>
      <c r="LE233" s="2"/>
      <c r="LF233" s="2"/>
      <c r="LG233" s="2"/>
      <c r="LH233" s="2"/>
      <c r="LI233" s="2"/>
      <c r="LJ233" s="2"/>
      <c r="LK233" s="2">
        <v>356713.37</v>
      </c>
      <c r="LL233" s="2">
        <v>77011.67</v>
      </c>
      <c r="LM233" s="2">
        <v>77011.67</v>
      </c>
      <c r="LN233" s="2"/>
      <c r="LO233" s="2"/>
      <c r="LP233" s="2"/>
      <c r="LQ233" s="2">
        <v>55084.59</v>
      </c>
      <c r="LR233" s="2"/>
      <c r="LS233" s="2"/>
      <c r="LT233" s="2"/>
      <c r="LU233" s="2"/>
      <c r="LV233" s="2"/>
      <c r="LW233" s="2"/>
      <c r="LX233" s="2">
        <v>55084.59</v>
      </c>
      <c r="LY233" s="2">
        <v>17415442.890000004</v>
      </c>
    </row>
    <row r="234" spans="2:337">
      <c r="B234" s="22" t="s">
        <v>82</v>
      </c>
      <c r="C234" s="22" t="s">
        <v>7</v>
      </c>
      <c r="D234" s="22" t="s">
        <v>5</v>
      </c>
      <c r="E234" s="22" t="s">
        <v>8</v>
      </c>
      <c r="F234" s="22" t="s">
        <v>9</v>
      </c>
      <c r="G234" s="1">
        <v>1369762.25</v>
      </c>
      <c r="I234" s="37" t="str">
        <f>VLOOKUP(J234,'District Listing'!$A$3:$B$315,2,FALSE)</f>
        <v>GRANITE FALLS</v>
      </c>
      <c r="J234" s="4" t="s">
        <v>327</v>
      </c>
      <c r="K234" s="2">
        <v>47435.25</v>
      </c>
      <c r="L234" s="2">
        <v>47435.25</v>
      </c>
      <c r="M234" s="2">
        <v>-47435.25</v>
      </c>
      <c r="N234" s="2">
        <v>-47435.25</v>
      </c>
      <c r="O234" s="2">
        <v>11686537.629999999</v>
      </c>
      <c r="P234" s="2"/>
      <c r="Q234" s="2">
        <v>566693.77</v>
      </c>
      <c r="R234" s="2"/>
      <c r="S234" s="2">
        <v>790472.5</v>
      </c>
      <c r="T234" s="2">
        <v>8356.4</v>
      </c>
      <c r="U234" s="2"/>
      <c r="V234" s="2">
        <v>13052060.299999999</v>
      </c>
      <c r="W234" s="2">
        <v>5021258.5999999996</v>
      </c>
      <c r="X234" s="2">
        <v>130251.86</v>
      </c>
      <c r="Y234" s="2">
        <v>204384.47</v>
      </c>
      <c r="Z234" s="2"/>
      <c r="AA234" s="2">
        <v>254995.94999999998</v>
      </c>
      <c r="AB234" s="2"/>
      <c r="AC234" s="2">
        <v>5610890.8799999999</v>
      </c>
      <c r="AD234" s="2"/>
      <c r="AE234" s="2"/>
      <c r="AF234" s="2">
        <v>966492.24</v>
      </c>
      <c r="AG234" s="2">
        <v>421128.03</v>
      </c>
      <c r="AH234" s="2">
        <v>1946334.52</v>
      </c>
      <c r="AI234" s="2">
        <v>693202.58</v>
      </c>
      <c r="AJ234" s="2"/>
      <c r="AK234" s="2"/>
      <c r="AL234" s="2"/>
      <c r="AM234" s="2"/>
      <c r="AN234" s="2">
        <v>18872.100000000002</v>
      </c>
      <c r="AO234" s="2">
        <v>8203.49</v>
      </c>
      <c r="AP234" s="2">
        <v>51508.259999999995</v>
      </c>
      <c r="AQ234" s="2">
        <v>88437.82</v>
      </c>
      <c r="AR234" s="2">
        <v>1608282.95</v>
      </c>
      <c r="AS234" s="2">
        <v>1453905.2</v>
      </c>
      <c r="AT234" s="2"/>
      <c r="AU234" s="2">
        <v>0</v>
      </c>
      <c r="AV234" s="2">
        <v>7256367.1900000004</v>
      </c>
      <c r="AW234" s="2">
        <v>847886</v>
      </c>
      <c r="AX234" s="2">
        <v>89937.97</v>
      </c>
      <c r="AY234" s="2">
        <v>107468.8</v>
      </c>
      <c r="AZ234" s="2">
        <v>35764.49</v>
      </c>
      <c r="BA234" s="2">
        <v>11684.79</v>
      </c>
      <c r="BB234" s="2">
        <v>1092742.05</v>
      </c>
      <c r="BC234" s="2">
        <v>112693.91</v>
      </c>
      <c r="BD234" s="2">
        <v>4168.43</v>
      </c>
      <c r="BE234" s="2">
        <v>820716.08</v>
      </c>
      <c r="BF234" s="2"/>
      <c r="BG234" s="2"/>
      <c r="BH234" s="2"/>
      <c r="BI234" s="2">
        <v>896190.13</v>
      </c>
      <c r="BJ234" s="2">
        <v>53695</v>
      </c>
      <c r="BK234" s="2">
        <v>22547.81</v>
      </c>
      <c r="BL234" s="2"/>
      <c r="BM234" s="2"/>
      <c r="BN234" s="2"/>
      <c r="BO234" s="2"/>
      <c r="BP234" s="2">
        <v>74423.039999999994</v>
      </c>
      <c r="BQ234" s="2">
        <v>9910</v>
      </c>
      <c r="BR234" s="2">
        <v>207912.04</v>
      </c>
      <c r="BS234" s="2">
        <v>106668.11</v>
      </c>
      <c r="BT234" s="2"/>
      <c r="BU234" s="2">
        <v>2099.1799999999998</v>
      </c>
      <c r="BV234" s="2"/>
      <c r="BW234" s="2"/>
      <c r="BX234" s="2"/>
      <c r="BY234" s="2">
        <v>1289486.22</v>
      </c>
      <c r="BZ234" s="2"/>
      <c r="CA234" s="2"/>
      <c r="CB234" s="2">
        <v>267422.26</v>
      </c>
      <c r="CC234" s="2">
        <v>179788.15</v>
      </c>
      <c r="CD234" s="2"/>
      <c r="CE234" s="2">
        <v>3626.42</v>
      </c>
      <c r="CF234" s="2"/>
      <c r="CG234" s="2"/>
      <c r="CH234" s="2">
        <v>177830.49</v>
      </c>
      <c r="CI234" s="2"/>
      <c r="CJ234" s="2">
        <v>699444.65</v>
      </c>
      <c r="CK234" s="2"/>
      <c r="CL234" s="2"/>
      <c r="CM234" s="2">
        <v>241111.64</v>
      </c>
      <c r="CN234" s="2"/>
      <c r="CO234" s="2"/>
      <c r="CP234" s="2"/>
      <c r="CQ234" s="2"/>
      <c r="CR234" s="2">
        <v>609.29999999999995</v>
      </c>
      <c r="CS234" s="2"/>
      <c r="CT234" s="2"/>
      <c r="CU234" s="2"/>
      <c r="CV234" s="2"/>
      <c r="CW234" s="2"/>
      <c r="CX234" s="2"/>
      <c r="CY234" s="2"/>
      <c r="CZ234" s="2">
        <v>5170342.8599999994</v>
      </c>
      <c r="DA234" s="2">
        <v>45055.270000000004</v>
      </c>
      <c r="DB234" s="2">
        <v>45055.270000000004</v>
      </c>
      <c r="DC234" s="2"/>
      <c r="DD234" s="2"/>
      <c r="DE234" s="2"/>
      <c r="DF234" s="2"/>
      <c r="DG234" s="2"/>
      <c r="DH234" s="2"/>
      <c r="DI234" s="2"/>
      <c r="DJ234" s="2">
        <v>35708.339999999997</v>
      </c>
      <c r="DK234" s="2"/>
      <c r="DL234" s="2"/>
      <c r="DM234" s="2">
        <v>35708.339999999997</v>
      </c>
      <c r="DN234" s="2">
        <v>32263166.889999982</v>
      </c>
      <c r="DP234" s="37" t="str">
        <f>VLOOKUP(DQ234,'District Listing'!$A$3:$B$315,2,FALSE)</f>
        <v>GRANITE FALLS</v>
      </c>
      <c r="DQ234" s="4" t="s">
        <v>327</v>
      </c>
      <c r="DR234" s="2">
        <v>10719.44</v>
      </c>
      <c r="DS234" s="2">
        <v>10719.44</v>
      </c>
      <c r="DT234" s="2">
        <v>-47435.25</v>
      </c>
      <c r="DU234" s="2">
        <v>-47435.25</v>
      </c>
      <c r="DV234" s="2">
        <v>10384502.5</v>
      </c>
      <c r="DW234" s="2"/>
      <c r="DX234" s="2">
        <v>535435.42000000004</v>
      </c>
      <c r="DY234" s="2"/>
      <c r="DZ234" s="2">
        <v>150295.67999999999</v>
      </c>
      <c r="EA234" s="2">
        <v>8356.4</v>
      </c>
      <c r="EB234" s="2"/>
      <c r="EC234" s="2">
        <v>11078590</v>
      </c>
      <c r="ED234" s="2">
        <v>4413843.63</v>
      </c>
      <c r="EE234" s="2">
        <v>130108.42</v>
      </c>
      <c r="EF234" s="2">
        <v>188839.92</v>
      </c>
      <c r="EG234" s="2"/>
      <c r="EH234" s="2">
        <v>21589.9</v>
      </c>
      <c r="EI234" s="2"/>
      <c r="EJ234" s="2">
        <v>4754381.87</v>
      </c>
      <c r="EK234" s="2"/>
      <c r="EL234" s="2"/>
      <c r="EM234" s="2">
        <v>869685.59</v>
      </c>
      <c r="EN234" s="2">
        <v>362833.21</v>
      </c>
      <c r="EO234" s="2">
        <v>1739357</v>
      </c>
      <c r="EP234" s="2">
        <v>601305.32999999996</v>
      </c>
      <c r="EQ234" s="2"/>
      <c r="ER234" s="2"/>
      <c r="ES234" s="2"/>
      <c r="ET234" s="2"/>
      <c r="EU234" s="2">
        <v>16897.63</v>
      </c>
      <c r="EV234" s="2">
        <v>7082.2</v>
      </c>
      <c r="EW234" s="2">
        <v>47453.45</v>
      </c>
      <c r="EX234" s="2">
        <v>76863</v>
      </c>
      <c r="EY234" s="2">
        <v>1463734.66</v>
      </c>
      <c r="EZ234" s="2">
        <v>1336701.3899999999</v>
      </c>
      <c r="FA234" s="2"/>
      <c r="FB234" s="2">
        <v>0</v>
      </c>
      <c r="FC234" s="2">
        <v>6521913.46</v>
      </c>
      <c r="FD234" s="2">
        <v>682791.14</v>
      </c>
      <c r="FE234" s="2">
        <v>89937.97</v>
      </c>
      <c r="FF234" s="2">
        <v>107468.8</v>
      </c>
      <c r="FG234" s="2">
        <v>35764.49</v>
      </c>
      <c r="FH234" s="2">
        <v>11684.79</v>
      </c>
      <c r="FI234" s="2">
        <v>927647.19000000006</v>
      </c>
      <c r="FJ234" s="2">
        <v>112693.91</v>
      </c>
      <c r="FK234" s="2">
        <v>4168.43</v>
      </c>
      <c r="FL234" s="2">
        <v>610572.56999999995</v>
      </c>
      <c r="FM234" s="2"/>
      <c r="FN234" s="2"/>
      <c r="FO234" s="2"/>
      <c r="FP234" s="2">
        <v>781900.05</v>
      </c>
      <c r="FQ234" s="2">
        <v>53695</v>
      </c>
      <c r="FR234" s="2">
        <v>22547.81</v>
      </c>
      <c r="FS234" s="2"/>
      <c r="FT234" s="2"/>
      <c r="FU234" s="2"/>
      <c r="FV234" s="2"/>
      <c r="FW234" s="2">
        <v>74423.039999999994</v>
      </c>
      <c r="FX234" s="2">
        <v>9910</v>
      </c>
      <c r="FY234" s="2">
        <v>207912.04</v>
      </c>
      <c r="FZ234" s="2">
        <v>106668.11</v>
      </c>
      <c r="GA234" s="2"/>
      <c r="GB234" s="2">
        <v>2099.1799999999998</v>
      </c>
      <c r="GC234" s="2"/>
      <c r="GD234" s="2"/>
      <c r="GE234" s="2"/>
      <c r="GF234" s="2">
        <v>1289486.22</v>
      </c>
      <c r="GG234" s="2"/>
      <c r="GH234" s="2"/>
      <c r="GI234" s="2">
        <v>267422.26</v>
      </c>
      <c r="GJ234" s="2">
        <v>179788.15</v>
      </c>
      <c r="GK234" s="2"/>
      <c r="GL234" s="2">
        <v>3626.42</v>
      </c>
      <c r="GM234" s="2"/>
      <c r="GN234" s="2"/>
      <c r="GO234" s="2"/>
      <c r="GP234" s="2"/>
      <c r="GQ234" s="2">
        <v>344945.5</v>
      </c>
      <c r="GR234" s="2"/>
      <c r="GS234" s="2"/>
      <c r="GT234" s="2">
        <v>241111.64</v>
      </c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>
        <v>4312970.33</v>
      </c>
      <c r="HH234" s="2">
        <v>41279.4</v>
      </c>
      <c r="HI234" s="2">
        <v>41279.4</v>
      </c>
      <c r="HJ234" s="2"/>
      <c r="HK234" s="2"/>
      <c r="HL234" s="2"/>
      <c r="HM234" s="2"/>
      <c r="HN234" s="2"/>
      <c r="HO234" s="2"/>
      <c r="HP234" s="2"/>
      <c r="HQ234" s="2">
        <v>35708.339999999997</v>
      </c>
      <c r="HR234" s="2"/>
      <c r="HS234" s="2">
        <v>35708.339999999997</v>
      </c>
      <c r="HT234" s="2">
        <v>27635774.77999999</v>
      </c>
      <c r="HV234" s="37" t="str">
        <f>VLOOKUP(HW234,'District Listing'!$A$3:$B$315,2,FALSE)</f>
        <v>CENTRAL VALLEY</v>
      </c>
      <c r="HW234" s="4" t="s">
        <v>335</v>
      </c>
      <c r="HX234" s="2">
        <v>1742576.41</v>
      </c>
      <c r="HY234" s="2">
        <v>1742576.41</v>
      </c>
      <c r="HZ234" s="2"/>
      <c r="IA234" s="2"/>
      <c r="IB234" s="2">
        <v>9395607.7300000004</v>
      </c>
      <c r="IC234" s="2">
        <v>794423.61</v>
      </c>
      <c r="ID234" s="2">
        <v>100410.17</v>
      </c>
      <c r="IE234" s="2"/>
      <c r="IF234" s="2">
        <v>2698861.45</v>
      </c>
      <c r="IG234" s="2">
        <v>655462.43999999994</v>
      </c>
      <c r="IH234" s="2"/>
      <c r="II234" s="2">
        <v>13644765.4</v>
      </c>
      <c r="IJ234" s="2">
        <v>4084089.35</v>
      </c>
      <c r="IK234" s="2">
        <v>197337.49</v>
      </c>
      <c r="IL234" s="2">
        <v>276423.65999999997</v>
      </c>
      <c r="IM234" s="2"/>
      <c r="IN234" s="2">
        <v>518832.79</v>
      </c>
      <c r="IO234" s="2">
        <v>224260.78</v>
      </c>
      <c r="IP234" s="2">
        <v>5300944.07</v>
      </c>
      <c r="IQ234" s="2">
        <v>1251.45</v>
      </c>
      <c r="IR234" s="2">
        <v>6619</v>
      </c>
      <c r="IS234" s="2">
        <v>1032876.17</v>
      </c>
      <c r="IT234" s="2">
        <v>381744.42</v>
      </c>
      <c r="IU234" s="2">
        <v>1833699.85</v>
      </c>
      <c r="IV234" s="2">
        <v>553276.41</v>
      </c>
      <c r="IW234" s="2"/>
      <c r="IX234" s="2"/>
      <c r="IY234" s="2"/>
      <c r="IZ234" s="2"/>
      <c r="JA234" s="2">
        <v>43309.81</v>
      </c>
      <c r="JB234" s="2">
        <v>15610.79</v>
      </c>
      <c r="JC234" s="2">
        <v>63093.83</v>
      </c>
      <c r="JD234" s="2">
        <v>121947.48</v>
      </c>
      <c r="JE234" s="2">
        <v>1548272.85</v>
      </c>
      <c r="JF234" s="2">
        <v>1499892.24</v>
      </c>
      <c r="JG234" s="2"/>
      <c r="JH234" s="2"/>
      <c r="JI234" s="2">
        <v>7101594.3000000007</v>
      </c>
      <c r="JJ234" s="2">
        <v>297424.48</v>
      </c>
      <c r="JK234" s="2">
        <v>38.020000000000003</v>
      </c>
      <c r="JL234" s="2"/>
      <c r="JM234" s="2">
        <v>175931.42</v>
      </c>
      <c r="JN234" s="2">
        <v>29559.27</v>
      </c>
      <c r="JO234" s="2">
        <v>502953.19000000006</v>
      </c>
      <c r="JP234" s="2">
        <v>3017.54</v>
      </c>
      <c r="JQ234" s="2"/>
      <c r="JR234" s="2">
        <v>79398.73</v>
      </c>
      <c r="JS234" s="2"/>
      <c r="JT234" s="2"/>
      <c r="JU234" s="2">
        <v>38155.06</v>
      </c>
      <c r="JV234" s="2">
        <v>93363.55</v>
      </c>
      <c r="JW234" s="2"/>
      <c r="JX234" s="2"/>
      <c r="JY234" s="2"/>
      <c r="JZ234" s="2">
        <v>135030.97</v>
      </c>
      <c r="KA234" s="2"/>
      <c r="KB234" s="2"/>
      <c r="KC234" s="2"/>
      <c r="KD234" s="2"/>
      <c r="KE234" s="2">
        <v>204.73</v>
      </c>
      <c r="KF234" s="2">
        <v>2587.65</v>
      </c>
      <c r="KG234" s="2">
        <v>183904.1</v>
      </c>
      <c r="KH234" s="2">
        <v>3731.29</v>
      </c>
      <c r="KI234" s="2"/>
      <c r="KJ234" s="2"/>
      <c r="KK234" s="2"/>
      <c r="KL234" s="2"/>
      <c r="KM234" s="2">
        <v>27365</v>
      </c>
      <c r="KN234" s="2"/>
      <c r="KO234" s="2">
        <v>1376.96</v>
      </c>
      <c r="KP234" s="2"/>
      <c r="KQ234" s="2">
        <v>9379.9</v>
      </c>
      <c r="KR234" s="2"/>
      <c r="KS234" s="2">
        <v>500</v>
      </c>
      <c r="KT234" s="2"/>
      <c r="KU234" s="2">
        <v>3073.87</v>
      </c>
      <c r="KV234" s="2">
        <v>7410</v>
      </c>
      <c r="KW234" s="2"/>
      <c r="KX234" s="2"/>
      <c r="KY234" s="2"/>
      <c r="KZ234" s="2"/>
      <c r="LA234" s="2"/>
      <c r="LB234" s="2"/>
      <c r="LC234" s="2">
        <v>7922.25</v>
      </c>
      <c r="LD234" s="2"/>
      <c r="LE234" s="2"/>
      <c r="LF234" s="2"/>
      <c r="LG234" s="2"/>
      <c r="LH234" s="2"/>
      <c r="LI234" s="2"/>
      <c r="LJ234" s="2"/>
      <c r="LK234" s="2">
        <v>596421.6</v>
      </c>
      <c r="LL234" s="2">
        <v>16362.45</v>
      </c>
      <c r="LM234" s="2">
        <v>16362.45</v>
      </c>
      <c r="LN234" s="2"/>
      <c r="LO234" s="2"/>
      <c r="LP234" s="2"/>
      <c r="LQ234" s="2"/>
      <c r="LR234" s="2"/>
      <c r="LS234" s="2"/>
      <c r="LT234" s="2"/>
      <c r="LU234" s="2">
        <v>27331.73</v>
      </c>
      <c r="LV234" s="2"/>
      <c r="LW234" s="2"/>
      <c r="LX234" s="2">
        <v>27331.73</v>
      </c>
      <c r="LY234" s="2">
        <v>28932949.149999999</v>
      </c>
    </row>
    <row r="235" spans="2:337">
      <c r="B235" s="22" t="s">
        <v>82</v>
      </c>
      <c r="C235" s="22" t="s">
        <v>7</v>
      </c>
      <c r="D235" s="22" t="s">
        <v>5</v>
      </c>
      <c r="E235" s="22" t="s">
        <v>8</v>
      </c>
      <c r="F235" s="22" t="s">
        <v>10</v>
      </c>
      <c r="G235" s="1">
        <v>18808.03</v>
      </c>
      <c r="I235" s="37" t="str">
        <f>VLOOKUP(J235,'District Listing'!$A$3:$B$315,2,FALSE)</f>
        <v>STANWOOD</v>
      </c>
      <c r="J235" s="4" t="s">
        <v>328</v>
      </c>
      <c r="K235" s="2">
        <v>680201.22</v>
      </c>
      <c r="L235" s="2">
        <v>680201.22</v>
      </c>
      <c r="M235" s="2">
        <v>-680201.22</v>
      </c>
      <c r="N235" s="2">
        <v>-680201.22</v>
      </c>
      <c r="O235" s="2">
        <v>27333972.82</v>
      </c>
      <c r="P235" s="2">
        <v>348987.12</v>
      </c>
      <c r="Q235" s="2">
        <v>302750.54000000004</v>
      </c>
      <c r="R235" s="2"/>
      <c r="S235" s="2">
        <v>3559205.7</v>
      </c>
      <c r="T235" s="2">
        <v>236020</v>
      </c>
      <c r="U235" s="2"/>
      <c r="V235" s="2">
        <v>31780936.18</v>
      </c>
      <c r="W235" s="2">
        <v>11715862.440000001</v>
      </c>
      <c r="X235" s="2">
        <v>265258.2</v>
      </c>
      <c r="Y235" s="2">
        <v>280886.43</v>
      </c>
      <c r="Z235" s="2">
        <v>19074.809999999998</v>
      </c>
      <c r="AA235" s="2">
        <v>182157.84</v>
      </c>
      <c r="AB235" s="2">
        <v>85560.16</v>
      </c>
      <c r="AC235" s="2">
        <v>12548799.880000001</v>
      </c>
      <c r="AD235" s="2"/>
      <c r="AE235" s="2"/>
      <c r="AF235" s="2">
        <v>2348532.98</v>
      </c>
      <c r="AG235" s="2">
        <v>925955.5</v>
      </c>
      <c r="AH235" s="2">
        <v>4794591.47</v>
      </c>
      <c r="AI235" s="2">
        <v>1512575.2899999998</v>
      </c>
      <c r="AJ235" s="2"/>
      <c r="AK235" s="2"/>
      <c r="AL235" s="2"/>
      <c r="AM235" s="2"/>
      <c r="AN235" s="2"/>
      <c r="AO235" s="2"/>
      <c r="AP235" s="2">
        <v>126933.90999999999</v>
      </c>
      <c r="AQ235" s="2">
        <v>327957.75</v>
      </c>
      <c r="AR235" s="2">
        <v>3555769.87</v>
      </c>
      <c r="AS235" s="2">
        <v>3113884.99</v>
      </c>
      <c r="AT235" s="2">
        <v>365482.27</v>
      </c>
      <c r="AU235" s="2">
        <v>54871.519999999997</v>
      </c>
      <c r="AV235" s="2">
        <v>17126555.550000001</v>
      </c>
      <c r="AW235" s="2">
        <v>1628660.6800000002</v>
      </c>
      <c r="AX235" s="2">
        <v>221742.08000000002</v>
      </c>
      <c r="AY235" s="2">
        <v>603033.24</v>
      </c>
      <c r="AZ235" s="2">
        <v>105383.07999999999</v>
      </c>
      <c r="BA235" s="2">
        <v>19503.11</v>
      </c>
      <c r="BB235" s="2">
        <v>2578322.19</v>
      </c>
      <c r="BC235" s="2">
        <v>31775.54</v>
      </c>
      <c r="BD235" s="2">
        <v>77148.56</v>
      </c>
      <c r="BE235" s="2">
        <v>714524.11</v>
      </c>
      <c r="BF235" s="2"/>
      <c r="BG235" s="2"/>
      <c r="BH235" s="2">
        <v>36791.33</v>
      </c>
      <c r="BI235" s="2">
        <v>1131319.81</v>
      </c>
      <c r="BJ235" s="2"/>
      <c r="BK235" s="2">
        <v>31039.13</v>
      </c>
      <c r="BL235" s="2">
        <v>157051.9</v>
      </c>
      <c r="BM235" s="2">
        <v>234322.06</v>
      </c>
      <c r="BN235" s="2">
        <v>4952.16</v>
      </c>
      <c r="BO235" s="2"/>
      <c r="BP235" s="2">
        <v>223800.88</v>
      </c>
      <c r="BQ235" s="2">
        <v>104110.05</v>
      </c>
      <c r="BR235" s="2">
        <v>94974.31</v>
      </c>
      <c r="BS235" s="2"/>
      <c r="BT235" s="2"/>
      <c r="BU235" s="2"/>
      <c r="BV235" s="2"/>
      <c r="BW235" s="2"/>
      <c r="BX235" s="2"/>
      <c r="BY235" s="2">
        <v>716.32</v>
      </c>
      <c r="BZ235" s="2"/>
      <c r="CA235" s="2"/>
      <c r="CB235" s="2">
        <v>569680</v>
      </c>
      <c r="CC235" s="2">
        <v>291517.08999999997</v>
      </c>
      <c r="CD235" s="2">
        <v>3248.67</v>
      </c>
      <c r="CE235" s="2">
        <v>7259.9</v>
      </c>
      <c r="CF235" s="2">
        <v>899142.81</v>
      </c>
      <c r="CG235" s="2">
        <v>111910.39999999999</v>
      </c>
      <c r="CH235" s="2"/>
      <c r="CI235" s="2">
        <v>74293.490000000005</v>
      </c>
      <c r="CJ235" s="2">
        <v>1620</v>
      </c>
      <c r="CK235" s="2"/>
      <c r="CL235" s="2">
        <v>177520.53999999998</v>
      </c>
      <c r="CM235" s="2">
        <v>403504.42000000004</v>
      </c>
      <c r="CN235" s="2"/>
      <c r="CO235" s="2"/>
      <c r="CP235" s="2"/>
      <c r="CQ235" s="2">
        <v>27274.89</v>
      </c>
      <c r="CR235" s="2">
        <v>57713.479999999996</v>
      </c>
      <c r="CS235" s="2"/>
      <c r="CT235" s="2"/>
      <c r="CU235" s="2"/>
      <c r="CV235" s="2"/>
      <c r="CW235" s="2"/>
      <c r="CX235" s="2"/>
      <c r="CY235" s="2"/>
      <c r="CZ235" s="2">
        <v>5467211.8499999996</v>
      </c>
      <c r="DA235" s="2">
        <v>26657.599999999999</v>
      </c>
      <c r="DB235" s="2">
        <v>26657.599999999999</v>
      </c>
      <c r="DC235" s="2"/>
      <c r="DD235" s="2"/>
      <c r="DE235" s="2"/>
      <c r="DF235" s="2"/>
      <c r="DG235" s="2">
        <v>149628.03</v>
      </c>
      <c r="DH235" s="2"/>
      <c r="DI235" s="2"/>
      <c r="DJ235" s="2">
        <v>167007.14000000001</v>
      </c>
      <c r="DK235" s="2"/>
      <c r="DL235" s="2"/>
      <c r="DM235" s="2">
        <v>316635.17000000004</v>
      </c>
      <c r="DN235" s="2">
        <v>69845118.420000032</v>
      </c>
      <c r="DP235" s="37" t="str">
        <f>VLOOKUP(DQ235,'District Listing'!$A$3:$B$315,2,FALSE)</f>
        <v>STANWOOD</v>
      </c>
      <c r="DQ235" s="4" t="s">
        <v>328</v>
      </c>
      <c r="DR235" s="2">
        <v>617329.11</v>
      </c>
      <c r="DS235" s="2">
        <v>617329.11</v>
      </c>
      <c r="DT235" s="2">
        <v>-680201.22</v>
      </c>
      <c r="DU235" s="2">
        <v>-680201.22</v>
      </c>
      <c r="DV235" s="2">
        <v>23881673.640000001</v>
      </c>
      <c r="DW235" s="2">
        <v>342679.05</v>
      </c>
      <c r="DX235" s="2">
        <v>268400.76</v>
      </c>
      <c r="DY235" s="2"/>
      <c r="DZ235" s="2">
        <v>3067546.04</v>
      </c>
      <c r="EA235" s="2">
        <v>236020</v>
      </c>
      <c r="EB235" s="2"/>
      <c r="EC235" s="2">
        <v>27796319.490000002</v>
      </c>
      <c r="ED235" s="2">
        <v>9797831.2200000007</v>
      </c>
      <c r="EE235" s="2">
        <v>265105.2</v>
      </c>
      <c r="EF235" s="2">
        <v>258468.77</v>
      </c>
      <c r="EG235" s="2">
        <v>18996.03</v>
      </c>
      <c r="EH235" s="2">
        <v>7081.05</v>
      </c>
      <c r="EI235" s="2">
        <v>85465.42</v>
      </c>
      <c r="EJ235" s="2">
        <v>10432947.689999999</v>
      </c>
      <c r="EK235" s="2"/>
      <c r="EL235" s="2"/>
      <c r="EM235" s="2">
        <v>2294329.39</v>
      </c>
      <c r="EN235" s="2">
        <v>905828.23</v>
      </c>
      <c r="EO235" s="2">
        <v>4684286.42</v>
      </c>
      <c r="EP235" s="2">
        <v>1448102.14</v>
      </c>
      <c r="EQ235" s="2"/>
      <c r="ER235" s="2"/>
      <c r="ES235" s="2"/>
      <c r="ET235" s="2"/>
      <c r="EU235" s="2"/>
      <c r="EV235" s="2"/>
      <c r="EW235" s="2">
        <v>126412.18</v>
      </c>
      <c r="EX235" s="2">
        <v>316837.2</v>
      </c>
      <c r="EY235" s="2">
        <v>2587396.6</v>
      </c>
      <c r="EZ235" s="2">
        <v>3025652.91</v>
      </c>
      <c r="FA235" s="2">
        <v>363898.32</v>
      </c>
      <c r="FB235" s="2">
        <v>54650.34</v>
      </c>
      <c r="FC235" s="2">
        <v>15807393.729999999</v>
      </c>
      <c r="FD235" s="2">
        <v>1485013.1</v>
      </c>
      <c r="FE235" s="2">
        <v>91734.57</v>
      </c>
      <c r="FF235" s="2">
        <v>603033.24</v>
      </c>
      <c r="FG235" s="2">
        <v>49796.27</v>
      </c>
      <c r="FH235" s="2">
        <v>19503.11</v>
      </c>
      <c r="FI235" s="2">
        <v>2249080.29</v>
      </c>
      <c r="FJ235" s="2">
        <v>4413.5600000000004</v>
      </c>
      <c r="FK235" s="2"/>
      <c r="FL235" s="2">
        <v>483211.49</v>
      </c>
      <c r="FM235" s="2"/>
      <c r="FN235" s="2"/>
      <c r="FO235" s="2">
        <v>36791.33</v>
      </c>
      <c r="FP235" s="2">
        <v>1067712.53</v>
      </c>
      <c r="FQ235" s="2"/>
      <c r="FR235" s="2">
        <v>31039.13</v>
      </c>
      <c r="FS235" s="2"/>
      <c r="FT235" s="2">
        <v>127004.06</v>
      </c>
      <c r="FU235" s="2">
        <v>4952.16</v>
      </c>
      <c r="FV235" s="2"/>
      <c r="FW235" s="2">
        <v>214134.24</v>
      </c>
      <c r="FX235" s="2">
        <v>103667.28</v>
      </c>
      <c r="FY235" s="2">
        <v>62017.31</v>
      </c>
      <c r="FZ235" s="2"/>
      <c r="GA235" s="2"/>
      <c r="GB235" s="2"/>
      <c r="GC235" s="2"/>
      <c r="GD235" s="2"/>
      <c r="GE235" s="2"/>
      <c r="GF235" s="2">
        <v>716.32</v>
      </c>
      <c r="GG235" s="2"/>
      <c r="GH235" s="2"/>
      <c r="GI235" s="2"/>
      <c r="GJ235" s="2">
        <v>291079.28999999998</v>
      </c>
      <c r="GK235" s="2">
        <v>3248.67</v>
      </c>
      <c r="GL235" s="2">
        <v>7259.9</v>
      </c>
      <c r="GM235" s="2">
        <v>899142.81</v>
      </c>
      <c r="GN235" s="2"/>
      <c r="GO235" s="2"/>
      <c r="GP235" s="2">
        <v>73958.490000000005</v>
      </c>
      <c r="GQ235" s="2">
        <v>1620</v>
      </c>
      <c r="GR235" s="2"/>
      <c r="GS235" s="2">
        <v>176111.99</v>
      </c>
      <c r="GT235" s="2">
        <v>400678.59</v>
      </c>
      <c r="GU235" s="2"/>
      <c r="GV235" s="2"/>
      <c r="GW235" s="2"/>
      <c r="GX235" s="2">
        <v>2659.85</v>
      </c>
      <c r="GY235" s="2">
        <v>25799.88</v>
      </c>
      <c r="GZ235" s="2"/>
      <c r="HA235" s="2"/>
      <c r="HB235" s="2"/>
      <c r="HC235" s="2"/>
      <c r="HD235" s="2"/>
      <c r="HE235" s="2"/>
      <c r="HF235" s="2"/>
      <c r="HG235" s="2">
        <v>4017218.8799999994</v>
      </c>
      <c r="HH235" s="2">
        <v>20906.21</v>
      </c>
      <c r="HI235" s="2">
        <v>20906.21</v>
      </c>
      <c r="HJ235" s="2"/>
      <c r="HK235" s="2"/>
      <c r="HL235" s="2"/>
      <c r="HM235" s="2"/>
      <c r="HN235" s="2">
        <v>119284.97</v>
      </c>
      <c r="HO235" s="2"/>
      <c r="HP235" s="2"/>
      <c r="HQ235" s="2"/>
      <c r="HR235" s="2"/>
      <c r="HS235" s="2">
        <v>119284.97</v>
      </c>
      <c r="HT235" s="2">
        <v>60380279.150000051</v>
      </c>
      <c r="HV235" s="37" t="str">
        <f>VLOOKUP(HW235,'District Listing'!$A$3:$B$315,2,FALSE)</f>
        <v>FREEMAN</v>
      </c>
      <c r="HW235" s="4" t="s">
        <v>336</v>
      </c>
      <c r="HX235" s="2"/>
      <c r="HY235" s="2"/>
      <c r="HZ235" s="2"/>
      <c r="IA235" s="2"/>
      <c r="IB235" s="2">
        <v>409394.17</v>
      </c>
      <c r="IC235" s="2"/>
      <c r="ID235" s="2"/>
      <c r="IE235" s="2"/>
      <c r="IF235" s="2"/>
      <c r="IG235" s="2"/>
      <c r="IH235" s="2"/>
      <c r="II235" s="2">
        <v>409394.17</v>
      </c>
      <c r="IJ235" s="2">
        <v>218187.02</v>
      </c>
      <c r="IK235" s="2"/>
      <c r="IL235" s="2"/>
      <c r="IM235" s="2"/>
      <c r="IN235" s="2"/>
      <c r="IO235" s="2"/>
      <c r="IP235" s="2">
        <v>218187.02</v>
      </c>
      <c r="IQ235" s="2">
        <v>45098.61</v>
      </c>
      <c r="IR235" s="2">
        <v>355.5</v>
      </c>
      <c r="IS235" s="2">
        <v>44800.32</v>
      </c>
      <c r="IT235" s="2">
        <v>7342.14</v>
      </c>
      <c r="IU235" s="2">
        <v>10464.620000000001</v>
      </c>
      <c r="IV235" s="2">
        <v>5981.44</v>
      </c>
      <c r="IW235" s="2"/>
      <c r="IX235" s="2"/>
      <c r="IY235" s="2"/>
      <c r="IZ235" s="2"/>
      <c r="JA235" s="2">
        <v>133.62</v>
      </c>
      <c r="JB235" s="2">
        <v>275.37</v>
      </c>
      <c r="JC235" s="2">
        <v>130.34</v>
      </c>
      <c r="JD235" s="2">
        <v>955.67</v>
      </c>
      <c r="JE235" s="2">
        <v>5895.65</v>
      </c>
      <c r="JF235" s="2">
        <v>20578.95</v>
      </c>
      <c r="JG235" s="2"/>
      <c r="JH235" s="2">
        <v>118.52</v>
      </c>
      <c r="JI235" s="2">
        <v>142130.74999999997</v>
      </c>
      <c r="JJ235" s="2">
        <v>31343.91</v>
      </c>
      <c r="JK235" s="2"/>
      <c r="JL235" s="2">
        <v>12706.92</v>
      </c>
      <c r="JM235" s="2"/>
      <c r="JN235" s="2"/>
      <c r="JO235" s="2">
        <v>44050.83</v>
      </c>
      <c r="JP235" s="2"/>
      <c r="JQ235" s="2"/>
      <c r="JR235" s="2"/>
      <c r="JS235" s="2"/>
      <c r="JT235" s="2"/>
      <c r="JU235" s="2"/>
      <c r="JV235" s="2">
        <v>4113.7</v>
      </c>
      <c r="JW235" s="2"/>
      <c r="JX235" s="2"/>
      <c r="JY235" s="2"/>
      <c r="JZ235" s="2"/>
      <c r="KA235" s="2"/>
      <c r="KB235" s="2"/>
      <c r="KC235" s="2"/>
      <c r="KD235" s="2"/>
      <c r="KE235" s="2">
        <v>34217.11</v>
      </c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>
        <v>48.25</v>
      </c>
      <c r="LD235" s="2"/>
      <c r="LE235" s="2"/>
      <c r="LF235" s="2"/>
      <c r="LG235" s="2"/>
      <c r="LH235" s="2"/>
      <c r="LI235" s="2"/>
      <c r="LJ235" s="2"/>
      <c r="LK235" s="2">
        <v>38379.06</v>
      </c>
      <c r="LL235" s="2">
        <v>1469.36</v>
      </c>
      <c r="LM235" s="2">
        <v>1469.36</v>
      </c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>
        <v>853611.18999999983</v>
      </c>
    </row>
    <row r="236" spans="2:337">
      <c r="B236" s="22" t="s">
        <v>82</v>
      </c>
      <c r="C236" s="22" t="s">
        <v>7</v>
      </c>
      <c r="D236" s="22" t="s">
        <v>5</v>
      </c>
      <c r="E236" s="22" t="s">
        <v>8</v>
      </c>
      <c r="F236" s="22" t="s">
        <v>11</v>
      </c>
      <c r="G236" s="1">
        <v>14818.82</v>
      </c>
      <c r="I236" s="37" t="str">
        <f>VLOOKUP(J236,'District Listing'!$A$3:$B$315,2,FALSE)</f>
        <v>SPOKANE</v>
      </c>
      <c r="J236" s="4" t="s">
        <v>329</v>
      </c>
      <c r="K236" s="2">
        <v>4168796.23</v>
      </c>
      <c r="L236" s="2">
        <v>4168796.23</v>
      </c>
      <c r="M236" s="2">
        <v>-4168796.23</v>
      </c>
      <c r="N236" s="2">
        <v>-4168796.23</v>
      </c>
      <c r="O236" s="2">
        <v>179854151.74000001</v>
      </c>
      <c r="P236" s="2">
        <v>5791052.4299999997</v>
      </c>
      <c r="Q236" s="2">
        <v>10548123.189999999</v>
      </c>
      <c r="R236" s="2"/>
      <c r="S236" s="2">
        <v>4437552.0500000007</v>
      </c>
      <c r="T236" s="2">
        <v>6557397.3300000001</v>
      </c>
      <c r="U236" s="2">
        <v>2993538.7</v>
      </c>
      <c r="V236" s="2">
        <v>210181815.44000003</v>
      </c>
      <c r="W236" s="2">
        <v>56233359.289999999</v>
      </c>
      <c r="X236" s="2">
        <v>1878499.5899999999</v>
      </c>
      <c r="Y236" s="2">
        <v>1697759.21</v>
      </c>
      <c r="Z236" s="2"/>
      <c r="AA236" s="2">
        <v>1453010.19</v>
      </c>
      <c r="AB236" s="2">
        <v>3571676.41</v>
      </c>
      <c r="AC236" s="2">
        <v>64834304.689999998</v>
      </c>
      <c r="AD236" s="2">
        <v>156822.71</v>
      </c>
      <c r="AE236" s="2">
        <v>91132.069999999992</v>
      </c>
      <c r="AF236" s="2">
        <v>15678884.199999999</v>
      </c>
      <c r="AG236" s="2">
        <v>4819227.05</v>
      </c>
      <c r="AH236" s="2">
        <v>31337497.699999999</v>
      </c>
      <c r="AI236" s="2">
        <v>7808039.8799999999</v>
      </c>
      <c r="AJ236" s="2"/>
      <c r="AK236" s="2"/>
      <c r="AL236" s="2"/>
      <c r="AM236" s="2"/>
      <c r="AN236" s="2">
        <v>357487.35</v>
      </c>
      <c r="AO236" s="2">
        <v>125461.35</v>
      </c>
      <c r="AP236" s="2">
        <v>1465890.28</v>
      </c>
      <c r="AQ236" s="2">
        <v>1212913.78</v>
      </c>
      <c r="AR236" s="2">
        <v>25666141.84</v>
      </c>
      <c r="AS236" s="2">
        <v>15105875.860000001</v>
      </c>
      <c r="AT236" s="2">
        <v>257432.76</v>
      </c>
      <c r="AU236" s="2">
        <v>41392.03</v>
      </c>
      <c r="AV236" s="2">
        <v>104124198.86000001</v>
      </c>
      <c r="AW236" s="2">
        <v>5857569.8799999999</v>
      </c>
      <c r="AX236" s="2">
        <v>788.71</v>
      </c>
      <c r="AY236" s="2">
        <v>4859445.2300000004</v>
      </c>
      <c r="AZ236" s="2">
        <v>898272.14</v>
      </c>
      <c r="BA236" s="2">
        <v>4333494.72</v>
      </c>
      <c r="BB236" s="2">
        <v>15949570.68</v>
      </c>
      <c r="BC236" s="2">
        <v>69733.67</v>
      </c>
      <c r="BD236" s="2">
        <v>69790.880000000005</v>
      </c>
      <c r="BE236" s="2">
        <v>7974838.5099999998</v>
      </c>
      <c r="BF236" s="2"/>
      <c r="BG236" s="2"/>
      <c r="BH236" s="2">
        <v>752514.58000000007</v>
      </c>
      <c r="BI236" s="2">
        <v>2450700.52</v>
      </c>
      <c r="BJ236" s="2">
        <v>440638.61</v>
      </c>
      <c r="BK236" s="2">
        <v>147752.95000000001</v>
      </c>
      <c r="BL236" s="2"/>
      <c r="BM236" s="2">
        <v>1919.48</v>
      </c>
      <c r="BN236" s="2">
        <v>22431.48</v>
      </c>
      <c r="BO236" s="2">
        <v>418685.37</v>
      </c>
      <c r="BP236" s="2">
        <v>735513.78</v>
      </c>
      <c r="BQ236" s="2">
        <v>597046.92000000004</v>
      </c>
      <c r="BR236" s="2">
        <v>400218.35000000003</v>
      </c>
      <c r="BS236" s="2">
        <v>317193.69</v>
      </c>
      <c r="BT236" s="2">
        <v>314126.59999999998</v>
      </c>
      <c r="BU236" s="2">
        <v>181711.19</v>
      </c>
      <c r="BV236" s="2"/>
      <c r="BW236" s="2">
        <v>-3471.73</v>
      </c>
      <c r="BX236" s="2">
        <v>431.98</v>
      </c>
      <c r="BY236" s="2">
        <v>3254.49</v>
      </c>
      <c r="BZ236" s="2"/>
      <c r="CA236" s="2">
        <v>11494465.449999999</v>
      </c>
      <c r="CB236" s="2">
        <v>1647395.24</v>
      </c>
      <c r="CC236" s="2">
        <v>627045.77</v>
      </c>
      <c r="CD236" s="2">
        <v>26707.94</v>
      </c>
      <c r="CE236" s="2">
        <v>92964.5</v>
      </c>
      <c r="CF236" s="2">
        <v>3289743.3599999999</v>
      </c>
      <c r="CG236" s="2">
        <v>5943.84</v>
      </c>
      <c r="CH236" s="2"/>
      <c r="CI236" s="2">
        <v>68940.070000000007</v>
      </c>
      <c r="CJ236" s="2"/>
      <c r="CK236" s="2"/>
      <c r="CL236" s="2">
        <v>833925.62</v>
      </c>
      <c r="CM236" s="2">
        <v>3250064.28</v>
      </c>
      <c r="CN236" s="2"/>
      <c r="CO236" s="2"/>
      <c r="CP236" s="2"/>
      <c r="CQ236" s="2"/>
      <c r="CR236" s="2">
        <v>354327.44</v>
      </c>
      <c r="CS236" s="2"/>
      <c r="CT236" s="2"/>
      <c r="CU236" s="2"/>
      <c r="CV236" s="2"/>
      <c r="CW236" s="2"/>
      <c r="CX236" s="2"/>
      <c r="CY236" s="2"/>
      <c r="CZ236" s="2">
        <v>36586554.829999991</v>
      </c>
      <c r="DA236" s="2">
        <v>339283.66</v>
      </c>
      <c r="DB236" s="2">
        <v>339283.66</v>
      </c>
      <c r="DC236" s="2">
        <v>17302.14</v>
      </c>
      <c r="DD236" s="2">
        <v>13800</v>
      </c>
      <c r="DE236" s="2"/>
      <c r="DF236" s="2"/>
      <c r="DG236" s="2">
        <v>111442.85</v>
      </c>
      <c r="DH236" s="2">
        <v>48876.729999999996</v>
      </c>
      <c r="DI236" s="2"/>
      <c r="DJ236" s="2">
        <v>78304.399999999994</v>
      </c>
      <c r="DK236" s="2"/>
      <c r="DL236" s="2"/>
      <c r="DM236" s="2">
        <v>269726.12</v>
      </c>
      <c r="DN236" s="2">
        <v>432285454.27999997</v>
      </c>
      <c r="DP236" s="37" t="str">
        <f>VLOOKUP(DQ236,'District Listing'!$A$3:$B$315,2,FALSE)</f>
        <v>SPOKANE</v>
      </c>
      <c r="DQ236" s="4" t="s">
        <v>329</v>
      </c>
      <c r="DR236" s="2">
        <v>1624997.62</v>
      </c>
      <c r="DS236" s="2">
        <v>1624997.62</v>
      </c>
      <c r="DT236" s="2">
        <v>-4168796.23</v>
      </c>
      <c r="DU236" s="2">
        <v>-4168796.23</v>
      </c>
      <c r="DV236" s="2">
        <v>158321572.37</v>
      </c>
      <c r="DW236" s="2">
        <v>3211422.11</v>
      </c>
      <c r="DX236" s="2">
        <v>6861524.8399999999</v>
      </c>
      <c r="DY236" s="2"/>
      <c r="DZ236" s="2">
        <v>2063802.56</v>
      </c>
      <c r="EA236" s="2">
        <v>5759102.9299999997</v>
      </c>
      <c r="EB236" s="2">
        <v>2993538.7</v>
      </c>
      <c r="EC236" s="2">
        <v>179210963.51000002</v>
      </c>
      <c r="ED236" s="2">
        <v>48962719.549999997</v>
      </c>
      <c r="EE236" s="2">
        <v>1006740.23</v>
      </c>
      <c r="EF236" s="2">
        <v>1550765.24</v>
      </c>
      <c r="EG236" s="2"/>
      <c r="EH236" s="2">
        <v>303365.27</v>
      </c>
      <c r="EI236" s="2">
        <v>3144354.99</v>
      </c>
      <c r="EJ236" s="2">
        <v>54967945.280000001</v>
      </c>
      <c r="EK236" s="2">
        <v>155881.85</v>
      </c>
      <c r="EL236" s="2">
        <v>83522.06</v>
      </c>
      <c r="EM236" s="2">
        <v>13583728.66</v>
      </c>
      <c r="EN236" s="2">
        <v>4140861.58</v>
      </c>
      <c r="EO236" s="2">
        <v>27151195.02</v>
      </c>
      <c r="EP236" s="2">
        <v>6742723.0199999996</v>
      </c>
      <c r="EQ236" s="2"/>
      <c r="ER236" s="2"/>
      <c r="ES236" s="2"/>
      <c r="ET236" s="2"/>
      <c r="EU236" s="2">
        <v>314221.01</v>
      </c>
      <c r="EV236" s="2">
        <v>107176.96000000001</v>
      </c>
      <c r="EW236" s="2">
        <v>1270069.52</v>
      </c>
      <c r="EX236" s="2">
        <v>1093825.68</v>
      </c>
      <c r="EY236" s="2">
        <v>22057804.609999999</v>
      </c>
      <c r="EZ236" s="2">
        <v>13031793.210000001</v>
      </c>
      <c r="FA236" s="2">
        <v>-136509.75</v>
      </c>
      <c r="FB236" s="2">
        <v>-31813.86</v>
      </c>
      <c r="FC236" s="2">
        <v>89564479.570000008</v>
      </c>
      <c r="FD236" s="2">
        <v>5612450.5099999998</v>
      </c>
      <c r="FE236" s="2">
        <v>788.71</v>
      </c>
      <c r="FF236" s="2">
        <v>4859445.2300000004</v>
      </c>
      <c r="FG236" s="2">
        <v>895961.55</v>
      </c>
      <c r="FH236" s="2">
        <v>4278389.34</v>
      </c>
      <c r="FI236" s="2">
        <v>15647035.34</v>
      </c>
      <c r="FJ236" s="2">
        <v>69733.67</v>
      </c>
      <c r="FK236" s="2">
        <v>69790.880000000005</v>
      </c>
      <c r="FL236" s="2">
        <v>7695832.3300000001</v>
      </c>
      <c r="FM236" s="2"/>
      <c r="FN236" s="2"/>
      <c r="FO236" s="2">
        <v>595759.56000000006</v>
      </c>
      <c r="FP236" s="2">
        <v>1538141.71</v>
      </c>
      <c r="FQ236" s="2">
        <v>440638.61</v>
      </c>
      <c r="FR236" s="2">
        <v>147752.95000000001</v>
      </c>
      <c r="FS236" s="2"/>
      <c r="FT236" s="2">
        <v>1919.48</v>
      </c>
      <c r="FU236" s="2">
        <v>22431.48</v>
      </c>
      <c r="FV236" s="2">
        <v>418685.37</v>
      </c>
      <c r="FW236" s="2">
        <v>735513.78</v>
      </c>
      <c r="FX236" s="2">
        <v>597046.92000000004</v>
      </c>
      <c r="FY236" s="2">
        <v>367174.53</v>
      </c>
      <c r="FZ236" s="2">
        <v>315283.62</v>
      </c>
      <c r="GA236" s="2">
        <v>314126.59999999998</v>
      </c>
      <c r="GB236" s="2">
        <v>179795.7</v>
      </c>
      <c r="GC236" s="2"/>
      <c r="GD236" s="2">
        <v>-3471.73</v>
      </c>
      <c r="GE236" s="2">
        <v>431.98</v>
      </c>
      <c r="GF236" s="2">
        <v>3254.49</v>
      </c>
      <c r="GG236" s="2"/>
      <c r="GH236" s="2">
        <v>11227309.779999999</v>
      </c>
      <c r="GI236" s="2">
        <v>1647270.24</v>
      </c>
      <c r="GJ236" s="2">
        <v>598868.74</v>
      </c>
      <c r="GK236" s="2">
        <v>26707.94</v>
      </c>
      <c r="GL236" s="2">
        <v>70776.570000000007</v>
      </c>
      <c r="GM236" s="2">
        <v>3289743.3599999999</v>
      </c>
      <c r="GN236" s="2">
        <v>5943.84</v>
      </c>
      <c r="GO236" s="2"/>
      <c r="GP236" s="2">
        <v>64142.36</v>
      </c>
      <c r="GQ236" s="2"/>
      <c r="GR236" s="2"/>
      <c r="GS236" s="2">
        <v>833925.62</v>
      </c>
      <c r="GT236" s="2">
        <v>3250064.28</v>
      </c>
      <c r="GU236" s="2"/>
      <c r="GV236" s="2"/>
      <c r="GW236" s="2"/>
      <c r="GX236" s="2"/>
      <c r="GY236" s="2">
        <v>135218.37</v>
      </c>
      <c r="GZ236" s="2"/>
      <c r="HA236" s="2"/>
      <c r="HB236" s="2"/>
      <c r="HC236" s="2"/>
      <c r="HD236" s="2"/>
      <c r="HE236" s="2"/>
      <c r="HF236" s="2"/>
      <c r="HG236" s="2">
        <v>34659813.029999986</v>
      </c>
      <c r="HH236" s="2">
        <v>232254.65</v>
      </c>
      <c r="HI236" s="2">
        <v>232254.65</v>
      </c>
      <c r="HJ236" s="2"/>
      <c r="HK236" s="2">
        <v>13800</v>
      </c>
      <c r="HL236" s="2"/>
      <c r="HM236" s="2"/>
      <c r="HN236" s="2">
        <v>74593.42</v>
      </c>
      <c r="HO236" s="2">
        <v>23876.73</v>
      </c>
      <c r="HP236" s="2"/>
      <c r="HQ236" s="2">
        <v>71537.899999999994</v>
      </c>
      <c r="HR236" s="2"/>
      <c r="HS236" s="2">
        <v>183808.05</v>
      </c>
      <c r="HT236" s="2">
        <v>371922500.81999987</v>
      </c>
      <c r="HV236" s="37" t="str">
        <f>VLOOKUP(HW236,'District Listing'!$A$3:$B$315,2,FALSE)</f>
        <v>CHENEY</v>
      </c>
      <c r="HW236" s="4" t="s">
        <v>337</v>
      </c>
      <c r="HX236" s="2">
        <v>768197.85</v>
      </c>
      <c r="HY236" s="2">
        <v>768197.85</v>
      </c>
      <c r="HZ236" s="2"/>
      <c r="IA236" s="2"/>
      <c r="IB236" s="2">
        <v>859214.83</v>
      </c>
      <c r="IC236" s="2">
        <v>406489.06</v>
      </c>
      <c r="ID236" s="2">
        <v>464432.25</v>
      </c>
      <c r="IE236" s="2"/>
      <c r="IF236" s="2">
        <v>1286135.7</v>
      </c>
      <c r="IG236" s="2">
        <v>182718.53</v>
      </c>
      <c r="IH236" s="2"/>
      <c r="II236" s="2">
        <v>3198990.3699999996</v>
      </c>
      <c r="IJ236" s="2">
        <v>124159.83</v>
      </c>
      <c r="IK236" s="2">
        <v>311871</v>
      </c>
      <c r="IL236" s="2">
        <v>161026.66</v>
      </c>
      <c r="IM236" s="2"/>
      <c r="IN236" s="2">
        <v>346198.75</v>
      </c>
      <c r="IO236" s="2">
        <v>81420.009999999995</v>
      </c>
      <c r="IP236" s="2">
        <v>1024676.25</v>
      </c>
      <c r="IQ236" s="2">
        <v>6238.24</v>
      </c>
      <c r="IR236" s="2">
        <v>278.64</v>
      </c>
      <c r="IS236" s="2">
        <v>167390.31</v>
      </c>
      <c r="IT236" s="2">
        <v>37325.43</v>
      </c>
      <c r="IU236" s="2">
        <v>298932.94</v>
      </c>
      <c r="IV236" s="2">
        <v>15431.16</v>
      </c>
      <c r="IW236" s="2"/>
      <c r="IX236" s="2"/>
      <c r="IY236" s="2"/>
      <c r="IZ236" s="2"/>
      <c r="JA236" s="2">
        <v>3855.25</v>
      </c>
      <c r="JB236" s="2">
        <v>935.77</v>
      </c>
      <c r="JC236" s="2">
        <v>5253.15</v>
      </c>
      <c r="JD236" s="2">
        <v>5883.26</v>
      </c>
      <c r="JE236" s="2">
        <v>141681.51</v>
      </c>
      <c r="JF236" s="2">
        <v>36612.97</v>
      </c>
      <c r="JG236" s="2"/>
      <c r="JH236" s="2"/>
      <c r="JI236" s="2">
        <v>719818.63</v>
      </c>
      <c r="JJ236" s="2">
        <v>316687.02</v>
      </c>
      <c r="JK236" s="2">
        <v>168272.51</v>
      </c>
      <c r="JL236" s="2">
        <v>433606</v>
      </c>
      <c r="JM236" s="2">
        <v>249.94</v>
      </c>
      <c r="JN236" s="2">
        <v>40363.440000000002</v>
      </c>
      <c r="JO236" s="2">
        <v>959178.90999999992</v>
      </c>
      <c r="JP236" s="2">
        <v>428.01</v>
      </c>
      <c r="JQ236" s="2"/>
      <c r="JR236" s="2">
        <v>4000</v>
      </c>
      <c r="JS236" s="2"/>
      <c r="JT236" s="2">
        <v>800254.07</v>
      </c>
      <c r="JU236" s="2">
        <v>42159.73</v>
      </c>
      <c r="JV236" s="2">
        <v>543580.32999999996</v>
      </c>
      <c r="JW236" s="2"/>
      <c r="JX236" s="2"/>
      <c r="JY236" s="2"/>
      <c r="JZ236" s="2">
        <v>189564</v>
      </c>
      <c r="KA236" s="2"/>
      <c r="KB236" s="2"/>
      <c r="KC236" s="2"/>
      <c r="KD236" s="2"/>
      <c r="KE236" s="2">
        <v>21158.28</v>
      </c>
      <c r="KF236" s="2"/>
      <c r="KG236" s="2"/>
      <c r="KH236" s="2"/>
      <c r="KI236" s="2"/>
      <c r="KJ236" s="2"/>
      <c r="KK236" s="2"/>
      <c r="KL236" s="2"/>
      <c r="KM236" s="2"/>
      <c r="KN236" s="2"/>
      <c r="KO236" s="2">
        <v>28301.31</v>
      </c>
      <c r="KP236" s="2">
        <v>152.13999999999999</v>
      </c>
      <c r="KQ236" s="2"/>
      <c r="KR236" s="2"/>
      <c r="KS236" s="2"/>
      <c r="KT236" s="2"/>
      <c r="KU236" s="2"/>
      <c r="KV236" s="2">
        <v>32693.5</v>
      </c>
      <c r="KW236" s="2"/>
      <c r="KX236" s="2"/>
      <c r="KY236" s="2"/>
      <c r="KZ236" s="2"/>
      <c r="LA236" s="2"/>
      <c r="LB236" s="2"/>
      <c r="LC236" s="2">
        <v>13596.85</v>
      </c>
      <c r="LD236" s="2"/>
      <c r="LE236" s="2"/>
      <c r="LF236" s="2"/>
      <c r="LG236" s="2"/>
      <c r="LH236" s="2"/>
      <c r="LI236" s="2"/>
      <c r="LJ236" s="2"/>
      <c r="LK236" s="2">
        <v>1675888.22</v>
      </c>
      <c r="LL236" s="2">
        <v>33469.410000000003</v>
      </c>
      <c r="LM236" s="2">
        <v>33469.410000000003</v>
      </c>
      <c r="LN236" s="2"/>
      <c r="LO236" s="2"/>
      <c r="LP236" s="2"/>
      <c r="LQ236" s="2"/>
      <c r="LR236" s="2"/>
      <c r="LS236" s="2">
        <v>369237.62</v>
      </c>
      <c r="LT236" s="2"/>
      <c r="LU236" s="2"/>
      <c r="LV236" s="2"/>
      <c r="LW236" s="2"/>
      <c r="LX236" s="2">
        <v>369237.62</v>
      </c>
      <c r="LY236" s="2">
        <v>8749457.2599999998</v>
      </c>
    </row>
    <row r="237" spans="2:337">
      <c r="B237" s="22" t="s">
        <v>82</v>
      </c>
      <c r="C237" s="22" t="s">
        <v>7</v>
      </c>
      <c r="D237" s="22" t="s">
        <v>5</v>
      </c>
      <c r="E237" s="22" t="s">
        <v>8</v>
      </c>
      <c r="F237" s="22" t="s">
        <v>12</v>
      </c>
      <c r="G237" s="1">
        <v>37141.1</v>
      </c>
      <c r="I237" s="37" t="str">
        <f>VLOOKUP(J237,'District Listing'!$A$3:$B$315,2,FALSE)</f>
        <v>ORCHARD PRAIRIE</v>
      </c>
      <c r="J237" s="4" t="s">
        <v>330</v>
      </c>
      <c r="K237" s="2">
        <v>285.2</v>
      </c>
      <c r="L237" s="2">
        <v>285.2</v>
      </c>
      <c r="M237" s="2">
        <v>-285.2</v>
      </c>
      <c r="N237" s="2">
        <v>-285.2</v>
      </c>
      <c r="O237" s="2">
        <v>519204.26</v>
      </c>
      <c r="P237" s="2">
        <v>2885.22</v>
      </c>
      <c r="Q237" s="2"/>
      <c r="R237" s="2"/>
      <c r="S237" s="2"/>
      <c r="T237" s="2"/>
      <c r="U237" s="2"/>
      <c r="V237" s="2">
        <v>522089.48</v>
      </c>
      <c r="W237" s="2">
        <v>110096.09</v>
      </c>
      <c r="X237" s="2">
        <v>3433.86</v>
      </c>
      <c r="Y237" s="2"/>
      <c r="Z237" s="2"/>
      <c r="AA237" s="2"/>
      <c r="AB237" s="2"/>
      <c r="AC237" s="2">
        <v>113529.95</v>
      </c>
      <c r="AD237" s="2"/>
      <c r="AE237" s="2"/>
      <c r="AF237" s="2">
        <v>39295.65</v>
      </c>
      <c r="AG237" s="2">
        <v>8531.49</v>
      </c>
      <c r="AH237" s="2">
        <v>70799.070000000007</v>
      </c>
      <c r="AI237" s="2">
        <v>12550.35</v>
      </c>
      <c r="AJ237" s="2"/>
      <c r="AK237" s="2"/>
      <c r="AL237" s="2"/>
      <c r="AM237" s="2"/>
      <c r="AN237" s="2"/>
      <c r="AO237" s="2"/>
      <c r="AP237" s="2">
        <v>1867.5</v>
      </c>
      <c r="AQ237" s="2">
        <v>2513.29</v>
      </c>
      <c r="AR237" s="2">
        <v>82008.460000000006</v>
      </c>
      <c r="AS237" s="2">
        <v>27996.6</v>
      </c>
      <c r="AT237" s="2"/>
      <c r="AU237" s="2"/>
      <c r="AV237" s="2">
        <v>245562.41</v>
      </c>
      <c r="AW237" s="2">
        <v>36706.800000000003</v>
      </c>
      <c r="AX237" s="2">
        <v>2110.7399999999998</v>
      </c>
      <c r="AY237" s="2">
        <v>1055.3700000000001</v>
      </c>
      <c r="AZ237" s="2"/>
      <c r="BA237" s="2"/>
      <c r="BB237" s="2">
        <v>39872.910000000003</v>
      </c>
      <c r="BC237" s="2">
        <v>21435.89</v>
      </c>
      <c r="BD237" s="2"/>
      <c r="BE237" s="2">
        <v>48977.42</v>
      </c>
      <c r="BF237" s="2"/>
      <c r="BG237" s="2"/>
      <c r="BH237" s="2">
        <v>2246.5</v>
      </c>
      <c r="BI237" s="2">
        <v>2923.14</v>
      </c>
      <c r="BJ237" s="2"/>
      <c r="BK237" s="2"/>
      <c r="BL237" s="2"/>
      <c r="BM237" s="2">
        <v>25973.68</v>
      </c>
      <c r="BN237" s="2">
        <v>16593.599999999999</v>
      </c>
      <c r="BO237" s="2"/>
      <c r="BP237" s="2">
        <v>774.24</v>
      </c>
      <c r="BQ237" s="2">
        <v>6572.62</v>
      </c>
      <c r="BR237" s="2">
        <v>13698.279999999999</v>
      </c>
      <c r="BS237" s="2">
        <v>31151.03</v>
      </c>
      <c r="BT237" s="2"/>
      <c r="BU237" s="2"/>
      <c r="BV237" s="2"/>
      <c r="BW237" s="2"/>
      <c r="BX237" s="2"/>
      <c r="BY237" s="2"/>
      <c r="BZ237" s="2"/>
      <c r="CA237" s="2">
        <v>958.9</v>
      </c>
      <c r="CB237" s="2">
        <v>11108.36</v>
      </c>
      <c r="CC237" s="2">
        <v>4506.91</v>
      </c>
      <c r="CD237" s="2"/>
      <c r="CE237" s="2">
        <v>2039.98</v>
      </c>
      <c r="CF237" s="2"/>
      <c r="CG237" s="2"/>
      <c r="CH237" s="2"/>
      <c r="CI237" s="2">
        <v>206</v>
      </c>
      <c r="CJ237" s="2"/>
      <c r="CK237" s="2"/>
      <c r="CL237" s="2">
        <v>2341.0700000000002</v>
      </c>
      <c r="CM237" s="2">
        <v>2838.79</v>
      </c>
      <c r="CN237" s="2"/>
      <c r="CO237" s="2"/>
      <c r="CP237" s="2"/>
      <c r="CQ237" s="2"/>
      <c r="CR237" s="2">
        <v>2485.94</v>
      </c>
      <c r="CS237" s="2"/>
      <c r="CT237" s="2"/>
      <c r="CU237" s="2"/>
      <c r="CV237" s="2"/>
      <c r="CW237" s="2"/>
      <c r="CX237" s="2"/>
      <c r="CY237" s="2"/>
      <c r="CZ237" s="2">
        <v>196832.35</v>
      </c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>
        <v>1117887.0999999999</v>
      </c>
      <c r="DP237" s="37" t="str">
        <f>VLOOKUP(DQ237,'District Listing'!$A$3:$B$315,2,FALSE)</f>
        <v>ORCHARD PRAIRIE</v>
      </c>
      <c r="DQ237" s="4" t="s">
        <v>330</v>
      </c>
      <c r="DR237" s="2">
        <v>285.2</v>
      </c>
      <c r="DS237" s="2">
        <v>285.2</v>
      </c>
      <c r="DT237" s="2">
        <v>-285.2</v>
      </c>
      <c r="DU237" s="2">
        <v>-285.2</v>
      </c>
      <c r="DV237" s="2">
        <v>519204.26</v>
      </c>
      <c r="DW237" s="2">
        <v>2885.22</v>
      </c>
      <c r="DX237" s="2"/>
      <c r="DY237" s="2"/>
      <c r="DZ237" s="2"/>
      <c r="EA237" s="2"/>
      <c r="EB237" s="2"/>
      <c r="EC237" s="2">
        <v>522089.48</v>
      </c>
      <c r="ED237" s="2">
        <v>110096.09</v>
      </c>
      <c r="EE237" s="2">
        <v>3433.86</v>
      </c>
      <c r="EF237" s="2"/>
      <c r="EG237" s="2"/>
      <c r="EH237" s="2"/>
      <c r="EI237" s="2"/>
      <c r="EJ237" s="2">
        <v>113529.95</v>
      </c>
      <c r="EK237" s="2"/>
      <c r="EL237" s="2"/>
      <c r="EM237" s="2">
        <v>39295.65</v>
      </c>
      <c r="EN237" s="2">
        <v>8531.49</v>
      </c>
      <c r="EO237" s="2">
        <v>70799.070000000007</v>
      </c>
      <c r="EP237" s="2">
        <v>12550.35</v>
      </c>
      <c r="EQ237" s="2"/>
      <c r="ER237" s="2"/>
      <c r="ES237" s="2"/>
      <c r="ET237" s="2"/>
      <c r="EU237" s="2"/>
      <c r="EV237" s="2"/>
      <c r="EW237" s="2">
        <v>1867.5</v>
      </c>
      <c r="EX237" s="2">
        <v>2513.29</v>
      </c>
      <c r="EY237" s="2">
        <v>82008.460000000006</v>
      </c>
      <c r="EZ237" s="2">
        <v>27996.6</v>
      </c>
      <c r="FA237" s="2"/>
      <c r="FB237" s="2"/>
      <c r="FC237" s="2">
        <v>245562.41</v>
      </c>
      <c r="FD237" s="2">
        <v>36706.800000000003</v>
      </c>
      <c r="FE237" s="2">
        <v>2110.7399999999998</v>
      </c>
      <c r="FF237" s="2">
        <v>-30.07</v>
      </c>
      <c r="FG237" s="2"/>
      <c r="FH237" s="2"/>
      <c r="FI237" s="2">
        <v>38787.47</v>
      </c>
      <c r="FJ237" s="2">
        <v>1435.89</v>
      </c>
      <c r="FK237" s="2"/>
      <c r="FL237" s="2">
        <v>9425.52</v>
      </c>
      <c r="FM237" s="2"/>
      <c r="FN237" s="2"/>
      <c r="FO237" s="2">
        <v>2246.5</v>
      </c>
      <c r="FP237" s="2">
        <v>2923.14</v>
      </c>
      <c r="FQ237" s="2"/>
      <c r="FR237" s="2"/>
      <c r="FS237" s="2"/>
      <c r="FT237" s="2">
        <v>25973.68</v>
      </c>
      <c r="FU237" s="2">
        <v>2093.6</v>
      </c>
      <c r="FV237" s="2"/>
      <c r="FW237" s="2">
        <v>774.24</v>
      </c>
      <c r="FX237" s="2">
        <v>6572.62</v>
      </c>
      <c r="FY237" s="2">
        <v>1117.3</v>
      </c>
      <c r="FZ237" s="2">
        <v>194.62</v>
      </c>
      <c r="GA237" s="2"/>
      <c r="GB237" s="2"/>
      <c r="GC237" s="2"/>
      <c r="GD237" s="2"/>
      <c r="GE237" s="2"/>
      <c r="GF237" s="2"/>
      <c r="GG237" s="2"/>
      <c r="GH237" s="2">
        <v>958.9</v>
      </c>
      <c r="GI237" s="2">
        <v>11108.36</v>
      </c>
      <c r="GJ237" s="2">
        <v>4506.91</v>
      </c>
      <c r="GK237" s="2"/>
      <c r="GL237" s="2"/>
      <c r="GM237" s="2"/>
      <c r="GN237" s="2"/>
      <c r="GO237" s="2"/>
      <c r="GP237" s="2">
        <v>206</v>
      </c>
      <c r="GQ237" s="2"/>
      <c r="GR237" s="2"/>
      <c r="GS237" s="2">
        <v>2341.0700000000002</v>
      </c>
      <c r="GT237" s="2">
        <v>2838.79</v>
      </c>
      <c r="GU237" s="2"/>
      <c r="GV237" s="2"/>
      <c r="GW237" s="2"/>
      <c r="GX237" s="2"/>
      <c r="GY237" s="2">
        <v>2485.94</v>
      </c>
      <c r="GZ237" s="2"/>
      <c r="HA237" s="2"/>
      <c r="HB237" s="2"/>
      <c r="HC237" s="2"/>
      <c r="HD237" s="2"/>
      <c r="HE237" s="2"/>
      <c r="HF237" s="2"/>
      <c r="HG237" s="2">
        <v>77203.08</v>
      </c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>
        <v>997172.39</v>
      </c>
      <c r="HV237" s="37" t="str">
        <f>VLOOKUP(HW237,'District Listing'!$A$3:$B$315,2,FALSE)</f>
        <v>EAST VALLEY (Spokane)</v>
      </c>
      <c r="HW237" s="4" t="s">
        <v>338</v>
      </c>
      <c r="HX237" s="2">
        <v>48701.2</v>
      </c>
      <c r="HY237" s="2">
        <v>48701.2</v>
      </c>
      <c r="HZ237" s="2"/>
      <c r="IA237" s="2"/>
      <c r="IB237" s="2">
        <v>1361240.95</v>
      </c>
      <c r="IC237" s="2">
        <v>4988.2700000000004</v>
      </c>
      <c r="ID237" s="2">
        <v>38068.6</v>
      </c>
      <c r="IE237" s="2"/>
      <c r="IF237" s="2">
        <v>342192.95</v>
      </c>
      <c r="IG237" s="2">
        <v>557909.01</v>
      </c>
      <c r="IH237" s="2">
        <v>1014.34</v>
      </c>
      <c r="II237" s="2">
        <v>2305414.12</v>
      </c>
      <c r="IJ237" s="2">
        <v>518236.08</v>
      </c>
      <c r="IK237" s="2">
        <v>137788.32</v>
      </c>
      <c r="IL237" s="2">
        <v>94054.95</v>
      </c>
      <c r="IM237" s="2"/>
      <c r="IN237" s="2">
        <v>433415.66</v>
      </c>
      <c r="IO237" s="2">
        <v>120568.02</v>
      </c>
      <c r="IP237" s="2">
        <v>1304063.03</v>
      </c>
      <c r="IQ237" s="2">
        <v>1288.5899999999999</v>
      </c>
      <c r="IR237" s="2">
        <v>612.59</v>
      </c>
      <c r="IS237" s="2">
        <v>163555.67000000001</v>
      </c>
      <c r="IT237" s="2">
        <v>96309.95</v>
      </c>
      <c r="IU237" s="2">
        <v>269448.28000000003</v>
      </c>
      <c r="IV237" s="2">
        <v>120134.86</v>
      </c>
      <c r="IW237" s="2"/>
      <c r="IX237" s="2"/>
      <c r="IY237" s="2"/>
      <c r="IZ237" s="2"/>
      <c r="JA237" s="2">
        <v>2349.9699999999998</v>
      </c>
      <c r="JB237" s="2">
        <v>1419.06</v>
      </c>
      <c r="JC237" s="2">
        <v>8128.3</v>
      </c>
      <c r="JD237" s="2">
        <v>20699.169999999998</v>
      </c>
      <c r="JE237" s="2">
        <v>372999.74</v>
      </c>
      <c r="JF237" s="2">
        <v>300999.93</v>
      </c>
      <c r="JG237" s="2"/>
      <c r="JH237" s="2"/>
      <c r="JI237" s="2">
        <v>1357946.11</v>
      </c>
      <c r="JJ237" s="2">
        <v>50073.74</v>
      </c>
      <c r="JK237" s="2">
        <v>53.47</v>
      </c>
      <c r="JL237" s="2"/>
      <c r="JM237" s="2">
        <v>1323.41</v>
      </c>
      <c r="JN237" s="2">
        <v>8373.3799999999992</v>
      </c>
      <c r="JO237" s="2">
        <v>59824</v>
      </c>
      <c r="JP237" s="2"/>
      <c r="JQ237" s="2"/>
      <c r="JR237" s="2"/>
      <c r="JS237" s="2"/>
      <c r="JT237" s="2"/>
      <c r="JU237" s="2">
        <v>40</v>
      </c>
      <c r="JV237" s="2"/>
      <c r="JW237" s="2"/>
      <c r="JX237" s="2"/>
      <c r="JY237" s="2">
        <v>6220</v>
      </c>
      <c r="JZ237" s="2">
        <v>52932.4</v>
      </c>
      <c r="KA237" s="2"/>
      <c r="KB237" s="2"/>
      <c r="KC237" s="2"/>
      <c r="KD237" s="2"/>
      <c r="KE237" s="2">
        <v>7092.67</v>
      </c>
      <c r="KF237" s="2"/>
      <c r="KG237" s="2"/>
      <c r="KH237" s="2">
        <v>25</v>
      </c>
      <c r="KI237" s="2"/>
      <c r="KJ237" s="2"/>
      <c r="KK237" s="2"/>
      <c r="KL237" s="2"/>
      <c r="KM237" s="2">
        <v>6714.55</v>
      </c>
      <c r="KN237" s="2"/>
      <c r="KO237" s="2">
        <v>4697.75</v>
      </c>
      <c r="KP237" s="2"/>
      <c r="KQ237" s="2"/>
      <c r="KR237" s="2"/>
      <c r="KS237" s="2"/>
      <c r="KT237" s="2"/>
      <c r="KU237" s="2">
        <v>13423.62</v>
      </c>
      <c r="KV237" s="2"/>
      <c r="KW237" s="2"/>
      <c r="KX237" s="2"/>
      <c r="KY237" s="2"/>
      <c r="KZ237" s="2"/>
      <c r="LA237" s="2"/>
      <c r="LB237" s="2"/>
      <c r="LC237" s="2">
        <v>2008.4</v>
      </c>
      <c r="LD237" s="2"/>
      <c r="LE237" s="2"/>
      <c r="LF237" s="2"/>
      <c r="LG237" s="2"/>
      <c r="LH237" s="2"/>
      <c r="LI237" s="2"/>
      <c r="LJ237" s="2"/>
      <c r="LK237" s="2">
        <v>93154.39</v>
      </c>
      <c r="LL237" s="2">
        <v>14627.98</v>
      </c>
      <c r="LM237" s="2">
        <v>14627.98</v>
      </c>
      <c r="LN237" s="2"/>
      <c r="LO237" s="2"/>
      <c r="LP237" s="2"/>
      <c r="LQ237" s="2"/>
      <c r="LR237" s="2">
        <v>26599.53</v>
      </c>
      <c r="LS237" s="2"/>
      <c r="LT237" s="2"/>
      <c r="LU237" s="2"/>
      <c r="LV237" s="2"/>
      <c r="LW237" s="2"/>
      <c r="LX237" s="2">
        <v>26599.53</v>
      </c>
      <c r="LY237" s="2">
        <v>5210330.3600000003</v>
      </c>
    </row>
    <row r="238" spans="2:337">
      <c r="B238" s="22" t="s">
        <v>82</v>
      </c>
      <c r="C238" s="22" t="s">
        <v>7</v>
      </c>
      <c r="D238" s="22" t="s">
        <v>5</v>
      </c>
      <c r="E238" s="22" t="s">
        <v>8</v>
      </c>
      <c r="F238" s="22" t="s">
        <v>13</v>
      </c>
      <c r="G238" s="1">
        <v>13667.94</v>
      </c>
      <c r="I238" s="37" t="str">
        <f>VLOOKUP(J238,'District Listing'!$A$3:$B$315,2,FALSE)</f>
        <v>GREAT NORTHERN</v>
      </c>
      <c r="J238" s="4" t="s">
        <v>331</v>
      </c>
      <c r="K238" s="2">
        <v>670.2</v>
      </c>
      <c r="L238" s="2">
        <v>670.2</v>
      </c>
      <c r="M238" s="2">
        <v>-670.2</v>
      </c>
      <c r="N238" s="2">
        <v>-670.2</v>
      </c>
      <c r="O238" s="2">
        <v>305593.01</v>
      </c>
      <c r="P238" s="2">
        <v>7506.97</v>
      </c>
      <c r="Q238" s="2">
        <v>12079.94</v>
      </c>
      <c r="R238" s="2"/>
      <c r="S238" s="2">
        <v>7477.9</v>
      </c>
      <c r="T238" s="2"/>
      <c r="U238" s="2"/>
      <c r="V238" s="2">
        <v>332657.82</v>
      </c>
      <c r="W238" s="2">
        <v>133480.14000000001</v>
      </c>
      <c r="X238" s="2">
        <v>3540.42</v>
      </c>
      <c r="Y238" s="2">
        <v>652.79999999999995</v>
      </c>
      <c r="Z238" s="2"/>
      <c r="AA238" s="2"/>
      <c r="AB238" s="2"/>
      <c r="AC238" s="2">
        <v>137673.36000000002</v>
      </c>
      <c r="AD238" s="2"/>
      <c r="AE238" s="2"/>
      <c r="AF238" s="2">
        <v>25289.71</v>
      </c>
      <c r="AG238" s="2">
        <v>10352.629999999999</v>
      </c>
      <c r="AH238" s="2">
        <v>42172.06</v>
      </c>
      <c r="AI238" s="2">
        <v>16325.14</v>
      </c>
      <c r="AJ238" s="2"/>
      <c r="AK238" s="2"/>
      <c r="AL238" s="2"/>
      <c r="AM238" s="2"/>
      <c r="AN238" s="2">
        <v>157.65</v>
      </c>
      <c r="AO238" s="2">
        <v>68.679999999999993</v>
      </c>
      <c r="AP238" s="2">
        <v>2319.2399999999998</v>
      </c>
      <c r="AQ238" s="2">
        <v>7195.4500000000007</v>
      </c>
      <c r="AR238" s="2">
        <v>41329.86</v>
      </c>
      <c r="AS238" s="2">
        <v>38115.030000000006</v>
      </c>
      <c r="AT238" s="2"/>
      <c r="AU238" s="2"/>
      <c r="AV238" s="2">
        <v>183325.44999999998</v>
      </c>
      <c r="AW238" s="2">
        <v>36692.879999999997</v>
      </c>
      <c r="AX238" s="2">
        <v>10912.02</v>
      </c>
      <c r="AY238" s="2"/>
      <c r="AZ238" s="2">
        <v>373.98</v>
      </c>
      <c r="BA238" s="2">
        <v>10956.32</v>
      </c>
      <c r="BB238" s="2">
        <v>58935.199999999997</v>
      </c>
      <c r="BC238" s="2">
        <v>5050.3500000000004</v>
      </c>
      <c r="BD238" s="2">
        <v>355.01</v>
      </c>
      <c r="BE238" s="2">
        <v>47483.44</v>
      </c>
      <c r="BF238" s="2"/>
      <c r="BG238" s="2"/>
      <c r="BH238" s="2">
        <v>905</v>
      </c>
      <c r="BI238" s="2">
        <v>20889.57</v>
      </c>
      <c r="BJ238" s="2"/>
      <c r="BK238" s="2"/>
      <c r="BL238" s="2"/>
      <c r="BM238" s="2">
        <v>2716.52</v>
      </c>
      <c r="BN238" s="2"/>
      <c r="BO238" s="2">
        <v>228</v>
      </c>
      <c r="BP238" s="2">
        <v>1069.1600000000001</v>
      </c>
      <c r="BQ238" s="2">
        <v>6517.64</v>
      </c>
      <c r="BR238" s="2">
        <v>2932.41</v>
      </c>
      <c r="BS238" s="2"/>
      <c r="BT238" s="2"/>
      <c r="BU238" s="2">
        <v>54.96</v>
      </c>
      <c r="BV238" s="2"/>
      <c r="BW238" s="2">
        <v>163.35</v>
      </c>
      <c r="BX238" s="2"/>
      <c r="BY238" s="2"/>
      <c r="BZ238" s="2"/>
      <c r="CA238" s="2"/>
      <c r="CB238" s="2">
        <v>10835.28</v>
      </c>
      <c r="CC238" s="2">
        <v>3744.02</v>
      </c>
      <c r="CD238" s="2">
        <v>716.86</v>
      </c>
      <c r="CE238" s="2">
        <v>26241.86</v>
      </c>
      <c r="CF238" s="2"/>
      <c r="CG238" s="2"/>
      <c r="CH238" s="2"/>
      <c r="CI238" s="2">
        <v>2071.9899999999998</v>
      </c>
      <c r="CJ238" s="2">
        <v>83936.35</v>
      </c>
      <c r="CK238" s="2"/>
      <c r="CL238" s="2"/>
      <c r="CM238" s="2">
        <v>3349.32</v>
      </c>
      <c r="CN238" s="2"/>
      <c r="CO238" s="2">
        <v>3483.02</v>
      </c>
      <c r="CP238" s="2"/>
      <c r="CQ238" s="2"/>
      <c r="CR238" s="2">
        <v>1935.05</v>
      </c>
      <c r="CS238" s="2"/>
      <c r="CT238" s="2"/>
      <c r="CU238" s="2"/>
      <c r="CV238" s="2"/>
      <c r="CW238" s="2"/>
      <c r="CX238" s="2"/>
      <c r="CY238" s="2"/>
      <c r="CZ238" s="2">
        <v>224679.16</v>
      </c>
      <c r="DA238" s="2"/>
      <c r="DB238" s="2"/>
      <c r="DC238" s="2"/>
      <c r="DD238" s="2"/>
      <c r="DE238" s="2"/>
      <c r="DF238" s="2">
        <v>1000</v>
      </c>
      <c r="DG238" s="2"/>
      <c r="DH238" s="2"/>
      <c r="DI238" s="2"/>
      <c r="DJ238" s="2"/>
      <c r="DK238" s="2"/>
      <c r="DL238" s="2"/>
      <c r="DM238" s="2">
        <v>1000</v>
      </c>
      <c r="DN238" s="2">
        <v>938270.99000000011</v>
      </c>
      <c r="DP238" s="37" t="str">
        <f>VLOOKUP(DQ238,'District Listing'!$A$3:$B$315,2,FALSE)</f>
        <v>GREAT NORTHERN</v>
      </c>
      <c r="DQ238" s="4" t="s">
        <v>331</v>
      </c>
      <c r="DR238" s="2">
        <v>670.2</v>
      </c>
      <c r="DS238" s="2">
        <v>670.2</v>
      </c>
      <c r="DT238" s="2">
        <v>-670.2</v>
      </c>
      <c r="DU238" s="2">
        <v>-670.2</v>
      </c>
      <c r="DV238" s="2">
        <v>230505.71</v>
      </c>
      <c r="DW238" s="2">
        <v>7506.97</v>
      </c>
      <c r="DX238" s="2">
        <v>12079.94</v>
      </c>
      <c r="DY238" s="2"/>
      <c r="DZ238" s="2">
        <v>2520.2399999999998</v>
      </c>
      <c r="EA238" s="2"/>
      <c r="EB238" s="2"/>
      <c r="EC238" s="2">
        <v>252612.86</v>
      </c>
      <c r="ED238" s="2">
        <v>123474.8</v>
      </c>
      <c r="EE238" s="2">
        <v>3540.42</v>
      </c>
      <c r="EF238" s="2">
        <v>652.79999999999995</v>
      </c>
      <c r="EG238" s="2"/>
      <c r="EH238" s="2"/>
      <c r="EI238" s="2"/>
      <c r="EJ238" s="2">
        <v>127668.02</v>
      </c>
      <c r="EK238" s="2"/>
      <c r="EL238" s="2"/>
      <c r="EM238" s="2">
        <v>19199.61</v>
      </c>
      <c r="EN238" s="2">
        <v>9609.58</v>
      </c>
      <c r="EO238" s="2">
        <v>29757.13</v>
      </c>
      <c r="EP238" s="2">
        <v>15005.42</v>
      </c>
      <c r="EQ238" s="2"/>
      <c r="ER238" s="2"/>
      <c r="ES238" s="2"/>
      <c r="ET238" s="2"/>
      <c r="EU238" s="2">
        <v>133.87</v>
      </c>
      <c r="EV238" s="2">
        <v>63.69</v>
      </c>
      <c r="EW238" s="2">
        <v>2060.9899999999998</v>
      </c>
      <c r="EX238" s="2">
        <v>6603.93</v>
      </c>
      <c r="EY238" s="2">
        <v>31064.19</v>
      </c>
      <c r="EZ238" s="2">
        <v>34529.160000000003</v>
      </c>
      <c r="FA238" s="2"/>
      <c r="FB238" s="2"/>
      <c r="FC238" s="2">
        <v>148027.57</v>
      </c>
      <c r="FD238" s="2">
        <v>27959.46</v>
      </c>
      <c r="FE238" s="2"/>
      <c r="FF238" s="2"/>
      <c r="FG238" s="2">
        <v>373.98</v>
      </c>
      <c r="FH238" s="2">
        <v>10877.88</v>
      </c>
      <c r="FI238" s="2">
        <v>39211.32</v>
      </c>
      <c r="FJ238" s="2">
        <v>5050.3500000000004</v>
      </c>
      <c r="FK238" s="2">
        <v>355.01</v>
      </c>
      <c r="FL238" s="2">
        <v>972.5</v>
      </c>
      <c r="FM238" s="2"/>
      <c r="FN238" s="2"/>
      <c r="FO238" s="2">
        <v>905</v>
      </c>
      <c r="FP238" s="2">
        <v>20889.57</v>
      </c>
      <c r="FQ238" s="2"/>
      <c r="FR238" s="2"/>
      <c r="FS238" s="2"/>
      <c r="FT238" s="2">
        <v>2716.52</v>
      </c>
      <c r="FU238" s="2"/>
      <c r="FV238" s="2">
        <v>228</v>
      </c>
      <c r="FW238" s="2">
        <v>1069.1600000000001</v>
      </c>
      <c r="FX238" s="2">
        <v>6517.64</v>
      </c>
      <c r="FY238" s="2">
        <v>2697.19</v>
      </c>
      <c r="FZ238" s="2"/>
      <c r="GA238" s="2"/>
      <c r="GB238" s="2">
        <v>54.96</v>
      </c>
      <c r="GC238" s="2"/>
      <c r="GD238" s="2">
        <v>163.35</v>
      </c>
      <c r="GE238" s="2"/>
      <c r="GF238" s="2"/>
      <c r="GG238" s="2"/>
      <c r="GH238" s="2"/>
      <c r="GI238" s="2">
        <v>7671.38</v>
      </c>
      <c r="GJ238" s="2">
        <v>3744.02</v>
      </c>
      <c r="GK238" s="2">
        <v>716.86</v>
      </c>
      <c r="GL238" s="2">
        <v>26241.86</v>
      </c>
      <c r="GM238" s="2"/>
      <c r="GN238" s="2"/>
      <c r="GO238" s="2"/>
      <c r="GP238" s="2">
        <v>2071.9899999999998</v>
      </c>
      <c r="GQ238" s="2">
        <v>83936.35</v>
      </c>
      <c r="GR238" s="2"/>
      <c r="GS238" s="2"/>
      <c r="GT238" s="2">
        <v>3349.32</v>
      </c>
      <c r="GU238" s="2"/>
      <c r="GV238" s="2">
        <v>3483.02</v>
      </c>
      <c r="GW238" s="2"/>
      <c r="GX238" s="2"/>
      <c r="GY238" s="2">
        <v>1935.05</v>
      </c>
      <c r="GZ238" s="2"/>
      <c r="HA238" s="2"/>
      <c r="HB238" s="2"/>
      <c r="HC238" s="2"/>
      <c r="HD238" s="2"/>
      <c r="HE238" s="2"/>
      <c r="HF238" s="2"/>
      <c r="HG238" s="2">
        <v>174769.1</v>
      </c>
      <c r="HH238" s="2"/>
      <c r="HI238" s="2"/>
      <c r="HJ238" s="2"/>
      <c r="HK238" s="2"/>
      <c r="HL238" s="2"/>
      <c r="HM238" s="2">
        <v>1000</v>
      </c>
      <c r="HN238" s="2"/>
      <c r="HO238" s="2"/>
      <c r="HP238" s="2"/>
      <c r="HQ238" s="2"/>
      <c r="HR238" s="2"/>
      <c r="HS238" s="2">
        <v>1000</v>
      </c>
      <c r="HT238" s="2">
        <v>743288.86999999976</v>
      </c>
      <c r="HV238" s="37" t="str">
        <f>VLOOKUP(HW238,'District Listing'!$A$3:$B$315,2,FALSE)</f>
        <v>LIBERTY</v>
      </c>
      <c r="HW238" s="4" t="s">
        <v>339</v>
      </c>
      <c r="HX238" s="2">
        <v>11719.77</v>
      </c>
      <c r="HY238" s="2">
        <v>11719.77</v>
      </c>
      <c r="HZ238" s="2"/>
      <c r="IA238" s="2"/>
      <c r="IB238" s="2">
        <v>104136.32000000001</v>
      </c>
      <c r="IC238" s="2">
        <v>12378.95</v>
      </c>
      <c r="ID238" s="2">
        <v>16905.82</v>
      </c>
      <c r="IE238" s="2"/>
      <c r="IF238" s="2">
        <v>47790.99</v>
      </c>
      <c r="IG238" s="2">
        <v>41770.01</v>
      </c>
      <c r="IH238" s="2"/>
      <c r="II238" s="2">
        <v>222982.09</v>
      </c>
      <c r="IJ238" s="2">
        <v>40020.550000000003</v>
      </c>
      <c r="IK238" s="2">
        <v>16351.08</v>
      </c>
      <c r="IL238" s="2">
        <v>18201.080000000002</v>
      </c>
      <c r="IM238" s="2"/>
      <c r="IN238" s="2">
        <v>153134.64000000001</v>
      </c>
      <c r="IO238" s="2">
        <v>38151</v>
      </c>
      <c r="IP238" s="2">
        <v>265858.35000000003</v>
      </c>
      <c r="IQ238" s="2"/>
      <c r="IR238" s="2"/>
      <c r="IS238" s="2">
        <v>15652.2</v>
      </c>
      <c r="IT238" s="2">
        <v>19368.849999999999</v>
      </c>
      <c r="IU238" s="2">
        <v>26760.62</v>
      </c>
      <c r="IV238" s="2">
        <v>19624.71</v>
      </c>
      <c r="IW238" s="2"/>
      <c r="IX238" s="2"/>
      <c r="IY238" s="2"/>
      <c r="IZ238" s="2"/>
      <c r="JA238" s="2">
        <v>283.5</v>
      </c>
      <c r="JB238" s="2">
        <v>445.38</v>
      </c>
      <c r="JC238" s="2">
        <v>1496.99</v>
      </c>
      <c r="JD238" s="2">
        <v>5243.47</v>
      </c>
      <c r="JE238" s="2">
        <v>17635.34</v>
      </c>
      <c r="JF238" s="2">
        <v>12529.07</v>
      </c>
      <c r="JG238" s="2"/>
      <c r="JH238" s="2">
        <v>0.21</v>
      </c>
      <c r="JI238" s="2">
        <v>119040.34000000001</v>
      </c>
      <c r="JJ238" s="2">
        <v>112483.12</v>
      </c>
      <c r="JK238" s="2">
        <v>5643.98</v>
      </c>
      <c r="JL238" s="2">
        <v>23107.37</v>
      </c>
      <c r="JM238" s="2">
        <v>2830.08</v>
      </c>
      <c r="JN238" s="2">
        <v>1207.1600000000001</v>
      </c>
      <c r="JO238" s="2">
        <v>145271.71</v>
      </c>
      <c r="JP238" s="2">
        <v>1535</v>
      </c>
      <c r="JQ238" s="2"/>
      <c r="JR238" s="2"/>
      <c r="JS238" s="2"/>
      <c r="JT238" s="2"/>
      <c r="JU238" s="2">
        <v>3048.08</v>
      </c>
      <c r="JV238" s="2">
        <v>25159.07</v>
      </c>
      <c r="JW238" s="2"/>
      <c r="JX238" s="2"/>
      <c r="JY238" s="2"/>
      <c r="JZ238" s="2"/>
      <c r="KA238" s="2"/>
      <c r="KB238" s="2"/>
      <c r="KC238" s="2"/>
      <c r="KD238" s="2">
        <v>22684.959999999999</v>
      </c>
      <c r="KE238" s="2">
        <v>97589.31</v>
      </c>
      <c r="KF238" s="2"/>
      <c r="KG238" s="2"/>
      <c r="KH238" s="2">
        <v>2708.08</v>
      </c>
      <c r="KI238" s="2"/>
      <c r="KJ238" s="2">
        <v>1794.46</v>
      </c>
      <c r="KK238" s="2"/>
      <c r="KL238" s="2"/>
      <c r="KM238" s="2"/>
      <c r="KN238" s="2">
        <v>126511.14</v>
      </c>
      <c r="KO238" s="2">
        <v>14085.93</v>
      </c>
      <c r="KP238" s="2"/>
      <c r="KQ238" s="2"/>
      <c r="KR238" s="2"/>
      <c r="KS238" s="2"/>
      <c r="KT238" s="2">
        <v>11006.07</v>
      </c>
      <c r="KU238" s="2">
        <v>479</v>
      </c>
      <c r="KV238" s="2">
        <v>30754.54</v>
      </c>
      <c r="KW238" s="2"/>
      <c r="KX238" s="2">
        <v>25667.16</v>
      </c>
      <c r="KY238" s="2">
        <v>89247.77</v>
      </c>
      <c r="KZ238" s="2"/>
      <c r="LA238" s="2"/>
      <c r="LB238" s="2"/>
      <c r="LC238" s="2">
        <v>5448.21</v>
      </c>
      <c r="LD238" s="2"/>
      <c r="LE238" s="2"/>
      <c r="LF238" s="2"/>
      <c r="LG238" s="2"/>
      <c r="LH238" s="2"/>
      <c r="LI238" s="2"/>
      <c r="LJ238" s="2"/>
      <c r="LK238" s="2">
        <v>457718.77999999997</v>
      </c>
      <c r="LL238" s="2">
        <v>7649.67</v>
      </c>
      <c r="LM238" s="2">
        <v>7649.67</v>
      </c>
      <c r="LN238" s="2"/>
      <c r="LO238" s="2"/>
      <c r="LP238" s="2"/>
      <c r="LQ238" s="2"/>
      <c r="LR238" s="2">
        <v>2853.84</v>
      </c>
      <c r="LS238" s="2"/>
      <c r="LT238" s="2"/>
      <c r="LU238" s="2">
        <v>19263.68</v>
      </c>
      <c r="LV238" s="2"/>
      <c r="LW238" s="2"/>
      <c r="LX238" s="2">
        <v>22117.52</v>
      </c>
      <c r="LY238" s="2">
        <v>1252358.2299999995</v>
      </c>
    </row>
    <row r="239" spans="2:337">
      <c r="B239" s="22" t="s">
        <v>82</v>
      </c>
      <c r="C239" s="22" t="s">
        <v>7</v>
      </c>
      <c r="D239" s="22" t="s">
        <v>5</v>
      </c>
      <c r="E239" s="22" t="s">
        <v>14</v>
      </c>
      <c r="F239" s="22" t="s">
        <v>9</v>
      </c>
      <c r="G239" s="1">
        <v>862389.71</v>
      </c>
      <c r="I239" s="37" t="str">
        <f>VLOOKUP(J239,'District Listing'!$A$3:$B$315,2,FALSE)</f>
        <v>NINE MILE FALLS</v>
      </c>
      <c r="J239" s="4" t="s">
        <v>332</v>
      </c>
      <c r="K239" s="2">
        <v>233015.91</v>
      </c>
      <c r="L239" s="2">
        <v>233015.91</v>
      </c>
      <c r="M239" s="2">
        <v>-233015.91</v>
      </c>
      <c r="N239" s="2">
        <v>-233015.91</v>
      </c>
      <c r="O239" s="2">
        <v>7754890.25</v>
      </c>
      <c r="P239" s="2">
        <v>98876.02</v>
      </c>
      <c r="Q239" s="2">
        <v>264638.77</v>
      </c>
      <c r="R239" s="2"/>
      <c r="S239" s="2">
        <v>116436.28</v>
      </c>
      <c r="T239" s="2">
        <v>197514.11000000002</v>
      </c>
      <c r="U239" s="2">
        <v>65736</v>
      </c>
      <c r="V239" s="2">
        <v>8498091.4299999997</v>
      </c>
      <c r="W239" s="2">
        <v>2203545.39</v>
      </c>
      <c r="X239" s="2">
        <v>54009.02</v>
      </c>
      <c r="Y239" s="2">
        <v>85271.19</v>
      </c>
      <c r="Z239" s="2"/>
      <c r="AA239" s="2">
        <v>230959.98</v>
      </c>
      <c r="AB239" s="2">
        <v>53753.520000000004</v>
      </c>
      <c r="AC239" s="2">
        <v>2627539.1</v>
      </c>
      <c r="AD239" s="2">
        <v>461.35</v>
      </c>
      <c r="AE239" s="2">
        <v>35.18</v>
      </c>
      <c r="AF239" s="2">
        <v>630052.14</v>
      </c>
      <c r="AG239" s="2">
        <v>198254.59</v>
      </c>
      <c r="AH239" s="2">
        <v>1275558.3900000001</v>
      </c>
      <c r="AI239" s="2">
        <v>318912.38</v>
      </c>
      <c r="AJ239" s="2"/>
      <c r="AK239" s="2"/>
      <c r="AL239" s="2"/>
      <c r="AM239" s="2"/>
      <c r="AN239" s="2">
        <v>16360.91</v>
      </c>
      <c r="AO239" s="2">
        <v>5504.46</v>
      </c>
      <c r="AP239" s="2">
        <v>38280.899999999994</v>
      </c>
      <c r="AQ239" s="2">
        <v>50749.840000000004</v>
      </c>
      <c r="AR239" s="2">
        <v>1180502.6100000001</v>
      </c>
      <c r="AS239" s="2">
        <v>696698.46</v>
      </c>
      <c r="AT239" s="2"/>
      <c r="AU239" s="2"/>
      <c r="AV239" s="2">
        <v>4411371.21</v>
      </c>
      <c r="AW239" s="2">
        <v>286206.02</v>
      </c>
      <c r="AX239" s="2">
        <v>69383.06</v>
      </c>
      <c r="AY239" s="2">
        <v>224864.33</v>
      </c>
      <c r="AZ239" s="2">
        <v>29696.43</v>
      </c>
      <c r="BA239" s="2">
        <v>75379.839999999997</v>
      </c>
      <c r="BB239" s="2">
        <v>685529.68</v>
      </c>
      <c r="BC239" s="2">
        <v>18650.669999999998</v>
      </c>
      <c r="BD239" s="2"/>
      <c r="BE239" s="2">
        <v>56011.86</v>
      </c>
      <c r="BF239" s="2"/>
      <c r="BG239" s="2"/>
      <c r="BH239" s="2">
        <v>63368.959999999999</v>
      </c>
      <c r="BI239" s="2">
        <v>290324.7</v>
      </c>
      <c r="BJ239" s="2">
        <v>2497.5</v>
      </c>
      <c r="BK239" s="2"/>
      <c r="BL239" s="2"/>
      <c r="BM239" s="2">
        <v>6327.5400000000009</v>
      </c>
      <c r="BN239" s="2"/>
      <c r="BO239" s="2"/>
      <c r="BP239" s="2">
        <v>64148.03</v>
      </c>
      <c r="BQ239" s="2">
        <v>39898.32</v>
      </c>
      <c r="BR239" s="2">
        <v>142560.13</v>
      </c>
      <c r="BS239" s="2">
        <v>7984.43</v>
      </c>
      <c r="BT239" s="2"/>
      <c r="BU239" s="2">
        <v>36825.760000000002</v>
      </c>
      <c r="BV239" s="2"/>
      <c r="BW239" s="2"/>
      <c r="BX239" s="2"/>
      <c r="BY239" s="2"/>
      <c r="BZ239" s="2"/>
      <c r="CA239" s="2">
        <v>554426.52</v>
      </c>
      <c r="CB239" s="2">
        <v>241750.58</v>
      </c>
      <c r="CC239" s="2">
        <v>198179.06</v>
      </c>
      <c r="CD239" s="2">
        <v>3452.85</v>
      </c>
      <c r="CE239" s="2">
        <v>87</v>
      </c>
      <c r="CF239" s="2">
        <v>314921.56</v>
      </c>
      <c r="CG239" s="2">
        <v>9693.6</v>
      </c>
      <c r="CH239" s="2"/>
      <c r="CI239" s="2">
        <v>4989</v>
      </c>
      <c r="CJ239" s="2">
        <v>73430.5</v>
      </c>
      <c r="CK239" s="2"/>
      <c r="CL239" s="2">
        <v>40126.019999999997</v>
      </c>
      <c r="CM239" s="2">
        <v>289561.03999999998</v>
      </c>
      <c r="CN239" s="2">
        <v>206.46</v>
      </c>
      <c r="CO239" s="2"/>
      <c r="CP239" s="2"/>
      <c r="CQ239" s="2"/>
      <c r="CR239" s="2">
        <v>24678.95</v>
      </c>
      <c r="CS239" s="2"/>
      <c r="CT239" s="2"/>
      <c r="CU239" s="2"/>
      <c r="CV239" s="2"/>
      <c r="CW239" s="2"/>
      <c r="CX239" s="2"/>
      <c r="CY239" s="2"/>
      <c r="CZ239" s="2">
        <v>2484101.0400000005</v>
      </c>
      <c r="DA239" s="2">
        <v>100324.62</v>
      </c>
      <c r="DB239" s="2">
        <v>100324.62</v>
      </c>
      <c r="DC239" s="2"/>
      <c r="DD239" s="2"/>
      <c r="DE239" s="2">
        <v>51559.66</v>
      </c>
      <c r="DF239" s="2"/>
      <c r="DG239" s="2">
        <v>69775.63</v>
      </c>
      <c r="DH239" s="2">
        <v>51719.03</v>
      </c>
      <c r="DI239" s="2"/>
      <c r="DJ239" s="2">
        <v>32430</v>
      </c>
      <c r="DK239" s="2"/>
      <c r="DL239" s="2"/>
      <c r="DM239" s="2">
        <v>205484.32</v>
      </c>
      <c r="DN239" s="2">
        <v>19012441.399999999</v>
      </c>
      <c r="DP239" s="37" t="str">
        <f>VLOOKUP(DQ239,'District Listing'!$A$3:$B$315,2,FALSE)</f>
        <v>NINE MILE FALLS</v>
      </c>
      <c r="DQ239" s="4" t="s">
        <v>332</v>
      </c>
      <c r="DR239" s="2">
        <v>233015.91</v>
      </c>
      <c r="DS239" s="2">
        <v>233015.91</v>
      </c>
      <c r="DT239" s="2">
        <v>-233015.91</v>
      </c>
      <c r="DU239" s="2">
        <v>-233015.91</v>
      </c>
      <c r="DV239" s="2">
        <v>7210227.2999999998</v>
      </c>
      <c r="DW239" s="2">
        <v>98766.02</v>
      </c>
      <c r="DX239" s="2">
        <v>243970.87</v>
      </c>
      <c r="DY239" s="2"/>
      <c r="DZ239" s="2">
        <v>51414</v>
      </c>
      <c r="EA239" s="2">
        <v>197300.23</v>
      </c>
      <c r="EB239" s="2">
        <v>65736</v>
      </c>
      <c r="EC239" s="2">
        <v>7867414.4199999999</v>
      </c>
      <c r="ED239" s="2">
        <v>1572964.85</v>
      </c>
      <c r="EE239" s="2">
        <v>53500.7</v>
      </c>
      <c r="EF239" s="2">
        <v>82870.64</v>
      </c>
      <c r="EG239" s="2"/>
      <c r="EH239" s="2">
        <v>8308.25</v>
      </c>
      <c r="EI239" s="2">
        <v>53207.15</v>
      </c>
      <c r="EJ239" s="2">
        <v>1770851.5899999999</v>
      </c>
      <c r="EK239" s="2">
        <v>429.47</v>
      </c>
      <c r="EL239" s="2">
        <v>-23.5</v>
      </c>
      <c r="EM239" s="2">
        <v>583616.18000000005</v>
      </c>
      <c r="EN239" s="2">
        <v>133948.09</v>
      </c>
      <c r="EO239" s="2">
        <v>1177829.57</v>
      </c>
      <c r="EP239" s="2">
        <v>216210.18</v>
      </c>
      <c r="EQ239" s="2"/>
      <c r="ER239" s="2"/>
      <c r="ES239" s="2"/>
      <c r="ET239" s="2"/>
      <c r="EU239" s="2">
        <v>15186.14</v>
      </c>
      <c r="EV239" s="2">
        <v>3746.11</v>
      </c>
      <c r="EW239" s="2">
        <v>35802.99</v>
      </c>
      <c r="EX239" s="2">
        <v>35757.33</v>
      </c>
      <c r="EY239" s="2">
        <v>1110569.6200000001</v>
      </c>
      <c r="EZ239" s="2">
        <v>551438.72</v>
      </c>
      <c r="FA239" s="2"/>
      <c r="FB239" s="2"/>
      <c r="FC239" s="2">
        <v>3864510.9000000004</v>
      </c>
      <c r="FD239" s="2">
        <v>250193.78</v>
      </c>
      <c r="FE239" s="2">
        <v>67708.56</v>
      </c>
      <c r="FF239" s="2">
        <v>224864.33</v>
      </c>
      <c r="FG239" s="2">
        <v>27389.72</v>
      </c>
      <c r="FH239" s="2">
        <v>75379.839999999997</v>
      </c>
      <c r="FI239" s="2">
        <v>645536.22999999986</v>
      </c>
      <c r="FJ239" s="2">
        <v>18650.669999999998</v>
      </c>
      <c r="FK239" s="2"/>
      <c r="FL239" s="2">
        <v>56011.86</v>
      </c>
      <c r="FM239" s="2"/>
      <c r="FN239" s="2"/>
      <c r="FO239" s="2">
        <v>35122.32</v>
      </c>
      <c r="FP239" s="2">
        <v>290324.7</v>
      </c>
      <c r="FQ239" s="2">
        <v>2497.5</v>
      </c>
      <c r="FR239" s="2"/>
      <c r="FS239" s="2"/>
      <c r="FT239" s="2">
        <v>4709.0200000000004</v>
      </c>
      <c r="FU239" s="2"/>
      <c r="FV239" s="2"/>
      <c r="FW239" s="2">
        <v>64148.03</v>
      </c>
      <c r="FX239" s="2">
        <v>39898.32</v>
      </c>
      <c r="FY239" s="2">
        <v>138109.79</v>
      </c>
      <c r="FZ239" s="2">
        <v>7984.43</v>
      </c>
      <c r="GA239" s="2"/>
      <c r="GB239" s="2">
        <v>34760.76</v>
      </c>
      <c r="GC239" s="2"/>
      <c r="GD239" s="2"/>
      <c r="GE239" s="2"/>
      <c r="GF239" s="2"/>
      <c r="GG239" s="2"/>
      <c r="GH239" s="2">
        <v>554426.52</v>
      </c>
      <c r="GI239" s="2">
        <v>241750.58</v>
      </c>
      <c r="GJ239" s="2">
        <v>192529.06</v>
      </c>
      <c r="GK239" s="2">
        <v>3452.85</v>
      </c>
      <c r="GL239" s="2">
        <v>87</v>
      </c>
      <c r="GM239" s="2">
        <v>314921.56</v>
      </c>
      <c r="GN239" s="2">
        <v>9693.6</v>
      </c>
      <c r="GO239" s="2"/>
      <c r="GP239" s="2">
        <v>4989</v>
      </c>
      <c r="GQ239" s="2">
        <v>73430.5</v>
      </c>
      <c r="GR239" s="2"/>
      <c r="GS239" s="2">
        <v>40126.019999999997</v>
      </c>
      <c r="GT239" s="2">
        <v>104681.04</v>
      </c>
      <c r="GU239" s="2">
        <v>206.46</v>
      </c>
      <c r="GV239" s="2"/>
      <c r="GW239" s="2"/>
      <c r="GX239" s="2"/>
      <c r="GY239" s="2">
        <v>24678.95</v>
      </c>
      <c r="GZ239" s="2"/>
      <c r="HA239" s="2"/>
      <c r="HB239" s="2"/>
      <c r="HC239" s="2"/>
      <c r="HD239" s="2"/>
      <c r="HE239" s="2"/>
      <c r="HF239" s="2"/>
      <c r="HG239" s="2">
        <v>2257190.5400000005</v>
      </c>
      <c r="HH239" s="2">
        <v>57092.82</v>
      </c>
      <c r="HI239" s="2">
        <v>57092.82</v>
      </c>
      <c r="HJ239" s="2"/>
      <c r="HK239" s="2"/>
      <c r="HL239" s="2">
        <v>51559.66</v>
      </c>
      <c r="HM239" s="2"/>
      <c r="HN239" s="2">
        <v>69775.63</v>
      </c>
      <c r="HO239" s="2">
        <v>51719.03</v>
      </c>
      <c r="HP239" s="2"/>
      <c r="HQ239" s="2">
        <v>32430</v>
      </c>
      <c r="HR239" s="2"/>
      <c r="HS239" s="2">
        <v>205484.32</v>
      </c>
      <c r="HT239" s="2">
        <v>16668080.819999998</v>
      </c>
      <c r="HV239" s="37" t="str">
        <f>VLOOKUP(HW239,'District Listing'!$A$3:$B$315,2,FALSE)</f>
        <v>WEST VALLEY (Spokane)</v>
      </c>
      <c r="HW239" s="4" t="s">
        <v>340</v>
      </c>
      <c r="HX239" s="2">
        <v>67165.87</v>
      </c>
      <c r="HY239" s="2">
        <v>67165.87</v>
      </c>
      <c r="HZ239" s="2"/>
      <c r="IA239" s="2"/>
      <c r="IB239" s="2">
        <v>918122.27</v>
      </c>
      <c r="IC239" s="2">
        <v>3057.9</v>
      </c>
      <c r="ID239" s="2"/>
      <c r="IE239" s="2"/>
      <c r="IF239" s="2">
        <v>129241.14</v>
      </c>
      <c r="IG239" s="2">
        <v>648923.53</v>
      </c>
      <c r="IH239" s="2"/>
      <c r="II239" s="2">
        <v>1699344.84</v>
      </c>
      <c r="IJ239" s="2">
        <v>428370.71</v>
      </c>
      <c r="IK239" s="2"/>
      <c r="IL239" s="2">
        <v>20655.650000000001</v>
      </c>
      <c r="IM239" s="2"/>
      <c r="IN239" s="2"/>
      <c r="IO239" s="2">
        <v>81323.210000000006</v>
      </c>
      <c r="IP239" s="2">
        <v>530349.57000000007</v>
      </c>
      <c r="IQ239" s="2">
        <v>7663.28</v>
      </c>
      <c r="IR239" s="2">
        <v>76.05</v>
      </c>
      <c r="IS239" s="2">
        <v>129657.04</v>
      </c>
      <c r="IT239" s="2">
        <v>44698.14</v>
      </c>
      <c r="IU239" s="2">
        <v>259336.23</v>
      </c>
      <c r="IV239" s="2">
        <v>47766.99</v>
      </c>
      <c r="IW239" s="2"/>
      <c r="IX239" s="2"/>
      <c r="IY239" s="2"/>
      <c r="IZ239" s="2"/>
      <c r="JA239" s="2">
        <v>4083.35</v>
      </c>
      <c r="JB239" s="2">
        <v>1214.03</v>
      </c>
      <c r="JC239" s="2">
        <v>5455.72</v>
      </c>
      <c r="JD239" s="2">
        <v>9244.8700000000008</v>
      </c>
      <c r="JE239" s="2">
        <v>151429.72</v>
      </c>
      <c r="JF239" s="2">
        <v>74399.81</v>
      </c>
      <c r="JG239" s="2">
        <v>20769.7</v>
      </c>
      <c r="JH239" s="2">
        <v>142.38999999999999</v>
      </c>
      <c r="JI239" s="2">
        <v>755937.32</v>
      </c>
      <c r="JJ239" s="2">
        <v>51002.79</v>
      </c>
      <c r="JK239" s="2"/>
      <c r="JL239" s="2"/>
      <c r="JM239" s="2"/>
      <c r="JN239" s="2"/>
      <c r="JO239" s="2">
        <v>51002.79</v>
      </c>
      <c r="JP239" s="2"/>
      <c r="JQ239" s="2"/>
      <c r="JR239" s="2">
        <v>59382.85</v>
      </c>
      <c r="JS239" s="2"/>
      <c r="JT239" s="2"/>
      <c r="JU239" s="2"/>
      <c r="JV239" s="2">
        <v>6499.39</v>
      </c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>
        <v>845</v>
      </c>
      <c r="KV239" s="2"/>
      <c r="KW239" s="2"/>
      <c r="KX239" s="2"/>
      <c r="KY239" s="2"/>
      <c r="KZ239" s="2"/>
      <c r="LA239" s="2"/>
      <c r="LB239" s="2"/>
      <c r="LC239" s="2">
        <v>10649.66</v>
      </c>
      <c r="LD239" s="2"/>
      <c r="LE239" s="2"/>
      <c r="LF239" s="2"/>
      <c r="LG239" s="2"/>
      <c r="LH239" s="2"/>
      <c r="LI239" s="2"/>
      <c r="LJ239" s="2"/>
      <c r="LK239" s="2">
        <v>77376.900000000009</v>
      </c>
      <c r="LL239" s="2">
        <v>21044.49</v>
      </c>
      <c r="LM239" s="2">
        <v>21044.49</v>
      </c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>
        <v>3202221.7800000012</v>
      </c>
    </row>
    <row r="240" spans="2:337">
      <c r="B240" s="22" t="s">
        <v>82</v>
      </c>
      <c r="C240" s="22" t="s">
        <v>7</v>
      </c>
      <c r="D240" s="22" t="s">
        <v>5</v>
      </c>
      <c r="E240" s="22" t="s">
        <v>14</v>
      </c>
      <c r="F240" s="22" t="s">
        <v>10</v>
      </c>
      <c r="G240" s="1">
        <v>33783.269999999997</v>
      </c>
      <c r="I240" s="37" t="str">
        <f>VLOOKUP(J240,'District Listing'!$A$3:$B$315,2,FALSE)</f>
        <v>MEDICAL LAKE</v>
      </c>
      <c r="J240" s="4" t="s">
        <v>333</v>
      </c>
      <c r="K240" s="2">
        <v>264850.47000000003</v>
      </c>
      <c r="L240" s="2">
        <v>264850.47000000003</v>
      </c>
      <c r="M240" s="2">
        <v>-264850.46999999997</v>
      </c>
      <c r="N240" s="2">
        <v>-264850.46999999997</v>
      </c>
      <c r="O240" s="2">
        <v>10208623.700000001</v>
      </c>
      <c r="P240" s="2">
        <v>146278.79999999999</v>
      </c>
      <c r="Q240" s="2">
        <v>246788.46</v>
      </c>
      <c r="R240" s="2"/>
      <c r="S240" s="2">
        <v>229665.79</v>
      </c>
      <c r="T240" s="2">
        <v>138660.92000000001</v>
      </c>
      <c r="U240" s="2">
        <v>33030</v>
      </c>
      <c r="V240" s="2">
        <v>11003047.670000002</v>
      </c>
      <c r="W240" s="2">
        <v>3630419.54</v>
      </c>
      <c r="X240" s="2">
        <v>144272.5</v>
      </c>
      <c r="Y240" s="2">
        <v>103665.73999999999</v>
      </c>
      <c r="Z240" s="2"/>
      <c r="AA240" s="2">
        <v>210706.77</v>
      </c>
      <c r="AB240" s="2">
        <v>36254.61</v>
      </c>
      <c r="AC240" s="2">
        <v>4125319.16</v>
      </c>
      <c r="AD240" s="2">
        <v>6603.3</v>
      </c>
      <c r="AE240" s="2">
        <v>2699.83</v>
      </c>
      <c r="AF240" s="2">
        <v>824250.94000000006</v>
      </c>
      <c r="AG240" s="2">
        <v>311901.50999999995</v>
      </c>
      <c r="AH240" s="2">
        <v>1659516.6099999999</v>
      </c>
      <c r="AI240" s="2">
        <v>480729.41</v>
      </c>
      <c r="AJ240" s="2"/>
      <c r="AK240" s="2"/>
      <c r="AL240" s="2"/>
      <c r="AM240" s="2"/>
      <c r="AN240" s="2">
        <v>28360.05</v>
      </c>
      <c r="AO240" s="2">
        <v>12067.740000000002</v>
      </c>
      <c r="AP240" s="2">
        <v>51119.159999999996</v>
      </c>
      <c r="AQ240" s="2">
        <v>95267.78</v>
      </c>
      <c r="AR240" s="2">
        <v>1496854.57</v>
      </c>
      <c r="AS240" s="2">
        <v>1172671.74</v>
      </c>
      <c r="AT240" s="2">
        <v>483.1</v>
      </c>
      <c r="AU240" s="2"/>
      <c r="AV240" s="2">
        <v>6142525.7400000002</v>
      </c>
      <c r="AW240" s="2">
        <v>761026.5</v>
      </c>
      <c r="AX240" s="2">
        <v>83173.48</v>
      </c>
      <c r="AY240" s="2">
        <v>320156.51</v>
      </c>
      <c r="AZ240" s="2">
        <v>140937.71</v>
      </c>
      <c r="BA240" s="2">
        <v>324234.21999999997</v>
      </c>
      <c r="BB240" s="2">
        <v>1629528.42</v>
      </c>
      <c r="BC240" s="2">
        <v>38020.06</v>
      </c>
      <c r="BD240" s="2">
        <v>3197.71</v>
      </c>
      <c r="BE240" s="2">
        <v>728773.55999999994</v>
      </c>
      <c r="BF240" s="2"/>
      <c r="BG240" s="2"/>
      <c r="BH240" s="2">
        <v>37874.629999999997</v>
      </c>
      <c r="BI240" s="2">
        <v>116267.62</v>
      </c>
      <c r="BJ240" s="2">
        <v>51291.86</v>
      </c>
      <c r="BK240" s="2">
        <v>15042.22</v>
      </c>
      <c r="BL240" s="2"/>
      <c r="BM240" s="2">
        <v>4670.91</v>
      </c>
      <c r="BN240" s="2">
        <v>212728.65</v>
      </c>
      <c r="BO240" s="2">
        <v>41213.32</v>
      </c>
      <c r="BP240" s="2">
        <v>68355.61</v>
      </c>
      <c r="BQ240" s="2">
        <v>53227.67</v>
      </c>
      <c r="BR240" s="2">
        <v>66084.31</v>
      </c>
      <c r="BS240" s="2">
        <v>4798.2299999999996</v>
      </c>
      <c r="BT240" s="2"/>
      <c r="BU240" s="2">
        <v>5118.32</v>
      </c>
      <c r="BV240" s="2"/>
      <c r="BW240" s="2"/>
      <c r="BX240" s="2"/>
      <c r="BY240" s="2"/>
      <c r="BZ240" s="2"/>
      <c r="CA240" s="2">
        <v>47745.18</v>
      </c>
      <c r="CB240" s="2">
        <v>409417.59</v>
      </c>
      <c r="CC240" s="2">
        <v>13668.47</v>
      </c>
      <c r="CD240" s="2">
        <v>1857.03</v>
      </c>
      <c r="CE240" s="2"/>
      <c r="CF240" s="2">
        <v>198775.12</v>
      </c>
      <c r="CG240" s="2"/>
      <c r="CH240" s="2"/>
      <c r="CI240" s="2">
        <v>66060.52</v>
      </c>
      <c r="CJ240" s="2"/>
      <c r="CK240" s="2"/>
      <c r="CL240" s="2">
        <v>77579.92</v>
      </c>
      <c r="CM240" s="2">
        <v>291585.84999999998</v>
      </c>
      <c r="CN240" s="2"/>
      <c r="CO240" s="2"/>
      <c r="CP240" s="2"/>
      <c r="CQ240" s="2"/>
      <c r="CR240" s="2">
        <v>50037.83</v>
      </c>
      <c r="CS240" s="2"/>
      <c r="CT240" s="2"/>
      <c r="CU240" s="2"/>
      <c r="CV240" s="2"/>
      <c r="CW240" s="2"/>
      <c r="CX240" s="2"/>
      <c r="CY240" s="2"/>
      <c r="CZ240" s="2">
        <v>2603392.1900000004</v>
      </c>
      <c r="DA240" s="2">
        <v>66564.66</v>
      </c>
      <c r="DB240" s="2">
        <v>66564.66</v>
      </c>
      <c r="DC240" s="2"/>
      <c r="DD240" s="2"/>
      <c r="DE240" s="2"/>
      <c r="DF240" s="2">
        <v>84121.99</v>
      </c>
      <c r="DG240" s="2">
        <v>105449.29</v>
      </c>
      <c r="DH240" s="2"/>
      <c r="DI240" s="2"/>
      <c r="DJ240" s="2"/>
      <c r="DK240" s="2"/>
      <c r="DL240" s="2"/>
      <c r="DM240" s="2">
        <v>189571.28</v>
      </c>
      <c r="DN240" s="2">
        <v>25759949.119999997</v>
      </c>
      <c r="DP240" s="37" t="str">
        <f>VLOOKUP(DQ240,'District Listing'!$A$3:$B$315,2,FALSE)</f>
        <v>MEDICAL LAKE</v>
      </c>
      <c r="DQ240" s="4" t="s">
        <v>333</v>
      </c>
      <c r="DR240" s="2">
        <v>36553.49</v>
      </c>
      <c r="DS240" s="2">
        <v>36553.49</v>
      </c>
      <c r="DT240" s="2">
        <v>-264850.46999999997</v>
      </c>
      <c r="DU240" s="2">
        <v>-264850.46999999997</v>
      </c>
      <c r="DV240" s="2">
        <v>8990076.0500000007</v>
      </c>
      <c r="DW240" s="2">
        <v>116119.91</v>
      </c>
      <c r="DX240" s="2">
        <v>201367.55</v>
      </c>
      <c r="DY240" s="2"/>
      <c r="DZ240" s="2">
        <v>61796.53</v>
      </c>
      <c r="EA240" s="2">
        <v>137460.92000000001</v>
      </c>
      <c r="EB240" s="2">
        <v>33030</v>
      </c>
      <c r="EC240" s="2">
        <v>9539850.9600000009</v>
      </c>
      <c r="ED240" s="2">
        <v>3066312.54</v>
      </c>
      <c r="EE240" s="2">
        <v>91062.94</v>
      </c>
      <c r="EF240" s="2">
        <v>98335.42</v>
      </c>
      <c r="EG240" s="2"/>
      <c r="EH240" s="2">
        <v>3471</v>
      </c>
      <c r="EI240" s="2">
        <v>36095.980000000003</v>
      </c>
      <c r="EJ240" s="2">
        <v>3295277.88</v>
      </c>
      <c r="EK240" s="2">
        <v>6160.63</v>
      </c>
      <c r="EL240" s="2">
        <v>2460.6799999999998</v>
      </c>
      <c r="EM240" s="2">
        <v>759153.89</v>
      </c>
      <c r="EN240" s="2">
        <v>268138.21999999997</v>
      </c>
      <c r="EO240" s="2">
        <v>1525304.99</v>
      </c>
      <c r="EP240" s="2">
        <v>424323.22</v>
      </c>
      <c r="EQ240" s="2"/>
      <c r="ER240" s="2"/>
      <c r="ES240" s="2"/>
      <c r="ET240" s="2"/>
      <c r="EU240" s="2">
        <v>26446.62</v>
      </c>
      <c r="EV240" s="2">
        <v>10410.120000000001</v>
      </c>
      <c r="EW240" s="2">
        <v>47387.14</v>
      </c>
      <c r="EX240" s="2">
        <v>86441.600000000006</v>
      </c>
      <c r="EY240" s="2">
        <v>1403236.46</v>
      </c>
      <c r="EZ240" s="2">
        <v>1095566.95</v>
      </c>
      <c r="FA240" s="2">
        <v>483.1</v>
      </c>
      <c r="FB240" s="2"/>
      <c r="FC240" s="2">
        <v>5655513.6200000001</v>
      </c>
      <c r="FD240" s="2">
        <v>350669.33</v>
      </c>
      <c r="FE240" s="2">
        <v>83173.48</v>
      </c>
      <c r="FF240" s="2">
        <v>143934.01</v>
      </c>
      <c r="FG240" s="2">
        <v>140937.71</v>
      </c>
      <c r="FH240" s="2">
        <v>207400.1</v>
      </c>
      <c r="FI240" s="2">
        <v>926114.63</v>
      </c>
      <c r="FJ240" s="2">
        <v>38020.06</v>
      </c>
      <c r="FK240" s="2">
        <v>3197.71</v>
      </c>
      <c r="FL240" s="2">
        <v>553394.98</v>
      </c>
      <c r="FM240" s="2"/>
      <c r="FN240" s="2"/>
      <c r="FO240" s="2">
        <v>37874.629999999997</v>
      </c>
      <c r="FP240" s="2">
        <v>103117.62</v>
      </c>
      <c r="FQ240" s="2">
        <v>51291.86</v>
      </c>
      <c r="FR240" s="2">
        <v>15042.22</v>
      </c>
      <c r="FS240" s="2"/>
      <c r="FT240" s="2">
        <v>4670.91</v>
      </c>
      <c r="FU240" s="2">
        <v>212728.65</v>
      </c>
      <c r="FV240" s="2">
        <v>41213.32</v>
      </c>
      <c r="FW240" s="2">
        <v>68355.61</v>
      </c>
      <c r="FX240" s="2">
        <v>53227.67</v>
      </c>
      <c r="FY240" s="2">
        <v>66084.31</v>
      </c>
      <c r="FZ240" s="2">
        <v>4798.2299999999996</v>
      </c>
      <c r="GA240" s="2"/>
      <c r="GB240" s="2">
        <v>5118.32</v>
      </c>
      <c r="GC240" s="2"/>
      <c r="GD240" s="2"/>
      <c r="GE240" s="2"/>
      <c r="GF240" s="2"/>
      <c r="GG240" s="2"/>
      <c r="GH240" s="2">
        <v>47745.18</v>
      </c>
      <c r="GI240" s="2">
        <v>318910.59000000003</v>
      </c>
      <c r="GJ240" s="2">
        <v>13668.47</v>
      </c>
      <c r="GK240" s="2">
        <v>1857.03</v>
      </c>
      <c r="GL240" s="2"/>
      <c r="GM240" s="2">
        <v>198775.12</v>
      </c>
      <c r="GN240" s="2"/>
      <c r="GO240" s="2"/>
      <c r="GP240" s="2">
        <v>61676.639999999999</v>
      </c>
      <c r="GQ240" s="2"/>
      <c r="GR240" s="2"/>
      <c r="GS240" s="2">
        <v>77579.92</v>
      </c>
      <c r="GT240" s="2">
        <v>183763.05</v>
      </c>
      <c r="GU240" s="2"/>
      <c r="GV240" s="2"/>
      <c r="GW240" s="2"/>
      <c r="GX240" s="2"/>
      <c r="GY240" s="2">
        <v>50037.83</v>
      </c>
      <c r="GZ240" s="2"/>
      <c r="HA240" s="2"/>
      <c r="HB240" s="2"/>
      <c r="HC240" s="2"/>
      <c r="HD240" s="2"/>
      <c r="HE240" s="2"/>
      <c r="HF240" s="2"/>
      <c r="HG240" s="2">
        <v>2212149.9300000002</v>
      </c>
      <c r="HH240" s="2">
        <v>65453.97</v>
      </c>
      <c r="HI240" s="2">
        <v>65453.97</v>
      </c>
      <c r="HJ240" s="2"/>
      <c r="HK240" s="2"/>
      <c r="HL240" s="2"/>
      <c r="HM240" s="2">
        <v>84121.99</v>
      </c>
      <c r="HN240" s="2">
        <v>105449.29</v>
      </c>
      <c r="HO240" s="2"/>
      <c r="HP240" s="2"/>
      <c r="HQ240" s="2"/>
      <c r="HR240" s="2"/>
      <c r="HS240" s="2">
        <v>189571.28</v>
      </c>
      <c r="HT240" s="2">
        <v>21655635.289999999</v>
      </c>
      <c r="HV240" s="37" t="str">
        <f>VLOOKUP(HW240,'District Listing'!$A$3:$B$315,2,FALSE)</f>
        <v>DEER PARK</v>
      </c>
      <c r="HW240" s="4" t="s">
        <v>341</v>
      </c>
      <c r="HX240" s="2">
        <v>211328.52</v>
      </c>
      <c r="HY240" s="2">
        <v>211328.52</v>
      </c>
      <c r="HZ240" s="2"/>
      <c r="IA240" s="2"/>
      <c r="IB240" s="2">
        <v>707548.57</v>
      </c>
      <c r="IC240" s="2">
        <v>157719.48000000001</v>
      </c>
      <c r="ID240" s="2">
        <v>77353.27</v>
      </c>
      <c r="IE240" s="2"/>
      <c r="IF240" s="2">
        <v>195096</v>
      </c>
      <c r="IG240" s="2">
        <v>232507.96</v>
      </c>
      <c r="IH240" s="2"/>
      <c r="II240" s="2">
        <v>1370225.2799999998</v>
      </c>
      <c r="IJ240" s="2">
        <v>861404.91</v>
      </c>
      <c r="IK240" s="2">
        <v>81094.179999999993</v>
      </c>
      <c r="IL240" s="2">
        <v>18258.37</v>
      </c>
      <c r="IM240" s="2"/>
      <c r="IN240" s="2">
        <v>340742.89</v>
      </c>
      <c r="IO240" s="2">
        <v>16130.74</v>
      </c>
      <c r="IP240" s="2">
        <v>1317631.0900000001</v>
      </c>
      <c r="IQ240" s="2">
        <v>2388.31</v>
      </c>
      <c r="IR240" s="2">
        <v>2460.27</v>
      </c>
      <c r="IS240" s="2">
        <v>100627.04</v>
      </c>
      <c r="IT240" s="2">
        <v>98111.34</v>
      </c>
      <c r="IU240" s="2">
        <v>163973.92000000001</v>
      </c>
      <c r="IV240" s="2">
        <v>149648.91</v>
      </c>
      <c r="IW240" s="2"/>
      <c r="IX240" s="2"/>
      <c r="IY240" s="2"/>
      <c r="IZ240" s="2"/>
      <c r="JA240" s="2">
        <v>1824.56</v>
      </c>
      <c r="JB240" s="2">
        <v>2292.7600000000002</v>
      </c>
      <c r="JC240" s="2">
        <v>4145.62</v>
      </c>
      <c r="JD240" s="2">
        <v>26192.95</v>
      </c>
      <c r="JE240" s="2">
        <v>116749.01</v>
      </c>
      <c r="JF240" s="2">
        <v>243504.74</v>
      </c>
      <c r="JG240" s="2">
        <v>1328.12</v>
      </c>
      <c r="JH240" s="2">
        <v>2476.02</v>
      </c>
      <c r="JI240" s="2">
        <v>915723.57000000007</v>
      </c>
      <c r="JJ240" s="2">
        <v>66594.44</v>
      </c>
      <c r="JK240" s="2">
        <v>141.46</v>
      </c>
      <c r="JL240" s="2"/>
      <c r="JM240" s="2"/>
      <c r="JN240" s="2">
        <v>1249.51</v>
      </c>
      <c r="JO240" s="2">
        <v>67985.41</v>
      </c>
      <c r="JP240" s="2"/>
      <c r="JQ240" s="2"/>
      <c r="JR240" s="2"/>
      <c r="JS240" s="2"/>
      <c r="JT240" s="2"/>
      <c r="JU240" s="2">
        <v>700</v>
      </c>
      <c r="JV240" s="2"/>
      <c r="JW240" s="2"/>
      <c r="JX240" s="2"/>
      <c r="JY240" s="2"/>
      <c r="JZ240" s="2">
        <v>25217.01</v>
      </c>
      <c r="KA240" s="2"/>
      <c r="KB240" s="2"/>
      <c r="KC240" s="2"/>
      <c r="KD240" s="2">
        <v>110927.36</v>
      </c>
      <c r="KE240" s="2">
        <v>1463.24</v>
      </c>
      <c r="KF240" s="2"/>
      <c r="KG240" s="2"/>
      <c r="KH240" s="2"/>
      <c r="KI240" s="2"/>
      <c r="KJ240" s="2"/>
      <c r="KK240" s="2"/>
      <c r="KL240" s="2"/>
      <c r="KM240" s="2"/>
      <c r="KN240" s="2"/>
      <c r="KO240" s="2">
        <v>165.56</v>
      </c>
      <c r="KP240" s="2"/>
      <c r="KQ240" s="2">
        <v>214.44</v>
      </c>
      <c r="KR240" s="2"/>
      <c r="KS240" s="2"/>
      <c r="KT240" s="2"/>
      <c r="KU240" s="2">
        <v>240</v>
      </c>
      <c r="KV240" s="2"/>
      <c r="KW240" s="2"/>
      <c r="KX240" s="2"/>
      <c r="KY240" s="2"/>
      <c r="KZ240" s="2"/>
      <c r="LA240" s="2"/>
      <c r="LB240" s="2"/>
      <c r="LC240" s="2">
        <v>4950.6000000000004</v>
      </c>
      <c r="LD240" s="2"/>
      <c r="LE240" s="2"/>
      <c r="LF240" s="2"/>
      <c r="LG240" s="2"/>
      <c r="LH240" s="2"/>
      <c r="LI240" s="2"/>
      <c r="LJ240" s="2"/>
      <c r="LK240" s="2">
        <v>143878.21</v>
      </c>
      <c r="LL240" s="2">
        <v>27161.82</v>
      </c>
      <c r="LM240" s="2">
        <v>27161.82</v>
      </c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>
        <v>4053933.9</v>
      </c>
    </row>
    <row r="241" spans="2:337">
      <c r="B241" s="22" t="s">
        <v>82</v>
      </c>
      <c r="C241" s="22" t="s">
        <v>7</v>
      </c>
      <c r="D241" s="22" t="s">
        <v>5</v>
      </c>
      <c r="E241" s="22" t="s">
        <v>14</v>
      </c>
      <c r="F241" s="22" t="s">
        <v>11</v>
      </c>
      <c r="G241" s="1">
        <v>43493.06</v>
      </c>
      <c r="I241" s="37" t="str">
        <f>VLOOKUP(J241,'District Listing'!$A$3:$B$315,2,FALSE)</f>
        <v>MEAD</v>
      </c>
      <c r="J241" s="4" t="s">
        <v>334</v>
      </c>
      <c r="K241" s="2">
        <v>983479.35</v>
      </c>
      <c r="L241" s="2">
        <v>983479.35</v>
      </c>
      <c r="M241" s="2">
        <v>-983479.35</v>
      </c>
      <c r="N241" s="2">
        <v>-983479.35</v>
      </c>
      <c r="O241" s="2">
        <v>55999385.480000004</v>
      </c>
      <c r="P241" s="2">
        <v>1243095.07</v>
      </c>
      <c r="Q241" s="2">
        <v>185279</v>
      </c>
      <c r="R241" s="2"/>
      <c r="S241" s="2">
        <v>4350175.66</v>
      </c>
      <c r="T241" s="2">
        <v>833887.18</v>
      </c>
      <c r="U241" s="2">
        <v>325866</v>
      </c>
      <c r="V241" s="2">
        <v>62937688.390000008</v>
      </c>
      <c r="W241" s="2">
        <v>17832761.82</v>
      </c>
      <c r="X241" s="2">
        <v>852180.64999999991</v>
      </c>
      <c r="Y241" s="2">
        <v>600673.98</v>
      </c>
      <c r="Z241" s="2"/>
      <c r="AA241" s="2">
        <v>1722406.27</v>
      </c>
      <c r="AB241" s="2">
        <v>269838.48</v>
      </c>
      <c r="AC241" s="2">
        <v>21277861.199999999</v>
      </c>
      <c r="AD241" s="2"/>
      <c r="AE241" s="2"/>
      <c r="AF241" s="2">
        <v>4705059.96</v>
      </c>
      <c r="AG241" s="2">
        <v>1584626.8399999999</v>
      </c>
      <c r="AH241" s="2">
        <v>9403784.7699999996</v>
      </c>
      <c r="AI241" s="2">
        <v>2570768.2199999997</v>
      </c>
      <c r="AJ241" s="2"/>
      <c r="AK241" s="2"/>
      <c r="AL241" s="2"/>
      <c r="AM241" s="2"/>
      <c r="AN241" s="2">
        <v>92053.66</v>
      </c>
      <c r="AO241" s="2">
        <v>105616.63</v>
      </c>
      <c r="AP241" s="2">
        <v>259686.34</v>
      </c>
      <c r="AQ241" s="2">
        <v>434286.80000000005</v>
      </c>
      <c r="AR241" s="2">
        <v>7973382.5199999996</v>
      </c>
      <c r="AS241" s="2">
        <v>6209565.6100000003</v>
      </c>
      <c r="AT241" s="2"/>
      <c r="AU241" s="2"/>
      <c r="AV241" s="2">
        <v>33338831.349999998</v>
      </c>
      <c r="AW241" s="2">
        <v>3360349.46</v>
      </c>
      <c r="AX241" s="2">
        <v>353273.84</v>
      </c>
      <c r="AY241" s="2">
        <v>1262894.47</v>
      </c>
      <c r="AZ241" s="2">
        <v>431222.18000000005</v>
      </c>
      <c r="BA241" s="2">
        <v>2716696.44</v>
      </c>
      <c r="BB241" s="2">
        <v>8124436.3899999987</v>
      </c>
      <c r="BC241" s="2">
        <v>12109.54</v>
      </c>
      <c r="BD241" s="2">
        <v>21682.809999999998</v>
      </c>
      <c r="BE241" s="2">
        <v>3407.18</v>
      </c>
      <c r="BF241" s="2"/>
      <c r="BG241" s="2"/>
      <c r="BH241" s="2">
        <v>206736.19</v>
      </c>
      <c r="BI241" s="2">
        <v>678682.99</v>
      </c>
      <c r="BJ241" s="2">
        <v>111847.75</v>
      </c>
      <c r="BK241" s="2">
        <v>43680.5</v>
      </c>
      <c r="BL241" s="2"/>
      <c r="BM241" s="2"/>
      <c r="BN241" s="2">
        <v>146071.91999999998</v>
      </c>
      <c r="BO241" s="2">
        <v>5314.59</v>
      </c>
      <c r="BP241" s="2">
        <v>226814.28</v>
      </c>
      <c r="BQ241" s="2">
        <v>254560.2</v>
      </c>
      <c r="BR241" s="2">
        <v>480615.11000000004</v>
      </c>
      <c r="BS241" s="2"/>
      <c r="BT241" s="2">
        <v>219618.66</v>
      </c>
      <c r="BU241" s="2">
        <v>173240.45</v>
      </c>
      <c r="BV241" s="2">
        <v>1107.8</v>
      </c>
      <c r="BW241" s="2"/>
      <c r="BX241" s="2"/>
      <c r="BY241" s="2"/>
      <c r="BZ241" s="2"/>
      <c r="CA241" s="2">
        <v>52900.62</v>
      </c>
      <c r="CB241" s="2">
        <v>1286225.5</v>
      </c>
      <c r="CC241" s="2">
        <v>1017893.84</v>
      </c>
      <c r="CD241" s="2">
        <v>3636.05</v>
      </c>
      <c r="CE241" s="2">
        <v>4438.13</v>
      </c>
      <c r="CF241" s="2">
        <v>3043057.92</v>
      </c>
      <c r="CG241" s="2">
        <v>1127161.1000000001</v>
      </c>
      <c r="CH241" s="2"/>
      <c r="CI241" s="2"/>
      <c r="CJ241" s="2">
        <v>18474.36</v>
      </c>
      <c r="CK241" s="2"/>
      <c r="CL241" s="2">
        <v>314506.52</v>
      </c>
      <c r="CM241" s="2">
        <v>1058364.19</v>
      </c>
      <c r="CN241" s="2"/>
      <c r="CO241" s="2"/>
      <c r="CP241" s="2"/>
      <c r="CQ241" s="2"/>
      <c r="CR241" s="2">
        <v>149360.91</v>
      </c>
      <c r="CS241" s="2"/>
      <c r="CT241" s="2"/>
      <c r="CU241" s="2"/>
      <c r="CV241" s="2"/>
      <c r="CW241" s="2"/>
      <c r="CX241" s="2"/>
      <c r="CY241" s="2"/>
      <c r="CZ241" s="2">
        <v>10661509.109999999</v>
      </c>
      <c r="DA241" s="2">
        <v>174746.78</v>
      </c>
      <c r="DB241" s="2">
        <v>174746.78</v>
      </c>
      <c r="DC241" s="2"/>
      <c r="DD241" s="2"/>
      <c r="DE241" s="2">
        <v>179204.65</v>
      </c>
      <c r="DF241" s="2">
        <v>55084.59</v>
      </c>
      <c r="DG241" s="2"/>
      <c r="DH241" s="2"/>
      <c r="DI241" s="2"/>
      <c r="DJ241" s="2"/>
      <c r="DK241" s="2"/>
      <c r="DL241" s="2"/>
      <c r="DM241" s="2">
        <v>234289.24</v>
      </c>
      <c r="DN241" s="2">
        <v>136749362.46000004</v>
      </c>
      <c r="DP241" s="37" t="str">
        <f>VLOOKUP(DQ241,'District Listing'!$A$3:$B$315,2,FALSE)</f>
        <v>MEAD</v>
      </c>
      <c r="DQ241" s="4" t="s">
        <v>334</v>
      </c>
      <c r="DR241" s="2">
        <v>20555.14</v>
      </c>
      <c r="DS241" s="2">
        <v>20555.14</v>
      </c>
      <c r="DT241" s="2">
        <v>-983479.35</v>
      </c>
      <c r="DU241" s="2">
        <v>-983479.35</v>
      </c>
      <c r="DV241" s="2">
        <v>55492106.960000001</v>
      </c>
      <c r="DW241" s="2">
        <v>257804.28</v>
      </c>
      <c r="DX241" s="2">
        <v>183362.18</v>
      </c>
      <c r="DY241" s="2"/>
      <c r="DZ241" s="2">
        <v>1560365.64</v>
      </c>
      <c r="EA241" s="2">
        <v>118734.28</v>
      </c>
      <c r="EB241" s="2">
        <v>325866</v>
      </c>
      <c r="EC241" s="2">
        <v>57938239.340000004</v>
      </c>
      <c r="ED241" s="2">
        <v>13383644.15</v>
      </c>
      <c r="EE241" s="2">
        <v>456521.24</v>
      </c>
      <c r="EF241" s="2">
        <v>490586.83</v>
      </c>
      <c r="EG241" s="2"/>
      <c r="EH241" s="2">
        <v>13828.66</v>
      </c>
      <c r="EI241" s="2">
        <v>86711.69</v>
      </c>
      <c r="EJ241" s="2">
        <v>14431292.57</v>
      </c>
      <c r="EK241" s="2"/>
      <c r="EL241" s="2"/>
      <c r="EM241" s="2">
        <v>4323294.51</v>
      </c>
      <c r="EN241" s="2">
        <v>1067767.94</v>
      </c>
      <c r="EO241" s="2">
        <v>8889223.7400000002</v>
      </c>
      <c r="EP241" s="2">
        <v>1795345.88</v>
      </c>
      <c r="EQ241" s="2"/>
      <c r="ER241" s="2"/>
      <c r="ES241" s="2"/>
      <c r="ET241" s="2"/>
      <c r="EU241" s="2">
        <v>88921.03</v>
      </c>
      <c r="EV241" s="2">
        <v>95898.63</v>
      </c>
      <c r="EW241" s="2">
        <v>246159.08</v>
      </c>
      <c r="EX241" s="2">
        <v>300649.51</v>
      </c>
      <c r="EY241" s="2">
        <v>7700376.0199999996</v>
      </c>
      <c r="EZ241" s="2">
        <v>4905577.4400000004</v>
      </c>
      <c r="FA241" s="2"/>
      <c r="FB241" s="2"/>
      <c r="FC241" s="2">
        <v>29413213.780000001</v>
      </c>
      <c r="FD241" s="2">
        <v>3189056.2</v>
      </c>
      <c r="FE241" s="2">
        <v>353273.84</v>
      </c>
      <c r="FF241" s="2">
        <v>1262894.47</v>
      </c>
      <c r="FG241" s="2">
        <v>423441.15</v>
      </c>
      <c r="FH241" s="2">
        <v>2703696.93</v>
      </c>
      <c r="FI241" s="2">
        <v>7932362.5899999999</v>
      </c>
      <c r="FJ241" s="2">
        <v>12109.54</v>
      </c>
      <c r="FK241" s="2">
        <v>762.3</v>
      </c>
      <c r="FL241" s="2">
        <v>3407.18</v>
      </c>
      <c r="FM241" s="2"/>
      <c r="FN241" s="2"/>
      <c r="FO241" s="2">
        <v>206138.19</v>
      </c>
      <c r="FP241" s="2">
        <v>508378.44</v>
      </c>
      <c r="FQ241" s="2">
        <v>111847.75</v>
      </c>
      <c r="FR241" s="2">
        <v>43680.5</v>
      </c>
      <c r="FS241" s="2"/>
      <c r="FT241" s="2"/>
      <c r="FU241" s="2">
        <v>94942.17</v>
      </c>
      <c r="FV241" s="2">
        <v>5314.59</v>
      </c>
      <c r="FW241" s="2">
        <v>226814.28</v>
      </c>
      <c r="FX241" s="2">
        <v>254560.2</v>
      </c>
      <c r="FY241" s="2">
        <v>462813.21</v>
      </c>
      <c r="FZ241" s="2"/>
      <c r="GA241" s="2">
        <v>219618.66</v>
      </c>
      <c r="GB241" s="2">
        <v>167591.35</v>
      </c>
      <c r="GC241" s="2">
        <v>1107.8</v>
      </c>
      <c r="GD241" s="2"/>
      <c r="GE241" s="2"/>
      <c r="GF241" s="2"/>
      <c r="GG241" s="2"/>
      <c r="GH241" s="2">
        <v>793.83</v>
      </c>
      <c r="GI241" s="2">
        <v>1286225.5</v>
      </c>
      <c r="GJ241" s="2">
        <v>996808.95</v>
      </c>
      <c r="GK241" s="2">
        <v>3636.05</v>
      </c>
      <c r="GL241" s="2">
        <v>4438.13</v>
      </c>
      <c r="GM241" s="2">
        <v>3043057.92</v>
      </c>
      <c r="GN241" s="2">
        <v>1127161.1000000001</v>
      </c>
      <c r="GO241" s="2"/>
      <c r="GP241" s="2"/>
      <c r="GQ241" s="2">
        <v>18474.36</v>
      </c>
      <c r="GR241" s="2"/>
      <c r="GS241" s="2">
        <v>314506.52</v>
      </c>
      <c r="GT241" s="2">
        <v>1058364.19</v>
      </c>
      <c r="GU241" s="2"/>
      <c r="GV241" s="2"/>
      <c r="GW241" s="2"/>
      <c r="GX241" s="2"/>
      <c r="GY241" s="2">
        <v>132243.03</v>
      </c>
      <c r="GZ241" s="2"/>
      <c r="HA241" s="2"/>
      <c r="HB241" s="2"/>
      <c r="HC241" s="2"/>
      <c r="HD241" s="2"/>
      <c r="HE241" s="2"/>
      <c r="HF241" s="2"/>
      <c r="HG241" s="2">
        <v>10304795.739999996</v>
      </c>
      <c r="HH241" s="2">
        <v>97735.11</v>
      </c>
      <c r="HI241" s="2">
        <v>97735.11</v>
      </c>
      <c r="HJ241" s="2"/>
      <c r="HK241" s="2"/>
      <c r="HL241" s="2">
        <v>179204.65</v>
      </c>
      <c r="HM241" s="2"/>
      <c r="HN241" s="2"/>
      <c r="HO241" s="2"/>
      <c r="HP241" s="2"/>
      <c r="HQ241" s="2"/>
      <c r="HR241" s="2"/>
      <c r="HS241" s="2">
        <v>179204.65</v>
      </c>
      <c r="HT241" s="2">
        <v>119333919.56999998</v>
      </c>
      <c r="HV241" s="37" t="str">
        <f>VLOOKUP(HW241,'District Listing'!$A$3:$B$315,2,FALSE)</f>
        <v>RIVERSIDE</v>
      </c>
      <c r="HW241" s="4" t="s">
        <v>342</v>
      </c>
      <c r="HX241" s="2"/>
      <c r="HY241" s="2"/>
      <c r="HZ241" s="2"/>
      <c r="IA241" s="2"/>
      <c r="IB241" s="2">
        <v>542363.86</v>
      </c>
      <c r="IC241" s="2">
        <v>8963.76</v>
      </c>
      <c r="ID241" s="2">
        <v>135702.74</v>
      </c>
      <c r="IE241" s="2"/>
      <c r="IF241" s="2">
        <v>67239.95</v>
      </c>
      <c r="IG241" s="2">
        <v>14.33</v>
      </c>
      <c r="IH241" s="2"/>
      <c r="II241" s="2">
        <v>754284.6399999999</v>
      </c>
      <c r="IJ241" s="2">
        <v>711600</v>
      </c>
      <c r="IK241" s="2">
        <v>60622.77</v>
      </c>
      <c r="IL241" s="2">
        <v>24932.26</v>
      </c>
      <c r="IM241" s="2"/>
      <c r="IN241" s="2">
        <v>227104.75</v>
      </c>
      <c r="IO241" s="2">
        <v>1282.44</v>
      </c>
      <c r="IP241" s="2">
        <v>1025542.22</v>
      </c>
      <c r="IQ241" s="2">
        <v>226.65</v>
      </c>
      <c r="IR241" s="2">
        <v>56.67</v>
      </c>
      <c r="IS241" s="2">
        <v>56078.95</v>
      </c>
      <c r="IT241" s="2">
        <v>77198.070000000007</v>
      </c>
      <c r="IU241" s="2">
        <v>113292.4</v>
      </c>
      <c r="IV241" s="2">
        <v>116737.14</v>
      </c>
      <c r="IW241" s="2"/>
      <c r="IX241" s="2"/>
      <c r="IY241" s="2"/>
      <c r="IZ241" s="2"/>
      <c r="JA241" s="2">
        <v>1634.02</v>
      </c>
      <c r="JB241" s="2">
        <v>2746.24</v>
      </c>
      <c r="JC241" s="2">
        <v>2348.88</v>
      </c>
      <c r="JD241" s="2">
        <v>22720.51</v>
      </c>
      <c r="JE241" s="2">
        <v>65049.85</v>
      </c>
      <c r="JF241" s="2">
        <v>223660.53</v>
      </c>
      <c r="JG241" s="2">
        <v>2371.1999999999998</v>
      </c>
      <c r="JH241" s="2"/>
      <c r="JI241" s="2">
        <v>684121.11</v>
      </c>
      <c r="JJ241" s="2">
        <v>132500.54999999999</v>
      </c>
      <c r="JK241" s="2">
        <v>614.46</v>
      </c>
      <c r="JL241" s="2"/>
      <c r="JM241" s="2">
        <v>52.29</v>
      </c>
      <c r="JN241" s="2">
        <v>5443.26</v>
      </c>
      <c r="JO241" s="2">
        <v>138610.56</v>
      </c>
      <c r="JP241" s="2">
        <v>313.75</v>
      </c>
      <c r="JQ241" s="2">
        <v>4605.3100000000004</v>
      </c>
      <c r="JR241" s="2"/>
      <c r="JS241" s="2"/>
      <c r="JT241" s="2"/>
      <c r="JU241" s="2"/>
      <c r="JV241" s="2">
        <v>19047.09</v>
      </c>
      <c r="JW241" s="2"/>
      <c r="JX241" s="2"/>
      <c r="JY241" s="2"/>
      <c r="JZ241" s="2">
        <v>2000</v>
      </c>
      <c r="KA241" s="2"/>
      <c r="KB241" s="2"/>
      <c r="KC241" s="2"/>
      <c r="KD241" s="2"/>
      <c r="KE241" s="2"/>
      <c r="KF241" s="2">
        <v>5853.64</v>
      </c>
      <c r="KG241" s="2">
        <v>15760</v>
      </c>
      <c r="KH241" s="2">
        <v>1508.26</v>
      </c>
      <c r="KI241" s="2"/>
      <c r="KJ241" s="2">
        <v>24522.49</v>
      </c>
      <c r="KK241" s="2"/>
      <c r="KL241" s="2"/>
      <c r="KM241" s="2">
        <v>25309.68</v>
      </c>
      <c r="KN241" s="2"/>
      <c r="KO241" s="2">
        <v>1310</v>
      </c>
      <c r="KP241" s="2"/>
      <c r="KQ241" s="2"/>
      <c r="KR241" s="2"/>
      <c r="KS241" s="2"/>
      <c r="KT241" s="2"/>
      <c r="KU241" s="2">
        <v>4325.68</v>
      </c>
      <c r="KV241" s="2"/>
      <c r="KW241" s="2"/>
      <c r="KX241" s="2"/>
      <c r="KY241" s="2"/>
      <c r="KZ241" s="2"/>
      <c r="LA241" s="2"/>
      <c r="LB241" s="2"/>
      <c r="LC241" s="2">
        <v>550.37</v>
      </c>
      <c r="LD241" s="2"/>
      <c r="LE241" s="2"/>
      <c r="LF241" s="2"/>
      <c r="LG241" s="2"/>
      <c r="LH241" s="2"/>
      <c r="LI241" s="2"/>
      <c r="LJ241" s="2"/>
      <c r="LK241" s="2">
        <v>105106.26999999999</v>
      </c>
      <c r="LL241" s="2">
        <v>7570.18</v>
      </c>
      <c r="LM241" s="2">
        <v>7570.18</v>
      </c>
      <c r="LN241" s="2"/>
      <c r="LO241" s="2"/>
      <c r="LP241" s="2">
        <v>23178.78</v>
      </c>
      <c r="LQ241" s="2">
        <v>34044.25</v>
      </c>
      <c r="LR241" s="2"/>
      <c r="LS241" s="2"/>
      <c r="LT241" s="2"/>
      <c r="LU241" s="2"/>
      <c r="LV241" s="2"/>
      <c r="LW241" s="2"/>
      <c r="LX241" s="2">
        <v>57223.03</v>
      </c>
      <c r="LY241" s="2">
        <v>2772458.01</v>
      </c>
    </row>
    <row r="242" spans="2:337">
      <c r="B242" s="22" t="s">
        <v>82</v>
      </c>
      <c r="C242" s="22" t="s">
        <v>7</v>
      </c>
      <c r="D242" s="22" t="s">
        <v>5</v>
      </c>
      <c r="E242" s="22" t="s">
        <v>14</v>
      </c>
      <c r="F242" s="22" t="s">
        <v>12</v>
      </c>
      <c r="G242" s="1">
        <v>875.04</v>
      </c>
      <c r="I242" s="37" t="str">
        <f>VLOOKUP(J242,'District Listing'!$A$3:$B$315,2,FALSE)</f>
        <v>CENTRAL VALLEY</v>
      </c>
      <c r="J242" s="4" t="s">
        <v>335</v>
      </c>
      <c r="K242" s="2">
        <v>1822195.48</v>
      </c>
      <c r="L242" s="2">
        <v>1822195.48</v>
      </c>
      <c r="M242" s="2">
        <v>-1822195.48</v>
      </c>
      <c r="N242" s="2">
        <v>-1822195.48</v>
      </c>
      <c r="O242" s="2">
        <v>84872764</v>
      </c>
      <c r="P242" s="2">
        <v>1813218.2999999998</v>
      </c>
      <c r="Q242" s="2">
        <v>907542.91</v>
      </c>
      <c r="R242" s="2"/>
      <c r="S242" s="2">
        <v>4006535.29</v>
      </c>
      <c r="T242" s="2">
        <v>886175.77999999991</v>
      </c>
      <c r="U242" s="2">
        <v>652214</v>
      </c>
      <c r="V242" s="2">
        <v>93138450.280000001</v>
      </c>
      <c r="W242" s="2">
        <v>23932126.650000002</v>
      </c>
      <c r="X242" s="2">
        <v>783519.2</v>
      </c>
      <c r="Y242" s="2">
        <v>920109.44</v>
      </c>
      <c r="Z242" s="2"/>
      <c r="AA242" s="2">
        <v>526598.91</v>
      </c>
      <c r="AB242" s="2">
        <v>1093322.8499999999</v>
      </c>
      <c r="AC242" s="2">
        <v>27255677.050000004</v>
      </c>
      <c r="AD242" s="2">
        <v>49866.409999999996</v>
      </c>
      <c r="AE242" s="2">
        <v>43652.35</v>
      </c>
      <c r="AF242" s="2">
        <v>6971951.3899999997</v>
      </c>
      <c r="AG242" s="2">
        <v>2016283.28</v>
      </c>
      <c r="AH242" s="2">
        <v>13571980.029999999</v>
      </c>
      <c r="AI242" s="2">
        <v>3122983.7600000002</v>
      </c>
      <c r="AJ242" s="2"/>
      <c r="AK242" s="2"/>
      <c r="AL242" s="2"/>
      <c r="AM242" s="2"/>
      <c r="AN242" s="2">
        <v>323001.2</v>
      </c>
      <c r="AO242" s="2">
        <v>127156</v>
      </c>
      <c r="AP242" s="2">
        <v>466522.01</v>
      </c>
      <c r="AQ242" s="2">
        <v>829904.97</v>
      </c>
      <c r="AR242" s="2">
        <v>12961867.35</v>
      </c>
      <c r="AS242" s="2">
        <v>8644325.8499999996</v>
      </c>
      <c r="AT242" s="2"/>
      <c r="AU242" s="2">
        <v>4603</v>
      </c>
      <c r="AV242" s="2">
        <v>49134097.600000001</v>
      </c>
      <c r="AW242" s="2">
        <v>2953696.83</v>
      </c>
      <c r="AX242" s="2">
        <v>340594.11000000004</v>
      </c>
      <c r="AY242" s="2">
        <v>2452146.23</v>
      </c>
      <c r="AZ242" s="2">
        <v>397069.91000000003</v>
      </c>
      <c r="BA242" s="2">
        <v>433282.19</v>
      </c>
      <c r="BB242" s="2">
        <v>6576789.2700000005</v>
      </c>
      <c r="BC242" s="2">
        <v>165394.98000000001</v>
      </c>
      <c r="BD242" s="2">
        <v>128157.06</v>
      </c>
      <c r="BE242" s="2">
        <v>151068.09999999998</v>
      </c>
      <c r="BF242" s="2">
        <v>22627.88</v>
      </c>
      <c r="BG242" s="2"/>
      <c r="BH242" s="2">
        <v>102938.67</v>
      </c>
      <c r="BI242" s="2">
        <v>812722.96000000008</v>
      </c>
      <c r="BJ242" s="2">
        <v>420063.88</v>
      </c>
      <c r="BK242" s="2">
        <v>42654.64</v>
      </c>
      <c r="BL242" s="2">
        <v>95</v>
      </c>
      <c r="BM242" s="2">
        <v>1696545.83</v>
      </c>
      <c r="BN242" s="2">
        <v>268625.89</v>
      </c>
      <c r="BO242" s="2">
        <v>29910.91</v>
      </c>
      <c r="BP242" s="2">
        <v>605304.99</v>
      </c>
      <c r="BQ242" s="2">
        <v>1142.47</v>
      </c>
      <c r="BR242" s="2">
        <v>316765.82</v>
      </c>
      <c r="BS242" s="2">
        <v>64552.18</v>
      </c>
      <c r="BT242" s="2">
        <v>183904.1</v>
      </c>
      <c r="BU242" s="2">
        <v>36482.9</v>
      </c>
      <c r="BV242" s="2"/>
      <c r="BW242" s="2">
        <v>104631.94</v>
      </c>
      <c r="BX242" s="2"/>
      <c r="BY242" s="2"/>
      <c r="BZ242" s="2"/>
      <c r="CA242" s="2">
        <v>337623.07</v>
      </c>
      <c r="CB242" s="2">
        <v>1571893.3</v>
      </c>
      <c r="CC242" s="2">
        <v>376655.34</v>
      </c>
      <c r="CD242" s="2">
        <v>14072.77</v>
      </c>
      <c r="CE242" s="2">
        <v>338468.18000000005</v>
      </c>
      <c r="CF242" s="2"/>
      <c r="CG242" s="2">
        <v>5137526.82</v>
      </c>
      <c r="CH242" s="2">
        <v>28376.6</v>
      </c>
      <c r="CI242" s="2">
        <v>64399.380000000005</v>
      </c>
      <c r="CJ242" s="2">
        <v>111049.18</v>
      </c>
      <c r="CK242" s="2"/>
      <c r="CL242" s="2">
        <v>394625.64</v>
      </c>
      <c r="CM242" s="2">
        <v>1245682.68</v>
      </c>
      <c r="CN242" s="2"/>
      <c r="CO242" s="2"/>
      <c r="CP242" s="2"/>
      <c r="CQ242" s="2"/>
      <c r="CR242" s="2">
        <v>68723.23000000001</v>
      </c>
      <c r="CS242" s="2"/>
      <c r="CT242" s="2"/>
      <c r="CU242" s="2"/>
      <c r="CV242" s="2"/>
      <c r="CW242" s="2"/>
      <c r="CX242" s="2">
        <v>9706.3799999999992</v>
      </c>
      <c r="CY242" s="2"/>
      <c r="CZ242" s="2">
        <v>14852392.770000001</v>
      </c>
      <c r="DA242" s="2">
        <v>122321.78</v>
      </c>
      <c r="DB242" s="2">
        <v>122321.78</v>
      </c>
      <c r="DC242" s="2"/>
      <c r="DD242" s="2"/>
      <c r="DE242" s="2">
        <v>79500.7</v>
      </c>
      <c r="DF242" s="2">
        <v>41401.519999999997</v>
      </c>
      <c r="DG242" s="2">
        <v>619.27</v>
      </c>
      <c r="DH242" s="2"/>
      <c r="DI242" s="2"/>
      <c r="DJ242" s="2">
        <v>140969.32</v>
      </c>
      <c r="DK242" s="2"/>
      <c r="DL242" s="2"/>
      <c r="DM242" s="2">
        <v>262490.81</v>
      </c>
      <c r="DN242" s="2">
        <v>191342219.55999991</v>
      </c>
      <c r="DP242" s="37" t="str">
        <f>VLOOKUP(DQ242,'District Listing'!$A$3:$B$315,2,FALSE)</f>
        <v>CENTRAL VALLEY</v>
      </c>
      <c r="DQ242" s="4" t="s">
        <v>335</v>
      </c>
      <c r="DR242" s="2">
        <v>79619.070000000007</v>
      </c>
      <c r="DS242" s="2">
        <v>79619.070000000007</v>
      </c>
      <c r="DT242" s="2">
        <v>-1822195.48</v>
      </c>
      <c r="DU242" s="2">
        <v>-1822195.48</v>
      </c>
      <c r="DV242" s="2">
        <v>75477156.269999996</v>
      </c>
      <c r="DW242" s="2">
        <v>1018794.69</v>
      </c>
      <c r="DX242" s="2">
        <v>807132.74</v>
      </c>
      <c r="DY242" s="2"/>
      <c r="DZ242" s="2">
        <v>1307673.8400000001</v>
      </c>
      <c r="EA242" s="2">
        <v>230713.34</v>
      </c>
      <c r="EB242" s="2">
        <v>652214</v>
      </c>
      <c r="EC242" s="2">
        <v>79493684.879999995</v>
      </c>
      <c r="ED242" s="2">
        <v>19848037.300000001</v>
      </c>
      <c r="EE242" s="2">
        <v>586181.71</v>
      </c>
      <c r="EF242" s="2">
        <v>643685.78</v>
      </c>
      <c r="EG242" s="2"/>
      <c r="EH242" s="2">
        <v>7766.12</v>
      </c>
      <c r="EI242" s="2">
        <v>869062.07</v>
      </c>
      <c r="EJ242" s="2">
        <v>21954732.980000004</v>
      </c>
      <c r="EK242" s="2">
        <v>48614.96</v>
      </c>
      <c r="EL242" s="2">
        <v>37033.35</v>
      </c>
      <c r="EM242" s="2">
        <v>5939075.2199999997</v>
      </c>
      <c r="EN242" s="2">
        <v>1634538.86</v>
      </c>
      <c r="EO242" s="2">
        <v>11738280.18</v>
      </c>
      <c r="EP242" s="2">
        <v>2569707.35</v>
      </c>
      <c r="EQ242" s="2"/>
      <c r="ER242" s="2"/>
      <c r="ES242" s="2"/>
      <c r="ET242" s="2"/>
      <c r="EU242" s="2">
        <v>279691.39</v>
      </c>
      <c r="EV242" s="2">
        <v>111545.21</v>
      </c>
      <c r="EW242" s="2">
        <v>403428.18</v>
      </c>
      <c r="EX242" s="2">
        <v>707957.49</v>
      </c>
      <c r="EY242" s="2">
        <v>11413594.5</v>
      </c>
      <c r="EZ242" s="2">
        <v>7144433.6100000003</v>
      </c>
      <c r="FA242" s="2"/>
      <c r="FB242" s="2">
        <v>4603</v>
      </c>
      <c r="FC242" s="2">
        <v>42032503.299999997</v>
      </c>
      <c r="FD242" s="2">
        <v>2656272.35</v>
      </c>
      <c r="FE242" s="2">
        <v>340556.09</v>
      </c>
      <c r="FF242" s="2">
        <v>2452146.23</v>
      </c>
      <c r="FG242" s="2">
        <v>221138.49</v>
      </c>
      <c r="FH242" s="2">
        <v>403722.92</v>
      </c>
      <c r="FI242" s="2">
        <v>6073836.0800000001</v>
      </c>
      <c r="FJ242" s="2">
        <v>162377.44</v>
      </c>
      <c r="FK242" s="2">
        <v>128157.06</v>
      </c>
      <c r="FL242" s="2">
        <v>71669.37</v>
      </c>
      <c r="FM242" s="2">
        <v>22627.88</v>
      </c>
      <c r="FN242" s="2"/>
      <c r="FO242" s="2">
        <v>64783.61</v>
      </c>
      <c r="FP242" s="2">
        <v>719359.41</v>
      </c>
      <c r="FQ242" s="2">
        <v>420063.88</v>
      </c>
      <c r="FR242" s="2">
        <v>42654.64</v>
      </c>
      <c r="FS242" s="2">
        <v>95</v>
      </c>
      <c r="FT242" s="2">
        <v>1561514.86</v>
      </c>
      <c r="FU242" s="2">
        <v>268625.89</v>
      </c>
      <c r="FV242" s="2">
        <v>29910.91</v>
      </c>
      <c r="FW242" s="2">
        <v>605304.99</v>
      </c>
      <c r="FX242" s="2">
        <v>1142.47</v>
      </c>
      <c r="FY242" s="2">
        <v>316561.09000000003</v>
      </c>
      <c r="FZ242" s="2">
        <v>61964.53</v>
      </c>
      <c r="GA242" s="2"/>
      <c r="GB242" s="2">
        <v>32751.61</v>
      </c>
      <c r="GC242" s="2"/>
      <c r="GD242" s="2">
        <v>104631.94</v>
      </c>
      <c r="GE242" s="2"/>
      <c r="GF242" s="2"/>
      <c r="GG242" s="2"/>
      <c r="GH242" s="2">
        <v>310258.07</v>
      </c>
      <c r="GI242" s="2">
        <v>1571893.3</v>
      </c>
      <c r="GJ242" s="2">
        <v>375278.38</v>
      </c>
      <c r="GK242" s="2">
        <v>14072.77</v>
      </c>
      <c r="GL242" s="2">
        <v>329088.28000000003</v>
      </c>
      <c r="GM242" s="2"/>
      <c r="GN242" s="2">
        <v>5137026.82</v>
      </c>
      <c r="GO242" s="2">
        <v>28376.6</v>
      </c>
      <c r="GP242" s="2">
        <v>61325.51</v>
      </c>
      <c r="GQ242" s="2">
        <v>103639.18</v>
      </c>
      <c r="GR242" s="2"/>
      <c r="GS242" s="2">
        <v>394625.64</v>
      </c>
      <c r="GT242" s="2">
        <v>1245682.68</v>
      </c>
      <c r="GU242" s="2"/>
      <c r="GV242" s="2"/>
      <c r="GW242" s="2"/>
      <c r="GX242" s="2"/>
      <c r="GY242" s="2">
        <v>60800.98</v>
      </c>
      <c r="GZ242" s="2"/>
      <c r="HA242" s="2"/>
      <c r="HB242" s="2"/>
      <c r="HC242" s="2"/>
      <c r="HD242" s="2"/>
      <c r="HE242" s="2">
        <v>9706.3799999999992</v>
      </c>
      <c r="HF242" s="2"/>
      <c r="HG242" s="2">
        <v>14255971.170000004</v>
      </c>
      <c r="HH242" s="2">
        <v>105959.33</v>
      </c>
      <c r="HI242" s="2">
        <v>105959.33</v>
      </c>
      <c r="HJ242" s="2"/>
      <c r="HK242" s="2"/>
      <c r="HL242" s="2">
        <v>79500.7</v>
      </c>
      <c r="HM242" s="2">
        <v>41401.519999999997</v>
      </c>
      <c r="HN242" s="2">
        <v>619.27</v>
      </c>
      <c r="HO242" s="2"/>
      <c r="HP242" s="2"/>
      <c r="HQ242" s="2">
        <v>113637.59</v>
      </c>
      <c r="HR242" s="2"/>
      <c r="HS242" s="2">
        <v>235159.08000000002</v>
      </c>
      <c r="HT242" s="2">
        <v>162409270.41</v>
      </c>
      <c r="HV242" s="37" t="str">
        <f>VLOOKUP(HW242,'District Listing'!$A$3:$B$315,2,FALSE)</f>
        <v>SPOKANE INTL ACADEMY</v>
      </c>
      <c r="HW242" s="4" t="s">
        <v>343</v>
      </c>
      <c r="HX242" s="2"/>
      <c r="HY242" s="2"/>
      <c r="HZ242" s="2"/>
      <c r="IA242" s="2"/>
      <c r="IB242" s="2">
        <v>14150.09</v>
      </c>
      <c r="IC242" s="2"/>
      <c r="ID242" s="2"/>
      <c r="IE242" s="2"/>
      <c r="IF242" s="2"/>
      <c r="IG242" s="2"/>
      <c r="IH242" s="2"/>
      <c r="II242" s="2">
        <v>14150.09</v>
      </c>
      <c r="IJ242" s="2"/>
      <c r="IK242" s="2"/>
      <c r="IL242" s="2"/>
      <c r="IM242" s="2"/>
      <c r="IN242" s="2"/>
      <c r="IO242" s="2"/>
      <c r="IP242" s="2"/>
      <c r="IQ242" s="2"/>
      <c r="IR242" s="2"/>
      <c r="IS242" s="2">
        <v>1075.75</v>
      </c>
      <c r="IT242" s="2"/>
      <c r="IU242" s="2">
        <v>2194.6799999999998</v>
      </c>
      <c r="IV242" s="2"/>
      <c r="IW242" s="2"/>
      <c r="IX242" s="2"/>
      <c r="IY242" s="2"/>
      <c r="IZ242" s="2"/>
      <c r="JA242" s="2">
        <v>44.92</v>
      </c>
      <c r="JB242" s="2"/>
      <c r="JC242" s="2">
        <v>66.819999999999993</v>
      </c>
      <c r="JD242" s="2"/>
      <c r="JE242" s="2">
        <v>1056</v>
      </c>
      <c r="JF242" s="2"/>
      <c r="JG242" s="2"/>
      <c r="JH242" s="2"/>
      <c r="JI242" s="2">
        <v>4438.17</v>
      </c>
      <c r="JJ242" s="2">
        <v>61192.84</v>
      </c>
      <c r="JK242" s="2"/>
      <c r="JL242" s="2"/>
      <c r="JM242" s="2">
        <v>3024.89</v>
      </c>
      <c r="JN242" s="2"/>
      <c r="JO242" s="2">
        <v>64217.729999999996</v>
      </c>
      <c r="JP242" s="2"/>
      <c r="JQ242" s="2"/>
      <c r="JR242" s="2"/>
      <c r="JS242" s="2"/>
      <c r="JT242" s="2"/>
      <c r="JU242" s="2">
        <v>2164.5100000000002</v>
      </c>
      <c r="JV242" s="2"/>
      <c r="JW242" s="2"/>
      <c r="JX242" s="2"/>
      <c r="JY242" s="2"/>
      <c r="JZ242" s="2"/>
      <c r="KA242" s="2"/>
      <c r="KB242" s="2"/>
      <c r="KC242" s="2">
        <v>2185.1</v>
      </c>
      <c r="KD242" s="2"/>
      <c r="KE242" s="2"/>
      <c r="KF242" s="2"/>
      <c r="KG242" s="2">
        <v>42134.78</v>
      </c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>
        <v>46484.39</v>
      </c>
      <c r="LL242" s="2"/>
      <c r="LM242" s="2"/>
      <c r="LN242" s="2">
        <v>4431193.5</v>
      </c>
      <c r="LO242" s="2"/>
      <c r="LP242" s="2"/>
      <c r="LQ242" s="2"/>
      <c r="LR242" s="2"/>
      <c r="LS242" s="2"/>
      <c r="LT242" s="2"/>
      <c r="LU242" s="2"/>
      <c r="LV242" s="2"/>
      <c r="LW242" s="2"/>
      <c r="LX242" s="2">
        <v>4431193.5</v>
      </c>
      <c r="LY242" s="2">
        <v>4560483.88</v>
      </c>
    </row>
    <row r="243" spans="2:337">
      <c r="B243" s="22" t="s">
        <v>82</v>
      </c>
      <c r="C243" s="22" t="s">
        <v>7</v>
      </c>
      <c r="D243" s="22" t="s">
        <v>5</v>
      </c>
      <c r="E243" s="22" t="s">
        <v>14</v>
      </c>
      <c r="F243" s="22" t="s">
        <v>13</v>
      </c>
      <c r="G243" s="1">
        <v>3117.69</v>
      </c>
      <c r="I243" s="37" t="str">
        <f>VLOOKUP(J243,'District Listing'!$A$3:$B$315,2,FALSE)</f>
        <v>FREEMAN</v>
      </c>
      <c r="J243" s="4" t="s">
        <v>336</v>
      </c>
      <c r="K243" s="2">
        <v>103370.59</v>
      </c>
      <c r="L243" s="2">
        <v>103370.59</v>
      </c>
      <c r="M243" s="2">
        <v>-103370.59</v>
      </c>
      <c r="N243" s="2">
        <v>-103370.59</v>
      </c>
      <c r="O243" s="2">
        <v>4878834.6899999995</v>
      </c>
      <c r="P243" s="2">
        <v>23532.23</v>
      </c>
      <c r="Q243" s="2"/>
      <c r="R243" s="2"/>
      <c r="S243" s="2"/>
      <c r="T243" s="2">
        <v>4793.3</v>
      </c>
      <c r="U243" s="2">
        <v>27525</v>
      </c>
      <c r="V243" s="2">
        <v>4934685.22</v>
      </c>
      <c r="W243" s="2">
        <v>1635366.3</v>
      </c>
      <c r="X243" s="2">
        <v>36377.9</v>
      </c>
      <c r="Y243" s="2"/>
      <c r="Z243" s="2"/>
      <c r="AA243" s="2"/>
      <c r="AB243" s="2"/>
      <c r="AC243" s="2">
        <v>1671744.2</v>
      </c>
      <c r="AD243" s="2">
        <v>23397.47</v>
      </c>
      <c r="AE243" s="2">
        <v>12082.87</v>
      </c>
      <c r="AF243" s="2">
        <v>368096.86</v>
      </c>
      <c r="AG243" s="2">
        <v>129074.83</v>
      </c>
      <c r="AH243" s="2">
        <v>742377.41</v>
      </c>
      <c r="AI243" s="2">
        <v>190862.61000000002</v>
      </c>
      <c r="AJ243" s="2"/>
      <c r="AK243" s="2"/>
      <c r="AL243" s="2"/>
      <c r="AM243" s="2"/>
      <c r="AN243" s="2">
        <v>9942.33</v>
      </c>
      <c r="AO243" s="2">
        <v>4623.83</v>
      </c>
      <c r="AP243" s="2">
        <v>19038.13</v>
      </c>
      <c r="AQ243" s="2">
        <v>34398.839999999997</v>
      </c>
      <c r="AR243" s="2">
        <v>690973.39</v>
      </c>
      <c r="AS243" s="2">
        <v>561691.37</v>
      </c>
      <c r="AT243" s="2"/>
      <c r="AU243" s="2">
        <v>146.35999999999999</v>
      </c>
      <c r="AV243" s="2">
        <v>2786706.3000000003</v>
      </c>
      <c r="AW243" s="2">
        <v>399843.85</v>
      </c>
      <c r="AX243" s="2">
        <v>64516.63</v>
      </c>
      <c r="AY243" s="2">
        <v>178291.64</v>
      </c>
      <c r="AZ243" s="2">
        <v>5925.27</v>
      </c>
      <c r="BA243" s="2">
        <v>111009.44</v>
      </c>
      <c r="BB243" s="2">
        <v>759586.83000000007</v>
      </c>
      <c r="BC243" s="2">
        <v>256191.83</v>
      </c>
      <c r="BD243" s="2"/>
      <c r="BE243" s="2">
        <v>710</v>
      </c>
      <c r="BF243" s="2"/>
      <c r="BG243" s="2"/>
      <c r="BH243" s="2">
        <v>7094.01</v>
      </c>
      <c r="BI243" s="2">
        <v>550929.75</v>
      </c>
      <c r="BJ243" s="2">
        <v>4602.5</v>
      </c>
      <c r="BK243" s="2">
        <v>11253.45</v>
      </c>
      <c r="BL243" s="2"/>
      <c r="BM243" s="2">
        <v>12178.79</v>
      </c>
      <c r="BN243" s="2"/>
      <c r="BO243" s="2"/>
      <c r="BP243" s="2">
        <v>7705.74</v>
      </c>
      <c r="BQ243" s="2">
        <v>6284.59</v>
      </c>
      <c r="BR243" s="2">
        <v>31269.96</v>
      </c>
      <c r="BS243" s="2">
        <v>8551.8799999999992</v>
      </c>
      <c r="BT243" s="2"/>
      <c r="BU243" s="2">
        <v>1105.8599999999999</v>
      </c>
      <c r="BV243" s="2"/>
      <c r="BW243" s="2">
        <v>374.62</v>
      </c>
      <c r="BX243" s="2"/>
      <c r="BY243" s="2"/>
      <c r="BZ243" s="2"/>
      <c r="CA243" s="2"/>
      <c r="CB243" s="2">
        <v>381430.8</v>
      </c>
      <c r="CC243" s="2">
        <v>58951.44</v>
      </c>
      <c r="CD243" s="2">
        <v>3205.3</v>
      </c>
      <c r="CE243" s="2">
        <v>2729.57</v>
      </c>
      <c r="CF243" s="2">
        <v>226376.45</v>
      </c>
      <c r="CG243" s="2"/>
      <c r="CH243" s="2">
        <v>500</v>
      </c>
      <c r="CI243" s="2">
        <v>1700</v>
      </c>
      <c r="CJ243" s="2">
        <v>717.01</v>
      </c>
      <c r="CK243" s="2"/>
      <c r="CL243" s="2">
        <v>29107.3</v>
      </c>
      <c r="CM243" s="2">
        <v>27129.759999999998</v>
      </c>
      <c r="CN243" s="2"/>
      <c r="CO243" s="2"/>
      <c r="CP243" s="2"/>
      <c r="CQ243" s="2"/>
      <c r="CR243" s="2">
        <v>4687.0600000000004</v>
      </c>
      <c r="CS243" s="2"/>
      <c r="CT243" s="2"/>
      <c r="CU243" s="2"/>
      <c r="CV243" s="2"/>
      <c r="CW243" s="2"/>
      <c r="CX243" s="2"/>
      <c r="CY243" s="2"/>
      <c r="CZ243" s="2">
        <v>1634787.67</v>
      </c>
      <c r="DA243" s="2">
        <v>21786.16</v>
      </c>
      <c r="DB243" s="2">
        <v>21786.16</v>
      </c>
      <c r="DC243" s="2">
        <v>-6433.22</v>
      </c>
      <c r="DD243" s="2"/>
      <c r="DE243" s="2"/>
      <c r="DF243" s="2">
        <v>569.86</v>
      </c>
      <c r="DG243" s="2">
        <v>52965.1</v>
      </c>
      <c r="DH243" s="2"/>
      <c r="DI243" s="2"/>
      <c r="DJ243" s="2">
        <v>45233.65</v>
      </c>
      <c r="DK243" s="2"/>
      <c r="DL243" s="2"/>
      <c r="DM243" s="2">
        <v>92335.39</v>
      </c>
      <c r="DN243" s="2">
        <v>11901631.769999998</v>
      </c>
      <c r="DP243" s="37" t="str">
        <f>VLOOKUP(DQ243,'District Listing'!$A$3:$B$315,2,FALSE)</f>
        <v>FREEMAN</v>
      </c>
      <c r="DQ243" s="4" t="s">
        <v>336</v>
      </c>
      <c r="DR243" s="2">
        <v>103370.59</v>
      </c>
      <c r="DS243" s="2">
        <v>103370.59</v>
      </c>
      <c r="DT243" s="2">
        <v>-103370.59</v>
      </c>
      <c r="DU243" s="2">
        <v>-103370.59</v>
      </c>
      <c r="DV243" s="2">
        <v>4469440.5199999996</v>
      </c>
      <c r="DW243" s="2">
        <v>23532.23</v>
      </c>
      <c r="DX243" s="2"/>
      <c r="DY243" s="2"/>
      <c r="DZ243" s="2"/>
      <c r="EA243" s="2">
        <v>4793.3</v>
      </c>
      <c r="EB243" s="2">
        <v>27525</v>
      </c>
      <c r="EC243" s="2">
        <v>4525291.05</v>
      </c>
      <c r="ED243" s="2">
        <v>1417179.28</v>
      </c>
      <c r="EE243" s="2">
        <v>36377.9</v>
      </c>
      <c r="EF243" s="2"/>
      <c r="EG243" s="2"/>
      <c r="EH243" s="2"/>
      <c r="EI243" s="2"/>
      <c r="EJ243" s="2">
        <v>1453557.18</v>
      </c>
      <c r="EK243" s="2">
        <v>-21701.14</v>
      </c>
      <c r="EL243" s="2">
        <v>11727.37</v>
      </c>
      <c r="EM243" s="2">
        <v>323296.53999999998</v>
      </c>
      <c r="EN243" s="2">
        <v>121732.69</v>
      </c>
      <c r="EO243" s="2">
        <v>731912.79</v>
      </c>
      <c r="EP243" s="2">
        <v>184881.17</v>
      </c>
      <c r="EQ243" s="2"/>
      <c r="ER243" s="2"/>
      <c r="ES243" s="2"/>
      <c r="ET243" s="2"/>
      <c r="EU243" s="2">
        <v>9808.7099999999991</v>
      </c>
      <c r="EV243" s="2">
        <v>4348.46</v>
      </c>
      <c r="EW243" s="2">
        <v>18907.79</v>
      </c>
      <c r="EX243" s="2">
        <v>33443.17</v>
      </c>
      <c r="EY243" s="2">
        <v>685077.74</v>
      </c>
      <c r="EZ243" s="2">
        <v>541112.42000000004</v>
      </c>
      <c r="FA243" s="2"/>
      <c r="FB243" s="2">
        <v>27.84</v>
      </c>
      <c r="FC243" s="2">
        <v>2644575.5499999998</v>
      </c>
      <c r="FD243" s="2">
        <v>368499.94</v>
      </c>
      <c r="FE243" s="2">
        <v>64516.63</v>
      </c>
      <c r="FF243" s="2">
        <v>165584.72</v>
      </c>
      <c r="FG243" s="2">
        <v>5925.27</v>
      </c>
      <c r="FH243" s="2">
        <v>111009.44</v>
      </c>
      <c r="FI243" s="2">
        <v>715536</v>
      </c>
      <c r="FJ243" s="2">
        <v>256191.83</v>
      </c>
      <c r="FK243" s="2"/>
      <c r="FL243" s="2">
        <v>710</v>
      </c>
      <c r="FM243" s="2"/>
      <c r="FN243" s="2"/>
      <c r="FO243" s="2">
        <v>7094.01</v>
      </c>
      <c r="FP243" s="2">
        <v>546816.05000000005</v>
      </c>
      <c r="FQ243" s="2">
        <v>4602.5</v>
      </c>
      <c r="FR243" s="2">
        <v>11253.45</v>
      </c>
      <c r="FS243" s="2"/>
      <c r="FT243" s="2">
        <v>12178.79</v>
      </c>
      <c r="FU243" s="2"/>
      <c r="FV243" s="2"/>
      <c r="FW243" s="2">
        <v>7705.74</v>
      </c>
      <c r="FX243" s="2">
        <v>6284.59</v>
      </c>
      <c r="FY243" s="2">
        <v>-2947.15</v>
      </c>
      <c r="FZ243" s="2">
        <v>8551.8799999999992</v>
      </c>
      <c r="GA243" s="2"/>
      <c r="GB243" s="2">
        <v>1105.8599999999999</v>
      </c>
      <c r="GC243" s="2"/>
      <c r="GD243" s="2">
        <v>374.62</v>
      </c>
      <c r="GE243" s="2"/>
      <c r="GF243" s="2"/>
      <c r="GG243" s="2"/>
      <c r="GH243" s="2"/>
      <c r="GI243" s="2">
        <v>381430.8</v>
      </c>
      <c r="GJ243" s="2">
        <v>58951.44</v>
      </c>
      <c r="GK243" s="2">
        <v>3205.3</v>
      </c>
      <c r="GL243" s="2">
        <v>2729.57</v>
      </c>
      <c r="GM243" s="2">
        <v>226376.45</v>
      </c>
      <c r="GN243" s="2"/>
      <c r="GO243" s="2">
        <v>500</v>
      </c>
      <c r="GP243" s="2">
        <v>1700</v>
      </c>
      <c r="GQ243" s="2">
        <v>717.01</v>
      </c>
      <c r="GR243" s="2"/>
      <c r="GS243" s="2">
        <v>29107.3</v>
      </c>
      <c r="GT243" s="2">
        <v>27129.759999999998</v>
      </c>
      <c r="GU243" s="2"/>
      <c r="GV243" s="2"/>
      <c r="GW243" s="2"/>
      <c r="GX243" s="2"/>
      <c r="GY243" s="2">
        <v>4638.8100000000004</v>
      </c>
      <c r="GZ243" s="2"/>
      <c r="HA243" s="2"/>
      <c r="HB243" s="2"/>
      <c r="HC243" s="2"/>
      <c r="HD243" s="2"/>
      <c r="HE243" s="2"/>
      <c r="HF243" s="2"/>
      <c r="HG243" s="2">
        <v>1596408.61</v>
      </c>
      <c r="HH243" s="2">
        <v>20316.8</v>
      </c>
      <c r="HI243" s="2">
        <v>20316.8</v>
      </c>
      <c r="HJ243" s="2">
        <v>-6433.22</v>
      </c>
      <c r="HK243" s="2"/>
      <c r="HL243" s="2"/>
      <c r="HM243" s="2">
        <v>569.86</v>
      </c>
      <c r="HN243" s="2">
        <v>52965.1</v>
      </c>
      <c r="HO243" s="2"/>
      <c r="HP243" s="2"/>
      <c r="HQ243" s="2">
        <v>45233.65</v>
      </c>
      <c r="HR243" s="2"/>
      <c r="HS243" s="2">
        <v>92335.39</v>
      </c>
      <c r="HT243" s="2">
        <v>11048020.58</v>
      </c>
      <c r="HV243" s="37" t="str">
        <f>VLOOKUP(HW243,'District Listing'!$A$3:$B$315,2,FALSE)</f>
        <v>PRIDE PREP CHARTER</v>
      </c>
      <c r="HW243" s="4" t="s">
        <v>344</v>
      </c>
      <c r="HX243" s="2"/>
      <c r="HY243" s="2"/>
      <c r="HZ243" s="2"/>
      <c r="IA243" s="2"/>
      <c r="IB243" s="2"/>
      <c r="IC243" s="2"/>
      <c r="ID243" s="2"/>
      <c r="IE243" s="2"/>
      <c r="IF243" s="2">
        <v>21299.25</v>
      </c>
      <c r="IG243" s="2"/>
      <c r="IH243" s="2"/>
      <c r="II243" s="2">
        <v>21299.25</v>
      </c>
      <c r="IJ243" s="2"/>
      <c r="IK243" s="2"/>
      <c r="IL243" s="2"/>
      <c r="IM243" s="2"/>
      <c r="IN243" s="2">
        <v>3620</v>
      </c>
      <c r="IO243" s="2"/>
      <c r="IP243" s="2">
        <v>3620</v>
      </c>
      <c r="IQ243" s="2"/>
      <c r="IR243" s="2"/>
      <c r="IS243" s="2">
        <v>1627.03</v>
      </c>
      <c r="IT243" s="2">
        <v>272.05</v>
      </c>
      <c r="IU243" s="2">
        <v>2749.69</v>
      </c>
      <c r="IV243" s="2">
        <v>511.96</v>
      </c>
      <c r="IW243" s="2"/>
      <c r="IX243" s="2"/>
      <c r="IY243" s="2"/>
      <c r="IZ243" s="2"/>
      <c r="JA243" s="2">
        <v>50.81</v>
      </c>
      <c r="JB243" s="2">
        <v>9.0500000000000007</v>
      </c>
      <c r="JC243" s="2">
        <v>162.1</v>
      </c>
      <c r="JD243" s="2">
        <v>8.49</v>
      </c>
      <c r="JE243" s="2">
        <v>1886.57</v>
      </c>
      <c r="JF243" s="2">
        <v>865.27</v>
      </c>
      <c r="JG243" s="2">
        <v>31.19</v>
      </c>
      <c r="JH243" s="2">
        <v>5.32</v>
      </c>
      <c r="JI243" s="2">
        <v>8179.53</v>
      </c>
      <c r="JJ243" s="2">
        <v>27268.04</v>
      </c>
      <c r="JK243" s="2"/>
      <c r="JL243" s="2"/>
      <c r="JM243" s="2"/>
      <c r="JN243" s="2"/>
      <c r="JO243" s="2">
        <v>27268.04</v>
      </c>
      <c r="JP243" s="2"/>
      <c r="JQ243" s="2"/>
      <c r="JR243" s="2"/>
      <c r="JS243" s="2"/>
      <c r="JT243" s="2"/>
      <c r="JU243" s="2"/>
      <c r="JV243" s="2">
        <v>35662.61</v>
      </c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>
        <v>119064.55</v>
      </c>
      <c r="KH243" s="2">
        <v>3630.79</v>
      </c>
      <c r="KI243" s="2"/>
      <c r="KJ243" s="2"/>
      <c r="KK243" s="2"/>
      <c r="KL243" s="2"/>
      <c r="KM243" s="2">
        <v>5697</v>
      </c>
      <c r="KN243" s="2"/>
      <c r="KO243" s="2">
        <v>3265.4</v>
      </c>
      <c r="KP243" s="2"/>
      <c r="KQ243" s="2"/>
      <c r="KR243" s="2"/>
      <c r="KS243" s="2"/>
      <c r="KT243" s="2"/>
      <c r="KU243" s="2">
        <v>455</v>
      </c>
      <c r="KV243" s="2"/>
      <c r="KW243" s="2"/>
      <c r="KX243" s="2"/>
      <c r="KY243" s="2"/>
      <c r="KZ243" s="2"/>
      <c r="LA243" s="2"/>
      <c r="LB243" s="2"/>
      <c r="LC243" s="2">
        <v>1029.3800000000001</v>
      </c>
      <c r="LD243" s="2"/>
      <c r="LE243" s="2">
        <v>528778</v>
      </c>
      <c r="LF243" s="2"/>
      <c r="LG243" s="2"/>
      <c r="LH243" s="2"/>
      <c r="LI243" s="2"/>
      <c r="LJ243" s="2"/>
      <c r="LK243" s="2">
        <v>697582.73</v>
      </c>
      <c r="LL243" s="2">
        <v>353.1</v>
      </c>
      <c r="LM243" s="2">
        <v>353.1</v>
      </c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>
        <v>758302.65</v>
      </c>
    </row>
    <row r="244" spans="2:337">
      <c r="B244" s="22" t="s">
        <v>82</v>
      </c>
      <c r="C244" s="22" t="s">
        <v>7</v>
      </c>
      <c r="D244" s="22" t="s">
        <v>5</v>
      </c>
      <c r="E244" s="22" t="s">
        <v>15</v>
      </c>
      <c r="F244" s="22" t="s">
        <v>17</v>
      </c>
      <c r="G244" s="1">
        <v>108731.62</v>
      </c>
      <c r="I244" s="37" t="str">
        <f>VLOOKUP(J244,'District Listing'!$A$3:$B$315,2,FALSE)</f>
        <v>CHENEY</v>
      </c>
      <c r="J244" s="4" t="s">
        <v>337</v>
      </c>
      <c r="K244" s="2">
        <v>787295.05999999994</v>
      </c>
      <c r="L244" s="2">
        <v>787295.05999999994</v>
      </c>
      <c r="M244" s="2">
        <v>-787295.06</v>
      </c>
      <c r="N244" s="2">
        <v>-787295.06</v>
      </c>
      <c r="O244" s="2">
        <v>27358288.759999998</v>
      </c>
      <c r="P244" s="2">
        <v>475109.02</v>
      </c>
      <c r="Q244" s="2">
        <v>596320.11</v>
      </c>
      <c r="R244" s="2"/>
      <c r="S244" s="2">
        <v>1732280.43</v>
      </c>
      <c r="T244" s="2">
        <v>186958.53</v>
      </c>
      <c r="U244" s="2">
        <v>222947</v>
      </c>
      <c r="V244" s="2">
        <v>30571903.849999998</v>
      </c>
      <c r="W244" s="2">
        <v>9369931.5099999998</v>
      </c>
      <c r="X244" s="2">
        <v>435591.79</v>
      </c>
      <c r="Y244" s="2">
        <v>270935.84999999998</v>
      </c>
      <c r="Z244" s="2"/>
      <c r="AA244" s="2">
        <v>356998.75</v>
      </c>
      <c r="AB244" s="2">
        <v>126494.09999999999</v>
      </c>
      <c r="AC244" s="2">
        <v>10559951.999999998</v>
      </c>
      <c r="AD244" s="2">
        <v>107684.1</v>
      </c>
      <c r="AE244" s="2">
        <v>44853.279999999999</v>
      </c>
      <c r="AF244" s="2">
        <v>2290826.04</v>
      </c>
      <c r="AG244" s="2">
        <v>789823.97000000009</v>
      </c>
      <c r="AH244" s="2">
        <v>4651392.3900000006</v>
      </c>
      <c r="AI244" s="2">
        <v>1245968.8399999999</v>
      </c>
      <c r="AJ244" s="2"/>
      <c r="AK244" s="2"/>
      <c r="AL244" s="2"/>
      <c r="AM244" s="2"/>
      <c r="AN244" s="2">
        <v>59848.03</v>
      </c>
      <c r="AO244" s="2">
        <v>20791.38</v>
      </c>
      <c r="AP244" s="2">
        <v>141002.6</v>
      </c>
      <c r="AQ244" s="2">
        <v>238539.38</v>
      </c>
      <c r="AR244" s="2">
        <v>4163672.04</v>
      </c>
      <c r="AS244" s="2">
        <v>3430661.47</v>
      </c>
      <c r="AT244" s="2">
        <v>4768.76</v>
      </c>
      <c r="AU244" s="2"/>
      <c r="AV244" s="2">
        <v>17189832.280000001</v>
      </c>
      <c r="AW244" s="2">
        <v>2200009.94</v>
      </c>
      <c r="AX244" s="2">
        <v>233580.61000000002</v>
      </c>
      <c r="AY244" s="2">
        <v>1072399.8</v>
      </c>
      <c r="AZ244" s="2">
        <v>21110.309999999998</v>
      </c>
      <c r="BA244" s="2">
        <v>673200.6399999999</v>
      </c>
      <c r="BB244" s="2">
        <v>4200301.3</v>
      </c>
      <c r="BC244" s="2">
        <v>84351.83</v>
      </c>
      <c r="BD244" s="2">
        <v>11555.58</v>
      </c>
      <c r="BE244" s="2">
        <v>13537.5</v>
      </c>
      <c r="BF244" s="2">
        <v>28088</v>
      </c>
      <c r="BG244" s="2">
        <v>811853.32</v>
      </c>
      <c r="BH244" s="2">
        <v>239656.73</v>
      </c>
      <c r="BI244" s="2">
        <v>684765.02</v>
      </c>
      <c r="BJ244" s="2">
        <v>27093.33</v>
      </c>
      <c r="BK244" s="2">
        <v>24276.45</v>
      </c>
      <c r="BL244" s="2">
        <v>49450.15</v>
      </c>
      <c r="BM244" s="2">
        <v>339937.04000000004</v>
      </c>
      <c r="BN244" s="2">
        <v>15308.78</v>
      </c>
      <c r="BO244" s="2"/>
      <c r="BP244" s="2">
        <v>183352.86</v>
      </c>
      <c r="BQ244" s="2">
        <v>146779.47</v>
      </c>
      <c r="BR244" s="2">
        <v>67442.89</v>
      </c>
      <c r="BS244" s="2">
        <v>737.03</v>
      </c>
      <c r="BT244" s="2"/>
      <c r="BU244" s="2">
        <v>17946.07</v>
      </c>
      <c r="BV244" s="2"/>
      <c r="BW244" s="2">
        <v>41038.43</v>
      </c>
      <c r="BX244" s="2"/>
      <c r="BY244" s="2">
        <v>374.8</v>
      </c>
      <c r="BZ244" s="2"/>
      <c r="CA244" s="2">
        <v>4573.51</v>
      </c>
      <c r="CB244" s="2">
        <v>752699.39</v>
      </c>
      <c r="CC244" s="2">
        <v>170190.03</v>
      </c>
      <c r="CD244" s="2">
        <v>13199.859999999999</v>
      </c>
      <c r="CE244" s="2"/>
      <c r="CF244" s="2">
        <v>910101.82</v>
      </c>
      <c r="CG244" s="2"/>
      <c r="CH244" s="2"/>
      <c r="CI244" s="2">
        <v>18929</v>
      </c>
      <c r="CJ244" s="2">
        <v>245491.25</v>
      </c>
      <c r="CK244" s="2"/>
      <c r="CL244" s="2">
        <v>187330.88</v>
      </c>
      <c r="CM244" s="2">
        <v>588804.15</v>
      </c>
      <c r="CN244" s="2">
        <v>35605.89</v>
      </c>
      <c r="CO244" s="2"/>
      <c r="CP244" s="2"/>
      <c r="CQ244" s="2"/>
      <c r="CR244" s="2">
        <v>66022.06</v>
      </c>
      <c r="CS244" s="2"/>
      <c r="CT244" s="2"/>
      <c r="CU244" s="2"/>
      <c r="CV244" s="2"/>
      <c r="CW244" s="2"/>
      <c r="CX244" s="2"/>
      <c r="CY244" s="2"/>
      <c r="CZ244" s="2">
        <v>5780493.1199999992</v>
      </c>
      <c r="DA244" s="2">
        <v>118211.04000000001</v>
      </c>
      <c r="DB244" s="2">
        <v>118211.04000000001</v>
      </c>
      <c r="DC244" s="2"/>
      <c r="DD244" s="2">
        <v>56709.68</v>
      </c>
      <c r="DE244" s="2">
        <v>12995</v>
      </c>
      <c r="DF244" s="2"/>
      <c r="DG244" s="2">
        <v>144051.91</v>
      </c>
      <c r="DH244" s="2">
        <v>535355</v>
      </c>
      <c r="DI244" s="2">
        <v>151620.9</v>
      </c>
      <c r="DJ244" s="2">
        <v>167541.59</v>
      </c>
      <c r="DK244" s="2"/>
      <c r="DL244" s="2"/>
      <c r="DM244" s="2">
        <v>1068274.08</v>
      </c>
      <c r="DN244" s="2">
        <v>69488967.670000017</v>
      </c>
      <c r="DP244" s="37" t="str">
        <f>VLOOKUP(DQ244,'District Listing'!$A$3:$B$315,2,FALSE)</f>
        <v>CHENEY</v>
      </c>
      <c r="DQ244" s="4" t="s">
        <v>337</v>
      </c>
      <c r="DR244" s="2">
        <v>19097.21</v>
      </c>
      <c r="DS244" s="2">
        <v>19097.21</v>
      </c>
      <c r="DT244" s="2">
        <v>-787295.06</v>
      </c>
      <c r="DU244" s="2">
        <v>-787295.06</v>
      </c>
      <c r="DV244" s="2">
        <v>26499073.93</v>
      </c>
      <c r="DW244" s="2">
        <v>68619.960000000006</v>
      </c>
      <c r="DX244" s="2">
        <v>131887.85999999999</v>
      </c>
      <c r="DY244" s="2"/>
      <c r="DZ244" s="2">
        <v>446144.73</v>
      </c>
      <c r="EA244" s="2">
        <v>4240</v>
      </c>
      <c r="EB244" s="2">
        <v>222947</v>
      </c>
      <c r="EC244" s="2">
        <v>27372913.48</v>
      </c>
      <c r="ED244" s="2">
        <v>9245771.6799999997</v>
      </c>
      <c r="EE244" s="2">
        <v>123720.79</v>
      </c>
      <c r="EF244" s="2">
        <v>109909.19</v>
      </c>
      <c r="EG244" s="2"/>
      <c r="EH244" s="2">
        <v>10800</v>
      </c>
      <c r="EI244" s="2">
        <v>45074.09</v>
      </c>
      <c r="EJ244" s="2">
        <v>9535275.7499999981</v>
      </c>
      <c r="EK244" s="2">
        <v>101445.86</v>
      </c>
      <c r="EL244" s="2">
        <v>44574.64</v>
      </c>
      <c r="EM244" s="2">
        <v>2123435.73</v>
      </c>
      <c r="EN244" s="2">
        <v>752498.54</v>
      </c>
      <c r="EO244" s="2">
        <v>4352459.45</v>
      </c>
      <c r="EP244" s="2">
        <v>1230537.68</v>
      </c>
      <c r="EQ244" s="2"/>
      <c r="ER244" s="2"/>
      <c r="ES244" s="2"/>
      <c r="ET244" s="2"/>
      <c r="EU244" s="2">
        <v>55992.78</v>
      </c>
      <c r="EV244" s="2">
        <v>19855.61</v>
      </c>
      <c r="EW244" s="2">
        <v>135749.45000000001</v>
      </c>
      <c r="EX244" s="2">
        <v>232656.12</v>
      </c>
      <c r="EY244" s="2">
        <v>4021990.53</v>
      </c>
      <c r="EZ244" s="2">
        <v>3394048.5</v>
      </c>
      <c r="FA244" s="2">
        <v>4768.76</v>
      </c>
      <c r="FB244" s="2"/>
      <c r="FC244" s="2">
        <v>16470013.649999997</v>
      </c>
      <c r="FD244" s="2">
        <v>1883322.92</v>
      </c>
      <c r="FE244" s="2">
        <v>65308.1</v>
      </c>
      <c r="FF244" s="2">
        <v>638793.80000000005</v>
      </c>
      <c r="FG244" s="2">
        <v>20860.37</v>
      </c>
      <c r="FH244" s="2">
        <v>632837.19999999995</v>
      </c>
      <c r="FI244" s="2">
        <v>3241122.3900000006</v>
      </c>
      <c r="FJ244" s="2">
        <v>83923.82</v>
      </c>
      <c r="FK244" s="2">
        <v>11555.58</v>
      </c>
      <c r="FL244" s="2">
        <v>9537.5</v>
      </c>
      <c r="FM244" s="2">
        <v>28088</v>
      </c>
      <c r="FN244" s="2">
        <v>11599.25</v>
      </c>
      <c r="FO244" s="2">
        <v>197497</v>
      </c>
      <c r="FP244" s="2">
        <v>141184.69</v>
      </c>
      <c r="FQ244" s="2">
        <v>27093.33</v>
      </c>
      <c r="FR244" s="2">
        <v>24276.45</v>
      </c>
      <c r="FS244" s="2">
        <v>49450.15</v>
      </c>
      <c r="FT244" s="2">
        <v>150373.04</v>
      </c>
      <c r="FU244" s="2">
        <v>15308.78</v>
      </c>
      <c r="FV244" s="2"/>
      <c r="FW244" s="2">
        <v>183352.86</v>
      </c>
      <c r="FX244" s="2">
        <v>146779.47</v>
      </c>
      <c r="FY244" s="2">
        <v>46284.61</v>
      </c>
      <c r="FZ244" s="2">
        <v>737.03</v>
      </c>
      <c r="GA244" s="2"/>
      <c r="GB244" s="2">
        <v>17946.07</v>
      </c>
      <c r="GC244" s="2"/>
      <c r="GD244" s="2">
        <v>41038.43</v>
      </c>
      <c r="GE244" s="2"/>
      <c r="GF244" s="2">
        <v>374.8</v>
      </c>
      <c r="GG244" s="2"/>
      <c r="GH244" s="2">
        <v>4573.51</v>
      </c>
      <c r="GI244" s="2">
        <v>752699.39</v>
      </c>
      <c r="GJ244" s="2">
        <v>141888.72</v>
      </c>
      <c r="GK244" s="2">
        <v>13047.72</v>
      </c>
      <c r="GL244" s="2"/>
      <c r="GM244" s="2">
        <v>910101.82</v>
      </c>
      <c r="GN244" s="2"/>
      <c r="GO244" s="2"/>
      <c r="GP244" s="2">
        <v>18929</v>
      </c>
      <c r="GQ244" s="2">
        <v>212797.75</v>
      </c>
      <c r="GR244" s="2"/>
      <c r="GS244" s="2">
        <v>187330.88</v>
      </c>
      <c r="GT244" s="2">
        <v>588804.15</v>
      </c>
      <c r="GU244" s="2">
        <v>35605.89</v>
      </c>
      <c r="GV244" s="2"/>
      <c r="GW244" s="2"/>
      <c r="GX244" s="2"/>
      <c r="GY244" s="2">
        <v>52425.21</v>
      </c>
      <c r="GZ244" s="2"/>
      <c r="HA244" s="2"/>
      <c r="HB244" s="2"/>
      <c r="HC244" s="2"/>
      <c r="HD244" s="2"/>
      <c r="HE244" s="2"/>
      <c r="HF244" s="2"/>
      <c r="HG244" s="2">
        <v>4104604.9</v>
      </c>
      <c r="HH244" s="2">
        <v>84741.63</v>
      </c>
      <c r="HI244" s="2">
        <v>84741.63</v>
      </c>
      <c r="HJ244" s="2"/>
      <c r="HK244" s="2">
        <v>56709.68</v>
      </c>
      <c r="HL244" s="2">
        <v>12995</v>
      </c>
      <c r="HM244" s="2"/>
      <c r="HN244" s="2">
        <v>144051.91</v>
      </c>
      <c r="HO244" s="2">
        <v>166117.38</v>
      </c>
      <c r="HP244" s="2">
        <v>151620.9</v>
      </c>
      <c r="HQ244" s="2">
        <v>167541.59</v>
      </c>
      <c r="HR244" s="2"/>
      <c r="HS244" s="2">
        <v>699036.46</v>
      </c>
      <c r="HT244" s="2">
        <v>60739510.409999996</v>
      </c>
      <c r="HV244" s="37" t="str">
        <f>VLOOKUP(HW244,'District Listing'!$A$3:$B$315,2,FALSE)</f>
        <v>ONION CREEK</v>
      </c>
      <c r="HW244" s="4" t="s">
        <v>345</v>
      </c>
      <c r="HX244" s="2">
        <v>137.86000000000001</v>
      </c>
      <c r="HY244" s="2">
        <v>137.86000000000001</v>
      </c>
      <c r="HZ244" s="2">
        <v>-4327.33</v>
      </c>
      <c r="IA244" s="2">
        <v>-4327.33</v>
      </c>
      <c r="IB244" s="2">
        <v>24928.43</v>
      </c>
      <c r="IC244" s="2"/>
      <c r="ID244" s="2"/>
      <c r="IE244" s="2"/>
      <c r="IF244" s="2"/>
      <c r="IG244" s="2"/>
      <c r="IH244" s="2"/>
      <c r="II244" s="2">
        <v>24928.43</v>
      </c>
      <c r="IJ244" s="2">
        <v>3133</v>
      </c>
      <c r="IK244" s="2"/>
      <c r="IL244" s="2"/>
      <c r="IM244" s="2"/>
      <c r="IN244" s="2"/>
      <c r="IO244" s="2"/>
      <c r="IP244" s="2">
        <v>3133</v>
      </c>
      <c r="IQ244" s="2"/>
      <c r="IR244" s="2"/>
      <c r="IS244" s="2">
        <v>1794.21</v>
      </c>
      <c r="IT244" s="2">
        <v>232.31</v>
      </c>
      <c r="IU244" s="2">
        <v>3668.63</v>
      </c>
      <c r="IV244" s="2">
        <v>328.83</v>
      </c>
      <c r="IW244" s="2"/>
      <c r="IX244" s="2"/>
      <c r="IY244" s="2"/>
      <c r="IZ244" s="2"/>
      <c r="JA244" s="2">
        <v>70.2</v>
      </c>
      <c r="JB244" s="2">
        <v>9.17</v>
      </c>
      <c r="JC244" s="2">
        <v>149</v>
      </c>
      <c r="JD244" s="2">
        <v>30.82</v>
      </c>
      <c r="JE244" s="2">
        <v>4805.68</v>
      </c>
      <c r="JF244" s="2">
        <v>2156.4699999999998</v>
      </c>
      <c r="JG244" s="2">
        <v>10.039999999999999</v>
      </c>
      <c r="JH244" s="2">
        <v>15.24</v>
      </c>
      <c r="JI244" s="2">
        <v>13270.599999999999</v>
      </c>
      <c r="JJ244" s="2">
        <v>2847.42</v>
      </c>
      <c r="JK244" s="2"/>
      <c r="JL244" s="2">
        <v>4060.29</v>
      </c>
      <c r="JM244" s="2">
        <v>92.47</v>
      </c>
      <c r="JN244" s="2">
        <v>5368.16</v>
      </c>
      <c r="JO244" s="2">
        <v>12368.34</v>
      </c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>
        <v>166.29</v>
      </c>
      <c r="KP244" s="2"/>
      <c r="KQ244" s="2"/>
      <c r="KR244" s="2"/>
      <c r="KS244" s="2"/>
      <c r="KT244" s="2"/>
      <c r="KU244" s="2"/>
      <c r="KV244" s="2">
        <v>40356.57</v>
      </c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>
        <v>40522.86</v>
      </c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>
        <v>90033.76</v>
      </c>
    </row>
    <row r="245" spans="2:337">
      <c r="B245" s="22" t="s">
        <v>82</v>
      </c>
      <c r="C245" s="22" t="s">
        <v>7</v>
      </c>
      <c r="D245" s="22" t="s">
        <v>5</v>
      </c>
      <c r="E245" s="22" t="s">
        <v>15</v>
      </c>
      <c r="F245" s="22" t="s">
        <v>18</v>
      </c>
      <c r="G245" s="1">
        <v>70373.77</v>
      </c>
      <c r="I245" s="37" t="str">
        <f>VLOOKUP(J245,'District Listing'!$A$3:$B$315,2,FALSE)</f>
        <v>EAST VALLEY (Spokane)</v>
      </c>
      <c r="J245" s="4" t="s">
        <v>338</v>
      </c>
      <c r="K245" s="2">
        <v>580677.67999999993</v>
      </c>
      <c r="L245" s="2">
        <v>580677.67999999993</v>
      </c>
      <c r="M245" s="2">
        <v>-580677.68000000005</v>
      </c>
      <c r="N245" s="2">
        <v>-580677.68000000005</v>
      </c>
      <c r="O245" s="2">
        <v>23276179.710000001</v>
      </c>
      <c r="P245" s="2">
        <v>509948.82</v>
      </c>
      <c r="Q245" s="2">
        <v>80506.41</v>
      </c>
      <c r="R245" s="2"/>
      <c r="S245" s="2">
        <v>387993.21</v>
      </c>
      <c r="T245" s="2">
        <v>640151.15</v>
      </c>
      <c r="U245" s="2">
        <v>295669</v>
      </c>
      <c r="V245" s="2">
        <v>25190448.300000001</v>
      </c>
      <c r="W245" s="2">
        <v>8468258.5199999996</v>
      </c>
      <c r="X245" s="2">
        <v>291036.24</v>
      </c>
      <c r="Y245" s="2">
        <v>194612.22999999998</v>
      </c>
      <c r="Z245" s="2"/>
      <c r="AA245" s="2">
        <v>470615.18</v>
      </c>
      <c r="AB245" s="2">
        <v>121568.02</v>
      </c>
      <c r="AC245" s="2">
        <v>9546090.1899999995</v>
      </c>
      <c r="AD245" s="2">
        <v>21372.95</v>
      </c>
      <c r="AE245" s="2">
        <v>7718.5</v>
      </c>
      <c r="AF245" s="2">
        <v>1878330.23</v>
      </c>
      <c r="AG245" s="2">
        <v>710903.53999999992</v>
      </c>
      <c r="AH245" s="2">
        <v>3728041.6100000003</v>
      </c>
      <c r="AI245" s="2">
        <v>1152211.1600000001</v>
      </c>
      <c r="AJ245" s="2"/>
      <c r="AK245" s="2"/>
      <c r="AL245" s="2"/>
      <c r="AM245" s="2"/>
      <c r="AN245" s="2">
        <v>106818.43000000001</v>
      </c>
      <c r="AO245" s="2">
        <v>40848.839999999997</v>
      </c>
      <c r="AP245" s="2">
        <v>130518.53</v>
      </c>
      <c r="AQ245" s="2">
        <v>225662.14</v>
      </c>
      <c r="AR245" s="2">
        <v>3832612.7</v>
      </c>
      <c r="AS245" s="2">
        <v>3003509.89</v>
      </c>
      <c r="AT245" s="2"/>
      <c r="AU245" s="2"/>
      <c r="AV245" s="2">
        <v>14838548.52</v>
      </c>
      <c r="AW245" s="2">
        <v>1283846.58</v>
      </c>
      <c r="AX245" s="2">
        <v>151495.4</v>
      </c>
      <c r="AY245" s="2">
        <v>745895.19</v>
      </c>
      <c r="AZ245" s="2">
        <v>484316.43</v>
      </c>
      <c r="BA245" s="2">
        <v>1321546.0399999998</v>
      </c>
      <c r="BB245" s="2">
        <v>3987099.6399999997</v>
      </c>
      <c r="BC245" s="2">
        <v>87910.29</v>
      </c>
      <c r="BD245" s="2">
        <v>41702.92</v>
      </c>
      <c r="BE245" s="2">
        <v>564596.62</v>
      </c>
      <c r="BF245" s="2">
        <v>22207.75</v>
      </c>
      <c r="BG245" s="2">
        <v>107468.71</v>
      </c>
      <c r="BH245" s="2">
        <v>12300.5</v>
      </c>
      <c r="BI245" s="2">
        <v>199575.71</v>
      </c>
      <c r="BJ245" s="2">
        <v>214914.32</v>
      </c>
      <c r="BK245" s="2">
        <v>35463.65</v>
      </c>
      <c r="BL245" s="2">
        <v>6220</v>
      </c>
      <c r="BM245" s="2">
        <v>52932.4</v>
      </c>
      <c r="BN245" s="2"/>
      <c r="BO245" s="2">
        <v>5424</v>
      </c>
      <c r="BP245" s="2">
        <v>211999.57</v>
      </c>
      <c r="BQ245" s="2">
        <v>37303.21</v>
      </c>
      <c r="BR245" s="2">
        <v>209050.83000000002</v>
      </c>
      <c r="BS245" s="2">
        <v>20417.21</v>
      </c>
      <c r="BT245" s="2">
        <v>24887.16</v>
      </c>
      <c r="BU245" s="2">
        <v>102586.58</v>
      </c>
      <c r="BV245" s="2">
        <v>29828.400000000001</v>
      </c>
      <c r="BW245" s="2"/>
      <c r="BX245" s="2"/>
      <c r="BY245" s="2"/>
      <c r="BZ245" s="2"/>
      <c r="CA245" s="2">
        <v>24506.35</v>
      </c>
      <c r="CB245" s="2">
        <v>552175.48</v>
      </c>
      <c r="CC245" s="2">
        <v>338743.39</v>
      </c>
      <c r="CD245" s="2">
        <v>1839.94</v>
      </c>
      <c r="CE245" s="2">
        <v>10491.49</v>
      </c>
      <c r="CF245" s="2">
        <v>831792.35</v>
      </c>
      <c r="CG245" s="2"/>
      <c r="CH245" s="2"/>
      <c r="CI245" s="2">
        <v>62867.200000000004</v>
      </c>
      <c r="CJ245" s="2">
        <v>179306.83</v>
      </c>
      <c r="CK245" s="2"/>
      <c r="CL245" s="2">
        <v>157328.89000000001</v>
      </c>
      <c r="CM245" s="2">
        <v>491567.97</v>
      </c>
      <c r="CN245" s="2"/>
      <c r="CO245" s="2"/>
      <c r="CP245" s="2"/>
      <c r="CQ245" s="2"/>
      <c r="CR245" s="2">
        <v>46717.48</v>
      </c>
      <c r="CS245" s="2"/>
      <c r="CT245" s="2"/>
      <c r="CU245" s="2"/>
      <c r="CV245" s="2"/>
      <c r="CW245" s="2"/>
      <c r="CX245" s="2"/>
      <c r="CY245" s="2"/>
      <c r="CZ245" s="2">
        <v>4684127.2000000011</v>
      </c>
      <c r="DA245" s="2">
        <v>61338.729999999996</v>
      </c>
      <c r="DB245" s="2">
        <v>61338.729999999996</v>
      </c>
      <c r="DC245" s="2"/>
      <c r="DD245" s="2"/>
      <c r="DE245" s="2"/>
      <c r="DF245" s="2">
        <v>71857.3</v>
      </c>
      <c r="DG245" s="2">
        <v>573662.35</v>
      </c>
      <c r="DH245" s="2"/>
      <c r="DI245" s="2"/>
      <c r="DJ245" s="2">
        <v>6734.33</v>
      </c>
      <c r="DK245" s="2"/>
      <c r="DL245" s="2"/>
      <c r="DM245" s="2">
        <v>652253.98</v>
      </c>
      <c r="DN245" s="2">
        <v>58959906.559999987</v>
      </c>
      <c r="DP245" s="37" t="str">
        <f>VLOOKUP(DQ245,'District Listing'!$A$3:$B$315,2,FALSE)</f>
        <v>EAST VALLEY (Spokane)</v>
      </c>
      <c r="DQ245" s="4" t="s">
        <v>338</v>
      </c>
      <c r="DR245" s="2">
        <v>531976.48</v>
      </c>
      <c r="DS245" s="2">
        <v>531976.48</v>
      </c>
      <c r="DT245" s="2">
        <v>-580677.68000000005</v>
      </c>
      <c r="DU245" s="2">
        <v>-580677.68000000005</v>
      </c>
      <c r="DV245" s="2">
        <v>21914938.760000002</v>
      </c>
      <c r="DW245" s="2">
        <v>504960.55</v>
      </c>
      <c r="DX245" s="2">
        <v>42437.81</v>
      </c>
      <c r="DY245" s="2"/>
      <c r="DZ245" s="2">
        <v>45800.26</v>
      </c>
      <c r="EA245" s="2">
        <v>82242.14</v>
      </c>
      <c r="EB245" s="2">
        <v>294654.65999999997</v>
      </c>
      <c r="EC245" s="2">
        <v>22885034.180000003</v>
      </c>
      <c r="ED245" s="2">
        <v>7950022.4400000004</v>
      </c>
      <c r="EE245" s="2">
        <v>153247.92000000001</v>
      </c>
      <c r="EF245" s="2">
        <v>100557.28</v>
      </c>
      <c r="EG245" s="2"/>
      <c r="EH245" s="2">
        <v>37199.519999999997</v>
      </c>
      <c r="EI245" s="2">
        <v>1000</v>
      </c>
      <c r="EJ245" s="2">
        <v>8242027.1600000001</v>
      </c>
      <c r="EK245" s="2">
        <v>20084.36</v>
      </c>
      <c r="EL245" s="2">
        <v>7105.91</v>
      </c>
      <c r="EM245" s="2">
        <v>1714774.56</v>
      </c>
      <c r="EN245" s="2">
        <v>614593.59</v>
      </c>
      <c r="EO245" s="2">
        <v>3458593.33</v>
      </c>
      <c r="EP245" s="2">
        <v>1032076.3</v>
      </c>
      <c r="EQ245" s="2"/>
      <c r="ER245" s="2"/>
      <c r="ES245" s="2"/>
      <c r="ET245" s="2"/>
      <c r="EU245" s="2">
        <v>104468.46</v>
      </c>
      <c r="EV245" s="2">
        <v>39429.78</v>
      </c>
      <c r="EW245" s="2">
        <v>122390.23</v>
      </c>
      <c r="EX245" s="2">
        <v>204962.97</v>
      </c>
      <c r="EY245" s="2">
        <v>3459612.96</v>
      </c>
      <c r="EZ245" s="2">
        <v>2702509.96</v>
      </c>
      <c r="FA245" s="2"/>
      <c r="FB245" s="2"/>
      <c r="FC245" s="2">
        <v>13480602.41</v>
      </c>
      <c r="FD245" s="2">
        <v>1233772.8400000001</v>
      </c>
      <c r="FE245" s="2">
        <v>151441.93</v>
      </c>
      <c r="FF245" s="2">
        <v>745895.19</v>
      </c>
      <c r="FG245" s="2">
        <v>482993.02</v>
      </c>
      <c r="FH245" s="2">
        <v>1313172.6599999999</v>
      </c>
      <c r="FI245" s="2">
        <v>3927275.6399999997</v>
      </c>
      <c r="FJ245" s="2">
        <v>87910.29</v>
      </c>
      <c r="FK245" s="2">
        <v>41702.92</v>
      </c>
      <c r="FL245" s="2">
        <v>564596.62</v>
      </c>
      <c r="FM245" s="2">
        <v>22207.75</v>
      </c>
      <c r="FN245" s="2">
        <v>107468.71</v>
      </c>
      <c r="FO245" s="2">
        <v>12260.5</v>
      </c>
      <c r="FP245" s="2">
        <v>199575.71</v>
      </c>
      <c r="FQ245" s="2">
        <v>214914.32</v>
      </c>
      <c r="FR245" s="2">
        <v>35463.65</v>
      </c>
      <c r="FS245" s="2"/>
      <c r="FT245" s="2"/>
      <c r="FU245" s="2"/>
      <c r="FV245" s="2">
        <v>5424</v>
      </c>
      <c r="FW245" s="2">
        <v>211999.57</v>
      </c>
      <c r="FX245" s="2">
        <v>37303.21</v>
      </c>
      <c r="FY245" s="2">
        <v>201958.16</v>
      </c>
      <c r="FZ245" s="2">
        <v>20417.21</v>
      </c>
      <c r="GA245" s="2">
        <v>24887.16</v>
      </c>
      <c r="GB245" s="2">
        <v>102561.58</v>
      </c>
      <c r="GC245" s="2">
        <v>29828.400000000001</v>
      </c>
      <c r="GD245" s="2"/>
      <c r="GE245" s="2"/>
      <c r="GF245" s="2"/>
      <c r="GG245" s="2"/>
      <c r="GH245" s="2">
        <v>17791.8</v>
      </c>
      <c r="GI245" s="2">
        <v>552175.48</v>
      </c>
      <c r="GJ245" s="2">
        <v>334045.64</v>
      </c>
      <c r="GK245" s="2">
        <v>1839.94</v>
      </c>
      <c r="GL245" s="2">
        <v>10491.49</v>
      </c>
      <c r="GM245" s="2">
        <v>831792.35</v>
      </c>
      <c r="GN245" s="2"/>
      <c r="GO245" s="2"/>
      <c r="GP245" s="2">
        <v>49443.58</v>
      </c>
      <c r="GQ245" s="2">
        <v>179306.83</v>
      </c>
      <c r="GR245" s="2"/>
      <c r="GS245" s="2">
        <v>157328.89000000001</v>
      </c>
      <c r="GT245" s="2">
        <v>491567.97</v>
      </c>
      <c r="GU245" s="2"/>
      <c r="GV245" s="2"/>
      <c r="GW245" s="2"/>
      <c r="GX245" s="2"/>
      <c r="GY245" s="2">
        <v>44709.08</v>
      </c>
      <c r="GZ245" s="2"/>
      <c r="HA245" s="2"/>
      <c r="HB245" s="2"/>
      <c r="HC245" s="2"/>
      <c r="HD245" s="2"/>
      <c r="HE245" s="2"/>
      <c r="HF245" s="2"/>
      <c r="HG245" s="2">
        <v>4590972.8100000005</v>
      </c>
      <c r="HH245" s="2">
        <v>46710.75</v>
      </c>
      <c r="HI245" s="2">
        <v>46710.75</v>
      </c>
      <c r="HJ245" s="2"/>
      <c r="HK245" s="2"/>
      <c r="HL245" s="2"/>
      <c r="HM245" s="2">
        <v>71857.3</v>
      </c>
      <c r="HN245" s="2">
        <v>547062.81999999995</v>
      </c>
      <c r="HO245" s="2"/>
      <c r="HP245" s="2"/>
      <c r="HQ245" s="2">
        <v>6734.33</v>
      </c>
      <c r="HR245" s="2"/>
      <c r="HS245" s="2">
        <v>625654.44999999995</v>
      </c>
      <c r="HT245" s="2">
        <v>53749576.199999981</v>
      </c>
      <c r="HV245" s="37" t="str">
        <f>VLOOKUP(HW245,'District Listing'!$A$3:$B$315,2,FALSE)</f>
        <v>CHEWELAH</v>
      </c>
      <c r="HW245" s="4" t="s">
        <v>346</v>
      </c>
      <c r="HX245" s="2">
        <v>214907.54</v>
      </c>
      <c r="HY245" s="2">
        <v>214907.54</v>
      </c>
      <c r="HZ245" s="2"/>
      <c r="IA245" s="2"/>
      <c r="IB245" s="2">
        <v>542203.09</v>
      </c>
      <c r="IC245" s="2">
        <v>8268.18</v>
      </c>
      <c r="ID245" s="2">
        <v>13724.5</v>
      </c>
      <c r="IE245" s="2"/>
      <c r="IF245" s="2">
        <v>125790.68</v>
      </c>
      <c r="IG245" s="2">
        <v>4185.42</v>
      </c>
      <c r="IH245" s="2"/>
      <c r="II245" s="2">
        <v>694171.87</v>
      </c>
      <c r="IJ245" s="2">
        <v>91836.89</v>
      </c>
      <c r="IK245" s="2">
        <v>1788.64</v>
      </c>
      <c r="IL245" s="2">
        <v>23409.93</v>
      </c>
      <c r="IM245" s="2"/>
      <c r="IN245" s="2">
        <v>137964</v>
      </c>
      <c r="IO245" s="2"/>
      <c r="IP245" s="2">
        <v>254999.46</v>
      </c>
      <c r="IQ245" s="2">
        <v>460.86</v>
      </c>
      <c r="IR245" s="2">
        <v>3.22</v>
      </c>
      <c r="IS245" s="2">
        <v>52437.05</v>
      </c>
      <c r="IT245" s="2">
        <v>19532.86</v>
      </c>
      <c r="IU245" s="2">
        <v>104240.83</v>
      </c>
      <c r="IV245" s="2">
        <v>25149.91</v>
      </c>
      <c r="IW245" s="2"/>
      <c r="IX245" s="2"/>
      <c r="IY245" s="2">
        <v>750</v>
      </c>
      <c r="IZ245" s="2"/>
      <c r="JA245" s="2">
        <v>3648.62</v>
      </c>
      <c r="JB245" s="2">
        <v>849.92</v>
      </c>
      <c r="JC245" s="2">
        <v>2798.89</v>
      </c>
      <c r="JD245" s="2">
        <v>5137.17</v>
      </c>
      <c r="JE245" s="2">
        <v>74331.98</v>
      </c>
      <c r="JF245" s="2">
        <v>12506.94</v>
      </c>
      <c r="JG245" s="2"/>
      <c r="JH245" s="2"/>
      <c r="JI245" s="2">
        <v>301848.25000000006</v>
      </c>
      <c r="JJ245" s="2">
        <v>4723.51</v>
      </c>
      <c r="JK245" s="2"/>
      <c r="JL245" s="2"/>
      <c r="JM245" s="2"/>
      <c r="JN245" s="2"/>
      <c r="JO245" s="2">
        <v>4723.51</v>
      </c>
      <c r="JP245" s="2"/>
      <c r="JQ245" s="2"/>
      <c r="JR245" s="2"/>
      <c r="JS245" s="2"/>
      <c r="JT245" s="2"/>
      <c r="JU245" s="2">
        <v>2240.4</v>
      </c>
      <c r="JV245" s="2">
        <v>184.25</v>
      </c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>
        <v>15970.48</v>
      </c>
      <c r="KS245" s="2"/>
      <c r="KT245" s="2"/>
      <c r="KU245" s="2">
        <v>250</v>
      </c>
      <c r="KV245" s="2"/>
      <c r="KW245" s="2"/>
      <c r="KX245" s="2"/>
      <c r="KY245" s="2"/>
      <c r="KZ245" s="2"/>
      <c r="LA245" s="2"/>
      <c r="LB245" s="2"/>
      <c r="LC245" s="2">
        <v>175</v>
      </c>
      <c r="LD245" s="2"/>
      <c r="LE245" s="2"/>
      <c r="LF245" s="2"/>
      <c r="LG245" s="2"/>
      <c r="LH245" s="2"/>
      <c r="LI245" s="2"/>
      <c r="LJ245" s="2"/>
      <c r="LK245" s="2">
        <v>18820.13</v>
      </c>
      <c r="LL245" s="2">
        <v>9943.5400000000009</v>
      </c>
      <c r="LM245" s="2">
        <v>9943.5400000000009</v>
      </c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>
        <v>1499414.3</v>
      </c>
    </row>
    <row r="246" spans="2:337">
      <c r="B246" s="22" t="s">
        <v>82</v>
      </c>
      <c r="C246" s="22" t="s">
        <v>7</v>
      </c>
      <c r="D246" s="22" t="s">
        <v>5</v>
      </c>
      <c r="E246" s="22" t="s">
        <v>15</v>
      </c>
      <c r="F246" s="22" t="s">
        <v>19</v>
      </c>
      <c r="G246" s="1">
        <v>220771.16</v>
      </c>
      <c r="I246" s="37" t="str">
        <f>VLOOKUP(J246,'District Listing'!$A$3:$B$315,2,FALSE)</f>
        <v>LIBERTY</v>
      </c>
      <c r="J246" s="4" t="s">
        <v>339</v>
      </c>
      <c r="K246" s="2">
        <v>90311.91</v>
      </c>
      <c r="L246" s="2">
        <v>90311.91</v>
      </c>
      <c r="M246" s="2">
        <v>-90311.91</v>
      </c>
      <c r="N246" s="2">
        <v>-90311.91</v>
      </c>
      <c r="O246" s="2">
        <v>2774882.03</v>
      </c>
      <c r="P246" s="2">
        <v>86661.239999999991</v>
      </c>
      <c r="Q246" s="2">
        <v>60692.35</v>
      </c>
      <c r="R246" s="2"/>
      <c r="S246" s="2">
        <v>67850.66</v>
      </c>
      <c r="T246" s="2">
        <v>42879.040000000001</v>
      </c>
      <c r="U246" s="2">
        <v>16515</v>
      </c>
      <c r="V246" s="2">
        <v>3049480.32</v>
      </c>
      <c r="W246" s="2">
        <v>1122631.3400000001</v>
      </c>
      <c r="X246" s="2">
        <v>29764.66</v>
      </c>
      <c r="Y246" s="2">
        <v>23217.200000000001</v>
      </c>
      <c r="Z246" s="2"/>
      <c r="AA246" s="2">
        <v>153134.64000000001</v>
      </c>
      <c r="AB246" s="2">
        <v>39296.35</v>
      </c>
      <c r="AC246" s="2">
        <v>1368044.19</v>
      </c>
      <c r="AD246" s="2"/>
      <c r="AE246" s="2"/>
      <c r="AF246" s="2">
        <v>228119.59000000003</v>
      </c>
      <c r="AG246" s="2">
        <v>100240.95000000001</v>
      </c>
      <c r="AH246" s="2">
        <v>459310.77999999997</v>
      </c>
      <c r="AI246" s="2">
        <v>163331.22</v>
      </c>
      <c r="AJ246" s="2"/>
      <c r="AK246" s="2"/>
      <c r="AL246" s="2"/>
      <c r="AM246" s="2"/>
      <c r="AN246" s="2">
        <v>5152.41</v>
      </c>
      <c r="AO246" s="2">
        <v>1291.4299999999998</v>
      </c>
      <c r="AP246" s="2">
        <v>13692.48</v>
      </c>
      <c r="AQ246" s="2">
        <v>33692.870000000003</v>
      </c>
      <c r="AR246" s="2">
        <v>436757.68000000005</v>
      </c>
      <c r="AS246" s="2">
        <v>457119.49</v>
      </c>
      <c r="AT246" s="2">
        <v>338.37</v>
      </c>
      <c r="AU246" s="2">
        <v>42.02</v>
      </c>
      <c r="AV246" s="2">
        <v>1899089.2900000003</v>
      </c>
      <c r="AW246" s="2">
        <v>173911.19</v>
      </c>
      <c r="AX246" s="2">
        <v>38258.160000000003</v>
      </c>
      <c r="AY246" s="2">
        <v>94584.76</v>
      </c>
      <c r="AZ246" s="2">
        <v>13944.93</v>
      </c>
      <c r="BA246" s="2">
        <v>8222.93</v>
      </c>
      <c r="BB246" s="2">
        <v>328921.96999999997</v>
      </c>
      <c r="BC246" s="2">
        <v>8925.2200000000012</v>
      </c>
      <c r="BD246" s="2">
        <v>1553.49</v>
      </c>
      <c r="BE246" s="2">
        <v>8496.52</v>
      </c>
      <c r="BF246" s="2"/>
      <c r="BG246" s="2"/>
      <c r="BH246" s="2">
        <v>17472.629999999997</v>
      </c>
      <c r="BI246" s="2">
        <v>178730.46000000002</v>
      </c>
      <c r="BJ246" s="2">
        <v>8968.3799999999992</v>
      </c>
      <c r="BK246" s="2">
        <v>7125.3</v>
      </c>
      <c r="BL246" s="2"/>
      <c r="BM246" s="2"/>
      <c r="BN246" s="2"/>
      <c r="BO246" s="2"/>
      <c r="BP246" s="2">
        <v>20337.310000000001</v>
      </c>
      <c r="BQ246" s="2">
        <v>28680.26</v>
      </c>
      <c r="BR246" s="2">
        <v>125189.01999999999</v>
      </c>
      <c r="BS246" s="2">
        <v>15061.43</v>
      </c>
      <c r="BT246" s="2"/>
      <c r="BU246" s="2">
        <v>22841.47</v>
      </c>
      <c r="BV246" s="2"/>
      <c r="BW246" s="2">
        <v>2405.23</v>
      </c>
      <c r="BX246" s="2"/>
      <c r="BY246" s="2"/>
      <c r="BZ246" s="2"/>
      <c r="CA246" s="2">
        <v>2671.43</v>
      </c>
      <c r="CB246" s="2">
        <v>154257.60999999999</v>
      </c>
      <c r="CC246" s="2">
        <v>52257.83</v>
      </c>
      <c r="CD246" s="2">
        <v>1747.44</v>
      </c>
      <c r="CE246" s="2">
        <v>513.29999999999995</v>
      </c>
      <c r="CF246" s="2">
        <v>128474.08</v>
      </c>
      <c r="CG246" s="2">
        <v>48200</v>
      </c>
      <c r="CH246" s="2">
        <v>11006.07</v>
      </c>
      <c r="CI246" s="2">
        <v>554.88</v>
      </c>
      <c r="CJ246" s="2">
        <v>30754.54</v>
      </c>
      <c r="CK246" s="2"/>
      <c r="CL246" s="2">
        <v>25667.16</v>
      </c>
      <c r="CM246" s="2">
        <v>89247.77</v>
      </c>
      <c r="CN246" s="2"/>
      <c r="CO246" s="2"/>
      <c r="CP246" s="2"/>
      <c r="CQ246" s="2"/>
      <c r="CR246" s="2">
        <v>15732.779999999999</v>
      </c>
      <c r="CS246" s="2"/>
      <c r="CT246" s="2"/>
      <c r="CU246" s="2"/>
      <c r="CV246" s="2"/>
      <c r="CW246" s="2"/>
      <c r="CX246" s="2"/>
      <c r="CY246" s="2"/>
      <c r="CZ246" s="2">
        <v>1006871.61</v>
      </c>
      <c r="DA246" s="2">
        <v>15210.25</v>
      </c>
      <c r="DB246" s="2">
        <v>15210.25</v>
      </c>
      <c r="DC246" s="2"/>
      <c r="DD246" s="2"/>
      <c r="DE246" s="2"/>
      <c r="DF246" s="2">
        <v>2892.61</v>
      </c>
      <c r="DG246" s="2">
        <v>2853.84</v>
      </c>
      <c r="DH246" s="2"/>
      <c r="DI246" s="2"/>
      <c r="DJ246" s="2">
        <v>19263.68</v>
      </c>
      <c r="DK246" s="2"/>
      <c r="DL246" s="2"/>
      <c r="DM246" s="2">
        <v>25010.13</v>
      </c>
      <c r="DN246" s="2">
        <v>7692627.7599999979</v>
      </c>
      <c r="DP246" s="37" t="str">
        <f>VLOOKUP(DQ246,'District Listing'!$A$3:$B$315,2,FALSE)</f>
        <v>LIBERTY</v>
      </c>
      <c r="DQ246" s="4" t="s">
        <v>339</v>
      </c>
      <c r="DR246" s="2">
        <v>78592.14</v>
      </c>
      <c r="DS246" s="2">
        <v>78592.14</v>
      </c>
      <c r="DT246" s="2">
        <v>-90311.91</v>
      </c>
      <c r="DU246" s="2">
        <v>-90311.91</v>
      </c>
      <c r="DV246" s="2">
        <v>2670745.71</v>
      </c>
      <c r="DW246" s="2">
        <v>74282.289999999994</v>
      </c>
      <c r="DX246" s="2">
        <v>43786.53</v>
      </c>
      <c r="DY246" s="2"/>
      <c r="DZ246" s="2">
        <v>20059.669999999998</v>
      </c>
      <c r="EA246" s="2">
        <v>1109.03</v>
      </c>
      <c r="EB246" s="2">
        <v>16515</v>
      </c>
      <c r="EC246" s="2">
        <v>2826498.2299999995</v>
      </c>
      <c r="ED246" s="2">
        <v>1082610.79</v>
      </c>
      <c r="EE246" s="2">
        <v>13413.58</v>
      </c>
      <c r="EF246" s="2">
        <v>5016.12</v>
      </c>
      <c r="EG246" s="2"/>
      <c r="EH246" s="2"/>
      <c r="EI246" s="2">
        <v>1145.3499999999999</v>
      </c>
      <c r="EJ246" s="2">
        <v>1102185.8400000003</v>
      </c>
      <c r="EK246" s="2"/>
      <c r="EL246" s="2"/>
      <c r="EM246" s="2">
        <v>212467.39</v>
      </c>
      <c r="EN246" s="2">
        <v>80872.100000000006</v>
      </c>
      <c r="EO246" s="2">
        <v>432550.16</v>
      </c>
      <c r="EP246" s="2">
        <v>143706.51</v>
      </c>
      <c r="EQ246" s="2"/>
      <c r="ER246" s="2"/>
      <c r="ES246" s="2"/>
      <c r="ET246" s="2"/>
      <c r="EU246" s="2">
        <v>4868.91</v>
      </c>
      <c r="EV246" s="2">
        <v>846.05</v>
      </c>
      <c r="EW246" s="2">
        <v>12195.49</v>
      </c>
      <c r="EX246" s="2">
        <v>28449.4</v>
      </c>
      <c r="EY246" s="2">
        <v>419122.34</v>
      </c>
      <c r="EZ246" s="2">
        <v>444590.42</v>
      </c>
      <c r="FA246" s="2">
        <v>338.37</v>
      </c>
      <c r="FB246" s="2">
        <v>41.81</v>
      </c>
      <c r="FC246" s="2">
        <v>1780048.9500000002</v>
      </c>
      <c r="FD246" s="2">
        <v>61428.07</v>
      </c>
      <c r="FE246" s="2">
        <v>32614.18</v>
      </c>
      <c r="FF246" s="2">
        <v>71477.39</v>
      </c>
      <c r="FG246" s="2">
        <v>11114.85</v>
      </c>
      <c r="FH246" s="2">
        <v>7015.77</v>
      </c>
      <c r="FI246" s="2">
        <v>183650.26</v>
      </c>
      <c r="FJ246" s="2">
        <v>7390.22</v>
      </c>
      <c r="FK246" s="2">
        <v>1553.49</v>
      </c>
      <c r="FL246" s="2">
        <v>8496.52</v>
      </c>
      <c r="FM246" s="2"/>
      <c r="FN246" s="2"/>
      <c r="FO246" s="2">
        <v>14424.55</v>
      </c>
      <c r="FP246" s="2">
        <v>153571.39000000001</v>
      </c>
      <c r="FQ246" s="2">
        <v>8968.3799999999992</v>
      </c>
      <c r="FR246" s="2">
        <v>7125.3</v>
      </c>
      <c r="FS246" s="2"/>
      <c r="FT246" s="2"/>
      <c r="FU246" s="2"/>
      <c r="FV246" s="2"/>
      <c r="FW246" s="2">
        <v>20337.310000000001</v>
      </c>
      <c r="FX246" s="2">
        <v>5995.3</v>
      </c>
      <c r="FY246" s="2">
        <v>27599.71</v>
      </c>
      <c r="FZ246" s="2">
        <v>15061.43</v>
      </c>
      <c r="GA246" s="2"/>
      <c r="GB246" s="2">
        <v>20133.39</v>
      </c>
      <c r="GC246" s="2"/>
      <c r="GD246" s="2">
        <v>610.77</v>
      </c>
      <c r="GE246" s="2"/>
      <c r="GF246" s="2"/>
      <c r="GG246" s="2"/>
      <c r="GH246" s="2">
        <v>2671.43</v>
      </c>
      <c r="GI246" s="2">
        <v>27746.47</v>
      </c>
      <c r="GJ246" s="2">
        <v>38171.9</v>
      </c>
      <c r="GK246" s="2">
        <v>1747.44</v>
      </c>
      <c r="GL246" s="2">
        <v>513.29999999999995</v>
      </c>
      <c r="GM246" s="2">
        <v>128474.08</v>
      </c>
      <c r="GN246" s="2">
        <v>48200</v>
      </c>
      <c r="GO246" s="2"/>
      <c r="GP246" s="2">
        <v>75.88</v>
      </c>
      <c r="GQ246" s="2"/>
      <c r="GR246" s="2"/>
      <c r="GS246" s="2"/>
      <c r="GT246" s="2"/>
      <c r="GU246" s="2"/>
      <c r="GV246" s="2"/>
      <c r="GW246" s="2"/>
      <c r="GX246" s="2"/>
      <c r="GY246" s="2">
        <v>10284.57</v>
      </c>
      <c r="GZ246" s="2"/>
      <c r="HA246" s="2"/>
      <c r="HB246" s="2"/>
      <c r="HC246" s="2"/>
      <c r="HD246" s="2"/>
      <c r="HE246" s="2"/>
      <c r="HF246" s="2"/>
      <c r="HG246" s="2">
        <v>549152.83000000007</v>
      </c>
      <c r="HH246" s="2">
        <v>7560.58</v>
      </c>
      <c r="HI246" s="2">
        <v>7560.58</v>
      </c>
      <c r="HJ246" s="2"/>
      <c r="HK246" s="2"/>
      <c r="HL246" s="2"/>
      <c r="HM246" s="2">
        <v>2892.61</v>
      </c>
      <c r="HN246" s="2"/>
      <c r="HO246" s="2"/>
      <c r="HP246" s="2"/>
      <c r="HQ246" s="2"/>
      <c r="HR246" s="2"/>
      <c r="HS246" s="2">
        <v>2892.61</v>
      </c>
      <c r="HT246" s="2">
        <v>6440269.5299999965</v>
      </c>
      <c r="HV246" s="37" t="str">
        <f>VLOOKUP(HW246,'District Listing'!$A$3:$B$315,2,FALSE)</f>
        <v>WELLPINIT</v>
      </c>
      <c r="HW246" s="4" t="s">
        <v>347</v>
      </c>
      <c r="HX246" s="2"/>
      <c r="HY246" s="2"/>
      <c r="HZ246" s="2"/>
      <c r="IA246" s="2"/>
      <c r="IB246" s="2">
        <v>842051.93</v>
      </c>
      <c r="IC246" s="2">
        <v>23016.25</v>
      </c>
      <c r="ID246" s="2">
        <v>35962.5</v>
      </c>
      <c r="IE246" s="2"/>
      <c r="IF246" s="2">
        <v>55875.360000000001</v>
      </c>
      <c r="IG246" s="2"/>
      <c r="IH246" s="2"/>
      <c r="II246" s="2">
        <v>956906.04</v>
      </c>
      <c r="IJ246" s="2">
        <v>375410.45</v>
      </c>
      <c r="IK246" s="2">
        <v>3563.89</v>
      </c>
      <c r="IL246" s="2">
        <v>41012.769999999997</v>
      </c>
      <c r="IM246" s="2"/>
      <c r="IN246" s="2">
        <v>118856.24</v>
      </c>
      <c r="IO246" s="2">
        <v>12999.96</v>
      </c>
      <c r="IP246" s="2">
        <v>551843.31000000006</v>
      </c>
      <c r="IQ246" s="2">
        <v>69784.83</v>
      </c>
      <c r="IR246" s="2">
        <v>41191.269999999997</v>
      </c>
      <c r="IS246" s="2">
        <v>153.06</v>
      </c>
      <c r="IT246" s="2">
        <v>62.49</v>
      </c>
      <c r="IU246" s="2">
        <v>141307.54999999999</v>
      </c>
      <c r="IV246" s="2">
        <v>69785.03</v>
      </c>
      <c r="IW246" s="2">
        <v>33.659999999999997</v>
      </c>
      <c r="IX246" s="2"/>
      <c r="IY246" s="2"/>
      <c r="IZ246" s="2"/>
      <c r="JA246" s="2">
        <v>1722.45</v>
      </c>
      <c r="JB246" s="2">
        <v>1266.67</v>
      </c>
      <c r="JC246" s="2">
        <v>3531.56</v>
      </c>
      <c r="JD246" s="2">
        <v>11827.07</v>
      </c>
      <c r="JE246" s="2">
        <v>106463.85</v>
      </c>
      <c r="JF246" s="2">
        <v>112186.08</v>
      </c>
      <c r="JG246" s="2"/>
      <c r="JH246" s="2">
        <v>2.2000000000000002</v>
      </c>
      <c r="JI246" s="2">
        <v>559317.7699999999</v>
      </c>
      <c r="JJ246" s="2">
        <v>419783.62</v>
      </c>
      <c r="JK246" s="2"/>
      <c r="JL246" s="2"/>
      <c r="JM246" s="2"/>
      <c r="JN246" s="2"/>
      <c r="JO246" s="2">
        <v>419783.62</v>
      </c>
      <c r="JP246" s="2"/>
      <c r="JQ246" s="2"/>
      <c r="JR246" s="2">
        <v>120224.08</v>
      </c>
      <c r="JS246" s="2"/>
      <c r="JT246" s="2"/>
      <c r="JU246" s="2">
        <v>33454</v>
      </c>
      <c r="JV246" s="2">
        <v>130617.54</v>
      </c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>
        <v>10713.99</v>
      </c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>
        <v>295009.61</v>
      </c>
      <c r="LL246" s="2">
        <v>5070.68</v>
      </c>
      <c r="LM246" s="2">
        <v>5070.68</v>
      </c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>
        <v>2787931.0300000007</v>
      </c>
    </row>
    <row r="247" spans="2:337">
      <c r="B247" s="22" t="s">
        <v>82</v>
      </c>
      <c r="C247" s="22" t="s">
        <v>7</v>
      </c>
      <c r="D247" s="22" t="s">
        <v>5</v>
      </c>
      <c r="E247" s="22" t="s">
        <v>15</v>
      </c>
      <c r="F247" s="22" t="s">
        <v>20</v>
      </c>
      <c r="G247" s="1">
        <v>123817.52</v>
      </c>
      <c r="I247" s="37" t="str">
        <f>VLOOKUP(J247,'District Listing'!$A$3:$B$315,2,FALSE)</f>
        <v>WEST VALLEY (Spokane)</v>
      </c>
      <c r="J247" s="4" t="s">
        <v>340</v>
      </c>
      <c r="K247" s="2">
        <v>470561.68</v>
      </c>
      <c r="L247" s="2">
        <v>470561.68</v>
      </c>
      <c r="M247" s="2">
        <v>-470561.68</v>
      </c>
      <c r="N247" s="2">
        <v>-470561.68</v>
      </c>
      <c r="O247" s="2">
        <v>18627448.059999999</v>
      </c>
      <c r="P247" s="2">
        <v>260654.37</v>
      </c>
      <c r="Q247" s="2"/>
      <c r="R247" s="2"/>
      <c r="S247" s="2">
        <v>153164</v>
      </c>
      <c r="T247" s="2">
        <v>1655145.9100000001</v>
      </c>
      <c r="U247" s="2"/>
      <c r="V247" s="2">
        <v>20696412.34</v>
      </c>
      <c r="W247" s="2">
        <v>7027141.04</v>
      </c>
      <c r="X247" s="2">
        <v>278987.06</v>
      </c>
      <c r="Y247" s="2">
        <v>283952.2</v>
      </c>
      <c r="Z247" s="2"/>
      <c r="AA247" s="2"/>
      <c r="AB247" s="2">
        <v>118208.52</v>
      </c>
      <c r="AC247" s="2">
        <v>7708288.8199999994</v>
      </c>
      <c r="AD247" s="2">
        <v>40923.979999999996</v>
      </c>
      <c r="AE247" s="2">
        <v>3153.88</v>
      </c>
      <c r="AF247" s="2">
        <v>1540903.29</v>
      </c>
      <c r="AG247" s="2">
        <v>575611.9</v>
      </c>
      <c r="AH247" s="2">
        <v>3094302.71</v>
      </c>
      <c r="AI247" s="2">
        <v>935333.78</v>
      </c>
      <c r="AJ247" s="2"/>
      <c r="AK247" s="2"/>
      <c r="AL247" s="2"/>
      <c r="AM247" s="2"/>
      <c r="AN247" s="2">
        <v>47863.88</v>
      </c>
      <c r="AO247" s="2">
        <v>18117.78</v>
      </c>
      <c r="AP247" s="2">
        <v>71907.88</v>
      </c>
      <c r="AQ247" s="2">
        <v>121616.84</v>
      </c>
      <c r="AR247" s="2">
        <v>2836005.8400000003</v>
      </c>
      <c r="AS247" s="2">
        <v>2290550.42</v>
      </c>
      <c r="AT247" s="2">
        <v>336832.06</v>
      </c>
      <c r="AU247" s="2">
        <v>47418.33</v>
      </c>
      <c r="AV247" s="2">
        <v>11960542.57</v>
      </c>
      <c r="AW247" s="2">
        <v>1506973.75</v>
      </c>
      <c r="AX247" s="2">
        <v>87601.73</v>
      </c>
      <c r="AY247" s="2">
        <v>552304.72</v>
      </c>
      <c r="AZ247" s="2">
        <v>251058.31</v>
      </c>
      <c r="BA247" s="2">
        <v>104677.87</v>
      </c>
      <c r="BB247" s="2">
        <v>2502616.3800000004</v>
      </c>
      <c r="BC247" s="2">
        <v>22016.240000000002</v>
      </c>
      <c r="BD247" s="2">
        <v>6673.34</v>
      </c>
      <c r="BE247" s="2">
        <v>494032.57999999996</v>
      </c>
      <c r="BF247" s="2"/>
      <c r="BG247" s="2"/>
      <c r="BH247" s="2">
        <v>38652.589999999997</v>
      </c>
      <c r="BI247" s="2">
        <v>348496.67000000004</v>
      </c>
      <c r="BJ247" s="2">
        <v>28944.49</v>
      </c>
      <c r="BK247" s="2"/>
      <c r="BL247" s="2"/>
      <c r="BM247" s="2">
        <v>13576.88</v>
      </c>
      <c r="BN247" s="2"/>
      <c r="BO247" s="2"/>
      <c r="BP247" s="2">
        <v>104015.54</v>
      </c>
      <c r="BQ247" s="2">
        <v>89124.67</v>
      </c>
      <c r="BR247" s="2">
        <v>66352.84</v>
      </c>
      <c r="BS247" s="2"/>
      <c r="BT247" s="2">
        <v>160361.92000000001</v>
      </c>
      <c r="BU247" s="2">
        <v>98186.68</v>
      </c>
      <c r="BV247" s="2"/>
      <c r="BW247" s="2">
        <v>191959.2</v>
      </c>
      <c r="BX247" s="2">
        <v>4827.5</v>
      </c>
      <c r="BY247" s="2"/>
      <c r="BZ247" s="2"/>
      <c r="CA247" s="2"/>
      <c r="CB247" s="2">
        <v>403570.29</v>
      </c>
      <c r="CC247" s="2">
        <v>133500.31</v>
      </c>
      <c r="CD247" s="2"/>
      <c r="CE247" s="2">
        <v>16538.77</v>
      </c>
      <c r="CF247" s="2">
        <v>458970.14</v>
      </c>
      <c r="CG247" s="2"/>
      <c r="CH247" s="2">
        <v>3600</v>
      </c>
      <c r="CI247" s="2">
        <v>62934.23</v>
      </c>
      <c r="CJ247" s="2">
        <v>142554.87</v>
      </c>
      <c r="CK247" s="2"/>
      <c r="CL247" s="2">
        <v>166608.44</v>
      </c>
      <c r="CM247" s="2">
        <v>472395.13</v>
      </c>
      <c r="CN247" s="2"/>
      <c r="CO247" s="2"/>
      <c r="CP247" s="2"/>
      <c r="CQ247" s="2"/>
      <c r="CR247" s="2">
        <v>262023.04000000001</v>
      </c>
      <c r="CS247" s="2"/>
      <c r="CT247" s="2"/>
      <c r="CU247" s="2"/>
      <c r="CV247" s="2"/>
      <c r="CW247" s="2"/>
      <c r="CX247" s="2"/>
      <c r="CY247" s="2"/>
      <c r="CZ247" s="2">
        <v>3789916.36</v>
      </c>
      <c r="DA247" s="2">
        <v>124039.70000000001</v>
      </c>
      <c r="DB247" s="2">
        <v>124039.70000000001</v>
      </c>
      <c r="DC247" s="2">
        <v>52696.71</v>
      </c>
      <c r="DD247" s="2"/>
      <c r="DE247" s="2">
        <v>68496.59</v>
      </c>
      <c r="DF247" s="2">
        <v>53370.03</v>
      </c>
      <c r="DG247" s="2">
        <v>14550.3</v>
      </c>
      <c r="DH247" s="2">
        <v>222156</v>
      </c>
      <c r="DI247" s="2">
        <v>2853</v>
      </c>
      <c r="DJ247" s="2">
        <v>7022.96</v>
      </c>
      <c r="DK247" s="2"/>
      <c r="DL247" s="2"/>
      <c r="DM247" s="2">
        <v>421145.59</v>
      </c>
      <c r="DN247" s="2">
        <v>47202961.760000035</v>
      </c>
      <c r="DP247" s="37" t="str">
        <f>VLOOKUP(DQ247,'District Listing'!$A$3:$B$315,2,FALSE)</f>
        <v>WEST VALLEY (Spokane)</v>
      </c>
      <c r="DQ247" s="4" t="s">
        <v>340</v>
      </c>
      <c r="DR247" s="2">
        <v>403395.81</v>
      </c>
      <c r="DS247" s="2">
        <v>403395.81</v>
      </c>
      <c r="DT247" s="2">
        <v>-470561.68</v>
      </c>
      <c r="DU247" s="2">
        <v>-470561.68</v>
      </c>
      <c r="DV247" s="2">
        <v>17709325.789999999</v>
      </c>
      <c r="DW247" s="2">
        <v>257596.47</v>
      </c>
      <c r="DX247" s="2"/>
      <c r="DY247" s="2"/>
      <c r="DZ247" s="2">
        <v>23922.86</v>
      </c>
      <c r="EA247" s="2">
        <v>1006222.38</v>
      </c>
      <c r="EB247" s="2"/>
      <c r="EC247" s="2">
        <v>18997067.499999996</v>
      </c>
      <c r="ED247" s="2">
        <v>6598770.3300000001</v>
      </c>
      <c r="EE247" s="2">
        <v>278987.06</v>
      </c>
      <c r="EF247" s="2">
        <v>263296.55</v>
      </c>
      <c r="EG247" s="2"/>
      <c r="EH247" s="2"/>
      <c r="EI247" s="2">
        <v>36885.31</v>
      </c>
      <c r="EJ247" s="2">
        <v>7177939.2499999991</v>
      </c>
      <c r="EK247" s="2">
        <v>33260.699999999997</v>
      </c>
      <c r="EL247" s="2">
        <v>3077.83</v>
      </c>
      <c r="EM247" s="2">
        <v>1411246.25</v>
      </c>
      <c r="EN247" s="2">
        <v>530913.76</v>
      </c>
      <c r="EO247" s="2">
        <v>2834966.48</v>
      </c>
      <c r="EP247" s="2">
        <v>887566.79</v>
      </c>
      <c r="EQ247" s="2"/>
      <c r="ER247" s="2"/>
      <c r="ES247" s="2"/>
      <c r="ET247" s="2"/>
      <c r="EU247" s="2">
        <v>43780.53</v>
      </c>
      <c r="EV247" s="2">
        <v>16903.75</v>
      </c>
      <c r="EW247" s="2">
        <v>66452.160000000003</v>
      </c>
      <c r="EX247" s="2">
        <v>112371.97</v>
      </c>
      <c r="EY247" s="2">
        <v>2684576.12</v>
      </c>
      <c r="EZ247" s="2">
        <v>2216150.61</v>
      </c>
      <c r="FA247" s="2">
        <v>316062.36</v>
      </c>
      <c r="FB247" s="2">
        <v>47275.94</v>
      </c>
      <c r="FC247" s="2">
        <v>11204605.249999998</v>
      </c>
      <c r="FD247" s="2">
        <v>1455970.96</v>
      </c>
      <c r="FE247" s="2">
        <v>87601.73</v>
      </c>
      <c r="FF247" s="2">
        <v>552304.72</v>
      </c>
      <c r="FG247" s="2">
        <v>251058.31</v>
      </c>
      <c r="FH247" s="2">
        <v>104677.87</v>
      </c>
      <c r="FI247" s="2">
        <v>2451613.59</v>
      </c>
      <c r="FJ247" s="2">
        <v>22016.240000000002</v>
      </c>
      <c r="FK247" s="2">
        <v>6673.34</v>
      </c>
      <c r="FL247" s="2">
        <v>434649.73</v>
      </c>
      <c r="FM247" s="2"/>
      <c r="FN247" s="2"/>
      <c r="FO247" s="2">
        <v>38652.589999999997</v>
      </c>
      <c r="FP247" s="2">
        <v>341997.28</v>
      </c>
      <c r="FQ247" s="2">
        <v>28944.49</v>
      </c>
      <c r="FR247" s="2"/>
      <c r="FS247" s="2"/>
      <c r="FT247" s="2">
        <v>13576.88</v>
      </c>
      <c r="FU247" s="2"/>
      <c r="FV247" s="2"/>
      <c r="FW247" s="2">
        <v>104015.54</v>
      </c>
      <c r="FX247" s="2">
        <v>89124.67</v>
      </c>
      <c r="FY247" s="2">
        <v>66352.84</v>
      </c>
      <c r="FZ247" s="2"/>
      <c r="GA247" s="2">
        <v>160361.92000000001</v>
      </c>
      <c r="GB247" s="2">
        <v>98186.68</v>
      </c>
      <c r="GC247" s="2"/>
      <c r="GD247" s="2">
        <v>191959.2</v>
      </c>
      <c r="GE247" s="2">
        <v>4827.5</v>
      </c>
      <c r="GF247" s="2"/>
      <c r="GG247" s="2"/>
      <c r="GH247" s="2"/>
      <c r="GI247" s="2">
        <v>403570.29</v>
      </c>
      <c r="GJ247" s="2">
        <v>133500.31</v>
      </c>
      <c r="GK247" s="2"/>
      <c r="GL247" s="2">
        <v>16538.77</v>
      </c>
      <c r="GM247" s="2">
        <v>458970.14</v>
      </c>
      <c r="GN247" s="2"/>
      <c r="GO247" s="2">
        <v>3600</v>
      </c>
      <c r="GP247" s="2">
        <v>62089.23</v>
      </c>
      <c r="GQ247" s="2">
        <v>142554.87</v>
      </c>
      <c r="GR247" s="2"/>
      <c r="GS247" s="2">
        <v>166608.44</v>
      </c>
      <c r="GT247" s="2">
        <v>472395.13</v>
      </c>
      <c r="GU247" s="2"/>
      <c r="GV247" s="2"/>
      <c r="GW247" s="2"/>
      <c r="GX247" s="2"/>
      <c r="GY247" s="2">
        <v>251373.38</v>
      </c>
      <c r="GZ247" s="2"/>
      <c r="HA247" s="2"/>
      <c r="HB247" s="2"/>
      <c r="HC247" s="2"/>
      <c r="HD247" s="2"/>
      <c r="HE247" s="2"/>
      <c r="HF247" s="2"/>
      <c r="HG247" s="2">
        <v>3712539.46</v>
      </c>
      <c r="HH247" s="2">
        <v>102995.21</v>
      </c>
      <c r="HI247" s="2">
        <v>102995.21</v>
      </c>
      <c r="HJ247" s="2">
        <v>52696.71</v>
      </c>
      <c r="HK247" s="2"/>
      <c r="HL247" s="2">
        <v>68496.59</v>
      </c>
      <c r="HM247" s="2">
        <v>53370.03</v>
      </c>
      <c r="HN247" s="2">
        <v>14550.3</v>
      </c>
      <c r="HO247" s="2">
        <v>222156</v>
      </c>
      <c r="HP247" s="2">
        <v>2853</v>
      </c>
      <c r="HQ247" s="2">
        <v>7022.96</v>
      </c>
      <c r="HR247" s="2"/>
      <c r="HS247" s="2">
        <v>421145.59</v>
      </c>
      <c r="HT247" s="2">
        <v>44000739.980000012</v>
      </c>
      <c r="HV247" s="37" t="str">
        <f>VLOOKUP(HW247,'District Listing'!$A$3:$B$315,2,FALSE)</f>
        <v>VALLEY</v>
      </c>
      <c r="HW247" s="4" t="s">
        <v>348</v>
      </c>
      <c r="HX247" s="2">
        <v>103341.3</v>
      </c>
      <c r="HY247" s="2">
        <v>103341.3</v>
      </c>
      <c r="HZ247" s="2">
        <v>-146244.62</v>
      </c>
      <c r="IA247" s="2">
        <v>-146244.62</v>
      </c>
      <c r="IB247" s="2">
        <v>57448.37</v>
      </c>
      <c r="IC247" s="2">
        <v>2552.37</v>
      </c>
      <c r="ID247" s="2">
        <v>202.24</v>
      </c>
      <c r="IE247" s="2"/>
      <c r="IF247" s="2">
        <v>25011.14</v>
      </c>
      <c r="IG247" s="2">
        <v>43241.48</v>
      </c>
      <c r="IH247" s="2"/>
      <c r="II247" s="2">
        <v>128455.6</v>
      </c>
      <c r="IJ247" s="2">
        <v>667052.65</v>
      </c>
      <c r="IK247" s="2">
        <v>89970.83</v>
      </c>
      <c r="IL247" s="2">
        <v>14878.14</v>
      </c>
      <c r="IM247" s="2"/>
      <c r="IN247" s="2">
        <v>20900</v>
      </c>
      <c r="IO247" s="2">
        <v>672</v>
      </c>
      <c r="IP247" s="2">
        <v>793473.62</v>
      </c>
      <c r="IQ247" s="2">
        <v>5.86</v>
      </c>
      <c r="IR247" s="2">
        <v>-2.93</v>
      </c>
      <c r="IS247" s="2">
        <v>7121.03</v>
      </c>
      <c r="IT247" s="2">
        <v>59068.6</v>
      </c>
      <c r="IU247" s="2">
        <v>13378.76</v>
      </c>
      <c r="IV247" s="2">
        <v>89568.18</v>
      </c>
      <c r="IW247" s="2"/>
      <c r="IX247" s="2"/>
      <c r="IY247" s="2"/>
      <c r="IZ247" s="2"/>
      <c r="JA247" s="2">
        <v>194.28</v>
      </c>
      <c r="JB247" s="2">
        <v>2227.9299999999998</v>
      </c>
      <c r="JC247" s="2">
        <v>344.57</v>
      </c>
      <c r="JD247" s="2">
        <v>13939.74</v>
      </c>
      <c r="JE247" s="2">
        <v>5394.7</v>
      </c>
      <c r="JF247" s="2">
        <v>190024.95</v>
      </c>
      <c r="JG247" s="2">
        <v>182.47</v>
      </c>
      <c r="JH247" s="2">
        <v>1147.22</v>
      </c>
      <c r="JI247" s="2">
        <v>382595.36</v>
      </c>
      <c r="JJ247" s="2">
        <v>45174.22</v>
      </c>
      <c r="JK247" s="2">
        <v>211351.78</v>
      </c>
      <c r="JL247" s="2">
        <v>49902.55</v>
      </c>
      <c r="JM247" s="2">
        <v>34</v>
      </c>
      <c r="JN247" s="2">
        <v>8538.76</v>
      </c>
      <c r="JO247" s="2">
        <v>315001.31</v>
      </c>
      <c r="JP247" s="2"/>
      <c r="JQ247" s="2"/>
      <c r="JR247" s="2">
        <v>3069.66</v>
      </c>
      <c r="JS247" s="2"/>
      <c r="JT247" s="2"/>
      <c r="JU247" s="2">
        <v>2849.36</v>
      </c>
      <c r="JV247" s="2">
        <v>47716.21</v>
      </c>
      <c r="JW247" s="2"/>
      <c r="JX247" s="2"/>
      <c r="JY247" s="2"/>
      <c r="JZ247" s="2">
        <v>491.74</v>
      </c>
      <c r="KA247" s="2"/>
      <c r="KB247" s="2"/>
      <c r="KC247" s="2"/>
      <c r="KD247" s="2">
        <v>2383.94</v>
      </c>
      <c r="KE247" s="2">
        <v>8285.18</v>
      </c>
      <c r="KF247" s="2"/>
      <c r="KG247" s="2"/>
      <c r="KH247" s="2">
        <v>2325.59</v>
      </c>
      <c r="KI247" s="2"/>
      <c r="KJ247" s="2">
        <v>130</v>
      </c>
      <c r="KK247" s="2"/>
      <c r="KL247" s="2"/>
      <c r="KM247" s="2"/>
      <c r="KN247" s="2">
        <v>12575.75</v>
      </c>
      <c r="KO247" s="2">
        <v>112.98</v>
      </c>
      <c r="KP247" s="2"/>
      <c r="KQ247" s="2">
        <v>1640.66</v>
      </c>
      <c r="KR247" s="2">
        <v>3945</v>
      </c>
      <c r="KS247" s="2"/>
      <c r="KT247" s="2"/>
      <c r="KU247" s="2">
        <v>4237.09</v>
      </c>
      <c r="KV247" s="2">
        <v>6682</v>
      </c>
      <c r="KW247" s="2"/>
      <c r="KX247" s="2"/>
      <c r="KY247" s="2">
        <v>7927.04</v>
      </c>
      <c r="KZ247" s="2"/>
      <c r="LA247" s="2"/>
      <c r="LB247" s="2"/>
      <c r="LC247" s="2">
        <v>1765.6</v>
      </c>
      <c r="LD247" s="2"/>
      <c r="LE247" s="2"/>
      <c r="LF247" s="2"/>
      <c r="LG247" s="2"/>
      <c r="LH247" s="2"/>
      <c r="LI247" s="2"/>
      <c r="LJ247" s="2"/>
      <c r="LK247" s="2">
        <v>106137.79999999999</v>
      </c>
      <c r="LL247" s="2">
        <v>2043.21</v>
      </c>
      <c r="LM247" s="2">
        <v>2043.21</v>
      </c>
      <c r="LN247" s="2">
        <v>14545.26</v>
      </c>
      <c r="LO247" s="2">
        <v>65703.09</v>
      </c>
      <c r="LP247" s="2"/>
      <c r="LQ247" s="2"/>
      <c r="LR247" s="2"/>
      <c r="LS247" s="2"/>
      <c r="LT247" s="2"/>
      <c r="LU247" s="2">
        <v>17730.14</v>
      </c>
      <c r="LV247" s="2"/>
      <c r="LW247" s="2"/>
      <c r="LX247" s="2">
        <v>97978.489999999991</v>
      </c>
      <c r="LY247" s="2">
        <v>1782782.0699999998</v>
      </c>
    </row>
    <row r="248" spans="2:337">
      <c r="B248" s="22" t="s">
        <v>82</v>
      </c>
      <c r="C248" s="22" t="s">
        <v>7</v>
      </c>
      <c r="D248" s="22" t="s">
        <v>5</v>
      </c>
      <c r="E248" s="22" t="s">
        <v>15</v>
      </c>
      <c r="F248" s="22" t="s">
        <v>21</v>
      </c>
      <c r="G248" s="1">
        <v>516.58000000000004</v>
      </c>
      <c r="I248" s="37" t="str">
        <f>VLOOKUP(J248,'District Listing'!$A$3:$B$315,2,FALSE)</f>
        <v>DEER PARK</v>
      </c>
      <c r="J248" s="4" t="s">
        <v>341</v>
      </c>
      <c r="K248" s="2">
        <v>261360.13</v>
      </c>
      <c r="L248" s="2">
        <v>261360.13</v>
      </c>
      <c r="M248" s="2">
        <v>-261360.13</v>
      </c>
      <c r="N248" s="2">
        <v>-261360.13</v>
      </c>
      <c r="O248" s="2">
        <v>11913704.460000001</v>
      </c>
      <c r="P248" s="2">
        <v>237296.81</v>
      </c>
      <c r="Q248" s="2">
        <v>379776.98000000004</v>
      </c>
      <c r="R248" s="2"/>
      <c r="S248" s="2">
        <v>365262.24</v>
      </c>
      <c r="T248" s="2">
        <v>246287.96</v>
      </c>
      <c r="U248" s="2">
        <v>106149</v>
      </c>
      <c r="V248" s="2">
        <v>13248477.450000003</v>
      </c>
      <c r="W248" s="2">
        <v>4141640.3600000003</v>
      </c>
      <c r="X248" s="2">
        <v>481719.74</v>
      </c>
      <c r="Y248" s="2">
        <v>150658.97999999998</v>
      </c>
      <c r="Z248" s="2"/>
      <c r="AA248" s="2">
        <v>381392.06</v>
      </c>
      <c r="AB248" s="2">
        <v>36019</v>
      </c>
      <c r="AC248" s="2">
        <v>5191430.1399999997</v>
      </c>
      <c r="AD248" s="2">
        <v>25964.170000000002</v>
      </c>
      <c r="AE248" s="2">
        <v>11363.24</v>
      </c>
      <c r="AF248" s="2">
        <v>991978.8</v>
      </c>
      <c r="AG248" s="2">
        <v>385641.05000000005</v>
      </c>
      <c r="AH248" s="2">
        <v>1964911.88</v>
      </c>
      <c r="AI248" s="2">
        <v>588048.42000000004</v>
      </c>
      <c r="AJ248" s="2"/>
      <c r="AK248" s="2"/>
      <c r="AL248" s="2"/>
      <c r="AM248" s="2"/>
      <c r="AN248" s="2">
        <v>17490.75</v>
      </c>
      <c r="AO248" s="2">
        <v>9435.9500000000007</v>
      </c>
      <c r="AP248" s="2">
        <v>55708.12</v>
      </c>
      <c r="AQ248" s="2">
        <v>116437.41</v>
      </c>
      <c r="AR248" s="2">
        <v>1774493.17</v>
      </c>
      <c r="AS248" s="2">
        <v>1450744.82</v>
      </c>
      <c r="AT248" s="2">
        <v>100891.45999999999</v>
      </c>
      <c r="AU248" s="2">
        <v>22538.58</v>
      </c>
      <c r="AV248" s="2">
        <v>7515647.8200000012</v>
      </c>
      <c r="AW248" s="2">
        <v>945966.72</v>
      </c>
      <c r="AX248" s="2">
        <v>99522.420000000013</v>
      </c>
      <c r="AY248" s="2">
        <v>290861.90000000002</v>
      </c>
      <c r="AZ248" s="2">
        <v>302661.77</v>
      </c>
      <c r="BA248" s="2">
        <v>280575.54000000004</v>
      </c>
      <c r="BB248" s="2">
        <v>1919588.35</v>
      </c>
      <c r="BC248" s="2"/>
      <c r="BD248" s="2">
        <v>4044.59</v>
      </c>
      <c r="BE248" s="2"/>
      <c r="BF248" s="2"/>
      <c r="BG248" s="2"/>
      <c r="BH248" s="2">
        <v>49535.11</v>
      </c>
      <c r="BI248" s="2">
        <v>572468.55000000005</v>
      </c>
      <c r="BJ248" s="2">
        <v>9669.07</v>
      </c>
      <c r="BK248" s="2">
        <v>26881.95</v>
      </c>
      <c r="BL248" s="2"/>
      <c r="BM248" s="2">
        <v>65822.44</v>
      </c>
      <c r="BN248" s="2"/>
      <c r="BO248" s="2">
        <v>9497.77</v>
      </c>
      <c r="BP248" s="2">
        <v>30279.43</v>
      </c>
      <c r="BQ248" s="2">
        <v>194018.34</v>
      </c>
      <c r="BR248" s="2">
        <v>131170.47</v>
      </c>
      <c r="BS248" s="2"/>
      <c r="BT248" s="2"/>
      <c r="BU248" s="2">
        <v>16271.92</v>
      </c>
      <c r="BV248" s="2">
        <v>591.55999999999995</v>
      </c>
      <c r="BW248" s="2">
        <v>702.65</v>
      </c>
      <c r="BX248" s="2"/>
      <c r="BY248" s="2"/>
      <c r="BZ248" s="2"/>
      <c r="CA248" s="2">
        <v>17463.14</v>
      </c>
      <c r="CB248" s="2">
        <v>328168.78000000003</v>
      </c>
      <c r="CC248" s="2">
        <v>261363.48</v>
      </c>
      <c r="CD248" s="2">
        <v>2114.5100000000002</v>
      </c>
      <c r="CE248" s="2">
        <v>48814.96</v>
      </c>
      <c r="CF248" s="2">
        <v>705291.44</v>
      </c>
      <c r="CG248" s="2">
        <v>226223.29</v>
      </c>
      <c r="CH248" s="2">
        <v>115804.58</v>
      </c>
      <c r="CI248" s="2">
        <v>19858.88</v>
      </c>
      <c r="CJ248" s="2">
        <v>117853.9</v>
      </c>
      <c r="CK248" s="2"/>
      <c r="CL248" s="2">
        <v>93737.49</v>
      </c>
      <c r="CM248" s="2">
        <v>275758.28000000003</v>
      </c>
      <c r="CN248" s="2"/>
      <c r="CO248" s="2">
        <v>4835.92</v>
      </c>
      <c r="CP248" s="2"/>
      <c r="CQ248" s="2"/>
      <c r="CR248" s="2">
        <v>26565.53</v>
      </c>
      <c r="CS248" s="2"/>
      <c r="CT248" s="2"/>
      <c r="CU248" s="2"/>
      <c r="CV248" s="2"/>
      <c r="CW248" s="2"/>
      <c r="CX248" s="2"/>
      <c r="CY248" s="2"/>
      <c r="CZ248" s="2">
        <v>3354808.03</v>
      </c>
      <c r="DA248" s="2">
        <v>74445.66</v>
      </c>
      <c r="DB248" s="2">
        <v>74445.66</v>
      </c>
      <c r="DC248" s="2"/>
      <c r="DD248" s="2"/>
      <c r="DE248" s="2"/>
      <c r="DF248" s="2"/>
      <c r="DG248" s="2"/>
      <c r="DH248" s="2"/>
      <c r="DI248" s="2"/>
      <c r="DJ248" s="2">
        <v>14236.77</v>
      </c>
      <c r="DK248" s="2"/>
      <c r="DL248" s="2"/>
      <c r="DM248" s="2">
        <v>14236.77</v>
      </c>
      <c r="DN248" s="2">
        <v>31318634.220000003</v>
      </c>
      <c r="DP248" s="37" t="str">
        <f>VLOOKUP(DQ248,'District Listing'!$A$3:$B$315,2,FALSE)</f>
        <v>DEER PARK</v>
      </c>
      <c r="DQ248" s="4" t="s">
        <v>341</v>
      </c>
      <c r="DR248" s="2">
        <v>50031.61</v>
      </c>
      <c r="DS248" s="2">
        <v>50031.61</v>
      </c>
      <c r="DT248" s="2">
        <v>-261360.13</v>
      </c>
      <c r="DU248" s="2">
        <v>-261360.13</v>
      </c>
      <c r="DV248" s="2">
        <v>11206155.890000001</v>
      </c>
      <c r="DW248" s="2">
        <v>79577.33</v>
      </c>
      <c r="DX248" s="2">
        <v>302423.71000000002</v>
      </c>
      <c r="DY248" s="2"/>
      <c r="DZ248" s="2">
        <v>170166.24</v>
      </c>
      <c r="EA248" s="2">
        <v>13780</v>
      </c>
      <c r="EB248" s="2">
        <v>106149</v>
      </c>
      <c r="EC248" s="2">
        <v>11878252.170000002</v>
      </c>
      <c r="ED248" s="2">
        <v>3280235.45</v>
      </c>
      <c r="EE248" s="2">
        <v>400625.56</v>
      </c>
      <c r="EF248" s="2">
        <v>132400.60999999999</v>
      </c>
      <c r="EG248" s="2"/>
      <c r="EH248" s="2">
        <v>40649.17</v>
      </c>
      <c r="EI248" s="2">
        <v>19888.259999999998</v>
      </c>
      <c r="EJ248" s="2">
        <v>3873799.05</v>
      </c>
      <c r="EK248" s="2">
        <v>23575.86</v>
      </c>
      <c r="EL248" s="2">
        <v>8902.9699999999993</v>
      </c>
      <c r="EM248" s="2">
        <v>891351.76</v>
      </c>
      <c r="EN248" s="2">
        <v>287529.71000000002</v>
      </c>
      <c r="EO248" s="2">
        <v>1800937.96</v>
      </c>
      <c r="EP248" s="2">
        <v>438399.51</v>
      </c>
      <c r="EQ248" s="2"/>
      <c r="ER248" s="2"/>
      <c r="ES248" s="2"/>
      <c r="ET248" s="2"/>
      <c r="EU248" s="2">
        <v>15666.19</v>
      </c>
      <c r="EV248" s="2">
        <v>7143.19</v>
      </c>
      <c r="EW248" s="2">
        <v>51562.5</v>
      </c>
      <c r="EX248" s="2">
        <v>90244.46</v>
      </c>
      <c r="EY248" s="2">
        <v>1657744.16</v>
      </c>
      <c r="EZ248" s="2">
        <v>1207240.08</v>
      </c>
      <c r="FA248" s="2">
        <v>99563.34</v>
      </c>
      <c r="FB248" s="2">
        <v>20062.560000000001</v>
      </c>
      <c r="FC248" s="2">
        <v>6599924.2499999991</v>
      </c>
      <c r="FD248" s="2">
        <v>879372.28</v>
      </c>
      <c r="FE248" s="2">
        <v>99380.96</v>
      </c>
      <c r="FF248" s="2">
        <v>290861.90000000002</v>
      </c>
      <c r="FG248" s="2">
        <v>302661.77</v>
      </c>
      <c r="FH248" s="2">
        <v>279326.03000000003</v>
      </c>
      <c r="FI248" s="2">
        <v>1851602.9400000002</v>
      </c>
      <c r="FJ248" s="2"/>
      <c r="FK248" s="2">
        <v>4044.59</v>
      </c>
      <c r="FL248" s="2"/>
      <c r="FM248" s="2"/>
      <c r="FN248" s="2"/>
      <c r="FO248" s="2">
        <v>48835.11</v>
      </c>
      <c r="FP248" s="2">
        <v>572468.55000000005</v>
      </c>
      <c r="FQ248" s="2">
        <v>9669.07</v>
      </c>
      <c r="FR248" s="2">
        <v>26881.95</v>
      </c>
      <c r="FS248" s="2"/>
      <c r="FT248" s="2">
        <v>40605.43</v>
      </c>
      <c r="FU248" s="2"/>
      <c r="FV248" s="2">
        <v>9497.77</v>
      </c>
      <c r="FW248" s="2">
        <v>30279.43</v>
      </c>
      <c r="FX248" s="2">
        <v>83090.98</v>
      </c>
      <c r="FY248" s="2">
        <v>129707.23</v>
      </c>
      <c r="FZ248" s="2"/>
      <c r="GA248" s="2"/>
      <c r="GB248" s="2">
        <v>16271.92</v>
      </c>
      <c r="GC248" s="2">
        <v>591.55999999999995</v>
      </c>
      <c r="GD248" s="2">
        <v>702.65</v>
      </c>
      <c r="GE248" s="2"/>
      <c r="GF248" s="2"/>
      <c r="GG248" s="2"/>
      <c r="GH248" s="2">
        <v>17463.14</v>
      </c>
      <c r="GI248" s="2">
        <v>328168.78000000003</v>
      </c>
      <c r="GJ248" s="2">
        <v>261197.92</v>
      </c>
      <c r="GK248" s="2">
        <v>2114.5100000000002</v>
      </c>
      <c r="GL248" s="2">
        <v>48600.52</v>
      </c>
      <c r="GM248" s="2">
        <v>705291.44</v>
      </c>
      <c r="GN248" s="2">
        <v>226223.29</v>
      </c>
      <c r="GO248" s="2">
        <v>115804.58</v>
      </c>
      <c r="GP248" s="2">
        <v>19618.88</v>
      </c>
      <c r="GQ248" s="2">
        <v>117853.9</v>
      </c>
      <c r="GR248" s="2"/>
      <c r="GS248" s="2">
        <v>93737.49</v>
      </c>
      <c r="GT248" s="2">
        <v>275758.28000000003</v>
      </c>
      <c r="GU248" s="2"/>
      <c r="GV248" s="2">
        <v>4835.92</v>
      </c>
      <c r="GW248" s="2"/>
      <c r="GX248" s="2"/>
      <c r="GY248" s="2">
        <v>21614.93</v>
      </c>
      <c r="GZ248" s="2"/>
      <c r="HA248" s="2"/>
      <c r="HB248" s="2"/>
      <c r="HC248" s="2"/>
      <c r="HD248" s="2"/>
      <c r="HE248" s="2"/>
      <c r="HF248" s="2"/>
      <c r="HG248" s="2">
        <v>3210929.82</v>
      </c>
      <c r="HH248" s="2">
        <v>47283.839999999997</v>
      </c>
      <c r="HI248" s="2">
        <v>47283.839999999997</v>
      </c>
      <c r="HJ248" s="2"/>
      <c r="HK248" s="2"/>
      <c r="HL248" s="2"/>
      <c r="HM248" s="2"/>
      <c r="HN248" s="2"/>
      <c r="HO248" s="2"/>
      <c r="HP248" s="2"/>
      <c r="HQ248" s="2">
        <v>14236.77</v>
      </c>
      <c r="HR248" s="2"/>
      <c r="HS248" s="2">
        <v>14236.77</v>
      </c>
      <c r="HT248" s="2">
        <v>27264700.320000004</v>
      </c>
      <c r="HV248" s="37" t="str">
        <f>VLOOKUP(HW248,'District Listing'!$A$3:$B$315,2,FALSE)</f>
        <v>COLVILLE</v>
      </c>
      <c r="HW248" s="4" t="s">
        <v>349</v>
      </c>
      <c r="HX248" s="2"/>
      <c r="HY248" s="2"/>
      <c r="HZ248" s="2"/>
      <c r="IA248" s="2"/>
      <c r="IB248" s="2">
        <v>425468.48</v>
      </c>
      <c r="IC248" s="2">
        <v>1120</v>
      </c>
      <c r="ID248" s="2">
        <v>10007.27</v>
      </c>
      <c r="IE248" s="2"/>
      <c r="IF248" s="2">
        <v>229763.19</v>
      </c>
      <c r="IG248" s="2">
        <v>671.72</v>
      </c>
      <c r="IH248" s="2"/>
      <c r="II248" s="2">
        <v>667030.65999999992</v>
      </c>
      <c r="IJ248" s="2">
        <v>968676.63</v>
      </c>
      <c r="IK248" s="2">
        <v>5490.31</v>
      </c>
      <c r="IL248" s="2">
        <v>1348.2</v>
      </c>
      <c r="IM248" s="2"/>
      <c r="IN248" s="2">
        <v>303478.31</v>
      </c>
      <c r="IO248" s="2"/>
      <c r="IP248" s="2">
        <v>1278993.45</v>
      </c>
      <c r="IQ248" s="2">
        <v>28627.24</v>
      </c>
      <c r="IR248" s="2">
        <v>43500.97</v>
      </c>
      <c r="IS248" s="2">
        <v>31233.43</v>
      </c>
      <c r="IT248" s="2">
        <v>87454.46</v>
      </c>
      <c r="IU248" s="2">
        <v>64966.98</v>
      </c>
      <c r="IV248" s="2">
        <v>137961.45000000001</v>
      </c>
      <c r="IW248" s="2"/>
      <c r="IX248" s="2"/>
      <c r="IY248" s="2"/>
      <c r="IZ248" s="2"/>
      <c r="JA248" s="2">
        <v>1392.7</v>
      </c>
      <c r="JB248" s="2">
        <v>4967.2299999999996</v>
      </c>
      <c r="JC248" s="2">
        <v>1376.81</v>
      </c>
      <c r="JD248" s="2">
        <v>26845.61</v>
      </c>
      <c r="JE248" s="2">
        <v>52677.62</v>
      </c>
      <c r="JF248" s="2">
        <v>205245.73</v>
      </c>
      <c r="JG248" s="2"/>
      <c r="JH248" s="2"/>
      <c r="JI248" s="2">
        <v>686250.23</v>
      </c>
      <c r="JJ248" s="2">
        <v>79989.05</v>
      </c>
      <c r="JK248" s="2"/>
      <c r="JL248" s="2">
        <v>86903.53</v>
      </c>
      <c r="JM248" s="2">
        <v>13800.97</v>
      </c>
      <c r="JN248" s="2">
        <v>79</v>
      </c>
      <c r="JO248" s="2">
        <v>180772.55000000002</v>
      </c>
      <c r="JP248" s="2"/>
      <c r="JQ248" s="2"/>
      <c r="JR248" s="2">
        <v>28850</v>
      </c>
      <c r="JS248" s="2"/>
      <c r="JT248" s="2"/>
      <c r="JU248" s="2"/>
      <c r="JV248" s="2">
        <v>23242.94</v>
      </c>
      <c r="JW248" s="2"/>
      <c r="JX248" s="2"/>
      <c r="JY248" s="2"/>
      <c r="JZ248" s="2"/>
      <c r="KA248" s="2"/>
      <c r="KB248" s="2"/>
      <c r="KC248" s="2"/>
      <c r="KD248" s="2"/>
      <c r="KE248" s="2">
        <v>134329.37</v>
      </c>
      <c r="KF248" s="2"/>
      <c r="KG248" s="2"/>
      <c r="KH248" s="2"/>
      <c r="KI248" s="2"/>
      <c r="KJ248" s="2"/>
      <c r="KK248" s="2"/>
      <c r="KL248" s="2"/>
      <c r="KM248" s="2">
        <v>74681.759999999995</v>
      </c>
      <c r="KN248" s="2"/>
      <c r="KO248" s="2"/>
      <c r="KP248" s="2"/>
      <c r="KQ248" s="2"/>
      <c r="KR248" s="2"/>
      <c r="KS248" s="2"/>
      <c r="KT248" s="2"/>
      <c r="KU248" s="2">
        <v>10094.959999999999</v>
      </c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>
        <v>271199.03000000003</v>
      </c>
      <c r="LL248" s="2">
        <v>21698.44</v>
      </c>
      <c r="LM248" s="2">
        <v>21698.44</v>
      </c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>
        <v>3105944.36</v>
      </c>
    </row>
    <row r="249" spans="2:337">
      <c r="B249" s="22" t="s">
        <v>82</v>
      </c>
      <c r="C249" s="22" t="s">
        <v>7</v>
      </c>
      <c r="D249" s="22" t="s">
        <v>5</v>
      </c>
      <c r="E249" s="22" t="s">
        <v>15</v>
      </c>
      <c r="F249" s="22" t="s">
        <v>22</v>
      </c>
      <c r="G249" s="1">
        <v>445.39</v>
      </c>
      <c r="I249" s="37" t="str">
        <f>VLOOKUP(J249,'District Listing'!$A$3:$B$315,2,FALSE)</f>
        <v>RIVERSIDE</v>
      </c>
      <c r="J249" s="4" t="s">
        <v>342</v>
      </c>
      <c r="K249" s="2">
        <v>185936.34</v>
      </c>
      <c r="L249" s="2">
        <v>185936.34</v>
      </c>
      <c r="M249" s="2">
        <v>-185936.34</v>
      </c>
      <c r="N249" s="2">
        <v>-185936.34</v>
      </c>
      <c r="O249" s="2">
        <v>7438059.79</v>
      </c>
      <c r="P249" s="2">
        <v>98865.849999999991</v>
      </c>
      <c r="Q249" s="2">
        <v>293259.81999999995</v>
      </c>
      <c r="R249" s="2"/>
      <c r="S249" s="2">
        <v>147635.01</v>
      </c>
      <c r="T249" s="2">
        <v>111747.71</v>
      </c>
      <c r="U249" s="2">
        <v>48535</v>
      </c>
      <c r="V249" s="2">
        <v>8138103.1799999997</v>
      </c>
      <c r="W249" s="2">
        <v>2736274.55</v>
      </c>
      <c r="X249" s="2">
        <v>111912.29</v>
      </c>
      <c r="Y249" s="2">
        <v>58282.599999999991</v>
      </c>
      <c r="Z249" s="2"/>
      <c r="AA249" s="2">
        <v>227104.75</v>
      </c>
      <c r="AB249" s="2">
        <v>19165.789999999997</v>
      </c>
      <c r="AC249" s="2">
        <v>3152739.98</v>
      </c>
      <c r="AD249" s="2">
        <v>801.3</v>
      </c>
      <c r="AE249" s="2">
        <v>657</v>
      </c>
      <c r="AF249" s="2">
        <v>602616.82999999996</v>
      </c>
      <c r="AG249" s="2">
        <v>235203.24000000002</v>
      </c>
      <c r="AH249" s="2">
        <v>1214775.2799999998</v>
      </c>
      <c r="AI249" s="2">
        <v>388098.34</v>
      </c>
      <c r="AJ249" s="2"/>
      <c r="AK249" s="2"/>
      <c r="AL249" s="2"/>
      <c r="AM249" s="2"/>
      <c r="AN249" s="2">
        <v>18913.97</v>
      </c>
      <c r="AO249" s="2">
        <v>8419.9</v>
      </c>
      <c r="AP249" s="2">
        <v>37143.189999999995</v>
      </c>
      <c r="AQ249" s="2">
        <v>63167.349999999991</v>
      </c>
      <c r="AR249" s="2">
        <v>1130557.6900000002</v>
      </c>
      <c r="AS249" s="2">
        <v>932724.34000000008</v>
      </c>
      <c r="AT249" s="2">
        <v>60528</v>
      </c>
      <c r="AU249" s="2"/>
      <c r="AV249" s="2">
        <v>4693606.43</v>
      </c>
      <c r="AW249" s="2">
        <v>498602.94</v>
      </c>
      <c r="AX249" s="2">
        <v>9091.8300000000017</v>
      </c>
      <c r="AY249" s="2">
        <v>39378.160000000003</v>
      </c>
      <c r="AZ249" s="2">
        <v>99896.98</v>
      </c>
      <c r="BA249" s="2">
        <v>116510.40999999999</v>
      </c>
      <c r="BB249" s="2">
        <v>763480.32000000007</v>
      </c>
      <c r="BC249" s="2">
        <v>58832.37</v>
      </c>
      <c r="BD249" s="2">
        <v>4605.3100000000004</v>
      </c>
      <c r="BE249" s="2">
        <v>134735.10999999999</v>
      </c>
      <c r="BF249" s="2"/>
      <c r="BG249" s="2"/>
      <c r="BH249" s="2">
        <v>5926.3</v>
      </c>
      <c r="BI249" s="2">
        <v>79596.84</v>
      </c>
      <c r="BJ249" s="2">
        <v>1479.8</v>
      </c>
      <c r="BK249" s="2">
        <v>25448.62</v>
      </c>
      <c r="BL249" s="2">
        <v>125</v>
      </c>
      <c r="BM249" s="2">
        <v>9525.61</v>
      </c>
      <c r="BN249" s="2"/>
      <c r="BO249" s="2"/>
      <c r="BP249" s="2">
        <v>29497.97</v>
      </c>
      <c r="BQ249" s="2">
        <v>37816.46</v>
      </c>
      <c r="BR249" s="2">
        <v>43876.09</v>
      </c>
      <c r="BS249" s="2">
        <v>33813.57</v>
      </c>
      <c r="BT249" s="2">
        <v>15760</v>
      </c>
      <c r="BU249" s="2">
        <v>44606.16</v>
      </c>
      <c r="BV249" s="2"/>
      <c r="BW249" s="2">
        <v>29859.83</v>
      </c>
      <c r="BX249" s="2"/>
      <c r="BY249" s="2"/>
      <c r="BZ249" s="2"/>
      <c r="CA249" s="2">
        <v>1630560.94</v>
      </c>
      <c r="CB249" s="2">
        <v>209386.44</v>
      </c>
      <c r="CC249" s="2">
        <v>164005.73000000001</v>
      </c>
      <c r="CD249" s="2">
        <v>1394</v>
      </c>
      <c r="CE249" s="2">
        <v>374.45</v>
      </c>
      <c r="CF249" s="2">
        <v>330517.57</v>
      </c>
      <c r="CG249" s="2">
        <v>36359.53</v>
      </c>
      <c r="CH249" s="2">
        <v>278526.07</v>
      </c>
      <c r="CI249" s="2">
        <v>28501.55</v>
      </c>
      <c r="CJ249" s="2">
        <v>74210.820000000007</v>
      </c>
      <c r="CK249" s="2"/>
      <c r="CL249" s="2">
        <v>76788.100000000006</v>
      </c>
      <c r="CM249" s="2">
        <v>226286.99</v>
      </c>
      <c r="CN249" s="2"/>
      <c r="CO249" s="2"/>
      <c r="CP249" s="2"/>
      <c r="CQ249" s="2"/>
      <c r="CR249" s="2">
        <v>17380.23</v>
      </c>
      <c r="CS249" s="2"/>
      <c r="CT249" s="2"/>
      <c r="CU249" s="2"/>
      <c r="CV249" s="2"/>
      <c r="CW249" s="2"/>
      <c r="CX249" s="2"/>
      <c r="CY249" s="2"/>
      <c r="CZ249" s="2">
        <v>3629797.4599999995</v>
      </c>
      <c r="DA249" s="2">
        <v>28864.45</v>
      </c>
      <c r="DB249" s="2">
        <v>28864.45</v>
      </c>
      <c r="DC249" s="2"/>
      <c r="DD249" s="2"/>
      <c r="DE249" s="2">
        <v>50422.41</v>
      </c>
      <c r="DF249" s="2">
        <v>34044.25</v>
      </c>
      <c r="DG249" s="2"/>
      <c r="DH249" s="2"/>
      <c r="DI249" s="2"/>
      <c r="DJ249" s="2"/>
      <c r="DK249" s="2"/>
      <c r="DL249" s="2"/>
      <c r="DM249" s="2">
        <v>84466.66</v>
      </c>
      <c r="DN249" s="2">
        <v>20491058.48</v>
      </c>
      <c r="DP249" s="37" t="str">
        <f>VLOOKUP(DQ249,'District Listing'!$A$3:$B$315,2,FALSE)</f>
        <v>RIVERSIDE</v>
      </c>
      <c r="DQ249" s="4" t="s">
        <v>342</v>
      </c>
      <c r="DR249" s="2">
        <v>185936.34</v>
      </c>
      <c r="DS249" s="2">
        <v>185936.34</v>
      </c>
      <c r="DT249" s="2">
        <v>-185936.34</v>
      </c>
      <c r="DU249" s="2">
        <v>-185936.34</v>
      </c>
      <c r="DV249" s="2">
        <v>6895695.9299999997</v>
      </c>
      <c r="DW249" s="2">
        <v>89902.09</v>
      </c>
      <c r="DX249" s="2">
        <v>157557.07999999999</v>
      </c>
      <c r="DY249" s="2"/>
      <c r="DZ249" s="2">
        <v>80395.06</v>
      </c>
      <c r="EA249" s="2">
        <v>111733.38</v>
      </c>
      <c r="EB249" s="2">
        <v>48535</v>
      </c>
      <c r="EC249" s="2">
        <v>7383818.5399999991</v>
      </c>
      <c r="ED249" s="2">
        <v>2024674.55</v>
      </c>
      <c r="EE249" s="2">
        <v>51289.52</v>
      </c>
      <c r="EF249" s="2">
        <v>33350.339999999997</v>
      </c>
      <c r="EG249" s="2"/>
      <c r="EH249" s="2"/>
      <c r="EI249" s="2">
        <v>17883.349999999999</v>
      </c>
      <c r="EJ249" s="2">
        <v>2127197.7600000002</v>
      </c>
      <c r="EK249" s="2">
        <v>574.65</v>
      </c>
      <c r="EL249" s="2">
        <v>600.33000000000004</v>
      </c>
      <c r="EM249" s="2">
        <v>546537.88</v>
      </c>
      <c r="EN249" s="2">
        <v>158005.17000000001</v>
      </c>
      <c r="EO249" s="2">
        <v>1101482.8799999999</v>
      </c>
      <c r="EP249" s="2">
        <v>271361.2</v>
      </c>
      <c r="EQ249" s="2"/>
      <c r="ER249" s="2"/>
      <c r="ES249" s="2"/>
      <c r="ET249" s="2"/>
      <c r="EU249" s="2">
        <v>17279.95</v>
      </c>
      <c r="EV249" s="2">
        <v>5673.66</v>
      </c>
      <c r="EW249" s="2">
        <v>34794.31</v>
      </c>
      <c r="EX249" s="2">
        <v>40446.839999999997</v>
      </c>
      <c r="EY249" s="2">
        <v>1065507.8400000001</v>
      </c>
      <c r="EZ249" s="2">
        <v>709063.81</v>
      </c>
      <c r="FA249" s="2">
        <v>58156.800000000003</v>
      </c>
      <c r="FB249" s="2"/>
      <c r="FC249" s="2">
        <v>4009485.32</v>
      </c>
      <c r="FD249" s="2">
        <v>366102.39</v>
      </c>
      <c r="FE249" s="2">
        <v>8477.3700000000008</v>
      </c>
      <c r="FF249" s="2">
        <v>39378.160000000003</v>
      </c>
      <c r="FG249" s="2">
        <v>99844.69</v>
      </c>
      <c r="FH249" s="2">
        <v>111067.15</v>
      </c>
      <c r="FI249" s="2">
        <v>624869.76</v>
      </c>
      <c r="FJ249" s="2">
        <v>58518.62</v>
      </c>
      <c r="FK249" s="2"/>
      <c r="FL249" s="2">
        <v>134735.10999999999</v>
      </c>
      <c r="FM249" s="2"/>
      <c r="FN249" s="2"/>
      <c r="FO249" s="2">
        <v>5926.3</v>
      </c>
      <c r="FP249" s="2">
        <v>60549.75</v>
      </c>
      <c r="FQ249" s="2">
        <v>1479.8</v>
      </c>
      <c r="FR249" s="2">
        <v>25448.62</v>
      </c>
      <c r="FS249" s="2">
        <v>125</v>
      </c>
      <c r="FT249" s="2">
        <v>7525.61</v>
      </c>
      <c r="FU249" s="2"/>
      <c r="FV249" s="2"/>
      <c r="FW249" s="2">
        <v>29497.97</v>
      </c>
      <c r="FX249" s="2">
        <v>37816.46</v>
      </c>
      <c r="FY249" s="2">
        <v>43876.09</v>
      </c>
      <c r="FZ249" s="2">
        <v>27959.93</v>
      </c>
      <c r="GA249" s="2"/>
      <c r="GB249" s="2">
        <v>43097.9</v>
      </c>
      <c r="GC249" s="2"/>
      <c r="GD249" s="2">
        <v>5337.34</v>
      </c>
      <c r="GE249" s="2"/>
      <c r="GF249" s="2"/>
      <c r="GG249" s="2"/>
      <c r="GH249" s="2">
        <v>1605251.26</v>
      </c>
      <c r="GI249" s="2">
        <v>209386.44</v>
      </c>
      <c r="GJ249" s="2">
        <v>162695.73000000001</v>
      </c>
      <c r="GK249" s="2">
        <v>1394</v>
      </c>
      <c r="GL249" s="2">
        <v>374.45</v>
      </c>
      <c r="GM249" s="2">
        <v>330517.57</v>
      </c>
      <c r="GN249" s="2">
        <v>36359.53</v>
      </c>
      <c r="GO249" s="2">
        <v>278526.07</v>
      </c>
      <c r="GP249" s="2">
        <v>24175.87</v>
      </c>
      <c r="GQ249" s="2">
        <v>74210.820000000007</v>
      </c>
      <c r="GR249" s="2"/>
      <c r="GS249" s="2">
        <v>76788.100000000006</v>
      </c>
      <c r="GT249" s="2">
        <v>226286.99</v>
      </c>
      <c r="GU249" s="2"/>
      <c r="GV249" s="2"/>
      <c r="GW249" s="2"/>
      <c r="GX249" s="2"/>
      <c r="GY249" s="2">
        <v>16829.86</v>
      </c>
      <c r="GZ249" s="2"/>
      <c r="HA249" s="2"/>
      <c r="HB249" s="2"/>
      <c r="HC249" s="2"/>
      <c r="HD249" s="2"/>
      <c r="HE249" s="2"/>
      <c r="HF249" s="2"/>
      <c r="HG249" s="2">
        <v>3524691.19</v>
      </c>
      <c r="HH249" s="2">
        <v>21294.27</v>
      </c>
      <c r="HI249" s="2">
        <v>21294.27</v>
      </c>
      <c r="HJ249" s="2"/>
      <c r="HK249" s="2"/>
      <c r="HL249" s="2">
        <v>27243.63</v>
      </c>
      <c r="HM249" s="2"/>
      <c r="HN249" s="2"/>
      <c r="HO249" s="2"/>
      <c r="HP249" s="2"/>
      <c r="HQ249" s="2"/>
      <c r="HR249" s="2"/>
      <c r="HS249" s="2">
        <v>27243.63</v>
      </c>
      <c r="HT249" s="2">
        <v>17718600.469999999</v>
      </c>
      <c r="HV249" s="37" t="str">
        <f>VLOOKUP(HW249,'District Listing'!$A$3:$B$315,2,FALSE)</f>
        <v>LOON LAKE</v>
      </c>
      <c r="HW249" s="4" t="s">
        <v>350</v>
      </c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>
        <v>111404.73</v>
      </c>
      <c r="IK249" s="2">
        <v>1350</v>
      </c>
      <c r="IL249" s="2"/>
      <c r="IM249" s="2"/>
      <c r="IN249" s="2"/>
      <c r="IO249" s="2"/>
      <c r="IP249" s="2">
        <v>112754.73</v>
      </c>
      <c r="IQ249" s="2"/>
      <c r="IR249" s="2"/>
      <c r="IS249" s="2"/>
      <c r="IT249" s="2">
        <v>5618.98</v>
      </c>
      <c r="IU249" s="2"/>
      <c r="IV249" s="2">
        <v>7495.97</v>
      </c>
      <c r="IW249" s="2"/>
      <c r="IX249" s="2"/>
      <c r="IY249" s="2"/>
      <c r="IZ249" s="2"/>
      <c r="JA249" s="2"/>
      <c r="JB249" s="2">
        <v>216.75</v>
      </c>
      <c r="JC249" s="2"/>
      <c r="JD249" s="2"/>
      <c r="JE249" s="2"/>
      <c r="JF249" s="2">
        <v>30761.18</v>
      </c>
      <c r="JG249" s="2"/>
      <c r="JH249" s="2"/>
      <c r="JI249" s="2">
        <v>44092.880000000005</v>
      </c>
      <c r="JJ249" s="2"/>
      <c r="JK249" s="2"/>
      <c r="JL249" s="2"/>
      <c r="JM249" s="2"/>
      <c r="JN249" s="2"/>
      <c r="JO249" s="2"/>
      <c r="JP249" s="2"/>
      <c r="JQ249" s="2"/>
      <c r="JR249" s="2">
        <v>80338.710000000006</v>
      </c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>
        <v>15323.07</v>
      </c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>
        <v>25282.92</v>
      </c>
      <c r="KO249" s="2">
        <v>7226.16</v>
      </c>
      <c r="KP249" s="2"/>
      <c r="KQ249" s="2"/>
      <c r="KR249" s="2"/>
      <c r="KS249" s="2"/>
      <c r="KT249" s="2"/>
      <c r="KU249" s="2"/>
      <c r="KV249" s="2"/>
      <c r="KW249" s="2"/>
      <c r="KX249" s="2">
        <v>8298.15</v>
      </c>
      <c r="KY249" s="2">
        <v>31374.880000000001</v>
      </c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>
        <v>167843.89</v>
      </c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>
        <v>324691.5</v>
      </c>
    </row>
    <row r="250" spans="2:337">
      <c r="B250" s="22" t="s">
        <v>82</v>
      </c>
      <c r="C250" s="22" t="s">
        <v>7</v>
      </c>
      <c r="D250" s="22" t="s">
        <v>5</v>
      </c>
      <c r="E250" s="22" t="s">
        <v>15</v>
      </c>
      <c r="F250" s="22" t="s">
        <v>23</v>
      </c>
      <c r="G250" s="1">
        <v>7155.51</v>
      </c>
      <c r="I250" s="37" t="str">
        <f>VLOOKUP(J250,'District Listing'!$A$3:$B$315,2,FALSE)</f>
        <v>SPOKANE INTL ACADEMY</v>
      </c>
      <c r="J250" s="4" t="s">
        <v>343</v>
      </c>
      <c r="K250" s="2"/>
      <c r="L250" s="2"/>
      <c r="M250" s="2"/>
      <c r="N250" s="2"/>
      <c r="O250" s="2">
        <v>2101922.2799999998</v>
      </c>
      <c r="P250" s="2">
        <v>12392.09</v>
      </c>
      <c r="Q250" s="2"/>
      <c r="R250" s="2"/>
      <c r="S250" s="2">
        <v>7450</v>
      </c>
      <c r="T250" s="2">
        <v>12157.5</v>
      </c>
      <c r="U250" s="2">
        <v>5505</v>
      </c>
      <c r="V250" s="2">
        <v>2139426.8699999996</v>
      </c>
      <c r="W250" s="2">
        <v>605002.18999999994</v>
      </c>
      <c r="X250" s="2">
        <v>-263.08</v>
      </c>
      <c r="Y250" s="2">
        <v>2515.6</v>
      </c>
      <c r="Z250" s="2"/>
      <c r="AA250" s="2">
        <v>6183.75</v>
      </c>
      <c r="AB250" s="2">
        <v>480</v>
      </c>
      <c r="AC250" s="2">
        <v>613918.46</v>
      </c>
      <c r="AD250" s="2">
        <v>3147.64</v>
      </c>
      <c r="AE250" s="2">
        <v>242.18</v>
      </c>
      <c r="AF250" s="2">
        <v>160616.41</v>
      </c>
      <c r="AG250" s="2">
        <v>45590.68</v>
      </c>
      <c r="AH250" s="2">
        <v>322289.64</v>
      </c>
      <c r="AI250" s="2">
        <v>79403.33</v>
      </c>
      <c r="AJ250" s="2"/>
      <c r="AK250" s="2"/>
      <c r="AL250" s="2"/>
      <c r="AM250" s="2"/>
      <c r="AN250" s="2">
        <v>9422.35</v>
      </c>
      <c r="AO250" s="2">
        <v>2872.95</v>
      </c>
      <c r="AP250" s="2">
        <v>13315.68</v>
      </c>
      <c r="AQ250" s="2">
        <v>11056.1</v>
      </c>
      <c r="AR250" s="2">
        <v>352069.97</v>
      </c>
      <c r="AS250" s="2">
        <v>206708.92</v>
      </c>
      <c r="AT250" s="2"/>
      <c r="AU250" s="2"/>
      <c r="AV250" s="2">
        <v>1206735.8499999999</v>
      </c>
      <c r="AW250" s="2">
        <v>319542.12</v>
      </c>
      <c r="AX250" s="2"/>
      <c r="AY250" s="2">
        <v>92569.85</v>
      </c>
      <c r="AZ250" s="2">
        <v>9323.94</v>
      </c>
      <c r="BA250" s="2">
        <v>26831</v>
      </c>
      <c r="BB250" s="2">
        <v>448266.91</v>
      </c>
      <c r="BC250" s="2">
        <v>95284.05</v>
      </c>
      <c r="BD250" s="2"/>
      <c r="BE250" s="2">
        <v>74255.28</v>
      </c>
      <c r="BF250" s="2"/>
      <c r="BG250" s="2"/>
      <c r="BH250" s="2">
        <v>10397.33</v>
      </c>
      <c r="BI250" s="2">
        <v>42123.74</v>
      </c>
      <c r="BJ250" s="2"/>
      <c r="BK250" s="2"/>
      <c r="BL250" s="2"/>
      <c r="BM250" s="2">
        <v>6504.6</v>
      </c>
      <c r="BN250" s="2"/>
      <c r="BO250" s="2">
        <v>11519.35</v>
      </c>
      <c r="BP250" s="2">
        <v>10070.6</v>
      </c>
      <c r="BQ250" s="2">
        <v>59513.37</v>
      </c>
      <c r="BR250" s="2">
        <v>12179.61</v>
      </c>
      <c r="BS250" s="2"/>
      <c r="BT250" s="2">
        <v>227197.78</v>
      </c>
      <c r="BU250" s="2"/>
      <c r="BV250" s="2">
        <v>21685.439999999999</v>
      </c>
      <c r="BW250" s="2">
        <v>27352</v>
      </c>
      <c r="BX250" s="2"/>
      <c r="BY250" s="2"/>
      <c r="BZ250" s="2"/>
      <c r="CA250" s="2">
        <v>263292.32</v>
      </c>
      <c r="CB250" s="2">
        <v>40023.620000000003</v>
      </c>
      <c r="CC250" s="2">
        <v>60034.39</v>
      </c>
      <c r="CD250" s="2">
        <v>867.25</v>
      </c>
      <c r="CE250" s="2">
        <v>16392.55</v>
      </c>
      <c r="CF250" s="2"/>
      <c r="CG250" s="2"/>
      <c r="CH250" s="2"/>
      <c r="CI250" s="2">
        <v>485</v>
      </c>
      <c r="CJ250" s="2">
        <v>204415.18</v>
      </c>
      <c r="CK250" s="2"/>
      <c r="CL250" s="2">
        <v>15263.1</v>
      </c>
      <c r="CM250" s="2">
        <v>22432.47</v>
      </c>
      <c r="CN250" s="2"/>
      <c r="CO250" s="2"/>
      <c r="CP250" s="2"/>
      <c r="CQ250" s="2"/>
      <c r="CR250" s="2">
        <v>-7931.98</v>
      </c>
      <c r="CS250" s="2"/>
      <c r="CT250" s="2"/>
      <c r="CU250" s="2"/>
      <c r="CV250" s="2"/>
      <c r="CW250" s="2"/>
      <c r="CX250" s="2">
        <v>2580</v>
      </c>
      <c r="CY250" s="2"/>
      <c r="CZ250" s="2">
        <v>1215937.05</v>
      </c>
      <c r="DA250" s="2">
        <v>8175.7</v>
      </c>
      <c r="DB250" s="2">
        <v>8175.7</v>
      </c>
      <c r="DC250" s="2">
        <v>4431193.5</v>
      </c>
      <c r="DD250" s="2"/>
      <c r="DE250" s="2"/>
      <c r="DF250" s="2"/>
      <c r="DG250" s="2"/>
      <c r="DH250" s="2"/>
      <c r="DI250" s="2"/>
      <c r="DJ250" s="2"/>
      <c r="DK250" s="2"/>
      <c r="DL250" s="2"/>
      <c r="DM250" s="2">
        <v>4431193.5</v>
      </c>
      <c r="DN250" s="2">
        <v>10063654.34</v>
      </c>
      <c r="DP250" s="37" t="str">
        <f>VLOOKUP(DQ250,'District Listing'!$A$3:$B$315,2,FALSE)</f>
        <v>SPOKANE INTL ACADEMY</v>
      </c>
      <c r="DQ250" s="4" t="s">
        <v>343</v>
      </c>
      <c r="DR250" s="2"/>
      <c r="DS250" s="2"/>
      <c r="DT250" s="2"/>
      <c r="DU250" s="2"/>
      <c r="DV250" s="2">
        <v>2087772.19</v>
      </c>
      <c r="DW250" s="2">
        <v>12392.09</v>
      </c>
      <c r="DX250" s="2"/>
      <c r="DY250" s="2"/>
      <c r="DZ250" s="2">
        <v>7450</v>
      </c>
      <c r="EA250" s="2">
        <v>12157.5</v>
      </c>
      <c r="EB250" s="2">
        <v>5505</v>
      </c>
      <c r="EC250" s="2">
        <v>2125276.7799999998</v>
      </c>
      <c r="ED250" s="2">
        <v>605002.18999999994</v>
      </c>
      <c r="EE250" s="2">
        <v>-263.08</v>
      </c>
      <c r="EF250" s="2">
        <v>2515.6</v>
      </c>
      <c r="EG250" s="2"/>
      <c r="EH250" s="2">
        <v>6183.75</v>
      </c>
      <c r="EI250" s="2">
        <v>480</v>
      </c>
      <c r="EJ250" s="2">
        <v>613918.46</v>
      </c>
      <c r="EK250" s="2">
        <v>3147.64</v>
      </c>
      <c r="EL250" s="2">
        <v>242.18</v>
      </c>
      <c r="EM250" s="2">
        <v>159540.66</v>
      </c>
      <c r="EN250" s="2">
        <v>45590.68</v>
      </c>
      <c r="EO250" s="2">
        <v>320094.96000000002</v>
      </c>
      <c r="EP250" s="2">
        <v>79403.33</v>
      </c>
      <c r="EQ250" s="2"/>
      <c r="ER250" s="2"/>
      <c r="ES250" s="2"/>
      <c r="ET250" s="2"/>
      <c r="EU250" s="2">
        <v>9377.43</v>
      </c>
      <c r="EV250" s="2">
        <v>2872.95</v>
      </c>
      <c r="EW250" s="2">
        <v>13248.86</v>
      </c>
      <c r="EX250" s="2">
        <v>11056.1</v>
      </c>
      <c r="EY250" s="2">
        <v>351013.97</v>
      </c>
      <c r="EZ250" s="2">
        <v>206708.92</v>
      </c>
      <c r="FA250" s="2"/>
      <c r="FB250" s="2"/>
      <c r="FC250" s="2">
        <v>1202297.68</v>
      </c>
      <c r="FD250" s="2">
        <v>258349.28</v>
      </c>
      <c r="FE250" s="2"/>
      <c r="FF250" s="2">
        <v>92569.85</v>
      </c>
      <c r="FG250" s="2">
        <v>6299.05</v>
      </c>
      <c r="FH250" s="2">
        <v>26831</v>
      </c>
      <c r="FI250" s="2">
        <v>384049.18</v>
      </c>
      <c r="FJ250" s="2">
        <v>95284.05</v>
      </c>
      <c r="FK250" s="2"/>
      <c r="FL250" s="2">
        <v>74255.28</v>
      </c>
      <c r="FM250" s="2"/>
      <c r="FN250" s="2"/>
      <c r="FO250" s="2">
        <v>8232.82</v>
      </c>
      <c r="FP250" s="2">
        <v>42123.74</v>
      </c>
      <c r="FQ250" s="2"/>
      <c r="FR250" s="2"/>
      <c r="FS250" s="2"/>
      <c r="FT250" s="2">
        <v>6504.6</v>
      </c>
      <c r="FU250" s="2"/>
      <c r="FV250" s="2">
        <v>11519.35</v>
      </c>
      <c r="FW250" s="2">
        <v>7885.5</v>
      </c>
      <c r="FX250" s="2">
        <v>59513.37</v>
      </c>
      <c r="FY250" s="2">
        <v>12179.61</v>
      </c>
      <c r="FZ250" s="2"/>
      <c r="GA250" s="2">
        <v>185063</v>
      </c>
      <c r="GB250" s="2"/>
      <c r="GC250" s="2">
        <v>21685.439999999999</v>
      </c>
      <c r="GD250" s="2">
        <v>27352</v>
      </c>
      <c r="GE250" s="2"/>
      <c r="GF250" s="2"/>
      <c r="GG250" s="2"/>
      <c r="GH250" s="2">
        <v>263292.32</v>
      </c>
      <c r="GI250" s="2">
        <v>40023.620000000003</v>
      </c>
      <c r="GJ250" s="2">
        <v>60034.39</v>
      </c>
      <c r="GK250" s="2">
        <v>867.25</v>
      </c>
      <c r="GL250" s="2">
        <v>16392.55</v>
      </c>
      <c r="GM250" s="2"/>
      <c r="GN250" s="2"/>
      <c r="GO250" s="2"/>
      <c r="GP250" s="2">
        <v>485</v>
      </c>
      <c r="GQ250" s="2">
        <v>204415.18</v>
      </c>
      <c r="GR250" s="2"/>
      <c r="GS250" s="2">
        <v>15263.1</v>
      </c>
      <c r="GT250" s="2">
        <v>22432.47</v>
      </c>
      <c r="GU250" s="2"/>
      <c r="GV250" s="2"/>
      <c r="GW250" s="2"/>
      <c r="GX250" s="2"/>
      <c r="GY250" s="2">
        <v>-7931.98</v>
      </c>
      <c r="GZ250" s="2"/>
      <c r="HA250" s="2"/>
      <c r="HB250" s="2"/>
      <c r="HC250" s="2"/>
      <c r="HD250" s="2"/>
      <c r="HE250" s="2">
        <v>2580</v>
      </c>
      <c r="HF250" s="2"/>
      <c r="HG250" s="2">
        <v>1169452.6600000001</v>
      </c>
      <c r="HH250" s="2">
        <v>8175.7</v>
      </c>
      <c r="HI250" s="2">
        <v>8175.7</v>
      </c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>
        <v>5503170.46</v>
      </c>
      <c r="HV250" s="37" t="str">
        <f>VLOOKUP(HW250,'District Listing'!$A$3:$B$315,2,FALSE)</f>
        <v>SUMMIT VALLEY</v>
      </c>
      <c r="HW250" s="4" t="s">
        <v>351</v>
      </c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>
        <v>17175.34</v>
      </c>
      <c r="IK250" s="2"/>
      <c r="IL250" s="2"/>
      <c r="IM250" s="2"/>
      <c r="IN250" s="2"/>
      <c r="IO250" s="2"/>
      <c r="IP250" s="2">
        <v>17175.34</v>
      </c>
      <c r="IQ250" s="2"/>
      <c r="IR250" s="2"/>
      <c r="IS250" s="2"/>
      <c r="IT250" s="2">
        <v>1306.32</v>
      </c>
      <c r="IU250" s="2"/>
      <c r="IV250" s="2">
        <v>2265.41</v>
      </c>
      <c r="IW250" s="2"/>
      <c r="IX250" s="2"/>
      <c r="IY250" s="2"/>
      <c r="IZ250" s="2"/>
      <c r="JA250" s="2"/>
      <c r="JB250" s="2">
        <v>50.14</v>
      </c>
      <c r="JC250" s="2"/>
      <c r="JD250" s="2">
        <v>692.69</v>
      </c>
      <c r="JE250" s="2"/>
      <c r="JF250" s="2">
        <v>5006.54</v>
      </c>
      <c r="JG250" s="2"/>
      <c r="JH250" s="2"/>
      <c r="JI250" s="2">
        <v>9321.0999999999985</v>
      </c>
      <c r="JJ250" s="2">
        <v>15654.3</v>
      </c>
      <c r="JK250" s="2"/>
      <c r="JL250" s="2">
        <v>21185.38</v>
      </c>
      <c r="JM250" s="2"/>
      <c r="JN250" s="2"/>
      <c r="JO250" s="2">
        <v>36839.68</v>
      </c>
      <c r="JP250" s="2"/>
      <c r="JQ250" s="2"/>
      <c r="JR250" s="2">
        <v>44383.69</v>
      </c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>
        <v>4946.91</v>
      </c>
      <c r="KE250" s="2"/>
      <c r="KF250" s="2"/>
      <c r="KG250" s="2"/>
      <c r="KH250" s="2"/>
      <c r="KI250" s="2"/>
      <c r="KJ250" s="2"/>
      <c r="KK250" s="2"/>
      <c r="KL250" s="2"/>
      <c r="KM250" s="2"/>
      <c r="KN250" s="2">
        <v>15341.52</v>
      </c>
      <c r="KO250" s="2"/>
      <c r="KP250" s="2"/>
      <c r="KQ250" s="2"/>
      <c r="KR250" s="2"/>
      <c r="KS250" s="2"/>
      <c r="KT250" s="2"/>
      <c r="KU250" s="2"/>
      <c r="KV250" s="2">
        <v>28000</v>
      </c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>
        <v>92672.12000000001</v>
      </c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>
        <v>156008.24</v>
      </c>
    </row>
    <row r="251" spans="2:337">
      <c r="B251" s="22" t="s">
        <v>82</v>
      </c>
      <c r="C251" s="22" t="s">
        <v>7</v>
      </c>
      <c r="D251" s="22" t="s">
        <v>5</v>
      </c>
      <c r="E251" s="22" t="s">
        <v>15</v>
      </c>
      <c r="F251" s="22" t="s">
        <v>24</v>
      </c>
      <c r="G251" s="1">
        <v>47629.53</v>
      </c>
      <c r="I251" s="37" t="str">
        <f>VLOOKUP(J251,'District Listing'!$A$3:$B$315,2,FALSE)</f>
        <v>PRIDE PREP CHARTER</v>
      </c>
      <c r="J251" s="4" t="s">
        <v>344</v>
      </c>
      <c r="K251" s="2"/>
      <c r="L251" s="2"/>
      <c r="M251" s="2"/>
      <c r="N251" s="2"/>
      <c r="O251" s="2">
        <v>2322579.35</v>
      </c>
      <c r="P251" s="2">
        <v>80772.12</v>
      </c>
      <c r="Q251" s="2"/>
      <c r="R251" s="2"/>
      <c r="S251" s="2">
        <v>27299.25</v>
      </c>
      <c r="T251" s="2"/>
      <c r="U251" s="2"/>
      <c r="V251" s="2">
        <v>2430650.7200000002</v>
      </c>
      <c r="W251" s="2">
        <v>920757.58</v>
      </c>
      <c r="X251" s="2">
        <v>19785.75</v>
      </c>
      <c r="Y251" s="2"/>
      <c r="Z251" s="2"/>
      <c r="AA251" s="2">
        <v>3620</v>
      </c>
      <c r="AB251" s="2"/>
      <c r="AC251" s="2">
        <v>944163.33</v>
      </c>
      <c r="AD251" s="2"/>
      <c r="AE251" s="2"/>
      <c r="AF251" s="2">
        <v>183574.22</v>
      </c>
      <c r="AG251" s="2">
        <v>70817.600000000006</v>
      </c>
      <c r="AH251" s="2">
        <v>364749.15</v>
      </c>
      <c r="AI251" s="2">
        <v>113554.43000000001</v>
      </c>
      <c r="AJ251" s="2"/>
      <c r="AK251" s="2"/>
      <c r="AL251" s="2"/>
      <c r="AM251" s="2"/>
      <c r="AN251" s="2">
        <v>5429.27</v>
      </c>
      <c r="AO251" s="2">
        <v>2262.0500000000002</v>
      </c>
      <c r="AP251" s="2">
        <v>12049.550000000001</v>
      </c>
      <c r="AQ251" s="2">
        <v>10970.59</v>
      </c>
      <c r="AR251" s="2">
        <v>393219.92</v>
      </c>
      <c r="AS251" s="2">
        <v>189726.91999999998</v>
      </c>
      <c r="AT251" s="2">
        <v>3541.65</v>
      </c>
      <c r="AU251" s="2">
        <v>1385.1299999999999</v>
      </c>
      <c r="AV251" s="2">
        <v>1351280.4799999997</v>
      </c>
      <c r="AW251" s="2">
        <v>135701.23000000001</v>
      </c>
      <c r="AX251" s="2">
        <v>249.24</v>
      </c>
      <c r="AY251" s="2">
        <v>106235.62</v>
      </c>
      <c r="AZ251" s="2">
        <v>47705.8</v>
      </c>
      <c r="BA251" s="2">
        <v>25344.09</v>
      </c>
      <c r="BB251" s="2">
        <v>315235.98000000004</v>
      </c>
      <c r="BC251" s="2">
        <v>81314.97</v>
      </c>
      <c r="BD251" s="2"/>
      <c r="BE251" s="2">
        <v>2960.25</v>
      </c>
      <c r="BF251" s="2"/>
      <c r="BG251" s="2"/>
      <c r="BH251" s="2">
        <v>49059.58</v>
      </c>
      <c r="BI251" s="2">
        <v>356582.76</v>
      </c>
      <c r="BJ251" s="2">
        <v>10436.5</v>
      </c>
      <c r="BK251" s="2">
        <v>13992.05</v>
      </c>
      <c r="BL251" s="2"/>
      <c r="BM251" s="2">
        <v>379.52</v>
      </c>
      <c r="BN251" s="2"/>
      <c r="BO251" s="2">
        <v>7154.74</v>
      </c>
      <c r="BP251" s="2"/>
      <c r="BQ251" s="2">
        <v>754</v>
      </c>
      <c r="BR251" s="2">
        <v>4313.4799999999996</v>
      </c>
      <c r="BS251" s="2">
        <v>4146.29</v>
      </c>
      <c r="BT251" s="2">
        <v>308295.81</v>
      </c>
      <c r="BU251" s="2">
        <v>16125.990000000002</v>
      </c>
      <c r="BV251" s="2">
        <v>63930.21</v>
      </c>
      <c r="BW251" s="2">
        <v>12309.02</v>
      </c>
      <c r="BX251" s="2">
        <v>1177.5</v>
      </c>
      <c r="BY251" s="2">
        <v>199534.94</v>
      </c>
      <c r="BZ251" s="2"/>
      <c r="CA251" s="2">
        <v>408249.62</v>
      </c>
      <c r="CB251" s="2">
        <v>43973.17</v>
      </c>
      <c r="CC251" s="2">
        <v>38430.480000000003</v>
      </c>
      <c r="CD251" s="2">
        <v>898.29</v>
      </c>
      <c r="CE251" s="2">
        <v>3289.59</v>
      </c>
      <c r="CF251" s="2">
        <v>138063.31</v>
      </c>
      <c r="CG251" s="2"/>
      <c r="CH251" s="2"/>
      <c r="CI251" s="2">
        <v>7471.62</v>
      </c>
      <c r="CJ251" s="2">
        <v>81601.850000000006</v>
      </c>
      <c r="CK251" s="2"/>
      <c r="CL251" s="2">
        <v>20924.61</v>
      </c>
      <c r="CM251" s="2">
        <v>37127.33</v>
      </c>
      <c r="CN251" s="2"/>
      <c r="CO251" s="2"/>
      <c r="CP251" s="2"/>
      <c r="CQ251" s="2"/>
      <c r="CR251" s="2">
        <v>6708.18</v>
      </c>
      <c r="CS251" s="2"/>
      <c r="CT251" s="2">
        <v>638056</v>
      </c>
      <c r="CU251" s="2">
        <v>5515</v>
      </c>
      <c r="CV251" s="2"/>
      <c r="CW251" s="2"/>
      <c r="CX251" s="2"/>
      <c r="CY251" s="2"/>
      <c r="CZ251" s="2">
        <v>2562776.66</v>
      </c>
      <c r="DA251" s="2">
        <v>5643.4400000000005</v>
      </c>
      <c r="DB251" s="2">
        <v>5643.4400000000005</v>
      </c>
      <c r="DC251" s="2"/>
      <c r="DD251" s="2"/>
      <c r="DE251" s="2"/>
      <c r="DF251" s="2"/>
      <c r="DG251" s="2">
        <v>30888.83</v>
      </c>
      <c r="DH251" s="2"/>
      <c r="DI251" s="2"/>
      <c r="DJ251" s="2"/>
      <c r="DK251" s="2"/>
      <c r="DL251" s="2"/>
      <c r="DM251" s="2">
        <v>30888.83</v>
      </c>
      <c r="DN251" s="2">
        <v>7640639.4400000004</v>
      </c>
      <c r="DP251" s="37" t="str">
        <f>VLOOKUP(DQ251,'District Listing'!$A$3:$B$315,2,FALSE)</f>
        <v>PRIDE PREP CHARTER</v>
      </c>
      <c r="DQ251" s="4" t="s">
        <v>344</v>
      </c>
      <c r="DR251" s="2"/>
      <c r="DS251" s="2"/>
      <c r="DT251" s="2"/>
      <c r="DU251" s="2"/>
      <c r="DV251" s="2">
        <v>2322579.35</v>
      </c>
      <c r="DW251" s="2">
        <v>80772.12</v>
      </c>
      <c r="DX251" s="2"/>
      <c r="DY251" s="2"/>
      <c r="DZ251" s="2">
        <v>6000</v>
      </c>
      <c r="EA251" s="2"/>
      <c r="EB251" s="2"/>
      <c r="EC251" s="2">
        <v>2409351.4700000002</v>
      </c>
      <c r="ED251" s="2">
        <v>920757.58</v>
      </c>
      <c r="EE251" s="2">
        <v>19785.75</v>
      </c>
      <c r="EF251" s="2"/>
      <c r="EG251" s="2"/>
      <c r="EH251" s="2"/>
      <c r="EI251" s="2"/>
      <c r="EJ251" s="2">
        <v>940543.33</v>
      </c>
      <c r="EK251" s="2"/>
      <c r="EL251" s="2"/>
      <c r="EM251" s="2">
        <v>181947.19</v>
      </c>
      <c r="EN251" s="2">
        <v>70545.55</v>
      </c>
      <c r="EO251" s="2">
        <v>361999.46</v>
      </c>
      <c r="EP251" s="2">
        <v>113042.47</v>
      </c>
      <c r="EQ251" s="2"/>
      <c r="ER251" s="2"/>
      <c r="ES251" s="2"/>
      <c r="ET251" s="2"/>
      <c r="EU251" s="2">
        <v>5378.46</v>
      </c>
      <c r="EV251" s="2">
        <v>2253</v>
      </c>
      <c r="EW251" s="2">
        <v>11887.45</v>
      </c>
      <c r="EX251" s="2">
        <v>10962.1</v>
      </c>
      <c r="EY251" s="2">
        <v>391333.35</v>
      </c>
      <c r="EZ251" s="2">
        <v>188861.65</v>
      </c>
      <c r="FA251" s="2">
        <v>3510.46</v>
      </c>
      <c r="FB251" s="2">
        <v>1379.81</v>
      </c>
      <c r="FC251" s="2">
        <v>1343100.9499999997</v>
      </c>
      <c r="FD251" s="2">
        <v>108433.19</v>
      </c>
      <c r="FE251" s="2">
        <v>249.24</v>
      </c>
      <c r="FF251" s="2">
        <v>106235.62</v>
      </c>
      <c r="FG251" s="2">
        <v>47705.8</v>
      </c>
      <c r="FH251" s="2">
        <v>25344.09</v>
      </c>
      <c r="FI251" s="2">
        <v>287967.94</v>
      </c>
      <c r="FJ251" s="2">
        <v>81314.97</v>
      </c>
      <c r="FK251" s="2"/>
      <c r="FL251" s="2">
        <v>2960.25</v>
      </c>
      <c r="FM251" s="2"/>
      <c r="FN251" s="2"/>
      <c r="FO251" s="2">
        <v>49059.58</v>
      </c>
      <c r="FP251" s="2">
        <v>320920.15000000002</v>
      </c>
      <c r="FQ251" s="2">
        <v>10436.5</v>
      </c>
      <c r="FR251" s="2">
        <v>13992.05</v>
      </c>
      <c r="FS251" s="2"/>
      <c r="FT251" s="2">
        <v>379.52</v>
      </c>
      <c r="FU251" s="2"/>
      <c r="FV251" s="2">
        <v>7154.74</v>
      </c>
      <c r="FW251" s="2"/>
      <c r="FX251" s="2">
        <v>754</v>
      </c>
      <c r="FY251" s="2">
        <v>4313.4799999999996</v>
      </c>
      <c r="FZ251" s="2">
        <v>4146.29</v>
      </c>
      <c r="GA251" s="2">
        <v>189231.26</v>
      </c>
      <c r="GB251" s="2">
        <v>12495.2</v>
      </c>
      <c r="GC251" s="2">
        <v>63930.21</v>
      </c>
      <c r="GD251" s="2">
        <v>12309.02</v>
      </c>
      <c r="GE251" s="2">
        <v>1177.5</v>
      </c>
      <c r="GF251" s="2">
        <v>199534.94</v>
      </c>
      <c r="GG251" s="2"/>
      <c r="GH251" s="2">
        <v>402552.62</v>
      </c>
      <c r="GI251" s="2">
        <v>43973.17</v>
      </c>
      <c r="GJ251" s="2">
        <v>35165.08</v>
      </c>
      <c r="GK251" s="2">
        <v>898.29</v>
      </c>
      <c r="GL251" s="2">
        <v>3289.59</v>
      </c>
      <c r="GM251" s="2">
        <v>138063.31</v>
      </c>
      <c r="GN251" s="2"/>
      <c r="GO251" s="2"/>
      <c r="GP251" s="2">
        <v>7016.62</v>
      </c>
      <c r="GQ251" s="2">
        <v>81601.850000000006</v>
      </c>
      <c r="GR251" s="2"/>
      <c r="GS251" s="2">
        <v>20924.61</v>
      </c>
      <c r="GT251" s="2">
        <v>37127.33</v>
      </c>
      <c r="GU251" s="2"/>
      <c r="GV251" s="2"/>
      <c r="GW251" s="2"/>
      <c r="GX251" s="2"/>
      <c r="GY251" s="2">
        <v>5678.8</v>
      </c>
      <c r="GZ251" s="2"/>
      <c r="HA251" s="2">
        <v>109278</v>
      </c>
      <c r="HB251" s="2">
        <v>5515</v>
      </c>
      <c r="HC251" s="2"/>
      <c r="HD251" s="2"/>
      <c r="HE251" s="2"/>
      <c r="HF251" s="2"/>
      <c r="HG251" s="2">
        <v>1865193.9300000004</v>
      </c>
      <c r="HH251" s="2">
        <v>5290.34</v>
      </c>
      <c r="HI251" s="2">
        <v>5290.34</v>
      </c>
      <c r="HJ251" s="2"/>
      <c r="HK251" s="2"/>
      <c r="HL251" s="2"/>
      <c r="HM251" s="2"/>
      <c r="HN251" s="2">
        <v>30888.83</v>
      </c>
      <c r="HO251" s="2"/>
      <c r="HP251" s="2"/>
      <c r="HQ251" s="2"/>
      <c r="HR251" s="2"/>
      <c r="HS251" s="2">
        <v>30888.83</v>
      </c>
      <c r="HT251" s="2">
        <v>6882336.79</v>
      </c>
      <c r="HV251" s="37" t="str">
        <f>VLOOKUP(HW251,'District Listing'!$A$3:$B$315,2,FALSE)</f>
        <v>EVERGREEN</v>
      </c>
      <c r="HW251" s="4" t="s">
        <v>352</v>
      </c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>
        <v>13586.43</v>
      </c>
      <c r="JM251" s="2"/>
      <c r="JN251" s="2"/>
      <c r="JO251" s="2">
        <v>13586.43</v>
      </c>
      <c r="JP251" s="2"/>
      <c r="JQ251" s="2"/>
      <c r="JR251" s="2">
        <v>15758</v>
      </c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>
        <v>6258.92</v>
      </c>
      <c r="KO251" s="2"/>
      <c r="KP251" s="2"/>
      <c r="KQ251" s="2"/>
      <c r="KR251" s="2"/>
      <c r="KS251" s="2"/>
      <c r="KT251" s="2"/>
      <c r="KU251" s="2"/>
      <c r="KV251" s="2">
        <v>1122.9000000000001</v>
      </c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>
        <v>23139.82</v>
      </c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>
        <v>36726.25</v>
      </c>
    </row>
    <row r="252" spans="2:337">
      <c r="B252" s="22" t="s">
        <v>82</v>
      </c>
      <c r="C252" s="22" t="s">
        <v>7</v>
      </c>
      <c r="D252" s="22" t="s">
        <v>5</v>
      </c>
      <c r="E252" s="22" t="s">
        <v>15</v>
      </c>
      <c r="F252" s="22" t="s">
        <v>25</v>
      </c>
      <c r="G252" s="1">
        <v>202796.56</v>
      </c>
      <c r="I252" s="37" t="str">
        <f>VLOOKUP(J252,'District Listing'!$A$3:$B$315,2,FALSE)</f>
        <v>ONION CREEK</v>
      </c>
      <c r="J252" s="4" t="s">
        <v>345</v>
      </c>
      <c r="K252" s="2">
        <v>12581.25</v>
      </c>
      <c r="L252" s="2">
        <v>12581.25</v>
      </c>
      <c r="M252" s="2">
        <v>-12581.25</v>
      </c>
      <c r="N252" s="2">
        <v>-12581.25</v>
      </c>
      <c r="O252" s="2">
        <v>334694.65999999997</v>
      </c>
      <c r="P252" s="2">
        <v>3097.1</v>
      </c>
      <c r="Q252" s="2"/>
      <c r="R252" s="2"/>
      <c r="S252" s="2">
        <v>2145.81</v>
      </c>
      <c r="T252" s="2">
        <v>250</v>
      </c>
      <c r="U252" s="2">
        <v>10505</v>
      </c>
      <c r="V252" s="2">
        <v>350692.56999999995</v>
      </c>
      <c r="W252" s="2">
        <v>128458.57</v>
      </c>
      <c r="X252" s="2">
        <v>6759.98</v>
      </c>
      <c r="Y252" s="2"/>
      <c r="Z252" s="2"/>
      <c r="AA252" s="2"/>
      <c r="AB252" s="2"/>
      <c r="AC252" s="2">
        <v>135218.55000000002</v>
      </c>
      <c r="AD252" s="2">
        <v>-61.71</v>
      </c>
      <c r="AE252" s="2"/>
      <c r="AF252" s="2">
        <v>26030.59</v>
      </c>
      <c r="AG252" s="2">
        <v>10182.25</v>
      </c>
      <c r="AH252" s="2">
        <v>52044.7</v>
      </c>
      <c r="AI252" s="2">
        <v>14223.58</v>
      </c>
      <c r="AJ252" s="2"/>
      <c r="AK252" s="2"/>
      <c r="AL252" s="2"/>
      <c r="AM252" s="2"/>
      <c r="AN252" s="2">
        <v>764.11</v>
      </c>
      <c r="AO252" s="2">
        <v>405.42</v>
      </c>
      <c r="AP252" s="2">
        <v>1574.79</v>
      </c>
      <c r="AQ252" s="2">
        <v>4765.4399999999996</v>
      </c>
      <c r="AR252" s="2">
        <v>53633.18</v>
      </c>
      <c r="AS252" s="2">
        <v>41900.080000000002</v>
      </c>
      <c r="AT252" s="2">
        <v>100.97999999999999</v>
      </c>
      <c r="AU252" s="2">
        <v>106.28</v>
      </c>
      <c r="AV252" s="2">
        <v>205669.69</v>
      </c>
      <c r="AW252" s="2">
        <v>24761.379999999997</v>
      </c>
      <c r="AX252" s="2">
        <v>8665.44</v>
      </c>
      <c r="AY252" s="2">
        <v>22007.920000000002</v>
      </c>
      <c r="AZ252" s="2">
        <v>2160.1799999999998</v>
      </c>
      <c r="BA252" s="2">
        <v>14156.59</v>
      </c>
      <c r="BB252" s="2">
        <v>71751.510000000009</v>
      </c>
      <c r="BC252" s="2">
        <v>11543.78</v>
      </c>
      <c r="BD252" s="2">
        <v>1345.99</v>
      </c>
      <c r="BE252" s="2">
        <v>19430.93</v>
      </c>
      <c r="BF252" s="2"/>
      <c r="BG252" s="2"/>
      <c r="BH252" s="2">
        <v>645</v>
      </c>
      <c r="BI252" s="2">
        <v>8458.2999999999993</v>
      </c>
      <c r="BJ252" s="2">
        <v>136</v>
      </c>
      <c r="BK252" s="2"/>
      <c r="BL252" s="2"/>
      <c r="BM252" s="2">
        <v>170.07</v>
      </c>
      <c r="BN252" s="2"/>
      <c r="BO252" s="2">
        <v>1072.7</v>
      </c>
      <c r="BP252" s="2">
        <v>907.75</v>
      </c>
      <c r="BQ252" s="2">
        <v>1189.1600000000001</v>
      </c>
      <c r="BR252" s="2">
        <v>6774.98</v>
      </c>
      <c r="BS252" s="2">
        <v>201.72</v>
      </c>
      <c r="BT252" s="2"/>
      <c r="BU252" s="2">
        <v>5</v>
      </c>
      <c r="BV252" s="2"/>
      <c r="BW252" s="2">
        <v>413.18</v>
      </c>
      <c r="BX252" s="2"/>
      <c r="BY252" s="2"/>
      <c r="BZ252" s="2"/>
      <c r="CA252" s="2">
        <v>1254.3</v>
      </c>
      <c r="CB252" s="2">
        <v>12508.01</v>
      </c>
      <c r="CC252" s="2">
        <v>6137.53</v>
      </c>
      <c r="CD252" s="2">
        <v>501.1</v>
      </c>
      <c r="CE252" s="2">
        <v>4622.29</v>
      </c>
      <c r="CF252" s="2"/>
      <c r="CG252" s="2"/>
      <c r="CH252" s="2"/>
      <c r="CI252" s="2">
        <v>757</v>
      </c>
      <c r="CJ252" s="2">
        <v>63731.4</v>
      </c>
      <c r="CK252" s="2"/>
      <c r="CL252" s="2"/>
      <c r="CM252" s="2">
        <v>21575.3</v>
      </c>
      <c r="CN252" s="2"/>
      <c r="CO252" s="2"/>
      <c r="CP252" s="2"/>
      <c r="CQ252" s="2"/>
      <c r="CR252" s="2">
        <v>1500.8</v>
      </c>
      <c r="CS252" s="2"/>
      <c r="CT252" s="2"/>
      <c r="CU252" s="2"/>
      <c r="CV252" s="2"/>
      <c r="CW252" s="2"/>
      <c r="CX252" s="2"/>
      <c r="CY252" s="2"/>
      <c r="CZ252" s="2">
        <v>164882.28999999998</v>
      </c>
      <c r="DA252" s="2">
        <v>4111.32</v>
      </c>
      <c r="DB252" s="2">
        <v>4111.32</v>
      </c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>
        <v>932325.93000000017</v>
      </c>
      <c r="DP252" s="37" t="str">
        <f>VLOOKUP(DQ252,'District Listing'!$A$3:$B$315,2,FALSE)</f>
        <v>ONION CREEK</v>
      </c>
      <c r="DQ252" s="4" t="s">
        <v>345</v>
      </c>
      <c r="DR252" s="2">
        <v>12443.39</v>
      </c>
      <c r="DS252" s="2">
        <v>12443.39</v>
      </c>
      <c r="DT252" s="2">
        <v>-8253.92</v>
      </c>
      <c r="DU252" s="2">
        <v>-8253.92</v>
      </c>
      <c r="DV252" s="2">
        <v>309766.23</v>
      </c>
      <c r="DW252" s="2">
        <v>3097.1</v>
      </c>
      <c r="DX252" s="2"/>
      <c r="DY252" s="2"/>
      <c r="DZ252" s="2">
        <v>2145.81</v>
      </c>
      <c r="EA252" s="2">
        <v>250</v>
      </c>
      <c r="EB252" s="2">
        <v>10505</v>
      </c>
      <c r="EC252" s="2">
        <v>325764.13999999996</v>
      </c>
      <c r="ED252" s="2">
        <v>125325.57</v>
      </c>
      <c r="EE252" s="2">
        <v>6759.98</v>
      </c>
      <c r="EF252" s="2"/>
      <c r="EG252" s="2"/>
      <c r="EH252" s="2"/>
      <c r="EI252" s="2"/>
      <c r="EJ252" s="2">
        <v>132085.55000000002</v>
      </c>
      <c r="EK252" s="2">
        <v>-61.71</v>
      </c>
      <c r="EL252" s="2"/>
      <c r="EM252" s="2">
        <v>24236.38</v>
      </c>
      <c r="EN252" s="2">
        <v>9949.94</v>
      </c>
      <c r="EO252" s="2">
        <v>48376.07</v>
      </c>
      <c r="EP252" s="2">
        <v>13894.75</v>
      </c>
      <c r="EQ252" s="2"/>
      <c r="ER252" s="2"/>
      <c r="ES252" s="2"/>
      <c r="ET252" s="2"/>
      <c r="EU252" s="2">
        <v>693.91</v>
      </c>
      <c r="EV252" s="2">
        <v>396.25</v>
      </c>
      <c r="EW252" s="2">
        <v>1425.79</v>
      </c>
      <c r="EX252" s="2">
        <v>4734.62</v>
      </c>
      <c r="EY252" s="2">
        <v>48827.5</v>
      </c>
      <c r="EZ252" s="2">
        <v>39743.61</v>
      </c>
      <c r="FA252" s="2">
        <v>90.94</v>
      </c>
      <c r="FB252" s="2">
        <v>91.04</v>
      </c>
      <c r="FC252" s="2">
        <v>192399.09</v>
      </c>
      <c r="FD252" s="2">
        <v>21913.96</v>
      </c>
      <c r="FE252" s="2">
        <v>8665.44</v>
      </c>
      <c r="FF252" s="2">
        <v>17947.63</v>
      </c>
      <c r="FG252" s="2">
        <v>2067.71</v>
      </c>
      <c r="FH252" s="2">
        <v>8788.43</v>
      </c>
      <c r="FI252" s="2">
        <v>59383.17</v>
      </c>
      <c r="FJ252" s="2">
        <v>11543.78</v>
      </c>
      <c r="FK252" s="2">
        <v>1345.99</v>
      </c>
      <c r="FL252" s="2">
        <v>19430.93</v>
      </c>
      <c r="FM252" s="2"/>
      <c r="FN252" s="2"/>
      <c r="FO252" s="2">
        <v>645</v>
      </c>
      <c r="FP252" s="2">
        <v>8458.2999999999993</v>
      </c>
      <c r="FQ252" s="2">
        <v>136</v>
      </c>
      <c r="FR252" s="2"/>
      <c r="FS252" s="2"/>
      <c r="FT252" s="2">
        <v>170.07</v>
      </c>
      <c r="FU252" s="2"/>
      <c r="FV252" s="2">
        <v>1072.7</v>
      </c>
      <c r="FW252" s="2">
        <v>907.75</v>
      </c>
      <c r="FX252" s="2">
        <v>1189.1600000000001</v>
      </c>
      <c r="FY252" s="2">
        <v>6774.98</v>
      </c>
      <c r="FZ252" s="2">
        <v>201.72</v>
      </c>
      <c r="GA252" s="2"/>
      <c r="GB252" s="2">
        <v>5</v>
      </c>
      <c r="GC252" s="2"/>
      <c r="GD252" s="2">
        <v>413.18</v>
      </c>
      <c r="GE252" s="2"/>
      <c r="GF252" s="2"/>
      <c r="GG252" s="2"/>
      <c r="GH252" s="2">
        <v>1254.3</v>
      </c>
      <c r="GI252" s="2">
        <v>12508.01</v>
      </c>
      <c r="GJ252" s="2">
        <v>5971.24</v>
      </c>
      <c r="GK252" s="2">
        <v>501.1</v>
      </c>
      <c r="GL252" s="2">
        <v>4622.29</v>
      </c>
      <c r="GM252" s="2"/>
      <c r="GN252" s="2"/>
      <c r="GO252" s="2"/>
      <c r="GP252" s="2">
        <v>757</v>
      </c>
      <c r="GQ252" s="2">
        <v>23374.83</v>
      </c>
      <c r="GR252" s="2"/>
      <c r="GS252" s="2"/>
      <c r="GT252" s="2">
        <v>21575.3</v>
      </c>
      <c r="GU252" s="2"/>
      <c r="GV252" s="2"/>
      <c r="GW252" s="2"/>
      <c r="GX252" s="2"/>
      <c r="GY252" s="2">
        <v>1500.8</v>
      </c>
      <c r="GZ252" s="2"/>
      <c r="HA252" s="2"/>
      <c r="HB252" s="2"/>
      <c r="HC252" s="2"/>
      <c r="HD252" s="2"/>
      <c r="HE252" s="2"/>
      <c r="HF252" s="2"/>
      <c r="HG252" s="2">
        <v>124359.43000000002</v>
      </c>
      <c r="HH252" s="2">
        <v>4111.32</v>
      </c>
      <c r="HI252" s="2">
        <v>4111.32</v>
      </c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>
        <v>842292.16999999993</v>
      </c>
      <c r="HV252" s="37" t="str">
        <f>VLOOKUP(HW252,'District Listing'!$A$3:$B$315,2,FALSE)</f>
        <v>COLUMBIA (Stevens)</v>
      </c>
      <c r="HW252" s="4" t="s">
        <v>353</v>
      </c>
      <c r="HX252" s="2">
        <v>54593.279999999999</v>
      </c>
      <c r="HY252" s="2">
        <v>54593.279999999999</v>
      </c>
      <c r="HZ252" s="2"/>
      <c r="IA252" s="2"/>
      <c r="IB252" s="2">
        <v>40000</v>
      </c>
      <c r="IC252" s="2">
        <v>390</v>
      </c>
      <c r="ID252" s="2"/>
      <c r="IE252" s="2"/>
      <c r="IF252" s="2">
        <v>7660</v>
      </c>
      <c r="IG252" s="2"/>
      <c r="IH252" s="2"/>
      <c r="II252" s="2">
        <v>48050</v>
      </c>
      <c r="IJ252" s="2">
        <v>30000</v>
      </c>
      <c r="IK252" s="2"/>
      <c r="IL252" s="2"/>
      <c r="IM252" s="2"/>
      <c r="IN252" s="2">
        <v>30067.02</v>
      </c>
      <c r="IO252" s="2"/>
      <c r="IP252" s="2">
        <v>60067.020000000004</v>
      </c>
      <c r="IQ252" s="2"/>
      <c r="IR252" s="2"/>
      <c r="IS252" s="2">
        <v>591.52</v>
      </c>
      <c r="IT252" s="2">
        <v>2270.85</v>
      </c>
      <c r="IU252" s="2">
        <v>1187.8599999999999</v>
      </c>
      <c r="IV252" s="2">
        <v>1543.23</v>
      </c>
      <c r="IW252" s="2"/>
      <c r="IX252" s="2"/>
      <c r="IY252" s="2"/>
      <c r="IZ252" s="2"/>
      <c r="JA252" s="2">
        <v>8.59</v>
      </c>
      <c r="JB252" s="2">
        <v>34.630000000000003</v>
      </c>
      <c r="JC252" s="2">
        <v>27.05</v>
      </c>
      <c r="JD252" s="2">
        <v>854.66</v>
      </c>
      <c r="JE252" s="2">
        <v>188.85</v>
      </c>
      <c r="JF252" s="2">
        <v>568.20000000000005</v>
      </c>
      <c r="JG252" s="2"/>
      <c r="JH252" s="2"/>
      <c r="JI252" s="2">
        <v>7275.44</v>
      </c>
      <c r="JJ252" s="2">
        <v>70.56</v>
      </c>
      <c r="JK252" s="2"/>
      <c r="JL252" s="2"/>
      <c r="JM252" s="2"/>
      <c r="JN252" s="2">
        <v>236.71</v>
      </c>
      <c r="JO252" s="2">
        <v>307.27</v>
      </c>
      <c r="JP252" s="2"/>
      <c r="JQ252" s="2"/>
      <c r="JR252" s="2"/>
      <c r="JS252" s="2"/>
      <c r="JT252" s="2"/>
      <c r="JU252" s="2"/>
      <c r="JV252" s="2">
        <v>81</v>
      </c>
      <c r="JW252" s="2"/>
      <c r="JX252" s="2"/>
      <c r="JY252" s="2"/>
      <c r="JZ252" s="2">
        <v>8352.23</v>
      </c>
      <c r="KA252" s="2"/>
      <c r="KB252" s="2"/>
      <c r="KC252" s="2"/>
      <c r="KD252" s="2"/>
      <c r="KE252" s="2">
        <v>1684.96</v>
      </c>
      <c r="KF252" s="2"/>
      <c r="KG252" s="2"/>
      <c r="KH252" s="2"/>
      <c r="KI252" s="2"/>
      <c r="KJ252" s="2"/>
      <c r="KK252" s="2"/>
      <c r="KL252" s="2"/>
      <c r="KM252" s="2"/>
      <c r="KN252" s="2">
        <v>45000</v>
      </c>
      <c r="KO252" s="2"/>
      <c r="KP252" s="2"/>
      <c r="KQ252" s="2"/>
      <c r="KR252" s="2"/>
      <c r="KS252" s="2"/>
      <c r="KT252" s="2"/>
      <c r="KU252" s="2"/>
      <c r="KV252" s="2">
        <v>23300.98</v>
      </c>
      <c r="KW252" s="2"/>
      <c r="KX252" s="2"/>
      <c r="KY252" s="2"/>
      <c r="KZ252" s="2"/>
      <c r="LA252" s="2">
        <v>69679.240000000005</v>
      </c>
      <c r="LB252" s="2"/>
      <c r="LC252" s="2">
        <v>2995.85</v>
      </c>
      <c r="LD252" s="2"/>
      <c r="LE252" s="2"/>
      <c r="LF252" s="2"/>
      <c r="LG252" s="2"/>
      <c r="LH252" s="2"/>
      <c r="LI252" s="2"/>
      <c r="LJ252" s="2"/>
      <c r="LK252" s="2">
        <v>151094.26</v>
      </c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>
        <v>321387.26999999996</v>
      </c>
    </row>
    <row r="253" spans="2:337">
      <c r="B253" s="22" t="s">
        <v>82</v>
      </c>
      <c r="C253" s="22" t="s">
        <v>7</v>
      </c>
      <c r="D253" s="22" t="s">
        <v>5</v>
      </c>
      <c r="E253" s="22" t="s">
        <v>15</v>
      </c>
      <c r="F253" s="22" t="s">
        <v>26</v>
      </c>
      <c r="G253" s="1">
        <v>351452.15</v>
      </c>
      <c r="I253" s="37" t="str">
        <f>VLOOKUP(J253,'District Listing'!$A$3:$B$315,2,FALSE)</f>
        <v>CHEWELAH</v>
      </c>
      <c r="J253" s="4" t="s">
        <v>346</v>
      </c>
      <c r="K253" s="2">
        <v>225842.04</v>
      </c>
      <c r="L253" s="2">
        <v>225842.04</v>
      </c>
      <c r="M253" s="2">
        <v>-225842.04</v>
      </c>
      <c r="N253" s="2">
        <v>-225842.04</v>
      </c>
      <c r="O253" s="2">
        <v>3867244.1599999997</v>
      </c>
      <c r="P253" s="2">
        <v>81567.41</v>
      </c>
      <c r="Q253" s="2">
        <v>76177.86</v>
      </c>
      <c r="R253" s="2"/>
      <c r="S253" s="2">
        <v>173119.05</v>
      </c>
      <c r="T253" s="2">
        <v>32728.9</v>
      </c>
      <c r="U253" s="2">
        <v>26153</v>
      </c>
      <c r="V253" s="2">
        <v>4256990.38</v>
      </c>
      <c r="W253" s="2">
        <v>1723926.0699999998</v>
      </c>
      <c r="X253" s="2">
        <v>99020.14</v>
      </c>
      <c r="Y253" s="2">
        <v>49763.740000000005</v>
      </c>
      <c r="Z253" s="2"/>
      <c r="AA253" s="2">
        <v>137964</v>
      </c>
      <c r="AB253" s="2">
        <v>4316.25</v>
      </c>
      <c r="AC253" s="2">
        <v>2014990.1999999997</v>
      </c>
      <c r="AD253" s="2">
        <v>3045.4500000000003</v>
      </c>
      <c r="AE253" s="2">
        <v>3.22</v>
      </c>
      <c r="AF253" s="2">
        <v>317049.49</v>
      </c>
      <c r="AG253" s="2">
        <v>149800.91</v>
      </c>
      <c r="AH253" s="2">
        <v>641533.34</v>
      </c>
      <c r="AI253" s="2">
        <v>238061.92</v>
      </c>
      <c r="AJ253" s="2"/>
      <c r="AK253" s="2"/>
      <c r="AL253" s="2">
        <v>750</v>
      </c>
      <c r="AM253" s="2"/>
      <c r="AN253" s="2">
        <v>22288.66</v>
      </c>
      <c r="AO253" s="2">
        <v>6671.92</v>
      </c>
      <c r="AP253" s="2">
        <v>18954.37</v>
      </c>
      <c r="AQ253" s="2">
        <v>44213.53</v>
      </c>
      <c r="AR253" s="2">
        <v>603719.97</v>
      </c>
      <c r="AS253" s="2">
        <v>576079.47</v>
      </c>
      <c r="AT253" s="2"/>
      <c r="AU253" s="2"/>
      <c r="AV253" s="2">
        <v>2622172.25</v>
      </c>
      <c r="AW253" s="2">
        <v>314011.88</v>
      </c>
      <c r="AX253" s="2">
        <v>53088.84</v>
      </c>
      <c r="AY253" s="2">
        <v>161510.10999999999</v>
      </c>
      <c r="AZ253" s="2">
        <v>92622.06</v>
      </c>
      <c r="BA253" s="2">
        <v>208383.23</v>
      </c>
      <c r="BB253" s="2">
        <v>829616.11999999988</v>
      </c>
      <c r="BC253" s="2"/>
      <c r="BD253" s="2">
        <v>16425.599999999999</v>
      </c>
      <c r="BE253" s="2"/>
      <c r="BF253" s="2"/>
      <c r="BG253" s="2">
        <v>55067.5</v>
      </c>
      <c r="BH253" s="2">
        <v>50438.43</v>
      </c>
      <c r="BI253" s="2">
        <v>46128.639999999999</v>
      </c>
      <c r="BJ253" s="2">
        <v>21325</v>
      </c>
      <c r="BK253" s="2">
        <v>26337.29</v>
      </c>
      <c r="BL253" s="2"/>
      <c r="BM253" s="2">
        <v>16048.24</v>
      </c>
      <c r="BN253" s="2">
        <v>46540.97</v>
      </c>
      <c r="BO253" s="2">
        <v>6313.15</v>
      </c>
      <c r="BP253" s="2">
        <v>22515.82</v>
      </c>
      <c r="BQ253" s="2">
        <v>23447.35</v>
      </c>
      <c r="BR253" s="2">
        <v>4835.97</v>
      </c>
      <c r="BS253" s="2">
        <v>305.58</v>
      </c>
      <c r="BT253" s="2">
        <v>30</v>
      </c>
      <c r="BU253" s="2">
        <v>9070.08</v>
      </c>
      <c r="BV253" s="2"/>
      <c r="BW253" s="2"/>
      <c r="BX253" s="2"/>
      <c r="BY253" s="2"/>
      <c r="BZ253" s="2"/>
      <c r="CA253" s="2"/>
      <c r="CB253" s="2">
        <v>123754.44</v>
      </c>
      <c r="CC253" s="2">
        <v>26849.08</v>
      </c>
      <c r="CD253" s="2">
        <v>442</v>
      </c>
      <c r="CE253" s="2">
        <v>888.62</v>
      </c>
      <c r="CF253" s="2">
        <v>186340.43000000002</v>
      </c>
      <c r="CG253" s="2">
        <v>21003.06</v>
      </c>
      <c r="CH253" s="2"/>
      <c r="CI253" s="2">
        <v>1639</v>
      </c>
      <c r="CJ253" s="2"/>
      <c r="CK253" s="2"/>
      <c r="CL253" s="2">
        <v>55149.51</v>
      </c>
      <c r="CM253" s="2">
        <v>100498.42</v>
      </c>
      <c r="CN253" s="2"/>
      <c r="CO253" s="2"/>
      <c r="CP253" s="2"/>
      <c r="CQ253" s="2"/>
      <c r="CR253" s="2">
        <v>13976.96</v>
      </c>
      <c r="CS253" s="2"/>
      <c r="CT253" s="2">
        <v>7766.05</v>
      </c>
      <c r="CU253" s="2"/>
      <c r="CV253" s="2"/>
      <c r="CW253" s="2"/>
      <c r="CX253" s="2"/>
      <c r="CY253" s="2"/>
      <c r="CZ253" s="2">
        <v>883137.19000000018</v>
      </c>
      <c r="DA253" s="2">
        <v>18270.71</v>
      </c>
      <c r="DB253" s="2">
        <v>18270.71</v>
      </c>
      <c r="DC253" s="2"/>
      <c r="DD253" s="2">
        <v>72777.34</v>
      </c>
      <c r="DE253" s="2"/>
      <c r="DF253" s="2"/>
      <c r="DG253" s="2"/>
      <c r="DH253" s="2"/>
      <c r="DI253" s="2"/>
      <c r="DJ253" s="2">
        <v>7711.19</v>
      </c>
      <c r="DK253" s="2"/>
      <c r="DL253" s="2"/>
      <c r="DM253" s="2">
        <v>80488.53</v>
      </c>
      <c r="DN253" s="2">
        <v>10705665.380000003</v>
      </c>
      <c r="DP253" s="37" t="str">
        <f>VLOOKUP(DQ253,'District Listing'!$A$3:$B$315,2,FALSE)</f>
        <v>CHEWELAH</v>
      </c>
      <c r="DQ253" s="4" t="s">
        <v>346</v>
      </c>
      <c r="DR253" s="2">
        <v>10934.5</v>
      </c>
      <c r="DS253" s="2">
        <v>10934.5</v>
      </c>
      <c r="DT253" s="2">
        <v>-225842.04</v>
      </c>
      <c r="DU253" s="2">
        <v>-225842.04</v>
      </c>
      <c r="DV253" s="2">
        <v>3325041.07</v>
      </c>
      <c r="DW253" s="2">
        <v>73299.23</v>
      </c>
      <c r="DX253" s="2">
        <v>62453.36</v>
      </c>
      <c r="DY253" s="2"/>
      <c r="DZ253" s="2">
        <v>47328.37</v>
      </c>
      <c r="EA253" s="2">
        <v>28543.48</v>
      </c>
      <c r="EB253" s="2">
        <v>26153</v>
      </c>
      <c r="EC253" s="2">
        <v>3562818.51</v>
      </c>
      <c r="ED253" s="2">
        <v>1632089.18</v>
      </c>
      <c r="EE253" s="2">
        <v>97231.5</v>
      </c>
      <c r="EF253" s="2">
        <v>26353.81</v>
      </c>
      <c r="EG253" s="2"/>
      <c r="EH253" s="2"/>
      <c r="EI253" s="2">
        <v>4316.25</v>
      </c>
      <c r="EJ253" s="2">
        <v>1759990.74</v>
      </c>
      <c r="EK253" s="2">
        <v>2584.59</v>
      </c>
      <c r="EL253" s="2"/>
      <c r="EM253" s="2">
        <v>264612.44</v>
      </c>
      <c r="EN253" s="2">
        <v>130268.05</v>
      </c>
      <c r="EO253" s="2">
        <v>537292.51</v>
      </c>
      <c r="EP253" s="2">
        <v>212912.01</v>
      </c>
      <c r="EQ253" s="2"/>
      <c r="ER253" s="2"/>
      <c r="ES253" s="2"/>
      <c r="ET253" s="2"/>
      <c r="EU253" s="2">
        <v>18640.04</v>
      </c>
      <c r="EV253" s="2">
        <v>5822</v>
      </c>
      <c r="EW253" s="2">
        <v>16155.48</v>
      </c>
      <c r="EX253" s="2">
        <v>39076.36</v>
      </c>
      <c r="EY253" s="2">
        <v>529387.99</v>
      </c>
      <c r="EZ253" s="2">
        <v>563572.53</v>
      </c>
      <c r="FA253" s="2"/>
      <c r="FB253" s="2"/>
      <c r="FC253" s="2">
        <v>2320324</v>
      </c>
      <c r="FD253" s="2">
        <v>309288.37</v>
      </c>
      <c r="FE253" s="2">
        <v>53088.84</v>
      </c>
      <c r="FF253" s="2">
        <v>161510.10999999999</v>
      </c>
      <c r="FG253" s="2">
        <v>92622.06</v>
      </c>
      <c r="FH253" s="2">
        <v>208383.23</v>
      </c>
      <c r="FI253" s="2">
        <v>824892.60999999987</v>
      </c>
      <c r="FJ253" s="2"/>
      <c r="FK253" s="2">
        <v>16425.599999999999</v>
      </c>
      <c r="FL253" s="2"/>
      <c r="FM253" s="2"/>
      <c r="FN253" s="2">
        <v>55067.5</v>
      </c>
      <c r="FO253" s="2">
        <v>48198.03</v>
      </c>
      <c r="FP253" s="2">
        <v>45944.39</v>
      </c>
      <c r="FQ253" s="2">
        <v>21325</v>
      </c>
      <c r="FR253" s="2">
        <v>26337.29</v>
      </c>
      <c r="FS253" s="2"/>
      <c r="FT253" s="2">
        <v>16048.24</v>
      </c>
      <c r="FU253" s="2">
        <v>46540.97</v>
      </c>
      <c r="FV253" s="2">
        <v>6313.15</v>
      </c>
      <c r="FW253" s="2">
        <v>22515.82</v>
      </c>
      <c r="FX253" s="2">
        <v>23447.35</v>
      </c>
      <c r="FY253" s="2">
        <v>4835.97</v>
      </c>
      <c r="FZ253" s="2">
        <v>305.58</v>
      </c>
      <c r="GA253" s="2">
        <v>30</v>
      </c>
      <c r="GB253" s="2">
        <v>9070.08</v>
      </c>
      <c r="GC253" s="2"/>
      <c r="GD253" s="2"/>
      <c r="GE253" s="2"/>
      <c r="GF253" s="2"/>
      <c r="GG253" s="2"/>
      <c r="GH253" s="2"/>
      <c r="GI253" s="2">
        <v>123754.44</v>
      </c>
      <c r="GJ253" s="2">
        <v>26849.08</v>
      </c>
      <c r="GK253" s="2">
        <v>442</v>
      </c>
      <c r="GL253" s="2">
        <v>888.62</v>
      </c>
      <c r="GM253" s="2">
        <v>170369.95</v>
      </c>
      <c r="GN253" s="2">
        <v>21003.06</v>
      </c>
      <c r="GO253" s="2"/>
      <c r="GP253" s="2">
        <v>1389</v>
      </c>
      <c r="GQ253" s="2"/>
      <c r="GR253" s="2"/>
      <c r="GS253" s="2">
        <v>55149.51</v>
      </c>
      <c r="GT253" s="2">
        <v>100498.42</v>
      </c>
      <c r="GU253" s="2"/>
      <c r="GV253" s="2"/>
      <c r="GW253" s="2"/>
      <c r="GX253" s="2"/>
      <c r="GY253" s="2">
        <v>13801.96</v>
      </c>
      <c r="GZ253" s="2"/>
      <c r="HA253" s="2">
        <v>7766.05</v>
      </c>
      <c r="HB253" s="2"/>
      <c r="HC253" s="2"/>
      <c r="HD253" s="2"/>
      <c r="HE253" s="2"/>
      <c r="HF253" s="2"/>
      <c r="HG253" s="2">
        <v>864317.06000000017</v>
      </c>
      <c r="HH253" s="2">
        <v>8327.17</v>
      </c>
      <c r="HI253" s="2">
        <v>8327.17</v>
      </c>
      <c r="HJ253" s="2"/>
      <c r="HK253" s="2">
        <v>72777.34</v>
      </c>
      <c r="HL253" s="2"/>
      <c r="HM253" s="2"/>
      <c r="HN253" s="2"/>
      <c r="HO253" s="2"/>
      <c r="HP253" s="2"/>
      <c r="HQ253" s="2">
        <v>7711.19</v>
      </c>
      <c r="HR253" s="2"/>
      <c r="HS253" s="2">
        <v>80488.53</v>
      </c>
      <c r="HT253" s="2">
        <v>9206251.0800000001</v>
      </c>
      <c r="HV253" s="37" t="str">
        <f>VLOOKUP(HW253,'District Listing'!$A$3:$B$315,2,FALSE)</f>
        <v>MARY WALKER</v>
      </c>
      <c r="HW253" s="4" t="s">
        <v>354</v>
      </c>
      <c r="HX253" s="2"/>
      <c r="HY253" s="2"/>
      <c r="HZ253" s="2"/>
      <c r="IA253" s="2"/>
      <c r="IB253" s="2">
        <v>90270.87</v>
      </c>
      <c r="IC253" s="2"/>
      <c r="ID253" s="2"/>
      <c r="IE253" s="2"/>
      <c r="IF253" s="2"/>
      <c r="IG253" s="2"/>
      <c r="IH253" s="2"/>
      <c r="II253" s="2">
        <v>90270.87</v>
      </c>
      <c r="IJ253" s="2">
        <v>340534.18</v>
      </c>
      <c r="IK253" s="2">
        <v>54062.11</v>
      </c>
      <c r="IL253" s="2">
        <v>6471.4</v>
      </c>
      <c r="IM253" s="2"/>
      <c r="IN253" s="2">
        <v>58051.6</v>
      </c>
      <c r="IO253" s="2"/>
      <c r="IP253" s="2">
        <v>459119.29</v>
      </c>
      <c r="IQ253" s="2"/>
      <c r="IR253" s="2"/>
      <c r="IS253" s="2">
        <v>4946.71</v>
      </c>
      <c r="IT253" s="2">
        <v>24230.799999999999</v>
      </c>
      <c r="IU253" s="2">
        <v>10354.16</v>
      </c>
      <c r="IV253" s="2">
        <v>16000.11</v>
      </c>
      <c r="IW253" s="2"/>
      <c r="IX253" s="2"/>
      <c r="IY253" s="2"/>
      <c r="IZ253" s="2"/>
      <c r="JA253" s="2">
        <v>186.38</v>
      </c>
      <c r="JB253" s="2">
        <v>2602.46</v>
      </c>
      <c r="JC253" s="2">
        <v>253.6</v>
      </c>
      <c r="JD253" s="2">
        <v>1410.27</v>
      </c>
      <c r="JE253" s="2">
        <v>10772.89</v>
      </c>
      <c r="JF253" s="2">
        <v>28724.29</v>
      </c>
      <c r="JG253" s="2"/>
      <c r="JH253" s="2">
        <v>3.23</v>
      </c>
      <c r="JI253" s="2">
        <v>99484.89999999998</v>
      </c>
      <c r="JJ253" s="2">
        <v>2657.94</v>
      </c>
      <c r="JK253" s="2"/>
      <c r="JL253" s="2"/>
      <c r="JM253" s="2"/>
      <c r="JN253" s="2"/>
      <c r="JO253" s="2">
        <v>2657.94</v>
      </c>
      <c r="JP253" s="2"/>
      <c r="JQ253" s="2"/>
      <c r="JR253" s="2"/>
      <c r="JS253" s="2"/>
      <c r="JT253" s="2"/>
      <c r="JU253" s="2"/>
      <c r="JV253" s="2">
        <v>10723.61</v>
      </c>
      <c r="JW253" s="2"/>
      <c r="JX253" s="2"/>
      <c r="JY253" s="2"/>
      <c r="JZ253" s="2"/>
      <c r="KA253" s="2"/>
      <c r="KB253" s="2"/>
      <c r="KC253" s="2"/>
      <c r="KD253" s="2"/>
      <c r="KE253" s="2">
        <v>9263.7199999999993</v>
      </c>
      <c r="KF253" s="2"/>
      <c r="KG253" s="2"/>
      <c r="KH253" s="2">
        <v>975.75</v>
      </c>
      <c r="KI253" s="2"/>
      <c r="KJ253" s="2"/>
      <c r="KK253" s="2"/>
      <c r="KL253" s="2"/>
      <c r="KM253" s="2"/>
      <c r="KN253" s="2"/>
      <c r="KO253" s="2">
        <v>454.17</v>
      </c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>
        <v>21417.25</v>
      </c>
      <c r="LL253" s="2">
        <v>247.66</v>
      </c>
      <c r="LM253" s="2">
        <v>247.66</v>
      </c>
      <c r="LN253" s="2"/>
      <c r="LO253" s="2"/>
      <c r="LP253" s="2"/>
      <c r="LQ253" s="2"/>
      <c r="LR253" s="2"/>
      <c r="LS253" s="2"/>
      <c r="LT253" s="2"/>
      <c r="LU253" s="2">
        <v>3756.03</v>
      </c>
      <c r="LV253" s="2"/>
      <c r="LW253" s="2"/>
      <c r="LX253" s="2">
        <v>3756.03</v>
      </c>
      <c r="LY253" s="2">
        <v>676953.94000000006</v>
      </c>
    </row>
    <row r="254" spans="2:337">
      <c r="B254" s="22" t="s">
        <v>82</v>
      </c>
      <c r="C254" s="22" t="s">
        <v>7</v>
      </c>
      <c r="D254" s="22" t="s">
        <v>5</v>
      </c>
      <c r="E254" s="22" t="s">
        <v>15</v>
      </c>
      <c r="F254" s="22" t="s">
        <v>27</v>
      </c>
      <c r="G254" s="1">
        <v>5501.59</v>
      </c>
      <c r="I254" s="37" t="str">
        <f>VLOOKUP(J254,'District Listing'!$A$3:$B$315,2,FALSE)</f>
        <v>WELLPINIT</v>
      </c>
      <c r="J254" s="4" t="s">
        <v>347</v>
      </c>
      <c r="K254" s="2">
        <v>65460.21</v>
      </c>
      <c r="L254" s="2">
        <v>65460.21</v>
      </c>
      <c r="M254" s="2">
        <v>-65460.21</v>
      </c>
      <c r="N254" s="2">
        <v>-65460.21</v>
      </c>
      <c r="O254" s="2">
        <v>3286526.02</v>
      </c>
      <c r="P254" s="2">
        <v>30736.25</v>
      </c>
      <c r="Q254" s="2">
        <v>80660.48000000001</v>
      </c>
      <c r="R254" s="2"/>
      <c r="S254" s="2">
        <v>145101.07</v>
      </c>
      <c r="T254" s="2"/>
      <c r="U254" s="2"/>
      <c r="V254" s="2">
        <v>3543023.82</v>
      </c>
      <c r="W254" s="2">
        <v>1426865.44</v>
      </c>
      <c r="X254" s="2">
        <v>4775.68</v>
      </c>
      <c r="Y254" s="2">
        <v>62597.289999999994</v>
      </c>
      <c r="Z254" s="2"/>
      <c r="AA254" s="2">
        <v>159252.62</v>
      </c>
      <c r="AB254" s="2">
        <v>12999.96</v>
      </c>
      <c r="AC254" s="2">
        <v>1666490.9899999998</v>
      </c>
      <c r="AD254" s="2">
        <v>191462.45</v>
      </c>
      <c r="AE254" s="2">
        <v>119771.85999999999</v>
      </c>
      <c r="AF254" s="2">
        <v>70617.17</v>
      </c>
      <c r="AG254" s="2">
        <v>7918.9299999999994</v>
      </c>
      <c r="AH254" s="2">
        <v>539993.98</v>
      </c>
      <c r="AI254" s="2">
        <v>214766.94</v>
      </c>
      <c r="AJ254" s="2">
        <v>33.659999999999997</v>
      </c>
      <c r="AK254" s="2"/>
      <c r="AL254" s="2"/>
      <c r="AM254" s="2"/>
      <c r="AN254" s="2">
        <v>7047.1799999999994</v>
      </c>
      <c r="AO254" s="2">
        <v>4396.8600000000006</v>
      </c>
      <c r="AP254" s="2">
        <v>12248.91</v>
      </c>
      <c r="AQ254" s="2">
        <v>30788.560000000001</v>
      </c>
      <c r="AR254" s="2">
        <v>436142.68000000005</v>
      </c>
      <c r="AS254" s="2">
        <v>457265.67000000004</v>
      </c>
      <c r="AT254" s="2"/>
      <c r="AU254" s="2">
        <v>8.89</v>
      </c>
      <c r="AV254" s="2">
        <v>2092463.7399999995</v>
      </c>
      <c r="AW254" s="2">
        <v>883173.47</v>
      </c>
      <c r="AX254" s="2">
        <v>26571.86</v>
      </c>
      <c r="AY254" s="2">
        <v>159746.57999999999</v>
      </c>
      <c r="AZ254" s="2"/>
      <c r="BA254" s="2">
        <v>40071.980000000003</v>
      </c>
      <c r="BB254" s="2">
        <v>1109563.8899999999</v>
      </c>
      <c r="BC254" s="2">
        <v>20532.400000000001</v>
      </c>
      <c r="BD254" s="2"/>
      <c r="BE254" s="2">
        <v>212891.15000000002</v>
      </c>
      <c r="BF254" s="2"/>
      <c r="BG254" s="2"/>
      <c r="BH254" s="2">
        <v>84734.41</v>
      </c>
      <c r="BI254" s="2">
        <v>257751.32</v>
      </c>
      <c r="BJ254" s="2"/>
      <c r="BK254" s="2">
        <v>23432.53</v>
      </c>
      <c r="BL254" s="2"/>
      <c r="BM254" s="2">
        <v>10858.45</v>
      </c>
      <c r="BN254" s="2"/>
      <c r="BO254" s="2"/>
      <c r="BP254" s="2">
        <v>130.5</v>
      </c>
      <c r="BQ254" s="2">
        <v>3569.62</v>
      </c>
      <c r="BR254" s="2">
        <v>35675.67</v>
      </c>
      <c r="BS254" s="2">
        <v>57648.09</v>
      </c>
      <c r="BT254" s="2"/>
      <c r="BU254" s="2"/>
      <c r="BV254" s="2"/>
      <c r="BW254" s="2">
        <v>85300.97</v>
      </c>
      <c r="BX254" s="2"/>
      <c r="BY254" s="2"/>
      <c r="BZ254" s="2"/>
      <c r="CA254" s="2">
        <v>202</v>
      </c>
      <c r="CB254" s="2">
        <v>146886.29999999999</v>
      </c>
      <c r="CC254" s="2">
        <v>57455.29</v>
      </c>
      <c r="CD254" s="2"/>
      <c r="CE254" s="2"/>
      <c r="CF254" s="2">
        <v>24146.04</v>
      </c>
      <c r="CG254" s="2">
        <v>18576.46</v>
      </c>
      <c r="CH254" s="2"/>
      <c r="CI254" s="2">
        <v>20691.48</v>
      </c>
      <c r="CJ254" s="2">
        <v>101657.05</v>
      </c>
      <c r="CK254" s="2">
        <v>700</v>
      </c>
      <c r="CL254" s="2"/>
      <c r="CM254" s="2">
        <v>210637.1</v>
      </c>
      <c r="CN254" s="2">
        <v>134.5</v>
      </c>
      <c r="CO254" s="2"/>
      <c r="CP254" s="2"/>
      <c r="CQ254" s="2"/>
      <c r="CR254" s="2">
        <v>36892.129999999997</v>
      </c>
      <c r="CS254" s="2"/>
      <c r="CT254" s="2"/>
      <c r="CU254" s="2"/>
      <c r="CV254" s="2"/>
      <c r="CW254" s="2"/>
      <c r="CX254" s="2"/>
      <c r="CY254" s="2"/>
      <c r="CZ254" s="2">
        <v>1410503.46</v>
      </c>
      <c r="DA254" s="2">
        <v>93971.01999999999</v>
      </c>
      <c r="DB254" s="2">
        <v>93971.01999999999</v>
      </c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>
        <v>9916016.9199999999</v>
      </c>
      <c r="DP254" s="37" t="str">
        <f>VLOOKUP(DQ254,'District Listing'!$A$3:$B$315,2,FALSE)</f>
        <v>WELLPINIT</v>
      </c>
      <c r="DQ254" s="4" t="s">
        <v>347</v>
      </c>
      <c r="DR254" s="2">
        <v>65460.21</v>
      </c>
      <c r="DS254" s="2">
        <v>65460.21</v>
      </c>
      <c r="DT254" s="2">
        <v>-65460.21</v>
      </c>
      <c r="DU254" s="2">
        <v>-65460.21</v>
      </c>
      <c r="DV254" s="2">
        <v>2444474.09</v>
      </c>
      <c r="DW254" s="2">
        <v>7720</v>
      </c>
      <c r="DX254" s="2">
        <v>44697.98</v>
      </c>
      <c r="DY254" s="2"/>
      <c r="DZ254" s="2">
        <v>89225.71</v>
      </c>
      <c r="EA254" s="2"/>
      <c r="EB254" s="2"/>
      <c r="EC254" s="2">
        <v>2586117.7799999998</v>
      </c>
      <c r="ED254" s="2">
        <v>1051454.99</v>
      </c>
      <c r="EE254" s="2">
        <v>1211.79</v>
      </c>
      <c r="EF254" s="2">
        <v>21584.52</v>
      </c>
      <c r="EG254" s="2"/>
      <c r="EH254" s="2">
        <v>40396.379999999997</v>
      </c>
      <c r="EI254" s="2"/>
      <c r="EJ254" s="2">
        <v>1114647.68</v>
      </c>
      <c r="EK254" s="2">
        <v>121677.62</v>
      </c>
      <c r="EL254" s="2">
        <v>78580.59</v>
      </c>
      <c r="EM254" s="2">
        <v>70464.11</v>
      </c>
      <c r="EN254" s="2">
        <v>7856.44</v>
      </c>
      <c r="EO254" s="2">
        <v>398686.43</v>
      </c>
      <c r="EP254" s="2">
        <v>144981.91</v>
      </c>
      <c r="EQ254" s="2"/>
      <c r="ER254" s="2"/>
      <c r="ES254" s="2"/>
      <c r="ET254" s="2"/>
      <c r="EU254" s="2">
        <v>5324.73</v>
      </c>
      <c r="EV254" s="2">
        <v>3130.19</v>
      </c>
      <c r="EW254" s="2">
        <v>8717.35</v>
      </c>
      <c r="EX254" s="2">
        <v>18961.490000000002</v>
      </c>
      <c r="EY254" s="2">
        <v>329678.83</v>
      </c>
      <c r="EZ254" s="2">
        <v>345079.59</v>
      </c>
      <c r="FA254" s="2"/>
      <c r="FB254" s="2">
        <v>6.69</v>
      </c>
      <c r="FC254" s="2">
        <v>1533145.97</v>
      </c>
      <c r="FD254" s="2">
        <v>463389.85</v>
      </c>
      <c r="FE254" s="2">
        <v>26571.86</v>
      </c>
      <c r="FF254" s="2">
        <v>159746.57999999999</v>
      </c>
      <c r="FG254" s="2"/>
      <c r="FH254" s="2">
        <v>40071.980000000003</v>
      </c>
      <c r="FI254" s="2">
        <v>689780.2699999999</v>
      </c>
      <c r="FJ254" s="2">
        <v>20532.400000000001</v>
      </c>
      <c r="FK254" s="2"/>
      <c r="FL254" s="2">
        <v>92667.07</v>
      </c>
      <c r="FM254" s="2"/>
      <c r="FN254" s="2"/>
      <c r="FO254" s="2">
        <v>51280.41</v>
      </c>
      <c r="FP254" s="2">
        <v>127133.78</v>
      </c>
      <c r="FQ254" s="2"/>
      <c r="FR254" s="2">
        <v>23432.53</v>
      </c>
      <c r="FS254" s="2"/>
      <c r="FT254" s="2">
        <v>10858.45</v>
      </c>
      <c r="FU254" s="2"/>
      <c r="FV254" s="2"/>
      <c r="FW254" s="2">
        <v>130.5</v>
      </c>
      <c r="FX254" s="2">
        <v>3569.62</v>
      </c>
      <c r="FY254" s="2">
        <v>35675.67</v>
      </c>
      <c r="FZ254" s="2">
        <v>57648.09</v>
      </c>
      <c r="GA254" s="2"/>
      <c r="GB254" s="2"/>
      <c r="GC254" s="2"/>
      <c r="GD254" s="2">
        <v>85300.97</v>
      </c>
      <c r="GE254" s="2"/>
      <c r="GF254" s="2"/>
      <c r="GG254" s="2"/>
      <c r="GH254" s="2">
        <v>202</v>
      </c>
      <c r="GI254" s="2">
        <v>146886.29999999999</v>
      </c>
      <c r="GJ254" s="2">
        <v>57455.29</v>
      </c>
      <c r="GK254" s="2"/>
      <c r="GL254" s="2"/>
      <c r="GM254" s="2">
        <v>24146.04</v>
      </c>
      <c r="GN254" s="2">
        <v>18576.46</v>
      </c>
      <c r="GO254" s="2"/>
      <c r="GP254" s="2">
        <v>9977.49</v>
      </c>
      <c r="GQ254" s="2">
        <v>101657.05</v>
      </c>
      <c r="GR254" s="2">
        <v>700</v>
      </c>
      <c r="GS254" s="2"/>
      <c r="GT254" s="2">
        <v>210637.1</v>
      </c>
      <c r="GU254" s="2">
        <v>134.5</v>
      </c>
      <c r="GV254" s="2"/>
      <c r="GW254" s="2"/>
      <c r="GX254" s="2"/>
      <c r="GY254" s="2">
        <v>36892.129999999997</v>
      </c>
      <c r="GZ254" s="2"/>
      <c r="HA254" s="2"/>
      <c r="HB254" s="2"/>
      <c r="HC254" s="2"/>
      <c r="HD254" s="2"/>
      <c r="HE254" s="2"/>
      <c r="HF254" s="2"/>
      <c r="HG254" s="2">
        <v>1115493.8500000001</v>
      </c>
      <c r="HH254" s="2">
        <v>88900.34</v>
      </c>
      <c r="HI254" s="2">
        <v>88900.34</v>
      </c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>
        <v>7128085.8900000015</v>
      </c>
      <c r="HV254" s="37" t="str">
        <f>VLOOKUP(HW254,'District Listing'!$A$3:$B$315,2,FALSE)</f>
        <v>NORTHPORT</v>
      </c>
      <c r="HW254" s="4" t="s">
        <v>355</v>
      </c>
      <c r="HX254" s="2"/>
      <c r="HY254" s="2"/>
      <c r="HZ254" s="2"/>
      <c r="IA254" s="2"/>
      <c r="IB254" s="2"/>
      <c r="IC254" s="2"/>
      <c r="ID254" s="2"/>
      <c r="IE254" s="2"/>
      <c r="IF254" s="2">
        <v>19314.490000000002</v>
      </c>
      <c r="IG254" s="2"/>
      <c r="IH254" s="2"/>
      <c r="II254" s="2">
        <v>19314.490000000002</v>
      </c>
      <c r="IJ254" s="2">
        <v>1732.2</v>
      </c>
      <c r="IK254" s="2">
        <v>4068</v>
      </c>
      <c r="IL254" s="2"/>
      <c r="IM254" s="2"/>
      <c r="IN254" s="2">
        <v>20830.689999999999</v>
      </c>
      <c r="IO254" s="2"/>
      <c r="IP254" s="2">
        <v>26630.89</v>
      </c>
      <c r="IQ254" s="2">
        <v>10.49</v>
      </c>
      <c r="IR254" s="2">
        <v>1.01</v>
      </c>
      <c r="IS254" s="2">
        <v>983.61</v>
      </c>
      <c r="IT254" s="2">
        <v>2016.18</v>
      </c>
      <c r="IU254" s="2">
        <v>1040.77</v>
      </c>
      <c r="IV254" s="2">
        <v>575.25</v>
      </c>
      <c r="IW254" s="2">
        <v>492.28</v>
      </c>
      <c r="IX254" s="2"/>
      <c r="IY254" s="2">
        <v>68.37</v>
      </c>
      <c r="IZ254" s="2">
        <v>920.94</v>
      </c>
      <c r="JA254" s="2">
        <v>65.819999999999993</v>
      </c>
      <c r="JB254" s="2">
        <v>49.26</v>
      </c>
      <c r="JC254" s="2">
        <v>74.56</v>
      </c>
      <c r="JD254" s="2">
        <v>996.08</v>
      </c>
      <c r="JE254" s="2">
        <v>1145.5999999999999</v>
      </c>
      <c r="JF254" s="2">
        <v>779.14</v>
      </c>
      <c r="JG254" s="2"/>
      <c r="JH254" s="2"/>
      <c r="JI254" s="2">
        <v>9219.3599999999988</v>
      </c>
      <c r="JJ254" s="2">
        <v>27869.360000000001</v>
      </c>
      <c r="JK254" s="2">
        <v>1088.47</v>
      </c>
      <c r="JL254" s="2"/>
      <c r="JM254" s="2"/>
      <c r="JN254" s="2">
        <v>2403.4699999999998</v>
      </c>
      <c r="JO254" s="2">
        <v>31361.300000000003</v>
      </c>
      <c r="JP254" s="2"/>
      <c r="JQ254" s="2"/>
      <c r="JR254" s="2"/>
      <c r="JS254" s="2"/>
      <c r="JT254" s="2"/>
      <c r="JU254" s="2"/>
      <c r="JV254" s="2">
        <v>12419.62</v>
      </c>
      <c r="JW254" s="2"/>
      <c r="JX254" s="2"/>
      <c r="JY254" s="2">
        <v>1233.5</v>
      </c>
      <c r="JZ254" s="2"/>
      <c r="KA254" s="2"/>
      <c r="KB254" s="2"/>
      <c r="KC254" s="2">
        <v>3816.1</v>
      </c>
      <c r="KD254" s="2">
        <v>5852.32</v>
      </c>
      <c r="KE254" s="2">
        <v>10990.14</v>
      </c>
      <c r="KF254" s="2"/>
      <c r="KG254" s="2"/>
      <c r="KH254" s="2">
        <v>54.66</v>
      </c>
      <c r="KI254" s="2">
        <v>5231</v>
      </c>
      <c r="KJ254" s="2"/>
      <c r="KK254" s="2"/>
      <c r="KL254" s="2"/>
      <c r="KM254" s="2"/>
      <c r="KN254" s="2"/>
      <c r="KO254" s="2">
        <v>12611.18</v>
      </c>
      <c r="KP254" s="2"/>
      <c r="KQ254" s="2"/>
      <c r="KR254" s="2"/>
      <c r="KS254" s="2"/>
      <c r="KT254" s="2"/>
      <c r="KU254" s="2"/>
      <c r="KV254" s="2"/>
      <c r="KW254" s="2"/>
      <c r="KX254" s="2"/>
      <c r="KY254" s="2">
        <v>60813.17</v>
      </c>
      <c r="KZ254" s="2"/>
      <c r="LA254" s="2">
        <v>9903.75</v>
      </c>
      <c r="LB254" s="2">
        <v>10468.02</v>
      </c>
      <c r="LC254" s="2">
        <v>4581.1899999999996</v>
      </c>
      <c r="LD254" s="2"/>
      <c r="LE254" s="2"/>
      <c r="LF254" s="2"/>
      <c r="LG254" s="2"/>
      <c r="LH254" s="2"/>
      <c r="LI254" s="2"/>
      <c r="LJ254" s="2"/>
      <c r="LK254" s="2">
        <v>137974.65</v>
      </c>
      <c r="LL254" s="2">
        <v>126</v>
      </c>
      <c r="LM254" s="2">
        <v>126</v>
      </c>
      <c r="LN254" s="2"/>
      <c r="LO254" s="2"/>
      <c r="LP254" s="2"/>
      <c r="LQ254" s="2"/>
      <c r="LR254" s="2"/>
      <c r="LS254" s="2">
        <v>3233.38</v>
      </c>
      <c r="LT254" s="2"/>
      <c r="LU254" s="2">
        <v>6022.19</v>
      </c>
      <c r="LV254" s="2"/>
      <c r="LW254" s="2"/>
      <c r="LX254" s="2">
        <v>9255.57</v>
      </c>
      <c r="LY254" s="2">
        <v>233882.26000000004</v>
      </c>
    </row>
    <row r="255" spans="2:337">
      <c r="B255" s="22" t="s">
        <v>82</v>
      </c>
      <c r="C255" s="22" t="s">
        <v>7</v>
      </c>
      <c r="D255" s="22" t="s">
        <v>5</v>
      </c>
      <c r="E255" s="22" t="s">
        <v>15</v>
      </c>
      <c r="F255" s="22" t="s">
        <v>72</v>
      </c>
      <c r="G255" s="1">
        <v>1430.68</v>
      </c>
      <c r="I255" s="37" t="str">
        <f>VLOOKUP(J255,'District Listing'!$A$3:$B$315,2,FALSE)</f>
        <v>VALLEY</v>
      </c>
      <c r="J255" s="4" t="s">
        <v>348</v>
      </c>
      <c r="K255" s="2">
        <v>187371.63</v>
      </c>
      <c r="L255" s="2">
        <v>187371.63</v>
      </c>
      <c r="M255" s="2">
        <v>-187371.63</v>
      </c>
      <c r="N255" s="2">
        <v>-187371.63</v>
      </c>
      <c r="O255" s="2">
        <v>3486616.8400000003</v>
      </c>
      <c r="P255" s="2">
        <v>61301.560000000005</v>
      </c>
      <c r="Q255" s="2">
        <v>63855.06</v>
      </c>
      <c r="R255" s="2"/>
      <c r="S255" s="2">
        <v>33404.76</v>
      </c>
      <c r="T255" s="2">
        <v>47005.780000000006</v>
      </c>
      <c r="U255" s="2">
        <v>6303</v>
      </c>
      <c r="V255" s="2">
        <v>3698487</v>
      </c>
      <c r="W255" s="2">
        <v>2626506.31</v>
      </c>
      <c r="X255" s="2">
        <v>124535.63</v>
      </c>
      <c r="Y255" s="2">
        <v>90526.9</v>
      </c>
      <c r="Z255" s="2"/>
      <c r="AA255" s="2">
        <v>20900</v>
      </c>
      <c r="AB255" s="2">
        <v>5778.36</v>
      </c>
      <c r="AC255" s="2">
        <v>2868247.1999999997</v>
      </c>
      <c r="AD255" s="2">
        <v>0</v>
      </c>
      <c r="AE255" s="2">
        <v>0</v>
      </c>
      <c r="AF255" s="2">
        <v>273574.84000000003</v>
      </c>
      <c r="AG255" s="2">
        <v>213359.39</v>
      </c>
      <c r="AH255" s="2">
        <v>533636.17999999993</v>
      </c>
      <c r="AI255" s="2">
        <v>352705.11</v>
      </c>
      <c r="AJ255" s="2"/>
      <c r="AK255" s="2"/>
      <c r="AL255" s="2"/>
      <c r="AM255" s="2"/>
      <c r="AN255" s="2">
        <v>8098.46</v>
      </c>
      <c r="AO255" s="2">
        <v>7517.8899999999994</v>
      </c>
      <c r="AP255" s="2">
        <v>18397.72</v>
      </c>
      <c r="AQ255" s="2">
        <v>52918.53</v>
      </c>
      <c r="AR255" s="2">
        <v>541380.32999999996</v>
      </c>
      <c r="AS255" s="2">
        <v>765360.65999999992</v>
      </c>
      <c r="AT255" s="2">
        <v>5408.12</v>
      </c>
      <c r="AU255" s="2">
        <v>4182.67</v>
      </c>
      <c r="AV255" s="2">
        <v>2776539.8999999994</v>
      </c>
      <c r="AW255" s="2">
        <v>348042.15</v>
      </c>
      <c r="AX255" s="2">
        <v>211588.93</v>
      </c>
      <c r="AY255" s="2">
        <v>118089.09</v>
      </c>
      <c r="AZ255" s="2">
        <v>186985.12</v>
      </c>
      <c r="BA255" s="2">
        <v>926411.87</v>
      </c>
      <c r="BB255" s="2">
        <v>1791117.1600000001</v>
      </c>
      <c r="BC255" s="2">
        <v>347.88</v>
      </c>
      <c r="BD255" s="2">
        <v>483.32</v>
      </c>
      <c r="BE255" s="2">
        <v>10009</v>
      </c>
      <c r="BF255" s="2"/>
      <c r="BG255" s="2"/>
      <c r="BH255" s="2">
        <v>48481</v>
      </c>
      <c r="BI255" s="2">
        <v>299518.60000000003</v>
      </c>
      <c r="BJ255" s="2">
        <v>3221.5</v>
      </c>
      <c r="BK255" s="2">
        <v>17506.349999999999</v>
      </c>
      <c r="BL255" s="2">
        <v>555</v>
      </c>
      <c r="BM255" s="2">
        <v>5737.82</v>
      </c>
      <c r="BN255" s="2"/>
      <c r="BO255" s="2"/>
      <c r="BP255" s="2">
        <v>11068.15</v>
      </c>
      <c r="BQ255" s="2">
        <v>26105.03</v>
      </c>
      <c r="BR255" s="2">
        <v>59417.24</v>
      </c>
      <c r="BS255" s="2"/>
      <c r="BT255" s="2"/>
      <c r="BU255" s="2">
        <v>32576.799999999999</v>
      </c>
      <c r="BV255" s="2"/>
      <c r="BW255" s="2">
        <v>3951.28</v>
      </c>
      <c r="BX255" s="2"/>
      <c r="BY255" s="2"/>
      <c r="BZ255" s="2"/>
      <c r="CA255" s="2"/>
      <c r="CB255" s="2">
        <v>166113.26999999999</v>
      </c>
      <c r="CC255" s="2">
        <v>238218.89</v>
      </c>
      <c r="CD255" s="2">
        <v>3947.57</v>
      </c>
      <c r="CE255" s="2">
        <v>1640.66</v>
      </c>
      <c r="CF255" s="2">
        <v>16750</v>
      </c>
      <c r="CG255" s="2"/>
      <c r="CH255" s="2"/>
      <c r="CI255" s="2">
        <v>4887.09</v>
      </c>
      <c r="CJ255" s="2">
        <v>77046.5</v>
      </c>
      <c r="CK255" s="2"/>
      <c r="CL255" s="2">
        <v>129665.36</v>
      </c>
      <c r="CM255" s="2">
        <v>7927.04</v>
      </c>
      <c r="CN255" s="2"/>
      <c r="CO255" s="2"/>
      <c r="CP255" s="2"/>
      <c r="CQ255" s="2"/>
      <c r="CR255" s="2">
        <v>13467.880000000001</v>
      </c>
      <c r="CS255" s="2"/>
      <c r="CT255" s="2"/>
      <c r="CU255" s="2"/>
      <c r="CV255" s="2"/>
      <c r="CW255" s="2"/>
      <c r="CX255" s="2"/>
      <c r="CY255" s="2"/>
      <c r="CZ255" s="2">
        <v>1178643.23</v>
      </c>
      <c r="DA255" s="2">
        <v>36120.479999999996</v>
      </c>
      <c r="DB255" s="2">
        <v>36120.479999999996</v>
      </c>
      <c r="DC255" s="2">
        <v>74344.55</v>
      </c>
      <c r="DD255" s="2">
        <v>122085.63</v>
      </c>
      <c r="DE255" s="2">
        <v>33909.56</v>
      </c>
      <c r="DF255" s="2"/>
      <c r="DG255" s="2">
        <v>15273.02</v>
      </c>
      <c r="DH255" s="2"/>
      <c r="DI255" s="2"/>
      <c r="DJ255" s="2">
        <v>17730.14</v>
      </c>
      <c r="DK255" s="2"/>
      <c r="DL255" s="2"/>
      <c r="DM255" s="2">
        <v>263342.89999999997</v>
      </c>
      <c r="DN255" s="2">
        <v>12612497.870000001</v>
      </c>
      <c r="DP255" s="37" t="str">
        <f>VLOOKUP(DQ255,'District Listing'!$A$3:$B$315,2,FALSE)</f>
        <v>VALLEY</v>
      </c>
      <c r="DQ255" s="4" t="s">
        <v>348</v>
      </c>
      <c r="DR255" s="2">
        <v>84030.33</v>
      </c>
      <c r="DS255" s="2">
        <v>84030.33</v>
      </c>
      <c r="DT255" s="2">
        <v>-41127.01</v>
      </c>
      <c r="DU255" s="2">
        <v>-41127.01</v>
      </c>
      <c r="DV255" s="2">
        <v>3429168.47</v>
      </c>
      <c r="DW255" s="2">
        <v>58749.19</v>
      </c>
      <c r="DX255" s="2">
        <v>63652.82</v>
      </c>
      <c r="DY255" s="2"/>
      <c r="DZ255" s="2">
        <v>8393.6200000000008</v>
      </c>
      <c r="EA255" s="2">
        <v>3764.3</v>
      </c>
      <c r="EB255" s="2">
        <v>6303</v>
      </c>
      <c r="EC255" s="2">
        <v>3570031.4</v>
      </c>
      <c r="ED255" s="2">
        <v>1959453.66</v>
      </c>
      <c r="EE255" s="2">
        <v>34564.800000000003</v>
      </c>
      <c r="EF255" s="2">
        <v>75648.759999999995</v>
      </c>
      <c r="EG255" s="2"/>
      <c r="EH255" s="2"/>
      <c r="EI255" s="2">
        <v>5106.3599999999997</v>
      </c>
      <c r="EJ255" s="2">
        <v>2074773.58</v>
      </c>
      <c r="EK255" s="2">
        <v>-5.86</v>
      </c>
      <c r="EL255" s="2">
        <v>2.93</v>
      </c>
      <c r="EM255" s="2">
        <v>266453.81</v>
      </c>
      <c r="EN255" s="2">
        <v>154290.79</v>
      </c>
      <c r="EO255" s="2">
        <v>520257.42</v>
      </c>
      <c r="EP255" s="2">
        <v>263136.93</v>
      </c>
      <c r="EQ255" s="2"/>
      <c r="ER255" s="2"/>
      <c r="ES255" s="2"/>
      <c r="ET255" s="2"/>
      <c r="EU255" s="2">
        <v>7904.18</v>
      </c>
      <c r="EV255" s="2">
        <v>5289.96</v>
      </c>
      <c r="EW255" s="2">
        <v>18053.150000000001</v>
      </c>
      <c r="EX255" s="2">
        <v>38978.79</v>
      </c>
      <c r="EY255" s="2">
        <v>535985.63</v>
      </c>
      <c r="EZ255" s="2">
        <v>575335.71</v>
      </c>
      <c r="FA255" s="2">
        <v>5225.6499999999996</v>
      </c>
      <c r="FB255" s="2">
        <v>3035.45</v>
      </c>
      <c r="FC255" s="2">
        <v>2393944.54</v>
      </c>
      <c r="FD255" s="2">
        <v>302867.93</v>
      </c>
      <c r="FE255" s="2">
        <v>237.15</v>
      </c>
      <c r="FF255" s="2">
        <v>68186.539999999994</v>
      </c>
      <c r="FG255" s="2">
        <v>186951.12</v>
      </c>
      <c r="FH255" s="2">
        <v>917873.11</v>
      </c>
      <c r="FI255" s="2">
        <v>1476115.85</v>
      </c>
      <c r="FJ255" s="2">
        <v>347.88</v>
      </c>
      <c r="FK255" s="2">
        <v>483.32</v>
      </c>
      <c r="FL255" s="2">
        <v>6939.34</v>
      </c>
      <c r="FM255" s="2"/>
      <c r="FN255" s="2"/>
      <c r="FO255" s="2">
        <v>45631.64</v>
      </c>
      <c r="FP255" s="2">
        <v>251802.39</v>
      </c>
      <c r="FQ255" s="2">
        <v>3221.5</v>
      </c>
      <c r="FR255" s="2">
        <v>17506.349999999999</v>
      </c>
      <c r="FS255" s="2">
        <v>555</v>
      </c>
      <c r="FT255" s="2">
        <v>5246.08</v>
      </c>
      <c r="FU255" s="2"/>
      <c r="FV255" s="2"/>
      <c r="FW255" s="2">
        <v>11068.15</v>
      </c>
      <c r="FX255" s="2">
        <v>23721.09</v>
      </c>
      <c r="FY255" s="2">
        <v>51132.06</v>
      </c>
      <c r="FZ255" s="2"/>
      <c r="GA255" s="2"/>
      <c r="GB255" s="2">
        <v>30251.21</v>
      </c>
      <c r="GC255" s="2"/>
      <c r="GD255" s="2">
        <v>3821.28</v>
      </c>
      <c r="GE255" s="2"/>
      <c r="GF255" s="2"/>
      <c r="GG255" s="2"/>
      <c r="GH255" s="2"/>
      <c r="GI255" s="2">
        <v>153537.51999999999</v>
      </c>
      <c r="GJ255" s="2">
        <v>238105.91</v>
      </c>
      <c r="GK255" s="2">
        <v>3947.57</v>
      </c>
      <c r="GL255" s="2"/>
      <c r="GM255" s="2">
        <v>12805</v>
      </c>
      <c r="GN255" s="2"/>
      <c r="GO255" s="2"/>
      <c r="GP255" s="2">
        <v>650</v>
      </c>
      <c r="GQ255" s="2">
        <v>70364.5</v>
      </c>
      <c r="GR255" s="2"/>
      <c r="GS255" s="2">
        <v>129665.36</v>
      </c>
      <c r="GT255" s="2"/>
      <c r="GU255" s="2"/>
      <c r="GV255" s="2"/>
      <c r="GW255" s="2"/>
      <c r="GX255" s="2"/>
      <c r="GY255" s="2">
        <v>11702.28</v>
      </c>
      <c r="GZ255" s="2"/>
      <c r="HA255" s="2"/>
      <c r="HB255" s="2"/>
      <c r="HC255" s="2"/>
      <c r="HD255" s="2"/>
      <c r="HE255" s="2"/>
      <c r="HF255" s="2"/>
      <c r="HG255" s="2">
        <v>1072505.4300000002</v>
      </c>
      <c r="HH255" s="2">
        <v>34077.269999999997</v>
      </c>
      <c r="HI255" s="2">
        <v>34077.269999999997</v>
      </c>
      <c r="HJ255" s="2">
        <v>59799.29</v>
      </c>
      <c r="HK255" s="2">
        <v>56382.54</v>
      </c>
      <c r="HL255" s="2">
        <v>33909.56</v>
      </c>
      <c r="HM255" s="2"/>
      <c r="HN255" s="2">
        <v>15273.02</v>
      </c>
      <c r="HO255" s="2"/>
      <c r="HP255" s="2"/>
      <c r="HQ255" s="2"/>
      <c r="HR255" s="2"/>
      <c r="HS255" s="2">
        <v>165364.41</v>
      </c>
      <c r="HT255" s="2">
        <v>10829715.799999997</v>
      </c>
      <c r="HV255" s="37" t="str">
        <f>VLOOKUP(HW255,'District Listing'!$A$3:$B$315,2,FALSE)</f>
        <v>KETTLE FALLS</v>
      </c>
      <c r="HW255" s="4" t="s">
        <v>356</v>
      </c>
      <c r="HX255" s="2">
        <v>35274.959999999999</v>
      </c>
      <c r="HY255" s="2">
        <v>35274.959999999999</v>
      </c>
      <c r="HZ255" s="2"/>
      <c r="IA255" s="2"/>
      <c r="IB255" s="2">
        <v>233803.94</v>
      </c>
      <c r="IC255" s="2">
        <v>7385</v>
      </c>
      <c r="ID255" s="2">
        <v>350</v>
      </c>
      <c r="IE255" s="2"/>
      <c r="IF255" s="2">
        <v>56898.400000000001</v>
      </c>
      <c r="IG255" s="2"/>
      <c r="IH255" s="2"/>
      <c r="II255" s="2">
        <v>298437.34000000003</v>
      </c>
      <c r="IJ255" s="2">
        <v>363118.55</v>
      </c>
      <c r="IK255" s="2">
        <v>34671.89</v>
      </c>
      <c r="IL255" s="2">
        <v>50380.49</v>
      </c>
      <c r="IM255" s="2"/>
      <c r="IN255" s="2">
        <v>150315.76999999999</v>
      </c>
      <c r="IO255" s="2">
        <v>3477.08</v>
      </c>
      <c r="IP255" s="2">
        <v>601963.77999999991</v>
      </c>
      <c r="IQ255" s="2"/>
      <c r="IR255" s="2"/>
      <c r="IS255" s="2">
        <v>22704.9</v>
      </c>
      <c r="IT255" s="2">
        <v>45244.33</v>
      </c>
      <c r="IU255" s="2">
        <v>45397.13</v>
      </c>
      <c r="IV255" s="2">
        <v>68959.100000000006</v>
      </c>
      <c r="IW255" s="2"/>
      <c r="IX255" s="2"/>
      <c r="IY255" s="2"/>
      <c r="IZ255" s="2"/>
      <c r="JA255" s="2">
        <v>541.52</v>
      </c>
      <c r="JB255" s="2">
        <v>1151.51</v>
      </c>
      <c r="JC255" s="2">
        <v>1270.1300000000001</v>
      </c>
      <c r="JD255" s="2">
        <v>11553.9</v>
      </c>
      <c r="JE255" s="2">
        <v>38678.65</v>
      </c>
      <c r="JF255" s="2">
        <v>119393.73</v>
      </c>
      <c r="JG255" s="2"/>
      <c r="JH255" s="2"/>
      <c r="JI255" s="2">
        <v>354894.9</v>
      </c>
      <c r="JJ255" s="2">
        <v>247711.99</v>
      </c>
      <c r="JK255" s="2">
        <v>4635.5</v>
      </c>
      <c r="JL255" s="2">
        <v>6755.54</v>
      </c>
      <c r="JM255" s="2">
        <v>52070.45</v>
      </c>
      <c r="JN255" s="2">
        <v>28373.78</v>
      </c>
      <c r="JO255" s="2">
        <v>339547.26</v>
      </c>
      <c r="JP255" s="2">
        <v>1099</v>
      </c>
      <c r="JQ255" s="2"/>
      <c r="JR255" s="2"/>
      <c r="JS255" s="2"/>
      <c r="JT255" s="2"/>
      <c r="JU255" s="2">
        <v>531.34</v>
      </c>
      <c r="JV255" s="2">
        <v>88999.08</v>
      </c>
      <c r="JW255" s="2"/>
      <c r="JX255" s="2"/>
      <c r="JY255" s="2"/>
      <c r="JZ255" s="2">
        <v>1096.95</v>
      </c>
      <c r="KA255" s="2"/>
      <c r="KB255" s="2"/>
      <c r="KC255" s="2">
        <v>990.81</v>
      </c>
      <c r="KD255" s="2">
        <v>2246.41</v>
      </c>
      <c r="KE255" s="2">
        <v>113265.3</v>
      </c>
      <c r="KF255" s="2">
        <v>598.95000000000005</v>
      </c>
      <c r="KG255" s="2"/>
      <c r="KH255" s="2">
        <v>2777.08</v>
      </c>
      <c r="KI255" s="2"/>
      <c r="KJ255" s="2"/>
      <c r="KK255" s="2"/>
      <c r="KL255" s="2"/>
      <c r="KM255" s="2"/>
      <c r="KN255" s="2"/>
      <c r="KO255" s="2">
        <v>24007.56</v>
      </c>
      <c r="KP255" s="2"/>
      <c r="KQ255" s="2">
        <v>53655.48</v>
      </c>
      <c r="KR255" s="2">
        <v>4950</v>
      </c>
      <c r="KS255" s="2"/>
      <c r="KT255" s="2"/>
      <c r="KU255" s="2">
        <v>895.21</v>
      </c>
      <c r="KV255" s="2"/>
      <c r="KW255" s="2"/>
      <c r="KX255" s="2">
        <v>2269.98</v>
      </c>
      <c r="KY255" s="2">
        <v>3062.67</v>
      </c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>
        <v>300445.82</v>
      </c>
      <c r="LL255" s="2">
        <v>12993.21</v>
      </c>
      <c r="LM255" s="2">
        <v>12993.21</v>
      </c>
      <c r="LN255" s="2"/>
      <c r="LO255" s="2"/>
      <c r="LP255" s="2">
        <v>9102.9599999999991</v>
      </c>
      <c r="LQ255" s="2"/>
      <c r="LR255" s="2"/>
      <c r="LS255" s="2">
        <v>8400</v>
      </c>
      <c r="LT255" s="2"/>
      <c r="LU255" s="2"/>
      <c r="LV255" s="2"/>
      <c r="LW255" s="2"/>
      <c r="LX255" s="2">
        <v>17502.96</v>
      </c>
      <c r="LY255" s="2">
        <v>1961060.2299999997</v>
      </c>
    </row>
    <row r="256" spans="2:337">
      <c r="B256" s="22" t="s">
        <v>82</v>
      </c>
      <c r="C256" s="22" t="s">
        <v>7</v>
      </c>
      <c r="D256" s="22" t="s">
        <v>5</v>
      </c>
      <c r="E256" s="22" t="s">
        <v>28</v>
      </c>
      <c r="F256" s="22" t="s">
        <v>29</v>
      </c>
      <c r="G256" s="1">
        <v>151343.16</v>
      </c>
      <c r="I256" s="37" t="str">
        <f>VLOOKUP(J256,'District Listing'!$A$3:$B$315,2,FALSE)</f>
        <v>COLVILLE</v>
      </c>
      <c r="J256" s="4" t="s">
        <v>349</v>
      </c>
      <c r="K256" s="2"/>
      <c r="L256" s="2"/>
      <c r="M256" s="2"/>
      <c r="N256" s="2"/>
      <c r="O256" s="2">
        <v>9130260.0300000012</v>
      </c>
      <c r="P256" s="2">
        <v>126602.97</v>
      </c>
      <c r="Q256" s="2">
        <v>104924.97</v>
      </c>
      <c r="R256" s="2"/>
      <c r="S256" s="2">
        <v>342774.08</v>
      </c>
      <c r="T256" s="2">
        <v>128131.43000000001</v>
      </c>
      <c r="U256" s="2">
        <v>47796</v>
      </c>
      <c r="V256" s="2">
        <v>9880489.4800000023</v>
      </c>
      <c r="W256" s="2">
        <v>3153348.6</v>
      </c>
      <c r="X256" s="2">
        <v>82521.399999999994</v>
      </c>
      <c r="Y256" s="2">
        <v>20336.600000000002</v>
      </c>
      <c r="Z256" s="2"/>
      <c r="AA256" s="2">
        <v>306525.06</v>
      </c>
      <c r="AB256" s="2">
        <v>39927.31</v>
      </c>
      <c r="AC256" s="2">
        <v>3602658.97</v>
      </c>
      <c r="AD256" s="2">
        <v>0</v>
      </c>
      <c r="AE256" s="2">
        <v>147</v>
      </c>
      <c r="AF256" s="2">
        <v>729871.04</v>
      </c>
      <c r="AG256" s="2">
        <v>265419.99</v>
      </c>
      <c r="AH256" s="2">
        <v>1494716.44</v>
      </c>
      <c r="AI256" s="2">
        <v>440638.73000000004</v>
      </c>
      <c r="AJ256" s="2"/>
      <c r="AK256" s="2"/>
      <c r="AL256" s="2"/>
      <c r="AM256" s="2"/>
      <c r="AN256" s="2">
        <v>34919.43</v>
      </c>
      <c r="AO256" s="2">
        <v>15156.26</v>
      </c>
      <c r="AP256" s="2">
        <v>37054.1</v>
      </c>
      <c r="AQ256" s="2">
        <v>56718.95</v>
      </c>
      <c r="AR256" s="2">
        <v>1395118.53</v>
      </c>
      <c r="AS256" s="2">
        <v>980664.4</v>
      </c>
      <c r="AT256" s="2"/>
      <c r="AU256" s="2"/>
      <c r="AV256" s="2">
        <v>5450424.8700000001</v>
      </c>
      <c r="AW256" s="2">
        <v>528734.08000000007</v>
      </c>
      <c r="AX256" s="2">
        <v>3722.93</v>
      </c>
      <c r="AY256" s="2">
        <v>304477.20999999996</v>
      </c>
      <c r="AZ256" s="2">
        <v>18086.349999999999</v>
      </c>
      <c r="BA256" s="2">
        <v>135657.07999999999</v>
      </c>
      <c r="BB256" s="2">
        <v>990677.65</v>
      </c>
      <c r="BC256" s="2"/>
      <c r="BD256" s="2">
        <v>4049.91</v>
      </c>
      <c r="BE256" s="2">
        <v>56056.770000000004</v>
      </c>
      <c r="BF256" s="2"/>
      <c r="BG256" s="2">
        <v>3850</v>
      </c>
      <c r="BH256" s="2">
        <v>380</v>
      </c>
      <c r="BI256" s="2">
        <v>1090704.04</v>
      </c>
      <c r="BJ256" s="2">
        <v>56724.12</v>
      </c>
      <c r="BK256" s="2">
        <v>1186.5</v>
      </c>
      <c r="BL256" s="2"/>
      <c r="BM256" s="2">
        <v>13589.69</v>
      </c>
      <c r="BN256" s="2">
        <v>84691.17</v>
      </c>
      <c r="BO256" s="2"/>
      <c r="BP256" s="2">
        <v>78171.320000000007</v>
      </c>
      <c r="BQ256" s="2"/>
      <c r="BR256" s="2">
        <v>219146.38</v>
      </c>
      <c r="BS256" s="2">
        <v>6178.96</v>
      </c>
      <c r="BT256" s="2"/>
      <c r="BU256" s="2">
        <v>11582.79</v>
      </c>
      <c r="BV256" s="2"/>
      <c r="BW256" s="2"/>
      <c r="BX256" s="2"/>
      <c r="BY256" s="2">
        <v>1643191.94</v>
      </c>
      <c r="BZ256" s="2"/>
      <c r="CA256" s="2">
        <v>74681.759999999995</v>
      </c>
      <c r="CB256" s="2">
        <v>230624.85</v>
      </c>
      <c r="CC256" s="2">
        <v>122978.19</v>
      </c>
      <c r="CD256" s="2">
        <v>10214.91</v>
      </c>
      <c r="CE256" s="2"/>
      <c r="CF256" s="2"/>
      <c r="CG256" s="2"/>
      <c r="CH256" s="2">
        <v>1416.85</v>
      </c>
      <c r="CI256" s="2">
        <v>62176.659999999996</v>
      </c>
      <c r="CJ256" s="2"/>
      <c r="CK256" s="2">
        <v>5900</v>
      </c>
      <c r="CL256" s="2"/>
      <c r="CM256" s="2">
        <v>320516.5</v>
      </c>
      <c r="CN256" s="2"/>
      <c r="CO256" s="2"/>
      <c r="CP256" s="2"/>
      <c r="CQ256" s="2"/>
      <c r="CR256" s="2">
        <v>18040.38</v>
      </c>
      <c r="CS256" s="2"/>
      <c r="CT256" s="2"/>
      <c r="CU256" s="2"/>
      <c r="CV256" s="2"/>
      <c r="CW256" s="2"/>
      <c r="CX256" s="2"/>
      <c r="CY256" s="2"/>
      <c r="CZ256" s="2">
        <v>4116053.69</v>
      </c>
      <c r="DA256" s="2">
        <v>88303.87</v>
      </c>
      <c r="DB256" s="2">
        <v>88303.87</v>
      </c>
      <c r="DC256" s="2">
        <v>2022.67</v>
      </c>
      <c r="DD256" s="2"/>
      <c r="DE256" s="2"/>
      <c r="DF256" s="2"/>
      <c r="DG256" s="2"/>
      <c r="DH256" s="2"/>
      <c r="DI256" s="2"/>
      <c r="DJ256" s="2">
        <v>7894.34</v>
      </c>
      <c r="DK256" s="2"/>
      <c r="DL256" s="2"/>
      <c r="DM256" s="2">
        <v>9917.01</v>
      </c>
      <c r="DN256" s="2">
        <v>24138525.54000001</v>
      </c>
      <c r="DP256" s="37" t="str">
        <f>VLOOKUP(DQ256,'District Listing'!$A$3:$B$315,2,FALSE)</f>
        <v>COLVILLE</v>
      </c>
      <c r="DQ256" s="4" t="s">
        <v>349</v>
      </c>
      <c r="DR256" s="2"/>
      <c r="DS256" s="2"/>
      <c r="DT256" s="2"/>
      <c r="DU256" s="2"/>
      <c r="DV256" s="2">
        <v>8704791.5500000007</v>
      </c>
      <c r="DW256" s="2">
        <v>125482.97</v>
      </c>
      <c r="DX256" s="2">
        <v>94917.7</v>
      </c>
      <c r="DY256" s="2"/>
      <c r="DZ256" s="2">
        <v>113010.89</v>
      </c>
      <c r="EA256" s="2">
        <v>127459.71</v>
      </c>
      <c r="EB256" s="2">
        <v>47796</v>
      </c>
      <c r="EC256" s="2">
        <v>9213458.8200000022</v>
      </c>
      <c r="ED256" s="2">
        <v>2184671.9700000002</v>
      </c>
      <c r="EE256" s="2">
        <v>77031.09</v>
      </c>
      <c r="EF256" s="2">
        <v>18988.400000000001</v>
      </c>
      <c r="EG256" s="2"/>
      <c r="EH256" s="2">
        <v>3046.75</v>
      </c>
      <c r="EI256" s="2">
        <v>39927.31</v>
      </c>
      <c r="EJ256" s="2">
        <v>2323665.52</v>
      </c>
      <c r="EK256" s="2">
        <v>-28627.24</v>
      </c>
      <c r="EL256" s="2">
        <v>-43353.97</v>
      </c>
      <c r="EM256" s="2">
        <v>698637.61</v>
      </c>
      <c r="EN256" s="2">
        <v>177965.53</v>
      </c>
      <c r="EO256" s="2">
        <v>1429749.46</v>
      </c>
      <c r="EP256" s="2">
        <v>302677.28000000003</v>
      </c>
      <c r="EQ256" s="2"/>
      <c r="ER256" s="2"/>
      <c r="ES256" s="2"/>
      <c r="ET256" s="2"/>
      <c r="EU256" s="2">
        <v>33526.730000000003</v>
      </c>
      <c r="EV256" s="2">
        <v>10189.030000000001</v>
      </c>
      <c r="EW256" s="2">
        <v>35677.29</v>
      </c>
      <c r="EX256" s="2">
        <v>29873.34</v>
      </c>
      <c r="EY256" s="2">
        <v>1342440.91</v>
      </c>
      <c r="EZ256" s="2">
        <v>775418.67</v>
      </c>
      <c r="FA256" s="2"/>
      <c r="FB256" s="2"/>
      <c r="FC256" s="2">
        <v>4764174.6399999997</v>
      </c>
      <c r="FD256" s="2">
        <v>448745.03</v>
      </c>
      <c r="FE256" s="2">
        <v>3722.93</v>
      </c>
      <c r="FF256" s="2">
        <v>217573.68</v>
      </c>
      <c r="FG256" s="2">
        <v>4285.38</v>
      </c>
      <c r="FH256" s="2">
        <v>135578.07999999999</v>
      </c>
      <c r="FI256" s="2">
        <v>809905.1</v>
      </c>
      <c r="FJ256" s="2"/>
      <c r="FK256" s="2">
        <v>4049.91</v>
      </c>
      <c r="FL256" s="2">
        <v>27206.77</v>
      </c>
      <c r="FM256" s="2"/>
      <c r="FN256" s="2">
        <v>3850</v>
      </c>
      <c r="FO256" s="2">
        <v>380</v>
      </c>
      <c r="FP256" s="2">
        <v>1067461.1000000001</v>
      </c>
      <c r="FQ256" s="2">
        <v>56724.12</v>
      </c>
      <c r="FR256" s="2">
        <v>1186.5</v>
      </c>
      <c r="FS256" s="2"/>
      <c r="FT256" s="2">
        <v>13589.69</v>
      </c>
      <c r="FU256" s="2">
        <v>84691.17</v>
      </c>
      <c r="FV256" s="2"/>
      <c r="FW256" s="2">
        <v>78171.320000000007</v>
      </c>
      <c r="FX256" s="2"/>
      <c r="FY256" s="2">
        <v>84817.01</v>
      </c>
      <c r="FZ256" s="2">
        <v>6178.96</v>
      </c>
      <c r="GA256" s="2"/>
      <c r="GB256" s="2">
        <v>11582.79</v>
      </c>
      <c r="GC256" s="2"/>
      <c r="GD256" s="2"/>
      <c r="GE256" s="2"/>
      <c r="GF256" s="2">
        <v>1643191.94</v>
      </c>
      <c r="GG256" s="2"/>
      <c r="GH256" s="2"/>
      <c r="GI256" s="2">
        <v>230624.85</v>
      </c>
      <c r="GJ256" s="2">
        <v>122978.19</v>
      </c>
      <c r="GK256" s="2">
        <v>10214.91</v>
      </c>
      <c r="GL256" s="2"/>
      <c r="GM256" s="2"/>
      <c r="GN256" s="2"/>
      <c r="GO256" s="2">
        <v>1416.85</v>
      </c>
      <c r="GP256" s="2">
        <v>52081.7</v>
      </c>
      <c r="GQ256" s="2"/>
      <c r="GR256" s="2">
        <v>5900</v>
      </c>
      <c r="GS256" s="2"/>
      <c r="GT256" s="2">
        <v>320516.5</v>
      </c>
      <c r="GU256" s="2"/>
      <c r="GV256" s="2"/>
      <c r="GW256" s="2"/>
      <c r="GX256" s="2"/>
      <c r="GY256" s="2">
        <v>18040.38</v>
      </c>
      <c r="GZ256" s="2"/>
      <c r="HA256" s="2"/>
      <c r="HB256" s="2"/>
      <c r="HC256" s="2"/>
      <c r="HD256" s="2"/>
      <c r="HE256" s="2"/>
      <c r="HF256" s="2"/>
      <c r="HG256" s="2">
        <v>3844854.6600000006</v>
      </c>
      <c r="HH256" s="2">
        <v>66605.429999999993</v>
      </c>
      <c r="HI256" s="2">
        <v>66605.429999999993</v>
      </c>
      <c r="HJ256" s="2">
        <v>2022.67</v>
      </c>
      <c r="HK256" s="2"/>
      <c r="HL256" s="2"/>
      <c r="HM256" s="2"/>
      <c r="HN256" s="2"/>
      <c r="HO256" s="2"/>
      <c r="HP256" s="2"/>
      <c r="HQ256" s="2">
        <v>7894.34</v>
      </c>
      <c r="HR256" s="2"/>
      <c r="HS256" s="2">
        <v>9917.01</v>
      </c>
      <c r="HT256" s="2">
        <v>21032581.180000007</v>
      </c>
      <c r="HV256" s="37" t="str">
        <f>VLOOKUP(HW256,'District Listing'!$A$3:$B$315,2,FALSE)</f>
        <v>YELM COMMUNITY SCHS.</v>
      </c>
      <c r="HW256" s="4" t="s">
        <v>357</v>
      </c>
      <c r="HX256" s="2">
        <v>549161.4</v>
      </c>
      <c r="HY256" s="2">
        <v>549161.4</v>
      </c>
      <c r="HZ256" s="2"/>
      <c r="IA256" s="2"/>
      <c r="IB256" s="2">
        <v>3717387.08</v>
      </c>
      <c r="IC256" s="2">
        <v>221338.96</v>
      </c>
      <c r="ID256" s="2">
        <v>25629.91</v>
      </c>
      <c r="IE256" s="2"/>
      <c r="IF256" s="2">
        <v>343013.66</v>
      </c>
      <c r="IG256" s="2"/>
      <c r="IH256" s="2"/>
      <c r="II256" s="2">
        <v>4307369.6100000003</v>
      </c>
      <c r="IJ256" s="2">
        <v>2428718.4300000002</v>
      </c>
      <c r="IK256" s="2">
        <v>617.44000000000005</v>
      </c>
      <c r="IL256" s="2">
        <v>70354.259999999995</v>
      </c>
      <c r="IM256" s="2"/>
      <c r="IN256" s="2">
        <v>247873.09</v>
      </c>
      <c r="IO256" s="2">
        <v>28918.86</v>
      </c>
      <c r="IP256" s="2">
        <v>2776482.0799999996</v>
      </c>
      <c r="IQ256" s="2"/>
      <c r="IR256" s="2"/>
      <c r="IS256" s="2">
        <v>202973.18</v>
      </c>
      <c r="IT256" s="2">
        <v>123735.36</v>
      </c>
      <c r="IU256" s="2">
        <v>409700.5</v>
      </c>
      <c r="IV256" s="2">
        <v>225884.43</v>
      </c>
      <c r="IW256" s="2"/>
      <c r="IX256" s="2"/>
      <c r="IY256" s="2"/>
      <c r="IZ256" s="2"/>
      <c r="JA256" s="2">
        <v>3024.46</v>
      </c>
      <c r="JB256" s="2">
        <v>2259.25</v>
      </c>
      <c r="JC256" s="2">
        <v>19262.990000000002</v>
      </c>
      <c r="JD256" s="2">
        <v>39484.78</v>
      </c>
      <c r="JE256" s="2">
        <v>277380.98</v>
      </c>
      <c r="JF256" s="2">
        <v>371773.44</v>
      </c>
      <c r="JG256" s="2">
        <v>4487.38</v>
      </c>
      <c r="JH256" s="2">
        <v>4013.69</v>
      </c>
      <c r="JI256" s="2">
        <v>1683980.4399999997</v>
      </c>
      <c r="JJ256" s="2">
        <v>27958.47</v>
      </c>
      <c r="JK256" s="2"/>
      <c r="JL256" s="2">
        <v>161169.01999999999</v>
      </c>
      <c r="JM256" s="2"/>
      <c r="JN256" s="2">
        <v>297145.46999999997</v>
      </c>
      <c r="JO256" s="2">
        <v>486272.95999999996</v>
      </c>
      <c r="JP256" s="2"/>
      <c r="JQ256" s="2"/>
      <c r="JR256" s="2"/>
      <c r="JS256" s="2"/>
      <c r="JT256" s="2"/>
      <c r="JU256" s="2"/>
      <c r="JV256" s="2">
        <v>128808.93</v>
      </c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>
        <v>2168</v>
      </c>
      <c r="KI256" s="2"/>
      <c r="KJ256" s="2"/>
      <c r="KK256" s="2"/>
      <c r="KL256" s="2"/>
      <c r="KM256" s="2">
        <v>42967.09</v>
      </c>
      <c r="KN256" s="2"/>
      <c r="KO256" s="2">
        <v>411324.25</v>
      </c>
      <c r="KP256" s="2"/>
      <c r="KQ256" s="2"/>
      <c r="KR256" s="2"/>
      <c r="KS256" s="2"/>
      <c r="KT256" s="2"/>
      <c r="KU256" s="2">
        <v>2033</v>
      </c>
      <c r="KV256" s="2"/>
      <c r="KW256" s="2"/>
      <c r="KX256" s="2"/>
      <c r="KY256" s="2"/>
      <c r="KZ256" s="2"/>
      <c r="LA256" s="2"/>
      <c r="LB256" s="2"/>
      <c r="LC256" s="2">
        <v>5019.5</v>
      </c>
      <c r="LD256" s="2"/>
      <c r="LE256" s="2"/>
      <c r="LF256" s="2"/>
      <c r="LG256" s="2"/>
      <c r="LH256" s="2"/>
      <c r="LI256" s="2"/>
      <c r="LJ256" s="2"/>
      <c r="LK256" s="2">
        <v>592320.77</v>
      </c>
      <c r="LL256" s="2">
        <v>2989.23</v>
      </c>
      <c r="LM256" s="2">
        <v>2989.23</v>
      </c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>
        <v>10398576.490000004</v>
      </c>
    </row>
    <row r="257" spans="2:337">
      <c r="B257" s="22" t="s">
        <v>82</v>
      </c>
      <c r="C257" s="22" t="s">
        <v>7</v>
      </c>
      <c r="D257" s="22" t="s">
        <v>5</v>
      </c>
      <c r="E257" s="22" t="s">
        <v>28</v>
      </c>
      <c r="F257" s="22" t="s">
        <v>30</v>
      </c>
      <c r="G257" s="1">
        <v>92019.93</v>
      </c>
      <c r="I257" s="37" t="str">
        <f>VLOOKUP(J257,'District Listing'!$A$3:$B$315,2,FALSE)</f>
        <v>LOON LAKE</v>
      </c>
      <c r="J257" s="4" t="s">
        <v>350</v>
      </c>
      <c r="K257" s="2">
        <v>65242.37</v>
      </c>
      <c r="L257" s="2">
        <v>65242.37</v>
      </c>
      <c r="M257" s="2">
        <v>-65242.37</v>
      </c>
      <c r="N257" s="2">
        <v>-65242.37</v>
      </c>
      <c r="O257" s="2">
        <v>769565.26</v>
      </c>
      <c r="P257" s="2">
        <v>7020.25</v>
      </c>
      <c r="Q257" s="2"/>
      <c r="R257" s="2"/>
      <c r="S257" s="2">
        <v>76570.23</v>
      </c>
      <c r="T257" s="2"/>
      <c r="U257" s="2"/>
      <c r="V257" s="2">
        <v>853155.74</v>
      </c>
      <c r="W257" s="2">
        <v>463094.31</v>
      </c>
      <c r="X257" s="2">
        <v>8417.25</v>
      </c>
      <c r="Y257" s="2">
        <v>535.6</v>
      </c>
      <c r="Z257" s="2"/>
      <c r="AA257" s="2"/>
      <c r="AB257" s="2"/>
      <c r="AC257" s="2">
        <v>472047.16</v>
      </c>
      <c r="AD257" s="2"/>
      <c r="AE257" s="2"/>
      <c r="AF257" s="2">
        <v>64077.9</v>
      </c>
      <c r="AG257" s="2">
        <v>35239.39</v>
      </c>
      <c r="AH257" s="2">
        <v>120856.3</v>
      </c>
      <c r="AI257" s="2">
        <v>52913.46</v>
      </c>
      <c r="AJ257" s="2"/>
      <c r="AK257" s="2"/>
      <c r="AL257" s="2"/>
      <c r="AM257" s="2"/>
      <c r="AN257" s="2">
        <v>1910.65</v>
      </c>
      <c r="AO257" s="2">
        <v>1370.1</v>
      </c>
      <c r="AP257" s="2">
        <v>4712.87</v>
      </c>
      <c r="AQ257" s="2">
        <v>8260.5300000000007</v>
      </c>
      <c r="AR257" s="2">
        <v>128333.89</v>
      </c>
      <c r="AS257" s="2">
        <v>157195.51</v>
      </c>
      <c r="AT257" s="2"/>
      <c r="AU257" s="2"/>
      <c r="AV257" s="2">
        <v>574870.60000000009</v>
      </c>
      <c r="AW257" s="2">
        <v>114215.58</v>
      </c>
      <c r="AX257" s="2">
        <v>891.42</v>
      </c>
      <c r="AY257" s="2">
        <v>98240.7</v>
      </c>
      <c r="AZ257" s="2">
        <v>6634.46</v>
      </c>
      <c r="BA257" s="2">
        <v>5932.81</v>
      </c>
      <c r="BB257" s="2">
        <v>225914.97</v>
      </c>
      <c r="BC257" s="2"/>
      <c r="BD257" s="2">
        <v>6000.52</v>
      </c>
      <c r="BE257" s="2">
        <v>144394.69</v>
      </c>
      <c r="BF257" s="2"/>
      <c r="BG257" s="2"/>
      <c r="BH257" s="2">
        <v>1592.07</v>
      </c>
      <c r="BI257" s="2">
        <v>195045.66</v>
      </c>
      <c r="BJ257" s="2">
        <v>12918.67</v>
      </c>
      <c r="BK257" s="2">
        <v>300.3</v>
      </c>
      <c r="BL257" s="2"/>
      <c r="BM257" s="2"/>
      <c r="BN257" s="2">
        <v>4758.54</v>
      </c>
      <c r="BO257" s="2"/>
      <c r="BP257" s="2">
        <v>15323.07</v>
      </c>
      <c r="BQ257" s="2">
        <v>1545.51</v>
      </c>
      <c r="BR257" s="2">
        <v>3208.56</v>
      </c>
      <c r="BS257" s="2">
        <v>348.83</v>
      </c>
      <c r="BT257" s="2"/>
      <c r="BU257" s="2"/>
      <c r="BV257" s="2"/>
      <c r="BW257" s="2">
        <v>32873.89</v>
      </c>
      <c r="BX257" s="2"/>
      <c r="BY257" s="2"/>
      <c r="BZ257" s="2"/>
      <c r="CA257" s="2"/>
      <c r="CB257" s="2">
        <v>25282.92</v>
      </c>
      <c r="CC257" s="2">
        <v>10966.619999999999</v>
      </c>
      <c r="CD257" s="2">
        <v>1765.64</v>
      </c>
      <c r="CE257" s="2">
        <v>951.18</v>
      </c>
      <c r="CF257" s="2"/>
      <c r="CG257" s="2"/>
      <c r="CH257" s="2"/>
      <c r="CI257" s="2">
        <v>15420.4</v>
      </c>
      <c r="CJ257" s="2">
        <v>32511</v>
      </c>
      <c r="CK257" s="2"/>
      <c r="CL257" s="2">
        <v>8298.15</v>
      </c>
      <c r="CM257" s="2">
        <v>31374.880000000001</v>
      </c>
      <c r="CN257" s="2"/>
      <c r="CO257" s="2"/>
      <c r="CP257" s="2"/>
      <c r="CQ257" s="2"/>
      <c r="CR257" s="2">
        <v>7770.14</v>
      </c>
      <c r="CS257" s="2"/>
      <c r="CT257" s="2"/>
      <c r="CU257" s="2"/>
      <c r="CV257" s="2"/>
      <c r="CW257" s="2"/>
      <c r="CX257" s="2"/>
      <c r="CY257" s="2"/>
      <c r="CZ257" s="2">
        <v>552651.24</v>
      </c>
      <c r="DA257" s="2">
        <v>4171.74</v>
      </c>
      <c r="DB257" s="2">
        <v>4171.74</v>
      </c>
      <c r="DC257" s="2"/>
      <c r="DD257" s="2"/>
      <c r="DE257" s="2">
        <v>10100.31</v>
      </c>
      <c r="DF257" s="2">
        <v>6000</v>
      </c>
      <c r="DG257" s="2"/>
      <c r="DH257" s="2"/>
      <c r="DI257" s="2"/>
      <c r="DJ257" s="2">
        <v>7785.68</v>
      </c>
      <c r="DK257" s="2"/>
      <c r="DL257" s="2"/>
      <c r="DM257" s="2">
        <v>23885.989999999998</v>
      </c>
      <c r="DN257" s="2">
        <v>2706697.4400000004</v>
      </c>
      <c r="DP257" s="37" t="str">
        <f>VLOOKUP(DQ257,'District Listing'!$A$3:$B$315,2,FALSE)</f>
        <v>LOON LAKE</v>
      </c>
      <c r="DQ257" s="4" t="s">
        <v>350</v>
      </c>
      <c r="DR257" s="2">
        <v>65242.37</v>
      </c>
      <c r="DS257" s="2">
        <v>65242.37</v>
      </c>
      <c r="DT257" s="2">
        <v>-65242.37</v>
      </c>
      <c r="DU257" s="2">
        <v>-65242.37</v>
      </c>
      <c r="DV257" s="2">
        <v>769565.26</v>
      </c>
      <c r="DW257" s="2">
        <v>7020.25</v>
      </c>
      <c r="DX257" s="2"/>
      <c r="DY257" s="2"/>
      <c r="DZ257" s="2">
        <v>76570.23</v>
      </c>
      <c r="EA257" s="2"/>
      <c r="EB257" s="2"/>
      <c r="EC257" s="2">
        <v>853155.74</v>
      </c>
      <c r="ED257" s="2">
        <v>351689.58</v>
      </c>
      <c r="EE257" s="2">
        <v>7067.25</v>
      </c>
      <c r="EF257" s="2">
        <v>535.6</v>
      </c>
      <c r="EG257" s="2"/>
      <c r="EH257" s="2"/>
      <c r="EI257" s="2"/>
      <c r="EJ257" s="2">
        <v>359292.43</v>
      </c>
      <c r="EK257" s="2"/>
      <c r="EL257" s="2"/>
      <c r="EM257" s="2">
        <v>64077.9</v>
      </c>
      <c r="EN257" s="2">
        <v>29620.41</v>
      </c>
      <c r="EO257" s="2">
        <v>120856.3</v>
      </c>
      <c r="EP257" s="2">
        <v>45417.49</v>
      </c>
      <c r="EQ257" s="2"/>
      <c r="ER257" s="2"/>
      <c r="ES257" s="2"/>
      <c r="ET257" s="2"/>
      <c r="EU257" s="2">
        <v>1910.65</v>
      </c>
      <c r="EV257" s="2">
        <v>1153.3499999999999</v>
      </c>
      <c r="EW257" s="2">
        <v>4712.87</v>
      </c>
      <c r="EX257" s="2">
        <v>8260.5300000000007</v>
      </c>
      <c r="EY257" s="2">
        <v>128333.89</v>
      </c>
      <c r="EZ257" s="2">
        <v>126434.33</v>
      </c>
      <c r="FA257" s="2"/>
      <c r="FB257" s="2"/>
      <c r="FC257" s="2">
        <v>530777.72</v>
      </c>
      <c r="FD257" s="2">
        <v>114215.58</v>
      </c>
      <c r="FE257" s="2">
        <v>891.42</v>
      </c>
      <c r="FF257" s="2">
        <v>98240.7</v>
      </c>
      <c r="FG257" s="2">
        <v>6634.46</v>
      </c>
      <c r="FH257" s="2">
        <v>5932.81</v>
      </c>
      <c r="FI257" s="2">
        <v>225914.97</v>
      </c>
      <c r="FJ257" s="2"/>
      <c r="FK257" s="2">
        <v>6000.52</v>
      </c>
      <c r="FL257" s="2">
        <v>64055.98</v>
      </c>
      <c r="FM257" s="2"/>
      <c r="FN257" s="2"/>
      <c r="FO257" s="2">
        <v>1592.07</v>
      </c>
      <c r="FP257" s="2">
        <v>195045.66</v>
      </c>
      <c r="FQ257" s="2">
        <v>12918.67</v>
      </c>
      <c r="FR257" s="2">
        <v>300.3</v>
      </c>
      <c r="FS257" s="2"/>
      <c r="FT257" s="2"/>
      <c r="FU257" s="2">
        <v>4758.54</v>
      </c>
      <c r="FV257" s="2"/>
      <c r="FW257" s="2"/>
      <c r="FX257" s="2">
        <v>1545.51</v>
      </c>
      <c r="FY257" s="2">
        <v>3208.56</v>
      </c>
      <c r="FZ257" s="2">
        <v>348.83</v>
      </c>
      <c r="GA257" s="2"/>
      <c r="GB257" s="2"/>
      <c r="GC257" s="2"/>
      <c r="GD257" s="2">
        <v>32873.89</v>
      </c>
      <c r="GE257" s="2"/>
      <c r="GF257" s="2"/>
      <c r="GG257" s="2"/>
      <c r="GH257" s="2"/>
      <c r="GI257" s="2"/>
      <c r="GJ257" s="2">
        <v>3740.46</v>
      </c>
      <c r="GK257" s="2">
        <v>1765.64</v>
      </c>
      <c r="GL257" s="2">
        <v>951.18</v>
      </c>
      <c r="GM257" s="2"/>
      <c r="GN257" s="2"/>
      <c r="GO257" s="2"/>
      <c r="GP257" s="2">
        <v>15420.4</v>
      </c>
      <c r="GQ257" s="2">
        <v>32511</v>
      </c>
      <c r="GR257" s="2"/>
      <c r="GS257" s="2"/>
      <c r="GT257" s="2"/>
      <c r="GU257" s="2"/>
      <c r="GV257" s="2"/>
      <c r="GW257" s="2"/>
      <c r="GX257" s="2"/>
      <c r="GY257" s="2">
        <v>7770.14</v>
      </c>
      <c r="GZ257" s="2"/>
      <c r="HA257" s="2"/>
      <c r="HB257" s="2"/>
      <c r="HC257" s="2"/>
      <c r="HD257" s="2"/>
      <c r="HE257" s="2"/>
      <c r="HF257" s="2"/>
      <c r="HG257" s="2">
        <v>384807.35000000003</v>
      </c>
      <c r="HH257" s="2">
        <v>4171.74</v>
      </c>
      <c r="HI257" s="2">
        <v>4171.74</v>
      </c>
      <c r="HJ257" s="2"/>
      <c r="HK257" s="2"/>
      <c r="HL257" s="2">
        <v>10100.31</v>
      </c>
      <c r="HM257" s="2">
        <v>6000</v>
      </c>
      <c r="HN257" s="2"/>
      <c r="HO257" s="2"/>
      <c r="HP257" s="2"/>
      <c r="HQ257" s="2">
        <v>7785.68</v>
      </c>
      <c r="HR257" s="2"/>
      <c r="HS257" s="2">
        <v>23885.989999999998</v>
      </c>
      <c r="HT257" s="2">
        <v>2382005.9400000009</v>
      </c>
      <c r="HV257" s="37" t="str">
        <f>VLOOKUP(HW257,'District Listing'!$A$3:$B$315,2,FALSE)</f>
        <v>NORTH THURSTON</v>
      </c>
      <c r="HW257" s="4" t="s">
        <v>358</v>
      </c>
      <c r="HX257" s="2">
        <v>845</v>
      </c>
      <c r="HY257" s="2">
        <v>845</v>
      </c>
      <c r="HZ257" s="2"/>
      <c r="IA257" s="2"/>
      <c r="IB257" s="2">
        <v>8257254.7699999996</v>
      </c>
      <c r="IC257" s="2">
        <v>826426.8</v>
      </c>
      <c r="ID257" s="2">
        <v>684189.42</v>
      </c>
      <c r="IE257" s="2"/>
      <c r="IF257" s="2">
        <v>4090346.76</v>
      </c>
      <c r="IG257" s="2">
        <v>864915.33</v>
      </c>
      <c r="IH257" s="2"/>
      <c r="II257" s="2">
        <v>14723133.08</v>
      </c>
      <c r="IJ257" s="2">
        <v>5783951.75</v>
      </c>
      <c r="IK257" s="2">
        <v>1027174.26</v>
      </c>
      <c r="IL257" s="2">
        <v>424728.91</v>
      </c>
      <c r="IM257" s="2"/>
      <c r="IN257" s="2">
        <v>954976.55</v>
      </c>
      <c r="IO257" s="2">
        <v>244522.06</v>
      </c>
      <c r="IP257" s="2">
        <v>8435353.5299999993</v>
      </c>
      <c r="IQ257" s="2">
        <v>1546.24</v>
      </c>
      <c r="IR257" s="2">
        <v>24.87</v>
      </c>
      <c r="IS257" s="2">
        <v>637161.64</v>
      </c>
      <c r="IT257" s="2">
        <v>182179.94</v>
      </c>
      <c r="IU257" s="2">
        <v>1297249.81</v>
      </c>
      <c r="IV257" s="2">
        <v>289223.71000000002</v>
      </c>
      <c r="IW257" s="2"/>
      <c r="IX257" s="2"/>
      <c r="IY257" s="2"/>
      <c r="IZ257" s="2"/>
      <c r="JA257" s="2">
        <v>19217.990000000002</v>
      </c>
      <c r="JB257" s="2">
        <v>9360.7999999999993</v>
      </c>
      <c r="JC257" s="2">
        <v>36393.550000000003</v>
      </c>
      <c r="JD257" s="2">
        <v>55094.44</v>
      </c>
      <c r="JE257" s="2">
        <v>902726.3</v>
      </c>
      <c r="JF257" s="2">
        <v>467307.73</v>
      </c>
      <c r="JG257" s="2">
        <v>-377.35</v>
      </c>
      <c r="JH257" s="2"/>
      <c r="JI257" s="2">
        <v>3897109.67</v>
      </c>
      <c r="JJ257" s="2">
        <v>1531373.8</v>
      </c>
      <c r="JK257" s="2">
        <v>190.62</v>
      </c>
      <c r="JL257" s="2"/>
      <c r="JM257" s="2">
        <v>769453.1</v>
      </c>
      <c r="JN257" s="2">
        <v>106376.63</v>
      </c>
      <c r="JO257" s="2">
        <v>2407394.15</v>
      </c>
      <c r="JP257" s="2"/>
      <c r="JQ257" s="2"/>
      <c r="JR257" s="2"/>
      <c r="JS257" s="2"/>
      <c r="JT257" s="2"/>
      <c r="JU257" s="2">
        <v>45324.03</v>
      </c>
      <c r="JV257" s="2">
        <v>487819.25</v>
      </c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>
        <v>1190038.98</v>
      </c>
      <c r="KK257" s="2"/>
      <c r="KL257" s="2"/>
      <c r="KM257" s="2">
        <v>25777.52</v>
      </c>
      <c r="KN257" s="2">
        <v>1382385.55</v>
      </c>
      <c r="KO257" s="2">
        <v>1514662.97</v>
      </c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>
        <v>26174.19</v>
      </c>
      <c r="LD257" s="2"/>
      <c r="LE257" s="2"/>
      <c r="LF257" s="2"/>
      <c r="LG257" s="2"/>
      <c r="LH257" s="2"/>
      <c r="LI257" s="2"/>
      <c r="LJ257" s="2"/>
      <c r="LK257" s="2">
        <v>4672182.49</v>
      </c>
      <c r="LL257" s="2">
        <v>64127.040000000001</v>
      </c>
      <c r="LM257" s="2">
        <v>64127.040000000001</v>
      </c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>
        <v>34200144.960000001</v>
      </c>
    </row>
    <row r="258" spans="2:337">
      <c r="B258" s="22" t="s">
        <v>82</v>
      </c>
      <c r="C258" s="22" t="s">
        <v>7</v>
      </c>
      <c r="D258" s="22" t="s">
        <v>5</v>
      </c>
      <c r="E258" s="22" t="s">
        <v>28</v>
      </c>
      <c r="F258" s="22" t="s">
        <v>31</v>
      </c>
      <c r="G258" s="1">
        <v>108624.93</v>
      </c>
      <c r="I258" s="37" t="str">
        <f>VLOOKUP(J258,'District Listing'!$A$3:$B$315,2,FALSE)</f>
        <v>SUMMIT VALLEY</v>
      </c>
      <c r="J258" s="4" t="s">
        <v>351</v>
      </c>
      <c r="K258" s="2"/>
      <c r="L258" s="2"/>
      <c r="M258" s="2"/>
      <c r="N258" s="2"/>
      <c r="O258" s="2">
        <v>365204.85</v>
      </c>
      <c r="P258" s="2">
        <v>1898.14</v>
      </c>
      <c r="Q258" s="2"/>
      <c r="R258" s="2"/>
      <c r="S258" s="2">
        <v>1180</v>
      </c>
      <c r="T258" s="2">
        <v>2085.44</v>
      </c>
      <c r="U258" s="2"/>
      <c r="V258" s="2">
        <v>370368.43</v>
      </c>
      <c r="W258" s="2">
        <v>159726.26999999999</v>
      </c>
      <c r="X258" s="2">
        <v>6486.51</v>
      </c>
      <c r="Y258" s="2"/>
      <c r="Z258" s="2"/>
      <c r="AA258" s="2"/>
      <c r="AB258" s="2">
        <v>2856.56</v>
      </c>
      <c r="AC258" s="2">
        <v>169069.34</v>
      </c>
      <c r="AD258" s="2"/>
      <c r="AE258" s="2"/>
      <c r="AF258" s="2">
        <v>27948.240000000002</v>
      </c>
      <c r="AG258" s="2">
        <v>12615.14</v>
      </c>
      <c r="AH258" s="2">
        <v>56536.81</v>
      </c>
      <c r="AI258" s="2">
        <v>20034.060000000001</v>
      </c>
      <c r="AJ258" s="2"/>
      <c r="AK258" s="2"/>
      <c r="AL258" s="2"/>
      <c r="AM258" s="2"/>
      <c r="AN258" s="2">
        <v>851.4</v>
      </c>
      <c r="AO258" s="2">
        <v>499.31</v>
      </c>
      <c r="AP258" s="2">
        <v>2222.6999999999998</v>
      </c>
      <c r="AQ258" s="2">
        <v>4012.73</v>
      </c>
      <c r="AR258" s="2">
        <v>64395.48</v>
      </c>
      <c r="AS258" s="2">
        <v>72276.76999999999</v>
      </c>
      <c r="AT258" s="2"/>
      <c r="AU258" s="2"/>
      <c r="AV258" s="2">
        <v>261392.63999999998</v>
      </c>
      <c r="AW258" s="2">
        <v>29197.19</v>
      </c>
      <c r="AX258" s="2"/>
      <c r="AY258" s="2">
        <v>32316.300000000003</v>
      </c>
      <c r="AZ258" s="2">
        <v>642.82000000000005</v>
      </c>
      <c r="BA258" s="2">
        <v>8548.91</v>
      </c>
      <c r="BB258" s="2">
        <v>70705.22</v>
      </c>
      <c r="BC258" s="2">
        <v>335.5</v>
      </c>
      <c r="BD258" s="2">
        <v>272.06</v>
      </c>
      <c r="BE258" s="2">
        <v>77844.200000000012</v>
      </c>
      <c r="BF258" s="2"/>
      <c r="BG258" s="2"/>
      <c r="BH258" s="2">
        <v>2258.37</v>
      </c>
      <c r="BI258" s="2">
        <v>4373.12</v>
      </c>
      <c r="BJ258" s="2">
        <v>454.09</v>
      </c>
      <c r="BK258" s="2"/>
      <c r="BL258" s="2"/>
      <c r="BM258" s="2">
        <v>143.11000000000001</v>
      </c>
      <c r="BN258" s="2">
        <v>14500</v>
      </c>
      <c r="BO258" s="2">
        <v>1811.2</v>
      </c>
      <c r="BP258" s="2">
        <v>932</v>
      </c>
      <c r="BQ258" s="2">
        <v>12888.189999999999</v>
      </c>
      <c r="BR258" s="2">
        <v>5633.18</v>
      </c>
      <c r="BS258" s="2"/>
      <c r="BT258" s="2"/>
      <c r="BU258" s="2"/>
      <c r="BV258" s="2"/>
      <c r="BW258" s="2"/>
      <c r="BX258" s="2"/>
      <c r="BY258" s="2"/>
      <c r="BZ258" s="2"/>
      <c r="CA258" s="2"/>
      <c r="CB258" s="2">
        <v>15341.52</v>
      </c>
      <c r="CC258" s="2">
        <v>7152.76</v>
      </c>
      <c r="CD258" s="2">
        <v>267.41000000000003</v>
      </c>
      <c r="CE258" s="2">
        <v>3804.86</v>
      </c>
      <c r="CF258" s="2"/>
      <c r="CG258" s="2"/>
      <c r="CH258" s="2">
        <v>440.62</v>
      </c>
      <c r="CI258" s="2">
        <v>718</v>
      </c>
      <c r="CJ258" s="2">
        <v>28000</v>
      </c>
      <c r="CK258" s="2"/>
      <c r="CL258" s="2"/>
      <c r="CM258" s="2">
        <v>9436.2099999999991</v>
      </c>
      <c r="CN258" s="2">
        <v>4645.7299999999996</v>
      </c>
      <c r="CO258" s="2"/>
      <c r="CP258" s="2"/>
      <c r="CQ258" s="2"/>
      <c r="CR258" s="2">
        <v>465</v>
      </c>
      <c r="CS258" s="2"/>
      <c r="CT258" s="2"/>
      <c r="CU258" s="2"/>
      <c r="CV258" s="2"/>
      <c r="CW258" s="2"/>
      <c r="CX258" s="2"/>
      <c r="CY258" s="2"/>
      <c r="CZ258" s="2">
        <v>191717.12999999998</v>
      </c>
      <c r="DA258" s="2">
        <v>2505.4699999999998</v>
      </c>
      <c r="DB258" s="2">
        <v>2505.4699999999998</v>
      </c>
      <c r="DC258" s="2">
        <v>155.80000000000001</v>
      </c>
      <c r="DD258" s="2">
        <v>270.88</v>
      </c>
      <c r="DE258" s="2"/>
      <c r="DF258" s="2"/>
      <c r="DG258" s="2"/>
      <c r="DH258" s="2"/>
      <c r="DI258" s="2"/>
      <c r="DJ258" s="2">
        <v>10526.68</v>
      </c>
      <c r="DK258" s="2"/>
      <c r="DL258" s="2"/>
      <c r="DM258" s="2">
        <v>10953.36</v>
      </c>
      <c r="DN258" s="2">
        <v>1076711.5899999999</v>
      </c>
      <c r="DP258" s="37" t="str">
        <f>VLOOKUP(DQ258,'District Listing'!$A$3:$B$315,2,FALSE)</f>
        <v>SUMMIT VALLEY</v>
      </c>
      <c r="DQ258" s="4" t="s">
        <v>351</v>
      </c>
      <c r="DR258" s="2"/>
      <c r="DS258" s="2"/>
      <c r="DT258" s="2"/>
      <c r="DU258" s="2"/>
      <c r="DV258" s="2">
        <v>365204.85</v>
      </c>
      <c r="DW258" s="2">
        <v>1898.14</v>
      </c>
      <c r="DX258" s="2"/>
      <c r="DY258" s="2"/>
      <c r="DZ258" s="2">
        <v>1180</v>
      </c>
      <c r="EA258" s="2">
        <v>2085.44</v>
      </c>
      <c r="EB258" s="2"/>
      <c r="EC258" s="2">
        <v>370368.43</v>
      </c>
      <c r="ED258" s="2">
        <v>142550.93</v>
      </c>
      <c r="EE258" s="2">
        <v>6486.51</v>
      </c>
      <c r="EF258" s="2"/>
      <c r="EG258" s="2"/>
      <c r="EH258" s="2"/>
      <c r="EI258" s="2">
        <v>2856.56</v>
      </c>
      <c r="EJ258" s="2">
        <v>151894</v>
      </c>
      <c r="EK258" s="2"/>
      <c r="EL258" s="2"/>
      <c r="EM258" s="2">
        <v>27948.240000000002</v>
      </c>
      <c r="EN258" s="2">
        <v>11308.82</v>
      </c>
      <c r="EO258" s="2">
        <v>56536.81</v>
      </c>
      <c r="EP258" s="2">
        <v>17768.650000000001</v>
      </c>
      <c r="EQ258" s="2"/>
      <c r="ER258" s="2"/>
      <c r="ES258" s="2"/>
      <c r="ET258" s="2"/>
      <c r="EU258" s="2">
        <v>851.4</v>
      </c>
      <c r="EV258" s="2">
        <v>449.17</v>
      </c>
      <c r="EW258" s="2">
        <v>2222.6999999999998</v>
      </c>
      <c r="EX258" s="2">
        <v>3320.04</v>
      </c>
      <c r="EY258" s="2">
        <v>64395.48</v>
      </c>
      <c r="EZ258" s="2">
        <v>67270.23</v>
      </c>
      <c r="FA258" s="2"/>
      <c r="FB258" s="2"/>
      <c r="FC258" s="2">
        <v>252071.53999999998</v>
      </c>
      <c r="FD258" s="2">
        <v>13542.89</v>
      </c>
      <c r="FE258" s="2"/>
      <c r="FF258" s="2">
        <v>11130.92</v>
      </c>
      <c r="FG258" s="2">
        <v>642.82000000000005</v>
      </c>
      <c r="FH258" s="2">
        <v>8548.91</v>
      </c>
      <c r="FI258" s="2">
        <v>33865.539999999994</v>
      </c>
      <c r="FJ258" s="2">
        <v>335.5</v>
      </c>
      <c r="FK258" s="2">
        <v>272.06</v>
      </c>
      <c r="FL258" s="2">
        <v>33460.51</v>
      </c>
      <c r="FM258" s="2"/>
      <c r="FN258" s="2"/>
      <c r="FO258" s="2">
        <v>2258.37</v>
      </c>
      <c r="FP258" s="2">
        <v>4373.12</v>
      </c>
      <c r="FQ258" s="2">
        <v>454.09</v>
      </c>
      <c r="FR258" s="2"/>
      <c r="FS258" s="2"/>
      <c r="FT258" s="2">
        <v>143.11000000000001</v>
      </c>
      <c r="FU258" s="2">
        <v>14500</v>
      </c>
      <c r="FV258" s="2">
        <v>1811.2</v>
      </c>
      <c r="FW258" s="2">
        <v>932</v>
      </c>
      <c r="FX258" s="2">
        <v>7941.28</v>
      </c>
      <c r="FY258" s="2">
        <v>5633.18</v>
      </c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>
        <v>7152.76</v>
      </c>
      <c r="GK258" s="2">
        <v>267.41000000000003</v>
      </c>
      <c r="GL258" s="2">
        <v>3804.86</v>
      </c>
      <c r="GM258" s="2"/>
      <c r="GN258" s="2"/>
      <c r="GO258" s="2">
        <v>440.62</v>
      </c>
      <c r="GP258" s="2">
        <v>718</v>
      </c>
      <c r="GQ258" s="2"/>
      <c r="GR258" s="2"/>
      <c r="GS258" s="2"/>
      <c r="GT258" s="2">
        <v>9436.2099999999991</v>
      </c>
      <c r="GU258" s="2">
        <v>4645.7299999999996</v>
      </c>
      <c r="GV258" s="2"/>
      <c r="GW258" s="2"/>
      <c r="GX258" s="2"/>
      <c r="GY258" s="2">
        <v>465</v>
      </c>
      <c r="GZ258" s="2"/>
      <c r="HA258" s="2"/>
      <c r="HB258" s="2"/>
      <c r="HC258" s="2"/>
      <c r="HD258" s="2"/>
      <c r="HE258" s="2"/>
      <c r="HF258" s="2"/>
      <c r="HG258" s="2">
        <v>99045.01</v>
      </c>
      <c r="HH258" s="2">
        <v>2505.4699999999998</v>
      </c>
      <c r="HI258" s="2">
        <v>2505.4699999999998</v>
      </c>
      <c r="HJ258" s="2">
        <v>155.80000000000001</v>
      </c>
      <c r="HK258" s="2">
        <v>270.88</v>
      </c>
      <c r="HL258" s="2"/>
      <c r="HM258" s="2"/>
      <c r="HN258" s="2"/>
      <c r="HO258" s="2"/>
      <c r="HP258" s="2"/>
      <c r="HQ258" s="2">
        <v>10526.68</v>
      </c>
      <c r="HR258" s="2"/>
      <c r="HS258" s="2">
        <v>10953.36</v>
      </c>
      <c r="HT258" s="2">
        <v>920703.35000000021</v>
      </c>
      <c r="HV258" s="37" t="str">
        <f>VLOOKUP(HW258,'District Listing'!$A$3:$B$315,2,FALSE)</f>
        <v>TUMWATER</v>
      </c>
      <c r="HW258" s="4" t="s">
        <v>359</v>
      </c>
      <c r="HX258" s="2">
        <v>378020.91</v>
      </c>
      <c r="HY258" s="2">
        <v>378020.91</v>
      </c>
      <c r="HZ258" s="2"/>
      <c r="IA258" s="2"/>
      <c r="IB258" s="2">
        <v>7208042.1200000001</v>
      </c>
      <c r="IC258" s="2">
        <v>336174.91</v>
      </c>
      <c r="ID258" s="2"/>
      <c r="IE258" s="2"/>
      <c r="IF258" s="2">
        <v>401338.79</v>
      </c>
      <c r="IG258" s="2"/>
      <c r="IH258" s="2"/>
      <c r="II258" s="2">
        <v>7945555.8200000003</v>
      </c>
      <c r="IJ258" s="2">
        <v>4512401.1399999997</v>
      </c>
      <c r="IK258" s="2">
        <v>6624.79</v>
      </c>
      <c r="IL258" s="2">
        <v>288</v>
      </c>
      <c r="IM258" s="2"/>
      <c r="IN258" s="2">
        <v>362106.61</v>
      </c>
      <c r="IO258" s="2">
        <v>49980.1</v>
      </c>
      <c r="IP258" s="2">
        <v>4931400.6399999997</v>
      </c>
      <c r="IQ258" s="2"/>
      <c r="IR258" s="2"/>
      <c r="IS258" s="2">
        <v>7474.04</v>
      </c>
      <c r="IT258" s="2">
        <v>12554.48</v>
      </c>
      <c r="IU258" s="2">
        <v>15187.73</v>
      </c>
      <c r="IV258" s="2">
        <v>21881.84</v>
      </c>
      <c r="IW258" s="2"/>
      <c r="IX258" s="2"/>
      <c r="IY258" s="2"/>
      <c r="IZ258" s="2"/>
      <c r="JA258" s="2">
        <v>41.56</v>
      </c>
      <c r="JB258" s="2">
        <v>359.83</v>
      </c>
      <c r="JC258" s="2">
        <v>105.7</v>
      </c>
      <c r="JD258" s="2">
        <v>439.94</v>
      </c>
      <c r="JE258" s="2">
        <v>660396.76</v>
      </c>
      <c r="JF258" s="2">
        <v>70497.75</v>
      </c>
      <c r="JG258" s="2">
        <v>1057108.4099999999</v>
      </c>
      <c r="JH258" s="2">
        <v>247.63</v>
      </c>
      <c r="JI258" s="2">
        <v>1846295.67</v>
      </c>
      <c r="JJ258" s="2">
        <v>52570.18</v>
      </c>
      <c r="JK258" s="2">
        <v>2575.15</v>
      </c>
      <c r="JL258" s="2"/>
      <c r="JM258" s="2"/>
      <c r="JN258" s="2"/>
      <c r="JO258" s="2">
        <v>55145.33</v>
      </c>
      <c r="JP258" s="2"/>
      <c r="JQ258" s="2"/>
      <c r="JR258" s="2"/>
      <c r="JS258" s="2"/>
      <c r="JT258" s="2"/>
      <c r="JU258" s="2">
        <v>2112.98</v>
      </c>
      <c r="JV258" s="2">
        <v>108831.11</v>
      </c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>
        <v>128807.95</v>
      </c>
      <c r="LD258" s="2"/>
      <c r="LE258" s="2"/>
      <c r="LF258" s="2"/>
      <c r="LG258" s="2"/>
      <c r="LH258" s="2"/>
      <c r="LI258" s="2"/>
      <c r="LJ258" s="2"/>
      <c r="LK258" s="2">
        <v>239752.03999999998</v>
      </c>
      <c r="LL258" s="2">
        <v>997.1</v>
      </c>
      <c r="LM258" s="2">
        <v>997.1</v>
      </c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>
        <v>15397167.509999998</v>
      </c>
    </row>
    <row r="259" spans="2:337">
      <c r="B259" s="22" t="s">
        <v>82</v>
      </c>
      <c r="C259" s="22" t="s">
        <v>7</v>
      </c>
      <c r="D259" s="22" t="s">
        <v>5</v>
      </c>
      <c r="E259" s="22" t="s">
        <v>28</v>
      </c>
      <c r="F259" s="22" t="s">
        <v>32</v>
      </c>
      <c r="G259" s="1">
        <v>3535.12</v>
      </c>
      <c r="I259" s="37" t="str">
        <f>VLOOKUP(J259,'District Listing'!$A$3:$B$315,2,FALSE)</f>
        <v>EVERGREEN</v>
      </c>
      <c r="J259" s="4" t="s">
        <v>352</v>
      </c>
      <c r="K259" s="2"/>
      <c r="L259" s="2"/>
      <c r="M259" s="2"/>
      <c r="N259" s="2"/>
      <c r="O259" s="2">
        <v>208271.52</v>
      </c>
      <c r="P259" s="2">
        <v>11927.71</v>
      </c>
      <c r="Q259" s="2">
        <v>830.75</v>
      </c>
      <c r="R259" s="2"/>
      <c r="S259" s="2">
        <v>800</v>
      </c>
      <c r="T259" s="2">
        <v>1584.48</v>
      </c>
      <c r="U259" s="2"/>
      <c r="V259" s="2">
        <v>223414.46</v>
      </c>
      <c r="W259" s="2">
        <v>81979.850000000006</v>
      </c>
      <c r="X259" s="2">
        <v>2228.06</v>
      </c>
      <c r="Y259" s="2"/>
      <c r="Z259" s="2"/>
      <c r="AA259" s="2"/>
      <c r="AB259" s="2"/>
      <c r="AC259" s="2">
        <v>84207.91</v>
      </c>
      <c r="AD259" s="2"/>
      <c r="AE259" s="2"/>
      <c r="AF259" s="2">
        <v>16864.650000000001</v>
      </c>
      <c r="AG259" s="2">
        <v>6219.82</v>
      </c>
      <c r="AH259" s="2">
        <v>33529.339999999997</v>
      </c>
      <c r="AI259" s="2">
        <v>10282.41</v>
      </c>
      <c r="AJ259" s="2"/>
      <c r="AK259" s="2"/>
      <c r="AL259" s="2"/>
      <c r="AM259" s="2"/>
      <c r="AN259" s="2">
        <v>94.92</v>
      </c>
      <c r="AO259" s="2">
        <v>41.41</v>
      </c>
      <c r="AP259" s="2">
        <v>1577.01</v>
      </c>
      <c r="AQ259" s="2">
        <v>2770.5</v>
      </c>
      <c r="AR259" s="2">
        <v>42203.91</v>
      </c>
      <c r="AS259" s="2">
        <v>29308.98</v>
      </c>
      <c r="AT259" s="2">
        <v>840.8</v>
      </c>
      <c r="AU259" s="2">
        <v>227.97</v>
      </c>
      <c r="AV259" s="2">
        <v>143961.72</v>
      </c>
      <c r="AW259" s="2">
        <v>13559.17</v>
      </c>
      <c r="AX259" s="2"/>
      <c r="AY259" s="2">
        <v>13586.43</v>
      </c>
      <c r="AZ259" s="2">
        <v>2335.89</v>
      </c>
      <c r="BA259" s="2">
        <v>7866.91</v>
      </c>
      <c r="BB259" s="2">
        <v>37348.399999999994</v>
      </c>
      <c r="BC259" s="2">
        <v>240.5</v>
      </c>
      <c r="BD259" s="2">
        <v>156.97</v>
      </c>
      <c r="BE259" s="2">
        <v>51997.05</v>
      </c>
      <c r="BF259" s="2"/>
      <c r="BG259" s="2"/>
      <c r="BH259" s="2">
        <v>603.14</v>
      </c>
      <c r="BI259" s="2">
        <v>3954.91</v>
      </c>
      <c r="BJ259" s="2">
        <v>75</v>
      </c>
      <c r="BK259" s="2"/>
      <c r="BL259" s="2"/>
      <c r="BM259" s="2"/>
      <c r="BN259" s="2">
        <v>15029</v>
      </c>
      <c r="BO259" s="2">
        <v>529</v>
      </c>
      <c r="BP259" s="2"/>
      <c r="BQ259" s="2">
        <v>1149.8900000000001</v>
      </c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>
        <v>6433.26</v>
      </c>
      <c r="CC259" s="2">
        <v>4576.3100000000004</v>
      </c>
      <c r="CD259" s="2">
        <v>258.60000000000002</v>
      </c>
      <c r="CE259" s="2">
        <v>3095.35</v>
      </c>
      <c r="CF259" s="2"/>
      <c r="CG259" s="2"/>
      <c r="CH259" s="2">
        <v>5940.62</v>
      </c>
      <c r="CI259" s="2">
        <v>850.57</v>
      </c>
      <c r="CJ259" s="2">
        <v>10000</v>
      </c>
      <c r="CK259" s="2"/>
      <c r="CL259" s="2"/>
      <c r="CM259" s="2">
        <v>4861.18</v>
      </c>
      <c r="CN259" s="2">
        <v>3117.29</v>
      </c>
      <c r="CO259" s="2"/>
      <c r="CP259" s="2"/>
      <c r="CQ259" s="2"/>
      <c r="CR259" s="2">
        <v>969.88</v>
      </c>
      <c r="CS259" s="2"/>
      <c r="CT259" s="2"/>
      <c r="CU259" s="2"/>
      <c r="CV259" s="2"/>
      <c r="CW259" s="2"/>
      <c r="CX259" s="2"/>
      <c r="CY259" s="2"/>
      <c r="CZ259" s="2">
        <v>113838.52</v>
      </c>
      <c r="DA259" s="2">
        <v>3692.06</v>
      </c>
      <c r="DB259" s="2">
        <v>3692.06</v>
      </c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>
        <v>606463.07000000007</v>
      </c>
      <c r="DP259" s="37" t="str">
        <f>VLOOKUP(DQ259,'District Listing'!$A$3:$B$315,2,FALSE)</f>
        <v>EVERGREEN</v>
      </c>
      <c r="DQ259" s="4" t="s">
        <v>352</v>
      </c>
      <c r="DR259" s="2"/>
      <c r="DS259" s="2"/>
      <c r="DT259" s="2"/>
      <c r="DU259" s="2"/>
      <c r="DV259" s="2">
        <v>208271.52</v>
      </c>
      <c r="DW259" s="2">
        <v>11927.71</v>
      </c>
      <c r="DX259" s="2">
        <v>830.75</v>
      </c>
      <c r="DY259" s="2"/>
      <c r="DZ259" s="2">
        <v>800</v>
      </c>
      <c r="EA259" s="2">
        <v>1584.48</v>
      </c>
      <c r="EB259" s="2"/>
      <c r="EC259" s="2">
        <v>223414.46</v>
      </c>
      <c r="ED259" s="2">
        <v>81979.850000000006</v>
      </c>
      <c r="EE259" s="2">
        <v>2228.06</v>
      </c>
      <c r="EF259" s="2"/>
      <c r="EG259" s="2"/>
      <c r="EH259" s="2"/>
      <c r="EI259" s="2"/>
      <c r="EJ259" s="2">
        <v>84207.91</v>
      </c>
      <c r="EK259" s="2"/>
      <c r="EL259" s="2"/>
      <c r="EM259" s="2">
        <v>16864.650000000001</v>
      </c>
      <c r="EN259" s="2">
        <v>6219.82</v>
      </c>
      <c r="EO259" s="2">
        <v>33529.339999999997</v>
      </c>
      <c r="EP259" s="2">
        <v>10282.41</v>
      </c>
      <c r="EQ259" s="2"/>
      <c r="ER259" s="2"/>
      <c r="ES259" s="2"/>
      <c r="ET259" s="2"/>
      <c r="EU259" s="2">
        <v>94.92</v>
      </c>
      <c r="EV259" s="2">
        <v>41.41</v>
      </c>
      <c r="EW259" s="2">
        <v>1577.01</v>
      </c>
      <c r="EX259" s="2">
        <v>2770.5</v>
      </c>
      <c r="EY259" s="2">
        <v>42203.91</v>
      </c>
      <c r="EZ259" s="2">
        <v>29308.98</v>
      </c>
      <c r="FA259" s="2">
        <v>840.8</v>
      </c>
      <c r="FB259" s="2">
        <v>227.97</v>
      </c>
      <c r="FC259" s="2">
        <v>143961.72</v>
      </c>
      <c r="FD259" s="2">
        <v>13559.17</v>
      </c>
      <c r="FE259" s="2"/>
      <c r="FF259" s="2"/>
      <c r="FG259" s="2">
        <v>2335.89</v>
      </c>
      <c r="FH259" s="2">
        <v>7866.91</v>
      </c>
      <c r="FI259" s="2">
        <v>23761.97</v>
      </c>
      <c r="FJ259" s="2">
        <v>240.5</v>
      </c>
      <c r="FK259" s="2">
        <v>156.97</v>
      </c>
      <c r="FL259" s="2">
        <v>36239.050000000003</v>
      </c>
      <c r="FM259" s="2"/>
      <c r="FN259" s="2"/>
      <c r="FO259" s="2">
        <v>603.14</v>
      </c>
      <c r="FP259" s="2">
        <v>3954.91</v>
      </c>
      <c r="FQ259" s="2">
        <v>75</v>
      </c>
      <c r="FR259" s="2"/>
      <c r="FS259" s="2"/>
      <c r="FT259" s="2"/>
      <c r="FU259" s="2">
        <v>15029</v>
      </c>
      <c r="FV259" s="2">
        <v>529</v>
      </c>
      <c r="FW259" s="2"/>
      <c r="FX259" s="2">
        <v>1149.8900000000001</v>
      </c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>
        <v>174.34</v>
      </c>
      <c r="GJ259" s="2">
        <v>4576.3100000000004</v>
      </c>
      <c r="GK259" s="2">
        <v>258.60000000000002</v>
      </c>
      <c r="GL259" s="2">
        <v>3095.35</v>
      </c>
      <c r="GM259" s="2"/>
      <c r="GN259" s="2"/>
      <c r="GO259" s="2">
        <v>5940.62</v>
      </c>
      <c r="GP259" s="2">
        <v>850.57</v>
      </c>
      <c r="GQ259" s="2">
        <v>8877.1</v>
      </c>
      <c r="GR259" s="2"/>
      <c r="GS259" s="2"/>
      <c r="GT259" s="2">
        <v>4861.18</v>
      </c>
      <c r="GU259" s="2">
        <v>3117.29</v>
      </c>
      <c r="GV259" s="2"/>
      <c r="GW259" s="2"/>
      <c r="GX259" s="2"/>
      <c r="GY259" s="2">
        <v>969.88</v>
      </c>
      <c r="GZ259" s="2"/>
      <c r="HA259" s="2"/>
      <c r="HB259" s="2"/>
      <c r="HC259" s="2"/>
      <c r="HD259" s="2"/>
      <c r="HE259" s="2"/>
      <c r="HF259" s="2"/>
      <c r="HG259" s="2">
        <v>90698.7</v>
      </c>
      <c r="HH259" s="2">
        <v>3692.06</v>
      </c>
      <c r="HI259" s="2">
        <v>3692.06</v>
      </c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>
        <v>569736.81999999995</v>
      </c>
      <c r="HV259" s="37" t="str">
        <f>VLOOKUP(HW259,'District Listing'!$A$3:$B$315,2,FALSE)</f>
        <v>OLYMPIA</v>
      </c>
      <c r="HW259" s="4" t="s">
        <v>360</v>
      </c>
      <c r="HX259" s="2">
        <v>534573.43999999994</v>
      </c>
      <c r="HY259" s="2">
        <v>534573.43999999994</v>
      </c>
      <c r="HZ259" s="2"/>
      <c r="IA259" s="2"/>
      <c r="IB259" s="2">
        <v>6508155.6900000004</v>
      </c>
      <c r="IC259" s="2">
        <v>70046.27</v>
      </c>
      <c r="ID259" s="2">
        <v>307157.03000000003</v>
      </c>
      <c r="IE259" s="2"/>
      <c r="IF259" s="2">
        <v>1115986.32</v>
      </c>
      <c r="IG259" s="2">
        <v>509460.31</v>
      </c>
      <c r="IH259" s="2"/>
      <c r="II259" s="2">
        <v>8510805.620000001</v>
      </c>
      <c r="IJ259" s="2">
        <v>2514541.4300000002</v>
      </c>
      <c r="IK259" s="2">
        <v>2461.38</v>
      </c>
      <c r="IL259" s="2">
        <v>116056.29</v>
      </c>
      <c r="IM259" s="2"/>
      <c r="IN259" s="2">
        <v>1074756.73</v>
      </c>
      <c r="IO259" s="2">
        <v>606066.19999999995</v>
      </c>
      <c r="IP259" s="2">
        <v>4313882.03</v>
      </c>
      <c r="IQ259" s="2">
        <v>-4440.3999999999996</v>
      </c>
      <c r="IR259" s="2">
        <v>-130.66999999999999</v>
      </c>
      <c r="IS259" s="2">
        <v>710933.64</v>
      </c>
      <c r="IT259" s="2">
        <v>391786.45</v>
      </c>
      <c r="IU259" s="2">
        <v>1407235.58</v>
      </c>
      <c r="IV259" s="2">
        <v>538780.36</v>
      </c>
      <c r="IW259" s="2"/>
      <c r="IX259" s="2"/>
      <c r="IY259" s="2"/>
      <c r="IZ259" s="2"/>
      <c r="JA259" s="2">
        <v>9371.49</v>
      </c>
      <c r="JB259" s="2">
        <v>5737.33</v>
      </c>
      <c r="JC259" s="2">
        <v>55094.13</v>
      </c>
      <c r="JD259" s="2">
        <v>89389.88</v>
      </c>
      <c r="JE259" s="2">
        <v>952758.82</v>
      </c>
      <c r="JF259" s="2">
        <v>1280891.3500000001</v>
      </c>
      <c r="JG259" s="2">
        <v>-356664.17</v>
      </c>
      <c r="JH259" s="2">
        <v>-336836.84</v>
      </c>
      <c r="JI259" s="2">
        <v>4743906.95</v>
      </c>
      <c r="JJ259" s="2">
        <v>204374.56</v>
      </c>
      <c r="JK259" s="2"/>
      <c r="JL259" s="2"/>
      <c r="JM259" s="2"/>
      <c r="JN259" s="2"/>
      <c r="JO259" s="2">
        <v>204374.56</v>
      </c>
      <c r="JP259" s="2">
        <v>806.27</v>
      </c>
      <c r="JQ259" s="2"/>
      <c r="JR259" s="2">
        <v>47302.97</v>
      </c>
      <c r="JS259" s="2"/>
      <c r="JT259" s="2"/>
      <c r="JU259" s="2"/>
      <c r="JV259" s="2">
        <v>729462.73</v>
      </c>
      <c r="JW259" s="2"/>
      <c r="JX259" s="2"/>
      <c r="JY259" s="2"/>
      <c r="JZ259" s="2"/>
      <c r="KA259" s="2"/>
      <c r="KB259" s="2"/>
      <c r="KC259" s="2">
        <v>587949.11</v>
      </c>
      <c r="KD259" s="2">
        <v>148106.89000000001</v>
      </c>
      <c r="KE259" s="2"/>
      <c r="KF259" s="2"/>
      <c r="KG259" s="2">
        <v>7826</v>
      </c>
      <c r="KH259" s="2"/>
      <c r="KI259" s="2"/>
      <c r="KJ259" s="2"/>
      <c r="KK259" s="2"/>
      <c r="KL259" s="2"/>
      <c r="KM259" s="2"/>
      <c r="KN259" s="2"/>
      <c r="KO259" s="2">
        <v>4496.1499999999996</v>
      </c>
      <c r="KP259" s="2"/>
      <c r="KQ259" s="2"/>
      <c r="KR259" s="2"/>
      <c r="KS259" s="2"/>
      <c r="KT259" s="2"/>
      <c r="KU259" s="2">
        <v>11276.1</v>
      </c>
      <c r="KV259" s="2"/>
      <c r="KW259" s="2"/>
      <c r="KX259" s="2">
        <v>169358.8</v>
      </c>
      <c r="KY259" s="2">
        <v>1173390.74</v>
      </c>
      <c r="KZ259" s="2">
        <v>14630.2</v>
      </c>
      <c r="LA259" s="2"/>
      <c r="LB259" s="2"/>
      <c r="LC259" s="2">
        <v>805.08</v>
      </c>
      <c r="LD259" s="2"/>
      <c r="LE259" s="2"/>
      <c r="LF259" s="2"/>
      <c r="LG259" s="2"/>
      <c r="LH259" s="2"/>
      <c r="LI259" s="2"/>
      <c r="LJ259" s="2"/>
      <c r="LK259" s="2">
        <v>2895411.0400000005</v>
      </c>
      <c r="LL259" s="2">
        <v>10256.040000000001</v>
      </c>
      <c r="LM259" s="2">
        <v>10256.040000000001</v>
      </c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>
        <v>21213209.679999992</v>
      </c>
    </row>
    <row r="260" spans="2:337">
      <c r="B260" s="22" t="s">
        <v>82</v>
      </c>
      <c r="C260" s="22" t="s">
        <v>7</v>
      </c>
      <c r="D260" s="22" t="s">
        <v>5</v>
      </c>
      <c r="E260" s="22" t="s">
        <v>28</v>
      </c>
      <c r="F260" s="22" t="s">
        <v>33</v>
      </c>
      <c r="G260" s="1">
        <v>20699.11</v>
      </c>
      <c r="I260" s="37" t="str">
        <f>VLOOKUP(J260,'District Listing'!$A$3:$B$315,2,FALSE)</f>
        <v>COLUMBIA (Stevens)</v>
      </c>
      <c r="J260" s="4" t="s">
        <v>353</v>
      </c>
      <c r="K260" s="2">
        <v>54593.279999999999</v>
      </c>
      <c r="L260" s="2">
        <v>54593.279999999999</v>
      </c>
      <c r="M260" s="2">
        <v>-54593.279999999999</v>
      </c>
      <c r="N260" s="2">
        <v>-54593.279999999999</v>
      </c>
      <c r="O260" s="2">
        <v>910006.8</v>
      </c>
      <c r="P260" s="2">
        <v>96770.43</v>
      </c>
      <c r="Q260" s="2">
        <v>4235.78</v>
      </c>
      <c r="R260" s="2"/>
      <c r="S260" s="2">
        <v>40246.36</v>
      </c>
      <c r="T260" s="2">
        <v>1040</v>
      </c>
      <c r="U260" s="2">
        <v>18510</v>
      </c>
      <c r="V260" s="2">
        <v>1070809.3700000001</v>
      </c>
      <c r="W260" s="2">
        <v>493334.6</v>
      </c>
      <c r="X260" s="2">
        <v>7847.87</v>
      </c>
      <c r="Y260" s="2">
        <v>16518.490000000002</v>
      </c>
      <c r="Z260" s="2"/>
      <c r="AA260" s="2">
        <v>30067.02</v>
      </c>
      <c r="AB260" s="2">
        <v>839.69</v>
      </c>
      <c r="AC260" s="2">
        <v>548607.66999999993</v>
      </c>
      <c r="AD260" s="2">
        <v>0.19</v>
      </c>
      <c r="AE260" s="2">
        <v>0.19</v>
      </c>
      <c r="AF260" s="2">
        <v>77555.95</v>
      </c>
      <c r="AG260" s="2">
        <v>40935.939999999995</v>
      </c>
      <c r="AH260" s="2">
        <v>156352.57999999999</v>
      </c>
      <c r="AI260" s="2">
        <v>60404.5</v>
      </c>
      <c r="AJ260" s="2"/>
      <c r="AK260" s="2"/>
      <c r="AL260" s="2"/>
      <c r="AM260" s="2"/>
      <c r="AN260" s="2">
        <v>1064.9299999999998</v>
      </c>
      <c r="AO260" s="2">
        <v>658.51</v>
      </c>
      <c r="AP260" s="2">
        <v>5680.99</v>
      </c>
      <c r="AQ260" s="2">
        <v>15766.28</v>
      </c>
      <c r="AR260" s="2">
        <v>165424.12</v>
      </c>
      <c r="AS260" s="2">
        <v>187107</v>
      </c>
      <c r="AT260" s="2"/>
      <c r="AU260" s="2"/>
      <c r="AV260" s="2">
        <v>710951.17999999993</v>
      </c>
      <c r="AW260" s="2">
        <v>92224.38</v>
      </c>
      <c r="AX260" s="2">
        <v>19892.64</v>
      </c>
      <c r="AY260" s="2">
        <v>43130.49</v>
      </c>
      <c r="AZ260" s="2">
        <v>3511.75</v>
      </c>
      <c r="BA260" s="2">
        <v>81154.240000000005</v>
      </c>
      <c r="BB260" s="2">
        <v>239913.5</v>
      </c>
      <c r="BC260" s="2"/>
      <c r="BD260" s="2">
        <v>3616.12</v>
      </c>
      <c r="BE260" s="2">
        <v>4064.21</v>
      </c>
      <c r="BF260" s="2"/>
      <c r="BG260" s="2"/>
      <c r="BH260" s="2">
        <v>4318.3999999999996</v>
      </c>
      <c r="BI260" s="2">
        <v>97312.15</v>
      </c>
      <c r="BJ260" s="2">
        <v>25916.03</v>
      </c>
      <c r="BK260" s="2">
        <v>1131</v>
      </c>
      <c r="BL260" s="2"/>
      <c r="BM260" s="2">
        <v>10506.32</v>
      </c>
      <c r="BN260" s="2">
        <v>6085</v>
      </c>
      <c r="BO260" s="2">
        <v>1138.51</v>
      </c>
      <c r="BP260" s="2">
        <v>7866.84</v>
      </c>
      <c r="BQ260" s="2">
        <v>1476.62</v>
      </c>
      <c r="BR260" s="2">
        <v>33794.06</v>
      </c>
      <c r="BS260" s="2">
        <v>3421.36</v>
      </c>
      <c r="BT260" s="2"/>
      <c r="BU260" s="2">
        <v>3601.58</v>
      </c>
      <c r="BV260" s="2"/>
      <c r="BW260" s="2"/>
      <c r="BX260" s="2"/>
      <c r="BY260" s="2"/>
      <c r="BZ260" s="2"/>
      <c r="CA260" s="2"/>
      <c r="CB260" s="2">
        <v>72450.41</v>
      </c>
      <c r="CC260" s="2">
        <v>8751.2800000000007</v>
      </c>
      <c r="CD260" s="2">
        <v>418</v>
      </c>
      <c r="CE260" s="2"/>
      <c r="CF260" s="2">
        <v>28155.86</v>
      </c>
      <c r="CG260" s="2">
        <v>1000</v>
      </c>
      <c r="CH260" s="2"/>
      <c r="CI260" s="2">
        <v>893.9</v>
      </c>
      <c r="CJ260" s="2">
        <v>66869.960000000006</v>
      </c>
      <c r="CK260" s="2"/>
      <c r="CL260" s="2"/>
      <c r="CM260" s="2">
        <v>33193.269999999997</v>
      </c>
      <c r="CN260" s="2"/>
      <c r="CO260" s="2">
        <v>69679.240000000005</v>
      </c>
      <c r="CP260" s="2"/>
      <c r="CQ260" s="2"/>
      <c r="CR260" s="2">
        <v>9673.5</v>
      </c>
      <c r="CS260" s="2"/>
      <c r="CT260" s="2"/>
      <c r="CU260" s="2"/>
      <c r="CV260" s="2"/>
      <c r="CW260" s="2"/>
      <c r="CX260" s="2"/>
      <c r="CY260" s="2"/>
      <c r="CZ260" s="2">
        <v>495333.62000000005</v>
      </c>
      <c r="DA260" s="2">
        <v>2354.27</v>
      </c>
      <c r="DB260" s="2">
        <v>2354.27</v>
      </c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>
        <v>3067969.61</v>
      </c>
      <c r="DP260" s="37" t="str">
        <f>VLOOKUP(DQ260,'District Listing'!$A$3:$B$315,2,FALSE)</f>
        <v>COLUMBIA (Stevens)</v>
      </c>
      <c r="DQ260" s="4" t="s">
        <v>353</v>
      </c>
      <c r="DR260" s="2"/>
      <c r="DS260" s="2"/>
      <c r="DT260" s="2">
        <v>-54593.279999999999</v>
      </c>
      <c r="DU260" s="2">
        <v>-54593.279999999999</v>
      </c>
      <c r="DV260" s="2">
        <v>870006.8</v>
      </c>
      <c r="DW260" s="2">
        <v>96380.43</v>
      </c>
      <c r="DX260" s="2">
        <v>4235.78</v>
      </c>
      <c r="DY260" s="2"/>
      <c r="DZ260" s="2">
        <v>32586.36</v>
      </c>
      <c r="EA260" s="2">
        <v>1040</v>
      </c>
      <c r="EB260" s="2">
        <v>18510</v>
      </c>
      <c r="EC260" s="2">
        <v>1022759.37</v>
      </c>
      <c r="ED260" s="2">
        <v>463334.6</v>
      </c>
      <c r="EE260" s="2">
        <v>7847.87</v>
      </c>
      <c r="EF260" s="2">
        <v>16518.490000000002</v>
      </c>
      <c r="EG260" s="2"/>
      <c r="EH260" s="2"/>
      <c r="EI260" s="2">
        <v>839.69</v>
      </c>
      <c r="EJ260" s="2">
        <v>488540.64999999997</v>
      </c>
      <c r="EK260" s="2">
        <v>0.19</v>
      </c>
      <c r="EL260" s="2">
        <v>0.19</v>
      </c>
      <c r="EM260" s="2">
        <v>76964.429999999993</v>
      </c>
      <c r="EN260" s="2">
        <v>38665.089999999997</v>
      </c>
      <c r="EO260" s="2">
        <v>155164.72</v>
      </c>
      <c r="EP260" s="2">
        <v>58861.27</v>
      </c>
      <c r="EQ260" s="2"/>
      <c r="ER260" s="2"/>
      <c r="ES260" s="2"/>
      <c r="ET260" s="2"/>
      <c r="EU260" s="2">
        <v>1056.3399999999999</v>
      </c>
      <c r="EV260" s="2">
        <v>623.88</v>
      </c>
      <c r="EW260" s="2">
        <v>5653.94</v>
      </c>
      <c r="EX260" s="2">
        <v>14911.62</v>
      </c>
      <c r="EY260" s="2">
        <v>165235.26999999999</v>
      </c>
      <c r="EZ260" s="2">
        <v>186538.8</v>
      </c>
      <c r="FA260" s="2"/>
      <c r="FB260" s="2"/>
      <c r="FC260" s="2">
        <v>703675.74</v>
      </c>
      <c r="FD260" s="2">
        <v>92153.82</v>
      </c>
      <c r="FE260" s="2">
        <v>19892.64</v>
      </c>
      <c r="FF260" s="2">
        <v>43130.49</v>
      </c>
      <c r="FG260" s="2">
        <v>3511.75</v>
      </c>
      <c r="FH260" s="2">
        <v>80917.53</v>
      </c>
      <c r="FI260" s="2">
        <v>239606.23</v>
      </c>
      <c r="FJ260" s="2"/>
      <c r="FK260" s="2">
        <v>3616.12</v>
      </c>
      <c r="FL260" s="2">
        <v>4064.21</v>
      </c>
      <c r="FM260" s="2"/>
      <c r="FN260" s="2"/>
      <c r="FO260" s="2">
        <v>4318.3999999999996</v>
      </c>
      <c r="FP260" s="2">
        <v>97231.15</v>
      </c>
      <c r="FQ260" s="2">
        <v>25916.03</v>
      </c>
      <c r="FR260" s="2">
        <v>1131</v>
      </c>
      <c r="FS260" s="2"/>
      <c r="FT260" s="2">
        <v>2154.09</v>
      </c>
      <c r="FU260" s="2">
        <v>6085</v>
      </c>
      <c r="FV260" s="2">
        <v>1138.51</v>
      </c>
      <c r="FW260" s="2">
        <v>7866.84</v>
      </c>
      <c r="FX260" s="2">
        <v>1476.62</v>
      </c>
      <c r="FY260" s="2">
        <v>32109.1</v>
      </c>
      <c r="FZ260" s="2">
        <v>3421.36</v>
      </c>
      <c r="GA260" s="2"/>
      <c r="GB260" s="2">
        <v>3601.58</v>
      </c>
      <c r="GC260" s="2"/>
      <c r="GD260" s="2"/>
      <c r="GE260" s="2"/>
      <c r="GF260" s="2"/>
      <c r="GG260" s="2"/>
      <c r="GH260" s="2"/>
      <c r="GI260" s="2">
        <v>27450.41</v>
      </c>
      <c r="GJ260" s="2">
        <v>8751.2800000000007</v>
      </c>
      <c r="GK260" s="2">
        <v>418</v>
      </c>
      <c r="GL260" s="2"/>
      <c r="GM260" s="2">
        <v>28155.86</v>
      </c>
      <c r="GN260" s="2">
        <v>1000</v>
      </c>
      <c r="GO260" s="2"/>
      <c r="GP260" s="2">
        <v>893.9</v>
      </c>
      <c r="GQ260" s="2">
        <v>43568.98</v>
      </c>
      <c r="GR260" s="2"/>
      <c r="GS260" s="2"/>
      <c r="GT260" s="2">
        <v>33193.269999999997</v>
      </c>
      <c r="GU260" s="2"/>
      <c r="GV260" s="2"/>
      <c r="GW260" s="2"/>
      <c r="GX260" s="2"/>
      <c r="GY260" s="2">
        <v>6677.65</v>
      </c>
      <c r="GZ260" s="2"/>
      <c r="HA260" s="2"/>
      <c r="HB260" s="2"/>
      <c r="HC260" s="2"/>
      <c r="HD260" s="2"/>
      <c r="HE260" s="2"/>
      <c r="HF260" s="2"/>
      <c r="HG260" s="2">
        <v>344239.35999999999</v>
      </c>
      <c r="HH260" s="2">
        <v>2354.27</v>
      </c>
      <c r="HI260" s="2">
        <v>2354.27</v>
      </c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>
        <v>2746582.3399999989</v>
      </c>
      <c r="HV260" s="37" t="str">
        <f>VLOOKUP(HW260,'District Listing'!$A$3:$B$315,2,FALSE)</f>
        <v>RAINIER</v>
      </c>
      <c r="HW260" s="4" t="s">
        <v>361</v>
      </c>
      <c r="HX260" s="2">
        <v>26781.46</v>
      </c>
      <c r="HY260" s="2">
        <v>26781.46</v>
      </c>
      <c r="HZ260" s="2"/>
      <c r="IA260" s="2"/>
      <c r="IB260" s="2">
        <v>293362.64</v>
      </c>
      <c r="IC260" s="2">
        <v>857.14</v>
      </c>
      <c r="ID260" s="2">
        <v>1351.9</v>
      </c>
      <c r="IE260" s="2"/>
      <c r="IF260" s="2">
        <v>152816.65</v>
      </c>
      <c r="IG260" s="2"/>
      <c r="IH260" s="2"/>
      <c r="II260" s="2">
        <v>448388.33000000007</v>
      </c>
      <c r="IJ260" s="2">
        <v>6449.92</v>
      </c>
      <c r="IK260" s="2"/>
      <c r="IL260" s="2">
        <v>4925.6400000000003</v>
      </c>
      <c r="IM260" s="2"/>
      <c r="IN260" s="2">
        <v>65591.399999999994</v>
      </c>
      <c r="IO260" s="2"/>
      <c r="IP260" s="2">
        <v>76966.959999999992</v>
      </c>
      <c r="IQ260" s="2">
        <v>3270.51</v>
      </c>
      <c r="IR260" s="2"/>
      <c r="IS260" s="2">
        <v>19619.189999999999</v>
      </c>
      <c r="IT260" s="2">
        <v>5393.05</v>
      </c>
      <c r="IU260" s="2">
        <v>38971.160000000003</v>
      </c>
      <c r="IV260" s="2">
        <v>1451.5</v>
      </c>
      <c r="IW260" s="2"/>
      <c r="IX260" s="2"/>
      <c r="IY260" s="2"/>
      <c r="IZ260" s="2"/>
      <c r="JA260" s="2">
        <v>158.26</v>
      </c>
      <c r="JB260" s="2">
        <v>62.11</v>
      </c>
      <c r="JC260" s="2">
        <v>1132.58</v>
      </c>
      <c r="JD260" s="2">
        <v>1847.76</v>
      </c>
      <c r="JE260" s="2">
        <v>17038.830000000002</v>
      </c>
      <c r="JF260" s="2"/>
      <c r="JG260" s="2">
        <v>795.65</v>
      </c>
      <c r="JH260" s="2">
        <v>103.49</v>
      </c>
      <c r="JI260" s="2">
        <v>89844.09</v>
      </c>
      <c r="JJ260" s="2">
        <v>8513.8799999999992</v>
      </c>
      <c r="JK260" s="2">
        <v>146.88999999999999</v>
      </c>
      <c r="JL260" s="2">
        <v>120000</v>
      </c>
      <c r="JM260" s="2"/>
      <c r="JN260" s="2"/>
      <c r="JO260" s="2">
        <v>128660.77</v>
      </c>
      <c r="JP260" s="2"/>
      <c r="JQ260" s="2"/>
      <c r="JR260" s="2"/>
      <c r="JS260" s="2"/>
      <c r="JT260" s="2"/>
      <c r="JU260" s="2">
        <v>167.41</v>
      </c>
      <c r="JV260" s="2">
        <v>14019.3</v>
      </c>
      <c r="JW260" s="2"/>
      <c r="JX260" s="2"/>
      <c r="JY260" s="2"/>
      <c r="JZ260" s="2">
        <v>42</v>
      </c>
      <c r="KA260" s="2"/>
      <c r="KB260" s="2"/>
      <c r="KC260" s="2"/>
      <c r="KD260" s="2"/>
      <c r="KE260" s="2"/>
      <c r="KF260" s="2"/>
      <c r="KG260" s="2"/>
      <c r="KH260" s="2">
        <v>376.87</v>
      </c>
      <c r="KI260" s="2"/>
      <c r="KJ260" s="2"/>
      <c r="KK260" s="2"/>
      <c r="KL260" s="2"/>
      <c r="KM260" s="2"/>
      <c r="KN260" s="2">
        <v>161100.57</v>
      </c>
      <c r="KO260" s="2"/>
      <c r="KP260" s="2"/>
      <c r="KQ260" s="2"/>
      <c r="KR260" s="2"/>
      <c r="KS260" s="2"/>
      <c r="KT260" s="2"/>
      <c r="KU260" s="2">
        <v>740</v>
      </c>
      <c r="KV260" s="2"/>
      <c r="KW260" s="2"/>
      <c r="KX260" s="2"/>
      <c r="KY260" s="2"/>
      <c r="KZ260" s="2"/>
      <c r="LA260" s="2"/>
      <c r="LB260" s="2"/>
      <c r="LC260" s="2">
        <v>492.5</v>
      </c>
      <c r="LD260" s="2"/>
      <c r="LE260" s="2"/>
      <c r="LF260" s="2"/>
      <c r="LG260" s="2"/>
      <c r="LH260" s="2"/>
      <c r="LI260" s="2"/>
      <c r="LJ260" s="2"/>
      <c r="LK260" s="2">
        <v>176938.65</v>
      </c>
      <c r="LL260" s="2">
        <v>1430.12</v>
      </c>
      <c r="LM260" s="2">
        <v>1430.12</v>
      </c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>
        <v>949010.38</v>
      </c>
    </row>
    <row r="261" spans="2:337">
      <c r="B261" s="22" t="s">
        <v>82</v>
      </c>
      <c r="C261" s="22" t="s">
        <v>7</v>
      </c>
      <c r="D261" s="22" t="s">
        <v>5</v>
      </c>
      <c r="E261" s="22" t="s">
        <v>34</v>
      </c>
      <c r="F261" s="22" t="s">
        <v>36</v>
      </c>
      <c r="G261" s="1">
        <v>3205.37</v>
      </c>
      <c r="I261" s="37" t="str">
        <f>VLOOKUP(J261,'District Listing'!$A$3:$B$315,2,FALSE)</f>
        <v>MARY WALKER</v>
      </c>
      <c r="J261" s="4" t="s">
        <v>354</v>
      </c>
      <c r="K261" s="2">
        <v>81145.41</v>
      </c>
      <c r="L261" s="2">
        <v>81145.41</v>
      </c>
      <c r="M261" s="2">
        <v>-81145.41</v>
      </c>
      <c r="N261" s="2">
        <v>-81145.41</v>
      </c>
      <c r="O261" s="2">
        <v>2287133.48</v>
      </c>
      <c r="P261" s="2">
        <v>3130</v>
      </c>
      <c r="Q261" s="2">
        <v>48970</v>
      </c>
      <c r="R261" s="2"/>
      <c r="S261" s="2"/>
      <c r="T261" s="2"/>
      <c r="U261" s="2">
        <v>31515</v>
      </c>
      <c r="V261" s="2">
        <v>2370748.48</v>
      </c>
      <c r="W261" s="2">
        <v>1138350.01</v>
      </c>
      <c r="X261" s="2">
        <v>89221.31</v>
      </c>
      <c r="Y261" s="2">
        <v>28737.059999999998</v>
      </c>
      <c r="Z261" s="2"/>
      <c r="AA261" s="2">
        <v>58051.6</v>
      </c>
      <c r="AB261" s="2"/>
      <c r="AC261" s="2">
        <v>1314359.9800000002</v>
      </c>
      <c r="AD261" s="2"/>
      <c r="AE261" s="2"/>
      <c r="AF261" s="2">
        <v>177730.09</v>
      </c>
      <c r="AG261" s="2">
        <v>112722.95</v>
      </c>
      <c r="AH261" s="2">
        <v>359771.50999999995</v>
      </c>
      <c r="AI261" s="2">
        <v>158453.65000000002</v>
      </c>
      <c r="AJ261" s="2"/>
      <c r="AK261" s="2"/>
      <c r="AL261" s="2"/>
      <c r="AM261" s="2"/>
      <c r="AN261" s="2">
        <v>79583.89</v>
      </c>
      <c r="AO261" s="2">
        <v>8107.33</v>
      </c>
      <c r="AP261" s="2">
        <v>10896.73</v>
      </c>
      <c r="AQ261" s="2">
        <v>28521.760000000002</v>
      </c>
      <c r="AR261" s="2">
        <v>300258.07</v>
      </c>
      <c r="AS261" s="2">
        <v>437733.81</v>
      </c>
      <c r="AT261" s="2">
        <v>7917.28</v>
      </c>
      <c r="AU261" s="2">
        <v>778.66</v>
      </c>
      <c r="AV261" s="2">
        <v>1682475.73</v>
      </c>
      <c r="AW261" s="2">
        <v>183058.62</v>
      </c>
      <c r="AX261" s="2">
        <v>36795.83</v>
      </c>
      <c r="AY261" s="2">
        <v>205446.48</v>
      </c>
      <c r="AZ261" s="2">
        <v>36040.379999999997</v>
      </c>
      <c r="BA261" s="2">
        <v>78466.75</v>
      </c>
      <c r="BB261" s="2">
        <v>539808.06000000006</v>
      </c>
      <c r="BC261" s="2">
        <v>420.36</v>
      </c>
      <c r="BD261" s="2">
        <v>7190.92</v>
      </c>
      <c r="BE261" s="2">
        <v>120619.99</v>
      </c>
      <c r="BF261" s="2">
        <v>-405</v>
      </c>
      <c r="BG261" s="2"/>
      <c r="BH261" s="2">
        <v>17740.11</v>
      </c>
      <c r="BI261" s="2">
        <v>310394.27999999997</v>
      </c>
      <c r="BJ261" s="2"/>
      <c r="BK261" s="2">
        <v>22572.46</v>
      </c>
      <c r="BL261" s="2">
        <v>76242.28</v>
      </c>
      <c r="BM261" s="2">
        <v>48093.29</v>
      </c>
      <c r="BN261" s="2">
        <v>29744.47</v>
      </c>
      <c r="BO261" s="2"/>
      <c r="BP261" s="2">
        <v>27942.959999999999</v>
      </c>
      <c r="BQ261" s="2">
        <v>312</v>
      </c>
      <c r="BR261" s="2">
        <v>38864.75</v>
      </c>
      <c r="BS261" s="2">
        <v>100.06</v>
      </c>
      <c r="BT261" s="2"/>
      <c r="BU261" s="2">
        <v>22238.89</v>
      </c>
      <c r="BV261" s="2"/>
      <c r="BW261" s="2">
        <v>4233.2</v>
      </c>
      <c r="BX261" s="2"/>
      <c r="BY261" s="2">
        <v>4859.95</v>
      </c>
      <c r="BZ261" s="2"/>
      <c r="CA261" s="2"/>
      <c r="CB261" s="2">
        <v>127395.44</v>
      </c>
      <c r="CC261" s="2">
        <v>67616.28</v>
      </c>
      <c r="CD261" s="2">
        <v>700.1</v>
      </c>
      <c r="CE261" s="2"/>
      <c r="CF261" s="2"/>
      <c r="CG261" s="2"/>
      <c r="CH261" s="2">
        <v>5940.62</v>
      </c>
      <c r="CI261" s="2">
        <v>2625.99</v>
      </c>
      <c r="CJ261" s="2">
        <v>-296.44</v>
      </c>
      <c r="CK261" s="2"/>
      <c r="CL261" s="2"/>
      <c r="CM261" s="2">
        <v>71034.38</v>
      </c>
      <c r="CN261" s="2"/>
      <c r="CO261" s="2"/>
      <c r="CP261" s="2"/>
      <c r="CQ261" s="2">
        <v>46867.55</v>
      </c>
      <c r="CR261" s="2">
        <v>19365.36</v>
      </c>
      <c r="CS261" s="2"/>
      <c r="CT261" s="2"/>
      <c r="CU261" s="2"/>
      <c r="CV261" s="2"/>
      <c r="CW261" s="2"/>
      <c r="CX261" s="2"/>
      <c r="CY261" s="2"/>
      <c r="CZ261" s="2">
        <v>1072414.25</v>
      </c>
      <c r="DA261" s="2">
        <v>7505.7</v>
      </c>
      <c r="DB261" s="2">
        <v>7505.7</v>
      </c>
      <c r="DC261" s="2"/>
      <c r="DD261" s="2"/>
      <c r="DE261" s="2"/>
      <c r="DF261" s="2"/>
      <c r="DG261" s="2"/>
      <c r="DH261" s="2"/>
      <c r="DI261" s="2"/>
      <c r="DJ261" s="2">
        <v>21798.989999999998</v>
      </c>
      <c r="DK261" s="2"/>
      <c r="DL261" s="2"/>
      <c r="DM261" s="2">
        <v>21798.989999999998</v>
      </c>
      <c r="DN261" s="2">
        <v>7009111.1900000032</v>
      </c>
      <c r="DP261" s="37" t="str">
        <f>VLOOKUP(DQ261,'District Listing'!$A$3:$B$315,2,FALSE)</f>
        <v>MARY WALKER</v>
      </c>
      <c r="DQ261" s="4" t="s">
        <v>354</v>
      </c>
      <c r="DR261" s="2">
        <v>81145.41</v>
      </c>
      <c r="DS261" s="2">
        <v>81145.41</v>
      </c>
      <c r="DT261" s="2">
        <v>-81145.41</v>
      </c>
      <c r="DU261" s="2">
        <v>-81145.41</v>
      </c>
      <c r="DV261" s="2">
        <v>2196862.61</v>
      </c>
      <c r="DW261" s="2">
        <v>3130</v>
      </c>
      <c r="DX261" s="2">
        <v>48970</v>
      </c>
      <c r="DY261" s="2"/>
      <c r="DZ261" s="2"/>
      <c r="EA261" s="2"/>
      <c r="EB261" s="2">
        <v>31515</v>
      </c>
      <c r="EC261" s="2">
        <v>2280477.61</v>
      </c>
      <c r="ED261" s="2">
        <v>797815.83</v>
      </c>
      <c r="EE261" s="2">
        <v>35159.199999999997</v>
      </c>
      <c r="EF261" s="2">
        <v>22265.66</v>
      </c>
      <c r="EG261" s="2"/>
      <c r="EH261" s="2"/>
      <c r="EI261" s="2"/>
      <c r="EJ261" s="2">
        <v>855240.69</v>
      </c>
      <c r="EK261" s="2"/>
      <c r="EL261" s="2"/>
      <c r="EM261" s="2">
        <v>172783.38</v>
      </c>
      <c r="EN261" s="2">
        <v>88492.15</v>
      </c>
      <c r="EO261" s="2">
        <v>349417.35</v>
      </c>
      <c r="EP261" s="2">
        <v>142453.54</v>
      </c>
      <c r="EQ261" s="2"/>
      <c r="ER261" s="2"/>
      <c r="ES261" s="2"/>
      <c r="ET261" s="2"/>
      <c r="EU261" s="2">
        <v>79397.509999999995</v>
      </c>
      <c r="EV261" s="2">
        <v>5504.87</v>
      </c>
      <c r="EW261" s="2">
        <v>10643.13</v>
      </c>
      <c r="EX261" s="2">
        <v>27111.49</v>
      </c>
      <c r="EY261" s="2">
        <v>289485.18</v>
      </c>
      <c r="EZ261" s="2">
        <v>409009.52</v>
      </c>
      <c r="FA261" s="2">
        <v>7917.28</v>
      </c>
      <c r="FB261" s="2">
        <v>775.43</v>
      </c>
      <c r="FC261" s="2">
        <v>1582990.83</v>
      </c>
      <c r="FD261" s="2">
        <v>180400.68</v>
      </c>
      <c r="FE261" s="2">
        <v>36795.83</v>
      </c>
      <c r="FF261" s="2">
        <v>205446.48</v>
      </c>
      <c r="FG261" s="2">
        <v>36040.379999999997</v>
      </c>
      <c r="FH261" s="2">
        <v>78466.75</v>
      </c>
      <c r="FI261" s="2">
        <v>537150.12</v>
      </c>
      <c r="FJ261" s="2">
        <v>420.36</v>
      </c>
      <c r="FK261" s="2">
        <v>7190.92</v>
      </c>
      <c r="FL261" s="2">
        <v>120619.99</v>
      </c>
      <c r="FM261" s="2">
        <v>-405</v>
      </c>
      <c r="FN261" s="2"/>
      <c r="FO261" s="2">
        <v>17740.11</v>
      </c>
      <c r="FP261" s="2">
        <v>299670.67</v>
      </c>
      <c r="FQ261" s="2"/>
      <c r="FR261" s="2">
        <v>22572.46</v>
      </c>
      <c r="FS261" s="2">
        <v>76242.28</v>
      </c>
      <c r="FT261" s="2">
        <v>48093.29</v>
      </c>
      <c r="FU261" s="2">
        <v>29744.47</v>
      </c>
      <c r="FV261" s="2"/>
      <c r="FW261" s="2">
        <v>27942.959999999999</v>
      </c>
      <c r="FX261" s="2">
        <v>312</v>
      </c>
      <c r="FY261" s="2">
        <v>29601.03</v>
      </c>
      <c r="FZ261" s="2">
        <v>100.06</v>
      </c>
      <c r="GA261" s="2"/>
      <c r="GB261" s="2">
        <v>21263.14</v>
      </c>
      <c r="GC261" s="2"/>
      <c r="GD261" s="2">
        <v>4233.2</v>
      </c>
      <c r="GE261" s="2"/>
      <c r="GF261" s="2">
        <v>4859.95</v>
      </c>
      <c r="GG261" s="2"/>
      <c r="GH261" s="2"/>
      <c r="GI261" s="2">
        <v>127395.44</v>
      </c>
      <c r="GJ261" s="2">
        <v>67162.11</v>
      </c>
      <c r="GK261" s="2">
        <v>700.1</v>
      </c>
      <c r="GL261" s="2"/>
      <c r="GM261" s="2"/>
      <c r="GN261" s="2"/>
      <c r="GO261" s="2">
        <v>5940.62</v>
      </c>
      <c r="GP261" s="2">
        <v>2625.99</v>
      </c>
      <c r="GQ261" s="2">
        <v>-296.44</v>
      </c>
      <c r="GR261" s="2"/>
      <c r="GS261" s="2"/>
      <c r="GT261" s="2">
        <v>71034.38</v>
      </c>
      <c r="GU261" s="2"/>
      <c r="GV261" s="2"/>
      <c r="GW261" s="2"/>
      <c r="GX261" s="2">
        <v>46867.55</v>
      </c>
      <c r="GY261" s="2">
        <v>19365.36</v>
      </c>
      <c r="GZ261" s="2"/>
      <c r="HA261" s="2"/>
      <c r="HB261" s="2"/>
      <c r="HC261" s="2"/>
      <c r="HD261" s="2"/>
      <c r="HE261" s="2"/>
      <c r="HF261" s="2"/>
      <c r="HG261" s="2">
        <v>1050997.0000000002</v>
      </c>
      <c r="HH261" s="2">
        <v>7258.04</v>
      </c>
      <c r="HI261" s="2">
        <v>7258.04</v>
      </c>
      <c r="HJ261" s="2"/>
      <c r="HK261" s="2"/>
      <c r="HL261" s="2"/>
      <c r="HM261" s="2"/>
      <c r="HN261" s="2"/>
      <c r="HO261" s="2"/>
      <c r="HP261" s="2"/>
      <c r="HQ261" s="2">
        <v>18042.96</v>
      </c>
      <c r="HR261" s="2"/>
      <c r="HS261" s="2">
        <v>18042.96</v>
      </c>
      <c r="HT261" s="2">
        <v>6332157.2500000009</v>
      </c>
      <c r="HV261" s="37" t="str">
        <f>VLOOKUP(HW261,'District Listing'!$A$3:$B$315,2,FALSE)</f>
        <v>GRIFFIN</v>
      </c>
      <c r="HW261" s="4" t="s">
        <v>362</v>
      </c>
      <c r="HX261" s="2">
        <v>16027.54</v>
      </c>
      <c r="HY261" s="2">
        <v>16027.54</v>
      </c>
      <c r="HZ261" s="2"/>
      <c r="IA261" s="2"/>
      <c r="IB261" s="2">
        <v>242815.95</v>
      </c>
      <c r="IC261" s="2">
        <v>33945</v>
      </c>
      <c r="ID261" s="2">
        <v>36163.75</v>
      </c>
      <c r="IE261" s="2"/>
      <c r="IF261" s="2">
        <v>533844.5</v>
      </c>
      <c r="IG261" s="2">
        <v>32756.42</v>
      </c>
      <c r="IH261" s="2"/>
      <c r="II261" s="2">
        <v>879525.62</v>
      </c>
      <c r="IJ261" s="2">
        <v>350574.59</v>
      </c>
      <c r="IK261" s="2">
        <v>26276.68</v>
      </c>
      <c r="IL261" s="2">
        <v>22741.19</v>
      </c>
      <c r="IM261" s="2"/>
      <c r="IN261" s="2">
        <v>52778.92</v>
      </c>
      <c r="IO261" s="2">
        <v>3319.03</v>
      </c>
      <c r="IP261" s="2">
        <v>455690.41000000003</v>
      </c>
      <c r="IQ261" s="2"/>
      <c r="IR261" s="2"/>
      <c r="IS261" s="2">
        <v>19522.36</v>
      </c>
      <c r="IT261" s="2">
        <v>6198.4</v>
      </c>
      <c r="IU261" s="2">
        <v>34706.5</v>
      </c>
      <c r="IV261" s="2">
        <v>6180.93</v>
      </c>
      <c r="IW261" s="2"/>
      <c r="IX261" s="2"/>
      <c r="IY261" s="2"/>
      <c r="IZ261" s="2"/>
      <c r="JA261" s="2">
        <v>479.41</v>
      </c>
      <c r="JB261" s="2">
        <v>167.25</v>
      </c>
      <c r="JC261" s="2">
        <v>2239.52</v>
      </c>
      <c r="JD261" s="2">
        <v>2572.5500000000002</v>
      </c>
      <c r="JE261" s="2">
        <v>8455.25</v>
      </c>
      <c r="JF261" s="2">
        <v>7206</v>
      </c>
      <c r="JG261" s="2">
        <v>70.709999999999994</v>
      </c>
      <c r="JH261" s="2"/>
      <c r="JI261" s="2">
        <v>87798.880000000019</v>
      </c>
      <c r="JJ261" s="2">
        <v>21413.38</v>
      </c>
      <c r="JK261" s="2"/>
      <c r="JL261" s="2">
        <v>28926.240000000002</v>
      </c>
      <c r="JM261" s="2">
        <v>272</v>
      </c>
      <c r="JN261" s="2"/>
      <c r="JO261" s="2">
        <v>50611.62</v>
      </c>
      <c r="JP261" s="2"/>
      <c r="JQ261" s="2">
        <v>14092.61</v>
      </c>
      <c r="JR261" s="2">
        <v>371648.04</v>
      </c>
      <c r="JS261" s="2"/>
      <c r="JT261" s="2"/>
      <c r="JU261" s="2">
        <v>12700.5</v>
      </c>
      <c r="JV261" s="2">
        <v>2095.5</v>
      </c>
      <c r="JW261" s="2">
        <v>7602.5</v>
      </c>
      <c r="JX261" s="2">
        <v>14420.9</v>
      </c>
      <c r="JY261" s="2"/>
      <c r="JZ261" s="2">
        <v>17.399999999999999</v>
      </c>
      <c r="KA261" s="2"/>
      <c r="KB261" s="2"/>
      <c r="KC261" s="2"/>
      <c r="KD261" s="2"/>
      <c r="KE261" s="2"/>
      <c r="KF261" s="2"/>
      <c r="KG261" s="2"/>
      <c r="KH261" s="2">
        <v>1435.5</v>
      </c>
      <c r="KI261" s="2"/>
      <c r="KJ261" s="2"/>
      <c r="KK261" s="2"/>
      <c r="KL261" s="2"/>
      <c r="KM261" s="2"/>
      <c r="KN261" s="2"/>
      <c r="KO261" s="2">
        <v>248.17</v>
      </c>
      <c r="KP261" s="2"/>
      <c r="KQ261" s="2"/>
      <c r="KR261" s="2"/>
      <c r="KS261" s="2"/>
      <c r="KT261" s="2"/>
      <c r="KU261" s="2">
        <v>2757.5</v>
      </c>
      <c r="KV261" s="2"/>
      <c r="KW261" s="2"/>
      <c r="KX261" s="2"/>
      <c r="KY261" s="2"/>
      <c r="KZ261" s="2"/>
      <c r="LA261" s="2"/>
      <c r="LB261" s="2"/>
      <c r="LC261" s="2">
        <v>9943.4500000000007</v>
      </c>
      <c r="LD261" s="2"/>
      <c r="LE261" s="2"/>
      <c r="LF261" s="2"/>
      <c r="LG261" s="2"/>
      <c r="LH261" s="2"/>
      <c r="LI261" s="2"/>
      <c r="LJ261" s="2"/>
      <c r="LK261" s="2">
        <v>436962.07</v>
      </c>
      <c r="LL261" s="2">
        <v>8151.2</v>
      </c>
      <c r="LM261" s="2">
        <v>8151.2</v>
      </c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>
        <v>1934767.3399999994</v>
      </c>
    </row>
    <row r="262" spans="2:337">
      <c r="B262" s="22" t="s">
        <v>82</v>
      </c>
      <c r="C262" s="22" t="s">
        <v>7</v>
      </c>
      <c r="D262" s="22" t="s">
        <v>5</v>
      </c>
      <c r="E262" s="22" t="s">
        <v>34</v>
      </c>
      <c r="F262" s="22" t="s">
        <v>38</v>
      </c>
      <c r="G262" s="1">
        <v>7907.81</v>
      </c>
      <c r="I262" s="37" t="str">
        <f>VLOOKUP(J262,'District Listing'!$A$3:$B$315,2,FALSE)</f>
        <v>NORTHPORT</v>
      </c>
      <c r="J262" s="4" t="s">
        <v>355</v>
      </c>
      <c r="K262" s="2">
        <v>69496.72</v>
      </c>
      <c r="L262" s="2">
        <v>69496.72</v>
      </c>
      <c r="M262" s="2">
        <v>-69496.72</v>
      </c>
      <c r="N262" s="2">
        <v>-69496.72</v>
      </c>
      <c r="O262" s="2">
        <v>1434966.44</v>
      </c>
      <c r="P262" s="2">
        <v>14492.36</v>
      </c>
      <c r="Q262" s="2">
        <v>130</v>
      </c>
      <c r="R262" s="2"/>
      <c r="S262" s="2">
        <v>31492.49</v>
      </c>
      <c r="T262" s="2"/>
      <c r="U262" s="2"/>
      <c r="V262" s="2">
        <v>1481081.29</v>
      </c>
      <c r="W262" s="2">
        <v>653017.81999999995</v>
      </c>
      <c r="X262" s="2">
        <v>23970.75</v>
      </c>
      <c r="Y262" s="2">
        <v>101.7</v>
      </c>
      <c r="Z262" s="2"/>
      <c r="AA262" s="2">
        <v>25026.489999999998</v>
      </c>
      <c r="AB262" s="2">
        <v>584.6</v>
      </c>
      <c r="AC262" s="2">
        <v>702701.35999999987</v>
      </c>
      <c r="AD262" s="2">
        <v>1252.5</v>
      </c>
      <c r="AE262" s="2">
        <v>1370.1</v>
      </c>
      <c r="AF262" s="2">
        <v>88720.06</v>
      </c>
      <c r="AG262" s="2">
        <v>46012.61</v>
      </c>
      <c r="AH262" s="2">
        <v>164237.31999999998</v>
      </c>
      <c r="AI262" s="2">
        <v>85045.51</v>
      </c>
      <c r="AJ262" s="2">
        <v>27663.82</v>
      </c>
      <c r="AK262" s="2"/>
      <c r="AL262" s="2">
        <v>55514.68</v>
      </c>
      <c r="AM262" s="2">
        <v>2878.99</v>
      </c>
      <c r="AN262" s="2">
        <v>3711.67</v>
      </c>
      <c r="AO262" s="2">
        <v>1709.61</v>
      </c>
      <c r="AP262" s="2">
        <v>6162.85</v>
      </c>
      <c r="AQ262" s="2">
        <v>14197.75</v>
      </c>
      <c r="AR262" s="2">
        <v>249914.5</v>
      </c>
      <c r="AS262" s="2">
        <v>215920.65000000002</v>
      </c>
      <c r="AT262" s="2">
        <v>-158.46</v>
      </c>
      <c r="AU262" s="2"/>
      <c r="AV262" s="2">
        <v>964154.16</v>
      </c>
      <c r="AW262" s="2">
        <v>147990</v>
      </c>
      <c r="AX262" s="2">
        <v>15196.24</v>
      </c>
      <c r="AY262" s="2">
        <v>45405.03</v>
      </c>
      <c r="AZ262" s="2">
        <v>2464.0300000000002</v>
      </c>
      <c r="BA262" s="2">
        <v>6304.08</v>
      </c>
      <c r="BB262" s="2">
        <v>217359.37999999998</v>
      </c>
      <c r="BC262" s="2">
        <v>8024.93</v>
      </c>
      <c r="BD262" s="2">
        <v>5252.84</v>
      </c>
      <c r="BE262" s="2"/>
      <c r="BF262" s="2">
        <v>2200</v>
      </c>
      <c r="BG262" s="2"/>
      <c r="BH262" s="2">
        <v>6732.99</v>
      </c>
      <c r="BI262" s="2">
        <v>35272.29</v>
      </c>
      <c r="BJ262" s="2">
        <v>236.5</v>
      </c>
      <c r="BK262" s="2">
        <v>1131</v>
      </c>
      <c r="BL262" s="2">
        <v>2216</v>
      </c>
      <c r="BM262" s="2">
        <v>31356.560000000001</v>
      </c>
      <c r="BN262" s="2">
        <v>2432.2800000000002</v>
      </c>
      <c r="BO262" s="2"/>
      <c r="BP262" s="2">
        <v>3216.1</v>
      </c>
      <c r="BQ262" s="2">
        <v>6212.0199999999995</v>
      </c>
      <c r="BR262" s="2">
        <v>11705.369999999999</v>
      </c>
      <c r="BS262" s="2"/>
      <c r="BT262" s="2"/>
      <c r="BU262" s="2">
        <v>54.66</v>
      </c>
      <c r="BV262" s="2">
        <v>5231</v>
      </c>
      <c r="BW262" s="2">
        <v>5012</v>
      </c>
      <c r="BX262" s="2"/>
      <c r="BY262" s="2"/>
      <c r="BZ262" s="2"/>
      <c r="CA262" s="2">
        <v>1173.56</v>
      </c>
      <c r="CB262" s="2">
        <v>81558.179999999993</v>
      </c>
      <c r="CC262" s="2">
        <v>24774.2</v>
      </c>
      <c r="CD262" s="2"/>
      <c r="CE262" s="2">
        <v>468</v>
      </c>
      <c r="CF262" s="2">
        <v>56616.07</v>
      </c>
      <c r="CG262" s="2"/>
      <c r="CH262" s="2">
        <v>4305</v>
      </c>
      <c r="CI262" s="2">
        <v>13580</v>
      </c>
      <c r="CJ262" s="2">
        <v>77139.5</v>
      </c>
      <c r="CK262" s="2"/>
      <c r="CL262" s="2"/>
      <c r="CM262" s="2">
        <v>60995.799999999996</v>
      </c>
      <c r="CN262" s="2"/>
      <c r="CO262" s="2">
        <v>9903.75</v>
      </c>
      <c r="CP262" s="2"/>
      <c r="CQ262" s="2">
        <v>10468.02</v>
      </c>
      <c r="CR262" s="2">
        <v>5356.19</v>
      </c>
      <c r="CS262" s="2"/>
      <c r="CT262" s="2"/>
      <c r="CU262" s="2"/>
      <c r="CV262" s="2">
        <v>718.72</v>
      </c>
      <c r="CW262" s="2"/>
      <c r="CX262" s="2"/>
      <c r="CY262" s="2"/>
      <c r="CZ262" s="2">
        <v>473343.52999999997</v>
      </c>
      <c r="DA262" s="2">
        <v>5975.56</v>
      </c>
      <c r="DB262" s="2">
        <v>5975.56</v>
      </c>
      <c r="DC262" s="2"/>
      <c r="DD262" s="2"/>
      <c r="DE262" s="2"/>
      <c r="DF262" s="2"/>
      <c r="DG262" s="2"/>
      <c r="DH262" s="2">
        <v>7602.68</v>
      </c>
      <c r="DI262" s="2">
        <v>3057.22</v>
      </c>
      <c r="DJ262" s="2">
        <v>6100.94</v>
      </c>
      <c r="DK262" s="2"/>
      <c r="DL262" s="2"/>
      <c r="DM262" s="2">
        <v>16760.84</v>
      </c>
      <c r="DN262" s="2">
        <v>3861376.120000001</v>
      </c>
      <c r="DP262" s="37" t="str">
        <f>VLOOKUP(DQ262,'District Listing'!$A$3:$B$315,2,FALSE)</f>
        <v>NORTHPORT</v>
      </c>
      <c r="DQ262" s="4" t="s">
        <v>355</v>
      </c>
      <c r="DR262" s="2">
        <v>69496.72</v>
      </c>
      <c r="DS262" s="2">
        <v>69496.72</v>
      </c>
      <c r="DT262" s="2">
        <v>-69496.72</v>
      </c>
      <c r="DU262" s="2">
        <v>-69496.72</v>
      </c>
      <c r="DV262" s="2">
        <v>1434966.44</v>
      </c>
      <c r="DW262" s="2">
        <v>14492.36</v>
      </c>
      <c r="DX262" s="2">
        <v>130</v>
      </c>
      <c r="DY262" s="2"/>
      <c r="DZ262" s="2">
        <v>12178</v>
      </c>
      <c r="EA262" s="2"/>
      <c r="EB262" s="2"/>
      <c r="EC262" s="2">
        <v>1461766.8</v>
      </c>
      <c r="ED262" s="2">
        <v>651285.62</v>
      </c>
      <c r="EE262" s="2">
        <v>19902.75</v>
      </c>
      <c r="EF262" s="2">
        <v>101.7</v>
      </c>
      <c r="EG262" s="2"/>
      <c r="EH262" s="2">
        <v>4195.8</v>
      </c>
      <c r="EI262" s="2">
        <v>584.6</v>
      </c>
      <c r="EJ262" s="2">
        <v>676070.47</v>
      </c>
      <c r="EK262" s="2">
        <v>1242.01</v>
      </c>
      <c r="EL262" s="2">
        <v>1369.09</v>
      </c>
      <c r="EM262" s="2">
        <v>87736.45</v>
      </c>
      <c r="EN262" s="2">
        <v>43996.43</v>
      </c>
      <c r="EO262" s="2">
        <v>163196.54999999999</v>
      </c>
      <c r="EP262" s="2">
        <v>84470.26</v>
      </c>
      <c r="EQ262" s="2">
        <v>27171.54</v>
      </c>
      <c r="ER262" s="2"/>
      <c r="ES262" s="2">
        <v>55446.31</v>
      </c>
      <c r="ET262" s="2">
        <v>1958.05</v>
      </c>
      <c r="EU262" s="2">
        <v>3645.85</v>
      </c>
      <c r="EV262" s="2">
        <v>1660.35</v>
      </c>
      <c r="EW262" s="2">
        <v>6088.29</v>
      </c>
      <c r="EX262" s="2">
        <v>13201.67</v>
      </c>
      <c r="EY262" s="2">
        <v>248768.9</v>
      </c>
      <c r="EZ262" s="2">
        <v>215141.51</v>
      </c>
      <c r="FA262" s="2">
        <v>-158.46</v>
      </c>
      <c r="FB262" s="2"/>
      <c r="FC262" s="2">
        <v>954934.79999999993</v>
      </c>
      <c r="FD262" s="2">
        <v>120120.64</v>
      </c>
      <c r="FE262" s="2">
        <v>14107.77</v>
      </c>
      <c r="FF262" s="2">
        <v>45405.03</v>
      </c>
      <c r="FG262" s="2">
        <v>2464.0300000000002</v>
      </c>
      <c r="FH262" s="2">
        <v>3900.61</v>
      </c>
      <c r="FI262" s="2">
        <v>185998.07999999999</v>
      </c>
      <c r="FJ262" s="2">
        <v>8024.93</v>
      </c>
      <c r="FK262" s="2">
        <v>5252.84</v>
      </c>
      <c r="FL262" s="2"/>
      <c r="FM262" s="2">
        <v>2200</v>
      </c>
      <c r="FN262" s="2"/>
      <c r="FO262" s="2">
        <v>6732.99</v>
      </c>
      <c r="FP262" s="2">
        <v>22852.67</v>
      </c>
      <c r="FQ262" s="2">
        <v>236.5</v>
      </c>
      <c r="FR262" s="2">
        <v>1131</v>
      </c>
      <c r="FS262" s="2">
        <v>982.5</v>
      </c>
      <c r="FT262" s="2">
        <v>31356.560000000001</v>
      </c>
      <c r="FU262" s="2">
        <v>2432.2800000000002</v>
      </c>
      <c r="FV262" s="2"/>
      <c r="FW262" s="2">
        <v>-600</v>
      </c>
      <c r="FX262" s="2">
        <v>359.7</v>
      </c>
      <c r="FY262" s="2">
        <v>715.23</v>
      </c>
      <c r="FZ262" s="2"/>
      <c r="GA262" s="2"/>
      <c r="GB262" s="2"/>
      <c r="GC262" s="2"/>
      <c r="GD262" s="2">
        <v>5012</v>
      </c>
      <c r="GE262" s="2"/>
      <c r="GF262" s="2"/>
      <c r="GG262" s="2"/>
      <c r="GH262" s="2">
        <v>1173.56</v>
      </c>
      <c r="GI262" s="2">
        <v>81558.179999999993</v>
      </c>
      <c r="GJ262" s="2">
        <v>12163.02</v>
      </c>
      <c r="GK262" s="2"/>
      <c r="GL262" s="2">
        <v>468</v>
      </c>
      <c r="GM262" s="2">
        <v>56616.07</v>
      </c>
      <c r="GN262" s="2"/>
      <c r="GO262" s="2">
        <v>4305</v>
      </c>
      <c r="GP262" s="2">
        <v>13580</v>
      </c>
      <c r="GQ262" s="2">
        <v>77139.5</v>
      </c>
      <c r="GR262" s="2"/>
      <c r="GS262" s="2"/>
      <c r="GT262" s="2">
        <v>182.63</v>
      </c>
      <c r="GU262" s="2"/>
      <c r="GV262" s="2"/>
      <c r="GW262" s="2"/>
      <c r="GX262" s="2"/>
      <c r="GY262" s="2">
        <v>775</v>
      </c>
      <c r="GZ262" s="2"/>
      <c r="HA262" s="2"/>
      <c r="HB262" s="2"/>
      <c r="HC262" s="2">
        <v>718.72</v>
      </c>
      <c r="HD262" s="2"/>
      <c r="HE262" s="2"/>
      <c r="HF262" s="2"/>
      <c r="HG262" s="2">
        <v>335368.88</v>
      </c>
      <c r="HH262" s="2">
        <v>5849.56</v>
      </c>
      <c r="HI262" s="2">
        <v>5849.56</v>
      </c>
      <c r="HJ262" s="2"/>
      <c r="HK262" s="2"/>
      <c r="HL262" s="2"/>
      <c r="HM262" s="2"/>
      <c r="HN262" s="2"/>
      <c r="HO262" s="2">
        <v>4369.3</v>
      </c>
      <c r="HP262" s="2">
        <v>3057.22</v>
      </c>
      <c r="HQ262" s="2">
        <v>78.75</v>
      </c>
      <c r="HR262" s="2"/>
      <c r="HS262" s="2">
        <v>7505.27</v>
      </c>
      <c r="HT262" s="2">
        <v>3627493.8599999994</v>
      </c>
      <c r="HV262" s="37" t="str">
        <f>VLOOKUP(HW262,'District Listing'!$A$3:$B$315,2,FALSE)</f>
        <v>ROCHESTER</v>
      </c>
      <c r="HW262" s="4" t="s">
        <v>363</v>
      </c>
      <c r="HX262" s="2">
        <v>265382.88</v>
      </c>
      <c r="HY262" s="2">
        <v>265382.88</v>
      </c>
      <c r="HZ262" s="2"/>
      <c r="IA262" s="2"/>
      <c r="IB262" s="2">
        <v>1091661.27</v>
      </c>
      <c r="IC262" s="2">
        <v>65335.79</v>
      </c>
      <c r="ID262" s="2">
        <v>83108.95</v>
      </c>
      <c r="IE262" s="2"/>
      <c r="IF262" s="2">
        <v>173394.34</v>
      </c>
      <c r="IG262" s="2">
        <v>389875.82</v>
      </c>
      <c r="IH262" s="2"/>
      <c r="II262" s="2">
        <v>1803376.1700000002</v>
      </c>
      <c r="IJ262" s="2">
        <v>320799.63</v>
      </c>
      <c r="IK262" s="2">
        <v>62054.52</v>
      </c>
      <c r="IL262" s="2">
        <v>7163.22</v>
      </c>
      <c r="IM262" s="2"/>
      <c r="IN262" s="2"/>
      <c r="IO262" s="2">
        <v>300466.51</v>
      </c>
      <c r="IP262" s="2">
        <v>690483.88</v>
      </c>
      <c r="IQ262" s="2">
        <v>255.03</v>
      </c>
      <c r="IR262" s="2"/>
      <c r="IS262" s="2">
        <v>98055.8</v>
      </c>
      <c r="IT262" s="2">
        <v>52105.09</v>
      </c>
      <c r="IU262" s="2">
        <v>183514.27</v>
      </c>
      <c r="IV262" s="2">
        <v>72487.89</v>
      </c>
      <c r="IW262" s="2"/>
      <c r="IX262" s="2"/>
      <c r="IY262" s="2"/>
      <c r="IZ262" s="2"/>
      <c r="JA262" s="2">
        <v>7185.53</v>
      </c>
      <c r="JB262" s="2">
        <v>4168.76</v>
      </c>
      <c r="JC262" s="2">
        <v>6463.9</v>
      </c>
      <c r="JD262" s="2">
        <v>14892.1</v>
      </c>
      <c r="JE262" s="2">
        <v>68911.69</v>
      </c>
      <c r="JF262" s="2">
        <v>102485.04</v>
      </c>
      <c r="JG262" s="2">
        <v>131.12</v>
      </c>
      <c r="JH262" s="2">
        <v>210.64</v>
      </c>
      <c r="JI262" s="2">
        <v>610866.86</v>
      </c>
      <c r="JJ262" s="2">
        <v>129465.62</v>
      </c>
      <c r="JK262" s="2">
        <v>693.39</v>
      </c>
      <c r="JL262" s="2"/>
      <c r="JM262" s="2">
        <v>10228.98</v>
      </c>
      <c r="JN262" s="2">
        <v>68078.97</v>
      </c>
      <c r="JO262" s="2">
        <v>208466.96</v>
      </c>
      <c r="JP262" s="2"/>
      <c r="JQ262" s="2"/>
      <c r="JR262" s="2"/>
      <c r="JS262" s="2"/>
      <c r="JT262" s="2">
        <v>216170.18</v>
      </c>
      <c r="JU262" s="2">
        <v>18645.599999999999</v>
      </c>
      <c r="JV262" s="2">
        <v>59340.84</v>
      </c>
      <c r="JW262" s="2"/>
      <c r="JX262" s="2"/>
      <c r="JY262" s="2"/>
      <c r="JZ262" s="2">
        <v>109415.63</v>
      </c>
      <c r="KA262" s="2">
        <v>100</v>
      </c>
      <c r="KB262" s="2">
        <v>10150.200000000001</v>
      </c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>
        <v>29083</v>
      </c>
      <c r="KO262" s="2">
        <v>13793.02</v>
      </c>
      <c r="KP262" s="2"/>
      <c r="KQ262" s="2"/>
      <c r="KR262" s="2">
        <v>43225</v>
      </c>
      <c r="KS262" s="2"/>
      <c r="KT262" s="2"/>
      <c r="KU262" s="2">
        <v>4075</v>
      </c>
      <c r="KV262" s="2">
        <v>452312.1</v>
      </c>
      <c r="KW262" s="2">
        <v>7380</v>
      </c>
      <c r="KX262" s="2"/>
      <c r="KY262" s="2"/>
      <c r="KZ262" s="2"/>
      <c r="LA262" s="2"/>
      <c r="LB262" s="2"/>
      <c r="LC262" s="2">
        <v>9341.24</v>
      </c>
      <c r="LD262" s="2"/>
      <c r="LE262" s="2"/>
      <c r="LF262" s="2"/>
      <c r="LG262" s="2"/>
      <c r="LH262" s="2"/>
      <c r="LI262" s="2"/>
      <c r="LJ262" s="2"/>
      <c r="LK262" s="2">
        <v>973031.81</v>
      </c>
      <c r="LL262" s="2">
        <v>44274.82</v>
      </c>
      <c r="LM262" s="2">
        <v>44274.82</v>
      </c>
      <c r="LN262" s="2"/>
      <c r="LO262" s="2"/>
      <c r="LP262" s="2"/>
      <c r="LQ262" s="2"/>
      <c r="LR262" s="2">
        <v>5250.41</v>
      </c>
      <c r="LS262" s="2">
        <v>59835.07</v>
      </c>
      <c r="LT262" s="2"/>
      <c r="LU262" s="2"/>
      <c r="LV262" s="2"/>
      <c r="LW262" s="2"/>
      <c r="LX262" s="2">
        <v>65085.479999999996</v>
      </c>
      <c r="LY262" s="2">
        <v>4660968.8600000013</v>
      </c>
    </row>
    <row r="263" spans="2:337">
      <c r="B263" s="22" t="s">
        <v>82</v>
      </c>
      <c r="C263" s="22" t="s">
        <v>7</v>
      </c>
      <c r="D263" s="22" t="s">
        <v>5</v>
      </c>
      <c r="E263" s="22" t="s">
        <v>34</v>
      </c>
      <c r="F263" s="22" t="s">
        <v>39</v>
      </c>
      <c r="G263" s="1">
        <v>23447.94</v>
      </c>
      <c r="I263" s="37" t="str">
        <f>VLOOKUP(J263,'District Listing'!$A$3:$B$315,2,FALSE)</f>
        <v>KETTLE FALLS</v>
      </c>
      <c r="J263" s="4" t="s">
        <v>356</v>
      </c>
      <c r="K263" s="2">
        <v>228965.49</v>
      </c>
      <c r="L263" s="2">
        <v>228965.49</v>
      </c>
      <c r="M263" s="2">
        <v>-228965.49</v>
      </c>
      <c r="N263" s="2">
        <v>-228965.49</v>
      </c>
      <c r="O263" s="2">
        <v>4744266.9800000004</v>
      </c>
      <c r="P263" s="2">
        <v>84812.62</v>
      </c>
      <c r="Q263" s="2">
        <v>72787.86</v>
      </c>
      <c r="R263" s="2"/>
      <c r="S263" s="2">
        <v>188285.88999999998</v>
      </c>
      <c r="T263" s="2">
        <v>80914.41</v>
      </c>
      <c r="U263" s="2">
        <v>66965</v>
      </c>
      <c r="V263" s="2">
        <v>5238032.7600000007</v>
      </c>
      <c r="W263" s="2">
        <v>2136857.83</v>
      </c>
      <c r="X263" s="2">
        <v>106470.93</v>
      </c>
      <c r="Y263" s="2">
        <v>152552.23000000001</v>
      </c>
      <c r="Z263" s="2"/>
      <c r="AA263" s="2">
        <v>151575.76999999999</v>
      </c>
      <c r="AB263" s="2">
        <v>15741.09</v>
      </c>
      <c r="AC263" s="2">
        <v>2563197.85</v>
      </c>
      <c r="AD263" s="2"/>
      <c r="AE263" s="2"/>
      <c r="AF263" s="2">
        <v>388304.11000000004</v>
      </c>
      <c r="AG263" s="2">
        <v>190185.99</v>
      </c>
      <c r="AH263" s="2">
        <v>790332.45</v>
      </c>
      <c r="AI263" s="2">
        <v>312897.76</v>
      </c>
      <c r="AJ263" s="2"/>
      <c r="AK263" s="2"/>
      <c r="AL263" s="2"/>
      <c r="AM263" s="2"/>
      <c r="AN263" s="2">
        <v>9492.35</v>
      </c>
      <c r="AO263" s="2">
        <v>4900.8100000000004</v>
      </c>
      <c r="AP263" s="2">
        <v>24476.920000000002</v>
      </c>
      <c r="AQ263" s="2">
        <v>57354.89</v>
      </c>
      <c r="AR263" s="2">
        <v>735961.91</v>
      </c>
      <c r="AS263" s="2">
        <v>816687.79</v>
      </c>
      <c r="AT263" s="2"/>
      <c r="AU263" s="2">
        <v>73.55</v>
      </c>
      <c r="AV263" s="2">
        <v>3330668.53</v>
      </c>
      <c r="AW263" s="2">
        <v>437254.6</v>
      </c>
      <c r="AX263" s="2">
        <v>61448.33</v>
      </c>
      <c r="AY263" s="2">
        <v>286356.3</v>
      </c>
      <c r="AZ263" s="2">
        <v>60460.59</v>
      </c>
      <c r="BA263" s="2">
        <v>66566.739999999991</v>
      </c>
      <c r="BB263" s="2">
        <v>912086.55999999994</v>
      </c>
      <c r="BC263" s="2">
        <v>25915</v>
      </c>
      <c r="BD263" s="2">
        <v>2227.04</v>
      </c>
      <c r="BE263" s="2">
        <v>500</v>
      </c>
      <c r="BF263" s="2"/>
      <c r="BG263" s="2"/>
      <c r="BH263" s="2">
        <v>88224.86</v>
      </c>
      <c r="BI263" s="2">
        <v>234112.07</v>
      </c>
      <c r="BJ263" s="2">
        <v>12313</v>
      </c>
      <c r="BK263" s="2">
        <v>32365.09</v>
      </c>
      <c r="BL263" s="2"/>
      <c r="BM263" s="2">
        <v>38635.729999999996</v>
      </c>
      <c r="BN263" s="2"/>
      <c r="BO263" s="2">
        <v>833.9</v>
      </c>
      <c r="BP263" s="2">
        <v>18165.850000000002</v>
      </c>
      <c r="BQ263" s="2">
        <v>8759.0400000000009</v>
      </c>
      <c r="BR263" s="2">
        <v>157244.58000000002</v>
      </c>
      <c r="BS263" s="2">
        <v>760.35</v>
      </c>
      <c r="BT263" s="2">
        <v>7800</v>
      </c>
      <c r="BU263" s="2">
        <v>2929.87</v>
      </c>
      <c r="BV263" s="2"/>
      <c r="BW263" s="2"/>
      <c r="BX263" s="2"/>
      <c r="BY263" s="2"/>
      <c r="BZ263" s="2"/>
      <c r="CA263" s="2"/>
      <c r="CB263" s="2">
        <v>198441.09</v>
      </c>
      <c r="CC263" s="2">
        <v>61031.880000000005</v>
      </c>
      <c r="CD263" s="2">
        <v>2684.3</v>
      </c>
      <c r="CE263" s="2">
        <v>72197.14</v>
      </c>
      <c r="CF263" s="2">
        <v>150656.63</v>
      </c>
      <c r="CG263" s="2"/>
      <c r="CH263" s="2">
        <v>5500</v>
      </c>
      <c r="CI263" s="2">
        <v>20809.969999999998</v>
      </c>
      <c r="CJ263" s="2">
        <v>710007.2</v>
      </c>
      <c r="CK263" s="2"/>
      <c r="CL263" s="2">
        <v>56470.170000000006</v>
      </c>
      <c r="CM263" s="2">
        <v>112574.54</v>
      </c>
      <c r="CN263" s="2"/>
      <c r="CO263" s="2"/>
      <c r="CP263" s="2"/>
      <c r="CQ263" s="2"/>
      <c r="CR263" s="2">
        <v>8608.24</v>
      </c>
      <c r="CS263" s="2"/>
      <c r="CT263" s="2"/>
      <c r="CU263" s="2"/>
      <c r="CV263" s="2"/>
      <c r="CW263" s="2"/>
      <c r="CX263" s="2"/>
      <c r="CY263" s="2"/>
      <c r="CZ263" s="2">
        <v>2029767.5399999998</v>
      </c>
      <c r="DA263" s="2">
        <v>41325.29</v>
      </c>
      <c r="DB263" s="2">
        <v>41325.29</v>
      </c>
      <c r="DC263" s="2"/>
      <c r="DD263" s="2"/>
      <c r="DE263" s="2">
        <v>9102.9599999999991</v>
      </c>
      <c r="DF263" s="2">
        <v>39925.89</v>
      </c>
      <c r="DG263" s="2"/>
      <c r="DH263" s="2">
        <v>45613.39</v>
      </c>
      <c r="DI263" s="2"/>
      <c r="DJ263" s="2"/>
      <c r="DK263" s="2"/>
      <c r="DL263" s="2"/>
      <c r="DM263" s="2">
        <v>94642.239999999991</v>
      </c>
      <c r="DN263" s="2">
        <v>14209720.770000001</v>
      </c>
      <c r="DP263" s="37" t="str">
        <f>VLOOKUP(DQ263,'District Listing'!$A$3:$B$315,2,FALSE)</f>
        <v>KETTLE FALLS</v>
      </c>
      <c r="DQ263" s="4" t="s">
        <v>356</v>
      </c>
      <c r="DR263" s="2">
        <v>193690.53</v>
      </c>
      <c r="DS263" s="2">
        <v>193690.53</v>
      </c>
      <c r="DT263" s="2">
        <v>-228965.49</v>
      </c>
      <c r="DU263" s="2">
        <v>-228965.49</v>
      </c>
      <c r="DV263" s="2">
        <v>4510463.04</v>
      </c>
      <c r="DW263" s="2">
        <v>77427.62</v>
      </c>
      <c r="DX263" s="2">
        <v>72437.86</v>
      </c>
      <c r="DY263" s="2"/>
      <c r="DZ263" s="2">
        <v>131387.49</v>
      </c>
      <c r="EA263" s="2">
        <v>80914.41</v>
      </c>
      <c r="EB263" s="2">
        <v>66965</v>
      </c>
      <c r="EC263" s="2">
        <v>4939595.4200000009</v>
      </c>
      <c r="ED263" s="2">
        <v>1773739.28</v>
      </c>
      <c r="EE263" s="2">
        <v>71799.039999999994</v>
      </c>
      <c r="EF263" s="2">
        <v>102171.74</v>
      </c>
      <c r="EG263" s="2"/>
      <c r="EH263" s="2">
        <v>1260</v>
      </c>
      <c r="EI263" s="2">
        <v>12264.01</v>
      </c>
      <c r="EJ263" s="2">
        <v>1961234.07</v>
      </c>
      <c r="EK263" s="2"/>
      <c r="EL263" s="2"/>
      <c r="EM263" s="2">
        <v>365599.21</v>
      </c>
      <c r="EN263" s="2">
        <v>144941.66</v>
      </c>
      <c r="EO263" s="2">
        <v>744935.32</v>
      </c>
      <c r="EP263" s="2">
        <v>243938.66</v>
      </c>
      <c r="EQ263" s="2"/>
      <c r="ER263" s="2"/>
      <c r="ES263" s="2"/>
      <c r="ET263" s="2"/>
      <c r="EU263" s="2">
        <v>8950.83</v>
      </c>
      <c r="EV263" s="2">
        <v>3749.3</v>
      </c>
      <c r="EW263" s="2">
        <v>23206.79</v>
      </c>
      <c r="EX263" s="2">
        <v>45800.99</v>
      </c>
      <c r="EY263" s="2">
        <v>697283.26</v>
      </c>
      <c r="EZ263" s="2">
        <v>697294.06</v>
      </c>
      <c r="FA263" s="2"/>
      <c r="FB263" s="2">
        <v>73.55</v>
      </c>
      <c r="FC263" s="2">
        <v>2975773.63</v>
      </c>
      <c r="FD263" s="2">
        <v>189542.61</v>
      </c>
      <c r="FE263" s="2">
        <v>56812.83</v>
      </c>
      <c r="FF263" s="2">
        <v>279600.76</v>
      </c>
      <c r="FG263" s="2">
        <v>8390.14</v>
      </c>
      <c r="FH263" s="2">
        <v>38192.959999999999</v>
      </c>
      <c r="FI263" s="2">
        <v>572539.29999999993</v>
      </c>
      <c r="FJ263" s="2">
        <v>24816</v>
      </c>
      <c r="FK263" s="2">
        <v>2227.04</v>
      </c>
      <c r="FL263" s="2">
        <v>500</v>
      </c>
      <c r="FM263" s="2"/>
      <c r="FN263" s="2"/>
      <c r="FO263" s="2">
        <v>87693.52</v>
      </c>
      <c r="FP263" s="2">
        <v>145112.99</v>
      </c>
      <c r="FQ263" s="2">
        <v>12313</v>
      </c>
      <c r="FR263" s="2">
        <v>32365.09</v>
      </c>
      <c r="FS263" s="2"/>
      <c r="FT263" s="2">
        <v>37538.78</v>
      </c>
      <c r="FU263" s="2"/>
      <c r="FV263" s="2">
        <v>833.9</v>
      </c>
      <c r="FW263" s="2">
        <v>17175.04</v>
      </c>
      <c r="FX263" s="2">
        <v>6512.63</v>
      </c>
      <c r="FY263" s="2">
        <v>43979.28</v>
      </c>
      <c r="FZ263" s="2">
        <v>161.4</v>
      </c>
      <c r="GA263" s="2">
        <v>7800</v>
      </c>
      <c r="GB263" s="2">
        <v>152.79</v>
      </c>
      <c r="GC263" s="2"/>
      <c r="GD263" s="2"/>
      <c r="GE263" s="2"/>
      <c r="GF263" s="2"/>
      <c r="GG263" s="2"/>
      <c r="GH263" s="2"/>
      <c r="GI263" s="2">
        <v>198441.09</v>
      </c>
      <c r="GJ263" s="2">
        <v>37024.32</v>
      </c>
      <c r="GK263" s="2">
        <v>2684.3</v>
      </c>
      <c r="GL263" s="2">
        <v>18541.66</v>
      </c>
      <c r="GM263" s="2">
        <v>145706.63</v>
      </c>
      <c r="GN263" s="2"/>
      <c r="GO263" s="2">
        <v>5500</v>
      </c>
      <c r="GP263" s="2">
        <v>19914.759999999998</v>
      </c>
      <c r="GQ263" s="2">
        <v>710007.2</v>
      </c>
      <c r="GR263" s="2"/>
      <c r="GS263" s="2">
        <v>54200.19</v>
      </c>
      <c r="GT263" s="2">
        <v>109511.87</v>
      </c>
      <c r="GU263" s="2"/>
      <c r="GV263" s="2"/>
      <c r="GW263" s="2"/>
      <c r="GX263" s="2"/>
      <c r="GY263" s="2">
        <v>8608.24</v>
      </c>
      <c r="GZ263" s="2"/>
      <c r="HA263" s="2"/>
      <c r="HB263" s="2"/>
      <c r="HC263" s="2"/>
      <c r="HD263" s="2"/>
      <c r="HE263" s="2"/>
      <c r="HF263" s="2"/>
      <c r="HG263" s="2">
        <v>1729321.72</v>
      </c>
      <c r="HH263" s="2">
        <v>28332.080000000002</v>
      </c>
      <c r="HI263" s="2">
        <v>28332.080000000002</v>
      </c>
      <c r="HJ263" s="2"/>
      <c r="HK263" s="2"/>
      <c r="HL263" s="2"/>
      <c r="HM263" s="2">
        <v>39925.89</v>
      </c>
      <c r="HN263" s="2"/>
      <c r="HO263" s="2">
        <v>37213.39</v>
      </c>
      <c r="HP263" s="2"/>
      <c r="HQ263" s="2"/>
      <c r="HR263" s="2"/>
      <c r="HS263" s="2">
        <v>77139.28</v>
      </c>
      <c r="HT263" s="2">
        <v>12248660.540000001</v>
      </c>
      <c r="HV263" s="37" t="str">
        <f>VLOOKUP(HW263,'District Listing'!$A$3:$B$315,2,FALSE)</f>
        <v>TENINO</v>
      </c>
      <c r="HW263" s="4" t="s">
        <v>364</v>
      </c>
      <c r="HX263" s="2">
        <v>167657.37</v>
      </c>
      <c r="HY263" s="2">
        <v>167657.37</v>
      </c>
      <c r="HZ263" s="2"/>
      <c r="IA263" s="2"/>
      <c r="IB263" s="2">
        <v>240756.34</v>
      </c>
      <c r="IC263" s="2">
        <v>37251.43</v>
      </c>
      <c r="ID263" s="2">
        <v>54970.55</v>
      </c>
      <c r="IE263" s="2"/>
      <c r="IF263" s="2">
        <v>280243.99</v>
      </c>
      <c r="IG263" s="2">
        <v>51192.81</v>
      </c>
      <c r="IH263" s="2"/>
      <c r="II263" s="2">
        <v>664415.12000000011</v>
      </c>
      <c r="IJ263" s="2">
        <v>44091</v>
      </c>
      <c r="IK263" s="2">
        <v>34928.5</v>
      </c>
      <c r="IL263" s="2">
        <v>62067.06</v>
      </c>
      <c r="IM263" s="2"/>
      <c r="IN263" s="2">
        <v>159408.31</v>
      </c>
      <c r="IO263" s="2">
        <v>6743.25</v>
      </c>
      <c r="IP263" s="2">
        <v>307238.12</v>
      </c>
      <c r="IQ263" s="2">
        <v>2852.4</v>
      </c>
      <c r="IR263" s="2">
        <v>9045.68</v>
      </c>
      <c r="IS263" s="2">
        <v>48660.73</v>
      </c>
      <c r="IT263" s="2">
        <v>25712.34</v>
      </c>
      <c r="IU263" s="2">
        <v>88569.78</v>
      </c>
      <c r="IV263" s="2">
        <v>24259.79</v>
      </c>
      <c r="IW263" s="2">
        <v>205.27</v>
      </c>
      <c r="IX263" s="2"/>
      <c r="IY263" s="2">
        <v>2237.37</v>
      </c>
      <c r="IZ263" s="2"/>
      <c r="JA263" s="2">
        <v>1307.26</v>
      </c>
      <c r="JB263" s="2">
        <v>530.33000000000004</v>
      </c>
      <c r="JC263" s="2">
        <v>2256.14</v>
      </c>
      <c r="JD263" s="2">
        <v>3869.03</v>
      </c>
      <c r="JE263" s="2">
        <v>36836.400000000001</v>
      </c>
      <c r="JF263" s="2">
        <v>13578.8</v>
      </c>
      <c r="JG263" s="2"/>
      <c r="JH263" s="2"/>
      <c r="JI263" s="2">
        <v>259921.31999999998</v>
      </c>
      <c r="JJ263" s="2">
        <v>58262.44</v>
      </c>
      <c r="JK263" s="2"/>
      <c r="JL263" s="2"/>
      <c r="JM263" s="2">
        <v>2729.46</v>
      </c>
      <c r="JN263" s="2">
        <v>353.74</v>
      </c>
      <c r="JO263" s="2">
        <v>61345.64</v>
      </c>
      <c r="JP263" s="2">
        <v>600</v>
      </c>
      <c r="JQ263" s="2"/>
      <c r="JR263" s="2">
        <v>7200</v>
      </c>
      <c r="JS263" s="2"/>
      <c r="JT263" s="2"/>
      <c r="JU263" s="2">
        <v>5813.48</v>
      </c>
      <c r="JV263" s="2">
        <v>5097.12</v>
      </c>
      <c r="JW263" s="2"/>
      <c r="JX263" s="2"/>
      <c r="JY263" s="2"/>
      <c r="JZ263" s="2"/>
      <c r="KA263" s="2"/>
      <c r="KB263" s="2"/>
      <c r="KC263" s="2"/>
      <c r="KD263" s="2"/>
      <c r="KE263" s="2"/>
      <c r="KF263" s="2">
        <v>280.54000000000002</v>
      </c>
      <c r="KG263" s="2"/>
      <c r="KH263" s="2"/>
      <c r="KI263" s="2"/>
      <c r="KJ263" s="2"/>
      <c r="KK263" s="2"/>
      <c r="KL263" s="2"/>
      <c r="KM263" s="2"/>
      <c r="KN263" s="2">
        <v>1000</v>
      </c>
      <c r="KO263" s="2">
        <v>34754.730000000003</v>
      </c>
      <c r="KP263" s="2">
        <v>525.83000000000004</v>
      </c>
      <c r="KQ263" s="2">
        <v>1580.57</v>
      </c>
      <c r="KR263" s="2"/>
      <c r="KS263" s="2"/>
      <c r="KT263" s="2"/>
      <c r="KU263" s="2">
        <v>280</v>
      </c>
      <c r="KV263" s="2">
        <v>647.5</v>
      </c>
      <c r="KW263" s="2"/>
      <c r="KX263" s="2"/>
      <c r="KY263" s="2"/>
      <c r="KZ263" s="2"/>
      <c r="LA263" s="2"/>
      <c r="LB263" s="2"/>
      <c r="LC263" s="2">
        <v>4512.1000000000004</v>
      </c>
      <c r="LD263" s="2"/>
      <c r="LE263" s="2"/>
      <c r="LF263" s="2"/>
      <c r="LG263" s="2"/>
      <c r="LH263" s="2"/>
      <c r="LI263" s="2"/>
      <c r="LJ263" s="2"/>
      <c r="LK263" s="2">
        <v>62291.87</v>
      </c>
      <c r="LL263" s="2">
        <v>5620.34</v>
      </c>
      <c r="LM263" s="2">
        <v>5620.34</v>
      </c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>
        <v>1528489.7800000005</v>
      </c>
    </row>
    <row r="264" spans="2:337">
      <c r="B264" s="22" t="s">
        <v>82</v>
      </c>
      <c r="C264" s="22" t="s">
        <v>7</v>
      </c>
      <c r="D264" s="22" t="s">
        <v>5</v>
      </c>
      <c r="E264" s="22" t="s">
        <v>34</v>
      </c>
      <c r="F264" s="22" t="s">
        <v>40</v>
      </c>
      <c r="G264" s="1">
        <v>1570.5</v>
      </c>
      <c r="I264" s="37" t="str">
        <f>VLOOKUP(J264,'District Listing'!$A$3:$B$315,2,FALSE)</f>
        <v>YELM COMMUNITY SCHS.</v>
      </c>
      <c r="J264" s="4" t="s">
        <v>357</v>
      </c>
      <c r="K264" s="2">
        <v>612573.28</v>
      </c>
      <c r="L264" s="2">
        <v>612573.28</v>
      </c>
      <c r="M264" s="2">
        <v>-612573.28</v>
      </c>
      <c r="N264" s="2">
        <v>-612573.28</v>
      </c>
      <c r="O264" s="2">
        <v>27721003.960000001</v>
      </c>
      <c r="P264" s="2">
        <v>512077.64</v>
      </c>
      <c r="Q264" s="2">
        <v>1231592.8399999999</v>
      </c>
      <c r="R264" s="2"/>
      <c r="S264" s="2">
        <v>1835649.5399999998</v>
      </c>
      <c r="T264" s="2">
        <v>636105.02</v>
      </c>
      <c r="U264" s="2">
        <v>102155.07</v>
      </c>
      <c r="V264" s="2">
        <v>32038584.07</v>
      </c>
      <c r="W264" s="2">
        <v>12178494.68</v>
      </c>
      <c r="X264" s="2">
        <v>277275.02</v>
      </c>
      <c r="Y264" s="2">
        <v>386914.52</v>
      </c>
      <c r="Z264" s="2"/>
      <c r="AA264" s="2">
        <v>496505.77</v>
      </c>
      <c r="AB264" s="2">
        <v>583437.57999999996</v>
      </c>
      <c r="AC264" s="2">
        <v>13922627.569999998</v>
      </c>
      <c r="AD264" s="2">
        <v>8615.2000000000007</v>
      </c>
      <c r="AE264" s="2">
        <v>4992.72</v>
      </c>
      <c r="AF264" s="2">
        <v>2408457.12</v>
      </c>
      <c r="AG264" s="2">
        <v>1047544.76</v>
      </c>
      <c r="AH264" s="2">
        <v>4848877.8099999996</v>
      </c>
      <c r="AI264" s="2">
        <v>1661111.5799999998</v>
      </c>
      <c r="AJ264" s="2"/>
      <c r="AK264" s="2"/>
      <c r="AL264" s="2"/>
      <c r="AM264" s="2"/>
      <c r="AN264" s="2">
        <v>33988.57</v>
      </c>
      <c r="AO264" s="2">
        <v>20035.310000000001</v>
      </c>
      <c r="AP264" s="2">
        <v>188710.21</v>
      </c>
      <c r="AQ264" s="2">
        <v>394799.78</v>
      </c>
      <c r="AR264" s="2">
        <v>4285617.51</v>
      </c>
      <c r="AS264" s="2">
        <v>3711839.15</v>
      </c>
      <c r="AT264" s="2">
        <v>133270.91</v>
      </c>
      <c r="AU264" s="2">
        <v>82140.44</v>
      </c>
      <c r="AV264" s="2">
        <v>18830001.07</v>
      </c>
      <c r="AW264" s="2">
        <v>2090178.1199999999</v>
      </c>
      <c r="AX264" s="2">
        <v>220840.93</v>
      </c>
      <c r="AY264" s="2">
        <v>792793.27</v>
      </c>
      <c r="AZ264" s="2">
        <v>213935.55</v>
      </c>
      <c r="BA264" s="2">
        <v>1127898.24</v>
      </c>
      <c r="BB264" s="2">
        <v>4445646.1099999994</v>
      </c>
      <c r="BC264" s="2"/>
      <c r="BD264" s="2">
        <v>83566.38</v>
      </c>
      <c r="BE264" s="2">
        <v>21278.240000000002</v>
      </c>
      <c r="BF264" s="2"/>
      <c r="BG264" s="2"/>
      <c r="BH264" s="2">
        <v>277375.34000000003</v>
      </c>
      <c r="BI264" s="2">
        <v>2244871</v>
      </c>
      <c r="BJ264" s="2">
        <v>33245.68</v>
      </c>
      <c r="BK264" s="2">
        <v>25179.39</v>
      </c>
      <c r="BL264" s="2"/>
      <c r="BM264" s="2">
        <v>51449.54</v>
      </c>
      <c r="BN264" s="2">
        <v>23050.17</v>
      </c>
      <c r="BO264" s="2">
        <v>12522.18</v>
      </c>
      <c r="BP264" s="2">
        <v>205492.89</v>
      </c>
      <c r="BQ264" s="2">
        <v>114821.04</v>
      </c>
      <c r="BR264" s="2">
        <v>250009.99</v>
      </c>
      <c r="BS264" s="2">
        <v>19696.38</v>
      </c>
      <c r="BT264" s="2"/>
      <c r="BU264" s="2">
        <v>113094.71</v>
      </c>
      <c r="BV264" s="2"/>
      <c r="BW264" s="2">
        <v>289043.77</v>
      </c>
      <c r="BX264" s="2"/>
      <c r="BY264" s="2">
        <v>3353.9</v>
      </c>
      <c r="BZ264" s="2"/>
      <c r="CA264" s="2">
        <v>45046.09</v>
      </c>
      <c r="CB264" s="2">
        <v>675111.18</v>
      </c>
      <c r="CC264" s="2">
        <v>980408.11</v>
      </c>
      <c r="CD264" s="2">
        <v>1298.78</v>
      </c>
      <c r="CE264" s="2">
        <v>40212.92</v>
      </c>
      <c r="CF264" s="2">
        <v>1063626.24</v>
      </c>
      <c r="CG264" s="2">
        <v>8107</v>
      </c>
      <c r="CH264" s="2"/>
      <c r="CI264" s="2">
        <v>100363.01</v>
      </c>
      <c r="CJ264" s="2">
        <v>667340.93000000005</v>
      </c>
      <c r="CK264" s="2"/>
      <c r="CL264" s="2">
        <v>91342.12</v>
      </c>
      <c r="CM264" s="2">
        <v>581053.96</v>
      </c>
      <c r="CN264" s="2"/>
      <c r="CO264" s="2"/>
      <c r="CP264" s="2"/>
      <c r="CQ264" s="2"/>
      <c r="CR264" s="2">
        <v>59255.92</v>
      </c>
      <c r="CS264" s="2"/>
      <c r="CT264" s="2"/>
      <c r="CU264" s="2"/>
      <c r="CV264" s="2">
        <v>500</v>
      </c>
      <c r="CW264" s="2"/>
      <c r="CX264" s="2"/>
      <c r="CY264" s="2"/>
      <c r="CZ264" s="2">
        <v>8081716.8600000003</v>
      </c>
      <c r="DA264" s="2">
        <v>71082.86</v>
      </c>
      <c r="DB264" s="2">
        <v>71082.86</v>
      </c>
      <c r="DC264" s="2"/>
      <c r="DD264" s="2"/>
      <c r="DE264" s="2">
        <v>221407.83</v>
      </c>
      <c r="DF264" s="2">
        <v>93075</v>
      </c>
      <c r="DG264" s="2"/>
      <c r="DH264" s="2">
        <v>20444.22</v>
      </c>
      <c r="DI264" s="2"/>
      <c r="DJ264" s="2">
        <v>118874.35</v>
      </c>
      <c r="DK264" s="2"/>
      <c r="DL264" s="2"/>
      <c r="DM264" s="2">
        <v>453801.39999999991</v>
      </c>
      <c r="DN264" s="2">
        <v>77843459.940000013</v>
      </c>
      <c r="DP264" s="37" t="str">
        <f>VLOOKUP(DQ264,'District Listing'!$A$3:$B$315,2,FALSE)</f>
        <v>YELM COMMUNITY SCHS.</v>
      </c>
      <c r="DQ264" s="4" t="s">
        <v>357</v>
      </c>
      <c r="DR264" s="2">
        <v>63411.88</v>
      </c>
      <c r="DS264" s="2">
        <v>63411.88</v>
      </c>
      <c r="DT264" s="2">
        <v>-612573.28</v>
      </c>
      <c r="DU264" s="2">
        <v>-612573.28</v>
      </c>
      <c r="DV264" s="2">
        <v>24003616.879999999</v>
      </c>
      <c r="DW264" s="2">
        <v>290738.68</v>
      </c>
      <c r="DX264" s="2">
        <v>1205962.93</v>
      </c>
      <c r="DY264" s="2"/>
      <c r="DZ264" s="2">
        <v>1492635.88</v>
      </c>
      <c r="EA264" s="2">
        <v>636105.02</v>
      </c>
      <c r="EB264" s="2">
        <v>102155.07</v>
      </c>
      <c r="EC264" s="2">
        <v>27731214.459999997</v>
      </c>
      <c r="ED264" s="2">
        <v>9749776.25</v>
      </c>
      <c r="EE264" s="2">
        <v>276657.58</v>
      </c>
      <c r="EF264" s="2">
        <v>316560.26</v>
      </c>
      <c r="EG264" s="2"/>
      <c r="EH264" s="2">
        <v>248632.68</v>
      </c>
      <c r="EI264" s="2">
        <v>554518.72</v>
      </c>
      <c r="EJ264" s="2">
        <v>11146145.49</v>
      </c>
      <c r="EK264" s="2">
        <v>8615.2000000000007</v>
      </c>
      <c r="EL264" s="2">
        <v>4992.72</v>
      </c>
      <c r="EM264" s="2">
        <v>2205483.94</v>
      </c>
      <c r="EN264" s="2">
        <v>923809.4</v>
      </c>
      <c r="EO264" s="2">
        <v>4439177.3099999996</v>
      </c>
      <c r="EP264" s="2">
        <v>1435227.15</v>
      </c>
      <c r="EQ264" s="2"/>
      <c r="ER264" s="2"/>
      <c r="ES264" s="2"/>
      <c r="ET264" s="2"/>
      <c r="EU264" s="2">
        <v>30964.11</v>
      </c>
      <c r="EV264" s="2">
        <v>17776.060000000001</v>
      </c>
      <c r="EW264" s="2">
        <v>169447.22</v>
      </c>
      <c r="EX264" s="2">
        <v>355315</v>
      </c>
      <c r="EY264" s="2">
        <v>4008236.53</v>
      </c>
      <c r="EZ264" s="2">
        <v>3340065.71</v>
      </c>
      <c r="FA264" s="2">
        <v>128783.53</v>
      </c>
      <c r="FB264" s="2">
        <v>78126.75</v>
      </c>
      <c r="FC264" s="2">
        <v>17146020.629999999</v>
      </c>
      <c r="FD264" s="2">
        <v>2062219.65</v>
      </c>
      <c r="FE264" s="2">
        <v>220840.93</v>
      </c>
      <c r="FF264" s="2">
        <v>631624.25</v>
      </c>
      <c r="FG264" s="2">
        <v>213935.55</v>
      </c>
      <c r="FH264" s="2">
        <v>830752.77</v>
      </c>
      <c r="FI264" s="2">
        <v>3959373.15</v>
      </c>
      <c r="FJ264" s="2"/>
      <c r="FK264" s="2">
        <v>83566.38</v>
      </c>
      <c r="FL264" s="2">
        <v>21278.240000000002</v>
      </c>
      <c r="FM264" s="2"/>
      <c r="FN264" s="2"/>
      <c r="FO264" s="2">
        <v>277375.34000000003</v>
      </c>
      <c r="FP264" s="2">
        <v>2116062.0699999998</v>
      </c>
      <c r="FQ264" s="2">
        <v>33245.68</v>
      </c>
      <c r="FR264" s="2">
        <v>25179.39</v>
      </c>
      <c r="FS264" s="2"/>
      <c r="FT264" s="2">
        <v>51449.54</v>
      </c>
      <c r="FU264" s="2">
        <v>23050.17</v>
      </c>
      <c r="FV264" s="2">
        <v>12522.18</v>
      </c>
      <c r="FW264" s="2">
        <v>205492.89</v>
      </c>
      <c r="FX264" s="2">
        <v>114821.04</v>
      </c>
      <c r="FY264" s="2">
        <v>250009.99</v>
      </c>
      <c r="FZ264" s="2">
        <v>19696.38</v>
      </c>
      <c r="GA264" s="2"/>
      <c r="GB264" s="2">
        <v>110926.71</v>
      </c>
      <c r="GC264" s="2"/>
      <c r="GD264" s="2">
        <v>289043.77</v>
      </c>
      <c r="GE264" s="2"/>
      <c r="GF264" s="2">
        <v>3353.9</v>
      </c>
      <c r="GG264" s="2"/>
      <c r="GH264" s="2">
        <v>2079</v>
      </c>
      <c r="GI264" s="2">
        <v>675111.18</v>
      </c>
      <c r="GJ264" s="2">
        <v>569083.86</v>
      </c>
      <c r="GK264" s="2">
        <v>1298.78</v>
      </c>
      <c r="GL264" s="2">
        <v>40212.92</v>
      </c>
      <c r="GM264" s="2">
        <v>1063626.24</v>
      </c>
      <c r="GN264" s="2">
        <v>8107</v>
      </c>
      <c r="GO264" s="2"/>
      <c r="GP264" s="2">
        <v>98330.01</v>
      </c>
      <c r="GQ264" s="2">
        <v>667340.93000000005</v>
      </c>
      <c r="GR264" s="2"/>
      <c r="GS264" s="2">
        <v>91342.12</v>
      </c>
      <c r="GT264" s="2">
        <v>581053.96</v>
      </c>
      <c r="GU264" s="2"/>
      <c r="GV264" s="2"/>
      <c r="GW264" s="2"/>
      <c r="GX264" s="2"/>
      <c r="GY264" s="2">
        <v>54236.42</v>
      </c>
      <c r="GZ264" s="2"/>
      <c r="HA264" s="2"/>
      <c r="HB264" s="2"/>
      <c r="HC264" s="2">
        <v>500</v>
      </c>
      <c r="HD264" s="2"/>
      <c r="HE264" s="2"/>
      <c r="HF264" s="2"/>
      <c r="HG264" s="2">
        <v>7489396.0899999999</v>
      </c>
      <c r="HH264" s="2">
        <v>68093.63</v>
      </c>
      <c r="HI264" s="2">
        <v>68093.63</v>
      </c>
      <c r="HJ264" s="2"/>
      <c r="HK264" s="2"/>
      <c r="HL264" s="2">
        <v>221407.83</v>
      </c>
      <c r="HM264" s="2">
        <v>93075</v>
      </c>
      <c r="HN264" s="2"/>
      <c r="HO264" s="2">
        <v>20444.22</v>
      </c>
      <c r="HP264" s="2"/>
      <c r="HQ264" s="2">
        <v>118874.35</v>
      </c>
      <c r="HR264" s="2"/>
      <c r="HS264" s="2">
        <v>453801.39999999991</v>
      </c>
      <c r="HT264" s="2">
        <v>67444883.450000018</v>
      </c>
      <c r="HV264" s="37" t="str">
        <f>VLOOKUP(HW264,'District Listing'!$A$3:$B$315,2,FALSE)</f>
        <v>WAHKIAKUM</v>
      </c>
      <c r="HW264" s="4" t="s">
        <v>366</v>
      </c>
      <c r="HX264" s="2">
        <v>58969.62</v>
      </c>
      <c r="HY264" s="2">
        <v>58969.62</v>
      </c>
      <c r="HZ264" s="2"/>
      <c r="IA264" s="2"/>
      <c r="IB264" s="2">
        <v>15267.44</v>
      </c>
      <c r="IC264" s="2"/>
      <c r="ID264" s="2"/>
      <c r="IE264" s="2"/>
      <c r="IF264" s="2">
        <v>26030.07</v>
      </c>
      <c r="IG264" s="2"/>
      <c r="IH264" s="2"/>
      <c r="II264" s="2">
        <v>41297.51</v>
      </c>
      <c r="IJ264" s="2">
        <v>217288.95999999999</v>
      </c>
      <c r="IK264" s="2">
        <v>3179.44</v>
      </c>
      <c r="IL264" s="2">
        <v>918.72</v>
      </c>
      <c r="IM264" s="2"/>
      <c r="IN264" s="2">
        <v>117272.53</v>
      </c>
      <c r="IO264" s="2"/>
      <c r="IP264" s="2">
        <v>338659.65</v>
      </c>
      <c r="IQ264" s="2"/>
      <c r="IR264" s="2"/>
      <c r="IS264" s="2">
        <v>2620.89</v>
      </c>
      <c r="IT264" s="2">
        <v>29452.880000000001</v>
      </c>
      <c r="IU264" s="2">
        <v>3991.84</v>
      </c>
      <c r="IV264" s="2">
        <v>37649.54</v>
      </c>
      <c r="IW264" s="2"/>
      <c r="IX264" s="2"/>
      <c r="IY264" s="2"/>
      <c r="IZ264" s="2"/>
      <c r="JA264" s="2">
        <v>118.71</v>
      </c>
      <c r="JB264" s="2">
        <v>1175.77</v>
      </c>
      <c r="JC264" s="2">
        <v>1158.69</v>
      </c>
      <c r="JD264" s="2">
        <v>11259.94</v>
      </c>
      <c r="JE264" s="2">
        <v>1.89</v>
      </c>
      <c r="JF264" s="2">
        <v>64335.48</v>
      </c>
      <c r="JG264" s="2"/>
      <c r="JH264" s="2"/>
      <c r="JI264" s="2">
        <v>151765.63</v>
      </c>
      <c r="JJ264" s="2">
        <v>2680.94</v>
      </c>
      <c r="JK264" s="2">
        <v>522.30999999999995</v>
      </c>
      <c r="JL264" s="2"/>
      <c r="JM264" s="2"/>
      <c r="JN264" s="2">
        <v>1258.3599999999999</v>
      </c>
      <c r="JO264" s="2">
        <v>4461.6099999999997</v>
      </c>
      <c r="JP264" s="2"/>
      <c r="JQ264" s="2"/>
      <c r="JR264" s="2"/>
      <c r="JS264" s="2"/>
      <c r="JT264" s="2"/>
      <c r="JU264" s="2">
        <v>1246.9000000000001</v>
      </c>
      <c r="JV264" s="2"/>
      <c r="JW264" s="2"/>
      <c r="JX264" s="2"/>
      <c r="JY264" s="2"/>
      <c r="JZ264" s="2"/>
      <c r="KA264" s="2"/>
      <c r="KB264" s="2">
        <v>10167.57</v>
      </c>
      <c r="KC264" s="2">
        <v>9196.7999999999993</v>
      </c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>
        <v>26.3</v>
      </c>
      <c r="KQ264" s="2"/>
      <c r="KR264" s="2"/>
      <c r="KS264" s="2"/>
      <c r="KT264" s="2"/>
      <c r="KU264" s="2">
        <v>235</v>
      </c>
      <c r="KV264" s="2">
        <v>25162.82</v>
      </c>
      <c r="KW264" s="2"/>
      <c r="KX264" s="2"/>
      <c r="KY264" s="2">
        <v>3431.63</v>
      </c>
      <c r="KZ264" s="2"/>
      <c r="LA264" s="2"/>
      <c r="LB264" s="2"/>
      <c r="LC264" s="2">
        <v>6048.1</v>
      </c>
      <c r="LD264" s="2"/>
      <c r="LE264" s="2"/>
      <c r="LF264" s="2"/>
      <c r="LG264" s="2"/>
      <c r="LH264" s="2"/>
      <c r="LI264" s="2"/>
      <c r="LJ264" s="2"/>
      <c r="LK264" s="2">
        <v>55515.119999999995</v>
      </c>
      <c r="LL264" s="2">
        <v>27922.28</v>
      </c>
      <c r="LM264" s="2">
        <v>27922.28</v>
      </c>
      <c r="LN264" s="2"/>
      <c r="LO264" s="2"/>
      <c r="LP264" s="2"/>
      <c r="LQ264" s="2"/>
      <c r="LR264" s="2"/>
      <c r="LS264" s="2">
        <v>98914.99</v>
      </c>
      <c r="LT264" s="2"/>
      <c r="LU264" s="2"/>
      <c r="LV264" s="2"/>
      <c r="LW264" s="2"/>
      <c r="LX264" s="2">
        <v>98914.99</v>
      </c>
      <c r="LY264" s="2">
        <v>777506.40999999992</v>
      </c>
    </row>
    <row r="265" spans="2:337">
      <c r="B265" s="22" t="s">
        <v>82</v>
      </c>
      <c r="C265" s="22" t="s">
        <v>7</v>
      </c>
      <c r="D265" s="22" t="s">
        <v>5</v>
      </c>
      <c r="E265" s="22" t="s">
        <v>34</v>
      </c>
      <c r="F265" s="22" t="s">
        <v>42</v>
      </c>
      <c r="G265" s="1">
        <v>184210.59</v>
      </c>
      <c r="I265" s="37" t="str">
        <f>VLOOKUP(J265,'District Listing'!$A$3:$B$315,2,FALSE)</f>
        <v>NORTH THURSTON</v>
      </c>
      <c r="J265" s="4" t="s">
        <v>358</v>
      </c>
      <c r="K265" s="2">
        <v>1636630.71</v>
      </c>
      <c r="L265" s="2">
        <v>1636630.71</v>
      </c>
      <c r="M265" s="2">
        <v>-1636630.71</v>
      </c>
      <c r="N265" s="2">
        <v>-1636630.71</v>
      </c>
      <c r="O265" s="2">
        <v>87625621.390000001</v>
      </c>
      <c r="P265" s="2">
        <v>1474312.4700000002</v>
      </c>
      <c r="Q265" s="2">
        <v>838168.70000000007</v>
      </c>
      <c r="R265" s="2"/>
      <c r="S265" s="2">
        <v>5498329.6299999999</v>
      </c>
      <c r="T265" s="2">
        <v>920892.5</v>
      </c>
      <c r="U265" s="2">
        <v>760193</v>
      </c>
      <c r="V265" s="2">
        <v>97117517.689999998</v>
      </c>
      <c r="W265" s="2">
        <v>33266354.059999999</v>
      </c>
      <c r="X265" s="2">
        <v>1423461.87</v>
      </c>
      <c r="Y265" s="2">
        <v>1287576.0999999999</v>
      </c>
      <c r="Z265" s="2"/>
      <c r="AA265" s="2">
        <v>962994.25</v>
      </c>
      <c r="AB265" s="2">
        <v>248133.13</v>
      </c>
      <c r="AC265" s="2">
        <v>37188519.410000004</v>
      </c>
      <c r="AD265" s="2">
        <v>54407.199999999997</v>
      </c>
      <c r="AE265" s="2">
        <v>36269.030000000006</v>
      </c>
      <c r="AF265" s="2">
        <v>7263087.9899999993</v>
      </c>
      <c r="AG265" s="2">
        <v>2784458.9899999998</v>
      </c>
      <c r="AH265" s="2">
        <v>14715531.200000001</v>
      </c>
      <c r="AI265" s="2">
        <v>4459089.6500000004</v>
      </c>
      <c r="AJ265" s="2"/>
      <c r="AK265" s="2"/>
      <c r="AL265" s="2"/>
      <c r="AM265" s="2"/>
      <c r="AN265" s="2">
        <v>196381.66</v>
      </c>
      <c r="AO265" s="2">
        <v>114118.3</v>
      </c>
      <c r="AP265" s="2">
        <v>487666.51999999996</v>
      </c>
      <c r="AQ265" s="2">
        <v>918925.6399999999</v>
      </c>
      <c r="AR265" s="2">
        <v>11775543.15</v>
      </c>
      <c r="AS265" s="2">
        <v>9504103.4299999997</v>
      </c>
      <c r="AT265" s="2">
        <v>0</v>
      </c>
      <c r="AU265" s="2">
        <v>94579.63</v>
      </c>
      <c r="AV265" s="2">
        <v>52404162.390000008</v>
      </c>
      <c r="AW265" s="2">
        <v>4533689.2</v>
      </c>
      <c r="AX265" s="2">
        <v>376126.9</v>
      </c>
      <c r="AY265" s="2">
        <v>2045838.92</v>
      </c>
      <c r="AZ265" s="2">
        <v>916185.77</v>
      </c>
      <c r="BA265" s="2">
        <v>2441193.37</v>
      </c>
      <c r="BB265" s="2">
        <v>10313034.16</v>
      </c>
      <c r="BC265" s="2">
        <v>314.62</v>
      </c>
      <c r="BD265" s="2">
        <v>280652.88</v>
      </c>
      <c r="BE265" s="2">
        <v>3000</v>
      </c>
      <c r="BF265" s="2"/>
      <c r="BG265" s="2">
        <v>467583.26</v>
      </c>
      <c r="BH265" s="2">
        <v>341908.98</v>
      </c>
      <c r="BI265" s="2">
        <v>4793348.1500000004</v>
      </c>
      <c r="BJ265" s="2">
        <v>190405.07</v>
      </c>
      <c r="BK265" s="2">
        <v>45354.41</v>
      </c>
      <c r="BL265" s="2">
        <v>47737.5</v>
      </c>
      <c r="BM265" s="2"/>
      <c r="BN265" s="2">
        <v>587246.6</v>
      </c>
      <c r="BO265" s="2"/>
      <c r="BP265" s="2">
        <v>662538.5</v>
      </c>
      <c r="BQ265" s="2">
        <v>296549.92</v>
      </c>
      <c r="BR265" s="2">
        <v>122935.71</v>
      </c>
      <c r="BS265" s="2">
        <v>757337.43</v>
      </c>
      <c r="BT265" s="2">
        <v>4243.1099999999997</v>
      </c>
      <c r="BU265" s="2">
        <v>11968.12</v>
      </c>
      <c r="BV265" s="2"/>
      <c r="BW265" s="2">
        <v>1221315.67</v>
      </c>
      <c r="BX265" s="2"/>
      <c r="BY265" s="2">
        <v>1403.6</v>
      </c>
      <c r="BZ265" s="2"/>
      <c r="CA265" s="2">
        <v>161711.5</v>
      </c>
      <c r="CB265" s="2">
        <v>1595685.52</v>
      </c>
      <c r="CC265" s="2">
        <v>3595601.56</v>
      </c>
      <c r="CD265" s="2">
        <v>7009.8</v>
      </c>
      <c r="CE265" s="2">
        <v>193904.82</v>
      </c>
      <c r="CF265" s="2">
        <v>2921958.05</v>
      </c>
      <c r="CG265" s="2">
        <v>976428.22</v>
      </c>
      <c r="CH265" s="2"/>
      <c r="CI265" s="2">
        <v>5451.58</v>
      </c>
      <c r="CJ265" s="2">
        <v>132790.5</v>
      </c>
      <c r="CK265" s="2"/>
      <c r="CL265" s="2">
        <v>531542.4</v>
      </c>
      <c r="CM265" s="2">
        <v>1637808.6</v>
      </c>
      <c r="CN265" s="2"/>
      <c r="CO265" s="2"/>
      <c r="CP265" s="2"/>
      <c r="CQ265" s="2"/>
      <c r="CR265" s="2">
        <v>252040.03</v>
      </c>
      <c r="CS265" s="2">
        <v>8844.9</v>
      </c>
      <c r="CT265" s="2"/>
      <c r="CU265" s="2"/>
      <c r="CV265" s="2"/>
      <c r="CW265" s="2"/>
      <c r="CX265" s="2"/>
      <c r="CY265" s="2"/>
      <c r="CZ265" s="2">
        <v>21856621.009999998</v>
      </c>
      <c r="DA265" s="2">
        <v>102112.56</v>
      </c>
      <c r="DB265" s="2">
        <v>102112.56</v>
      </c>
      <c r="DC265" s="2"/>
      <c r="DD265" s="2"/>
      <c r="DE265" s="2">
        <v>147641.12</v>
      </c>
      <c r="DF265" s="2">
        <v>83136.84</v>
      </c>
      <c r="DG265" s="2"/>
      <c r="DH265" s="2"/>
      <c r="DI265" s="2"/>
      <c r="DJ265" s="2">
        <v>162591.44</v>
      </c>
      <c r="DK265" s="2"/>
      <c r="DL265" s="2"/>
      <c r="DM265" s="2">
        <v>393369.4</v>
      </c>
      <c r="DN265" s="2">
        <v>219375336.62000003</v>
      </c>
      <c r="DP265" s="37" t="str">
        <f>VLOOKUP(DQ265,'District Listing'!$A$3:$B$315,2,FALSE)</f>
        <v>NORTH THURSTON</v>
      </c>
      <c r="DQ265" s="4" t="s">
        <v>358</v>
      </c>
      <c r="DR265" s="2">
        <v>1635785.71</v>
      </c>
      <c r="DS265" s="2">
        <v>1635785.71</v>
      </c>
      <c r="DT265" s="2">
        <v>-1636630.71</v>
      </c>
      <c r="DU265" s="2">
        <v>-1636630.71</v>
      </c>
      <c r="DV265" s="2">
        <v>79368366.620000005</v>
      </c>
      <c r="DW265" s="2">
        <v>647885.67000000004</v>
      </c>
      <c r="DX265" s="2">
        <v>153979.28</v>
      </c>
      <c r="DY265" s="2"/>
      <c r="DZ265" s="2">
        <v>1407982.87</v>
      </c>
      <c r="EA265" s="2">
        <v>55977.17</v>
      </c>
      <c r="EB265" s="2">
        <v>760193</v>
      </c>
      <c r="EC265" s="2">
        <v>82394384.610000014</v>
      </c>
      <c r="ED265" s="2">
        <v>27482402.309999999</v>
      </c>
      <c r="EE265" s="2">
        <v>396287.61</v>
      </c>
      <c r="EF265" s="2">
        <v>862847.19</v>
      </c>
      <c r="EG265" s="2"/>
      <c r="EH265" s="2">
        <v>8017.7</v>
      </c>
      <c r="EI265" s="2">
        <v>3611.07</v>
      </c>
      <c r="EJ265" s="2">
        <v>28753165.879999999</v>
      </c>
      <c r="EK265" s="2">
        <v>52860.959999999999</v>
      </c>
      <c r="EL265" s="2">
        <v>36244.160000000003</v>
      </c>
      <c r="EM265" s="2">
        <v>6625926.3499999996</v>
      </c>
      <c r="EN265" s="2">
        <v>2602279.0499999998</v>
      </c>
      <c r="EO265" s="2">
        <v>13418281.390000001</v>
      </c>
      <c r="EP265" s="2">
        <v>4169865.94</v>
      </c>
      <c r="EQ265" s="2"/>
      <c r="ER265" s="2"/>
      <c r="ES265" s="2"/>
      <c r="ET265" s="2"/>
      <c r="EU265" s="2">
        <v>177163.67</v>
      </c>
      <c r="EV265" s="2">
        <v>104757.5</v>
      </c>
      <c r="EW265" s="2">
        <v>451272.97</v>
      </c>
      <c r="EX265" s="2">
        <v>863831.2</v>
      </c>
      <c r="EY265" s="2">
        <v>10872816.85</v>
      </c>
      <c r="EZ265" s="2">
        <v>9036795.6999999993</v>
      </c>
      <c r="FA265" s="2">
        <v>377.35</v>
      </c>
      <c r="FB265" s="2">
        <v>94579.63</v>
      </c>
      <c r="FC265" s="2">
        <v>48507052.719999999</v>
      </c>
      <c r="FD265" s="2">
        <v>3002315.4</v>
      </c>
      <c r="FE265" s="2">
        <v>375936.28</v>
      </c>
      <c r="FF265" s="2">
        <v>2045838.92</v>
      </c>
      <c r="FG265" s="2">
        <v>146732.67000000001</v>
      </c>
      <c r="FH265" s="2">
        <v>2334816.7400000002</v>
      </c>
      <c r="FI265" s="2">
        <v>7905640.0099999998</v>
      </c>
      <c r="FJ265" s="2">
        <v>314.62</v>
      </c>
      <c r="FK265" s="2">
        <v>280652.88</v>
      </c>
      <c r="FL265" s="2">
        <v>3000</v>
      </c>
      <c r="FM265" s="2"/>
      <c r="FN265" s="2">
        <v>467583.26</v>
      </c>
      <c r="FO265" s="2">
        <v>296584.95</v>
      </c>
      <c r="FP265" s="2">
        <v>4305528.9000000004</v>
      </c>
      <c r="FQ265" s="2">
        <v>190405.07</v>
      </c>
      <c r="FR265" s="2">
        <v>45354.41</v>
      </c>
      <c r="FS265" s="2">
        <v>47737.5</v>
      </c>
      <c r="FT265" s="2"/>
      <c r="FU265" s="2">
        <v>587246.6</v>
      </c>
      <c r="FV265" s="2"/>
      <c r="FW265" s="2">
        <v>662538.5</v>
      </c>
      <c r="FX265" s="2">
        <v>296549.92</v>
      </c>
      <c r="FY265" s="2">
        <v>122935.71</v>
      </c>
      <c r="FZ265" s="2">
        <v>757337.43</v>
      </c>
      <c r="GA265" s="2">
        <v>4243.1099999999997</v>
      </c>
      <c r="GB265" s="2">
        <v>11968.12</v>
      </c>
      <c r="GC265" s="2"/>
      <c r="GD265" s="2">
        <v>31276.69</v>
      </c>
      <c r="GE265" s="2"/>
      <c r="GF265" s="2">
        <v>1403.6</v>
      </c>
      <c r="GG265" s="2"/>
      <c r="GH265" s="2">
        <v>135933.98000000001</v>
      </c>
      <c r="GI265" s="2">
        <v>213299.97</v>
      </c>
      <c r="GJ265" s="2">
        <v>2080938.59</v>
      </c>
      <c r="GK265" s="2">
        <v>7009.8</v>
      </c>
      <c r="GL265" s="2">
        <v>193904.82</v>
      </c>
      <c r="GM265" s="2">
        <v>2921958.05</v>
      </c>
      <c r="GN265" s="2">
        <v>976428.22</v>
      </c>
      <c r="GO265" s="2"/>
      <c r="GP265" s="2">
        <v>5451.58</v>
      </c>
      <c r="GQ265" s="2">
        <v>132790.5</v>
      </c>
      <c r="GR265" s="2"/>
      <c r="GS265" s="2">
        <v>531542.4</v>
      </c>
      <c r="GT265" s="2">
        <v>1637808.6</v>
      </c>
      <c r="GU265" s="2"/>
      <c r="GV265" s="2"/>
      <c r="GW265" s="2"/>
      <c r="GX265" s="2"/>
      <c r="GY265" s="2">
        <v>225865.84</v>
      </c>
      <c r="GZ265" s="2">
        <v>8844.9</v>
      </c>
      <c r="HA265" s="2"/>
      <c r="HB265" s="2"/>
      <c r="HC265" s="2"/>
      <c r="HD265" s="2"/>
      <c r="HE265" s="2"/>
      <c r="HF265" s="2"/>
      <c r="HG265" s="2">
        <v>17184438.52</v>
      </c>
      <c r="HH265" s="2">
        <v>37985.519999999997</v>
      </c>
      <c r="HI265" s="2">
        <v>37985.519999999997</v>
      </c>
      <c r="HJ265" s="2"/>
      <c r="HK265" s="2"/>
      <c r="HL265" s="2">
        <v>147641.12</v>
      </c>
      <c r="HM265" s="2">
        <v>83136.84</v>
      </c>
      <c r="HN265" s="2"/>
      <c r="HO265" s="2"/>
      <c r="HP265" s="2"/>
      <c r="HQ265" s="2">
        <v>162591.44</v>
      </c>
      <c r="HR265" s="2"/>
      <c r="HS265" s="2">
        <v>393369.4</v>
      </c>
      <c r="HT265" s="2">
        <v>185175191.65999997</v>
      </c>
      <c r="HV265" s="37" t="str">
        <f>VLOOKUP(HW265,'District Listing'!$A$3:$B$315,2,FALSE)</f>
        <v>DIXIE</v>
      </c>
      <c r="HW265" s="4" t="s">
        <v>367</v>
      </c>
      <c r="HX265" s="2"/>
      <c r="HY265" s="2"/>
      <c r="HZ265" s="2"/>
      <c r="IA265" s="2"/>
      <c r="IB265" s="2">
        <v>54525.84</v>
      </c>
      <c r="IC265" s="2"/>
      <c r="ID265" s="2"/>
      <c r="IE265" s="2"/>
      <c r="IF265" s="2"/>
      <c r="IG265" s="2"/>
      <c r="IH265" s="2"/>
      <c r="II265" s="2">
        <v>54525.84</v>
      </c>
      <c r="IJ265" s="2">
        <v>9461.4500000000007</v>
      </c>
      <c r="IK265" s="2"/>
      <c r="IL265" s="2"/>
      <c r="IM265" s="2"/>
      <c r="IN265" s="2"/>
      <c r="IO265" s="2"/>
      <c r="IP265" s="2">
        <v>9461.4500000000007</v>
      </c>
      <c r="IQ265" s="2"/>
      <c r="IR265" s="2"/>
      <c r="IS265" s="2">
        <v>4375.51</v>
      </c>
      <c r="IT265" s="2"/>
      <c r="IU265" s="2">
        <v>8789.64</v>
      </c>
      <c r="IV265" s="2"/>
      <c r="IW265" s="2"/>
      <c r="IX265" s="2"/>
      <c r="IY265" s="2"/>
      <c r="IZ265" s="2"/>
      <c r="JA265" s="2"/>
      <c r="JB265" s="2"/>
      <c r="JC265" s="2">
        <v>519.15</v>
      </c>
      <c r="JD265" s="2"/>
      <c r="JE265" s="2">
        <v>7367.8</v>
      </c>
      <c r="JF265" s="2">
        <v>6192.71</v>
      </c>
      <c r="JG265" s="2"/>
      <c r="JH265" s="2"/>
      <c r="JI265" s="2">
        <v>27244.809999999998</v>
      </c>
      <c r="JJ265" s="2">
        <v>879.24</v>
      </c>
      <c r="JK265" s="2"/>
      <c r="JL265" s="2"/>
      <c r="JM265" s="2">
        <v>1743.57</v>
      </c>
      <c r="JN265" s="2"/>
      <c r="JO265" s="2">
        <v>2622.81</v>
      </c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>
        <v>93854.91</v>
      </c>
    </row>
    <row r="266" spans="2:337">
      <c r="B266" s="22" t="s">
        <v>82</v>
      </c>
      <c r="C266" s="22" t="s">
        <v>7</v>
      </c>
      <c r="D266" s="22" t="s">
        <v>5</v>
      </c>
      <c r="E266" s="22" t="s">
        <v>34</v>
      </c>
      <c r="F266" s="22" t="s">
        <v>43</v>
      </c>
      <c r="G266" s="1">
        <v>2712</v>
      </c>
      <c r="I266" s="37" t="str">
        <f>VLOOKUP(J266,'District Listing'!$A$3:$B$315,2,FALSE)</f>
        <v>TUMWATER</v>
      </c>
      <c r="J266" s="4" t="s">
        <v>359</v>
      </c>
      <c r="K266" s="2">
        <v>508476.6</v>
      </c>
      <c r="L266" s="2">
        <v>508476.6</v>
      </c>
      <c r="M266" s="2">
        <v>-508476.6</v>
      </c>
      <c r="N266" s="2">
        <v>-508476.6</v>
      </c>
      <c r="O266" s="2">
        <v>36787878.049999997</v>
      </c>
      <c r="P266" s="2">
        <v>744080.24</v>
      </c>
      <c r="Q266" s="2">
        <v>1440974.13</v>
      </c>
      <c r="R266" s="2"/>
      <c r="S266" s="2">
        <v>990339.24</v>
      </c>
      <c r="T266" s="2">
        <v>160740.51999999999</v>
      </c>
      <c r="U266" s="2">
        <v>720758.21</v>
      </c>
      <c r="V266" s="2">
        <v>40844770.390000008</v>
      </c>
      <c r="W266" s="2">
        <v>13102553.259999998</v>
      </c>
      <c r="X266" s="2">
        <v>356916.23</v>
      </c>
      <c r="Y266" s="2">
        <v>396642.32</v>
      </c>
      <c r="Z266" s="2"/>
      <c r="AA266" s="2">
        <v>680373.84</v>
      </c>
      <c r="AB266" s="2">
        <v>52629.75</v>
      </c>
      <c r="AC266" s="2">
        <v>14589115.399999999</v>
      </c>
      <c r="AD266" s="2">
        <v>0</v>
      </c>
      <c r="AE266" s="2"/>
      <c r="AF266" s="2">
        <v>800372.91</v>
      </c>
      <c r="AG266" s="2">
        <v>255669.61000000002</v>
      </c>
      <c r="AH266" s="2">
        <v>1622426.2</v>
      </c>
      <c r="AI266" s="2">
        <v>426579.93000000005</v>
      </c>
      <c r="AJ266" s="2"/>
      <c r="AK266" s="2"/>
      <c r="AL266" s="2"/>
      <c r="AM266" s="2"/>
      <c r="AN266" s="2">
        <v>13357.859999999999</v>
      </c>
      <c r="AO266" s="2">
        <v>7078.34</v>
      </c>
      <c r="AP266" s="2">
        <v>16936.170000000002</v>
      </c>
      <c r="AQ266" s="2">
        <v>48647.33</v>
      </c>
      <c r="AR266" s="2">
        <v>3634351.7300000004</v>
      </c>
      <c r="AS266" s="2">
        <v>2774192.27</v>
      </c>
      <c r="AT266" s="2">
        <v>8442275.5999999996</v>
      </c>
      <c r="AU266" s="2">
        <v>3404405.84</v>
      </c>
      <c r="AV266" s="2">
        <v>21446293.789999999</v>
      </c>
      <c r="AW266" s="2">
        <v>2865866.58</v>
      </c>
      <c r="AX266" s="2">
        <v>2575.15</v>
      </c>
      <c r="AY266" s="2">
        <v>685296.27</v>
      </c>
      <c r="AZ266" s="2"/>
      <c r="BA266" s="2">
        <v>3106.96</v>
      </c>
      <c r="BB266" s="2">
        <v>3556844.96</v>
      </c>
      <c r="BC266" s="2">
        <v>12190</v>
      </c>
      <c r="BD266" s="2">
        <v>78200.95</v>
      </c>
      <c r="BE266" s="2"/>
      <c r="BF266" s="2">
        <v>140868</v>
      </c>
      <c r="BG266" s="2"/>
      <c r="BH266" s="2">
        <v>17426.810000000001</v>
      </c>
      <c r="BI266" s="2">
        <v>359579.53</v>
      </c>
      <c r="BJ266" s="2"/>
      <c r="BK266" s="2">
        <v>15720.9</v>
      </c>
      <c r="BL266" s="2">
        <v>107783.43</v>
      </c>
      <c r="BM266" s="2">
        <v>13</v>
      </c>
      <c r="BN266" s="2"/>
      <c r="BO266" s="2"/>
      <c r="BP266" s="2"/>
      <c r="BQ266" s="2"/>
      <c r="BR266" s="2">
        <v>37921.550000000003</v>
      </c>
      <c r="BS266" s="2"/>
      <c r="BT266" s="2"/>
      <c r="BU266" s="2"/>
      <c r="BV266" s="2"/>
      <c r="BW266" s="2"/>
      <c r="BX266" s="2"/>
      <c r="BY266" s="2"/>
      <c r="BZ266" s="2"/>
      <c r="CA266" s="2"/>
      <c r="CB266" s="2">
        <v>970387.59</v>
      </c>
      <c r="CC266" s="2"/>
      <c r="CD266" s="2"/>
      <c r="CE266" s="2">
        <v>12324.5</v>
      </c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>
        <v>9471355.7999999989</v>
      </c>
      <c r="CS266" s="2"/>
      <c r="CT266" s="2"/>
      <c r="CU266" s="2"/>
      <c r="CV266" s="2"/>
      <c r="CW266" s="2"/>
      <c r="CX266" s="2"/>
      <c r="CY266" s="2"/>
      <c r="CZ266" s="2">
        <v>11223772.059999999</v>
      </c>
      <c r="DA266" s="2">
        <v>127098.58</v>
      </c>
      <c r="DB266" s="2">
        <v>127098.58</v>
      </c>
      <c r="DC266" s="2"/>
      <c r="DD266" s="2"/>
      <c r="DE266" s="2"/>
      <c r="DF266" s="2"/>
      <c r="DG266" s="2">
        <v>13391.61</v>
      </c>
      <c r="DH266" s="2"/>
      <c r="DI266" s="2"/>
      <c r="DJ266" s="2">
        <v>126347.76</v>
      </c>
      <c r="DK266" s="2"/>
      <c r="DL266" s="2"/>
      <c r="DM266" s="2">
        <v>139739.37</v>
      </c>
      <c r="DN266" s="2">
        <v>91927634.550000027</v>
      </c>
      <c r="DP266" s="37" t="str">
        <f>VLOOKUP(DQ266,'District Listing'!$A$3:$B$315,2,FALSE)</f>
        <v>TUMWATER</v>
      </c>
      <c r="DQ266" s="4" t="s">
        <v>359</v>
      </c>
      <c r="DR266" s="2">
        <v>130455.69</v>
      </c>
      <c r="DS266" s="2">
        <v>130455.69</v>
      </c>
      <c r="DT266" s="2">
        <v>-508476.6</v>
      </c>
      <c r="DU266" s="2">
        <v>-508476.6</v>
      </c>
      <c r="DV266" s="2">
        <v>29579835.93</v>
      </c>
      <c r="DW266" s="2">
        <v>407905.33</v>
      </c>
      <c r="DX266" s="2">
        <v>1440974.13</v>
      </c>
      <c r="DY266" s="2"/>
      <c r="DZ266" s="2">
        <v>589000.44999999995</v>
      </c>
      <c r="EA266" s="2">
        <v>160740.51999999999</v>
      </c>
      <c r="EB266" s="2">
        <v>720758.21</v>
      </c>
      <c r="EC266" s="2">
        <v>32899214.569999997</v>
      </c>
      <c r="ED266" s="2">
        <v>8590152.1199999992</v>
      </c>
      <c r="EE266" s="2">
        <v>350291.44</v>
      </c>
      <c r="EF266" s="2">
        <v>396354.32</v>
      </c>
      <c r="EG266" s="2"/>
      <c r="EH266" s="2">
        <v>318267.23</v>
      </c>
      <c r="EI266" s="2">
        <v>2649.65</v>
      </c>
      <c r="EJ266" s="2">
        <v>9657714.7599999998</v>
      </c>
      <c r="EK266" s="2">
        <v>0</v>
      </c>
      <c r="EL266" s="2"/>
      <c r="EM266" s="2">
        <v>792898.87</v>
      </c>
      <c r="EN266" s="2">
        <v>243115.13</v>
      </c>
      <c r="EO266" s="2">
        <v>1607238.47</v>
      </c>
      <c r="EP266" s="2">
        <v>404698.09</v>
      </c>
      <c r="EQ266" s="2"/>
      <c r="ER266" s="2"/>
      <c r="ES266" s="2"/>
      <c r="ET266" s="2"/>
      <c r="EU266" s="2">
        <v>13316.3</v>
      </c>
      <c r="EV266" s="2">
        <v>6718.51</v>
      </c>
      <c r="EW266" s="2">
        <v>16830.47</v>
      </c>
      <c r="EX266" s="2">
        <v>48207.39</v>
      </c>
      <c r="EY266" s="2">
        <v>2973954.97</v>
      </c>
      <c r="EZ266" s="2">
        <v>2703694.52</v>
      </c>
      <c r="FA266" s="2">
        <v>7385167.1900000004</v>
      </c>
      <c r="FB266" s="2">
        <v>3404158.21</v>
      </c>
      <c r="FC266" s="2">
        <v>19599998.120000001</v>
      </c>
      <c r="FD266" s="2">
        <v>2813296.4</v>
      </c>
      <c r="FE266" s="2"/>
      <c r="FF266" s="2">
        <v>685296.27</v>
      </c>
      <c r="FG266" s="2"/>
      <c r="FH266" s="2">
        <v>3106.96</v>
      </c>
      <c r="FI266" s="2">
        <v>3501699.63</v>
      </c>
      <c r="FJ266" s="2">
        <v>12190</v>
      </c>
      <c r="FK266" s="2">
        <v>78200.95</v>
      </c>
      <c r="FL266" s="2"/>
      <c r="FM266" s="2">
        <v>140868</v>
      </c>
      <c r="FN266" s="2"/>
      <c r="FO266" s="2">
        <v>15313.83</v>
      </c>
      <c r="FP266" s="2">
        <v>250748.42</v>
      </c>
      <c r="FQ266" s="2"/>
      <c r="FR266" s="2">
        <v>15720.9</v>
      </c>
      <c r="FS266" s="2">
        <v>107783.43</v>
      </c>
      <c r="FT266" s="2">
        <v>13</v>
      </c>
      <c r="FU266" s="2"/>
      <c r="FV266" s="2"/>
      <c r="FW266" s="2"/>
      <c r="FX266" s="2"/>
      <c r="FY266" s="2">
        <v>37921.550000000003</v>
      </c>
      <c r="FZ266" s="2"/>
      <c r="GA266" s="2"/>
      <c r="GB266" s="2"/>
      <c r="GC266" s="2"/>
      <c r="GD266" s="2"/>
      <c r="GE266" s="2"/>
      <c r="GF266" s="2"/>
      <c r="GG266" s="2"/>
      <c r="GH266" s="2"/>
      <c r="GI266" s="2">
        <v>970387.59</v>
      </c>
      <c r="GJ266" s="2"/>
      <c r="GK266" s="2"/>
      <c r="GL266" s="2">
        <v>12324.5</v>
      </c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>
        <v>9342547.8499999996</v>
      </c>
      <c r="GZ266" s="2"/>
      <c r="HA266" s="2"/>
      <c r="HB266" s="2"/>
      <c r="HC266" s="2"/>
      <c r="HD266" s="2"/>
      <c r="HE266" s="2"/>
      <c r="HF266" s="2"/>
      <c r="HG266" s="2">
        <v>10984020.02</v>
      </c>
      <c r="HH266" s="2">
        <v>126101.48</v>
      </c>
      <c r="HI266" s="2">
        <v>126101.48</v>
      </c>
      <c r="HJ266" s="2"/>
      <c r="HK266" s="2"/>
      <c r="HL266" s="2"/>
      <c r="HM266" s="2"/>
      <c r="HN266" s="2">
        <v>13391.61</v>
      </c>
      <c r="HO266" s="2"/>
      <c r="HP266" s="2"/>
      <c r="HQ266" s="2">
        <v>126347.76</v>
      </c>
      <c r="HR266" s="2"/>
      <c r="HS266" s="2">
        <v>139739.37</v>
      </c>
      <c r="HT266" s="2">
        <v>76530467.039999992</v>
      </c>
      <c r="HV266" s="37" t="str">
        <f>VLOOKUP(HW266,'District Listing'!$A$3:$B$315,2,FALSE)</f>
        <v>WALLA WALLA</v>
      </c>
      <c r="HW266" s="4" t="s">
        <v>368</v>
      </c>
      <c r="HX266" s="2">
        <v>32696.19</v>
      </c>
      <c r="HY266" s="2">
        <v>32696.19</v>
      </c>
      <c r="HZ266" s="2"/>
      <c r="IA266" s="2"/>
      <c r="IB266" s="2">
        <v>2917453.89</v>
      </c>
      <c r="IC266" s="2">
        <v>104428.77</v>
      </c>
      <c r="ID266" s="2">
        <v>228196.98</v>
      </c>
      <c r="IE266" s="2"/>
      <c r="IF266" s="2">
        <v>1242604.8999999999</v>
      </c>
      <c r="IG266" s="2">
        <v>627953.41</v>
      </c>
      <c r="IH266" s="2">
        <v>116966.64</v>
      </c>
      <c r="II266" s="2">
        <v>5237604.59</v>
      </c>
      <c r="IJ266" s="2">
        <v>2421012.73</v>
      </c>
      <c r="IK266" s="2">
        <v>68258.570000000007</v>
      </c>
      <c r="IL266" s="2">
        <v>507532.06</v>
      </c>
      <c r="IM266" s="2"/>
      <c r="IN266" s="2">
        <v>880213.44</v>
      </c>
      <c r="IO266" s="2">
        <v>67588.39</v>
      </c>
      <c r="IP266" s="2">
        <v>3944605.19</v>
      </c>
      <c r="IQ266" s="2">
        <v>7556.43</v>
      </c>
      <c r="IR266" s="2">
        <v>5791.37</v>
      </c>
      <c r="IS266" s="2">
        <v>387659.88</v>
      </c>
      <c r="IT266" s="2">
        <v>295292.02</v>
      </c>
      <c r="IU266" s="2">
        <v>682810.17</v>
      </c>
      <c r="IV266" s="2">
        <v>450201.68</v>
      </c>
      <c r="IW266" s="2"/>
      <c r="IX266" s="2"/>
      <c r="IY266" s="2"/>
      <c r="IZ266" s="2"/>
      <c r="JA266" s="2"/>
      <c r="JB266" s="2"/>
      <c r="JC266" s="2">
        <v>17810.63</v>
      </c>
      <c r="JD266" s="2">
        <v>86913.53</v>
      </c>
      <c r="JE266" s="2">
        <v>431480.98</v>
      </c>
      <c r="JF266" s="2">
        <v>682426.57</v>
      </c>
      <c r="JG266" s="2">
        <v>67843.23</v>
      </c>
      <c r="JH266" s="2">
        <v>51230.06</v>
      </c>
      <c r="JI266" s="2">
        <v>3167016.55</v>
      </c>
      <c r="JJ266" s="2">
        <v>261774.19</v>
      </c>
      <c r="JK266" s="2"/>
      <c r="JL266" s="2"/>
      <c r="JM266" s="2">
        <v>71354.63</v>
      </c>
      <c r="JN266" s="2">
        <v>5104.3100000000004</v>
      </c>
      <c r="JO266" s="2">
        <v>338233.13</v>
      </c>
      <c r="JP266" s="2">
        <v>6057.45</v>
      </c>
      <c r="JQ266" s="2"/>
      <c r="JR266" s="2">
        <v>100</v>
      </c>
      <c r="JS266" s="2"/>
      <c r="JT266" s="2"/>
      <c r="JU266" s="2">
        <v>71364.83</v>
      </c>
      <c r="JV266" s="2"/>
      <c r="JW266" s="2"/>
      <c r="JX266" s="2"/>
      <c r="JY266" s="2"/>
      <c r="JZ266" s="2"/>
      <c r="KA266" s="2"/>
      <c r="KB266" s="2"/>
      <c r="KC266" s="2"/>
      <c r="KD266" s="2">
        <v>30820.12</v>
      </c>
      <c r="KE266" s="2"/>
      <c r="KF266" s="2"/>
      <c r="KG266" s="2"/>
      <c r="KH266" s="2">
        <v>7021</v>
      </c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>
        <v>706.19</v>
      </c>
      <c r="KV266" s="2"/>
      <c r="KW266" s="2"/>
      <c r="KX266" s="2"/>
      <c r="KY266" s="2"/>
      <c r="KZ266" s="2"/>
      <c r="LA266" s="2"/>
      <c r="LB266" s="2"/>
      <c r="LC266" s="2">
        <v>24842.17</v>
      </c>
      <c r="LD266" s="2"/>
      <c r="LE266" s="2"/>
      <c r="LF266" s="2"/>
      <c r="LG266" s="2"/>
      <c r="LH266" s="2"/>
      <c r="LI266" s="2"/>
      <c r="LJ266" s="2"/>
      <c r="LK266" s="2">
        <v>140911.76</v>
      </c>
      <c r="LL266" s="2">
        <v>35300.83</v>
      </c>
      <c r="LM266" s="2">
        <v>35300.83</v>
      </c>
      <c r="LN266" s="2"/>
      <c r="LO266" s="2"/>
      <c r="LP266" s="2"/>
      <c r="LQ266" s="2"/>
      <c r="LR266" s="2">
        <v>73532.05</v>
      </c>
      <c r="LS266" s="2"/>
      <c r="LT266" s="2"/>
      <c r="LU266" s="2"/>
      <c r="LV266" s="2"/>
      <c r="LW266" s="2"/>
      <c r="LX266" s="2">
        <v>73532.05</v>
      </c>
      <c r="LY266" s="2">
        <v>12969900.290000001</v>
      </c>
    </row>
    <row r="267" spans="2:337">
      <c r="B267" s="22" t="s">
        <v>82</v>
      </c>
      <c r="C267" s="22" t="s">
        <v>7</v>
      </c>
      <c r="D267" s="22" t="s">
        <v>5</v>
      </c>
      <c r="E267" s="22" t="s">
        <v>34</v>
      </c>
      <c r="F267" s="22" t="s">
        <v>47</v>
      </c>
      <c r="G267" s="1">
        <v>22329.57</v>
      </c>
      <c r="I267" s="37" t="str">
        <f>VLOOKUP(J267,'District Listing'!$A$3:$B$315,2,FALSE)</f>
        <v>OLYMPIA</v>
      </c>
      <c r="J267" s="4" t="s">
        <v>360</v>
      </c>
      <c r="K267" s="2">
        <v>701577.71</v>
      </c>
      <c r="L267" s="2">
        <v>701577.71</v>
      </c>
      <c r="M267" s="2">
        <v>-701577.71</v>
      </c>
      <c r="N267" s="2">
        <v>-701577.71</v>
      </c>
      <c r="O267" s="2">
        <v>56084327.530000001</v>
      </c>
      <c r="P267" s="2">
        <v>1027241.4400000001</v>
      </c>
      <c r="Q267" s="2">
        <v>626816.53</v>
      </c>
      <c r="R267" s="2"/>
      <c r="S267" s="2">
        <v>3176079.8600000003</v>
      </c>
      <c r="T267" s="2">
        <v>545396.81000000006</v>
      </c>
      <c r="U267" s="2">
        <v>505308</v>
      </c>
      <c r="V267" s="2">
        <v>61965170.170000002</v>
      </c>
      <c r="W267" s="2">
        <v>21888080.359999999</v>
      </c>
      <c r="X267" s="2">
        <v>864898.26</v>
      </c>
      <c r="Y267" s="2">
        <v>323570.45</v>
      </c>
      <c r="Z267" s="2"/>
      <c r="AA267" s="2">
        <v>1298759.69</v>
      </c>
      <c r="AB267" s="2">
        <v>620384.84</v>
      </c>
      <c r="AC267" s="2">
        <v>24995693.600000001</v>
      </c>
      <c r="AD267" s="2">
        <v>56664.61</v>
      </c>
      <c r="AE267" s="2">
        <v>5588.0199999999995</v>
      </c>
      <c r="AF267" s="2">
        <v>4766733.5</v>
      </c>
      <c r="AG267" s="2">
        <v>1964001.02</v>
      </c>
      <c r="AH267" s="2">
        <v>9547414.0500000007</v>
      </c>
      <c r="AI267" s="2">
        <v>3189296.65</v>
      </c>
      <c r="AJ267" s="2"/>
      <c r="AK267" s="2"/>
      <c r="AL267" s="2"/>
      <c r="AM267" s="2"/>
      <c r="AN267" s="2">
        <v>46027.360000000001</v>
      </c>
      <c r="AO267" s="2">
        <v>27633.370000000003</v>
      </c>
      <c r="AP267" s="2">
        <v>360183.58</v>
      </c>
      <c r="AQ267" s="2">
        <v>757189.57</v>
      </c>
      <c r="AR267" s="2">
        <v>7688687.3700000001</v>
      </c>
      <c r="AS267" s="2">
        <v>7082288.7699999996</v>
      </c>
      <c r="AT267" s="2">
        <v>-182615.52</v>
      </c>
      <c r="AU267" s="2">
        <v>142656.66999999998</v>
      </c>
      <c r="AV267" s="2">
        <v>35451749.020000003</v>
      </c>
      <c r="AW267" s="2">
        <v>4370419.7299999995</v>
      </c>
      <c r="AX267" s="2">
        <v>225635.19</v>
      </c>
      <c r="AY267" s="2">
        <v>429271.73</v>
      </c>
      <c r="AZ267" s="2">
        <v>153327.92000000001</v>
      </c>
      <c r="BA267" s="2">
        <v>126419.59</v>
      </c>
      <c r="BB267" s="2">
        <v>5305074.16</v>
      </c>
      <c r="BC267" s="2">
        <v>3960.85</v>
      </c>
      <c r="BD267" s="2">
        <v>184191.41</v>
      </c>
      <c r="BE267" s="2">
        <v>6661920.1499999994</v>
      </c>
      <c r="BF267" s="2">
        <v>100</v>
      </c>
      <c r="BG267" s="2"/>
      <c r="BH267" s="2">
        <v>3656.81</v>
      </c>
      <c r="BI267" s="2">
        <v>2798603.8</v>
      </c>
      <c r="BJ267" s="2">
        <v>82356.36</v>
      </c>
      <c r="BK267" s="2">
        <v>35411.61</v>
      </c>
      <c r="BL267" s="2"/>
      <c r="BM267" s="2"/>
      <c r="BN267" s="2">
        <v>13561</v>
      </c>
      <c r="BO267" s="2"/>
      <c r="BP267" s="2">
        <v>587949.11</v>
      </c>
      <c r="BQ267" s="2">
        <v>160244.68000000002</v>
      </c>
      <c r="BR267" s="2"/>
      <c r="BS267" s="2"/>
      <c r="BT267" s="2">
        <v>11826</v>
      </c>
      <c r="BU267" s="2">
        <v>1694.03</v>
      </c>
      <c r="BV267" s="2"/>
      <c r="BW267" s="2"/>
      <c r="BX267" s="2"/>
      <c r="BY267" s="2"/>
      <c r="BZ267" s="2"/>
      <c r="CA267" s="2"/>
      <c r="CB267" s="2">
        <v>1411901.45</v>
      </c>
      <c r="CC267" s="2">
        <v>75578.509999999995</v>
      </c>
      <c r="CD267" s="2"/>
      <c r="CE267" s="2">
        <v>37036.080000000002</v>
      </c>
      <c r="CF267" s="2"/>
      <c r="CG267" s="2"/>
      <c r="CH267" s="2"/>
      <c r="CI267" s="2">
        <v>137998.19</v>
      </c>
      <c r="CJ267" s="2"/>
      <c r="CK267" s="2"/>
      <c r="CL267" s="2">
        <v>161751.63999999998</v>
      </c>
      <c r="CM267" s="2">
        <v>1173390.74</v>
      </c>
      <c r="CN267" s="2">
        <v>14630.2</v>
      </c>
      <c r="CO267" s="2"/>
      <c r="CP267" s="2"/>
      <c r="CQ267" s="2"/>
      <c r="CR267" s="2">
        <v>226655.65</v>
      </c>
      <c r="CS267" s="2"/>
      <c r="CT267" s="2"/>
      <c r="CU267" s="2"/>
      <c r="CV267" s="2"/>
      <c r="CW267" s="2"/>
      <c r="CX267" s="2"/>
      <c r="CY267" s="2"/>
      <c r="CZ267" s="2">
        <v>13784418.269999996</v>
      </c>
      <c r="DA267" s="2">
        <v>119771.51000000001</v>
      </c>
      <c r="DB267" s="2">
        <v>119771.51000000001</v>
      </c>
      <c r="DC267" s="2"/>
      <c r="DD267" s="2"/>
      <c r="DE267" s="2"/>
      <c r="DF267" s="2">
        <v>43744.86</v>
      </c>
      <c r="DG267" s="2"/>
      <c r="DH267" s="2"/>
      <c r="DI267" s="2"/>
      <c r="DJ267" s="2"/>
      <c r="DK267" s="2"/>
      <c r="DL267" s="2"/>
      <c r="DM267" s="2">
        <v>43744.86</v>
      </c>
      <c r="DN267" s="2">
        <v>141665621.59000006</v>
      </c>
      <c r="DP267" s="37" t="str">
        <f>VLOOKUP(DQ267,'District Listing'!$A$3:$B$315,2,FALSE)</f>
        <v>OLYMPIA</v>
      </c>
      <c r="DQ267" s="4" t="s">
        <v>360</v>
      </c>
      <c r="DR267" s="2">
        <v>167004.26999999999</v>
      </c>
      <c r="DS267" s="2">
        <v>167004.26999999999</v>
      </c>
      <c r="DT267" s="2">
        <v>-701577.71</v>
      </c>
      <c r="DU267" s="2">
        <v>-701577.71</v>
      </c>
      <c r="DV267" s="2">
        <v>49576171.840000004</v>
      </c>
      <c r="DW267" s="2">
        <v>957195.17</v>
      </c>
      <c r="DX267" s="2">
        <v>319659.5</v>
      </c>
      <c r="DY267" s="2"/>
      <c r="DZ267" s="2">
        <v>2060093.54</v>
      </c>
      <c r="EA267" s="2">
        <v>35936.5</v>
      </c>
      <c r="EB267" s="2">
        <v>505308</v>
      </c>
      <c r="EC267" s="2">
        <v>53454364.550000004</v>
      </c>
      <c r="ED267" s="2">
        <v>19373538.93</v>
      </c>
      <c r="EE267" s="2">
        <v>862436.88</v>
      </c>
      <c r="EF267" s="2">
        <v>207514.16</v>
      </c>
      <c r="EG267" s="2"/>
      <c r="EH267" s="2">
        <v>224002.96</v>
      </c>
      <c r="EI267" s="2">
        <v>14318.64</v>
      </c>
      <c r="EJ267" s="2">
        <v>20681811.57</v>
      </c>
      <c r="EK267" s="2">
        <v>61105.01</v>
      </c>
      <c r="EL267" s="2">
        <v>5718.69</v>
      </c>
      <c r="EM267" s="2">
        <v>4055799.86</v>
      </c>
      <c r="EN267" s="2">
        <v>1572214.57</v>
      </c>
      <c r="EO267" s="2">
        <v>8140178.4699999997</v>
      </c>
      <c r="EP267" s="2">
        <v>2650516.29</v>
      </c>
      <c r="EQ267" s="2"/>
      <c r="ER267" s="2"/>
      <c r="ES267" s="2"/>
      <c r="ET267" s="2"/>
      <c r="EU267" s="2">
        <v>36655.870000000003</v>
      </c>
      <c r="EV267" s="2">
        <v>21896.04</v>
      </c>
      <c r="EW267" s="2">
        <v>305089.45</v>
      </c>
      <c r="EX267" s="2">
        <v>667799.68999999994</v>
      </c>
      <c r="EY267" s="2">
        <v>6735928.5499999998</v>
      </c>
      <c r="EZ267" s="2">
        <v>5801397.4199999999</v>
      </c>
      <c r="FA267" s="2">
        <v>174048.65</v>
      </c>
      <c r="FB267" s="2">
        <v>479493.51</v>
      </c>
      <c r="FC267" s="2">
        <v>30707842.070000004</v>
      </c>
      <c r="FD267" s="2">
        <v>4166045.17</v>
      </c>
      <c r="FE267" s="2">
        <v>225635.19</v>
      </c>
      <c r="FF267" s="2">
        <v>429271.73</v>
      </c>
      <c r="FG267" s="2">
        <v>153327.92000000001</v>
      </c>
      <c r="FH267" s="2">
        <v>126419.59</v>
      </c>
      <c r="FI267" s="2">
        <v>5100699.5999999996</v>
      </c>
      <c r="FJ267" s="2">
        <v>3154.58</v>
      </c>
      <c r="FK267" s="2">
        <v>184191.41</v>
      </c>
      <c r="FL267" s="2">
        <v>6614617.1799999997</v>
      </c>
      <c r="FM267" s="2">
        <v>100</v>
      </c>
      <c r="FN267" s="2"/>
      <c r="FO267" s="2">
        <v>3656.81</v>
      </c>
      <c r="FP267" s="2">
        <v>2069141.07</v>
      </c>
      <c r="FQ267" s="2">
        <v>82356.36</v>
      </c>
      <c r="FR267" s="2">
        <v>35411.61</v>
      </c>
      <c r="FS267" s="2"/>
      <c r="FT267" s="2"/>
      <c r="FU267" s="2">
        <v>13561</v>
      </c>
      <c r="FV267" s="2"/>
      <c r="FW267" s="2"/>
      <c r="FX267" s="2">
        <v>12137.79</v>
      </c>
      <c r="FY267" s="2"/>
      <c r="FZ267" s="2"/>
      <c r="GA267" s="2">
        <v>4000</v>
      </c>
      <c r="GB267" s="2">
        <v>1694.03</v>
      </c>
      <c r="GC267" s="2"/>
      <c r="GD267" s="2"/>
      <c r="GE267" s="2"/>
      <c r="GF267" s="2"/>
      <c r="GG267" s="2"/>
      <c r="GH267" s="2"/>
      <c r="GI267" s="2">
        <v>1411901.45</v>
      </c>
      <c r="GJ267" s="2">
        <v>71082.36</v>
      </c>
      <c r="GK267" s="2"/>
      <c r="GL267" s="2">
        <v>37036.080000000002</v>
      </c>
      <c r="GM267" s="2"/>
      <c r="GN267" s="2"/>
      <c r="GO267" s="2"/>
      <c r="GP267" s="2">
        <v>126722.09</v>
      </c>
      <c r="GQ267" s="2"/>
      <c r="GR267" s="2"/>
      <c r="GS267" s="2">
        <v>-7607.16</v>
      </c>
      <c r="GT267" s="2"/>
      <c r="GU267" s="2"/>
      <c r="GV267" s="2"/>
      <c r="GW267" s="2"/>
      <c r="GX267" s="2"/>
      <c r="GY267" s="2">
        <v>225850.57</v>
      </c>
      <c r="GZ267" s="2"/>
      <c r="HA267" s="2"/>
      <c r="HB267" s="2"/>
      <c r="HC267" s="2"/>
      <c r="HD267" s="2"/>
      <c r="HE267" s="2"/>
      <c r="HF267" s="2"/>
      <c r="HG267" s="2">
        <v>10889007.229999995</v>
      </c>
      <c r="HH267" s="2">
        <v>109515.47</v>
      </c>
      <c r="HI267" s="2">
        <v>109515.47</v>
      </c>
      <c r="HJ267" s="2"/>
      <c r="HK267" s="2"/>
      <c r="HL267" s="2"/>
      <c r="HM267" s="2">
        <v>43744.86</v>
      </c>
      <c r="HN267" s="2"/>
      <c r="HO267" s="2"/>
      <c r="HP267" s="2"/>
      <c r="HQ267" s="2"/>
      <c r="HR267" s="2"/>
      <c r="HS267" s="2">
        <v>43744.86</v>
      </c>
      <c r="HT267" s="2">
        <v>120452411.91000001</v>
      </c>
      <c r="HV267" s="37" t="str">
        <f>VLOOKUP(HW267,'District Listing'!$A$3:$B$315,2,FALSE)</f>
        <v>COLLEGE PLACE</v>
      </c>
      <c r="HW267" s="4" t="s">
        <v>369</v>
      </c>
      <c r="HX267" s="2">
        <v>50841.89</v>
      </c>
      <c r="HY267" s="2">
        <v>50841.89</v>
      </c>
      <c r="HZ267" s="2"/>
      <c r="IA267" s="2"/>
      <c r="IB267" s="2">
        <v>79061.460000000006</v>
      </c>
      <c r="IC267" s="2"/>
      <c r="ID267" s="2"/>
      <c r="IE267" s="2"/>
      <c r="IF267" s="2"/>
      <c r="IG267" s="2">
        <v>15094.74</v>
      </c>
      <c r="IH267" s="2"/>
      <c r="II267" s="2">
        <v>94156.200000000012</v>
      </c>
      <c r="IJ267" s="2">
        <v>195412.04</v>
      </c>
      <c r="IK267" s="2">
        <v>3542.71</v>
      </c>
      <c r="IL267" s="2">
        <v>921.43</v>
      </c>
      <c r="IM267" s="2"/>
      <c r="IN267" s="2">
        <v>261892.11</v>
      </c>
      <c r="IO267" s="2">
        <v>9300</v>
      </c>
      <c r="IP267" s="2">
        <v>471068.29</v>
      </c>
      <c r="IQ267" s="2"/>
      <c r="IR267" s="2"/>
      <c r="IS267" s="2">
        <v>1581.09</v>
      </c>
      <c r="IT267" s="2">
        <v>34006.519999999997</v>
      </c>
      <c r="IU267" s="2">
        <v>2609.2600000000002</v>
      </c>
      <c r="IV267" s="2">
        <v>49119.47</v>
      </c>
      <c r="IW267" s="2"/>
      <c r="IX267" s="2"/>
      <c r="IY267" s="2"/>
      <c r="IZ267" s="2"/>
      <c r="JA267" s="2">
        <v>30.56</v>
      </c>
      <c r="JB267" s="2">
        <v>658.1</v>
      </c>
      <c r="JC267" s="2">
        <v>74.599999999999994</v>
      </c>
      <c r="JD267" s="2">
        <v>5269.48</v>
      </c>
      <c r="JE267" s="2">
        <v>2006.4</v>
      </c>
      <c r="JF267" s="2">
        <v>48631.06</v>
      </c>
      <c r="JG267" s="2"/>
      <c r="JH267" s="2"/>
      <c r="JI267" s="2">
        <v>143986.53999999998</v>
      </c>
      <c r="JJ267" s="2">
        <v>57672.27</v>
      </c>
      <c r="JK267" s="2"/>
      <c r="JL267" s="2"/>
      <c r="JM267" s="2"/>
      <c r="JN267" s="2"/>
      <c r="JO267" s="2">
        <v>57672.27</v>
      </c>
      <c r="JP267" s="2"/>
      <c r="JQ267" s="2"/>
      <c r="JR267" s="2"/>
      <c r="JS267" s="2"/>
      <c r="JT267" s="2">
        <v>660</v>
      </c>
      <c r="JU267" s="2"/>
      <c r="JV267" s="2">
        <v>33103.620000000003</v>
      </c>
      <c r="JW267" s="2"/>
      <c r="JX267" s="2"/>
      <c r="JY267" s="2"/>
      <c r="JZ267" s="2"/>
      <c r="KA267" s="2"/>
      <c r="KB267" s="2"/>
      <c r="KC267" s="2"/>
      <c r="KD267" s="2"/>
      <c r="KE267" s="2"/>
      <c r="KF267" s="2">
        <v>4977.6400000000003</v>
      </c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>
        <v>6868.55</v>
      </c>
      <c r="LD267" s="2"/>
      <c r="LE267" s="2"/>
      <c r="LF267" s="2"/>
      <c r="LG267" s="2"/>
      <c r="LH267" s="2"/>
      <c r="LI267" s="2"/>
      <c r="LJ267" s="2"/>
      <c r="LK267" s="2">
        <v>45609.810000000005</v>
      </c>
      <c r="LL267" s="2">
        <v>4602.79</v>
      </c>
      <c r="LM267" s="2">
        <v>4602.79</v>
      </c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>
        <v>867937.79</v>
      </c>
    </row>
    <row r="268" spans="2:337">
      <c r="B268" s="22" t="s">
        <v>82</v>
      </c>
      <c r="C268" s="22" t="s">
        <v>7</v>
      </c>
      <c r="D268" s="22" t="s">
        <v>5</v>
      </c>
      <c r="E268" s="22" t="s">
        <v>34</v>
      </c>
      <c r="F268" s="22" t="s">
        <v>48</v>
      </c>
      <c r="G268" s="1">
        <v>490.79</v>
      </c>
      <c r="I268" s="37" t="str">
        <f>VLOOKUP(J268,'District Listing'!$A$3:$B$315,2,FALSE)</f>
        <v>RAINIER</v>
      </c>
      <c r="J268" s="4" t="s">
        <v>361</v>
      </c>
      <c r="K268" s="2">
        <v>64472.979999999996</v>
      </c>
      <c r="L268" s="2">
        <v>64472.979999999996</v>
      </c>
      <c r="M268" s="2">
        <v>-64472.98</v>
      </c>
      <c r="N268" s="2">
        <v>-64472.98</v>
      </c>
      <c r="O268" s="2">
        <v>4469583.8499999996</v>
      </c>
      <c r="P268" s="2">
        <v>47042.479999999996</v>
      </c>
      <c r="Q268" s="2">
        <v>31796.780000000002</v>
      </c>
      <c r="R268" s="2"/>
      <c r="S268" s="2">
        <v>262643.63</v>
      </c>
      <c r="T268" s="2"/>
      <c r="U268" s="2">
        <v>5505</v>
      </c>
      <c r="V268" s="2">
        <v>4816571.74</v>
      </c>
      <c r="W268" s="2">
        <v>1583470.44</v>
      </c>
      <c r="X268" s="2">
        <v>55896.67</v>
      </c>
      <c r="Y268" s="2">
        <v>34091.29</v>
      </c>
      <c r="Z268" s="2"/>
      <c r="AA268" s="2">
        <v>65591.399999999994</v>
      </c>
      <c r="AB268" s="2"/>
      <c r="AC268" s="2">
        <v>1739049.7999999998</v>
      </c>
      <c r="AD268" s="2">
        <v>165555.30000000002</v>
      </c>
      <c r="AE268" s="2">
        <v>91492.95</v>
      </c>
      <c r="AF268" s="2">
        <v>363053.26</v>
      </c>
      <c r="AG268" s="2">
        <v>130703.87000000001</v>
      </c>
      <c r="AH268" s="2">
        <v>728061.55</v>
      </c>
      <c r="AI268" s="2">
        <v>208517.63</v>
      </c>
      <c r="AJ268" s="2"/>
      <c r="AK268" s="2"/>
      <c r="AL268" s="2"/>
      <c r="AM268" s="2"/>
      <c r="AN268" s="2">
        <v>2835.9399999999996</v>
      </c>
      <c r="AO268" s="2">
        <v>1442.76</v>
      </c>
      <c r="AP268" s="2">
        <v>23702.269999999997</v>
      </c>
      <c r="AQ268" s="2">
        <v>52604.170000000006</v>
      </c>
      <c r="AR268" s="2">
        <v>476484</v>
      </c>
      <c r="AS268" s="2">
        <v>436228</v>
      </c>
      <c r="AT268" s="2">
        <v>19230.68</v>
      </c>
      <c r="AU268" s="2">
        <v>10741.8</v>
      </c>
      <c r="AV268" s="2">
        <v>2710654.18</v>
      </c>
      <c r="AW268" s="2">
        <v>322648.21000000002</v>
      </c>
      <c r="AX268" s="2">
        <v>27978.989999999998</v>
      </c>
      <c r="AY268" s="2">
        <v>144547.81</v>
      </c>
      <c r="AZ268" s="2">
        <v>24126.5</v>
      </c>
      <c r="BA268" s="2">
        <v>158290.32999999999</v>
      </c>
      <c r="BB268" s="2">
        <v>677591.84</v>
      </c>
      <c r="BC268" s="2">
        <v>8374.6200000000008</v>
      </c>
      <c r="BD268" s="2">
        <v>9470.5400000000009</v>
      </c>
      <c r="BE268" s="2">
        <v>75</v>
      </c>
      <c r="BF268" s="2"/>
      <c r="BG268" s="2"/>
      <c r="BH268" s="2">
        <v>12302.97</v>
      </c>
      <c r="BI268" s="2">
        <v>436732.95</v>
      </c>
      <c r="BJ268" s="2">
        <v>1550</v>
      </c>
      <c r="BK268" s="2">
        <v>20932.740000000002</v>
      </c>
      <c r="BL268" s="2"/>
      <c r="BM268" s="2">
        <v>83913.45</v>
      </c>
      <c r="BN268" s="2">
        <v>1670.85</v>
      </c>
      <c r="BO268" s="2">
        <v>29136.46</v>
      </c>
      <c r="BP268" s="2">
        <v>15281.86</v>
      </c>
      <c r="BQ268" s="2">
        <v>33782.660000000003</v>
      </c>
      <c r="BR268" s="2">
        <v>75757.45</v>
      </c>
      <c r="BS268" s="2">
        <v>26052.73</v>
      </c>
      <c r="BT268" s="2">
        <v>114.06</v>
      </c>
      <c r="BU268" s="2">
        <v>8260.4600000000009</v>
      </c>
      <c r="BV268" s="2">
        <v>15145.25</v>
      </c>
      <c r="BW268" s="2">
        <v>6083.2</v>
      </c>
      <c r="BX268" s="2">
        <v>118.81</v>
      </c>
      <c r="BY268" s="2"/>
      <c r="BZ268" s="2"/>
      <c r="CA268" s="2"/>
      <c r="CB268" s="2">
        <v>194189.35</v>
      </c>
      <c r="CC268" s="2">
        <v>61722.239999999998</v>
      </c>
      <c r="CD268" s="2">
        <v>228.28</v>
      </c>
      <c r="CE268" s="2"/>
      <c r="CF268" s="2">
        <v>164867.56</v>
      </c>
      <c r="CG268" s="2"/>
      <c r="CH268" s="2">
        <v>34001.43</v>
      </c>
      <c r="CI268" s="2">
        <v>5983.78</v>
      </c>
      <c r="CJ268" s="2">
        <v>140652.65</v>
      </c>
      <c r="CK268" s="2"/>
      <c r="CL268" s="2">
        <v>31419.08</v>
      </c>
      <c r="CM268" s="2">
        <v>163922.49</v>
      </c>
      <c r="CN268" s="2">
        <v>288.13</v>
      </c>
      <c r="CO268" s="2"/>
      <c r="CP268" s="2"/>
      <c r="CQ268" s="2"/>
      <c r="CR268" s="2">
        <v>13506.46</v>
      </c>
      <c r="CS268" s="2"/>
      <c r="CT268" s="2"/>
      <c r="CU268" s="2"/>
      <c r="CV268" s="2"/>
      <c r="CW268" s="2"/>
      <c r="CX268" s="2"/>
      <c r="CY268" s="2"/>
      <c r="CZ268" s="2">
        <v>1595537.5099999998</v>
      </c>
      <c r="DA268" s="2">
        <v>10401.59</v>
      </c>
      <c r="DB268" s="2">
        <v>10401.59</v>
      </c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>
        <v>11549806.66</v>
      </c>
      <c r="DP268" s="37" t="str">
        <f>VLOOKUP(DQ268,'District Listing'!$A$3:$B$315,2,FALSE)</f>
        <v>RAINIER</v>
      </c>
      <c r="DQ268" s="4" t="s">
        <v>361</v>
      </c>
      <c r="DR268" s="2">
        <v>37691.519999999997</v>
      </c>
      <c r="DS268" s="2">
        <v>37691.519999999997</v>
      </c>
      <c r="DT268" s="2">
        <v>-64472.98</v>
      </c>
      <c r="DU268" s="2">
        <v>-64472.98</v>
      </c>
      <c r="DV268" s="2">
        <v>4176221.21</v>
      </c>
      <c r="DW268" s="2">
        <v>46185.34</v>
      </c>
      <c r="DX268" s="2">
        <v>30444.880000000001</v>
      </c>
      <c r="DY268" s="2"/>
      <c r="DZ268" s="2">
        <v>109826.98</v>
      </c>
      <c r="EA268" s="2"/>
      <c r="EB268" s="2">
        <v>5505</v>
      </c>
      <c r="EC268" s="2">
        <v>4368183.41</v>
      </c>
      <c r="ED268" s="2">
        <v>1577020.52</v>
      </c>
      <c r="EE268" s="2">
        <v>55896.67</v>
      </c>
      <c r="EF268" s="2">
        <v>29165.65</v>
      </c>
      <c r="EG268" s="2"/>
      <c r="EH268" s="2"/>
      <c r="EI268" s="2"/>
      <c r="EJ268" s="2">
        <v>1662082.8399999999</v>
      </c>
      <c r="EK268" s="2">
        <v>162284.79</v>
      </c>
      <c r="EL268" s="2">
        <v>91492.95</v>
      </c>
      <c r="EM268" s="2">
        <v>343434.07</v>
      </c>
      <c r="EN268" s="2">
        <v>125310.82</v>
      </c>
      <c r="EO268" s="2">
        <v>689090.39</v>
      </c>
      <c r="EP268" s="2">
        <v>207066.13</v>
      </c>
      <c r="EQ268" s="2"/>
      <c r="ER268" s="2"/>
      <c r="ES268" s="2"/>
      <c r="ET268" s="2"/>
      <c r="EU268" s="2">
        <v>2677.68</v>
      </c>
      <c r="EV268" s="2">
        <v>1380.65</v>
      </c>
      <c r="EW268" s="2">
        <v>22569.69</v>
      </c>
      <c r="EX268" s="2">
        <v>50756.41</v>
      </c>
      <c r="EY268" s="2">
        <v>459445.17</v>
      </c>
      <c r="EZ268" s="2">
        <v>436228</v>
      </c>
      <c r="FA268" s="2">
        <v>18435.03</v>
      </c>
      <c r="FB268" s="2">
        <v>10638.31</v>
      </c>
      <c r="FC268" s="2">
        <v>2620810.0899999994</v>
      </c>
      <c r="FD268" s="2">
        <v>314134.33</v>
      </c>
      <c r="FE268" s="2">
        <v>27832.1</v>
      </c>
      <c r="FF268" s="2">
        <v>24547.81</v>
      </c>
      <c r="FG268" s="2">
        <v>24126.5</v>
      </c>
      <c r="FH268" s="2">
        <v>158290.32999999999</v>
      </c>
      <c r="FI268" s="2">
        <v>548931.06999999995</v>
      </c>
      <c r="FJ268" s="2">
        <v>8374.6200000000008</v>
      </c>
      <c r="FK268" s="2">
        <v>9470.5400000000009</v>
      </c>
      <c r="FL268" s="2">
        <v>75</v>
      </c>
      <c r="FM268" s="2"/>
      <c r="FN268" s="2"/>
      <c r="FO268" s="2">
        <v>12135.56</v>
      </c>
      <c r="FP268" s="2">
        <v>422713.65</v>
      </c>
      <c r="FQ268" s="2">
        <v>1550</v>
      </c>
      <c r="FR268" s="2">
        <v>20932.740000000002</v>
      </c>
      <c r="FS268" s="2"/>
      <c r="FT268" s="2">
        <v>83871.45</v>
      </c>
      <c r="FU268" s="2">
        <v>1670.85</v>
      </c>
      <c r="FV268" s="2">
        <v>29136.46</v>
      </c>
      <c r="FW268" s="2">
        <v>15281.86</v>
      </c>
      <c r="FX268" s="2">
        <v>33782.660000000003</v>
      </c>
      <c r="FY268" s="2">
        <v>75757.45</v>
      </c>
      <c r="FZ268" s="2">
        <v>26052.73</v>
      </c>
      <c r="GA268" s="2">
        <v>114.06</v>
      </c>
      <c r="GB268" s="2">
        <v>7883.59</v>
      </c>
      <c r="GC268" s="2">
        <v>15145.25</v>
      </c>
      <c r="GD268" s="2">
        <v>6083.2</v>
      </c>
      <c r="GE268" s="2">
        <v>118.81</v>
      </c>
      <c r="GF268" s="2"/>
      <c r="GG268" s="2"/>
      <c r="GH268" s="2"/>
      <c r="GI268" s="2">
        <v>33088.78</v>
      </c>
      <c r="GJ268" s="2">
        <v>61722.239999999998</v>
      </c>
      <c r="GK268" s="2">
        <v>228.28</v>
      </c>
      <c r="GL268" s="2"/>
      <c r="GM268" s="2">
        <v>164867.56</v>
      </c>
      <c r="GN268" s="2"/>
      <c r="GO268" s="2">
        <v>34001.43</v>
      </c>
      <c r="GP268" s="2">
        <v>5243.78</v>
      </c>
      <c r="GQ268" s="2">
        <v>140652.65</v>
      </c>
      <c r="GR268" s="2"/>
      <c r="GS268" s="2">
        <v>31419.08</v>
      </c>
      <c r="GT268" s="2">
        <v>163922.49</v>
      </c>
      <c r="GU268" s="2">
        <v>288.13</v>
      </c>
      <c r="GV268" s="2"/>
      <c r="GW268" s="2"/>
      <c r="GX268" s="2"/>
      <c r="GY268" s="2">
        <v>13013.96</v>
      </c>
      <c r="GZ268" s="2"/>
      <c r="HA268" s="2"/>
      <c r="HB268" s="2"/>
      <c r="HC268" s="2"/>
      <c r="HD268" s="2"/>
      <c r="HE268" s="2"/>
      <c r="HF268" s="2"/>
      <c r="HG268" s="2">
        <v>1418598.8599999996</v>
      </c>
      <c r="HH268" s="2">
        <v>8971.4699999999993</v>
      </c>
      <c r="HI268" s="2">
        <v>8971.4699999999993</v>
      </c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>
        <v>10600796.280000003</v>
      </c>
      <c r="HV268" s="37" t="str">
        <f>VLOOKUP(HW268,'District Listing'!$A$3:$B$315,2,FALSE)</f>
        <v>TOUCHET</v>
      </c>
      <c r="HW268" s="4" t="s">
        <v>370</v>
      </c>
      <c r="HX268" s="2">
        <v>21100.69</v>
      </c>
      <c r="HY268" s="2">
        <v>21100.69</v>
      </c>
      <c r="HZ268" s="2"/>
      <c r="IA268" s="2"/>
      <c r="IB268" s="2">
        <v>28760.11</v>
      </c>
      <c r="IC268" s="2"/>
      <c r="ID268" s="2"/>
      <c r="IE268" s="2"/>
      <c r="IF268" s="2">
        <v>42408.51</v>
      </c>
      <c r="IG268" s="2"/>
      <c r="IH268" s="2"/>
      <c r="II268" s="2">
        <v>71168.62</v>
      </c>
      <c r="IJ268" s="2">
        <v>88356.22</v>
      </c>
      <c r="IK268" s="2"/>
      <c r="IL268" s="2"/>
      <c r="IM268" s="2"/>
      <c r="IN268" s="2">
        <v>35791.279999999999</v>
      </c>
      <c r="IO268" s="2"/>
      <c r="IP268" s="2">
        <v>124147.5</v>
      </c>
      <c r="IQ268" s="2"/>
      <c r="IR268" s="2"/>
      <c r="IS268" s="2">
        <v>6168.48</v>
      </c>
      <c r="IT268" s="2">
        <v>8968.31</v>
      </c>
      <c r="IU268" s="2">
        <v>12522.01</v>
      </c>
      <c r="IV268" s="2">
        <v>9991.18</v>
      </c>
      <c r="IW268" s="2"/>
      <c r="IX268" s="2"/>
      <c r="IY268" s="2"/>
      <c r="IZ268" s="2"/>
      <c r="JA268" s="2">
        <v>120.08</v>
      </c>
      <c r="JB268" s="2">
        <v>86.73</v>
      </c>
      <c r="JC268" s="2">
        <v>602.82000000000005</v>
      </c>
      <c r="JD268" s="2">
        <v>8092.61</v>
      </c>
      <c r="JE268" s="2"/>
      <c r="JF268" s="2">
        <v>32764.27</v>
      </c>
      <c r="JG268" s="2"/>
      <c r="JH268" s="2">
        <v>1115.8499999999999</v>
      </c>
      <c r="JI268" s="2">
        <v>80432.340000000011</v>
      </c>
      <c r="JJ268" s="2">
        <v>25659.01</v>
      </c>
      <c r="JK268" s="2"/>
      <c r="JL268" s="2"/>
      <c r="JM268" s="2"/>
      <c r="JN268" s="2">
        <v>7744.69</v>
      </c>
      <c r="JO268" s="2">
        <v>33403.699999999997</v>
      </c>
      <c r="JP268" s="2"/>
      <c r="JQ268" s="2"/>
      <c r="JR268" s="2"/>
      <c r="JS268" s="2"/>
      <c r="JT268" s="2"/>
      <c r="JU268" s="2"/>
      <c r="JV268" s="2">
        <v>1070.06</v>
      </c>
      <c r="JW268" s="2"/>
      <c r="JX268" s="2"/>
      <c r="JY268" s="2"/>
      <c r="JZ268" s="2"/>
      <c r="KA268" s="2"/>
      <c r="KB268" s="2"/>
      <c r="KC268" s="2">
        <v>6007.73</v>
      </c>
      <c r="KD268" s="2"/>
      <c r="KE268" s="2">
        <v>14692.3</v>
      </c>
      <c r="KF268" s="2"/>
      <c r="KG268" s="2"/>
      <c r="KH268" s="2"/>
      <c r="KI268" s="2"/>
      <c r="KJ268" s="2"/>
      <c r="KK268" s="2"/>
      <c r="KL268" s="2"/>
      <c r="KM268" s="2"/>
      <c r="KN268" s="2">
        <v>29516.240000000002</v>
      </c>
      <c r="KO268" s="2">
        <v>11526.02</v>
      </c>
      <c r="KP268" s="2"/>
      <c r="KQ268" s="2">
        <v>18539.060000000001</v>
      </c>
      <c r="KR268" s="2"/>
      <c r="KS268" s="2"/>
      <c r="KT268" s="2"/>
      <c r="KU268" s="2">
        <v>385</v>
      </c>
      <c r="KV268" s="2"/>
      <c r="KW268" s="2"/>
      <c r="KX268" s="2">
        <v>11673.74</v>
      </c>
      <c r="KY268" s="2">
        <v>28871.05</v>
      </c>
      <c r="KZ268" s="2"/>
      <c r="LA268" s="2"/>
      <c r="LB268" s="2"/>
      <c r="LC268" s="2">
        <v>9869.81</v>
      </c>
      <c r="LD268" s="2"/>
      <c r="LE268" s="2"/>
      <c r="LF268" s="2"/>
      <c r="LG268" s="2"/>
      <c r="LH268" s="2"/>
      <c r="LI268" s="2"/>
      <c r="LJ268" s="2"/>
      <c r="LK268" s="2">
        <v>132151.01</v>
      </c>
      <c r="LL268" s="2">
        <v>1391.57</v>
      </c>
      <c r="LM268" s="2">
        <v>1391.57</v>
      </c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>
        <v>463795.43</v>
      </c>
    </row>
    <row r="269" spans="2:337">
      <c r="B269" s="22" t="s">
        <v>82</v>
      </c>
      <c r="C269" s="22" t="s">
        <v>7</v>
      </c>
      <c r="D269" s="22" t="s">
        <v>5</v>
      </c>
      <c r="E269" s="22" t="s">
        <v>34</v>
      </c>
      <c r="F269" s="22" t="s">
        <v>75</v>
      </c>
      <c r="G269" s="1">
        <v>9212.3700000000008</v>
      </c>
      <c r="I269" s="37" t="str">
        <f>VLOOKUP(J269,'District Listing'!$A$3:$B$315,2,FALSE)</f>
        <v>GRIFFIN</v>
      </c>
      <c r="J269" s="4" t="s">
        <v>362</v>
      </c>
      <c r="K269" s="2">
        <v>16074.61</v>
      </c>
      <c r="L269" s="2">
        <v>16074.61</v>
      </c>
      <c r="M269" s="2">
        <v>-16074.61</v>
      </c>
      <c r="N269" s="2">
        <v>-16074.61</v>
      </c>
      <c r="O269" s="2">
        <v>3199853.1900000004</v>
      </c>
      <c r="P269" s="2">
        <v>54194.729999999996</v>
      </c>
      <c r="Q269" s="2">
        <v>66083.53</v>
      </c>
      <c r="R269" s="2"/>
      <c r="S269" s="2">
        <v>568946.37</v>
      </c>
      <c r="T269" s="2">
        <v>32756.42</v>
      </c>
      <c r="U269" s="2">
        <v>27525</v>
      </c>
      <c r="V269" s="2">
        <v>3949359.24</v>
      </c>
      <c r="W269" s="2">
        <v>1648447</v>
      </c>
      <c r="X269" s="2">
        <v>46788.81</v>
      </c>
      <c r="Y269" s="2">
        <v>62938.3</v>
      </c>
      <c r="Z269" s="2"/>
      <c r="AA269" s="2">
        <v>64278.92</v>
      </c>
      <c r="AB269" s="2">
        <v>1122.1100000000001</v>
      </c>
      <c r="AC269" s="2">
        <v>1823575.1400000001</v>
      </c>
      <c r="AD269" s="2"/>
      <c r="AE269" s="2"/>
      <c r="AF269" s="2">
        <v>296280.32000000001</v>
      </c>
      <c r="AG269" s="2">
        <v>136965.64000000001</v>
      </c>
      <c r="AH269" s="2">
        <v>583182.4</v>
      </c>
      <c r="AI269" s="2">
        <v>229440.63</v>
      </c>
      <c r="AJ269" s="2"/>
      <c r="AK269" s="2"/>
      <c r="AL269" s="2"/>
      <c r="AM269" s="2"/>
      <c r="AN269" s="2">
        <v>7250.88</v>
      </c>
      <c r="AO269" s="2">
        <v>3682.53</v>
      </c>
      <c r="AP269" s="2">
        <v>20150.04</v>
      </c>
      <c r="AQ269" s="2">
        <v>52809.08</v>
      </c>
      <c r="AR269" s="2">
        <v>492041.11</v>
      </c>
      <c r="AS269" s="2">
        <v>474201.17</v>
      </c>
      <c r="AT269" s="2">
        <v>3927.5</v>
      </c>
      <c r="AU269" s="2">
        <v>377.04</v>
      </c>
      <c r="AV269" s="2">
        <v>2300308.3400000003</v>
      </c>
      <c r="AW269" s="2">
        <v>213339.76</v>
      </c>
      <c r="AX269" s="2">
        <v>30593.35</v>
      </c>
      <c r="AY269" s="2">
        <v>67419.25</v>
      </c>
      <c r="AZ269" s="2">
        <v>64413.51</v>
      </c>
      <c r="BA269" s="2">
        <v>18637.04</v>
      </c>
      <c r="BB269" s="2">
        <v>394402.91</v>
      </c>
      <c r="BC269" s="2">
        <v>7379.51</v>
      </c>
      <c r="BD269" s="2">
        <v>14092.61</v>
      </c>
      <c r="BE269" s="2">
        <v>371648.04</v>
      </c>
      <c r="BF269" s="2"/>
      <c r="BG269" s="2"/>
      <c r="BH269" s="2">
        <v>46137.95</v>
      </c>
      <c r="BI269" s="2">
        <v>189798.1</v>
      </c>
      <c r="BJ269" s="2">
        <v>7602.5</v>
      </c>
      <c r="BK269" s="2">
        <v>14420.9</v>
      </c>
      <c r="BL269" s="2"/>
      <c r="BM269" s="2">
        <v>23073.350000000002</v>
      </c>
      <c r="BN269" s="2">
        <v>30062.34</v>
      </c>
      <c r="BO269" s="2">
        <v>5834.93</v>
      </c>
      <c r="BP269" s="2">
        <v>9886.31</v>
      </c>
      <c r="BQ269" s="2">
        <v>16450.349999999999</v>
      </c>
      <c r="BR269" s="2">
        <v>27100.61</v>
      </c>
      <c r="BS269" s="2">
        <v>4213.75</v>
      </c>
      <c r="BT269" s="2"/>
      <c r="BU269" s="2">
        <v>29375.439999999999</v>
      </c>
      <c r="BV269" s="2"/>
      <c r="BW269" s="2"/>
      <c r="BX269" s="2"/>
      <c r="BY269" s="2"/>
      <c r="BZ269" s="2"/>
      <c r="CA269" s="2"/>
      <c r="CB269" s="2">
        <v>155844.91</v>
      </c>
      <c r="CC269" s="2">
        <v>73622.05</v>
      </c>
      <c r="CD269" s="2">
        <v>315.27999999999997</v>
      </c>
      <c r="CE269" s="2">
        <v>403.32</v>
      </c>
      <c r="CF269" s="2"/>
      <c r="CG269" s="2"/>
      <c r="CH269" s="2"/>
      <c r="CI269" s="2">
        <v>5534.83</v>
      </c>
      <c r="CJ269" s="2">
        <v>1726</v>
      </c>
      <c r="CK269" s="2"/>
      <c r="CL269" s="2"/>
      <c r="CM269" s="2">
        <v>64729.21</v>
      </c>
      <c r="CN269" s="2">
        <v>38015.49</v>
      </c>
      <c r="CO269" s="2"/>
      <c r="CP269" s="2"/>
      <c r="CQ269" s="2"/>
      <c r="CR269" s="2">
        <v>16953.45</v>
      </c>
      <c r="CS269" s="2"/>
      <c r="CT269" s="2"/>
      <c r="CU269" s="2"/>
      <c r="CV269" s="2"/>
      <c r="CW269" s="2"/>
      <c r="CX269" s="2"/>
      <c r="CY269" s="2"/>
      <c r="CZ269" s="2">
        <v>1154221.23</v>
      </c>
      <c r="DA269" s="2">
        <v>18407.46</v>
      </c>
      <c r="DB269" s="2">
        <v>18407.46</v>
      </c>
      <c r="DC269" s="2"/>
      <c r="DD269" s="2"/>
      <c r="DE269" s="2">
        <v>3792.08</v>
      </c>
      <c r="DF269" s="2"/>
      <c r="DG269" s="2"/>
      <c r="DH269" s="2"/>
      <c r="DI269" s="2"/>
      <c r="DJ269" s="2"/>
      <c r="DK269" s="2"/>
      <c r="DL269" s="2"/>
      <c r="DM269" s="2">
        <v>3792.08</v>
      </c>
      <c r="DN269" s="2">
        <v>9644066.3999999966</v>
      </c>
      <c r="DP269" s="37" t="str">
        <f>VLOOKUP(DQ269,'District Listing'!$A$3:$B$315,2,FALSE)</f>
        <v>GRIFFIN</v>
      </c>
      <c r="DQ269" s="4" t="s">
        <v>362</v>
      </c>
      <c r="DR269" s="2">
        <v>47.07</v>
      </c>
      <c r="DS269" s="2">
        <v>47.07</v>
      </c>
      <c r="DT269" s="2">
        <v>-16074.61</v>
      </c>
      <c r="DU269" s="2">
        <v>-16074.61</v>
      </c>
      <c r="DV269" s="2">
        <v>2957037.24</v>
      </c>
      <c r="DW269" s="2">
        <v>20249.73</v>
      </c>
      <c r="DX269" s="2">
        <v>29919.78</v>
      </c>
      <c r="DY269" s="2"/>
      <c r="DZ269" s="2">
        <v>35101.870000000003</v>
      </c>
      <c r="EA269" s="2"/>
      <c r="EB269" s="2">
        <v>27525</v>
      </c>
      <c r="EC269" s="2">
        <v>3069833.62</v>
      </c>
      <c r="ED269" s="2">
        <v>1297872.4099999999</v>
      </c>
      <c r="EE269" s="2">
        <v>20512.13</v>
      </c>
      <c r="EF269" s="2">
        <v>40197.11</v>
      </c>
      <c r="EG269" s="2"/>
      <c r="EH269" s="2">
        <v>11500</v>
      </c>
      <c r="EI269" s="2">
        <v>-2196.92</v>
      </c>
      <c r="EJ269" s="2">
        <v>1367884.73</v>
      </c>
      <c r="EK269" s="2"/>
      <c r="EL269" s="2"/>
      <c r="EM269" s="2">
        <v>276757.96000000002</v>
      </c>
      <c r="EN269" s="2">
        <v>130767.24</v>
      </c>
      <c r="EO269" s="2">
        <v>548475.9</v>
      </c>
      <c r="EP269" s="2">
        <v>223259.7</v>
      </c>
      <c r="EQ269" s="2"/>
      <c r="ER269" s="2"/>
      <c r="ES269" s="2"/>
      <c r="ET269" s="2"/>
      <c r="EU269" s="2">
        <v>6771.47</v>
      </c>
      <c r="EV269" s="2">
        <v>3515.28</v>
      </c>
      <c r="EW269" s="2">
        <v>17910.52</v>
      </c>
      <c r="EX269" s="2">
        <v>50236.53</v>
      </c>
      <c r="EY269" s="2">
        <v>483585.86</v>
      </c>
      <c r="EZ269" s="2">
        <v>466995.17</v>
      </c>
      <c r="FA269" s="2">
        <v>3856.79</v>
      </c>
      <c r="FB269" s="2">
        <v>377.04</v>
      </c>
      <c r="FC269" s="2">
        <v>2212509.46</v>
      </c>
      <c r="FD269" s="2">
        <v>191926.38</v>
      </c>
      <c r="FE269" s="2">
        <v>30593.35</v>
      </c>
      <c r="FF269" s="2">
        <v>38493.01</v>
      </c>
      <c r="FG269" s="2">
        <v>64141.51</v>
      </c>
      <c r="FH269" s="2">
        <v>18637.04</v>
      </c>
      <c r="FI269" s="2">
        <v>343791.29</v>
      </c>
      <c r="FJ269" s="2">
        <v>7379.51</v>
      </c>
      <c r="FK269" s="2"/>
      <c r="FL269" s="2"/>
      <c r="FM269" s="2"/>
      <c r="FN269" s="2"/>
      <c r="FO269" s="2">
        <v>33437.449999999997</v>
      </c>
      <c r="FP269" s="2">
        <v>187702.6</v>
      </c>
      <c r="FQ269" s="2"/>
      <c r="FR269" s="2"/>
      <c r="FS269" s="2"/>
      <c r="FT269" s="2">
        <v>23055.95</v>
      </c>
      <c r="FU269" s="2">
        <v>30062.34</v>
      </c>
      <c r="FV269" s="2">
        <v>5834.93</v>
      </c>
      <c r="FW269" s="2">
        <v>9886.31</v>
      </c>
      <c r="FX269" s="2">
        <v>16450.349999999999</v>
      </c>
      <c r="FY269" s="2">
        <v>27100.61</v>
      </c>
      <c r="FZ269" s="2">
        <v>4213.75</v>
      </c>
      <c r="GA269" s="2"/>
      <c r="GB269" s="2">
        <v>27939.94</v>
      </c>
      <c r="GC269" s="2"/>
      <c r="GD269" s="2"/>
      <c r="GE269" s="2"/>
      <c r="GF269" s="2"/>
      <c r="GG269" s="2"/>
      <c r="GH269" s="2"/>
      <c r="GI269" s="2">
        <v>155844.91</v>
      </c>
      <c r="GJ269" s="2">
        <v>73373.88</v>
      </c>
      <c r="GK269" s="2">
        <v>315.27999999999997</v>
      </c>
      <c r="GL269" s="2">
        <v>403.32</v>
      </c>
      <c r="GM269" s="2"/>
      <c r="GN269" s="2"/>
      <c r="GO269" s="2"/>
      <c r="GP269" s="2">
        <v>2777.33</v>
      </c>
      <c r="GQ269" s="2">
        <v>1726</v>
      </c>
      <c r="GR269" s="2"/>
      <c r="GS269" s="2"/>
      <c r="GT269" s="2">
        <v>64729.21</v>
      </c>
      <c r="GU269" s="2">
        <v>38015.49</v>
      </c>
      <c r="GV269" s="2"/>
      <c r="GW269" s="2"/>
      <c r="GX269" s="2"/>
      <c r="GY269" s="2">
        <v>7010</v>
      </c>
      <c r="GZ269" s="2"/>
      <c r="HA269" s="2"/>
      <c r="HB269" s="2"/>
      <c r="HC269" s="2"/>
      <c r="HD269" s="2"/>
      <c r="HE269" s="2"/>
      <c r="HF269" s="2"/>
      <c r="HG269" s="2">
        <v>717259.15999999992</v>
      </c>
      <c r="HH269" s="2">
        <v>10256.26</v>
      </c>
      <c r="HI269" s="2">
        <v>10256.26</v>
      </c>
      <c r="HJ269" s="2"/>
      <c r="HK269" s="2"/>
      <c r="HL269" s="2">
        <v>3792.08</v>
      </c>
      <c r="HM269" s="2"/>
      <c r="HN269" s="2"/>
      <c r="HO269" s="2"/>
      <c r="HP269" s="2"/>
      <c r="HQ269" s="2"/>
      <c r="HR269" s="2"/>
      <c r="HS269" s="2">
        <v>3792.08</v>
      </c>
      <c r="HT269" s="2">
        <v>7709299.0600000005</v>
      </c>
      <c r="HV269" s="37" t="str">
        <f>VLOOKUP(HW269,'District Listing'!$A$3:$B$315,2,FALSE)</f>
        <v>COLUMBIA (Walla Walla)</v>
      </c>
      <c r="HW269" s="4" t="s">
        <v>371</v>
      </c>
      <c r="HX269" s="2">
        <v>21429.46</v>
      </c>
      <c r="HY269" s="2">
        <v>21429.46</v>
      </c>
      <c r="HZ269" s="2"/>
      <c r="IA269" s="2"/>
      <c r="IB269" s="2">
        <v>5315.84</v>
      </c>
      <c r="IC269" s="2">
        <v>4319.4799999999996</v>
      </c>
      <c r="ID269" s="2">
        <v>2316.27</v>
      </c>
      <c r="IE269" s="2"/>
      <c r="IF269" s="2">
        <v>69180.63</v>
      </c>
      <c r="IG269" s="2">
        <v>17321.580000000002</v>
      </c>
      <c r="IH269" s="2"/>
      <c r="II269" s="2">
        <v>98453.8</v>
      </c>
      <c r="IJ269" s="2">
        <v>146850.72</v>
      </c>
      <c r="IK269" s="2">
        <v>6261.32</v>
      </c>
      <c r="IL269" s="2">
        <v>8828.4699999999993</v>
      </c>
      <c r="IM269" s="2"/>
      <c r="IN269" s="2">
        <v>120329.68</v>
      </c>
      <c r="IO269" s="2">
        <v>6320</v>
      </c>
      <c r="IP269" s="2">
        <v>288590.19</v>
      </c>
      <c r="IQ269" s="2"/>
      <c r="IR269" s="2"/>
      <c r="IS269" s="2">
        <v>7569.21</v>
      </c>
      <c r="IT269" s="2">
        <v>21579.11</v>
      </c>
      <c r="IU269" s="2">
        <v>15027.26</v>
      </c>
      <c r="IV269" s="2">
        <v>30687.47</v>
      </c>
      <c r="IW269" s="2"/>
      <c r="IX269" s="2"/>
      <c r="IY269" s="2"/>
      <c r="IZ269" s="2"/>
      <c r="JA269" s="2">
        <v>145.57</v>
      </c>
      <c r="JB269" s="2">
        <v>394.55</v>
      </c>
      <c r="JC269" s="2">
        <v>459</v>
      </c>
      <c r="JD269" s="2">
        <v>1950.36</v>
      </c>
      <c r="JE269" s="2">
        <v>2635.96</v>
      </c>
      <c r="JF269" s="2">
        <v>22822.38</v>
      </c>
      <c r="JG269" s="2">
        <v>238.14</v>
      </c>
      <c r="JH269" s="2">
        <v>1788.56</v>
      </c>
      <c r="JI269" s="2">
        <v>105297.57000000002</v>
      </c>
      <c r="JJ269" s="2">
        <v>61168.84</v>
      </c>
      <c r="JK269" s="2"/>
      <c r="JL269" s="2"/>
      <c r="JM269" s="2"/>
      <c r="JN269" s="2"/>
      <c r="JO269" s="2">
        <v>61168.84</v>
      </c>
      <c r="JP269" s="2"/>
      <c r="JQ269" s="2"/>
      <c r="JR269" s="2"/>
      <c r="JS269" s="2"/>
      <c r="JT269" s="2"/>
      <c r="JU269" s="2"/>
      <c r="JV269" s="2">
        <v>4584.62</v>
      </c>
      <c r="JW269" s="2"/>
      <c r="JX269" s="2"/>
      <c r="JY269" s="2"/>
      <c r="JZ269" s="2"/>
      <c r="KA269" s="2"/>
      <c r="KB269" s="2"/>
      <c r="KC269" s="2"/>
      <c r="KD269" s="2"/>
      <c r="KE269" s="2">
        <v>160.88999999999999</v>
      </c>
      <c r="KF269" s="2"/>
      <c r="KG269" s="2"/>
      <c r="KH269" s="2"/>
      <c r="KI269" s="2"/>
      <c r="KJ269" s="2"/>
      <c r="KK269" s="2"/>
      <c r="KL269" s="2"/>
      <c r="KM269" s="2">
        <v>3750</v>
      </c>
      <c r="KN269" s="2"/>
      <c r="KO269" s="2"/>
      <c r="KP269" s="2"/>
      <c r="KQ269" s="2"/>
      <c r="KR269" s="2"/>
      <c r="KS269" s="2"/>
      <c r="KT269" s="2"/>
      <c r="KU269" s="2">
        <v>14558.85</v>
      </c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>
        <v>23054.36</v>
      </c>
      <c r="LL269" s="2">
        <v>10887.14</v>
      </c>
      <c r="LM269" s="2">
        <v>10887.14</v>
      </c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>
        <v>608881.36</v>
      </c>
    </row>
    <row r="270" spans="2:337">
      <c r="B270" s="22" t="s">
        <v>82</v>
      </c>
      <c r="C270" s="22" t="s">
        <v>7</v>
      </c>
      <c r="D270" s="22" t="s">
        <v>5</v>
      </c>
      <c r="E270" s="22" t="s">
        <v>34</v>
      </c>
      <c r="F270" s="22" t="s">
        <v>49</v>
      </c>
      <c r="G270" s="1">
        <v>81734.22</v>
      </c>
      <c r="I270" s="37" t="str">
        <f>VLOOKUP(J270,'District Listing'!$A$3:$B$315,2,FALSE)</f>
        <v>ROCHESTER</v>
      </c>
      <c r="J270" s="4" t="s">
        <v>363</v>
      </c>
      <c r="K270" s="2">
        <v>265382.88</v>
      </c>
      <c r="L270" s="2">
        <v>265382.88</v>
      </c>
      <c r="M270" s="2">
        <v>-265382.88</v>
      </c>
      <c r="N270" s="2">
        <v>-265382.88</v>
      </c>
      <c r="O270" s="2">
        <v>12047903.369999999</v>
      </c>
      <c r="P270" s="2">
        <v>305490.58999999997</v>
      </c>
      <c r="Q270" s="2">
        <v>120150.13</v>
      </c>
      <c r="R270" s="2"/>
      <c r="S270" s="2">
        <v>184420.34</v>
      </c>
      <c r="T270" s="2">
        <v>557624.87</v>
      </c>
      <c r="U270" s="2">
        <v>30828</v>
      </c>
      <c r="V270" s="2">
        <v>13246417.299999999</v>
      </c>
      <c r="W270" s="2">
        <v>3463577.03</v>
      </c>
      <c r="X270" s="2">
        <v>76856.160000000003</v>
      </c>
      <c r="Y270" s="2">
        <v>27776.940000000002</v>
      </c>
      <c r="Z270" s="2"/>
      <c r="AA270" s="2"/>
      <c r="AB270" s="2">
        <v>502563.08</v>
      </c>
      <c r="AC270" s="2">
        <v>4070773.21</v>
      </c>
      <c r="AD270" s="2">
        <v>8077.5999999999995</v>
      </c>
      <c r="AE270" s="2"/>
      <c r="AF270" s="2">
        <v>989788.41</v>
      </c>
      <c r="AG270" s="2">
        <v>304936.84999999998</v>
      </c>
      <c r="AH270" s="2">
        <v>2080751.23</v>
      </c>
      <c r="AI270" s="2">
        <v>513923.12</v>
      </c>
      <c r="AJ270" s="2"/>
      <c r="AK270" s="2"/>
      <c r="AL270" s="2"/>
      <c r="AM270" s="2"/>
      <c r="AN270" s="2">
        <v>72091.02</v>
      </c>
      <c r="AO270" s="2">
        <v>24694.050000000003</v>
      </c>
      <c r="AP270" s="2">
        <v>76140.87</v>
      </c>
      <c r="AQ270" s="2">
        <v>80984.19</v>
      </c>
      <c r="AR270" s="2">
        <v>1688174.48</v>
      </c>
      <c r="AS270" s="2">
        <v>1200887.8700000001</v>
      </c>
      <c r="AT270" s="2">
        <v>10752.62</v>
      </c>
      <c r="AU270" s="2">
        <v>2232.6</v>
      </c>
      <c r="AV270" s="2">
        <v>7053434.9100000001</v>
      </c>
      <c r="AW270" s="2">
        <v>535069.53</v>
      </c>
      <c r="AX270" s="2">
        <v>11087.48</v>
      </c>
      <c r="AY270" s="2">
        <v>53665.06</v>
      </c>
      <c r="AZ270" s="2">
        <v>65390.869999999995</v>
      </c>
      <c r="BA270" s="2">
        <v>203662.52</v>
      </c>
      <c r="BB270" s="2">
        <v>868875.46000000008</v>
      </c>
      <c r="BC270" s="2">
        <v>1065</v>
      </c>
      <c r="BD270" s="2">
        <v>24342.75</v>
      </c>
      <c r="BE270" s="2">
        <v>149709.91</v>
      </c>
      <c r="BF270" s="2">
        <v>27543.18</v>
      </c>
      <c r="BG270" s="2">
        <v>205003.18</v>
      </c>
      <c r="BH270" s="2">
        <v>41083.660000000003</v>
      </c>
      <c r="BI270" s="2">
        <v>119696.2</v>
      </c>
      <c r="BJ270" s="2">
        <v>14400</v>
      </c>
      <c r="BK270" s="2">
        <v>16737.63</v>
      </c>
      <c r="BL270" s="2"/>
      <c r="BM270" s="2">
        <v>311026.12</v>
      </c>
      <c r="BN270" s="2">
        <v>100</v>
      </c>
      <c r="BO270" s="2">
        <v>15732.62</v>
      </c>
      <c r="BP270" s="2">
        <v>2441.12</v>
      </c>
      <c r="BQ270" s="2">
        <v>62648.63</v>
      </c>
      <c r="BR270" s="2">
        <v>123341.42</v>
      </c>
      <c r="BS270" s="2">
        <v>580.02</v>
      </c>
      <c r="BT270" s="2"/>
      <c r="BU270" s="2">
        <v>62224.11</v>
      </c>
      <c r="BV270" s="2"/>
      <c r="BW270" s="2">
        <v>9607.08</v>
      </c>
      <c r="BX270" s="2"/>
      <c r="BY270" s="2"/>
      <c r="BZ270" s="2"/>
      <c r="CA270" s="2">
        <v>1815662.27</v>
      </c>
      <c r="CB270" s="2">
        <v>306559.68</v>
      </c>
      <c r="CC270" s="2">
        <v>67915.69</v>
      </c>
      <c r="CD270" s="2">
        <v>4335.37</v>
      </c>
      <c r="CE270" s="2">
        <v>12839.59</v>
      </c>
      <c r="CF270" s="2">
        <v>561859.5</v>
      </c>
      <c r="CG270" s="2">
        <v>3096</v>
      </c>
      <c r="CH270" s="2">
        <v>799889.79</v>
      </c>
      <c r="CI270" s="2">
        <v>6774.4</v>
      </c>
      <c r="CJ270" s="2">
        <v>733975.72</v>
      </c>
      <c r="CK270" s="2">
        <v>10178.43</v>
      </c>
      <c r="CL270" s="2">
        <v>69703.83</v>
      </c>
      <c r="CM270" s="2">
        <v>282967.81</v>
      </c>
      <c r="CN270" s="2"/>
      <c r="CO270" s="2"/>
      <c r="CP270" s="2"/>
      <c r="CQ270" s="2"/>
      <c r="CR270" s="2">
        <v>38421.4</v>
      </c>
      <c r="CS270" s="2"/>
      <c r="CT270" s="2"/>
      <c r="CU270" s="2"/>
      <c r="CV270" s="2"/>
      <c r="CW270" s="2"/>
      <c r="CX270" s="2"/>
      <c r="CY270" s="2"/>
      <c r="CZ270" s="2">
        <v>5901462.1100000003</v>
      </c>
      <c r="DA270" s="2">
        <v>64427.19</v>
      </c>
      <c r="DB270" s="2">
        <v>64427.19</v>
      </c>
      <c r="DC270" s="2"/>
      <c r="DD270" s="2"/>
      <c r="DE270" s="2">
        <v>5001.17</v>
      </c>
      <c r="DF270" s="2"/>
      <c r="DG270" s="2">
        <v>18141.41</v>
      </c>
      <c r="DH270" s="2">
        <v>325376.65000000002</v>
      </c>
      <c r="DI270" s="2"/>
      <c r="DJ270" s="2">
        <v>27010.51</v>
      </c>
      <c r="DK270" s="2"/>
      <c r="DL270" s="2"/>
      <c r="DM270" s="2">
        <v>375529.74000000005</v>
      </c>
      <c r="DN270" s="2">
        <v>31580919.920000006</v>
      </c>
      <c r="DP270" s="37" t="str">
        <f>VLOOKUP(DQ270,'District Listing'!$A$3:$B$315,2,FALSE)</f>
        <v>ROCHESTER</v>
      </c>
      <c r="DQ270" s="4" t="s">
        <v>363</v>
      </c>
      <c r="DR270" s="2"/>
      <c r="DS270" s="2"/>
      <c r="DT270" s="2">
        <v>-265382.88</v>
      </c>
      <c r="DU270" s="2">
        <v>-265382.88</v>
      </c>
      <c r="DV270" s="2">
        <v>10956242.1</v>
      </c>
      <c r="DW270" s="2">
        <v>240154.8</v>
      </c>
      <c r="DX270" s="2">
        <v>37041.18</v>
      </c>
      <c r="DY270" s="2"/>
      <c r="DZ270" s="2">
        <v>11026</v>
      </c>
      <c r="EA270" s="2">
        <v>167749.04999999999</v>
      </c>
      <c r="EB270" s="2">
        <v>30828</v>
      </c>
      <c r="EC270" s="2">
        <v>11443041.130000001</v>
      </c>
      <c r="ED270" s="2">
        <v>3142777.4</v>
      </c>
      <c r="EE270" s="2">
        <v>14801.64</v>
      </c>
      <c r="EF270" s="2">
        <v>20613.72</v>
      </c>
      <c r="EG270" s="2"/>
      <c r="EH270" s="2"/>
      <c r="EI270" s="2">
        <v>202096.57</v>
      </c>
      <c r="EJ270" s="2">
        <v>3380289.33</v>
      </c>
      <c r="EK270" s="2">
        <v>7822.57</v>
      </c>
      <c r="EL270" s="2"/>
      <c r="EM270" s="2">
        <v>891732.61</v>
      </c>
      <c r="EN270" s="2">
        <v>252831.76</v>
      </c>
      <c r="EO270" s="2">
        <v>1897236.96</v>
      </c>
      <c r="EP270" s="2">
        <v>441435.23</v>
      </c>
      <c r="EQ270" s="2"/>
      <c r="ER270" s="2"/>
      <c r="ES270" s="2"/>
      <c r="ET270" s="2"/>
      <c r="EU270" s="2">
        <v>64905.49</v>
      </c>
      <c r="EV270" s="2">
        <v>20525.29</v>
      </c>
      <c r="EW270" s="2">
        <v>69676.97</v>
      </c>
      <c r="EX270" s="2">
        <v>66092.09</v>
      </c>
      <c r="EY270" s="2">
        <v>1619262.79</v>
      </c>
      <c r="EZ270" s="2">
        <v>1098402.83</v>
      </c>
      <c r="FA270" s="2">
        <v>10621.5</v>
      </c>
      <c r="FB270" s="2">
        <v>2021.96</v>
      </c>
      <c r="FC270" s="2">
        <v>6442568.0499999998</v>
      </c>
      <c r="FD270" s="2">
        <v>405603.91</v>
      </c>
      <c r="FE270" s="2">
        <v>10394.09</v>
      </c>
      <c r="FF270" s="2">
        <v>53665.06</v>
      </c>
      <c r="FG270" s="2">
        <v>55161.89</v>
      </c>
      <c r="FH270" s="2">
        <v>135583.54999999999</v>
      </c>
      <c r="FI270" s="2">
        <v>660408.5</v>
      </c>
      <c r="FJ270" s="2">
        <v>1065</v>
      </c>
      <c r="FK270" s="2">
        <v>24342.75</v>
      </c>
      <c r="FL270" s="2">
        <v>149709.91</v>
      </c>
      <c r="FM270" s="2">
        <v>27543.18</v>
      </c>
      <c r="FN270" s="2">
        <v>-11167</v>
      </c>
      <c r="FO270" s="2">
        <v>22438.06</v>
      </c>
      <c r="FP270" s="2">
        <v>60355.360000000001</v>
      </c>
      <c r="FQ270" s="2">
        <v>14400</v>
      </c>
      <c r="FR270" s="2">
        <v>16737.63</v>
      </c>
      <c r="FS270" s="2"/>
      <c r="FT270" s="2">
        <v>201610.49</v>
      </c>
      <c r="FU270" s="2"/>
      <c r="FV270" s="2">
        <v>5582.42</v>
      </c>
      <c r="FW270" s="2">
        <v>2441.12</v>
      </c>
      <c r="FX270" s="2">
        <v>62648.63</v>
      </c>
      <c r="FY270" s="2">
        <v>123341.42</v>
      </c>
      <c r="FZ270" s="2">
        <v>580.02</v>
      </c>
      <c r="GA270" s="2"/>
      <c r="GB270" s="2">
        <v>62224.11</v>
      </c>
      <c r="GC270" s="2"/>
      <c r="GD270" s="2">
        <v>9607.08</v>
      </c>
      <c r="GE270" s="2"/>
      <c r="GF270" s="2"/>
      <c r="GG270" s="2"/>
      <c r="GH270" s="2">
        <v>1815662.27</v>
      </c>
      <c r="GI270" s="2">
        <v>277476.68</v>
      </c>
      <c r="GJ270" s="2">
        <v>54122.67</v>
      </c>
      <c r="GK270" s="2">
        <v>4335.37</v>
      </c>
      <c r="GL270" s="2">
        <v>12839.59</v>
      </c>
      <c r="GM270" s="2">
        <v>518634.5</v>
      </c>
      <c r="GN270" s="2">
        <v>3096</v>
      </c>
      <c r="GO270" s="2">
        <v>799889.79</v>
      </c>
      <c r="GP270" s="2">
        <v>2699.4</v>
      </c>
      <c r="GQ270" s="2">
        <v>281663.62</v>
      </c>
      <c r="GR270" s="2">
        <v>2798.43</v>
      </c>
      <c r="GS270" s="2">
        <v>69703.83</v>
      </c>
      <c r="GT270" s="2">
        <v>282967.81</v>
      </c>
      <c r="GU270" s="2"/>
      <c r="GV270" s="2"/>
      <c r="GW270" s="2"/>
      <c r="GX270" s="2"/>
      <c r="GY270" s="2">
        <v>29080.16</v>
      </c>
      <c r="GZ270" s="2"/>
      <c r="HA270" s="2"/>
      <c r="HB270" s="2"/>
      <c r="HC270" s="2"/>
      <c r="HD270" s="2"/>
      <c r="HE270" s="2"/>
      <c r="HF270" s="2"/>
      <c r="HG270" s="2">
        <v>4928430.3000000007</v>
      </c>
      <c r="HH270" s="2">
        <v>20152.37</v>
      </c>
      <c r="HI270" s="2">
        <v>20152.37</v>
      </c>
      <c r="HJ270" s="2"/>
      <c r="HK270" s="2"/>
      <c r="HL270" s="2">
        <v>5001.17</v>
      </c>
      <c r="HM270" s="2"/>
      <c r="HN270" s="2">
        <v>12891</v>
      </c>
      <c r="HO270" s="2">
        <v>265541.58</v>
      </c>
      <c r="HP270" s="2"/>
      <c r="HQ270" s="2">
        <v>27010.51</v>
      </c>
      <c r="HR270" s="2"/>
      <c r="HS270" s="2">
        <v>310444.26</v>
      </c>
      <c r="HT270" s="2">
        <v>26919951.059999991</v>
      </c>
      <c r="HV270" s="37" t="str">
        <f>VLOOKUP(HW270,'District Listing'!$A$3:$B$315,2,FALSE)</f>
        <v>WAITSBURG</v>
      </c>
      <c r="HW270" s="4" t="s">
        <v>372</v>
      </c>
      <c r="HX270" s="2">
        <v>72510.539999999994</v>
      </c>
      <c r="HY270" s="2">
        <v>72510.539999999994</v>
      </c>
      <c r="HZ270" s="2"/>
      <c r="IA270" s="2"/>
      <c r="IB270" s="2">
        <v>27100</v>
      </c>
      <c r="IC270" s="2"/>
      <c r="ID270" s="2">
        <v>7082</v>
      </c>
      <c r="IE270" s="2"/>
      <c r="IF270" s="2">
        <v>19552.34</v>
      </c>
      <c r="IG270" s="2"/>
      <c r="IH270" s="2"/>
      <c r="II270" s="2">
        <v>53734.34</v>
      </c>
      <c r="IJ270" s="2">
        <v>174072.61</v>
      </c>
      <c r="IK270" s="2">
        <v>2170.4</v>
      </c>
      <c r="IL270" s="2">
        <v>474.29</v>
      </c>
      <c r="IM270" s="2"/>
      <c r="IN270" s="2">
        <v>27364</v>
      </c>
      <c r="IO270" s="2"/>
      <c r="IP270" s="2">
        <v>204081.3</v>
      </c>
      <c r="IQ270" s="2"/>
      <c r="IR270" s="2"/>
      <c r="IS270" s="2">
        <v>3983.73</v>
      </c>
      <c r="IT270" s="2">
        <v>14638.4</v>
      </c>
      <c r="IU270" s="2">
        <v>8119.15</v>
      </c>
      <c r="IV270" s="2">
        <v>26216.15</v>
      </c>
      <c r="IW270" s="2"/>
      <c r="IX270" s="2"/>
      <c r="IY270" s="2"/>
      <c r="IZ270" s="2"/>
      <c r="JA270" s="2">
        <v>78.489999999999995</v>
      </c>
      <c r="JB270" s="2">
        <v>93.67</v>
      </c>
      <c r="JC270" s="2">
        <v>111.46</v>
      </c>
      <c r="JD270" s="2">
        <v>4019.28</v>
      </c>
      <c r="JE270" s="2">
        <v>2621.85</v>
      </c>
      <c r="JF270" s="2">
        <v>52361.87</v>
      </c>
      <c r="JG270" s="2"/>
      <c r="JH270" s="2"/>
      <c r="JI270" s="2">
        <v>112244.04999999999</v>
      </c>
      <c r="JJ270" s="2">
        <v>7666.84</v>
      </c>
      <c r="JK270" s="2"/>
      <c r="JL270" s="2">
        <v>3784.65</v>
      </c>
      <c r="JM270" s="2"/>
      <c r="JN270" s="2"/>
      <c r="JO270" s="2">
        <v>11451.49</v>
      </c>
      <c r="JP270" s="2"/>
      <c r="JQ270" s="2"/>
      <c r="JR270" s="2"/>
      <c r="JS270" s="2"/>
      <c r="JT270" s="2"/>
      <c r="JU270" s="2">
        <v>345</v>
      </c>
      <c r="JV270" s="2">
        <v>121520.35</v>
      </c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>
        <v>2865.01</v>
      </c>
      <c r="KW270" s="2"/>
      <c r="KX270" s="2"/>
      <c r="KY270" s="2">
        <v>24999</v>
      </c>
      <c r="KZ270" s="2"/>
      <c r="LA270" s="2"/>
      <c r="LB270" s="2"/>
      <c r="LC270" s="2">
        <v>1234.6500000000001</v>
      </c>
      <c r="LD270" s="2"/>
      <c r="LE270" s="2"/>
      <c r="LF270" s="2"/>
      <c r="LG270" s="2"/>
      <c r="LH270" s="2"/>
      <c r="LI270" s="2"/>
      <c r="LJ270" s="2"/>
      <c r="LK270" s="2">
        <v>150964.00999999998</v>
      </c>
      <c r="LL270" s="2"/>
      <c r="LM270" s="2"/>
      <c r="LN270" s="2"/>
      <c r="LO270" s="2"/>
      <c r="LP270" s="2"/>
      <c r="LQ270" s="2"/>
      <c r="LR270" s="2"/>
      <c r="LS270" s="2">
        <v>7655.52</v>
      </c>
      <c r="LT270" s="2"/>
      <c r="LU270" s="2"/>
      <c r="LV270" s="2"/>
      <c r="LW270" s="2"/>
      <c r="LX270" s="2">
        <v>7655.52</v>
      </c>
      <c r="LY270" s="2">
        <v>612641.25000000012</v>
      </c>
    </row>
    <row r="271" spans="2:337">
      <c r="B271" s="22" t="s">
        <v>82</v>
      </c>
      <c r="C271" s="22" t="s">
        <v>7</v>
      </c>
      <c r="D271" s="22" t="s">
        <v>5</v>
      </c>
      <c r="E271" s="22" t="s">
        <v>34</v>
      </c>
      <c r="F271" s="22" t="s">
        <v>50</v>
      </c>
      <c r="G271" s="1">
        <v>2167.39</v>
      </c>
      <c r="I271" s="37" t="str">
        <f>VLOOKUP(J271,'District Listing'!$A$3:$B$315,2,FALSE)</f>
        <v>TENINO</v>
      </c>
      <c r="J271" s="4" t="s">
        <v>364</v>
      </c>
      <c r="K271" s="2">
        <v>220233.28999999998</v>
      </c>
      <c r="L271" s="2">
        <v>220233.28999999998</v>
      </c>
      <c r="M271" s="2">
        <v>-220233.29</v>
      </c>
      <c r="N271" s="2">
        <v>-220233.29</v>
      </c>
      <c r="O271" s="2">
        <v>6228333.96</v>
      </c>
      <c r="P271" s="2">
        <v>88768.25</v>
      </c>
      <c r="Q271" s="2">
        <v>73127.899999999994</v>
      </c>
      <c r="R271" s="2"/>
      <c r="S271" s="2">
        <v>417016.29</v>
      </c>
      <c r="T271" s="2">
        <v>54762.96</v>
      </c>
      <c r="U271" s="2"/>
      <c r="V271" s="2">
        <v>6862009.3600000003</v>
      </c>
      <c r="W271" s="2">
        <v>2445667.64</v>
      </c>
      <c r="X271" s="2">
        <v>52732.03</v>
      </c>
      <c r="Y271" s="2">
        <v>84587.95</v>
      </c>
      <c r="Z271" s="2"/>
      <c r="AA271" s="2">
        <v>164632.31</v>
      </c>
      <c r="AB271" s="2">
        <v>6743.25</v>
      </c>
      <c r="AC271" s="2">
        <v>2754363.18</v>
      </c>
      <c r="AD271" s="2">
        <v>102384.56</v>
      </c>
      <c r="AE271" s="2">
        <v>107904.5</v>
      </c>
      <c r="AF271" s="2">
        <v>508035.94999999995</v>
      </c>
      <c r="AG271" s="2">
        <v>206789.09</v>
      </c>
      <c r="AH271" s="2">
        <v>972984.13</v>
      </c>
      <c r="AI271" s="2">
        <v>322799.67</v>
      </c>
      <c r="AJ271" s="2">
        <v>7839.5700000000006</v>
      </c>
      <c r="AK271" s="2"/>
      <c r="AL271" s="2">
        <v>86062.51</v>
      </c>
      <c r="AM271" s="2"/>
      <c r="AN271" s="2">
        <v>13505.34</v>
      </c>
      <c r="AO271" s="2">
        <v>3618.6</v>
      </c>
      <c r="AP271" s="2">
        <v>20931.61</v>
      </c>
      <c r="AQ271" s="2">
        <v>38851.79</v>
      </c>
      <c r="AR271" s="2">
        <v>844402.51</v>
      </c>
      <c r="AS271" s="2">
        <v>763377.18</v>
      </c>
      <c r="AT271" s="2"/>
      <c r="AU271" s="2"/>
      <c r="AV271" s="2">
        <v>3999487.0099999993</v>
      </c>
      <c r="AW271" s="2">
        <v>387490.77</v>
      </c>
      <c r="AX271" s="2">
        <v>25448.26</v>
      </c>
      <c r="AY271" s="2">
        <v>273751.67</v>
      </c>
      <c r="AZ271" s="2">
        <v>50066.5</v>
      </c>
      <c r="BA271" s="2">
        <v>16686.09</v>
      </c>
      <c r="BB271" s="2">
        <v>753443.28999999992</v>
      </c>
      <c r="BC271" s="2">
        <v>26635.73</v>
      </c>
      <c r="BD271" s="2">
        <v>15488.05</v>
      </c>
      <c r="BE271" s="2">
        <v>111394.61</v>
      </c>
      <c r="BF271" s="2"/>
      <c r="BG271" s="2">
        <v>226110.25</v>
      </c>
      <c r="BH271" s="2">
        <v>53692.429999999993</v>
      </c>
      <c r="BI271" s="2">
        <v>95267.28</v>
      </c>
      <c r="BJ271" s="2">
        <v>28641.37</v>
      </c>
      <c r="BK271" s="2">
        <v>38923.370000000003</v>
      </c>
      <c r="BL271" s="2"/>
      <c r="BM271" s="2">
        <v>1877.38</v>
      </c>
      <c r="BN271" s="2">
        <v>71187.81</v>
      </c>
      <c r="BO271" s="2">
        <v>27717.42</v>
      </c>
      <c r="BP271" s="2">
        <v>76755.179999999993</v>
      </c>
      <c r="BQ271" s="2">
        <v>45627.73</v>
      </c>
      <c r="BR271" s="2">
        <v>5489.27</v>
      </c>
      <c r="BS271" s="2">
        <v>15974.51</v>
      </c>
      <c r="BT271" s="2"/>
      <c r="BU271" s="2">
        <v>70369.22</v>
      </c>
      <c r="BV271" s="2"/>
      <c r="BW271" s="2">
        <v>78676.58</v>
      </c>
      <c r="BX271" s="2"/>
      <c r="BY271" s="2">
        <v>39.68</v>
      </c>
      <c r="BZ271" s="2"/>
      <c r="CA271" s="2">
        <v>1001024.71</v>
      </c>
      <c r="CB271" s="2">
        <v>135892.75</v>
      </c>
      <c r="CC271" s="2">
        <v>303900.84999999998</v>
      </c>
      <c r="CD271" s="2">
        <v>525.83000000000004</v>
      </c>
      <c r="CE271" s="2">
        <v>3911.09</v>
      </c>
      <c r="CF271" s="2">
        <v>179526.96</v>
      </c>
      <c r="CG271" s="2">
        <v>262008.88</v>
      </c>
      <c r="CH271" s="2"/>
      <c r="CI271" s="2">
        <v>592</v>
      </c>
      <c r="CJ271" s="2">
        <v>24502.48</v>
      </c>
      <c r="CK271" s="2"/>
      <c r="CL271" s="2"/>
      <c r="CM271" s="2">
        <v>271104.78999999998</v>
      </c>
      <c r="CN271" s="2">
        <v>4492.25</v>
      </c>
      <c r="CO271" s="2"/>
      <c r="CP271" s="2"/>
      <c r="CQ271" s="2"/>
      <c r="CR271" s="2">
        <v>15394.12</v>
      </c>
      <c r="CS271" s="2"/>
      <c r="CT271" s="2"/>
      <c r="CU271" s="2"/>
      <c r="CV271" s="2"/>
      <c r="CW271" s="2"/>
      <c r="CX271" s="2"/>
      <c r="CY271" s="2"/>
      <c r="CZ271" s="2">
        <v>3192744.58</v>
      </c>
      <c r="DA271" s="2">
        <v>25350.02</v>
      </c>
      <c r="DB271" s="2">
        <v>25350.02</v>
      </c>
      <c r="DC271" s="2"/>
      <c r="DD271" s="2"/>
      <c r="DE271" s="2"/>
      <c r="DF271" s="2"/>
      <c r="DG271" s="2"/>
      <c r="DH271" s="2">
        <v>24808.19</v>
      </c>
      <c r="DI271" s="2"/>
      <c r="DJ271" s="2">
        <v>41478.03</v>
      </c>
      <c r="DK271" s="2"/>
      <c r="DL271" s="2"/>
      <c r="DM271" s="2">
        <v>66286.22</v>
      </c>
      <c r="DN271" s="2">
        <v>17653683.659999996</v>
      </c>
      <c r="DP271" s="37" t="str">
        <f>VLOOKUP(DQ271,'District Listing'!$A$3:$B$315,2,FALSE)</f>
        <v>TENINO</v>
      </c>
      <c r="DQ271" s="4" t="s">
        <v>364</v>
      </c>
      <c r="DR271" s="2">
        <v>52575.92</v>
      </c>
      <c r="DS271" s="2">
        <v>52575.92</v>
      </c>
      <c r="DT271" s="2">
        <v>-220233.29</v>
      </c>
      <c r="DU271" s="2">
        <v>-220233.29</v>
      </c>
      <c r="DV271" s="2">
        <v>5987577.6200000001</v>
      </c>
      <c r="DW271" s="2">
        <v>51516.82</v>
      </c>
      <c r="DX271" s="2">
        <v>18157.349999999999</v>
      </c>
      <c r="DY271" s="2"/>
      <c r="DZ271" s="2">
        <v>136772.29999999999</v>
      </c>
      <c r="EA271" s="2">
        <v>3570.15</v>
      </c>
      <c r="EB271" s="2"/>
      <c r="EC271" s="2">
        <v>6197594.2400000002</v>
      </c>
      <c r="ED271" s="2">
        <v>2401576.64</v>
      </c>
      <c r="EE271" s="2">
        <v>17803.53</v>
      </c>
      <c r="EF271" s="2">
        <v>22520.89</v>
      </c>
      <c r="EG271" s="2"/>
      <c r="EH271" s="2">
        <v>5224</v>
      </c>
      <c r="EI271" s="2"/>
      <c r="EJ271" s="2">
        <v>2447125.06</v>
      </c>
      <c r="EK271" s="2">
        <v>99532.160000000003</v>
      </c>
      <c r="EL271" s="2">
        <v>98858.82</v>
      </c>
      <c r="EM271" s="2">
        <v>459375.22</v>
      </c>
      <c r="EN271" s="2">
        <v>181076.75</v>
      </c>
      <c r="EO271" s="2">
        <v>884414.35</v>
      </c>
      <c r="EP271" s="2">
        <v>298539.88</v>
      </c>
      <c r="EQ271" s="2">
        <v>7634.3</v>
      </c>
      <c r="ER271" s="2"/>
      <c r="ES271" s="2">
        <v>83825.14</v>
      </c>
      <c r="ET271" s="2"/>
      <c r="EU271" s="2">
        <v>12198.08</v>
      </c>
      <c r="EV271" s="2">
        <v>3088.27</v>
      </c>
      <c r="EW271" s="2">
        <v>18675.47</v>
      </c>
      <c r="EX271" s="2">
        <v>34982.76</v>
      </c>
      <c r="EY271" s="2">
        <v>807566.11</v>
      </c>
      <c r="EZ271" s="2">
        <v>749798.38</v>
      </c>
      <c r="FA271" s="2"/>
      <c r="FB271" s="2"/>
      <c r="FC271" s="2">
        <v>3739565.6899999995</v>
      </c>
      <c r="FD271" s="2">
        <v>329228.33</v>
      </c>
      <c r="FE271" s="2">
        <v>25448.26</v>
      </c>
      <c r="FF271" s="2">
        <v>273751.67</v>
      </c>
      <c r="FG271" s="2">
        <v>47337.04</v>
      </c>
      <c r="FH271" s="2">
        <v>16332.35</v>
      </c>
      <c r="FI271" s="2">
        <v>692097.65</v>
      </c>
      <c r="FJ271" s="2">
        <v>26035.73</v>
      </c>
      <c r="FK271" s="2">
        <v>15488.05</v>
      </c>
      <c r="FL271" s="2">
        <v>104194.61</v>
      </c>
      <c r="FM271" s="2"/>
      <c r="FN271" s="2">
        <v>226110.25</v>
      </c>
      <c r="FO271" s="2">
        <v>47878.95</v>
      </c>
      <c r="FP271" s="2">
        <v>90170.16</v>
      </c>
      <c r="FQ271" s="2">
        <v>28641.37</v>
      </c>
      <c r="FR271" s="2">
        <v>38923.370000000003</v>
      </c>
      <c r="FS271" s="2"/>
      <c r="FT271" s="2">
        <v>1877.38</v>
      </c>
      <c r="FU271" s="2">
        <v>71187.81</v>
      </c>
      <c r="FV271" s="2">
        <v>27717.42</v>
      </c>
      <c r="FW271" s="2">
        <v>76755.179999999993</v>
      </c>
      <c r="FX271" s="2">
        <v>45627.73</v>
      </c>
      <c r="FY271" s="2">
        <v>5489.27</v>
      </c>
      <c r="FZ271" s="2">
        <v>15693.97</v>
      </c>
      <c r="GA271" s="2"/>
      <c r="GB271" s="2">
        <v>70369.22</v>
      </c>
      <c r="GC271" s="2"/>
      <c r="GD271" s="2">
        <v>78676.58</v>
      </c>
      <c r="GE271" s="2"/>
      <c r="GF271" s="2">
        <v>39.68</v>
      </c>
      <c r="GG271" s="2"/>
      <c r="GH271" s="2">
        <v>1001024.71</v>
      </c>
      <c r="GI271" s="2">
        <v>134892.75</v>
      </c>
      <c r="GJ271" s="2">
        <v>269146.12</v>
      </c>
      <c r="GK271" s="2"/>
      <c r="GL271" s="2">
        <v>2330.52</v>
      </c>
      <c r="GM271" s="2">
        <v>179526.96</v>
      </c>
      <c r="GN271" s="2">
        <v>262008.88</v>
      </c>
      <c r="GO271" s="2"/>
      <c r="GP271" s="2">
        <v>312</v>
      </c>
      <c r="GQ271" s="2">
        <v>23854.98</v>
      </c>
      <c r="GR271" s="2"/>
      <c r="GS271" s="2"/>
      <c r="GT271" s="2">
        <v>271104.78999999998</v>
      </c>
      <c r="GU271" s="2">
        <v>4492.25</v>
      </c>
      <c r="GV271" s="2"/>
      <c r="GW271" s="2"/>
      <c r="GX271" s="2"/>
      <c r="GY271" s="2">
        <v>10882.02</v>
      </c>
      <c r="GZ271" s="2"/>
      <c r="HA271" s="2"/>
      <c r="HB271" s="2"/>
      <c r="HC271" s="2"/>
      <c r="HD271" s="2"/>
      <c r="HE271" s="2"/>
      <c r="HF271" s="2"/>
      <c r="HG271" s="2">
        <v>3130452.71</v>
      </c>
      <c r="HH271" s="2">
        <v>19729.68</v>
      </c>
      <c r="HI271" s="2">
        <v>19729.68</v>
      </c>
      <c r="HJ271" s="2"/>
      <c r="HK271" s="2"/>
      <c r="HL271" s="2"/>
      <c r="HM271" s="2"/>
      <c r="HN271" s="2"/>
      <c r="HO271" s="2">
        <v>24808.19</v>
      </c>
      <c r="HP271" s="2"/>
      <c r="HQ271" s="2">
        <v>41478.03</v>
      </c>
      <c r="HR271" s="2"/>
      <c r="HS271" s="2">
        <v>66286.22</v>
      </c>
      <c r="HT271" s="2">
        <v>16125193.879999999</v>
      </c>
      <c r="HV271" s="37" t="str">
        <f>VLOOKUP(HW271,'District Listing'!$A$3:$B$315,2,FALSE)</f>
        <v>PRESCOTT</v>
      </c>
      <c r="HW271" s="4" t="s">
        <v>373</v>
      </c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>
        <v>3847.86</v>
      </c>
      <c r="IO271" s="2"/>
      <c r="IP271" s="2">
        <v>3847.86</v>
      </c>
      <c r="IQ271" s="2"/>
      <c r="IR271" s="2"/>
      <c r="IS271" s="2"/>
      <c r="IT271" s="2">
        <v>285.11</v>
      </c>
      <c r="IU271" s="2"/>
      <c r="IV271" s="2">
        <v>512.36</v>
      </c>
      <c r="IW271" s="2"/>
      <c r="IX271" s="2"/>
      <c r="IY271" s="2"/>
      <c r="IZ271" s="2"/>
      <c r="JA271" s="2"/>
      <c r="JB271" s="2">
        <v>5.66</v>
      </c>
      <c r="JC271" s="2"/>
      <c r="JD271" s="2">
        <v>125.63</v>
      </c>
      <c r="JE271" s="2"/>
      <c r="JF271" s="2">
        <v>1251.58</v>
      </c>
      <c r="JG271" s="2"/>
      <c r="JH271" s="2"/>
      <c r="JI271" s="2">
        <v>2180.34</v>
      </c>
      <c r="JJ271" s="2">
        <v>19979.669999999998</v>
      </c>
      <c r="JK271" s="2"/>
      <c r="JL271" s="2"/>
      <c r="JM271" s="2">
        <v>2761.94</v>
      </c>
      <c r="JN271" s="2">
        <v>23547.68</v>
      </c>
      <c r="JO271" s="2">
        <v>46289.289999999994</v>
      </c>
      <c r="JP271" s="2"/>
      <c r="JQ271" s="2"/>
      <c r="JR271" s="2"/>
      <c r="JS271" s="2"/>
      <c r="JT271" s="2"/>
      <c r="JU271" s="2"/>
      <c r="JV271" s="2">
        <v>2871.98</v>
      </c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>
        <v>3826.8</v>
      </c>
      <c r="LD271" s="2"/>
      <c r="LE271" s="2"/>
      <c r="LF271" s="2"/>
      <c r="LG271" s="2"/>
      <c r="LH271" s="2"/>
      <c r="LI271" s="2"/>
      <c r="LJ271" s="2"/>
      <c r="LK271" s="2">
        <v>6698.7800000000007</v>
      </c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>
        <v>59016.270000000004</v>
      </c>
    </row>
    <row r="272" spans="2:337">
      <c r="B272" s="22" t="s">
        <v>82</v>
      </c>
      <c r="C272" s="22" t="s">
        <v>7</v>
      </c>
      <c r="D272" s="22" t="s">
        <v>5</v>
      </c>
      <c r="E272" s="22" t="s">
        <v>34</v>
      </c>
      <c r="F272" s="22" t="s">
        <v>51</v>
      </c>
      <c r="G272" s="1">
        <v>1486.42</v>
      </c>
      <c r="I272" s="37" t="str">
        <f>VLOOKUP(J272,'District Listing'!$A$3:$B$315,2,FALSE)</f>
        <v>WA HE LUT Tribal School</v>
      </c>
      <c r="J272" s="4" t="s">
        <v>365</v>
      </c>
      <c r="K272" s="2"/>
      <c r="L272" s="2"/>
      <c r="M272" s="2"/>
      <c r="N272" s="2"/>
      <c r="O272" s="2">
        <v>840391.44</v>
      </c>
      <c r="P272" s="2"/>
      <c r="Q272" s="2"/>
      <c r="R272" s="2"/>
      <c r="S272" s="2"/>
      <c r="T272" s="2"/>
      <c r="U272" s="2"/>
      <c r="V272" s="2">
        <v>840391.44</v>
      </c>
      <c r="W272" s="2">
        <v>180230.41</v>
      </c>
      <c r="X272" s="2"/>
      <c r="Y272" s="2"/>
      <c r="Z272" s="2"/>
      <c r="AA272" s="2"/>
      <c r="AB272" s="2"/>
      <c r="AC272" s="2">
        <v>180230.41</v>
      </c>
      <c r="AD272" s="2"/>
      <c r="AE272" s="2"/>
      <c r="AF272" s="2">
        <v>71917.240000000005</v>
      </c>
      <c r="AG272" s="2">
        <v>5028.96</v>
      </c>
      <c r="AH272" s="2"/>
      <c r="AI272" s="2"/>
      <c r="AJ272" s="2"/>
      <c r="AK272" s="2"/>
      <c r="AL272" s="2"/>
      <c r="AM272" s="2"/>
      <c r="AN272" s="2">
        <v>575.48</v>
      </c>
      <c r="AO272" s="2">
        <v>40.01</v>
      </c>
      <c r="AP272" s="2">
        <v>3408.7</v>
      </c>
      <c r="AQ272" s="2">
        <v>1553.63</v>
      </c>
      <c r="AR272" s="2">
        <v>87731.45</v>
      </c>
      <c r="AS272" s="2">
        <v>4530.12</v>
      </c>
      <c r="AT272" s="2">
        <v>89028.12</v>
      </c>
      <c r="AU272" s="2">
        <v>20115.84</v>
      </c>
      <c r="AV272" s="2">
        <v>283929.55</v>
      </c>
      <c r="AW272" s="2">
        <v>52237.19</v>
      </c>
      <c r="AX272" s="2"/>
      <c r="AY272" s="2"/>
      <c r="AZ272" s="2"/>
      <c r="BA272" s="2"/>
      <c r="BB272" s="2">
        <v>52237.19</v>
      </c>
      <c r="BC272" s="2"/>
      <c r="BD272" s="2"/>
      <c r="BE272" s="2"/>
      <c r="BF272" s="2"/>
      <c r="BG272" s="2"/>
      <c r="BH272" s="2"/>
      <c r="BI272" s="2">
        <v>72088.67</v>
      </c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>
        <v>72088.67</v>
      </c>
      <c r="DA272" s="2">
        <v>10569.78</v>
      </c>
      <c r="DB272" s="2">
        <v>10569.78</v>
      </c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>
        <v>1439447.04</v>
      </c>
      <c r="DP272" s="37" t="str">
        <f>VLOOKUP(DQ272,'District Listing'!$A$3:$B$315,2,FALSE)</f>
        <v>WA HE LUT Tribal School</v>
      </c>
      <c r="DQ272" s="4" t="s">
        <v>365</v>
      </c>
      <c r="DR272" s="2"/>
      <c r="DS272" s="2"/>
      <c r="DT272" s="2"/>
      <c r="DU272" s="2"/>
      <c r="DV272" s="2">
        <v>840391.44</v>
      </c>
      <c r="DW272" s="2"/>
      <c r="DX272" s="2"/>
      <c r="DY272" s="2"/>
      <c r="DZ272" s="2"/>
      <c r="EA272" s="2"/>
      <c r="EB272" s="2"/>
      <c r="EC272" s="2">
        <v>840391.44</v>
      </c>
      <c r="ED272" s="2">
        <v>180230.41</v>
      </c>
      <c r="EE272" s="2"/>
      <c r="EF272" s="2"/>
      <c r="EG272" s="2"/>
      <c r="EH272" s="2"/>
      <c r="EI272" s="2"/>
      <c r="EJ272" s="2">
        <v>180230.41</v>
      </c>
      <c r="EK272" s="2"/>
      <c r="EL272" s="2"/>
      <c r="EM272" s="2">
        <v>71917.240000000005</v>
      </c>
      <c r="EN272" s="2">
        <v>5028.96</v>
      </c>
      <c r="EO272" s="2"/>
      <c r="EP272" s="2"/>
      <c r="EQ272" s="2"/>
      <c r="ER272" s="2"/>
      <c r="ES272" s="2"/>
      <c r="ET272" s="2"/>
      <c r="EU272" s="2">
        <v>575.48</v>
      </c>
      <c r="EV272" s="2">
        <v>40.01</v>
      </c>
      <c r="EW272" s="2">
        <v>3408.7</v>
      </c>
      <c r="EX272" s="2">
        <v>1553.63</v>
      </c>
      <c r="EY272" s="2">
        <v>87731.45</v>
      </c>
      <c r="EZ272" s="2">
        <v>4530.12</v>
      </c>
      <c r="FA272" s="2">
        <v>89028.12</v>
      </c>
      <c r="FB272" s="2">
        <v>20115.84</v>
      </c>
      <c r="FC272" s="2">
        <v>283929.55</v>
      </c>
      <c r="FD272" s="2">
        <v>52237.19</v>
      </c>
      <c r="FE272" s="2"/>
      <c r="FF272" s="2"/>
      <c r="FG272" s="2"/>
      <c r="FH272" s="2"/>
      <c r="FI272" s="2">
        <v>52237.19</v>
      </c>
      <c r="FJ272" s="2"/>
      <c r="FK272" s="2"/>
      <c r="FL272" s="2"/>
      <c r="FM272" s="2"/>
      <c r="FN272" s="2"/>
      <c r="FO272" s="2"/>
      <c r="FP272" s="2">
        <v>72088.67</v>
      </c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>
        <v>72088.67</v>
      </c>
      <c r="HH272" s="2">
        <v>10569.78</v>
      </c>
      <c r="HI272" s="2">
        <v>10569.78</v>
      </c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>
        <v>1439447.04</v>
      </c>
      <c r="HV272" s="37" t="str">
        <f>VLOOKUP(HW272,'District Listing'!$A$3:$B$315,2,FALSE)</f>
        <v>WILLOW (INOVATION ACADEMY)</v>
      </c>
      <c r="HW272" s="4" t="s">
        <v>374</v>
      </c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>
        <v>29999.97</v>
      </c>
      <c r="IK272" s="2"/>
      <c r="IL272" s="2"/>
      <c r="IM272" s="2"/>
      <c r="IN272" s="2"/>
      <c r="IO272" s="2"/>
      <c r="IP272" s="2">
        <v>29999.97</v>
      </c>
      <c r="IQ272" s="2"/>
      <c r="IR272" s="2"/>
      <c r="IS272" s="2"/>
      <c r="IT272" s="2">
        <v>2295</v>
      </c>
      <c r="IU272" s="2"/>
      <c r="IV272" s="2">
        <v>3957</v>
      </c>
      <c r="IW272" s="2"/>
      <c r="IX272" s="2"/>
      <c r="IY272" s="2"/>
      <c r="IZ272" s="2"/>
      <c r="JA272" s="2"/>
      <c r="JB272" s="2">
        <v>169.95</v>
      </c>
      <c r="JC272" s="2"/>
      <c r="JD272" s="2">
        <v>119.02</v>
      </c>
      <c r="JE272" s="2"/>
      <c r="JF272" s="2"/>
      <c r="JG272" s="2"/>
      <c r="JH272" s="2"/>
      <c r="JI272" s="2">
        <v>6540.97</v>
      </c>
      <c r="JJ272" s="2"/>
      <c r="JK272" s="2"/>
      <c r="JL272" s="2"/>
      <c r="JM272" s="2"/>
      <c r="JN272" s="2"/>
      <c r="JO272" s="2"/>
      <c r="JP272" s="2">
        <v>140</v>
      </c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>
        <v>154.25</v>
      </c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>
        <v>294.25</v>
      </c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>
        <v>36835.189999999995</v>
      </c>
    </row>
    <row r="273" spans="2:337">
      <c r="B273" s="22" t="s">
        <v>82</v>
      </c>
      <c r="C273" s="22" t="s">
        <v>7</v>
      </c>
      <c r="D273" s="22" t="s">
        <v>5</v>
      </c>
      <c r="E273" s="22" t="s">
        <v>34</v>
      </c>
      <c r="F273" s="22" t="s">
        <v>55</v>
      </c>
      <c r="G273" s="1">
        <v>7310.3</v>
      </c>
      <c r="I273" s="37" t="str">
        <f>VLOOKUP(J273,'District Listing'!$A$3:$B$315,2,FALSE)</f>
        <v>WAHKIAKUM</v>
      </c>
      <c r="J273" s="4" t="s">
        <v>366</v>
      </c>
      <c r="K273" s="2">
        <v>58969.62</v>
      </c>
      <c r="L273" s="2">
        <v>58969.62</v>
      </c>
      <c r="M273" s="2">
        <v>-58969.62</v>
      </c>
      <c r="N273" s="2">
        <v>-58969.62</v>
      </c>
      <c r="O273" s="2">
        <v>2152761.1999999997</v>
      </c>
      <c r="P273" s="2">
        <v>30210.9</v>
      </c>
      <c r="Q273" s="2">
        <v>14027.32</v>
      </c>
      <c r="R273" s="2"/>
      <c r="S273" s="2">
        <v>87803.36</v>
      </c>
      <c r="T273" s="2"/>
      <c r="U273" s="2"/>
      <c r="V273" s="2">
        <v>2284802.7799999993</v>
      </c>
      <c r="W273" s="2">
        <v>990298.16999999993</v>
      </c>
      <c r="X273" s="2">
        <v>141578.47</v>
      </c>
      <c r="Y273" s="2">
        <v>31904.79</v>
      </c>
      <c r="Z273" s="2"/>
      <c r="AA273" s="2">
        <v>125472.53</v>
      </c>
      <c r="AB273" s="2"/>
      <c r="AC273" s="2">
        <v>1289253.96</v>
      </c>
      <c r="AD273" s="2"/>
      <c r="AE273" s="2"/>
      <c r="AF273" s="2">
        <v>172038.65000000002</v>
      </c>
      <c r="AG273" s="2">
        <v>96513.3</v>
      </c>
      <c r="AH273" s="2">
        <v>348239.89</v>
      </c>
      <c r="AI273" s="2">
        <v>152276.07999999999</v>
      </c>
      <c r="AJ273" s="2"/>
      <c r="AK273" s="2"/>
      <c r="AL273" s="2">
        <v>300</v>
      </c>
      <c r="AM273" s="2"/>
      <c r="AN273" s="2">
        <v>7829.5</v>
      </c>
      <c r="AO273" s="2">
        <v>4393.26</v>
      </c>
      <c r="AP273" s="2">
        <v>13726.07</v>
      </c>
      <c r="AQ273" s="2">
        <v>57475.44</v>
      </c>
      <c r="AR273" s="2">
        <v>354988.75</v>
      </c>
      <c r="AS273" s="2">
        <v>351174.88</v>
      </c>
      <c r="AT273" s="2"/>
      <c r="AU273" s="2"/>
      <c r="AV273" s="2">
        <v>1558955.8199999998</v>
      </c>
      <c r="AW273" s="2">
        <v>172728.71</v>
      </c>
      <c r="AX273" s="2">
        <v>53541.909999999996</v>
      </c>
      <c r="AY273" s="2">
        <v>79302.42</v>
      </c>
      <c r="AZ273" s="2">
        <v>6274.3</v>
      </c>
      <c r="BA273" s="2">
        <v>54435.76</v>
      </c>
      <c r="BB273" s="2">
        <v>366283.1</v>
      </c>
      <c r="BC273" s="2">
        <v>38893.21</v>
      </c>
      <c r="BD273" s="2">
        <v>20452.75</v>
      </c>
      <c r="BE273" s="2">
        <v>2307.54</v>
      </c>
      <c r="BF273" s="2"/>
      <c r="BG273" s="2"/>
      <c r="BH273" s="2">
        <v>6248.34</v>
      </c>
      <c r="BI273" s="2">
        <v>21114.3</v>
      </c>
      <c r="BJ273" s="2"/>
      <c r="BK273" s="2">
        <v>18689.759999999998</v>
      </c>
      <c r="BL273" s="2"/>
      <c r="BM273" s="2">
        <v>17525.060000000001</v>
      </c>
      <c r="BN273" s="2">
        <v>18722.39</v>
      </c>
      <c r="BO273" s="2">
        <v>29072.07</v>
      </c>
      <c r="BP273" s="2">
        <v>59514.679999999993</v>
      </c>
      <c r="BQ273" s="2">
        <v>15191.08</v>
      </c>
      <c r="BR273" s="2">
        <v>29998.799999999999</v>
      </c>
      <c r="BS273" s="2">
        <v>6603.94</v>
      </c>
      <c r="BT273" s="2">
        <v>7000</v>
      </c>
      <c r="BU273" s="2">
        <v>3903.27</v>
      </c>
      <c r="BV273" s="2">
        <v>29669.35</v>
      </c>
      <c r="BW273" s="2"/>
      <c r="BX273" s="2"/>
      <c r="BY273" s="2"/>
      <c r="BZ273" s="2"/>
      <c r="CA273" s="2"/>
      <c r="CB273" s="2">
        <v>63698</v>
      </c>
      <c r="CC273" s="2">
        <v>26894.02</v>
      </c>
      <c r="CD273" s="2">
        <v>549.88</v>
      </c>
      <c r="CE273" s="2"/>
      <c r="CF273" s="2">
        <v>16250</v>
      </c>
      <c r="CG273" s="2">
        <v>105215.4</v>
      </c>
      <c r="CH273" s="2"/>
      <c r="CI273" s="2">
        <v>4676.5</v>
      </c>
      <c r="CJ273" s="2">
        <v>1098226.6800000002</v>
      </c>
      <c r="CK273" s="2"/>
      <c r="CL273" s="2"/>
      <c r="CM273" s="2">
        <v>74228.180000000008</v>
      </c>
      <c r="CN273" s="2">
        <v>2239.63</v>
      </c>
      <c r="CO273" s="2"/>
      <c r="CP273" s="2"/>
      <c r="CQ273" s="2"/>
      <c r="CR273" s="2">
        <v>18127.830000000002</v>
      </c>
      <c r="CS273" s="2"/>
      <c r="CT273" s="2"/>
      <c r="CU273" s="2"/>
      <c r="CV273" s="2"/>
      <c r="CW273" s="2"/>
      <c r="CX273" s="2"/>
      <c r="CY273" s="2"/>
      <c r="CZ273" s="2">
        <v>1735012.66</v>
      </c>
      <c r="DA273" s="2">
        <v>40414.239999999998</v>
      </c>
      <c r="DB273" s="2">
        <v>40414.239999999998</v>
      </c>
      <c r="DC273" s="2"/>
      <c r="DD273" s="2"/>
      <c r="DE273" s="2">
        <v>41601.15</v>
      </c>
      <c r="DF273" s="2"/>
      <c r="DG273" s="2">
        <v>1909.18</v>
      </c>
      <c r="DH273" s="2">
        <v>130038.29000000001</v>
      </c>
      <c r="DI273" s="2"/>
      <c r="DJ273" s="2"/>
      <c r="DK273" s="2"/>
      <c r="DL273" s="2"/>
      <c r="DM273" s="2">
        <v>173548.62</v>
      </c>
      <c r="DN273" s="2">
        <v>7448271.1799999978</v>
      </c>
      <c r="DP273" s="37" t="str">
        <f>VLOOKUP(DQ273,'District Listing'!$A$3:$B$315,2,FALSE)</f>
        <v>WAHKIAKUM</v>
      </c>
      <c r="DQ273" s="4" t="s">
        <v>366</v>
      </c>
      <c r="DR273" s="2"/>
      <c r="DS273" s="2"/>
      <c r="DT273" s="2">
        <v>-58969.62</v>
      </c>
      <c r="DU273" s="2">
        <v>-58969.62</v>
      </c>
      <c r="DV273" s="2">
        <v>2137493.7599999998</v>
      </c>
      <c r="DW273" s="2">
        <v>30210.9</v>
      </c>
      <c r="DX273" s="2">
        <v>14027.32</v>
      </c>
      <c r="DY273" s="2"/>
      <c r="DZ273" s="2">
        <v>61773.29</v>
      </c>
      <c r="EA273" s="2"/>
      <c r="EB273" s="2"/>
      <c r="EC273" s="2">
        <v>2243505.2699999996</v>
      </c>
      <c r="ED273" s="2">
        <v>773009.21</v>
      </c>
      <c r="EE273" s="2">
        <v>138399.03</v>
      </c>
      <c r="EF273" s="2">
        <v>30986.07</v>
      </c>
      <c r="EG273" s="2"/>
      <c r="EH273" s="2">
        <v>8200</v>
      </c>
      <c r="EI273" s="2"/>
      <c r="EJ273" s="2">
        <v>950594.30999999994</v>
      </c>
      <c r="EK273" s="2"/>
      <c r="EL273" s="2"/>
      <c r="EM273" s="2">
        <v>169417.76</v>
      </c>
      <c r="EN273" s="2">
        <v>67060.42</v>
      </c>
      <c r="EO273" s="2">
        <v>344248.05</v>
      </c>
      <c r="EP273" s="2">
        <v>114626.54</v>
      </c>
      <c r="EQ273" s="2"/>
      <c r="ER273" s="2"/>
      <c r="ES273" s="2">
        <v>300</v>
      </c>
      <c r="ET273" s="2"/>
      <c r="EU273" s="2">
        <v>7710.79</v>
      </c>
      <c r="EV273" s="2">
        <v>3217.49</v>
      </c>
      <c r="EW273" s="2">
        <v>12567.38</v>
      </c>
      <c r="EX273" s="2">
        <v>46215.5</v>
      </c>
      <c r="EY273" s="2">
        <v>354986.86</v>
      </c>
      <c r="EZ273" s="2">
        <v>286839.40000000002</v>
      </c>
      <c r="FA273" s="2"/>
      <c r="FB273" s="2"/>
      <c r="FC273" s="2">
        <v>1407190.19</v>
      </c>
      <c r="FD273" s="2">
        <v>170047.77</v>
      </c>
      <c r="FE273" s="2">
        <v>53019.6</v>
      </c>
      <c r="FF273" s="2">
        <v>79302.42</v>
      </c>
      <c r="FG273" s="2">
        <v>6274.3</v>
      </c>
      <c r="FH273" s="2">
        <v>53177.4</v>
      </c>
      <c r="FI273" s="2">
        <v>361821.49</v>
      </c>
      <c r="FJ273" s="2">
        <v>38893.21</v>
      </c>
      <c r="FK273" s="2">
        <v>20452.75</v>
      </c>
      <c r="FL273" s="2">
        <v>2307.54</v>
      </c>
      <c r="FM273" s="2"/>
      <c r="FN273" s="2"/>
      <c r="FO273" s="2">
        <v>5001.4399999999996</v>
      </c>
      <c r="FP273" s="2">
        <v>21114.3</v>
      </c>
      <c r="FQ273" s="2"/>
      <c r="FR273" s="2">
        <v>18689.759999999998</v>
      </c>
      <c r="FS273" s="2"/>
      <c r="FT273" s="2">
        <v>17525.060000000001</v>
      </c>
      <c r="FU273" s="2">
        <v>18722.39</v>
      </c>
      <c r="FV273" s="2">
        <v>18904.5</v>
      </c>
      <c r="FW273" s="2">
        <v>50317.88</v>
      </c>
      <c r="FX273" s="2">
        <v>15191.08</v>
      </c>
      <c r="FY273" s="2">
        <v>29998.799999999999</v>
      </c>
      <c r="FZ273" s="2">
        <v>6603.94</v>
      </c>
      <c r="GA273" s="2">
        <v>7000</v>
      </c>
      <c r="GB273" s="2">
        <v>3903.27</v>
      </c>
      <c r="GC273" s="2">
        <v>29669.35</v>
      </c>
      <c r="GD273" s="2"/>
      <c r="GE273" s="2"/>
      <c r="GF273" s="2"/>
      <c r="GG273" s="2"/>
      <c r="GH273" s="2"/>
      <c r="GI273" s="2">
        <v>63698</v>
      </c>
      <c r="GJ273" s="2">
        <v>26894.02</v>
      </c>
      <c r="GK273" s="2">
        <v>523.58000000000004</v>
      </c>
      <c r="GL273" s="2"/>
      <c r="GM273" s="2">
        <v>16250</v>
      </c>
      <c r="GN273" s="2">
        <v>105215.4</v>
      </c>
      <c r="GO273" s="2"/>
      <c r="GP273" s="2">
        <v>4441.5</v>
      </c>
      <c r="GQ273" s="2">
        <v>1073063.8600000001</v>
      </c>
      <c r="GR273" s="2"/>
      <c r="GS273" s="2"/>
      <c r="GT273" s="2">
        <v>70796.55</v>
      </c>
      <c r="GU273" s="2">
        <v>2239.63</v>
      </c>
      <c r="GV273" s="2"/>
      <c r="GW273" s="2"/>
      <c r="GX273" s="2"/>
      <c r="GY273" s="2">
        <v>12079.73</v>
      </c>
      <c r="GZ273" s="2"/>
      <c r="HA273" s="2"/>
      <c r="HB273" s="2"/>
      <c r="HC273" s="2"/>
      <c r="HD273" s="2"/>
      <c r="HE273" s="2"/>
      <c r="HF273" s="2"/>
      <c r="HG273" s="2">
        <v>1679497.54</v>
      </c>
      <c r="HH273" s="2">
        <v>12491.96</v>
      </c>
      <c r="HI273" s="2">
        <v>12491.96</v>
      </c>
      <c r="HJ273" s="2"/>
      <c r="HK273" s="2"/>
      <c r="HL273" s="2">
        <v>41601.15</v>
      </c>
      <c r="HM273" s="2"/>
      <c r="HN273" s="2">
        <v>1909.18</v>
      </c>
      <c r="HO273" s="2">
        <v>31123.3</v>
      </c>
      <c r="HP273" s="2"/>
      <c r="HQ273" s="2"/>
      <c r="HR273" s="2"/>
      <c r="HS273" s="2">
        <v>74633.63</v>
      </c>
      <c r="HT273" s="2">
        <v>6670764.7699999977</v>
      </c>
      <c r="HV273" s="37" t="str">
        <f>VLOOKUP(HW273,'District Listing'!$A$3:$B$315,2,FALSE)</f>
        <v>BELLINGHAM</v>
      </c>
      <c r="HW273" s="4" t="s">
        <v>375</v>
      </c>
      <c r="HX273" s="2">
        <v>2266557.87</v>
      </c>
      <c r="HY273" s="2">
        <v>2266557.87</v>
      </c>
      <c r="HZ273" s="2">
        <v>-199035.92</v>
      </c>
      <c r="IA273" s="2">
        <v>-199035.92</v>
      </c>
      <c r="IB273" s="2">
        <v>13990949.550000001</v>
      </c>
      <c r="IC273" s="2">
        <v>146047.73000000001</v>
      </c>
      <c r="ID273" s="2">
        <v>339418.02</v>
      </c>
      <c r="IE273" s="2"/>
      <c r="IF273" s="2">
        <v>213284.04</v>
      </c>
      <c r="IG273" s="2">
        <v>125268.12</v>
      </c>
      <c r="IH273" s="2"/>
      <c r="II273" s="2">
        <v>14814967.459999999</v>
      </c>
      <c r="IJ273" s="2">
        <v>1047448.07</v>
      </c>
      <c r="IK273" s="2">
        <v>55030.95</v>
      </c>
      <c r="IL273" s="2">
        <v>1022596.24</v>
      </c>
      <c r="IM273" s="2"/>
      <c r="IN273" s="2"/>
      <c r="IO273" s="2">
        <v>1311.6</v>
      </c>
      <c r="IP273" s="2">
        <v>2126386.86</v>
      </c>
      <c r="IQ273" s="2"/>
      <c r="IR273" s="2"/>
      <c r="IS273" s="2">
        <v>183220.55</v>
      </c>
      <c r="IT273" s="2">
        <v>159930.51</v>
      </c>
      <c r="IU273" s="2">
        <v>330648.61</v>
      </c>
      <c r="IV273" s="2">
        <v>214046.88</v>
      </c>
      <c r="IW273" s="2"/>
      <c r="IX273" s="2"/>
      <c r="IY273" s="2"/>
      <c r="IZ273" s="2"/>
      <c r="JA273" s="2">
        <v>1893.61</v>
      </c>
      <c r="JB273" s="2">
        <v>2065.98</v>
      </c>
      <c r="JC273" s="2">
        <v>10960.78</v>
      </c>
      <c r="JD273" s="2">
        <v>31974.53</v>
      </c>
      <c r="JE273" s="2">
        <v>190750.71</v>
      </c>
      <c r="JF273" s="2">
        <v>225606.81</v>
      </c>
      <c r="JG273" s="2">
        <v>3592.16</v>
      </c>
      <c r="JH273" s="2">
        <v>3114.14</v>
      </c>
      <c r="JI273" s="2">
        <v>1357805.2699999998</v>
      </c>
      <c r="JJ273" s="2">
        <v>3071683.94</v>
      </c>
      <c r="JK273" s="2">
        <v>4048.52</v>
      </c>
      <c r="JL273" s="2">
        <v>43183.91</v>
      </c>
      <c r="JM273" s="2">
        <v>192361.83</v>
      </c>
      <c r="JN273" s="2">
        <v>74002.27</v>
      </c>
      <c r="JO273" s="2">
        <v>3385280.47</v>
      </c>
      <c r="JP273" s="2"/>
      <c r="JQ273" s="2"/>
      <c r="JR273" s="2"/>
      <c r="JS273" s="2"/>
      <c r="JT273" s="2">
        <v>264108.43</v>
      </c>
      <c r="JU273" s="2">
        <v>53309</v>
      </c>
      <c r="JV273" s="2">
        <v>558199.53</v>
      </c>
      <c r="JW273" s="2"/>
      <c r="JX273" s="2"/>
      <c r="JY273" s="2"/>
      <c r="JZ273" s="2">
        <v>16899.939999999999</v>
      </c>
      <c r="KA273" s="2"/>
      <c r="KB273" s="2"/>
      <c r="KC273" s="2">
        <v>12677.01</v>
      </c>
      <c r="KD273" s="2">
        <v>5877.44</v>
      </c>
      <c r="KE273" s="2">
        <v>36503.83</v>
      </c>
      <c r="KF273" s="2">
        <v>3334.72</v>
      </c>
      <c r="KG273" s="2"/>
      <c r="KH273" s="2">
        <v>269781.28000000003</v>
      </c>
      <c r="KI273" s="2"/>
      <c r="KJ273" s="2">
        <v>13810.62</v>
      </c>
      <c r="KK273" s="2"/>
      <c r="KL273" s="2"/>
      <c r="KM273" s="2">
        <v>3600</v>
      </c>
      <c r="KN273" s="2"/>
      <c r="KO273" s="2">
        <v>40899.72</v>
      </c>
      <c r="KP273" s="2">
        <v>1841.64</v>
      </c>
      <c r="KQ273" s="2">
        <v>41394.44</v>
      </c>
      <c r="KR273" s="2"/>
      <c r="KS273" s="2"/>
      <c r="KT273" s="2"/>
      <c r="KU273" s="2">
        <v>140544.45000000001</v>
      </c>
      <c r="KV273" s="2"/>
      <c r="KW273" s="2"/>
      <c r="KX273" s="2">
        <v>115.58</v>
      </c>
      <c r="KY273" s="2">
        <v>966.58</v>
      </c>
      <c r="KZ273" s="2"/>
      <c r="LA273" s="2"/>
      <c r="LB273" s="2"/>
      <c r="LC273" s="2">
        <v>212980.68</v>
      </c>
      <c r="LD273" s="2"/>
      <c r="LE273" s="2"/>
      <c r="LF273" s="2"/>
      <c r="LG273" s="2"/>
      <c r="LH273" s="2"/>
      <c r="LI273" s="2"/>
      <c r="LJ273" s="2"/>
      <c r="LK273" s="2">
        <v>1676844.8899999997</v>
      </c>
      <c r="LL273" s="2">
        <v>41712.94</v>
      </c>
      <c r="LM273" s="2">
        <v>41712.94</v>
      </c>
      <c r="LN273" s="2"/>
      <c r="LO273" s="2"/>
      <c r="LP273" s="2"/>
      <c r="LQ273" s="2">
        <v>137942.60999999999</v>
      </c>
      <c r="LR273" s="2">
        <v>53027.4</v>
      </c>
      <c r="LS273" s="2"/>
      <c r="LT273" s="2"/>
      <c r="LU273" s="2">
        <v>10106.77</v>
      </c>
      <c r="LV273" s="2"/>
      <c r="LW273" s="2"/>
      <c r="LX273" s="2">
        <v>201076.77999999997</v>
      </c>
      <c r="LY273" s="2">
        <v>25671596.620000001</v>
      </c>
    </row>
    <row r="274" spans="2:337">
      <c r="B274" s="22" t="s">
        <v>82</v>
      </c>
      <c r="C274" s="22" t="s">
        <v>7</v>
      </c>
      <c r="D274" s="22" t="s">
        <v>5</v>
      </c>
      <c r="E274" s="22" t="s">
        <v>34</v>
      </c>
      <c r="F274" s="22" t="s">
        <v>56</v>
      </c>
      <c r="G274" s="1">
        <v>57814.35</v>
      </c>
      <c r="I274" s="37" t="str">
        <f>VLOOKUP(J274,'District Listing'!$A$3:$B$315,2,FALSE)</f>
        <v>DIXIE</v>
      </c>
      <c r="J274" s="4" t="s">
        <v>367</v>
      </c>
      <c r="K274" s="2">
        <v>3971.31</v>
      </c>
      <c r="L274" s="2">
        <v>3971.31</v>
      </c>
      <c r="M274" s="2">
        <v>-3971.31</v>
      </c>
      <c r="N274" s="2">
        <v>-3971.31</v>
      </c>
      <c r="O274" s="2">
        <v>150264.68</v>
      </c>
      <c r="P274" s="2"/>
      <c r="Q274" s="2"/>
      <c r="R274" s="2"/>
      <c r="S274" s="2"/>
      <c r="T274" s="2"/>
      <c r="U274" s="2"/>
      <c r="V274" s="2">
        <v>150264.68</v>
      </c>
      <c r="W274" s="2">
        <v>169114.62000000002</v>
      </c>
      <c r="X274" s="2">
        <v>1822.38</v>
      </c>
      <c r="Y274" s="2"/>
      <c r="Z274" s="2"/>
      <c r="AA274" s="2"/>
      <c r="AB274" s="2"/>
      <c r="AC274" s="2">
        <v>170937.00000000003</v>
      </c>
      <c r="AD274" s="2"/>
      <c r="AE274" s="2">
        <v>9956.65</v>
      </c>
      <c r="AF274" s="2">
        <v>9557.9000000000015</v>
      </c>
      <c r="AG274" s="2">
        <v>38219.279999999999</v>
      </c>
      <c r="AH274" s="2">
        <v>14371.59</v>
      </c>
      <c r="AI274" s="2">
        <v>9969.1</v>
      </c>
      <c r="AJ274" s="2"/>
      <c r="AK274" s="2"/>
      <c r="AL274" s="2"/>
      <c r="AM274" s="2">
        <v>1931.64</v>
      </c>
      <c r="AN274" s="2"/>
      <c r="AO274" s="2">
        <v>565.27</v>
      </c>
      <c r="AP274" s="2">
        <v>726.08999999999992</v>
      </c>
      <c r="AQ274" s="2">
        <v>11486.34</v>
      </c>
      <c r="AR274" s="2">
        <v>8784.2000000000007</v>
      </c>
      <c r="AS274" s="2">
        <v>54953.81</v>
      </c>
      <c r="AT274" s="2"/>
      <c r="AU274" s="2"/>
      <c r="AV274" s="2">
        <v>160521.87</v>
      </c>
      <c r="AW274" s="2">
        <v>8760.93</v>
      </c>
      <c r="AX274" s="2">
        <v>6074.72</v>
      </c>
      <c r="AY274" s="2">
        <v>10457.08</v>
      </c>
      <c r="AZ274" s="2">
        <v>3732.1099999999997</v>
      </c>
      <c r="BA274" s="2">
        <v>9260.32</v>
      </c>
      <c r="BB274" s="2">
        <v>38285.160000000003</v>
      </c>
      <c r="BC274" s="2">
        <v>1359.56</v>
      </c>
      <c r="BD274" s="2">
        <v>163.32</v>
      </c>
      <c r="BE274" s="2">
        <v>2537.2199999999998</v>
      </c>
      <c r="BF274" s="2"/>
      <c r="BG274" s="2"/>
      <c r="BH274" s="2">
        <v>6359.97</v>
      </c>
      <c r="BI274" s="2">
        <v>60722.05</v>
      </c>
      <c r="BJ274" s="2">
        <v>1743.22</v>
      </c>
      <c r="BK274" s="2"/>
      <c r="BL274" s="2"/>
      <c r="BM274" s="2"/>
      <c r="BN274" s="2">
        <v>10048.44</v>
      </c>
      <c r="BO274" s="2">
        <v>2137</v>
      </c>
      <c r="BP274" s="2">
        <v>6857.87</v>
      </c>
      <c r="BQ274" s="2">
        <v>8509.6200000000008</v>
      </c>
      <c r="BR274" s="2">
        <v>4030.37</v>
      </c>
      <c r="BS274" s="2">
        <v>929.78</v>
      </c>
      <c r="BT274" s="2"/>
      <c r="BU274" s="2">
        <v>1553.33</v>
      </c>
      <c r="BV274" s="2"/>
      <c r="BW274" s="2">
        <v>1065.3</v>
      </c>
      <c r="BX274" s="2"/>
      <c r="BY274" s="2">
        <v>13502.52</v>
      </c>
      <c r="BZ274" s="2"/>
      <c r="CA274" s="2"/>
      <c r="CB274" s="2">
        <v>19842.7</v>
      </c>
      <c r="CC274" s="2">
        <v>545.55999999999995</v>
      </c>
      <c r="CD274" s="2"/>
      <c r="CE274" s="2"/>
      <c r="CF274" s="2"/>
      <c r="CG274" s="2"/>
      <c r="CH274" s="2"/>
      <c r="CI274" s="2"/>
      <c r="CJ274" s="2">
        <v>600</v>
      </c>
      <c r="CK274" s="2"/>
      <c r="CL274" s="2"/>
      <c r="CM274" s="2">
        <v>4461.37</v>
      </c>
      <c r="CN274" s="2">
        <v>5344.3</v>
      </c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>
        <v>152313.49999999997</v>
      </c>
      <c r="DA274" s="2">
        <v>2671.73</v>
      </c>
      <c r="DB274" s="2">
        <v>2671.73</v>
      </c>
      <c r="DC274" s="2"/>
      <c r="DD274" s="2"/>
      <c r="DE274" s="2"/>
      <c r="DF274" s="2"/>
      <c r="DG274" s="2"/>
      <c r="DH274" s="2"/>
      <c r="DI274" s="2"/>
      <c r="DJ274" s="2">
        <v>18.5</v>
      </c>
      <c r="DK274" s="2"/>
      <c r="DL274" s="2"/>
      <c r="DM274" s="2">
        <v>18.5</v>
      </c>
      <c r="DN274" s="2">
        <v>675012.44000000018</v>
      </c>
      <c r="DP274" s="37" t="str">
        <f>VLOOKUP(DQ274,'District Listing'!$A$3:$B$315,2,FALSE)</f>
        <v>DIXIE</v>
      </c>
      <c r="DQ274" s="4" t="s">
        <v>367</v>
      </c>
      <c r="DR274" s="2">
        <v>3971.31</v>
      </c>
      <c r="DS274" s="2">
        <v>3971.31</v>
      </c>
      <c r="DT274" s="2">
        <v>-3971.31</v>
      </c>
      <c r="DU274" s="2">
        <v>-3971.31</v>
      </c>
      <c r="DV274" s="2">
        <v>95738.84</v>
      </c>
      <c r="DW274" s="2"/>
      <c r="DX274" s="2"/>
      <c r="DY274" s="2"/>
      <c r="DZ274" s="2"/>
      <c r="EA274" s="2"/>
      <c r="EB274" s="2"/>
      <c r="EC274" s="2">
        <v>95738.84</v>
      </c>
      <c r="ED274" s="2">
        <v>159653.17000000001</v>
      </c>
      <c r="EE274" s="2">
        <v>1822.38</v>
      </c>
      <c r="EF274" s="2"/>
      <c r="EG274" s="2"/>
      <c r="EH274" s="2"/>
      <c r="EI274" s="2"/>
      <c r="EJ274" s="2">
        <v>161475.55000000002</v>
      </c>
      <c r="EK274" s="2"/>
      <c r="EL274" s="2">
        <v>9956.65</v>
      </c>
      <c r="EM274" s="2">
        <v>5182.3900000000003</v>
      </c>
      <c r="EN274" s="2">
        <v>38219.279999999999</v>
      </c>
      <c r="EO274" s="2">
        <v>5581.95</v>
      </c>
      <c r="EP274" s="2">
        <v>9969.1</v>
      </c>
      <c r="EQ274" s="2"/>
      <c r="ER274" s="2"/>
      <c r="ES274" s="2"/>
      <c r="ET274" s="2">
        <v>1931.64</v>
      </c>
      <c r="EU274" s="2"/>
      <c r="EV274" s="2">
        <v>565.27</v>
      </c>
      <c r="EW274" s="2">
        <v>206.94</v>
      </c>
      <c r="EX274" s="2">
        <v>11486.34</v>
      </c>
      <c r="EY274" s="2">
        <v>1416.4</v>
      </c>
      <c r="EZ274" s="2">
        <v>48761.1</v>
      </c>
      <c r="FA274" s="2"/>
      <c r="FB274" s="2"/>
      <c r="FC274" s="2">
        <v>133277.06</v>
      </c>
      <c r="FD274" s="2">
        <v>7881.69</v>
      </c>
      <c r="FE274" s="2">
        <v>6074.72</v>
      </c>
      <c r="FF274" s="2">
        <v>10457.08</v>
      </c>
      <c r="FG274" s="2">
        <v>1988.54</v>
      </c>
      <c r="FH274" s="2">
        <v>9260.32</v>
      </c>
      <c r="FI274" s="2">
        <v>35662.35</v>
      </c>
      <c r="FJ274" s="2">
        <v>1359.56</v>
      </c>
      <c r="FK274" s="2">
        <v>163.32</v>
      </c>
      <c r="FL274" s="2">
        <v>2537.2199999999998</v>
      </c>
      <c r="FM274" s="2"/>
      <c r="FN274" s="2"/>
      <c r="FO274" s="2">
        <v>6359.97</v>
      </c>
      <c r="FP274" s="2">
        <v>60722.05</v>
      </c>
      <c r="FQ274" s="2">
        <v>1743.22</v>
      </c>
      <c r="FR274" s="2"/>
      <c r="FS274" s="2"/>
      <c r="FT274" s="2"/>
      <c r="FU274" s="2">
        <v>10048.44</v>
      </c>
      <c r="FV274" s="2">
        <v>2137</v>
      </c>
      <c r="FW274" s="2">
        <v>6857.87</v>
      </c>
      <c r="FX274" s="2">
        <v>8509.6200000000008</v>
      </c>
      <c r="FY274" s="2">
        <v>4030.37</v>
      </c>
      <c r="FZ274" s="2">
        <v>929.78</v>
      </c>
      <c r="GA274" s="2"/>
      <c r="GB274" s="2">
        <v>1553.33</v>
      </c>
      <c r="GC274" s="2"/>
      <c r="GD274" s="2">
        <v>1065.3</v>
      </c>
      <c r="GE274" s="2"/>
      <c r="GF274" s="2">
        <v>13502.52</v>
      </c>
      <c r="GG274" s="2"/>
      <c r="GH274" s="2"/>
      <c r="GI274" s="2">
        <v>19842.7</v>
      </c>
      <c r="GJ274" s="2">
        <v>545.55999999999995</v>
      </c>
      <c r="GK274" s="2"/>
      <c r="GL274" s="2"/>
      <c r="GM274" s="2"/>
      <c r="GN274" s="2"/>
      <c r="GO274" s="2"/>
      <c r="GP274" s="2"/>
      <c r="GQ274" s="2">
        <v>600</v>
      </c>
      <c r="GR274" s="2"/>
      <c r="GS274" s="2"/>
      <c r="GT274" s="2">
        <v>4461.37</v>
      </c>
      <c r="GU274" s="2">
        <v>5344.3</v>
      </c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>
        <v>152313.49999999997</v>
      </c>
      <c r="HH274" s="2">
        <v>2671.73</v>
      </c>
      <c r="HI274" s="2">
        <v>2671.73</v>
      </c>
      <c r="HJ274" s="2"/>
      <c r="HK274" s="2"/>
      <c r="HL274" s="2"/>
      <c r="HM274" s="2"/>
      <c r="HN274" s="2"/>
      <c r="HO274" s="2"/>
      <c r="HP274" s="2"/>
      <c r="HQ274" s="2">
        <v>18.5</v>
      </c>
      <c r="HR274" s="2"/>
      <c r="HS274" s="2">
        <v>18.5</v>
      </c>
      <c r="HT274" s="2">
        <v>581157.53000000014</v>
      </c>
      <c r="HV274" s="37" t="str">
        <f>VLOOKUP(HW274,'District Listing'!$A$3:$B$315,2,FALSE)</f>
        <v>FERNDALE</v>
      </c>
      <c r="HW274" s="4" t="s">
        <v>376</v>
      </c>
      <c r="HX274" s="2">
        <v>469891.08</v>
      </c>
      <c r="HY274" s="2">
        <v>469891.08</v>
      </c>
      <c r="HZ274" s="2"/>
      <c r="IA274" s="2"/>
      <c r="IB274" s="2">
        <v>1073850.1100000001</v>
      </c>
      <c r="IC274" s="2">
        <v>3356.49</v>
      </c>
      <c r="ID274" s="2">
        <v>23654.44</v>
      </c>
      <c r="IE274" s="2">
        <v>94452.08</v>
      </c>
      <c r="IF274" s="2"/>
      <c r="IG274" s="2">
        <v>200611.92</v>
      </c>
      <c r="IH274" s="2"/>
      <c r="II274" s="2">
        <v>1395925.04</v>
      </c>
      <c r="IJ274" s="2">
        <v>3537135.54</v>
      </c>
      <c r="IK274" s="2">
        <v>67821.05</v>
      </c>
      <c r="IL274" s="2">
        <v>79475.53</v>
      </c>
      <c r="IM274" s="2">
        <v>5295.68</v>
      </c>
      <c r="IN274" s="2"/>
      <c r="IO274" s="2">
        <v>42188.03</v>
      </c>
      <c r="IP274" s="2">
        <v>3731915.8299999996</v>
      </c>
      <c r="IQ274" s="2"/>
      <c r="IR274" s="2"/>
      <c r="IS274" s="2">
        <v>63496.17</v>
      </c>
      <c r="IT274" s="2">
        <v>286848.43</v>
      </c>
      <c r="IU274" s="2">
        <v>190238.09</v>
      </c>
      <c r="IV274" s="2">
        <v>464189.75</v>
      </c>
      <c r="IW274" s="2"/>
      <c r="IX274" s="2"/>
      <c r="IY274" s="2"/>
      <c r="IZ274" s="2"/>
      <c r="JA274" s="2">
        <v>208.42</v>
      </c>
      <c r="JB274" s="2">
        <v>2337.9299999999998</v>
      </c>
      <c r="JC274" s="2">
        <v>3791.71</v>
      </c>
      <c r="JD274" s="2">
        <v>40958.019999999997</v>
      </c>
      <c r="JE274" s="2">
        <v>95904.7</v>
      </c>
      <c r="JF274" s="2">
        <v>981680.59</v>
      </c>
      <c r="JG274" s="2">
        <v>2125.37</v>
      </c>
      <c r="JH274" s="2">
        <v>5810.99</v>
      </c>
      <c r="JI274" s="2">
        <v>2137590.1700000004</v>
      </c>
      <c r="JJ274" s="2">
        <v>7755.91</v>
      </c>
      <c r="JK274" s="2"/>
      <c r="JL274" s="2"/>
      <c r="JM274" s="2"/>
      <c r="JN274" s="2">
        <v>140518.03</v>
      </c>
      <c r="JO274" s="2">
        <v>148273.94</v>
      </c>
      <c r="JP274" s="2">
        <v>302196.28000000003</v>
      </c>
      <c r="JQ274" s="2"/>
      <c r="JR274" s="2"/>
      <c r="JS274" s="2"/>
      <c r="JT274" s="2"/>
      <c r="JU274" s="2"/>
      <c r="JV274" s="2">
        <v>66541.789999999994</v>
      </c>
      <c r="JW274" s="2"/>
      <c r="JX274" s="2"/>
      <c r="JY274" s="2"/>
      <c r="JZ274" s="2">
        <v>1169947.7</v>
      </c>
      <c r="KA274" s="2"/>
      <c r="KB274" s="2"/>
      <c r="KC274" s="2"/>
      <c r="KD274" s="2"/>
      <c r="KE274" s="2"/>
      <c r="KF274" s="2"/>
      <c r="KG274" s="2"/>
      <c r="KH274" s="2">
        <v>203619.23</v>
      </c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>
        <v>2430</v>
      </c>
      <c r="KV274" s="2"/>
      <c r="KW274" s="2"/>
      <c r="KX274" s="2"/>
      <c r="KY274" s="2">
        <v>2008.26</v>
      </c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>
        <v>1746743.26</v>
      </c>
      <c r="LL274" s="2">
        <v>6263.77</v>
      </c>
      <c r="LM274" s="2">
        <v>6263.77</v>
      </c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>
        <v>9636603.0899999999</v>
      </c>
    </row>
    <row r="275" spans="2:337">
      <c r="B275" s="22" t="s">
        <v>82</v>
      </c>
      <c r="C275" s="22" t="s">
        <v>7</v>
      </c>
      <c r="D275" s="22" t="s">
        <v>5</v>
      </c>
      <c r="E275" s="22" t="s">
        <v>34</v>
      </c>
      <c r="F275" s="22" t="s">
        <v>58</v>
      </c>
      <c r="G275" s="1">
        <v>5752.77</v>
      </c>
      <c r="I275" s="37" t="str">
        <f>VLOOKUP(J275,'District Listing'!$A$3:$B$315,2,FALSE)</f>
        <v>WALLA WALLA</v>
      </c>
      <c r="J275" s="4" t="s">
        <v>368</v>
      </c>
      <c r="K275" s="2">
        <v>1101569.03</v>
      </c>
      <c r="L275" s="2">
        <v>1101569.03</v>
      </c>
      <c r="M275" s="2">
        <v>-1101569.03</v>
      </c>
      <c r="N275" s="2">
        <v>-1101569.03</v>
      </c>
      <c r="O275" s="2">
        <v>29391735.900000002</v>
      </c>
      <c r="P275" s="2">
        <v>743106.24</v>
      </c>
      <c r="Q275" s="2">
        <v>367957.56</v>
      </c>
      <c r="R275" s="2"/>
      <c r="S275" s="2">
        <v>1489642.2</v>
      </c>
      <c r="T275" s="2">
        <v>661997.28</v>
      </c>
      <c r="U275" s="2">
        <v>394081.64</v>
      </c>
      <c r="V275" s="2">
        <v>33048520.82</v>
      </c>
      <c r="W275" s="2">
        <v>13040143.58</v>
      </c>
      <c r="X275" s="2">
        <v>558197.21</v>
      </c>
      <c r="Y275" s="2">
        <v>678216.47</v>
      </c>
      <c r="Z275" s="2"/>
      <c r="AA275" s="2">
        <v>928185.28999999992</v>
      </c>
      <c r="AB275" s="2">
        <v>73215.39</v>
      </c>
      <c r="AC275" s="2">
        <v>15277957.939999999</v>
      </c>
      <c r="AD275" s="2">
        <v>48439.840000000004</v>
      </c>
      <c r="AE275" s="2">
        <v>22381.43</v>
      </c>
      <c r="AF275" s="2">
        <v>2453272.87</v>
      </c>
      <c r="AG275" s="2">
        <v>1155608.29</v>
      </c>
      <c r="AH275" s="2">
        <v>4885400.6100000003</v>
      </c>
      <c r="AI275" s="2">
        <v>1876101.79</v>
      </c>
      <c r="AJ275" s="2"/>
      <c r="AK275" s="2"/>
      <c r="AL275" s="2"/>
      <c r="AM275" s="2"/>
      <c r="AN275" s="2"/>
      <c r="AO275" s="2"/>
      <c r="AP275" s="2">
        <v>140610.03</v>
      </c>
      <c r="AQ275" s="2">
        <v>309876.29000000004</v>
      </c>
      <c r="AR275" s="2">
        <v>4312824.1400000006</v>
      </c>
      <c r="AS275" s="2">
        <v>4362955.08</v>
      </c>
      <c r="AT275" s="2">
        <v>437474.6</v>
      </c>
      <c r="AU275" s="2">
        <v>198818.99</v>
      </c>
      <c r="AV275" s="2">
        <v>20203763.960000005</v>
      </c>
      <c r="AW275" s="2">
        <v>2559913.7599999998</v>
      </c>
      <c r="AX275" s="2">
        <v>142245.37</v>
      </c>
      <c r="AY275" s="2">
        <v>1193847.74</v>
      </c>
      <c r="AZ275" s="2">
        <v>753786.82</v>
      </c>
      <c r="BA275" s="2">
        <v>686596.3</v>
      </c>
      <c r="BB275" s="2">
        <v>5336389.99</v>
      </c>
      <c r="BC275" s="2">
        <v>837901.58</v>
      </c>
      <c r="BD275" s="2"/>
      <c r="BE275" s="2">
        <v>92161.29</v>
      </c>
      <c r="BF275" s="2"/>
      <c r="BG275" s="2">
        <v>2750.28</v>
      </c>
      <c r="BH275" s="2">
        <v>263612.03000000003</v>
      </c>
      <c r="BI275" s="2">
        <v>29713.1</v>
      </c>
      <c r="BJ275" s="2">
        <v>258066.84</v>
      </c>
      <c r="BK275" s="2">
        <v>73720.649999999994</v>
      </c>
      <c r="BL275" s="2">
        <v>500</v>
      </c>
      <c r="BM275" s="2">
        <v>34809.61</v>
      </c>
      <c r="BN275" s="2">
        <v>45161.02</v>
      </c>
      <c r="BO275" s="2"/>
      <c r="BP275" s="2">
        <v>664006.87</v>
      </c>
      <c r="BQ275" s="2">
        <v>45296.99</v>
      </c>
      <c r="BR275" s="2">
        <v>45538.8</v>
      </c>
      <c r="BS275" s="2">
        <v>178602.91</v>
      </c>
      <c r="BT275" s="2"/>
      <c r="BU275" s="2">
        <v>360870.07</v>
      </c>
      <c r="BV275" s="2"/>
      <c r="BW275" s="2">
        <v>779840.36</v>
      </c>
      <c r="BX275" s="2"/>
      <c r="BY275" s="2"/>
      <c r="BZ275" s="2"/>
      <c r="CA275" s="2">
        <v>19220</v>
      </c>
      <c r="CB275" s="2">
        <v>92746.76</v>
      </c>
      <c r="CC275" s="2">
        <v>196763.78</v>
      </c>
      <c r="CD275" s="2">
        <v>7871.78</v>
      </c>
      <c r="CE275" s="2">
        <v>48318.54</v>
      </c>
      <c r="CF275" s="2"/>
      <c r="CG275" s="2">
        <v>1012486.53</v>
      </c>
      <c r="CH275" s="2"/>
      <c r="CI275" s="2">
        <v>307496.89</v>
      </c>
      <c r="CJ275" s="2">
        <v>744555.5</v>
      </c>
      <c r="CK275" s="2"/>
      <c r="CL275" s="2">
        <v>1077133.57</v>
      </c>
      <c r="CM275" s="2"/>
      <c r="CN275" s="2"/>
      <c r="CO275" s="2"/>
      <c r="CP275" s="2"/>
      <c r="CQ275" s="2">
        <v>2280</v>
      </c>
      <c r="CR275" s="2">
        <v>99647.59</v>
      </c>
      <c r="CS275" s="2"/>
      <c r="CT275" s="2"/>
      <c r="CU275" s="2"/>
      <c r="CV275" s="2"/>
      <c r="CW275" s="2"/>
      <c r="CX275" s="2"/>
      <c r="CY275" s="2"/>
      <c r="CZ275" s="2">
        <v>7321073.3399999999</v>
      </c>
      <c r="DA275" s="2">
        <v>293405.09999999998</v>
      </c>
      <c r="DB275" s="2">
        <v>293405.09999999998</v>
      </c>
      <c r="DC275" s="2">
        <v>991177.18</v>
      </c>
      <c r="DD275" s="2">
        <v>56382.52</v>
      </c>
      <c r="DE275" s="2">
        <v>11554.29</v>
      </c>
      <c r="DF275" s="2">
        <v>78806.62</v>
      </c>
      <c r="DG275" s="2">
        <v>367471.45</v>
      </c>
      <c r="DH275" s="2">
        <v>1541071.05</v>
      </c>
      <c r="DI275" s="2">
        <v>51556.26</v>
      </c>
      <c r="DJ275" s="2">
        <v>76558.19</v>
      </c>
      <c r="DK275" s="2"/>
      <c r="DL275" s="2"/>
      <c r="DM275" s="2">
        <v>3174577.5599999996</v>
      </c>
      <c r="DN275" s="2">
        <v>84655688.709999993</v>
      </c>
      <c r="DP275" s="37" t="str">
        <f>VLOOKUP(DQ275,'District Listing'!$A$3:$B$315,2,FALSE)</f>
        <v>WALLA WALLA</v>
      </c>
      <c r="DQ275" s="4" t="s">
        <v>368</v>
      </c>
      <c r="DR275" s="2">
        <v>1068872.8400000001</v>
      </c>
      <c r="DS275" s="2">
        <v>1068872.8400000001</v>
      </c>
      <c r="DT275" s="2">
        <v>-1101569.03</v>
      </c>
      <c r="DU275" s="2">
        <v>-1101569.03</v>
      </c>
      <c r="DV275" s="2">
        <v>26474282.010000002</v>
      </c>
      <c r="DW275" s="2">
        <v>638677.47</v>
      </c>
      <c r="DX275" s="2">
        <v>139760.57999999999</v>
      </c>
      <c r="DY275" s="2"/>
      <c r="DZ275" s="2">
        <v>247037.3</v>
      </c>
      <c r="EA275" s="2">
        <v>34043.870000000003</v>
      </c>
      <c r="EB275" s="2">
        <v>277115</v>
      </c>
      <c r="EC275" s="2">
        <v>27810916.23</v>
      </c>
      <c r="ED275" s="2">
        <v>10619130.85</v>
      </c>
      <c r="EE275" s="2">
        <v>489938.64</v>
      </c>
      <c r="EF275" s="2">
        <v>170684.41</v>
      </c>
      <c r="EG275" s="2"/>
      <c r="EH275" s="2">
        <v>47971.85</v>
      </c>
      <c r="EI275" s="2">
        <v>5627</v>
      </c>
      <c r="EJ275" s="2">
        <v>11333352.75</v>
      </c>
      <c r="EK275" s="2">
        <v>40883.410000000003</v>
      </c>
      <c r="EL275" s="2">
        <v>16590.060000000001</v>
      </c>
      <c r="EM275" s="2">
        <v>2065612.99</v>
      </c>
      <c r="EN275" s="2">
        <v>860316.27</v>
      </c>
      <c r="EO275" s="2">
        <v>4202590.4400000004</v>
      </c>
      <c r="EP275" s="2">
        <v>1425900.11</v>
      </c>
      <c r="EQ275" s="2"/>
      <c r="ER275" s="2"/>
      <c r="ES275" s="2"/>
      <c r="ET275" s="2"/>
      <c r="EU275" s="2"/>
      <c r="EV275" s="2"/>
      <c r="EW275" s="2">
        <v>122799.4</v>
      </c>
      <c r="EX275" s="2">
        <v>222962.76</v>
      </c>
      <c r="EY275" s="2">
        <v>3881343.16</v>
      </c>
      <c r="EZ275" s="2">
        <v>3680528.51</v>
      </c>
      <c r="FA275" s="2">
        <v>369631.37</v>
      </c>
      <c r="FB275" s="2">
        <v>147588.93</v>
      </c>
      <c r="FC275" s="2">
        <v>17036747.41</v>
      </c>
      <c r="FD275" s="2">
        <v>2298139.5699999998</v>
      </c>
      <c r="FE275" s="2">
        <v>142245.37</v>
      </c>
      <c r="FF275" s="2">
        <v>1193847.74</v>
      </c>
      <c r="FG275" s="2">
        <v>682432.19</v>
      </c>
      <c r="FH275" s="2">
        <v>681491.99</v>
      </c>
      <c r="FI275" s="2">
        <v>4998156.8599999994</v>
      </c>
      <c r="FJ275" s="2">
        <v>831844.13</v>
      </c>
      <c r="FK275" s="2"/>
      <c r="FL275" s="2">
        <v>92061.29</v>
      </c>
      <c r="FM275" s="2"/>
      <c r="FN275" s="2">
        <v>2750.28</v>
      </c>
      <c r="FO275" s="2">
        <v>192247.2</v>
      </c>
      <c r="FP275" s="2">
        <v>29713.1</v>
      </c>
      <c r="FQ275" s="2">
        <v>258066.84</v>
      </c>
      <c r="FR275" s="2">
        <v>73720.649999999994</v>
      </c>
      <c r="FS275" s="2">
        <v>500</v>
      </c>
      <c r="FT275" s="2">
        <v>34809.61</v>
      </c>
      <c r="FU275" s="2">
        <v>45161.02</v>
      </c>
      <c r="FV275" s="2"/>
      <c r="FW275" s="2">
        <v>664006.87</v>
      </c>
      <c r="FX275" s="2">
        <v>14476.87</v>
      </c>
      <c r="FY275" s="2">
        <v>45538.8</v>
      </c>
      <c r="FZ275" s="2">
        <v>178602.91</v>
      </c>
      <c r="GA275" s="2"/>
      <c r="GB275" s="2">
        <v>353849.07</v>
      </c>
      <c r="GC275" s="2"/>
      <c r="GD275" s="2">
        <v>779840.36</v>
      </c>
      <c r="GE275" s="2"/>
      <c r="GF275" s="2"/>
      <c r="GG275" s="2"/>
      <c r="GH275" s="2">
        <v>19220</v>
      </c>
      <c r="GI275" s="2">
        <v>92746.76</v>
      </c>
      <c r="GJ275" s="2">
        <v>196763.78</v>
      </c>
      <c r="GK275" s="2">
        <v>7871.78</v>
      </c>
      <c r="GL275" s="2">
        <v>48318.54</v>
      </c>
      <c r="GM275" s="2"/>
      <c r="GN275" s="2">
        <v>1012486.53</v>
      </c>
      <c r="GO275" s="2"/>
      <c r="GP275" s="2">
        <v>306790.7</v>
      </c>
      <c r="GQ275" s="2">
        <v>744555.5</v>
      </c>
      <c r="GR275" s="2"/>
      <c r="GS275" s="2">
        <v>1077133.57</v>
      </c>
      <c r="GT275" s="2"/>
      <c r="GU275" s="2"/>
      <c r="GV275" s="2"/>
      <c r="GW275" s="2"/>
      <c r="GX275" s="2">
        <v>2280</v>
      </c>
      <c r="GY275" s="2">
        <v>74805.42</v>
      </c>
      <c r="GZ275" s="2"/>
      <c r="HA275" s="2"/>
      <c r="HB275" s="2"/>
      <c r="HC275" s="2"/>
      <c r="HD275" s="2"/>
      <c r="HE275" s="2"/>
      <c r="HF275" s="2"/>
      <c r="HG275" s="2">
        <v>7180161.5800000001</v>
      </c>
      <c r="HH275" s="2">
        <v>258104.27</v>
      </c>
      <c r="HI275" s="2">
        <v>258104.27</v>
      </c>
      <c r="HJ275" s="2">
        <v>991177.18</v>
      </c>
      <c r="HK275" s="2">
        <v>56382.52</v>
      </c>
      <c r="HL275" s="2">
        <v>11554.29</v>
      </c>
      <c r="HM275" s="2">
        <v>78806.62</v>
      </c>
      <c r="HN275" s="2">
        <v>293939.40000000002</v>
      </c>
      <c r="HO275" s="2">
        <v>1541071.05</v>
      </c>
      <c r="HP275" s="2">
        <v>51556.26</v>
      </c>
      <c r="HQ275" s="2">
        <v>76558.19</v>
      </c>
      <c r="HR275" s="2"/>
      <c r="HS275" s="2">
        <v>3101045.5099999993</v>
      </c>
      <c r="HT275" s="2">
        <v>71685788.420000017</v>
      </c>
      <c r="HV275" s="37" t="str">
        <f>VLOOKUP(HW275,'District Listing'!$A$3:$B$315,2,FALSE)</f>
        <v>BLAINE</v>
      </c>
      <c r="HW275" s="4" t="s">
        <v>377</v>
      </c>
      <c r="HX275" s="2">
        <v>23440.63</v>
      </c>
      <c r="HY275" s="2">
        <v>23440.63</v>
      </c>
      <c r="HZ275" s="2"/>
      <c r="IA275" s="2"/>
      <c r="IB275" s="2">
        <v>1645584.23</v>
      </c>
      <c r="IC275" s="2">
        <v>16446.22</v>
      </c>
      <c r="ID275" s="2">
        <v>8286.11</v>
      </c>
      <c r="IE275" s="2"/>
      <c r="IF275" s="2">
        <v>61745.7</v>
      </c>
      <c r="IG275" s="2">
        <v>22494.27</v>
      </c>
      <c r="IH275" s="2"/>
      <c r="II275" s="2">
        <v>1754556.53</v>
      </c>
      <c r="IJ275" s="2">
        <v>1762390.45</v>
      </c>
      <c r="IK275" s="2">
        <v>13860.37</v>
      </c>
      <c r="IL275" s="2">
        <v>67181.66</v>
      </c>
      <c r="IM275" s="2"/>
      <c r="IN275" s="2"/>
      <c r="IO275" s="2"/>
      <c r="IP275" s="2">
        <v>1843432.48</v>
      </c>
      <c r="IQ275" s="2">
        <v>653211.73</v>
      </c>
      <c r="IR275" s="2">
        <v>102512.74</v>
      </c>
      <c r="IS275" s="2">
        <v>17280.43</v>
      </c>
      <c r="IT275" s="2">
        <v>32427.85</v>
      </c>
      <c r="IU275" s="2">
        <v>10643.07</v>
      </c>
      <c r="IV275" s="2">
        <v>40145.26</v>
      </c>
      <c r="IW275" s="2"/>
      <c r="IX275" s="2"/>
      <c r="IY275" s="2"/>
      <c r="IZ275" s="2"/>
      <c r="JA275" s="2"/>
      <c r="JB275" s="2"/>
      <c r="JC275" s="2">
        <v>3928.95</v>
      </c>
      <c r="JD275" s="2">
        <v>27107.5</v>
      </c>
      <c r="JE275" s="2"/>
      <c r="JF275" s="2"/>
      <c r="JG275" s="2">
        <v>5995.35</v>
      </c>
      <c r="JH275" s="2"/>
      <c r="JI275" s="2">
        <v>893252.87999999989</v>
      </c>
      <c r="JJ275" s="2">
        <v>118597.4</v>
      </c>
      <c r="JK275" s="2"/>
      <c r="JL275" s="2"/>
      <c r="JM275" s="2"/>
      <c r="JN275" s="2"/>
      <c r="JO275" s="2">
        <v>118597.4</v>
      </c>
      <c r="JP275" s="2"/>
      <c r="JQ275" s="2"/>
      <c r="JR275" s="2"/>
      <c r="JS275" s="2"/>
      <c r="JT275" s="2"/>
      <c r="JU275" s="2"/>
      <c r="JV275" s="2">
        <v>334607.90000000002</v>
      </c>
      <c r="JW275" s="2"/>
      <c r="JX275" s="2">
        <v>41164.92</v>
      </c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>
        <v>250909.04</v>
      </c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>
        <v>626681.86</v>
      </c>
      <c r="LL275" s="2">
        <v>1647.96</v>
      </c>
      <c r="LM275" s="2">
        <v>1647.96</v>
      </c>
      <c r="LN275" s="2"/>
      <c r="LO275" s="2"/>
      <c r="LP275" s="2"/>
      <c r="LQ275" s="2"/>
      <c r="LR275" s="2"/>
      <c r="LS275" s="2"/>
      <c r="LT275" s="2"/>
      <c r="LU275" s="2">
        <v>3781.78</v>
      </c>
      <c r="LV275" s="2"/>
      <c r="LW275" s="2"/>
      <c r="LX275" s="2">
        <v>3781.78</v>
      </c>
      <c r="LY275" s="2">
        <v>5265391.5200000005</v>
      </c>
    </row>
    <row r="276" spans="2:337">
      <c r="B276" s="22" t="s">
        <v>82</v>
      </c>
      <c r="C276" s="22" t="s">
        <v>7</v>
      </c>
      <c r="D276" s="22" t="s">
        <v>5</v>
      </c>
      <c r="E276" s="22" t="s">
        <v>59</v>
      </c>
      <c r="F276" s="22" t="s">
        <v>55</v>
      </c>
      <c r="G276" s="1">
        <v>4971.47</v>
      </c>
      <c r="I276" s="37" t="str">
        <f>VLOOKUP(J276,'District Listing'!$A$3:$B$315,2,FALSE)</f>
        <v>COLLEGE PLACE</v>
      </c>
      <c r="J276" s="4" t="s">
        <v>369</v>
      </c>
      <c r="K276" s="2">
        <v>66869.06</v>
      </c>
      <c r="L276" s="2">
        <v>66869.06</v>
      </c>
      <c r="M276" s="2">
        <v>-66869.06</v>
      </c>
      <c r="N276" s="2">
        <v>-66869.06</v>
      </c>
      <c r="O276" s="2">
        <v>7664582.96</v>
      </c>
      <c r="P276" s="2">
        <v>183161.83</v>
      </c>
      <c r="Q276" s="2">
        <v>109862.52</v>
      </c>
      <c r="R276" s="2"/>
      <c r="S276" s="2">
        <v>17755.62</v>
      </c>
      <c r="T276" s="2">
        <v>15094.74</v>
      </c>
      <c r="U276" s="2">
        <v>43030</v>
      </c>
      <c r="V276" s="2">
        <v>8033487.6699999999</v>
      </c>
      <c r="W276" s="2">
        <v>2758795.0100000002</v>
      </c>
      <c r="X276" s="2">
        <v>98853.590000000011</v>
      </c>
      <c r="Y276" s="2">
        <v>101085.93999999999</v>
      </c>
      <c r="Z276" s="2"/>
      <c r="AA276" s="2">
        <v>261892.09999999998</v>
      </c>
      <c r="AB276" s="2">
        <v>9300</v>
      </c>
      <c r="AC276" s="2">
        <v>3229926.64</v>
      </c>
      <c r="AD276" s="2">
        <v>196.1</v>
      </c>
      <c r="AE276" s="2">
        <v>50</v>
      </c>
      <c r="AF276" s="2">
        <v>601362.57999999996</v>
      </c>
      <c r="AG276" s="2">
        <v>241334.93</v>
      </c>
      <c r="AH276" s="2">
        <v>1201836.82</v>
      </c>
      <c r="AI276" s="2">
        <v>387619.70999999996</v>
      </c>
      <c r="AJ276" s="2"/>
      <c r="AK276" s="2"/>
      <c r="AL276" s="2"/>
      <c r="AM276" s="2"/>
      <c r="AN276" s="2">
        <v>11784.91</v>
      </c>
      <c r="AO276" s="2">
        <v>4726.92</v>
      </c>
      <c r="AP276" s="2">
        <v>44860.07</v>
      </c>
      <c r="AQ276" s="2">
        <v>92809.86</v>
      </c>
      <c r="AR276" s="2">
        <v>1153544.42</v>
      </c>
      <c r="AS276" s="2">
        <v>981905.01</v>
      </c>
      <c r="AT276" s="2"/>
      <c r="AU276" s="2"/>
      <c r="AV276" s="2">
        <v>4722031.3299999991</v>
      </c>
      <c r="AW276" s="2">
        <v>784457.64</v>
      </c>
      <c r="AX276" s="2">
        <v>44630.98</v>
      </c>
      <c r="AY276" s="2">
        <v>390327.76</v>
      </c>
      <c r="AZ276" s="2"/>
      <c r="BA276" s="2">
        <v>176465.28</v>
      </c>
      <c r="BB276" s="2">
        <v>1395881.66</v>
      </c>
      <c r="BC276" s="2">
        <v>2698</v>
      </c>
      <c r="BD276" s="2"/>
      <c r="BE276" s="2">
        <v>319557.01</v>
      </c>
      <c r="BF276" s="2"/>
      <c r="BG276" s="2">
        <v>399364.22</v>
      </c>
      <c r="BH276" s="2">
        <v>7619</v>
      </c>
      <c r="BI276" s="2">
        <v>506061.73</v>
      </c>
      <c r="BJ276" s="2"/>
      <c r="BK276" s="2">
        <v>14211.9</v>
      </c>
      <c r="BL276" s="2">
        <v>34966.050000000003</v>
      </c>
      <c r="BM276" s="2">
        <v>70318.44</v>
      </c>
      <c r="BN276" s="2">
        <v>70003.679999999993</v>
      </c>
      <c r="BO276" s="2">
        <v>717.42</v>
      </c>
      <c r="BP276" s="2">
        <v>93712.55</v>
      </c>
      <c r="BQ276" s="2"/>
      <c r="BR276" s="2"/>
      <c r="BS276" s="2">
        <v>84968.88</v>
      </c>
      <c r="BT276" s="2"/>
      <c r="BU276" s="2">
        <v>1882.26</v>
      </c>
      <c r="BV276" s="2"/>
      <c r="BW276" s="2">
        <v>4783.91</v>
      </c>
      <c r="BX276" s="2"/>
      <c r="BY276" s="2"/>
      <c r="BZ276" s="2"/>
      <c r="CA276" s="2"/>
      <c r="CB276" s="2">
        <v>200579.72</v>
      </c>
      <c r="CC276" s="2">
        <v>11893.29</v>
      </c>
      <c r="CD276" s="2">
        <v>1664.68</v>
      </c>
      <c r="CE276" s="2">
        <v>87013.47</v>
      </c>
      <c r="CF276" s="2"/>
      <c r="CG276" s="2"/>
      <c r="CH276" s="2">
        <v>3218.05</v>
      </c>
      <c r="CI276" s="2"/>
      <c r="CJ276" s="2">
        <v>260778.23</v>
      </c>
      <c r="CK276" s="2"/>
      <c r="CL276" s="2">
        <v>31086.74</v>
      </c>
      <c r="CM276" s="2">
        <v>174251.91</v>
      </c>
      <c r="CN276" s="2"/>
      <c r="CO276" s="2"/>
      <c r="CP276" s="2"/>
      <c r="CQ276" s="2"/>
      <c r="CR276" s="2">
        <v>19093.78</v>
      </c>
      <c r="CS276" s="2"/>
      <c r="CT276" s="2"/>
      <c r="CU276" s="2"/>
      <c r="CV276" s="2"/>
      <c r="CW276" s="2"/>
      <c r="CX276" s="2"/>
      <c r="CY276" s="2">
        <v>47651.12</v>
      </c>
      <c r="CZ276" s="2">
        <v>2448096.04</v>
      </c>
      <c r="DA276" s="2">
        <v>176227.03</v>
      </c>
      <c r="DB276" s="2">
        <v>176227.03</v>
      </c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>
        <v>20005650.370000005</v>
      </c>
      <c r="DP276" s="37" t="str">
        <f>VLOOKUP(DQ276,'District Listing'!$A$3:$B$315,2,FALSE)</f>
        <v>COLLEGE PLACE</v>
      </c>
      <c r="DQ276" s="4" t="s">
        <v>369</v>
      </c>
      <c r="DR276" s="2">
        <v>16027.17</v>
      </c>
      <c r="DS276" s="2">
        <v>16027.17</v>
      </c>
      <c r="DT276" s="2">
        <v>-66869.06</v>
      </c>
      <c r="DU276" s="2">
        <v>-66869.06</v>
      </c>
      <c r="DV276" s="2">
        <v>7585521.5</v>
      </c>
      <c r="DW276" s="2">
        <v>183161.83</v>
      </c>
      <c r="DX276" s="2">
        <v>109862.52</v>
      </c>
      <c r="DY276" s="2"/>
      <c r="DZ276" s="2">
        <v>17755.62</v>
      </c>
      <c r="EA276" s="2"/>
      <c r="EB276" s="2">
        <v>43030</v>
      </c>
      <c r="EC276" s="2">
        <v>7939331.4699999997</v>
      </c>
      <c r="ED276" s="2">
        <v>2563382.9700000002</v>
      </c>
      <c r="EE276" s="2">
        <v>95310.88</v>
      </c>
      <c r="EF276" s="2">
        <v>100164.51</v>
      </c>
      <c r="EG276" s="2"/>
      <c r="EH276" s="2">
        <v>-0.01</v>
      </c>
      <c r="EI276" s="2"/>
      <c r="EJ276" s="2">
        <v>2758858.35</v>
      </c>
      <c r="EK276" s="2">
        <v>196.1</v>
      </c>
      <c r="EL276" s="2">
        <v>50</v>
      </c>
      <c r="EM276" s="2">
        <v>599781.49</v>
      </c>
      <c r="EN276" s="2">
        <v>207328.41</v>
      </c>
      <c r="EO276" s="2">
        <v>1199227.56</v>
      </c>
      <c r="EP276" s="2">
        <v>338500.24</v>
      </c>
      <c r="EQ276" s="2"/>
      <c r="ER276" s="2"/>
      <c r="ES276" s="2"/>
      <c r="ET276" s="2"/>
      <c r="EU276" s="2">
        <v>11754.35</v>
      </c>
      <c r="EV276" s="2">
        <v>4068.82</v>
      </c>
      <c r="EW276" s="2">
        <v>44785.47</v>
      </c>
      <c r="EX276" s="2">
        <v>87540.38</v>
      </c>
      <c r="EY276" s="2">
        <v>1151538.02</v>
      </c>
      <c r="EZ276" s="2">
        <v>933273.95</v>
      </c>
      <c r="FA276" s="2"/>
      <c r="FB276" s="2"/>
      <c r="FC276" s="2">
        <v>4578044.79</v>
      </c>
      <c r="FD276" s="2">
        <v>726785.37</v>
      </c>
      <c r="FE276" s="2">
        <v>44630.98</v>
      </c>
      <c r="FF276" s="2">
        <v>390327.76</v>
      </c>
      <c r="FG276" s="2"/>
      <c r="FH276" s="2">
        <v>176465.28</v>
      </c>
      <c r="FI276" s="2">
        <v>1338209.3899999999</v>
      </c>
      <c r="FJ276" s="2">
        <v>2698</v>
      </c>
      <c r="FK276" s="2"/>
      <c r="FL276" s="2">
        <v>319557.01</v>
      </c>
      <c r="FM276" s="2"/>
      <c r="FN276" s="2">
        <v>398704.22</v>
      </c>
      <c r="FO276" s="2">
        <v>7619</v>
      </c>
      <c r="FP276" s="2">
        <v>472958.11</v>
      </c>
      <c r="FQ276" s="2"/>
      <c r="FR276" s="2">
        <v>14211.9</v>
      </c>
      <c r="FS276" s="2">
        <v>34966.050000000003</v>
      </c>
      <c r="FT276" s="2">
        <v>70318.44</v>
      </c>
      <c r="FU276" s="2">
        <v>70003.679999999993</v>
      </c>
      <c r="FV276" s="2">
        <v>717.42</v>
      </c>
      <c r="FW276" s="2">
        <v>93712.55</v>
      </c>
      <c r="FX276" s="2"/>
      <c r="FY276" s="2"/>
      <c r="FZ276" s="2">
        <v>79991.240000000005</v>
      </c>
      <c r="GA276" s="2"/>
      <c r="GB276" s="2">
        <v>1882.26</v>
      </c>
      <c r="GC276" s="2"/>
      <c r="GD276" s="2">
        <v>4783.91</v>
      </c>
      <c r="GE276" s="2"/>
      <c r="GF276" s="2"/>
      <c r="GG276" s="2"/>
      <c r="GH276" s="2"/>
      <c r="GI276" s="2">
        <v>200579.72</v>
      </c>
      <c r="GJ276" s="2">
        <v>11893.29</v>
      </c>
      <c r="GK276" s="2">
        <v>1664.68</v>
      </c>
      <c r="GL276" s="2">
        <v>87013.47</v>
      </c>
      <c r="GM276" s="2"/>
      <c r="GN276" s="2"/>
      <c r="GO276" s="2">
        <v>3218.05</v>
      </c>
      <c r="GP276" s="2"/>
      <c r="GQ276" s="2">
        <v>260778.23</v>
      </c>
      <c r="GR276" s="2"/>
      <c r="GS276" s="2">
        <v>31086.74</v>
      </c>
      <c r="GT276" s="2">
        <v>174251.91</v>
      </c>
      <c r="GU276" s="2"/>
      <c r="GV276" s="2"/>
      <c r="GW276" s="2"/>
      <c r="GX276" s="2"/>
      <c r="GY276" s="2">
        <v>12225.23</v>
      </c>
      <c r="GZ276" s="2"/>
      <c r="HA276" s="2"/>
      <c r="HB276" s="2"/>
      <c r="HC276" s="2"/>
      <c r="HD276" s="2"/>
      <c r="HE276" s="2"/>
      <c r="HF276" s="2">
        <v>47651.12</v>
      </c>
      <c r="HG276" s="2">
        <v>2402486.23</v>
      </c>
      <c r="HH276" s="2">
        <v>171624.24</v>
      </c>
      <c r="HI276" s="2">
        <v>171624.24</v>
      </c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>
        <v>19137712.579999998</v>
      </c>
      <c r="HV276" s="37" t="str">
        <f>VLOOKUP(HW276,'District Listing'!$A$3:$B$315,2,FALSE)</f>
        <v>LYNDEN</v>
      </c>
      <c r="HW276" s="4" t="s">
        <v>378</v>
      </c>
      <c r="HX276" s="2">
        <v>74225.570000000007</v>
      </c>
      <c r="HY276" s="2">
        <v>74225.570000000007</v>
      </c>
      <c r="HZ276" s="2"/>
      <c r="IA276" s="2"/>
      <c r="IB276" s="2">
        <v>94003</v>
      </c>
      <c r="IC276" s="2">
        <v>174500.32</v>
      </c>
      <c r="ID276" s="2">
        <v>190136.46</v>
      </c>
      <c r="IE276" s="2"/>
      <c r="IF276" s="2">
        <v>27758.62</v>
      </c>
      <c r="IG276" s="2">
        <v>17752.59</v>
      </c>
      <c r="IH276" s="2">
        <v>17500</v>
      </c>
      <c r="II276" s="2">
        <v>521650.99000000005</v>
      </c>
      <c r="IJ276" s="2">
        <v>142682.35</v>
      </c>
      <c r="IK276" s="2">
        <v>118307.93</v>
      </c>
      <c r="IL276" s="2">
        <v>71894.86</v>
      </c>
      <c r="IM276" s="2"/>
      <c r="IN276" s="2">
        <v>305902.3</v>
      </c>
      <c r="IO276" s="2">
        <v>23080.31</v>
      </c>
      <c r="IP276" s="2">
        <v>661867.75</v>
      </c>
      <c r="IQ276" s="2">
        <v>35.31</v>
      </c>
      <c r="IR276" s="2"/>
      <c r="IS276" s="2">
        <v>39274.69</v>
      </c>
      <c r="IT276" s="2">
        <v>49450.96</v>
      </c>
      <c r="IU276" s="2">
        <v>53126.27</v>
      </c>
      <c r="IV276" s="2">
        <v>60109.29</v>
      </c>
      <c r="IW276" s="2"/>
      <c r="IX276" s="2"/>
      <c r="IY276" s="2"/>
      <c r="IZ276" s="2"/>
      <c r="JA276" s="2"/>
      <c r="JB276" s="2"/>
      <c r="JC276" s="2">
        <v>3844.19</v>
      </c>
      <c r="JD276" s="2">
        <v>10447.120000000001</v>
      </c>
      <c r="JE276" s="2">
        <v>20557.919999999998</v>
      </c>
      <c r="JF276" s="2">
        <v>44815.17</v>
      </c>
      <c r="JG276" s="2">
        <v>763.77</v>
      </c>
      <c r="JH276" s="2">
        <v>957.11</v>
      </c>
      <c r="JI276" s="2">
        <v>283381.8</v>
      </c>
      <c r="JJ276" s="2">
        <v>39673.339999999997</v>
      </c>
      <c r="JK276" s="2"/>
      <c r="JL276" s="2"/>
      <c r="JM276" s="2"/>
      <c r="JN276" s="2">
        <v>31893.35</v>
      </c>
      <c r="JO276" s="2">
        <v>71566.69</v>
      </c>
      <c r="JP276" s="2"/>
      <c r="JQ276" s="2"/>
      <c r="JR276" s="2"/>
      <c r="JS276" s="2"/>
      <c r="JT276" s="2"/>
      <c r="JU276" s="2">
        <v>176.05</v>
      </c>
      <c r="JV276" s="2"/>
      <c r="JW276" s="2"/>
      <c r="JX276" s="2"/>
      <c r="JY276" s="2"/>
      <c r="JZ276" s="2">
        <v>335.14</v>
      </c>
      <c r="KA276" s="2"/>
      <c r="KB276" s="2"/>
      <c r="KC276" s="2"/>
      <c r="KD276" s="2"/>
      <c r="KE276" s="2">
        <v>151959.19</v>
      </c>
      <c r="KF276" s="2">
        <v>36750</v>
      </c>
      <c r="KG276" s="2"/>
      <c r="KH276" s="2">
        <v>1895</v>
      </c>
      <c r="KI276" s="2"/>
      <c r="KJ276" s="2"/>
      <c r="KK276" s="2"/>
      <c r="KL276" s="2"/>
      <c r="KM276" s="2"/>
      <c r="KN276" s="2"/>
      <c r="KO276" s="2">
        <v>1000</v>
      </c>
      <c r="KP276" s="2"/>
      <c r="KQ276" s="2"/>
      <c r="KR276" s="2"/>
      <c r="KS276" s="2"/>
      <c r="KT276" s="2"/>
      <c r="KU276" s="2">
        <v>1220</v>
      </c>
      <c r="KV276" s="2"/>
      <c r="KW276" s="2"/>
      <c r="KX276" s="2"/>
      <c r="KY276" s="2"/>
      <c r="KZ276" s="2"/>
      <c r="LA276" s="2"/>
      <c r="LB276" s="2"/>
      <c r="LC276" s="2">
        <v>9201.6</v>
      </c>
      <c r="LD276" s="2"/>
      <c r="LE276" s="2"/>
      <c r="LF276" s="2"/>
      <c r="LG276" s="2"/>
      <c r="LH276" s="2"/>
      <c r="LI276" s="2"/>
      <c r="LJ276" s="2"/>
      <c r="LK276" s="2">
        <v>202536.98</v>
      </c>
      <c r="LL276" s="2">
        <v>48612.53</v>
      </c>
      <c r="LM276" s="2">
        <v>48612.53</v>
      </c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>
        <v>1863842.31</v>
      </c>
    </row>
    <row r="277" spans="2:337">
      <c r="B277" s="22" t="s">
        <v>82</v>
      </c>
      <c r="C277" s="22" t="s">
        <v>7</v>
      </c>
      <c r="D277" s="22" t="s">
        <v>7</v>
      </c>
      <c r="E277" s="22" t="s">
        <v>28</v>
      </c>
      <c r="F277" s="22" t="s">
        <v>29</v>
      </c>
      <c r="G277" s="1">
        <v>41918.160000000003</v>
      </c>
      <c r="I277" s="37" t="str">
        <f>VLOOKUP(J277,'District Listing'!$A$3:$B$315,2,FALSE)</f>
        <v>TOUCHET</v>
      </c>
      <c r="J277" s="4" t="s">
        <v>370</v>
      </c>
      <c r="K277" s="2">
        <v>21100.69</v>
      </c>
      <c r="L277" s="2">
        <v>21100.69</v>
      </c>
      <c r="M277" s="2">
        <v>-21100.69</v>
      </c>
      <c r="N277" s="2">
        <v>-21100.69</v>
      </c>
      <c r="O277" s="2">
        <v>1600021.4600000002</v>
      </c>
      <c r="P277" s="2"/>
      <c r="Q277" s="2">
        <v>15617.91</v>
      </c>
      <c r="R277" s="2"/>
      <c r="S277" s="2">
        <v>42408.51</v>
      </c>
      <c r="T277" s="2"/>
      <c r="U277" s="2">
        <v>46576.65</v>
      </c>
      <c r="V277" s="2">
        <v>1704624.53</v>
      </c>
      <c r="W277" s="2">
        <v>612243.72</v>
      </c>
      <c r="X277" s="2"/>
      <c r="Y277" s="2"/>
      <c r="Z277" s="2"/>
      <c r="AA277" s="2">
        <v>36238.83</v>
      </c>
      <c r="AB277" s="2"/>
      <c r="AC277" s="2">
        <v>648482.54999999993</v>
      </c>
      <c r="AD277" s="2"/>
      <c r="AE277" s="2"/>
      <c r="AF277" s="2">
        <v>128323.73999999999</v>
      </c>
      <c r="AG277" s="2">
        <v>48721.899999999994</v>
      </c>
      <c r="AH277" s="2">
        <v>252228.04</v>
      </c>
      <c r="AI277" s="2">
        <v>73323.03</v>
      </c>
      <c r="AJ277" s="2"/>
      <c r="AK277" s="2"/>
      <c r="AL277" s="2">
        <v>2747.09</v>
      </c>
      <c r="AM277" s="2"/>
      <c r="AN277" s="2">
        <v>2455.25</v>
      </c>
      <c r="AO277" s="2">
        <v>521.01</v>
      </c>
      <c r="AP277" s="2">
        <v>10258.1</v>
      </c>
      <c r="AQ277" s="2">
        <v>26057.13</v>
      </c>
      <c r="AR277" s="2">
        <v>206608.4</v>
      </c>
      <c r="AS277" s="2">
        <v>166517.18</v>
      </c>
      <c r="AT277" s="2">
        <v>7898.67</v>
      </c>
      <c r="AU277" s="2">
        <v>4301.6100000000006</v>
      </c>
      <c r="AV277" s="2">
        <v>929961.14999999991</v>
      </c>
      <c r="AW277" s="2">
        <v>101056.14</v>
      </c>
      <c r="AX277" s="2">
        <v>14813.41</v>
      </c>
      <c r="AY277" s="2">
        <v>87121.42</v>
      </c>
      <c r="AZ277" s="2">
        <v>4257.82</v>
      </c>
      <c r="BA277" s="2">
        <v>25253.239999999998</v>
      </c>
      <c r="BB277" s="2">
        <v>232502.03</v>
      </c>
      <c r="BC277" s="2">
        <v>3166.06</v>
      </c>
      <c r="BD277" s="2">
        <v>997.96</v>
      </c>
      <c r="BE277" s="2">
        <v>1733</v>
      </c>
      <c r="BF277" s="2"/>
      <c r="BG277" s="2"/>
      <c r="BH277" s="2">
        <v>7398.44</v>
      </c>
      <c r="BI277" s="2">
        <v>15822.66</v>
      </c>
      <c r="BJ277" s="2">
        <v>75</v>
      </c>
      <c r="BK277" s="2">
        <v>1606.02</v>
      </c>
      <c r="BL277" s="2">
        <v>5670</v>
      </c>
      <c r="BM277" s="2">
        <v>8252.94</v>
      </c>
      <c r="BN277" s="2">
        <v>1099.32</v>
      </c>
      <c r="BO277" s="2"/>
      <c r="BP277" s="2">
        <v>12015.46</v>
      </c>
      <c r="BQ277" s="2">
        <v>778.31</v>
      </c>
      <c r="BR277" s="2">
        <v>17230.96</v>
      </c>
      <c r="BS277" s="2"/>
      <c r="BT277" s="2"/>
      <c r="BU277" s="2">
        <v>298.36</v>
      </c>
      <c r="BV277" s="2"/>
      <c r="BW277" s="2">
        <v>1189.0999999999999</v>
      </c>
      <c r="BX277" s="2"/>
      <c r="BY277" s="2"/>
      <c r="BZ277" s="2"/>
      <c r="CA277" s="2"/>
      <c r="CB277" s="2">
        <v>100162.49</v>
      </c>
      <c r="CC277" s="2">
        <v>23928.800000000003</v>
      </c>
      <c r="CD277" s="2">
        <v>894.35</v>
      </c>
      <c r="CE277" s="2">
        <v>19323.830000000002</v>
      </c>
      <c r="CF277" s="2"/>
      <c r="CG277" s="2">
        <v>3070</v>
      </c>
      <c r="CH277" s="2">
        <v>945.88</v>
      </c>
      <c r="CI277" s="2">
        <v>3805</v>
      </c>
      <c r="CJ277" s="2">
        <v>232260.9</v>
      </c>
      <c r="CK277" s="2"/>
      <c r="CL277" s="2">
        <v>35021.22</v>
      </c>
      <c r="CM277" s="2">
        <v>86613.16</v>
      </c>
      <c r="CN277" s="2"/>
      <c r="CO277" s="2"/>
      <c r="CP277" s="2"/>
      <c r="CQ277" s="2"/>
      <c r="CR277" s="2">
        <v>27382.39</v>
      </c>
      <c r="CS277" s="2"/>
      <c r="CT277" s="2"/>
      <c r="CU277" s="2"/>
      <c r="CV277" s="2"/>
      <c r="CW277" s="2"/>
      <c r="CX277" s="2"/>
      <c r="CY277" s="2"/>
      <c r="CZ277" s="2">
        <v>610741.61</v>
      </c>
      <c r="DA277" s="2">
        <v>10187.029999999999</v>
      </c>
      <c r="DB277" s="2">
        <v>10187.029999999999</v>
      </c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>
        <v>4136498.9</v>
      </c>
      <c r="DP277" s="37" t="str">
        <f>VLOOKUP(DQ277,'District Listing'!$A$3:$B$315,2,FALSE)</f>
        <v>TOUCHET</v>
      </c>
      <c r="DQ277" s="4" t="s">
        <v>370</v>
      </c>
      <c r="DR277" s="2"/>
      <c r="DS277" s="2"/>
      <c r="DT277" s="2">
        <v>-21100.69</v>
      </c>
      <c r="DU277" s="2">
        <v>-21100.69</v>
      </c>
      <c r="DV277" s="2">
        <v>1571261.35</v>
      </c>
      <c r="DW277" s="2"/>
      <c r="DX277" s="2">
        <v>15617.91</v>
      </c>
      <c r="DY277" s="2"/>
      <c r="DZ277" s="2"/>
      <c r="EA277" s="2"/>
      <c r="EB277" s="2">
        <v>46576.65</v>
      </c>
      <c r="EC277" s="2">
        <v>1633455.91</v>
      </c>
      <c r="ED277" s="2">
        <v>523887.5</v>
      </c>
      <c r="EE277" s="2"/>
      <c r="EF277" s="2"/>
      <c r="EG277" s="2"/>
      <c r="EH277" s="2">
        <v>447.55</v>
      </c>
      <c r="EI277" s="2"/>
      <c r="EJ277" s="2">
        <v>524335.05000000005</v>
      </c>
      <c r="EK277" s="2"/>
      <c r="EL277" s="2"/>
      <c r="EM277" s="2">
        <v>122155.26</v>
      </c>
      <c r="EN277" s="2">
        <v>39753.589999999997</v>
      </c>
      <c r="EO277" s="2">
        <v>239706.03</v>
      </c>
      <c r="EP277" s="2">
        <v>63331.85</v>
      </c>
      <c r="EQ277" s="2"/>
      <c r="ER277" s="2"/>
      <c r="ES277" s="2">
        <v>2747.09</v>
      </c>
      <c r="ET277" s="2"/>
      <c r="EU277" s="2">
        <v>2335.17</v>
      </c>
      <c r="EV277" s="2">
        <v>434.28</v>
      </c>
      <c r="EW277" s="2">
        <v>9655.2800000000007</v>
      </c>
      <c r="EX277" s="2">
        <v>17964.52</v>
      </c>
      <c r="EY277" s="2">
        <v>206608.4</v>
      </c>
      <c r="EZ277" s="2">
        <v>133752.91</v>
      </c>
      <c r="FA277" s="2">
        <v>7898.67</v>
      </c>
      <c r="FB277" s="2">
        <v>3185.76</v>
      </c>
      <c r="FC277" s="2">
        <v>849528.81000000017</v>
      </c>
      <c r="FD277" s="2">
        <v>75397.13</v>
      </c>
      <c r="FE277" s="2">
        <v>14813.41</v>
      </c>
      <c r="FF277" s="2">
        <v>87121.42</v>
      </c>
      <c r="FG277" s="2">
        <v>4257.82</v>
      </c>
      <c r="FH277" s="2">
        <v>17508.55</v>
      </c>
      <c r="FI277" s="2">
        <v>199098.33000000002</v>
      </c>
      <c r="FJ277" s="2">
        <v>3166.06</v>
      </c>
      <c r="FK277" s="2">
        <v>997.96</v>
      </c>
      <c r="FL277" s="2">
        <v>1733</v>
      </c>
      <c r="FM277" s="2"/>
      <c r="FN277" s="2"/>
      <c r="FO277" s="2">
        <v>7398.44</v>
      </c>
      <c r="FP277" s="2">
        <v>14752.6</v>
      </c>
      <c r="FQ277" s="2">
        <v>75</v>
      </c>
      <c r="FR277" s="2">
        <v>1606.02</v>
      </c>
      <c r="FS277" s="2">
        <v>5670</v>
      </c>
      <c r="FT277" s="2">
        <v>8252.94</v>
      </c>
      <c r="FU277" s="2">
        <v>1099.32</v>
      </c>
      <c r="FV277" s="2"/>
      <c r="FW277" s="2">
        <v>6007.73</v>
      </c>
      <c r="FX277" s="2">
        <v>778.31</v>
      </c>
      <c r="FY277" s="2">
        <v>2538.66</v>
      </c>
      <c r="FZ277" s="2"/>
      <c r="GA277" s="2"/>
      <c r="GB277" s="2">
        <v>298.36</v>
      </c>
      <c r="GC277" s="2"/>
      <c r="GD277" s="2">
        <v>1189.0999999999999</v>
      </c>
      <c r="GE277" s="2"/>
      <c r="GF277" s="2"/>
      <c r="GG277" s="2"/>
      <c r="GH277" s="2"/>
      <c r="GI277" s="2">
        <v>70646.25</v>
      </c>
      <c r="GJ277" s="2">
        <v>12402.78</v>
      </c>
      <c r="GK277" s="2">
        <v>894.35</v>
      </c>
      <c r="GL277" s="2">
        <v>784.77</v>
      </c>
      <c r="GM277" s="2"/>
      <c r="GN277" s="2">
        <v>3070</v>
      </c>
      <c r="GO277" s="2">
        <v>945.88</v>
      </c>
      <c r="GP277" s="2">
        <v>3420</v>
      </c>
      <c r="GQ277" s="2">
        <v>232260.9</v>
      </c>
      <c r="GR277" s="2"/>
      <c r="GS277" s="2">
        <v>23347.48</v>
      </c>
      <c r="GT277" s="2">
        <v>57742.11</v>
      </c>
      <c r="GU277" s="2"/>
      <c r="GV277" s="2"/>
      <c r="GW277" s="2"/>
      <c r="GX277" s="2"/>
      <c r="GY277" s="2">
        <v>17512.580000000002</v>
      </c>
      <c r="GZ277" s="2"/>
      <c r="HA277" s="2"/>
      <c r="HB277" s="2"/>
      <c r="HC277" s="2"/>
      <c r="HD277" s="2"/>
      <c r="HE277" s="2"/>
      <c r="HF277" s="2"/>
      <c r="HG277" s="2">
        <v>478590.6</v>
      </c>
      <c r="HH277" s="2">
        <v>8795.4599999999991</v>
      </c>
      <c r="HI277" s="2">
        <v>8795.4599999999991</v>
      </c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>
        <v>3672703.4699999974</v>
      </c>
      <c r="HV277" s="37" t="str">
        <f>VLOOKUP(HW277,'District Listing'!$A$3:$B$315,2,FALSE)</f>
        <v>MERIDIAN</v>
      </c>
      <c r="HW277" s="4" t="s">
        <v>379</v>
      </c>
      <c r="HX277" s="2">
        <v>464105.67</v>
      </c>
      <c r="HY277" s="2">
        <v>464105.67</v>
      </c>
      <c r="HZ277" s="2"/>
      <c r="IA277" s="2"/>
      <c r="IB277" s="2">
        <v>1051454.97</v>
      </c>
      <c r="IC277" s="2">
        <v>8021.53</v>
      </c>
      <c r="ID277" s="2">
        <v>50284.85</v>
      </c>
      <c r="IE277" s="2"/>
      <c r="IF277" s="2">
        <v>98293.27</v>
      </c>
      <c r="IG277" s="2">
        <v>6836</v>
      </c>
      <c r="IH277" s="2"/>
      <c r="II277" s="2">
        <v>1214890.6200000001</v>
      </c>
      <c r="IJ277" s="2">
        <v>1323933.71</v>
      </c>
      <c r="IK277" s="2">
        <v>2142.14</v>
      </c>
      <c r="IL277" s="2">
        <v>17063.59</v>
      </c>
      <c r="IM277" s="2"/>
      <c r="IN277" s="2">
        <v>170713.51</v>
      </c>
      <c r="IO277" s="2"/>
      <c r="IP277" s="2">
        <v>1513852.95</v>
      </c>
      <c r="IQ277" s="2"/>
      <c r="IR277" s="2"/>
      <c r="IS277" s="2">
        <v>31954.39</v>
      </c>
      <c r="IT277" s="2">
        <v>20777.990000000002</v>
      </c>
      <c r="IU277" s="2">
        <v>63181.43</v>
      </c>
      <c r="IV277" s="2">
        <v>18571.740000000002</v>
      </c>
      <c r="IW277" s="2"/>
      <c r="IX277" s="2"/>
      <c r="IY277" s="2"/>
      <c r="IZ277" s="2"/>
      <c r="JA277" s="2"/>
      <c r="JB277" s="2"/>
      <c r="JC277" s="2">
        <v>2316.66</v>
      </c>
      <c r="JD277" s="2">
        <v>4609.6000000000004</v>
      </c>
      <c r="JE277" s="2">
        <v>43923.46</v>
      </c>
      <c r="JF277" s="2">
        <v>45966.99</v>
      </c>
      <c r="JG277" s="2">
        <v>627.21</v>
      </c>
      <c r="JH277" s="2">
        <v>398.09</v>
      </c>
      <c r="JI277" s="2">
        <v>232327.55999999997</v>
      </c>
      <c r="JJ277" s="2">
        <v>281336.84000000003</v>
      </c>
      <c r="JK277" s="2"/>
      <c r="JL277" s="2"/>
      <c r="JM277" s="2"/>
      <c r="JN277" s="2"/>
      <c r="JO277" s="2">
        <v>281336.84000000003</v>
      </c>
      <c r="JP277" s="2">
        <v>74424.960000000006</v>
      </c>
      <c r="JQ277" s="2"/>
      <c r="JR277" s="2"/>
      <c r="JS277" s="2"/>
      <c r="JT277" s="2"/>
      <c r="JU277" s="2">
        <v>15718.76</v>
      </c>
      <c r="JV277" s="2">
        <v>544.44000000000005</v>
      </c>
      <c r="JW277" s="2"/>
      <c r="JX277" s="2"/>
      <c r="JY277" s="2"/>
      <c r="JZ277" s="2"/>
      <c r="KA277" s="2"/>
      <c r="KB277" s="2"/>
      <c r="KC277" s="2"/>
      <c r="KD277" s="2"/>
      <c r="KE277" s="2"/>
      <c r="KF277" s="2">
        <v>268.18</v>
      </c>
      <c r="KG277" s="2"/>
      <c r="KH277" s="2"/>
      <c r="KI277" s="2"/>
      <c r="KJ277" s="2"/>
      <c r="KK277" s="2"/>
      <c r="KL277" s="2"/>
      <c r="KM277" s="2"/>
      <c r="KN277" s="2"/>
      <c r="KO277" s="2">
        <v>396.99</v>
      </c>
      <c r="KP277" s="2"/>
      <c r="KQ277" s="2"/>
      <c r="KR277" s="2">
        <v>20941.46</v>
      </c>
      <c r="KS277" s="2"/>
      <c r="KT277" s="2"/>
      <c r="KU277" s="2">
        <v>54613.03</v>
      </c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>
        <v>166907.82</v>
      </c>
      <c r="LL277" s="2">
        <v>4807.6000000000004</v>
      </c>
      <c r="LM277" s="2">
        <v>4807.6000000000004</v>
      </c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>
        <v>3878229.060000001</v>
      </c>
    </row>
    <row r="278" spans="2:337">
      <c r="B278" s="22" t="s">
        <v>82</v>
      </c>
      <c r="C278" s="22" t="s">
        <v>7</v>
      </c>
      <c r="D278" s="22" t="s">
        <v>7</v>
      </c>
      <c r="E278" s="22" t="s">
        <v>34</v>
      </c>
      <c r="F278" s="22" t="s">
        <v>35</v>
      </c>
      <c r="G278" s="1">
        <v>54909.4</v>
      </c>
      <c r="I278" s="37" t="str">
        <f>VLOOKUP(J278,'District Listing'!$A$3:$B$315,2,FALSE)</f>
        <v>COLUMBIA (Walla Walla)</v>
      </c>
      <c r="J278" s="4" t="s">
        <v>371</v>
      </c>
      <c r="K278" s="2">
        <v>25112.89</v>
      </c>
      <c r="L278" s="2">
        <v>25112.89</v>
      </c>
      <c r="M278" s="2">
        <v>-25112.89</v>
      </c>
      <c r="N278" s="2">
        <v>-25112.89</v>
      </c>
      <c r="O278" s="2">
        <v>4360947.71</v>
      </c>
      <c r="P278" s="2">
        <v>63698.460000000006</v>
      </c>
      <c r="Q278" s="2">
        <v>98254.930000000008</v>
      </c>
      <c r="R278" s="2"/>
      <c r="S278" s="2">
        <v>71996.38</v>
      </c>
      <c r="T278" s="2">
        <v>139297.22</v>
      </c>
      <c r="U278" s="2">
        <v>6303</v>
      </c>
      <c r="V278" s="2">
        <v>4740497.6999999993</v>
      </c>
      <c r="W278" s="2">
        <v>1622999.53</v>
      </c>
      <c r="X278" s="2">
        <v>52697.59</v>
      </c>
      <c r="Y278" s="2">
        <v>71500.56</v>
      </c>
      <c r="Z278" s="2"/>
      <c r="AA278" s="2">
        <v>135672.06</v>
      </c>
      <c r="AB278" s="2">
        <v>22530.52</v>
      </c>
      <c r="AC278" s="2">
        <v>1905400.2600000002</v>
      </c>
      <c r="AD278" s="2">
        <v>1077.54</v>
      </c>
      <c r="AE278" s="2">
        <v>125.22</v>
      </c>
      <c r="AF278" s="2">
        <v>353607.2</v>
      </c>
      <c r="AG278" s="2">
        <v>143378.91999999998</v>
      </c>
      <c r="AH278" s="2">
        <v>717171.49</v>
      </c>
      <c r="AI278" s="2">
        <v>235963.02</v>
      </c>
      <c r="AJ278" s="2"/>
      <c r="AK278" s="2"/>
      <c r="AL278" s="2"/>
      <c r="AM278" s="2"/>
      <c r="AN278" s="2">
        <v>6914.0499999999993</v>
      </c>
      <c r="AO278" s="2">
        <v>899.51</v>
      </c>
      <c r="AP278" s="2">
        <v>24035.3</v>
      </c>
      <c r="AQ278" s="2">
        <v>55353.88</v>
      </c>
      <c r="AR278" s="2">
        <v>626081.39999999991</v>
      </c>
      <c r="AS278" s="2">
        <v>559511.57999999996</v>
      </c>
      <c r="AT278" s="2">
        <v>49584.09</v>
      </c>
      <c r="AU278" s="2">
        <v>24165.33</v>
      </c>
      <c r="AV278" s="2">
        <v>2797868.5300000003</v>
      </c>
      <c r="AW278" s="2">
        <v>406039.65</v>
      </c>
      <c r="AX278" s="2">
        <v>33299.629999999997</v>
      </c>
      <c r="AY278" s="2">
        <v>148082.57</v>
      </c>
      <c r="AZ278" s="2">
        <v>3536.34</v>
      </c>
      <c r="BA278" s="2">
        <v>4805.75</v>
      </c>
      <c r="BB278" s="2">
        <v>595763.94000000006</v>
      </c>
      <c r="BC278" s="2">
        <v>896.15</v>
      </c>
      <c r="BD278" s="2"/>
      <c r="BE278" s="2">
        <v>17301.78</v>
      </c>
      <c r="BF278" s="2">
        <v>700</v>
      </c>
      <c r="BG278" s="2"/>
      <c r="BH278" s="2">
        <v>24582.37</v>
      </c>
      <c r="BI278" s="2">
        <v>277830.23</v>
      </c>
      <c r="BJ278" s="2">
        <v>2789.72</v>
      </c>
      <c r="BK278" s="2"/>
      <c r="BL278" s="2">
        <v>1773</v>
      </c>
      <c r="BM278" s="2"/>
      <c r="BN278" s="2"/>
      <c r="BO278" s="2"/>
      <c r="BP278" s="2">
        <v>10483.85</v>
      </c>
      <c r="BQ278" s="2">
        <v>11716.51</v>
      </c>
      <c r="BR278" s="2">
        <v>165788.58000000002</v>
      </c>
      <c r="BS278" s="2">
        <v>26951</v>
      </c>
      <c r="BT278" s="2"/>
      <c r="BU278" s="2"/>
      <c r="BV278" s="2"/>
      <c r="BW278" s="2">
        <v>12661.62</v>
      </c>
      <c r="BX278" s="2">
        <v>975.64</v>
      </c>
      <c r="BY278" s="2"/>
      <c r="BZ278" s="2"/>
      <c r="CA278" s="2">
        <v>3750</v>
      </c>
      <c r="CB278" s="2">
        <v>155897.95000000001</v>
      </c>
      <c r="CC278" s="2">
        <v>31340.93</v>
      </c>
      <c r="CD278" s="2">
        <v>835.07</v>
      </c>
      <c r="CE278" s="2">
        <v>97.61</v>
      </c>
      <c r="CF278" s="2">
        <v>180055.29</v>
      </c>
      <c r="CG278" s="2"/>
      <c r="CH278" s="2"/>
      <c r="CI278" s="2">
        <v>44961.07</v>
      </c>
      <c r="CJ278" s="2">
        <v>209958.66</v>
      </c>
      <c r="CK278" s="2"/>
      <c r="CL278" s="2">
        <v>61041.29</v>
      </c>
      <c r="CM278" s="2">
        <v>130090.26</v>
      </c>
      <c r="CN278" s="2">
        <v>1686.35</v>
      </c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>
        <v>1374164.93</v>
      </c>
      <c r="DA278" s="2">
        <v>19122.5</v>
      </c>
      <c r="DB278" s="2">
        <v>19122.5</v>
      </c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>
        <v>11432817.859999994</v>
      </c>
      <c r="DP278" s="37" t="str">
        <f>VLOOKUP(DQ278,'District Listing'!$A$3:$B$315,2,FALSE)</f>
        <v>COLUMBIA (Walla Walla)</v>
      </c>
      <c r="DQ278" s="4" t="s">
        <v>371</v>
      </c>
      <c r="DR278" s="2">
        <v>3683.43</v>
      </c>
      <c r="DS278" s="2">
        <v>3683.43</v>
      </c>
      <c r="DT278" s="2">
        <v>-25112.89</v>
      </c>
      <c r="DU278" s="2">
        <v>-25112.89</v>
      </c>
      <c r="DV278" s="2">
        <v>4355631.87</v>
      </c>
      <c r="DW278" s="2">
        <v>59378.98</v>
      </c>
      <c r="DX278" s="2">
        <v>95938.66</v>
      </c>
      <c r="DY278" s="2"/>
      <c r="DZ278" s="2">
        <v>2815.75</v>
      </c>
      <c r="EA278" s="2">
        <v>121975.64</v>
      </c>
      <c r="EB278" s="2">
        <v>6303</v>
      </c>
      <c r="EC278" s="2">
        <v>4642043.9000000004</v>
      </c>
      <c r="ED278" s="2">
        <v>1476148.81</v>
      </c>
      <c r="EE278" s="2">
        <v>46436.27</v>
      </c>
      <c r="EF278" s="2">
        <v>62672.09</v>
      </c>
      <c r="EG278" s="2"/>
      <c r="EH278" s="2">
        <v>15342.38</v>
      </c>
      <c r="EI278" s="2">
        <v>16210.52</v>
      </c>
      <c r="EJ278" s="2">
        <v>1616810.07</v>
      </c>
      <c r="EK278" s="2">
        <v>1077.54</v>
      </c>
      <c r="EL278" s="2">
        <v>125.22</v>
      </c>
      <c r="EM278" s="2">
        <v>346037.99</v>
      </c>
      <c r="EN278" s="2">
        <v>121799.81</v>
      </c>
      <c r="EO278" s="2">
        <v>702144.23</v>
      </c>
      <c r="EP278" s="2">
        <v>205275.55</v>
      </c>
      <c r="EQ278" s="2"/>
      <c r="ER278" s="2"/>
      <c r="ES278" s="2"/>
      <c r="ET278" s="2"/>
      <c r="EU278" s="2">
        <v>6768.48</v>
      </c>
      <c r="EV278" s="2">
        <v>504.96</v>
      </c>
      <c r="EW278" s="2">
        <v>23576.3</v>
      </c>
      <c r="EX278" s="2">
        <v>53403.519999999997</v>
      </c>
      <c r="EY278" s="2">
        <v>623445.43999999994</v>
      </c>
      <c r="EZ278" s="2">
        <v>536689.19999999995</v>
      </c>
      <c r="FA278" s="2">
        <v>49345.95</v>
      </c>
      <c r="FB278" s="2">
        <v>22376.77</v>
      </c>
      <c r="FC278" s="2">
        <v>2692570.9600000004</v>
      </c>
      <c r="FD278" s="2">
        <v>344870.81</v>
      </c>
      <c r="FE278" s="2">
        <v>33299.629999999997</v>
      </c>
      <c r="FF278" s="2">
        <v>148082.57</v>
      </c>
      <c r="FG278" s="2">
        <v>3536.34</v>
      </c>
      <c r="FH278" s="2">
        <v>4805.75</v>
      </c>
      <c r="FI278" s="2">
        <v>534595.1</v>
      </c>
      <c r="FJ278" s="2">
        <v>896.15</v>
      </c>
      <c r="FK278" s="2"/>
      <c r="FL278" s="2">
        <v>17301.78</v>
      </c>
      <c r="FM278" s="2">
        <v>700</v>
      </c>
      <c r="FN278" s="2"/>
      <c r="FO278" s="2">
        <v>24582.37</v>
      </c>
      <c r="FP278" s="2">
        <v>273245.61</v>
      </c>
      <c r="FQ278" s="2">
        <v>2789.72</v>
      </c>
      <c r="FR278" s="2"/>
      <c r="FS278" s="2">
        <v>1773</v>
      </c>
      <c r="FT278" s="2"/>
      <c r="FU278" s="2"/>
      <c r="FV278" s="2"/>
      <c r="FW278" s="2">
        <v>10483.85</v>
      </c>
      <c r="FX278" s="2">
        <v>11716.51</v>
      </c>
      <c r="FY278" s="2">
        <v>165627.69</v>
      </c>
      <c r="FZ278" s="2">
        <v>26951</v>
      </c>
      <c r="GA278" s="2"/>
      <c r="GB278" s="2"/>
      <c r="GC278" s="2"/>
      <c r="GD278" s="2">
        <v>12661.62</v>
      </c>
      <c r="GE278" s="2">
        <v>975.64</v>
      </c>
      <c r="GF278" s="2"/>
      <c r="GG278" s="2"/>
      <c r="GH278" s="2"/>
      <c r="GI278" s="2">
        <v>155897.95000000001</v>
      </c>
      <c r="GJ278" s="2">
        <v>31340.93</v>
      </c>
      <c r="GK278" s="2">
        <v>835.07</v>
      </c>
      <c r="GL278" s="2">
        <v>97.61</v>
      </c>
      <c r="GM278" s="2">
        <v>180055.29</v>
      </c>
      <c r="GN278" s="2"/>
      <c r="GO278" s="2"/>
      <c r="GP278" s="2">
        <v>30402.22</v>
      </c>
      <c r="GQ278" s="2">
        <v>209958.66</v>
      </c>
      <c r="GR278" s="2"/>
      <c r="GS278" s="2">
        <v>61041.29</v>
      </c>
      <c r="GT278" s="2">
        <v>130090.26</v>
      </c>
      <c r="GU278" s="2">
        <v>1686.35</v>
      </c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>
        <v>1351110.57</v>
      </c>
      <c r="HH278" s="2">
        <v>8235.36</v>
      </c>
      <c r="HI278" s="2">
        <v>8235.36</v>
      </c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>
        <v>10823936.499999993</v>
      </c>
      <c r="HV278" s="37" t="str">
        <f>VLOOKUP(HW278,'District Listing'!$A$3:$B$315,2,FALSE)</f>
        <v>NOOKSACK VALLEY</v>
      </c>
      <c r="HW278" s="4" t="s">
        <v>380</v>
      </c>
      <c r="HX278" s="2">
        <v>817782.86</v>
      </c>
      <c r="HY278" s="2">
        <v>817782.86</v>
      </c>
      <c r="HZ278" s="2"/>
      <c r="IA278" s="2"/>
      <c r="IB278" s="2">
        <v>391792.55</v>
      </c>
      <c r="IC278" s="2">
        <v>107731.05</v>
      </c>
      <c r="ID278" s="2">
        <v>23751.599999999999</v>
      </c>
      <c r="IE278" s="2"/>
      <c r="IF278" s="2">
        <v>148860.47</v>
      </c>
      <c r="IG278" s="2">
        <v>111375.48</v>
      </c>
      <c r="IH278" s="2"/>
      <c r="II278" s="2">
        <v>783511.14999999991</v>
      </c>
      <c r="IJ278" s="2">
        <v>665821.46</v>
      </c>
      <c r="IK278" s="2">
        <v>46558.09</v>
      </c>
      <c r="IL278" s="2">
        <v>42192.12</v>
      </c>
      <c r="IM278" s="2"/>
      <c r="IN278" s="2">
        <v>145210.75</v>
      </c>
      <c r="IO278" s="2">
        <v>12421.07</v>
      </c>
      <c r="IP278" s="2">
        <v>912203.48999999987</v>
      </c>
      <c r="IQ278" s="2"/>
      <c r="IR278" s="2"/>
      <c r="IS278" s="2">
        <v>56768.45</v>
      </c>
      <c r="IT278" s="2">
        <v>12186.83</v>
      </c>
      <c r="IU278" s="2">
        <v>94060.86</v>
      </c>
      <c r="IV278" s="2">
        <v>97785.36</v>
      </c>
      <c r="IW278" s="2"/>
      <c r="IX278" s="2"/>
      <c r="IY278" s="2"/>
      <c r="IZ278" s="2"/>
      <c r="JA278" s="2">
        <v>1127.6500000000001</v>
      </c>
      <c r="JB278" s="2">
        <v>3219.48</v>
      </c>
      <c r="JC278" s="2">
        <v>3012.88</v>
      </c>
      <c r="JD278" s="2">
        <v>77335.61</v>
      </c>
      <c r="JE278" s="2">
        <v>54360</v>
      </c>
      <c r="JF278" s="2">
        <v>196056.4</v>
      </c>
      <c r="JG278" s="2"/>
      <c r="JH278" s="2"/>
      <c r="JI278" s="2">
        <v>595913.52</v>
      </c>
      <c r="JJ278" s="2">
        <v>267148.56</v>
      </c>
      <c r="JK278" s="2"/>
      <c r="JL278" s="2"/>
      <c r="JM278" s="2">
        <v>9036.52</v>
      </c>
      <c r="JN278" s="2">
        <v>457.83</v>
      </c>
      <c r="JO278" s="2">
        <v>276642.91000000003</v>
      </c>
      <c r="JP278" s="2">
        <v>21665.05</v>
      </c>
      <c r="JQ278" s="2">
        <v>13835.75</v>
      </c>
      <c r="JR278" s="2"/>
      <c r="JS278" s="2"/>
      <c r="JT278" s="2"/>
      <c r="JU278" s="2">
        <v>7687</v>
      </c>
      <c r="JV278" s="2">
        <v>42893.23</v>
      </c>
      <c r="JW278" s="2">
        <v>4500</v>
      </c>
      <c r="JX278" s="2"/>
      <c r="JY278" s="2"/>
      <c r="JZ278" s="2">
        <v>708</v>
      </c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>
        <v>7067.51</v>
      </c>
      <c r="KP278" s="2"/>
      <c r="KQ278" s="2">
        <v>1830.75</v>
      </c>
      <c r="KR278" s="2"/>
      <c r="KS278" s="2"/>
      <c r="KT278" s="2"/>
      <c r="KU278" s="2">
        <v>13589.23</v>
      </c>
      <c r="KV278" s="2"/>
      <c r="KW278" s="2"/>
      <c r="KX278" s="2"/>
      <c r="KY278" s="2"/>
      <c r="KZ278" s="2"/>
      <c r="LA278" s="2"/>
      <c r="LB278" s="2"/>
      <c r="LC278" s="2">
        <v>1104.9000000000001</v>
      </c>
      <c r="LD278" s="2"/>
      <c r="LE278" s="2"/>
      <c r="LF278" s="2"/>
      <c r="LG278" s="2"/>
      <c r="LH278" s="2"/>
      <c r="LI278" s="2"/>
      <c r="LJ278" s="2"/>
      <c r="LK278" s="2">
        <v>114881.41999999998</v>
      </c>
      <c r="LL278" s="2">
        <v>1535.43</v>
      </c>
      <c r="LM278" s="2">
        <v>1535.43</v>
      </c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>
        <v>3502470.7799999989</v>
      </c>
    </row>
    <row r="279" spans="2:337">
      <c r="B279" s="22" t="s">
        <v>82</v>
      </c>
      <c r="C279" s="22" t="s">
        <v>7</v>
      </c>
      <c r="D279" s="22" t="s">
        <v>7</v>
      </c>
      <c r="E279" s="22" t="s">
        <v>34</v>
      </c>
      <c r="F279" s="22" t="s">
        <v>41</v>
      </c>
      <c r="G279" s="1">
        <v>12409.43</v>
      </c>
      <c r="I279" s="37" t="str">
        <f>VLOOKUP(J279,'District Listing'!$A$3:$B$315,2,FALSE)</f>
        <v>WAITSBURG</v>
      </c>
      <c r="J279" s="4" t="s">
        <v>372</v>
      </c>
      <c r="K279" s="2">
        <v>72510.539999999994</v>
      </c>
      <c r="L279" s="2">
        <v>72510.539999999994</v>
      </c>
      <c r="M279" s="2">
        <v>-72510.539999999994</v>
      </c>
      <c r="N279" s="2">
        <v>-72510.539999999994</v>
      </c>
      <c r="O279" s="2">
        <v>1433799.9</v>
      </c>
      <c r="P279" s="2">
        <v>24165.42</v>
      </c>
      <c r="Q279" s="2">
        <v>22299</v>
      </c>
      <c r="R279" s="2"/>
      <c r="S279" s="2">
        <v>67527.03</v>
      </c>
      <c r="T279" s="2">
        <v>19367.59</v>
      </c>
      <c r="U279" s="2">
        <v>5505</v>
      </c>
      <c r="V279" s="2">
        <v>1572663.94</v>
      </c>
      <c r="W279" s="2">
        <v>704740.35</v>
      </c>
      <c r="X279" s="2">
        <v>34648.730000000003</v>
      </c>
      <c r="Y279" s="2">
        <v>6458.14</v>
      </c>
      <c r="Z279" s="2"/>
      <c r="AA279" s="2">
        <v>34422</v>
      </c>
      <c r="AB279" s="2">
        <v>3407.68</v>
      </c>
      <c r="AC279" s="2">
        <v>783676.9</v>
      </c>
      <c r="AD279" s="2"/>
      <c r="AE279" s="2"/>
      <c r="AF279" s="2">
        <v>117987.22</v>
      </c>
      <c r="AG279" s="2">
        <v>58232.47</v>
      </c>
      <c r="AH279" s="2">
        <v>236154.69</v>
      </c>
      <c r="AI279" s="2">
        <v>97388.200000000012</v>
      </c>
      <c r="AJ279" s="2"/>
      <c r="AK279" s="2"/>
      <c r="AL279" s="2">
        <v>2747.09</v>
      </c>
      <c r="AM279" s="2"/>
      <c r="AN279" s="2">
        <v>2307.4499999999998</v>
      </c>
      <c r="AO279" s="2">
        <v>1149.43</v>
      </c>
      <c r="AP279" s="2">
        <v>8332.6099999999988</v>
      </c>
      <c r="AQ279" s="2">
        <v>21259.71</v>
      </c>
      <c r="AR279" s="2">
        <v>210473.34</v>
      </c>
      <c r="AS279" s="2">
        <v>206884.47</v>
      </c>
      <c r="AT279" s="2">
        <v>0.11</v>
      </c>
      <c r="AU279" s="2"/>
      <c r="AV279" s="2">
        <v>962916.78999999992</v>
      </c>
      <c r="AW279" s="2">
        <v>117547.62</v>
      </c>
      <c r="AX279" s="2">
        <v>10685.92</v>
      </c>
      <c r="AY279" s="2">
        <v>113105.39</v>
      </c>
      <c r="AZ279" s="2">
        <v>5891.89</v>
      </c>
      <c r="BA279" s="2">
        <v>45663.28</v>
      </c>
      <c r="BB279" s="2">
        <v>292894.09999999998</v>
      </c>
      <c r="BC279" s="2">
        <v>1646.91</v>
      </c>
      <c r="BD279" s="2">
        <v>2387.9699999999998</v>
      </c>
      <c r="BE279" s="2">
        <v>1200</v>
      </c>
      <c r="BF279" s="2"/>
      <c r="BG279" s="2"/>
      <c r="BH279" s="2">
        <v>17454.52</v>
      </c>
      <c r="BI279" s="2">
        <v>221033.2</v>
      </c>
      <c r="BJ279" s="2">
        <v>3247.43</v>
      </c>
      <c r="BK279" s="2">
        <v>18774.599999999999</v>
      </c>
      <c r="BL279" s="2">
        <v>3080</v>
      </c>
      <c r="BM279" s="2">
        <v>100</v>
      </c>
      <c r="BN279" s="2"/>
      <c r="BO279" s="2"/>
      <c r="BP279" s="2">
        <v>21148.44</v>
      </c>
      <c r="BQ279" s="2">
        <v>16982.439999999999</v>
      </c>
      <c r="BR279" s="2">
        <v>20231.12</v>
      </c>
      <c r="BS279" s="2">
        <v>80438.820000000007</v>
      </c>
      <c r="BT279" s="2"/>
      <c r="BU279" s="2">
        <v>8777.15</v>
      </c>
      <c r="BV279" s="2"/>
      <c r="BW279" s="2">
        <v>782.72</v>
      </c>
      <c r="BX279" s="2"/>
      <c r="BY279" s="2">
        <v>208.07</v>
      </c>
      <c r="BZ279" s="2"/>
      <c r="CA279" s="2"/>
      <c r="CB279" s="2">
        <v>98673.600000000006</v>
      </c>
      <c r="CC279" s="2">
        <v>22308.560000000001</v>
      </c>
      <c r="CD279" s="2">
        <v>3262.01</v>
      </c>
      <c r="CE279" s="2">
        <v>181.63</v>
      </c>
      <c r="CF279" s="2">
        <v>86083.48</v>
      </c>
      <c r="CG279" s="2">
        <v>7493</v>
      </c>
      <c r="CH279" s="2"/>
      <c r="CI279" s="2">
        <v>300</v>
      </c>
      <c r="CJ279" s="2">
        <v>28162.82</v>
      </c>
      <c r="CK279" s="2"/>
      <c r="CL279" s="2"/>
      <c r="CM279" s="2">
        <v>83429.56</v>
      </c>
      <c r="CN279" s="2">
        <v>10419.26</v>
      </c>
      <c r="CO279" s="2">
        <v>17745.87</v>
      </c>
      <c r="CP279" s="2"/>
      <c r="CQ279" s="2"/>
      <c r="CR279" s="2">
        <v>5568.82</v>
      </c>
      <c r="CS279" s="2"/>
      <c r="CT279" s="2"/>
      <c r="CU279" s="2"/>
      <c r="CV279" s="2"/>
      <c r="CW279" s="2"/>
      <c r="CX279" s="2"/>
      <c r="CY279" s="2"/>
      <c r="CZ279" s="2">
        <v>781122</v>
      </c>
      <c r="DA279" s="2">
        <v>3972.05</v>
      </c>
      <c r="DB279" s="2">
        <v>3972.05</v>
      </c>
      <c r="DC279" s="2"/>
      <c r="DD279" s="2"/>
      <c r="DE279" s="2">
        <v>11793.8</v>
      </c>
      <c r="DF279" s="2"/>
      <c r="DG279" s="2"/>
      <c r="DH279" s="2">
        <v>33261.22</v>
      </c>
      <c r="DI279" s="2"/>
      <c r="DJ279" s="2">
        <v>3221.14</v>
      </c>
      <c r="DK279" s="2"/>
      <c r="DL279" s="2"/>
      <c r="DM279" s="2">
        <v>48276.160000000003</v>
      </c>
      <c r="DN279" s="2">
        <v>4445521.9400000004</v>
      </c>
      <c r="DP279" s="37" t="str">
        <f>VLOOKUP(DQ279,'District Listing'!$A$3:$B$315,2,FALSE)</f>
        <v>WAITSBURG</v>
      </c>
      <c r="DQ279" s="4" t="s">
        <v>372</v>
      </c>
      <c r="DR279" s="2"/>
      <c r="DS279" s="2"/>
      <c r="DT279" s="2">
        <v>-72510.539999999994</v>
      </c>
      <c r="DU279" s="2">
        <v>-72510.539999999994</v>
      </c>
      <c r="DV279" s="2">
        <v>1406699.9</v>
      </c>
      <c r="DW279" s="2">
        <v>24165.42</v>
      </c>
      <c r="DX279" s="2">
        <v>15217</v>
      </c>
      <c r="DY279" s="2"/>
      <c r="DZ279" s="2">
        <v>47974.69</v>
      </c>
      <c r="EA279" s="2">
        <v>19367.59</v>
      </c>
      <c r="EB279" s="2">
        <v>5505</v>
      </c>
      <c r="EC279" s="2">
        <v>1518929.5999999999</v>
      </c>
      <c r="ED279" s="2">
        <v>530667.74</v>
      </c>
      <c r="EE279" s="2">
        <v>32478.33</v>
      </c>
      <c r="EF279" s="2">
        <v>5983.85</v>
      </c>
      <c r="EG279" s="2"/>
      <c r="EH279" s="2">
        <v>7058</v>
      </c>
      <c r="EI279" s="2">
        <v>3407.68</v>
      </c>
      <c r="EJ279" s="2">
        <v>579595.6</v>
      </c>
      <c r="EK279" s="2"/>
      <c r="EL279" s="2"/>
      <c r="EM279" s="2">
        <v>114003.49</v>
      </c>
      <c r="EN279" s="2">
        <v>43594.07</v>
      </c>
      <c r="EO279" s="2">
        <v>228035.54</v>
      </c>
      <c r="EP279" s="2">
        <v>71172.05</v>
      </c>
      <c r="EQ279" s="2"/>
      <c r="ER279" s="2"/>
      <c r="ES279" s="2">
        <v>2747.09</v>
      </c>
      <c r="ET279" s="2"/>
      <c r="EU279" s="2">
        <v>2228.96</v>
      </c>
      <c r="EV279" s="2">
        <v>1055.76</v>
      </c>
      <c r="EW279" s="2">
        <v>8221.15</v>
      </c>
      <c r="EX279" s="2">
        <v>17240.43</v>
      </c>
      <c r="EY279" s="2">
        <v>207851.49</v>
      </c>
      <c r="EZ279" s="2">
        <v>154522.6</v>
      </c>
      <c r="FA279" s="2">
        <v>0.11</v>
      </c>
      <c r="FB279" s="2"/>
      <c r="FC279" s="2">
        <v>850672.74</v>
      </c>
      <c r="FD279" s="2">
        <v>109880.78</v>
      </c>
      <c r="FE279" s="2">
        <v>10685.92</v>
      </c>
      <c r="FF279" s="2">
        <v>109320.74</v>
      </c>
      <c r="FG279" s="2">
        <v>5891.89</v>
      </c>
      <c r="FH279" s="2">
        <v>45663.28</v>
      </c>
      <c r="FI279" s="2">
        <v>281442.61</v>
      </c>
      <c r="FJ279" s="2">
        <v>1646.91</v>
      </c>
      <c r="FK279" s="2">
        <v>2387.9699999999998</v>
      </c>
      <c r="FL279" s="2">
        <v>1200</v>
      </c>
      <c r="FM279" s="2"/>
      <c r="FN279" s="2"/>
      <c r="FO279" s="2">
        <v>17109.52</v>
      </c>
      <c r="FP279" s="2">
        <v>99512.85</v>
      </c>
      <c r="FQ279" s="2">
        <v>3247.43</v>
      </c>
      <c r="FR279" s="2">
        <v>18774.599999999999</v>
      </c>
      <c r="FS279" s="2">
        <v>3080</v>
      </c>
      <c r="FT279" s="2">
        <v>100</v>
      </c>
      <c r="FU279" s="2"/>
      <c r="FV279" s="2"/>
      <c r="FW279" s="2">
        <v>21148.44</v>
      </c>
      <c r="FX279" s="2">
        <v>16982.439999999999</v>
      </c>
      <c r="FY279" s="2">
        <v>20231.12</v>
      </c>
      <c r="FZ279" s="2">
        <v>80438.820000000007</v>
      </c>
      <c r="GA279" s="2"/>
      <c r="GB279" s="2">
        <v>8777.15</v>
      </c>
      <c r="GC279" s="2"/>
      <c r="GD279" s="2">
        <v>782.72</v>
      </c>
      <c r="GE279" s="2"/>
      <c r="GF279" s="2">
        <v>208.07</v>
      </c>
      <c r="GG279" s="2"/>
      <c r="GH279" s="2"/>
      <c r="GI279" s="2">
        <v>98673.600000000006</v>
      </c>
      <c r="GJ279" s="2">
        <v>22308.560000000001</v>
      </c>
      <c r="GK279" s="2">
        <v>3262.01</v>
      </c>
      <c r="GL279" s="2">
        <v>181.63</v>
      </c>
      <c r="GM279" s="2">
        <v>86083.48</v>
      </c>
      <c r="GN279" s="2">
        <v>7493</v>
      </c>
      <c r="GO279" s="2"/>
      <c r="GP279" s="2">
        <v>300</v>
      </c>
      <c r="GQ279" s="2">
        <v>25297.81</v>
      </c>
      <c r="GR279" s="2"/>
      <c r="GS279" s="2"/>
      <c r="GT279" s="2">
        <v>58430.559999999998</v>
      </c>
      <c r="GU279" s="2">
        <v>10419.26</v>
      </c>
      <c r="GV279" s="2">
        <v>17745.87</v>
      </c>
      <c r="GW279" s="2"/>
      <c r="GX279" s="2"/>
      <c r="GY279" s="2">
        <v>4334.17</v>
      </c>
      <c r="GZ279" s="2"/>
      <c r="HA279" s="2"/>
      <c r="HB279" s="2"/>
      <c r="HC279" s="2"/>
      <c r="HD279" s="2"/>
      <c r="HE279" s="2"/>
      <c r="HF279" s="2"/>
      <c r="HG279" s="2">
        <v>630157.99</v>
      </c>
      <c r="HH279" s="2">
        <v>3972.05</v>
      </c>
      <c r="HI279" s="2">
        <v>3972.05</v>
      </c>
      <c r="HJ279" s="2"/>
      <c r="HK279" s="2"/>
      <c r="HL279" s="2">
        <v>11793.8</v>
      </c>
      <c r="HM279" s="2"/>
      <c r="HN279" s="2"/>
      <c r="HO279" s="2">
        <v>25605.7</v>
      </c>
      <c r="HP279" s="2"/>
      <c r="HQ279" s="2">
        <v>3221.14</v>
      </c>
      <c r="HR279" s="2"/>
      <c r="HS279" s="2">
        <v>40620.639999999999</v>
      </c>
      <c r="HT279" s="2">
        <v>3832880.6899999995</v>
      </c>
      <c r="HV279" s="37" t="str">
        <f>VLOOKUP(HW279,'District Listing'!$A$3:$B$315,2,FALSE)</f>
        <v>MOUNT BAKER</v>
      </c>
      <c r="HW279" s="4" t="s">
        <v>381</v>
      </c>
      <c r="HX279" s="2">
        <v>157494.59</v>
      </c>
      <c r="HY279" s="2">
        <v>157494.59</v>
      </c>
      <c r="HZ279" s="2"/>
      <c r="IA279" s="2"/>
      <c r="IB279" s="2">
        <v>1280304.42</v>
      </c>
      <c r="IC279" s="2">
        <v>5268.36</v>
      </c>
      <c r="ID279" s="2">
        <v>1110.5</v>
      </c>
      <c r="IE279" s="2"/>
      <c r="IF279" s="2">
        <v>487572</v>
      </c>
      <c r="IG279" s="2">
        <v>391</v>
      </c>
      <c r="IH279" s="2"/>
      <c r="II279" s="2">
        <v>1774646.28</v>
      </c>
      <c r="IJ279" s="2">
        <v>176865.67</v>
      </c>
      <c r="IK279" s="2">
        <v>785.86</v>
      </c>
      <c r="IL279" s="2">
        <v>31263.98</v>
      </c>
      <c r="IM279" s="2"/>
      <c r="IN279" s="2">
        <v>314607.42</v>
      </c>
      <c r="IO279" s="2">
        <v>54</v>
      </c>
      <c r="IP279" s="2">
        <v>523576.93</v>
      </c>
      <c r="IQ279" s="2"/>
      <c r="IR279" s="2"/>
      <c r="IS279" s="2">
        <v>133647.74</v>
      </c>
      <c r="IT279" s="2">
        <v>39945.599999999999</v>
      </c>
      <c r="IU279" s="2">
        <v>268086.15999999997</v>
      </c>
      <c r="IV279" s="2">
        <v>47566.52</v>
      </c>
      <c r="IW279" s="2"/>
      <c r="IX279" s="2"/>
      <c r="IY279" s="2"/>
      <c r="IZ279" s="2"/>
      <c r="JA279" s="2"/>
      <c r="JB279" s="2">
        <v>5671.22</v>
      </c>
      <c r="JC279" s="2">
        <v>5301.7</v>
      </c>
      <c r="JD279" s="2">
        <v>6163.22</v>
      </c>
      <c r="JE279" s="2">
        <v>198406.59</v>
      </c>
      <c r="JF279" s="2">
        <v>29440.78</v>
      </c>
      <c r="JG279" s="2">
        <v>882.96</v>
      </c>
      <c r="JH279" s="2">
        <v>795.81</v>
      </c>
      <c r="JI279" s="2">
        <v>735908.3</v>
      </c>
      <c r="JJ279" s="2">
        <v>44937.35</v>
      </c>
      <c r="JK279" s="2"/>
      <c r="JL279" s="2">
        <v>82004.97</v>
      </c>
      <c r="JM279" s="2"/>
      <c r="JN279" s="2"/>
      <c r="JO279" s="2">
        <v>126942.32</v>
      </c>
      <c r="JP279" s="2"/>
      <c r="JQ279" s="2"/>
      <c r="JR279" s="2">
        <v>157419.28</v>
      </c>
      <c r="JS279" s="2"/>
      <c r="JT279" s="2"/>
      <c r="JU279" s="2">
        <v>750</v>
      </c>
      <c r="JV279" s="2">
        <v>92255.73</v>
      </c>
      <c r="JW279" s="2"/>
      <c r="JX279" s="2"/>
      <c r="JY279" s="2"/>
      <c r="JZ279" s="2">
        <v>49665</v>
      </c>
      <c r="KA279" s="2"/>
      <c r="KB279" s="2">
        <v>22419.74</v>
      </c>
      <c r="KC279" s="2">
        <v>13270</v>
      </c>
      <c r="KD279" s="2"/>
      <c r="KE279" s="2">
        <v>74026.91</v>
      </c>
      <c r="KF279" s="2">
        <v>-2841.06</v>
      </c>
      <c r="KG279" s="2"/>
      <c r="KH279" s="2">
        <v>5310.95</v>
      </c>
      <c r="KI279" s="2"/>
      <c r="KJ279" s="2"/>
      <c r="KK279" s="2"/>
      <c r="KL279" s="2"/>
      <c r="KM279" s="2"/>
      <c r="KN279" s="2">
        <v>141963.71</v>
      </c>
      <c r="KO279" s="2">
        <v>97212.45</v>
      </c>
      <c r="KP279" s="2"/>
      <c r="KQ279" s="2"/>
      <c r="KR279" s="2"/>
      <c r="KS279" s="2"/>
      <c r="KT279" s="2"/>
      <c r="KU279" s="2">
        <v>5313.25</v>
      </c>
      <c r="KV279" s="2">
        <v>117889.35</v>
      </c>
      <c r="KW279" s="2"/>
      <c r="KX279" s="2">
        <v>61921.37</v>
      </c>
      <c r="KY279" s="2">
        <v>217692.84</v>
      </c>
      <c r="KZ279" s="2">
        <v>28665.78</v>
      </c>
      <c r="LA279" s="2"/>
      <c r="LB279" s="2">
        <v>59920.65</v>
      </c>
      <c r="LC279" s="2">
        <v>3153.73</v>
      </c>
      <c r="LD279" s="2"/>
      <c r="LE279" s="2"/>
      <c r="LF279" s="2"/>
      <c r="LG279" s="2"/>
      <c r="LH279" s="2"/>
      <c r="LI279" s="2"/>
      <c r="LJ279" s="2"/>
      <c r="LK279" s="2">
        <v>1146009.68</v>
      </c>
      <c r="LL279" s="2">
        <v>8842.36</v>
      </c>
      <c r="LM279" s="2">
        <v>8842.36</v>
      </c>
      <c r="LN279" s="2">
        <v>10902.07</v>
      </c>
      <c r="LO279" s="2">
        <v>8967.5300000000007</v>
      </c>
      <c r="LP279" s="2"/>
      <c r="LQ279" s="2">
        <v>45331.75</v>
      </c>
      <c r="LR279" s="2"/>
      <c r="LS279" s="2">
        <v>585.9</v>
      </c>
      <c r="LT279" s="2">
        <v>74.87</v>
      </c>
      <c r="LU279" s="2">
        <v>5891.74</v>
      </c>
      <c r="LV279" s="2"/>
      <c r="LW279" s="2"/>
      <c r="LX279" s="2">
        <v>71753.86</v>
      </c>
      <c r="LY279" s="2">
        <v>4545174.320000004</v>
      </c>
    </row>
    <row r="280" spans="2:337">
      <c r="B280" s="22" t="s">
        <v>82</v>
      </c>
      <c r="C280" s="22" t="s">
        <v>7</v>
      </c>
      <c r="D280" s="22" t="s">
        <v>7</v>
      </c>
      <c r="E280" s="22" t="s">
        <v>34</v>
      </c>
      <c r="F280" s="22" t="s">
        <v>42</v>
      </c>
      <c r="G280" s="1">
        <v>222612.08</v>
      </c>
      <c r="I280" s="37" t="str">
        <f>VLOOKUP(J280,'District Listing'!$A$3:$B$315,2,FALSE)</f>
        <v>PRESCOTT</v>
      </c>
      <c r="J280" s="4" t="s">
        <v>373</v>
      </c>
      <c r="K280" s="2"/>
      <c r="L280" s="2"/>
      <c r="M280" s="2"/>
      <c r="N280" s="2"/>
      <c r="O280" s="2">
        <v>1546835.46</v>
      </c>
      <c r="P280" s="2">
        <v>28272.12</v>
      </c>
      <c r="Q280" s="2">
        <v>3929.84</v>
      </c>
      <c r="R280" s="2"/>
      <c r="S280" s="2">
        <v>77714.59</v>
      </c>
      <c r="T280" s="2">
        <v>4654.82</v>
      </c>
      <c r="U280" s="2">
        <v>31515</v>
      </c>
      <c r="V280" s="2">
        <v>1692921.8300000003</v>
      </c>
      <c r="W280" s="2">
        <v>646973.38</v>
      </c>
      <c r="X280" s="2">
        <v>8984.6</v>
      </c>
      <c r="Y280" s="2">
        <v>19309.990000000002</v>
      </c>
      <c r="Z280" s="2"/>
      <c r="AA280" s="2">
        <v>12814.85</v>
      </c>
      <c r="AB280" s="2"/>
      <c r="AC280" s="2">
        <v>688082.82</v>
      </c>
      <c r="AD280" s="2"/>
      <c r="AE280" s="2"/>
      <c r="AF280" s="2">
        <v>127150.19</v>
      </c>
      <c r="AG280" s="2">
        <v>51531.83</v>
      </c>
      <c r="AH280" s="2">
        <v>252518.2</v>
      </c>
      <c r="AI280" s="2">
        <v>88678.99</v>
      </c>
      <c r="AJ280" s="2"/>
      <c r="AK280" s="2"/>
      <c r="AL280" s="2"/>
      <c r="AM280" s="2"/>
      <c r="AN280" s="2">
        <v>2462.25</v>
      </c>
      <c r="AO280" s="2">
        <v>1005.9399999999999</v>
      </c>
      <c r="AP280" s="2">
        <v>11301.89</v>
      </c>
      <c r="AQ280" s="2">
        <v>28474.2</v>
      </c>
      <c r="AR280" s="2">
        <v>234857.52</v>
      </c>
      <c r="AS280" s="2">
        <v>234870.97999999998</v>
      </c>
      <c r="AT280" s="2"/>
      <c r="AU280" s="2"/>
      <c r="AV280" s="2">
        <v>1032851.99</v>
      </c>
      <c r="AW280" s="2">
        <v>129981.45999999999</v>
      </c>
      <c r="AX280" s="2">
        <v>41781.339999999997</v>
      </c>
      <c r="AY280" s="2">
        <v>110214.12</v>
      </c>
      <c r="AZ280" s="2">
        <v>7473.5</v>
      </c>
      <c r="BA280" s="2">
        <v>94798.03</v>
      </c>
      <c r="BB280" s="2">
        <v>384248.44999999995</v>
      </c>
      <c r="BC280" s="2">
        <v>546.89</v>
      </c>
      <c r="BD280" s="2">
        <v>1048.9100000000001</v>
      </c>
      <c r="BE280" s="2">
        <v>44140.82</v>
      </c>
      <c r="BF280" s="2"/>
      <c r="BG280" s="2"/>
      <c r="BH280" s="2">
        <v>15083</v>
      </c>
      <c r="BI280" s="2">
        <v>29935.61</v>
      </c>
      <c r="BJ280" s="2">
        <v>6146</v>
      </c>
      <c r="BK280" s="2"/>
      <c r="BL280" s="2">
        <v>622.82000000000005</v>
      </c>
      <c r="BM280" s="2">
        <v>10105.57</v>
      </c>
      <c r="BN280" s="2">
        <v>13091.84</v>
      </c>
      <c r="BO280" s="2">
        <v>643.20000000000005</v>
      </c>
      <c r="BP280" s="2">
        <v>3162.16</v>
      </c>
      <c r="BQ280" s="2">
        <v>64015.72</v>
      </c>
      <c r="BR280" s="2">
        <v>66537.5</v>
      </c>
      <c r="BS280" s="2">
        <v>34940.379999999997</v>
      </c>
      <c r="BT280" s="2"/>
      <c r="BU280" s="2">
        <v>270.08999999999997</v>
      </c>
      <c r="BV280" s="2"/>
      <c r="BW280" s="2"/>
      <c r="BX280" s="2">
        <v>1850.24</v>
      </c>
      <c r="BY280" s="2"/>
      <c r="BZ280" s="2"/>
      <c r="CA280" s="2"/>
      <c r="CB280" s="2">
        <v>56344.58</v>
      </c>
      <c r="CC280" s="2">
        <v>17969.05</v>
      </c>
      <c r="CD280" s="2">
        <v>4638.7299999999996</v>
      </c>
      <c r="CE280" s="2">
        <v>2315.9699999999998</v>
      </c>
      <c r="CF280" s="2">
        <v>33715.17</v>
      </c>
      <c r="CG280" s="2"/>
      <c r="CH280" s="2"/>
      <c r="CI280" s="2">
        <v>5496.2</v>
      </c>
      <c r="CJ280" s="2">
        <v>122910.46</v>
      </c>
      <c r="CK280" s="2"/>
      <c r="CL280" s="2"/>
      <c r="CM280" s="2">
        <v>89564.160000000003</v>
      </c>
      <c r="CN280" s="2">
        <v>301.99</v>
      </c>
      <c r="CO280" s="2">
        <v>2722.28</v>
      </c>
      <c r="CP280" s="2"/>
      <c r="CQ280" s="2">
        <v>1310.24</v>
      </c>
      <c r="CR280" s="2">
        <v>13207.73</v>
      </c>
      <c r="CS280" s="2"/>
      <c r="CT280" s="2"/>
      <c r="CU280" s="2"/>
      <c r="CV280" s="2"/>
      <c r="CW280" s="2"/>
      <c r="CX280" s="2"/>
      <c r="CY280" s="2"/>
      <c r="CZ280" s="2">
        <v>642637.31000000006</v>
      </c>
      <c r="DA280" s="2">
        <v>5556.86</v>
      </c>
      <c r="DB280" s="2">
        <v>5556.86</v>
      </c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>
        <v>4446299.2600000035</v>
      </c>
      <c r="DP280" s="37" t="str">
        <f>VLOOKUP(DQ280,'District Listing'!$A$3:$B$315,2,FALSE)</f>
        <v>PRESCOTT</v>
      </c>
      <c r="DQ280" s="4" t="s">
        <v>373</v>
      </c>
      <c r="DR280" s="2"/>
      <c r="DS280" s="2"/>
      <c r="DT280" s="2"/>
      <c r="DU280" s="2"/>
      <c r="DV280" s="2">
        <v>1546835.46</v>
      </c>
      <c r="DW280" s="2">
        <v>28272.12</v>
      </c>
      <c r="DX280" s="2">
        <v>3929.84</v>
      </c>
      <c r="DY280" s="2"/>
      <c r="DZ280" s="2">
        <v>77714.59</v>
      </c>
      <c r="EA280" s="2">
        <v>4654.82</v>
      </c>
      <c r="EB280" s="2">
        <v>31515</v>
      </c>
      <c r="EC280" s="2">
        <v>1692921.8300000003</v>
      </c>
      <c r="ED280" s="2">
        <v>646973.38</v>
      </c>
      <c r="EE280" s="2">
        <v>8984.6</v>
      </c>
      <c r="EF280" s="2">
        <v>19309.990000000002</v>
      </c>
      <c r="EG280" s="2"/>
      <c r="EH280" s="2">
        <v>8966.99</v>
      </c>
      <c r="EI280" s="2"/>
      <c r="EJ280" s="2">
        <v>684234.96</v>
      </c>
      <c r="EK280" s="2"/>
      <c r="EL280" s="2"/>
      <c r="EM280" s="2">
        <v>127150.19</v>
      </c>
      <c r="EN280" s="2">
        <v>51246.720000000001</v>
      </c>
      <c r="EO280" s="2">
        <v>252518.2</v>
      </c>
      <c r="EP280" s="2">
        <v>88166.63</v>
      </c>
      <c r="EQ280" s="2"/>
      <c r="ER280" s="2"/>
      <c r="ES280" s="2"/>
      <c r="ET280" s="2"/>
      <c r="EU280" s="2">
        <v>2462.25</v>
      </c>
      <c r="EV280" s="2">
        <v>1000.28</v>
      </c>
      <c r="EW280" s="2">
        <v>11301.89</v>
      </c>
      <c r="EX280" s="2">
        <v>28348.57</v>
      </c>
      <c r="EY280" s="2">
        <v>234857.52</v>
      </c>
      <c r="EZ280" s="2">
        <v>233619.4</v>
      </c>
      <c r="FA280" s="2"/>
      <c r="FB280" s="2"/>
      <c r="FC280" s="2">
        <v>1030671.65</v>
      </c>
      <c r="FD280" s="2">
        <v>110001.79</v>
      </c>
      <c r="FE280" s="2">
        <v>41781.339999999997</v>
      </c>
      <c r="FF280" s="2">
        <v>110214.12</v>
      </c>
      <c r="FG280" s="2">
        <v>4711.5600000000004</v>
      </c>
      <c r="FH280" s="2">
        <v>71250.350000000006</v>
      </c>
      <c r="FI280" s="2">
        <v>337959.16000000003</v>
      </c>
      <c r="FJ280" s="2">
        <v>546.89</v>
      </c>
      <c r="FK280" s="2">
        <v>1048.9100000000001</v>
      </c>
      <c r="FL280" s="2">
        <v>44140.82</v>
      </c>
      <c r="FM280" s="2"/>
      <c r="FN280" s="2"/>
      <c r="FO280" s="2">
        <v>15083</v>
      </c>
      <c r="FP280" s="2">
        <v>27063.63</v>
      </c>
      <c r="FQ280" s="2">
        <v>6146</v>
      </c>
      <c r="FR280" s="2"/>
      <c r="FS280" s="2">
        <v>622.82000000000005</v>
      </c>
      <c r="FT280" s="2">
        <v>10105.57</v>
      </c>
      <c r="FU280" s="2">
        <v>13091.84</v>
      </c>
      <c r="FV280" s="2">
        <v>643.20000000000005</v>
      </c>
      <c r="FW280" s="2">
        <v>3162.16</v>
      </c>
      <c r="FX280" s="2">
        <v>64015.72</v>
      </c>
      <c r="FY280" s="2">
        <v>66537.5</v>
      </c>
      <c r="FZ280" s="2">
        <v>34940.379999999997</v>
      </c>
      <c r="GA280" s="2"/>
      <c r="GB280" s="2">
        <v>270.08999999999997</v>
      </c>
      <c r="GC280" s="2"/>
      <c r="GD280" s="2"/>
      <c r="GE280" s="2">
        <v>1850.24</v>
      </c>
      <c r="GF280" s="2"/>
      <c r="GG280" s="2"/>
      <c r="GH280" s="2"/>
      <c r="GI280" s="2">
        <v>56344.58</v>
      </c>
      <c r="GJ280" s="2">
        <v>17969.05</v>
      </c>
      <c r="GK280" s="2">
        <v>4638.7299999999996</v>
      </c>
      <c r="GL280" s="2">
        <v>2315.9699999999998</v>
      </c>
      <c r="GM280" s="2">
        <v>33715.17</v>
      </c>
      <c r="GN280" s="2"/>
      <c r="GO280" s="2"/>
      <c r="GP280" s="2">
        <v>5496.2</v>
      </c>
      <c r="GQ280" s="2">
        <v>122910.46</v>
      </c>
      <c r="GR280" s="2"/>
      <c r="GS280" s="2"/>
      <c r="GT280" s="2">
        <v>89564.160000000003</v>
      </c>
      <c r="GU280" s="2">
        <v>301.99</v>
      </c>
      <c r="GV280" s="2">
        <v>2722.28</v>
      </c>
      <c r="GW280" s="2"/>
      <c r="GX280" s="2">
        <v>1310.24</v>
      </c>
      <c r="GY280" s="2">
        <v>9380.93</v>
      </c>
      <c r="GZ280" s="2"/>
      <c r="HA280" s="2"/>
      <c r="HB280" s="2"/>
      <c r="HC280" s="2"/>
      <c r="HD280" s="2"/>
      <c r="HE280" s="2"/>
      <c r="HF280" s="2"/>
      <c r="HG280" s="2">
        <v>635938.53</v>
      </c>
      <c r="HH280" s="2">
        <v>5556.86</v>
      </c>
      <c r="HI280" s="2">
        <v>5556.86</v>
      </c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>
        <v>4387282.9900000021</v>
      </c>
      <c r="HV280" s="37" t="str">
        <f>VLOOKUP(HW280,'District Listing'!$A$3:$B$315,2,FALSE)</f>
        <v>LACROSSE</v>
      </c>
      <c r="HW280" s="4" t="s">
        <v>383</v>
      </c>
      <c r="HX280" s="2">
        <v>37805.81</v>
      </c>
      <c r="HY280" s="2">
        <v>37805.81</v>
      </c>
      <c r="HZ280" s="2"/>
      <c r="IA280" s="2"/>
      <c r="IB280" s="2"/>
      <c r="IC280" s="2"/>
      <c r="ID280" s="2"/>
      <c r="IE280" s="2"/>
      <c r="IF280" s="2">
        <v>21951.63</v>
      </c>
      <c r="IG280" s="2"/>
      <c r="IH280" s="2"/>
      <c r="II280" s="2">
        <v>21951.63</v>
      </c>
      <c r="IJ280" s="2">
        <v>40521.620000000003</v>
      </c>
      <c r="IK280" s="2">
        <v>643.28</v>
      </c>
      <c r="IL280" s="2">
        <v>5101.83</v>
      </c>
      <c r="IM280" s="2"/>
      <c r="IN280" s="2">
        <v>12282</v>
      </c>
      <c r="IO280" s="2">
        <v>768.98</v>
      </c>
      <c r="IP280" s="2">
        <v>59317.710000000006</v>
      </c>
      <c r="IQ280" s="2">
        <v>572.23</v>
      </c>
      <c r="IR280" s="2"/>
      <c r="IS280" s="2">
        <v>1360.39</v>
      </c>
      <c r="IT280" s="2">
        <v>4280.53</v>
      </c>
      <c r="IU280" s="2">
        <v>2837.84</v>
      </c>
      <c r="IV280" s="2">
        <v>7930.74</v>
      </c>
      <c r="IW280" s="2">
        <v>270.27</v>
      </c>
      <c r="IX280" s="2"/>
      <c r="IY280" s="2">
        <v>566.73</v>
      </c>
      <c r="IZ280" s="2"/>
      <c r="JA280" s="2">
        <v>7.08</v>
      </c>
      <c r="JB280" s="2">
        <v>26.83</v>
      </c>
      <c r="JC280" s="2">
        <v>67.8</v>
      </c>
      <c r="JD280" s="2">
        <v>2056.4499999999998</v>
      </c>
      <c r="JE280" s="2">
        <v>286.24</v>
      </c>
      <c r="JF280" s="2">
        <v>13061.85</v>
      </c>
      <c r="JG280" s="2"/>
      <c r="JH280" s="2"/>
      <c r="JI280" s="2">
        <v>33324.980000000003</v>
      </c>
      <c r="JJ280" s="2">
        <v>2518.8200000000002</v>
      </c>
      <c r="JK280" s="2"/>
      <c r="JL280" s="2">
        <v>28728.12</v>
      </c>
      <c r="JM280" s="2"/>
      <c r="JN280" s="2"/>
      <c r="JO280" s="2">
        <v>31246.94</v>
      </c>
      <c r="JP280" s="2"/>
      <c r="JQ280" s="2"/>
      <c r="JR280" s="2"/>
      <c r="JS280" s="2"/>
      <c r="JT280" s="2"/>
      <c r="JU280" s="2"/>
      <c r="JV280" s="2">
        <v>1358.93</v>
      </c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>
        <v>30402.92</v>
      </c>
      <c r="LD280" s="2"/>
      <c r="LE280" s="2"/>
      <c r="LF280" s="2"/>
      <c r="LG280" s="2"/>
      <c r="LH280" s="2"/>
      <c r="LI280" s="2"/>
      <c r="LJ280" s="2"/>
      <c r="LK280" s="2">
        <v>31761.85</v>
      </c>
      <c r="LL280" s="2">
        <v>913.95</v>
      </c>
      <c r="LM280" s="2">
        <v>913.95</v>
      </c>
      <c r="LN280" s="2"/>
      <c r="LO280" s="2"/>
      <c r="LP280" s="2"/>
      <c r="LQ280" s="2"/>
      <c r="LR280" s="2"/>
      <c r="LS280" s="2"/>
      <c r="LT280" s="2"/>
      <c r="LU280" s="2">
        <v>14733.07</v>
      </c>
      <c r="LV280" s="2"/>
      <c r="LW280" s="2"/>
      <c r="LX280" s="2">
        <v>14733.07</v>
      </c>
      <c r="LY280" s="2">
        <v>231055.93999999994</v>
      </c>
    </row>
    <row r="281" spans="2:337">
      <c r="B281" s="22" t="s">
        <v>82</v>
      </c>
      <c r="C281" s="22" t="s">
        <v>7</v>
      </c>
      <c r="D281" s="22" t="s">
        <v>7</v>
      </c>
      <c r="E281" s="22" t="s">
        <v>34</v>
      </c>
      <c r="F281" s="22" t="s">
        <v>45</v>
      </c>
      <c r="G281" s="1">
        <v>27126.63</v>
      </c>
      <c r="I281" s="37" t="str">
        <f>VLOOKUP(J281,'District Listing'!$A$3:$B$315,2,FALSE)</f>
        <v>WILLOW (INOVATION ACADEMY)</v>
      </c>
      <c r="J281" s="4" t="s">
        <v>374</v>
      </c>
      <c r="K281" s="2"/>
      <c r="L281" s="2"/>
      <c r="M281" s="2"/>
      <c r="N281" s="2"/>
      <c r="O281" s="2">
        <v>643820.32999999996</v>
      </c>
      <c r="P281" s="2"/>
      <c r="Q281" s="2"/>
      <c r="R281" s="2"/>
      <c r="S281" s="2"/>
      <c r="T281" s="2"/>
      <c r="U281" s="2"/>
      <c r="V281" s="2">
        <v>643820.32999999996</v>
      </c>
      <c r="W281" s="2">
        <v>192231.51</v>
      </c>
      <c r="X281" s="2"/>
      <c r="Y281" s="2"/>
      <c r="Z281" s="2"/>
      <c r="AA281" s="2"/>
      <c r="AB281" s="2"/>
      <c r="AC281" s="2">
        <v>192231.51</v>
      </c>
      <c r="AD281" s="2"/>
      <c r="AE281" s="2"/>
      <c r="AF281" s="2">
        <v>48193.97</v>
      </c>
      <c r="AG281" s="2">
        <v>14392.38</v>
      </c>
      <c r="AH281" s="2">
        <v>94763.39</v>
      </c>
      <c r="AI281" s="2">
        <v>25248.5</v>
      </c>
      <c r="AJ281" s="2"/>
      <c r="AK281" s="2"/>
      <c r="AL281" s="2"/>
      <c r="AM281" s="2"/>
      <c r="AN281" s="2">
        <v>2442.35</v>
      </c>
      <c r="AO281" s="2">
        <v>1169.22</v>
      </c>
      <c r="AP281" s="2">
        <v>2835.85</v>
      </c>
      <c r="AQ281" s="2">
        <v>2753.82</v>
      </c>
      <c r="AR281" s="2">
        <v>89216.7</v>
      </c>
      <c r="AS281" s="2">
        <v>41484.44</v>
      </c>
      <c r="AT281" s="2"/>
      <c r="AU281" s="2"/>
      <c r="AV281" s="2">
        <v>322500.62</v>
      </c>
      <c r="AW281" s="2">
        <v>32952.33</v>
      </c>
      <c r="AX281" s="2"/>
      <c r="AY281" s="2">
        <v>40501.199999999997</v>
      </c>
      <c r="AZ281" s="2">
        <v>622.75</v>
      </c>
      <c r="BA281" s="2">
        <v>28523.82</v>
      </c>
      <c r="BB281" s="2">
        <v>102600.1</v>
      </c>
      <c r="BC281" s="2">
        <v>196496.71</v>
      </c>
      <c r="BD281" s="2"/>
      <c r="BE281" s="2"/>
      <c r="BF281" s="2"/>
      <c r="BG281" s="2"/>
      <c r="BH281" s="2">
        <v>14286.06</v>
      </c>
      <c r="BI281" s="2">
        <v>37641.1</v>
      </c>
      <c r="BJ281" s="2"/>
      <c r="BK281" s="2">
        <v>28501.05</v>
      </c>
      <c r="BL281" s="2"/>
      <c r="BM281" s="2"/>
      <c r="BN281" s="2"/>
      <c r="BO281" s="2"/>
      <c r="BP281" s="2">
        <v>9962.4699999999993</v>
      </c>
      <c r="BQ281" s="2">
        <v>1832.65</v>
      </c>
      <c r="BR281" s="2">
        <v>12380.8</v>
      </c>
      <c r="BS281" s="2">
        <v>412.92</v>
      </c>
      <c r="BT281" s="2">
        <v>131720.48000000001</v>
      </c>
      <c r="BU281" s="2"/>
      <c r="BV281" s="2"/>
      <c r="BW281" s="2"/>
      <c r="BX281" s="2"/>
      <c r="BY281" s="2"/>
      <c r="BZ281" s="2"/>
      <c r="CA281" s="2">
        <v>3380</v>
      </c>
      <c r="CB281" s="2">
        <v>12419.73</v>
      </c>
      <c r="CC281" s="2">
        <v>17590.87</v>
      </c>
      <c r="CD281" s="2">
        <v>1091.58</v>
      </c>
      <c r="CE281" s="2">
        <v>6652.33</v>
      </c>
      <c r="CF281" s="2"/>
      <c r="CG281" s="2"/>
      <c r="CH281" s="2"/>
      <c r="CI281" s="2">
        <v>1527</v>
      </c>
      <c r="CJ281" s="2">
        <v>63116.43</v>
      </c>
      <c r="CK281" s="2"/>
      <c r="CL281" s="2">
        <v>7466.92</v>
      </c>
      <c r="CM281" s="2">
        <v>16880.060000000001</v>
      </c>
      <c r="CN281" s="2"/>
      <c r="CO281" s="2"/>
      <c r="CP281" s="2"/>
      <c r="CQ281" s="2"/>
      <c r="CR281" s="2">
        <v>2582.52</v>
      </c>
      <c r="CS281" s="2"/>
      <c r="CT281" s="2"/>
      <c r="CU281" s="2">
        <v>1661.2</v>
      </c>
      <c r="CV281" s="2"/>
      <c r="CW281" s="2"/>
      <c r="CX281" s="2"/>
      <c r="CY281" s="2"/>
      <c r="CZ281" s="2">
        <v>567602.88000000012</v>
      </c>
      <c r="DA281" s="2">
        <v>17414.95</v>
      </c>
      <c r="DB281" s="2">
        <v>17414.95</v>
      </c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>
        <v>1846170.39</v>
      </c>
      <c r="DP281" s="37" t="str">
        <f>VLOOKUP(DQ281,'District Listing'!$A$3:$B$315,2,FALSE)</f>
        <v>WILLOW (INOVATION ACADEMY)</v>
      </c>
      <c r="DQ281" s="4" t="s">
        <v>374</v>
      </c>
      <c r="DR281" s="2"/>
      <c r="DS281" s="2"/>
      <c r="DT281" s="2"/>
      <c r="DU281" s="2"/>
      <c r="DV281" s="2">
        <v>643820.32999999996</v>
      </c>
      <c r="DW281" s="2"/>
      <c r="DX281" s="2"/>
      <c r="DY281" s="2"/>
      <c r="DZ281" s="2"/>
      <c r="EA281" s="2"/>
      <c r="EB281" s="2"/>
      <c r="EC281" s="2">
        <v>643820.32999999996</v>
      </c>
      <c r="ED281" s="2">
        <v>162231.54</v>
      </c>
      <c r="EE281" s="2"/>
      <c r="EF281" s="2"/>
      <c r="EG281" s="2"/>
      <c r="EH281" s="2"/>
      <c r="EI281" s="2"/>
      <c r="EJ281" s="2">
        <v>162231.54</v>
      </c>
      <c r="EK281" s="2"/>
      <c r="EL281" s="2"/>
      <c r="EM281" s="2">
        <v>48193.97</v>
      </c>
      <c r="EN281" s="2">
        <v>12097.38</v>
      </c>
      <c r="EO281" s="2">
        <v>94763.39</v>
      </c>
      <c r="EP281" s="2">
        <v>21291.5</v>
      </c>
      <c r="EQ281" s="2"/>
      <c r="ER281" s="2"/>
      <c r="ES281" s="2"/>
      <c r="ET281" s="2"/>
      <c r="EU281" s="2">
        <v>2442.35</v>
      </c>
      <c r="EV281" s="2">
        <v>999.27</v>
      </c>
      <c r="EW281" s="2">
        <v>2835.85</v>
      </c>
      <c r="EX281" s="2">
        <v>2634.8</v>
      </c>
      <c r="EY281" s="2">
        <v>89216.7</v>
      </c>
      <c r="EZ281" s="2">
        <v>41484.44</v>
      </c>
      <c r="FA281" s="2"/>
      <c r="FB281" s="2"/>
      <c r="FC281" s="2">
        <v>315959.64999999997</v>
      </c>
      <c r="FD281" s="2">
        <v>32952.33</v>
      </c>
      <c r="FE281" s="2"/>
      <c r="FF281" s="2">
        <v>40501.199999999997</v>
      </c>
      <c r="FG281" s="2">
        <v>622.75</v>
      </c>
      <c r="FH281" s="2">
        <v>28523.82</v>
      </c>
      <c r="FI281" s="2">
        <v>102600.1</v>
      </c>
      <c r="FJ281" s="2">
        <v>196356.71</v>
      </c>
      <c r="FK281" s="2"/>
      <c r="FL281" s="2"/>
      <c r="FM281" s="2"/>
      <c r="FN281" s="2"/>
      <c r="FO281" s="2">
        <v>14286.06</v>
      </c>
      <c r="FP281" s="2">
        <v>37641.1</v>
      </c>
      <c r="FQ281" s="2"/>
      <c r="FR281" s="2">
        <v>28501.05</v>
      </c>
      <c r="FS281" s="2"/>
      <c r="FT281" s="2"/>
      <c r="FU281" s="2"/>
      <c r="FV281" s="2"/>
      <c r="FW281" s="2">
        <v>9962.4699999999993</v>
      </c>
      <c r="FX281" s="2">
        <v>1832.65</v>
      </c>
      <c r="FY281" s="2">
        <v>12380.8</v>
      </c>
      <c r="FZ281" s="2">
        <v>412.92</v>
      </c>
      <c r="GA281" s="2">
        <v>131720.48000000001</v>
      </c>
      <c r="GB281" s="2"/>
      <c r="GC281" s="2"/>
      <c r="GD281" s="2"/>
      <c r="GE281" s="2"/>
      <c r="GF281" s="2"/>
      <c r="GG281" s="2"/>
      <c r="GH281" s="2">
        <v>3380</v>
      </c>
      <c r="GI281" s="2">
        <v>12419.73</v>
      </c>
      <c r="GJ281" s="2">
        <v>17590.87</v>
      </c>
      <c r="GK281" s="2">
        <v>937.33</v>
      </c>
      <c r="GL281" s="2">
        <v>6652.33</v>
      </c>
      <c r="GM281" s="2"/>
      <c r="GN281" s="2"/>
      <c r="GO281" s="2"/>
      <c r="GP281" s="2">
        <v>1527</v>
      </c>
      <c r="GQ281" s="2">
        <v>63116.43</v>
      </c>
      <c r="GR281" s="2"/>
      <c r="GS281" s="2">
        <v>7466.92</v>
      </c>
      <c r="GT281" s="2">
        <v>16880.060000000001</v>
      </c>
      <c r="GU281" s="2"/>
      <c r="GV281" s="2"/>
      <c r="GW281" s="2"/>
      <c r="GX281" s="2"/>
      <c r="GY281" s="2">
        <v>2582.52</v>
      </c>
      <c r="GZ281" s="2"/>
      <c r="HA281" s="2"/>
      <c r="HB281" s="2">
        <v>1661.2</v>
      </c>
      <c r="HC281" s="2"/>
      <c r="HD281" s="2"/>
      <c r="HE281" s="2"/>
      <c r="HF281" s="2"/>
      <c r="HG281" s="2">
        <v>567308.63000000012</v>
      </c>
      <c r="HH281" s="2">
        <v>17414.95</v>
      </c>
      <c r="HI281" s="2">
        <v>17414.95</v>
      </c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>
        <v>1809335.2000000002</v>
      </c>
      <c r="HV281" s="37" t="str">
        <f>VLOOKUP(HW281,'District Listing'!$A$3:$B$315,2,FALSE)</f>
        <v>LAMONT</v>
      </c>
      <c r="HW281" s="4" t="s">
        <v>384</v>
      </c>
      <c r="HX281" s="2">
        <v>2275.62</v>
      </c>
      <c r="HY281" s="2">
        <v>2275.62</v>
      </c>
      <c r="HZ281" s="2"/>
      <c r="IA281" s="2"/>
      <c r="IB281" s="2">
        <v>12510.15</v>
      </c>
      <c r="IC281" s="2"/>
      <c r="ID281" s="2">
        <v>91.13</v>
      </c>
      <c r="IE281" s="2"/>
      <c r="IF281" s="2">
        <v>2638.3</v>
      </c>
      <c r="IG281" s="2">
        <v>2284.4899999999998</v>
      </c>
      <c r="IH281" s="2"/>
      <c r="II281" s="2">
        <v>17524.07</v>
      </c>
      <c r="IJ281" s="2">
        <v>20905.38</v>
      </c>
      <c r="IK281" s="2">
        <v>2463.9</v>
      </c>
      <c r="IL281" s="2">
        <v>7507.73</v>
      </c>
      <c r="IM281" s="2"/>
      <c r="IN281" s="2"/>
      <c r="IO281" s="2">
        <v>159.97999999999999</v>
      </c>
      <c r="IP281" s="2">
        <v>31036.99</v>
      </c>
      <c r="IQ281" s="2"/>
      <c r="IR281" s="2"/>
      <c r="IS281" s="2">
        <v>1139.3900000000001</v>
      </c>
      <c r="IT281" s="2">
        <v>1645.28</v>
      </c>
      <c r="IU281" s="2">
        <v>1979.83</v>
      </c>
      <c r="IV281" s="2">
        <v>2518.71</v>
      </c>
      <c r="IW281" s="2"/>
      <c r="IX281" s="2"/>
      <c r="IY281" s="2"/>
      <c r="IZ281" s="2"/>
      <c r="JA281" s="2">
        <v>6.38</v>
      </c>
      <c r="JB281" s="2">
        <v>16.149999999999999</v>
      </c>
      <c r="JC281" s="2">
        <v>44.3</v>
      </c>
      <c r="JD281" s="2">
        <v>468.38</v>
      </c>
      <c r="JE281" s="2">
        <v>1796.41</v>
      </c>
      <c r="JF281" s="2">
        <v>8135.34</v>
      </c>
      <c r="JG281" s="2"/>
      <c r="JH281" s="2"/>
      <c r="JI281" s="2">
        <v>17750.169999999998</v>
      </c>
      <c r="JJ281" s="2">
        <v>476.36</v>
      </c>
      <c r="JK281" s="2">
        <v>34.229999999999997</v>
      </c>
      <c r="JL281" s="2">
        <v>9518.26</v>
      </c>
      <c r="JM281" s="2"/>
      <c r="JN281" s="2"/>
      <c r="JO281" s="2">
        <v>10028.85</v>
      </c>
      <c r="JP281" s="2"/>
      <c r="JQ281" s="2"/>
      <c r="JR281" s="2">
        <v>3719.5</v>
      </c>
      <c r="JS281" s="2"/>
      <c r="JT281" s="2"/>
      <c r="JU281" s="2"/>
      <c r="JV281" s="2">
        <v>8981.4</v>
      </c>
      <c r="JW281" s="2">
        <v>1341</v>
      </c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>
        <v>181.4</v>
      </c>
      <c r="LD281" s="2"/>
      <c r="LE281" s="2"/>
      <c r="LF281" s="2"/>
      <c r="LG281" s="2"/>
      <c r="LH281" s="2"/>
      <c r="LI281" s="2"/>
      <c r="LJ281" s="2"/>
      <c r="LK281" s="2">
        <v>14223.3</v>
      </c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>
        <v>92839</v>
      </c>
    </row>
    <row r="282" spans="2:337">
      <c r="B282" s="22" t="s">
        <v>82</v>
      </c>
      <c r="C282" s="22" t="s">
        <v>7</v>
      </c>
      <c r="D282" s="22" t="s">
        <v>7</v>
      </c>
      <c r="E282" s="22" t="s">
        <v>34</v>
      </c>
      <c r="F282" s="22" t="s">
        <v>47</v>
      </c>
      <c r="G282" s="1">
        <v>22198.25</v>
      </c>
      <c r="I282" s="37" t="str">
        <f>VLOOKUP(J282,'District Listing'!$A$3:$B$315,2,FALSE)</f>
        <v>BELLINGHAM</v>
      </c>
      <c r="J282" s="4" t="s">
        <v>375</v>
      </c>
      <c r="K282" s="2">
        <v>2559999.6</v>
      </c>
      <c r="L282" s="2">
        <v>2559999.6</v>
      </c>
      <c r="M282" s="2">
        <v>-2559999.6</v>
      </c>
      <c r="N282" s="2">
        <v>-2559999.6</v>
      </c>
      <c r="O282" s="2">
        <v>72546485.799999997</v>
      </c>
      <c r="P282" s="2">
        <v>1092749.8800000001</v>
      </c>
      <c r="Q282" s="2">
        <v>809830.24</v>
      </c>
      <c r="R282" s="2"/>
      <c r="S282" s="2">
        <v>3913931.96</v>
      </c>
      <c r="T282" s="2">
        <v>609003.84</v>
      </c>
      <c r="U282" s="2">
        <v>966125</v>
      </c>
      <c r="V282" s="2">
        <v>79938126.719999984</v>
      </c>
      <c r="W282" s="2">
        <v>24385699</v>
      </c>
      <c r="X282" s="2">
        <v>1422859.55</v>
      </c>
      <c r="Y282" s="2">
        <v>1595337.71</v>
      </c>
      <c r="Z282" s="2"/>
      <c r="AA282" s="2"/>
      <c r="AB282" s="2">
        <v>145662.54</v>
      </c>
      <c r="AC282" s="2">
        <v>27549558.800000001</v>
      </c>
      <c r="AD282" s="2"/>
      <c r="AE282" s="2"/>
      <c r="AF282" s="2">
        <v>6002887.4900000002</v>
      </c>
      <c r="AG282" s="2">
        <v>2069308.97</v>
      </c>
      <c r="AH282" s="2">
        <v>12118236.83</v>
      </c>
      <c r="AI282" s="2">
        <v>3358071.85</v>
      </c>
      <c r="AJ282" s="2"/>
      <c r="AK282" s="2"/>
      <c r="AL282" s="2"/>
      <c r="AM282" s="2"/>
      <c r="AN282" s="2">
        <v>40916.6</v>
      </c>
      <c r="AO282" s="2">
        <v>14985.18</v>
      </c>
      <c r="AP282" s="2">
        <v>282621.43000000005</v>
      </c>
      <c r="AQ282" s="2">
        <v>409819.92000000004</v>
      </c>
      <c r="AR282" s="2">
        <v>9764968.8400000017</v>
      </c>
      <c r="AS282" s="2">
        <v>6997075.1799999997</v>
      </c>
      <c r="AT282" s="2">
        <v>116697.8</v>
      </c>
      <c r="AU282" s="2">
        <v>40337.17</v>
      </c>
      <c r="AV282" s="2">
        <v>41215927.260000005</v>
      </c>
      <c r="AW282" s="2">
        <v>2939458.31</v>
      </c>
      <c r="AX282" s="2">
        <v>264473.27</v>
      </c>
      <c r="AY282" s="2">
        <v>1905577.44</v>
      </c>
      <c r="AZ282" s="2">
        <v>428340.53</v>
      </c>
      <c r="BA282" s="2">
        <v>187123.78</v>
      </c>
      <c r="BB282" s="2">
        <v>5724973.3300000001</v>
      </c>
      <c r="BC282" s="2"/>
      <c r="BD282" s="2">
        <v>153925.72</v>
      </c>
      <c r="BE282" s="2"/>
      <c r="BF282" s="2"/>
      <c r="BG282" s="2">
        <v>2875446.58</v>
      </c>
      <c r="BH282" s="2">
        <v>195497.81</v>
      </c>
      <c r="BI282" s="2">
        <v>1137019.25</v>
      </c>
      <c r="BJ282" s="2">
        <v>136121</v>
      </c>
      <c r="BK282" s="2">
        <v>45473.05</v>
      </c>
      <c r="BL282" s="2">
        <v>217</v>
      </c>
      <c r="BM282" s="2">
        <v>112469.97</v>
      </c>
      <c r="BN282" s="2">
        <v>1066819.43</v>
      </c>
      <c r="BO282" s="2"/>
      <c r="BP282" s="2">
        <v>481304.54000000004</v>
      </c>
      <c r="BQ282" s="2">
        <v>182005.02</v>
      </c>
      <c r="BR282" s="2">
        <v>521184.53</v>
      </c>
      <c r="BS282" s="2">
        <v>5346.12</v>
      </c>
      <c r="BT282" s="2"/>
      <c r="BU282" s="2">
        <v>307056.41000000003</v>
      </c>
      <c r="BV282" s="2">
        <v>72.25</v>
      </c>
      <c r="BW282" s="2">
        <v>121732.29999999999</v>
      </c>
      <c r="BX282" s="2"/>
      <c r="BY282" s="2"/>
      <c r="BZ282" s="2"/>
      <c r="CA282" s="2">
        <v>8306</v>
      </c>
      <c r="CB282" s="2">
        <v>1438163.61</v>
      </c>
      <c r="CC282" s="2">
        <v>356793.08999999997</v>
      </c>
      <c r="CD282" s="2">
        <v>5977.25</v>
      </c>
      <c r="CE282" s="2">
        <v>57549.29</v>
      </c>
      <c r="CF282" s="2">
        <v>3155870.34</v>
      </c>
      <c r="CG282" s="2">
        <v>735985</v>
      </c>
      <c r="CH282" s="2"/>
      <c r="CI282" s="2">
        <v>303286.92000000004</v>
      </c>
      <c r="CJ282" s="2"/>
      <c r="CK282" s="2"/>
      <c r="CL282" s="2">
        <v>344546.61000000004</v>
      </c>
      <c r="CM282" s="2">
        <v>1086618.98</v>
      </c>
      <c r="CN282" s="2"/>
      <c r="CO282" s="2"/>
      <c r="CP282" s="2"/>
      <c r="CQ282" s="2"/>
      <c r="CR282" s="2">
        <v>480592.66</v>
      </c>
      <c r="CS282" s="2"/>
      <c r="CT282" s="2"/>
      <c r="CU282" s="2"/>
      <c r="CV282" s="2"/>
      <c r="CW282" s="2"/>
      <c r="CX282" s="2"/>
      <c r="CY282" s="2"/>
      <c r="CZ282" s="2">
        <v>15315380.729999999</v>
      </c>
      <c r="DA282" s="2">
        <v>148915.59</v>
      </c>
      <c r="DB282" s="2">
        <v>148915.59</v>
      </c>
      <c r="DC282" s="2"/>
      <c r="DD282" s="2"/>
      <c r="DE282" s="2"/>
      <c r="DF282" s="2">
        <v>238016.78999999998</v>
      </c>
      <c r="DG282" s="2">
        <v>59815.32</v>
      </c>
      <c r="DH282" s="2"/>
      <c r="DI282" s="2"/>
      <c r="DJ282" s="2">
        <v>251435.16999999998</v>
      </c>
      <c r="DK282" s="2"/>
      <c r="DL282" s="2"/>
      <c r="DM282" s="2">
        <v>549267.28</v>
      </c>
      <c r="DN282" s="2">
        <v>170442149.71000001</v>
      </c>
      <c r="DP282" s="37" t="str">
        <f>VLOOKUP(DQ282,'District Listing'!$A$3:$B$315,2,FALSE)</f>
        <v>BELLINGHAM</v>
      </c>
      <c r="DQ282" s="4" t="s">
        <v>375</v>
      </c>
      <c r="DR282" s="2">
        <v>293441.73</v>
      </c>
      <c r="DS282" s="2">
        <v>293441.73</v>
      </c>
      <c r="DT282" s="2">
        <v>-2360963.6800000002</v>
      </c>
      <c r="DU282" s="2">
        <v>-2360963.6800000002</v>
      </c>
      <c r="DV282" s="2">
        <v>58555536.25</v>
      </c>
      <c r="DW282" s="2">
        <v>946702.15</v>
      </c>
      <c r="DX282" s="2">
        <v>470412.22</v>
      </c>
      <c r="DY282" s="2"/>
      <c r="DZ282" s="2">
        <v>3700647.92</v>
      </c>
      <c r="EA282" s="2">
        <v>483735.72</v>
      </c>
      <c r="EB282" s="2">
        <v>966125</v>
      </c>
      <c r="EC282" s="2">
        <v>65123159.259999998</v>
      </c>
      <c r="ED282" s="2">
        <v>23338250.93</v>
      </c>
      <c r="EE282" s="2">
        <v>1367828.6</v>
      </c>
      <c r="EF282" s="2">
        <v>572741.47</v>
      </c>
      <c r="EG282" s="2"/>
      <c r="EH282" s="2"/>
      <c r="EI282" s="2">
        <v>144350.94</v>
      </c>
      <c r="EJ282" s="2">
        <v>25423171.940000001</v>
      </c>
      <c r="EK282" s="2"/>
      <c r="EL282" s="2"/>
      <c r="EM282" s="2">
        <v>5819666.9400000004</v>
      </c>
      <c r="EN282" s="2">
        <v>1909378.46</v>
      </c>
      <c r="EO282" s="2">
        <v>11787588.220000001</v>
      </c>
      <c r="EP282" s="2">
        <v>3144024.97</v>
      </c>
      <c r="EQ282" s="2"/>
      <c r="ER282" s="2"/>
      <c r="ES282" s="2"/>
      <c r="ET282" s="2"/>
      <c r="EU282" s="2">
        <v>39022.99</v>
      </c>
      <c r="EV282" s="2">
        <v>12919.2</v>
      </c>
      <c r="EW282" s="2">
        <v>271660.65000000002</v>
      </c>
      <c r="EX282" s="2">
        <v>377845.39</v>
      </c>
      <c r="EY282" s="2">
        <v>9574218.1300000008</v>
      </c>
      <c r="EZ282" s="2">
        <v>6771468.3700000001</v>
      </c>
      <c r="FA282" s="2">
        <v>113105.64</v>
      </c>
      <c r="FB282" s="2">
        <v>37223.03</v>
      </c>
      <c r="FC282" s="2">
        <v>39858121.989999995</v>
      </c>
      <c r="FD282" s="2">
        <v>-132225.63</v>
      </c>
      <c r="FE282" s="2">
        <v>260424.75</v>
      </c>
      <c r="FF282" s="2">
        <v>1862393.53</v>
      </c>
      <c r="FG282" s="2">
        <v>235978.7</v>
      </c>
      <c r="FH282" s="2">
        <v>113121.51</v>
      </c>
      <c r="FI282" s="2">
        <v>2339692.86</v>
      </c>
      <c r="FJ282" s="2"/>
      <c r="FK282" s="2">
        <v>153925.72</v>
      </c>
      <c r="FL282" s="2"/>
      <c r="FM282" s="2"/>
      <c r="FN282" s="2">
        <v>2611338.15</v>
      </c>
      <c r="FO282" s="2">
        <v>142188.81</v>
      </c>
      <c r="FP282" s="2">
        <v>578819.72</v>
      </c>
      <c r="FQ282" s="2">
        <v>136121</v>
      </c>
      <c r="FR282" s="2">
        <v>45473.05</v>
      </c>
      <c r="FS282" s="2">
        <v>217</v>
      </c>
      <c r="FT282" s="2">
        <v>95570.03</v>
      </c>
      <c r="FU282" s="2">
        <v>1066819.43</v>
      </c>
      <c r="FV282" s="2"/>
      <c r="FW282" s="2">
        <v>468627.53</v>
      </c>
      <c r="FX282" s="2">
        <v>176127.58</v>
      </c>
      <c r="FY282" s="2">
        <v>484680.7</v>
      </c>
      <c r="FZ282" s="2">
        <v>2011.4</v>
      </c>
      <c r="GA282" s="2"/>
      <c r="GB282" s="2">
        <v>37275.129999999997</v>
      </c>
      <c r="GC282" s="2">
        <v>72.25</v>
      </c>
      <c r="GD282" s="2">
        <v>107921.68</v>
      </c>
      <c r="GE282" s="2"/>
      <c r="GF282" s="2"/>
      <c r="GG282" s="2"/>
      <c r="GH282" s="2">
        <v>4706</v>
      </c>
      <c r="GI282" s="2">
        <v>1438163.61</v>
      </c>
      <c r="GJ282" s="2">
        <v>315893.37</v>
      </c>
      <c r="GK282" s="2">
        <v>4135.6099999999997</v>
      </c>
      <c r="GL282" s="2">
        <v>16154.85</v>
      </c>
      <c r="GM282" s="2">
        <v>3155870.34</v>
      </c>
      <c r="GN282" s="2">
        <v>735985</v>
      </c>
      <c r="GO282" s="2"/>
      <c r="GP282" s="2">
        <v>162742.47</v>
      </c>
      <c r="GQ282" s="2"/>
      <c r="GR282" s="2"/>
      <c r="GS282" s="2">
        <v>344431.03</v>
      </c>
      <c r="GT282" s="2">
        <v>1085652.3999999999</v>
      </c>
      <c r="GU282" s="2"/>
      <c r="GV282" s="2"/>
      <c r="GW282" s="2"/>
      <c r="GX282" s="2"/>
      <c r="GY282" s="2">
        <v>267611.98</v>
      </c>
      <c r="GZ282" s="2"/>
      <c r="HA282" s="2"/>
      <c r="HB282" s="2"/>
      <c r="HC282" s="2"/>
      <c r="HD282" s="2"/>
      <c r="HE282" s="2"/>
      <c r="HF282" s="2"/>
      <c r="HG282" s="2">
        <v>13638535.840000002</v>
      </c>
      <c r="HH282" s="2">
        <v>107202.65</v>
      </c>
      <c r="HI282" s="2">
        <v>107202.65</v>
      </c>
      <c r="HJ282" s="2"/>
      <c r="HK282" s="2"/>
      <c r="HL282" s="2"/>
      <c r="HM282" s="2">
        <v>100074.18</v>
      </c>
      <c r="HN282" s="2">
        <v>6787.92</v>
      </c>
      <c r="HO282" s="2"/>
      <c r="HP282" s="2"/>
      <c r="HQ282" s="2">
        <v>241328.4</v>
      </c>
      <c r="HR282" s="2"/>
      <c r="HS282" s="2">
        <v>348190.5</v>
      </c>
      <c r="HT282" s="2">
        <v>144770553.09000006</v>
      </c>
      <c r="HV282" s="37" t="str">
        <f>VLOOKUP(HW282,'District Listing'!$A$3:$B$315,2,FALSE)</f>
        <v>TEKOA</v>
      </c>
      <c r="HW282" s="4" t="s">
        <v>385</v>
      </c>
      <c r="HX282" s="2">
        <v>8601.34</v>
      </c>
      <c r="HY282" s="2">
        <v>8601.34</v>
      </c>
      <c r="HZ282" s="2"/>
      <c r="IA282" s="2"/>
      <c r="IB282" s="2">
        <v>73456.2</v>
      </c>
      <c r="IC282" s="2"/>
      <c r="ID282" s="2"/>
      <c r="IE282" s="2"/>
      <c r="IF282" s="2">
        <v>2574.88</v>
      </c>
      <c r="IG282" s="2"/>
      <c r="IH282" s="2"/>
      <c r="II282" s="2">
        <v>76031.08</v>
      </c>
      <c r="IJ282" s="2">
        <v>38253.980000000003</v>
      </c>
      <c r="IK282" s="2">
        <v>1253.46</v>
      </c>
      <c r="IL282" s="2"/>
      <c r="IM282" s="2"/>
      <c r="IN282" s="2">
        <v>54447.96</v>
      </c>
      <c r="IO282" s="2">
        <v>2096</v>
      </c>
      <c r="IP282" s="2">
        <v>96051.4</v>
      </c>
      <c r="IQ282" s="2"/>
      <c r="IR282" s="2"/>
      <c r="IS282" s="2">
        <v>5718.27</v>
      </c>
      <c r="IT282" s="2">
        <v>7105.35</v>
      </c>
      <c r="IU282" s="2">
        <v>11791.63</v>
      </c>
      <c r="IV282" s="2">
        <v>6906.15</v>
      </c>
      <c r="IW282" s="2"/>
      <c r="IX282" s="2"/>
      <c r="IY282" s="2"/>
      <c r="IZ282" s="2"/>
      <c r="JA282" s="2">
        <v>49.41</v>
      </c>
      <c r="JB282" s="2">
        <v>104.69</v>
      </c>
      <c r="JC282" s="2">
        <v>258</v>
      </c>
      <c r="JD282" s="2">
        <v>1337.72</v>
      </c>
      <c r="JE282" s="2">
        <v>8379.2199999999993</v>
      </c>
      <c r="JF282" s="2">
        <v>28088.25</v>
      </c>
      <c r="JG282" s="2">
        <v>183.07</v>
      </c>
      <c r="JH282" s="2">
        <v>186.36</v>
      </c>
      <c r="JI282" s="2">
        <v>70108.12000000001</v>
      </c>
      <c r="JJ282" s="2">
        <v>7061.44</v>
      </c>
      <c r="JK282" s="2"/>
      <c r="JL282" s="2"/>
      <c r="JM282" s="2"/>
      <c r="JN282" s="2"/>
      <c r="JO282" s="2">
        <v>7061.44</v>
      </c>
      <c r="JP282" s="2"/>
      <c r="JQ282" s="2"/>
      <c r="JR282" s="2"/>
      <c r="JS282" s="2"/>
      <c r="JT282" s="2"/>
      <c r="JU282" s="2"/>
      <c r="JV282" s="2">
        <v>26800</v>
      </c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>
        <v>3890.8</v>
      </c>
      <c r="KV282" s="2"/>
      <c r="KW282" s="2"/>
      <c r="KX282" s="2"/>
      <c r="KY282" s="2"/>
      <c r="KZ282" s="2"/>
      <c r="LA282" s="2"/>
      <c r="LB282" s="2"/>
      <c r="LC282" s="2">
        <v>7802.56</v>
      </c>
      <c r="LD282" s="2"/>
      <c r="LE282" s="2"/>
      <c r="LF282" s="2"/>
      <c r="LG282" s="2"/>
      <c r="LH282" s="2"/>
      <c r="LI282" s="2"/>
      <c r="LJ282" s="2"/>
      <c r="LK282" s="2">
        <v>38493.360000000001</v>
      </c>
      <c r="LL282" s="2">
        <v>599.97</v>
      </c>
      <c r="LM282" s="2">
        <v>599.97</v>
      </c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>
        <v>296946.70999999996</v>
      </c>
    </row>
    <row r="283" spans="2:337">
      <c r="B283" s="22" t="s">
        <v>82</v>
      </c>
      <c r="C283" s="22" t="s">
        <v>7</v>
      </c>
      <c r="D283" s="22" t="s">
        <v>7</v>
      </c>
      <c r="E283" s="22" t="s">
        <v>34</v>
      </c>
      <c r="F283" s="22" t="s">
        <v>50</v>
      </c>
      <c r="G283" s="1">
        <v>13022.93</v>
      </c>
      <c r="I283" s="37" t="str">
        <f>VLOOKUP(J283,'District Listing'!$A$3:$B$315,2,FALSE)</f>
        <v>FERNDALE</v>
      </c>
      <c r="J283" s="4" t="s">
        <v>376</v>
      </c>
      <c r="K283" s="2">
        <v>565177.23</v>
      </c>
      <c r="L283" s="2">
        <v>565177.23</v>
      </c>
      <c r="M283" s="2">
        <v>-565177.23</v>
      </c>
      <c r="N283" s="2">
        <v>-565177.23</v>
      </c>
      <c r="O283" s="2">
        <v>29658999.079999998</v>
      </c>
      <c r="P283" s="2">
        <v>384500.55</v>
      </c>
      <c r="Q283" s="2">
        <v>327519.95</v>
      </c>
      <c r="R283" s="2">
        <v>185506.08000000002</v>
      </c>
      <c r="S283" s="2"/>
      <c r="T283" s="2">
        <v>380994.19</v>
      </c>
      <c r="U283" s="2"/>
      <c r="V283" s="2">
        <v>30937519.849999998</v>
      </c>
      <c r="W283" s="2">
        <v>11807807.379999999</v>
      </c>
      <c r="X283" s="2">
        <v>385590.98</v>
      </c>
      <c r="Y283" s="2">
        <v>314811.51</v>
      </c>
      <c r="Z283" s="2">
        <v>54096</v>
      </c>
      <c r="AA283" s="2"/>
      <c r="AB283" s="2">
        <v>78636.72</v>
      </c>
      <c r="AC283" s="2">
        <v>12640942.59</v>
      </c>
      <c r="AD283" s="2"/>
      <c r="AE283" s="2"/>
      <c r="AF283" s="2">
        <v>2253110.44</v>
      </c>
      <c r="AG283" s="2">
        <v>946317.6399999999</v>
      </c>
      <c r="AH283" s="2">
        <v>4654528.32</v>
      </c>
      <c r="AI283" s="2">
        <v>1580424.48</v>
      </c>
      <c r="AJ283" s="2"/>
      <c r="AK283" s="2">
        <v>-10065.93</v>
      </c>
      <c r="AL283" s="2"/>
      <c r="AM283" s="2"/>
      <c r="AN283" s="2">
        <v>7748.52</v>
      </c>
      <c r="AO283" s="2">
        <v>7824.41</v>
      </c>
      <c r="AP283" s="2">
        <v>114683.33</v>
      </c>
      <c r="AQ283" s="2">
        <v>181821.06999999998</v>
      </c>
      <c r="AR283" s="2">
        <v>3787487.71</v>
      </c>
      <c r="AS283" s="2">
        <v>3621599.4699999997</v>
      </c>
      <c r="AT283" s="2">
        <v>89852.12</v>
      </c>
      <c r="AU283" s="2">
        <v>18853.55</v>
      </c>
      <c r="AV283" s="2">
        <v>17254185.130000003</v>
      </c>
      <c r="AW283" s="2">
        <v>1227722.19</v>
      </c>
      <c r="AX283" s="2">
        <v>161621.76999999999</v>
      </c>
      <c r="AY283" s="2">
        <v>520413.15</v>
      </c>
      <c r="AZ283" s="2">
        <v>111553.93</v>
      </c>
      <c r="BA283" s="2">
        <v>217023.74</v>
      </c>
      <c r="BB283" s="2">
        <v>2238334.7799999998</v>
      </c>
      <c r="BC283" s="2">
        <v>2272430.09</v>
      </c>
      <c r="BD283" s="2">
        <v>43540.91</v>
      </c>
      <c r="BE283" s="2"/>
      <c r="BF283" s="2"/>
      <c r="BG283" s="2"/>
      <c r="BH283" s="2"/>
      <c r="BI283" s="2">
        <v>519934.3</v>
      </c>
      <c r="BJ283" s="2">
        <v>61961.71</v>
      </c>
      <c r="BK283" s="2">
        <v>47470.98</v>
      </c>
      <c r="BL283" s="2"/>
      <c r="BM283" s="2">
        <v>1294727.42</v>
      </c>
      <c r="BN283" s="2"/>
      <c r="BO283" s="2"/>
      <c r="BP283" s="2"/>
      <c r="BQ283" s="2"/>
      <c r="BR283" s="2">
        <v>30269.37</v>
      </c>
      <c r="BS283" s="2"/>
      <c r="BT283" s="2">
        <v>2897.48</v>
      </c>
      <c r="BU283" s="2">
        <v>319009.41000000003</v>
      </c>
      <c r="BV283" s="2"/>
      <c r="BW283" s="2"/>
      <c r="BX283" s="2"/>
      <c r="BY283" s="2"/>
      <c r="BZ283" s="2"/>
      <c r="CA283" s="2"/>
      <c r="CB283" s="2">
        <v>557176.29</v>
      </c>
      <c r="CC283" s="2">
        <v>9580.7900000000009</v>
      </c>
      <c r="CD283" s="2">
        <v>32455.74</v>
      </c>
      <c r="CE283" s="2">
        <v>22791.77</v>
      </c>
      <c r="CF283" s="2">
        <v>1645308.84</v>
      </c>
      <c r="CG283" s="2"/>
      <c r="CH283" s="2"/>
      <c r="CI283" s="2">
        <v>63673.34</v>
      </c>
      <c r="CJ283" s="2"/>
      <c r="CK283" s="2"/>
      <c r="CL283" s="2"/>
      <c r="CM283" s="2">
        <v>930521.12</v>
      </c>
      <c r="CN283" s="2"/>
      <c r="CO283" s="2"/>
      <c r="CP283" s="2"/>
      <c r="CQ283" s="2"/>
      <c r="CR283" s="2">
        <v>42309.34</v>
      </c>
      <c r="CS283" s="2"/>
      <c r="CT283" s="2"/>
      <c r="CU283" s="2"/>
      <c r="CV283" s="2"/>
      <c r="CW283" s="2"/>
      <c r="CX283" s="2"/>
      <c r="CY283" s="2"/>
      <c r="CZ283" s="2">
        <v>7896058.9000000004</v>
      </c>
      <c r="DA283" s="2">
        <v>85325.94</v>
      </c>
      <c r="DB283" s="2">
        <v>85325.94</v>
      </c>
      <c r="DC283" s="2"/>
      <c r="DD283" s="2"/>
      <c r="DE283" s="2"/>
      <c r="DF283" s="2"/>
      <c r="DG283" s="2">
        <v>2864.25</v>
      </c>
      <c r="DH283" s="2">
        <v>36669.69</v>
      </c>
      <c r="DI283" s="2"/>
      <c r="DJ283" s="2">
        <v>9901.65</v>
      </c>
      <c r="DK283" s="2"/>
      <c r="DL283" s="2"/>
      <c r="DM283" s="2">
        <v>49435.590000000004</v>
      </c>
      <c r="DN283" s="2">
        <v>71101802.780000001</v>
      </c>
      <c r="DP283" s="37" t="str">
        <f>VLOOKUP(DQ283,'District Listing'!$A$3:$B$315,2,FALSE)</f>
        <v>FERNDALE</v>
      </c>
      <c r="DQ283" s="4" t="s">
        <v>376</v>
      </c>
      <c r="DR283" s="2">
        <v>95286.15</v>
      </c>
      <c r="DS283" s="2">
        <v>95286.15</v>
      </c>
      <c r="DT283" s="2">
        <v>-565177.23</v>
      </c>
      <c r="DU283" s="2">
        <v>-565177.23</v>
      </c>
      <c r="DV283" s="2">
        <v>28585148.969999999</v>
      </c>
      <c r="DW283" s="2">
        <v>381144.06</v>
      </c>
      <c r="DX283" s="2">
        <v>303865.51</v>
      </c>
      <c r="DY283" s="2">
        <v>91054</v>
      </c>
      <c r="DZ283" s="2"/>
      <c r="EA283" s="2">
        <v>180382.27</v>
      </c>
      <c r="EB283" s="2"/>
      <c r="EC283" s="2">
        <v>29541594.809999999</v>
      </c>
      <c r="ED283" s="2">
        <v>8270671.8399999999</v>
      </c>
      <c r="EE283" s="2">
        <v>317769.93</v>
      </c>
      <c r="EF283" s="2">
        <v>235335.98</v>
      </c>
      <c r="EG283" s="2">
        <v>48800.32</v>
      </c>
      <c r="EH283" s="2"/>
      <c r="EI283" s="2">
        <v>36448.69</v>
      </c>
      <c r="EJ283" s="2">
        <v>8909026.7599999998</v>
      </c>
      <c r="EK283" s="2"/>
      <c r="EL283" s="2"/>
      <c r="EM283" s="2">
        <v>2189614.27</v>
      </c>
      <c r="EN283" s="2">
        <v>659469.21</v>
      </c>
      <c r="EO283" s="2">
        <v>4464290.2300000004</v>
      </c>
      <c r="EP283" s="2">
        <v>1116234.73</v>
      </c>
      <c r="EQ283" s="2"/>
      <c r="ER283" s="2">
        <v>-10065.93</v>
      </c>
      <c r="ES283" s="2"/>
      <c r="ET283" s="2"/>
      <c r="EU283" s="2">
        <v>7540.1</v>
      </c>
      <c r="EV283" s="2">
        <v>5486.48</v>
      </c>
      <c r="EW283" s="2">
        <v>110891.62</v>
      </c>
      <c r="EX283" s="2">
        <v>140863.04999999999</v>
      </c>
      <c r="EY283" s="2">
        <v>3691583.01</v>
      </c>
      <c r="EZ283" s="2">
        <v>2639918.88</v>
      </c>
      <c r="FA283" s="2">
        <v>87726.75</v>
      </c>
      <c r="FB283" s="2">
        <v>13042.56</v>
      </c>
      <c r="FC283" s="2">
        <v>15116594.960000003</v>
      </c>
      <c r="FD283" s="2">
        <v>1219966.28</v>
      </c>
      <c r="FE283" s="2">
        <v>161621.76999999999</v>
      </c>
      <c r="FF283" s="2">
        <v>520413.15</v>
      </c>
      <c r="FG283" s="2">
        <v>111553.93</v>
      </c>
      <c r="FH283" s="2">
        <v>76505.710000000006</v>
      </c>
      <c r="FI283" s="2">
        <v>2090060.84</v>
      </c>
      <c r="FJ283" s="2">
        <v>1970233.81</v>
      </c>
      <c r="FK283" s="2">
        <v>43540.91</v>
      </c>
      <c r="FL283" s="2"/>
      <c r="FM283" s="2"/>
      <c r="FN283" s="2"/>
      <c r="FO283" s="2"/>
      <c r="FP283" s="2">
        <v>453392.51</v>
      </c>
      <c r="FQ283" s="2">
        <v>61961.71</v>
      </c>
      <c r="FR283" s="2">
        <v>47470.98</v>
      </c>
      <c r="FS283" s="2"/>
      <c r="FT283" s="2">
        <v>124779.72</v>
      </c>
      <c r="FU283" s="2"/>
      <c r="FV283" s="2"/>
      <c r="FW283" s="2"/>
      <c r="FX283" s="2"/>
      <c r="FY283" s="2">
        <v>30269.37</v>
      </c>
      <c r="FZ283" s="2"/>
      <c r="GA283" s="2">
        <v>2897.48</v>
      </c>
      <c r="GB283" s="2">
        <v>115390.18</v>
      </c>
      <c r="GC283" s="2"/>
      <c r="GD283" s="2"/>
      <c r="GE283" s="2"/>
      <c r="GF283" s="2"/>
      <c r="GG283" s="2"/>
      <c r="GH283" s="2"/>
      <c r="GI283" s="2">
        <v>557176.29</v>
      </c>
      <c r="GJ283" s="2">
        <v>9580.7900000000009</v>
      </c>
      <c r="GK283" s="2">
        <v>32455.74</v>
      </c>
      <c r="GL283" s="2">
        <v>22791.77</v>
      </c>
      <c r="GM283" s="2">
        <v>1645308.84</v>
      </c>
      <c r="GN283" s="2"/>
      <c r="GO283" s="2"/>
      <c r="GP283" s="2">
        <v>61243.34</v>
      </c>
      <c r="GQ283" s="2"/>
      <c r="GR283" s="2"/>
      <c r="GS283" s="2"/>
      <c r="GT283" s="2">
        <v>928512.86</v>
      </c>
      <c r="GU283" s="2"/>
      <c r="GV283" s="2"/>
      <c r="GW283" s="2"/>
      <c r="GX283" s="2"/>
      <c r="GY283" s="2">
        <v>42309.34</v>
      </c>
      <c r="GZ283" s="2"/>
      <c r="HA283" s="2"/>
      <c r="HB283" s="2"/>
      <c r="HC283" s="2"/>
      <c r="HD283" s="2"/>
      <c r="HE283" s="2"/>
      <c r="HF283" s="2"/>
      <c r="HG283" s="2">
        <v>6149315.6400000006</v>
      </c>
      <c r="HH283" s="2">
        <v>79062.17</v>
      </c>
      <c r="HI283" s="2">
        <v>79062.17</v>
      </c>
      <c r="HJ283" s="2"/>
      <c r="HK283" s="2"/>
      <c r="HL283" s="2"/>
      <c r="HM283" s="2"/>
      <c r="HN283" s="2">
        <v>2864.25</v>
      </c>
      <c r="HO283" s="2">
        <v>36669.69</v>
      </c>
      <c r="HP283" s="2"/>
      <c r="HQ283" s="2">
        <v>9901.65</v>
      </c>
      <c r="HR283" s="2"/>
      <c r="HS283" s="2">
        <v>49435.590000000004</v>
      </c>
      <c r="HT283" s="2">
        <v>61465199.689999998</v>
      </c>
      <c r="HV283" s="37" t="str">
        <f>VLOOKUP(HW283,'District Listing'!$A$3:$B$315,2,FALSE)</f>
        <v>PULLMAN</v>
      </c>
      <c r="HW283" s="4" t="s">
        <v>386</v>
      </c>
      <c r="HX283" s="2">
        <v>136179.85</v>
      </c>
      <c r="HY283" s="2">
        <v>136179.85</v>
      </c>
      <c r="HZ283" s="2"/>
      <c r="IA283" s="2"/>
      <c r="IB283" s="2">
        <v>810810.04</v>
      </c>
      <c r="IC283" s="2">
        <v>46031.44</v>
      </c>
      <c r="ID283" s="2">
        <v>292725.58</v>
      </c>
      <c r="IE283" s="2"/>
      <c r="IF283" s="2">
        <v>236511.82</v>
      </c>
      <c r="IG283" s="2"/>
      <c r="IH283" s="2"/>
      <c r="II283" s="2">
        <v>1386078.8800000001</v>
      </c>
      <c r="IJ283" s="2">
        <v>1044627.84</v>
      </c>
      <c r="IK283" s="2">
        <v>48047.96</v>
      </c>
      <c r="IL283" s="2">
        <v>101139.65</v>
      </c>
      <c r="IM283" s="2"/>
      <c r="IN283" s="2">
        <v>162998.53</v>
      </c>
      <c r="IO283" s="2"/>
      <c r="IP283" s="2">
        <v>1356813.98</v>
      </c>
      <c r="IQ283" s="2">
        <v>47.53</v>
      </c>
      <c r="IR283" s="2">
        <v>149.76</v>
      </c>
      <c r="IS283" s="2">
        <v>95462.15</v>
      </c>
      <c r="IT283" s="2">
        <v>99831.96</v>
      </c>
      <c r="IU283" s="2">
        <v>191339.93</v>
      </c>
      <c r="IV283" s="2">
        <v>148082.43</v>
      </c>
      <c r="IW283" s="2"/>
      <c r="IX283" s="2"/>
      <c r="IY283" s="2"/>
      <c r="IZ283" s="2"/>
      <c r="JA283" s="2">
        <v>1856.28</v>
      </c>
      <c r="JB283" s="2">
        <v>1950.46</v>
      </c>
      <c r="JC283" s="2">
        <v>2705.01</v>
      </c>
      <c r="JD283" s="2">
        <v>29683.5</v>
      </c>
      <c r="JE283" s="2">
        <v>84285.37</v>
      </c>
      <c r="JF283" s="2">
        <v>264364.33</v>
      </c>
      <c r="JG283" s="2"/>
      <c r="JH283" s="2"/>
      <c r="JI283" s="2">
        <v>919758.71</v>
      </c>
      <c r="JJ283" s="2">
        <v>99276.83</v>
      </c>
      <c r="JK283" s="2"/>
      <c r="JL283" s="2"/>
      <c r="JM283" s="2">
        <v>2015.96</v>
      </c>
      <c r="JN283" s="2"/>
      <c r="JO283" s="2">
        <v>101292.79000000001</v>
      </c>
      <c r="JP283" s="2"/>
      <c r="JQ283" s="2"/>
      <c r="JR283" s="2">
        <v>47575.28</v>
      </c>
      <c r="JS283" s="2"/>
      <c r="JT283" s="2"/>
      <c r="JU283" s="2">
        <v>5209.24</v>
      </c>
      <c r="JV283" s="2">
        <v>36907.07</v>
      </c>
      <c r="JW283" s="2"/>
      <c r="JX283" s="2"/>
      <c r="JY283" s="2"/>
      <c r="JZ283" s="2">
        <v>465.7</v>
      </c>
      <c r="KA283" s="2"/>
      <c r="KB283" s="2"/>
      <c r="KC283" s="2"/>
      <c r="KD283" s="2">
        <v>2634.63</v>
      </c>
      <c r="KE283" s="2">
        <v>91848.960000000006</v>
      </c>
      <c r="KF283" s="2"/>
      <c r="KG283" s="2"/>
      <c r="KH283" s="2">
        <v>1985.87</v>
      </c>
      <c r="KI283" s="2"/>
      <c r="KJ283" s="2"/>
      <c r="KK283" s="2"/>
      <c r="KL283" s="2"/>
      <c r="KM283" s="2"/>
      <c r="KN283" s="2"/>
      <c r="KO283" s="2">
        <v>1245.0899999999999</v>
      </c>
      <c r="KP283" s="2"/>
      <c r="KQ283" s="2">
        <v>4220.3599999999997</v>
      </c>
      <c r="KR283" s="2"/>
      <c r="KS283" s="2"/>
      <c r="KT283" s="2"/>
      <c r="KU283" s="2">
        <v>1031.75</v>
      </c>
      <c r="KV283" s="2"/>
      <c r="KW283" s="2"/>
      <c r="KX283" s="2"/>
      <c r="KY283" s="2"/>
      <c r="KZ283" s="2"/>
      <c r="LA283" s="2"/>
      <c r="LB283" s="2"/>
      <c r="LC283" s="2">
        <v>6250.18</v>
      </c>
      <c r="LD283" s="2"/>
      <c r="LE283" s="2"/>
      <c r="LF283" s="2"/>
      <c r="LG283" s="2"/>
      <c r="LH283" s="2"/>
      <c r="LI283" s="2"/>
      <c r="LJ283" s="2"/>
      <c r="LK283" s="2">
        <v>199374.12999999998</v>
      </c>
      <c r="LL283" s="2">
        <v>19408.830000000002</v>
      </c>
      <c r="LM283" s="2">
        <v>19408.830000000002</v>
      </c>
      <c r="LN283" s="2"/>
      <c r="LO283" s="2"/>
      <c r="LP283" s="2"/>
      <c r="LQ283" s="2"/>
      <c r="LR283" s="2"/>
      <c r="LS283" s="2"/>
      <c r="LT283" s="2"/>
      <c r="LU283" s="2">
        <v>5927.92</v>
      </c>
      <c r="LV283" s="2"/>
      <c r="LW283" s="2"/>
      <c r="LX283" s="2">
        <v>5927.92</v>
      </c>
      <c r="LY283" s="2">
        <v>4124835.0899999994</v>
      </c>
    </row>
    <row r="284" spans="2:337">
      <c r="B284" s="22" t="s">
        <v>82</v>
      </c>
      <c r="C284" s="22" t="s">
        <v>7</v>
      </c>
      <c r="D284" s="22" t="s">
        <v>7</v>
      </c>
      <c r="E284" s="22" t="s">
        <v>34</v>
      </c>
      <c r="F284" s="22" t="s">
        <v>53</v>
      </c>
      <c r="G284" s="1">
        <v>10086.23</v>
      </c>
      <c r="I284" s="37" t="str">
        <f>VLOOKUP(J284,'District Listing'!$A$3:$B$315,2,FALSE)</f>
        <v>BLAINE</v>
      </c>
      <c r="J284" s="4" t="s">
        <v>377</v>
      </c>
      <c r="K284" s="2">
        <v>471407.2</v>
      </c>
      <c r="L284" s="2">
        <v>471407.2</v>
      </c>
      <c r="M284" s="2">
        <v>-471407.2</v>
      </c>
      <c r="N284" s="2">
        <v>-471407.2</v>
      </c>
      <c r="O284" s="2">
        <v>13255263.73</v>
      </c>
      <c r="P284" s="2">
        <v>256572.03</v>
      </c>
      <c r="Q284" s="2">
        <v>651791.23</v>
      </c>
      <c r="R284" s="2"/>
      <c r="S284" s="2">
        <v>677957.51</v>
      </c>
      <c r="T284" s="2">
        <v>196626.62999999998</v>
      </c>
      <c r="U284" s="2">
        <v>110884</v>
      </c>
      <c r="V284" s="2">
        <v>15149095.130000001</v>
      </c>
      <c r="W284" s="2">
        <v>5888001.9699999997</v>
      </c>
      <c r="X284" s="2">
        <v>231575.94999999998</v>
      </c>
      <c r="Y284" s="2">
        <v>192928.39</v>
      </c>
      <c r="Z284" s="2"/>
      <c r="AA284" s="2"/>
      <c r="AB284" s="2">
        <v>17928.48</v>
      </c>
      <c r="AC284" s="2">
        <v>6330434.79</v>
      </c>
      <c r="AD284" s="2">
        <v>2076794.8599999999</v>
      </c>
      <c r="AE284" s="2">
        <v>1646657.91</v>
      </c>
      <c r="AF284" s="2">
        <v>1128429.44</v>
      </c>
      <c r="AG284" s="2">
        <v>476416.92</v>
      </c>
      <c r="AH284" s="2">
        <v>2266121.54</v>
      </c>
      <c r="AI284" s="2">
        <v>763717.77</v>
      </c>
      <c r="AJ284" s="2"/>
      <c r="AK284" s="2"/>
      <c r="AL284" s="2"/>
      <c r="AM284" s="2"/>
      <c r="AN284" s="2"/>
      <c r="AO284" s="2"/>
      <c r="AP284" s="2">
        <v>69924.759999999995</v>
      </c>
      <c r="AQ284" s="2">
        <v>103667.53</v>
      </c>
      <c r="AR284" s="2"/>
      <c r="AS284" s="2"/>
      <c r="AT284" s="2">
        <v>15881.35</v>
      </c>
      <c r="AU284" s="2">
        <v>17074.98</v>
      </c>
      <c r="AV284" s="2">
        <v>8564687.0599999987</v>
      </c>
      <c r="AW284" s="2">
        <v>950238.28</v>
      </c>
      <c r="AX284" s="2"/>
      <c r="AY284" s="2">
        <v>450092.72</v>
      </c>
      <c r="AZ284" s="2"/>
      <c r="BA284" s="2"/>
      <c r="BB284" s="2">
        <v>1400331</v>
      </c>
      <c r="BC284" s="2"/>
      <c r="BD284" s="2"/>
      <c r="BE284" s="2"/>
      <c r="BF284" s="2"/>
      <c r="BG284" s="2"/>
      <c r="BH284" s="2"/>
      <c r="BI284" s="2">
        <v>2660757.11</v>
      </c>
      <c r="BJ284" s="2"/>
      <c r="BK284" s="2">
        <v>41164.92</v>
      </c>
      <c r="BL284" s="2"/>
      <c r="BM284" s="2"/>
      <c r="BN284" s="2"/>
      <c r="BO284" s="2"/>
      <c r="BP284" s="2">
        <v>207474.27</v>
      </c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>
        <v>299703</v>
      </c>
      <c r="CC284" s="2"/>
      <c r="CD284" s="2"/>
      <c r="CE284" s="2"/>
      <c r="CF284" s="2"/>
      <c r="CG284" s="2"/>
      <c r="CH284" s="2"/>
      <c r="CI284" s="2">
        <v>2074.54</v>
      </c>
      <c r="CJ284" s="2"/>
      <c r="CK284" s="2"/>
      <c r="CL284" s="2"/>
      <c r="CM284" s="2">
        <v>250909.04</v>
      </c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>
        <v>3462082.88</v>
      </c>
      <c r="DA284" s="2">
        <v>48954.6</v>
      </c>
      <c r="DB284" s="2">
        <v>48954.6</v>
      </c>
      <c r="DC284" s="2"/>
      <c r="DD284" s="2"/>
      <c r="DE284" s="2"/>
      <c r="DF284" s="2"/>
      <c r="DG284" s="2"/>
      <c r="DH284" s="2">
        <v>270098.32</v>
      </c>
      <c r="DI284" s="2"/>
      <c r="DJ284" s="2">
        <v>149424.93</v>
      </c>
      <c r="DK284" s="2"/>
      <c r="DL284" s="2"/>
      <c r="DM284" s="2">
        <v>419523.25</v>
      </c>
      <c r="DN284" s="2">
        <v>35375108.710000016</v>
      </c>
      <c r="DP284" s="37" t="str">
        <f>VLOOKUP(DQ284,'District Listing'!$A$3:$B$315,2,FALSE)</f>
        <v>BLAINE</v>
      </c>
      <c r="DQ284" s="4" t="s">
        <v>377</v>
      </c>
      <c r="DR284" s="2">
        <v>447966.57</v>
      </c>
      <c r="DS284" s="2">
        <v>447966.57</v>
      </c>
      <c r="DT284" s="2">
        <v>-471407.2</v>
      </c>
      <c r="DU284" s="2">
        <v>-471407.2</v>
      </c>
      <c r="DV284" s="2">
        <v>11609679.5</v>
      </c>
      <c r="DW284" s="2">
        <v>240125.81</v>
      </c>
      <c r="DX284" s="2">
        <v>643505.12</v>
      </c>
      <c r="DY284" s="2"/>
      <c r="DZ284" s="2">
        <v>616211.81000000006</v>
      </c>
      <c r="EA284" s="2">
        <v>174132.36</v>
      </c>
      <c r="EB284" s="2">
        <v>110884</v>
      </c>
      <c r="EC284" s="2">
        <v>13394538.6</v>
      </c>
      <c r="ED284" s="2">
        <v>4125611.52</v>
      </c>
      <c r="EE284" s="2">
        <v>217715.58</v>
      </c>
      <c r="EF284" s="2">
        <v>125746.73</v>
      </c>
      <c r="EG284" s="2"/>
      <c r="EH284" s="2"/>
      <c r="EI284" s="2">
        <v>17928.48</v>
      </c>
      <c r="EJ284" s="2">
        <v>4487002.3100000005</v>
      </c>
      <c r="EK284" s="2">
        <v>1423583.13</v>
      </c>
      <c r="EL284" s="2">
        <v>1544145.17</v>
      </c>
      <c r="EM284" s="2">
        <v>1111149.01</v>
      </c>
      <c r="EN284" s="2">
        <v>443989.07</v>
      </c>
      <c r="EO284" s="2">
        <v>2255478.4700000002</v>
      </c>
      <c r="EP284" s="2">
        <v>723572.51</v>
      </c>
      <c r="EQ284" s="2"/>
      <c r="ER284" s="2"/>
      <c r="ES284" s="2"/>
      <c r="ET284" s="2"/>
      <c r="EU284" s="2"/>
      <c r="EV284" s="2"/>
      <c r="EW284" s="2">
        <v>65995.81</v>
      </c>
      <c r="EX284" s="2">
        <v>76560.03</v>
      </c>
      <c r="EY284" s="2"/>
      <c r="EZ284" s="2"/>
      <c r="FA284" s="2">
        <v>9886</v>
      </c>
      <c r="FB284" s="2">
        <v>17074.98</v>
      </c>
      <c r="FC284" s="2">
        <v>7671434.1799999997</v>
      </c>
      <c r="FD284" s="2">
        <v>831640.88</v>
      </c>
      <c r="FE284" s="2"/>
      <c r="FF284" s="2">
        <v>450092.72</v>
      </c>
      <c r="FG284" s="2"/>
      <c r="FH284" s="2"/>
      <c r="FI284" s="2">
        <v>1281733.6000000001</v>
      </c>
      <c r="FJ284" s="2"/>
      <c r="FK284" s="2"/>
      <c r="FL284" s="2"/>
      <c r="FM284" s="2"/>
      <c r="FN284" s="2"/>
      <c r="FO284" s="2"/>
      <c r="FP284" s="2">
        <v>2326149.21</v>
      </c>
      <c r="FQ284" s="2"/>
      <c r="FR284" s="2"/>
      <c r="FS284" s="2"/>
      <c r="FT284" s="2"/>
      <c r="FU284" s="2"/>
      <c r="FV284" s="2"/>
      <c r="FW284" s="2">
        <v>207474.27</v>
      </c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>
        <v>299703</v>
      </c>
      <c r="GJ284" s="2"/>
      <c r="GK284" s="2"/>
      <c r="GL284" s="2"/>
      <c r="GM284" s="2"/>
      <c r="GN284" s="2"/>
      <c r="GO284" s="2"/>
      <c r="GP284" s="2">
        <v>2074.54</v>
      </c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>
        <v>2835401.02</v>
      </c>
      <c r="HH284" s="2">
        <v>47306.64</v>
      </c>
      <c r="HI284" s="2">
        <v>47306.64</v>
      </c>
      <c r="HJ284" s="2"/>
      <c r="HK284" s="2"/>
      <c r="HL284" s="2"/>
      <c r="HM284" s="2"/>
      <c r="HN284" s="2"/>
      <c r="HO284" s="2">
        <v>270098.32</v>
      </c>
      <c r="HP284" s="2"/>
      <c r="HQ284" s="2">
        <v>145643.15</v>
      </c>
      <c r="HR284" s="2"/>
      <c r="HS284" s="2">
        <v>415741.47</v>
      </c>
      <c r="HT284" s="2">
        <v>30109717.189999998</v>
      </c>
      <c r="HV284" s="37" t="str">
        <f>VLOOKUP(HW284,'District Listing'!$A$3:$B$315,2,FALSE)</f>
        <v>COLFAX</v>
      </c>
      <c r="HW284" s="4" t="s">
        <v>387</v>
      </c>
      <c r="HX284" s="2">
        <v>53028.1</v>
      </c>
      <c r="HY284" s="2">
        <v>53028.1</v>
      </c>
      <c r="HZ284" s="2"/>
      <c r="IA284" s="2"/>
      <c r="IB284" s="2">
        <v>62862.38</v>
      </c>
      <c r="IC284" s="2">
        <v>5233</v>
      </c>
      <c r="ID284" s="2">
        <v>4197.28</v>
      </c>
      <c r="IE284" s="2"/>
      <c r="IF284" s="2">
        <v>47637.61</v>
      </c>
      <c r="IG284" s="2">
        <v>41079.17</v>
      </c>
      <c r="IH284" s="2"/>
      <c r="II284" s="2">
        <v>161009.44</v>
      </c>
      <c r="IJ284" s="2">
        <v>139652.89000000001</v>
      </c>
      <c r="IK284" s="2">
        <v>691.5</v>
      </c>
      <c r="IL284" s="2">
        <v>1815.62</v>
      </c>
      <c r="IM284" s="2"/>
      <c r="IN284" s="2">
        <v>123066</v>
      </c>
      <c r="IO284" s="2">
        <v>15007.78</v>
      </c>
      <c r="IP284" s="2">
        <v>280233.79000000004</v>
      </c>
      <c r="IQ284" s="2"/>
      <c r="IR284" s="2">
        <v>12334.38</v>
      </c>
      <c r="IS284" s="2">
        <v>11995.55</v>
      </c>
      <c r="IT284" s="2">
        <v>21056.49</v>
      </c>
      <c r="IU284" s="2">
        <v>16234.83</v>
      </c>
      <c r="IV284" s="2">
        <v>25899.79</v>
      </c>
      <c r="IW284" s="2"/>
      <c r="IX284" s="2"/>
      <c r="IY284" s="2"/>
      <c r="IZ284" s="2"/>
      <c r="JA284" s="2">
        <v>329.33</v>
      </c>
      <c r="JB284" s="2">
        <v>642.59</v>
      </c>
      <c r="JC284" s="2">
        <v>502.88</v>
      </c>
      <c r="JD284" s="2">
        <v>5971.35</v>
      </c>
      <c r="JE284" s="2">
        <v>6485.02</v>
      </c>
      <c r="JF284" s="2">
        <v>30493.3</v>
      </c>
      <c r="JG284" s="2"/>
      <c r="JH284" s="2"/>
      <c r="JI284" s="2">
        <v>131945.51</v>
      </c>
      <c r="JJ284" s="2">
        <v>23850.18</v>
      </c>
      <c r="JK284" s="2"/>
      <c r="JL284" s="2"/>
      <c r="JM284" s="2"/>
      <c r="JN284" s="2">
        <v>19618.28</v>
      </c>
      <c r="JO284" s="2">
        <v>43468.46</v>
      </c>
      <c r="JP284" s="2"/>
      <c r="JQ284" s="2"/>
      <c r="JR284" s="2"/>
      <c r="JS284" s="2"/>
      <c r="JT284" s="2">
        <v>30827.919999999998</v>
      </c>
      <c r="JU284" s="2"/>
      <c r="JV284" s="2"/>
      <c r="JW284" s="2"/>
      <c r="JX284" s="2"/>
      <c r="JY284" s="2"/>
      <c r="JZ284" s="2"/>
      <c r="KA284" s="2"/>
      <c r="KB284" s="2"/>
      <c r="KC284" s="2"/>
      <c r="KD284" s="2">
        <v>13706.12</v>
      </c>
      <c r="KE284" s="2">
        <v>3733.53</v>
      </c>
      <c r="KF284" s="2">
        <v>3966.13</v>
      </c>
      <c r="KG284" s="2"/>
      <c r="KH284" s="2"/>
      <c r="KI284" s="2">
        <v>11040.19</v>
      </c>
      <c r="KJ284" s="2"/>
      <c r="KK284" s="2"/>
      <c r="KL284" s="2"/>
      <c r="KM284" s="2"/>
      <c r="KN284" s="2"/>
      <c r="KO284" s="2">
        <v>6743.5</v>
      </c>
      <c r="KP284" s="2"/>
      <c r="KQ284" s="2"/>
      <c r="KR284" s="2"/>
      <c r="KS284" s="2"/>
      <c r="KT284" s="2"/>
      <c r="KU284" s="2">
        <v>1664.2</v>
      </c>
      <c r="KV284" s="2"/>
      <c r="KW284" s="2"/>
      <c r="KX284" s="2">
        <v>23108.93</v>
      </c>
      <c r="KY284" s="2">
        <v>44001.98</v>
      </c>
      <c r="KZ284" s="2"/>
      <c r="LA284" s="2"/>
      <c r="LB284" s="2"/>
      <c r="LC284" s="2">
        <v>6853.6</v>
      </c>
      <c r="LD284" s="2"/>
      <c r="LE284" s="2"/>
      <c r="LF284" s="2"/>
      <c r="LG284" s="2"/>
      <c r="LH284" s="2"/>
      <c r="LI284" s="2"/>
      <c r="LJ284" s="2"/>
      <c r="LK284" s="2">
        <v>145646.1</v>
      </c>
      <c r="LL284" s="2">
        <v>6931.26</v>
      </c>
      <c r="LM284" s="2">
        <v>6931.26</v>
      </c>
      <c r="LN284" s="2"/>
      <c r="LO284" s="2"/>
      <c r="LP284" s="2"/>
      <c r="LQ284" s="2"/>
      <c r="LR284" s="2">
        <v>147845</v>
      </c>
      <c r="LS284" s="2"/>
      <c r="LT284" s="2"/>
      <c r="LU284" s="2"/>
      <c r="LV284" s="2"/>
      <c r="LW284" s="2"/>
      <c r="LX284" s="2">
        <v>147845</v>
      </c>
      <c r="LY284" s="2">
        <v>970107.66</v>
      </c>
    </row>
    <row r="285" spans="2:337">
      <c r="B285" s="22" t="s">
        <v>82</v>
      </c>
      <c r="C285" s="22" t="s">
        <v>7</v>
      </c>
      <c r="D285" s="22" t="s">
        <v>7</v>
      </c>
      <c r="E285" s="22" t="s">
        <v>34</v>
      </c>
      <c r="F285" s="22" t="s">
        <v>76</v>
      </c>
      <c r="G285" s="1">
        <v>18514.88</v>
      </c>
      <c r="I285" s="37" t="str">
        <f>VLOOKUP(J285,'District Listing'!$A$3:$B$315,2,FALSE)</f>
        <v>LYNDEN</v>
      </c>
      <c r="J285" s="4" t="s">
        <v>378</v>
      </c>
      <c r="K285" s="2">
        <v>529261.86</v>
      </c>
      <c r="L285" s="2">
        <v>529261.86</v>
      </c>
      <c r="M285" s="2">
        <v>-529261.86</v>
      </c>
      <c r="N285" s="2">
        <v>-529261.86</v>
      </c>
      <c r="O285" s="2">
        <v>18036005.18</v>
      </c>
      <c r="P285" s="2">
        <v>234838.23</v>
      </c>
      <c r="Q285" s="2">
        <v>246595.22</v>
      </c>
      <c r="R285" s="2"/>
      <c r="S285" s="2">
        <v>1166059.1600000001</v>
      </c>
      <c r="T285" s="2">
        <v>53717.100000000006</v>
      </c>
      <c r="U285" s="2">
        <v>119893</v>
      </c>
      <c r="V285" s="2">
        <v>19857107.890000001</v>
      </c>
      <c r="W285" s="2">
        <v>6419821.3199999994</v>
      </c>
      <c r="X285" s="2">
        <v>238496.63</v>
      </c>
      <c r="Y285" s="2">
        <v>194827.77000000002</v>
      </c>
      <c r="Z285" s="2"/>
      <c r="AA285" s="2">
        <v>330198.3</v>
      </c>
      <c r="AB285" s="2">
        <v>51018.17</v>
      </c>
      <c r="AC285" s="2">
        <v>7234362.1899999985</v>
      </c>
      <c r="AD285" s="2">
        <v>8530.43</v>
      </c>
      <c r="AE285" s="2">
        <v>1135.77</v>
      </c>
      <c r="AF285" s="2">
        <v>1495060.15</v>
      </c>
      <c r="AG285" s="2">
        <v>540498.81999999995</v>
      </c>
      <c r="AH285" s="2">
        <v>3015874.42</v>
      </c>
      <c r="AI285" s="2">
        <v>853547.20000000007</v>
      </c>
      <c r="AJ285" s="2"/>
      <c r="AK285" s="2"/>
      <c r="AL285" s="2"/>
      <c r="AM285" s="2"/>
      <c r="AN285" s="2"/>
      <c r="AO285" s="2">
        <v>17922.419999999998</v>
      </c>
      <c r="AP285" s="2">
        <v>86137.2</v>
      </c>
      <c r="AQ285" s="2">
        <v>145712.53</v>
      </c>
      <c r="AR285" s="2">
        <v>2569365.9499999997</v>
      </c>
      <c r="AS285" s="2">
        <v>2301817.9299999997</v>
      </c>
      <c r="AT285" s="2">
        <v>29026.66</v>
      </c>
      <c r="AU285" s="2">
        <v>9760.57</v>
      </c>
      <c r="AV285" s="2">
        <v>11074390.050000001</v>
      </c>
      <c r="AW285" s="2">
        <v>1208483.06</v>
      </c>
      <c r="AX285" s="2">
        <v>92977.42</v>
      </c>
      <c r="AY285" s="2">
        <v>380992.06</v>
      </c>
      <c r="AZ285" s="2">
        <v>201880.09</v>
      </c>
      <c r="BA285" s="2">
        <v>459694.98</v>
      </c>
      <c r="BB285" s="2">
        <v>2344027.6100000003</v>
      </c>
      <c r="BC285" s="2">
        <v>21486.85</v>
      </c>
      <c r="BD285" s="2">
        <v>29124.02</v>
      </c>
      <c r="BE285" s="2">
        <v>80482.98</v>
      </c>
      <c r="BF285" s="2"/>
      <c r="BG285" s="2"/>
      <c r="BH285" s="2">
        <v>112577.44</v>
      </c>
      <c r="BI285" s="2">
        <v>609837.17000000004</v>
      </c>
      <c r="BJ285" s="2">
        <v>66265.5</v>
      </c>
      <c r="BK285" s="2">
        <v>37684</v>
      </c>
      <c r="BL285" s="2"/>
      <c r="BM285" s="2">
        <v>169838.93000000002</v>
      </c>
      <c r="BN285" s="2">
        <v>159637.35999999999</v>
      </c>
      <c r="BO285" s="2">
        <v>997.73</v>
      </c>
      <c r="BP285" s="2">
        <v>79630.720000000001</v>
      </c>
      <c r="BQ285" s="2">
        <v>65085.46</v>
      </c>
      <c r="BR285" s="2">
        <v>426467.82</v>
      </c>
      <c r="BS285" s="2">
        <v>401321.28</v>
      </c>
      <c r="BT285" s="2">
        <v>171065</v>
      </c>
      <c r="BU285" s="2">
        <v>119886.62</v>
      </c>
      <c r="BV285" s="2"/>
      <c r="BW285" s="2">
        <v>11722.21</v>
      </c>
      <c r="BX285" s="2"/>
      <c r="BY285" s="2"/>
      <c r="BZ285" s="2"/>
      <c r="CA285" s="2"/>
      <c r="CB285" s="2">
        <v>385589</v>
      </c>
      <c r="CC285" s="2">
        <v>506037.61</v>
      </c>
      <c r="CD285" s="2">
        <v>6747.41</v>
      </c>
      <c r="CE285" s="2">
        <v>29092.89</v>
      </c>
      <c r="CF285" s="2">
        <v>1083274.55</v>
      </c>
      <c r="CG285" s="2">
        <v>922832.36</v>
      </c>
      <c r="CH285" s="2">
        <v>34369.43</v>
      </c>
      <c r="CI285" s="2">
        <v>17143.21</v>
      </c>
      <c r="CJ285" s="2"/>
      <c r="CK285" s="2"/>
      <c r="CL285" s="2">
        <v>141841.22</v>
      </c>
      <c r="CM285" s="2">
        <v>347560.41</v>
      </c>
      <c r="CN285" s="2"/>
      <c r="CO285" s="2"/>
      <c r="CP285" s="2"/>
      <c r="CQ285" s="2">
        <v>36273.78</v>
      </c>
      <c r="CR285" s="2">
        <v>49421.89</v>
      </c>
      <c r="CS285" s="2"/>
      <c r="CT285" s="2"/>
      <c r="CU285" s="2"/>
      <c r="CV285" s="2"/>
      <c r="CW285" s="2"/>
      <c r="CX285" s="2"/>
      <c r="CY285" s="2"/>
      <c r="CZ285" s="2">
        <v>6123294.8499999996</v>
      </c>
      <c r="DA285" s="2">
        <v>87521.37</v>
      </c>
      <c r="DB285" s="2">
        <v>87521.37</v>
      </c>
      <c r="DC285" s="2"/>
      <c r="DD285" s="2"/>
      <c r="DE285" s="2">
        <v>11563.84</v>
      </c>
      <c r="DF285" s="2"/>
      <c r="DG285" s="2"/>
      <c r="DH285" s="2"/>
      <c r="DI285" s="2"/>
      <c r="DJ285" s="2">
        <v>46303.23</v>
      </c>
      <c r="DK285" s="2"/>
      <c r="DL285" s="2"/>
      <c r="DM285" s="2">
        <v>57867.070000000007</v>
      </c>
      <c r="DN285" s="2">
        <v>46778571.029999994</v>
      </c>
      <c r="DP285" s="37" t="str">
        <f>VLOOKUP(DQ285,'District Listing'!$A$3:$B$315,2,FALSE)</f>
        <v>LYNDEN</v>
      </c>
      <c r="DQ285" s="4" t="s">
        <v>378</v>
      </c>
      <c r="DR285" s="2">
        <v>455036.29</v>
      </c>
      <c r="DS285" s="2">
        <v>455036.29</v>
      </c>
      <c r="DT285" s="2">
        <v>-529261.86</v>
      </c>
      <c r="DU285" s="2">
        <v>-529261.86</v>
      </c>
      <c r="DV285" s="2">
        <v>17942002.18</v>
      </c>
      <c r="DW285" s="2">
        <v>60337.91</v>
      </c>
      <c r="DX285" s="2">
        <v>56458.76</v>
      </c>
      <c r="DY285" s="2"/>
      <c r="DZ285" s="2">
        <v>1138300.54</v>
      </c>
      <c r="EA285" s="2">
        <v>35964.51</v>
      </c>
      <c r="EB285" s="2">
        <v>102393</v>
      </c>
      <c r="EC285" s="2">
        <v>19335456.900000002</v>
      </c>
      <c r="ED285" s="2">
        <v>6277138.9699999997</v>
      </c>
      <c r="EE285" s="2">
        <v>120188.7</v>
      </c>
      <c r="EF285" s="2">
        <v>122932.91</v>
      </c>
      <c r="EG285" s="2"/>
      <c r="EH285" s="2">
        <v>24296</v>
      </c>
      <c r="EI285" s="2">
        <v>27937.86</v>
      </c>
      <c r="EJ285" s="2">
        <v>6572494.4400000004</v>
      </c>
      <c r="EK285" s="2">
        <v>8495.1200000000008</v>
      </c>
      <c r="EL285" s="2">
        <v>1135.77</v>
      </c>
      <c r="EM285" s="2">
        <v>1455785.46</v>
      </c>
      <c r="EN285" s="2">
        <v>491047.86</v>
      </c>
      <c r="EO285" s="2">
        <v>2962748.15</v>
      </c>
      <c r="EP285" s="2">
        <v>793437.91</v>
      </c>
      <c r="EQ285" s="2"/>
      <c r="ER285" s="2"/>
      <c r="ES285" s="2"/>
      <c r="ET285" s="2"/>
      <c r="EU285" s="2"/>
      <c r="EV285" s="2">
        <v>17922.419999999998</v>
      </c>
      <c r="EW285" s="2">
        <v>82293.009999999995</v>
      </c>
      <c r="EX285" s="2">
        <v>135265.41</v>
      </c>
      <c r="EY285" s="2">
        <v>2548808.0299999998</v>
      </c>
      <c r="EZ285" s="2">
        <v>2257002.7599999998</v>
      </c>
      <c r="FA285" s="2">
        <v>28262.89</v>
      </c>
      <c r="FB285" s="2">
        <v>8803.4599999999991</v>
      </c>
      <c r="FC285" s="2">
        <v>10791008.25</v>
      </c>
      <c r="FD285" s="2">
        <v>1168809.72</v>
      </c>
      <c r="FE285" s="2">
        <v>92977.42</v>
      </c>
      <c r="FF285" s="2">
        <v>380992.06</v>
      </c>
      <c r="FG285" s="2">
        <v>201880.09</v>
      </c>
      <c r="FH285" s="2">
        <v>427801.63</v>
      </c>
      <c r="FI285" s="2">
        <v>2272460.92</v>
      </c>
      <c r="FJ285" s="2">
        <v>21486.85</v>
      </c>
      <c r="FK285" s="2">
        <v>29124.02</v>
      </c>
      <c r="FL285" s="2">
        <v>80482.98</v>
      </c>
      <c r="FM285" s="2"/>
      <c r="FN285" s="2"/>
      <c r="FO285" s="2">
        <v>112401.39</v>
      </c>
      <c r="FP285" s="2">
        <v>609837.17000000004</v>
      </c>
      <c r="FQ285" s="2">
        <v>66265.5</v>
      </c>
      <c r="FR285" s="2">
        <v>37684</v>
      </c>
      <c r="FS285" s="2"/>
      <c r="FT285" s="2">
        <v>169503.79</v>
      </c>
      <c r="FU285" s="2">
        <v>159637.35999999999</v>
      </c>
      <c r="FV285" s="2">
        <v>997.73</v>
      </c>
      <c r="FW285" s="2">
        <v>79630.720000000001</v>
      </c>
      <c r="FX285" s="2">
        <v>65085.46</v>
      </c>
      <c r="FY285" s="2">
        <v>274508.63</v>
      </c>
      <c r="FZ285" s="2">
        <v>364571.28</v>
      </c>
      <c r="GA285" s="2">
        <v>171065</v>
      </c>
      <c r="GB285" s="2">
        <v>117991.62</v>
      </c>
      <c r="GC285" s="2"/>
      <c r="GD285" s="2">
        <v>11722.21</v>
      </c>
      <c r="GE285" s="2"/>
      <c r="GF285" s="2"/>
      <c r="GG285" s="2"/>
      <c r="GH285" s="2"/>
      <c r="GI285" s="2">
        <v>385589</v>
      </c>
      <c r="GJ285" s="2">
        <v>505037.61</v>
      </c>
      <c r="GK285" s="2">
        <v>6747.41</v>
      </c>
      <c r="GL285" s="2">
        <v>29092.89</v>
      </c>
      <c r="GM285" s="2">
        <v>1083274.55</v>
      </c>
      <c r="GN285" s="2">
        <v>922832.36</v>
      </c>
      <c r="GO285" s="2">
        <v>34369.43</v>
      </c>
      <c r="GP285" s="2">
        <v>15923.21</v>
      </c>
      <c r="GQ285" s="2"/>
      <c r="GR285" s="2"/>
      <c r="GS285" s="2">
        <v>141841.22</v>
      </c>
      <c r="GT285" s="2">
        <v>347560.41</v>
      </c>
      <c r="GU285" s="2"/>
      <c r="GV285" s="2"/>
      <c r="GW285" s="2"/>
      <c r="GX285" s="2">
        <v>36273.78</v>
      </c>
      <c r="GY285" s="2">
        <v>40220.29</v>
      </c>
      <c r="GZ285" s="2"/>
      <c r="HA285" s="2"/>
      <c r="HB285" s="2"/>
      <c r="HC285" s="2"/>
      <c r="HD285" s="2"/>
      <c r="HE285" s="2"/>
      <c r="HF285" s="2"/>
      <c r="HG285" s="2">
        <v>5920757.8700000001</v>
      </c>
      <c r="HH285" s="2">
        <v>38908.839999999997</v>
      </c>
      <c r="HI285" s="2">
        <v>38908.839999999997</v>
      </c>
      <c r="HJ285" s="2"/>
      <c r="HK285" s="2"/>
      <c r="HL285" s="2">
        <v>11563.84</v>
      </c>
      <c r="HM285" s="2"/>
      <c r="HN285" s="2"/>
      <c r="HO285" s="2"/>
      <c r="HP285" s="2"/>
      <c r="HQ285" s="2">
        <v>46303.23</v>
      </c>
      <c r="HR285" s="2"/>
      <c r="HS285" s="2">
        <v>57867.070000000007</v>
      </c>
      <c r="HT285" s="2">
        <v>44914728.720000006</v>
      </c>
      <c r="HV285" s="37" t="str">
        <f>VLOOKUP(HW285,'District Listing'!$A$3:$B$315,2,FALSE)</f>
        <v>PALOUSE</v>
      </c>
      <c r="HW285" s="4" t="s">
        <v>388</v>
      </c>
      <c r="HX285" s="2"/>
      <c r="HY285" s="2"/>
      <c r="HZ285" s="2"/>
      <c r="IA285" s="2"/>
      <c r="IB285" s="2">
        <v>77241.119999999995</v>
      </c>
      <c r="IC285" s="2">
        <v>17067.53</v>
      </c>
      <c r="ID285" s="2"/>
      <c r="IE285" s="2"/>
      <c r="IF285" s="2"/>
      <c r="IG285" s="2"/>
      <c r="IH285" s="2"/>
      <c r="II285" s="2">
        <v>94308.65</v>
      </c>
      <c r="IJ285" s="2">
        <v>120093.16</v>
      </c>
      <c r="IK285" s="2">
        <v>3656.63</v>
      </c>
      <c r="IL285" s="2"/>
      <c r="IM285" s="2"/>
      <c r="IN285" s="2">
        <v>305.7</v>
      </c>
      <c r="IO285" s="2"/>
      <c r="IP285" s="2">
        <v>124055.49</v>
      </c>
      <c r="IQ285" s="2"/>
      <c r="IR285" s="2"/>
      <c r="IS285" s="2">
        <v>7119.97</v>
      </c>
      <c r="IT285" s="2">
        <v>9165.1299999999992</v>
      </c>
      <c r="IU285" s="2">
        <v>11952.5</v>
      </c>
      <c r="IV285" s="2">
        <v>13347.31</v>
      </c>
      <c r="IW285" s="2"/>
      <c r="IX285" s="2"/>
      <c r="IY285" s="2"/>
      <c r="IZ285" s="2"/>
      <c r="JA285" s="2">
        <v>162.94999999999999</v>
      </c>
      <c r="JB285" s="2">
        <v>304.67</v>
      </c>
      <c r="JC285" s="2">
        <v>502.39</v>
      </c>
      <c r="JD285" s="2">
        <v>1555.76</v>
      </c>
      <c r="JE285" s="2">
        <v>10792.47</v>
      </c>
      <c r="JF285" s="2">
        <v>18528.439999999999</v>
      </c>
      <c r="JG285" s="2">
        <v>114.26</v>
      </c>
      <c r="JH285" s="2">
        <v>185.57</v>
      </c>
      <c r="JI285" s="2">
        <v>73731.42</v>
      </c>
      <c r="JJ285" s="2">
        <v>45999</v>
      </c>
      <c r="JK285" s="2"/>
      <c r="JL285" s="2">
        <v>4.34</v>
      </c>
      <c r="JM285" s="2"/>
      <c r="JN285" s="2">
        <v>320.39</v>
      </c>
      <c r="JO285" s="2">
        <v>46323.729999999996</v>
      </c>
      <c r="JP285" s="2"/>
      <c r="JQ285" s="2"/>
      <c r="JR285" s="2"/>
      <c r="JS285" s="2"/>
      <c r="JT285" s="2"/>
      <c r="JU285" s="2">
        <v>38.909999999999997</v>
      </c>
      <c r="JV285" s="2">
        <v>34748.32</v>
      </c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>
        <v>276.23</v>
      </c>
      <c r="LD285" s="2"/>
      <c r="LE285" s="2"/>
      <c r="LF285" s="2"/>
      <c r="LG285" s="2"/>
      <c r="LH285" s="2"/>
      <c r="LI285" s="2"/>
      <c r="LJ285" s="2"/>
      <c r="LK285" s="2">
        <v>35063.460000000006</v>
      </c>
      <c r="LL285" s="2">
        <v>4694.33</v>
      </c>
      <c r="LM285" s="2">
        <v>4694.33</v>
      </c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>
        <v>378177.08000000007</v>
      </c>
    </row>
    <row r="286" spans="2:337">
      <c r="B286" s="22" t="s">
        <v>82</v>
      </c>
      <c r="C286" s="22" t="s">
        <v>7</v>
      </c>
      <c r="D286" s="22" t="s">
        <v>7</v>
      </c>
      <c r="E286" s="22" t="s">
        <v>34</v>
      </c>
      <c r="F286" s="22" t="s">
        <v>57</v>
      </c>
      <c r="G286" s="1">
        <v>58289.32</v>
      </c>
      <c r="I286" s="37" t="str">
        <f>VLOOKUP(J286,'District Listing'!$A$3:$B$315,2,FALSE)</f>
        <v>MERIDIAN</v>
      </c>
      <c r="J286" s="4" t="s">
        <v>379</v>
      </c>
      <c r="K286" s="2">
        <v>333681.44999999995</v>
      </c>
      <c r="L286" s="2">
        <v>333681.44999999995</v>
      </c>
      <c r="M286" s="2">
        <v>-333681.45</v>
      </c>
      <c r="N286" s="2">
        <v>-333681.45</v>
      </c>
      <c r="O286" s="2">
        <v>9998392.1000000015</v>
      </c>
      <c r="P286" s="2">
        <v>114666.45</v>
      </c>
      <c r="Q286" s="2">
        <v>160626.6</v>
      </c>
      <c r="R286" s="2"/>
      <c r="S286" s="2">
        <v>189426.91999999998</v>
      </c>
      <c r="T286" s="2">
        <v>137405.07</v>
      </c>
      <c r="U286" s="2"/>
      <c r="V286" s="2">
        <v>10600517.140000001</v>
      </c>
      <c r="W286" s="2">
        <v>3925473.81</v>
      </c>
      <c r="X286" s="2">
        <v>102147.65</v>
      </c>
      <c r="Y286" s="2">
        <v>88711.01999999999</v>
      </c>
      <c r="Z286" s="2"/>
      <c r="AA286" s="2">
        <v>186945.73</v>
      </c>
      <c r="AB286" s="2">
        <v>27654.52</v>
      </c>
      <c r="AC286" s="2">
        <v>4330932.7299999995</v>
      </c>
      <c r="AD286" s="2"/>
      <c r="AE286" s="2"/>
      <c r="AF286" s="2">
        <v>785857.85</v>
      </c>
      <c r="AG286" s="2">
        <v>325228.58999999997</v>
      </c>
      <c r="AH286" s="2">
        <v>1594600.48</v>
      </c>
      <c r="AI286" s="2">
        <v>529203.82000000007</v>
      </c>
      <c r="AJ286" s="2"/>
      <c r="AK286" s="2"/>
      <c r="AL286" s="2"/>
      <c r="AM286" s="2"/>
      <c r="AN286" s="2"/>
      <c r="AO286" s="2"/>
      <c r="AP286" s="2">
        <v>37423.33</v>
      </c>
      <c r="AQ286" s="2">
        <v>66188.710000000006</v>
      </c>
      <c r="AR286" s="2">
        <v>1361196.95</v>
      </c>
      <c r="AS286" s="2">
        <v>1110340.1299999999</v>
      </c>
      <c r="AT286" s="2">
        <v>15498.439999999999</v>
      </c>
      <c r="AU286" s="2">
        <v>6354.27</v>
      </c>
      <c r="AV286" s="2">
        <v>5831892.5700000003</v>
      </c>
      <c r="AW286" s="2">
        <v>737953.4</v>
      </c>
      <c r="AX286" s="2">
        <v>64995.57</v>
      </c>
      <c r="AY286" s="2">
        <v>123951.27</v>
      </c>
      <c r="AZ286" s="2">
        <v>93740.13</v>
      </c>
      <c r="BA286" s="2">
        <v>22159.75</v>
      </c>
      <c r="BB286" s="2">
        <v>1042800.12</v>
      </c>
      <c r="BC286" s="2">
        <v>100967.19</v>
      </c>
      <c r="BD286" s="2"/>
      <c r="BE286" s="2">
        <v>5856.98</v>
      </c>
      <c r="BF286" s="2"/>
      <c r="BG286" s="2"/>
      <c r="BH286" s="2">
        <v>68359.509999999995</v>
      </c>
      <c r="BI286" s="2">
        <v>95395.56</v>
      </c>
      <c r="BJ286" s="2"/>
      <c r="BK286" s="2"/>
      <c r="BL286" s="2"/>
      <c r="BM286" s="2">
        <v>9577.9699999999993</v>
      </c>
      <c r="BN286" s="2"/>
      <c r="BO286" s="2"/>
      <c r="BP286" s="2"/>
      <c r="BQ286" s="2"/>
      <c r="BR286" s="2">
        <v>223125.04</v>
      </c>
      <c r="BS286" s="2">
        <v>31615.65</v>
      </c>
      <c r="BT286" s="2"/>
      <c r="BU286" s="2"/>
      <c r="BV286" s="2"/>
      <c r="BW286" s="2"/>
      <c r="BX286" s="2"/>
      <c r="BY286" s="2"/>
      <c r="BZ286" s="2"/>
      <c r="CA286" s="2"/>
      <c r="CB286" s="2">
        <v>215188</v>
      </c>
      <c r="CC286" s="2">
        <v>128965.55</v>
      </c>
      <c r="CD286" s="2">
        <v>16311.34</v>
      </c>
      <c r="CE286" s="2"/>
      <c r="CF286" s="2">
        <v>641018.37</v>
      </c>
      <c r="CG286" s="2">
        <v>273161.77</v>
      </c>
      <c r="CH286" s="2"/>
      <c r="CI286" s="2">
        <v>243296.23</v>
      </c>
      <c r="CJ286" s="2"/>
      <c r="CK286" s="2"/>
      <c r="CL286" s="2">
        <v>80512.210000000006</v>
      </c>
      <c r="CM286" s="2">
        <v>251930.95</v>
      </c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>
        <v>2385282.3200000003</v>
      </c>
      <c r="DA286" s="2">
        <v>31509</v>
      </c>
      <c r="DB286" s="2">
        <v>31509</v>
      </c>
      <c r="DC286" s="2"/>
      <c r="DD286" s="2"/>
      <c r="DE286" s="2">
        <v>165401.03</v>
      </c>
      <c r="DF286" s="2"/>
      <c r="DG286" s="2"/>
      <c r="DH286" s="2">
        <v>257766.39</v>
      </c>
      <c r="DI286" s="2"/>
      <c r="DJ286" s="2"/>
      <c r="DK286" s="2"/>
      <c r="DL286" s="2"/>
      <c r="DM286" s="2">
        <v>423167.42000000004</v>
      </c>
      <c r="DN286" s="2">
        <v>24646101.299999997</v>
      </c>
      <c r="DP286" s="37" t="str">
        <f>VLOOKUP(DQ286,'District Listing'!$A$3:$B$315,2,FALSE)</f>
        <v>MERIDIAN</v>
      </c>
      <c r="DQ286" s="4" t="s">
        <v>379</v>
      </c>
      <c r="DR286" s="2">
        <v>-130424.22</v>
      </c>
      <c r="DS286" s="2">
        <v>-130424.22</v>
      </c>
      <c r="DT286" s="2">
        <v>-333681.45</v>
      </c>
      <c r="DU286" s="2">
        <v>-333681.45</v>
      </c>
      <c r="DV286" s="2">
        <v>8946937.1300000008</v>
      </c>
      <c r="DW286" s="2">
        <v>106644.92</v>
      </c>
      <c r="DX286" s="2">
        <v>110341.75</v>
      </c>
      <c r="DY286" s="2"/>
      <c r="DZ286" s="2">
        <v>91133.65</v>
      </c>
      <c r="EA286" s="2">
        <v>130569.07</v>
      </c>
      <c r="EB286" s="2"/>
      <c r="EC286" s="2">
        <v>9385626.5200000014</v>
      </c>
      <c r="ED286" s="2">
        <v>2601540.1</v>
      </c>
      <c r="EE286" s="2">
        <v>100005.51</v>
      </c>
      <c r="EF286" s="2">
        <v>71647.429999999993</v>
      </c>
      <c r="EG286" s="2"/>
      <c r="EH286" s="2">
        <v>16232.22</v>
      </c>
      <c r="EI286" s="2">
        <v>27654.52</v>
      </c>
      <c r="EJ286" s="2">
        <v>2817079.7800000003</v>
      </c>
      <c r="EK286" s="2"/>
      <c r="EL286" s="2"/>
      <c r="EM286" s="2">
        <v>753903.46</v>
      </c>
      <c r="EN286" s="2">
        <v>304450.59999999998</v>
      </c>
      <c r="EO286" s="2">
        <v>1531419.05</v>
      </c>
      <c r="EP286" s="2">
        <v>510632.08</v>
      </c>
      <c r="EQ286" s="2"/>
      <c r="ER286" s="2"/>
      <c r="ES286" s="2"/>
      <c r="ET286" s="2"/>
      <c r="EU286" s="2"/>
      <c r="EV286" s="2"/>
      <c r="EW286" s="2">
        <v>35106.67</v>
      </c>
      <c r="EX286" s="2">
        <v>61579.11</v>
      </c>
      <c r="EY286" s="2">
        <v>1317273.49</v>
      </c>
      <c r="EZ286" s="2">
        <v>1064373.1399999999</v>
      </c>
      <c r="FA286" s="2">
        <v>14871.23</v>
      </c>
      <c r="FB286" s="2">
        <v>5956.18</v>
      </c>
      <c r="FC286" s="2">
        <v>5599565.0099999998</v>
      </c>
      <c r="FD286" s="2">
        <v>456616.56</v>
      </c>
      <c r="FE286" s="2">
        <v>64995.57</v>
      </c>
      <c r="FF286" s="2">
        <v>123951.27</v>
      </c>
      <c r="FG286" s="2">
        <v>93740.13</v>
      </c>
      <c r="FH286" s="2">
        <v>22159.75</v>
      </c>
      <c r="FI286" s="2">
        <v>761463.28</v>
      </c>
      <c r="FJ286" s="2">
        <v>26542.23</v>
      </c>
      <c r="FK286" s="2"/>
      <c r="FL286" s="2">
        <v>5856.98</v>
      </c>
      <c r="FM286" s="2"/>
      <c r="FN286" s="2"/>
      <c r="FO286" s="2">
        <v>52640.75</v>
      </c>
      <c r="FP286" s="2">
        <v>94851.12</v>
      </c>
      <c r="FQ286" s="2"/>
      <c r="FR286" s="2"/>
      <c r="FS286" s="2"/>
      <c r="FT286" s="2">
        <v>9577.9699999999993</v>
      </c>
      <c r="FU286" s="2"/>
      <c r="FV286" s="2"/>
      <c r="FW286" s="2"/>
      <c r="FX286" s="2"/>
      <c r="FY286" s="2">
        <v>223125.04</v>
      </c>
      <c r="FZ286" s="2">
        <v>31347.47</v>
      </c>
      <c r="GA286" s="2"/>
      <c r="GB286" s="2"/>
      <c r="GC286" s="2"/>
      <c r="GD286" s="2"/>
      <c r="GE286" s="2"/>
      <c r="GF286" s="2"/>
      <c r="GG286" s="2"/>
      <c r="GH286" s="2"/>
      <c r="GI286" s="2">
        <v>215188</v>
      </c>
      <c r="GJ286" s="2">
        <v>128568.56</v>
      </c>
      <c r="GK286" s="2">
        <v>16311.34</v>
      </c>
      <c r="GL286" s="2"/>
      <c r="GM286" s="2">
        <v>620076.91</v>
      </c>
      <c r="GN286" s="2">
        <v>273161.77</v>
      </c>
      <c r="GO286" s="2"/>
      <c r="GP286" s="2">
        <v>188683.2</v>
      </c>
      <c r="GQ286" s="2"/>
      <c r="GR286" s="2"/>
      <c r="GS286" s="2">
        <v>80512.210000000006</v>
      </c>
      <c r="GT286" s="2">
        <v>251930.95</v>
      </c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>
        <v>2218374.5</v>
      </c>
      <c r="HH286" s="2">
        <v>26701.4</v>
      </c>
      <c r="HI286" s="2">
        <v>26701.4</v>
      </c>
      <c r="HJ286" s="2"/>
      <c r="HK286" s="2"/>
      <c r="HL286" s="2">
        <v>165401.03</v>
      </c>
      <c r="HM286" s="2"/>
      <c r="HN286" s="2"/>
      <c r="HO286" s="2">
        <v>257766.39</v>
      </c>
      <c r="HP286" s="2"/>
      <c r="HQ286" s="2"/>
      <c r="HR286" s="2"/>
      <c r="HS286" s="2">
        <v>423167.42000000004</v>
      </c>
      <c r="HT286" s="2">
        <v>20767872.239999995</v>
      </c>
      <c r="HV286" s="37" t="str">
        <f>VLOOKUP(HW286,'District Listing'!$A$3:$B$315,2,FALSE)</f>
        <v>GARFIELD</v>
      </c>
      <c r="HW286" s="4" t="s">
        <v>389</v>
      </c>
      <c r="HX286" s="2"/>
      <c r="HY286" s="2"/>
      <c r="HZ286" s="2"/>
      <c r="IA286" s="2"/>
      <c r="IB286" s="2">
        <v>5896</v>
      </c>
      <c r="IC286" s="2"/>
      <c r="ID286" s="2"/>
      <c r="IE286" s="2"/>
      <c r="IF286" s="2"/>
      <c r="IG286" s="2"/>
      <c r="IH286" s="2"/>
      <c r="II286" s="2">
        <v>5896</v>
      </c>
      <c r="IJ286" s="2">
        <v>79490.53</v>
      </c>
      <c r="IK286" s="2">
        <v>3326.64</v>
      </c>
      <c r="IL286" s="2"/>
      <c r="IM286" s="2"/>
      <c r="IN286" s="2"/>
      <c r="IO286" s="2"/>
      <c r="IP286" s="2">
        <v>82817.17</v>
      </c>
      <c r="IQ286" s="2"/>
      <c r="IR286" s="2"/>
      <c r="IS286" s="2">
        <v>424.34</v>
      </c>
      <c r="IT286" s="2">
        <v>6028.97</v>
      </c>
      <c r="IU286" s="2">
        <v>914.36</v>
      </c>
      <c r="IV286" s="2">
        <v>8253.7000000000007</v>
      </c>
      <c r="IW286" s="2"/>
      <c r="IX286" s="2"/>
      <c r="IY286" s="2"/>
      <c r="IZ286" s="2"/>
      <c r="JA286" s="2">
        <v>3.41</v>
      </c>
      <c r="JB286" s="2">
        <v>48.04</v>
      </c>
      <c r="JC286" s="2"/>
      <c r="JD286" s="2">
        <v>928.36</v>
      </c>
      <c r="JE286" s="2"/>
      <c r="JF286" s="2">
        <v>8667.16</v>
      </c>
      <c r="JG286" s="2">
        <v>8.7200000000000006</v>
      </c>
      <c r="JH286" s="2">
        <v>121.52</v>
      </c>
      <c r="JI286" s="2">
        <v>25398.58</v>
      </c>
      <c r="JJ286" s="2">
        <v>121594.07</v>
      </c>
      <c r="JK286" s="2"/>
      <c r="JL286" s="2">
        <v>1795.41</v>
      </c>
      <c r="JM286" s="2"/>
      <c r="JN286" s="2"/>
      <c r="JO286" s="2">
        <v>123389.48000000001</v>
      </c>
      <c r="JP286" s="2"/>
      <c r="JQ286" s="2"/>
      <c r="JR286" s="2"/>
      <c r="JS286" s="2"/>
      <c r="JT286" s="2"/>
      <c r="JU286" s="2"/>
      <c r="JV286" s="2">
        <v>7493.75</v>
      </c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>
        <v>37960.22</v>
      </c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>
        <v>45453.97</v>
      </c>
      <c r="LL286" s="2">
        <v>280.01</v>
      </c>
      <c r="LM286" s="2">
        <v>280.01</v>
      </c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>
        <v>283235.21000000002</v>
      </c>
    </row>
    <row r="287" spans="2:337">
      <c r="B287" s="22" t="s">
        <v>82</v>
      </c>
      <c r="C287" s="22" t="s">
        <v>7</v>
      </c>
      <c r="D287" s="22" t="s">
        <v>7</v>
      </c>
      <c r="E287" s="22" t="s">
        <v>34</v>
      </c>
      <c r="F287" s="22" t="s">
        <v>58</v>
      </c>
      <c r="G287" s="1">
        <v>1599.4</v>
      </c>
      <c r="I287" s="37" t="str">
        <f>VLOOKUP(J287,'District Listing'!$A$3:$B$315,2,FALSE)</f>
        <v>NOOKSACK VALLEY</v>
      </c>
      <c r="J287" s="4" t="s">
        <v>380</v>
      </c>
      <c r="K287" s="2">
        <v>828275.19999999995</v>
      </c>
      <c r="L287" s="2">
        <v>828275.19999999995</v>
      </c>
      <c r="M287" s="2">
        <v>-828275.19999999995</v>
      </c>
      <c r="N287" s="2">
        <v>-828275.19999999995</v>
      </c>
      <c r="O287" s="2">
        <v>10974670.280000001</v>
      </c>
      <c r="P287" s="2">
        <v>150171.32</v>
      </c>
      <c r="Q287" s="2">
        <v>112592.45000000001</v>
      </c>
      <c r="R287" s="2"/>
      <c r="S287" s="2">
        <v>471723.32999999996</v>
      </c>
      <c r="T287" s="2">
        <v>121133.12999999999</v>
      </c>
      <c r="U287" s="2">
        <v>83676</v>
      </c>
      <c r="V287" s="2">
        <v>11913966.510000002</v>
      </c>
      <c r="W287" s="2">
        <v>4430367.59</v>
      </c>
      <c r="X287" s="2">
        <v>103346.06</v>
      </c>
      <c r="Y287" s="2">
        <v>200543.77</v>
      </c>
      <c r="Z287" s="2"/>
      <c r="AA287" s="2">
        <v>155087.15</v>
      </c>
      <c r="AB287" s="2">
        <v>28655.41</v>
      </c>
      <c r="AC287" s="2">
        <v>4917999.9799999995</v>
      </c>
      <c r="AD287" s="2"/>
      <c r="AE287" s="2"/>
      <c r="AF287" s="2">
        <v>286997.77</v>
      </c>
      <c r="AG287" s="2">
        <v>97453.78</v>
      </c>
      <c r="AH287" s="2">
        <v>1792011.6600000001</v>
      </c>
      <c r="AI287" s="2">
        <v>573075.03</v>
      </c>
      <c r="AJ287" s="2"/>
      <c r="AK287" s="2"/>
      <c r="AL287" s="2">
        <v>-2850</v>
      </c>
      <c r="AM287" s="2"/>
      <c r="AN287" s="2">
        <v>17300.62</v>
      </c>
      <c r="AO287" s="2">
        <v>18806.79</v>
      </c>
      <c r="AP287" s="2">
        <v>42657.119999999995</v>
      </c>
      <c r="AQ287" s="2">
        <v>950687.42999999993</v>
      </c>
      <c r="AR287" s="2">
        <v>1657033.85</v>
      </c>
      <c r="AS287" s="2">
        <v>1393100.27</v>
      </c>
      <c r="AT287" s="2"/>
      <c r="AU287" s="2"/>
      <c r="AV287" s="2">
        <v>6826274.3200000003</v>
      </c>
      <c r="AW287" s="2">
        <v>704556.36</v>
      </c>
      <c r="AX287" s="2">
        <v>73891.02</v>
      </c>
      <c r="AY287" s="2">
        <v>547031.29</v>
      </c>
      <c r="AZ287" s="2">
        <v>16374.240000000002</v>
      </c>
      <c r="BA287" s="2">
        <v>266374.05</v>
      </c>
      <c r="BB287" s="2">
        <v>1608226.96</v>
      </c>
      <c r="BC287" s="2">
        <v>23382.05</v>
      </c>
      <c r="BD287" s="2">
        <v>13835.75</v>
      </c>
      <c r="BE287" s="2"/>
      <c r="BF287" s="2"/>
      <c r="BG287" s="2"/>
      <c r="BH287" s="2">
        <v>8625</v>
      </c>
      <c r="BI287" s="2">
        <v>460370.63999999996</v>
      </c>
      <c r="BJ287" s="2">
        <v>20779.75</v>
      </c>
      <c r="BK287" s="2">
        <v>36791.43</v>
      </c>
      <c r="BL287" s="2">
        <v>114520.6</v>
      </c>
      <c r="BM287" s="2">
        <v>17288.86</v>
      </c>
      <c r="BN287" s="2">
        <v>85002.38</v>
      </c>
      <c r="BO287" s="2">
        <v>3360</v>
      </c>
      <c r="BP287" s="2">
        <v>44985.5</v>
      </c>
      <c r="BQ287" s="2">
        <v>71203.06</v>
      </c>
      <c r="BR287" s="2">
        <v>93045.38</v>
      </c>
      <c r="BS287" s="2">
        <v>11760.45</v>
      </c>
      <c r="BT287" s="2"/>
      <c r="BU287" s="2">
        <v>2523.38</v>
      </c>
      <c r="BV287" s="2"/>
      <c r="BW287" s="2">
        <v>99460.46</v>
      </c>
      <c r="BX287" s="2"/>
      <c r="BY287" s="2"/>
      <c r="BZ287" s="2"/>
      <c r="CA287" s="2">
        <v>5042.75</v>
      </c>
      <c r="CB287" s="2">
        <v>233490</v>
      </c>
      <c r="CC287" s="2">
        <v>155379.42000000001</v>
      </c>
      <c r="CD287" s="2">
        <v>1732.5</v>
      </c>
      <c r="CE287" s="2">
        <v>1830.75</v>
      </c>
      <c r="CF287" s="2">
        <v>287725.59000000003</v>
      </c>
      <c r="CG287" s="2">
        <v>176307.11</v>
      </c>
      <c r="CH287" s="2"/>
      <c r="CI287" s="2">
        <v>20429.23</v>
      </c>
      <c r="CJ287" s="2"/>
      <c r="CK287" s="2"/>
      <c r="CL287" s="2">
        <v>102277.57</v>
      </c>
      <c r="CM287" s="2">
        <v>196645.33</v>
      </c>
      <c r="CN287" s="2"/>
      <c r="CO287" s="2"/>
      <c r="CP287" s="2"/>
      <c r="CQ287" s="2"/>
      <c r="CR287" s="2">
        <v>19192.990000000002</v>
      </c>
      <c r="CS287" s="2"/>
      <c r="CT287" s="2"/>
      <c r="CU287" s="2"/>
      <c r="CV287" s="2"/>
      <c r="CW287" s="2"/>
      <c r="CX287" s="2"/>
      <c r="CY287" s="2"/>
      <c r="CZ287" s="2">
        <v>2306987.9300000002</v>
      </c>
      <c r="DA287" s="2">
        <v>10715.57</v>
      </c>
      <c r="DB287" s="2">
        <v>10715.57</v>
      </c>
      <c r="DC287" s="2"/>
      <c r="DD287" s="2"/>
      <c r="DE287" s="2">
        <v>80271.100000000006</v>
      </c>
      <c r="DF287" s="2"/>
      <c r="DG287" s="2"/>
      <c r="DH287" s="2">
        <v>171463.32</v>
      </c>
      <c r="DI287" s="2"/>
      <c r="DJ287" s="2">
        <v>14097.21</v>
      </c>
      <c r="DK287" s="2"/>
      <c r="DL287" s="2"/>
      <c r="DM287" s="2">
        <v>265831.63</v>
      </c>
      <c r="DN287" s="2">
        <v>27850002.900000002</v>
      </c>
      <c r="DP287" s="37" t="str">
        <f>VLOOKUP(DQ287,'District Listing'!$A$3:$B$315,2,FALSE)</f>
        <v>NOOKSACK VALLEY</v>
      </c>
      <c r="DQ287" s="4" t="s">
        <v>380</v>
      </c>
      <c r="DR287" s="2">
        <v>10492.34</v>
      </c>
      <c r="DS287" s="2">
        <v>10492.34</v>
      </c>
      <c r="DT287" s="2">
        <v>-828275.19999999995</v>
      </c>
      <c r="DU287" s="2">
        <v>-828275.19999999995</v>
      </c>
      <c r="DV287" s="2">
        <v>10582877.73</v>
      </c>
      <c r="DW287" s="2">
        <v>42440.27</v>
      </c>
      <c r="DX287" s="2">
        <v>88840.85</v>
      </c>
      <c r="DY287" s="2"/>
      <c r="DZ287" s="2">
        <v>322862.86</v>
      </c>
      <c r="EA287" s="2">
        <v>9757.65</v>
      </c>
      <c r="EB287" s="2">
        <v>83676</v>
      </c>
      <c r="EC287" s="2">
        <v>11130455.359999999</v>
      </c>
      <c r="ED287" s="2">
        <v>3764546.13</v>
      </c>
      <c r="EE287" s="2">
        <v>56787.97</v>
      </c>
      <c r="EF287" s="2">
        <v>158351.65</v>
      </c>
      <c r="EG287" s="2"/>
      <c r="EH287" s="2">
        <v>9876.4</v>
      </c>
      <c r="EI287" s="2">
        <v>16234.34</v>
      </c>
      <c r="EJ287" s="2">
        <v>4005796.4899999998</v>
      </c>
      <c r="EK287" s="2"/>
      <c r="EL287" s="2"/>
      <c r="EM287" s="2">
        <v>230229.32</v>
      </c>
      <c r="EN287" s="2">
        <v>85266.95</v>
      </c>
      <c r="EO287" s="2">
        <v>1697950.8</v>
      </c>
      <c r="EP287" s="2">
        <v>475289.67</v>
      </c>
      <c r="EQ287" s="2"/>
      <c r="ER287" s="2"/>
      <c r="ES287" s="2">
        <v>-2850</v>
      </c>
      <c r="ET287" s="2"/>
      <c r="EU287" s="2">
        <v>16172.97</v>
      </c>
      <c r="EV287" s="2">
        <v>15587.31</v>
      </c>
      <c r="EW287" s="2">
        <v>39644.239999999998</v>
      </c>
      <c r="EX287" s="2">
        <v>873351.82</v>
      </c>
      <c r="EY287" s="2">
        <v>1602673.85</v>
      </c>
      <c r="EZ287" s="2">
        <v>1197043.8700000001</v>
      </c>
      <c r="FA287" s="2"/>
      <c r="FB287" s="2"/>
      <c r="FC287" s="2">
        <v>6230360.8000000007</v>
      </c>
      <c r="FD287" s="2">
        <v>437407.8</v>
      </c>
      <c r="FE287" s="2">
        <v>73891.02</v>
      </c>
      <c r="FF287" s="2">
        <v>547031.29</v>
      </c>
      <c r="FG287" s="2">
        <v>7337.72</v>
      </c>
      <c r="FH287" s="2">
        <v>265916.21999999997</v>
      </c>
      <c r="FI287" s="2">
        <v>1331584.05</v>
      </c>
      <c r="FJ287" s="2">
        <v>1717</v>
      </c>
      <c r="FK287" s="2"/>
      <c r="FL287" s="2"/>
      <c r="FM287" s="2"/>
      <c r="FN287" s="2"/>
      <c r="FO287" s="2">
        <v>938</v>
      </c>
      <c r="FP287" s="2">
        <v>417477.41</v>
      </c>
      <c r="FQ287" s="2">
        <v>16279.75</v>
      </c>
      <c r="FR287" s="2">
        <v>36791.43</v>
      </c>
      <c r="FS287" s="2">
        <v>114520.6</v>
      </c>
      <c r="FT287" s="2">
        <v>16580.86</v>
      </c>
      <c r="FU287" s="2">
        <v>85002.38</v>
      </c>
      <c r="FV287" s="2">
        <v>3360</v>
      </c>
      <c r="FW287" s="2">
        <v>44985.5</v>
      </c>
      <c r="FX287" s="2">
        <v>71203.06</v>
      </c>
      <c r="FY287" s="2">
        <v>93045.38</v>
      </c>
      <c r="FZ287" s="2">
        <v>11760.45</v>
      </c>
      <c r="GA287" s="2"/>
      <c r="GB287" s="2">
        <v>2523.38</v>
      </c>
      <c r="GC287" s="2"/>
      <c r="GD287" s="2">
        <v>99460.46</v>
      </c>
      <c r="GE287" s="2"/>
      <c r="GF287" s="2"/>
      <c r="GG287" s="2"/>
      <c r="GH287" s="2">
        <v>5042.75</v>
      </c>
      <c r="GI287" s="2">
        <v>233490</v>
      </c>
      <c r="GJ287" s="2">
        <v>148311.91</v>
      </c>
      <c r="GK287" s="2">
        <v>1732.5</v>
      </c>
      <c r="GL287" s="2"/>
      <c r="GM287" s="2">
        <v>287725.59000000003</v>
      </c>
      <c r="GN287" s="2">
        <v>176307.11</v>
      </c>
      <c r="GO287" s="2"/>
      <c r="GP287" s="2">
        <v>6840</v>
      </c>
      <c r="GQ287" s="2"/>
      <c r="GR287" s="2"/>
      <c r="GS287" s="2">
        <v>102277.57</v>
      </c>
      <c r="GT287" s="2">
        <v>196645.33</v>
      </c>
      <c r="GU287" s="2"/>
      <c r="GV287" s="2"/>
      <c r="GW287" s="2"/>
      <c r="GX287" s="2"/>
      <c r="GY287" s="2">
        <v>18088.09</v>
      </c>
      <c r="GZ287" s="2"/>
      <c r="HA287" s="2"/>
      <c r="HB287" s="2"/>
      <c r="HC287" s="2"/>
      <c r="HD287" s="2"/>
      <c r="HE287" s="2"/>
      <c r="HF287" s="2"/>
      <c r="HG287" s="2">
        <v>2192106.5099999998</v>
      </c>
      <c r="HH287" s="2">
        <v>9180.14</v>
      </c>
      <c r="HI287" s="2">
        <v>9180.14</v>
      </c>
      <c r="HJ287" s="2"/>
      <c r="HK287" s="2"/>
      <c r="HL287" s="2">
        <v>80271.100000000006</v>
      </c>
      <c r="HM287" s="2"/>
      <c r="HN287" s="2"/>
      <c r="HO287" s="2">
        <v>171463.32</v>
      </c>
      <c r="HP287" s="2"/>
      <c r="HQ287" s="2">
        <v>14097.21</v>
      </c>
      <c r="HR287" s="2"/>
      <c r="HS287" s="2">
        <v>265831.63</v>
      </c>
      <c r="HT287" s="2">
        <v>24347532.119999994</v>
      </c>
      <c r="HV287" s="37" t="str">
        <f>VLOOKUP(HW287,'District Listing'!$A$3:$B$315,2,FALSE)</f>
        <v>STEPTOE</v>
      </c>
      <c r="HW287" s="4" t="s">
        <v>390</v>
      </c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>
        <v>30393.02</v>
      </c>
      <c r="IK287" s="2"/>
      <c r="IL287" s="2"/>
      <c r="IM287" s="2"/>
      <c r="IN287" s="2"/>
      <c r="IO287" s="2"/>
      <c r="IP287" s="2">
        <v>30393.02</v>
      </c>
      <c r="IQ287" s="2"/>
      <c r="IR287" s="2"/>
      <c r="IS287" s="2"/>
      <c r="IT287" s="2">
        <v>2213.16</v>
      </c>
      <c r="IU287" s="2"/>
      <c r="IV287" s="2">
        <v>4015.18</v>
      </c>
      <c r="IW287" s="2"/>
      <c r="IX287" s="2"/>
      <c r="IY287" s="2"/>
      <c r="IZ287" s="2"/>
      <c r="JA287" s="2"/>
      <c r="JB287" s="2"/>
      <c r="JC287" s="2"/>
      <c r="JD287" s="2">
        <v>586.27</v>
      </c>
      <c r="JE287" s="2"/>
      <c r="JF287" s="2">
        <v>9218.98</v>
      </c>
      <c r="JG287" s="2"/>
      <c r="JH287" s="2"/>
      <c r="JI287" s="2">
        <v>16033.59</v>
      </c>
      <c r="JJ287" s="2">
        <v>5797.72</v>
      </c>
      <c r="JK287" s="2"/>
      <c r="JL287" s="2"/>
      <c r="JM287" s="2"/>
      <c r="JN287" s="2"/>
      <c r="JO287" s="2">
        <v>5797.72</v>
      </c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>
        <v>5874.99</v>
      </c>
      <c r="KF287" s="2"/>
      <c r="KG287" s="2"/>
      <c r="KH287" s="2"/>
      <c r="KI287" s="2"/>
      <c r="KJ287" s="2"/>
      <c r="KK287" s="2"/>
      <c r="KL287" s="2"/>
      <c r="KM287" s="2"/>
      <c r="KN287" s="2">
        <v>13825.38</v>
      </c>
      <c r="KO287" s="2"/>
      <c r="KP287" s="2"/>
      <c r="KQ287" s="2"/>
      <c r="KR287" s="2"/>
      <c r="KS287" s="2"/>
      <c r="KT287" s="2"/>
      <c r="KU287" s="2"/>
      <c r="KV287" s="2">
        <v>40824.5</v>
      </c>
      <c r="KW287" s="2"/>
      <c r="KX287" s="2"/>
      <c r="KY287" s="2"/>
      <c r="KZ287" s="2"/>
      <c r="LA287" s="2">
        <v>9156.15</v>
      </c>
      <c r="LB287" s="2"/>
      <c r="LC287" s="2"/>
      <c r="LD287" s="2"/>
      <c r="LE287" s="2"/>
      <c r="LF287" s="2"/>
      <c r="LG287" s="2"/>
      <c r="LH287" s="2"/>
      <c r="LI287" s="2"/>
      <c r="LJ287" s="2"/>
      <c r="LK287" s="2">
        <v>69681.01999999999</v>
      </c>
      <c r="LL287" s="2"/>
      <c r="LM287" s="2"/>
      <c r="LN287" s="2"/>
      <c r="LO287" s="2"/>
      <c r="LP287" s="2">
        <v>5459.87</v>
      </c>
      <c r="LQ287" s="2"/>
      <c r="LR287" s="2"/>
      <c r="LS287" s="2"/>
      <c r="LT287" s="2"/>
      <c r="LU287" s="2"/>
      <c r="LV287" s="2"/>
      <c r="LW287" s="2"/>
      <c r="LX287" s="2">
        <v>5459.87</v>
      </c>
      <c r="LY287" s="2">
        <v>127365.21999999999</v>
      </c>
    </row>
    <row r="288" spans="2:337">
      <c r="B288" s="22" t="s">
        <v>82</v>
      </c>
      <c r="C288" s="22" t="s">
        <v>7</v>
      </c>
      <c r="D288" s="22" t="s">
        <v>7</v>
      </c>
      <c r="E288" s="22" t="s">
        <v>59</v>
      </c>
      <c r="F288" s="22" t="s">
        <v>55</v>
      </c>
      <c r="G288" s="1">
        <v>2100</v>
      </c>
      <c r="I288" s="37" t="str">
        <f>VLOOKUP(J288,'District Listing'!$A$3:$B$315,2,FALSE)</f>
        <v>MOUNT BAKER</v>
      </c>
      <c r="J288" s="4" t="s">
        <v>381</v>
      </c>
      <c r="K288" s="2">
        <v>213626.83</v>
      </c>
      <c r="L288" s="2">
        <v>213626.83</v>
      </c>
      <c r="M288" s="2">
        <v>-213626.83</v>
      </c>
      <c r="N288" s="2">
        <v>-213626.83</v>
      </c>
      <c r="O288" s="2">
        <v>11419065.4</v>
      </c>
      <c r="P288" s="2">
        <v>235597.46</v>
      </c>
      <c r="Q288" s="2">
        <v>28192.66</v>
      </c>
      <c r="R288" s="2"/>
      <c r="S288" s="2">
        <v>644687.25</v>
      </c>
      <c r="T288" s="2">
        <v>282174.53999999998</v>
      </c>
      <c r="U288" s="2">
        <v>257685</v>
      </c>
      <c r="V288" s="2">
        <v>12867402.310000001</v>
      </c>
      <c r="W288" s="2">
        <v>4912494.71</v>
      </c>
      <c r="X288" s="2">
        <v>188376.25999999998</v>
      </c>
      <c r="Y288" s="2">
        <v>293520.44</v>
      </c>
      <c r="Z288" s="2"/>
      <c r="AA288" s="2">
        <v>522415.93</v>
      </c>
      <c r="AB288" s="2">
        <v>6463.14</v>
      </c>
      <c r="AC288" s="2">
        <v>5923270.4799999995</v>
      </c>
      <c r="AD288" s="2"/>
      <c r="AE288" s="2"/>
      <c r="AF288" s="2">
        <v>953227.63</v>
      </c>
      <c r="AG288" s="2">
        <v>442958.47</v>
      </c>
      <c r="AH288" s="2">
        <v>1943109.27</v>
      </c>
      <c r="AI288" s="2">
        <v>725359.98</v>
      </c>
      <c r="AJ288" s="2"/>
      <c r="AK288" s="2"/>
      <c r="AL288" s="2"/>
      <c r="AM288" s="2"/>
      <c r="AN288" s="2"/>
      <c r="AO288" s="2">
        <v>22684.86</v>
      </c>
      <c r="AP288" s="2">
        <v>42904.789999999994</v>
      </c>
      <c r="AQ288" s="2">
        <v>98743.03</v>
      </c>
      <c r="AR288" s="2">
        <v>1701421.29</v>
      </c>
      <c r="AS288" s="2">
        <v>1679447.28</v>
      </c>
      <c r="AT288" s="2">
        <v>18914.399999999998</v>
      </c>
      <c r="AU288" s="2">
        <v>8895.5399999999991</v>
      </c>
      <c r="AV288" s="2">
        <v>7637666.540000001</v>
      </c>
      <c r="AW288" s="2">
        <v>719288.64</v>
      </c>
      <c r="AX288" s="2">
        <v>126021.03</v>
      </c>
      <c r="AY288" s="2">
        <v>426795.05000000005</v>
      </c>
      <c r="AZ288" s="2">
        <v>77327.42</v>
      </c>
      <c r="BA288" s="2">
        <v>9302.7000000000007</v>
      </c>
      <c r="BB288" s="2">
        <v>1358734.84</v>
      </c>
      <c r="BC288" s="2">
        <v>19695.54</v>
      </c>
      <c r="BD288" s="2"/>
      <c r="BE288" s="2">
        <v>1003063.75</v>
      </c>
      <c r="BF288" s="2"/>
      <c r="BG288" s="2"/>
      <c r="BH288" s="2">
        <v>54351.33</v>
      </c>
      <c r="BI288" s="2">
        <v>479876.68</v>
      </c>
      <c r="BJ288" s="2">
        <v>92016.11</v>
      </c>
      <c r="BK288" s="2">
        <v>54839.82</v>
      </c>
      <c r="BL288" s="2"/>
      <c r="BM288" s="2">
        <v>100789.76000000001</v>
      </c>
      <c r="BN288" s="2"/>
      <c r="BO288" s="2">
        <v>22419.74</v>
      </c>
      <c r="BP288" s="2">
        <v>13270</v>
      </c>
      <c r="BQ288" s="2">
        <v>1790.67</v>
      </c>
      <c r="BR288" s="2">
        <v>284009.21999999997</v>
      </c>
      <c r="BS288" s="2">
        <v>-2840.82</v>
      </c>
      <c r="BT288" s="2"/>
      <c r="BU288" s="2">
        <v>86447.94</v>
      </c>
      <c r="BV288" s="2"/>
      <c r="BW288" s="2">
        <v>1486</v>
      </c>
      <c r="BX288" s="2"/>
      <c r="BY288" s="2">
        <v>5378.74</v>
      </c>
      <c r="BZ288" s="2"/>
      <c r="CA288" s="2">
        <v>7962.8</v>
      </c>
      <c r="CB288" s="2">
        <v>328441.98</v>
      </c>
      <c r="CC288" s="2">
        <v>278751.5</v>
      </c>
      <c r="CD288" s="2">
        <v>2068.34</v>
      </c>
      <c r="CE288" s="2"/>
      <c r="CF288" s="2"/>
      <c r="CG288" s="2">
        <v>1780.05</v>
      </c>
      <c r="CH288" s="2"/>
      <c r="CI288" s="2">
        <v>27774.89</v>
      </c>
      <c r="CJ288" s="2">
        <v>232552</v>
      </c>
      <c r="CK288" s="2">
        <v>990</v>
      </c>
      <c r="CL288" s="2">
        <v>61921.37</v>
      </c>
      <c r="CM288" s="2">
        <v>217692.84</v>
      </c>
      <c r="CN288" s="2">
        <v>28665.78</v>
      </c>
      <c r="CO288" s="2"/>
      <c r="CP288" s="2"/>
      <c r="CQ288" s="2">
        <v>59920.65</v>
      </c>
      <c r="CR288" s="2">
        <v>41776.640000000007</v>
      </c>
      <c r="CS288" s="2"/>
      <c r="CT288" s="2"/>
      <c r="CU288" s="2"/>
      <c r="CV288" s="2"/>
      <c r="CW288" s="2"/>
      <c r="CX288" s="2">
        <v>5191.4799999999996</v>
      </c>
      <c r="CY288" s="2"/>
      <c r="CZ288" s="2">
        <v>3512084.8</v>
      </c>
      <c r="DA288" s="2">
        <v>45580.44</v>
      </c>
      <c r="DB288" s="2">
        <v>45580.44</v>
      </c>
      <c r="DC288" s="2">
        <v>10902.07</v>
      </c>
      <c r="DD288" s="2">
        <v>8967.5300000000007</v>
      </c>
      <c r="DE288" s="2">
        <v>35780.78</v>
      </c>
      <c r="DF288" s="2">
        <v>77370</v>
      </c>
      <c r="DG288" s="2">
        <v>14538.72</v>
      </c>
      <c r="DH288" s="2">
        <v>585.9</v>
      </c>
      <c r="DI288" s="2">
        <v>74.87</v>
      </c>
      <c r="DJ288" s="2">
        <v>49075.32</v>
      </c>
      <c r="DK288" s="2"/>
      <c r="DL288" s="2"/>
      <c r="DM288" s="2">
        <v>197295.19</v>
      </c>
      <c r="DN288" s="2">
        <v>31542034.600000005</v>
      </c>
      <c r="DP288" s="37" t="str">
        <f>VLOOKUP(DQ288,'District Listing'!$A$3:$B$315,2,FALSE)</f>
        <v>MOUNT BAKER</v>
      </c>
      <c r="DQ288" s="4" t="s">
        <v>381</v>
      </c>
      <c r="DR288" s="2">
        <v>56132.24</v>
      </c>
      <c r="DS288" s="2">
        <v>56132.24</v>
      </c>
      <c r="DT288" s="2">
        <v>-213626.83</v>
      </c>
      <c r="DU288" s="2">
        <v>-213626.83</v>
      </c>
      <c r="DV288" s="2">
        <v>10138760.98</v>
      </c>
      <c r="DW288" s="2">
        <v>230329.1</v>
      </c>
      <c r="DX288" s="2">
        <v>27082.16</v>
      </c>
      <c r="DY288" s="2"/>
      <c r="DZ288" s="2">
        <v>157115.25</v>
      </c>
      <c r="EA288" s="2">
        <v>281783.53999999998</v>
      </c>
      <c r="EB288" s="2">
        <v>257685</v>
      </c>
      <c r="EC288" s="2">
        <v>11092756.029999999</v>
      </c>
      <c r="ED288" s="2">
        <v>4735629.04</v>
      </c>
      <c r="EE288" s="2">
        <v>187590.39999999999</v>
      </c>
      <c r="EF288" s="2">
        <v>262256.46000000002</v>
      </c>
      <c r="EG288" s="2"/>
      <c r="EH288" s="2">
        <v>207808.51</v>
      </c>
      <c r="EI288" s="2">
        <v>6409.14</v>
      </c>
      <c r="EJ288" s="2">
        <v>5399693.5499999998</v>
      </c>
      <c r="EK288" s="2"/>
      <c r="EL288" s="2"/>
      <c r="EM288" s="2">
        <v>819579.89</v>
      </c>
      <c r="EN288" s="2">
        <v>403012.87</v>
      </c>
      <c r="EO288" s="2">
        <v>1675023.11</v>
      </c>
      <c r="EP288" s="2">
        <v>677793.46</v>
      </c>
      <c r="EQ288" s="2"/>
      <c r="ER288" s="2"/>
      <c r="ES288" s="2"/>
      <c r="ET288" s="2"/>
      <c r="EU288" s="2"/>
      <c r="EV288" s="2">
        <v>17013.64</v>
      </c>
      <c r="EW288" s="2">
        <v>37603.089999999997</v>
      </c>
      <c r="EX288" s="2">
        <v>92579.81</v>
      </c>
      <c r="EY288" s="2">
        <v>1503014.7</v>
      </c>
      <c r="EZ288" s="2">
        <v>1650006.5</v>
      </c>
      <c r="FA288" s="2">
        <v>18031.439999999999</v>
      </c>
      <c r="FB288" s="2">
        <v>8099.73</v>
      </c>
      <c r="FC288" s="2">
        <v>6901758.2400000012</v>
      </c>
      <c r="FD288" s="2">
        <v>674351.29</v>
      </c>
      <c r="FE288" s="2">
        <v>126021.03</v>
      </c>
      <c r="FF288" s="2">
        <v>344790.08</v>
      </c>
      <c r="FG288" s="2">
        <v>77327.42</v>
      </c>
      <c r="FH288" s="2">
        <v>9302.7000000000007</v>
      </c>
      <c r="FI288" s="2">
        <v>1231792.52</v>
      </c>
      <c r="FJ288" s="2">
        <v>19695.54</v>
      </c>
      <c r="FK288" s="2"/>
      <c r="FL288" s="2">
        <v>845644.47</v>
      </c>
      <c r="FM288" s="2"/>
      <c r="FN288" s="2"/>
      <c r="FO288" s="2">
        <v>53601.33</v>
      </c>
      <c r="FP288" s="2">
        <v>387620.95</v>
      </c>
      <c r="FQ288" s="2">
        <v>92016.11</v>
      </c>
      <c r="FR288" s="2">
        <v>54839.82</v>
      </c>
      <c r="FS288" s="2"/>
      <c r="FT288" s="2">
        <v>51124.76</v>
      </c>
      <c r="FU288" s="2"/>
      <c r="FV288" s="2"/>
      <c r="FW288" s="2"/>
      <c r="FX288" s="2">
        <v>1790.67</v>
      </c>
      <c r="FY288" s="2">
        <v>209982.31</v>
      </c>
      <c r="FZ288" s="2">
        <v>0.24</v>
      </c>
      <c r="GA288" s="2"/>
      <c r="GB288" s="2">
        <v>81136.990000000005</v>
      </c>
      <c r="GC288" s="2"/>
      <c r="GD288" s="2">
        <v>1486</v>
      </c>
      <c r="GE288" s="2"/>
      <c r="GF288" s="2">
        <v>5378.74</v>
      </c>
      <c r="GG288" s="2"/>
      <c r="GH288" s="2">
        <v>7962.8</v>
      </c>
      <c r="GI288" s="2">
        <v>186478.27</v>
      </c>
      <c r="GJ288" s="2">
        <v>181539.05</v>
      </c>
      <c r="GK288" s="2">
        <v>2068.34</v>
      </c>
      <c r="GL288" s="2"/>
      <c r="GM288" s="2"/>
      <c r="GN288" s="2">
        <v>1780.05</v>
      </c>
      <c r="GO288" s="2"/>
      <c r="GP288" s="2">
        <v>22461.64</v>
      </c>
      <c r="GQ288" s="2">
        <v>114662.65</v>
      </c>
      <c r="GR288" s="2">
        <v>990</v>
      </c>
      <c r="GS288" s="2"/>
      <c r="GT288" s="2"/>
      <c r="GU288" s="2"/>
      <c r="GV288" s="2"/>
      <c r="GW288" s="2"/>
      <c r="GX288" s="2"/>
      <c r="GY288" s="2">
        <v>38622.910000000003</v>
      </c>
      <c r="GZ288" s="2"/>
      <c r="HA288" s="2"/>
      <c r="HB288" s="2"/>
      <c r="HC288" s="2"/>
      <c r="HD288" s="2"/>
      <c r="HE288" s="2">
        <v>5191.4799999999996</v>
      </c>
      <c r="HF288" s="2"/>
      <c r="HG288" s="2">
        <v>2366075.12</v>
      </c>
      <c r="HH288" s="2">
        <v>36738.080000000002</v>
      </c>
      <c r="HI288" s="2">
        <v>36738.080000000002</v>
      </c>
      <c r="HJ288" s="2"/>
      <c r="HK288" s="2"/>
      <c r="HL288" s="2">
        <v>35780.78</v>
      </c>
      <c r="HM288" s="2">
        <v>32038.25</v>
      </c>
      <c r="HN288" s="2">
        <v>14538.72</v>
      </c>
      <c r="HO288" s="2"/>
      <c r="HP288" s="2"/>
      <c r="HQ288" s="2">
        <v>43183.58</v>
      </c>
      <c r="HR288" s="2"/>
      <c r="HS288" s="2">
        <v>125541.33</v>
      </c>
      <c r="HT288" s="2">
        <v>26996860.279999994</v>
      </c>
      <c r="HV288" s="37" t="str">
        <f>VLOOKUP(HW288,'District Listing'!$A$3:$B$315,2,FALSE)</f>
        <v>COLTON</v>
      </c>
      <c r="HW288" s="4" t="s">
        <v>391</v>
      </c>
      <c r="HX288" s="2">
        <v>19033.419999999998</v>
      </c>
      <c r="HY288" s="2">
        <v>19033.419999999998</v>
      </c>
      <c r="HZ288" s="2"/>
      <c r="IA288" s="2"/>
      <c r="IB288" s="2">
        <v>40765.339999999997</v>
      </c>
      <c r="IC288" s="2"/>
      <c r="ID288" s="2">
        <v>350</v>
      </c>
      <c r="IE288" s="2"/>
      <c r="IF288" s="2">
        <v>63071.7</v>
      </c>
      <c r="IG288" s="2"/>
      <c r="IH288" s="2"/>
      <c r="II288" s="2">
        <v>104187.04</v>
      </c>
      <c r="IJ288" s="2">
        <v>164326.97</v>
      </c>
      <c r="IK288" s="2">
        <v>2905.06</v>
      </c>
      <c r="IL288" s="2">
        <v>1272.24</v>
      </c>
      <c r="IM288" s="2"/>
      <c r="IN288" s="2">
        <v>30911</v>
      </c>
      <c r="IO288" s="2">
        <v>7082.57</v>
      </c>
      <c r="IP288" s="2">
        <v>206497.84</v>
      </c>
      <c r="IQ288" s="2"/>
      <c r="IR288" s="2"/>
      <c r="IS288" s="2">
        <v>7715.2</v>
      </c>
      <c r="IT288" s="2">
        <v>15367.76</v>
      </c>
      <c r="IU288" s="2">
        <v>16121.88</v>
      </c>
      <c r="IV288" s="2">
        <v>16829.39</v>
      </c>
      <c r="IW288" s="2"/>
      <c r="IX288" s="2"/>
      <c r="IY288" s="2"/>
      <c r="IZ288" s="2"/>
      <c r="JA288" s="2">
        <v>151.44</v>
      </c>
      <c r="JB288" s="2">
        <v>390.93</v>
      </c>
      <c r="JC288" s="2">
        <v>183.84</v>
      </c>
      <c r="JD288" s="2">
        <v>3369.93</v>
      </c>
      <c r="JE288" s="2">
        <v>8055.03</v>
      </c>
      <c r="JF288" s="2">
        <v>42452.13</v>
      </c>
      <c r="JG288" s="2"/>
      <c r="JH288" s="2"/>
      <c r="JI288" s="2">
        <v>110637.53</v>
      </c>
      <c r="JJ288" s="2">
        <v>33090.18</v>
      </c>
      <c r="JK288" s="2"/>
      <c r="JL288" s="2">
        <v>32470.1</v>
      </c>
      <c r="JM288" s="2"/>
      <c r="JN288" s="2">
        <v>15442.43</v>
      </c>
      <c r="JO288" s="2">
        <v>81002.709999999992</v>
      </c>
      <c r="JP288" s="2"/>
      <c r="JQ288" s="2"/>
      <c r="JR288" s="2"/>
      <c r="JS288" s="2"/>
      <c r="JT288" s="2"/>
      <c r="JU288" s="2">
        <v>1446.25</v>
      </c>
      <c r="JV288" s="2">
        <v>4959.04</v>
      </c>
      <c r="JW288" s="2"/>
      <c r="JX288" s="2"/>
      <c r="JY288" s="2"/>
      <c r="JZ288" s="2">
        <v>1950.61</v>
      </c>
      <c r="KA288" s="2"/>
      <c r="KB288" s="2"/>
      <c r="KC288" s="2">
        <v>1747.3</v>
      </c>
      <c r="KD288" s="2">
        <v>587.52</v>
      </c>
      <c r="KE288" s="2">
        <v>1206.33</v>
      </c>
      <c r="KF288" s="2"/>
      <c r="KG288" s="2">
        <v>4800</v>
      </c>
      <c r="KH288" s="2">
        <v>126.13</v>
      </c>
      <c r="KI288" s="2"/>
      <c r="KJ288" s="2"/>
      <c r="KK288" s="2"/>
      <c r="KL288" s="2"/>
      <c r="KM288" s="2"/>
      <c r="KN288" s="2"/>
      <c r="KO288" s="2">
        <v>856.35</v>
      </c>
      <c r="KP288" s="2"/>
      <c r="KQ288" s="2"/>
      <c r="KR288" s="2"/>
      <c r="KS288" s="2"/>
      <c r="KT288" s="2"/>
      <c r="KU288" s="2">
        <v>6133.75</v>
      </c>
      <c r="KV288" s="2"/>
      <c r="KW288" s="2"/>
      <c r="KX288" s="2"/>
      <c r="KY288" s="2"/>
      <c r="KZ288" s="2"/>
      <c r="LA288" s="2"/>
      <c r="LB288" s="2"/>
      <c r="LC288" s="2">
        <v>3520.65</v>
      </c>
      <c r="LD288" s="2"/>
      <c r="LE288" s="2"/>
      <c r="LF288" s="2"/>
      <c r="LG288" s="2"/>
      <c r="LH288" s="2"/>
      <c r="LI288" s="2"/>
      <c r="LJ288" s="2"/>
      <c r="LK288" s="2">
        <v>27333.93</v>
      </c>
      <c r="LL288" s="2"/>
      <c r="LM288" s="2"/>
      <c r="LN288" s="2"/>
      <c r="LO288" s="2"/>
      <c r="LP288" s="2"/>
      <c r="LQ288" s="2"/>
      <c r="LR288" s="2"/>
      <c r="LS288" s="2"/>
      <c r="LT288" s="2"/>
      <c r="LU288" s="2">
        <v>19151.900000000001</v>
      </c>
      <c r="LV288" s="2"/>
      <c r="LW288" s="2"/>
      <c r="LX288" s="2">
        <v>19151.900000000001</v>
      </c>
      <c r="LY288" s="2">
        <v>567844.37000000011</v>
      </c>
    </row>
    <row r="289" spans="2:337">
      <c r="B289" s="22" t="s">
        <v>82</v>
      </c>
      <c r="C289" s="22" t="s">
        <v>7</v>
      </c>
      <c r="D289" s="22" t="s">
        <v>7</v>
      </c>
      <c r="E289" s="22" t="s">
        <v>60</v>
      </c>
      <c r="F289" s="22" t="s">
        <v>79</v>
      </c>
      <c r="G289" s="1">
        <v>19032.48</v>
      </c>
      <c r="I289" s="37" t="str">
        <f>VLOOKUP(J289,'District Listing'!$A$3:$B$315,2,FALSE)</f>
        <v>LUMMI TRIBAL AGENCY</v>
      </c>
      <c r="J289" s="4" t="s">
        <v>382</v>
      </c>
      <c r="K289" s="2"/>
      <c r="L289" s="2"/>
      <c r="M289" s="2"/>
      <c r="N289" s="2"/>
      <c r="O289" s="2">
        <v>3392203.31</v>
      </c>
      <c r="P289" s="2"/>
      <c r="Q289" s="2"/>
      <c r="R289" s="2"/>
      <c r="S289" s="2"/>
      <c r="T289" s="2"/>
      <c r="U289" s="2">
        <v>16808</v>
      </c>
      <c r="V289" s="2">
        <v>3409011.31</v>
      </c>
      <c r="W289" s="2">
        <v>1006072.43</v>
      </c>
      <c r="X289" s="2">
        <v>9931.65</v>
      </c>
      <c r="Y289" s="2"/>
      <c r="Z289" s="2"/>
      <c r="AA289" s="2"/>
      <c r="AB289" s="2"/>
      <c r="AC289" s="2">
        <v>1016004.0800000001</v>
      </c>
      <c r="AD289" s="2"/>
      <c r="AE289" s="2"/>
      <c r="AF289" s="2">
        <v>320249.42</v>
      </c>
      <c r="AG289" s="2">
        <v>110281.9</v>
      </c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>
        <v>623540.93000000005</v>
      </c>
      <c r="AU289" s="2">
        <v>251296.58</v>
      </c>
      <c r="AV289" s="2">
        <v>1305368.83</v>
      </c>
      <c r="AW289" s="2">
        <v>67482.210000000006</v>
      </c>
      <c r="AX289" s="2"/>
      <c r="AY289" s="2">
        <v>279622.07</v>
      </c>
      <c r="AZ289" s="2"/>
      <c r="BA289" s="2"/>
      <c r="BB289" s="2">
        <v>347104.28</v>
      </c>
      <c r="BC289" s="2">
        <v>2674.75</v>
      </c>
      <c r="BD289" s="2"/>
      <c r="BE289" s="2">
        <v>29871.09</v>
      </c>
      <c r="BF289" s="2"/>
      <c r="BG289" s="2"/>
      <c r="BH289" s="2"/>
      <c r="BI289" s="2">
        <v>3619.2</v>
      </c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>
        <v>110268.36</v>
      </c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>
        <v>4342.6899999999996</v>
      </c>
      <c r="CS289" s="2"/>
      <c r="CT289" s="2"/>
      <c r="CU289" s="2"/>
      <c r="CV289" s="2"/>
      <c r="CW289" s="2"/>
      <c r="CX289" s="2"/>
      <c r="CY289" s="2"/>
      <c r="CZ289" s="2">
        <v>150776.09</v>
      </c>
      <c r="DA289" s="2">
        <v>1331.77</v>
      </c>
      <c r="DB289" s="2">
        <v>1331.77</v>
      </c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>
        <v>6229596.3600000013</v>
      </c>
      <c r="DP289" s="37" t="str">
        <f>VLOOKUP(DQ289,'District Listing'!$A$3:$B$315,2,FALSE)</f>
        <v>LUMMI TRIBAL AGENCY</v>
      </c>
      <c r="DQ289" s="4" t="s">
        <v>382</v>
      </c>
      <c r="DR289" s="2"/>
      <c r="DS289" s="2"/>
      <c r="DT289" s="2"/>
      <c r="DU289" s="2"/>
      <c r="DV289" s="2">
        <v>3392203.31</v>
      </c>
      <c r="DW289" s="2"/>
      <c r="DX289" s="2"/>
      <c r="DY289" s="2"/>
      <c r="DZ289" s="2"/>
      <c r="EA289" s="2"/>
      <c r="EB289" s="2">
        <v>16808</v>
      </c>
      <c r="EC289" s="2">
        <v>3409011.31</v>
      </c>
      <c r="ED289" s="2">
        <v>1006072.43</v>
      </c>
      <c r="EE289" s="2">
        <v>9931.65</v>
      </c>
      <c r="EF289" s="2"/>
      <c r="EG289" s="2"/>
      <c r="EH289" s="2"/>
      <c r="EI289" s="2"/>
      <c r="EJ289" s="2">
        <v>1016004.0800000001</v>
      </c>
      <c r="EK289" s="2"/>
      <c r="EL289" s="2"/>
      <c r="EM289" s="2">
        <v>320249.42</v>
      </c>
      <c r="EN289" s="2">
        <v>110281.9</v>
      </c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>
        <v>623540.93000000005</v>
      </c>
      <c r="FB289" s="2">
        <v>251296.58</v>
      </c>
      <c r="FC289" s="2">
        <v>1305368.83</v>
      </c>
      <c r="FD289" s="2">
        <v>67482.210000000006</v>
      </c>
      <c r="FE289" s="2"/>
      <c r="FF289" s="2">
        <v>279622.07</v>
      </c>
      <c r="FG289" s="2"/>
      <c r="FH289" s="2"/>
      <c r="FI289" s="2">
        <v>347104.28</v>
      </c>
      <c r="FJ289" s="2">
        <v>2674.75</v>
      </c>
      <c r="FK289" s="2"/>
      <c r="FL289" s="2">
        <v>29871.09</v>
      </c>
      <c r="FM289" s="2"/>
      <c r="FN289" s="2"/>
      <c r="FO289" s="2"/>
      <c r="FP289" s="2">
        <v>3619.2</v>
      </c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>
        <v>110268.36</v>
      </c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>
        <v>4342.6899999999996</v>
      </c>
      <c r="GZ289" s="2"/>
      <c r="HA289" s="2"/>
      <c r="HB289" s="2"/>
      <c r="HC289" s="2"/>
      <c r="HD289" s="2"/>
      <c r="HE289" s="2"/>
      <c r="HF289" s="2"/>
      <c r="HG289" s="2">
        <v>150776.09</v>
      </c>
      <c r="HH289" s="2">
        <v>1331.77</v>
      </c>
      <c r="HI289" s="2">
        <v>1331.77</v>
      </c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>
        <v>6229596.3600000013</v>
      </c>
      <c r="HV289" s="37" t="str">
        <f>VLOOKUP(HW289,'District Listing'!$A$3:$B$315,2,FALSE)</f>
        <v>ENDICOTT</v>
      </c>
      <c r="HW289" s="4" t="s">
        <v>392</v>
      </c>
      <c r="HX289" s="2">
        <v>8404.92</v>
      </c>
      <c r="HY289" s="2">
        <v>8404.92</v>
      </c>
      <c r="HZ289" s="2"/>
      <c r="IA289" s="2"/>
      <c r="IB289" s="2">
        <v>34075.21</v>
      </c>
      <c r="IC289" s="2"/>
      <c r="ID289" s="2">
        <v>5765.82</v>
      </c>
      <c r="IE289" s="2"/>
      <c r="IF289" s="2">
        <v>12585.4</v>
      </c>
      <c r="IG289" s="2"/>
      <c r="IH289" s="2"/>
      <c r="II289" s="2">
        <v>52426.43</v>
      </c>
      <c r="IJ289" s="2">
        <v>39397.440000000002</v>
      </c>
      <c r="IK289" s="2">
        <v>539.03</v>
      </c>
      <c r="IL289" s="2">
        <v>6807.66</v>
      </c>
      <c r="IM289" s="2"/>
      <c r="IN289" s="2">
        <v>22351.31</v>
      </c>
      <c r="IO289" s="2"/>
      <c r="IP289" s="2">
        <v>69095.44</v>
      </c>
      <c r="IQ289" s="2"/>
      <c r="IR289" s="2"/>
      <c r="IS289" s="2">
        <v>3777.87</v>
      </c>
      <c r="IT289" s="2">
        <v>5142.92</v>
      </c>
      <c r="IU289" s="2">
        <v>8109.08</v>
      </c>
      <c r="IV289" s="2">
        <v>7351.8</v>
      </c>
      <c r="IW289" s="2"/>
      <c r="IX289" s="2"/>
      <c r="IY289" s="2"/>
      <c r="IZ289" s="2"/>
      <c r="JA289" s="2">
        <v>21.57</v>
      </c>
      <c r="JB289" s="2">
        <v>33.840000000000003</v>
      </c>
      <c r="JC289" s="2">
        <v>196.65</v>
      </c>
      <c r="JD289" s="2">
        <v>2856.09</v>
      </c>
      <c r="JE289" s="2">
        <v>7964.62</v>
      </c>
      <c r="JF289" s="2">
        <v>22097.26</v>
      </c>
      <c r="JG289" s="2">
        <v>76.87</v>
      </c>
      <c r="JH289" s="2">
        <v>102.26</v>
      </c>
      <c r="JI289" s="2">
        <v>57730.83</v>
      </c>
      <c r="JJ289" s="2">
        <v>19078.080000000002</v>
      </c>
      <c r="JK289" s="2"/>
      <c r="JL289" s="2">
        <v>4162.17</v>
      </c>
      <c r="JM289" s="2"/>
      <c r="JN289" s="2"/>
      <c r="JO289" s="2">
        <v>23240.25</v>
      </c>
      <c r="JP289" s="2"/>
      <c r="JQ289" s="2"/>
      <c r="JR289" s="2"/>
      <c r="JS289" s="2"/>
      <c r="JT289" s="2"/>
      <c r="JU289" s="2">
        <v>647.5</v>
      </c>
      <c r="JV289" s="2">
        <v>4306.71</v>
      </c>
      <c r="JW289" s="2"/>
      <c r="JX289" s="2"/>
      <c r="JY289" s="2"/>
      <c r="JZ289" s="2">
        <v>379.69</v>
      </c>
      <c r="KA289" s="2"/>
      <c r="KB289" s="2"/>
      <c r="KC289" s="2"/>
      <c r="KD289" s="2"/>
      <c r="KE289" s="2">
        <v>33177.94</v>
      </c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>
        <v>235</v>
      </c>
      <c r="KV289" s="2"/>
      <c r="KW289" s="2"/>
      <c r="KX289" s="2"/>
      <c r="KY289" s="2"/>
      <c r="KZ289" s="2"/>
      <c r="LA289" s="2"/>
      <c r="LB289" s="2"/>
      <c r="LC289" s="2">
        <v>3.7</v>
      </c>
      <c r="LD289" s="2"/>
      <c r="LE289" s="2"/>
      <c r="LF289" s="2"/>
      <c r="LG289" s="2"/>
      <c r="LH289" s="2"/>
      <c r="LI289" s="2"/>
      <c r="LJ289" s="2"/>
      <c r="LK289" s="2">
        <v>38750.54</v>
      </c>
      <c r="LL289" s="2">
        <v>590.16999999999996</v>
      </c>
      <c r="LM289" s="2">
        <v>590.16999999999996</v>
      </c>
      <c r="LN289" s="2"/>
      <c r="LO289" s="2"/>
      <c r="LP289" s="2">
        <v>2650</v>
      </c>
      <c r="LQ289" s="2"/>
      <c r="LR289" s="2"/>
      <c r="LS289" s="2"/>
      <c r="LT289" s="2"/>
      <c r="LU289" s="2"/>
      <c r="LV289" s="2"/>
      <c r="LW289" s="2"/>
      <c r="LX289" s="2">
        <v>2650</v>
      </c>
      <c r="LY289" s="2">
        <v>252888.58000000005</v>
      </c>
    </row>
    <row r="290" spans="2:337">
      <c r="B290" s="22" t="s">
        <v>83</v>
      </c>
      <c r="C290" s="22" t="s">
        <v>7</v>
      </c>
      <c r="D290" s="22" t="s">
        <v>5</v>
      </c>
      <c r="E290" s="22" t="s">
        <v>8</v>
      </c>
      <c r="F290" s="22" t="s">
        <v>9</v>
      </c>
      <c r="G290" s="1">
        <v>1788561.75</v>
      </c>
      <c r="I290" s="37" t="str">
        <f>VLOOKUP(J290,'District Listing'!$A$3:$B$315,2,FALSE)</f>
        <v>LACROSSE</v>
      </c>
      <c r="J290" s="4" t="s">
        <v>383</v>
      </c>
      <c r="K290" s="2">
        <v>40273.519999999997</v>
      </c>
      <c r="L290" s="2">
        <v>40273.519999999997</v>
      </c>
      <c r="M290" s="2">
        <v>-40273.519999999997</v>
      </c>
      <c r="N290" s="2">
        <v>-40273.519999999997</v>
      </c>
      <c r="O290" s="2">
        <v>983192.04</v>
      </c>
      <c r="P290" s="2">
        <v>13297.08</v>
      </c>
      <c r="Q290" s="2">
        <v>24627.85</v>
      </c>
      <c r="R290" s="2"/>
      <c r="S290" s="2">
        <v>35181.03</v>
      </c>
      <c r="T290" s="2">
        <v>38215.370000000003</v>
      </c>
      <c r="U290" s="2">
        <v>11010</v>
      </c>
      <c r="V290" s="2">
        <v>1105523.3700000001</v>
      </c>
      <c r="W290" s="2">
        <v>442639.9</v>
      </c>
      <c r="X290" s="2">
        <v>7069.28</v>
      </c>
      <c r="Y290" s="2">
        <v>16001.84</v>
      </c>
      <c r="Z290" s="2"/>
      <c r="AA290" s="2">
        <v>22672</v>
      </c>
      <c r="AB290" s="2">
        <v>2527.86</v>
      </c>
      <c r="AC290" s="2">
        <v>490910.88000000006</v>
      </c>
      <c r="AD290" s="2">
        <v>33332.35</v>
      </c>
      <c r="AE290" s="2">
        <v>3078.24</v>
      </c>
      <c r="AF290" s="2">
        <v>78479.19</v>
      </c>
      <c r="AG290" s="2">
        <v>36428.620000000003</v>
      </c>
      <c r="AH290" s="2">
        <v>148975.43</v>
      </c>
      <c r="AI290" s="2">
        <v>60246.52</v>
      </c>
      <c r="AJ290" s="2">
        <v>3041.54</v>
      </c>
      <c r="AK290" s="2"/>
      <c r="AL290" s="2">
        <v>4642.0200000000004</v>
      </c>
      <c r="AM290" s="2"/>
      <c r="AN290" s="2">
        <v>392.46</v>
      </c>
      <c r="AO290" s="2">
        <v>224.10000000000002</v>
      </c>
      <c r="AP290" s="2">
        <v>4510.7</v>
      </c>
      <c r="AQ290" s="2">
        <v>13354.119999999999</v>
      </c>
      <c r="AR290" s="2">
        <v>135404.44</v>
      </c>
      <c r="AS290" s="2">
        <v>141906.04999999999</v>
      </c>
      <c r="AT290" s="2"/>
      <c r="AU290" s="2"/>
      <c r="AV290" s="2">
        <v>664015.78</v>
      </c>
      <c r="AW290" s="2">
        <v>82523.790000000008</v>
      </c>
      <c r="AX290" s="2">
        <v>23043.35</v>
      </c>
      <c r="AY290" s="2">
        <v>28728.12</v>
      </c>
      <c r="AZ290" s="2">
        <v>1074.95</v>
      </c>
      <c r="BA290" s="2">
        <v>31348.080000000002</v>
      </c>
      <c r="BB290" s="2">
        <v>166718.29000000004</v>
      </c>
      <c r="BC290" s="2">
        <v>25</v>
      </c>
      <c r="BD290" s="2">
        <v>781.64</v>
      </c>
      <c r="BE290" s="2">
        <v>591</v>
      </c>
      <c r="BF290" s="2"/>
      <c r="BG290" s="2"/>
      <c r="BH290" s="2">
        <v>4335.42</v>
      </c>
      <c r="BI290" s="2">
        <v>49860.840000000004</v>
      </c>
      <c r="BJ290" s="2">
        <v>6749.94</v>
      </c>
      <c r="BK290" s="2">
        <v>1131</v>
      </c>
      <c r="BL290" s="2"/>
      <c r="BM290" s="2">
        <v>115.36</v>
      </c>
      <c r="BN290" s="2"/>
      <c r="BO290" s="2"/>
      <c r="BP290" s="2">
        <v>9872.18</v>
      </c>
      <c r="BQ290" s="2">
        <v>8630.64</v>
      </c>
      <c r="BR290" s="2">
        <v>36423.93</v>
      </c>
      <c r="BS290" s="2"/>
      <c r="BT290" s="2"/>
      <c r="BU290" s="2"/>
      <c r="BV290" s="2"/>
      <c r="BW290" s="2"/>
      <c r="BX290" s="2"/>
      <c r="BY290" s="2"/>
      <c r="BZ290" s="2"/>
      <c r="CA290" s="2"/>
      <c r="CB290" s="2">
        <v>44178.67</v>
      </c>
      <c r="CC290" s="2">
        <v>15323.9</v>
      </c>
      <c r="CD290" s="2">
        <v>773.75</v>
      </c>
      <c r="CE290" s="2"/>
      <c r="CF290" s="2">
        <v>14390</v>
      </c>
      <c r="CG290" s="2"/>
      <c r="CH290" s="2"/>
      <c r="CI290" s="2">
        <v>780</v>
      </c>
      <c r="CJ290" s="2"/>
      <c r="CK290" s="2"/>
      <c r="CL290" s="2"/>
      <c r="CM290" s="2">
        <v>42361.53</v>
      </c>
      <c r="CN290" s="2"/>
      <c r="CO290" s="2"/>
      <c r="CP290" s="2"/>
      <c r="CQ290" s="2"/>
      <c r="CR290" s="2">
        <v>33688.92</v>
      </c>
      <c r="CS290" s="2"/>
      <c r="CT290" s="2"/>
      <c r="CU290" s="2"/>
      <c r="CV290" s="2"/>
      <c r="CW290" s="2"/>
      <c r="CX290" s="2"/>
      <c r="CY290" s="2"/>
      <c r="CZ290" s="2">
        <v>270013.71999999997</v>
      </c>
      <c r="DA290" s="2">
        <v>10160.6</v>
      </c>
      <c r="DB290" s="2">
        <v>10160.6</v>
      </c>
      <c r="DC290" s="2"/>
      <c r="DD290" s="2"/>
      <c r="DE290" s="2"/>
      <c r="DF290" s="2"/>
      <c r="DG290" s="2">
        <v>1116.73</v>
      </c>
      <c r="DH290" s="2"/>
      <c r="DI290" s="2"/>
      <c r="DJ290" s="2">
        <v>32007.57</v>
      </c>
      <c r="DK290" s="2"/>
      <c r="DL290" s="2"/>
      <c r="DM290" s="2">
        <v>33124.300000000003</v>
      </c>
      <c r="DN290" s="2">
        <v>2740466.9400000004</v>
      </c>
      <c r="DP290" s="37" t="str">
        <f>VLOOKUP(DQ290,'District Listing'!$A$3:$B$315,2,FALSE)</f>
        <v>LACROSSE</v>
      </c>
      <c r="DQ290" s="4" t="s">
        <v>383</v>
      </c>
      <c r="DR290" s="2">
        <v>2467.71</v>
      </c>
      <c r="DS290" s="2">
        <v>2467.71</v>
      </c>
      <c r="DT290" s="2">
        <v>-40273.519999999997</v>
      </c>
      <c r="DU290" s="2">
        <v>-40273.519999999997</v>
      </c>
      <c r="DV290" s="2">
        <v>983192.04</v>
      </c>
      <c r="DW290" s="2">
        <v>13297.08</v>
      </c>
      <c r="DX290" s="2">
        <v>24627.85</v>
      </c>
      <c r="DY290" s="2"/>
      <c r="DZ290" s="2">
        <v>13229.4</v>
      </c>
      <c r="EA290" s="2">
        <v>38215.370000000003</v>
      </c>
      <c r="EB290" s="2">
        <v>11010</v>
      </c>
      <c r="EC290" s="2">
        <v>1083571.74</v>
      </c>
      <c r="ED290" s="2">
        <v>402118.28</v>
      </c>
      <c r="EE290" s="2">
        <v>6426</v>
      </c>
      <c r="EF290" s="2">
        <v>10900.01</v>
      </c>
      <c r="EG290" s="2"/>
      <c r="EH290" s="2">
        <v>10390</v>
      </c>
      <c r="EI290" s="2">
        <v>1758.88</v>
      </c>
      <c r="EJ290" s="2">
        <v>431593.17000000004</v>
      </c>
      <c r="EK290" s="2">
        <v>32760.12</v>
      </c>
      <c r="EL290" s="2">
        <v>3078.24</v>
      </c>
      <c r="EM290" s="2">
        <v>77118.8</v>
      </c>
      <c r="EN290" s="2">
        <v>32148.09</v>
      </c>
      <c r="EO290" s="2">
        <v>146137.59</v>
      </c>
      <c r="EP290" s="2">
        <v>52315.78</v>
      </c>
      <c r="EQ290" s="2">
        <v>2771.27</v>
      </c>
      <c r="ER290" s="2"/>
      <c r="ES290" s="2">
        <v>4075.29</v>
      </c>
      <c r="ET290" s="2"/>
      <c r="EU290" s="2">
        <v>385.38</v>
      </c>
      <c r="EV290" s="2">
        <v>197.27</v>
      </c>
      <c r="EW290" s="2">
        <v>4442.8999999999996</v>
      </c>
      <c r="EX290" s="2">
        <v>11297.67</v>
      </c>
      <c r="EY290" s="2">
        <v>135118.20000000001</v>
      </c>
      <c r="EZ290" s="2">
        <v>128844.2</v>
      </c>
      <c r="FA290" s="2"/>
      <c r="FB290" s="2"/>
      <c r="FC290" s="2">
        <v>630690.80000000005</v>
      </c>
      <c r="FD290" s="2">
        <v>80004.97</v>
      </c>
      <c r="FE290" s="2">
        <v>23043.35</v>
      </c>
      <c r="FF290" s="2"/>
      <c r="FG290" s="2">
        <v>1074.95</v>
      </c>
      <c r="FH290" s="2">
        <v>31348.080000000002</v>
      </c>
      <c r="FI290" s="2">
        <v>135471.35</v>
      </c>
      <c r="FJ290" s="2">
        <v>25</v>
      </c>
      <c r="FK290" s="2">
        <v>781.64</v>
      </c>
      <c r="FL290" s="2">
        <v>591</v>
      </c>
      <c r="FM290" s="2"/>
      <c r="FN290" s="2"/>
      <c r="FO290" s="2">
        <v>4335.42</v>
      </c>
      <c r="FP290" s="2">
        <v>48501.91</v>
      </c>
      <c r="FQ290" s="2">
        <v>6749.94</v>
      </c>
      <c r="FR290" s="2">
        <v>1131</v>
      </c>
      <c r="FS290" s="2"/>
      <c r="FT290" s="2">
        <v>115.36</v>
      </c>
      <c r="FU290" s="2"/>
      <c r="FV290" s="2"/>
      <c r="FW290" s="2">
        <v>9872.18</v>
      </c>
      <c r="FX290" s="2">
        <v>8630.64</v>
      </c>
      <c r="FY290" s="2">
        <v>36423.93</v>
      </c>
      <c r="FZ290" s="2"/>
      <c r="GA290" s="2"/>
      <c r="GB290" s="2"/>
      <c r="GC290" s="2"/>
      <c r="GD290" s="2"/>
      <c r="GE290" s="2"/>
      <c r="GF290" s="2"/>
      <c r="GG290" s="2"/>
      <c r="GH290" s="2"/>
      <c r="GI290" s="2">
        <v>44178.67</v>
      </c>
      <c r="GJ290" s="2">
        <v>15323.9</v>
      </c>
      <c r="GK290" s="2">
        <v>773.75</v>
      </c>
      <c r="GL290" s="2"/>
      <c r="GM290" s="2">
        <v>14390</v>
      </c>
      <c r="GN290" s="2"/>
      <c r="GO290" s="2"/>
      <c r="GP290" s="2">
        <v>780</v>
      </c>
      <c r="GQ290" s="2"/>
      <c r="GR290" s="2"/>
      <c r="GS290" s="2"/>
      <c r="GT290" s="2">
        <v>42361.53</v>
      </c>
      <c r="GU290" s="2"/>
      <c r="GV290" s="2"/>
      <c r="GW290" s="2"/>
      <c r="GX290" s="2"/>
      <c r="GY290" s="2">
        <v>3286</v>
      </c>
      <c r="GZ290" s="2"/>
      <c r="HA290" s="2"/>
      <c r="HB290" s="2"/>
      <c r="HC290" s="2"/>
      <c r="HD290" s="2"/>
      <c r="HE290" s="2"/>
      <c r="HF290" s="2"/>
      <c r="HG290" s="2">
        <v>238251.87</v>
      </c>
      <c r="HH290" s="2">
        <v>9246.65</v>
      </c>
      <c r="HI290" s="2">
        <v>9246.65</v>
      </c>
      <c r="HJ290" s="2"/>
      <c r="HK290" s="2"/>
      <c r="HL290" s="2"/>
      <c r="HM290" s="2"/>
      <c r="HN290" s="2">
        <v>1116.73</v>
      </c>
      <c r="HO290" s="2"/>
      <c r="HP290" s="2"/>
      <c r="HQ290" s="2">
        <v>17274.5</v>
      </c>
      <c r="HR290" s="2"/>
      <c r="HS290" s="2">
        <v>18391.23</v>
      </c>
      <c r="HT290" s="2">
        <v>2509411.0000000005</v>
      </c>
      <c r="HV290" s="37" t="str">
        <f>VLOOKUP(HW290,'District Listing'!$A$3:$B$315,2,FALSE)</f>
        <v>ROSALIA</v>
      </c>
      <c r="HW290" s="4" t="s">
        <v>393</v>
      </c>
      <c r="HX290" s="2">
        <v>103409.35</v>
      </c>
      <c r="HY290" s="2">
        <v>103409.35</v>
      </c>
      <c r="HZ290" s="2"/>
      <c r="IA290" s="2"/>
      <c r="IB290" s="2">
        <v>51876.36</v>
      </c>
      <c r="IC290" s="2"/>
      <c r="ID290" s="2"/>
      <c r="IE290" s="2"/>
      <c r="IF290" s="2">
        <v>25086.34</v>
      </c>
      <c r="IG290" s="2"/>
      <c r="IH290" s="2"/>
      <c r="II290" s="2">
        <v>76962.7</v>
      </c>
      <c r="IJ290" s="2">
        <v>62231.97</v>
      </c>
      <c r="IK290" s="2"/>
      <c r="IL290" s="2"/>
      <c r="IM290" s="2"/>
      <c r="IN290" s="2">
        <v>30780.34</v>
      </c>
      <c r="IO290" s="2"/>
      <c r="IP290" s="2">
        <v>93012.31</v>
      </c>
      <c r="IQ290" s="2">
        <v>5.76</v>
      </c>
      <c r="IR290" s="2"/>
      <c r="IS290" s="2">
        <v>5851.62</v>
      </c>
      <c r="IT290" s="2">
        <v>4029.12</v>
      </c>
      <c r="IU290" s="2">
        <v>3348.42</v>
      </c>
      <c r="IV290" s="2">
        <v>3727.54</v>
      </c>
      <c r="IW290" s="2"/>
      <c r="IX290" s="2"/>
      <c r="IY290" s="2"/>
      <c r="IZ290" s="2"/>
      <c r="JA290" s="2">
        <v>137.59</v>
      </c>
      <c r="JB290" s="2">
        <v>100.39</v>
      </c>
      <c r="JC290" s="2">
        <v>839.8</v>
      </c>
      <c r="JD290" s="2">
        <v>2627.77</v>
      </c>
      <c r="JE290" s="2">
        <v>9755.26</v>
      </c>
      <c r="JF290" s="2">
        <v>42377.25</v>
      </c>
      <c r="JG290" s="2"/>
      <c r="JH290" s="2"/>
      <c r="JI290" s="2">
        <v>72800.51999999999</v>
      </c>
      <c r="JJ290" s="2">
        <v>123.59</v>
      </c>
      <c r="JK290" s="2">
        <v>7974.18</v>
      </c>
      <c r="JL290" s="2">
        <v>9199.73</v>
      </c>
      <c r="JM290" s="2"/>
      <c r="JN290" s="2"/>
      <c r="JO290" s="2">
        <v>17297.5</v>
      </c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>
        <v>239.42</v>
      </c>
      <c r="KP290" s="2"/>
      <c r="KQ290" s="2"/>
      <c r="KR290" s="2"/>
      <c r="KS290" s="2"/>
      <c r="KT290" s="2"/>
      <c r="KU290" s="2">
        <v>2390.2600000000002</v>
      </c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>
        <v>2629.6800000000003</v>
      </c>
      <c r="LL290" s="2">
        <v>306.11</v>
      </c>
      <c r="LM290" s="2">
        <v>306.11</v>
      </c>
      <c r="LN290" s="2"/>
      <c r="LO290" s="2"/>
      <c r="LP290" s="2"/>
      <c r="LQ290" s="2"/>
      <c r="LR290" s="2">
        <v>17810.2</v>
      </c>
      <c r="LS290" s="2"/>
      <c r="LT290" s="2"/>
      <c r="LU290" s="2">
        <v>11408.17</v>
      </c>
      <c r="LV290" s="2"/>
      <c r="LW290" s="2"/>
      <c r="LX290" s="2">
        <v>29218.370000000003</v>
      </c>
      <c r="LY290" s="2">
        <v>395636.54000000004</v>
      </c>
    </row>
    <row r="291" spans="2:337">
      <c r="B291" s="22" t="s">
        <v>83</v>
      </c>
      <c r="C291" s="22" t="s">
        <v>7</v>
      </c>
      <c r="D291" s="22" t="s">
        <v>5</v>
      </c>
      <c r="E291" s="22" t="s">
        <v>8</v>
      </c>
      <c r="F291" s="22" t="s">
        <v>10</v>
      </c>
      <c r="G291" s="1">
        <v>26938.07</v>
      </c>
      <c r="I291" s="37" t="str">
        <f>VLOOKUP(J291,'District Listing'!$A$3:$B$315,2,FALSE)</f>
        <v>LAMONT</v>
      </c>
      <c r="J291" s="4" t="s">
        <v>384</v>
      </c>
      <c r="K291" s="2">
        <v>2467.44</v>
      </c>
      <c r="L291" s="2">
        <v>2467.44</v>
      </c>
      <c r="M291" s="2">
        <v>-2467.44</v>
      </c>
      <c r="N291" s="2">
        <v>-2467.44</v>
      </c>
      <c r="O291" s="2">
        <v>290136.5</v>
      </c>
      <c r="P291" s="2">
        <v>3876.73</v>
      </c>
      <c r="Q291" s="2">
        <v>91.13</v>
      </c>
      <c r="R291" s="2"/>
      <c r="S291" s="2">
        <v>2638.3</v>
      </c>
      <c r="T291" s="2">
        <v>2400.1099999999997</v>
      </c>
      <c r="U291" s="2"/>
      <c r="V291" s="2">
        <v>299142.76999999996</v>
      </c>
      <c r="W291" s="2">
        <v>134733.45000000001</v>
      </c>
      <c r="X291" s="2">
        <v>2709.86</v>
      </c>
      <c r="Y291" s="2">
        <v>7622.49</v>
      </c>
      <c r="Z291" s="2"/>
      <c r="AA291" s="2"/>
      <c r="AB291" s="2">
        <v>191.73999999999998</v>
      </c>
      <c r="AC291" s="2">
        <v>145257.53999999998</v>
      </c>
      <c r="AD291" s="2"/>
      <c r="AE291" s="2"/>
      <c r="AF291" s="2">
        <v>22193.559999999998</v>
      </c>
      <c r="AG291" s="2">
        <v>10478.470000000001</v>
      </c>
      <c r="AH291" s="2">
        <v>42568.05</v>
      </c>
      <c r="AI291" s="2">
        <v>13985.759999999998</v>
      </c>
      <c r="AJ291" s="2"/>
      <c r="AK291" s="2"/>
      <c r="AL291" s="2"/>
      <c r="AM291" s="2"/>
      <c r="AN291" s="2">
        <v>156.5</v>
      </c>
      <c r="AO291" s="2">
        <v>92.300000000000011</v>
      </c>
      <c r="AP291" s="2">
        <v>1881.49</v>
      </c>
      <c r="AQ291" s="2">
        <v>2889.4700000000003</v>
      </c>
      <c r="AR291" s="2">
        <v>45465.420000000006</v>
      </c>
      <c r="AS291" s="2">
        <v>32188.47</v>
      </c>
      <c r="AT291" s="2"/>
      <c r="AU291" s="2"/>
      <c r="AV291" s="2">
        <v>171899.49000000002</v>
      </c>
      <c r="AW291" s="2">
        <v>23539.34</v>
      </c>
      <c r="AX291" s="2">
        <v>6130.19</v>
      </c>
      <c r="AY291" s="2">
        <v>9518.26</v>
      </c>
      <c r="AZ291" s="2">
        <v>918.71</v>
      </c>
      <c r="BA291" s="2">
        <v>7723.87</v>
      </c>
      <c r="BB291" s="2">
        <v>47830.37</v>
      </c>
      <c r="BC291" s="2"/>
      <c r="BD291" s="2">
        <v>549.74</v>
      </c>
      <c r="BE291" s="2">
        <v>12453.64</v>
      </c>
      <c r="BF291" s="2"/>
      <c r="BG291" s="2"/>
      <c r="BH291" s="2">
        <v>4673.08</v>
      </c>
      <c r="BI291" s="2">
        <v>18708.03</v>
      </c>
      <c r="BJ291" s="2">
        <v>1341</v>
      </c>
      <c r="BK291" s="2">
        <v>1074.45</v>
      </c>
      <c r="BL291" s="2"/>
      <c r="BM291" s="2">
        <v>1374.22</v>
      </c>
      <c r="BN291" s="2">
        <v>14860</v>
      </c>
      <c r="BO291" s="2"/>
      <c r="BP291" s="2">
        <v>471.69</v>
      </c>
      <c r="BQ291" s="2">
        <v>1713.02</v>
      </c>
      <c r="BR291" s="2">
        <v>6833.32</v>
      </c>
      <c r="BS291" s="2">
        <v>4390</v>
      </c>
      <c r="BT291" s="2"/>
      <c r="BU291" s="2">
        <v>3804.55</v>
      </c>
      <c r="BV291" s="2"/>
      <c r="BW291" s="2"/>
      <c r="BX291" s="2"/>
      <c r="BY291" s="2"/>
      <c r="BZ291" s="2"/>
      <c r="CA291" s="2"/>
      <c r="CB291" s="2">
        <v>27126.15</v>
      </c>
      <c r="CC291" s="2">
        <v>6148.52</v>
      </c>
      <c r="CD291" s="2">
        <v>195.56</v>
      </c>
      <c r="CE291" s="2"/>
      <c r="CF291" s="2"/>
      <c r="CG291" s="2"/>
      <c r="CH291" s="2"/>
      <c r="CI291" s="2"/>
      <c r="CJ291" s="2">
        <v>5362.48</v>
      </c>
      <c r="CK291" s="2"/>
      <c r="CL291" s="2"/>
      <c r="CM291" s="2">
        <v>5601.74</v>
      </c>
      <c r="CN291" s="2"/>
      <c r="CO291" s="2">
        <v>13401.79</v>
      </c>
      <c r="CP291" s="2"/>
      <c r="CQ291" s="2"/>
      <c r="CR291" s="2">
        <v>1920.3300000000002</v>
      </c>
      <c r="CS291" s="2"/>
      <c r="CT291" s="2"/>
      <c r="CU291" s="2"/>
      <c r="CV291" s="2"/>
      <c r="CW291" s="2"/>
      <c r="CX291" s="2"/>
      <c r="CY291" s="2"/>
      <c r="CZ291" s="2">
        <v>132003.31</v>
      </c>
      <c r="DA291" s="2">
        <v>598.67999999999995</v>
      </c>
      <c r="DB291" s="2">
        <v>598.67999999999995</v>
      </c>
      <c r="DC291" s="2"/>
      <c r="DD291" s="2"/>
      <c r="DE291" s="2">
        <v>5000</v>
      </c>
      <c r="DF291" s="2"/>
      <c r="DG291" s="2"/>
      <c r="DH291" s="2"/>
      <c r="DI291" s="2"/>
      <c r="DJ291" s="2">
        <v>10300.06</v>
      </c>
      <c r="DK291" s="2"/>
      <c r="DL291" s="2"/>
      <c r="DM291" s="2">
        <v>15300.06</v>
      </c>
      <c r="DN291" s="2">
        <v>812032.21999999986</v>
      </c>
      <c r="DP291" s="37" t="str">
        <f>VLOOKUP(DQ291,'District Listing'!$A$3:$B$315,2,FALSE)</f>
        <v>LAMONT</v>
      </c>
      <c r="DQ291" s="4" t="s">
        <v>384</v>
      </c>
      <c r="DR291" s="2">
        <v>191.82</v>
      </c>
      <c r="DS291" s="2">
        <v>191.82</v>
      </c>
      <c r="DT291" s="2">
        <v>-2467.44</v>
      </c>
      <c r="DU291" s="2">
        <v>-2467.44</v>
      </c>
      <c r="DV291" s="2">
        <v>277626.34999999998</v>
      </c>
      <c r="DW291" s="2">
        <v>3876.73</v>
      </c>
      <c r="DX291" s="2"/>
      <c r="DY291" s="2"/>
      <c r="DZ291" s="2"/>
      <c r="EA291" s="2">
        <v>115.62</v>
      </c>
      <c r="EB291" s="2"/>
      <c r="EC291" s="2">
        <v>281618.69999999995</v>
      </c>
      <c r="ED291" s="2">
        <v>113828.07</v>
      </c>
      <c r="EE291" s="2">
        <v>245.96</v>
      </c>
      <c r="EF291" s="2">
        <v>114.76</v>
      </c>
      <c r="EG291" s="2"/>
      <c r="EH291" s="2"/>
      <c r="EI291" s="2">
        <v>31.76</v>
      </c>
      <c r="EJ291" s="2">
        <v>114220.55</v>
      </c>
      <c r="EK291" s="2"/>
      <c r="EL291" s="2"/>
      <c r="EM291" s="2">
        <v>21054.17</v>
      </c>
      <c r="EN291" s="2">
        <v>8833.19</v>
      </c>
      <c r="EO291" s="2">
        <v>40588.22</v>
      </c>
      <c r="EP291" s="2">
        <v>11467.05</v>
      </c>
      <c r="EQ291" s="2"/>
      <c r="ER291" s="2"/>
      <c r="ES291" s="2"/>
      <c r="ET291" s="2"/>
      <c r="EU291" s="2">
        <v>150.12</v>
      </c>
      <c r="EV291" s="2">
        <v>76.150000000000006</v>
      </c>
      <c r="EW291" s="2">
        <v>1837.19</v>
      </c>
      <c r="EX291" s="2">
        <v>2421.09</v>
      </c>
      <c r="EY291" s="2">
        <v>43669.01</v>
      </c>
      <c r="EZ291" s="2">
        <v>24053.13</v>
      </c>
      <c r="FA291" s="2"/>
      <c r="FB291" s="2"/>
      <c r="FC291" s="2">
        <v>154149.32</v>
      </c>
      <c r="FD291" s="2">
        <v>23062.98</v>
      </c>
      <c r="FE291" s="2">
        <v>6095.96</v>
      </c>
      <c r="FF291" s="2"/>
      <c r="FG291" s="2">
        <v>918.71</v>
      </c>
      <c r="FH291" s="2">
        <v>7723.87</v>
      </c>
      <c r="FI291" s="2">
        <v>37801.519999999997</v>
      </c>
      <c r="FJ291" s="2"/>
      <c r="FK291" s="2">
        <v>549.74</v>
      </c>
      <c r="FL291" s="2">
        <v>8734.14</v>
      </c>
      <c r="FM291" s="2"/>
      <c r="FN291" s="2"/>
      <c r="FO291" s="2">
        <v>4673.08</v>
      </c>
      <c r="FP291" s="2">
        <v>9726.6299999999992</v>
      </c>
      <c r="FQ291" s="2"/>
      <c r="FR291" s="2">
        <v>1074.45</v>
      </c>
      <c r="FS291" s="2"/>
      <c r="FT291" s="2">
        <v>1374.22</v>
      </c>
      <c r="FU291" s="2">
        <v>14860</v>
      </c>
      <c r="FV291" s="2"/>
      <c r="FW291" s="2">
        <v>471.69</v>
      </c>
      <c r="FX291" s="2">
        <v>1713.02</v>
      </c>
      <c r="FY291" s="2">
        <v>6833.32</v>
      </c>
      <c r="FZ291" s="2">
        <v>4390</v>
      </c>
      <c r="GA291" s="2"/>
      <c r="GB291" s="2">
        <v>3804.55</v>
      </c>
      <c r="GC291" s="2"/>
      <c r="GD291" s="2"/>
      <c r="GE291" s="2"/>
      <c r="GF291" s="2"/>
      <c r="GG291" s="2"/>
      <c r="GH291" s="2"/>
      <c r="GI291" s="2">
        <v>27126.15</v>
      </c>
      <c r="GJ291" s="2">
        <v>6148.52</v>
      </c>
      <c r="GK291" s="2">
        <v>195.56</v>
      </c>
      <c r="GL291" s="2"/>
      <c r="GM291" s="2"/>
      <c r="GN291" s="2"/>
      <c r="GO291" s="2"/>
      <c r="GP291" s="2"/>
      <c r="GQ291" s="2">
        <v>5362.48</v>
      </c>
      <c r="GR291" s="2"/>
      <c r="GS291" s="2"/>
      <c r="GT291" s="2">
        <v>5601.74</v>
      </c>
      <c r="GU291" s="2"/>
      <c r="GV291" s="2">
        <v>13401.79</v>
      </c>
      <c r="GW291" s="2"/>
      <c r="GX291" s="2"/>
      <c r="GY291" s="2">
        <v>1738.93</v>
      </c>
      <c r="GZ291" s="2"/>
      <c r="HA291" s="2"/>
      <c r="HB291" s="2"/>
      <c r="HC291" s="2"/>
      <c r="HD291" s="2"/>
      <c r="HE291" s="2"/>
      <c r="HF291" s="2"/>
      <c r="HG291" s="2">
        <v>117780.00999999998</v>
      </c>
      <c r="HH291" s="2">
        <v>598.67999999999995</v>
      </c>
      <c r="HI291" s="2">
        <v>598.67999999999995</v>
      </c>
      <c r="HJ291" s="2"/>
      <c r="HK291" s="2"/>
      <c r="HL291" s="2">
        <v>5000</v>
      </c>
      <c r="HM291" s="2"/>
      <c r="HN291" s="2"/>
      <c r="HO291" s="2"/>
      <c r="HP291" s="2"/>
      <c r="HQ291" s="2">
        <v>10300.06</v>
      </c>
      <c r="HR291" s="2"/>
      <c r="HS291" s="2">
        <v>15300.06</v>
      </c>
      <c r="HT291" s="2">
        <v>719193.22</v>
      </c>
      <c r="HV291" s="37" t="str">
        <f>VLOOKUP(HW291,'District Listing'!$A$3:$B$315,2,FALSE)</f>
        <v>ST. JOHN</v>
      </c>
      <c r="HW291" s="4" t="s">
        <v>394</v>
      </c>
      <c r="HX291" s="2">
        <v>41650.980000000003</v>
      </c>
      <c r="HY291" s="2">
        <v>41650.980000000003</v>
      </c>
      <c r="HZ291" s="2"/>
      <c r="IA291" s="2"/>
      <c r="IB291" s="2">
        <v>68291.37</v>
      </c>
      <c r="IC291" s="2"/>
      <c r="ID291" s="2">
        <v>5122.5200000000004</v>
      </c>
      <c r="IE291" s="2"/>
      <c r="IF291" s="2">
        <v>11574.99</v>
      </c>
      <c r="IG291" s="2"/>
      <c r="IH291" s="2"/>
      <c r="II291" s="2">
        <v>84988.88</v>
      </c>
      <c r="IJ291" s="2">
        <v>57807.21</v>
      </c>
      <c r="IK291" s="2">
        <v>772.45</v>
      </c>
      <c r="IL291" s="2">
        <v>14302.56</v>
      </c>
      <c r="IM291" s="2"/>
      <c r="IN291" s="2">
        <v>53313.09</v>
      </c>
      <c r="IO291" s="2"/>
      <c r="IP291" s="2">
        <v>126195.31</v>
      </c>
      <c r="IQ291" s="2"/>
      <c r="IR291" s="2"/>
      <c r="IS291" s="2">
        <v>6452.6</v>
      </c>
      <c r="IT291" s="2">
        <v>9269.3799999999992</v>
      </c>
      <c r="IU291" s="2">
        <v>8396.9</v>
      </c>
      <c r="IV291" s="2">
        <v>10366.36</v>
      </c>
      <c r="IW291" s="2"/>
      <c r="IX291" s="2"/>
      <c r="IY291" s="2"/>
      <c r="IZ291" s="2"/>
      <c r="JA291" s="2">
        <v>40.770000000000003</v>
      </c>
      <c r="JB291" s="2">
        <v>59.89</v>
      </c>
      <c r="JC291" s="2">
        <v>459.18</v>
      </c>
      <c r="JD291" s="2">
        <v>3676.06</v>
      </c>
      <c r="JE291" s="2">
        <v>14796.03</v>
      </c>
      <c r="JF291" s="2">
        <v>30809.51</v>
      </c>
      <c r="JG291" s="2">
        <v>125.53</v>
      </c>
      <c r="JH291" s="2">
        <v>152.07</v>
      </c>
      <c r="JI291" s="2">
        <v>84604.28</v>
      </c>
      <c r="JJ291" s="2">
        <v>54387.94</v>
      </c>
      <c r="JK291" s="2"/>
      <c r="JL291" s="2">
        <v>34151.78</v>
      </c>
      <c r="JM291" s="2"/>
      <c r="JN291" s="2"/>
      <c r="JO291" s="2">
        <v>88539.72</v>
      </c>
      <c r="JP291" s="2"/>
      <c r="JQ291" s="2"/>
      <c r="JR291" s="2"/>
      <c r="JS291" s="2"/>
      <c r="JT291" s="2"/>
      <c r="JU291" s="2">
        <v>715.88</v>
      </c>
      <c r="JV291" s="2">
        <v>1358.62</v>
      </c>
      <c r="JW291" s="2"/>
      <c r="JX291" s="2"/>
      <c r="JY291" s="2"/>
      <c r="JZ291" s="2">
        <v>2143.12</v>
      </c>
      <c r="KA291" s="2"/>
      <c r="KB291" s="2"/>
      <c r="KC291" s="2"/>
      <c r="KD291" s="2">
        <v>1909.82</v>
      </c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>
        <v>1013.75</v>
      </c>
      <c r="KV291" s="2"/>
      <c r="KW291" s="2"/>
      <c r="KX291" s="2"/>
      <c r="KY291" s="2"/>
      <c r="KZ291" s="2"/>
      <c r="LA291" s="2"/>
      <c r="LB291" s="2"/>
      <c r="LC291" s="2">
        <v>2336.75</v>
      </c>
      <c r="LD291" s="2"/>
      <c r="LE291" s="2"/>
      <c r="LF291" s="2"/>
      <c r="LG291" s="2"/>
      <c r="LH291" s="2"/>
      <c r="LI291" s="2"/>
      <c r="LJ291" s="2"/>
      <c r="LK291" s="2">
        <v>9477.9399999999987</v>
      </c>
      <c r="LL291" s="2">
        <v>1665.07</v>
      </c>
      <c r="LM291" s="2">
        <v>1665.07</v>
      </c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>
        <v>437122.18000000017</v>
      </c>
    </row>
    <row r="292" spans="2:337">
      <c r="B292" s="22" t="s">
        <v>83</v>
      </c>
      <c r="C292" s="22" t="s">
        <v>7</v>
      </c>
      <c r="D292" s="22" t="s">
        <v>5</v>
      </c>
      <c r="E292" s="22" t="s">
        <v>8</v>
      </c>
      <c r="F292" s="22" t="s">
        <v>11</v>
      </c>
      <c r="G292" s="1">
        <v>5874</v>
      </c>
      <c r="I292" s="37" t="str">
        <f>VLOOKUP(J292,'District Listing'!$A$3:$B$315,2,FALSE)</f>
        <v>TEKOA</v>
      </c>
      <c r="J292" s="4" t="s">
        <v>385</v>
      </c>
      <c r="K292" s="2">
        <v>138566.92000000001</v>
      </c>
      <c r="L292" s="2">
        <v>138566.92000000001</v>
      </c>
      <c r="M292" s="2">
        <v>-138566.92000000001</v>
      </c>
      <c r="N292" s="2">
        <v>-138566.92000000001</v>
      </c>
      <c r="O292" s="2">
        <v>1426852.5799999998</v>
      </c>
      <c r="P292" s="2">
        <v>19601.240000000002</v>
      </c>
      <c r="Q292" s="2">
        <v>2631.01</v>
      </c>
      <c r="R292" s="2"/>
      <c r="S292" s="2">
        <v>74964.12000000001</v>
      </c>
      <c r="T292" s="2">
        <v>2163.54</v>
      </c>
      <c r="U292" s="2">
        <v>11808</v>
      </c>
      <c r="V292" s="2">
        <v>1538020.49</v>
      </c>
      <c r="W292" s="2">
        <v>621063</v>
      </c>
      <c r="X292" s="2">
        <v>11874.59</v>
      </c>
      <c r="Y292" s="2">
        <v>1671.7</v>
      </c>
      <c r="Z292" s="2"/>
      <c r="AA292" s="2">
        <v>54447.96</v>
      </c>
      <c r="AB292" s="2">
        <v>7973.33</v>
      </c>
      <c r="AC292" s="2">
        <v>697030.57999999984</v>
      </c>
      <c r="AD292" s="2"/>
      <c r="AE292" s="2"/>
      <c r="AF292" s="2">
        <v>115004.02</v>
      </c>
      <c r="AG292" s="2">
        <v>52025.42</v>
      </c>
      <c r="AH292" s="2">
        <v>233044.04</v>
      </c>
      <c r="AI292" s="2">
        <v>76626.47</v>
      </c>
      <c r="AJ292" s="2"/>
      <c r="AK292" s="2"/>
      <c r="AL292" s="2"/>
      <c r="AM292" s="2"/>
      <c r="AN292" s="2">
        <v>1269.22</v>
      </c>
      <c r="AO292" s="2">
        <v>704.68000000000006</v>
      </c>
      <c r="AP292" s="2">
        <v>6432.97</v>
      </c>
      <c r="AQ292" s="2">
        <v>14528.199999999999</v>
      </c>
      <c r="AR292" s="2">
        <v>239426.02</v>
      </c>
      <c r="AS292" s="2">
        <v>207195.32</v>
      </c>
      <c r="AT292" s="2">
        <v>4051.02</v>
      </c>
      <c r="AU292" s="2">
        <v>1708.0100000000002</v>
      </c>
      <c r="AV292" s="2">
        <v>952015.3899999999</v>
      </c>
      <c r="AW292" s="2">
        <v>140867.58000000002</v>
      </c>
      <c r="AX292" s="2">
        <v>16993.330000000002</v>
      </c>
      <c r="AY292" s="2">
        <v>58271.33</v>
      </c>
      <c r="AZ292" s="2">
        <v>558.13</v>
      </c>
      <c r="BA292" s="2">
        <v>21902.5</v>
      </c>
      <c r="BB292" s="2">
        <v>238592.87000000005</v>
      </c>
      <c r="BC292" s="2">
        <v>6235.99</v>
      </c>
      <c r="BD292" s="2">
        <v>1466.27</v>
      </c>
      <c r="BE292" s="2"/>
      <c r="BF292" s="2"/>
      <c r="BG292" s="2">
        <v>69704.33</v>
      </c>
      <c r="BH292" s="2"/>
      <c r="BI292" s="2">
        <v>109606.11</v>
      </c>
      <c r="BJ292" s="2">
        <v>1662.5</v>
      </c>
      <c r="BK292" s="2"/>
      <c r="BL292" s="2"/>
      <c r="BM292" s="2"/>
      <c r="BN292" s="2"/>
      <c r="BO292" s="2">
        <v>2746.97</v>
      </c>
      <c r="BP292" s="2">
        <v>21725.84</v>
      </c>
      <c r="BQ292" s="2"/>
      <c r="BR292" s="2">
        <v>17418.48</v>
      </c>
      <c r="BS292" s="2">
        <v>67521.64</v>
      </c>
      <c r="BT292" s="2"/>
      <c r="BU292" s="2"/>
      <c r="BV292" s="2"/>
      <c r="BW292" s="2"/>
      <c r="BX292" s="2"/>
      <c r="BY292" s="2"/>
      <c r="BZ292" s="2"/>
      <c r="CA292" s="2"/>
      <c r="CB292" s="2">
        <v>1528.5</v>
      </c>
      <c r="CC292" s="2">
        <v>9774.1</v>
      </c>
      <c r="CD292" s="2"/>
      <c r="CE292" s="2"/>
      <c r="CF292" s="2">
        <v>14286.9</v>
      </c>
      <c r="CG292" s="2">
        <v>13000</v>
      </c>
      <c r="CH292" s="2"/>
      <c r="CI292" s="2">
        <v>15732.650000000001</v>
      </c>
      <c r="CJ292" s="2"/>
      <c r="CK292" s="2"/>
      <c r="CL292" s="2"/>
      <c r="CM292" s="2">
        <v>51969.1</v>
      </c>
      <c r="CN292" s="2">
        <v>20544.330000000002</v>
      </c>
      <c r="CO292" s="2">
        <v>33818.519999999997</v>
      </c>
      <c r="CP292" s="2"/>
      <c r="CQ292" s="2"/>
      <c r="CR292" s="2">
        <v>58848.04</v>
      </c>
      <c r="CS292" s="2"/>
      <c r="CT292" s="2">
        <v>8254.2199999999993</v>
      </c>
      <c r="CU292" s="2"/>
      <c r="CV292" s="2"/>
      <c r="CW292" s="2"/>
      <c r="CX292" s="2"/>
      <c r="CY292" s="2"/>
      <c r="CZ292" s="2">
        <v>525844.49</v>
      </c>
      <c r="DA292" s="2">
        <v>13603.31</v>
      </c>
      <c r="DB292" s="2">
        <v>13603.31</v>
      </c>
      <c r="DC292" s="2">
        <v>11996.25</v>
      </c>
      <c r="DD292" s="2"/>
      <c r="DE292" s="2"/>
      <c r="DF292" s="2"/>
      <c r="DG292" s="2"/>
      <c r="DH292" s="2">
        <v>40.950000000000003</v>
      </c>
      <c r="DI292" s="2"/>
      <c r="DJ292" s="2">
        <v>543.79999999999995</v>
      </c>
      <c r="DK292" s="2"/>
      <c r="DL292" s="2"/>
      <c r="DM292" s="2">
        <v>12581</v>
      </c>
      <c r="DN292" s="2">
        <v>3977688.1300000018</v>
      </c>
      <c r="DP292" s="37" t="str">
        <f>VLOOKUP(DQ292,'District Listing'!$A$3:$B$315,2,FALSE)</f>
        <v>TEKOA</v>
      </c>
      <c r="DQ292" s="4" t="s">
        <v>385</v>
      </c>
      <c r="DR292" s="2">
        <v>129965.58</v>
      </c>
      <c r="DS292" s="2">
        <v>129965.58</v>
      </c>
      <c r="DT292" s="2">
        <v>-138566.92000000001</v>
      </c>
      <c r="DU292" s="2">
        <v>-138566.92000000001</v>
      </c>
      <c r="DV292" s="2">
        <v>1353396.38</v>
      </c>
      <c r="DW292" s="2">
        <v>19601.240000000002</v>
      </c>
      <c r="DX292" s="2">
        <v>2631.01</v>
      </c>
      <c r="DY292" s="2"/>
      <c r="DZ292" s="2">
        <v>72389.240000000005</v>
      </c>
      <c r="EA292" s="2">
        <v>2163.54</v>
      </c>
      <c r="EB292" s="2">
        <v>11808</v>
      </c>
      <c r="EC292" s="2">
        <v>1461989.41</v>
      </c>
      <c r="ED292" s="2">
        <v>582809.02</v>
      </c>
      <c r="EE292" s="2">
        <v>10621.13</v>
      </c>
      <c r="EF292" s="2">
        <v>1671.7</v>
      </c>
      <c r="EG292" s="2"/>
      <c r="EH292" s="2"/>
      <c r="EI292" s="2">
        <v>5877.33</v>
      </c>
      <c r="EJ292" s="2">
        <v>600979.17999999993</v>
      </c>
      <c r="EK292" s="2"/>
      <c r="EL292" s="2"/>
      <c r="EM292" s="2">
        <v>109285.75</v>
      </c>
      <c r="EN292" s="2">
        <v>44920.07</v>
      </c>
      <c r="EO292" s="2">
        <v>221252.41</v>
      </c>
      <c r="EP292" s="2">
        <v>69720.320000000007</v>
      </c>
      <c r="EQ292" s="2"/>
      <c r="ER292" s="2"/>
      <c r="ES292" s="2"/>
      <c r="ET292" s="2"/>
      <c r="EU292" s="2">
        <v>1219.81</v>
      </c>
      <c r="EV292" s="2">
        <v>599.99</v>
      </c>
      <c r="EW292" s="2">
        <v>6174.97</v>
      </c>
      <c r="EX292" s="2">
        <v>13190.48</v>
      </c>
      <c r="EY292" s="2">
        <v>231046.8</v>
      </c>
      <c r="EZ292" s="2">
        <v>179107.07</v>
      </c>
      <c r="FA292" s="2">
        <v>3867.95</v>
      </c>
      <c r="FB292" s="2">
        <v>1521.65</v>
      </c>
      <c r="FC292" s="2">
        <v>881907.2699999999</v>
      </c>
      <c r="FD292" s="2">
        <v>133806.14000000001</v>
      </c>
      <c r="FE292" s="2">
        <v>16993.330000000002</v>
      </c>
      <c r="FF292" s="2">
        <v>58271.33</v>
      </c>
      <c r="FG292" s="2">
        <v>558.13</v>
      </c>
      <c r="FH292" s="2">
        <v>21902.5</v>
      </c>
      <c r="FI292" s="2">
        <v>231531.43000000005</v>
      </c>
      <c r="FJ292" s="2">
        <v>6235.99</v>
      </c>
      <c r="FK292" s="2">
        <v>1466.27</v>
      </c>
      <c r="FL292" s="2"/>
      <c r="FM292" s="2"/>
      <c r="FN292" s="2">
        <v>69704.33</v>
      </c>
      <c r="FO292" s="2"/>
      <c r="FP292" s="2">
        <v>82806.11</v>
      </c>
      <c r="FQ292" s="2">
        <v>1662.5</v>
      </c>
      <c r="FR292" s="2"/>
      <c r="FS292" s="2"/>
      <c r="FT292" s="2"/>
      <c r="FU292" s="2"/>
      <c r="FV292" s="2">
        <v>2746.97</v>
      </c>
      <c r="FW292" s="2">
        <v>21725.84</v>
      </c>
      <c r="FX292" s="2"/>
      <c r="FY292" s="2">
        <v>17418.48</v>
      </c>
      <c r="FZ292" s="2">
        <v>67521.64</v>
      </c>
      <c r="GA292" s="2"/>
      <c r="GB292" s="2"/>
      <c r="GC292" s="2"/>
      <c r="GD292" s="2"/>
      <c r="GE292" s="2"/>
      <c r="GF292" s="2"/>
      <c r="GG292" s="2"/>
      <c r="GH292" s="2"/>
      <c r="GI292" s="2">
        <v>1528.5</v>
      </c>
      <c r="GJ292" s="2">
        <v>9774.1</v>
      </c>
      <c r="GK292" s="2"/>
      <c r="GL292" s="2"/>
      <c r="GM292" s="2">
        <v>14286.9</v>
      </c>
      <c r="GN292" s="2">
        <v>13000</v>
      </c>
      <c r="GO292" s="2"/>
      <c r="GP292" s="2">
        <v>11841.85</v>
      </c>
      <c r="GQ292" s="2"/>
      <c r="GR292" s="2"/>
      <c r="GS292" s="2"/>
      <c r="GT292" s="2">
        <v>51969.1</v>
      </c>
      <c r="GU292" s="2">
        <v>20544.330000000002</v>
      </c>
      <c r="GV292" s="2">
        <v>33818.519999999997</v>
      </c>
      <c r="GW292" s="2"/>
      <c r="GX292" s="2"/>
      <c r="GY292" s="2">
        <v>51045.48</v>
      </c>
      <c r="GZ292" s="2"/>
      <c r="HA292" s="2">
        <v>8254.2199999999993</v>
      </c>
      <c r="HB292" s="2"/>
      <c r="HC292" s="2"/>
      <c r="HD292" s="2"/>
      <c r="HE292" s="2"/>
      <c r="HF292" s="2"/>
      <c r="HG292" s="2">
        <v>487351.12999999995</v>
      </c>
      <c r="HH292" s="2">
        <v>13003.34</v>
      </c>
      <c r="HI292" s="2">
        <v>13003.34</v>
      </c>
      <c r="HJ292" s="2">
        <v>11996.25</v>
      </c>
      <c r="HK292" s="2"/>
      <c r="HL292" s="2"/>
      <c r="HM292" s="2"/>
      <c r="HN292" s="2"/>
      <c r="HO292" s="2">
        <v>40.950000000000003</v>
      </c>
      <c r="HP292" s="2"/>
      <c r="HQ292" s="2">
        <v>543.79999999999995</v>
      </c>
      <c r="HR292" s="2"/>
      <c r="HS292" s="2">
        <v>12581</v>
      </c>
      <c r="HT292" s="2">
        <v>3680741.4200000009</v>
      </c>
      <c r="HV292" s="37" t="str">
        <f>VLOOKUP(HW292,'District Listing'!$A$3:$B$315,2,FALSE)</f>
        <v>OAKESDALE</v>
      </c>
      <c r="HW292" s="4" t="s">
        <v>395</v>
      </c>
      <c r="HX292" s="2"/>
      <c r="HY292" s="2"/>
      <c r="HZ292" s="2"/>
      <c r="IA292" s="2"/>
      <c r="IB292" s="2">
        <v>31682.66</v>
      </c>
      <c r="IC292" s="2">
        <v>478.57</v>
      </c>
      <c r="ID292" s="2"/>
      <c r="IE292" s="2"/>
      <c r="IF292" s="2">
        <v>31685.35</v>
      </c>
      <c r="IG292" s="2"/>
      <c r="IH292" s="2"/>
      <c r="II292" s="2">
        <v>63846.58</v>
      </c>
      <c r="IJ292" s="2">
        <v>20454.5</v>
      </c>
      <c r="IK292" s="2">
        <v>628.57000000000005</v>
      </c>
      <c r="IL292" s="2">
        <v>1206.81</v>
      </c>
      <c r="IM292" s="2"/>
      <c r="IN292" s="2">
        <v>6000</v>
      </c>
      <c r="IO292" s="2">
        <v>326.16000000000003</v>
      </c>
      <c r="IP292" s="2">
        <v>28616.04</v>
      </c>
      <c r="IQ292" s="2">
        <v>6026.47</v>
      </c>
      <c r="IR292" s="2"/>
      <c r="IS292" s="2">
        <v>9707.3799999999992</v>
      </c>
      <c r="IT292" s="2">
        <v>12539.69</v>
      </c>
      <c r="IU292" s="2">
        <v>17594.13</v>
      </c>
      <c r="IV292" s="2">
        <v>17900.89</v>
      </c>
      <c r="IW292" s="2">
        <v>3134.54</v>
      </c>
      <c r="IX292" s="2"/>
      <c r="IY292" s="2">
        <v>6994.42</v>
      </c>
      <c r="IZ292" s="2"/>
      <c r="JA292" s="2">
        <v>43.13</v>
      </c>
      <c r="JB292" s="2">
        <v>76.86</v>
      </c>
      <c r="JC292" s="2">
        <v>322.93</v>
      </c>
      <c r="JD292" s="2">
        <v>4482.05</v>
      </c>
      <c r="JE292" s="2">
        <v>15467.98</v>
      </c>
      <c r="JF292" s="2">
        <v>42271.94</v>
      </c>
      <c r="JG292" s="2">
        <v>122.25</v>
      </c>
      <c r="JH292" s="2">
        <v>143.55000000000001</v>
      </c>
      <c r="JI292" s="2">
        <v>136828.20999999996</v>
      </c>
      <c r="JJ292" s="2">
        <v>54457.18</v>
      </c>
      <c r="JK292" s="2"/>
      <c r="JL292" s="2">
        <v>43501.17</v>
      </c>
      <c r="JM292" s="2"/>
      <c r="JN292" s="2"/>
      <c r="JO292" s="2">
        <v>97958.35</v>
      </c>
      <c r="JP292" s="2">
        <v>329</v>
      </c>
      <c r="JQ292" s="2"/>
      <c r="JR292" s="2"/>
      <c r="JS292" s="2"/>
      <c r="JT292" s="2"/>
      <c r="JU292" s="2">
        <v>627</v>
      </c>
      <c r="JV292" s="2">
        <v>9177.58</v>
      </c>
      <c r="JW292" s="2"/>
      <c r="JX292" s="2"/>
      <c r="JY292" s="2"/>
      <c r="JZ292" s="2"/>
      <c r="KA292" s="2"/>
      <c r="KB292" s="2"/>
      <c r="KC292" s="2">
        <v>2545.81</v>
      </c>
      <c r="KD292" s="2"/>
      <c r="KE292" s="2"/>
      <c r="KF292" s="2"/>
      <c r="KG292" s="2"/>
      <c r="KH292" s="2"/>
      <c r="KI292" s="2"/>
      <c r="KJ292" s="2">
        <v>1512.88</v>
      </c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>
        <v>375</v>
      </c>
      <c r="KV292" s="2"/>
      <c r="KW292" s="2"/>
      <c r="KX292" s="2"/>
      <c r="KY292" s="2"/>
      <c r="KZ292" s="2"/>
      <c r="LA292" s="2"/>
      <c r="LB292" s="2"/>
      <c r="LC292" s="2">
        <v>4863.9799999999996</v>
      </c>
      <c r="LD292" s="2"/>
      <c r="LE292" s="2"/>
      <c r="LF292" s="2"/>
      <c r="LG292" s="2"/>
      <c r="LH292" s="2"/>
      <c r="LI292" s="2"/>
      <c r="LJ292" s="2"/>
      <c r="LK292" s="2">
        <v>19431.25</v>
      </c>
      <c r="LL292" s="2">
        <v>16394.47</v>
      </c>
      <c r="LM292" s="2">
        <v>16394.47</v>
      </c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>
        <v>363074.9</v>
      </c>
    </row>
    <row r="293" spans="2:337">
      <c r="B293" s="22" t="s">
        <v>83</v>
      </c>
      <c r="C293" s="22" t="s">
        <v>7</v>
      </c>
      <c r="D293" s="22" t="s">
        <v>5</v>
      </c>
      <c r="E293" s="22" t="s">
        <v>8</v>
      </c>
      <c r="F293" s="22" t="s">
        <v>12</v>
      </c>
      <c r="G293" s="1">
        <v>119669.69</v>
      </c>
      <c r="I293" s="37" t="str">
        <f>VLOOKUP(J293,'District Listing'!$A$3:$B$315,2,FALSE)</f>
        <v>PULLMAN</v>
      </c>
      <c r="J293" s="4" t="s">
        <v>386</v>
      </c>
      <c r="K293" s="2">
        <v>382950.76</v>
      </c>
      <c r="L293" s="2">
        <v>382950.76</v>
      </c>
      <c r="M293" s="2">
        <v>-382950.76</v>
      </c>
      <c r="N293" s="2">
        <v>-382950.76</v>
      </c>
      <c r="O293" s="2">
        <v>14060033.600000001</v>
      </c>
      <c r="P293" s="2">
        <v>157684.95000000001</v>
      </c>
      <c r="Q293" s="2">
        <v>721625.77</v>
      </c>
      <c r="R293" s="2"/>
      <c r="S293" s="2">
        <v>260961.82</v>
      </c>
      <c r="T293" s="2">
        <v>261871.45</v>
      </c>
      <c r="U293" s="2">
        <v>102393</v>
      </c>
      <c r="V293" s="2">
        <v>15564570.59</v>
      </c>
      <c r="W293" s="2">
        <v>5308885.0599999996</v>
      </c>
      <c r="X293" s="2">
        <v>121695.43</v>
      </c>
      <c r="Y293" s="2">
        <v>291897.76</v>
      </c>
      <c r="Z293" s="2"/>
      <c r="AA293" s="2">
        <v>162998.53</v>
      </c>
      <c r="AB293" s="2">
        <v>36145.129999999997</v>
      </c>
      <c r="AC293" s="2">
        <v>5921621.9099999992</v>
      </c>
      <c r="AD293" s="2">
        <v>1264.2</v>
      </c>
      <c r="AE293" s="2">
        <v>930.3</v>
      </c>
      <c r="AF293" s="2">
        <v>1166600.0499999998</v>
      </c>
      <c r="AG293" s="2">
        <v>442092.94</v>
      </c>
      <c r="AH293" s="2">
        <v>2340721.2000000002</v>
      </c>
      <c r="AI293" s="2">
        <v>718842.94</v>
      </c>
      <c r="AJ293" s="2"/>
      <c r="AK293" s="2"/>
      <c r="AL293" s="2"/>
      <c r="AM293" s="2"/>
      <c r="AN293" s="2">
        <v>23741.82</v>
      </c>
      <c r="AO293" s="2">
        <v>8673.6899999999987</v>
      </c>
      <c r="AP293" s="2">
        <v>61482.270000000004</v>
      </c>
      <c r="AQ293" s="2">
        <v>131665.54999999999</v>
      </c>
      <c r="AR293" s="2">
        <v>2234453.25</v>
      </c>
      <c r="AS293" s="2">
        <v>1674059.75</v>
      </c>
      <c r="AT293" s="2"/>
      <c r="AU293" s="2"/>
      <c r="AV293" s="2">
        <v>8804527.9600000009</v>
      </c>
      <c r="AW293" s="2">
        <v>1104920.8</v>
      </c>
      <c r="AX293" s="2">
        <v>73462</v>
      </c>
      <c r="AY293" s="2">
        <v>331227.21000000002</v>
      </c>
      <c r="AZ293" s="2">
        <v>209402.99</v>
      </c>
      <c r="BA293" s="2">
        <v>121783.76</v>
      </c>
      <c r="BB293" s="2">
        <v>1840796.76</v>
      </c>
      <c r="BC293" s="2">
        <v>77422.03</v>
      </c>
      <c r="BD293" s="2">
        <v>37082.19</v>
      </c>
      <c r="BE293" s="2">
        <v>386932.91000000003</v>
      </c>
      <c r="BF293" s="2"/>
      <c r="BG293" s="2"/>
      <c r="BH293" s="2">
        <v>77494.210000000006</v>
      </c>
      <c r="BI293" s="2">
        <v>173696.28</v>
      </c>
      <c r="BJ293" s="2">
        <v>79433.91</v>
      </c>
      <c r="BK293" s="2">
        <v>29190.240000000002</v>
      </c>
      <c r="BL293" s="2">
        <v>351</v>
      </c>
      <c r="BM293" s="2">
        <v>67739.19</v>
      </c>
      <c r="BN293" s="2"/>
      <c r="BO293" s="2">
        <v>6361.94</v>
      </c>
      <c r="BP293" s="2">
        <v>145254.97</v>
      </c>
      <c r="BQ293" s="2">
        <v>77687.740000000005</v>
      </c>
      <c r="BR293" s="2">
        <v>167113</v>
      </c>
      <c r="BS293" s="2">
        <v>1030.2</v>
      </c>
      <c r="BT293" s="2"/>
      <c r="BU293" s="2">
        <v>30881.07</v>
      </c>
      <c r="BV293" s="2"/>
      <c r="BW293" s="2">
        <v>463.27</v>
      </c>
      <c r="BX293" s="2"/>
      <c r="BY293" s="2"/>
      <c r="BZ293" s="2"/>
      <c r="CA293" s="2">
        <v>102488.2</v>
      </c>
      <c r="CB293" s="2">
        <v>343549.79</v>
      </c>
      <c r="CC293" s="2">
        <v>351273.66000000003</v>
      </c>
      <c r="CD293" s="2">
        <v>20657.68</v>
      </c>
      <c r="CE293" s="2">
        <v>9697.08</v>
      </c>
      <c r="CF293" s="2">
        <v>300155.37</v>
      </c>
      <c r="CG293" s="2"/>
      <c r="CH293" s="2"/>
      <c r="CI293" s="2">
        <v>1706.75</v>
      </c>
      <c r="CJ293" s="2">
        <v>129641.62</v>
      </c>
      <c r="CK293" s="2"/>
      <c r="CL293" s="2">
        <v>126790.77</v>
      </c>
      <c r="CM293" s="2">
        <v>444721.76</v>
      </c>
      <c r="CN293" s="2"/>
      <c r="CO293" s="2"/>
      <c r="CP293" s="2"/>
      <c r="CQ293" s="2"/>
      <c r="CR293" s="2">
        <v>44027.88</v>
      </c>
      <c r="CS293" s="2"/>
      <c r="CT293" s="2"/>
      <c r="CU293" s="2"/>
      <c r="CV293" s="2"/>
      <c r="CW293" s="2"/>
      <c r="CX293" s="2"/>
      <c r="CY293" s="2"/>
      <c r="CZ293" s="2">
        <v>3232844.71</v>
      </c>
      <c r="DA293" s="2">
        <v>62193.61</v>
      </c>
      <c r="DB293" s="2">
        <v>62193.61</v>
      </c>
      <c r="DC293" s="2"/>
      <c r="DD293" s="2"/>
      <c r="DE293" s="2"/>
      <c r="DF293" s="2"/>
      <c r="DG293" s="2"/>
      <c r="DH293" s="2">
        <v>152390.70000000001</v>
      </c>
      <c r="DI293" s="2"/>
      <c r="DJ293" s="2">
        <v>5927.92</v>
      </c>
      <c r="DK293" s="2"/>
      <c r="DL293" s="2"/>
      <c r="DM293" s="2">
        <v>158318.62000000002</v>
      </c>
      <c r="DN293" s="2">
        <v>35584874.160000004</v>
      </c>
      <c r="DP293" s="37" t="str">
        <f>VLOOKUP(DQ293,'District Listing'!$A$3:$B$315,2,FALSE)</f>
        <v>PULLMAN</v>
      </c>
      <c r="DQ293" s="4" t="s">
        <v>386</v>
      </c>
      <c r="DR293" s="2">
        <v>246770.91</v>
      </c>
      <c r="DS293" s="2">
        <v>246770.91</v>
      </c>
      <c r="DT293" s="2">
        <v>-382950.76</v>
      </c>
      <c r="DU293" s="2">
        <v>-382950.76</v>
      </c>
      <c r="DV293" s="2">
        <v>13249223.560000001</v>
      </c>
      <c r="DW293" s="2">
        <v>111653.51</v>
      </c>
      <c r="DX293" s="2">
        <v>428900.19</v>
      </c>
      <c r="DY293" s="2"/>
      <c r="DZ293" s="2">
        <v>24450</v>
      </c>
      <c r="EA293" s="2">
        <v>261871.45</v>
      </c>
      <c r="EB293" s="2">
        <v>102393</v>
      </c>
      <c r="EC293" s="2">
        <v>14178491.709999999</v>
      </c>
      <c r="ED293" s="2">
        <v>4264257.22</v>
      </c>
      <c r="EE293" s="2">
        <v>73647.47</v>
      </c>
      <c r="EF293" s="2">
        <v>190758.11</v>
      </c>
      <c r="EG293" s="2"/>
      <c r="EH293" s="2"/>
      <c r="EI293" s="2">
        <v>36145.129999999997</v>
      </c>
      <c r="EJ293" s="2">
        <v>4564807.93</v>
      </c>
      <c r="EK293" s="2">
        <v>1216.67</v>
      </c>
      <c r="EL293" s="2">
        <v>780.54</v>
      </c>
      <c r="EM293" s="2">
        <v>1071137.8999999999</v>
      </c>
      <c r="EN293" s="2">
        <v>342260.98</v>
      </c>
      <c r="EO293" s="2">
        <v>2149381.27</v>
      </c>
      <c r="EP293" s="2">
        <v>570760.51</v>
      </c>
      <c r="EQ293" s="2"/>
      <c r="ER293" s="2"/>
      <c r="ES293" s="2"/>
      <c r="ET293" s="2"/>
      <c r="EU293" s="2">
        <v>21885.54</v>
      </c>
      <c r="EV293" s="2">
        <v>6723.23</v>
      </c>
      <c r="EW293" s="2">
        <v>58777.26</v>
      </c>
      <c r="EX293" s="2">
        <v>101982.05</v>
      </c>
      <c r="EY293" s="2">
        <v>2150167.88</v>
      </c>
      <c r="EZ293" s="2">
        <v>1409695.42</v>
      </c>
      <c r="FA293" s="2"/>
      <c r="FB293" s="2"/>
      <c r="FC293" s="2">
        <v>7884769.25</v>
      </c>
      <c r="FD293" s="2">
        <v>1005643.97</v>
      </c>
      <c r="FE293" s="2">
        <v>73462</v>
      </c>
      <c r="FF293" s="2">
        <v>331227.21000000002</v>
      </c>
      <c r="FG293" s="2">
        <v>207387.03</v>
      </c>
      <c r="FH293" s="2">
        <v>121783.76</v>
      </c>
      <c r="FI293" s="2">
        <v>1739503.97</v>
      </c>
      <c r="FJ293" s="2">
        <v>77422.03</v>
      </c>
      <c r="FK293" s="2">
        <v>37082.19</v>
      </c>
      <c r="FL293" s="2">
        <v>339357.63</v>
      </c>
      <c r="FM293" s="2"/>
      <c r="FN293" s="2"/>
      <c r="FO293" s="2">
        <v>72284.97</v>
      </c>
      <c r="FP293" s="2">
        <v>136789.21</v>
      </c>
      <c r="FQ293" s="2">
        <v>79433.91</v>
      </c>
      <c r="FR293" s="2">
        <v>29190.240000000002</v>
      </c>
      <c r="FS293" s="2">
        <v>351</v>
      </c>
      <c r="FT293" s="2">
        <v>67273.490000000005</v>
      </c>
      <c r="FU293" s="2"/>
      <c r="FV293" s="2">
        <v>6361.94</v>
      </c>
      <c r="FW293" s="2">
        <v>145254.97</v>
      </c>
      <c r="FX293" s="2">
        <v>75053.11</v>
      </c>
      <c r="FY293" s="2">
        <v>75264.039999999994</v>
      </c>
      <c r="FZ293" s="2">
        <v>1030.2</v>
      </c>
      <c r="GA293" s="2"/>
      <c r="GB293" s="2">
        <v>28895.200000000001</v>
      </c>
      <c r="GC293" s="2"/>
      <c r="GD293" s="2">
        <v>463.27</v>
      </c>
      <c r="GE293" s="2"/>
      <c r="GF293" s="2"/>
      <c r="GG293" s="2"/>
      <c r="GH293" s="2">
        <v>102488.2</v>
      </c>
      <c r="GI293" s="2">
        <v>343549.79</v>
      </c>
      <c r="GJ293" s="2">
        <v>350028.57</v>
      </c>
      <c r="GK293" s="2">
        <v>20657.68</v>
      </c>
      <c r="GL293" s="2">
        <v>5476.72</v>
      </c>
      <c r="GM293" s="2">
        <v>300155.37</v>
      </c>
      <c r="GN293" s="2"/>
      <c r="GO293" s="2"/>
      <c r="GP293" s="2">
        <v>675</v>
      </c>
      <c r="GQ293" s="2">
        <v>129641.62</v>
      </c>
      <c r="GR293" s="2"/>
      <c r="GS293" s="2">
        <v>126790.77</v>
      </c>
      <c r="GT293" s="2">
        <v>444721.76</v>
      </c>
      <c r="GU293" s="2"/>
      <c r="GV293" s="2"/>
      <c r="GW293" s="2"/>
      <c r="GX293" s="2"/>
      <c r="GY293" s="2">
        <v>37777.699999999997</v>
      </c>
      <c r="GZ293" s="2"/>
      <c r="HA293" s="2"/>
      <c r="HB293" s="2"/>
      <c r="HC293" s="2"/>
      <c r="HD293" s="2"/>
      <c r="HE293" s="2"/>
      <c r="HF293" s="2"/>
      <c r="HG293" s="2">
        <v>3033470.58</v>
      </c>
      <c r="HH293" s="2">
        <v>42784.78</v>
      </c>
      <c r="HI293" s="2">
        <v>42784.78</v>
      </c>
      <c r="HJ293" s="2"/>
      <c r="HK293" s="2"/>
      <c r="HL293" s="2"/>
      <c r="HM293" s="2"/>
      <c r="HN293" s="2"/>
      <c r="HO293" s="2">
        <v>152390.70000000001</v>
      </c>
      <c r="HP293" s="2"/>
      <c r="HQ293" s="2"/>
      <c r="HR293" s="2"/>
      <c r="HS293" s="2">
        <v>152390.70000000001</v>
      </c>
      <c r="HT293" s="2">
        <v>31460039.069999997</v>
      </c>
      <c r="HV293" s="37" t="str">
        <f>VLOOKUP(HW293,'District Listing'!$A$3:$B$315,2,FALSE)</f>
        <v>UNION GAP</v>
      </c>
      <c r="HW293" s="4" t="s">
        <v>396</v>
      </c>
      <c r="HX293" s="2">
        <v>8819.33</v>
      </c>
      <c r="HY293" s="2">
        <v>8819.33</v>
      </c>
      <c r="HZ293" s="2"/>
      <c r="IA293" s="2"/>
      <c r="IB293" s="2">
        <v>107463.44</v>
      </c>
      <c r="IC293" s="2"/>
      <c r="ID293" s="2">
        <v>4637.54</v>
      </c>
      <c r="IE293" s="2"/>
      <c r="IF293" s="2">
        <v>16267</v>
      </c>
      <c r="IG293" s="2"/>
      <c r="IH293" s="2"/>
      <c r="II293" s="2">
        <v>128367.98</v>
      </c>
      <c r="IJ293" s="2">
        <v>258183.96</v>
      </c>
      <c r="IK293" s="2">
        <v>383.09</v>
      </c>
      <c r="IL293" s="2">
        <v>8091.25</v>
      </c>
      <c r="IM293" s="2"/>
      <c r="IN293" s="2">
        <v>17567.150000000001</v>
      </c>
      <c r="IO293" s="2"/>
      <c r="IP293" s="2">
        <v>284225.45</v>
      </c>
      <c r="IQ293" s="2"/>
      <c r="IR293" s="2"/>
      <c r="IS293" s="2">
        <v>11471.87</v>
      </c>
      <c r="IT293" s="2">
        <v>19997.740000000002</v>
      </c>
      <c r="IU293" s="2">
        <v>22009.47</v>
      </c>
      <c r="IV293" s="2">
        <v>33052.449999999997</v>
      </c>
      <c r="IW293" s="2"/>
      <c r="IX293" s="2"/>
      <c r="IY293" s="2"/>
      <c r="IZ293" s="2"/>
      <c r="JA293" s="2">
        <v>322.18</v>
      </c>
      <c r="JB293" s="2">
        <v>1664.53</v>
      </c>
      <c r="JC293" s="2">
        <v>408.74</v>
      </c>
      <c r="JD293" s="2">
        <v>2600.77</v>
      </c>
      <c r="JE293" s="2">
        <v>12858.18</v>
      </c>
      <c r="JF293" s="2">
        <v>68182.289999999994</v>
      </c>
      <c r="JG293" s="2"/>
      <c r="JH293" s="2"/>
      <c r="JI293" s="2">
        <v>172568.21999999997</v>
      </c>
      <c r="JJ293" s="2">
        <v>39039.129999999997</v>
      </c>
      <c r="JK293" s="2"/>
      <c r="JL293" s="2"/>
      <c r="JM293" s="2">
        <v>173.93</v>
      </c>
      <c r="JN293" s="2">
        <v>28120.28</v>
      </c>
      <c r="JO293" s="2">
        <v>67333.34</v>
      </c>
      <c r="JP293" s="2">
        <v>1966.4</v>
      </c>
      <c r="JQ293" s="2"/>
      <c r="JR293" s="2">
        <v>99175</v>
      </c>
      <c r="JS293" s="2"/>
      <c r="JT293" s="2"/>
      <c r="JU293" s="2">
        <v>16475</v>
      </c>
      <c r="JV293" s="2">
        <v>4444.12</v>
      </c>
      <c r="JW293" s="2"/>
      <c r="JX293" s="2"/>
      <c r="JY293" s="2"/>
      <c r="JZ293" s="2">
        <v>317.17</v>
      </c>
      <c r="KA293" s="2"/>
      <c r="KB293" s="2">
        <v>1054.6500000000001</v>
      </c>
      <c r="KC293" s="2"/>
      <c r="KD293" s="2"/>
      <c r="KE293" s="2"/>
      <c r="KF293" s="2"/>
      <c r="KG293" s="2"/>
      <c r="KH293" s="2">
        <v>4797.29</v>
      </c>
      <c r="KI293" s="2"/>
      <c r="KJ293" s="2"/>
      <c r="KK293" s="2"/>
      <c r="KL293" s="2"/>
      <c r="KM293" s="2"/>
      <c r="KN293" s="2"/>
      <c r="KO293" s="2">
        <v>36374.19</v>
      </c>
      <c r="KP293" s="2"/>
      <c r="KQ293" s="2"/>
      <c r="KR293" s="2"/>
      <c r="KS293" s="2"/>
      <c r="KT293" s="2">
        <v>144701.75</v>
      </c>
      <c r="KU293" s="2">
        <v>7622.01</v>
      </c>
      <c r="KV293" s="2"/>
      <c r="KW293" s="2"/>
      <c r="KX293" s="2"/>
      <c r="KY293" s="2"/>
      <c r="KZ293" s="2"/>
      <c r="LA293" s="2"/>
      <c r="LB293" s="2"/>
      <c r="LC293" s="2">
        <v>900.31</v>
      </c>
      <c r="LD293" s="2"/>
      <c r="LE293" s="2"/>
      <c r="LF293" s="2"/>
      <c r="LG293" s="2"/>
      <c r="LH293" s="2"/>
      <c r="LI293" s="2"/>
      <c r="LJ293" s="2"/>
      <c r="LK293" s="2">
        <v>317827.88999999996</v>
      </c>
      <c r="LL293" s="2">
        <v>2364.17</v>
      </c>
      <c r="LM293" s="2">
        <v>2364.17</v>
      </c>
      <c r="LN293" s="2"/>
      <c r="LO293" s="2"/>
      <c r="LP293" s="2"/>
      <c r="LQ293" s="2"/>
      <c r="LR293" s="2"/>
      <c r="LS293" s="2">
        <v>7079.07</v>
      </c>
      <c r="LT293" s="2"/>
      <c r="LU293" s="2"/>
      <c r="LV293" s="2"/>
      <c r="LW293" s="2"/>
      <c r="LX293" s="2">
        <v>7079.07</v>
      </c>
      <c r="LY293" s="2">
        <v>988585.45000000042</v>
      </c>
    </row>
    <row r="294" spans="2:337">
      <c r="B294" s="22" t="s">
        <v>83</v>
      </c>
      <c r="C294" s="22" t="s">
        <v>7</v>
      </c>
      <c r="D294" s="22" t="s">
        <v>5</v>
      </c>
      <c r="E294" s="22" t="s">
        <v>8</v>
      </c>
      <c r="F294" s="22" t="s">
        <v>13</v>
      </c>
      <c r="G294" s="1">
        <v>31900.639999999999</v>
      </c>
      <c r="I294" s="37" t="str">
        <f>VLOOKUP(J294,'District Listing'!$A$3:$B$315,2,FALSE)</f>
        <v>COLFAX</v>
      </c>
      <c r="J294" s="4" t="s">
        <v>387</v>
      </c>
      <c r="K294" s="2">
        <v>65153.71</v>
      </c>
      <c r="L294" s="2">
        <v>65153.71</v>
      </c>
      <c r="M294" s="2">
        <v>-65153.71</v>
      </c>
      <c r="N294" s="2">
        <v>-65153.71</v>
      </c>
      <c r="O294" s="2">
        <v>2866491.62</v>
      </c>
      <c r="P294" s="2">
        <v>45483</v>
      </c>
      <c r="Q294" s="2">
        <v>34489.68</v>
      </c>
      <c r="R294" s="2"/>
      <c r="S294" s="2">
        <v>92628.81</v>
      </c>
      <c r="T294" s="2">
        <v>47380.83</v>
      </c>
      <c r="U294" s="2">
        <v>22020</v>
      </c>
      <c r="V294" s="2">
        <v>3108493.9400000004</v>
      </c>
      <c r="W294" s="2">
        <v>1047893.54</v>
      </c>
      <c r="X294" s="2">
        <v>45596.03</v>
      </c>
      <c r="Y294" s="2">
        <v>20641.66</v>
      </c>
      <c r="Z294" s="2"/>
      <c r="AA294" s="2">
        <v>128336.5</v>
      </c>
      <c r="AB294" s="2">
        <v>24840.639999999999</v>
      </c>
      <c r="AC294" s="2">
        <v>1267308.3699999999</v>
      </c>
      <c r="AD294" s="2"/>
      <c r="AE294" s="2">
        <v>79656.930000000008</v>
      </c>
      <c r="AF294" s="2">
        <v>233200.56999999998</v>
      </c>
      <c r="AG294" s="2">
        <v>94732.91</v>
      </c>
      <c r="AH294" s="2">
        <v>466191.55</v>
      </c>
      <c r="AI294" s="2">
        <v>144062.37</v>
      </c>
      <c r="AJ294" s="2"/>
      <c r="AK294" s="2"/>
      <c r="AL294" s="2"/>
      <c r="AM294" s="2"/>
      <c r="AN294" s="2">
        <v>6568.14</v>
      </c>
      <c r="AO294" s="2">
        <v>2887.42</v>
      </c>
      <c r="AP294" s="2">
        <v>12766.269999999999</v>
      </c>
      <c r="AQ294" s="2">
        <v>26961.17</v>
      </c>
      <c r="AR294" s="2">
        <v>461778.60000000003</v>
      </c>
      <c r="AS294" s="2">
        <v>280672</v>
      </c>
      <c r="AT294" s="2"/>
      <c r="AU294" s="2"/>
      <c r="AV294" s="2">
        <v>1809477.9300000002</v>
      </c>
      <c r="AW294" s="2">
        <v>213003.25999999998</v>
      </c>
      <c r="AX294" s="2">
        <v>40966.089999999997</v>
      </c>
      <c r="AY294" s="2">
        <v>117995.09</v>
      </c>
      <c r="AZ294" s="2">
        <v>69046.990000000005</v>
      </c>
      <c r="BA294" s="2">
        <v>141522.53</v>
      </c>
      <c r="BB294" s="2">
        <v>582533.96</v>
      </c>
      <c r="BC294" s="2">
        <v>1414.94</v>
      </c>
      <c r="BD294" s="2">
        <v>5568.15</v>
      </c>
      <c r="BE294" s="2">
        <v>67912.62</v>
      </c>
      <c r="BF294" s="2"/>
      <c r="BG294" s="2">
        <v>56044.99</v>
      </c>
      <c r="BH294" s="2">
        <v>8652.5400000000009</v>
      </c>
      <c r="BI294" s="2">
        <v>101624.63</v>
      </c>
      <c r="BJ294" s="2">
        <v>16980.009999999998</v>
      </c>
      <c r="BK294" s="2"/>
      <c r="BL294" s="2"/>
      <c r="BM294" s="2"/>
      <c r="BN294" s="2">
        <v>29057.64</v>
      </c>
      <c r="BO294" s="2"/>
      <c r="BP294" s="2">
        <v>12375.46</v>
      </c>
      <c r="BQ294" s="2">
        <v>37609.520000000004</v>
      </c>
      <c r="BR294" s="2">
        <v>105233.43</v>
      </c>
      <c r="BS294" s="2">
        <v>14989.920000000002</v>
      </c>
      <c r="BT294" s="2">
        <v>3900</v>
      </c>
      <c r="BU294" s="2">
        <v>3764.6</v>
      </c>
      <c r="BV294" s="2">
        <v>11040.19</v>
      </c>
      <c r="BW294" s="2">
        <v>10148.83</v>
      </c>
      <c r="BX294" s="2"/>
      <c r="BY294" s="2"/>
      <c r="BZ294" s="2"/>
      <c r="CA294" s="2"/>
      <c r="CB294" s="2">
        <v>139968.56</v>
      </c>
      <c r="CC294" s="2">
        <v>82511.02</v>
      </c>
      <c r="CD294" s="2">
        <v>5959.32</v>
      </c>
      <c r="CE294" s="2">
        <v>1680.61</v>
      </c>
      <c r="CF294" s="2">
        <v>9259.1200000000008</v>
      </c>
      <c r="CG294" s="2">
        <v>29680.92</v>
      </c>
      <c r="CH294" s="2"/>
      <c r="CI294" s="2">
        <v>8913.94</v>
      </c>
      <c r="CJ294" s="2"/>
      <c r="CK294" s="2"/>
      <c r="CL294" s="2">
        <v>47068.800000000003</v>
      </c>
      <c r="CM294" s="2">
        <v>97676.81</v>
      </c>
      <c r="CN294" s="2"/>
      <c r="CO294" s="2"/>
      <c r="CP294" s="2"/>
      <c r="CQ294" s="2"/>
      <c r="CR294" s="2">
        <v>18932.61</v>
      </c>
      <c r="CS294" s="2"/>
      <c r="CT294" s="2"/>
      <c r="CU294" s="2"/>
      <c r="CV294" s="2"/>
      <c r="CW294" s="2"/>
      <c r="CX294" s="2"/>
      <c r="CY294" s="2"/>
      <c r="CZ294" s="2">
        <v>927969.18</v>
      </c>
      <c r="DA294" s="2">
        <v>21647.02</v>
      </c>
      <c r="DB294" s="2">
        <v>21647.02</v>
      </c>
      <c r="DC294" s="2"/>
      <c r="DD294" s="2"/>
      <c r="DE294" s="2">
        <v>1481.88</v>
      </c>
      <c r="DF294" s="2"/>
      <c r="DG294" s="2">
        <v>164830.5</v>
      </c>
      <c r="DH294" s="2"/>
      <c r="DI294" s="2"/>
      <c r="DJ294" s="2">
        <v>74983.520000000004</v>
      </c>
      <c r="DK294" s="2"/>
      <c r="DL294" s="2"/>
      <c r="DM294" s="2">
        <v>241295.90000000002</v>
      </c>
      <c r="DN294" s="2">
        <v>7958726.299999998</v>
      </c>
      <c r="DP294" s="37" t="str">
        <f>VLOOKUP(DQ294,'District Listing'!$A$3:$B$315,2,FALSE)</f>
        <v>COLFAX</v>
      </c>
      <c r="DQ294" s="4" t="s">
        <v>387</v>
      </c>
      <c r="DR294" s="2">
        <v>12125.61</v>
      </c>
      <c r="DS294" s="2">
        <v>12125.61</v>
      </c>
      <c r="DT294" s="2">
        <v>-65153.71</v>
      </c>
      <c r="DU294" s="2">
        <v>-65153.71</v>
      </c>
      <c r="DV294" s="2">
        <v>2803629.24</v>
      </c>
      <c r="DW294" s="2">
        <v>40250</v>
      </c>
      <c r="DX294" s="2">
        <v>30292.400000000001</v>
      </c>
      <c r="DY294" s="2"/>
      <c r="DZ294" s="2">
        <v>44991.199999999997</v>
      </c>
      <c r="EA294" s="2">
        <v>6301.66</v>
      </c>
      <c r="EB294" s="2">
        <v>22020</v>
      </c>
      <c r="EC294" s="2">
        <v>2947484.5000000005</v>
      </c>
      <c r="ED294" s="2">
        <v>908240.65</v>
      </c>
      <c r="EE294" s="2">
        <v>44904.53</v>
      </c>
      <c r="EF294" s="2">
        <v>18826.04</v>
      </c>
      <c r="EG294" s="2"/>
      <c r="EH294" s="2">
        <v>5270.5</v>
      </c>
      <c r="EI294" s="2">
        <v>9832.86</v>
      </c>
      <c r="EJ294" s="2">
        <v>987074.58000000007</v>
      </c>
      <c r="EK294" s="2"/>
      <c r="EL294" s="2">
        <v>67322.55</v>
      </c>
      <c r="EM294" s="2">
        <v>221205.02</v>
      </c>
      <c r="EN294" s="2">
        <v>73676.42</v>
      </c>
      <c r="EO294" s="2">
        <v>449956.72</v>
      </c>
      <c r="EP294" s="2">
        <v>118162.58</v>
      </c>
      <c r="EQ294" s="2"/>
      <c r="ER294" s="2"/>
      <c r="ES294" s="2"/>
      <c r="ET294" s="2"/>
      <c r="EU294" s="2">
        <v>6238.81</v>
      </c>
      <c r="EV294" s="2">
        <v>2244.83</v>
      </c>
      <c r="EW294" s="2">
        <v>12263.39</v>
      </c>
      <c r="EX294" s="2">
        <v>20989.82</v>
      </c>
      <c r="EY294" s="2">
        <v>455293.58</v>
      </c>
      <c r="EZ294" s="2">
        <v>250178.7</v>
      </c>
      <c r="FA294" s="2"/>
      <c r="FB294" s="2"/>
      <c r="FC294" s="2">
        <v>1677532.42</v>
      </c>
      <c r="FD294" s="2">
        <v>189153.08</v>
      </c>
      <c r="FE294" s="2">
        <v>40966.089999999997</v>
      </c>
      <c r="FF294" s="2">
        <v>117995.09</v>
      </c>
      <c r="FG294" s="2">
        <v>69046.990000000005</v>
      </c>
      <c r="FH294" s="2">
        <v>121904.25</v>
      </c>
      <c r="FI294" s="2">
        <v>539065.5</v>
      </c>
      <c r="FJ294" s="2">
        <v>1414.94</v>
      </c>
      <c r="FK294" s="2">
        <v>5568.15</v>
      </c>
      <c r="FL294" s="2">
        <v>67912.62</v>
      </c>
      <c r="FM294" s="2"/>
      <c r="FN294" s="2">
        <v>25217.07</v>
      </c>
      <c r="FO294" s="2">
        <v>8652.5400000000009</v>
      </c>
      <c r="FP294" s="2">
        <v>101624.63</v>
      </c>
      <c r="FQ294" s="2">
        <v>16980.009999999998</v>
      </c>
      <c r="FR294" s="2"/>
      <c r="FS294" s="2"/>
      <c r="FT294" s="2"/>
      <c r="FU294" s="2">
        <v>29057.64</v>
      </c>
      <c r="FV294" s="2"/>
      <c r="FW294" s="2">
        <v>12375.46</v>
      </c>
      <c r="FX294" s="2">
        <v>23903.4</v>
      </c>
      <c r="FY294" s="2">
        <v>101499.9</v>
      </c>
      <c r="FZ294" s="2">
        <v>11023.79</v>
      </c>
      <c r="GA294" s="2">
        <v>3900</v>
      </c>
      <c r="GB294" s="2">
        <v>3764.6</v>
      </c>
      <c r="GC294" s="2"/>
      <c r="GD294" s="2">
        <v>10148.83</v>
      </c>
      <c r="GE294" s="2"/>
      <c r="GF294" s="2"/>
      <c r="GG294" s="2"/>
      <c r="GH294" s="2"/>
      <c r="GI294" s="2">
        <v>139968.56</v>
      </c>
      <c r="GJ294" s="2">
        <v>75767.520000000004</v>
      </c>
      <c r="GK294" s="2">
        <v>5959.32</v>
      </c>
      <c r="GL294" s="2">
        <v>1680.61</v>
      </c>
      <c r="GM294" s="2">
        <v>9259.1200000000008</v>
      </c>
      <c r="GN294" s="2">
        <v>29680.92</v>
      </c>
      <c r="GO294" s="2"/>
      <c r="GP294" s="2">
        <v>7249.74</v>
      </c>
      <c r="GQ294" s="2"/>
      <c r="GR294" s="2"/>
      <c r="GS294" s="2">
        <v>23959.87</v>
      </c>
      <c r="GT294" s="2">
        <v>53674.83</v>
      </c>
      <c r="GU294" s="2"/>
      <c r="GV294" s="2"/>
      <c r="GW294" s="2"/>
      <c r="GX294" s="2"/>
      <c r="GY294" s="2">
        <v>12079.01</v>
      </c>
      <c r="GZ294" s="2"/>
      <c r="HA294" s="2"/>
      <c r="HB294" s="2"/>
      <c r="HC294" s="2"/>
      <c r="HD294" s="2"/>
      <c r="HE294" s="2"/>
      <c r="HF294" s="2"/>
      <c r="HG294" s="2">
        <v>782323.08000000007</v>
      </c>
      <c r="HH294" s="2">
        <v>14715.76</v>
      </c>
      <c r="HI294" s="2">
        <v>14715.76</v>
      </c>
      <c r="HJ294" s="2"/>
      <c r="HK294" s="2"/>
      <c r="HL294" s="2">
        <v>1481.88</v>
      </c>
      <c r="HM294" s="2"/>
      <c r="HN294" s="2">
        <v>16985.5</v>
      </c>
      <c r="HO294" s="2"/>
      <c r="HP294" s="2"/>
      <c r="HQ294" s="2">
        <v>74983.520000000004</v>
      </c>
      <c r="HR294" s="2"/>
      <c r="HS294" s="2">
        <v>93450.900000000009</v>
      </c>
      <c r="HT294" s="2">
        <v>6988618.6399999997</v>
      </c>
      <c r="HV294" s="37" t="str">
        <f>VLOOKUP(HW294,'District Listing'!$A$3:$B$315,2,FALSE)</f>
        <v>NACHES VALLEY</v>
      </c>
      <c r="HW294" s="4" t="s">
        <v>397</v>
      </c>
      <c r="HX294" s="2">
        <v>152061.35999999999</v>
      </c>
      <c r="HY294" s="2">
        <v>152061.35999999999</v>
      </c>
      <c r="HZ294" s="2"/>
      <c r="IA294" s="2"/>
      <c r="IB294" s="2">
        <v>323437.87</v>
      </c>
      <c r="IC294" s="2">
        <v>48289.919999999998</v>
      </c>
      <c r="ID294" s="2">
        <v>8913.02</v>
      </c>
      <c r="IE294" s="2"/>
      <c r="IF294" s="2">
        <v>86085</v>
      </c>
      <c r="IG294" s="2">
        <v>88341.32</v>
      </c>
      <c r="IH294" s="2"/>
      <c r="II294" s="2">
        <v>555067.13</v>
      </c>
      <c r="IJ294" s="2">
        <v>279210.31</v>
      </c>
      <c r="IK294" s="2">
        <v>32328.6</v>
      </c>
      <c r="IL294" s="2">
        <v>22914.99</v>
      </c>
      <c r="IM294" s="2"/>
      <c r="IN294" s="2">
        <v>204829.67</v>
      </c>
      <c r="IO294" s="2">
        <v>40941.35</v>
      </c>
      <c r="IP294" s="2">
        <v>580224.91999999993</v>
      </c>
      <c r="IQ294" s="2"/>
      <c r="IR294" s="2">
        <v>19.05</v>
      </c>
      <c r="IS294" s="2">
        <v>40104.36</v>
      </c>
      <c r="IT294" s="2">
        <v>43917.03</v>
      </c>
      <c r="IU294" s="2">
        <v>63118.25</v>
      </c>
      <c r="IV294" s="2">
        <v>50650.91</v>
      </c>
      <c r="IW294" s="2"/>
      <c r="IX294" s="2"/>
      <c r="IY294" s="2"/>
      <c r="IZ294" s="2"/>
      <c r="JA294" s="2">
        <v>796.53</v>
      </c>
      <c r="JB294" s="2">
        <v>343.7</v>
      </c>
      <c r="JC294" s="2">
        <v>1440.02</v>
      </c>
      <c r="JD294" s="2">
        <v>2392.61</v>
      </c>
      <c r="JE294" s="2">
        <v>35960.42</v>
      </c>
      <c r="JF294" s="2">
        <v>60289.03</v>
      </c>
      <c r="JG294" s="2"/>
      <c r="JH294" s="2"/>
      <c r="JI294" s="2">
        <v>299031.91000000003</v>
      </c>
      <c r="JJ294" s="2">
        <v>56283.76</v>
      </c>
      <c r="JK294" s="2"/>
      <c r="JL294" s="2"/>
      <c r="JM294" s="2"/>
      <c r="JN294" s="2">
        <v>30072.41</v>
      </c>
      <c r="JO294" s="2">
        <v>86356.17</v>
      </c>
      <c r="JP294" s="2"/>
      <c r="JQ294" s="2"/>
      <c r="JR294" s="2">
        <v>14226.62</v>
      </c>
      <c r="JS294" s="2"/>
      <c r="JT294" s="2"/>
      <c r="JU294" s="2">
        <v>608</v>
      </c>
      <c r="JV294" s="2">
        <v>1634.13</v>
      </c>
      <c r="JW294" s="2"/>
      <c r="JX294" s="2"/>
      <c r="JY294" s="2"/>
      <c r="JZ294" s="2">
        <v>75899.710000000006</v>
      </c>
      <c r="KA294" s="2">
        <v>55437.9</v>
      </c>
      <c r="KB294" s="2"/>
      <c r="KC294" s="2">
        <v>11175.79</v>
      </c>
      <c r="KD294" s="2">
        <v>2495.64</v>
      </c>
      <c r="KE294" s="2">
        <v>5044.7700000000004</v>
      </c>
      <c r="KF294" s="2">
        <v>28767.599999999999</v>
      </c>
      <c r="KG294" s="2"/>
      <c r="KH294" s="2">
        <v>595.1</v>
      </c>
      <c r="KI294" s="2"/>
      <c r="KJ294" s="2">
        <v>46990.29</v>
      </c>
      <c r="KK294" s="2"/>
      <c r="KL294" s="2"/>
      <c r="KM294" s="2">
        <v>28759.32</v>
      </c>
      <c r="KN294" s="2">
        <v>154748.18</v>
      </c>
      <c r="KO294" s="2">
        <v>45641.32</v>
      </c>
      <c r="KP294" s="2"/>
      <c r="KQ294" s="2">
        <v>3853.81</v>
      </c>
      <c r="KR294" s="2"/>
      <c r="KS294" s="2"/>
      <c r="KT294" s="2"/>
      <c r="KU294" s="2"/>
      <c r="KV294" s="2"/>
      <c r="KW294" s="2"/>
      <c r="KX294" s="2"/>
      <c r="KY294" s="2">
        <v>11795.16</v>
      </c>
      <c r="KZ294" s="2"/>
      <c r="LA294" s="2">
        <v>25236.75</v>
      </c>
      <c r="LB294" s="2"/>
      <c r="LC294" s="2">
        <v>8888.9699999999993</v>
      </c>
      <c r="LD294" s="2"/>
      <c r="LE294" s="2"/>
      <c r="LF294" s="2"/>
      <c r="LG294" s="2"/>
      <c r="LH294" s="2"/>
      <c r="LI294" s="2"/>
      <c r="LJ294" s="2"/>
      <c r="LK294" s="2">
        <v>521799.06</v>
      </c>
      <c r="LL294" s="2">
        <v>26524.66</v>
      </c>
      <c r="LM294" s="2">
        <v>26524.66</v>
      </c>
      <c r="LN294" s="2"/>
      <c r="LO294" s="2"/>
      <c r="LP294" s="2"/>
      <c r="LQ294" s="2">
        <v>39934.01</v>
      </c>
      <c r="LR294" s="2"/>
      <c r="LS294" s="2">
        <v>86252.18</v>
      </c>
      <c r="LT294" s="2"/>
      <c r="LU294" s="2">
        <v>9346.24</v>
      </c>
      <c r="LV294" s="2"/>
      <c r="LW294" s="2"/>
      <c r="LX294" s="2">
        <v>135532.43</v>
      </c>
      <c r="LY294" s="2">
        <v>2356597.6400000011</v>
      </c>
    </row>
    <row r="295" spans="2:337">
      <c r="B295" s="22" t="s">
        <v>83</v>
      </c>
      <c r="C295" s="22" t="s">
        <v>7</v>
      </c>
      <c r="D295" s="22" t="s">
        <v>5</v>
      </c>
      <c r="E295" s="22" t="s">
        <v>8</v>
      </c>
      <c r="F295" s="22" t="s">
        <v>70</v>
      </c>
      <c r="G295" s="1">
        <v>11010</v>
      </c>
      <c r="I295" s="37" t="str">
        <f>VLOOKUP(J295,'District Listing'!$A$3:$B$315,2,FALSE)</f>
        <v>PALOUSE</v>
      </c>
      <c r="J295" s="4" t="s">
        <v>388</v>
      </c>
      <c r="K295" s="2">
        <v>15378.81</v>
      </c>
      <c r="L295" s="2">
        <v>15378.81</v>
      </c>
      <c r="M295" s="2">
        <v>-15378.81</v>
      </c>
      <c r="N295" s="2">
        <v>-15378.81</v>
      </c>
      <c r="O295" s="2">
        <v>1393232.38</v>
      </c>
      <c r="P295" s="2">
        <v>29175.15</v>
      </c>
      <c r="Q295" s="2"/>
      <c r="R295" s="2"/>
      <c r="S295" s="2">
        <v>14575.49</v>
      </c>
      <c r="T295" s="2"/>
      <c r="U295" s="2"/>
      <c r="V295" s="2">
        <v>1436983.0199999998</v>
      </c>
      <c r="W295" s="2">
        <v>552517.05000000005</v>
      </c>
      <c r="X295" s="2">
        <v>9968.09</v>
      </c>
      <c r="Y295" s="2"/>
      <c r="Z295" s="2"/>
      <c r="AA295" s="2">
        <v>1859.6100000000001</v>
      </c>
      <c r="AB295" s="2"/>
      <c r="AC295" s="2">
        <v>564344.75</v>
      </c>
      <c r="AD295" s="2"/>
      <c r="AE295" s="2"/>
      <c r="AF295" s="2">
        <v>105433.82</v>
      </c>
      <c r="AG295" s="2">
        <v>39199.39</v>
      </c>
      <c r="AH295" s="2">
        <v>209089.12</v>
      </c>
      <c r="AI295" s="2">
        <v>65405.149999999994</v>
      </c>
      <c r="AJ295" s="2"/>
      <c r="AK295" s="2"/>
      <c r="AL295" s="2"/>
      <c r="AM295" s="2"/>
      <c r="AN295" s="2">
        <v>2929.3799999999997</v>
      </c>
      <c r="AO295" s="2">
        <v>1384.5500000000002</v>
      </c>
      <c r="AP295" s="2">
        <v>8362.69</v>
      </c>
      <c r="AQ295" s="2">
        <v>9702.85</v>
      </c>
      <c r="AR295" s="2">
        <v>208948.5</v>
      </c>
      <c r="AS295" s="2">
        <v>129089.85</v>
      </c>
      <c r="AT295" s="2">
        <v>2111.59</v>
      </c>
      <c r="AU295" s="2">
        <v>829.79</v>
      </c>
      <c r="AV295" s="2">
        <v>782486.67999999993</v>
      </c>
      <c r="AW295" s="2">
        <v>145352.57</v>
      </c>
      <c r="AX295" s="2">
        <v>258.23</v>
      </c>
      <c r="AY295" s="2">
        <v>353.63</v>
      </c>
      <c r="AZ295" s="2">
        <v>620.16</v>
      </c>
      <c r="BA295" s="2">
        <v>13958.59</v>
      </c>
      <c r="BB295" s="2">
        <v>160543.18000000002</v>
      </c>
      <c r="BC295" s="2">
        <v>2886.2</v>
      </c>
      <c r="BD295" s="2">
        <v>1485.1</v>
      </c>
      <c r="BE295" s="2">
        <v>3293.29</v>
      </c>
      <c r="BF295" s="2">
        <v>1558.65</v>
      </c>
      <c r="BG295" s="2">
        <v>1558.66</v>
      </c>
      <c r="BH295" s="2">
        <v>60</v>
      </c>
      <c r="BI295" s="2">
        <v>181083.09</v>
      </c>
      <c r="BJ295" s="2">
        <v>2867.25</v>
      </c>
      <c r="BK295" s="2">
        <v>1131</v>
      </c>
      <c r="BL295" s="2"/>
      <c r="BM295" s="2">
        <v>28538.23</v>
      </c>
      <c r="BN295" s="2">
        <v>15348.25</v>
      </c>
      <c r="BO295" s="2"/>
      <c r="BP295" s="2">
        <v>20531.68</v>
      </c>
      <c r="BQ295" s="2">
        <v>8</v>
      </c>
      <c r="BR295" s="2">
        <v>103.53</v>
      </c>
      <c r="BS295" s="2"/>
      <c r="BT295" s="2"/>
      <c r="BU295" s="2"/>
      <c r="BV295" s="2"/>
      <c r="BW295" s="2"/>
      <c r="BX295" s="2"/>
      <c r="BY295" s="2"/>
      <c r="BZ295" s="2"/>
      <c r="CA295" s="2"/>
      <c r="CB295" s="2">
        <v>42852.42</v>
      </c>
      <c r="CC295" s="2">
        <v>7543.39</v>
      </c>
      <c r="CD295" s="2">
        <v>342.28</v>
      </c>
      <c r="CE295" s="2"/>
      <c r="CF295" s="2">
        <v>14820</v>
      </c>
      <c r="CG295" s="2"/>
      <c r="CH295" s="2"/>
      <c r="CI295" s="2"/>
      <c r="CJ295" s="2"/>
      <c r="CK295" s="2"/>
      <c r="CL295" s="2">
        <v>53779.35</v>
      </c>
      <c r="CM295" s="2"/>
      <c r="CN295" s="2"/>
      <c r="CO295" s="2"/>
      <c r="CP295" s="2"/>
      <c r="CQ295" s="2"/>
      <c r="CR295" s="2">
        <v>700.81</v>
      </c>
      <c r="CS295" s="2"/>
      <c r="CT295" s="2"/>
      <c r="CU295" s="2"/>
      <c r="CV295" s="2"/>
      <c r="CW295" s="2"/>
      <c r="CX295" s="2"/>
      <c r="CY295" s="2"/>
      <c r="CZ295" s="2">
        <v>380491.18</v>
      </c>
      <c r="DA295" s="2">
        <v>6348.22</v>
      </c>
      <c r="DB295" s="2">
        <v>6348.22</v>
      </c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>
        <v>3331197.03</v>
      </c>
      <c r="DP295" s="37" t="str">
        <f>VLOOKUP(DQ295,'District Listing'!$A$3:$B$315,2,FALSE)</f>
        <v>PALOUSE</v>
      </c>
      <c r="DQ295" s="4" t="s">
        <v>388</v>
      </c>
      <c r="DR295" s="2">
        <v>15378.81</v>
      </c>
      <c r="DS295" s="2">
        <v>15378.81</v>
      </c>
      <c r="DT295" s="2">
        <v>-15378.81</v>
      </c>
      <c r="DU295" s="2">
        <v>-15378.81</v>
      </c>
      <c r="DV295" s="2">
        <v>1315991.26</v>
      </c>
      <c r="DW295" s="2">
        <v>12107.62</v>
      </c>
      <c r="DX295" s="2"/>
      <c r="DY295" s="2"/>
      <c r="DZ295" s="2">
        <v>14575.49</v>
      </c>
      <c r="EA295" s="2"/>
      <c r="EB295" s="2"/>
      <c r="EC295" s="2">
        <v>1342674.37</v>
      </c>
      <c r="ED295" s="2">
        <v>432423.89</v>
      </c>
      <c r="EE295" s="2">
        <v>6311.46</v>
      </c>
      <c r="EF295" s="2"/>
      <c r="EG295" s="2"/>
      <c r="EH295" s="2">
        <v>1553.91</v>
      </c>
      <c r="EI295" s="2"/>
      <c r="EJ295" s="2">
        <v>440289.26</v>
      </c>
      <c r="EK295" s="2"/>
      <c r="EL295" s="2"/>
      <c r="EM295" s="2">
        <v>98313.85</v>
      </c>
      <c r="EN295" s="2">
        <v>30034.26</v>
      </c>
      <c r="EO295" s="2">
        <v>197136.62</v>
      </c>
      <c r="EP295" s="2">
        <v>52057.84</v>
      </c>
      <c r="EQ295" s="2"/>
      <c r="ER295" s="2"/>
      <c r="ES295" s="2"/>
      <c r="ET295" s="2"/>
      <c r="EU295" s="2">
        <v>2766.43</v>
      </c>
      <c r="EV295" s="2">
        <v>1079.8800000000001</v>
      </c>
      <c r="EW295" s="2">
        <v>7860.3</v>
      </c>
      <c r="EX295" s="2">
        <v>8147.09</v>
      </c>
      <c r="EY295" s="2">
        <v>198156.03</v>
      </c>
      <c r="EZ295" s="2">
        <v>110561.41</v>
      </c>
      <c r="FA295" s="2">
        <v>1997.33</v>
      </c>
      <c r="FB295" s="2">
        <v>644.22</v>
      </c>
      <c r="FC295" s="2">
        <v>708755.25999999989</v>
      </c>
      <c r="FD295" s="2">
        <v>99353.57</v>
      </c>
      <c r="FE295" s="2">
        <v>258.23</v>
      </c>
      <c r="FF295" s="2">
        <v>349.29</v>
      </c>
      <c r="FG295" s="2">
        <v>620.16</v>
      </c>
      <c r="FH295" s="2">
        <v>13638.2</v>
      </c>
      <c r="FI295" s="2">
        <v>114219.45</v>
      </c>
      <c r="FJ295" s="2">
        <v>2886.2</v>
      </c>
      <c r="FK295" s="2">
        <v>1485.1</v>
      </c>
      <c r="FL295" s="2">
        <v>3293.29</v>
      </c>
      <c r="FM295" s="2">
        <v>1558.65</v>
      </c>
      <c r="FN295" s="2">
        <v>1558.66</v>
      </c>
      <c r="FO295" s="2">
        <v>21.09</v>
      </c>
      <c r="FP295" s="2">
        <v>146334.76999999999</v>
      </c>
      <c r="FQ295" s="2">
        <v>2867.25</v>
      </c>
      <c r="FR295" s="2">
        <v>1131</v>
      </c>
      <c r="FS295" s="2"/>
      <c r="FT295" s="2">
        <v>28538.23</v>
      </c>
      <c r="FU295" s="2">
        <v>15348.25</v>
      </c>
      <c r="FV295" s="2"/>
      <c r="FW295" s="2">
        <v>20531.68</v>
      </c>
      <c r="FX295" s="2">
        <v>8</v>
      </c>
      <c r="FY295" s="2">
        <v>103.53</v>
      </c>
      <c r="FZ295" s="2"/>
      <c r="GA295" s="2"/>
      <c r="GB295" s="2"/>
      <c r="GC295" s="2"/>
      <c r="GD295" s="2"/>
      <c r="GE295" s="2"/>
      <c r="GF295" s="2"/>
      <c r="GG295" s="2"/>
      <c r="GH295" s="2"/>
      <c r="GI295" s="2">
        <v>42852.42</v>
      </c>
      <c r="GJ295" s="2">
        <v>7543.39</v>
      </c>
      <c r="GK295" s="2">
        <v>342.28</v>
      </c>
      <c r="GL295" s="2"/>
      <c r="GM295" s="2">
        <v>14820</v>
      </c>
      <c r="GN295" s="2"/>
      <c r="GO295" s="2"/>
      <c r="GP295" s="2"/>
      <c r="GQ295" s="2"/>
      <c r="GR295" s="2"/>
      <c r="GS295" s="2">
        <v>53779.35</v>
      </c>
      <c r="GT295" s="2"/>
      <c r="GU295" s="2"/>
      <c r="GV295" s="2"/>
      <c r="GW295" s="2"/>
      <c r="GX295" s="2"/>
      <c r="GY295" s="2">
        <v>424.58</v>
      </c>
      <c r="GZ295" s="2"/>
      <c r="HA295" s="2"/>
      <c r="HB295" s="2"/>
      <c r="HC295" s="2"/>
      <c r="HD295" s="2"/>
      <c r="HE295" s="2"/>
      <c r="HF295" s="2"/>
      <c r="HG295" s="2">
        <v>345427.72000000003</v>
      </c>
      <c r="HH295" s="2">
        <v>1653.89</v>
      </c>
      <c r="HI295" s="2">
        <v>1653.89</v>
      </c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>
        <v>2953019.9500000007</v>
      </c>
      <c r="HV295" s="37" t="str">
        <f>VLOOKUP(HW295,'District Listing'!$A$3:$B$315,2,FALSE)</f>
        <v>YAKIMA</v>
      </c>
      <c r="HW295" s="4" t="s">
        <v>398</v>
      </c>
      <c r="HX295" s="2">
        <v>7428143.3099999996</v>
      </c>
      <c r="HY295" s="2">
        <v>7428143.3099999996</v>
      </c>
      <c r="HZ295" s="2"/>
      <c r="IA295" s="2"/>
      <c r="IB295" s="2">
        <v>3336806.09</v>
      </c>
      <c r="IC295" s="2">
        <v>266676.05</v>
      </c>
      <c r="ID295" s="2">
        <v>455752.99</v>
      </c>
      <c r="IE295" s="2"/>
      <c r="IF295" s="2">
        <v>2785696.44</v>
      </c>
      <c r="IG295" s="2">
        <v>445418.03</v>
      </c>
      <c r="IH295" s="2">
        <v>10000</v>
      </c>
      <c r="II295" s="2">
        <v>7300349.6000000006</v>
      </c>
      <c r="IJ295" s="2">
        <v>2177619.33</v>
      </c>
      <c r="IK295" s="2">
        <v>606583.43000000005</v>
      </c>
      <c r="IL295" s="2">
        <v>254233.65</v>
      </c>
      <c r="IM295" s="2"/>
      <c r="IN295" s="2">
        <v>250</v>
      </c>
      <c r="IO295" s="2">
        <v>27550.71</v>
      </c>
      <c r="IP295" s="2">
        <v>3066237.12</v>
      </c>
      <c r="IQ295" s="2"/>
      <c r="IR295" s="2"/>
      <c r="IS295" s="2">
        <v>850875.6</v>
      </c>
      <c r="IT295" s="2">
        <v>230270.44</v>
      </c>
      <c r="IU295" s="2">
        <v>806222.07</v>
      </c>
      <c r="IV295" s="2">
        <v>337103.54</v>
      </c>
      <c r="IW295" s="2">
        <v>8549.16</v>
      </c>
      <c r="IX295" s="2">
        <v>24849.54</v>
      </c>
      <c r="IY295" s="2"/>
      <c r="IZ295" s="2"/>
      <c r="JA295" s="2">
        <v>21251.919999999998</v>
      </c>
      <c r="JB295" s="2">
        <v>13088.61</v>
      </c>
      <c r="JC295" s="2">
        <v>5962.86</v>
      </c>
      <c r="JD295" s="2">
        <v>6603.54</v>
      </c>
      <c r="JE295" s="2">
        <v>698020.63</v>
      </c>
      <c r="JF295" s="2">
        <v>654278.02</v>
      </c>
      <c r="JG295" s="2">
        <v>65293.68</v>
      </c>
      <c r="JH295" s="2">
        <v>49333.440000000002</v>
      </c>
      <c r="JI295" s="2">
        <v>3771703.05</v>
      </c>
      <c r="JJ295" s="2">
        <v>3236363.18</v>
      </c>
      <c r="JK295" s="2">
        <v>1922</v>
      </c>
      <c r="JL295" s="2"/>
      <c r="JM295" s="2"/>
      <c r="JN295" s="2">
        <v>279278.27</v>
      </c>
      <c r="JO295" s="2">
        <v>3517563.45</v>
      </c>
      <c r="JP295" s="2">
        <v>1805896.36</v>
      </c>
      <c r="JQ295" s="2"/>
      <c r="JR295" s="2"/>
      <c r="JS295" s="2"/>
      <c r="JT295" s="2"/>
      <c r="JU295" s="2">
        <v>65407.71</v>
      </c>
      <c r="JV295" s="2">
        <v>128099.63</v>
      </c>
      <c r="JW295" s="2"/>
      <c r="JX295" s="2"/>
      <c r="JY295" s="2"/>
      <c r="JZ295" s="2">
        <v>378125.81</v>
      </c>
      <c r="KA295" s="2"/>
      <c r="KB295" s="2"/>
      <c r="KC295" s="2"/>
      <c r="KD295" s="2"/>
      <c r="KE295" s="2"/>
      <c r="KF295" s="2">
        <v>972.9</v>
      </c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>
        <v>13465</v>
      </c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>
        <v>2391967.41</v>
      </c>
      <c r="LL295" s="2">
        <v>87987.49</v>
      </c>
      <c r="LM295" s="2">
        <v>87987.49</v>
      </c>
      <c r="LN295" s="2"/>
      <c r="LO295" s="2"/>
      <c r="LP295" s="2"/>
      <c r="LQ295" s="2"/>
      <c r="LR295" s="2"/>
      <c r="LS295" s="2"/>
      <c r="LT295" s="2"/>
      <c r="LU295" s="2">
        <v>58908.45</v>
      </c>
      <c r="LV295" s="2"/>
      <c r="LW295" s="2"/>
      <c r="LX295" s="2">
        <v>58908.45</v>
      </c>
      <c r="LY295" s="2">
        <v>27622859.879999992</v>
      </c>
    </row>
    <row r="296" spans="2:337">
      <c r="B296" s="22" t="s">
        <v>83</v>
      </c>
      <c r="C296" s="22" t="s">
        <v>7</v>
      </c>
      <c r="D296" s="22" t="s">
        <v>5</v>
      </c>
      <c r="E296" s="22" t="s">
        <v>14</v>
      </c>
      <c r="F296" s="22" t="s">
        <v>9</v>
      </c>
      <c r="G296" s="1">
        <v>369761.79</v>
      </c>
      <c r="I296" s="37" t="str">
        <f>VLOOKUP(J296,'District Listing'!$A$3:$B$315,2,FALSE)</f>
        <v>GARFIELD</v>
      </c>
      <c r="J296" s="4" t="s">
        <v>389</v>
      </c>
      <c r="K296" s="2">
        <v>51022.06</v>
      </c>
      <c r="L296" s="2">
        <v>51022.06</v>
      </c>
      <c r="M296" s="2">
        <v>-51022.06</v>
      </c>
      <c r="N296" s="2">
        <v>-51022.06</v>
      </c>
      <c r="O296" s="2">
        <v>921085.34</v>
      </c>
      <c r="P296" s="2">
        <v>7596.23</v>
      </c>
      <c r="Q296" s="2"/>
      <c r="R296" s="2"/>
      <c r="S296" s="2"/>
      <c r="T296" s="2"/>
      <c r="U296" s="2"/>
      <c r="V296" s="2">
        <v>928681.57</v>
      </c>
      <c r="W296" s="2">
        <v>638038.55000000005</v>
      </c>
      <c r="X296" s="2">
        <v>16552.349999999999</v>
      </c>
      <c r="Y296" s="2">
        <v>11934.27</v>
      </c>
      <c r="Z296" s="2"/>
      <c r="AA296" s="2"/>
      <c r="AB296" s="2"/>
      <c r="AC296" s="2">
        <v>666525.17000000004</v>
      </c>
      <c r="AD296" s="2"/>
      <c r="AE296" s="2"/>
      <c r="AF296" s="2">
        <v>69424.989999999991</v>
      </c>
      <c r="AG296" s="2">
        <v>47183.12</v>
      </c>
      <c r="AH296" s="2">
        <v>140794.21999999997</v>
      </c>
      <c r="AI296" s="2">
        <v>71359.48</v>
      </c>
      <c r="AJ296" s="2"/>
      <c r="AK296" s="2"/>
      <c r="AL296" s="2"/>
      <c r="AM296" s="2"/>
      <c r="AN296" s="2">
        <v>398.41</v>
      </c>
      <c r="AO296" s="2">
        <v>372.16</v>
      </c>
      <c r="AP296" s="2">
        <v>4401.8999999999996</v>
      </c>
      <c r="AQ296" s="2">
        <v>13925.640000000001</v>
      </c>
      <c r="AR296" s="2">
        <v>147498.5</v>
      </c>
      <c r="AS296" s="2">
        <v>170077.19</v>
      </c>
      <c r="AT296" s="2">
        <v>1394</v>
      </c>
      <c r="AU296" s="2">
        <v>981.67</v>
      </c>
      <c r="AV296" s="2">
        <v>667811.27999999991</v>
      </c>
      <c r="AW296" s="2">
        <v>231511.51</v>
      </c>
      <c r="AX296" s="2">
        <v>25527.56</v>
      </c>
      <c r="AY296" s="2">
        <v>4062.5</v>
      </c>
      <c r="AZ296" s="2"/>
      <c r="BA296" s="2">
        <v>12052.13</v>
      </c>
      <c r="BB296" s="2">
        <v>273153.7</v>
      </c>
      <c r="BC296" s="2"/>
      <c r="BD296" s="2">
        <v>380.8</v>
      </c>
      <c r="BE296" s="2">
        <v>1718.22</v>
      </c>
      <c r="BF296" s="2"/>
      <c r="BG296" s="2"/>
      <c r="BH296" s="2">
        <v>275</v>
      </c>
      <c r="BI296" s="2">
        <v>216215.6</v>
      </c>
      <c r="BJ296" s="2">
        <v>2632.5</v>
      </c>
      <c r="BK296" s="2">
        <v>1131</v>
      </c>
      <c r="BL296" s="2"/>
      <c r="BM296" s="2">
        <v>3975.27</v>
      </c>
      <c r="BN296" s="2">
        <v>15348.25</v>
      </c>
      <c r="BO296" s="2"/>
      <c r="BP296" s="2">
        <v>22976.34</v>
      </c>
      <c r="BQ296" s="2"/>
      <c r="BR296" s="2"/>
      <c r="BS296" s="2">
        <v>4491.4799999999996</v>
      </c>
      <c r="BT296" s="2"/>
      <c r="BU296" s="2"/>
      <c r="BV296" s="2"/>
      <c r="BW296" s="2"/>
      <c r="BX296" s="2"/>
      <c r="BY296" s="2"/>
      <c r="BZ296" s="2"/>
      <c r="CA296" s="2"/>
      <c r="CB296" s="2">
        <v>49765.72</v>
      </c>
      <c r="CC296" s="2">
        <v>11105.75</v>
      </c>
      <c r="CD296" s="2">
        <v>328.1</v>
      </c>
      <c r="CE296" s="2"/>
      <c r="CF296" s="2"/>
      <c r="CG296" s="2"/>
      <c r="CH296" s="2"/>
      <c r="CI296" s="2"/>
      <c r="CJ296" s="2"/>
      <c r="CK296" s="2"/>
      <c r="CL296" s="2"/>
      <c r="CM296" s="2">
        <v>22148.37</v>
      </c>
      <c r="CN296" s="2"/>
      <c r="CO296" s="2"/>
      <c r="CP296" s="2"/>
      <c r="CQ296" s="2"/>
      <c r="CR296" s="2"/>
      <c r="CS296" s="2"/>
      <c r="CT296" s="2">
        <v>12955.8</v>
      </c>
      <c r="CU296" s="2"/>
      <c r="CV296" s="2"/>
      <c r="CW296" s="2"/>
      <c r="CX296" s="2"/>
      <c r="CY296" s="2"/>
      <c r="CZ296" s="2">
        <v>365448.1999999999</v>
      </c>
      <c r="DA296" s="2">
        <v>1978.19</v>
      </c>
      <c r="DB296" s="2">
        <v>1978.19</v>
      </c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>
        <v>2903598.1100000003</v>
      </c>
      <c r="DP296" s="37" t="str">
        <f>VLOOKUP(DQ296,'District Listing'!$A$3:$B$315,2,FALSE)</f>
        <v>GARFIELD</v>
      </c>
      <c r="DQ296" s="4" t="s">
        <v>389</v>
      </c>
      <c r="DR296" s="2">
        <v>51022.06</v>
      </c>
      <c r="DS296" s="2">
        <v>51022.06</v>
      </c>
      <c r="DT296" s="2">
        <v>-51022.06</v>
      </c>
      <c r="DU296" s="2">
        <v>-51022.06</v>
      </c>
      <c r="DV296" s="2">
        <v>915189.34</v>
      </c>
      <c r="DW296" s="2">
        <v>7596.23</v>
      </c>
      <c r="DX296" s="2"/>
      <c r="DY296" s="2"/>
      <c r="DZ296" s="2"/>
      <c r="EA296" s="2"/>
      <c r="EB296" s="2"/>
      <c r="EC296" s="2">
        <v>922785.57</v>
      </c>
      <c r="ED296" s="2">
        <v>558548.02</v>
      </c>
      <c r="EE296" s="2">
        <v>13225.71</v>
      </c>
      <c r="EF296" s="2">
        <v>11934.27</v>
      </c>
      <c r="EG296" s="2"/>
      <c r="EH296" s="2"/>
      <c r="EI296" s="2"/>
      <c r="EJ296" s="2">
        <v>583708</v>
      </c>
      <c r="EK296" s="2"/>
      <c r="EL296" s="2"/>
      <c r="EM296" s="2">
        <v>69000.649999999994</v>
      </c>
      <c r="EN296" s="2">
        <v>41154.15</v>
      </c>
      <c r="EO296" s="2">
        <v>139879.85999999999</v>
      </c>
      <c r="EP296" s="2">
        <v>63105.78</v>
      </c>
      <c r="EQ296" s="2"/>
      <c r="ER296" s="2"/>
      <c r="ES296" s="2"/>
      <c r="ET296" s="2"/>
      <c r="EU296" s="2">
        <v>395</v>
      </c>
      <c r="EV296" s="2">
        <v>324.12</v>
      </c>
      <c r="EW296" s="2">
        <v>4401.8999999999996</v>
      </c>
      <c r="EX296" s="2">
        <v>12997.28</v>
      </c>
      <c r="EY296" s="2">
        <v>147498.5</v>
      </c>
      <c r="EZ296" s="2">
        <v>161410.03</v>
      </c>
      <c r="FA296" s="2">
        <v>1385.28</v>
      </c>
      <c r="FB296" s="2">
        <v>860.15</v>
      </c>
      <c r="FC296" s="2">
        <v>642412.70000000007</v>
      </c>
      <c r="FD296" s="2">
        <v>109917.44</v>
      </c>
      <c r="FE296" s="2">
        <v>25527.56</v>
      </c>
      <c r="FF296" s="2">
        <v>2267.09</v>
      </c>
      <c r="FG296" s="2"/>
      <c r="FH296" s="2">
        <v>12052.13</v>
      </c>
      <c r="FI296" s="2">
        <v>149764.22</v>
      </c>
      <c r="FJ296" s="2"/>
      <c r="FK296" s="2">
        <v>380.8</v>
      </c>
      <c r="FL296" s="2">
        <v>1718.22</v>
      </c>
      <c r="FM296" s="2"/>
      <c r="FN296" s="2"/>
      <c r="FO296" s="2">
        <v>275</v>
      </c>
      <c r="FP296" s="2">
        <v>208721.85</v>
      </c>
      <c r="FQ296" s="2">
        <v>2632.5</v>
      </c>
      <c r="FR296" s="2">
        <v>1131</v>
      </c>
      <c r="FS296" s="2"/>
      <c r="FT296" s="2">
        <v>3975.27</v>
      </c>
      <c r="FU296" s="2">
        <v>15348.25</v>
      </c>
      <c r="FV296" s="2"/>
      <c r="FW296" s="2">
        <v>22976.34</v>
      </c>
      <c r="FX296" s="2"/>
      <c r="FY296" s="2"/>
      <c r="FZ296" s="2">
        <v>4491.4799999999996</v>
      </c>
      <c r="GA296" s="2"/>
      <c r="GB296" s="2"/>
      <c r="GC296" s="2"/>
      <c r="GD296" s="2"/>
      <c r="GE296" s="2"/>
      <c r="GF296" s="2"/>
      <c r="GG296" s="2"/>
      <c r="GH296" s="2"/>
      <c r="GI296" s="2">
        <v>11805.5</v>
      </c>
      <c r="GJ296" s="2">
        <v>11105.75</v>
      </c>
      <c r="GK296" s="2">
        <v>328.1</v>
      </c>
      <c r="GL296" s="2"/>
      <c r="GM296" s="2"/>
      <c r="GN296" s="2"/>
      <c r="GO296" s="2"/>
      <c r="GP296" s="2"/>
      <c r="GQ296" s="2"/>
      <c r="GR296" s="2"/>
      <c r="GS296" s="2"/>
      <c r="GT296" s="2">
        <v>22148.37</v>
      </c>
      <c r="GU296" s="2"/>
      <c r="GV296" s="2"/>
      <c r="GW296" s="2"/>
      <c r="GX296" s="2"/>
      <c r="GY296" s="2"/>
      <c r="GZ296" s="2"/>
      <c r="HA296" s="2">
        <v>12955.8</v>
      </c>
      <c r="HB296" s="2"/>
      <c r="HC296" s="2"/>
      <c r="HD296" s="2"/>
      <c r="HE296" s="2"/>
      <c r="HF296" s="2"/>
      <c r="HG296" s="2">
        <v>319994.22999999992</v>
      </c>
      <c r="HH296" s="2">
        <v>1698.18</v>
      </c>
      <c r="HI296" s="2">
        <v>1698.18</v>
      </c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>
        <v>2620362.899999999</v>
      </c>
      <c r="HV296" s="37" t="str">
        <f>VLOOKUP(HW296,'District Listing'!$A$3:$B$315,2,FALSE)</f>
        <v>EAST VALLEY (Yakima)</v>
      </c>
      <c r="HW296" s="4" t="s">
        <v>399</v>
      </c>
      <c r="HX296" s="2">
        <v>509268.82</v>
      </c>
      <c r="HY296" s="2">
        <v>509268.82</v>
      </c>
      <c r="HZ296" s="2"/>
      <c r="IA296" s="2"/>
      <c r="IB296" s="2">
        <v>2019140.32</v>
      </c>
      <c r="IC296" s="2">
        <v>2265</v>
      </c>
      <c r="ID296" s="2">
        <v>71164.14</v>
      </c>
      <c r="IE296" s="2"/>
      <c r="IF296" s="2">
        <v>344607.8</v>
      </c>
      <c r="IG296" s="2">
        <v>21446.87</v>
      </c>
      <c r="IH296" s="2"/>
      <c r="II296" s="2">
        <v>2458624.13</v>
      </c>
      <c r="IJ296" s="2">
        <v>688832.36</v>
      </c>
      <c r="IK296" s="2">
        <v>366.4</v>
      </c>
      <c r="IL296" s="2">
        <v>8932.57</v>
      </c>
      <c r="IM296" s="2"/>
      <c r="IN296" s="2">
        <v>96877.58</v>
      </c>
      <c r="IO296" s="2">
        <v>3716.23</v>
      </c>
      <c r="IP296" s="2">
        <v>798725.1399999999</v>
      </c>
      <c r="IQ296" s="2">
        <v>160.56</v>
      </c>
      <c r="IR296" s="2">
        <v>119.86</v>
      </c>
      <c r="IS296" s="2">
        <v>185243.91</v>
      </c>
      <c r="IT296" s="2">
        <v>60207.93</v>
      </c>
      <c r="IU296" s="2">
        <v>362706.73</v>
      </c>
      <c r="IV296" s="2">
        <v>87010.34</v>
      </c>
      <c r="IW296" s="2"/>
      <c r="IX296" s="2"/>
      <c r="IY296" s="2"/>
      <c r="IZ296" s="2"/>
      <c r="JA296" s="2">
        <v>8381.59</v>
      </c>
      <c r="JB296" s="2">
        <v>3768.39</v>
      </c>
      <c r="JC296" s="2">
        <v>9614.9599999999991</v>
      </c>
      <c r="JD296" s="2">
        <v>6921.74</v>
      </c>
      <c r="JE296" s="2">
        <v>277894.87</v>
      </c>
      <c r="JF296" s="2">
        <v>163866.75</v>
      </c>
      <c r="JG296" s="2">
        <v>16083.36</v>
      </c>
      <c r="JH296" s="2"/>
      <c r="JI296" s="2">
        <v>1181980.99</v>
      </c>
      <c r="JJ296" s="2">
        <v>42344.91</v>
      </c>
      <c r="JK296" s="2"/>
      <c r="JL296" s="2"/>
      <c r="JM296" s="2"/>
      <c r="JN296" s="2">
        <v>30317.599999999999</v>
      </c>
      <c r="JO296" s="2">
        <v>72662.510000000009</v>
      </c>
      <c r="JP296" s="2"/>
      <c r="JQ296" s="2"/>
      <c r="JR296" s="2"/>
      <c r="JS296" s="2"/>
      <c r="JT296" s="2">
        <v>339113.5</v>
      </c>
      <c r="JU296" s="2">
        <v>66</v>
      </c>
      <c r="JV296" s="2">
        <v>154612.47</v>
      </c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>
        <v>2266.1</v>
      </c>
      <c r="KI296" s="2"/>
      <c r="KJ296" s="2"/>
      <c r="KK296" s="2"/>
      <c r="KL296" s="2"/>
      <c r="KM296" s="2">
        <v>1022.68</v>
      </c>
      <c r="KN296" s="2"/>
      <c r="KO296" s="2">
        <v>8038.37</v>
      </c>
      <c r="KP296" s="2"/>
      <c r="KQ296" s="2">
        <v>705.36</v>
      </c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>
        <v>13125.5</v>
      </c>
      <c r="LD296" s="2"/>
      <c r="LE296" s="2"/>
      <c r="LF296" s="2"/>
      <c r="LG296" s="2"/>
      <c r="LH296" s="2"/>
      <c r="LI296" s="2"/>
      <c r="LJ296" s="2"/>
      <c r="LK296" s="2">
        <v>518949.97999999992</v>
      </c>
      <c r="LL296" s="2">
        <v>5109.1899999999996</v>
      </c>
      <c r="LM296" s="2">
        <v>5109.1899999999996</v>
      </c>
      <c r="LN296" s="2"/>
      <c r="LO296" s="2"/>
      <c r="LP296" s="2"/>
      <c r="LQ296" s="2"/>
      <c r="LR296" s="2"/>
      <c r="LS296" s="2">
        <v>283716</v>
      </c>
      <c r="LT296" s="2"/>
      <c r="LU296" s="2"/>
      <c r="LV296" s="2"/>
      <c r="LW296" s="2"/>
      <c r="LX296" s="2">
        <v>283716</v>
      </c>
      <c r="LY296" s="2">
        <v>5829036.7599999998</v>
      </c>
    </row>
    <row r="297" spans="2:337">
      <c r="B297" s="22" t="s">
        <v>83</v>
      </c>
      <c r="C297" s="22" t="s">
        <v>7</v>
      </c>
      <c r="D297" s="22" t="s">
        <v>5</v>
      </c>
      <c r="E297" s="22" t="s">
        <v>14</v>
      </c>
      <c r="F297" s="22" t="s">
        <v>10</v>
      </c>
      <c r="G297" s="1">
        <v>34354.75</v>
      </c>
      <c r="I297" s="37" t="str">
        <f>VLOOKUP(J297,'District Listing'!$A$3:$B$315,2,FALSE)</f>
        <v>STEPTOE</v>
      </c>
      <c r="J297" s="4" t="s">
        <v>390</v>
      </c>
      <c r="K297" s="2">
        <v>529.76</v>
      </c>
      <c r="L297" s="2">
        <v>529.76</v>
      </c>
      <c r="M297" s="2">
        <v>-529.76</v>
      </c>
      <c r="N297" s="2">
        <v>-529.76</v>
      </c>
      <c r="O297" s="2">
        <v>307461.76000000001</v>
      </c>
      <c r="P297" s="2">
        <v>3120.48</v>
      </c>
      <c r="Q297" s="2"/>
      <c r="R297" s="2"/>
      <c r="S297" s="2"/>
      <c r="T297" s="2"/>
      <c r="U297" s="2"/>
      <c r="V297" s="2">
        <v>310582.24</v>
      </c>
      <c r="W297" s="2">
        <v>123132.87000000001</v>
      </c>
      <c r="X297" s="2">
        <v>1250.33</v>
      </c>
      <c r="Y297" s="2"/>
      <c r="Z297" s="2"/>
      <c r="AA297" s="2"/>
      <c r="AB297" s="2"/>
      <c r="AC297" s="2">
        <v>124383.20000000001</v>
      </c>
      <c r="AD297" s="2"/>
      <c r="AE297" s="2"/>
      <c r="AF297" s="2">
        <v>22768.57</v>
      </c>
      <c r="AG297" s="2">
        <v>9087.0499999999993</v>
      </c>
      <c r="AH297" s="2">
        <v>46661.31</v>
      </c>
      <c r="AI297" s="2">
        <v>14754.85</v>
      </c>
      <c r="AJ297" s="2"/>
      <c r="AK297" s="2"/>
      <c r="AL297" s="2"/>
      <c r="AM297" s="2"/>
      <c r="AN297" s="2"/>
      <c r="AO297" s="2"/>
      <c r="AP297" s="2">
        <v>1386.81</v>
      </c>
      <c r="AQ297" s="2">
        <v>5948.2099999999991</v>
      </c>
      <c r="AR297" s="2">
        <v>42707.64</v>
      </c>
      <c r="AS297" s="2">
        <v>41616.899999999994</v>
      </c>
      <c r="AT297" s="2"/>
      <c r="AU297" s="2"/>
      <c r="AV297" s="2">
        <v>184931.34</v>
      </c>
      <c r="AW297" s="2">
        <v>22087.14</v>
      </c>
      <c r="AX297" s="2">
        <v>7749.8</v>
      </c>
      <c r="AY297" s="2">
        <v>1535.59</v>
      </c>
      <c r="AZ297" s="2">
        <v>3951.49</v>
      </c>
      <c r="BA297" s="2">
        <v>6820.13</v>
      </c>
      <c r="BB297" s="2">
        <v>42144.149999999994</v>
      </c>
      <c r="BC297" s="2"/>
      <c r="BD297" s="2">
        <v>235.76</v>
      </c>
      <c r="BE297" s="2">
        <v>10247.41</v>
      </c>
      <c r="BF297" s="2"/>
      <c r="BG297" s="2"/>
      <c r="BH297" s="2"/>
      <c r="BI297" s="2">
        <v>7970.03</v>
      </c>
      <c r="BJ297" s="2"/>
      <c r="BK297" s="2">
        <v>1281.1500000000001</v>
      </c>
      <c r="BL297" s="2"/>
      <c r="BM297" s="2"/>
      <c r="BN297" s="2"/>
      <c r="BO297" s="2"/>
      <c r="BP297" s="2">
        <v>2894.33</v>
      </c>
      <c r="BQ297" s="2"/>
      <c r="BR297" s="2">
        <v>10093.58</v>
      </c>
      <c r="BS297" s="2">
        <v>1310</v>
      </c>
      <c r="BT297" s="2"/>
      <c r="BU297" s="2">
        <v>75.92</v>
      </c>
      <c r="BV297" s="2"/>
      <c r="BW297" s="2"/>
      <c r="BX297" s="2"/>
      <c r="BY297" s="2"/>
      <c r="BZ297" s="2"/>
      <c r="CA297" s="2"/>
      <c r="CB297" s="2">
        <v>21134.699999999997</v>
      </c>
      <c r="CC297" s="2">
        <v>3136.72</v>
      </c>
      <c r="CD297" s="2">
        <v>181.79</v>
      </c>
      <c r="CE297" s="2">
        <v>298.52999999999997</v>
      </c>
      <c r="CF297" s="2"/>
      <c r="CG297" s="2"/>
      <c r="CH297" s="2"/>
      <c r="CI297" s="2"/>
      <c r="CJ297" s="2">
        <v>72551.100000000006</v>
      </c>
      <c r="CK297" s="2"/>
      <c r="CL297" s="2"/>
      <c r="CM297" s="2">
        <v>4407.8900000000003</v>
      </c>
      <c r="CN297" s="2"/>
      <c r="CO297" s="2">
        <v>17191.72</v>
      </c>
      <c r="CP297" s="2"/>
      <c r="CQ297" s="2"/>
      <c r="CR297" s="2">
        <v>1759.8</v>
      </c>
      <c r="CS297" s="2"/>
      <c r="CT297" s="2"/>
      <c r="CU297" s="2"/>
      <c r="CV297" s="2"/>
      <c r="CW297" s="2"/>
      <c r="CX297" s="2"/>
      <c r="CY297" s="2"/>
      <c r="CZ297" s="2">
        <v>154770.43000000002</v>
      </c>
      <c r="DA297" s="2">
        <v>663.18</v>
      </c>
      <c r="DB297" s="2">
        <v>663.18</v>
      </c>
      <c r="DC297" s="2"/>
      <c r="DD297" s="2"/>
      <c r="DE297" s="2">
        <v>5459.87</v>
      </c>
      <c r="DF297" s="2"/>
      <c r="DG297" s="2">
        <v>864.66</v>
      </c>
      <c r="DH297" s="2"/>
      <c r="DI297" s="2"/>
      <c r="DJ297" s="2"/>
      <c r="DK297" s="2"/>
      <c r="DL297" s="2"/>
      <c r="DM297" s="2">
        <v>6324.53</v>
      </c>
      <c r="DN297" s="2">
        <v>823799.07000000018</v>
      </c>
      <c r="DP297" s="37" t="str">
        <f>VLOOKUP(DQ297,'District Listing'!$A$3:$B$315,2,FALSE)</f>
        <v>STEPTOE</v>
      </c>
      <c r="DQ297" s="4" t="s">
        <v>390</v>
      </c>
      <c r="DR297" s="2">
        <v>529.76</v>
      </c>
      <c r="DS297" s="2">
        <v>529.76</v>
      </c>
      <c r="DT297" s="2">
        <v>-529.76</v>
      </c>
      <c r="DU297" s="2">
        <v>-529.76</v>
      </c>
      <c r="DV297" s="2">
        <v>307461.76000000001</v>
      </c>
      <c r="DW297" s="2">
        <v>3120.48</v>
      </c>
      <c r="DX297" s="2"/>
      <c r="DY297" s="2"/>
      <c r="DZ297" s="2"/>
      <c r="EA297" s="2"/>
      <c r="EB297" s="2"/>
      <c r="EC297" s="2">
        <v>310582.24</v>
      </c>
      <c r="ED297" s="2">
        <v>92739.85</v>
      </c>
      <c r="EE297" s="2">
        <v>1250.33</v>
      </c>
      <c r="EF297" s="2"/>
      <c r="EG297" s="2"/>
      <c r="EH297" s="2"/>
      <c r="EI297" s="2"/>
      <c r="EJ297" s="2">
        <v>93990.180000000008</v>
      </c>
      <c r="EK297" s="2"/>
      <c r="EL297" s="2"/>
      <c r="EM297" s="2">
        <v>22768.57</v>
      </c>
      <c r="EN297" s="2">
        <v>6873.89</v>
      </c>
      <c r="EO297" s="2">
        <v>46661.31</v>
      </c>
      <c r="EP297" s="2">
        <v>10739.67</v>
      </c>
      <c r="EQ297" s="2"/>
      <c r="ER297" s="2"/>
      <c r="ES297" s="2"/>
      <c r="ET297" s="2"/>
      <c r="EU297" s="2"/>
      <c r="EV297" s="2"/>
      <c r="EW297" s="2">
        <v>1386.81</v>
      </c>
      <c r="EX297" s="2">
        <v>5361.94</v>
      </c>
      <c r="EY297" s="2">
        <v>42707.64</v>
      </c>
      <c r="EZ297" s="2">
        <v>32397.919999999998</v>
      </c>
      <c r="FA297" s="2"/>
      <c r="FB297" s="2"/>
      <c r="FC297" s="2">
        <v>168897.75</v>
      </c>
      <c r="FD297" s="2">
        <v>16289.42</v>
      </c>
      <c r="FE297" s="2">
        <v>7749.8</v>
      </c>
      <c r="FF297" s="2">
        <v>1535.59</v>
      </c>
      <c r="FG297" s="2">
        <v>3951.49</v>
      </c>
      <c r="FH297" s="2">
        <v>6820.13</v>
      </c>
      <c r="FI297" s="2">
        <v>36346.43</v>
      </c>
      <c r="FJ297" s="2"/>
      <c r="FK297" s="2">
        <v>235.76</v>
      </c>
      <c r="FL297" s="2">
        <v>10247.41</v>
      </c>
      <c r="FM297" s="2"/>
      <c r="FN297" s="2"/>
      <c r="FO297" s="2"/>
      <c r="FP297" s="2">
        <v>7970.03</v>
      </c>
      <c r="FQ297" s="2"/>
      <c r="FR297" s="2">
        <v>1281.1500000000001</v>
      </c>
      <c r="FS297" s="2"/>
      <c r="FT297" s="2"/>
      <c r="FU297" s="2"/>
      <c r="FV297" s="2"/>
      <c r="FW297" s="2">
        <v>2894.33</v>
      </c>
      <c r="FX297" s="2"/>
      <c r="FY297" s="2">
        <v>4218.59</v>
      </c>
      <c r="FZ297" s="2">
        <v>1310</v>
      </c>
      <c r="GA297" s="2"/>
      <c r="GB297" s="2">
        <v>75.92</v>
      </c>
      <c r="GC297" s="2"/>
      <c r="GD297" s="2"/>
      <c r="GE297" s="2"/>
      <c r="GF297" s="2"/>
      <c r="GG297" s="2"/>
      <c r="GH297" s="2"/>
      <c r="GI297" s="2">
        <v>7309.32</v>
      </c>
      <c r="GJ297" s="2">
        <v>3136.72</v>
      </c>
      <c r="GK297" s="2">
        <v>181.79</v>
      </c>
      <c r="GL297" s="2">
        <v>298.52999999999997</v>
      </c>
      <c r="GM297" s="2"/>
      <c r="GN297" s="2"/>
      <c r="GO297" s="2"/>
      <c r="GP297" s="2"/>
      <c r="GQ297" s="2">
        <v>31726.6</v>
      </c>
      <c r="GR297" s="2"/>
      <c r="GS297" s="2"/>
      <c r="GT297" s="2">
        <v>4407.8900000000003</v>
      </c>
      <c r="GU297" s="2"/>
      <c r="GV297" s="2">
        <v>8035.57</v>
      </c>
      <c r="GW297" s="2"/>
      <c r="GX297" s="2"/>
      <c r="GY297" s="2">
        <v>1759.8</v>
      </c>
      <c r="GZ297" s="2"/>
      <c r="HA297" s="2"/>
      <c r="HB297" s="2"/>
      <c r="HC297" s="2"/>
      <c r="HD297" s="2"/>
      <c r="HE297" s="2"/>
      <c r="HF297" s="2"/>
      <c r="HG297" s="2">
        <v>85089.409999999989</v>
      </c>
      <c r="HH297" s="2">
        <v>663.18</v>
      </c>
      <c r="HI297" s="2">
        <v>663.18</v>
      </c>
      <c r="HJ297" s="2"/>
      <c r="HK297" s="2"/>
      <c r="HL297" s="2"/>
      <c r="HM297" s="2"/>
      <c r="HN297" s="2">
        <v>864.66</v>
      </c>
      <c r="HO297" s="2"/>
      <c r="HP297" s="2"/>
      <c r="HQ297" s="2"/>
      <c r="HR297" s="2"/>
      <c r="HS297" s="2">
        <v>864.66</v>
      </c>
      <c r="HT297" s="2">
        <v>696433.85000000021</v>
      </c>
      <c r="HV297" s="37" t="str">
        <f>VLOOKUP(HW297,'District Listing'!$A$3:$B$315,2,FALSE)</f>
        <v>SELAH</v>
      </c>
      <c r="HW297" s="4" t="s">
        <v>400</v>
      </c>
      <c r="HX297" s="2">
        <v>57214.46</v>
      </c>
      <c r="HY297" s="2">
        <v>57214.46</v>
      </c>
      <c r="HZ297" s="2"/>
      <c r="IA297" s="2"/>
      <c r="IB297" s="2">
        <v>1115455.3</v>
      </c>
      <c r="IC297" s="2">
        <v>83600.3</v>
      </c>
      <c r="ID297" s="2">
        <v>4928</v>
      </c>
      <c r="IE297" s="2"/>
      <c r="IF297" s="2">
        <v>466612.88</v>
      </c>
      <c r="IG297" s="2">
        <v>7.58</v>
      </c>
      <c r="IH297" s="2"/>
      <c r="II297" s="2">
        <v>1670604.06</v>
      </c>
      <c r="IJ297" s="2">
        <v>1470951.99</v>
      </c>
      <c r="IK297" s="2">
        <v>231229.49</v>
      </c>
      <c r="IL297" s="2">
        <v>13007.23</v>
      </c>
      <c r="IM297" s="2"/>
      <c r="IN297" s="2">
        <v>61979.22</v>
      </c>
      <c r="IO297" s="2">
        <v>450.36</v>
      </c>
      <c r="IP297" s="2">
        <v>1777618.29</v>
      </c>
      <c r="IQ297" s="2"/>
      <c r="IR297" s="2"/>
      <c r="IS297" s="2">
        <v>123285.98</v>
      </c>
      <c r="IT297" s="2">
        <v>132197.71</v>
      </c>
      <c r="IU297" s="2">
        <v>236363.68</v>
      </c>
      <c r="IV297" s="2">
        <v>200025.38</v>
      </c>
      <c r="IW297" s="2"/>
      <c r="IX297" s="2"/>
      <c r="IY297" s="2"/>
      <c r="IZ297" s="2"/>
      <c r="JA297" s="2">
        <v>3048.14</v>
      </c>
      <c r="JB297" s="2">
        <v>3854.11</v>
      </c>
      <c r="JC297" s="2">
        <v>5733.28</v>
      </c>
      <c r="JD297" s="2">
        <v>16929.099999999999</v>
      </c>
      <c r="JE297" s="2">
        <v>143711</v>
      </c>
      <c r="JF297" s="2">
        <v>421345.11</v>
      </c>
      <c r="JG297" s="2"/>
      <c r="JH297" s="2"/>
      <c r="JI297" s="2">
        <v>1286493.49</v>
      </c>
      <c r="JJ297" s="2">
        <v>140307.79999999999</v>
      </c>
      <c r="JK297" s="2">
        <v>973.9</v>
      </c>
      <c r="JL297" s="2"/>
      <c r="JM297" s="2">
        <v>56064.78</v>
      </c>
      <c r="JN297" s="2">
        <v>301197.18</v>
      </c>
      <c r="JO297" s="2">
        <v>498543.66</v>
      </c>
      <c r="JP297" s="2">
        <v>68614.62</v>
      </c>
      <c r="JQ297" s="2"/>
      <c r="JR297" s="2">
        <v>10970</v>
      </c>
      <c r="JS297" s="2"/>
      <c r="JT297" s="2">
        <v>53452.5</v>
      </c>
      <c r="JU297" s="2">
        <v>64142.3</v>
      </c>
      <c r="JV297" s="2">
        <v>126032.71</v>
      </c>
      <c r="JW297" s="2"/>
      <c r="JX297" s="2"/>
      <c r="JY297" s="2"/>
      <c r="JZ297" s="2"/>
      <c r="KA297" s="2"/>
      <c r="KB297" s="2"/>
      <c r="KC297" s="2"/>
      <c r="KD297" s="2">
        <v>2220.3200000000002</v>
      </c>
      <c r="KE297" s="2">
        <v>2599.46</v>
      </c>
      <c r="KF297" s="2">
        <v>21778.18</v>
      </c>
      <c r="KG297" s="2">
        <v>500</v>
      </c>
      <c r="KH297" s="2">
        <v>57285.03</v>
      </c>
      <c r="KI297" s="2"/>
      <c r="KJ297" s="2"/>
      <c r="KK297" s="2"/>
      <c r="KL297" s="2"/>
      <c r="KM297" s="2"/>
      <c r="KN297" s="2"/>
      <c r="KO297" s="2">
        <v>166518.54</v>
      </c>
      <c r="KP297" s="2">
        <v>450</v>
      </c>
      <c r="KQ297" s="2">
        <v>29910.87</v>
      </c>
      <c r="KR297" s="2"/>
      <c r="KS297" s="2"/>
      <c r="KT297" s="2"/>
      <c r="KU297" s="2">
        <v>34567.56</v>
      </c>
      <c r="KV297" s="2">
        <v>205306.83</v>
      </c>
      <c r="KW297" s="2">
        <v>14129</v>
      </c>
      <c r="KX297" s="2"/>
      <c r="KY297" s="2"/>
      <c r="KZ297" s="2"/>
      <c r="LA297" s="2"/>
      <c r="LB297" s="2"/>
      <c r="LC297" s="2">
        <v>13790.27</v>
      </c>
      <c r="LD297" s="2"/>
      <c r="LE297" s="2"/>
      <c r="LF297" s="2"/>
      <c r="LG297" s="2"/>
      <c r="LH297" s="2"/>
      <c r="LI297" s="2"/>
      <c r="LJ297" s="2"/>
      <c r="LK297" s="2">
        <v>872268.19000000006</v>
      </c>
      <c r="LL297" s="2">
        <v>55504.57</v>
      </c>
      <c r="LM297" s="2">
        <v>55504.57</v>
      </c>
      <c r="LN297" s="2"/>
      <c r="LO297" s="2"/>
      <c r="LP297" s="2"/>
      <c r="LQ297" s="2"/>
      <c r="LR297" s="2"/>
      <c r="LS297" s="2">
        <v>5803.85</v>
      </c>
      <c r="LT297" s="2"/>
      <c r="LU297" s="2">
        <v>11082.63</v>
      </c>
      <c r="LV297" s="2"/>
      <c r="LW297" s="2"/>
      <c r="LX297" s="2">
        <v>16886.48</v>
      </c>
      <c r="LY297" s="2">
        <v>6235133.2000000002</v>
      </c>
    </row>
    <row r="298" spans="2:337">
      <c r="B298" s="22" t="s">
        <v>83</v>
      </c>
      <c r="C298" s="22" t="s">
        <v>7</v>
      </c>
      <c r="D298" s="22" t="s">
        <v>5</v>
      </c>
      <c r="E298" s="22" t="s">
        <v>14</v>
      </c>
      <c r="F298" s="22" t="s">
        <v>11</v>
      </c>
      <c r="G298" s="1">
        <v>1059.5</v>
      </c>
      <c r="I298" s="37" t="str">
        <f>VLOOKUP(J298,'District Listing'!$A$3:$B$315,2,FALSE)</f>
        <v>COLTON</v>
      </c>
      <c r="J298" s="4" t="s">
        <v>391</v>
      </c>
      <c r="K298" s="2">
        <v>22417.64</v>
      </c>
      <c r="L298" s="2">
        <v>22417.64</v>
      </c>
      <c r="M298" s="2">
        <v>-22417.64</v>
      </c>
      <c r="N298" s="2">
        <v>-22417.64</v>
      </c>
      <c r="O298" s="2">
        <v>1209274.24</v>
      </c>
      <c r="P298" s="2">
        <v>19635</v>
      </c>
      <c r="Q298" s="2">
        <v>5152.4399999999996</v>
      </c>
      <c r="R298" s="2"/>
      <c r="S298" s="2">
        <v>85866</v>
      </c>
      <c r="T298" s="2">
        <v>600</v>
      </c>
      <c r="U298" s="2">
        <v>22020</v>
      </c>
      <c r="V298" s="2">
        <v>1342547.68</v>
      </c>
      <c r="W298" s="2">
        <v>513123.64</v>
      </c>
      <c r="X298" s="2">
        <v>9518.1299999999992</v>
      </c>
      <c r="Y298" s="2">
        <v>2259.71</v>
      </c>
      <c r="Z298" s="2"/>
      <c r="AA298" s="2">
        <v>31366</v>
      </c>
      <c r="AB298" s="2">
        <v>7082.57</v>
      </c>
      <c r="AC298" s="2">
        <v>563350.04999999993</v>
      </c>
      <c r="AD298" s="2"/>
      <c r="AE298" s="2"/>
      <c r="AF298" s="2">
        <v>99210.41</v>
      </c>
      <c r="AG298" s="2">
        <v>41825.69</v>
      </c>
      <c r="AH298" s="2">
        <v>205452.46</v>
      </c>
      <c r="AI298" s="2">
        <v>57638.61</v>
      </c>
      <c r="AJ298" s="2"/>
      <c r="AK298" s="2"/>
      <c r="AL298" s="2"/>
      <c r="AM298" s="2"/>
      <c r="AN298" s="2">
        <v>2473.56</v>
      </c>
      <c r="AO298" s="2">
        <v>1087.51</v>
      </c>
      <c r="AP298" s="2">
        <v>5888.37</v>
      </c>
      <c r="AQ298" s="2">
        <v>9911.9</v>
      </c>
      <c r="AR298" s="2">
        <v>198568.23</v>
      </c>
      <c r="AS298" s="2">
        <v>149487.98000000001</v>
      </c>
      <c r="AT298" s="2"/>
      <c r="AU298" s="2"/>
      <c r="AV298" s="2">
        <v>771544.72</v>
      </c>
      <c r="AW298" s="2">
        <v>106960.62</v>
      </c>
      <c r="AX298" s="2">
        <v>13846.01</v>
      </c>
      <c r="AY298" s="2">
        <v>50589.3</v>
      </c>
      <c r="AZ298" s="2">
        <v>19033.22</v>
      </c>
      <c r="BA298" s="2">
        <v>39604.270000000004</v>
      </c>
      <c r="BB298" s="2">
        <v>230033.41999999998</v>
      </c>
      <c r="BC298" s="2">
        <v>4228.53</v>
      </c>
      <c r="BD298" s="2">
        <v>1745.2</v>
      </c>
      <c r="BE298" s="2">
        <v>3150</v>
      </c>
      <c r="BF298" s="2"/>
      <c r="BG298" s="2"/>
      <c r="BH298" s="2">
        <v>15176.44</v>
      </c>
      <c r="BI298" s="2">
        <v>81192.259999999995</v>
      </c>
      <c r="BJ298" s="2">
        <v>2354</v>
      </c>
      <c r="BK298" s="2">
        <v>1131</v>
      </c>
      <c r="BL298" s="2"/>
      <c r="BM298" s="2">
        <v>11890.25</v>
      </c>
      <c r="BN298" s="2">
        <v>14500</v>
      </c>
      <c r="BO298" s="2">
        <v>19086.57</v>
      </c>
      <c r="BP298" s="2">
        <v>11442.05</v>
      </c>
      <c r="BQ298" s="2">
        <v>8733.2900000000009</v>
      </c>
      <c r="BR298" s="2">
        <v>52138.48</v>
      </c>
      <c r="BS298" s="2"/>
      <c r="BT298" s="2">
        <v>4800</v>
      </c>
      <c r="BU298" s="2">
        <v>16546.7</v>
      </c>
      <c r="BV298" s="2"/>
      <c r="BW298" s="2"/>
      <c r="BX298" s="2"/>
      <c r="BY298" s="2"/>
      <c r="BZ298" s="2"/>
      <c r="CA298" s="2"/>
      <c r="CB298" s="2">
        <v>66345.850000000006</v>
      </c>
      <c r="CC298" s="2">
        <v>6952.9100000000008</v>
      </c>
      <c r="CD298" s="2">
        <v>53.19</v>
      </c>
      <c r="CE298" s="2"/>
      <c r="CF298" s="2">
        <v>19641.79</v>
      </c>
      <c r="CG298" s="2">
        <v>16068</v>
      </c>
      <c r="CH298" s="2"/>
      <c r="CI298" s="2">
        <v>8996.75</v>
      </c>
      <c r="CJ298" s="2">
        <v>21598.36</v>
      </c>
      <c r="CK298" s="2"/>
      <c r="CL298" s="2">
        <v>20527.990000000002</v>
      </c>
      <c r="CM298" s="2">
        <v>39767.019999999997</v>
      </c>
      <c r="CN298" s="2"/>
      <c r="CO298" s="2"/>
      <c r="CP298" s="2"/>
      <c r="CQ298" s="2"/>
      <c r="CR298" s="2">
        <v>8332.5</v>
      </c>
      <c r="CS298" s="2"/>
      <c r="CT298" s="2"/>
      <c r="CU298" s="2"/>
      <c r="CV298" s="2"/>
      <c r="CW298" s="2"/>
      <c r="CX298" s="2"/>
      <c r="CY298" s="2"/>
      <c r="CZ298" s="2">
        <v>456399.12999999995</v>
      </c>
      <c r="DA298" s="2">
        <v>3508.55</v>
      </c>
      <c r="DB298" s="2">
        <v>3508.55</v>
      </c>
      <c r="DC298" s="2">
        <v>642.63</v>
      </c>
      <c r="DD298" s="2">
        <v>6807.04</v>
      </c>
      <c r="DE298" s="2"/>
      <c r="DF298" s="2"/>
      <c r="DG298" s="2">
        <v>5472.82</v>
      </c>
      <c r="DH298" s="2">
        <v>6242.7</v>
      </c>
      <c r="DI298" s="2"/>
      <c r="DJ298" s="2">
        <v>44536.15</v>
      </c>
      <c r="DK298" s="2"/>
      <c r="DL298" s="2"/>
      <c r="DM298" s="2">
        <v>63701.34</v>
      </c>
      <c r="DN298" s="2">
        <v>3431084.8899999987</v>
      </c>
      <c r="DP298" s="37" t="str">
        <f>VLOOKUP(DQ298,'District Listing'!$A$3:$B$315,2,FALSE)</f>
        <v>COLTON</v>
      </c>
      <c r="DQ298" s="4" t="s">
        <v>391</v>
      </c>
      <c r="DR298" s="2">
        <v>3384.22</v>
      </c>
      <c r="DS298" s="2">
        <v>3384.22</v>
      </c>
      <c r="DT298" s="2">
        <v>-22417.64</v>
      </c>
      <c r="DU298" s="2">
        <v>-22417.64</v>
      </c>
      <c r="DV298" s="2">
        <v>1168508.8999999999</v>
      </c>
      <c r="DW298" s="2">
        <v>19635</v>
      </c>
      <c r="DX298" s="2">
        <v>4802.4399999999996</v>
      </c>
      <c r="DY298" s="2"/>
      <c r="DZ298" s="2">
        <v>22794.3</v>
      </c>
      <c r="EA298" s="2">
        <v>600</v>
      </c>
      <c r="EB298" s="2">
        <v>22020</v>
      </c>
      <c r="EC298" s="2">
        <v>1238360.6399999999</v>
      </c>
      <c r="ED298" s="2">
        <v>348796.67</v>
      </c>
      <c r="EE298" s="2">
        <v>6613.07</v>
      </c>
      <c r="EF298" s="2">
        <v>987.47</v>
      </c>
      <c r="EG298" s="2"/>
      <c r="EH298" s="2">
        <v>455</v>
      </c>
      <c r="EI298" s="2"/>
      <c r="EJ298" s="2">
        <v>356852.20999999996</v>
      </c>
      <c r="EK298" s="2"/>
      <c r="EL298" s="2"/>
      <c r="EM298" s="2">
        <v>91495.21</v>
      </c>
      <c r="EN298" s="2">
        <v>26457.93</v>
      </c>
      <c r="EO298" s="2">
        <v>189330.58</v>
      </c>
      <c r="EP298" s="2">
        <v>40809.22</v>
      </c>
      <c r="EQ298" s="2"/>
      <c r="ER298" s="2"/>
      <c r="ES298" s="2"/>
      <c r="ET298" s="2"/>
      <c r="EU298" s="2">
        <v>2322.12</v>
      </c>
      <c r="EV298" s="2">
        <v>696.58</v>
      </c>
      <c r="EW298" s="2">
        <v>5704.53</v>
      </c>
      <c r="EX298" s="2">
        <v>6541.97</v>
      </c>
      <c r="EY298" s="2">
        <v>190513.2</v>
      </c>
      <c r="EZ298" s="2">
        <v>107035.85</v>
      </c>
      <c r="FA298" s="2"/>
      <c r="FB298" s="2"/>
      <c r="FC298" s="2">
        <v>660907.18999999994</v>
      </c>
      <c r="FD298" s="2">
        <v>73870.44</v>
      </c>
      <c r="FE298" s="2">
        <v>13846.01</v>
      </c>
      <c r="FF298" s="2">
        <v>18119.2</v>
      </c>
      <c r="FG298" s="2">
        <v>19033.22</v>
      </c>
      <c r="FH298" s="2">
        <v>24161.84</v>
      </c>
      <c r="FI298" s="2">
        <v>149030.71</v>
      </c>
      <c r="FJ298" s="2">
        <v>4228.53</v>
      </c>
      <c r="FK298" s="2">
        <v>1745.2</v>
      </c>
      <c r="FL298" s="2">
        <v>3150</v>
      </c>
      <c r="FM298" s="2"/>
      <c r="FN298" s="2"/>
      <c r="FO298" s="2">
        <v>13730.19</v>
      </c>
      <c r="FP298" s="2">
        <v>76233.22</v>
      </c>
      <c r="FQ298" s="2">
        <v>2354</v>
      </c>
      <c r="FR298" s="2">
        <v>1131</v>
      </c>
      <c r="FS298" s="2"/>
      <c r="FT298" s="2">
        <v>9939.64</v>
      </c>
      <c r="FU298" s="2">
        <v>14500</v>
      </c>
      <c r="FV298" s="2">
        <v>19086.57</v>
      </c>
      <c r="FW298" s="2">
        <v>9694.75</v>
      </c>
      <c r="FX298" s="2">
        <v>8145.77</v>
      </c>
      <c r="FY298" s="2">
        <v>50932.15</v>
      </c>
      <c r="FZ298" s="2"/>
      <c r="GA298" s="2"/>
      <c r="GB298" s="2">
        <v>16420.57</v>
      </c>
      <c r="GC298" s="2"/>
      <c r="GD298" s="2"/>
      <c r="GE298" s="2"/>
      <c r="GF298" s="2"/>
      <c r="GG298" s="2"/>
      <c r="GH298" s="2"/>
      <c r="GI298" s="2">
        <v>66345.850000000006</v>
      </c>
      <c r="GJ298" s="2">
        <v>6096.56</v>
      </c>
      <c r="GK298" s="2">
        <v>53.19</v>
      </c>
      <c r="GL298" s="2"/>
      <c r="GM298" s="2">
        <v>19641.79</v>
      </c>
      <c r="GN298" s="2">
        <v>16068</v>
      </c>
      <c r="GO298" s="2"/>
      <c r="GP298" s="2">
        <v>2863</v>
      </c>
      <c r="GQ298" s="2">
        <v>21598.36</v>
      </c>
      <c r="GR298" s="2"/>
      <c r="GS298" s="2">
        <v>20527.990000000002</v>
      </c>
      <c r="GT298" s="2">
        <v>39767.019999999997</v>
      </c>
      <c r="GU298" s="2"/>
      <c r="GV298" s="2"/>
      <c r="GW298" s="2"/>
      <c r="GX298" s="2"/>
      <c r="GY298" s="2">
        <v>4811.8500000000004</v>
      </c>
      <c r="GZ298" s="2"/>
      <c r="HA298" s="2"/>
      <c r="HB298" s="2"/>
      <c r="HC298" s="2"/>
      <c r="HD298" s="2"/>
      <c r="HE298" s="2"/>
      <c r="HF298" s="2"/>
      <c r="HG298" s="2">
        <v>429065.19999999995</v>
      </c>
      <c r="HH298" s="2">
        <v>3508.55</v>
      </c>
      <c r="HI298" s="2">
        <v>3508.55</v>
      </c>
      <c r="HJ298" s="2">
        <v>642.63</v>
      </c>
      <c r="HK298" s="2">
        <v>6807.04</v>
      </c>
      <c r="HL298" s="2"/>
      <c r="HM298" s="2"/>
      <c r="HN298" s="2">
        <v>5472.82</v>
      </c>
      <c r="HO298" s="2">
        <v>6242.7</v>
      </c>
      <c r="HP298" s="2"/>
      <c r="HQ298" s="2">
        <v>25384.25</v>
      </c>
      <c r="HR298" s="2"/>
      <c r="HS298" s="2">
        <v>44549.440000000002</v>
      </c>
      <c r="HT298" s="2">
        <v>2863240.52</v>
      </c>
      <c r="HV298" s="37" t="str">
        <f>VLOOKUP(HW298,'District Listing'!$A$3:$B$315,2,FALSE)</f>
        <v>MABTON</v>
      </c>
      <c r="HW298" s="4" t="s">
        <v>401</v>
      </c>
      <c r="HX298" s="2">
        <v>234615.89</v>
      </c>
      <c r="HY298" s="2">
        <v>234615.89</v>
      </c>
      <c r="HZ298" s="2"/>
      <c r="IA298" s="2"/>
      <c r="IB298" s="2">
        <v>366358.44</v>
      </c>
      <c r="IC298" s="2">
        <v>47490.53</v>
      </c>
      <c r="ID298" s="2">
        <v>24451.41</v>
      </c>
      <c r="IE298" s="2"/>
      <c r="IF298" s="2">
        <v>53907.63</v>
      </c>
      <c r="IG298" s="2"/>
      <c r="IH298" s="2"/>
      <c r="II298" s="2">
        <v>492208.00999999995</v>
      </c>
      <c r="IJ298" s="2">
        <v>210156.92</v>
      </c>
      <c r="IK298" s="2">
        <v>8005.46</v>
      </c>
      <c r="IL298" s="2">
        <v>21490.02</v>
      </c>
      <c r="IM298" s="2"/>
      <c r="IN298" s="2">
        <v>122908</v>
      </c>
      <c r="IO298" s="2"/>
      <c r="IP298" s="2">
        <v>362560.4</v>
      </c>
      <c r="IQ298" s="2"/>
      <c r="IR298" s="2"/>
      <c r="IS298" s="2">
        <v>37108.06</v>
      </c>
      <c r="IT298" s="2">
        <v>27387.66</v>
      </c>
      <c r="IU298" s="2">
        <v>69123.7</v>
      </c>
      <c r="IV298" s="2">
        <v>23914.06</v>
      </c>
      <c r="IW298" s="2"/>
      <c r="IX298" s="2"/>
      <c r="IY298" s="2"/>
      <c r="IZ298" s="2"/>
      <c r="JA298" s="2">
        <v>1104.72</v>
      </c>
      <c r="JB298" s="2">
        <v>837.68</v>
      </c>
      <c r="JC298" s="2">
        <v>2919.96</v>
      </c>
      <c r="JD298" s="2">
        <v>3489.66</v>
      </c>
      <c r="JE298" s="2">
        <v>64920.23</v>
      </c>
      <c r="JF298" s="2">
        <v>52332.71</v>
      </c>
      <c r="JG298" s="2"/>
      <c r="JH298" s="2"/>
      <c r="JI298" s="2">
        <v>283138.44</v>
      </c>
      <c r="JJ298" s="2">
        <v>51363.87</v>
      </c>
      <c r="JK298" s="2"/>
      <c r="JL298" s="2">
        <v>15572.4</v>
      </c>
      <c r="JM298" s="2">
        <v>4301.34</v>
      </c>
      <c r="JN298" s="2">
        <v>58685.32</v>
      </c>
      <c r="JO298" s="2">
        <v>129922.93</v>
      </c>
      <c r="JP298" s="2">
        <v>28.43</v>
      </c>
      <c r="JQ298" s="2"/>
      <c r="JR298" s="2"/>
      <c r="JS298" s="2"/>
      <c r="JT298" s="2"/>
      <c r="JU298" s="2">
        <v>3027.9</v>
      </c>
      <c r="JV298" s="2">
        <v>69938.31</v>
      </c>
      <c r="JW298" s="2"/>
      <c r="JX298" s="2"/>
      <c r="JY298" s="2"/>
      <c r="JZ298" s="2">
        <v>7267.15</v>
      </c>
      <c r="KA298" s="2"/>
      <c r="KB298" s="2"/>
      <c r="KC298" s="2"/>
      <c r="KD298" s="2"/>
      <c r="KE298" s="2">
        <v>29300.3</v>
      </c>
      <c r="KF298" s="2">
        <v>18915.12</v>
      </c>
      <c r="KG298" s="2"/>
      <c r="KH298" s="2">
        <v>250</v>
      </c>
      <c r="KI298" s="2"/>
      <c r="KJ298" s="2"/>
      <c r="KK298" s="2"/>
      <c r="KL298" s="2"/>
      <c r="KM298" s="2"/>
      <c r="KN298" s="2"/>
      <c r="KO298" s="2">
        <v>50799.23</v>
      </c>
      <c r="KP298" s="2"/>
      <c r="KQ298" s="2">
        <v>627.04</v>
      </c>
      <c r="KR298" s="2"/>
      <c r="KS298" s="2"/>
      <c r="KT298" s="2"/>
      <c r="KU298" s="2">
        <v>67</v>
      </c>
      <c r="KV298" s="2"/>
      <c r="KW298" s="2"/>
      <c r="KX298" s="2"/>
      <c r="KY298" s="2"/>
      <c r="KZ298" s="2"/>
      <c r="LA298" s="2"/>
      <c r="LB298" s="2"/>
      <c r="LC298" s="2">
        <v>2809.8</v>
      </c>
      <c r="LD298" s="2"/>
      <c r="LE298" s="2"/>
      <c r="LF298" s="2"/>
      <c r="LG298" s="2"/>
      <c r="LH298" s="2"/>
      <c r="LI298" s="2"/>
      <c r="LJ298" s="2"/>
      <c r="LK298" s="2">
        <v>183030.28</v>
      </c>
      <c r="LL298" s="2">
        <v>4888.2700000000004</v>
      </c>
      <c r="LM298" s="2">
        <v>4888.2700000000004</v>
      </c>
      <c r="LN298" s="2"/>
      <c r="LO298" s="2">
        <v>18533.98</v>
      </c>
      <c r="LP298" s="2"/>
      <c r="LQ298" s="2"/>
      <c r="LR298" s="2">
        <v>5764.44</v>
      </c>
      <c r="LS298" s="2">
        <v>43291.85</v>
      </c>
      <c r="LT298" s="2"/>
      <c r="LU298" s="2"/>
      <c r="LV298" s="2"/>
      <c r="LW298" s="2"/>
      <c r="LX298" s="2">
        <v>67590.26999999999</v>
      </c>
      <c r="LY298" s="2">
        <v>1757954.4900000002</v>
      </c>
    </row>
    <row r="299" spans="2:337">
      <c r="B299" s="22" t="s">
        <v>83</v>
      </c>
      <c r="C299" s="22" t="s">
        <v>7</v>
      </c>
      <c r="D299" s="22" t="s">
        <v>5</v>
      </c>
      <c r="E299" s="22" t="s">
        <v>14</v>
      </c>
      <c r="F299" s="22" t="s">
        <v>12</v>
      </c>
      <c r="G299" s="1">
        <v>20409.599999999999</v>
      </c>
      <c r="I299" s="37" t="str">
        <f>VLOOKUP(J299,'District Listing'!$A$3:$B$315,2,FALSE)</f>
        <v>ENDICOTT</v>
      </c>
      <c r="J299" s="4" t="s">
        <v>392</v>
      </c>
      <c r="K299" s="2">
        <v>8404.92</v>
      </c>
      <c r="L299" s="2">
        <v>8404.92</v>
      </c>
      <c r="M299" s="2">
        <v>-8404.92</v>
      </c>
      <c r="N299" s="2">
        <v>-8404.92</v>
      </c>
      <c r="O299" s="2">
        <v>914290.34</v>
      </c>
      <c r="P299" s="2">
        <v>21898.06</v>
      </c>
      <c r="Q299" s="2">
        <v>28542.560000000001</v>
      </c>
      <c r="R299" s="2"/>
      <c r="S299" s="2">
        <v>17292.45</v>
      </c>
      <c r="T299" s="2">
        <v>5712.79</v>
      </c>
      <c r="U299" s="2"/>
      <c r="V299" s="2">
        <v>987736.20000000007</v>
      </c>
      <c r="W299" s="2">
        <v>400621.79</v>
      </c>
      <c r="X299" s="2">
        <v>8786.1400000000012</v>
      </c>
      <c r="Y299" s="2">
        <v>14907.02</v>
      </c>
      <c r="Z299" s="2"/>
      <c r="AA299" s="2">
        <v>28359.850000000002</v>
      </c>
      <c r="AB299" s="2">
        <v>434.88</v>
      </c>
      <c r="AC299" s="2">
        <v>453109.68</v>
      </c>
      <c r="AD299" s="2"/>
      <c r="AE299" s="2"/>
      <c r="AF299" s="2">
        <v>75342.25</v>
      </c>
      <c r="AG299" s="2">
        <v>35486.730000000003</v>
      </c>
      <c r="AH299" s="2">
        <v>154478.87999999998</v>
      </c>
      <c r="AI299" s="2">
        <v>60645.270000000004</v>
      </c>
      <c r="AJ299" s="2"/>
      <c r="AK299" s="2"/>
      <c r="AL299" s="2"/>
      <c r="AM299" s="2"/>
      <c r="AN299" s="2">
        <v>391.23</v>
      </c>
      <c r="AO299" s="2">
        <v>231.14000000000001</v>
      </c>
      <c r="AP299" s="2">
        <v>5126.7199999999993</v>
      </c>
      <c r="AQ299" s="2">
        <v>14425.7</v>
      </c>
      <c r="AR299" s="2">
        <v>153728.78</v>
      </c>
      <c r="AS299" s="2">
        <v>143127.67000000001</v>
      </c>
      <c r="AT299" s="2">
        <v>1505.2399999999998</v>
      </c>
      <c r="AU299" s="2">
        <v>708.27</v>
      </c>
      <c r="AV299" s="2">
        <v>645197.88</v>
      </c>
      <c r="AW299" s="2">
        <v>79179.100000000006</v>
      </c>
      <c r="AX299" s="2">
        <v>16322.8</v>
      </c>
      <c r="AY299" s="2">
        <v>27114.400000000001</v>
      </c>
      <c r="AZ299" s="2">
        <v>18867.48</v>
      </c>
      <c r="BA299" s="2">
        <v>34327.440000000002</v>
      </c>
      <c r="BB299" s="2">
        <v>175811.22000000003</v>
      </c>
      <c r="BC299" s="2">
        <v>1534.53</v>
      </c>
      <c r="BD299" s="2"/>
      <c r="BE299" s="2"/>
      <c r="BF299" s="2"/>
      <c r="BG299" s="2"/>
      <c r="BH299" s="2">
        <v>5539.25</v>
      </c>
      <c r="BI299" s="2">
        <v>12863.11</v>
      </c>
      <c r="BJ299" s="2">
        <v>4856.57</v>
      </c>
      <c r="BK299" s="2">
        <v>1131</v>
      </c>
      <c r="BL299" s="2"/>
      <c r="BM299" s="2">
        <v>2998.13</v>
      </c>
      <c r="BN299" s="2">
        <v>14500</v>
      </c>
      <c r="BO299" s="2">
        <v>1673.23</v>
      </c>
      <c r="BP299" s="2">
        <v>13719.36</v>
      </c>
      <c r="BQ299" s="2">
        <v>5885.32</v>
      </c>
      <c r="BR299" s="2">
        <v>62084.03</v>
      </c>
      <c r="BS299" s="2">
        <v>19673.3</v>
      </c>
      <c r="BT299" s="2"/>
      <c r="BU299" s="2"/>
      <c r="BV299" s="2"/>
      <c r="BW299" s="2"/>
      <c r="BX299" s="2"/>
      <c r="BY299" s="2"/>
      <c r="BZ299" s="2"/>
      <c r="CA299" s="2"/>
      <c r="CB299" s="2">
        <v>55526.55</v>
      </c>
      <c r="CC299" s="2">
        <v>14316.05</v>
      </c>
      <c r="CD299" s="2">
        <v>619.5</v>
      </c>
      <c r="CE299" s="2">
        <v>248.29</v>
      </c>
      <c r="CF299" s="2"/>
      <c r="CG299" s="2">
        <v>2287.94</v>
      </c>
      <c r="CH299" s="2"/>
      <c r="CI299" s="2">
        <v>4369.59</v>
      </c>
      <c r="CJ299" s="2">
        <v>40285.449999999997</v>
      </c>
      <c r="CK299" s="2"/>
      <c r="CL299" s="2">
        <v>23826.54</v>
      </c>
      <c r="CM299" s="2">
        <v>32846.639999999999</v>
      </c>
      <c r="CN299" s="2"/>
      <c r="CO299" s="2"/>
      <c r="CP299" s="2"/>
      <c r="CQ299" s="2"/>
      <c r="CR299" s="2">
        <v>4242.49</v>
      </c>
      <c r="CS299" s="2"/>
      <c r="CT299" s="2"/>
      <c r="CU299" s="2"/>
      <c r="CV299" s="2"/>
      <c r="CW299" s="2"/>
      <c r="CX299" s="2"/>
      <c r="CY299" s="2"/>
      <c r="CZ299" s="2">
        <v>325026.87</v>
      </c>
      <c r="DA299" s="2">
        <v>4628.21</v>
      </c>
      <c r="DB299" s="2">
        <v>4628.21</v>
      </c>
      <c r="DC299" s="2"/>
      <c r="DD299" s="2"/>
      <c r="DE299" s="2">
        <v>2650</v>
      </c>
      <c r="DF299" s="2"/>
      <c r="DG299" s="2">
        <v>242.25</v>
      </c>
      <c r="DH299" s="2"/>
      <c r="DI299" s="2"/>
      <c r="DJ299" s="2"/>
      <c r="DK299" s="2"/>
      <c r="DL299" s="2"/>
      <c r="DM299" s="2">
        <v>2892.25</v>
      </c>
      <c r="DN299" s="2">
        <v>2594402.3099999977</v>
      </c>
      <c r="DP299" s="37" t="str">
        <f>VLOOKUP(DQ299,'District Listing'!$A$3:$B$315,2,FALSE)</f>
        <v>ENDICOTT</v>
      </c>
      <c r="DQ299" s="4" t="s">
        <v>392</v>
      </c>
      <c r="DR299" s="2"/>
      <c r="DS299" s="2"/>
      <c r="DT299" s="2">
        <v>-8404.92</v>
      </c>
      <c r="DU299" s="2">
        <v>-8404.92</v>
      </c>
      <c r="DV299" s="2">
        <v>880215.13</v>
      </c>
      <c r="DW299" s="2">
        <v>21898.06</v>
      </c>
      <c r="DX299" s="2">
        <v>22776.74</v>
      </c>
      <c r="DY299" s="2"/>
      <c r="DZ299" s="2">
        <v>4707.05</v>
      </c>
      <c r="EA299" s="2">
        <v>5712.79</v>
      </c>
      <c r="EB299" s="2"/>
      <c r="EC299" s="2">
        <v>935309.77000000014</v>
      </c>
      <c r="ED299" s="2">
        <v>361224.35</v>
      </c>
      <c r="EE299" s="2">
        <v>8247.11</v>
      </c>
      <c r="EF299" s="2">
        <v>8099.36</v>
      </c>
      <c r="EG299" s="2"/>
      <c r="EH299" s="2">
        <v>6008.54</v>
      </c>
      <c r="EI299" s="2">
        <v>434.88</v>
      </c>
      <c r="EJ299" s="2">
        <v>384014.23999999993</v>
      </c>
      <c r="EK299" s="2"/>
      <c r="EL299" s="2"/>
      <c r="EM299" s="2">
        <v>71564.38</v>
      </c>
      <c r="EN299" s="2">
        <v>30343.81</v>
      </c>
      <c r="EO299" s="2">
        <v>146369.79999999999</v>
      </c>
      <c r="EP299" s="2">
        <v>53293.47</v>
      </c>
      <c r="EQ299" s="2"/>
      <c r="ER299" s="2"/>
      <c r="ES299" s="2"/>
      <c r="ET299" s="2"/>
      <c r="EU299" s="2">
        <v>369.66</v>
      </c>
      <c r="EV299" s="2">
        <v>197.3</v>
      </c>
      <c r="EW299" s="2">
        <v>4930.07</v>
      </c>
      <c r="EX299" s="2">
        <v>11569.61</v>
      </c>
      <c r="EY299" s="2">
        <v>145764.16</v>
      </c>
      <c r="EZ299" s="2">
        <v>121030.41</v>
      </c>
      <c r="FA299" s="2">
        <v>1428.37</v>
      </c>
      <c r="FB299" s="2">
        <v>606.01</v>
      </c>
      <c r="FC299" s="2">
        <v>587467.04999999993</v>
      </c>
      <c r="FD299" s="2">
        <v>60101.02</v>
      </c>
      <c r="FE299" s="2">
        <v>16322.8</v>
      </c>
      <c r="FF299" s="2">
        <v>22952.23</v>
      </c>
      <c r="FG299" s="2">
        <v>18867.48</v>
      </c>
      <c r="FH299" s="2">
        <v>34327.440000000002</v>
      </c>
      <c r="FI299" s="2">
        <v>152570.96999999997</v>
      </c>
      <c r="FJ299" s="2">
        <v>1534.53</v>
      </c>
      <c r="FK299" s="2"/>
      <c r="FL299" s="2"/>
      <c r="FM299" s="2"/>
      <c r="FN299" s="2"/>
      <c r="FO299" s="2">
        <v>4891.75</v>
      </c>
      <c r="FP299" s="2">
        <v>8556.4</v>
      </c>
      <c r="FQ299" s="2">
        <v>4856.57</v>
      </c>
      <c r="FR299" s="2">
        <v>1131</v>
      </c>
      <c r="FS299" s="2"/>
      <c r="FT299" s="2">
        <v>2618.44</v>
      </c>
      <c r="FU299" s="2">
        <v>14500</v>
      </c>
      <c r="FV299" s="2">
        <v>1673.23</v>
      </c>
      <c r="FW299" s="2">
        <v>13719.36</v>
      </c>
      <c r="FX299" s="2">
        <v>5885.32</v>
      </c>
      <c r="FY299" s="2">
        <v>28906.09</v>
      </c>
      <c r="FZ299" s="2">
        <v>19673.3</v>
      </c>
      <c r="GA299" s="2"/>
      <c r="GB299" s="2"/>
      <c r="GC299" s="2"/>
      <c r="GD299" s="2"/>
      <c r="GE299" s="2"/>
      <c r="GF299" s="2"/>
      <c r="GG299" s="2"/>
      <c r="GH299" s="2"/>
      <c r="GI299" s="2">
        <v>55526.55</v>
      </c>
      <c r="GJ299" s="2">
        <v>14316.05</v>
      </c>
      <c r="GK299" s="2">
        <v>619.5</v>
      </c>
      <c r="GL299" s="2">
        <v>248.29</v>
      </c>
      <c r="GM299" s="2"/>
      <c r="GN299" s="2">
        <v>2287.94</v>
      </c>
      <c r="GO299" s="2"/>
      <c r="GP299" s="2">
        <v>4134.59</v>
      </c>
      <c r="GQ299" s="2">
        <v>40285.449999999997</v>
      </c>
      <c r="GR299" s="2"/>
      <c r="GS299" s="2">
        <v>23826.54</v>
      </c>
      <c r="GT299" s="2">
        <v>32846.639999999999</v>
      </c>
      <c r="GU299" s="2"/>
      <c r="GV299" s="2"/>
      <c r="GW299" s="2"/>
      <c r="GX299" s="2"/>
      <c r="GY299" s="2">
        <v>4238.79</v>
      </c>
      <c r="GZ299" s="2"/>
      <c r="HA299" s="2"/>
      <c r="HB299" s="2"/>
      <c r="HC299" s="2"/>
      <c r="HD299" s="2"/>
      <c r="HE299" s="2"/>
      <c r="HF299" s="2"/>
      <c r="HG299" s="2">
        <v>286276.32999999996</v>
      </c>
      <c r="HH299" s="2">
        <v>4038.04</v>
      </c>
      <c r="HI299" s="2">
        <v>4038.04</v>
      </c>
      <c r="HJ299" s="2"/>
      <c r="HK299" s="2"/>
      <c r="HL299" s="2"/>
      <c r="HM299" s="2"/>
      <c r="HN299" s="2">
        <v>242.25</v>
      </c>
      <c r="HO299" s="2"/>
      <c r="HP299" s="2"/>
      <c r="HQ299" s="2"/>
      <c r="HR299" s="2"/>
      <c r="HS299" s="2">
        <v>242.25</v>
      </c>
      <c r="HT299" s="2">
        <v>2341513.7299999995</v>
      </c>
      <c r="HV299" s="37" t="str">
        <f>VLOOKUP(HW299,'District Listing'!$A$3:$B$315,2,FALSE)</f>
        <v>GRANDVIEW</v>
      </c>
      <c r="HW299" s="4" t="s">
        <v>402</v>
      </c>
      <c r="HX299" s="2">
        <v>1369074.71</v>
      </c>
      <c r="HY299" s="2">
        <v>1369074.71</v>
      </c>
      <c r="HZ299" s="2">
        <v>-17924.25</v>
      </c>
      <c r="IA299" s="2">
        <v>-17924.25</v>
      </c>
      <c r="IB299" s="2">
        <v>100913.56</v>
      </c>
      <c r="IC299" s="2">
        <v>29230.55</v>
      </c>
      <c r="ID299" s="2">
        <v>260921.18</v>
      </c>
      <c r="IE299" s="2"/>
      <c r="IF299" s="2">
        <v>231042.79</v>
      </c>
      <c r="IG299" s="2">
        <v>292230.88</v>
      </c>
      <c r="IH299" s="2"/>
      <c r="II299" s="2">
        <v>914338.96</v>
      </c>
      <c r="IJ299" s="2">
        <v>118237.12</v>
      </c>
      <c r="IK299" s="2"/>
      <c r="IL299" s="2">
        <v>84909.64</v>
      </c>
      <c r="IM299" s="2"/>
      <c r="IN299" s="2">
        <v>266797.09999999998</v>
      </c>
      <c r="IO299" s="2">
        <v>77660.62</v>
      </c>
      <c r="IP299" s="2">
        <v>547604.47999999998</v>
      </c>
      <c r="IQ299" s="2">
        <v>13.66</v>
      </c>
      <c r="IR299" s="2"/>
      <c r="IS299" s="2">
        <v>66895.740000000005</v>
      </c>
      <c r="IT299" s="2">
        <v>37109.550000000003</v>
      </c>
      <c r="IU299" s="2">
        <v>99659.9</v>
      </c>
      <c r="IV299" s="2">
        <v>55405.88</v>
      </c>
      <c r="IW299" s="2"/>
      <c r="IX299" s="2"/>
      <c r="IY299" s="2"/>
      <c r="IZ299" s="2"/>
      <c r="JA299" s="2">
        <v>47514.17</v>
      </c>
      <c r="JB299" s="2">
        <v>1531.99</v>
      </c>
      <c r="JC299" s="2">
        <v>2689.02</v>
      </c>
      <c r="JD299" s="2">
        <v>4318.2700000000004</v>
      </c>
      <c r="JE299" s="2">
        <v>25201.61</v>
      </c>
      <c r="JF299" s="2">
        <v>63718.23</v>
      </c>
      <c r="JG299" s="2">
        <v>13.55</v>
      </c>
      <c r="JH299" s="2">
        <v>35.21</v>
      </c>
      <c r="JI299" s="2">
        <v>404106.78</v>
      </c>
      <c r="JJ299" s="2">
        <v>825148.76</v>
      </c>
      <c r="JK299" s="2">
        <v>18209.68</v>
      </c>
      <c r="JL299" s="2"/>
      <c r="JM299" s="2">
        <v>151243.9</v>
      </c>
      <c r="JN299" s="2">
        <v>259205.85</v>
      </c>
      <c r="JO299" s="2">
        <v>1253808.1900000002</v>
      </c>
      <c r="JP299" s="2"/>
      <c r="JQ299" s="2">
        <v>7106.81</v>
      </c>
      <c r="JR299" s="2">
        <v>58677.05</v>
      </c>
      <c r="JS299" s="2"/>
      <c r="JT299" s="2"/>
      <c r="JU299" s="2">
        <v>121561.1</v>
      </c>
      <c r="JV299" s="2">
        <v>531534.43999999994</v>
      </c>
      <c r="JW299" s="2"/>
      <c r="JX299" s="2">
        <v>20601.849999999999</v>
      </c>
      <c r="JY299" s="2">
        <v>58726.23</v>
      </c>
      <c r="JZ299" s="2">
        <v>213083.86</v>
      </c>
      <c r="KA299" s="2">
        <v>259216.08</v>
      </c>
      <c r="KB299" s="2">
        <v>40712.269999999997</v>
      </c>
      <c r="KC299" s="2">
        <v>0</v>
      </c>
      <c r="KD299" s="2">
        <v>1115.32</v>
      </c>
      <c r="KE299" s="2">
        <v>5718.81</v>
      </c>
      <c r="KF299" s="2">
        <v>50816.19</v>
      </c>
      <c r="KG299" s="2"/>
      <c r="KH299" s="2">
        <v>6480.65</v>
      </c>
      <c r="KI299" s="2"/>
      <c r="KJ299" s="2"/>
      <c r="KK299" s="2"/>
      <c r="KL299" s="2"/>
      <c r="KM299" s="2"/>
      <c r="KN299" s="2">
        <v>13144.24</v>
      </c>
      <c r="KO299" s="2">
        <v>55714.97</v>
      </c>
      <c r="KP299" s="2">
        <v>43</v>
      </c>
      <c r="KQ299" s="2"/>
      <c r="KR299" s="2">
        <v>9408.84</v>
      </c>
      <c r="KS299" s="2">
        <v>45990</v>
      </c>
      <c r="KT299" s="2"/>
      <c r="KU299" s="2">
        <v>800.88</v>
      </c>
      <c r="KV299" s="2"/>
      <c r="KW299" s="2"/>
      <c r="KX299" s="2"/>
      <c r="KY299" s="2"/>
      <c r="KZ299" s="2"/>
      <c r="LA299" s="2"/>
      <c r="LB299" s="2"/>
      <c r="LC299" s="2">
        <v>23641.74</v>
      </c>
      <c r="LD299" s="2"/>
      <c r="LE299" s="2"/>
      <c r="LF299" s="2"/>
      <c r="LG299" s="2"/>
      <c r="LH299" s="2"/>
      <c r="LI299" s="2"/>
      <c r="LJ299" s="2"/>
      <c r="LK299" s="2">
        <v>1524094.3299999998</v>
      </c>
      <c r="LL299" s="2">
        <v>39937.550000000003</v>
      </c>
      <c r="LM299" s="2">
        <v>39937.550000000003</v>
      </c>
      <c r="LN299" s="2"/>
      <c r="LO299" s="2">
        <v>152337.17000000001</v>
      </c>
      <c r="LP299" s="2">
        <v>71874.350000000006</v>
      </c>
      <c r="LQ299" s="2">
        <v>148443.57999999999</v>
      </c>
      <c r="LR299" s="2">
        <v>7082.56</v>
      </c>
      <c r="LS299" s="2">
        <v>49435.55</v>
      </c>
      <c r="LT299" s="2">
        <v>25056.05</v>
      </c>
      <c r="LU299" s="2">
        <v>433929.58</v>
      </c>
      <c r="LV299" s="2"/>
      <c r="LW299" s="2"/>
      <c r="LX299" s="2">
        <v>888158.84</v>
      </c>
      <c r="LY299" s="2">
        <v>6923199.5899999989</v>
      </c>
    </row>
    <row r="300" spans="2:337">
      <c r="B300" s="22" t="s">
        <v>83</v>
      </c>
      <c r="C300" s="22" t="s">
        <v>7</v>
      </c>
      <c r="D300" s="22" t="s">
        <v>5</v>
      </c>
      <c r="E300" s="22" t="s">
        <v>14</v>
      </c>
      <c r="F300" s="22" t="s">
        <v>13</v>
      </c>
      <c r="G300" s="1">
        <v>1672.63</v>
      </c>
      <c r="I300" s="37" t="str">
        <f>VLOOKUP(J300,'District Listing'!$A$3:$B$315,2,FALSE)</f>
        <v>ROSALIA</v>
      </c>
      <c r="J300" s="4" t="s">
        <v>393</v>
      </c>
      <c r="K300" s="2">
        <v>106616.35</v>
      </c>
      <c r="L300" s="2">
        <v>106616.35</v>
      </c>
      <c r="M300" s="2">
        <v>-106616.35</v>
      </c>
      <c r="N300" s="2">
        <v>-106616.35</v>
      </c>
      <c r="O300" s="2">
        <v>1432066.9300000002</v>
      </c>
      <c r="P300" s="2">
        <v>19896.3</v>
      </c>
      <c r="Q300" s="2">
        <v>3110</v>
      </c>
      <c r="R300" s="2"/>
      <c r="S300" s="2">
        <v>39934.120000000003</v>
      </c>
      <c r="T300" s="2"/>
      <c r="U300" s="2">
        <v>31515</v>
      </c>
      <c r="V300" s="2">
        <v>1526522.3500000003</v>
      </c>
      <c r="W300" s="2">
        <v>647395.57999999996</v>
      </c>
      <c r="X300" s="2">
        <v>12886.29</v>
      </c>
      <c r="Y300" s="2">
        <v>12524.87</v>
      </c>
      <c r="Z300" s="2"/>
      <c r="AA300" s="2">
        <v>30780.34</v>
      </c>
      <c r="AB300" s="2"/>
      <c r="AC300" s="2">
        <v>703587.08</v>
      </c>
      <c r="AD300" s="2">
        <v>144</v>
      </c>
      <c r="AE300" s="2">
        <v>28.8</v>
      </c>
      <c r="AF300" s="2">
        <v>115176.31999999999</v>
      </c>
      <c r="AG300" s="2">
        <v>51781.700000000004</v>
      </c>
      <c r="AH300" s="2">
        <v>223912.42</v>
      </c>
      <c r="AI300" s="2">
        <v>85638.53</v>
      </c>
      <c r="AJ300" s="2"/>
      <c r="AK300" s="2"/>
      <c r="AL300" s="2"/>
      <c r="AM300" s="2"/>
      <c r="AN300" s="2">
        <v>2767.3700000000003</v>
      </c>
      <c r="AO300" s="2">
        <v>1330.94</v>
      </c>
      <c r="AP300" s="2">
        <v>6962.0700000000006</v>
      </c>
      <c r="AQ300" s="2">
        <v>20746.39</v>
      </c>
      <c r="AR300" s="2">
        <v>223303.72</v>
      </c>
      <c r="AS300" s="2">
        <v>252340.86</v>
      </c>
      <c r="AT300" s="2"/>
      <c r="AU300" s="2"/>
      <c r="AV300" s="2">
        <v>984133.12</v>
      </c>
      <c r="AW300" s="2">
        <v>111438.98</v>
      </c>
      <c r="AX300" s="2">
        <v>17958.830000000002</v>
      </c>
      <c r="AY300" s="2">
        <v>64191.990000000005</v>
      </c>
      <c r="AZ300" s="2">
        <v>7927.08</v>
      </c>
      <c r="BA300" s="2">
        <v>9328.1299999999992</v>
      </c>
      <c r="BB300" s="2">
        <v>210845.00999999998</v>
      </c>
      <c r="BC300" s="2"/>
      <c r="BD300" s="2">
        <v>1831.02</v>
      </c>
      <c r="BE300" s="2">
        <v>3508.17</v>
      </c>
      <c r="BF300" s="2"/>
      <c r="BG300" s="2"/>
      <c r="BH300" s="2">
        <v>23203.68</v>
      </c>
      <c r="BI300" s="2">
        <v>44308.21</v>
      </c>
      <c r="BJ300" s="2">
        <v>3547.92</v>
      </c>
      <c r="BK300" s="2">
        <v>1074.45</v>
      </c>
      <c r="BL300" s="2"/>
      <c r="BM300" s="2"/>
      <c r="BN300" s="2">
        <v>29229.1</v>
      </c>
      <c r="BO300" s="2"/>
      <c r="BP300" s="2">
        <v>26564.92</v>
      </c>
      <c r="BQ300" s="2">
        <v>12014.47</v>
      </c>
      <c r="BR300" s="2">
        <v>16631.810000000001</v>
      </c>
      <c r="BS300" s="2">
        <v>788.1</v>
      </c>
      <c r="BT300" s="2"/>
      <c r="BU300" s="2"/>
      <c r="BV300" s="2">
        <v>7274.89</v>
      </c>
      <c r="BW300" s="2"/>
      <c r="BX300" s="2"/>
      <c r="BY300" s="2"/>
      <c r="BZ300" s="2"/>
      <c r="CA300" s="2"/>
      <c r="CB300" s="2">
        <v>76770.710000000006</v>
      </c>
      <c r="CC300" s="2">
        <v>13310.74</v>
      </c>
      <c r="CD300" s="2">
        <v>1374.01</v>
      </c>
      <c r="CE300" s="2"/>
      <c r="CF300" s="2">
        <v>25349.65</v>
      </c>
      <c r="CG300" s="2"/>
      <c r="CH300" s="2">
        <v>4585.0600000000004</v>
      </c>
      <c r="CI300" s="2">
        <v>17406.599999999999</v>
      </c>
      <c r="CJ300" s="2">
        <v>47825</v>
      </c>
      <c r="CK300" s="2"/>
      <c r="CL300" s="2">
        <v>29895.68</v>
      </c>
      <c r="CM300" s="2">
        <v>46359.11</v>
      </c>
      <c r="CN300" s="2"/>
      <c r="CO300" s="2"/>
      <c r="CP300" s="2"/>
      <c r="CQ300" s="2"/>
      <c r="CR300" s="2">
        <v>18607.75</v>
      </c>
      <c r="CS300" s="2"/>
      <c r="CT300" s="2"/>
      <c r="CU300" s="2"/>
      <c r="CV300" s="2"/>
      <c r="CW300" s="2"/>
      <c r="CX300" s="2"/>
      <c r="CY300" s="2"/>
      <c r="CZ300" s="2">
        <v>451461.05</v>
      </c>
      <c r="DA300" s="2">
        <v>7121.88</v>
      </c>
      <c r="DB300" s="2">
        <v>7121.88</v>
      </c>
      <c r="DC300" s="2"/>
      <c r="DD300" s="2"/>
      <c r="DE300" s="2">
        <v>500</v>
      </c>
      <c r="DF300" s="2"/>
      <c r="DG300" s="2">
        <v>18299.48</v>
      </c>
      <c r="DH300" s="2"/>
      <c r="DI300" s="2"/>
      <c r="DJ300" s="2">
        <v>14857.77</v>
      </c>
      <c r="DK300" s="2"/>
      <c r="DL300" s="2"/>
      <c r="DM300" s="2">
        <v>33657.25</v>
      </c>
      <c r="DN300" s="2">
        <v>3917327.7400000007</v>
      </c>
      <c r="DP300" s="37" t="str">
        <f>VLOOKUP(DQ300,'District Listing'!$A$3:$B$315,2,FALSE)</f>
        <v>ROSALIA</v>
      </c>
      <c r="DQ300" s="4" t="s">
        <v>393</v>
      </c>
      <c r="DR300" s="2">
        <v>3207</v>
      </c>
      <c r="DS300" s="2">
        <v>3207</v>
      </c>
      <c r="DT300" s="2">
        <v>-106616.35</v>
      </c>
      <c r="DU300" s="2">
        <v>-106616.35</v>
      </c>
      <c r="DV300" s="2">
        <v>1380190.57</v>
      </c>
      <c r="DW300" s="2">
        <v>19896.3</v>
      </c>
      <c r="DX300" s="2">
        <v>3110</v>
      </c>
      <c r="DY300" s="2"/>
      <c r="DZ300" s="2">
        <v>14847.78</v>
      </c>
      <c r="EA300" s="2"/>
      <c r="EB300" s="2">
        <v>31515</v>
      </c>
      <c r="EC300" s="2">
        <v>1449559.6500000001</v>
      </c>
      <c r="ED300" s="2">
        <v>585163.61</v>
      </c>
      <c r="EE300" s="2">
        <v>12886.29</v>
      </c>
      <c r="EF300" s="2">
        <v>12524.87</v>
      </c>
      <c r="EG300" s="2"/>
      <c r="EH300" s="2"/>
      <c r="EI300" s="2"/>
      <c r="EJ300" s="2">
        <v>610574.77</v>
      </c>
      <c r="EK300" s="2">
        <v>138.24</v>
      </c>
      <c r="EL300" s="2">
        <v>28.8</v>
      </c>
      <c r="EM300" s="2">
        <v>109324.7</v>
      </c>
      <c r="EN300" s="2">
        <v>47752.58</v>
      </c>
      <c r="EO300" s="2">
        <v>220564</v>
      </c>
      <c r="EP300" s="2">
        <v>81910.990000000005</v>
      </c>
      <c r="EQ300" s="2"/>
      <c r="ER300" s="2"/>
      <c r="ES300" s="2"/>
      <c r="ET300" s="2"/>
      <c r="EU300" s="2">
        <v>2629.78</v>
      </c>
      <c r="EV300" s="2">
        <v>1230.55</v>
      </c>
      <c r="EW300" s="2">
        <v>6122.27</v>
      </c>
      <c r="EX300" s="2">
        <v>18118.62</v>
      </c>
      <c r="EY300" s="2">
        <v>213548.46</v>
      </c>
      <c r="EZ300" s="2">
        <v>209963.61</v>
      </c>
      <c r="FA300" s="2"/>
      <c r="FB300" s="2"/>
      <c r="FC300" s="2">
        <v>911332.6</v>
      </c>
      <c r="FD300" s="2">
        <v>111315.39</v>
      </c>
      <c r="FE300" s="2">
        <v>9984.65</v>
      </c>
      <c r="FF300" s="2">
        <v>54992.26</v>
      </c>
      <c r="FG300" s="2">
        <v>7927.08</v>
      </c>
      <c r="FH300" s="2">
        <v>9328.1299999999992</v>
      </c>
      <c r="FI300" s="2">
        <v>193547.50999999998</v>
      </c>
      <c r="FJ300" s="2"/>
      <c r="FK300" s="2">
        <v>1831.02</v>
      </c>
      <c r="FL300" s="2">
        <v>3508.17</v>
      </c>
      <c r="FM300" s="2"/>
      <c r="FN300" s="2"/>
      <c r="FO300" s="2">
        <v>23203.68</v>
      </c>
      <c r="FP300" s="2">
        <v>44308.21</v>
      </c>
      <c r="FQ300" s="2">
        <v>3547.92</v>
      </c>
      <c r="FR300" s="2">
        <v>1074.45</v>
      </c>
      <c r="FS300" s="2"/>
      <c r="FT300" s="2"/>
      <c r="FU300" s="2">
        <v>29229.1</v>
      </c>
      <c r="FV300" s="2"/>
      <c r="FW300" s="2">
        <v>26564.92</v>
      </c>
      <c r="FX300" s="2">
        <v>12014.47</v>
      </c>
      <c r="FY300" s="2">
        <v>16631.810000000001</v>
      </c>
      <c r="FZ300" s="2">
        <v>788.1</v>
      </c>
      <c r="GA300" s="2"/>
      <c r="GB300" s="2"/>
      <c r="GC300" s="2">
        <v>7274.89</v>
      </c>
      <c r="GD300" s="2"/>
      <c r="GE300" s="2"/>
      <c r="GF300" s="2"/>
      <c r="GG300" s="2"/>
      <c r="GH300" s="2"/>
      <c r="GI300" s="2">
        <v>76770.710000000006</v>
      </c>
      <c r="GJ300" s="2">
        <v>13071.32</v>
      </c>
      <c r="GK300" s="2">
        <v>1374.01</v>
      </c>
      <c r="GL300" s="2"/>
      <c r="GM300" s="2">
        <v>25349.65</v>
      </c>
      <c r="GN300" s="2"/>
      <c r="GO300" s="2">
        <v>4585.0600000000004</v>
      </c>
      <c r="GP300" s="2">
        <v>15016.34</v>
      </c>
      <c r="GQ300" s="2">
        <v>47825</v>
      </c>
      <c r="GR300" s="2"/>
      <c r="GS300" s="2">
        <v>29895.68</v>
      </c>
      <c r="GT300" s="2">
        <v>46359.11</v>
      </c>
      <c r="GU300" s="2"/>
      <c r="GV300" s="2"/>
      <c r="GW300" s="2"/>
      <c r="GX300" s="2"/>
      <c r="GY300" s="2">
        <v>18607.75</v>
      </c>
      <c r="GZ300" s="2"/>
      <c r="HA300" s="2"/>
      <c r="HB300" s="2"/>
      <c r="HC300" s="2"/>
      <c r="HD300" s="2"/>
      <c r="HE300" s="2"/>
      <c r="HF300" s="2"/>
      <c r="HG300" s="2">
        <v>448831.37000000005</v>
      </c>
      <c r="HH300" s="2">
        <v>6815.77</v>
      </c>
      <c r="HI300" s="2">
        <v>6815.77</v>
      </c>
      <c r="HJ300" s="2"/>
      <c r="HK300" s="2"/>
      <c r="HL300" s="2">
        <v>500</v>
      </c>
      <c r="HM300" s="2"/>
      <c r="HN300" s="2">
        <v>489.28</v>
      </c>
      <c r="HO300" s="2"/>
      <c r="HP300" s="2"/>
      <c r="HQ300" s="2">
        <v>3449.6</v>
      </c>
      <c r="HR300" s="2"/>
      <c r="HS300" s="2">
        <v>4438.88</v>
      </c>
      <c r="HT300" s="2">
        <v>3521691.1999999997</v>
      </c>
      <c r="HV300" s="37" t="str">
        <f>VLOOKUP(HW300,'District Listing'!$A$3:$B$315,2,FALSE)</f>
        <v>SUNNYSIDE</v>
      </c>
      <c r="HW300" s="4" t="s">
        <v>403</v>
      </c>
      <c r="HX300" s="2"/>
      <c r="HY300" s="2"/>
      <c r="HZ300" s="2"/>
      <c r="IA300" s="2"/>
      <c r="IB300" s="2">
        <v>21808.18</v>
      </c>
      <c r="IC300" s="2">
        <v>5817</v>
      </c>
      <c r="ID300" s="2">
        <v>485829.94</v>
      </c>
      <c r="IE300" s="2"/>
      <c r="IF300" s="2">
        <v>251756.99</v>
      </c>
      <c r="IG300" s="2">
        <v>74415.48</v>
      </c>
      <c r="IH300" s="2"/>
      <c r="II300" s="2">
        <v>839627.59</v>
      </c>
      <c r="IJ300" s="2">
        <v>93894.16</v>
      </c>
      <c r="IK300" s="2"/>
      <c r="IL300" s="2">
        <v>100875.54</v>
      </c>
      <c r="IM300" s="2"/>
      <c r="IN300" s="2">
        <v>512491.99</v>
      </c>
      <c r="IO300" s="2">
        <v>25</v>
      </c>
      <c r="IP300" s="2">
        <v>707286.69</v>
      </c>
      <c r="IQ300" s="2"/>
      <c r="IR300" s="2">
        <v>18.75</v>
      </c>
      <c r="IS300" s="2">
        <v>63227.34</v>
      </c>
      <c r="IT300" s="2">
        <v>53751.92</v>
      </c>
      <c r="IU300" s="2">
        <v>116573.17</v>
      </c>
      <c r="IV300" s="2">
        <v>77419.16</v>
      </c>
      <c r="IW300" s="2"/>
      <c r="IX300" s="2"/>
      <c r="IY300" s="2"/>
      <c r="IZ300" s="2"/>
      <c r="JA300" s="2">
        <v>1231.55</v>
      </c>
      <c r="JB300" s="2">
        <v>1004.08</v>
      </c>
      <c r="JC300" s="2">
        <v>1465.57</v>
      </c>
      <c r="JD300" s="2">
        <v>3762.89</v>
      </c>
      <c r="JE300" s="2">
        <v>2112</v>
      </c>
      <c r="JF300" s="2">
        <v>9596.69</v>
      </c>
      <c r="JG300" s="2">
        <v>89.4</v>
      </c>
      <c r="JH300" s="2">
        <v>544.70000000000005</v>
      </c>
      <c r="JI300" s="2">
        <v>330797.22000000003</v>
      </c>
      <c r="JJ300" s="2">
        <v>21582.85</v>
      </c>
      <c r="JK300" s="2"/>
      <c r="JL300" s="2"/>
      <c r="JM300" s="2"/>
      <c r="JN300" s="2"/>
      <c r="JO300" s="2">
        <v>21582.85</v>
      </c>
      <c r="JP300" s="2"/>
      <c r="JQ300" s="2"/>
      <c r="JR300" s="2"/>
      <c r="JS300" s="2"/>
      <c r="JT300" s="2"/>
      <c r="JU300" s="2">
        <v>2258.9899999999998</v>
      </c>
      <c r="JV300" s="2">
        <v>24335.360000000001</v>
      </c>
      <c r="JW300" s="2"/>
      <c r="JX300" s="2"/>
      <c r="JY300" s="2"/>
      <c r="JZ300" s="2">
        <v>6025.71</v>
      </c>
      <c r="KA300" s="2"/>
      <c r="KB300" s="2"/>
      <c r="KC300" s="2"/>
      <c r="KD300" s="2"/>
      <c r="KE300" s="2">
        <v>2782.61</v>
      </c>
      <c r="KF300" s="2"/>
      <c r="KG300" s="2"/>
      <c r="KH300" s="2"/>
      <c r="KI300" s="2"/>
      <c r="KJ300" s="2"/>
      <c r="KK300" s="2"/>
      <c r="KL300" s="2"/>
      <c r="KM300" s="2"/>
      <c r="KN300" s="2"/>
      <c r="KO300" s="2">
        <v>4229.68</v>
      </c>
      <c r="KP300" s="2"/>
      <c r="KQ300" s="2"/>
      <c r="KR300" s="2"/>
      <c r="KS300" s="2"/>
      <c r="KT300" s="2"/>
      <c r="KU300" s="2">
        <v>2251.8000000000002</v>
      </c>
      <c r="KV300" s="2"/>
      <c r="KW300" s="2"/>
      <c r="KX300" s="2"/>
      <c r="KY300" s="2"/>
      <c r="KZ300" s="2"/>
      <c r="LA300" s="2"/>
      <c r="LB300" s="2"/>
      <c r="LC300" s="2">
        <v>5660.5</v>
      </c>
      <c r="LD300" s="2"/>
      <c r="LE300" s="2"/>
      <c r="LF300" s="2"/>
      <c r="LG300" s="2"/>
      <c r="LH300" s="2"/>
      <c r="LI300" s="2"/>
      <c r="LJ300" s="2"/>
      <c r="LK300" s="2">
        <v>47544.65</v>
      </c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>
        <v>1946839</v>
      </c>
    </row>
    <row r="301" spans="2:337">
      <c r="B301" s="22" t="s">
        <v>83</v>
      </c>
      <c r="C301" s="22" t="s">
        <v>7</v>
      </c>
      <c r="D301" s="22" t="s">
        <v>5</v>
      </c>
      <c r="E301" s="22" t="s">
        <v>15</v>
      </c>
      <c r="F301" s="22" t="s">
        <v>17</v>
      </c>
      <c r="G301" s="1">
        <v>147567.35999999999</v>
      </c>
      <c r="I301" s="37" t="str">
        <f>VLOOKUP(J301,'District Listing'!$A$3:$B$315,2,FALSE)</f>
        <v>ST. JOHN</v>
      </c>
      <c r="J301" s="4" t="s">
        <v>394</v>
      </c>
      <c r="K301" s="2">
        <v>41650.980000000003</v>
      </c>
      <c r="L301" s="2">
        <v>41650.980000000003</v>
      </c>
      <c r="M301" s="2">
        <v>-41650.980000000003</v>
      </c>
      <c r="N301" s="2">
        <v>-41650.980000000003</v>
      </c>
      <c r="O301" s="2">
        <v>1133743.77</v>
      </c>
      <c r="P301" s="2">
        <v>31034.92</v>
      </c>
      <c r="Q301" s="2">
        <v>30848.91</v>
      </c>
      <c r="R301" s="2"/>
      <c r="S301" s="2">
        <v>31291.120000000003</v>
      </c>
      <c r="T301" s="2">
        <v>20141.57</v>
      </c>
      <c r="U301" s="2"/>
      <c r="V301" s="2">
        <v>1247060.29</v>
      </c>
      <c r="W301" s="2">
        <v>422862.95</v>
      </c>
      <c r="X301" s="2">
        <v>16016.86</v>
      </c>
      <c r="Y301" s="2">
        <v>27297.360000000001</v>
      </c>
      <c r="Z301" s="2"/>
      <c r="AA301" s="2">
        <v>59813.13</v>
      </c>
      <c r="AB301" s="2">
        <v>4992.49</v>
      </c>
      <c r="AC301" s="2">
        <v>530982.78999999992</v>
      </c>
      <c r="AD301" s="2"/>
      <c r="AE301" s="2"/>
      <c r="AF301" s="2">
        <v>90562.260000000009</v>
      </c>
      <c r="AG301" s="2">
        <v>37035.659999999996</v>
      </c>
      <c r="AH301" s="2">
        <v>173119.15</v>
      </c>
      <c r="AI301" s="2">
        <v>48016.06</v>
      </c>
      <c r="AJ301" s="2"/>
      <c r="AK301" s="2"/>
      <c r="AL301" s="2"/>
      <c r="AM301" s="2"/>
      <c r="AN301" s="2">
        <v>502.71999999999997</v>
      </c>
      <c r="AO301" s="2">
        <v>225.95999999999998</v>
      </c>
      <c r="AP301" s="2">
        <v>5728.54</v>
      </c>
      <c r="AQ301" s="2">
        <v>15226.89</v>
      </c>
      <c r="AR301" s="2">
        <v>200397</v>
      </c>
      <c r="AS301" s="2">
        <v>149471.04999999999</v>
      </c>
      <c r="AT301" s="2">
        <v>1802.75</v>
      </c>
      <c r="AU301" s="2">
        <v>637.81999999999994</v>
      </c>
      <c r="AV301" s="2">
        <v>722725.86</v>
      </c>
      <c r="AW301" s="2">
        <v>168623.07</v>
      </c>
      <c r="AX301" s="2">
        <v>26153.35</v>
      </c>
      <c r="AY301" s="2">
        <v>40815.99</v>
      </c>
      <c r="AZ301" s="2">
        <v>9118.6299999999992</v>
      </c>
      <c r="BA301" s="2">
        <v>23847.3</v>
      </c>
      <c r="BB301" s="2">
        <v>268558.34000000003</v>
      </c>
      <c r="BC301" s="2">
        <v>1969.07</v>
      </c>
      <c r="BD301" s="2"/>
      <c r="BE301" s="2"/>
      <c r="BF301" s="2"/>
      <c r="BG301" s="2"/>
      <c r="BH301" s="2">
        <v>6436.09</v>
      </c>
      <c r="BI301" s="2">
        <v>16898.02</v>
      </c>
      <c r="BJ301" s="2">
        <v>5550.08</v>
      </c>
      <c r="BK301" s="2">
        <v>1131</v>
      </c>
      <c r="BL301" s="2"/>
      <c r="BM301" s="2">
        <v>4858.5</v>
      </c>
      <c r="BN301" s="2">
        <v>14500</v>
      </c>
      <c r="BO301" s="2">
        <v>4556.25</v>
      </c>
      <c r="BP301" s="2">
        <v>16357.2</v>
      </c>
      <c r="BQ301" s="2">
        <v>20721.98</v>
      </c>
      <c r="BR301" s="2">
        <v>48023.6</v>
      </c>
      <c r="BS301" s="2">
        <v>4871.49</v>
      </c>
      <c r="BT301" s="2"/>
      <c r="BU301" s="2"/>
      <c r="BV301" s="2"/>
      <c r="BW301" s="2"/>
      <c r="BX301" s="2"/>
      <c r="BY301" s="2"/>
      <c r="BZ301" s="2"/>
      <c r="CA301" s="2">
        <v>509.24</v>
      </c>
      <c r="CB301" s="2">
        <v>59528.69</v>
      </c>
      <c r="CC301" s="2">
        <v>16861.759999999998</v>
      </c>
      <c r="CD301" s="2">
        <v>3609.46</v>
      </c>
      <c r="CE301" s="2">
        <v>1895.39</v>
      </c>
      <c r="CF301" s="2">
        <v>23036.51</v>
      </c>
      <c r="CG301" s="2">
        <v>26468.43</v>
      </c>
      <c r="CH301" s="2"/>
      <c r="CI301" s="2">
        <v>6068.35</v>
      </c>
      <c r="CJ301" s="2">
        <v>58888.56</v>
      </c>
      <c r="CK301" s="2"/>
      <c r="CL301" s="2">
        <v>19293.740000000002</v>
      </c>
      <c r="CM301" s="2">
        <v>25318.93</v>
      </c>
      <c r="CN301" s="2"/>
      <c r="CO301" s="2"/>
      <c r="CP301" s="2"/>
      <c r="CQ301" s="2"/>
      <c r="CR301" s="2">
        <v>8582.0499999999993</v>
      </c>
      <c r="CS301" s="2"/>
      <c r="CT301" s="2"/>
      <c r="CU301" s="2"/>
      <c r="CV301" s="2"/>
      <c r="CW301" s="2"/>
      <c r="CX301" s="2"/>
      <c r="CY301" s="2"/>
      <c r="CZ301" s="2">
        <v>395934.38999999996</v>
      </c>
      <c r="DA301" s="2">
        <v>10676.72</v>
      </c>
      <c r="DB301" s="2">
        <v>10676.72</v>
      </c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>
        <v>3175938.3900000006</v>
      </c>
      <c r="DP301" s="37" t="str">
        <f>VLOOKUP(DQ301,'District Listing'!$A$3:$B$315,2,FALSE)</f>
        <v>ST. JOHN</v>
      </c>
      <c r="DQ301" s="4" t="s">
        <v>394</v>
      </c>
      <c r="DR301" s="2"/>
      <c r="DS301" s="2"/>
      <c r="DT301" s="2">
        <v>-41650.980000000003</v>
      </c>
      <c r="DU301" s="2">
        <v>-41650.980000000003</v>
      </c>
      <c r="DV301" s="2">
        <v>1065452.3999999999</v>
      </c>
      <c r="DW301" s="2">
        <v>31034.92</v>
      </c>
      <c r="DX301" s="2">
        <v>25726.39</v>
      </c>
      <c r="DY301" s="2"/>
      <c r="DZ301" s="2">
        <v>19716.13</v>
      </c>
      <c r="EA301" s="2">
        <v>20141.57</v>
      </c>
      <c r="EB301" s="2"/>
      <c r="EC301" s="2">
        <v>1162071.4099999997</v>
      </c>
      <c r="ED301" s="2">
        <v>365055.74</v>
      </c>
      <c r="EE301" s="2">
        <v>15244.41</v>
      </c>
      <c r="EF301" s="2">
        <v>12994.8</v>
      </c>
      <c r="EG301" s="2"/>
      <c r="EH301" s="2">
        <v>6500.04</v>
      </c>
      <c r="EI301" s="2">
        <v>4992.49</v>
      </c>
      <c r="EJ301" s="2">
        <v>404787.47999999992</v>
      </c>
      <c r="EK301" s="2"/>
      <c r="EL301" s="2"/>
      <c r="EM301" s="2">
        <v>84109.66</v>
      </c>
      <c r="EN301" s="2">
        <v>27766.28</v>
      </c>
      <c r="EO301" s="2">
        <v>164722.25</v>
      </c>
      <c r="EP301" s="2">
        <v>37649.699999999997</v>
      </c>
      <c r="EQ301" s="2"/>
      <c r="ER301" s="2"/>
      <c r="ES301" s="2"/>
      <c r="ET301" s="2"/>
      <c r="EU301" s="2">
        <v>461.95</v>
      </c>
      <c r="EV301" s="2">
        <v>166.07</v>
      </c>
      <c r="EW301" s="2">
        <v>5269.36</v>
      </c>
      <c r="EX301" s="2">
        <v>11550.83</v>
      </c>
      <c r="EY301" s="2">
        <v>185600.97</v>
      </c>
      <c r="EZ301" s="2">
        <v>118661.54</v>
      </c>
      <c r="FA301" s="2">
        <v>1677.22</v>
      </c>
      <c r="FB301" s="2">
        <v>485.75</v>
      </c>
      <c r="FC301" s="2">
        <v>638121.58000000007</v>
      </c>
      <c r="FD301" s="2">
        <v>114235.13</v>
      </c>
      <c r="FE301" s="2">
        <v>26153.35</v>
      </c>
      <c r="FF301" s="2">
        <v>6664.21</v>
      </c>
      <c r="FG301" s="2">
        <v>9118.6299999999992</v>
      </c>
      <c r="FH301" s="2">
        <v>23847.3</v>
      </c>
      <c r="FI301" s="2">
        <v>180018.62</v>
      </c>
      <c r="FJ301" s="2">
        <v>1969.07</v>
      </c>
      <c r="FK301" s="2"/>
      <c r="FL301" s="2"/>
      <c r="FM301" s="2"/>
      <c r="FN301" s="2"/>
      <c r="FO301" s="2">
        <v>5720.21</v>
      </c>
      <c r="FP301" s="2">
        <v>15539.4</v>
      </c>
      <c r="FQ301" s="2">
        <v>5550.08</v>
      </c>
      <c r="FR301" s="2">
        <v>1131</v>
      </c>
      <c r="FS301" s="2"/>
      <c r="FT301" s="2">
        <v>2715.38</v>
      </c>
      <c r="FU301" s="2">
        <v>14500</v>
      </c>
      <c r="FV301" s="2">
        <v>4556.25</v>
      </c>
      <c r="FW301" s="2">
        <v>16357.2</v>
      </c>
      <c r="FX301" s="2">
        <v>18812.16</v>
      </c>
      <c r="FY301" s="2">
        <v>48023.6</v>
      </c>
      <c r="FZ301" s="2">
        <v>4871.49</v>
      </c>
      <c r="GA301" s="2"/>
      <c r="GB301" s="2"/>
      <c r="GC301" s="2"/>
      <c r="GD301" s="2"/>
      <c r="GE301" s="2"/>
      <c r="GF301" s="2"/>
      <c r="GG301" s="2"/>
      <c r="GH301" s="2">
        <v>509.24</v>
      </c>
      <c r="GI301" s="2">
        <v>59528.69</v>
      </c>
      <c r="GJ301" s="2">
        <v>16861.759999999998</v>
      </c>
      <c r="GK301" s="2">
        <v>3609.46</v>
      </c>
      <c r="GL301" s="2">
        <v>1895.39</v>
      </c>
      <c r="GM301" s="2">
        <v>23036.51</v>
      </c>
      <c r="GN301" s="2">
        <v>26468.43</v>
      </c>
      <c r="GO301" s="2"/>
      <c r="GP301" s="2">
        <v>5054.6000000000004</v>
      </c>
      <c r="GQ301" s="2">
        <v>58888.56</v>
      </c>
      <c r="GR301" s="2"/>
      <c r="GS301" s="2">
        <v>19293.740000000002</v>
      </c>
      <c r="GT301" s="2">
        <v>25318.93</v>
      </c>
      <c r="GU301" s="2"/>
      <c r="GV301" s="2"/>
      <c r="GW301" s="2"/>
      <c r="GX301" s="2"/>
      <c r="GY301" s="2">
        <v>6245.3</v>
      </c>
      <c r="GZ301" s="2"/>
      <c r="HA301" s="2"/>
      <c r="HB301" s="2"/>
      <c r="HC301" s="2"/>
      <c r="HD301" s="2"/>
      <c r="HE301" s="2"/>
      <c r="HF301" s="2"/>
      <c r="HG301" s="2">
        <v>386456.44999999995</v>
      </c>
      <c r="HH301" s="2">
        <v>9011.65</v>
      </c>
      <c r="HI301" s="2">
        <v>9011.65</v>
      </c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>
        <v>2738816.21</v>
      </c>
      <c r="HV301" s="37" t="str">
        <f>VLOOKUP(HW301,'District Listing'!$A$3:$B$315,2,FALSE)</f>
        <v>TOPPENISH</v>
      </c>
      <c r="HW301" s="4" t="s">
        <v>404</v>
      </c>
      <c r="HX301" s="2">
        <v>66241.399999999994</v>
      </c>
      <c r="HY301" s="2">
        <v>66241.399999999994</v>
      </c>
      <c r="HZ301" s="2"/>
      <c r="IA301" s="2"/>
      <c r="IB301" s="2">
        <v>2359033.0099999998</v>
      </c>
      <c r="IC301" s="2">
        <v>7437.92</v>
      </c>
      <c r="ID301" s="2">
        <v>10403.379999999999</v>
      </c>
      <c r="IE301" s="2"/>
      <c r="IF301" s="2">
        <v>627058.71</v>
      </c>
      <c r="IG301" s="2">
        <v>1716.94</v>
      </c>
      <c r="IH301" s="2"/>
      <c r="II301" s="2">
        <v>3005649.9599999995</v>
      </c>
      <c r="IJ301" s="2">
        <v>1480988.8</v>
      </c>
      <c r="IK301" s="2">
        <v>78654.41</v>
      </c>
      <c r="IL301" s="2">
        <v>176996.04</v>
      </c>
      <c r="IM301" s="2"/>
      <c r="IN301" s="2">
        <v>60741.18</v>
      </c>
      <c r="IO301" s="2">
        <v>3252.96</v>
      </c>
      <c r="IP301" s="2">
        <v>1800633.39</v>
      </c>
      <c r="IQ301" s="2">
        <v>89557.759999999995</v>
      </c>
      <c r="IR301" s="2">
        <v>171.36</v>
      </c>
      <c r="IS301" s="2">
        <v>215694.34</v>
      </c>
      <c r="IT301" s="2">
        <v>128663.94</v>
      </c>
      <c r="IU301" s="2">
        <v>460919.63</v>
      </c>
      <c r="IV301" s="2">
        <v>205822.17</v>
      </c>
      <c r="IW301" s="2"/>
      <c r="IX301" s="2"/>
      <c r="IY301" s="2"/>
      <c r="IZ301" s="2"/>
      <c r="JA301" s="2">
        <v>9015.0499999999993</v>
      </c>
      <c r="JB301" s="2">
        <v>6869.11</v>
      </c>
      <c r="JC301" s="2">
        <v>14047.33</v>
      </c>
      <c r="JD301" s="2">
        <v>17459.099999999999</v>
      </c>
      <c r="JE301" s="2">
        <v>429765.51</v>
      </c>
      <c r="JF301" s="2">
        <v>334776.15000000002</v>
      </c>
      <c r="JG301" s="2"/>
      <c r="JH301" s="2"/>
      <c r="JI301" s="2">
        <v>1912761.4500000002</v>
      </c>
      <c r="JJ301" s="2">
        <v>91781.22</v>
      </c>
      <c r="JK301" s="2"/>
      <c r="JL301" s="2"/>
      <c r="JM301" s="2"/>
      <c r="JN301" s="2">
        <v>872.91</v>
      </c>
      <c r="JO301" s="2">
        <v>92654.13</v>
      </c>
      <c r="JP301" s="2"/>
      <c r="JQ301" s="2"/>
      <c r="JR301" s="2"/>
      <c r="JS301" s="2"/>
      <c r="JT301" s="2"/>
      <c r="JU301" s="2">
        <v>4084</v>
      </c>
      <c r="JV301" s="2">
        <v>198601.14</v>
      </c>
      <c r="JW301" s="2"/>
      <c r="JX301" s="2"/>
      <c r="JY301" s="2"/>
      <c r="JZ301" s="2">
        <v>38659.199999999997</v>
      </c>
      <c r="KA301" s="2"/>
      <c r="KB301" s="2"/>
      <c r="KC301" s="2"/>
      <c r="KD301" s="2"/>
      <c r="KE301" s="2">
        <v>13674.01</v>
      </c>
      <c r="KF301" s="2">
        <v>3228.55</v>
      </c>
      <c r="KG301" s="2"/>
      <c r="KH301" s="2">
        <v>14058.44</v>
      </c>
      <c r="KI301" s="2"/>
      <c r="KJ301" s="2"/>
      <c r="KK301" s="2"/>
      <c r="KL301" s="2"/>
      <c r="KM301" s="2">
        <v>9265.9699999999993</v>
      </c>
      <c r="KN301" s="2"/>
      <c r="KO301" s="2">
        <v>13864.48</v>
      </c>
      <c r="KP301" s="2"/>
      <c r="KQ301" s="2"/>
      <c r="KR301" s="2"/>
      <c r="KS301" s="2"/>
      <c r="KT301" s="2"/>
      <c r="KU301" s="2">
        <v>96</v>
      </c>
      <c r="KV301" s="2"/>
      <c r="KW301" s="2"/>
      <c r="KX301" s="2"/>
      <c r="KY301" s="2"/>
      <c r="KZ301" s="2"/>
      <c r="LA301" s="2"/>
      <c r="LB301" s="2"/>
      <c r="LC301" s="2">
        <v>14944.55</v>
      </c>
      <c r="LD301" s="2"/>
      <c r="LE301" s="2"/>
      <c r="LF301" s="2"/>
      <c r="LG301" s="2"/>
      <c r="LH301" s="2"/>
      <c r="LI301" s="2"/>
      <c r="LJ301" s="2"/>
      <c r="LK301" s="2">
        <v>310476.33999999997</v>
      </c>
      <c r="LL301" s="2">
        <v>57346.36</v>
      </c>
      <c r="LM301" s="2">
        <v>57346.36</v>
      </c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>
        <v>7245763.0299999993</v>
      </c>
    </row>
    <row r="302" spans="2:337">
      <c r="B302" s="22" t="s">
        <v>83</v>
      </c>
      <c r="C302" s="22" t="s">
        <v>7</v>
      </c>
      <c r="D302" s="22" t="s">
        <v>5</v>
      </c>
      <c r="E302" s="22" t="s">
        <v>15</v>
      </c>
      <c r="F302" s="22" t="s">
        <v>18</v>
      </c>
      <c r="G302" s="1">
        <v>29768.57</v>
      </c>
      <c r="I302" s="37" t="str">
        <f>VLOOKUP(J302,'District Listing'!$A$3:$B$315,2,FALSE)</f>
        <v>OAKESDALE</v>
      </c>
      <c r="J302" s="4" t="s">
        <v>395</v>
      </c>
      <c r="K302" s="2">
        <v>51166.73</v>
      </c>
      <c r="L302" s="2">
        <v>51166.73</v>
      </c>
      <c r="M302" s="2">
        <v>-51166.73</v>
      </c>
      <c r="N302" s="2">
        <v>-51166.73</v>
      </c>
      <c r="O302" s="2">
        <v>938177.62</v>
      </c>
      <c r="P302" s="2">
        <v>14184.24</v>
      </c>
      <c r="Q302" s="2"/>
      <c r="R302" s="2"/>
      <c r="S302" s="2">
        <v>112034.04999999999</v>
      </c>
      <c r="T302" s="2">
        <v>37468.26</v>
      </c>
      <c r="U302" s="2">
        <v>11010</v>
      </c>
      <c r="V302" s="2">
        <v>1112874.17</v>
      </c>
      <c r="W302" s="2">
        <v>454661.99</v>
      </c>
      <c r="X302" s="2">
        <v>22063.21</v>
      </c>
      <c r="Y302" s="2">
        <v>12081.199999999999</v>
      </c>
      <c r="Z302" s="2"/>
      <c r="AA302" s="2">
        <v>56693.62</v>
      </c>
      <c r="AB302" s="2">
        <v>2212.9499999999998</v>
      </c>
      <c r="AC302" s="2">
        <v>547712.97</v>
      </c>
      <c r="AD302" s="2">
        <v>14892.66</v>
      </c>
      <c r="AE302" s="2">
        <v>-752</v>
      </c>
      <c r="AF302" s="2">
        <v>61594.229999999996</v>
      </c>
      <c r="AG302" s="2">
        <v>41897.590000000004</v>
      </c>
      <c r="AH302" s="2">
        <v>124747.41</v>
      </c>
      <c r="AI302" s="2">
        <v>63281.51</v>
      </c>
      <c r="AJ302" s="2">
        <v>19652.440000000002</v>
      </c>
      <c r="AK302" s="2"/>
      <c r="AL302" s="2">
        <v>42210.46</v>
      </c>
      <c r="AM302" s="2"/>
      <c r="AN302" s="2">
        <v>316.74</v>
      </c>
      <c r="AO302" s="2">
        <v>246.36</v>
      </c>
      <c r="AP302" s="2">
        <v>3949.33</v>
      </c>
      <c r="AQ302" s="2">
        <v>14926.86</v>
      </c>
      <c r="AR302" s="2">
        <v>132399.28</v>
      </c>
      <c r="AS302" s="2">
        <v>149316.34</v>
      </c>
      <c r="AT302" s="2">
        <v>886.39</v>
      </c>
      <c r="AU302" s="2">
        <v>469.92</v>
      </c>
      <c r="AV302" s="2">
        <v>670035.52</v>
      </c>
      <c r="AW302" s="2">
        <v>164203.85999999999</v>
      </c>
      <c r="AX302" s="2">
        <v>28512.3</v>
      </c>
      <c r="AY302" s="2">
        <v>43501.17</v>
      </c>
      <c r="AZ302" s="2">
        <v>5142.53</v>
      </c>
      <c r="BA302" s="2">
        <v>27003.16</v>
      </c>
      <c r="BB302" s="2">
        <v>268363.01999999996</v>
      </c>
      <c r="BC302" s="2">
        <v>18408.02</v>
      </c>
      <c r="BD302" s="2">
        <v>457.93</v>
      </c>
      <c r="BE302" s="2">
        <v>36067.129999999997</v>
      </c>
      <c r="BF302" s="2"/>
      <c r="BG302" s="2"/>
      <c r="BH302" s="2">
        <v>13274.44</v>
      </c>
      <c r="BI302" s="2">
        <v>39765</v>
      </c>
      <c r="BJ302" s="2"/>
      <c r="BK302" s="2"/>
      <c r="BL302" s="2"/>
      <c r="BM302" s="2">
        <v>1605.26</v>
      </c>
      <c r="BN302" s="2">
        <v>3525.99</v>
      </c>
      <c r="BO302" s="2"/>
      <c r="BP302" s="2">
        <v>2545.81</v>
      </c>
      <c r="BQ302" s="2">
        <v>20035.259999999998</v>
      </c>
      <c r="BR302" s="2">
        <v>102769.89</v>
      </c>
      <c r="BS302" s="2"/>
      <c r="BT302" s="2"/>
      <c r="BU302" s="2"/>
      <c r="BV302" s="2"/>
      <c r="BW302" s="2">
        <v>3717.3900000000003</v>
      </c>
      <c r="BX302" s="2"/>
      <c r="BY302" s="2"/>
      <c r="BZ302" s="2"/>
      <c r="CA302" s="2"/>
      <c r="CB302" s="2">
        <v>55858.31</v>
      </c>
      <c r="CC302" s="2">
        <v>21964.11</v>
      </c>
      <c r="CD302" s="2">
        <v>5</v>
      </c>
      <c r="CE302" s="2">
        <v>13190.43</v>
      </c>
      <c r="CF302" s="2">
        <v>40094.199999999997</v>
      </c>
      <c r="CG302" s="2"/>
      <c r="CH302" s="2"/>
      <c r="CI302" s="2">
        <v>2008.98</v>
      </c>
      <c r="CJ302" s="2">
        <v>131551.22</v>
      </c>
      <c r="CK302" s="2"/>
      <c r="CL302" s="2"/>
      <c r="CM302" s="2">
        <v>45043.519999999997</v>
      </c>
      <c r="CN302" s="2">
        <v>63968.08</v>
      </c>
      <c r="CO302" s="2">
        <v>1542.77</v>
      </c>
      <c r="CP302" s="2"/>
      <c r="CQ302" s="2"/>
      <c r="CR302" s="2">
        <v>15674.75</v>
      </c>
      <c r="CS302" s="2"/>
      <c r="CT302" s="2"/>
      <c r="CU302" s="2"/>
      <c r="CV302" s="2"/>
      <c r="CW302" s="2"/>
      <c r="CX302" s="2"/>
      <c r="CY302" s="2"/>
      <c r="CZ302" s="2">
        <v>633073.49</v>
      </c>
      <c r="DA302" s="2">
        <v>25828.410000000003</v>
      </c>
      <c r="DB302" s="2">
        <v>25828.410000000003</v>
      </c>
      <c r="DC302" s="2"/>
      <c r="DD302" s="2"/>
      <c r="DE302" s="2"/>
      <c r="DF302" s="2">
        <v>38271</v>
      </c>
      <c r="DG302" s="2"/>
      <c r="DH302" s="2"/>
      <c r="DI302" s="2"/>
      <c r="DJ302" s="2"/>
      <c r="DK302" s="2"/>
      <c r="DL302" s="2"/>
      <c r="DM302" s="2">
        <v>38271</v>
      </c>
      <c r="DN302" s="2">
        <v>3296158.58</v>
      </c>
      <c r="DP302" s="37" t="str">
        <f>VLOOKUP(DQ302,'District Listing'!$A$3:$B$315,2,FALSE)</f>
        <v>OAKESDALE</v>
      </c>
      <c r="DQ302" s="4" t="s">
        <v>395</v>
      </c>
      <c r="DR302" s="2">
        <v>51166.73</v>
      </c>
      <c r="DS302" s="2">
        <v>51166.73</v>
      </c>
      <c r="DT302" s="2">
        <v>-51166.73</v>
      </c>
      <c r="DU302" s="2">
        <v>-51166.73</v>
      </c>
      <c r="DV302" s="2">
        <v>906494.96</v>
      </c>
      <c r="DW302" s="2">
        <v>13705.67</v>
      </c>
      <c r="DX302" s="2"/>
      <c r="DY302" s="2"/>
      <c r="DZ302" s="2">
        <v>80348.7</v>
      </c>
      <c r="EA302" s="2">
        <v>37468.26</v>
      </c>
      <c r="EB302" s="2">
        <v>11010</v>
      </c>
      <c r="EC302" s="2">
        <v>1049027.5899999999</v>
      </c>
      <c r="ED302" s="2">
        <v>434207.49</v>
      </c>
      <c r="EE302" s="2">
        <v>21434.639999999999</v>
      </c>
      <c r="EF302" s="2">
        <v>10874.39</v>
      </c>
      <c r="EG302" s="2"/>
      <c r="EH302" s="2">
        <v>50693.62</v>
      </c>
      <c r="EI302" s="2">
        <v>1886.79</v>
      </c>
      <c r="EJ302" s="2">
        <v>519096.93</v>
      </c>
      <c r="EK302" s="2">
        <v>8866.19</v>
      </c>
      <c r="EL302" s="2">
        <v>-752</v>
      </c>
      <c r="EM302" s="2">
        <v>51886.85</v>
      </c>
      <c r="EN302" s="2">
        <v>29357.9</v>
      </c>
      <c r="EO302" s="2">
        <v>107153.28</v>
      </c>
      <c r="EP302" s="2">
        <v>45380.62</v>
      </c>
      <c r="EQ302" s="2">
        <v>16517.900000000001</v>
      </c>
      <c r="ER302" s="2"/>
      <c r="ES302" s="2">
        <v>35216.04</v>
      </c>
      <c r="ET302" s="2"/>
      <c r="EU302" s="2">
        <v>273.61</v>
      </c>
      <c r="EV302" s="2">
        <v>169.5</v>
      </c>
      <c r="EW302" s="2">
        <v>3626.4</v>
      </c>
      <c r="EX302" s="2">
        <v>10444.81</v>
      </c>
      <c r="EY302" s="2">
        <v>116931.3</v>
      </c>
      <c r="EZ302" s="2">
        <v>107044.4</v>
      </c>
      <c r="FA302" s="2">
        <v>764.14</v>
      </c>
      <c r="FB302" s="2">
        <v>326.37</v>
      </c>
      <c r="FC302" s="2">
        <v>533207.30999999994</v>
      </c>
      <c r="FD302" s="2">
        <v>109746.68</v>
      </c>
      <c r="FE302" s="2">
        <v>28512.3</v>
      </c>
      <c r="FF302" s="2"/>
      <c r="FG302" s="2">
        <v>5142.53</v>
      </c>
      <c r="FH302" s="2">
        <v>27003.16</v>
      </c>
      <c r="FI302" s="2">
        <v>170404.66999999998</v>
      </c>
      <c r="FJ302" s="2">
        <v>18079.02</v>
      </c>
      <c r="FK302" s="2">
        <v>457.93</v>
      </c>
      <c r="FL302" s="2">
        <v>36067.129999999997</v>
      </c>
      <c r="FM302" s="2"/>
      <c r="FN302" s="2"/>
      <c r="FO302" s="2">
        <v>12647.44</v>
      </c>
      <c r="FP302" s="2">
        <v>30587.42</v>
      </c>
      <c r="FQ302" s="2"/>
      <c r="FR302" s="2"/>
      <c r="FS302" s="2"/>
      <c r="FT302" s="2">
        <v>1605.26</v>
      </c>
      <c r="FU302" s="2">
        <v>3525.99</v>
      </c>
      <c r="FV302" s="2"/>
      <c r="FW302" s="2"/>
      <c r="FX302" s="2">
        <v>20035.259999999998</v>
      </c>
      <c r="FY302" s="2">
        <v>102769.89</v>
      </c>
      <c r="FZ302" s="2"/>
      <c r="GA302" s="2"/>
      <c r="GB302" s="2"/>
      <c r="GC302" s="2"/>
      <c r="GD302" s="2">
        <v>2204.5100000000002</v>
      </c>
      <c r="GE302" s="2"/>
      <c r="GF302" s="2"/>
      <c r="GG302" s="2"/>
      <c r="GH302" s="2"/>
      <c r="GI302" s="2">
        <v>55858.31</v>
      </c>
      <c r="GJ302" s="2">
        <v>21964.11</v>
      </c>
      <c r="GK302" s="2">
        <v>5</v>
      </c>
      <c r="GL302" s="2">
        <v>13190.43</v>
      </c>
      <c r="GM302" s="2">
        <v>40094.199999999997</v>
      </c>
      <c r="GN302" s="2"/>
      <c r="GO302" s="2"/>
      <c r="GP302" s="2">
        <v>1633.98</v>
      </c>
      <c r="GQ302" s="2">
        <v>131551.22</v>
      </c>
      <c r="GR302" s="2"/>
      <c r="GS302" s="2"/>
      <c r="GT302" s="2">
        <v>45043.519999999997</v>
      </c>
      <c r="GU302" s="2">
        <v>63968.08</v>
      </c>
      <c r="GV302" s="2">
        <v>1542.77</v>
      </c>
      <c r="GW302" s="2"/>
      <c r="GX302" s="2"/>
      <c r="GY302" s="2">
        <v>10810.77</v>
      </c>
      <c r="GZ302" s="2"/>
      <c r="HA302" s="2"/>
      <c r="HB302" s="2"/>
      <c r="HC302" s="2"/>
      <c r="HD302" s="2"/>
      <c r="HE302" s="2"/>
      <c r="HF302" s="2"/>
      <c r="HG302" s="2">
        <v>613642.23999999999</v>
      </c>
      <c r="HH302" s="2">
        <v>9433.94</v>
      </c>
      <c r="HI302" s="2">
        <v>9433.94</v>
      </c>
      <c r="HJ302" s="2"/>
      <c r="HK302" s="2"/>
      <c r="HL302" s="2"/>
      <c r="HM302" s="2">
        <v>38271</v>
      </c>
      <c r="HN302" s="2"/>
      <c r="HO302" s="2"/>
      <c r="HP302" s="2"/>
      <c r="HQ302" s="2"/>
      <c r="HR302" s="2"/>
      <c r="HS302" s="2">
        <v>38271</v>
      </c>
      <c r="HT302" s="2">
        <v>2933083.68</v>
      </c>
      <c r="HV302" s="37" t="str">
        <f>VLOOKUP(HW302,'District Listing'!$A$3:$B$315,2,FALSE)</f>
        <v>HIGHLAND</v>
      </c>
      <c r="HW302" s="4" t="s">
        <v>405</v>
      </c>
      <c r="HX302" s="2">
        <v>25888.880000000001</v>
      </c>
      <c r="HY302" s="2">
        <v>25888.880000000001</v>
      </c>
      <c r="HZ302" s="2"/>
      <c r="IA302" s="2"/>
      <c r="IB302" s="2">
        <v>599049.12</v>
      </c>
      <c r="IC302" s="2">
        <v>6017.85</v>
      </c>
      <c r="ID302" s="2">
        <v>137101.54</v>
      </c>
      <c r="IE302" s="2"/>
      <c r="IF302" s="2">
        <v>170579.04</v>
      </c>
      <c r="IG302" s="2">
        <v>81873.100000000006</v>
      </c>
      <c r="IH302" s="2"/>
      <c r="II302" s="2">
        <v>994620.65</v>
      </c>
      <c r="IJ302" s="2">
        <v>518186.17</v>
      </c>
      <c r="IK302" s="2">
        <v>14674.49</v>
      </c>
      <c r="IL302" s="2">
        <v>20908.72</v>
      </c>
      <c r="IM302" s="2"/>
      <c r="IN302" s="2">
        <v>74192.45</v>
      </c>
      <c r="IO302" s="2">
        <v>13121.81</v>
      </c>
      <c r="IP302" s="2">
        <v>641083.64</v>
      </c>
      <c r="IQ302" s="2"/>
      <c r="IR302" s="2"/>
      <c r="IS302" s="2">
        <v>28125.78</v>
      </c>
      <c r="IT302" s="2">
        <v>17417.5</v>
      </c>
      <c r="IU302" s="2">
        <v>88809.600000000006</v>
      </c>
      <c r="IV302" s="2">
        <v>18144.12</v>
      </c>
      <c r="IW302" s="2"/>
      <c r="IX302" s="2"/>
      <c r="IY302" s="2"/>
      <c r="IZ302" s="2"/>
      <c r="JA302" s="2">
        <v>250.19</v>
      </c>
      <c r="JB302" s="2">
        <v>274.93</v>
      </c>
      <c r="JC302" s="2">
        <v>1492.61</v>
      </c>
      <c r="JD302" s="2">
        <v>1623.03</v>
      </c>
      <c r="JE302" s="2">
        <v>9171.26</v>
      </c>
      <c r="JF302" s="2">
        <v>26503.5</v>
      </c>
      <c r="JG302" s="2">
        <v>723.66</v>
      </c>
      <c r="JH302" s="2">
        <v>1332.77</v>
      </c>
      <c r="JI302" s="2">
        <v>193868.94999999998</v>
      </c>
      <c r="JJ302" s="2">
        <v>16429.21</v>
      </c>
      <c r="JK302" s="2"/>
      <c r="JL302" s="2"/>
      <c r="JM302" s="2"/>
      <c r="JN302" s="2">
        <v>2762.04</v>
      </c>
      <c r="JO302" s="2">
        <v>19191.25</v>
      </c>
      <c r="JP302" s="2"/>
      <c r="JQ302" s="2"/>
      <c r="JR302" s="2"/>
      <c r="JS302" s="2"/>
      <c r="JT302" s="2"/>
      <c r="JU302" s="2">
        <v>2182.4</v>
      </c>
      <c r="JV302" s="2">
        <v>9432.67</v>
      </c>
      <c r="JW302" s="2"/>
      <c r="JX302" s="2"/>
      <c r="JY302" s="2"/>
      <c r="JZ302" s="2">
        <v>20802.98</v>
      </c>
      <c r="KA302" s="2"/>
      <c r="KB302" s="2"/>
      <c r="KC302" s="2"/>
      <c r="KD302" s="2"/>
      <c r="KE302" s="2"/>
      <c r="KF302" s="2"/>
      <c r="KG302" s="2"/>
      <c r="KH302" s="2">
        <v>2246.4699999999998</v>
      </c>
      <c r="KI302" s="2"/>
      <c r="KJ302" s="2"/>
      <c r="KK302" s="2"/>
      <c r="KL302" s="2"/>
      <c r="KM302" s="2">
        <v>1549.15</v>
      </c>
      <c r="KN302" s="2">
        <v>68000</v>
      </c>
      <c r="KO302" s="2"/>
      <c r="KP302" s="2"/>
      <c r="KQ302" s="2"/>
      <c r="KR302" s="2"/>
      <c r="KS302" s="2"/>
      <c r="KT302" s="2"/>
      <c r="KU302" s="2">
        <v>807</v>
      </c>
      <c r="KV302" s="2"/>
      <c r="KW302" s="2"/>
      <c r="KX302" s="2"/>
      <c r="KY302" s="2">
        <v>30000</v>
      </c>
      <c r="KZ302" s="2"/>
      <c r="LA302" s="2"/>
      <c r="LB302" s="2"/>
      <c r="LC302" s="2">
        <v>9961.4500000000007</v>
      </c>
      <c r="LD302" s="2"/>
      <c r="LE302" s="2"/>
      <c r="LF302" s="2"/>
      <c r="LG302" s="2"/>
      <c r="LH302" s="2"/>
      <c r="LI302" s="2"/>
      <c r="LJ302" s="2"/>
      <c r="LK302" s="2">
        <v>144982.12</v>
      </c>
      <c r="LL302" s="2">
        <v>4965.18</v>
      </c>
      <c r="LM302" s="2">
        <v>4965.18</v>
      </c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>
        <v>2024600.6699999997</v>
      </c>
    </row>
    <row r="303" spans="2:337">
      <c r="B303" s="22" t="s">
        <v>83</v>
      </c>
      <c r="C303" s="22" t="s">
        <v>7</v>
      </c>
      <c r="D303" s="22" t="s">
        <v>5</v>
      </c>
      <c r="E303" s="22" t="s">
        <v>15</v>
      </c>
      <c r="F303" s="22" t="s">
        <v>19</v>
      </c>
      <c r="G303" s="1">
        <v>301567.28999999998</v>
      </c>
      <c r="I303" s="37" t="str">
        <f>VLOOKUP(J303,'District Listing'!$A$3:$B$315,2,FALSE)</f>
        <v>UNION GAP</v>
      </c>
      <c r="J303" s="4" t="s">
        <v>396</v>
      </c>
      <c r="K303" s="2">
        <v>10805.45</v>
      </c>
      <c r="L303" s="2">
        <v>10805.45</v>
      </c>
      <c r="M303" s="2">
        <v>-10805.45</v>
      </c>
      <c r="N303" s="2">
        <v>-10805.45</v>
      </c>
      <c r="O303" s="2">
        <v>2945761.34</v>
      </c>
      <c r="P303" s="2">
        <v>60139.33</v>
      </c>
      <c r="Q303" s="2">
        <v>124241.95999999999</v>
      </c>
      <c r="R303" s="2"/>
      <c r="S303" s="2">
        <v>16267</v>
      </c>
      <c r="T303" s="2">
        <v>29072.34</v>
      </c>
      <c r="U303" s="2">
        <v>25888</v>
      </c>
      <c r="V303" s="2">
        <v>3201369.9699999997</v>
      </c>
      <c r="W303" s="2">
        <v>1355230.44</v>
      </c>
      <c r="X303" s="2">
        <v>63239.189999999995</v>
      </c>
      <c r="Y303" s="2">
        <v>24387.59</v>
      </c>
      <c r="Z303" s="2"/>
      <c r="AA303" s="2">
        <v>17567.150000000001</v>
      </c>
      <c r="AB303" s="2">
        <v>19474.259999999998</v>
      </c>
      <c r="AC303" s="2">
        <v>1479898.63</v>
      </c>
      <c r="AD303" s="2"/>
      <c r="AE303" s="2"/>
      <c r="AF303" s="2">
        <v>240720.15</v>
      </c>
      <c r="AG303" s="2">
        <v>107432.57</v>
      </c>
      <c r="AH303" s="2">
        <v>485341.77</v>
      </c>
      <c r="AI303" s="2">
        <v>184773.02999999997</v>
      </c>
      <c r="AJ303" s="2"/>
      <c r="AK303" s="2"/>
      <c r="AL303" s="2"/>
      <c r="AM303" s="2"/>
      <c r="AN303" s="2">
        <v>7996.8</v>
      </c>
      <c r="AO303" s="2">
        <v>8749.94</v>
      </c>
      <c r="AP303" s="2">
        <v>15361.699999999999</v>
      </c>
      <c r="AQ303" s="2">
        <v>15805.02</v>
      </c>
      <c r="AR303" s="2">
        <v>421947.16</v>
      </c>
      <c r="AS303" s="2">
        <v>422254.86</v>
      </c>
      <c r="AT303" s="2">
        <v>30.24</v>
      </c>
      <c r="AU303" s="2">
        <v>30.24</v>
      </c>
      <c r="AV303" s="2">
        <v>1910443.48</v>
      </c>
      <c r="AW303" s="2">
        <v>182580.41</v>
      </c>
      <c r="AX303" s="2">
        <v>4701.04</v>
      </c>
      <c r="AY303" s="2">
        <v>49960.639999999999</v>
      </c>
      <c r="AZ303" s="2">
        <v>47117.08</v>
      </c>
      <c r="BA303" s="2">
        <v>87356.22</v>
      </c>
      <c r="BB303" s="2">
        <v>371715.39</v>
      </c>
      <c r="BC303" s="2">
        <v>15252.359999999999</v>
      </c>
      <c r="BD303" s="2">
        <v>2201.31</v>
      </c>
      <c r="BE303" s="2">
        <v>100619.18</v>
      </c>
      <c r="BF303" s="2"/>
      <c r="BG303" s="2"/>
      <c r="BH303" s="2">
        <v>38756.080000000002</v>
      </c>
      <c r="BI303" s="2">
        <v>129015.54999999999</v>
      </c>
      <c r="BJ303" s="2">
        <v>25150</v>
      </c>
      <c r="BK303" s="2">
        <v>24969.17</v>
      </c>
      <c r="BL303" s="2"/>
      <c r="BM303" s="2">
        <v>36908.68</v>
      </c>
      <c r="BN303" s="2">
        <v>33396.080000000002</v>
      </c>
      <c r="BO303" s="2">
        <v>1865.77</v>
      </c>
      <c r="BP303" s="2">
        <v>38832.78</v>
      </c>
      <c r="BQ303" s="2">
        <v>2488.5</v>
      </c>
      <c r="BR303" s="2">
        <v>97546.45</v>
      </c>
      <c r="BS303" s="2">
        <v>862.12</v>
      </c>
      <c r="BT303" s="2"/>
      <c r="BU303" s="2">
        <v>14391.919999999998</v>
      </c>
      <c r="BV303" s="2">
        <v>1661.99</v>
      </c>
      <c r="BW303" s="2"/>
      <c r="BX303" s="2"/>
      <c r="BY303" s="2"/>
      <c r="BZ303" s="2"/>
      <c r="CA303" s="2"/>
      <c r="CB303" s="2">
        <v>137376.82</v>
      </c>
      <c r="CC303" s="2">
        <v>130685.56</v>
      </c>
      <c r="CD303" s="2">
        <v>457.78</v>
      </c>
      <c r="CE303" s="2">
        <v>7867.1</v>
      </c>
      <c r="CF303" s="2"/>
      <c r="CG303" s="2"/>
      <c r="CH303" s="2">
        <v>322366.69</v>
      </c>
      <c r="CI303" s="2">
        <v>19563.690000000002</v>
      </c>
      <c r="CJ303" s="2">
        <v>41301.31</v>
      </c>
      <c r="CK303" s="2"/>
      <c r="CL303" s="2">
        <v>23217.4</v>
      </c>
      <c r="CM303" s="2">
        <v>99118.61</v>
      </c>
      <c r="CN303" s="2"/>
      <c r="CO303" s="2"/>
      <c r="CP303" s="2"/>
      <c r="CQ303" s="2"/>
      <c r="CR303" s="2">
        <v>11818.32</v>
      </c>
      <c r="CS303" s="2"/>
      <c r="CT303" s="2"/>
      <c r="CU303" s="2"/>
      <c r="CV303" s="2"/>
      <c r="CW303" s="2"/>
      <c r="CX303" s="2"/>
      <c r="CY303" s="2"/>
      <c r="CZ303" s="2">
        <v>1357691.2200000002</v>
      </c>
      <c r="DA303" s="2">
        <v>12846.75</v>
      </c>
      <c r="DB303" s="2">
        <v>12846.75</v>
      </c>
      <c r="DC303" s="2"/>
      <c r="DD303" s="2"/>
      <c r="DE303" s="2">
        <v>55520.98</v>
      </c>
      <c r="DF303" s="2"/>
      <c r="DG303" s="2"/>
      <c r="DH303" s="2">
        <v>39268.57</v>
      </c>
      <c r="DI303" s="2"/>
      <c r="DJ303" s="2">
        <v>14254.93</v>
      </c>
      <c r="DK303" s="2"/>
      <c r="DL303" s="2"/>
      <c r="DM303" s="2">
        <v>109044.48000000001</v>
      </c>
      <c r="DN303" s="2">
        <v>8443009.9200000037</v>
      </c>
      <c r="DP303" s="37" t="str">
        <f>VLOOKUP(DQ303,'District Listing'!$A$3:$B$315,2,FALSE)</f>
        <v>UNION GAP</v>
      </c>
      <c r="DQ303" s="4" t="s">
        <v>396</v>
      </c>
      <c r="DR303" s="2">
        <v>1986.12</v>
      </c>
      <c r="DS303" s="2">
        <v>1986.12</v>
      </c>
      <c r="DT303" s="2">
        <v>-10805.45</v>
      </c>
      <c r="DU303" s="2">
        <v>-10805.45</v>
      </c>
      <c r="DV303" s="2">
        <v>2838297.9</v>
      </c>
      <c r="DW303" s="2">
        <v>60139.33</v>
      </c>
      <c r="DX303" s="2">
        <v>119604.42</v>
      </c>
      <c r="DY303" s="2"/>
      <c r="DZ303" s="2"/>
      <c r="EA303" s="2">
        <v>29072.34</v>
      </c>
      <c r="EB303" s="2">
        <v>25888</v>
      </c>
      <c r="EC303" s="2">
        <v>3073001.9899999998</v>
      </c>
      <c r="ED303" s="2">
        <v>1097046.48</v>
      </c>
      <c r="EE303" s="2">
        <v>62856.1</v>
      </c>
      <c r="EF303" s="2">
        <v>16296.34</v>
      </c>
      <c r="EG303" s="2"/>
      <c r="EH303" s="2"/>
      <c r="EI303" s="2">
        <v>19474.259999999998</v>
      </c>
      <c r="EJ303" s="2">
        <v>1195673.1800000002</v>
      </c>
      <c r="EK303" s="2"/>
      <c r="EL303" s="2"/>
      <c r="EM303" s="2">
        <v>229248.28</v>
      </c>
      <c r="EN303" s="2">
        <v>87434.83</v>
      </c>
      <c r="EO303" s="2">
        <v>463332.3</v>
      </c>
      <c r="EP303" s="2">
        <v>151720.57999999999</v>
      </c>
      <c r="EQ303" s="2"/>
      <c r="ER303" s="2"/>
      <c r="ES303" s="2"/>
      <c r="ET303" s="2"/>
      <c r="EU303" s="2">
        <v>7674.62</v>
      </c>
      <c r="EV303" s="2">
        <v>7085.41</v>
      </c>
      <c r="EW303" s="2">
        <v>14952.96</v>
      </c>
      <c r="EX303" s="2">
        <v>13204.25</v>
      </c>
      <c r="EY303" s="2">
        <v>409088.98</v>
      </c>
      <c r="EZ303" s="2">
        <v>354072.57</v>
      </c>
      <c r="FA303" s="2">
        <v>30.24</v>
      </c>
      <c r="FB303" s="2">
        <v>30.24</v>
      </c>
      <c r="FC303" s="2">
        <v>1737875.26</v>
      </c>
      <c r="FD303" s="2">
        <v>143541.28</v>
      </c>
      <c r="FE303" s="2">
        <v>4701.04</v>
      </c>
      <c r="FF303" s="2">
        <v>49960.639999999999</v>
      </c>
      <c r="FG303" s="2">
        <v>46943.15</v>
      </c>
      <c r="FH303" s="2">
        <v>59235.94</v>
      </c>
      <c r="FI303" s="2">
        <v>304382.05000000005</v>
      </c>
      <c r="FJ303" s="2">
        <v>13285.96</v>
      </c>
      <c r="FK303" s="2">
        <v>2201.31</v>
      </c>
      <c r="FL303" s="2">
        <v>1444.18</v>
      </c>
      <c r="FM303" s="2"/>
      <c r="FN303" s="2"/>
      <c r="FO303" s="2">
        <v>22281.08</v>
      </c>
      <c r="FP303" s="2">
        <v>124571.43</v>
      </c>
      <c r="FQ303" s="2">
        <v>25150</v>
      </c>
      <c r="FR303" s="2">
        <v>24969.17</v>
      </c>
      <c r="FS303" s="2"/>
      <c r="FT303" s="2">
        <v>36591.51</v>
      </c>
      <c r="FU303" s="2">
        <v>33396.080000000002</v>
      </c>
      <c r="FV303" s="2">
        <v>811.12</v>
      </c>
      <c r="FW303" s="2">
        <v>38832.78</v>
      </c>
      <c r="FX303" s="2">
        <v>2488.5</v>
      </c>
      <c r="FY303" s="2">
        <v>97546.45</v>
      </c>
      <c r="FZ303" s="2">
        <v>862.12</v>
      </c>
      <c r="GA303" s="2"/>
      <c r="GB303" s="2">
        <v>9594.6299999999992</v>
      </c>
      <c r="GC303" s="2">
        <v>1661.99</v>
      </c>
      <c r="GD303" s="2"/>
      <c r="GE303" s="2"/>
      <c r="GF303" s="2"/>
      <c r="GG303" s="2"/>
      <c r="GH303" s="2"/>
      <c r="GI303" s="2">
        <v>137376.82</v>
      </c>
      <c r="GJ303" s="2">
        <v>94311.37</v>
      </c>
      <c r="GK303" s="2">
        <v>457.78</v>
      </c>
      <c r="GL303" s="2">
        <v>7867.1</v>
      </c>
      <c r="GM303" s="2"/>
      <c r="GN303" s="2"/>
      <c r="GO303" s="2">
        <v>177664.94</v>
      </c>
      <c r="GP303" s="2">
        <v>11941.68</v>
      </c>
      <c r="GQ303" s="2">
        <v>41301.31</v>
      </c>
      <c r="GR303" s="2"/>
      <c r="GS303" s="2">
        <v>23217.4</v>
      </c>
      <c r="GT303" s="2">
        <v>99118.61</v>
      </c>
      <c r="GU303" s="2"/>
      <c r="GV303" s="2"/>
      <c r="GW303" s="2"/>
      <c r="GX303" s="2"/>
      <c r="GY303" s="2">
        <v>10918.01</v>
      </c>
      <c r="GZ303" s="2"/>
      <c r="HA303" s="2"/>
      <c r="HB303" s="2"/>
      <c r="HC303" s="2"/>
      <c r="HD303" s="2"/>
      <c r="HE303" s="2"/>
      <c r="HF303" s="2"/>
      <c r="HG303" s="2">
        <v>1039863.3300000001</v>
      </c>
      <c r="HH303" s="2">
        <v>10482.58</v>
      </c>
      <c r="HI303" s="2">
        <v>10482.58</v>
      </c>
      <c r="HJ303" s="2"/>
      <c r="HK303" s="2"/>
      <c r="HL303" s="2">
        <v>55520.98</v>
      </c>
      <c r="HM303" s="2"/>
      <c r="HN303" s="2"/>
      <c r="HO303" s="2">
        <v>32189.5</v>
      </c>
      <c r="HP303" s="2"/>
      <c r="HQ303" s="2">
        <v>14254.93</v>
      </c>
      <c r="HR303" s="2"/>
      <c r="HS303" s="2">
        <v>101965.41</v>
      </c>
      <c r="HT303" s="2">
        <v>7454424.4700000007</v>
      </c>
      <c r="HV303" s="37" t="str">
        <f>VLOOKUP(HW303,'District Listing'!$A$3:$B$315,2,FALSE)</f>
        <v>GRANGER</v>
      </c>
      <c r="HW303" s="4" t="s">
        <v>406</v>
      </c>
      <c r="HX303" s="2">
        <v>401918.64</v>
      </c>
      <c r="HY303" s="2">
        <v>401918.64</v>
      </c>
      <c r="HZ303" s="2"/>
      <c r="IA303" s="2"/>
      <c r="IB303" s="2">
        <v>608965.78</v>
      </c>
      <c r="IC303" s="2">
        <v>1340</v>
      </c>
      <c r="ID303" s="2">
        <v>6856.49</v>
      </c>
      <c r="IE303" s="2"/>
      <c r="IF303" s="2">
        <v>49868.53</v>
      </c>
      <c r="IG303" s="2"/>
      <c r="IH303" s="2"/>
      <c r="II303" s="2">
        <v>667030.80000000005</v>
      </c>
      <c r="IJ303" s="2">
        <v>625931.73</v>
      </c>
      <c r="IK303" s="2">
        <v>2821.63</v>
      </c>
      <c r="IL303" s="2">
        <v>1058.5</v>
      </c>
      <c r="IM303" s="2"/>
      <c r="IN303" s="2">
        <v>187671.36</v>
      </c>
      <c r="IO303" s="2"/>
      <c r="IP303" s="2">
        <v>817483.22</v>
      </c>
      <c r="IQ303" s="2"/>
      <c r="IR303" s="2"/>
      <c r="IS303" s="2">
        <v>49878.93</v>
      </c>
      <c r="IT303" s="2">
        <v>61329.83</v>
      </c>
      <c r="IU303" s="2">
        <v>101184.07</v>
      </c>
      <c r="IV303" s="2">
        <v>103135.66</v>
      </c>
      <c r="IW303" s="2"/>
      <c r="IX303" s="2"/>
      <c r="IY303" s="2"/>
      <c r="IZ303" s="2">
        <v>48.79</v>
      </c>
      <c r="JA303" s="2"/>
      <c r="JB303" s="2">
        <v>0.35</v>
      </c>
      <c r="JC303" s="2">
        <v>2853.28</v>
      </c>
      <c r="JD303" s="2">
        <v>8148.27</v>
      </c>
      <c r="JE303" s="2">
        <v>76911.149999999994</v>
      </c>
      <c r="JF303" s="2">
        <v>169837.24</v>
      </c>
      <c r="JG303" s="2">
        <v>178.05</v>
      </c>
      <c r="JH303" s="2">
        <v>1385.54</v>
      </c>
      <c r="JI303" s="2">
        <v>574891.16</v>
      </c>
      <c r="JJ303" s="2">
        <v>158869.81</v>
      </c>
      <c r="JK303" s="2">
        <v>353.05</v>
      </c>
      <c r="JL303" s="2">
        <v>222386.16</v>
      </c>
      <c r="JM303" s="2">
        <v>56687.23</v>
      </c>
      <c r="JN303" s="2">
        <v>36048.44</v>
      </c>
      <c r="JO303" s="2">
        <v>474344.69</v>
      </c>
      <c r="JP303" s="2">
        <v>30412.14</v>
      </c>
      <c r="JQ303" s="2"/>
      <c r="JR303" s="2"/>
      <c r="JS303" s="2"/>
      <c r="JT303" s="2"/>
      <c r="JU303" s="2">
        <v>7800</v>
      </c>
      <c r="JV303" s="2">
        <v>149454.28</v>
      </c>
      <c r="JW303" s="2"/>
      <c r="JX303" s="2"/>
      <c r="JY303" s="2"/>
      <c r="JZ303" s="2">
        <v>31604.3</v>
      </c>
      <c r="KA303" s="2"/>
      <c r="KB303" s="2">
        <v>29608.23</v>
      </c>
      <c r="KC303" s="2"/>
      <c r="KD303" s="2"/>
      <c r="KE303" s="2">
        <v>3633.99</v>
      </c>
      <c r="KF303" s="2">
        <v>18879.099999999999</v>
      </c>
      <c r="KG303" s="2"/>
      <c r="KH303" s="2">
        <v>2017.47</v>
      </c>
      <c r="KI303" s="2"/>
      <c r="KJ303" s="2"/>
      <c r="KK303" s="2"/>
      <c r="KL303" s="2"/>
      <c r="KM303" s="2"/>
      <c r="KN303" s="2"/>
      <c r="KO303" s="2">
        <v>27751.35</v>
      </c>
      <c r="KP303" s="2"/>
      <c r="KQ303" s="2"/>
      <c r="KR303" s="2"/>
      <c r="KS303" s="2"/>
      <c r="KT303" s="2"/>
      <c r="KU303" s="2">
        <v>14079.63</v>
      </c>
      <c r="KV303" s="2">
        <v>18089.099999999999</v>
      </c>
      <c r="KW303" s="2"/>
      <c r="KX303" s="2"/>
      <c r="KY303" s="2"/>
      <c r="KZ303" s="2"/>
      <c r="LA303" s="2"/>
      <c r="LB303" s="2"/>
      <c r="LC303" s="2">
        <v>4159.7</v>
      </c>
      <c r="LD303" s="2"/>
      <c r="LE303" s="2"/>
      <c r="LF303" s="2"/>
      <c r="LG303" s="2"/>
      <c r="LH303" s="2"/>
      <c r="LI303" s="2"/>
      <c r="LJ303" s="2"/>
      <c r="LK303" s="2">
        <v>337489.28999999992</v>
      </c>
      <c r="LL303" s="2">
        <v>15736.72</v>
      </c>
      <c r="LM303" s="2">
        <v>15736.72</v>
      </c>
      <c r="LN303" s="2"/>
      <c r="LO303" s="2"/>
      <c r="LP303" s="2"/>
      <c r="LQ303" s="2"/>
      <c r="LR303" s="2"/>
      <c r="LS303" s="2">
        <v>118373.58</v>
      </c>
      <c r="LT303" s="2"/>
      <c r="LU303" s="2">
        <v>23882.39</v>
      </c>
      <c r="LV303" s="2"/>
      <c r="LW303" s="2"/>
      <c r="LX303" s="2">
        <v>142255.97</v>
      </c>
      <c r="LY303" s="2">
        <v>3431150.49</v>
      </c>
    </row>
    <row r="304" spans="2:337">
      <c r="B304" s="22" t="s">
        <v>83</v>
      </c>
      <c r="C304" s="22" t="s">
        <v>7</v>
      </c>
      <c r="D304" s="22" t="s">
        <v>5</v>
      </c>
      <c r="E304" s="22" t="s">
        <v>15</v>
      </c>
      <c r="F304" s="22" t="s">
        <v>20</v>
      </c>
      <c r="G304" s="1">
        <v>42327.67</v>
      </c>
      <c r="I304" s="37" t="str">
        <f>VLOOKUP(J304,'District Listing'!$A$3:$B$315,2,FALSE)</f>
        <v>NACHES VALLEY</v>
      </c>
      <c r="J304" s="4" t="s">
        <v>397</v>
      </c>
      <c r="K304" s="2">
        <v>308391.59999999998</v>
      </c>
      <c r="L304" s="2">
        <v>308391.59999999998</v>
      </c>
      <c r="M304" s="2">
        <v>-308391.59999999998</v>
      </c>
      <c r="N304" s="2">
        <v>-308391.59999999998</v>
      </c>
      <c r="O304" s="2">
        <v>6674752.6000000006</v>
      </c>
      <c r="P304" s="2">
        <v>110259.67</v>
      </c>
      <c r="Q304" s="2">
        <v>147807.84999999998</v>
      </c>
      <c r="R304" s="2"/>
      <c r="S304" s="2">
        <v>150993.16999999998</v>
      </c>
      <c r="T304" s="2">
        <v>109398.54000000001</v>
      </c>
      <c r="U304" s="2">
        <v>38535</v>
      </c>
      <c r="V304" s="2">
        <v>7231746.8300000001</v>
      </c>
      <c r="W304" s="2">
        <v>2416790.06</v>
      </c>
      <c r="X304" s="2">
        <v>72380.7</v>
      </c>
      <c r="Y304" s="2">
        <v>86123.19</v>
      </c>
      <c r="Z304" s="2"/>
      <c r="AA304" s="2">
        <v>205267.17</v>
      </c>
      <c r="AB304" s="2">
        <v>118416.45999999999</v>
      </c>
      <c r="AC304" s="2">
        <v>2898977.58</v>
      </c>
      <c r="AD304" s="2"/>
      <c r="AE304" s="2">
        <v>702.38</v>
      </c>
      <c r="AF304" s="2">
        <v>542141.36</v>
      </c>
      <c r="AG304" s="2">
        <v>216153.97</v>
      </c>
      <c r="AH304" s="2">
        <v>1083980.1000000001</v>
      </c>
      <c r="AI304" s="2">
        <v>341820.33999999997</v>
      </c>
      <c r="AJ304" s="2"/>
      <c r="AK304" s="2"/>
      <c r="AL304" s="2"/>
      <c r="AM304" s="2"/>
      <c r="AN304" s="2">
        <v>35784.5</v>
      </c>
      <c r="AO304" s="2">
        <v>1083.25</v>
      </c>
      <c r="AP304" s="2">
        <v>37869.649999999994</v>
      </c>
      <c r="AQ304" s="2">
        <v>29845.18</v>
      </c>
      <c r="AR304" s="2">
        <v>1139668.3299999998</v>
      </c>
      <c r="AS304" s="2">
        <v>825528.26</v>
      </c>
      <c r="AT304" s="2"/>
      <c r="AU304" s="2"/>
      <c r="AV304" s="2">
        <v>4254577.3199999994</v>
      </c>
      <c r="AW304" s="2">
        <v>418898.86</v>
      </c>
      <c r="AX304" s="2">
        <v>64016.85</v>
      </c>
      <c r="AY304" s="2">
        <v>264502.5</v>
      </c>
      <c r="AZ304" s="2">
        <v>26258.55</v>
      </c>
      <c r="BA304" s="2">
        <v>91626.22</v>
      </c>
      <c r="BB304" s="2">
        <v>865302.98</v>
      </c>
      <c r="BC304" s="2">
        <v>16967.28</v>
      </c>
      <c r="BD304" s="2">
        <v>13769.7</v>
      </c>
      <c r="BE304" s="2">
        <v>42486.28</v>
      </c>
      <c r="BF304" s="2"/>
      <c r="BG304" s="2"/>
      <c r="BH304" s="2">
        <v>26656.69</v>
      </c>
      <c r="BI304" s="2">
        <v>139038.01</v>
      </c>
      <c r="BJ304" s="2">
        <v>13334.04</v>
      </c>
      <c r="BK304" s="2">
        <v>23938.27</v>
      </c>
      <c r="BL304" s="2">
        <v>8431.9500000000007</v>
      </c>
      <c r="BM304" s="2">
        <v>88839.41</v>
      </c>
      <c r="BN304" s="2">
        <v>73639.460000000006</v>
      </c>
      <c r="BO304" s="2"/>
      <c r="BP304" s="2">
        <v>50075.16</v>
      </c>
      <c r="BQ304" s="2">
        <v>24509.64</v>
      </c>
      <c r="BR304" s="2">
        <v>62374.100000000006</v>
      </c>
      <c r="BS304" s="2">
        <v>33278.46</v>
      </c>
      <c r="BT304" s="2"/>
      <c r="BU304" s="2">
        <v>3435.19</v>
      </c>
      <c r="BV304" s="2"/>
      <c r="BW304" s="2">
        <v>88289.450000000012</v>
      </c>
      <c r="BX304" s="2"/>
      <c r="BY304" s="2"/>
      <c r="BZ304" s="2"/>
      <c r="CA304" s="2">
        <v>28759.32</v>
      </c>
      <c r="CB304" s="2">
        <v>242925.51</v>
      </c>
      <c r="CC304" s="2">
        <v>75830.290000000008</v>
      </c>
      <c r="CD304" s="2">
        <v>3320.83</v>
      </c>
      <c r="CE304" s="2">
        <v>4010.27</v>
      </c>
      <c r="CF304" s="2">
        <v>254514.22</v>
      </c>
      <c r="CG304" s="2"/>
      <c r="CH304" s="2"/>
      <c r="CI304" s="2">
        <v>4275</v>
      </c>
      <c r="CJ304" s="2">
        <v>189784.64</v>
      </c>
      <c r="CK304" s="2"/>
      <c r="CL304" s="2"/>
      <c r="CM304" s="2">
        <v>247617.18</v>
      </c>
      <c r="CN304" s="2">
        <v>74549.81</v>
      </c>
      <c r="CO304" s="2">
        <v>25236.75</v>
      </c>
      <c r="CP304" s="2"/>
      <c r="CQ304" s="2"/>
      <c r="CR304" s="2">
        <v>13400.47</v>
      </c>
      <c r="CS304" s="2"/>
      <c r="CT304" s="2"/>
      <c r="CU304" s="2"/>
      <c r="CV304" s="2"/>
      <c r="CW304" s="2"/>
      <c r="CX304" s="2"/>
      <c r="CY304" s="2"/>
      <c r="CZ304" s="2">
        <v>1873287.38</v>
      </c>
      <c r="DA304" s="2">
        <v>38766.32</v>
      </c>
      <c r="DB304" s="2">
        <v>38766.32</v>
      </c>
      <c r="DC304" s="2"/>
      <c r="DD304" s="2"/>
      <c r="DE304" s="2">
        <v>39315.22</v>
      </c>
      <c r="DF304" s="2">
        <v>58605.8</v>
      </c>
      <c r="DG304" s="2"/>
      <c r="DH304" s="2">
        <v>95100.76999999999</v>
      </c>
      <c r="DI304" s="2"/>
      <c r="DJ304" s="2">
        <v>73029.53</v>
      </c>
      <c r="DK304" s="2"/>
      <c r="DL304" s="2"/>
      <c r="DM304" s="2">
        <v>266051.31999999995</v>
      </c>
      <c r="DN304" s="2">
        <v>17428709.729999997</v>
      </c>
      <c r="DP304" s="37" t="str">
        <f>VLOOKUP(DQ304,'District Listing'!$A$3:$B$315,2,FALSE)</f>
        <v>NACHES VALLEY</v>
      </c>
      <c r="DQ304" s="4" t="s">
        <v>397</v>
      </c>
      <c r="DR304" s="2">
        <v>156330.23999999999</v>
      </c>
      <c r="DS304" s="2">
        <v>156330.23999999999</v>
      </c>
      <c r="DT304" s="2">
        <v>-308391.59999999998</v>
      </c>
      <c r="DU304" s="2">
        <v>-308391.59999999998</v>
      </c>
      <c r="DV304" s="2">
        <v>6351314.7300000004</v>
      </c>
      <c r="DW304" s="2">
        <v>61969.75</v>
      </c>
      <c r="DX304" s="2">
        <v>138894.82999999999</v>
      </c>
      <c r="DY304" s="2"/>
      <c r="DZ304" s="2">
        <v>64908.17</v>
      </c>
      <c r="EA304" s="2">
        <v>21057.22</v>
      </c>
      <c r="EB304" s="2">
        <v>38535</v>
      </c>
      <c r="EC304" s="2">
        <v>6676679.7000000002</v>
      </c>
      <c r="ED304" s="2">
        <v>2137579.75</v>
      </c>
      <c r="EE304" s="2">
        <v>40052.1</v>
      </c>
      <c r="EF304" s="2">
        <v>63208.2</v>
      </c>
      <c r="EG304" s="2"/>
      <c r="EH304" s="2">
        <v>437.5</v>
      </c>
      <c r="EI304" s="2">
        <v>77475.11</v>
      </c>
      <c r="EJ304" s="2">
        <v>2318752.66</v>
      </c>
      <c r="EK304" s="2"/>
      <c r="EL304" s="2">
        <v>683.33</v>
      </c>
      <c r="EM304" s="2">
        <v>502037</v>
      </c>
      <c r="EN304" s="2">
        <v>172236.94</v>
      </c>
      <c r="EO304" s="2">
        <v>1020861.85</v>
      </c>
      <c r="EP304" s="2">
        <v>291169.43</v>
      </c>
      <c r="EQ304" s="2"/>
      <c r="ER304" s="2"/>
      <c r="ES304" s="2"/>
      <c r="ET304" s="2"/>
      <c r="EU304" s="2">
        <v>34987.97</v>
      </c>
      <c r="EV304" s="2">
        <v>739.55</v>
      </c>
      <c r="EW304" s="2">
        <v>36429.629999999997</v>
      </c>
      <c r="EX304" s="2">
        <v>27452.57</v>
      </c>
      <c r="EY304" s="2">
        <v>1103707.9099999999</v>
      </c>
      <c r="EZ304" s="2">
        <v>765239.23</v>
      </c>
      <c r="FA304" s="2"/>
      <c r="FB304" s="2"/>
      <c r="FC304" s="2">
        <v>3955545.4099999997</v>
      </c>
      <c r="FD304" s="2">
        <v>362615.1</v>
      </c>
      <c r="FE304" s="2">
        <v>64016.85</v>
      </c>
      <c r="FF304" s="2">
        <v>264502.5</v>
      </c>
      <c r="FG304" s="2">
        <v>26258.55</v>
      </c>
      <c r="FH304" s="2">
        <v>61553.81</v>
      </c>
      <c r="FI304" s="2">
        <v>778946.81</v>
      </c>
      <c r="FJ304" s="2">
        <v>16967.28</v>
      </c>
      <c r="FK304" s="2">
        <v>13769.7</v>
      </c>
      <c r="FL304" s="2">
        <v>28259.66</v>
      </c>
      <c r="FM304" s="2"/>
      <c r="FN304" s="2"/>
      <c r="FO304" s="2">
        <v>26048.69</v>
      </c>
      <c r="FP304" s="2">
        <v>137403.88</v>
      </c>
      <c r="FQ304" s="2">
        <v>13334.04</v>
      </c>
      <c r="FR304" s="2">
        <v>23938.27</v>
      </c>
      <c r="FS304" s="2">
        <v>8431.9500000000007</v>
      </c>
      <c r="FT304" s="2">
        <v>12939.7</v>
      </c>
      <c r="FU304" s="2">
        <v>18201.560000000001</v>
      </c>
      <c r="FV304" s="2"/>
      <c r="FW304" s="2">
        <v>38899.370000000003</v>
      </c>
      <c r="FX304" s="2">
        <v>22014</v>
      </c>
      <c r="FY304" s="2">
        <v>57329.33</v>
      </c>
      <c r="FZ304" s="2">
        <v>4510.8599999999997</v>
      </c>
      <c r="GA304" s="2"/>
      <c r="GB304" s="2">
        <v>2840.09</v>
      </c>
      <c r="GC304" s="2"/>
      <c r="GD304" s="2">
        <v>41299.160000000003</v>
      </c>
      <c r="GE304" s="2"/>
      <c r="GF304" s="2"/>
      <c r="GG304" s="2"/>
      <c r="GH304" s="2"/>
      <c r="GI304" s="2">
        <v>88177.33</v>
      </c>
      <c r="GJ304" s="2">
        <v>30188.97</v>
      </c>
      <c r="GK304" s="2">
        <v>3320.83</v>
      </c>
      <c r="GL304" s="2">
        <v>156.46</v>
      </c>
      <c r="GM304" s="2">
        <v>254514.22</v>
      </c>
      <c r="GN304" s="2"/>
      <c r="GO304" s="2"/>
      <c r="GP304" s="2">
        <v>4275</v>
      </c>
      <c r="GQ304" s="2">
        <v>189784.64</v>
      </c>
      <c r="GR304" s="2"/>
      <c r="GS304" s="2"/>
      <c r="GT304" s="2">
        <v>235822.02</v>
      </c>
      <c r="GU304" s="2">
        <v>74549.81</v>
      </c>
      <c r="GV304" s="2"/>
      <c r="GW304" s="2"/>
      <c r="GX304" s="2"/>
      <c r="GY304" s="2">
        <v>4511.5</v>
      </c>
      <c r="GZ304" s="2"/>
      <c r="HA304" s="2"/>
      <c r="HB304" s="2"/>
      <c r="HC304" s="2"/>
      <c r="HD304" s="2"/>
      <c r="HE304" s="2"/>
      <c r="HF304" s="2"/>
      <c r="HG304" s="2">
        <v>1351488.3199999998</v>
      </c>
      <c r="HH304" s="2">
        <v>12241.66</v>
      </c>
      <c r="HI304" s="2">
        <v>12241.66</v>
      </c>
      <c r="HJ304" s="2"/>
      <c r="HK304" s="2"/>
      <c r="HL304" s="2">
        <v>39315.22</v>
      </c>
      <c r="HM304" s="2">
        <v>18671.79</v>
      </c>
      <c r="HN304" s="2"/>
      <c r="HO304" s="2">
        <v>8848.59</v>
      </c>
      <c r="HP304" s="2"/>
      <c r="HQ304" s="2">
        <v>63683.29</v>
      </c>
      <c r="HR304" s="2"/>
      <c r="HS304" s="2">
        <v>130518.89000000001</v>
      </c>
      <c r="HT304" s="2">
        <v>15072112.089999998</v>
      </c>
      <c r="HV304" s="37" t="str">
        <f>VLOOKUP(HW304,'District Listing'!$A$3:$B$315,2,FALSE)</f>
        <v>ZILLAH</v>
      </c>
      <c r="HW304" s="4" t="s">
        <v>407</v>
      </c>
      <c r="HX304" s="2">
        <v>302973.92</v>
      </c>
      <c r="HY304" s="2">
        <v>302973.92</v>
      </c>
      <c r="HZ304" s="2"/>
      <c r="IA304" s="2"/>
      <c r="IB304" s="2">
        <v>317431.3</v>
      </c>
      <c r="IC304" s="2"/>
      <c r="ID304" s="2">
        <v>50404.800000000003</v>
      </c>
      <c r="IE304" s="2"/>
      <c r="IF304" s="2">
        <v>144790.26</v>
      </c>
      <c r="IG304" s="2"/>
      <c r="IH304" s="2"/>
      <c r="II304" s="2">
        <v>512626.36</v>
      </c>
      <c r="IJ304" s="2">
        <v>252889.98</v>
      </c>
      <c r="IK304" s="2"/>
      <c r="IL304" s="2"/>
      <c r="IM304" s="2"/>
      <c r="IN304" s="2">
        <v>63898.86</v>
      </c>
      <c r="IO304" s="2"/>
      <c r="IP304" s="2">
        <v>316788.84000000003</v>
      </c>
      <c r="IQ304" s="2"/>
      <c r="IR304" s="2"/>
      <c r="IS304" s="2">
        <v>38325.06</v>
      </c>
      <c r="IT304" s="2">
        <v>23953.11</v>
      </c>
      <c r="IU304" s="2">
        <v>75880.5</v>
      </c>
      <c r="IV304" s="2">
        <v>32816.019999999997</v>
      </c>
      <c r="IW304" s="2"/>
      <c r="IX304" s="2"/>
      <c r="IY304" s="2"/>
      <c r="IZ304" s="2"/>
      <c r="JA304" s="2">
        <v>1064.03</v>
      </c>
      <c r="JB304" s="2">
        <v>728.84</v>
      </c>
      <c r="JC304" s="2">
        <v>2373.73</v>
      </c>
      <c r="JD304" s="2">
        <v>2621.92</v>
      </c>
      <c r="JE304" s="2">
        <v>43935.68</v>
      </c>
      <c r="JF304" s="2">
        <v>54731.03</v>
      </c>
      <c r="JG304" s="2">
        <v>8942.19</v>
      </c>
      <c r="JH304" s="2">
        <v>1020</v>
      </c>
      <c r="JI304" s="2">
        <v>286392.11</v>
      </c>
      <c r="JJ304" s="2">
        <v>134930.82999999999</v>
      </c>
      <c r="JK304" s="2"/>
      <c r="JL304" s="2"/>
      <c r="JM304" s="2"/>
      <c r="JN304" s="2"/>
      <c r="JO304" s="2">
        <v>134930.82999999999</v>
      </c>
      <c r="JP304" s="2"/>
      <c r="JQ304" s="2">
        <v>6926.83</v>
      </c>
      <c r="JR304" s="2"/>
      <c r="JS304" s="2"/>
      <c r="JT304" s="2"/>
      <c r="JU304" s="2">
        <v>913</v>
      </c>
      <c r="JV304" s="2">
        <v>110871.12</v>
      </c>
      <c r="JW304" s="2"/>
      <c r="JX304" s="2"/>
      <c r="JY304" s="2"/>
      <c r="JZ304" s="2"/>
      <c r="KA304" s="2">
        <v>55963.5</v>
      </c>
      <c r="KB304" s="2"/>
      <c r="KC304" s="2"/>
      <c r="KD304" s="2"/>
      <c r="KE304" s="2">
        <v>14815.74</v>
      </c>
      <c r="KF304" s="2"/>
      <c r="KG304" s="2"/>
      <c r="KH304" s="2">
        <v>5397.26</v>
      </c>
      <c r="KI304" s="2"/>
      <c r="KJ304" s="2"/>
      <c r="KK304" s="2"/>
      <c r="KL304" s="2"/>
      <c r="KM304" s="2"/>
      <c r="KN304" s="2"/>
      <c r="KO304" s="2">
        <v>23120.49</v>
      </c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>
        <v>218007.94</v>
      </c>
      <c r="LL304" s="2">
        <v>6480.12</v>
      </c>
      <c r="LM304" s="2">
        <v>6480.12</v>
      </c>
      <c r="LN304" s="2"/>
      <c r="LO304" s="2"/>
      <c r="LP304" s="2"/>
      <c r="LQ304" s="2">
        <v>46879.5</v>
      </c>
      <c r="LR304" s="2"/>
      <c r="LS304" s="2"/>
      <c r="LT304" s="2"/>
      <c r="LU304" s="2"/>
      <c r="LV304" s="2"/>
      <c r="LW304" s="2"/>
      <c r="LX304" s="2">
        <v>46879.5</v>
      </c>
      <c r="LY304" s="2">
        <v>1825079.6200000003</v>
      </c>
    </row>
    <row r="305" spans="2:339">
      <c r="B305" s="22" t="s">
        <v>83</v>
      </c>
      <c r="C305" s="22" t="s">
        <v>7</v>
      </c>
      <c r="D305" s="22" t="s">
        <v>5</v>
      </c>
      <c r="E305" s="22" t="s">
        <v>15</v>
      </c>
      <c r="F305" s="22" t="s">
        <v>21</v>
      </c>
      <c r="G305" s="1">
        <v>4317.1499999999996</v>
      </c>
      <c r="I305" s="37" t="str">
        <f>VLOOKUP(J305,'District Listing'!$A$3:$B$315,2,FALSE)</f>
        <v>YAKIMA</v>
      </c>
      <c r="J305" s="4" t="s">
        <v>398</v>
      </c>
      <c r="K305" s="2">
        <v>4334915.0699999994</v>
      </c>
      <c r="L305" s="2">
        <v>4334915.0699999994</v>
      </c>
      <c r="M305" s="2">
        <v>-4334915.07</v>
      </c>
      <c r="N305" s="2">
        <v>-4334915.07</v>
      </c>
      <c r="O305" s="2">
        <v>84590859.310000002</v>
      </c>
      <c r="P305" s="2">
        <v>2738237.3499999996</v>
      </c>
      <c r="Q305" s="2">
        <v>5484928.4800000004</v>
      </c>
      <c r="R305" s="2"/>
      <c r="S305" s="2">
        <v>5268092.9000000004</v>
      </c>
      <c r="T305" s="2">
        <v>2806192.2700000005</v>
      </c>
      <c r="U305" s="2">
        <v>12650</v>
      </c>
      <c r="V305" s="2">
        <v>100900960.31</v>
      </c>
      <c r="W305" s="2">
        <v>32827358.93</v>
      </c>
      <c r="X305" s="2">
        <v>1697752.8199999998</v>
      </c>
      <c r="Y305" s="2">
        <v>2526220.96</v>
      </c>
      <c r="Z305" s="2"/>
      <c r="AA305" s="2">
        <v>250</v>
      </c>
      <c r="AB305" s="2">
        <v>217019.71</v>
      </c>
      <c r="AC305" s="2">
        <v>37268602.420000002</v>
      </c>
      <c r="AD305" s="2"/>
      <c r="AE305" s="2"/>
      <c r="AF305" s="2">
        <v>7528683.6999999993</v>
      </c>
      <c r="AG305" s="2">
        <v>2794078.07</v>
      </c>
      <c r="AH305" s="2">
        <v>15036361.290000001</v>
      </c>
      <c r="AI305" s="2">
        <v>4681012.28</v>
      </c>
      <c r="AJ305" s="2">
        <v>8549.16</v>
      </c>
      <c r="AK305" s="2">
        <v>24849.54</v>
      </c>
      <c r="AL305" s="2"/>
      <c r="AM305" s="2"/>
      <c r="AN305" s="2">
        <v>556584.85000000009</v>
      </c>
      <c r="AO305" s="2">
        <v>171357.40999999997</v>
      </c>
      <c r="AP305" s="2">
        <v>111851.31</v>
      </c>
      <c r="AQ305" s="2">
        <v>91856.92</v>
      </c>
      <c r="AR305" s="2">
        <v>12168337.800000001</v>
      </c>
      <c r="AS305" s="2">
        <v>10470491.559999999</v>
      </c>
      <c r="AT305" s="2">
        <v>1600981.43</v>
      </c>
      <c r="AU305" s="2">
        <v>734829.73</v>
      </c>
      <c r="AV305" s="2">
        <v>55979825.049999997</v>
      </c>
      <c r="AW305" s="2">
        <v>7363700.5300000003</v>
      </c>
      <c r="AX305" s="2">
        <v>216937.34</v>
      </c>
      <c r="AY305" s="2">
        <v>4334060.3499999996</v>
      </c>
      <c r="AZ305" s="2"/>
      <c r="BA305" s="2">
        <v>3630119.39</v>
      </c>
      <c r="BB305" s="2">
        <v>15544817.609999999</v>
      </c>
      <c r="BC305" s="2">
        <v>10871199.869999999</v>
      </c>
      <c r="BD305" s="2">
        <v>92781.23</v>
      </c>
      <c r="BE305" s="2"/>
      <c r="BF305" s="2"/>
      <c r="BG305" s="2"/>
      <c r="BH305" s="2">
        <v>526261.61</v>
      </c>
      <c r="BI305" s="2">
        <v>255693.46000000002</v>
      </c>
      <c r="BJ305" s="2">
        <v>170708.82</v>
      </c>
      <c r="BK305" s="2"/>
      <c r="BL305" s="2"/>
      <c r="BM305" s="2">
        <v>414129.33999999997</v>
      </c>
      <c r="BN305" s="2"/>
      <c r="BO305" s="2"/>
      <c r="BP305" s="2">
        <v>801313.27</v>
      </c>
      <c r="BQ305" s="2">
        <v>356926.77</v>
      </c>
      <c r="BR305" s="2">
        <v>1407940.48</v>
      </c>
      <c r="BS305" s="2">
        <v>972.9</v>
      </c>
      <c r="BT305" s="2"/>
      <c r="BU305" s="2">
        <v>88198.39</v>
      </c>
      <c r="BV305" s="2">
        <v>2411.1799999999998</v>
      </c>
      <c r="BW305" s="2"/>
      <c r="BX305" s="2"/>
      <c r="BY305" s="2"/>
      <c r="BZ305" s="2"/>
      <c r="CA305" s="2">
        <v>56301.5</v>
      </c>
      <c r="CB305" s="2">
        <v>1744444.63</v>
      </c>
      <c r="CC305" s="2">
        <v>169509.56</v>
      </c>
      <c r="CD305" s="2"/>
      <c r="CE305" s="2"/>
      <c r="CF305" s="2"/>
      <c r="CG305" s="2"/>
      <c r="CH305" s="2"/>
      <c r="CI305" s="2">
        <v>33354.65</v>
      </c>
      <c r="CJ305" s="2"/>
      <c r="CK305" s="2"/>
      <c r="CL305" s="2">
        <v>554150.16</v>
      </c>
      <c r="CM305" s="2">
        <v>1631122.12</v>
      </c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>
        <v>19177419.939999998</v>
      </c>
      <c r="DA305" s="2">
        <v>294809.11</v>
      </c>
      <c r="DB305" s="2">
        <v>294809.11</v>
      </c>
      <c r="DC305" s="2">
        <v>47994.8</v>
      </c>
      <c r="DD305" s="2"/>
      <c r="DE305" s="2"/>
      <c r="DF305" s="2"/>
      <c r="DG305" s="2"/>
      <c r="DH305" s="2"/>
      <c r="DI305" s="2"/>
      <c r="DJ305" s="2">
        <v>444622.42</v>
      </c>
      <c r="DK305" s="2"/>
      <c r="DL305" s="2"/>
      <c r="DM305" s="2">
        <v>492617.22</v>
      </c>
      <c r="DN305" s="2">
        <v>229659051.66</v>
      </c>
      <c r="DP305" s="37" t="str">
        <f>VLOOKUP(DQ305,'District Listing'!$A$3:$B$315,2,FALSE)</f>
        <v>YAKIMA</v>
      </c>
      <c r="DQ305" s="4" t="s">
        <v>398</v>
      </c>
      <c r="DR305" s="2">
        <v>-3093228.24</v>
      </c>
      <c r="DS305" s="2">
        <v>-3093228.24</v>
      </c>
      <c r="DT305" s="2">
        <v>-4334915.07</v>
      </c>
      <c r="DU305" s="2">
        <v>-4334915.07</v>
      </c>
      <c r="DV305" s="2">
        <v>81254053.219999999</v>
      </c>
      <c r="DW305" s="2">
        <v>2471561.2999999998</v>
      </c>
      <c r="DX305" s="2">
        <v>5029175.49</v>
      </c>
      <c r="DY305" s="2"/>
      <c r="DZ305" s="2">
        <v>2482396.46</v>
      </c>
      <c r="EA305" s="2">
        <v>2360774.2400000002</v>
      </c>
      <c r="EB305" s="2">
        <v>2650</v>
      </c>
      <c r="EC305" s="2">
        <v>93600610.709999979</v>
      </c>
      <c r="ED305" s="2">
        <v>30649739.600000001</v>
      </c>
      <c r="EE305" s="2">
        <v>1091169.3899999999</v>
      </c>
      <c r="EF305" s="2">
        <v>2271987.31</v>
      </c>
      <c r="EG305" s="2"/>
      <c r="EH305" s="2"/>
      <c r="EI305" s="2">
        <v>189469</v>
      </c>
      <c r="EJ305" s="2">
        <v>34202365.300000004</v>
      </c>
      <c r="EK305" s="2"/>
      <c r="EL305" s="2"/>
      <c r="EM305" s="2">
        <v>6677808.0999999996</v>
      </c>
      <c r="EN305" s="2">
        <v>2563807.63</v>
      </c>
      <c r="EO305" s="2">
        <v>14230139.220000001</v>
      </c>
      <c r="EP305" s="2">
        <v>4343908.74</v>
      </c>
      <c r="EQ305" s="2"/>
      <c r="ER305" s="2"/>
      <c r="ES305" s="2"/>
      <c r="ET305" s="2"/>
      <c r="EU305" s="2">
        <v>535332.93000000005</v>
      </c>
      <c r="EV305" s="2">
        <v>158268.79999999999</v>
      </c>
      <c r="EW305" s="2">
        <v>105888.45</v>
      </c>
      <c r="EX305" s="2">
        <v>85253.38</v>
      </c>
      <c r="EY305" s="2">
        <v>11470317.17</v>
      </c>
      <c r="EZ305" s="2">
        <v>9816213.5399999991</v>
      </c>
      <c r="FA305" s="2">
        <v>1535687.75</v>
      </c>
      <c r="FB305" s="2">
        <v>685496.29</v>
      </c>
      <c r="FC305" s="2">
        <v>52208122</v>
      </c>
      <c r="FD305" s="2">
        <v>4127337.35</v>
      </c>
      <c r="FE305" s="2">
        <v>215015.34</v>
      </c>
      <c r="FF305" s="2">
        <v>4334060.3499999996</v>
      </c>
      <c r="FG305" s="2"/>
      <c r="FH305" s="2">
        <v>3350841.12</v>
      </c>
      <c r="FI305" s="2">
        <v>12027254.16</v>
      </c>
      <c r="FJ305" s="2">
        <v>9065303.5099999998</v>
      </c>
      <c r="FK305" s="2">
        <v>92781.23</v>
      </c>
      <c r="FL305" s="2"/>
      <c r="FM305" s="2"/>
      <c r="FN305" s="2"/>
      <c r="FO305" s="2">
        <v>460853.9</v>
      </c>
      <c r="FP305" s="2">
        <v>127593.83</v>
      </c>
      <c r="FQ305" s="2">
        <v>170708.82</v>
      </c>
      <c r="FR305" s="2"/>
      <c r="FS305" s="2"/>
      <c r="FT305" s="2">
        <v>36003.53</v>
      </c>
      <c r="FU305" s="2"/>
      <c r="FV305" s="2"/>
      <c r="FW305" s="2">
        <v>801313.27</v>
      </c>
      <c r="FX305" s="2">
        <v>356926.77</v>
      </c>
      <c r="FY305" s="2">
        <v>1407940.48</v>
      </c>
      <c r="FZ305" s="2"/>
      <c r="GA305" s="2"/>
      <c r="GB305" s="2">
        <v>88198.39</v>
      </c>
      <c r="GC305" s="2">
        <v>2411.1799999999998</v>
      </c>
      <c r="GD305" s="2"/>
      <c r="GE305" s="2"/>
      <c r="GF305" s="2"/>
      <c r="GG305" s="2"/>
      <c r="GH305" s="2">
        <v>56301.5</v>
      </c>
      <c r="GI305" s="2">
        <v>1744444.63</v>
      </c>
      <c r="GJ305" s="2">
        <v>169509.56</v>
      </c>
      <c r="GK305" s="2"/>
      <c r="GL305" s="2"/>
      <c r="GM305" s="2"/>
      <c r="GN305" s="2"/>
      <c r="GO305" s="2"/>
      <c r="GP305" s="2">
        <v>19889.650000000001</v>
      </c>
      <c r="GQ305" s="2"/>
      <c r="GR305" s="2"/>
      <c r="GS305" s="2">
        <v>554150.16</v>
      </c>
      <c r="GT305" s="2">
        <v>1631122.12</v>
      </c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>
        <v>16785452.530000001</v>
      </c>
      <c r="HH305" s="2">
        <v>206821.62</v>
      </c>
      <c r="HI305" s="2">
        <v>206821.62</v>
      </c>
      <c r="HJ305" s="2">
        <v>47994.8</v>
      </c>
      <c r="HK305" s="2"/>
      <c r="HL305" s="2"/>
      <c r="HM305" s="2"/>
      <c r="HN305" s="2"/>
      <c r="HO305" s="2"/>
      <c r="HP305" s="2"/>
      <c r="HQ305" s="2">
        <v>385713.97</v>
      </c>
      <c r="HR305" s="2"/>
      <c r="HS305" s="2">
        <v>433708.76999999996</v>
      </c>
      <c r="HT305" s="2">
        <v>202036191.77999997</v>
      </c>
      <c r="HV305" s="37" t="str">
        <f>VLOOKUP(HW305,'District Listing'!$A$3:$B$315,2,FALSE)</f>
        <v>WAPATO</v>
      </c>
      <c r="HW305" s="4" t="s">
        <v>408</v>
      </c>
      <c r="HX305" s="2">
        <v>710884.76</v>
      </c>
      <c r="HY305" s="2">
        <v>710884.76</v>
      </c>
      <c r="HZ305" s="2"/>
      <c r="IA305" s="2"/>
      <c r="IB305" s="2">
        <v>1732764.64</v>
      </c>
      <c r="IC305" s="2">
        <v>131355.88</v>
      </c>
      <c r="ID305" s="2">
        <v>69891.53</v>
      </c>
      <c r="IE305" s="2"/>
      <c r="IF305" s="2">
        <v>313230.62</v>
      </c>
      <c r="IG305" s="2"/>
      <c r="IH305" s="2"/>
      <c r="II305" s="2">
        <v>2247242.67</v>
      </c>
      <c r="IJ305" s="2">
        <v>1310463.6399999999</v>
      </c>
      <c r="IK305" s="2"/>
      <c r="IL305" s="2">
        <v>13843</v>
      </c>
      <c r="IM305" s="2"/>
      <c r="IN305" s="2">
        <v>255260.42</v>
      </c>
      <c r="IO305" s="2">
        <v>8801.7099999999991</v>
      </c>
      <c r="IP305" s="2">
        <v>1588368.7699999998</v>
      </c>
      <c r="IQ305" s="2">
        <v>296.52999999999997</v>
      </c>
      <c r="IR305" s="2">
        <v>4778.87</v>
      </c>
      <c r="IS305" s="2">
        <v>167947.66</v>
      </c>
      <c r="IT305" s="2">
        <v>133750.89000000001</v>
      </c>
      <c r="IU305" s="2">
        <v>328014.94</v>
      </c>
      <c r="IV305" s="2">
        <v>195332.47</v>
      </c>
      <c r="IW305" s="2"/>
      <c r="IX305" s="2"/>
      <c r="IY305" s="2"/>
      <c r="IZ305" s="2"/>
      <c r="JA305" s="2">
        <v>4099.37</v>
      </c>
      <c r="JB305" s="2">
        <v>7145.78</v>
      </c>
      <c r="JC305" s="2">
        <v>10154.43</v>
      </c>
      <c r="JD305" s="2">
        <v>18829.189999999999</v>
      </c>
      <c r="JE305" s="2">
        <v>389238.97</v>
      </c>
      <c r="JF305" s="2">
        <v>363641.56</v>
      </c>
      <c r="JG305" s="2"/>
      <c r="JH305" s="2"/>
      <c r="JI305" s="2">
        <v>1623230.6600000001</v>
      </c>
      <c r="JJ305" s="2">
        <v>6074.03</v>
      </c>
      <c r="JK305" s="2"/>
      <c r="JL305" s="2"/>
      <c r="JM305" s="2"/>
      <c r="JN305" s="2">
        <v>122279.84</v>
      </c>
      <c r="JO305" s="2">
        <v>128353.87</v>
      </c>
      <c r="JP305" s="2"/>
      <c r="JQ305" s="2"/>
      <c r="JR305" s="2">
        <v>124453.51</v>
      </c>
      <c r="JS305" s="2"/>
      <c r="JT305" s="2"/>
      <c r="JU305" s="2">
        <v>37475.120000000003</v>
      </c>
      <c r="JV305" s="2">
        <v>412263.89</v>
      </c>
      <c r="JW305" s="2"/>
      <c r="JX305" s="2"/>
      <c r="JY305" s="2">
        <v>530084.42000000004</v>
      </c>
      <c r="JZ305" s="2">
        <v>160.07</v>
      </c>
      <c r="KA305" s="2">
        <v>153546.89000000001</v>
      </c>
      <c r="KB305" s="2">
        <v>197158.92</v>
      </c>
      <c r="KC305" s="2"/>
      <c r="KD305" s="2"/>
      <c r="KE305" s="2">
        <v>90885.58</v>
      </c>
      <c r="KF305" s="2"/>
      <c r="KG305" s="2"/>
      <c r="KH305" s="2">
        <v>57057.29</v>
      </c>
      <c r="KI305" s="2"/>
      <c r="KJ305" s="2"/>
      <c r="KK305" s="2"/>
      <c r="KL305" s="2"/>
      <c r="KM305" s="2">
        <v>16993.240000000002</v>
      </c>
      <c r="KN305" s="2">
        <v>336455.04</v>
      </c>
      <c r="KO305" s="2">
        <v>7552.53</v>
      </c>
      <c r="KP305" s="2">
        <v>170.91</v>
      </c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>
        <v>15000</v>
      </c>
      <c r="LE305" s="2"/>
      <c r="LF305" s="2"/>
      <c r="LG305" s="2"/>
      <c r="LH305" s="2"/>
      <c r="LI305" s="2"/>
      <c r="LJ305" s="2"/>
      <c r="LK305" s="2">
        <v>1979257.41</v>
      </c>
      <c r="LL305" s="2">
        <v>12670.04</v>
      </c>
      <c r="LM305" s="2">
        <v>12670.04</v>
      </c>
      <c r="LN305" s="2"/>
      <c r="LO305" s="2"/>
      <c r="LP305" s="2"/>
      <c r="LQ305" s="2">
        <v>15712.42</v>
      </c>
      <c r="LR305" s="2"/>
      <c r="LS305" s="2"/>
      <c r="LT305" s="2"/>
      <c r="LU305" s="2"/>
      <c r="LV305" s="2"/>
      <c r="LW305" s="2"/>
      <c r="LX305" s="2">
        <v>15712.42</v>
      </c>
      <c r="LY305" s="2">
        <v>8305720.5999999996</v>
      </c>
    </row>
    <row r="306" spans="2:339">
      <c r="B306" s="22" t="s">
        <v>83</v>
      </c>
      <c r="C306" s="22" t="s">
        <v>7</v>
      </c>
      <c r="D306" s="22" t="s">
        <v>5</v>
      </c>
      <c r="E306" s="22" t="s">
        <v>15</v>
      </c>
      <c r="F306" s="22" t="s">
        <v>22</v>
      </c>
      <c r="G306" s="1">
        <v>914.09</v>
      </c>
      <c r="I306" s="37" t="str">
        <f>VLOOKUP(J306,'District Listing'!$A$3:$B$315,2,FALSE)</f>
        <v>EAST VALLEY (Yakima)</v>
      </c>
      <c r="J306" s="4" t="s">
        <v>399</v>
      </c>
      <c r="K306" s="2">
        <v>526598.22</v>
      </c>
      <c r="L306" s="2">
        <v>526598.22</v>
      </c>
      <c r="M306" s="2">
        <v>-526598.22</v>
      </c>
      <c r="N306" s="2">
        <v>-526598.22</v>
      </c>
      <c r="O306" s="2">
        <v>16022170.550000001</v>
      </c>
      <c r="P306" s="2">
        <v>273083</v>
      </c>
      <c r="Q306" s="2">
        <v>947388.69000000006</v>
      </c>
      <c r="R306" s="2"/>
      <c r="S306" s="2">
        <v>1989610.37</v>
      </c>
      <c r="T306" s="2">
        <v>209931.16</v>
      </c>
      <c r="U306" s="2">
        <v>68726.36</v>
      </c>
      <c r="V306" s="2">
        <v>19510910.130000003</v>
      </c>
      <c r="W306" s="2">
        <v>6056418.0600000005</v>
      </c>
      <c r="X306" s="2">
        <v>187139.88999999998</v>
      </c>
      <c r="Y306" s="2">
        <v>136528.82</v>
      </c>
      <c r="Z306" s="2"/>
      <c r="AA306" s="2">
        <v>96877.58</v>
      </c>
      <c r="AB306" s="2">
        <v>71731.87999999999</v>
      </c>
      <c r="AC306" s="2">
        <v>6548696.2300000004</v>
      </c>
      <c r="AD306" s="2">
        <v>2543.42</v>
      </c>
      <c r="AE306" s="2">
        <v>1179.5999999999999</v>
      </c>
      <c r="AF306" s="2">
        <v>1459908.0999999999</v>
      </c>
      <c r="AG306" s="2">
        <v>487746.81</v>
      </c>
      <c r="AH306" s="2">
        <v>2930336.68</v>
      </c>
      <c r="AI306" s="2">
        <v>804012.98</v>
      </c>
      <c r="AJ306" s="2"/>
      <c r="AK306" s="2"/>
      <c r="AL306" s="2"/>
      <c r="AM306" s="2"/>
      <c r="AN306" s="2">
        <v>41772.39</v>
      </c>
      <c r="AO306" s="2">
        <v>30754.899999999998</v>
      </c>
      <c r="AP306" s="2">
        <v>88610.559999999998</v>
      </c>
      <c r="AQ306" s="2">
        <v>63670.96</v>
      </c>
      <c r="AR306" s="2">
        <v>2556076.89</v>
      </c>
      <c r="AS306" s="2">
        <v>1856632.96</v>
      </c>
      <c r="AT306" s="2">
        <v>187709.11</v>
      </c>
      <c r="AU306" s="2"/>
      <c r="AV306" s="2">
        <v>10510955.359999999</v>
      </c>
      <c r="AW306" s="2">
        <v>872251.28</v>
      </c>
      <c r="AX306" s="2">
        <v>104327.84</v>
      </c>
      <c r="AY306" s="2">
        <v>519640.69</v>
      </c>
      <c r="AZ306" s="2">
        <v>367950.59</v>
      </c>
      <c r="BA306" s="2">
        <v>109421.79000000001</v>
      </c>
      <c r="BB306" s="2">
        <v>1973592.1900000002</v>
      </c>
      <c r="BC306" s="2"/>
      <c r="BD306" s="2">
        <v>13144.76</v>
      </c>
      <c r="BE306" s="2">
        <v>18629.599999999999</v>
      </c>
      <c r="BF306" s="2"/>
      <c r="BG306" s="2">
        <v>562979.5</v>
      </c>
      <c r="BH306" s="2">
        <v>186659.97</v>
      </c>
      <c r="BI306" s="2">
        <v>602911.44999999995</v>
      </c>
      <c r="BJ306" s="2">
        <v>27083.45</v>
      </c>
      <c r="BK306" s="2">
        <v>29680.98</v>
      </c>
      <c r="BL306" s="2"/>
      <c r="BM306" s="2">
        <v>8080.96</v>
      </c>
      <c r="BN306" s="2">
        <v>140892.72</v>
      </c>
      <c r="BO306" s="2">
        <v>29712.33</v>
      </c>
      <c r="BP306" s="2">
        <v>89100.83</v>
      </c>
      <c r="BQ306" s="2">
        <v>63787.94</v>
      </c>
      <c r="BR306" s="2">
        <v>122921.38</v>
      </c>
      <c r="BS306" s="2">
        <v>22339.75</v>
      </c>
      <c r="BT306" s="2"/>
      <c r="BU306" s="2">
        <v>44135.229999999996</v>
      </c>
      <c r="BV306" s="2">
        <v>38448.82</v>
      </c>
      <c r="BW306" s="2">
        <v>9982.36</v>
      </c>
      <c r="BX306" s="2"/>
      <c r="BY306" s="2"/>
      <c r="BZ306" s="2"/>
      <c r="CA306" s="2">
        <v>1022.68</v>
      </c>
      <c r="CB306" s="2">
        <v>244993</v>
      </c>
      <c r="CC306" s="2">
        <v>540625.15</v>
      </c>
      <c r="CD306" s="2">
        <v>5444.39</v>
      </c>
      <c r="CE306" s="2">
        <v>54770.71</v>
      </c>
      <c r="CF306" s="2">
        <v>314183.5</v>
      </c>
      <c r="CG306" s="2">
        <v>138355.60999999999</v>
      </c>
      <c r="CH306" s="2"/>
      <c r="CI306" s="2">
        <v>15275.47</v>
      </c>
      <c r="CJ306" s="2">
        <v>194541.77</v>
      </c>
      <c r="CK306" s="2">
        <v>20649.689999999999</v>
      </c>
      <c r="CL306" s="2">
        <v>124765.43</v>
      </c>
      <c r="CM306" s="2">
        <v>392512.4</v>
      </c>
      <c r="CN306" s="2"/>
      <c r="CO306" s="2"/>
      <c r="CP306" s="2"/>
      <c r="CQ306" s="2"/>
      <c r="CR306" s="2">
        <v>58938.15</v>
      </c>
      <c r="CS306" s="2"/>
      <c r="CT306" s="2"/>
      <c r="CU306" s="2"/>
      <c r="CV306" s="2">
        <v>600</v>
      </c>
      <c r="CW306" s="2"/>
      <c r="CX306" s="2"/>
      <c r="CY306" s="2"/>
      <c r="CZ306" s="2">
        <v>4117169.98</v>
      </c>
      <c r="DA306" s="2">
        <v>57162.76</v>
      </c>
      <c r="DB306" s="2">
        <v>57162.76</v>
      </c>
      <c r="DC306" s="2">
        <v>13975.53</v>
      </c>
      <c r="DD306" s="2">
        <v>26047.35</v>
      </c>
      <c r="DE306" s="2"/>
      <c r="DF306" s="2">
        <v>5281.71</v>
      </c>
      <c r="DG306" s="2">
        <v>12435.9</v>
      </c>
      <c r="DH306" s="2">
        <v>423981.94</v>
      </c>
      <c r="DI306" s="2"/>
      <c r="DJ306" s="2">
        <v>12369.42</v>
      </c>
      <c r="DK306" s="2"/>
      <c r="DL306" s="2"/>
      <c r="DM306" s="2">
        <v>494091.85</v>
      </c>
      <c r="DN306" s="2">
        <v>43212578.5</v>
      </c>
      <c r="DP306" s="37" t="str">
        <f>VLOOKUP(DQ306,'District Listing'!$A$3:$B$315,2,FALSE)</f>
        <v>EAST VALLEY (Yakima)</v>
      </c>
      <c r="DQ306" s="4" t="s">
        <v>399</v>
      </c>
      <c r="DR306" s="2">
        <v>17329.400000000001</v>
      </c>
      <c r="DS306" s="2">
        <v>17329.400000000001</v>
      </c>
      <c r="DT306" s="2">
        <v>-526598.22</v>
      </c>
      <c r="DU306" s="2">
        <v>-526598.22</v>
      </c>
      <c r="DV306" s="2">
        <v>14003030.23</v>
      </c>
      <c r="DW306" s="2">
        <v>270818</v>
      </c>
      <c r="DX306" s="2">
        <v>876224.55</v>
      </c>
      <c r="DY306" s="2"/>
      <c r="DZ306" s="2">
        <v>1645002.57</v>
      </c>
      <c r="EA306" s="2">
        <v>188484.29</v>
      </c>
      <c r="EB306" s="2">
        <v>68726.36</v>
      </c>
      <c r="EC306" s="2">
        <v>17052286</v>
      </c>
      <c r="ED306" s="2">
        <v>5367585.7</v>
      </c>
      <c r="EE306" s="2">
        <v>186773.49</v>
      </c>
      <c r="EF306" s="2">
        <v>127596.25</v>
      </c>
      <c r="EG306" s="2"/>
      <c r="EH306" s="2"/>
      <c r="EI306" s="2">
        <v>68015.649999999994</v>
      </c>
      <c r="EJ306" s="2">
        <v>5749971.0900000008</v>
      </c>
      <c r="EK306" s="2">
        <v>2382.86</v>
      </c>
      <c r="EL306" s="2">
        <v>1059.74</v>
      </c>
      <c r="EM306" s="2">
        <v>1274664.19</v>
      </c>
      <c r="EN306" s="2">
        <v>427538.88</v>
      </c>
      <c r="EO306" s="2">
        <v>2567629.9500000002</v>
      </c>
      <c r="EP306" s="2">
        <v>717002.64</v>
      </c>
      <c r="EQ306" s="2"/>
      <c r="ER306" s="2"/>
      <c r="ES306" s="2"/>
      <c r="ET306" s="2"/>
      <c r="EU306" s="2">
        <v>33390.800000000003</v>
      </c>
      <c r="EV306" s="2">
        <v>26986.51</v>
      </c>
      <c r="EW306" s="2">
        <v>78995.600000000006</v>
      </c>
      <c r="EX306" s="2">
        <v>56749.22</v>
      </c>
      <c r="EY306" s="2">
        <v>2278182.02</v>
      </c>
      <c r="EZ306" s="2">
        <v>1692766.21</v>
      </c>
      <c r="FA306" s="2">
        <v>171625.75</v>
      </c>
      <c r="FB306" s="2"/>
      <c r="FC306" s="2">
        <v>9328974.3699999973</v>
      </c>
      <c r="FD306" s="2">
        <v>829906.37</v>
      </c>
      <c r="FE306" s="2">
        <v>104327.84</v>
      </c>
      <c r="FF306" s="2">
        <v>519640.69</v>
      </c>
      <c r="FG306" s="2">
        <v>367950.59</v>
      </c>
      <c r="FH306" s="2">
        <v>79104.19</v>
      </c>
      <c r="FI306" s="2">
        <v>1900929.68</v>
      </c>
      <c r="FJ306" s="2"/>
      <c r="FK306" s="2">
        <v>13144.76</v>
      </c>
      <c r="FL306" s="2">
        <v>18629.599999999999</v>
      </c>
      <c r="FM306" s="2"/>
      <c r="FN306" s="2">
        <v>223866</v>
      </c>
      <c r="FO306" s="2">
        <v>186593.97</v>
      </c>
      <c r="FP306" s="2">
        <v>448298.98</v>
      </c>
      <c r="FQ306" s="2">
        <v>27083.45</v>
      </c>
      <c r="FR306" s="2">
        <v>29680.98</v>
      </c>
      <c r="FS306" s="2"/>
      <c r="FT306" s="2">
        <v>8080.96</v>
      </c>
      <c r="FU306" s="2">
        <v>140892.72</v>
      </c>
      <c r="FV306" s="2">
        <v>29712.33</v>
      </c>
      <c r="FW306" s="2">
        <v>89100.83</v>
      </c>
      <c r="FX306" s="2">
        <v>63787.94</v>
      </c>
      <c r="FY306" s="2">
        <v>122921.38</v>
      </c>
      <c r="FZ306" s="2">
        <v>22339.75</v>
      </c>
      <c r="GA306" s="2"/>
      <c r="GB306" s="2">
        <v>41869.129999999997</v>
      </c>
      <c r="GC306" s="2">
        <v>38448.82</v>
      </c>
      <c r="GD306" s="2">
        <v>9982.36</v>
      </c>
      <c r="GE306" s="2"/>
      <c r="GF306" s="2"/>
      <c r="GG306" s="2"/>
      <c r="GH306" s="2"/>
      <c r="GI306" s="2">
        <v>244993</v>
      </c>
      <c r="GJ306" s="2">
        <v>532586.78</v>
      </c>
      <c r="GK306" s="2">
        <v>5444.39</v>
      </c>
      <c r="GL306" s="2">
        <v>54065.35</v>
      </c>
      <c r="GM306" s="2">
        <v>314183.5</v>
      </c>
      <c r="GN306" s="2">
        <v>138355.60999999999</v>
      </c>
      <c r="GO306" s="2"/>
      <c r="GP306" s="2">
        <v>15275.47</v>
      </c>
      <c r="GQ306" s="2">
        <v>194541.77</v>
      </c>
      <c r="GR306" s="2">
        <v>20649.689999999999</v>
      </c>
      <c r="GS306" s="2">
        <v>124765.43</v>
      </c>
      <c r="GT306" s="2">
        <v>392512.4</v>
      </c>
      <c r="GU306" s="2"/>
      <c r="GV306" s="2"/>
      <c r="GW306" s="2"/>
      <c r="GX306" s="2"/>
      <c r="GY306" s="2">
        <v>45812.65</v>
      </c>
      <c r="GZ306" s="2"/>
      <c r="HA306" s="2"/>
      <c r="HB306" s="2"/>
      <c r="HC306" s="2">
        <v>600</v>
      </c>
      <c r="HD306" s="2"/>
      <c r="HE306" s="2"/>
      <c r="HF306" s="2"/>
      <c r="HG306" s="2">
        <v>3598220.0000000005</v>
      </c>
      <c r="HH306" s="2">
        <v>52053.57</v>
      </c>
      <c r="HI306" s="2">
        <v>52053.57</v>
      </c>
      <c r="HJ306" s="2">
        <v>13975.53</v>
      </c>
      <c r="HK306" s="2">
        <v>26047.35</v>
      </c>
      <c r="HL306" s="2"/>
      <c r="HM306" s="2">
        <v>5281.71</v>
      </c>
      <c r="HN306" s="2">
        <v>12435.9</v>
      </c>
      <c r="HO306" s="2">
        <v>140265.94</v>
      </c>
      <c r="HP306" s="2"/>
      <c r="HQ306" s="2">
        <v>12369.42</v>
      </c>
      <c r="HR306" s="2"/>
      <c r="HS306" s="2">
        <v>210375.85</v>
      </c>
      <c r="HT306" s="2">
        <v>37383541.739999995</v>
      </c>
      <c r="HV306" s="37" t="str">
        <f>VLOOKUP(HW306,'District Listing'!$A$3:$B$315,2,FALSE)</f>
        <v>WEST VALLEY (Yakima)</v>
      </c>
      <c r="HW306" s="4" t="s">
        <v>409</v>
      </c>
      <c r="HX306" s="2">
        <v>746546.9</v>
      </c>
      <c r="HY306" s="2">
        <v>746546.9</v>
      </c>
      <c r="HZ306" s="2">
        <v>-766905.38</v>
      </c>
      <c r="IA306" s="2">
        <v>-766905.38</v>
      </c>
      <c r="IB306" s="2">
        <v>1166661.6599999999</v>
      </c>
      <c r="IC306" s="2">
        <v>4535.25</v>
      </c>
      <c r="ID306" s="2">
        <v>1932965.93</v>
      </c>
      <c r="IE306" s="2"/>
      <c r="IF306" s="2">
        <v>130070.56</v>
      </c>
      <c r="IG306" s="2">
        <v>333220.47999999998</v>
      </c>
      <c r="IH306" s="2">
        <v>2752.5</v>
      </c>
      <c r="II306" s="2">
        <v>3570206.38</v>
      </c>
      <c r="IJ306" s="2">
        <v>50908.95</v>
      </c>
      <c r="IK306" s="2">
        <v>142740.13</v>
      </c>
      <c r="IL306" s="2">
        <v>59551</v>
      </c>
      <c r="IM306" s="2"/>
      <c r="IN306" s="2">
        <v>35596.67</v>
      </c>
      <c r="IO306" s="2">
        <v>47672.75</v>
      </c>
      <c r="IP306" s="2">
        <v>336469.5</v>
      </c>
      <c r="IQ306" s="2"/>
      <c r="IR306" s="2"/>
      <c r="IS306" s="2">
        <v>68973.8</v>
      </c>
      <c r="IT306" s="2">
        <v>4842.78</v>
      </c>
      <c r="IU306" s="2">
        <v>106628.77</v>
      </c>
      <c r="IV306" s="2">
        <v>6372.05</v>
      </c>
      <c r="IW306" s="2"/>
      <c r="IX306" s="2"/>
      <c r="IY306" s="2"/>
      <c r="IZ306" s="2"/>
      <c r="JA306" s="2">
        <v>1556.1</v>
      </c>
      <c r="JB306" s="2">
        <v>183.45</v>
      </c>
      <c r="JC306" s="2">
        <v>908.43</v>
      </c>
      <c r="JD306" s="2">
        <v>989.83</v>
      </c>
      <c r="JE306" s="2">
        <v>32807.69</v>
      </c>
      <c r="JF306" s="2">
        <v>17294.45</v>
      </c>
      <c r="JG306" s="2">
        <v>2844.18</v>
      </c>
      <c r="JH306" s="2">
        <v>105.35</v>
      </c>
      <c r="JI306" s="2">
        <v>243506.88</v>
      </c>
      <c r="JJ306" s="2">
        <v>351967.89</v>
      </c>
      <c r="JK306" s="2">
        <v>32719.72</v>
      </c>
      <c r="JL306" s="2"/>
      <c r="JM306" s="2">
        <v>32576.13</v>
      </c>
      <c r="JN306" s="2">
        <v>39539.97</v>
      </c>
      <c r="JO306" s="2">
        <v>456803.70999999996</v>
      </c>
      <c r="JP306" s="2">
        <v>676.69</v>
      </c>
      <c r="JQ306" s="2">
        <v>28630.84</v>
      </c>
      <c r="JR306" s="2">
        <v>58472.12</v>
      </c>
      <c r="JS306" s="2"/>
      <c r="JT306" s="2">
        <v>192440.85</v>
      </c>
      <c r="JU306" s="2">
        <v>58582.18</v>
      </c>
      <c r="JV306" s="2">
        <v>457156.82</v>
      </c>
      <c r="JW306" s="2">
        <v>106757.54</v>
      </c>
      <c r="JX306" s="2">
        <v>36831.5</v>
      </c>
      <c r="JY306" s="2">
        <v>27177.97</v>
      </c>
      <c r="JZ306" s="2">
        <v>388016.39</v>
      </c>
      <c r="KA306" s="2">
        <v>19525.310000000001</v>
      </c>
      <c r="KB306" s="2">
        <v>28595.3</v>
      </c>
      <c r="KC306" s="2"/>
      <c r="KD306" s="2">
        <v>3294.43</v>
      </c>
      <c r="KE306" s="2">
        <v>95758.95</v>
      </c>
      <c r="KF306" s="2">
        <v>67287.94</v>
      </c>
      <c r="KG306" s="2"/>
      <c r="KH306" s="2">
        <v>280</v>
      </c>
      <c r="KI306" s="2">
        <v>15530.52</v>
      </c>
      <c r="KJ306" s="2">
        <v>9079.14</v>
      </c>
      <c r="KK306" s="2"/>
      <c r="KL306" s="2"/>
      <c r="KM306" s="2">
        <v>30765.26</v>
      </c>
      <c r="KN306" s="2">
        <v>485845.09</v>
      </c>
      <c r="KO306" s="2">
        <v>331333.81</v>
      </c>
      <c r="KP306" s="2">
        <v>1160.49</v>
      </c>
      <c r="KQ306" s="2">
        <v>3921.3</v>
      </c>
      <c r="KR306" s="2"/>
      <c r="KS306" s="2"/>
      <c r="KT306" s="2"/>
      <c r="KU306" s="2">
        <v>30175.35</v>
      </c>
      <c r="KV306" s="2">
        <v>275482.44</v>
      </c>
      <c r="KW306" s="2"/>
      <c r="KX306" s="2"/>
      <c r="KY306" s="2"/>
      <c r="KZ306" s="2"/>
      <c r="LA306" s="2"/>
      <c r="LB306" s="2"/>
      <c r="LC306" s="2">
        <v>59511.02</v>
      </c>
      <c r="LD306" s="2"/>
      <c r="LE306" s="2"/>
      <c r="LF306" s="2"/>
      <c r="LG306" s="2"/>
      <c r="LH306" s="2"/>
      <c r="LI306" s="2"/>
      <c r="LJ306" s="2"/>
      <c r="LK306" s="2">
        <v>2812289.25</v>
      </c>
      <c r="LL306" s="2">
        <v>17848.98</v>
      </c>
      <c r="LM306" s="2">
        <v>17848.98</v>
      </c>
      <c r="LN306" s="2"/>
      <c r="LO306" s="2"/>
      <c r="LP306" s="2"/>
      <c r="LQ306" s="2"/>
      <c r="LR306" s="2"/>
      <c r="LS306" s="2"/>
      <c r="LT306" s="2"/>
      <c r="LU306" s="2">
        <v>8634.6</v>
      </c>
      <c r="LV306" s="2"/>
      <c r="LW306" s="2"/>
      <c r="LX306" s="2">
        <v>8634.6</v>
      </c>
      <c r="LY306" s="2">
        <v>7425400.8199999966</v>
      </c>
    </row>
    <row r="307" spans="2:339">
      <c r="B307" s="22" t="s">
        <v>83</v>
      </c>
      <c r="C307" s="22" t="s">
        <v>7</v>
      </c>
      <c r="D307" s="22" t="s">
        <v>5</v>
      </c>
      <c r="E307" s="22" t="s">
        <v>15</v>
      </c>
      <c r="F307" s="22" t="s">
        <v>23</v>
      </c>
      <c r="G307" s="1">
        <v>10992.23</v>
      </c>
      <c r="I307" s="37" t="str">
        <f>VLOOKUP(J307,'District Listing'!$A$3:$B$315,2,FALSE)</f>
        <v>SELAH</v>
      </c>
      <c r="J307" s="4" t="s">
        <v>400</v>
      </c>
      <c r="K307" s="2">
        <v>60804.57</v>
      </c>
      <c r="L307" s="2">
        <v>60804.57</v>
      </c>
      <c r="M307" s="2">
        <v>-60804.57</v>
      </c>
      <c r="N307" s="2">
        <v>-60804.57</v>
      </c>
      <c r="O307" s="2">
        <v>20277924.41</v>
      </c>
      <c r="P307" s="2">
        <v>501776.47</v>
      </c>
      <c r="Q307" s="2">
        <v>68061.78</v>
      </c>
      <c r="R307" s="2"/>
      <c r="S307" s="2">
        <v>977036.31</v>
      </c>
      <c r="T307" s="2">
        <v>211130.38999999998</v>
      </c>
      <c r="U307" s="2"/>
      <c r="V307" s="2">
        <v>22035929.359999999</v>
      </c>
      <c r="W307" s="2">
        <v>6903804.8200000003</v>
      </c>
      <c r="X307" s="2">
        <v>615490.82000000007</v>
      </c>
      <c r="Y307" s="2">
        <v>36777.96</v>
      </c>
      <c r="Z307" s="2"/>
      <c r="AA307" s="2">
        <v>208395.59</v>
      </c>
      <c r="AB307" s="2">
        <v>9555.1200000000008</v>
      </c>
      <c r="AC307" s="2">
        <v>7774024.3100000005</v>
      </c>
      <c r="AD307" s="2">
        <v>160.65</v>
      </c>
      <c r="AE307" s="2"/>
      <c r="AF307" s="2">
        <v>1640067.5</v>
      </c>
      <c r="AG307" s="2">
        <v>573765.42000000004</v>
      </c>
      <c r="AH307" s="2">
        <v>3287571.46</v>
      </c>
      <c r="AI307" s="2">
        <v>933634.05</v>
      </c>
      <c r="AJ307" s="2"/>
      <c r="AK307" s="2"/>
      <c r="AL307" s="2"/>
      <c r="AM307" s="2"/>
      <c r="AN307" s="2">
        <v>46315.909999999996</v>
      </c>
      <c r="AO307" s="2">
        <v>17276.13</v>
      </c>
      <c r="AP307" s="2">
        <v>109679.6</v>
      </c>
      <c r="AQ307" s="2">
        <v>80737</v>
      </c>
      <c r="AR307" s="2">
        <v>3205765.58</v>
      </c>
      <c r="AS307" s="2">
        <v>2425801.5699999998</v>
      </c>
      <c r="AT307" s="2"/>
      <c r="AU307" s="2"/>
      <c r="AV307" s="2">
        <v>12320774.869999999</v>
      </c>
      <c r="AW307" s="2">
        <v>925947.6399999999</v>
      </c>
      <c r="AX307" s="2">
        <v>93970.349999999991</v>
      </c>
      <c r="AY307" s="2">
        <v>649028.03</v>
      </c>
      <c r="AZ307" s="2">
        <v>98866.07</v>
      </c>
      <c r="BA307" s="2">
        <v>609288.12</v>
      </c>
      <c r="BB307" s="2">
        <v>2377100.21</v>
      </c>
      <c r="BC307" s="2">
        <v>82710.17</v>
      </c>
      <c r="BD307" s="2"/>
      <c r="BE307" s="2">
        <v>649325.73</v>
      </c>
      <c r="BF307" s="2"/>
      <c r="BG307" s="2">
        <v>133750.25</v>
      </c>
      <c r="BH307" s="2">
        <v>187361.14</v>
      </c>
      <c r="BI307" s="2">
        <v>602793.42999999993</v>
      </c>
      <c r="BJ307" s="2"/>
      <c r="BK307" s="2"/>
      <c r="BL307" s="2">
        <v>20762.5</v>
      </c>
      <c r="BM307" s="2"/>
      <c r="BN307" s="2"/>
      <c r="BO307" s="2"/>
      <c r="BP307" s="2">
        <v>127150.98</v>
      </c>
      <c r="BQ307" s="2">
        <v>51938.44</v>
      </c>
      <c r="BR307" s="2">
        <v>142538.53</v>
      </c>
      <c r="BS307" s="2">
        <v>30040.5</v>
      </c>
      <c r="BT307" s="2">
        <v>500</v>
      </c>
      <c r="BU307" s="2">
        <v>72796.84</v>
      </c>
      <c r="BV307" s="2"/>
      <c r="BW307" s="2">
        <v>57989.15</v>
      </c>
      <c r="BX307" s="2"/>
      <c r="BY307" s="2"/>
      <c r="BZ307" s="2"/>
      <c r="CA307" s="2"/>
      <c r="CB307" s="2">
        <v>352720.08</v>
      </c>
      <c r="CC307" s="2">
        <v>343671.78</v>
      </c>
      <c r="CD307" s="2">
        <v>4033.44</v>
      </c>
      <c r="CE307" s="2">
        <v>43167.1</v>
      </c>
      <c r="CF307" s="2">
        <v>59766.76</v>
      </c>
      <c r="CG307" s="2"/>
      <c r="CH307" s="2">
        <v>6813.85</v>
      </c>
      <c r="CI307" s="2">
        <v>62617.56</v>
      </c>
      <c r="CJ307" s="2">
        <v>306888.28999999998</v>
      </c>
      <c r="CK307" s="2">
        <v>14129</v>
      </c>
      <c r="CL307" s="2">
        <v>155242.75</v>
      </c>
      <c r="CM307" s="2">
        <v>443353.85</v>
      </c>
      <c r="CN307" s="2">
        <v>123.35</v>
      </c>
      <c r="CO307" s="2"/>
      <c r="CP307" s="2"/>
      <c r="CQ307" s="2"/>
      <c r="CR307" s="2">
        <v>42756.11</v>
      </c>
      <c r="CS307" s="2"/>
      <c r="CT307" s="2"/>
      <c r="CU307" s="2"/>
      <c r="CV307" s="2"/>
      <c r="CW307" s="2"/>
      <c r="CX307" s="2"/>
      <c r="CY307" s="2"/>
      <c r="CZ307" s="2">
        <v>3994941.5799999996</v>
      </c>
      <c r="DA307" s="2">
        <v>117719.16</v>
      </c>
      <c r="DB307" s="2">
        <v>117719.16</v>
      </c>
      <c r="DC307" s="2"/>
      <c r="DD307" s="2"/>
      <c r="DE307" s="2">
        <v>273903.99</v>
      </c>
      <c r="DF307" s="2"/>
      <c r="DG307" s="2"/>
      <c r="DH307" s="2">
        <v>5803.85</v>
      </c>
      <c r="DI307" s="2"/>
      <c r="DJ307" s="2">
        <v>125149.22</v>
      </c>
      <c r="DK307" s="2"/>
      <c r="DL307" s="2"/>
      <c r="DM307" s="2">
        <v>404857.05999999994</v>
      </c>
      <c r="DN307" s="2">
        <v>49025346.549999997</v>
      </c>
      <c r="DP307" s="37" t="str">
        <f>VLOOKUP(DQ307,'District Listing'!$A$3:$B$315,2,FALSE)</f>
        <v>SELAH</v>
      </c>
      <c r="DQ307" s="4" t="s">
        <v>400</v>
      </c>
      <c r="DR307" s="2">
        <v>3590.11</v>
      </c>
      <c r="DS307" s="2">
        <v>3590.11</v>
      </c>
      <c r="DT307" s="2">
        <v>-60804.57</v>
      </c>
      <c r="DU307" s="2">
        <v>-60804.57</v>
      </c>
      <c r="DV307" s="2">
        <v>19162469.109999999</v>
      </c>
      <c r="DW307" s="2">
        <v>418176.17</v>
      </c>
      <c r="DX307" s="2">
        <v>63133.78</v>
      </c>
      <c r="DY307" s="2"/>
      <c r="DZ307" s="2">
        <v>510423.43</v>
      </c>
      <c r="EA307" s="2">
        <v>211122.81</v>
      </c>
      <c r="EB307" s="2"/>
      <c r="EC307" s="2">
        <v>20365325.300000001</v>
      </c>
      <c r="ED307" s="2">
        <v>5432852.8300000001</v>
      </c>
      <c r="EE307" s="2">
        <v>384261.33</v>
      </c>
      <c r="EF307" s="2">
        <v>23770.73</v>
      </c>
      <c r="EG307" s="2"/>
      <c r="EH307" s="2">
        <v>146416.37</v>
      </c>
      <c r="EI307" s="2">
        <v>9104.76</v>
      </c>
      <c r="EJ307" s="2">
        <v>5996406.0200000005</v>
      </c>
      <c r="EK307" s="2">
        <v>160.65</v>
      </c>
      <c r="EL307" s="2"/>
      <c r="EM307" s="2">
        <v>1516781.52</v>
      </c>
      <c r="EN307" s="2">
        <v>441567.71</v>
      </c>
      <c r="EO307" s="2">
        <v>3051207.78</v>
      </c>
      <c r="EP307" s="2">
        <v>733608.67</v>
      </c>
      <c r="EQ307" s="2"/>
      <c r="ER307" s="2"/>
      <c r="ES307" s="2"/>
      <c r="ET307" s="2"/>
      <c r="EU307" s="2">
        <v>43267.77</v>
      </c>
      <c r="EV307" s="2">
        <v>13422.02</v>
      </c>
      <c r="EW307" s="2">
        <v>103946.32</v>
      </c>
      <c r="EX307" s="2">
        <v>63807.9</v>
      </c>
      <c r="EY307" s="2">
        <v>3062054.58</v>
      </c>
      <c r="EZ307" s="2">
        <v>2004456.46</v>
      </c>
      <c r="FA307" s="2"/>
      <c r="FB307" s="2"/>
      <c r="FC307" s="2">
        <v>11034281.379999999</v>
      </c>
      <c r="FD307" s="2">
        <v>785639.84</v>
      </c>
      <c r="FE307" s="2">
        <v>92996.45</v>
      </c>
      <c r="FF307" s="2">
        <v>649028.03</v>
      </c>
      <c r="FG307" s="2">
        <v>42801.29</v>
      </c>
      <c r="FH307" s="2">
        <v>308090.94</v>
      </c>
      <c r="FI307" s="2">
        <v>1878556.5499999998</v>
      </c>
      <c r="FJ307" s="2">
        <v>14095.55</v>
      </c>
      <c r="FK307" s="2"/>
      <c r="FL307" s="2">
        <v>638355.73</v>
      </c>
      <c r="FM307" s="2"/>
      <c r="FN307" s="2">
        <v>80297.75</v>
      </c>
      <c r="FO307" s="2">
        <v>123218.84</v>
      </c>
      <c r="FP307" s="2">
        <v>476760.72</v>
      </c>
      <c r="FQ307" s="2"/>
      <c r="FR307" s="2"/>
      <c r="FS307" s="2">
        <v>20762.5</v>
      </c>
      <c r="FT307" s="2"/>
      <c r="FU307" s="2"/>
      <c r="FV307" s="2"/>
      <c r="FW307" s="2">
        <v>127150.98</v>
      </c>
      <c r="FX307" s="2">
        <v>49718.12</v>
      </c>
      <c r="FY307" s="2">
        <v>139939.07</v>
      </c>
      <c r="FZ307" s="2">
        <v>8262.32</v>
      </c>
      <c r="GA307" s="2"/>
      <c r="GB307" s="2">
        <v>15511.81</v>
      </c>
      <c r="GC307" s="2"/>
      <c r="GD307" s="2">
        <v>57989.15</v>
      </c>
      <c r="GE307" s="2"/>
      <c r="GF307" s="2"/>
      <c r="GG307" s="2"/>
      <c r="GH307" s="2"/>
      <c r="GI307" s="2">
        <v>352720.08</v>
      </c>
      <c r="GJ307" s="2">
        <v>177153.24</v>
      </c>
      <c r="GK307" s="2">
        <v>3583.44</v>
      </c>
      <c r="GL307" s="2">
        <v>13256.23</v>
      </c>
      <c r="GM307" s="2">
        <v>59766.76</v>
      </c>
      <c r="GN307" s="2"/>
      <c r="GO307" s="2">
        <v>6813.85</v>
      </c>
      <c r="GP307" s="2">
        <v>28050</v>
      </c>
      <c r="GQ307" s="2">
        <v>101581.46</v>
      </c>
      <c r="GR307" s="2"/>
      <c r="GS307" s="2">
        <v>155242.75</v>
      </c>
      <c r="GT307" s="2">
        <v>443353.85</v>
      </c>
      <c r="GU307" s="2">
        <v>123.35</v>
      </c>
      <c r="GV307" s="2"/>
      <c r="GW307" s="2"/>
      <c r="GX307" s="2"/>
      <c r="GY307" s="2">
        <v>28965.84</v>
      </c>
      <c r="GZ307" s="2"/>
      <c r="HA307" s="2"/>
      <c r="HB307" s="2"/>
      <c r="HC307" s="2"/>
      <c r="HD307" s="2"/>
      <c r="HE307" s="2"/>
      <c r="HF307" s="2"/>
      <c r="HG307" s="2">
        <v>3122673.39</v>
      </c>
      <c r="HH307" s="2">
        <v>62214.59</v>
      </c>
      <c r="HI307" s="2">
        <v>62214.59</v>
      </c>
      <c r="HJ307" s="2"/>
      <c r="HK307" s="2"/>
      <c r="HL307" s="2">
        <v>273903.99</v>
      </c>
      <c r="HM307" s="2"/>
      <c r="HN307" s="2"/>
      <c r="HO307" s="2"/>
      <c r="HP307" s="2"/>
      <c r="HQ307" s="2">
        <v>114066.59</v>
      </c>
      <c r="HR307" s="2"/>
      <c r="HS307" s="2">
        <v>387970.57999999996</v>
      </c>
      <c r="HT307" s="2">
        <v>42790213.350000009</v>
      </c>
      <c r="HV307" s="37" t="str">
        <f>VLOOKUP(HW307,'District Listing'!$A$3:$B$315,2,FALSE)</f>
        <v>MOUNT ADAMS</v>
      </c>
      <c r="HW307" s="4" t="s">
        <v>410</v>
      </c>
      <c r="HX307" s="2">
        <v>60194.58</v>
      </c>
      <c r="HY307" s="2">
        <v>60194.58</v>
      </c>
      <c r="HZ307" s="2"/>
      <c r="IA307" s="2"/>
      <c r="IB307" s="2">
        <v>1191792.92</v>
      </c>
      <c r="IC307" s="2">
        <v>7676.22</v>
      </c>
      <c r="ID307" s="2">
        <v>1108.44</v>
      </c>
      <c r="IE307" s="2"/>
      <c r="IF307" s="2">
        <v>43580.75</v>
      </c>
      <c r="IG307" s="2"/>
      <c r="IH307" s="2"/>
      <c r="II307" s="2">
        <v>1244158.3299999998</v>
      </c>
      <c r="IJ307" s="2">
        <v>521603.93</v>
      </c>
      <c r="IK307" s="2"/>
      <c r="IL307" s="2">
        <v>-434.03</v>
      </c>
      <c r="IM307" s="2"/>
      <c r="IN307" s="2">
        <v>162094.65</v>
      </c>
      <c r="IO307" s="2"/>
      <c r="IP307" s="2">
        <v>683264.54999999993</v>
      </c>
      <c r="IQ307" s="2"/>
      <c r="IR307" s="2">
        <v>49.5</v>
      </c>
      <c r="IS307" s="2">
        <v>95463.22</v>
      </c>
      <c r="IT307" s="2">
        <v>51106.23</v>
      </c>
      <c r="IU307" s="2">
        <v>187366.76</v>
      </c>
      <c r="IV307" s="2">
        <v>74808.86</v>
      </c>
      <c r="IW307" s="2"/>
      <c r="IX307" s="2"/>
      <c r="IY307" s="2"/>
      <c r="IZ307" s="2"/>
      <c r="JA307" s="2"/>
      <c r="JB307" s="2"/>
      <c r="JC307" s="2">
        <v>5765.96</v>
      </c>
      <c r="JD307" s="2">
        <v>4973.43</v>
      </c>
      <c r="JE307" s="2">
        <v>155637.13</v>
      </c>
      <c r="JF307" s="2">
        <v>83170.39</v>
      </c>
      <c r="JG307" s="2"/>
      <c r="JH307" s="2">
        <v>8672.24</v>
      </c>
      <c r="JI307" s="2">
        <v>667013.72000000009</v>
      </c>
      <c r="JJ307" s="2">
        <v>14341.23</v>
      </c>
      <c r="JK307" s="2"/>
      <c r="JL307" s="2"/>
      <c r="JM307" s="2"/>
      <c r="JN307" s="2"/>
      <c r="JO307" s="2">
        <v>14341.23</v>
      </c>
      <c r="JP307" s="2">
        <v>15385</v>
      </c>
      <c r="JQ307" s="2"/>
      <c r="JR307" s="2">
        <v>22541.88</v>
      </c>
      <c r="JS307" s="2"/>
      <c r="JT307" s="2"/>
      <c r="JU307" s="2"/>
      <c r="JV307" s="2">
        <v>171802.59</v>
      </c>
      <c r="JW307" s="2"/>
      <c r="JX307" s="2"/>
      <c r="JY307" s="2"/>
      <c r="JZ307" s="2">
        <v>4761.04</v>
      </c>
      <c r="KA307" s="2"/>
      <c r="KB307" s="2"/>
      <c r="KC307" s="2"/>
      <c r="KD307" s="2">
        <v>7406.88</v>
      </c>
      <c r="KE307" s="2">
        <v>3012.65</v>
      </c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>
        <v>62993.279999999999</v>
      </c>
      <c r="KV307" s="2"/>
      <c r="KW307" s="2"/>
      <c r="KX307" s="2"/>
      <c r="KY307" s="2"/>
      <c r="KZ307" s="2"/>
      <c r="LA307" s="2"/>
      <c r="LB307" s="2"/>
      <c r="LC307" s="2">
        <v>1956.5</v>
      </c>
      <c r="LD307" s="2"/>
      <c r="LE307" s="2"/>
      <c r="LF307" s="2"/>
      <c r="LG307" s="2"/>
      <c r="LH307" s="2"/>
      <c r="LI307" s="2"/>
      <c r="LJ307" s="2"/>
      <c r="LK307" s="2">
        <v>289859.82</v>
      </c>
      <c r="LL307" s="2">
        <v>21948.01</v>
      </c>
      <c r="LM307" s="2">
        <v>21948.01</v>
      </c>
      <c r="LN307" s="2"/>
      <c r="LO307" s="2"/>
      <c r="LP307" s="2"/>
      <c r="LQ307" s="2"/>
      <c r="LR307" s="2"/>
      <c r="LS307" s="2"/>
      <c r="LT307" s="2"/>
      <c r="LU307" s="2">
        <v>10363.799999999999</v>
      </c>
      <c r="LV307" s="2"/>
      <c r="LW307" s="2"/>
      <c r="LX307" s="2">
        <v>10363.799999999999</v>
      </c>
      <c r="LY307" s="2">
        <v>2991144.0399999991</v>
      </c>
    </row>
    <row r="308" spans="2:339">
      <c r="B308" s="22" t="s">
        <v>83</v>
      </c>
      <c r="C308" s="22" t="s">
        <v>7</v>
      </c>
      <c r="D308" s="22" t="s">
        <v>5</v>
      </c>
      <c r="E308" s="22" t="s">
        <v>15</v>
      </c>
      <c r="F308" s="22" t="s">
        <v>24</v>
      </c>
      <c r="G308" s="1">
        <v>7290.92</v>
      </c>
      <c r="I308" s="37" t="str">
        <f>VLOOKUP(J308,'District Listing'!$A$3:$B$315,2,FALSE)</f>
        <v>MABTON</v>
      </c>
      <c r="J308" s="4" t="s">
        <v>401</v>
      </c>
      <c r="K308" s="2">
        <v>291278.21000000002</v>
      </c>
      <c r="L308" s="2">
        <v>291278.21000000002</v>
      </c>
      <c r="M308" s="2">
        <v>-291278.21000000002</v>
      </c>
      <c r="N308" s="2">
        <v>-291278.21000000002</v>
      </c>
      <c r="O308" s="2">
        <v>4562262.79</v>
      </c>
      <c r="P308" s="2">
        <v>59250.53</v>
      </c>
      <c r="Q308" s="2">
        <v>186796.55000000002</v>
      </c>
      <c r="R308" s="2"/>
      <c r="S308" s="2">
        <v>112436.29999999999</v>
      </c>
      <c r="T308" s="2">
        <v>39593.78</v>
      </c>
      <c r="U308" s="2">
        <v>52525</v>
      </c>
      <c r="V308" s="2">
        <v>5012864.95</v>
      </c>
      <c r="W308" s="2">
        <v>1863837.0499999998</v>
      </c>
      <c r="X308" s="2">
        <v>43351.59</v>
      </c>
      <c r="Y308" s="2">
        <v>58087.69</v>
      </c>
      <c r="Z308" s="2"/>
      <c r="AA308" s="2">
        <v>131480.84</v>
      </c>
      <c r="AB308" s="2">
        <v>5517.18</v>
      </c>
      <c r="AC308" s="2">
        <v>2102274.35</v>
      </c>
      <c r="AD308" s="2"/>
      <c r="AE308" s="2"/>
      <c r="AF308" s="2">
        <v>375016.37</v>
      </c>
      <c r="AG308" s="2">
        <v>157687.07</v>
      </c>
      <c r="AH308" s="2">
        <v>762288.62</v>
      </c>
      <c r="AI308" s="2">
        <v>247237.73</v>
      </c>
      <c r="AJ308" s="2"/>
      <c r="AK308" s="2"/>
      <c r="AL308" s="2"/>
      <c r="AM308" s="2"/>
      <c r="AN308" s="2">
        <v>26585.550000000003</v>
      </c>
      <c r="AO308" s="2">
        <v>19887.75</v>
      </c>
      <c r="AP308" s="2">
        <v>27998.89</v>
      </c>
      <c r="AQ308" s="2">
        <v>25944.720000000001</v>
      </c>
      <c r="AR308" s="2">
        <v>729208.17999999993</v>
      </c>
      <c r="AS308" s="2">
        <v>558126.47</v>
      </c>
      <c r="AT308" s="2"/>
      <c r="AU308" s="2"/>
      <c r="AV308" s="2">
        <v>2929981.3499999996</v>
      </c>
      <c r="AW308" s="2">
        <v>329257.08</v>
      </c>
      <c r="AX308" s="2">
        <v>22708.639999999999</v>
      </c>
      <c r="AY308" s="2">
        <v>315151.40000000002</v>
      </c>
      <c r="AZ308" s="2">
        <v>81278.179999999993</v>
      </c>
      <c r="BA308" s="2">
        <v>238330.92</v>
      </c>
      <c r="BB308" s="2">
        <v>986726.22000000009</v>
      </c>
      <c r="BC308" s="2">
        <v>7771.34</v>
      </c>
      <c r="BD308" s="2">
        <v>3173.55</v>
      </c>
      <c r="BE308" s="2">
        <v>84472.95</v>
      </c>
      <c r="BF308" s="2"/>
      <c r="BG308" s="2">
        <v>7234.6</v>
      </c>
      <c r="BH308" s="2">
        <v>100323.75</v>
      </c>
      <c r="BI308" s="2">
        <v>341939.74</v>
      </c>
      <c r="BJ308" s="2">
        <v>3036.88</v>
      </c>
      <c r="BK308" s="2">
        <v>27137.5</v>
      </c>
      <c r="BL308" s="2">
        <v>9378.1200000000008</v>
      </c>
      <c r="BM308" s="2">
        <v>16182.88</v>
      </c>
      <c r="BN308" s="2">
        <v>1250</v>
      </c>
      <c r="BO308" s="2"/>
      <c r="BP308" s="2">
        <v>80788.899999999994</v>
      </c>
      <c r="BQ308" s="2">
        <v>31753.88</v>
      </c>
      <c r="BR308" s="2">
        <v>37734.410000000003</v>
      </c>
      <c r="BS308" s="2">
        <v>34321.619999999995</v>
      </c>
      <c r="BT308" s="2">
        <v>2367.2399999999998</v>
      </c>
      <c r="BU308" s="2">
        <v>1420.64</v>
      </c>
      <c r="BV308" s="2"/>
      <c r="BW308" s="2">
        <v>4541.18</v>
      </c>
      <c r="BX308" s="2"/>
      <c r="BY308" s="2"/>
      <c r="BZ308" s="2"/>
      <c r="CA308" s="2"/>
      <c r="CB308" s="2">
        <v>114632.5</v>
      </c>
      <c r="CC308" s="2">
        <v>201707.27000000002</v>
      </c>
      <c r="CD308" s="2">
        <v>1640.93</v>
      </c>
      <c r="CE308" s="2">
        <v>4981.47</v>
      </c>
      <c r="CF308" s="2">
        <v>96101.8</v>
      </c>
      <c r="CG308" s="2">
        <v>56089</v>
      </c>
      <c r="CH308" s="2"/>
      <c r="CI308" s="2">
        <v>14058.07</v>
      </c>
      <c r="CJ308" s="2">
        <v>145003.29999999999</v>
      </c>
      <c r="CK308" s="2"/>
      <c r="CL308" s="2">
        <v>36769.22</v>
      </c>
      <c r="CM308" s="2">
        <v>174118.82</v>
      </c>
      <c r="CN308" s="2"/>
      <c r="CO308" s="2"/>
      <c r="CP308" s="2"/>
      <c r="CQ308" s="2"/>
      <c r="CR308" s="2">
        <v>15819.880000000001</v>
      </c>
      <c r="CS308" s="2"/>
      <c r="CT308" s="2"/>
      <c r="CU308" s="2"/>
      <c r="CV308" s="2"/>
      <c r="CW308" s="2"/>
      <c r="CX308" s="2"/>
      <c r="CY308" s="2"/>
      <c r="CZ308" s="2">
        <v>1655751.4400000002</v>
      </c>
      <c r="DA308" s="2">
        <v>44380.020000000004</v>
      </c>
      <c r="DB308" s="2">
        <v>44380.020000000004</v>
      </c>
      <c r="DC308" s="2"/>
      <c r="DD308" s="2">
        <v>18533.98</v>
      </c>
      <c r="DE308" s="2"/>
      <c r="DF308" s="2">
        <v>37749.22</v>
      </c>
      <c r="DG308" s="2">
        <v>5764.44</v>
      </c>
      <c r="DH308" s="2">
        <v>76682.649999999994</v>
      </c>
      <c r="DI308" s="2"/>
      <c r="DJ308" s="2">
        <v>14285.96</v>
      </c>
      <c r="DK308" s="2"/>
      <c r="DL308" s="2"/>
      <c r="DM308" s="2">
        <v>153016.24999999997</v>
      </c>
      <c r="DN308" s="2">
        <v>12884994.580000009</v>
      </c>
      <c r="DP308" s="37" t="str">
        <f>VLOOKUP(DQ308,'District Listing'!$A$3:$B$315,2,FALSE)</f>
        <v>MABTON</v>
      </c>
      <c r="DQ308" s="4" t="s">
        <v>401</v>
      </c>
      <c r="DR308" s="2">
        <v>56662.32</v>
      </c>
      <c r="DS308" s="2">
        <v>56662.32</v>
      </c>
      <c r="DT308" s="2">
        <v>-291278.21000000002</v>
      </c>
      <c r="DU308" s="2">
        <v>-291278.21000000002</v>
      </c>
      <c r="DV308" s="2">
        <v>4195904.3499999996</v>
      </c>
      <c r="DW308" s="2">
        <v>11760</v>
      </c>
      <c r="DX308" s="2">
        <v>162345.14000000001</v>
      </c>
      <c r="DY308" s="2"/>
      <c r="DZ308" s="2">
        <v>58528.67</v>
      </c>
      <c r="EA308" s="2">
        <v>39593.78</v>
      </c>
      <c r="EB308" s="2">
        <v>52525</v>
      </c>
      <c r="EC308" s="2">
        <v>4520656.9399999995</v>
      </c>
      <c r="ED308" s="2">
        <v>1653680.13</v>
      </c>
      <c r="EE308" s="2">
        <v>35346.129999999997</v>
      </c>
      <c r="EF308" s="2">
        <v>36597.67</v>
      </c>
      <c r="EG308" s="2"/>
      <c r="EH308" s="2">
        <v>8572.84</v>
      </c>
      <c r="EI308" s="2">
        <v>5517.18</v>
      </c>
      <c r="EJ308" s="2">
        <v>1739713.9499999997</v>
      </c>
      <c r="EK308" s="2"/>
      <c r="EL308" s="2"/>
      <c r="EM308" s="2">
        <v>337908.31</v>
      </c>
      <c r="EN308" s="2">
        <v>130299.41</v>
      </c>
      <c r="EO308" s="2">
        <v>693164.92</v>
      </c>
      <c r="EP308" s="2">
        <v>223323.67</v>
      </c>
      <c r="EQ308" s="2"/>
      <c r="ER308" s="2"/>
      <c r="ES308" s="2"/>
      <c r="ET308" s="2"/>
      <c r="EU308" s="2">
        <v>25480.83</v>
      </c>
      <c r="EV308" s="2">
        <v>19050.07</v>
      </c>
      <c r="EW308" s="2">
        <v>25078.93</v>
      </c>
      <c r="EX308" s="2">
        <v>22455.06</v>
      </c>
      <c r="EY308" s="2">
        <v>664287.94999999995</v>
      </c>
      <c r="EZ308" s="2">
        <v>505793.76</v>
      </c>
      <c r="FA308" s="2"/>
      <c r="FB308" s="2"/>
      <c r="FC308" s="2">
        <v>2646842.91</v>
      </c>
      <c r="FD308" s="2">
        <v>277893.21000000002</v>
      </c>
      <c r="FE308" s="2">
        <v>22708.639999999999</v>
      </c>
      <c r="FF308" s="2">
        <v>299579</v>
      </c>
      <c r="FG308" s="2">
        <v>76976.84</v>
      </c>
      <c r="FH308" s="2">
        <v>179645.6</v>
      </c>
      <c r="FI308" s="2">
        <v>856803.29</v>
      </c>
      <c r="FJ308" s="2">
        <v>7742.91</v>
      </c>
      <c r="FK308" s="2">
        <v>3173.55</v>
      </c>
      <c r="FL308" s="2">
        <v>84472.95</v>
      </c>
      <c r="FM308" s="2"/>
      <c r="FN308" s="2">
        <v>7234.6</v>
      </c>
      <c r="FO308" s="2">
        <v>97295.85</v>
      </c>
      <c r="FP308" s="2">
        <v>272001.43</v>
      </c>
      <c r="FQ308" s="2">
        <v>3036.88</v>
      </c>
      <c r="FR308" s="2">
        <v>27137.5</v>
      </c>
      <c r="FS308" s="2">
        <v>9378.1200000000008</v>
      </c>
      <c r="FT308" s="2">
        <v>8915.73</v>
      </c>
      <c r="FU308" s="2">
        <v>1250</v>
      </c>
      <c r="FV308" s="2"/>
      <c r="FW308" s="2">
        <v>80788.899999999994</v>
      </c>
      <c r="FX308" s="2">
        <v>31753.88</v>
      </c>
      <c r="FY308" s="2">
        <v>8434.11</v>
      </c>
      <c r="FZ308" s="2">
        <v>15406.5</v>
      </c>
      <c r="GA308" s="2">
        <v>2367.2399999999998</v>
      </c>
      <c r="GB308" s="2">
        <v>1170.6400000000001</v>
      </c>
      <c r="GC308" s="2"/>
      <c r="GD308" s="2">
        <v>4541.18</v>
      </c>
      <c r="GE308" s="2"/>
      <c r="GF308" s="2"/>
      <c r="GG308" s="2"/>
      <c r="GH308" s="2"/>
      <c r="GI308" s="2">
        <v>114632.5</v>
      </c>
      <c r="GJ308" s="2">
        <v>150908.04</v>
      </c>
      <c r="GK308" s="2">
        <v>1640.93</v>
      </c>
      <c r="GL308" s="2">
        <v>4354.43</v>
      </c>
      <c r="GM308" s="2">
        <v>96101.8</v>
      </c>
      <c r="GN308" s="2">
        <v>56089</v>
      </c>
      <c r="GO308" s="2"/>
      <c r="GP308" s="2">
        <v>13991.07</v>
      </c>
      <c r="GQ308" s="2">
        <v>145003.29999999999</v>
      </c>
      <c r="GR308" s="2"/>
      <c r="GS308" s="2">
        <v>36769.22</v>
      </c>
      <c r="GT308" s="2">
        <v>174118.82</v>
      </c>
      <c r="GU308" s="2"/>
      <c r="GV308" s="2"/>
      <c r="GW308" s="2"/>
      <c r="GX308" s="2"/>
      <c r="GY308" s="2">
        <v>13010.08</v>
      </c>
      <c r="GZ308" s="2"/>
      <c r="HA308" s="2"/>
      <c r="HB308" s="2"/>
      <c r="HC308" s="2"/>
      <c r="HD308" s="2"/>
      <c r="HE308" s="2"/>
      <c r="HF308" s="2"/>
      <c r="HG308" s="2">
        <v>1472721.1600000006</v>
      </c>
      <c r="HH308" s="2">
        <v>39491.75</v>
      </c>
      <c r="HI308" s="2">
        <v>39491.75</v>
      </c>
      <c r="HJ308" s="2"/>
      <c r="HK308" s="2"/>
      <c r="HL308" s="2"/>
      <c r="HM308" s="2">
        <v>37749.22</v>
      </c>
      <c r="HN308" s="2"/>
      <c r="HO308" s="2">
        <v>33390.800000000003</v>
      </c>
      <c r="HP308" s="2"/>
      <c r="HQ308" s="2">
        <v>14285.96</v>
      </c>
      <c r="HR308" s="2"/>
      <c r="HS308" s="2">
        <v>85425.98000000001</v>
      </c>
      <c r="HT308" s="2">
        <v>11127040.090000004</v>
      </c>
      <c r="HV308" s="37" t="str">
        <f>VLOOKUP(HW308,'District Listing'!$A$3:$B$315,2,FALSE)</f>
        <v>STATE SUMMARY</v>
      </c>
      <c r="HW308" s="4" t="s">
        <v>413</v>
      </c>
      <c r="HX308" s="2">
        <v>85512923.609999999</v>
      </c>
      <c r="HY308" s="2">
        <v>85512923.609999999</v>
      </c>
      <c r="HZ308" s="2">
        <v>-6517027.71</v>
      </c>
      <c r="IA308" s="2">
        <v>-6517027.71</v>
      </c>
      <c r="IB308" s="2">
        <v>502587020.27999985</v>
      </c>
      <c r="IC308" s="2">
        <v>39186088.369999997</v>
      </c>
      <c r="ID308" s="2">
        <v>80430455.35999991</v>
      </c>
      <c r="IE308" s="2">
        <v>341431.68</v>
      </c>
      <c r="IF308" s="2">
        <v>277280279.82999974</v>
      </c>
      <c r="IG308" s="2">
        <v>35966639.929999985</v>
      </c>
      <c r="IH308" s="2">
        <v>1105003.7899999998</v>
      </c>
      <c r="II308" s="2">
        <v>936896919.24000001</v>
      </c>
      <c r="IJ308" s="2">
        <v>414512826.49000019</v>
      </c>
      <c r="IK308" s="2">
        <v>25567056.220000003</v>
      </c>
      <c r="IL308" s="2">
        <v>37069553.779999979</v>
      </c>
      <c r="IM308" s="2">
        <v>5374.46</v>
      </c>
      <c r="IN308" s="2">
        <v>68406508.090000033</v>
      </c>
      <c r="IO308" s="2">
        <v>13230189.929999998</v>
      </c>
      <c r="IP308" s="2">
        <v>558791508.96999955</v>
      </c>
      <c r="IQ308" s="2">
        <v>2989276.4399999995</v>
      </c>
      <c r="IR308" s="2">
        <v>1133144.9800000004</v>
      </c>
      <c r="IS308" s="2">
        <v>56919337.179999977</v>
      </c>
      <c r="IT308" s="2">
        <v>37820563.930000015</v>
      </c>
      <c r="IU308" s="2">
        <v>104439584.22999997</v>
      </c>
      <c r="IV308" s="2">
        <v>51229976.429999985</v>
      </c>
      <c r="IW308" s="2">
        <v>60169.259999999995</v>
      </c>
      <c r="IX308" s="2">
        <v>88765.69</v>
      </c>
      <c r="IY308" s="2">
        <v>84196.549999999988</v>
      </c>
      <c r="IZ308" s="2">
        <v>8129.71</v>
      </c>
      <c r="JA308" s="2">
        <v>1405882.16</v>
      </c>
      <c r="JB308" s="2">
        <v>1006073.7900000003</v>
      </c>
      <c r="JC308" s="2">
        <v>3383430.2299999986</v>
      </c>
      <c r="JD308" s="2">
        <v>8037889.6499999957</v>
      </c>
      <c r="JE308" s="2">
        <v>65678875.259999976</v>
      </c>
      <c r="JF308" s="2">
        <v>83799118.870000049</v>
      </c>
      <c r="JG308" s="2">
        <v>10274791.540000001</v>
      </c>
      <c r="JH308" s="2">
        <v>4570123.5099999961</v>
      </c>
      <c r="JI308" s="2">
        <v>432929329.41000009</v>
      </c>
      <c r="JJ308" s="2">
        <v>68782157.87000002</v>
      </c>
      <c r="JK308" s="2">
        <v>2245627.9500000007</v>
      </c>
      <c r="JL308" s="2">
        <v>8031407.9300000006</v>
      </c>
      <c r="JM308" s="2">
        <v>11133206.449999999</v>
      </c>
      <c r="JN308" s="2">
        <v>30951998.320000019</v>
      </c>
      <c r="JO308" s="2">
        <v>121144398.52</v>
      </c>
      <c r="JP308" s="2">
        <v>5084550.8999999994</v>
      </c>
      <c r="JQ308" s="2">
        <v>2026471.8900000004</v>
      </c>
      <c r="JR308" s="2">
        <v>16261951.919999996</v>
      </c>
      <c r="JS308" s="2">
        <v>170917.6</v>
      </c>
      <c r="JT308" s="2">
        <v>6635549.5699999984</v>
      </c>
      <c r="JU308" s="2">
        <v>5044483.2600000026</v>
      </c>
      <c r="JV308" s="2">
        <v>54326382.729999997</v>
      </c>
      <c r="JW308" s="2">
        <v>1943264.91</v>
      </c>
      <c r="JX308" s="2">
        <v>801352.42999999993</v>
      </c>
      <c r="JY308" s="2">
        <v>1125789.99</v>
      </c>
      <c r="JZ308" s="2">
        <v>7727376.700000003</v>
      </c>
      <c r="KA308" s="2">
        <v>2566068.4400000004</v>
      </c>
      <c r="KB308" s="2">
        <v>1050514.3799999997</v>
      </c>
      <c r="KC308" s="2">
        <v>3602458.9800000004</v>
      </c>
      <c r="KD308" s="2">
        <v>2548129.02</v>
      </c>
      <c r="KE308" s="2">
        <v>9377514.5500000063</v>
      </c>
      <c r="KF308" s="2">
        <v>3787075.12</v>
      </c>
      <c r="KG308" s="2">
        <v>1862734.81</v>
      </c>
      <c r="KH308" s="2">
        <v>2863282.5700000003</v>
      </c>
      <c r="KI308" s="2">
        <v>2371670.5</v>
      </c>
      <c r="KJ308" s="2">
        <v>6124362.5899999999</v>
      </c>
      <c r="KK308" s="2">
        <v>37138.36</v>
      </c>
      <c r="KL308" s="2">
        <v>611991.41</v>
      </c>
      <c r="KM308" s="2">
        <v>4615402.9999999991</v>
      </c>
      <c r="KN308" s="2">
        <v>17510944.010000005</v>
      </c>
      <c r="KO308" s="2">
        <v>15507506.439999999</v>
      </c>
      <c r="KP308" s="2">
        <v>83431.250000000029</v>
      </c>
      <c r="KQ308" s="2">
        <v>392585.77999999991</v>
      </c>
      <c r="KR308" s="2">
        <v>698335.21</v>
      </c>
      <c r="KS308" s="2">
        <v>1293420.18</v>
      </c>
      <c r="KT308" s="2">
        <v>3171372.5000000005</v>
      </c>
      <c r="KU308" s="2">
        <v>3487386.6699999985</v>
      </c>
      <c r="KV308" s="2">
        <v>7870029.4800000004</v>
      </c>
      <c r="KW308" s="2">
        <v>22681.440000000002</v>
      </c>
      <c r="KX308" s="2">
        <v>1957760.5599999998</v>
      </c>
      <c r="KY308" s="2">
        <v>11725269.430000002</v>
      </c>
      <c r="KZ308" s="2">
        <v>46374</v>
      </c>
      <c r="LA308" s="2">
        <v>144944.93</v>
      </c>
      <c r="LB308" s="2">
        <v>95003.709999999992</v>
      </c>
      <c r="LC308" s="2">
        <v>4001664.4400000009</v>
      </c>
      <c r="LD308" s="2">
        <v>58183.240000000005</v>
      </c>
      <c r="LE308" s="2">
        <v>7882904.3899999997</v>
      </c>
      <c r="LF308" s="2">
        <v>106037.24999999999</v>
      </c>
      <c r="LG308" s="2">
        <v>1500</v>
      </c>
      <c r="LH308" s="2">
        <v>3424.63</v>
      </c>
      <c r="LI308" s="2">
        <v>142734.47</v>
      </c>
      <c r="LJ308" s="2">
        <v>34868.369999999995</v>
      </c>
      <c r="LK308" s="2">
        <v>218804798.01000005</v>
      </c>
      <c r="LL308" s="2">
        <v>5008386.9800000014</v>
      </c>
      <c r="LM308" s="2">
        <v>5008386.9800000014</v>
      </c>
      <c r="LN308" s="2">
        <v>4610314.45</v>
      </c>
      <c r="LO308" s="2">
        <v>717692.94000000006</v>
      </c>
      <c r="LP308" s="2">
        <v>461757.29999999993</v>
      </c>
      <c r="LQ308" s="2">
        <v>2260289.6999999997</v>
      </c>
      <c r="LR308" s="2">
        <v>1297783.47</v>
      </c>
      <c r="LS308" s="2">
        <v>5331298.7399999984</v>
      </c>
      <c r="LT308" s="2">
        <v>2136276.61</v>
      </c>
      <c r="LU308" s="2">
        <v>6848228.4500000002</v>
      </c>
      <c r="LV308" s="2">
        <v>188954.9</v>
      </c>
      <c r="LW308" s="2">
        <v>544.45000000000005</v>
      </c>
      <c r="LX308" s="2">
        <v>23853141.010000005</v>
      </c>
      <c r="LY308" s="2">
        <v>2376424378.039999</v>
      </c>
    </row>
    <row r="309" spans="2:339">
      <c r="B309" s="22" t="s">
        <v>83</v>
      </c>
      <c r="C309" s="22" t="s">
        <v>7</v>
      </c>
      <c r="D309" s="22" t="s">
        <v>5</v>
      </c>
      <c r="E309" s="22" t="s">
        <v>15</v>
      </c>
      <c r="F309" s="22" t="s">
        <v>25</v>
      </c>
      <c r="G309" s="1">
        <v>276585.96999999997</v>
      </c>
      <c r="I309" s="37" t="str">
        <f>VLOOKUP(J309,'District Listing'!$A$3:$B$315,2,FALSE)</f>
        <v>GRANDVIEW</v>
      </c>
      <c r="J309" s="4" t="s">
        <v>402</v>
      </c>
      <c r="K309" s="2">
        <v>1498001.94</v>
      </c>
      <c r="L309" s="2">
        <v>1498001.94</v>
      </c>
      <c r="M309" s="2">
        <v>-1498001.94</v>
      </c>
      <c r="N309" s="2">
        <v>-1498001.94</v>
      </c>
      <c r="O309" s="2">
        <v>17963844.209999997</v>
      </c>
      <c r="P309" s="2">
        <v>379193.73</v>
      </c>
      <c r="Q309" s="2">
        <v>869969.53</v>
      </c>
      <c r="R309" s="2"/>
      <c r="S309" s="2">
        <v>687609.93</v>
      </c>
      <c r="T309" s="2">
        <v>300286.28000000003</v>
      </c>
      <c r="U309" s="2"/>
      <c r="V309" s="2">
        <v>20200903.68</v>
      </c>
      <c r="W309" s="2">
        <v>7807565.2400000002</v>
      </c>
      <c r="X309" s="2">
        <v>186079.78</v>
      </c>
      <c r="Y309" s="2">
        <v>661024.23</v>
      </c>
      <c r="Z309" s="2"/>
      <c r="AA309" s="2">
        <v>270012.21999999997</v>
      </c>
      <c r="AB309" s="2">
        <v>112166.70999999999</v>
      </c>
      <c r="AC309" s="2">
        <v>9036848.1800000016</v>
      </c>
      <c r="AD309" s="2">
        <v>3082.7</v>
      </c>
      <c r="AE309" s="2">
        <v>167.2</v>
      </c>
      <c r="AF309" s="2">
        <v>1526068.01</v>
      </c>
      <c r="AG309" s="2">
        <v>670092.72000000009</v>
      </c>
      <c r="AH309" s="2">
        <v>3015275.4299999997</v>
      </c>
      <c r="AI309" s="2">
        <v>1111709.1399999999</v>
      </c>
      <c r="AJ309" s="2"/>
      <c r="AK309" s="2"/>
      <c r="AL309" s="2"/>
      <c r="AM309" s="2"/>
      <c r="AN309" s="2">
        <v>100303.95999999999</v>
      </c>
      <c r="AO309" s="2">
        <v>25036.010000000002</v>
      </c>
      <c r="AP309" s="2">
        <v>110791.59000000001</v>
      </c>
      <c r="AQ309" s="2">
        <v>101615.03</v>
      </c>
      <c r="AR309" s="2">
        <v>3019094.23</v>
      </c>
      <c r="AS309" s="2">
        <v>2508469.34</v>
      </c>
      <c r="AT309" s="2">
        <v>759.65</v>
      </c>
      <c r="AU309" s="2">
        <v>2460.06</v>
      </c>
      <c r="AV309" s="2">
        <v>12194925.07</v>
      </c>
      <c r="AW309" s="2">
        <v>1544171.98</v>
      </c>
      <c r="AX309" s="2">
        <v>94698.44</v>
      </c>
      <c r="AY309" s="2">
        <v>1473747.85</v>
      </c>
      <c r="AZ309" s="2">
        <v>662028.31999999995</v>
      </c>
      <c r="BA309" s="2">
        <v>1137377.82</v>
      </c>
      <c r="BB309" s="2">
        <v>4912024.41</v>
      </c>
      <c r="BC309" s="2"/>
      <c r="BD309" s="2">
        <v>7106.81</v>
      </c>
      <c r="BE309" s="2">
        <v>199101.84999999998</v>
      </c>
      <c r="BF309" s="2"/>
      <c r="BG309" s="2">
        <v>679078.81</v>
      </c>
      <c r="BH309" s="2">
        <v>327998.32</v>
      </c>
      <c r="BI309" s="2">
        <v>692435.64999999991</v>
      </c>
      <c r="BJ309" s="2"/>
      <c r="BK309" s="2">
        <v>20601.849999999999</v>
      </c>
      <c r="BL309" s="2">
        <v>58726.23</v>
      </c>
      <c r="BM309" s="2">
        <v>246819.53999999998</v>
      </c>
      <c r="BN309" s="2">
        <v>265772.77999999997</v>
      </c>
      <c r="BO309" s="2">
        <v>40712.269999999997</v>
      </c>
      <c r="BP309" s="2">
        <v>84248.67</v>
      </c>
      <c r="BQ309" s="2">
        <v>63436.7</v>
      </c>
      <c r="BR309" s="2">
        <v>5988.6900000000005</v>
      </c>
      <c r="BS309" s="2">
        <v>55080.560000000005</v>
      </c>
      <c r="BT309" s="2"/>
      <c r="BU309" s="2">
        <v>31480.65</v>
      </c>
      <c r="BV309" s="2"/>
      <c r="BW309" s="2"/>
      <c r="BX309" s="2"/>
      <c r="BY309" s="2"/>
      <c r="BZ309" s="2"/>
      <c r="CA309" s="2">
        <v>19.38</v>
      </c>
      <c r="CB309" s="2">
        <v>366304.33</v>
      </c>
      <c r="CC309" s="2">
        <v>393816.27</v>
      </c>
      <c r="CD309" s="2">
        <v>43</v>
      </c>
      <c r="CE309" s="2"/>
      <c r="CF309" s="2">
        <v>577997.35</v>
      </c>
      <c r="CG309" s="2">
        <v>797730.8</v>
      </c>
      <c r="CH309" s="2"/>
      <c r="CI309" s="2">
        <v>6045.88</v>
      </c>
      <c r="CJ309" s="2"/>
      <c r="CK309" s="2"/>
      <c r="CL309" s="2">
        <v>163751.38</v>
      </c>
      <c r="CM309" s="2">
        <v>441263.99</v>
      </c>
      <c r="CN309" s="2"/>
      <c r="CO309" s="2"/>
      <c r="CP309" s="2"/>
      <c r="CQ309" s="2"/>
      <c r="CR309" s="2">
        <v>31622.74</v>
      </c>
      <c r="CS309" s="2"/>
      <c r="CT309" s="2"/>
      <c r="CU309" s="2"/>
      <c r="CV309" s="2"/>
      <c r="CW309" s="2"/>
      <c r="CX309" s="2"/>
      <c r="CY309" s="2"/>
      <c r="CZ309" s="2">
        <v>5557184.5</v>
      </c>
      <c r="DA309" s="2">
        <v>123081.49</v>
      </c>
      <c r="DB309" s="2">
        <v>123081.49</v>
      </c>
      <c r="DC309" s="2"/>
      <c r="DD309" s="2">
        <v>152337.17000000001</v>
      </c>
      <c r="DE309" s="2">
        <v>71874.350000000006</v>
      </c>
      <c r="DF309" s="2">
        <v>216731.3</v>
      </c>
      <c r="DG309" s="2">
        <v>35398.699999999997</v>
      </c>
      <c r="DH309" s="2">
        <v>65941.52</v>
      </c>
      <c r="DI309" s="2">
        <v>25056.05</v>
      </c>
      <c r="DJ309" s="2">
        <v>498816.78</v>
      </c>
      <c r="DK309" s="2"/>
      <c r="DL309" s="2"/>
      <c r="DM309" s="2">
        <v>1066155.8700000001</v>
      </c>
      <c r="DN309" s="2">
        <v>53091123.200000025</v>
      </c>
      <c r="DP309" s="37" t="str">
        <f>VLOOKUP(DQ309,'District Listing'!$A$3:$B$315,2,FALSE)</f>
        <v>GRANDVIEW</v>
      </c>
      <c r="DQ309" s="4" t="s">
        <v>402</v>
      </c>
      <c r="DR309" s="2">
        <v>128927.23</v>
      </c>
      <c r="DS309" s="2">
        <v>128927.23</v>
      </c>
      <c r="DT309" s="2">
        <v>-1480077.69</v>
      </c>
      <c r="DU309" s="2">
        <v>-1480077.69</v>
      </c>
      <c r="DV309" s="2">
        <v>17862930.649999999</v>
      </c>
      <c r="DW309" s="2">
        <v>349963.18</v>
      </c>
      <c r="DX309" s="2">
        <v>609048.35</v>
      </c>
      <c r="DY309" s="2"/>
      <c r="DZ309" s="2">
        <v>456567.14</v>
      </c>
      <c r="EA309" s="2">
        <v>8055.4</v>
      </c>
      <c r="EB309" s="2"/>
      <c r="EC309" s="2">
        <v>19286564.719999999</v>
      </c>
      <c r="ED309" s="2">
        <v>7689328.1200000001</v>
      </c>
      <c r="EE309" s="2">
        <v>186079.78</v>
      </c>
      <c r="EF309" s="2">
        <v>576114.59</v>
      </c>
      <c r="EG309" s="2"/>
      <c r="EH309" s="2">
        <v>3215.12</v>
      </c>
      <c r="EI309" s="2">
        <v>34506.089999999997</v>
      </c>
      <c r="EJ309" s="2">
        <v>8489243.6999999993</v>
      </c>
      <c r="EK309" s="2">
        <v>3069.04</v>
      </c>
      <c r="EL309" s="2">
        <v>167.2</v>
      </c>
      <c r="EM309" s="2">
        <v>1459172.27</v>
      </c>
      <c r="EN309" s="2">
        <v>632983.17000000004</v>
      </c>
      <c r="EO309" s="2">
        <v>2915615.53</v>
      </c>
      <c r="EP309" s="2">
        <v>1056303.26</v>
      </c>
      <c r="EQ309" s="2"/>
      <c r="ER309" s="2"/>
      <c r="ES309" s="2"/>
      <c r="ET309" s="2"/>
      <c r="EU309" s="2">
        <v>52789.79</v>
      </c>
      <c r="EV309" s="2">
        <v>23504.02</v>
      </c>
      <c r="EW309" s="2">
        <v>108102.57</v>
      </c>
      <c r="EX309" s="2">
        <v>97296.76</v>
      </c>
      <c r="EY309" s="2">
        <v>2993892.62</v>
      </c>
      <c r="EZ309" s="2">
        <v>2444751.11</v>
      </c>
      <c r="FA309" s="2">
        <v>746.1</v>
      </c>
      <c r="FB309" s="2">
        <v>2424.85</v>
      </c>
      <c r="FC309" s="2">
        <v>11790818.289999999</v>
      </c>
      <c r="FD309" s="2">
        <v>719023.22</v>
      </c>
      <c r="FE309" s="2">
        <v>76488.759999999995</v>
      </c>
      <c r="FF309" s="2">
        <v>1473747.85</v>
      </c>
      <c r="FG309" s="2">
        <v>510784.42</v>
      </c>
      <c r="FH309" s="2">
        <v>878171.97</v>
      </c>
      <c r="FI309" s="2">
        <v>3658216.2199999997</v>
      </c>
      <c r="FJ309" s="2"/>
      <c r="FK309" s="2"/>
      <c r="FL309" s="2">
        <v>140424.79999999999</v>
      </c>
      <c r="FM309" s="2"/>
      <c r="FN309" s="2">
        <v>679078.81</v>
      </c>
      <c r="FO309" s="2">
        <v>206437.22</v>
      </c>
      <c r="FP309" s="2">
        <v>160901.21</v>
      </c>
      <c r="FQ309" s="2"/>
      <c r="FR309" s="2"/>
      <c r="FS309" s="2"/>
      <c r="FT309" s="2">
        <v>33735.68</v>
      </c>
      <c r="FU309" s="2">
        <v>6556.7</v>
      </c>
      <c r="FV309" s="2"/>
      <c r="FW309" s="2">
        <v>84248.67</v>
      </c>
      <c r="FX309" s="2">
        <v>62321.38</v>
      </c>
      <c r="FY309" s="2">
        <v>269.88</v>
      </c>
      <c r="FZ309" s="2">
        <v>4264.37</v>
      </c>
      <c r="GA309" s="2"/>
      <c r="GB309" s="2">
        <v>25000</v>
      </c>
      <c r="GC309" s="2"/>
      <c r="GD309" s="2"/>
      <c r="GE309" s="2"/>
      <c r="GF309" s="2"/>
      <c r="GG309" s="2"/>
      <c r="GH309" s="2">
        <v>19.38</v>
      </c>
      <c r="GI309" s="2">
        <v>353160.09</v>
      </c>
      <c r="GJ309" s="2">
        <v>338101.3</v>
      </c>
      <c r="GK309" s="2"/>
      <c r="GL309" s="2"/>
      <c r="GM309" s="2">
        <v>568588.51</v>
      </c>
      <c r="GN309" s="2">
        <v>751740.8</v>
      </c>
      <c r="GO309" s="2"/>
      <c r="GP309" s="2">
        <v>5245</v>
      </c>
      <c r="GQ309" s="2"/>
      <c r="GR309" s="2"/>
      <c r="GS309" s="2">
        <v>163751.38</v>
      </c>
      <c r="GT309" s="2">
        <v>441263.99</v>
      </c>
      <c r="GU309" s="2"/>
      <c r="GV309" s="2"/>
      <c r="GW309" s="2"/>
      <c r="GX309" s="2"/>
      <c r="GY309" s="2">
        <v>7981</v>
      </c>
      <c r="GZ309" s="2"/>
      <c r="HA309" s="2"/>
      <c r="HB309" s="2"/>
      <c r="HC309" s="2"/>
      <c r="HD309" s="2"/>
      <c r="HE309" s="2"/>
      <c r="HF309" s="2"/>
      <c r="HG309" s="2">
        <v>4033090.17</v>
      </c>
      <c r="HH309" s="2">
        <v>83143.94</v>
      </c>
      <c r="HI309" s="2">
        <v>83143.94</v>
      </c>
      <c r="HJ309" s="2"/>
      <c r="HK309" s="2"/>
      <c r="HL309" s="2"/>
      <c r="HM309" s="2">
        <v>68287.72</v>
      </c>
      <c r="HN309" s="2">
        <v>28316.14</v>
      </c>
      <c r="HO309" s="2">
        <v>16505.97</v>
      </c>
      <c r="HP309" s="2"/>
      <c r="HQ309" s="2">
        <v>64887.199999999997</v>
      </c>
      <c r="HR309" s="2"/>
      <c r="HS309" s="2">
        <v>177997.03</v>
      </c>
      <c r="HT309" s="2">
        <v>46167923.610000014</v>
      </c>
      <c r="HV309" s="37" t="str">
        <f>VLOOKUP(HW309,'District Listing'!$A$3:$B$315,2,FALSE)</f>
        <v>SUMMIT: SIERRA</v>
      </c>
      <c r="HW309" s="45" t="s">
        <v>210</v>
      </c>
      <c r="HX309" s="2">
        <v>0</v>
      </c>
      <c r="HY309" s="2">
        <v>0</v>
      </c>
      <c r="HZ309" s="2">
        <v>0</v>
      </c>
      <c r="IA309" s="2">
        <v>0</v>
      </c>
      <c r="IB309" s="2">
        <v>0</v>
      </c>
      <c r="IC309" s="2">
        <v>0</v>
      </c>
      <c r="ID309" s="2">
        <v>0</v>
      </c>
      <c r="IE309" s="2">
        <v>0</v>
      </c>
      <c r="IF309" s="2">
        <v>0</v>
      </c>
      <c r="IG309" s="2">
        <v>0</v>
      </c>
      <c r="IH309" s="2">
        <v>0</v>
      </c>
      <c r="II309" s="2">
        <v>0</v>
      </c>
      <c r="IJ309" s="2">
        <v>0</v>
      </c>
      <c r="IK309" s="2">
        <v>0</v>
      </c>
      <c r="IL309" s="2">
        <v>0</v>
      </c>
      <c r="IM309" s="2">
        <v>0</v>
      </c>
      <c r="IN309" s="2">
        <v>0</v>
      </c>
      <c r="IO309" s="2">
        <v>0</v>
      </c>
      <c r="IP309" s="2">
        <v>0</v>
      </c>
      <c r="IQ309" s="2">
        <v>0</v>
      </c>
      <c r="IR309" s="2">
        <v>0</v>
      </c>
      <c r="IS309" s="2">
        <v>0</v>
      </c>
      <c r="IT309" s="2">
        <v>0</v>
      </c>
      <c r="IU309" s="2">
        <v>0</v>
      </c>
      <c r="IV309" s="2">
        <v>0</v>
      </c>
      <c r="IW309" s="2">
        <v>0</v>
      </c>
      <c r="IX309" s="2">
        <v>0</v>
      </c>
      <c r="IY309" s="2">
        <v>0</v>
      </c>
      <c r="IZ309" s="2">
        <v>0</v>
      </c>
      <c r="JA309" s="2">
        <v>0</v>
      </c>
      <c r="JB309" s="2">
        <v>0</v>
      </c>
      <c r="JC309" s="2">
        <v>0</v>
      </c>
      <c r="JD309" s="2">
        <v>0</v>
      </c>
      <c r="JE309" s="2">
        <v>0</v>
      </c>
      <c r="JF309" s="2">
        <v>0</v>
      </c>
      <c r="JG309" s="2">
        <v>0</v>
      </c>
      <c r="JH309" s="2">
        <v>0</v>
      </c>
      <c r="JI309" s="2">
        <v>0</v>
      </c>
      <c r="JJ309" s="2">
        <v>0</v>
      </c>
      <c r="JK309" s="2">
        <v>0</v>
      </c>
      <c r="JL309" s="2">
        <v>0</v>
      </c>
      <c r="JM309" s="2">
        <v>0</v>
      </c>
      <c r="JN309" s="2">
        <v>0</v>
      </c>
      <c r="JO309" s="2">
        <v>0</v>
      </c>
      <c r="JP309" s="2">
        <v>0</v>
      </c>
      <c r="JQ309" s="2">
        <v>0</v>
      </c>
      <c r="JR309" s="2">
        <v>0</v>
      </c>
      <c r="JS309" s="2">
        <v>0</v>
      </c>
      <c r="JT309" s="2">
        <v>0</v>
      </c>
      <c r="JU309" s="2">
        <v>0</v>
      </c>
      <c r="JV309" s="2">
        <v>0</v>
      </c>
      <c r="JW309" s="2">
        <v>0</v>
      </c>
      <c r="JX309" s="2">
        <v>0</v>
      </c>
      <c r="JY309" s="2">
        <v>0</v>
      </c>
      <c r="JZ309" s="2">
        <v>0</v>
      </c>
      <c r="KA309" s="2">
        <v>0</v>
      </c>
      <c r="KB309" s="2">
        <v>0</v>
      </c>
      <c r="KC309" s="2">
        <v>0</v>
      </c>
      <c r="KD309" s="2">
        <v>0</v>
      </c>
      <c r="KE309" s="2">
        <v>0</v>
      </c>
      <c r="KF309" s="2">
        <v>0</v>
      </c>
      <c r="KG309" s="2">
        <v>0</v>
      </c>
      <c r="KH309" s="2">
        <v>0</v>
      </c>
      <c r="KI309" s="2">
        <v>0</v>
      </c>
      <c r="KJ309" s="2">
        <v>0</v>
      </c>
      <c r="KK309" s="2">
        <v>0</v>
      </c>
      <c r="KL309" s="2">
        <v>0</v>
      </c>
      <c r="KM309" s="2">
        <v>0</v>
      </c>
      <c r="KN309" s="2">
        <v>0</v>
      </c>
      <c r="KO309" s="2">
        <v>0</v>
      </c>
      <c r="KP309" s="2">
        <v>0</v>
      </c>
      <c r="KQ309" s="2">
        <v>0</v>
      </c>
      <c r="KR309" s="2">
        <v>0</v>
      </c>
      <c r="KS309" s="2">
        <v>0</v>
      </c>
      <c r="KT309" s="2">
        <v>0</v>
      </c>
      <c r="KU309" s="2">
        <v>0</v>
      </c>
      <c r="KV309" s="2">
        <v>0</v>
      </c>
      <c r="KW309" s="2">
        <v>0</v>
      </c>
      <c r="KX309" s="2">
        <v>0</v>
      </c>
      <c r="KY309" s="2">
        <v>0</v>
      </c>
      <c r="KZ309" s="2">
        <v>0</v>
      </c>
      <c r="LA309" s="2">
        <v>0</v>
      </c>
      <c r="LB309" s="2">
        <v>0</v>
      </c>
      <c r="LC309" s="2">
        <v>0</v>
      </c>
      <c r="LD309" s="2">
        <v>0</v>
      </c>
      <c r="LE309" s="2">
        <v>0</v>
      </c>
      <c r="LF309" s="2">
        <v>0</v>
      </c>
      <c r="LG309" s="2">
        <v>0</v>
      </c>
      <c r="LH309" s="2">
        <v>0</v>
      </c>
      <c r="LI309" s="2">
        <v>0</v>
      </c>
      <c r="LJ309" s="2">
        <v>0</v>
      </c>
      <c r="LK309" s="2">
        <v>0</v>
      </c>
      <c r="LL309" s="2">
        <v>0</v>
      </c>
      <c r="LM309" s="2">
        <v>0</v>
      </c>
      <c r="LN309" s="2">
        <v>0</v>
      </c>
      <c r="LO309" s="2">
        <v>0</v>
      </c>
      <c r="LP309" s="2">
        <v>0</v>
      </c>
      <c r="LQ309" s="2">
        <v>0</v>
      </c>
      <c r="LR309" s="2">
        <v>0</v>
      </c>
      <c r="LS309" s="2">
        <v>0</v>
      </c>
      <c r="LT309" s="2">
        <v>0</v>
      </c>
      <c r="LU309" s="2">
        <v>0</v>
      </c>
      <c r="LV309" s="2">
        <v>0</v>
      </c>
      <c r="LW309" s="2">
        <v>0</v>
      </c>
      <c r="LX309" s="2">
        <v>0</v>
      </c>
      <c r="LY309" s="2">
        <v>0</v>
      </c>
    </row>
    <row r="310" spans="2:339">
      <c r="B310" s="22" t="s">
        <v>83</v>
      </c>
      <c r="C310" s="22" t="s">
        <v>7</v>
      </c>
      <c r="D310" s="22" t="s">
        <v>5</v>
      </c>
      <c r="E310" s="22" t="s">
        <v>15</v>
      </c>
      <c r="F310" s="22" t="s">
        <v>26</v>
      </c>
      <c r="G310" s="1">
        <v>150930.99</v>
      </c>
      <c r="I310" s="37" t="str">
        <f>VLOOKUP(J310,'District Listing'!$A$3:$B$315,2,FALSE)</f>
        <v>SUNNYSIDE</v>
      </c>
      <c r="J310" s="4" t="s">
        <v>403</v>
      </c>
      <c r="K310" s="2">
        <v>73912.77</v>
      </c>
      <c r="L310" s="2">
        <v>73912.77</v>
      </c>
      <c r="M310" s="2">
        <v>-73912.77</v>
      </c>
      <c r="N310" s="2">
        <v>-73912.77</v>
      </c>
      <c r="O310" s="2">
        <v>34351169.469999999</v>
      </c>
      <c r="P310" s="2">
        <v>614350.49</v>
      </c>
      <c r="Q310" s="2">
        <v>3107392.69</v>
      </c>
      <c r="R310" s="2"/>
      <c r="S310" s="2">
        <v>508719.22</v>
      </c>
      <c r="T310" s="2">
        <v>472243.44</v>
      </c>
      <c r="U310" s="2">
        <v>441210</v>
      </c>
      <c r="V310" s="2">
        <v>39495085.309999995</v>
      </c>
      <c r="W310" s="2">
        <v>16486513.140000001</v>
      </c>
      <c r="X310" s="2">
        <v>330875.76</v>
      </c>
      <c r="Y310" s="2">
        <v>738034.45000000007</v>
      </c>
      <c r="Z310" s="2"/>
      <c r="AA310" s="2">
        <v>512491.99</v>
      </c>
      <c r="AB310" s="2">
        <v>123070.33</v>
      </c>
      <c r="AC310" s="2">
        <v>18190985.669999998</v>
      </c>
      <c r="AD310" s="2">
        <v>543.75</v>
      </c>
      <c r="AE310" s="2">
        <v>1451.75</v>
      </c>
      <c r="AF310" s="2">
        <v>2960706.9699999997</v>
      </c>
      <c r="AG310" s="2">
        <v>1364205.71</v>
      </c>
      <c r="AH310" s="2">
        <v>5948394.4500000002</v>
      </c>
      <c r="AI310" s="2">
        <v>2306051.31</v>
      </c>
      <c r="AJ310" s="2"/>
      <c r="AK310" s="2"/>
      <c r="AL310" s="2"/>
      <c r="AM310" s="2"/>
      <c r="AN310" s="2">
        <v>64463.770000000004</v>
      </c>
      <c r="AO310" s="2">
        <v>48907.130000000005</v>
      </c>
      <c r="AP310" s="2">
        <v>206772.2</v>
      </c>
      <c r="AQ310" s="2">
        <v>197852.61000000002</v>
      </c>
      <c r="AR310" s="2">
        <v>5169664.83</v>
      </c>
      <c r="AS310" s="2">
        <v>4896512.16</v>
      </c>
      <c r="AT310" s="2">
        <v>186968.38</v>
      </c>
      <c r="AU310" s="2">
        <v>41379.599999999999</v>
      </c>
      <c r="AV310" s="2">
        <v>23393874.619999997</v>
      </c>
      <c r="AW310" s="2">
        <v>2864688</v>
      </c>
      <c r="AX310" s="2">
        <v>203726.62</v>
      </c>
      <c r="AY310" s="2">
        <v>1944968.94</v>
      </c>
      <c r="AZ310" s="2">
        <v>164123.22</v>
      </c>
      <c r="BA310" s="2">
        <v>2483111.79</v>
      </c>
      <c r="BB310" s="2">
        <v>7660618.5700000003</v>
      </c>
      <c r="BC310" s="2">
        <v>10669.38</v>
      </c>
      <c r="BD310" s="2"/>
      <c r="BE310" s="2">
        <v>6711.54</v>
      </c>
      <c r="BF310" s="2"/>
      <c r="BG310" s="2"/>
      <c r="BH310" s="2">
        <v>400536.08</v>
      </c>
      <c r="BI310" s="2">
        <v>1335346.8600000001</v>
      </c>
      <c r="BJ310" s="2"/>
      <c r="BK310" s="2">
        <v>40709.5</v>
      </c>
      <c r="BL310" s="2"/>
      <c r="BM310" s="2">
        <v>525433.65</v>
      </c>
      <c r="BN310" s="2">
        <v>63421.4</v>
      </c>
      <c r="BO310" s="2">
        <v>77506.41</v>
      </c>
      <c r="BP310" s="2">
        <v>390449.14</v>
      </c>
      <c r="BQ310" s="2">
        <v>47545.2</v>
      </c>
      <c r="BR310" s="2">
        <v>59629.49</v>
      </c>
      <c r="BS310" s="2">
        <v>61469.82</v>
      </c>
      <c r="BT310" s="2">
        <v>139773.70000000001</v>
      </c>
      <c r="BU310" s="2">
        <v>39844.43</v>
      </c>
      <c r="BV310" s="2">
        <v>160882.25</v>
      </c>
      <c r="BW310" s="2">
        <v>90116.61</v>
      </c>
      <c r="BX310" s="2"/>
      <c r="BY310" s="2"/>
      <c r="BZ310" s="2"/>
      <c r="CA310" s="2"/>
      <c r="CB310" s="2">
        <v>799757.4</v>
      </c>
      <c r="CC310" s="2">
        <v>974425.76</v>
      </c>
      <c r="CD310" s="2">
        <v>8805.18</v>
      </c>
      <c r="CE310" s="2">
        <v>22246.95</v>
      </c>
      <c r="CF310" s="2">
        <v>680980.47</v>
      </c>
      <c r="CG310" s="2">
        <v>603517.99</v>
      </c>
      <c r="CH310" s="2"/>
      <c r="CI310" s="2">
        <v>72309.13</v>
      </c>
      <c r="CJ310" s="2">
        <v>516779.49</v>
      </c>
      <c r="CK310" s="2"/>
      <c r="CL310" s="2">
        <v>202299.42</v>
      </c>
      <c r="CM310" s="2">
        <v>796664.02</v>
      </c>
      <c r="CN310" s="2">
        <v>126.72</v>
      </c>
      <c r="CO310" s="2">
        <v>25480.19</v>
      </c>
      <c r="CP310" s="2"/>
      <c r="CQ310" s="2"/>
      <c r="CR310" s="2">
        <v>180194.04</v>
      </c>
      <c r="CS310" s="2"/>
      <c r="CT310" s="2"/>
      <c r="CU310" s="2"/>
      <c r="CV310" s="2"/>
      <c r="CW310" s="2"/>
      <c r="CX310" s="2"/>
      <c r="CY310" s="2"/>
      <c r="CZ310" s="2">
        <v>8333632.2200000016</v>
      </c>
      <c r="DA310" s="2">
        <v>218445.44</v>
      </c>
      <c r="DB310" s="2">
        <v>218445.44</v>
      </c>
      <c r="DC310" s="2"/>
      <c r="DD310" s="2"/>
      <c r="DE310" s="2">
        <v>32377</v>
      </c>
      <c r="DF310" s="2"/>
      <c r="DG310" s="2"/>
      <c r="DH310" s="2"/>
      <c r="DI310" s="2"/>
      <c r="DJ310" s="2"/>
      <c r="DK310" s="2"/>
      <c r="DL310" s="2"/>
      <c r="DM310" s="2">
        <v>32377</v>
      </c>
      <c r="DN310" s="2">
        <v>97325018.829999998</v>
      </c>
      <c r="DP310" s="37" t="str">
        <f>VLOOKUP(DQ310,'District Listing'!$A$3:$B$315,2,FALSE)</f>
        <v>SUNNYSIDE</v>
      </c>
      <c r="DQ310" s="4" t="s">
        <v>403</v>
      </c>
      <c r="DR310" s="2">
        <v>73912.77</v>
      </c>
      <c r="DS310" s="2">
        <v>73912.77</v>
      </c>
      <c r="DT310" s="2">
        <v>-73912.77</v>
      </c>
      <c r="DU310" s="2">
        <v>-73912.77</v>
      </c>
      <c r="DV310" s="2">
        <v>34329361.289999999</v>
      </c>
      <c r="DW310" s="2">
        <v>608533.49</v>
      </c>
      <c r="DX310" s="2">
        <v>2621562.75</v>
      </c>
      <c r="DY310" s="2"/>
      <c r="DZ310" s="2">
        <v>256962.23</v>
      </c>
      <c r="EA310" s="2">
        <v>397827.96</v>
      </c>
      <c r="EB310" s="2">
        <v>441210</v>
      </c>
      <c r="EC310" s="2">
        <v>38655457.719999999</v>
      </c>
      <c r="ED310" s="2">
        <v>16392618.98</v>
      </c>
      <c r="EE310" s="2">
        <v>330875.76</v>
      </c>
      <c r="EF310" s="2">
        <v>637158.91</v>
      </c>
      <c r="EG310" s="2"/>
      <c r="EH310" s="2"/>
      <c r="EI310" s="2">
        <v>123045.33</v>
      </c>
      <c r="EJ310" s="2">
        <v>17483698.979999997</v>
      </c>
      <c r="EK310" s="2">
        <v>543.75</v>
      </c>
      <c r="EL310" s="2">
        <v>1433</v>
      </c>
      <c r="EM310" s="2">
        <v>2897479.63</v>
      </c>
      <c r="EN310" s="2">
        <v>1310453.79</v>
      </c>
      <c r="EO310" s="2">
        <v>5831821.2800000003</v>
      </c>
      <c r="EP310" s="2">
        <v>2228632.15</v>
      </c>
      <c r="EQ310" s="2"/>
      <c r="ER310" s="2"/>
      <c r="ES310" s="2"/>
      <c r="ET310" s="2"/>
      <c r="EU310" s="2">
        <v>63232.22</v>
      </c>
      <c r="EV310" s="2">
        <v>47903.05</v>
      </c>
      <c r="EW310" s="2">
        <v>205306.63</v>
      </c>
      <c r="EX310" s="2">
        <v>194089.72</v>
      </c>
      <c r="EY310" s="2">
        <v>5167552.83</v>
      </c>
      <c r="EZ310" s="2">
        <v>4886915.47</v>
      </c>
      <c r="FA310" s="2">
        <v>186878.98</v>
      </c>
      <c r="FB310" s="2">
        <v>40834.9</v>
      </c>
      <c r="FC310" s="2">
        <v>23063077.400000002</v>
      </c>
      <c r="FD310" s="2">
        <v>2843105.15</v>
      </c>
      <c r="FE310" s="2">
        <v>203726.62</v>
      </c>
      <c r="FF310" s="2">
        <v>1944968.94</v>
      </c>
      <c r="FG310" s="2">
        <v>164123.22</v>
      </c>
      <c r="FH310" s="2">
        <v>2483111.79</v>
      </c>
      <c r="FI310" s="2">
        <v>7639035.7199999997</v>
      </c>
      <c r="FJ310" s="2">
        <v>10669.38</v>
      </c>
      <c r="FK310" s="2"/>
      <c r="FL310" s="2">
        <v>6711.54</v>
      </c>
      <c r="FM310" s="2"/>
      <c r="FN310" s="2"/>
      <c r="FO310" s="2">
        <v>398277.09</v>
      </c>
      <c r="FP310" s="2">
        <v>1311011.5</v>
      </c>
      <c r="FQ310" s="2"/>
      <c r="FR310" s="2">
        <v>40709.5</v>
      </c>
      <c r="FS310" s="2"/>
      <c r="FT310" s="2">
        <v>519407.94</v>
      </c>
      <c r="FU310" s="2">
        <v>63421.4</v>
      </c>
      <c r="FV310" s="2">
        <v>77506.41</v>
      </c>
      <c r="FW310" s="2">
        <v>390449.14</v>
      </c>
      <c r="FX310" s="2">
        <v>47545.2</v>
      </c>
      <c r="FY310" s="2">
        <v>56846.879999999997</v>
      </c>
      <c r="FZ310" s="2">
        <v>61469.82</v>
      </c>
      <c r="GA310" s="2">
        <v>139773.70000000001</v>
      </c>
      <c r="GB310" s="2">
        <v>39844.43</v>
      </c>
      <c r="GC310" s="2">
        <v>160882.25</v>
      </c>
      <c r="GD310" s="2">
        <v>90116.61</v>
      </c>
      <c r="GE310" s="2"/>
      <c r="GF310" s="2"/>
      <c r="GG310" s="2"/>
      <c r="GH310" s="2"/>
      <c r="GI310" s="2">
        <v>799757.4</v>
      </c>
      <c r="GJ310" s="2">
        <v>970196.08</v>
      </c>
      <c r="GK310" s="2">
        <v>8805.18</v>
      </c>
      <c r="GL310" s="2">
        <v>22246.95</v>
      </c>
      <c r="GM310" s="2">
        <v>680980.47</v>
      </c>
      <c r="GN310" s="2">
        <v>603517.99</v>
      </c>
      <c r="GO310" s="2"/>
      <c r="GP310" s="2">
        <v>70057.33</v>
      </c>
      <c r="GQ310" s="2">
        <v>516779.49</v>
      </c>
      <c r="GR310" s="2"/>
      <c r="GS310" s="2">
        <v>202299.42</v>
      </c>
      <c r="GT310" s="2">
        <v>796664.02</v>
      </c>
      <c r="GU310" s="2">
        <v>126.72</v>
      </c>
      <c r="GV310" s="2">
        <v>25480.19</v>
      </c>
      <c r="GW310" s="2"/>
      <c r="GX310" s="2"/>
      <c r="GY310" s="2">
        <v>174533.54</v>
      </c>
      <c r="GZ310" s="2"/>
      <c r="HA310" s="2"/>
      <c r="HB310" s="2"/>
      <c r="HC310" s="2"/>
      <c r="HD310" s="2"/>
      <c r="HE310" s="2"/>
      <c r="HF310" s="2"/>
      <c r="HG310" s="2">
        <v>8286087.5700000012</v>
      </c>
      <c r="HH310" s="2">
        <v>218445.44</v>
      </c>
      <c r="HI310" s="2">
        <v>218445.44</v>
      </c>
      <c r="HJ310" s="2"/>
      <c r="HK310" s="2"/>
      <c r="HL310" s="2">
        <v>32377</v>
      </c>
      <c r="HM310" s="2"/>
      <c r="HN310" s="2"/>
      <c r="HO310" s="2"/>
      <c r="HP310" s="2"/>
      <c r="HQ310" s="2"/>
      <c r="HR310" s="2"/>
      <c r="HS310" s="2">
        <v>32377</v>
      </c>
      <c r="HT310" s="2">
        <v>95378179.830000013</v>
      </c>
      <c r="HV310" s="37" t="str">
        <f>VLOOKUP(HW310,'District Listing'!$A$3:$B$315,2,FALSE)</f>
        <v>LUMMI TRIBAL AGENCY</v>
      </c>
      <c r="HW310" s="45" t="s">
        <v>382</v>
      </c>
    </row>
    <row r="311" spans="2:339">
      <c r="B311" s="22" t="s">
        <v>83</v>
      </c>
      <c r="C311" s="22" t="s">
        <v>7</v>
      </c>
      <c r="D311" s="22" t="s">
        <v>5</v>
      </c>
      <c r="E311" s="22" t="s">
        <v>15</v>
      </c>
      <c r="F311" s="22" t="s">
        <v>27</v>
      </c>
      <c r="G311" s="1">
        <v>5415.6</v>
      </c>
      <c r="I311" s="37" t="str">
        <f>VLOOKUP(J311,'District Listing'!$A$3:$B$315,2,FALSE)</f>
        <v>TOPPENISH</v>
      </c>
      <c r="J311" s="4" t="s">
        <v>404</v>
      </c>
      <c r="K311" s="2">
        <v>707801.51</v>
      </c>
      <c r="L311" s="2">
        <v>707801.51</v>
      </c>
      <c r="M311" s="2">
        <v>-707801.51</v>
      </c>
      <c r="N311" s="2">
        <v>-707801.51</v>
      </c>
      <c r="O311" s="2">
        <v>18633212.91</v>
      </c>
      <c r="P311" s="2">
        <v>466251.99</v>
      </c>
      <c r="Q311" s="2">
        <v>944200.82</v>
      </c>
      <c r="R311" s="2"/>
      <c r="S311" s="2">
        <v>2666359.29</v>
      </c>
      <c r="T311" s="2">
        <v>152271.70000000001</v>
      </c>
      <c r="U311" s="2"/>
      <c r="V311" s="2">
        <v>22862296.709999997</v>
      </c>
      <c r="W311" s="2">
        <v>9139516.3800000008</v>
      </c>
      <c r="X311" s="2">
        <v>413927.23</v>
      </c>
      <c r="Y311" s="2">
        <v>534679.77</v>
      </c>
      <c r="Z311" s="2"/>
      <c r="AA311" s="2">
        <v>65741.179999999993</v>
      </c>
      <c r="AB311" s="2">
        <v>34276.18</v>
      </c>
      <c r="AC311" s="2">
        <v>10188140.74</v>
      </c>
      <c r="AD311" s="2">
        <v>1946012.71</v>
      </c>
      <c r="AE311" s="2">
        <v>202528.75</v>
      </c>
      <c r="AF311" s="2">
        <v>1678837.6700000002</v>
      </c>
      <c r="AG311" s="2">
        <v>750515.57000000007</v>
      </c>
      <c r="AH311" s="2">
        <v>3434457.9099999997</v>
      </c>
      <c r="AI311" s="2">
        <v>1266240.92</v>
      </c>
      <c r="AJ311" s="2">
        <v>-3068.34</v>
      </c>
      <c r="AK311" s="2"/>
      <c r="AL311" s="2"/>
      <c r="AM311" s="2"/>
      <c r="AN311" s="2">
        <v>121115.73</v>
      </c>
      <c r="AO311" s="2">
        <v>43023.4</v>
      </c>
      <c r="AP311" s="2">
        <v>143277.57999999999</v>
      </c>
      <c r="AQ311" s="2">
        <v>140571.9</v>
      </c>
      <c r="AR311" s="2">
        <v>2555342.0499999998</v>
      </c>
      <c r="AS311" s="2">
        <v>2236416.7799999998</v>
      </c>
      <c r="AT311" s="2"/>
      <c r="AU311" s="2"/>
      <c r="AV311" s="2">
        <v>14515272.630000001</v>
      </c>
      <c r="AW311" s="2">
        <v>1861503.17</v>
      </c>
      <c r="AX311" s="2">
        <v>88381.72</v>
      </c>
      <c r="AY311" s="2">
        <v>1056047.53</v>
      </c>
      <c r="AZ311" s="2">
        <v>279946.96000000002</v>
      </c>
      <c r="BA311" s="2">
        <v>1655807.5999999999</v>
      </c>
      <c r="BB311" s="2">
        <v>4941686.9799999995</v>
      </c>
      <c r="BC311" s="2">
        <v>225797.01</v>
      </c>
      <c r="BD311" s="2">
        <v>7495.86</v>
      </c>
      <c r="BE311" s="2">
        <v>3299599.11</v>
      </c>
      <c r="BF311" s="2"/>
      <c r="BG311" s="2"/>
      <c r="BH311" s="2">
        <v>648326.42000000004</v>
      </c>
      <c r="BI311" s="2">
        <v>1311451.8900000001</v>
      </c>
      <c r="BJ311" s="2">
        <v>55355.5</v>
      </c>
      <c r="BK311" s="2"/>
      <c r="BL311" s="2">
        <v>950</v>
      </c>
      <c r="BM311" s="2">
        <v>107644.33</v>
      </c>
      <c r="BN311" s="2"/>
      <c r="BO311" s="2">
        <v>21830</v>
      </c>
      <c r="BP311" s="2">
        <v>197328</v>
      </c>
      <c r="BQ311" s="2">
        <v>44669.32</v>
      </c>
      <c r="BR311" s="2">
        <v>325228.33</v>
      </c>
      <c r="BS311" s="2">
        <v>151136.53</v>
      </c>
      <c r="BT311" s="2">
        <v>75</v>
      </c>
      <c r="BU311" s="2">
        <v>28841.42</v>
      </c>
      <c r="BV311" s="2">
        <v>631.29999999999995</v>
      </c>
      <c r="BW311" s="2">
        <v>464315.95</v>
      </c>
      <c r="BX311" s="2">
        <v>12335.55</v>
      </c>
      <c r="BY311" s="2"/>
      <c r="BZ311" s="2"/>
      <c r="CA311" s="2">
        <v>9265.9699999999993</v>
      </c>
      <c r="CB311" s="2">
        <v>507960.72</v>
      </c>
      <c r="CC311" s="2">
        <v>1304776.3400000001</v>
      </c>
      <c r="CD311" s="2">
        <v>3043.1</v>
      </c>
      <c r="CE311" s="2">
        <v>9439.35</v>
      </c>
      <c r="CF311" s="2">
        <v>316921.78000000003</v>
      </c>
      <c r="CG311" s="2"/>
      <c r="CH311" s="2"/>
      <c r="CI311" s="2">
        <v>20146.310000000001</v>
      </c>
      <c r="CJ311" s="2"/>
      <c r="CK311" s="2"/>
      <c r="CL311" s="2">
        <v>172120.64</v>
      </c>
      <c r="CM311" s="2">
        <v>483567.48</v>
      </c>
      <c r="CN311" s="2"/>
      <c r="CO311" s="2"/>
      <c r="CP311" s="2"/>
      <c r="CQ311" s="2"/>
      <c r="CR311" s="2">
        <v>89161.5</v>
      </c>
      <c r="CS311" s="2"/>
      <c r="CT311" s="2"/>
      <c r="CU311" s="2"/>
      <c r="CV311" s="2"/>
      <c r="CW311" s="2"/>
      <c r="CX311" s="2"/>
      <c r="CY311" s="2"/>
      <c r="CZ311" s="2">
        <v>9819414.7100000009</v>
      </c>
      <c r="DA311" s="2">
        <v>279870.3</v>
      </c>
      <c r="DB311" s="2">
        <v>279870.3</v>
      </c>
      <c r="DC311" s="2"/>
      <c r="DD311" s="2">
        <v>1725</v>
      </c>
      <c r="DE311" s="2">
        <v>33697.5</v>
      </c>
      <c r="DF311" s="2"/>
      <c r="DG311" s="2">
        <v>75961.600000000006</v>
      </c>
      <c r="DH311" s="2">
        <v>44265.97</v>
      </c>
      <c r="DI311" s="2"/>
      <c r="DJ311" s="2">
        <v>67034.289999999994</v>
      </c>
      <c r="DK311" s="2"/>
      <c r="DL311" s="2"/>
      <c r="DM311" s="2">
        <v>222684.36</v>
      </c>
      <c r="DN311" s="2">
        <v>62829366.429999985</v>
      </c>
      <c r="DP311" s="37" t="str">
        <f>VLOOKUP(DQ311,'District Listing'!$A$3:$B$315,2,FALSE)</f>
        <v>TOPPENISH</v>
      </c>
      <c r="DQ311" s="4" t="s">
        <v>404</v>
      </c>
      <c r="DR311" s="2">
        <v>641560.11</v>
      </c>
      <c r="DS311" s="2">
        <v>641560.11</v>
      </c>
      <c r="DT311" s="2">
        <v>-707801.51</v>
      </c>
      <c r="DU311" s="2">
        <v>-707801.51</v>
      </c>
      <c r="DV311" s="2">
        <v>16274179.9</v>
      </c>
      <c r="DW311" s="2">
        <v>458814.07</v>
      </c>
      <c r="DX311" s="2">
        <v>933797.44</v>
      </c>
      <c r="DY311" s="2"/>
      <c r="DZ311" s="2">
        <v>2039300.58</v>
      </c>
      <c r="EA311" s="2">
        <v>150554.76</v>
      </c>
      <c r="EB311" s="2"/>
      <c r="EC311" s="2">
        <v>19856646.750000004</v>
      </c>
      <c r="ED311" s="2">
        <v>7658527.5800000001</v>
      </c>
      <c r="EE311" s="2">
        <v>335272.82</v>
      </c>
      <c r="EF311" s="2">
        <v>357683.73</v>
      </c>
      <c r="EG311" s="2"/>
      <c r="EH311" s="2">
        <v>5000</v>
      </c>
      <c r="EI311" s="2">
        <v>31023.22</v>
      </c>
      <c r="EJ311" s="2">
        <v>8387507.3500000006</v>
      </c>
      <c r="EK311" s="2">
        <v>1856454.95</v>
      </c>
      <c r="EL311" s="2">
        <v>202357.39</v>
      </c>
      <c r="EM311" s="2">
        <v>1463143.33</v>
      </c>
      <c r="EN311" s="2">
        <v>621851.63</v>
      </c>
      <c r="EO311" s="2">
        <v>2973538.28</v>
      </c>
      <c r="EP311" s="2">
        <v>1060418.75</v>
      </c>
      <c r="EQ311" s="2">
        <v>-3068.34</v>
      </c>
      <c r="ER311" s="2"/>
      <c r="ES311" s="2"/>
      <c r="ET311" s="2"/>
      <c r="EU311" s="2">
        <v>112100.68</v>
      </c>
      <c r="EV311" s="2">
        <v>36154.29</v>
      </c>
      <c r="EW311" s="2">
        <v>129230.25</v>
      </c>
      <c r="EX311" s="2">
        <v>123112.8</v>
      </c>
      <c r="EY311" s="2">
        <v>2125576.54</v>
      </c>
      <c r="EZ311" s="2">
        <v>1901640.63</v>
      </c>
      <c r="FA311" s="2"/>
      <c r="FB311" s="2"/>
      <c r="FC311" s="2">
        <v>12602511.18</v>
      </c>
      <c r="FD311" s="2">
        <v>1769721.95</v>
      </c>
      <c r="FE311" s="2">
        <v>88381.72</v>
      </c>
      <c r="FF311" s="2">
        <v>1056047.53</v>
      </c>
      <c r="FG311" s="2">
        <v>279946.96000000002</v>
      </c>
      <c r="FH311" s="2">
        <v>1654934.69</v>
      </c>
      <c r="FI311" s="2">
        <v>4849032.8499999996</v>
      </c>
      <c r="FJ311" s="2">
        <v>225797.01</v>
      </c>
      <c r="FK311" s="2">
        <v>7495.86</v>
      </c>
      <c r="FL311" s="2">
        <v>3299599.11</v>
      </c>
      <c r="FM311" s="2"/>
      <c r="FN311" s="2"/>
      <c r="FO311" s="2">
        <v>644242.42000000004</v>
      </c>
      <c r="FP311" s="2">
        <v>1112850.75</v>
      </c>
      <c r="FQ311" s="2">
        <v>55355.5</v>
      </c>
      <c r="FR311" s="2"/>
      <c r="FS311" s="2">
        <v>950</v>
      </c>
      <c r="FT311" s="2">
        <v>68985.13</v>
      </c>
      <c r="FU311" s="2"/>
      <c r="FV311" s="2">
        <v>21830</v>
      </c>
      <c r="FW311" s="2">
        <v>197328</v>
      </c>
      <c r="FX311" s="2">
        <v>44669.32</v>
      </c>
      <c r="FY311" s="2">
        <v>311554.32</v>
      </c>
      <c r="FZ311" s="2">
        <v>147907.98000000001</v>
      </c>
      <c r="GA311" s="2">
        <v>75</v>
      </c>
      <c r="GB311" s="2">
        <v>14782.98</v>
      </c>
      <c r="GC311" s="2">
        <v>631.29999999999995</v>
      </c>
      <c r="GD311" s="2">
        <v>464315.95</v>
      </c>
      <c r="GE311" s="2">
        <v>12335.55</v>
      </c>
      <c r="GF311" s="2"/>
      <c r="GG311" s="2"/>
      <c r="GH311" s="2"/>
      <c r="GI311" s="2">
        <v>507960.72</v>
      </c>
      <c r="GJ311" s="2">
        <v>1290911.8600000001</v>
      </c>
      <c r="GK311" s="2">
        <v>3043.1</v>
      </c>
      <c r="GL311" s="2">
        <v>9439.35</v>
      </c>
      <c r="GM311" s="2">
        <v>316921.78000000003</v>
      </c>
      <c r="GN311" s="2"/>
      <c r="GO311" s="2"/>
      <c r="GP311" s="2">
        <v>20050.310000000001</v>
      </c>
      <c r="GQ311" s="2"/>
      <c r="GR311" s="2"/>
      <c r="GS311" s="2">
        <v>172120.64</v>
      </c>
      <c r="GT311" s="2">
        <v>483567.48</v>
      </c>
      <c r="GU311" s="2"/>
      <c r="GV311" s="2"/>
      <c r="GW311" s="2"/>
      <c r="GX311" s="2"/>
      <c r="GY311" s="2">
        <v>74216.95</v>
      </c>
      <c r="GZ311" s="2"/>
      <c r="HA311" s="2"/>
      <c r="HB311" s="2"/>
      <c r="HC311" s="2"/>
      <c r="HD311" s="2"/>
      <c r="HE311" s="2"/>
      <c r="HF311" s="2"/>
      <c r="HG311" s="2">
        <v>9508938.370000001</v>
      </c>
      <c r="HH311" s="2">
        <v>222523.94</v>
      </c>
      <c r="HI311" s="2">
        <v>222523.94</v>
      </c>
      <c r="HJ311" s="2"/>
      <c r="HK311" s="2">
        <v>1725</v>
      </c>
      <c r="HL311" s="2">
        <v>33697.5</v>
      </c>
      <c r="HM311" s="2"/>
      <c r="HN311" s="2">
        <v>75961.600000000006</v>
      </c>
      <c r="HO311" s="2">
        <v>44265.97</v>
      </c>
      <c r="HP311" s="2"/>
      <c r="HQ311" s="2">
        <v>67034.289999999994</v>
      </c>
      <c r="HR311" s="2"/>
      <c r="HS311" s="2">
        <v>222684.36</v>
      </c>
      <c r="HT311" s="2">
        <v>55583603.399999991</v>
      </c>
      <c r="HV311" s="37" t="str">
        <f>VLOOKUP(HW311,'District Listing'!$A$3:$B$315,2,FALSE)</f>
        <v>QUILLAYUTE TRIBAL SCHOOL</v>
      </c>
      <c r="HW311" s="45" t="s">
        <v>116</v>
      </c>
    </row>
    <row r="312" spans="2:339">
      <c r="B312" s="22" t="s">
        <v>83</v>
      </c>
      <c r="C312" s="22" t="s">
        <v>7</v>
      </c>
      <c r="D312" s="22" t="s">
        <v>5</v>
      </c>
      <c r="E312" s="22" t="s">
        <v>15</v>
      </c>
      <c r="F312" s="22" t="s">
        <v>72</v>
      </c>
      <c r="G312" s="1">
        <v>217.33</v>
      </c>
      <c r="I312" s="37" t="str">
        <f>VLOOKUP(J312,'District Listing'!$A$3:$B$315,2,FALSE)</f>
        <v>HIGHLAND</v>
      </c>
      <c r="J312" s="4" t="s">
        <v>405</v>
      </c>
      <c r="K312" s="2">
        <v>39135.26</v>
      </c>
      <c r="L312" s="2">
        <v>39135.26</v>
      </c>
      <c r="M312" s="2">
        <v>-39135.26</v>
      </c>
      <c r="N312" s="2">
        <v>-39135.26</v>
      </c>
      <c r="O312" s="2">
        <v>5950923.3100000005</v>
      </c>
      <c r="P312" s="2">
        <v>126505.60000000001</v>
      </c>
      <c r="Q312" s="2">
        <v>248887.72</v>
      </c>
      <c r="R312" s="2"/>
      <c r="S312" s="2">
        <v>239022.54</v>
      </c>
      <c r="T312" s="2">
        <v>81873.100000000006</v>
      </c>
      <c r="U312" s="2">
        <v>137666</v>
      </c>
      <c r="V312" s="2">
        <v>6784878.2699999996</v>
      </c>
      <c r="W312" s="2">
        <v>2441930.98</v>
      </c>
      <c r="X312" s="2">
        <v>69966.61</v>
      </c>
      <c r="Y312" s="2">
        <v>69122.040000000008</v>
      </c>
      <c r="Z312" s="2"/>
      <c r="AA312" s="2">
        <v>74192.45</v>
      </c>
      <c r="AB312" s="2">
        <v>23772.36</v>
      </c>
      <c r="AC312" s="2">
        <v>2678984.44</v>
      </c>
      <c r="AD312" s="2"/>
      <c r="AE312" s="2"/>
      <c r="AF312" s="2">
        <v>505469.26</v>
      </c>
      <c r="AG312" s="2">
        <v>201427.67</v>
      </c>
      <c r="AH312" s="2">
        <v>1001914.61</v>
      </c>
      <c r="AI312" s="2">
        <v>330314.65999999997</v>
      </c>
      <c r="AJ312" s="2"/>
      <c r="AK312" s="2"/>
      <c r="AL312" s="2"/>
      <c r="AM312" s="2"/>
      <c r="AN312" s="2">
        <v>27254.32</v>
      </c>
      <c r="AO312" s="2">
        <v>3007.3399999999997</v>
      </c>
      <c r="AP312" s="2">
        <v>31385.510000000002</v>
      </c>
      <c r="AQ312" s="2">
        <v>27814.199999999997</v>
      </c>
      <c r="AR312" s="2">
        <v>980040.17</v>
      </c>
      <c r="AS312" s="2">
        <v>795241.61</v>
      </c>
      <c r="AT312" s="2">
        <v>39860.820000000007</v>
      </c>
      <c r="AU312" s="2">
        <v>18363.400000000001</v>
      </c>
      <c r="AV312" s="2">
        <v>3962093.57</v>
      </c>
      <c r="AW312" s="2">
        <v>419037.53</v>
      </c>
      <c r="AX312" s="2">
        <v>44041.71</v>
      </c>
      <c r="AY312" s="2">
        <v>385784.5</v>
      </c>
      <c r="AZ312" s="2">
        <v>40814.07</v>
      </c>
      <c r="BA312" s="2">
        <v>397524.72</v>
      </c>
      <c r="BB312" s="2">
        <v>1287202.5299999998</v>
      </c>
      <c r="BC312" s="2">
        <v>529.76</v>
      </c>
      <c r="BD312" s="2">
        <v>4106.72</v>
      </c>
      <c r="BE312" s="2">
        <v>8725</v>
      </c>
      <c r="BF312" s="2"/>
      <c r="BG312" s="2"/>
      <c r="BH312" s="2">
        <v>59787.8</v>
      </c>
      <c r="BI312" s="2">
        <v>65943.45</v>
      </c>
      <c r="BJ312" s="2">
        <v>3779.33</v>
      </c>
      <c r="BK312" s="2">
        <v>25171.7</v>
      </c>
      <c r="BL312" s="2"/>
      <c r="BM312" s="2">
        <v>75093.789999999994</v>
      </c>
      <c r="BN312" s="2">
        <v>4119.17</v>
      </c>
      <c r="BO312" s="2">
        <v>800</v>
      </c>
      <c r="BP312" s="2">
        <v>54193.96</v>
      </c>
      <c r="BQ312" s="2">
        <v>22178.15</v>
      </c>
      <c r="BR312" s="2">
        <v>82529.2</v>
      </c>
      <c r="BS312" s="2">
        <v>231.68</v>
      </c>
      <c r="BT312" s="2"/>
      <c r="BU312" s="2">
        <v>69283.95</v>
      </c>
      <c r="BV312" s="2"/>
      <c r="BW312" s="2"/>
      <c r="BX312" s="2"/>
      <c r="BY312" s="2"/>
      <c r="BZ312" s="2"/>
      <c r="CA312" s="2">
        <v>9846.58</v>
      </c>
      <c r="CB312" s="2">
        <v>200335.09</v>
      </c>
      <c r="CC312" s="2">
        <v>60920.72</v>
      </c>
      <c r="CD312" s="2">
        <v>2567.7800000000002</v>
      </c>
      <c r="CE312" s="2">
        <v>5608.14</v>
      </c>
      <c r="CF312" s="2">
        <v>70248.95</v>
      </c>
      <c r="CG312" s="2"/>
      <c r="CH312" s="2"/>
      <c r="CI312" s="2">
        <v>40338.54</v>
      </c>
      <c r="CJ312" s="2">
        <v>273925.23</v>
      </c>
      <c r="CK312" s="2"/>
      <c r="CL312" s="2"/>
      <c r="CM312" s="2">
        <v>189056.49</v>
      </c>
      <c r="CN312" s="2">
        <v>38736.33</v>
      </c>
      <c r="CO312" s="2">
        <v>1370.05</v>
      </c>
      <c r="CP312" s="2"/>
      <c r="CQ312" s="2"/>
      <c r="CR312" s="2">
        <v>26907.200000000001</v>
      </c>
      <c r="CS312" s="2"/>
      <c r="CT312" s="2"/>
      <c r="CU312" s="2"/>
      <c r="CV312" s="2"/>
      <c r="CW312" s="2"/>
      <c r="CX312" s="2"/>
      <c r="CY312" s="2"/>
      <c r="CZ312" s="2">
        <v>1396334.76</v>
      </c>
      <c r="DA312" s="2">
        <v>38304.97</v>
      </c>
      <c r="DB312" s="2">
        <v>38304.97</v>
      </c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>
        <v>16147798.539999995</v>
      </c>
      <c r="DP312" s="37" t="str">
        <f>VLOOKUP(DQ312,'District Listing'!$A$3:$B$315,2,FALSE)</f>
        <v>HIGHLAND</v>
      </c>
      <c r="DQ312" s="4" t="s">
        <v>405</v>
      </c>
      <c r="DR312" s="2">
        <v>13246.38</v>
      </c>
      <c r="DS312" s="2">
        <v>13246.38</v>
      </c>
      <c r="DT312" s="2">
        <v>-39135.26</v>
      </c>
      <c r="DU312" s="2">
        <v>-39135.26</v>
      </c>
      <c r="DV312" s="2">
        <v>5351874.1900000004</v>
      </c>
      <c r="DW312" s="2">
        <v>120487.75</v>
      </c>
      <c r="DX312" s="2">
        <v>111786.18</v>
      </c>
      <c r="DY312" s="2"/>
      <c r="DZ312" s="2">
        <v>68443.5</v>
      </c>
      <c r="EA312" s="2"/>
      <c r="EB312" s="2">
        <v>137666</v>
      </c>
      <c r="EC312" s="2">
        <v>5790257.6200000001</v>
      </c>
      <c r="ED312" s="2">
        <v>1923744.81</v>
      </c>
      <c r="EE312" s="2">
        <v>55292.12</v>
      </c>
      <c r="EF312" s="2">
        <v>48213.32</v>
      </c>
      <c r="EG312" s="2"/>
      <c r="EH312" s="2"/>
      <c r="EI312" s="2">
        <v>10650.55</v>
      </c>
      <c r="EJ312" s="2">
        <v>2037900.8000000003</v>
      </c>
      <c r="EK312" s="2"/>
      <c r="EL312" s="2"/>
      <c r="EM312" s="2">
        <v>477343.48</v>
      </c>
      <c r="EN312" s="2">
        <v>184010.17</v>
      </c>
      <c r="EO312" s="2">
        <v>913105.01</v>
      </c>
      <c r="EP312" s="2">
        <v>312170.53999999998</v>
      </c>
      <c r="EQ312" s="2"/>
      <c r="ER312" s="2"/>
      <c r="ES312" s="2"/>
      <c r="ET312" s="2"/>
      <c r="EU312" s="2">
        <v>27004.13</v>
      </c>
      <c r="EV312" s="2">
        <v>2732.41</v>
      </c>
      <c r="EW312" s="2">
        <v>29892.9</v>
      </c>
      <c r="EX312" s="2">
        <v>26191.17</v>
      </c>
      <c r="EY312" s="2">
        <v>970868.91</v>
      </c>
      <c r="EZ312" s="2">
        <v>768738.11</v>
      </c>
      <c r="FA312" s="2">
        <v>39137.160000000003</v>
      </c>
      <c r="FB312" s="2">
        <v>17030.63</v>
      </c>
      <c r="FC312" s="2">
        <v>3768224.6199999996</v>
      </c>
      <c r="FD312" s="2">
        <v>402608.32</v>
      </c>
      <c r="FE312" s="2">
        <v>44041.71</v>
      </c>
      <c r="FF312" s="2">
        <v>385784.5</v>
      </c>
      <c r="FG312" s="2">
        <v>40814.07</v>
      </c>
      <c r="FH312" s="2">
        <v>394762.68</v>
      </c>
      <c r="FI312" s="2">
        <v>1268011.28</v>
      </c>
      <c r="FJ312" s="2">
        <v>529.76</v>
      </c>
      <c r="FK312" s="2">
        <v>4106.72</v>
      </c>
      <c r="FL312" s="2">
        <v>8725</v>
      </c>
      <c r="FM312" s="2"/>
      <c r="FN312" s="2"/>
      <c r="FO312" s="2">
        <v>57605.4</v>
      </c>
      <c r="FP312" s="2">
        <v>56510.78</v>
      </c>
      <c r="FQ312" s="2">
        <v>3779.33</v>
      </c>
      <c r="FR312" s="2">
        <v>25171.7</v>
      </c>
      <c r="FS312" s="2"/>
      <c r="FT312" s="2">
        <v>54290.81</v>
      </c>
      <c r="FU312" s="2">
        <v>4119.17</v>
      </c>
      <c r="FV312" s="2">
        <v>800</v>
      </c>
      <c r="FW312" s="2">
        <v>54193.96</v>
      </c>
      <c r="FX312" s="2">
        <v>22178.15</v>
      </c>
      <c r="FY312" s="2">
        <v>82529.2</v>
      </c>
      <c r="FZ312" s="2">
        <v>231.68</v>
      </c>
      <c r="GA312" s="2"/>
      <c r="GB312" s="2">
        <v>67037.48</v>
      </c>
      <c r="GC312" s="2"/>
      <c r="GD312" s="2"/>
      <c r="GE312" s="2"/>
      <c r="GF312" s="2"/>
      <c r="GG312" s="2"/>
      <c r="GH312" s="2">
        <v>8297.43</v>
      </c>
      <c r="GI312" s="2">
        <v>132335.09</v>
      </c>
      <c r="GJ312" s="2">
        <v>60920.72</v>
      </c>
      <c r="GK312" s="2">
        <v>2567.7800000000002</v>
      </c>
      <c r="GL312" s="2">
        <v>5608.14</v>
      </c>
      <c r="GM312" s="2">
        <v>70248.95</v>
      </c>
      <c r="GN312" s="2"/>
      <c r="GO312" s="2"/>
      <c r="GP312" s="2">
        <v>39531.54</v>
      </c>
      <c r="GQ312" s="2">
        <v>273925.23</v>
      </c>
      <c r="GR312" s="2"/>
      <c r="GS312" s="2"/>
      <c r="GT312" s="2">
        <v>159056.49</v>
      </c>
      <c r="GU312" s="2">
        <v>38736.33</v>
      </c>
      <c r="GV312" s="2">
        <v>1370.05</v>
      </c>
      <c r="GW312" s="2"/>
      <c r="GX312" s="2"/>
      <c r="GY312" s="2">
        <v>16945.75</v>
      </c>
      <c r="GZ312" s="2"/>
      <c r="HA312" s="2"/>
      <c r="HB312" s="2"/>
      <c r="HC312" s="2"/>
      <c r="HD312" s="2"/>
      <c r="HE312" s="2"/>
      <c r="HF312" s="2"/>
      <c r="HG312" s="2">
        <v>1251352.6400000001</v>
      </c>
      <c r="HH312" s="2">
        <v>33339.79</v>
      </c>
      <c r="HI312" s="2">
        <v>33339.79</v>
      </c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>
        <v>14123197.870000003</v>
      </c>
      <c r="HV312" s="37" t="str">
        <f>VLOOKUP(HW312,'District Listing'!$A$3:$B$315,2,FALSE)</f>
        <v>SUMMIT: OLYMPUS</v>
      </c>
      <c r="HW312" s="45" t="s">
        <v>299</v>
      </c>
    </row>
    <row r="313" spans="2:339">
      <c r="B313" s="22" t="s">
        <v>83</v>
      </c>
      <c r="C313" s="22" t="s">
        <v>7</v>
      </c>
      <c r="D313" s="22" t="s">
        <v>5</v>
      </c>
      <c r="E313" s="22" t="s">
        <v>28</v>
      </c>
      <c r="F313" s="22" t="s">
        <v>29</v>
      </c>
      <c r="G313" s="1">
        <v>121408.68</v>
      </c>
      <c r="I313" s="37" t="str">
        <f>VLOOKUP(J313,'District Listing'!$A$3:$B$315,2,FALSE)</f>
        <v>GRANGER</v>
      </c>
      <c r="J313" s="4" t="s">
        <v>406</v>
      </c>
      <c r="K313" s="2">
        <v>408138</v>
      </c>
      <c r="L313" s="2">
        <v>408138</v>
      </c>
      <c r="M313" s="2">
        <v>-408138</v>
      </c>
      <c r="N313" s="2">
        <v>-408138</v>
      </c>
      <c r="O313" s="2">
        <v>8353069.5899999999</v>
      </c>
      <c r="P313" s="2">
        <v>232697.1</v>
      </c>
      <c r="Q313" s="2">
        <v>330876.24</v>
      </c>
      <c r="R313" s="2"/>
      <c r="S313" s="2">
        <v>133815.44</v>
      </c>
      <c r="T313" s="2">
        <v>4096.46</v>
      </c>
      <c r="U313" s="2"/>
      <c r="V313" s="2">
        <v>9054554.8300000001</v>
      </c>
      <c r="W313" s="2">
        <v>3506680.18</v>
      </c>
      <c r="X313" s="2">
        <v>77645.490000000005</v>
      </c>
      <c r="Y313" s="2">
        <v>71447.7</v>
      </c>
      <c r="Z313" s="2"/>
      <c r="AA313" s="2">
        <v>188271.35999999999</v>
      </c>
      <c r="AB313" s="2">
        <v>23805.53</v>
      </c>
      <c r="AC313" s="2">
        <v>3867850.2600000002</v>
      </c>
      <c r="AD313" s="2"/>
      <c r="AE313" s="2"/>
      <c r="AF313" s="2">
        <v>682840.45000000007</v>
      </c>
      <c r="AG313" s="2">
        <v>290352.36</v>
      </c>
      <c r="AH313" s="2">
        <v>1329362.6300000001</v>
      </c>
      <c r="AI313" s="2">
        <v>474322.56999999995</v>
      </c>
      <c r="AJ313" s="2"/>
      <c r="AK313" s="2"/>
      <c r="AL313" s="2"/>
      <c r="AM313" s="2">
        <v>51.31</v>
      </c>
      <c r="AN313" s="2">
        <v>26486.87</v>
      </c>
      <c r="AO313" s="2">
        <v>0.45999999999999996</v>
      </c>
      <c r="AP313" s="2">
        <v>45366.65</v>
      </c>
      <c r="AQ313" s="2">
        <v>45687.039999999994</v>
      </c>
      <c r="AR313" s="2">
        <v>1229228.7999999998</v>
      </c>
      <c r="AS313" s="2">
        <v>1159218.08</v>
      </c>
      <c r="AT313" s="2">
        <v>11865.429999999998</v>
      </c>
      <c r="AU313" s="2">
        <v>2765.12</v>
      </c>
      <c r="AV313" s="2">
        <v>5297547.7700000005</v>
      </c>
      <c r="AW313" s="2">
        <v>831754.8600000001</v>
      </c>
      <c r="AX313" s="2">
        <v>38721.08</v>
      </c>
      <c r="AY313" s="2">
        <v>534427.05000000005</v>
      </c>
      <c r="AZ313" s="2">
        <v>255849.96000000002</v>
      </c>
      <c r="BA313" s="2">
        <v>334230.96000000002</v>
      </c>
      <c r="BB313" s="2">
        <v>1994983.9100000001</v>
      </c>
      <c r="BC313" s="2">
        <v>283394.74</v>
      </c>
      <c r="BD313" s="2">
        <v>2865.09</v>
      </c>
      <c r="BE313" s="2">
        <v>95237.24</v>
      </c>
      <c r="BF313" s="2"/>
      <c r="BG313" s="2"/>
      <c r="BH313" s="2">
        <v>85366.97</v>
      </c>
      <c r="BI313" s="2">
        <v>232191.57</v>
      </c>
      <c r="BJ313" s="2">
        <v>44268.61</v>
      </c>
      <c r="BK313" s="2">
        <v>25667.200000000001</v>
      </c>
      <c r="BL313" s="2"/>
      <c r="BM313" s="2">
        <v>35426.14</v>
      </c>
      <c r="BN313" s="2"/>
      <c r="BO313" s="2">
        <v>41801.199999999997</v>
      </c>
      <c r="BP313" s="2">
        <v>81830.649999999994</v>
      </c>
      <c r="BQ313" s="2">
        <v>7172.95</v>
      </c>
      <c r="BR313" s="2">
        <v>163473.24</v>
      </c>
      <c r="BS313" s="2">
        <v>18110.169999999998</v>
      </c>
      <c r="BT313" s="2"/>
      <c r="BU313" s="2">
        <v>2017.47</v>
      </c>
      <c r="BV313" s="2">
        <v>89.55</v>
      </c>
      <c r="BW313" s="2"/>
      <c r="BX313" s="2"/>
      <c r="BY313" s="2"/>
      <c r="BZ313" s="2"/>
      <c r="CA313" s="2"/>
      <c r="CB313" s="2">
        <v>207069.37</v>
      </c>
      <c r="CC313" s="2">
        <v>234896.77000000002</v>
      </c>
      <c r="CD313" s="2">
        <v>6486.3</v>
      </c>
      <c r="CE313" s="2">
        <v>6563.02</v>
      </c>
      <c r="CF313" s="2">
        <v>160882.62</v>
      </c>
      <c r="CG313" s="2"/>
      <c r="CH313" s="2"/>
      <c r="CI313" s="2">
        <v>103642.17</v>
      </c>
      <c r="CJ313" s="2">
        <v>214940.63</v>
      </c>
      <c r="CK313" s="2"/>
      <c r="CL313" s="2">
        <v>75769.070000000007</v>
      </c>
      <c r="CM313" s="2">
        <v>211066.51</v>
      </c>
      <c r="CN313" s="2"/>
      <c r="CO313" s="2"/>
      <c r="CP313" s="2"/>
      <c r="CQ313" s="2"/>
      <c r="CR313" s="2">
        <v>33105.03</v>
      </c>
      <c r="CS313" s="2"/>
      <c r="CT313" s="2"/>
      <c r="CU313" s="2"/>
      <c r="CV313" s="2"/>
      <c r="CW313" s="2"/>
      <c r="CX313" s="2"/>
      <c r="CY313" s="2"/>
      <c r="CZ313" s="2">
        <v>2373334.2799999998</v>
      </c>
      <c r="DA313" s="2">
        <v>77879.319999999992</v>
      </c>
      <c r="DB313" s="2">
        <v>77879.319999999992</v>
      </c>
      <c r="DC313" s="2"/>
      <c r="DD313" s="2"/>
      <c r="DE313" s="2"/>
      <c r="DF313" s="2">
        <v>7609.92</v>
      </c>
      <c r="DG313" s="2">
        <v>6838.15</v>
      </c>
      <c r="DH313" s="2">
        <v>173149.34</v>
      </c>
      <c r="DI313" s="2"/>
      <c r="DJ313" s="2">
        <v>70012.81</v>
      </c>
      <c r="DK313" s="2"/>
      <c r="DL313" s="2"/>
      <c r="DM313" s="2">
        <v>257610.22</v>
      </c>
      <c r="DN313" s="2">
        <v>22923760.589999992</v>
      </c>
      <c r="DP313" s="37" t="str">
        <f>VLOOKUP(DQ313,'District Listing'!$A$3:$B$315,2,FALSE)</f>
        <v>GRANGER</v>
      </c>
      <c r="DQ313" s="4" t="s">
        <v>406</v>
      </c>
      <c r="DR313" s="2">
        <v>6219.36</v>
      </c>
      <c r="DS313" s="2">
        <v>6219.36</v>
      </c>
      <c r="DT313" s="2">
        <v>-408138</v>
      </c>
      <c r="DU313" s="2">
        <v>-408138</v>
      </c>
      <c r="DV313" s="2">
        <v>7744103.8099999996</v>
      </c>
      <c r="DW313" s="2">
        <v>231357.1</v>
      </c>
      <c r="DX313" s="2">
        <v>324019.75</v>
      </c>
      <c r="DY313" s="2"/>
      <c r="DZ313" s="2">
        <v>83946.91</v>
      </c>
      <c r="EA313" s="2">
        <v>4096.46</v>
      </c>
      <c r="EB313" s="2"/>
      <c r="EC313" s="2">
        <v>8387524.0299999993</v>
      </c>
      <c r="ED313" s="2">
        <v>2880748.45</v>
      </c>
      <c r="EE313" s="2">
        <v>74823.86</v>
      </c>
      <c r="EF313" s="2">
        <v>70389.2</v>
      </c>
      <c r="EG313" s="2"/>
      <c r="EH313" s="2">
        <v>600</v>
      </c>
      <c r="EI313" s="2">
        <v>23805.53</v>
      </c>
      <c r="EJ313" s="2">
        <v>3050367.04</v>
      </c>
      <c r="EK313" s="2"/>
      <c r="EL313" s="2"/>
      <c r="EM313" s="2">
        <v>632961.52</v>
      </c>
      <c r="EN313" s="2">
        <v>229022.53</v>
      </c>
      <c r="EO313" s="2">
        <v>1228178.56</v>
      </c>
      <c r="EP313" s="2">
        <v>371186.91</v>
      </c>
      <c r="EQ313" s="2"/>
      <c r="ER313" s="2"/>
      <c r="ES313" s="2"/>
      <c r="ET313" s="2">
        <v>2.52</v>
      </c>
      <c r="EU313" s="2">
        <v>26486.87</v>
      </c>
      <c r="EV313" s="2">
        <v>0.11</v>
      </c>
      <c r="EW313" s="2">
        <v>42513.37</v>
      </c>
      <c r="EX313" s="2">
        <v>37538.769999999997</v>
      </c>
      <c r="EY313" s="2">
        <v>1152317.6499999999</v>
      </c>
      <c r="EZ313" s="2">
        <v>989380.84</v>
      </c>
      <c r="FA313" s="2">
        <v>11687.38</v>
      </c>
      <c r="FB313" s="2">
        <v>1379.58</v>
      </c>
      <c r="FC313" s="2">
        <v>4722656.6100000003</v>
      </c>
      <c r="FD313" s="2">
        <v>672885.05</v>
      </c>
      <c r="FE313" s="2">
        <v>38368.03</v>
      </c>
      <c r="FF313" s="2">
        <v>312040.89</v>
      </c>
      <c r="FG313" s="2">
        <v>199162.73</v>
      </c>
      <c r="FH313" s="2">
        <v>298182.52</v>
      </c>
      <c r="FI313" s="2">
        <v>1520639.2200000002</v>
      </c>
      <c r="FJ313" s="2">
        <v>252982.6</v>
      </c>
      <c r="FK313" s="2">
        <v>2865.09</v>
      </c>
      <c r="FL313" s="2">
        <v>95237.24</v>
      </c>
      <c r="FM313" s="2"/>
      <c r="FN313" s="2"/>
      <c r="FO313" s="2">
        <v>77566.97</v>
      </c>
      <c r="FP313" s="2">
        <v>82737.289999999994</v>
      </c>
      <c r="FQ313" s="2">
        <v>44268.61</v>
      </c>
      <c r="FR313" s="2">
        <v>25667.200000000001</v>
      </c>
      <c r="FS313" s="2"/>
      <c r="FT313" s="2">
        <v>3821.84</v>
      </c>
      <c r="FU313" s="2"/>
      <c r="FV313" s="2">
        <v>12192.97</v>
      </c>
      <c r="FW313" s="2">
        <v>81830.649999999994</v>
      </c>
      <c r="FX313" s="2">
        <v>7172.95</v>
      </c>
      <c r="FY313" s="2">
        <v>159839.25</v>
      </c>
      <c r="FZ313" s="2">
        <v>-768.93</v>
      </c>
      <c r="GA313" s="2"/>
      <c r="GB313" s="2"/>
      <c r="GC313" s="2">
        <v>89.55</v>
      </c>
      <c r="GD313" s="2"/>
      <c r="GE313" s="2"/>
      <c r="GF313" s="2"/>
      <c r="GG313" s="2"/>
      <c r="GH313" s="2"/>
      <c r="GI313" s="2">
        <v>207069.37</v>
      </c>
      <c r="GJ313" s="2">
        <v>207145.42</v>
      </c>
      <c r="GK313" s="2">
        <v>6486.3</v>
      </c>
      <c r="GL313" s="2">
        <v>6563.02</v>
      </c>
      <c r="GM313" s="2">
        <v>160882.62</v>
      </c>
      <c r="GN313" s="2"/>
      <c r="GO313" s="2"/>
      <c r="GP313" s="2">
        <v>89562.54</v>
      </c>
      <c r="GQ313" s="2">
        <v>196851.53</v>
      </c>
      <c r="GR313" s="2"/>
      <c r="GS313" s="2">
        <v>75769.070000000007</v>
      </c>
      <c r="GT313" s="2">
        <v>211066.51</v>
      </c>
      <c r="GU313" s="2"/>
      <c r="GV313" s="2"/>
      <c r="GW313" s="2"/>
      <c r="GX313" s="2"/>
      <c r="GY313" s="2">
        <v>28945.33</v>
      </c>
      <c r="GZ313" s="2"/>
      <c r="HA313" s="2"/>
      <c r="HB313" s="2"/>
      <c r="HC313" s="2"/>
      <c r="HD313" s="2"/>
      <c r="HE313" s="2"/>
      <c r="HF313" s="2"/>
      <c r="HG313" s="2">
        <v>2035844.99</v>
      </c>
      <c r="HH313" s="2">
        <v>62142.6</v>
      </c>
      <c r="HI313" s="2">
        <v>62142.6</v>
      </c>
      <c r="HJ313" s="2"/>
      <c r="HK313" s="2"/>
      <c r="HL313" s="2"/>
      <c r="HM313" s="2">
        <v>7609.92</v>
      </c>
      <c r="HN313" s="2">
        <v>6838.15</v>
      </c>
      <c r="HO313" s="2">
        <v>54775.76</v>
      </c>
      <c r="HP313" s="2"/>
      <c r="HQ313" s="2">
        <v>46130.42</v>
      </c>
      <c r="HR313" s="2"/>
      <c r="HS313" s="2">
        <v>115354.25</v>
      </c>
      <c r="HT313" s="2">
        <v>19492610.099999998</v>
      </c>
      <c r="HV313" s="37" t="str">
        <f>VLOOKUP(HW313,'District Listing'!$A$3:$B$315,2,FALSE)</f>
        <v>SUMMIT:ATLAS</v>
      </c>
      <c r="HW313" s="45" t="s">
        <v>212</v>
      </c>
    </row>
    <row r="314" spans="2:339">
      <c r="B314" s="22" t="s">
        <v>83</v>
      </c>
      <c r="C314" s="22" t="s">
        <v>7</v>
      </c>
      <c r="D314" s="22" t="s">
        <v>5</v>
      </c>
      <c r="E314" s="22" t="s">
        <v>28</v>
      </c>
      <c r="F314" s="22" t="s">
        <v>30</v>
      </c>
      <c r="G314" s="1">
        <v>3146.93</v>
      </c>
      <c r="I314" s="37" t="str">
        <f>VLOOKUP(J314,'District Listing'!$A$3:$B$315,2,FALSE)</f>
        <v>ZILLAH</v>
      </c>
      <c r="J314" s="4" t="s">
        <v>407</v>
      </c>
      <c r="K314" s="2">
        <v>331841.24</v>
      </c>
      <c r="L314" s="2">
        <v>331841.24</v>
      </c>
      <c r="M314" s="2">
        <v>-331841.24</v>
      </c>
      <c r="N314" s="2">
        <v>-331841.24</v>
      </c>
      <c r="O314" s="2">
        <v>6483076.5800000001</v>
      </c>
      <c r="P314" s="2">
        <v>121335.52</v>
      </c>
      <c r="Q314" s="2">
        <v>346809.58999999997</v>
      </c>
      <c r="R314" s="2"/>
      <c r="S314" s="2">
        <v>410417.39</v>
      </c>
      <c r="T314" s="2">
        <v>158857.25</v>
      </c>
      <c r="U314" s="2">
        <v>21010</v>
      </c>
      <c r="V314" s="2">
        <v>7541506.3299999991</v>
      </c>
      <c r="W314" s="2">
        <v>2251393.2600000002</v>
      </c>
      <c r="X314" s="2">
        <v>60222.89</v>
      </c>
      <c r="Y314" s="2">
        <v>36231.599999999999</v>
      </c>
      <c r="Z314" s="2"/>
      <c r="AA314" s="2">
        <v>76183</v>
      </c>
      <c r="AB314" s="2">
        <v>23421.25</v>
      </c>
      <c r="AC314" s="2">
        <v>2447452.0000000005</v>
      </c>
      <c r="AD314" s="2"/>
      <c r="AE314" s="2"/>
      <c r="AF314" s="2">
        <v>554612.63</v>
      </c>
      <c r="AG314" s="2">
        <v>183491.87</v>
      </c>
      <c r="AH314" s="2">
        <v>1118310.6299999999</v>
      </c>
      <c r="AI314" s="2">
        <v>303218.5</v>
      </c>
      <c r="AJ314" s="2"/>
      <c r="AK314" s="2"/>
      <c r="AL314" s="2"/>
      <c r="AM314" s="2"/>
      <c r="AN314" s="2">
        <v>16002.62</v>
      </c>
      <c r="AO314" s="2">
        <v>5805.58</v>
      </c>
      <c r="AP314" s="2">
        <v>37196.170000000006</v>
      </c>
      <c r="AQ314" s="2">
        <v>22077.64</v>
      </c>
      <c r="AR314" s="2">
        <v>1018630.4</v>
      </c>
      <c r="AS314" s="2">
        <v>719314.6</v>
      </c>
      <c r="AT314" s="2">
        <v>53304.65</v>
      </c>
      <c r="AU314" s="2">
        <v>15054.48</v>
      </c>
      <c r="AV314" s="2">
        <v>4047019.77</v>
      </c>
      <c r="AW314" s="2">
        <v>425728.02</v>
      </c>
      <c r="AX314" s="2">
        <v>28866.93</v>
      </c>
      <c r="AY314" s="2">
        <v>393793.34</v>
      </c>
      <c r="AZ314" s="2"/>
      <c r="BA314" s="2">
        <v>462441.83</v>
      </c>
      <c r="BB314" s="2">
        <v>1310830.1200000001</v>
      </c>
      <c r="BC314" s="2">
        <v>635</v>
      </c>
      <c r="BD314" s="2">
        <v>6926.83</v>
      </c>
      <c r="BE314" s="2">
        <v>16091.64</v>
      </c>
      <c r="BF314" s="2"/>
      <c r="BG314" s="2"/>
      <c r="BH314" s="2">
        <v>71991</v>
      </c>
      <c r="BI314" s="2">
        <v>487972.73</v>
      </c>
      <c r="BJ314" s="2">
        <v>320</v>
      </c>
      <c r="BK314" s="2"/>
      <c r="BL314" s="2">
        <v>1914</v>
      </c>
      <c r="BM314" s="2">
        <v>7357.53</v>
      </c>
      <c r="BN314" s="2">
        <v>55963.5</v>
      </c>
      <c r="BO314" s="2">
        <v>344.93</v>
      </c>
      <c r="BP314" s="2">
        <v>54417.1</v>
      </c>
      <c r="BQ314" s="2">
        <v>7776.34</v>
      </c>
      <c r="BR314" s="2">
        <v>29161.07</v>
      </c>
      <c r="BS314" s="2"/>
      <c r="BT314" s="2"/>
      <c r="BU314" s="2">
        <v>11984.060000000001</v>
      </c>
      <c r="BV314" s="2"/>
      <c r="BW314" s="2"/>
      <c r="BX314" s="2"/>
      <c r="BY314" s="2"/>
      <c r="BZ314" s="2"/>
      <c r="CA314" s="2"/>
      <c r="CB314" s="2">
        <v>155512.99</v>
      </c>
      <c r="CC314" s="2">
        <v>126824.52</v>
      </c>
      <c r="CD314" s="2">
        <v>170.5</v>
      </c>
      <c r="CE314" s="2">
        <v>23162.11</v>
      </c>
      <c r="CF314" s="2">
        <v>194527.55</v>
      </c>
      <c r="CG314" s="2"/>
      <c r="CH314" s="2"/>
      <c r="CI314" s="2">
        <v>750</v>
      </c>
      <c r="CJ314" s="2">
        <v>1650</v>
      </c>
      <c r="CK314" s="2">
        <v>1200</v>
      </c>
      <c r="CL314" s="2">
        <v>80273.47</v>
      </c>
      <c r="CM314" s="2">
        <v>217843.65</v>
      </c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>
        <v>1554770.52</v>
      </c>
      <c r="DA314" s="2">
        <v>18969.59</v>
      </c>
      <c r="DB314" s="2">
        <v>18969.59</v>
      </c>
      <c r="DC314" s="2"/>
      <c r="DD314" s="2"/>
      <c r="DE314" s="2"/>
      <c r="DF314" s="2">
        <v>46879.5</v>
      </c>
      <c r="DG314" s="2"/>
      <c r="DH314" s="2">
        <v>22103.55</v>
      </c>
      <c r="DI314" s="2"/>
      <c r="DJ314" s="2">
        <v>50056.92</v>
      </c>
      <c r="DK314" s="2"/>
      <c r="DL314" s="2"/>
      <c r="DM314" s="2">
        <v>119039.97</v>
      </c>
      <c r="DN314" s="2">
        <v>17039588.300000004</v>
      </c>
      <c r="DP314" s="37" t="str">
        <f>VLOOKUP(DQ314,'District Listing'!$A$3:$B$315,2,FALSE)</f>
        <v>ZILLAH</v>
      </c>
      <c r="DQ314" s="4" t="s">
        <v>407</v>
      </c>
      <c r="DR314" s="2">
        <v>28867.32</v>
      </c>
      <c r="DS314" s="2">
        <v>28867.32</v>
      </c>
      <c r="DT314" s="2">
        <v>-331841.24</v>
      </c>
      <c r="DU314" s="2">
        <v>-331841.24</v>
      </c>
      <c r="DV314" s="2">
        <v>6165645.2800000003</v>
      </c>
      <c r="DW314" s="2">
        <v>121335.52</v>
      </c>
      <c r="DX314" s="2">
        <v>296404.78999999998</v>
      </c>
      <c r="DY314" s="2"/>
      <c r="DZ314" s="2">
        <v>265627.13</v>
      </c>
      <c r="EA314" s="2">
        <v>158857.25</v>
      </c>
      <c r="EB314" s="2">
        <v>21010</v>
      </c>
      <c r="EC314" s="2">
        <v>7028879.9699999997</v>
      </c>
      <c r="ED314" s="2">
        <v>1998503.28</v>
      </c>
      <c r="EE314" s="2">
        <v>60222.89</v>
      </c>
      <c r="EF314" s="2">
        <v>36231.599999999999</v>
      </c>
      <c r="EG314" s="2"/>
      <c r="EH314" s="2">
        <v>12284.14</v>
      </c>
      <c r="EI314" s="2">
        <v>23421.25</v>
      </c>
      <c r="EJ314" s="2">
        <v>2130663.16</v>
      </c>
      <c r="EK314" s="2"/>
      <c r="EL314" s="2"/>
      <c r="EM314" s="2">
        <v>516287.57</v>
      </c>
      <c r="EN314" s="2">
        <v>159538.76</v>
      </c>
      <c r="EO314" s="2">
        <v>1042430.13</v>
      </c>
      <c r="EP314" s="2">
        <v>270402.48</v>
      </c>
      <c r="EQ314" s="2"/>
      <c r="ER314" s="2"/>
      <c r="ES314" s="2"/>
      <c r="ET314" s="2"/>
      <c r="EU314" s="2">
        <v>14938.59</v>
      </c>
      <c r="EV314" s="2">
        <v>5076.74</v>
      </c>
      <c r="EW314" s="2">
        <v>34822.44</v>
      </c>
      <c r="EX314" s="2">
        <v>19455.72</v>
      </c>
      <c r="EY314" s="2">
        <v>974694.72</v>
      </c>
      <c r="EZ314" s="2">
        <v>664583.56999999995</v>
      </c>
      <c r="FA314" s="2">
        <v>44362.46</v>
      </c>
      <c r="FB314" s="2">
        <v>14034.48</v>
      </c>
      <c r="FC314" s="2">
        <v>3760627.6599999997</v>
      </c>
      <c r="FD314" s="2">
        <v>290797.19</v>
      </c>
      <c r="FE314" s="2">
        <v>28866.93</v>
      </c>
      <c r="FF314" s="2">
        <v>393793.34</v>
      </c>
      <c r="FG314" s="2"/>
      <c r="FH314" s="2">
        <v>462441.83</v>
      </c>
      <c r="FI314" s="2">
        <v>1175899.29</v>
      </c>
      <c r="FJ314" s="2">
        <v>635</v>
      </c>
      <c r="FK314" s="2"/>
      <c r="FL314" s="2">
        <v>16091.64</v>
      </c>
      <c r="FM314" s="2"/>
      <c r="FN314" s="2"/>
      <c r="FO314" s="2">
        <v>71078</v>
      </c>
      <c r="FP314" s="2">
        <v>377101.61</v>
      </c>
      <c r="FQ314" s="2">
        <v>320</v>
      </c>
      <c r="FR314" s="2"/>
      <c r="FS314" s="2">
        <v>1914</v>
      </c>
      <c r="FT314" s="2">
        <v>7357.53</v>
      </c>
      <c r="FU314" s="2"/>
      <c r="FV314" s="2">
        <v>344.93</v>
      </c>
      <c r="FW314" s="2">
        <v>54417.1</v>
      </c>
      <c r="FX314" s="2">
        <v>7776.34</v>
      </c>
      <c r="FY314" s="2">
        <v>14345.33</v>
      </c>
      <c r="FZ314" s="2"/>
      <c r="GA314" s="2"/>
      <c r="GB314" s="2">
        <v>6586.8</v>
      </c>
      <c r="GC314" s="2"/>
      <c r="GD314" s="2"/>
      <c r="GE314" s="2"/>
      <c r="GF314" s="2"/>
      <c r="GG314" s="2"/>
      <c r="GH314" s="2"/>
      <c r="GI314" s="2">
        <v>155512.99</v>
      </c>
      <c r="GJ314" s="2">
        <v>103704.03</v>
      </c>
      <c r="GK314" s="2">
        <v>170.5</v>
      </c>
      <c r="GL314" s="2">
        <v>23162.11</v>
      </c>
      <c r="GM314" s="2">
        <v>194527.55</v>
      </c>
      <c r="GN314" s="2"/>
      <c r="GO314" s="2"/>
      <c r="GP314" s="2">
        <v>750</v>
      </c>
      <c r="GQ314" s="2">
        <v>1650</v>
      </c>
      <c r="GR314" s="2">
        <v>1200</v>
      </c>
      <c r="GS314" s="2">
        <v>80273.47</v>
      </c>
      <c r="GT314" s="2">
        <v>217843.65</v>
      </c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>
        <v>1336762.5799999998</v>
      </c>
      <c r="HH314" s="2">
        <v>12489.47</v>
      </c>
      <c r="HI314" s="2">
        <v>12489.47</v>
      </c>
      <c r="HJ314" s="2"/>
      <c r="HK314" s="2"/>
      <c r="HL314" s="2"/>
      <c r="HM314" s="2"/>
      <c r="HN314" s="2"/>
      <c r="HO314" s="2">
        <v>22103.55</v>
      </c>
      <c r="HP314" s="2"/>
      <c r="HQ314" s="2">
        <v>50056.92</v>
      </c>
      <c r="HR314" s="2"/>
      <c r="HS314" s="2">
        <v>72160.47</v>
      </c>
      <c r="HT314" s="2">
        <v>15214508.680000005</v>
      </c>
      <c r="HV314" s="37" t="str">
        <f>VLOOKUP(HW314,'District Listing'!$A$3:$B$315,2,FALSE)</f>
        <v xml:space="preserve">SUQUAMISH TRIBAL EDUCATION </v>
      </c>
      <c r="HW314" s="45" t="s">
        <v>221</v>
      </c>
    </row>
    <row r="315" spans="2:339">
      <c r="B315" s="22" t="s">
        <v>83</v>
      </c>
      <c r="C315" s="22" t="s">
        <v>7</v>
      </c>
      <c r="D315" s="22" t="s">
        <v>5</v>
      </c>
      <c r="E315" s="22" t="s">
        <v>28</v>
      </c>
      <c r="F315" s="22" t="s">
        <v>31</v>
      </c>
      <c r="G315" s="1">
        <v>124690.06</v>
      </c>
      <c r="I315" s="37" t="str">
        <f>VLOOKUP(J315,'District Listing'!$A$3:$B$315,2,FALSE)</f>
        <v>WAPATO</v>
      </c>
      <c r="J315" s="4" t="s">
        <v>408</v>
      </c>
      <c r="K315" s="2">
        <v>724708.88</v>
      </c>
      <c r="L315" s="2">
        <v>724708.88</v>
      </c>
      <c r="M315" s="2">
        <v>-724708.88</v>
      </c>
      <c r="N315" s="2">
        <v>-724708.88</v>
      </c>
      <c r="O315" s="2">
        <v>18659736.68</v>
      </c>
      <c r="P315" s="2">
        <v>378764.31</v>
      </c>
      <c r="Q315" s="2">
        <v>787083.6</v>
      </c>
      <c r="R315" s="2"/>
      <c r="S315" s="2">
        <v>595096.94999999995</v>
      </c>
      <c r="T315" s="2">
        <v>146966.96</v>
      </c>
      <c r="U315" s="2">
        <v>115555</v>
      </c>
      <c r="V315" s="2">
        <v>20683203.5</v>
      </c>
      <c r="W315" s="2">
        <v>7594601.4899999993</v>
      </c>
      <c r="X315" s="2">
        <v>111693.73</v>
      </c>
      <c r="Y315" s="2">
        <v>312260.07</v>
      </c>
      <c r="Z315" s="2"/>
      <c r="AA315" s="2">
        <v>256949.54</v>
      </c>
      <c r="AB315" s="2">
        <v>216362.94</v>
      </c>
      <c r="AC315" s="2">
        <v>8491867.7699999996</v>
      </c>
      <c r="AD315" s="2">
        <v>6492.45</v>
      </c>
      <c r="AE315" s="2">
        <v>3675.3</v>
      </c>
      <c r="AF315" s="2">
        <v>1530445.65</v>
      </c>
      <c r="AG315" s="2">
        <v>646920.49</v>
      </c>
      <c r="AH315" s="2">
        <v>3140916.15</v>
      </c>
      <c r="AI315" s="2">
        <v>1066113.8800000001</v>
      </c>
      <c r="AJ315" s="2"/>
      <c r="AK315" s="2"/>
      <c r="AL315" s="2"/>
      <c r="AM315" s="2"/>
      <c r="AN315" s="2">
        <v>95196.239999999991</v>
      </c>
      <c r="AO315" s="2">
        <v>15612.55</v>
      </c>
      <c r="AP315" s="2">
        <v>95544.44</v>
      </c>
      <c r="AQ315" s="2">
        <v>88700.900000000009</v>
      </c>
      <c r="AR315" s="2">
        <v>3790541.5999999996</v>
      </c>
      <c r="AS315" s="2">
        <v>2584298.7800000003</v>
      </c>
      <c r="AT315" s="2"/>
      <c r="AU315" s="2"/>
      <c r="AV315" s="2">
        <v>13064458.43</v>
      </c>
      <c r="AW315" s="2">
        <v>218069.95</v>
      </c>
      <c r="AX315" s="2">
        <v>122203.21</v>
      </c>
      <c r="AY315" s="2">
        <v>988744.57</v>
      </c>
      <c r="AZ315" s="2">
        <v>209432.76</v>
      </c>
      <c r="BA315" s="2">
        <v>1353297.61</v>
      </c>
      <c r="BB315" s="2">
        <v>2891748.1</v>
      </c>
      <c r="BC315" s="2">
        <v>140</v>
      </c>
      <c r="BD315" s="2">
        <v>7509.79</v>
      </c>
      <c r="BE315" s="2">
        <v>637354.42999999993</v>
      </c>
      <c r="BF315" s="2"/>
      <c r="BG315" s="2"/>
      <c r="BH315" s="2">
        <v>358787.05</v>
      </c>
      <c r="BI315" s="2">
        <v>542541.12</v>
      </c>
      <c r="BJ315" s="2"/>
      <c r="BK315" s="2">
        <v>13453.2</v>
      </c>
      <c r="BL315" s="2">
        <v>530084.42000000004</v>
      </c>
      <c r="BM315" s="2">
        <v>71232.100000000006</v>
      </c>
      <c r="BN315" s="2">
        <v>153546.89000000001</v>
      </c>
      <c r="BO315" s="2">
        <v>202566.93000000002</v>
      </c>
      <c r="BP315" s="2">
        <v>159011.59</v>
      </c>
      <c r="BQ315" s="2">
        <v>1178.5999999999999</v>
      </c>
      <c r="BR315" s="2">
        <v>136057.89000000001</v>
      </c>
      <c r="BS315" s="2">
        <v>2116.0500000000002</v>
      </c>
      <c r="BT315" s="2">
        <v>2940.6</v>
      </c>
      <c r="BU315" s="2">
        <v>57558.64</v>
      </c>
      <c r="BV315" s="2">
        <v>3096.85</v>
      </c>
      <c r="BW315" s="2"/>
      <c r="BX315" s="2"/>
      <c r="BY315" s="2"/>
      <c r="BZ315" s="2"/>
      <c r="CA315" s="2">
        <v>21246.04</v>
      </c>
      <c r="CB315" s="2">
        <v>480535.20999999996</v>
      </c>
      <c r="CC315" s="2">
        <v>304921.07</v>
      </c>
      <c r="CD315" s="2">
        <v>1957.2</v>
      </c>
      <c r="CE315" s="2">
        <v>1305.81</v>
      </c>
      <c r="CF315" s="2">
        <v>147134.04999999999</v>
      </c>
      <c r="CG315" s="2"/>
      <c r="CH315" s="2"/>
      <c r="CI315" s="2"/>
      <c r="CJ315" s="2"/>
      <c r="CK315" s="2"/>
      <c r="CL315" s="2">
        <v>146245.35999999999</v>
      </c>
      <c r="CM315" s="2">
        <v>500794.22</v>
      </c>
      <c r="CN315" s="2"/>
      <c r="CO315" s="2"/>
      <c r="CP315" s="2"/>
      <c r="CQ315" s="2"/>
      <c r="CR315" s="2">
        <v>89.81</v>
      </c>
      <c r="CS315" s="2">
        <v>15000</v>
      </c>
      <c r="CT315" s="2"/>
      <c r="CU315" s="2"/>
      <c r="CV315" s="2">
        <v>600</v>
      </c>
      <c r="CW315" s="2"/>
      <c r="CX315" s="2"/>
      <c r="CY315" s="2"/>
      <c r="CZ315" s="2">
        <v>4499004.92</v>
      </c>
      <c r="DA315" s="2">
        <v>107522.85</v>
      </c>
      <c r="DB315" s="2">
        <v>107522.85</v>
      </c>
      <c r="DC315" s="2"/>
      <c r="DD315" s="2"/>
      <c r="DE315" s="2">
        <v>81816.38</v>
      </c>
      <c r="DF315" s="2">
        <v>15712.42</v>
      </c>
      <c r="DG315" s="2"/>
      <c r="DH315" s="2"/>
      <c r="DI315" s="2"/>
      <c r="DJ315" s="2">
        <v>6485.07</v>
      </c>
      <c r="DK315" s="2"/>
      <c r="DL315" s="2"/>
      <c r="DM315" s="2">
        <v>104013.87</v>
      </c>
      <c r="DN315" s="2">
        <v>49841819.440000013</v>
      </c>
      <c r="DP315" s="37" t="str">
        <f>VLOOKUP(DQ315,'District Listing'!$A$3:$B$315,2,FALSE)</f>
        <v>WAPATO</v>
      </c>
      <c r="DQ315" s="4" t="s">
        <v>408</v>
      </c>
      <c r="DR315" s="2">
        <v>13824.12</v>
      </c>
      <c r="DS315" s="2">
        <v>13824.12</v>
      </c>
      <c r="DT315" s="2">
        <v>-724708.88</v>
      </c>
      <c r="DU315" s="2">
        <v>-724708.88</v>
      </c>
      <c r="DV315" s="2">
        <v>16926972.039999999</v>
      </c>
      <c r="DW315" s="2">
        <v>247408.43</v>
      </c>
      <c r="DX315" s="2">
        <v>717192.07</v>
      </c>
      <c r="DY315" s="2"/>
      <c r="DZ315" s="2">
        <v>281866.33</v>
      </c>
      <c r="EA315" s="2">
        <v>146966.96</v>
      </c>
      <c r="EB315" s="2">
        <v>115555</v>
      </c>
      <c r="EC315" s="2">
        <v>18435960.829999998</v>
      </c>
      <c r="ED315" s="2">
        <v>6284137.8499999996</v>
      </c>
      <c r="EE315" s="2">
        <v>111693.73</v>
      </c>
      <c r="EF315" s="2">
        <v>298417.07</v>
      </c>
      <c r="EG315" s="2"/>
      <c r="EH315" s="2">
        <v>1689.12</v>
      </c>
      <c r="EI315" s="2">
        <v>207561.23</v>
      </c>
      <c r="EJ315" s="2">
        <v>6903499.0000000009</v>
      </c>
      <c r="EK315" s="2">
        <v>6195.92</v>
      </c>
      <c r="EL315" s="2">
        <v>-1103.57</v>
      </c>
      <c r="EM315" s="2">
        <v>1362497.99</v>
      </c>
      <c r="EN315" s="2">
        <v>513169.6</v>
      </c>
      <c r="EO315" s="2">
        <v>2812901.21</v>
      </c>
      <c r="EP315" s="2">
        <v>870781.41</v>
      </c>
      <c r="EQ315" s="2"/>
      <c r="ER315" s="2"/>
      <c r="ES315" s="2"/>
      <c r="ET315" s="2"/>
      <c r="EU315" s="2">
        <v>91096.87</v>
      </c>
      <c r="EV315" s="2">
        <v>8466.77</v>
      </c>
      <c r="EW315" s="2">
        <v>85390.01</v>
      </c>
      <c r="EX315" s="2">
        <v>69871.710000000006</v>
      </c>
      <c r="EY315" s="2">
        <v>3401302.63</v>
      </c>
      <c r="EZ315" s="2">
        <v>2220657.2200000002</v>
      </c>
      <c r="FA315" s="2"/>
      <c r="FB315" s="2"/>
      <c r="FC315" s="2">
        <v>11441227.770000001</v>
      </c>
      <c r="FD315" s="2">
        <v>211995.92</v>
      </c>
      <c r="FE315" s="2">
        <v>122203.21</v>
      </c>
      <c r="FF315" s="2">
        <v>988744.57</v>
      </c>
      <c r="FG315" s="2">
        <v>209432.76</v>
      </c>
      <c r="FH315" s="2">
        <v>1231017.77</v>
      </c>
      <c r="FI315" s="2">
        <v>2763394.23</v>
      </c>
      <c r="FJ315" s="2">
        <v>140</v>
      </c>
      <c r="FK315" s="2">
        <v>7509.79</v>
      </c>
      <c r="FL315" s="2">
        <v>512900.92</v>
      </c>
      <c r="FM315" s="2"/>
      <c r="FN315" s="2"/>
      <c r="FO315" s="2">
        <v>321311.93</v>
      </c>
      <c r="FP315" s="2">
        <v>130277.23</v>
      </c>
      <c r="FQ315" s="2"/>
      <c r="FR315" s="2">
        <v>13453.2</v>
      </c>
      <c r="FS315" s="2"/>
      <c r="FT315" s="2">
        <v>71072.03</v>
      </c>
      <c r="FU315" s="2"/>
      <c r="FV315" s="2">
        <v>5408.01</v>
      </c>
      <c r="FW315" s="2">
        <v>159011.59</v>
      </c>
      <c r="FX315" s="2">
        <v>1178.5999999999999</v>
      </c>
      <c r="FY315" s="2">
        <v>45172.31</v>
      </c>
      <c r="FZ315" s="2">
        <v>2116.0500000000002</v>
      </c>
      <c r="GA315" s="2">
        <v>2940.6</v>
      </c>
      <c r="GB315" s="2">
        <v>501.35</v>
      </c>
      <c r="GC315" s="2">
        <v>3096.85</v>
      </c>
      <c r="GD315" s="2"/>
      <c r="GE315" s="2"/>
      <c r="GF315" s="2"/>
      <c r="GG315" s="2"/>
      <c r="GH315" s="2">
        <v>4252.8</v>
      </c>
      <c r="GI315" s="2">
        <v>144080.17000000001</v>
      </c>
      <c r="GJ315" s="2">
        <v>297368.53999999998</v>
      </c>
      <c r="GK315" s="2">
        <v>1786.29</v>
      </c>
      <c r="GL315" s="2">
        <v>1305.81</v>
      </c>
      <c r="GM315" s="2">
        <v>147134.04999999999</v>
      </c>
      <c r="GN315" s="2"/>
      <c r="GO315" s="2"/>
      <c r="GP315" s="2"/>
      <c r="GQ315" s="2"/>
      <c r="GR315" s="2"/>
      <c r="GS315" s="2">
        <v>146245.35999999999</v>
      </c>
      <c r="GT315" s="2">
        <v>500794.22</v>
      </c>
      <c r="GU315" s="2"/>
      <c r="GV315" s="2"/>
      <c r="GW315" s="2"/>
      <c r="GX315" s="2"/>
      <c r="GY315" s="2">
        <v>89.81</v>
      </c>
      <c r="GZ315" s="2"/>
      <c r="HA315" s="2"/>
      <c r="HB315" s="2"/>
      <c r="HC315" s="2">
        <v>600</v>
      </c>
      <c r="HD315" s="2"/>
      <c r="HE315" s="2"/>
      <c r="HF315" s="2"/>
      <c r="HG315" s="2">
        <v>2519747.5100000002</v>
      </c>
      <c r="HH315" s="2">
        <v>94852.81</v>
      </c>
      <c r="HI315" s="2">
        <v>94852.81</v>
      </c>
      <c r="HJ315" s="2"/>
      <c r="HK315" s="2"/>
      <c r="HL315" s="2">
        <v>81816.38</v>
      </c>
      <c r="HM315" s="2"/>
      <c r="HN315" s="2"/>
      <c r="HO315" s="2"/>
      <c r="HP315" s="2"/>
      <c r="HQ315" s="2">
        <v>6485.07</v>
      </c>
      <c r="HR315" s="2"/>
      <c r="HS315" s="2">
        <v>88301.450000000012</v>
      </c>
      <c r="HT315" s="2">
        <v>41536098.840000018</v>
      </c>
      <c r="HV315" s="37" t="str">
        <f>VLOOKUP(HW315,'District Listing'!$A$3:$B$315,2,FALSE)</f>
        <v>WA HE LUT Tribal School</v>
      </c>
      <c r="HW315" s="45" t="s">
        <v>365</v>
      </c>
    </row>
    <row r="316" spans="2:339">
      <c r="B316" s="22" t="s">
        <v>83</v>
      </c>
      <c r="C316" s="22" t="s">
        <v>7</v>
      </c>
      <c r="D316" s="22" t="s">
        <v>5</v>
      </c>
      <c r="E316" s="22" t="s">
        <v>28</v>
      </c>
      <c r="F316" s="22" t="s">
        <v>32</v>
      </c>
      <c r="G316" s="1">
        <v>13706.93</v>
      </c>
      <c r="I316" s="37" t="str">
        <f>VLOOKUP(J316,'District Listing'!$A$3:$B$315,2,FALSE)</f>
        <v>WEST VALLEY (Yakima)</v>
      </c>
      <c r="J316" s="4" t="s">
        <v>409</v>
      </c>
      <c r="K316" s="2">
        <v>766905.38</v>
      </c>
      <c r="L316" s="2">
        <v>766905.38</v>
      </c>
      <c r="M316" s="2">
        <v>-766905.38</v>
      </c>
      <c r="N316" s="2">
        <v>-766905.38</v>
      </c>
      <c r="O316" s="2">
        <v>26374870.68</v>
      </c>
      <c r="P316" s="2">
        <v>474731.84</v>
      </c>
      <c r="Q316" s="2">
        <v>2824261.94</v>
      </c>
      <c r="R316" s="2"/>
      <c r="S316" s="2">
        <v>1815932.6500000001</v>
      </c>
      <c r="T316" s="2">
        <v>465664.73</v>
      </c>
      <c r="U316" s="2">
        <v>212493</v>
      </c>
      <c r="V316" s="2">
        <v>32167954.84</v>
      </c>
      <c r="W316" s="2">
        <v>10521566.709999999</v>
      </c>
      <c r="X316" s="2">
        <v>225826.8</v>
      </c>
      <c r="Y316" s="2">
        <v>170647.82</v>
      </c>
      <c r="Z316" s="2"/>
      <c r="AA316" s="2">
        <v>281899.63</v>
      </c>
      <c r="AB316" s="2">
        <v>109185.45</v>
      </c>
      <c r="AC316" s="2">
        <v>11309126.41</v>
      </c>
      <c r="AD316" s="2">
        <v>23959.35</v>
      </c>
      <c r="AE316" s="2">
        <v>2462.9899999999998</v>
      </c>
      <c r="AF316" s="2">
        <v>2381328.5599999996</v>
      </c>
      <c r="AG316" s="2">
        <v>843068.76</v>
      </c>
      <c r="AH316" s="2">
        <v>4744134.3699999992</v>
      </c>
      <c r="AI316" s="2">
        <v>1390986.96</v>
      </c>
      <c r="AJ316" s="2"/>
      <c r="AK316" s="2"/>
      <c r="AL316" s="2"/>
      <c r="AM316" s="2"/>
      <c r="AN316" s="2">
        <v>50759.93</v>
      </c>
      <c r="AO316" s="2">
        <v>29183.760000000002</v>
      </c>
      <c r="AP316" s="2">
        <v>153816.57999999999</v>
      </c>
      <c r="AQ316" s="2">
        <v>130699.47</v>
      </c>
      <c r="AR316" s="2">
        <v>3625538.37</v>
      </c>
      <c r="AS316" s="2">
        <v>3075478.54</v>
      </c>
      <c r="AT316" s="2">
        <v>333863.71999999997</v>
      </c>
      <c r="AU316" s="2">
        <v>18069.079999999998</v>
      </c>
      <c r="AV316" s="2">
        <v>16803350.439999994</v>
      </c>
      <c r="AW316" s="2">
        <v>1389354.67</v>
      </c>
      <c r="AX316" s="2">
        <v>142583.19</v>
      </c>
      <c r="AY316" s="2">
        <v>846111.18</v>
      </c>
      <c r="AZ316" s="2">
        <v>285883.26</v>
      </c>
      <c r="BA316" s="2">
        <v>516739.61</v>
      </c>
      <c r="BB316" s="2">
        <v>3180671.9099999997</v>
      </c>
      <c r="BC316" s="2">
        <v>676.69</v>
      </c>
      <c r="BD316" s="2">
        <v>28630.84</v>
      </c>
      <c r="BE316" s="2">
        <v>477042.13</v>
      </c>
      <c r="BF316" s="2"/>
      <c r="BG316" s="2">
        <v>192440.85</v>
      </c>
      <c r="BH316" s="2">
        <v>201662.52</v>
      </c>
      <c r="BI316" s="2">
        <v>669833.61</v>
      </c>
      <c r="BJ316" s="2">
        <v>106757.54</v>
      </c>
      <c r="BK316" s="2">
        <v>36831.5</v>
      </c>
      <c r="BL316" s="2">
        <v>27177.97</v>
      </c>
      <c r="BM316" s="2">
        <v>535872.22</v>
      </c>
      <c r="BN316" s="2">
        <v>19525.310000000001</v>
      </c>
      <c r="BO316" s="2">
        <v>76085.52</v>
      </c>
      <c r="BP316" s="2">
        <v>119024.02</v>
      </c>
      <c r="BQ316" s="2">
        <v>100356.17</v>
      </c>
      <c r="BR316" s="2">
        <v>241329.52000000002</v>
      </c>
      <c r="BS316" s="2">
        <v>84076.05</v>
      </c>
      <c r="BT316" s="2"/>
      <c r="BU316" s="2">
        <v>4026.93</v>
      </c>
      <c r="BV316" s="2">
        <v>15530.52</v>
      </c>
      <c r="BW316" s="2">
        <v>57989.159999999996</v>
      </c>
      <c r="BX316" s="2">
        <v>4368.5200000000004</v>
      </c>
      <c r="BY316" s="2"/>
      <c r="BZ316" s="2"/>
      <c r="CA316" s="2">
        <v>35392.85</v>
      </c>
      <c r="CB316" s="2">
        <v>537979.13</v>
      </c>
      <c r="CC316" s="2">
        <v>736258.82000000007</v>
      </c>
      <c r="CD316" s="2">
        <v>7893.38</v>
      </c>
      <c r="CE316" s="2">
        <v>3921.3</v>
      </c>
      <c r="CF316" s="2">
        <v>5070</v>
      </c>
      <c r="CG316" s="2">
        <v>496075.19</v>
      </c>
      <c r="CH316" s="2"/>
      <c r="CI316" s="2">
        <v>30578.35</v>
      </c>
      <c r="CJ316" s="2">
        <v>1192297.72</v>
      </c>
      <c r="CK316" s="2"/>
      <c r="CL316" s="2">
        <v>179460.24</v>
      </c>
      <c r="CM316" s="2">
        <v>516087.2</v>
      </c>
      <c r="CN316" s="2"/>
      <c r="CO316" s="2"/>
      <c r="CP316" s="2"/>
      <c r="CQ316" s="2"/>
      <c r="CR316" s="2">
        <v>74496.039999999994</v>
      </c>
      <c r="CS316" s="2"/>
      <c r="CT316" s="2"/>
      <c r="CU316" s="2"/>
      <c r="CV316" s="2"/>
      <c r="CW316" s="2"/>
      <c r="CX316" s="2"/>
      <c r="CY316" s="2"/>
      <c r="CZ316" s="2">
        <v>6814747.8100000005</v>
      </c>
      <c r="DA316" s="2">
        <v>90318.39</v>
      </c>
      <c r="DB316" s="2">
        <v>90318.39</v>
      </c>
      <c r="DC316" s="2"/>
      <c r="DD316" s="2"/>
      <c r="DE316" s="2">
        <v>145136.04999999999</v>
      </c>
      <c r="DF316" s="2">
        <v>37658.9</v>
      </c>
      <c r="DG316" s="2"/>
      <c r="DH316" s="2">
        <v>413357.24</v>
      </c>
      <c r="DI316" s="2"/>
      <c r="DJ316" s="2">
        <v>58033.479999999996</v>
      </c>
      <c r="DK316" s="2"/>
      <c r="DL316" s="2"/>
      <c r="DM316" s="2">
        <v>654185.66999999993</v>
      </c>
      <c r="DN316" s="2">
        <v>71020355.469999999</v>
      </c>
      <c r="DP316" s="37" t="str">
        <f>VLOOKUP(DQ316,'District Listing'!$A$3:$B$315,2,FALSE)</f>
        <v>WEST VALLEY (Yakima)</v>
      </c>
      <c r="DQ316" s="4" t="s">
        <v>409</v>
      </c>
      <c r="DR316" s="2">
        <v>20358.48</v>
      </c>
      <c r="DS316" s="2">
        <v>20358.48</v>
      </c>
      <c r="DT316" s="2"/>
      <c r="DU316" s="2"/>
      <c r="DV316" s="2">
        <v>25208209.02</v>
      </c>
      <c r="DW316" s="2">
        <v>470196.59</v>
      </c>
      <c r="DX316" s="2">
        <v>891296.01</v>
      </c>
      <c r="DY316" s="2"/>
      <c r="DZ316" s="2">
        <v>1685862.09</v>
      </c>
      <c r="EA316" s="2">
        <v>132444.25</v>
      </c>
      <c r="EB316" s="2">
        <v>209740.5</v>
      </c>
      <c r="EC316" s="2">
        <v>28597748.460000001</v>
      </c>
      <c r="ED316" s="2">
        <v>10470657.76</v>
      </c>
      <c r="EE316" s="2">
        <v>83086.67</v>
      </c>
      <c r="EF316" s="2">
        <v>111096.82</v>
      </c>
      <c r="EG316" s="2"/>
      <c r="EH316" s="2">
        <v>246302.96</v>
      </c>
      <c r="EI316" s="2">
        <v>61512.7</v>
      </c>
      <c r="EJ316" s="2">
        <v>10972656.91</v>
      </c>
      <c r="EK316" s="2">
        <v>23959.35</v>
      </c>
      <c r="EL316" s="2">
        <v>2462.9899999999998</v>
      </c>
      <c r="EM316" s="2">
        <v>2312354.7599999998</v>
      </c>
      <c r="EN316" s="2">
        <v>838225.98</v>
      </c>
      <c r="EO316" s="2">
        <v>4637505.5999999996</v>
      </c>
      <c r="EP316" s="2">
        <v>1384614.91</v>
      </c>
      <c r="EQ316" s="2"/>
      <c r="ER316" s="2"/>
      <c r="ES316" s="2"/>
      <c r="ET316" s="2"/>
      <c r="EU316" s="2">
        <v>49203.83</v>
      </c>
      <c r="EV316" s="2">
        <v>29000.31</v>
      </c>
      <c r="EW316" s="2">
        <v>152908.15</v>
      </c>
      <c r="EX316" s="2">
        <v>129709.64</v>
      </c>
      <c r="EY316" s="2">
        <v>3592730.68</v>
      </c>
      <c r="EZ316" s="2">
        <v>3058184.09</v>
      </c>
      <c r="FA316" s="2">
        <v>331019.53999999998</v>
      </c>
      <c r="FB316" s="2">
        <v>17963.73</v>
      </c>
      <c r="FC316" s="2">
        <v>16559843.560000001</v>
      </c>
      <c r="FD316" s="2">
        <v>1037386.78</v>
      </c>
      <c r="FE316" s="2">
        <v>109863.47</v>
      </c>
      <c r="FF316" s="2">
        <v>846111.18</v>
      </c>
      <c r="FG316" s="2">
        <v>253307.13</v>
      </c>
      <c r="FH316" s="2">
        <v>477199.64</v>
      </c>
      <c r="FI316" s="2">
        <v>2723868.2</v>
      </c>
      <c r="FJ316" s="2"/>
      <c r="FK316" s="2"/>
      <c r="FL316" s="2">
        <v>418570.01</v>
      </c>
      <c r="FM316" s="2"/>
      <c r="FN316" s="2"/>
      <c r="FO316" s="2">
        <v>143080.34</v>
      </c>
      <c r="FP316" s="2">
        <v>212676.79</v>
      </c>
      <c r="FQ316" s="2"/>
      <c r="FR316" s="2"/>
      <c r="FS316" s="2"/>
      <c r="FT316" s="2">
        <v>147855.82999999999</v>
      </c>
      <c r="FU316" s="2"/>
      <c r="FV316" s="2">
        <v>47490.22</v>
      </c>
      <c r="FW316" s="2">
        <v>119024.02</v>
      </c>
      <c r="FX316" s="2">
        <v>97061.74</v>
      </c>
      <c r="FY316" s="2">
        <v>145570.57</v>
      </c>
      <c r="FZ316" s="2">
        <v>16788.11</v>
      </c>
      <c r="GA316" s="2"/>
      <c r="GB316" s="2">
        <v>3746.93</v>
      </c>
      <c r="GC316" s="2"/>
      <c r="GD316" s="2">
        <v>48910.02</v>
      </c>
      <c r="GE316" s="2">
        <v>4368.5200000000004</v>
      </c>
      <c r="GF316" s="2"/>
      <c r="GG316" s="2"/>
      <c r="GH316" s="2">
        <v>4627.59</v>
      </c>
      <c r="GI316" s="2">
        <v>52134.04</v>
      </c>
      <c r="GJ316" s="2">
        <v>404925.01</v>
      </c>
      <c r="GK316" s="2">
        <v>6732.89</v>
      </c>
      <c r="GL316" s="2"/>
      <c r="GM316" s="2">
        <v>5070</v>
      </c>
      <c r="GN316" s="2">
        <v>496075.19</v>
      </c>
      <c r="GO316" s="2"/>
      <c r="GP316" s="2">
        <v>403</v>
      </c>
      <c r="GQ316" s="2">
        <v>916815.28</v>
      </c>
      <c r="GR316" s="2"/>
      <c r="GS316" s="2">
        <v>179460.24</v>
      </c>
      <c r="GT316" s="2">
        <v>516087.2</v>
      </c>
      <c r="GU316" s="2"/>
      <c r="GV316" s="2"/>
      <c r="GW316" s="2"/>
      <c r="GX316" s="2"/>
      <c r="GY316" s="2">
        <v>14985.02</v>
      </c>
      <c r="GZ316" s="2"/>
      <c r="HA316" s="2"/>
      <c r="HB316" s="2"/>
      <c r="HC316" s="2"/>
      <c r="HD316" s="2"/>
      <c r="HE316" s="2"/>
      <c r="HF316" s="2"/>
      <c r="HG316" s="2">
        <v>4002458.560000001</v>
      </c>
      <c r="HH316" s="2">
        <v>72469.41</v>
      </c>
      <c r="HI316" s="2">
        <v>72469.41</v>
      </c>
      <c r="HJ316" s="2"/>
      <c r="HK316" s="2"/>
      <c r="HL316" s="2">
        <v>145136.04999999999</v>
      </c>
      <c r="HM316" s="2">
        <v>37658.9</v>
      </c>
      <c r="HN316" s="2"/>
      <c r="HO316" s="2">
        <v>413357.24</v>
      </c>
      <c r="HP316" s="2"/>
      <c r="HQ316" s="2">
        <v>49398.879999999997</v>
      </c>
      <c r="HR316" s="2"/>
      <c r="HS316" s="2">
        <v>645551.06999999995</v>
      </c>
      <c r="HT316" s="2">
        <v>63594954.650000013</v>
      </c>
      <c r="HV316" s="37" t="str">
        <f>VLOOKUP(HW316,'District Listing'!$A$3:$B$315,2,FALSE)</f>
        <v>YAKAMA NATION TRIBAL SCHOOL</v>
      </c>
      <c r="HW316" s="45" t="s">
        <v>411</v>
      </c>
    </row>
    <row r="317" spans="2:339">
      <c r="B317" s="22" t="s">
        <v>83</v>
      </c>
      <c r="C317" s="22" t="s">
        <v>7</v>
      </c>
      <c r="D317" s="22" t="s">
        <v>5</v>
      </c>
      <c r="E317" s="22" t="s">
        <v>28</v>
      </c>
      <c r="F317" s="22" t="s">
        <v>33</v>
      </c>
      <c r="G317" s="1">
        <v>55383.93</v>
      </c>
      <c r="I317" s="37" t="str">
        <f>VLOOKUP(J317,'District Listing'!$A$3:$B$315,2,FALSE)</f>
        <v>MOUNT ADAMS</v>
      </c>
      <c r="J317" s="4" t="s">
        <v>410</v>
      </c>
      <c r="K317" s="2">
        <v>125020.38</v>
      </c>
      <c r="L317" s="2">
        <v>125020.38</v>
      </c>
      <c r="M317" s="2">
        <v>-125020.38</v>
      </c>
      <c r="N317" s="2">
        <v>-125020.38</v>
      </c>
      <c r="O317" s="2">
        <v>5471081.7699999996</v>
      </c>
      <c r="P317" s="2">
        <v>134534.34</v>
      </c>
      <c r="Q317" s="2">
        <v>325466.31</v>
      </c>
      <c r="R317" s="2"/>
      <c r="S317" s="2">
        <v>113215.69</v>
      </c>
      <c r="T317" s="2"/>
      <c r="U317" s="2"/>
      <c r="V317" s="2">
        <v>6044298.1099999994</v>
      </c>
      <c r="W317" s="2">
        <v>2380343.7200000002</v>
      </c>
      <c r="X317" s="2">
        <v>57622.77</v>
      </c>
      <c r="Y317" s="2">
        <v>114185.55</v>
      </c>
      <c r="Z317" s="2"/>
      <c r="AA317" s="2">
        <v>167397.24</v>
      </c>
      <c r="AB317" s="2"/>
      <c r="AC317" s="2">
        <v>2719549.2800000003</v>
      </c>
      <c r="AD317" s="2"/>
      <c r="AE317" s="2">
        <v>453.58</v>
      </c>
      <c r="AF317" s="2">
        <v>461619.82999999996</v>
      </c>
      <c r="AG317" s="2">
        <v>204359.66</v>
      </c>
      <c r="AH317" s="2">
        <v>882961.78</v>
      </c>
      <c r="AI317" s="2">
        <v>328851.48</v>
      </c>
      <c r="AJ317" s="2"/>
      <c r="AK317" s="2"/>
      <c r="AL317" s="2"/>
      <c r="AM317" s="2"/>
      <c r="AN317" s="2">
        <v>68031.98</v>
      </c>
      <c r="AO317" s="2">
        <v>0</v>
      </c>
      <c r="AP317" s="2">
        <v>32039.439999999999</v>
      </c>
      <c r="AQ317" s="2">
        <v>26232.62</v>
      </c>
      <c r="AR317" s="2">
        <v>832109.26</v>
      </c>
      <c r="AS317" s="2">
        <v>709090.62</v>
      </c>
      <c r="AT317" s="2"/>
      <c r="AU317" s="2">
        <v>35943.480000000003</v>
      </c>
      <c r="AV317" s="2">
        <v>3581693.73</v>
      </c>
      <c r="AW317" s="2">
        <v>484384.14999999997</v>
      </c>
      <c r="AX317" s="2">
        <v>71138.070000000007</v>
      </c>
      <c r="AY317" s="2">
        <v>244455.04000000001</v>
      </c>
      <c r="AZ317" s="2">
        <v>84211.61</v>
      </c>
      <c r="BA317" s="2">
        <v>338403.39</v>
      </c>
      <c r="BB317" s="2">
        <v>1222592.26</v>
      </c>
      <c r="BC317" s="2">
        <v>28302.1</v>
      </c>
      <c r="BD317" s="2">
        <v>5222.88</v>
      </c>
      <c r="BE317" s="2">
        <v>353054.9</v>
      </c>
      <c r="BF317" s="2"/>
      <c r="BG317" s="2"/>
      <c r="BH317" s="2">
        <v>30748.560000000001</v>
      </c>
      <c r="BI317" s="2">
        <v>341557.69999999995</v>
      </c>
      <c r="BJ317" s="2">
        <v>121723.14</v>
      </c>
      <c r="BK317" s="2">
        <v>12790.18</v>
      </c>
      <c r="BL317" s="2">
        <v>200</v>
      </c>
      <c r="BM317" s="2">
        <v>249410.11000000002</v>
      </c>
      <c r="BN317" s="2"/>
      <c r="BO317" s="2">
        <v>10440.76</v>
      </c>
      <c r="BP317" s="2">
        <v>44779.96</v>
      </c>
      <c r="BQ317" s="2">
        <v>37961.71</v>
      </c>
      <c r="BR317" s="2">
        <v>57798.46</v>
      </c>
      <c r="BS317" s="2">
        <v>986.06</v>
      </c>
      <c r="BT317" s="2">
        <v>986.25</v>
      </c>
      <c r="BU317" s="2">
        <v>4089.96</v>
      </c>
      <c r="BV317" s="2">
        <v>16343.43</v>
      </c>
      <c r="BW317" s="2">
        <v>3557.94</v>
      </c>
      <c r="BX317" s="2"/>
      <c r="BY317" s="2"/>
      <c r="BZ317" s="2"/>
      <c r="CA317" s="2"/>
      <c r="CB317" s="2">
        <v>348424.73</v>
      </c>
      <c r="CC317" s="2">
        <v>106304.62</v>
      </c>
      <c r="CD317" s="2">
        <v>9707</v>
      </c>
      <c r="CE317" s="2">
        <v>2771.32</v>
      </c>
      <c r="CF317" s="2">
        <v>9100</v>
      </c>
      <c r="CG317" s="2"/>
      <c r="CH317" s="2">
        <v>614</v>
      </c>
      <c r="CI317" s="2">
        <v>54525.89</v>
      </c>
      <c r="CJ317" s="2">
        <v>129102.31</v>
      </c>
      <c r="CK317" s="2"/>
      <c r="CL317" s="2"/>
      <c r="CM317" s="2">
        <v>164445.74</v>
      </c>
      <c r="CN317" s="2">
        <v>18360.97</v>
      </c>
      <c r="CO317" s="2">
        <v>46594.239999999998</v>
      </c>
      <c r="CP317" s="2"/>
      <c r="CQ317" s="2"/>
      <c r="CR317" s="2">
        <v>19011.5</v>
      </c>
      <c r="CS317" s="2">
        <v>14000</v>
      </c>
      <c r="CT317" s="2"/>
      <c r="CU317" s="2"/>
      <c r="CV317" s="2"/>
      <c r="CW317" s="2"/>
      <c r="CX317" s="2"/>
      <c r="CY317" s="2"/>
      <c r="CZ317" s="2">
        <v>2242916.4200000004</v>
      </c>
      <c r="DA317" s="2">
        <v>87190.78</v>
      </c>
      <c r="DB317" s="2">
        <v>87190.78</v>
      </c>
      <c r="DC317" s="2"/>
      <c r="DD317" s="2"/>
      <c r="DE317" s="2">
        <v>38228.230000000003</v>
      </c>
      <c r="DF317" s="2">
        <v>73851.22</v>
      </c>
      <c r="DG317" s="2">
        <v>19944.45</v>
      </c>
      <c r="DH317" s="2"/>
      <c r="DI317" s="2"/>
      <c r="DJ317" s="2">
        <v>22297.8</v>
      </c>
      <c r="DK317" s="2"/>
      <c r="DL317" s="2"/>
      <c r="DM317" s="2">
        <v>154321.70000000001</v>
      </c>
      <c r="DN317" s="2">
        <v>16052562.280000005</v>
      </c>
      <c r="DP317" s="37" t="str">
        <f>VLOOKUP(DQ317,'District Listing'!$A$3:$B$315,2,FALSE)</f>
        <v>MOUNT ADAMS</v>
      </c>
      <c r="DQ317" s="4" t="s">
        <v>410</v>
      </c>
      <c r="DR317" s="2">
        <v>64825.8</v>
      </c>
      <c r="DS317" s="2">
        <v>64825.8</v>
      </c>
      <c r="DT317" s="2">
        <v>-125020.38</v>
      </c>
      <c r="DU317" s="2">
        <v>-125020.38</v>
      </c>
      <c r="DV317" s="2">
        <v>4279288.8499999996</v>
      </c>
      <c r="DW317" s="2">
        <v>126858.12</v>
      </c>
      <c r="DX317" s="2">
        <v>324357.87</v>
      </c>
      <c r="DY317" s="2"/>
      <c r="DZ317" s="2">
        <v>69634.94</v>
      </c>
      <c r="EA317" s="2"/>
      <c r="EB317" s="2"/>
      <c r="EC317" s="2">
        <v>4800139.78</v>
      </c>
      <c r="ED317" s="2">
        <v>1858739.79</v>
      </c>
      <c r="EE317" s="2">
        <v>57622.77</v>
      </c>
      <c r="EF317" s="2">
        <v>114619.58</v>
      </c>
      <c r="EG317" s="2"/>
      <c r="EH317" s="2">
        <v>5302.59</v>
      </c>
      <c r="EI317" s="2"/>
      <c r="EJ317" s="2">
        <v>2036284.7300000002</v>
      </c>
      <c r="EK317" s="2"/>
      <c r="EL317" s="2">
        <v>404.08</v>
      </c>
      <c r="EM317" s="2">
        <v>366156.61</v>
      </c>
      <c r="EN317" s="2">
        <v>153253.43</v>
      </c>
      <c r="EO317" s="2">
        <v>695595.02</v>
      </c>
      <c r="EP317" s="2">
        <v>254042.62</v>
      </c>
      <c r="EQ317" s="2"/>
      <c r="ER317" s="2"/>
      <c r="ES317" s="2"/>
      <c r="ET317" s="2"/>
      <c r="EU317" s="2">
        <v>68031.98</v>
      </c>
      <c r="EV317" s="2">
        <v>0</v>
      </c>
      <c r="EW317" s="2">
        <v>26273.48</v>
      </c>
      <c r="EX317" s="2">
        <v>21259.19</v>
      </c>
      <c r="EY317" s="2">
        <v>676472.13</v>
      </c>
      <c r="EZ317" s="2">
        <v>625920.23</v>
      </c>
      <c r="FA317" s="2"/>
      <c r="FB317" s="2">
        <v>27271.24</v>
      </c>
      <c r="FC317" s="2">
        <v>2914680.0100000002</v>
      </c>
      <c r="FD317" s="2">
        <v>470042.92</v>
      </c>
      <c r="FE317" s="2">
        <v>71138.070000000007</v>
      </c>
      <c r="FF317" s="2">
        <v>244455.04000000001</v>
      </c>
      <c r="FG317" s="2">
        <v>84211.61</v>
      </c>
      <c r="FH317" s="2">
        <v>338403.39</v>
      </c>
      <c r="FI317" s="2">
        <v>1208251.03</v>
      </c>
      <c r="FJ317" s="2">
        <v>12917.1</v>
      </c>
      <c r="FK317" s="2">
        <v>5222.88</v>
      </c>
      <c r="FL317" s="2">
        <v>330513.02</v>
      </c>
      <c r="FM317" s="2"/>
      <c r="FN317" s="2"/>
      <c r="FO317" s="2">
        <v>30748.560000000001</v>
      </c>
      <c r="FP317" s="2">
        <v>169755.11</v>
      </c>
      <c r="FQ317" s="2">
        <v>121723.14</v>
      </c>
      <c r="FR317" s="2">
        <v>12790.18</v>
      </c>
      <c r="FS317" s="2">
        <v>200</v>
      </c>
      <c r="FT317" s="2">
        <v>244649.07</v>
      </c>
      <c r="FU317" s="2"/>
      <c r="FV317" s="2">
        <v>10440.76</v>
      </c>
      <c r="FW317" s="2">
        <v>44779.96</v>
      </c>
      <c r="FX317" s="2">
        <v>30554.83</v>
      </c>
      <c r="FY317" s="2">
        <v>54785.81</v>
      </c>
      <c r="FZ317" s="2">
        <v>986.06</v>
      </c>
      <c r="GA317" s="2">
        <v>986.25</v>
      </c>
      <c r="GB317" s="2">
        <v>4089.96</v>
      </c>
      <c r="GC317" s="2">
        <v>16343.43</v>
      </c>
      <c r="GD317" s="2">
        <v>3557.94</v>
      </c>
      <c r="GE317" s="2"/>
      <c r="GF317" s="2"/>
      <c r="GG317" s="2"/>
      <c r="GH317" s="2"/>
      <c r="GI317" s="2">
        <v>348424.73</v>
      </c>
      <c r="GJ317" s="2">
        <v>106304.62</v>
      </c>
      <c r="GK317" s="2">
        <v>9707</v>
      </c>
      <c r="GL317" s="2">
        <v>2771.32</v>
      </c>
      <c r="GM317" s="2">
        <v>9100</v>
      </c>
      <c r="GN317" s="2"/>
      <c r="GO317" s="2">
        <v>614</v>
      </c>
      <c r="GP317" s="2">
        <v>-8467.39</v>
      </c>
      <c r="GQ317" s="2">
        <v>129102.31</v>
      </c>
      <c r="GR317" s="2"/>
      <c r="GS317" s="2"/>
      <c r="GT317" s="2">
        <v>164445.74</v>
      </c>
      <c r="GU317" s="2">
        <v>18360.97</v>
      </c>
      <c r="GV317" s="2">
        <v>46594.239999999998</v>
      </c>
      <c r="GW317" s="2"/>
      <c r="GX317" s="2"/>
      <c r="GY317" s="2">
        <v>17055</v>
      </c>
      <c r="GZ317" s="2">
        <v>14000</v>
      </c>
      <c r="HA317" s="2"/>
      <c r="HB317" s="2"/>
      <c r="HC317" s="2"/>
      <c r="HD317" s="2"/>
      <c r="HE317" s="2"/>
      <c r="HF317" s="2"/>
      <c r="HG317" s="2">
        <v>1953056.5999999999</v>
      </c>
      <c r="HH317" s="2">
        <v>65242.77</v>
      </c>
      <c r="HI317" s="2">
        <v>65242.77</v>
      </c>
      <c r="HJ317" s="2"/>
      <c r="HK317" s="2"/>
      <c r="HL317" s="2">
        <v>38228.230000000003</v>
      </c>
      <c r="HM317" s="2">
        <v>73851.22</v>
      </c>
      <c r="HN317" s="2">
        <v>19944.45</v>
      </c>
      <c r="HO317" s="2"/>
      <c r="HP317" s="2"/>
      <c r="HQ317" s="2">
        <v>11934</v>
      </c>
      <c r="HR317" s="2"/>
      <c r="HS317" s="2">
        <v>143957.90000000002</v>
      </c>
      <c r="HT317" s="2">
        <v>13061418.240000006</v>
      </c>
      <c r="HV317" s="37" t="str">
        <f>VLOOKUP(HW317,'District Listing'!$A$3:$B$315,2,FALSE)</f>
        <v>CHIEF LESCHI TRIBAL</v>
      </c>
      <c r="HW317" s="45" t="s">
        <v>298</v>
      </c>
    </row>
    <row r="318" spans="2:339">
      <c r="B318" s="22" t="s">
        <v>83</v>
      </c>
      <c r="C318" s="22" t="s">
        <v>7</v>
      </c>
      <c r="D318" s="22" t="s">
        <v>5</v>
      </c>
      <c r="E318" s="22" t="s">
        <v>34</v>
      </c>
      <c r="F318" s="22" t="s">
        <v>36</v>
      </c>
      <c r="G318" s="1">
        <v>9474.31</v>
      </c>
      <c r="I318" s="37" t="str">
        <f>VLOOKUP(J318,'District Listing'!$A$3:$B$315,2,FALSE)</f>
        <v>YAKAMA NATION TRIBAL SCHOOL</v>
      </c>
      <c r="J318" s="4" t="s">
        <v>411</v>
      </c>
      <c r="K318" s="2"/>
      <c r="L318" s="2"/>
      <c r="M318" s="2"/>
      <c r="N318" s="2"/>
      <c r="O318" s="2">
        <v>876016.6</v>
      </c>
      <c r="P318" s="2"/>
      <c r="Q318" s="2"/>
      <c r="R318" s="2"/>
      <c r="S318" s="2"/>
      <c r="T318" s="2"/>
      <c r="U318" s="2"/>
      <c r="V318" s="2">
        <v>876016.6</v>
      </c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>
        <v>275857.63</v>
      </c>
      <c r="AU318" s="2"/>
      <c r="AV318" s="2">
        <v>275857.63</v>
      </c>
      <c r="AW318" s="2">
        <v>81781.789999999994</v>
      </c>
      <c r="AX318" s="2"/>
      <c r="AY318" s="2"/>
      <c r="AZ318" s="2"/>
      <c r="BA318" s="2">
        <v>52241.08</v>
      </c>
      <c r="BB318" s="2">
        <v>134022.87</v>
      </c>
      <c r="BC318" s="2">
        <v>286694.96000000002</v>
      </c>
      <c r="BD318" s="2"/>
      <c r="BE318" s="2"/>
      <c r="BF318" s="2"/>
      <c r="BG318" s="2"/>
      <c r="BH318" s="2"/>
      <c r="BI318" s="2"/>
      <c r="BJ318" s="2">
        <v>33586.870000000003</v>
      </c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>
        <v>1596</v>
      </c>
      <c r="CD318" s="2"/>
      <c r="CE318" s="2">
        <v>8586.8700000000008</v>
      </c>
      <c r="CF318" s="2"/>
      <c r="CG318" s="2"/>
      <c r="CH318" s="2"/>
      <c r="CI318" s="2"/>
      <c r="CJ318" s="2"/>
      <c r="CK318" s="2"/>
      <c r="CL318" s="2">
        <v>5526.57</v>
      </c>
      <c r="CM318" s="2">
        <v>13117.84</v>
      </c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>
        <v>349109.11000000004</v>
      </c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>
        <v>1635006.2100000004</v>
      </c>
      <c r="DP318" s="37" t="str">
        <f>VLOOKUP(DQ318,'District Listing'!$A$3:$B$315,2,FALSE)</f>
        <v>YAKAMA NATION TRIBAL SCHOOL</v>
      </c>
      <c r="DQ318" s="4" t="s">
        <v>411</v>
      </c>
      <c r="DR318" s="2"/>
      <c r="DS318" s="2"/>
      <c r="DT318" s="2"/>
      <c r="DU318" s="2"/>
      <c r="DV318" s="2">
        <v>876016.6</v>
      </c>
      <c r="DW318" s="2"/>
      <c r="DX318" s="2"/>
      <c r="DY318" s="2"/>
      <c r="DZ318" s="2"/>
      <c r="EA318" s="2"/>
      <c r="EB318" s="2"/>
      <c r="EC318" s="2">
        <v>876016.6</v>
      </c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>
        <v>275857.63</v>
      </c>
      <c r="FB318" s="2"/>
      <c r="FC318" s="2">
        <v>275857.63</v>
      </c>
      <c r="FD318" s="2">
        <v>81781.789999999994</v>
      </c>
      <c r="FE318" s="2"/>
      <c r="FF318" s="2"/>
      <c r="FG318" s="2"/>
      <c r="FH318" s="2">
        <v>52241.08</v>
      </c>
      <c r="FI318" s="2">
        <v>134022.87</v>
      </c>
      <c r="FJ318" s="2">
        <v>286694.96000000002</v>
      </c>
      <c r="FK318" s="2"/>
      <c r="FL318" s="2"/>
      <c r="FM318" s="2"/>
      <c r="FN318" s="2"/>
      <c r="FO318" s="2"/>
      <c r="FP318" s="2"/>
      <c r="FQ318" s="2">
        <v>33586.870000000003</v>
      </c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>
        <v>1596</v>
      </c>
      <c r="GK318" s="2"/>
      <c r="GL318" s="2">
        <v>8586.8700000000008</v>
      </c>
      <c r="GM318" s="2"/>
      <c r="GN318" s="2"/>
      <c r="GO318" s="2"/>
      <c r="GP318" s="2"/>
      <c r="GQ318" s="2"/>
      <c r="GR318" s="2"/>
      <c r="GS318" s="2">
        <v>5526.57</v>
      </c>
      <c r="GT318" s="2">
        <v>13117.84</v>
      </c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>
        <v>349109.11000000004</v>
      </c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>
        <v>1635006.2100000004</v>
      </c>
      <c r="HV318" s="37" t="str">
        <f>VLOOKUP(HW318,'District Listing'!$A$3:$B$315,2,FALSE)</f>
        <v>STEHEKIN</v>
      </c>
      <c r="HW318" s="45" t="s">
        <v>103</v>
      </c>
    </row>
    <row r="319" spans="2:339">
      <c r="B319" s="22" t="s">
        <v>83</v>
      </c>
      <c r="C319" s="22" t="s">
        <v>7</v>
      </c>
      <c r="D319" s="22" t="s">
        <v>5</v>
      </c>
      <c r="E319" s="22" t="s">
        <v>34</v>
      </c>
      <c r="F319" s="22" t="s">
        <v>37</v>
      </c>
      <c r="G319" s="1">
        <v>475</v>
      </c>
      <c r="I319" s="38" t="str">
        <f>VLOOKUP(J319,'District Listing'!$A$3:$B$315,2,FALSE)</f>
        <v>STATE SUMMARY</v>
      </c>
      <c r="J319" s="4" t="s">
        <v>413</v>
      </c>
      <c r="K319" s="2">
        <v>129088805.72000003</v>
      </c>
      <c r="L319" s="2">
        <v>129088805.72000003</v>
      </c>
      <c r="M319" s="2">
        <v>-129088805.72000004</v>
      </c>
      <c r="N319" s="2">
        <v>-129088805.72000004</v>
      </c>
      <c r="O319" s="2">
        <v>6331952497.0200043</v>
      </c>
      <c r="P319" s="2">
        <v>130536994.75</v>
      </c>
      <c r="Q319" s="2">
        <v>162832002.92999998</v>
      </c>
      <c r="R319" s="2">
        <v>469914.02</v>
      </c>
      <c r="S319" s="2">
        <v>556393554.61999977</v>
      </c>
      <c r="T319" s="2">
        <v>89269192.979999974</v>
      </c>
      <c r="U319" s="2">
        <v>38594883.789999992</v>
      </c>
      <c r="V319" s="2">
        <v>7310049040.1099997</v>
      </c>
      <c r="W319" s="2">
        <v>2412350828.079999</v>
      </c>
      <c r="X319" s="2">
        <v>81091266.830000073</v>
      </c>
      <c r="Y319" s="2">
        <v>91181509.289999902</v>
      </c>
      <c r="Z319" s="2">
        <v>207126.74</v>
      </c>
      <c r="AA319" s="2">
        <v>84821136.349999994</v>
      </c>
      <c r="AB319" s="2">
        <v>43952575.590000026</v>
      </c>
      <c r="AC319" s="2">
        <v>2713604442.8800001</v>
      </c>
      <c r="AD319" s="2">
        <v>21658450.220000006</v>
      </c>
      <c r="AE319" s="2">
        <v>13069521.52</v>
      </c>
      <c r="AF319" s="2">
        <v>542296664.22000015</v>
      </c>
      <c r="AG319" s="2">
        <v>208113745.99000004</v>
      </c>
      <c r="AH319" s="2">
        <v>1076039665.9499991</v>
      </c>
      <c r="AI319" s="2">
        <v>343578309.72000003</v>
      </c>
      <c r="AJ319" s="2">
        <v>655655.55000000005</v>
      </c>
      <c r="AK319" s="2">
        <v>581793.68000000005</v>
      </c>
      <c r="AL319" s="2">
        <v>474814.94000000006</v>
      </c>
      <c r="AM319" s="2">
        <v>36971.009999999995</v>
      </c>
      <c r="AN319" s="2">
        <v>15628088.910000009</v>
      </c>
      <c r="AO319" s="2">
        <v>6317968.3999999966</v>
      </c>
      <c r="AP319" s="2">
        <v>35833983.490000024</v>
      </c>
      <c r="AQ319" s="2">
        <v>57093054.910000026</v>
      </c>
      <c r="AR319" s="2">
        <v>882502590.34000003</v>
      </c>
      <c r="AS319" s="2">
        <v>668290693.69999993</v>
      </c>
      <c r="AT319" s="2">
        <v>29588648.899999999</v>
      </c>
      <c r="AU319" s="2">
        <v>11049358.189999996</v>
      </c>
      <c r="AV319" s="2">
        <v>3912809979.6400008</v>
      </c>
      <c r="AW319" s="2">
        <v>365595565.03999984</v>
      </c>
      <c r="AX319" s="2">
        <v>29826876.319999993</v>
      </c>
      <c r="AY319" s="2">
        <v>141933463.69000003</v>
      </c>
      <c r="AZ319" s="2">
        <v>70069471.899999991</v>
      </c>
      <c r="BA319" s="2">
        <v>119559400.75999993</v>
      </c>
      <c r="BB319" s="2">
        <v>726984777.71000028</v>
      </c>
      <c r="BC319" s="2">
        <v>44688774.010000005</v>
      </c>
      <c r="BD319" s="2">
        <v>7751676.439999993</v>
      </c>
      <c r="BE319" s="2">
        <v>160886309.11999997</v>
      </c>
      <c r="BF319" s="2">
        <v>26257895.709999993</v>
      </c>
      <c r="BG319" s="2">
        <v>54131323.740000002</v>
      </c>
      <c r="BH319" s="2">
        <v>29445173.319999985</v>
      </c>
      <c r="BI319" s="2">
        <v>299195904.10999995</v>
      </c>
      <c r="BJ319" s="2">
        <v>10435574.069999998</v>
      </c>
      <c r="BK319" s="2">
        <v>6421718.9400000004</v>
      </c>
      <c r="BL319" s="2">
        <v>5913622.8500000015</v>
      </c>
      <c r="BM319" s="2">
        <v>32841582.260000002</v>
      </c>
      <c r="BN319" s="2">
        <v>13441035.130000001</v>
      </c>
      <c r="BO319" s="2">
        <v>3767970.1500000013</v>
      </c>
      <c r="BP319" s="2">
        <v>49054646.56000001</v>
      </c>
      <c r="BQ319" s="2">
        <v>30200656.290000021</v>
      </c>
      <c r="BR319" s="2">
        <v>49845314.590000026</v>
      </c>
      <c r="BS319" s="2">
        <v>20107527.080000002</v>
      </c>
      <c r="BT319" s="2">
        <v>8294660.8199999994</v>
      </c>
      <c r="BU319" s="2">
        <v>13781997.110000005</v>
      </c>
      <c r="BV319" s="2">
        <v>4629006.6199999973</v>
      </c>
      <c r="BW319" s="2">
        <v>29773569.740000002</v>
      </c>
      <c r="BX319" s="2">
        <v>318281.87</v>
      </c>
      <c r="BY319" s="2">
        <v>10257765.57</v>
      </c>
      <c r="BZ319" s="2">
        <v>82647.570000000007</v>
      </c>
      <c r="CA319" s="2">
        <v>105644579.60000001</v>
      </c>
      <c r="CB319" s="2">
        <v>129001083.82000005</v>
      </c>
      <c r="CC319" s="2">
        <v>86647377.340000033</v>
      </c>
      <c r="CD319" s="2">
        <v>1072417.9000000001</v>
      </c>
      <c r="CE319" s="2">
        <v>6503028.7799999965</v>
      </c>
      <c r="CF319" s="2">
        <v>146839584.05999997</v>
      </c>
      <c r="CG319" s="2">
        <v>64704516.00999999</v>
      </c>
      <c r="CH319" s="2">
        <v>44989775.829999991</v>
      </c>
      <c r="CI319" s="2">
        <v>16917725.270000011</v>
      </c>
      <c r="CJ319" s="2">
        <v>61014513.889999963</v>
      </c>
      <c r="CK319" s="2">
        <v>885844.31</v>
      </c>
      <c r="CL319" s="2">
        <v>29255743.179999989</v>
      </c>
      <c r="CM319" s="2">
        <v>123214964.79999997</v>
      </c>
      <c r="CN319" s="2">
        <v>966590.66999999993</v>
      </c>
      <c r="CO319" s="2">
        <v>918921.10999999987</v>
      </c>
      <c r="CP319" s="2">
        <v>5256</v>
      </c>
      <c r="CQ319" s="2">
        <v>1320467.3699999999</v>
      </c>
      <c r="CR319" s="2">
        <v>27350432.239999987</v>
      </c>
      <c r="CS319" s="2">
        <v>2186066.5199999996</v>
      </c>
      <c r="CT319" s="2">
        <v>8697610.2700000014</v>
      </c>
      <c r="CU319" s="2">
        <v>139129.49000000002</v>
      </c>
      <c r="CV319" s="2">
        <v>4018.7200000000003</v>
      </c>
      <c r="CW319" s="2">
        <v>32396.69</v>
      </c>
      <c r="CX319" s="2">
        <v>195829.95000000004</v>
      </c>
      <c r="CY319" s="2">
        <v>82519.489999999991</v>
      </c>
      <c r="CZ319" s="2">
        <v>1770115026.98</v>
      </c>
      <c r="DA319" s="2">
        <v>19223351.740000006</v>
      </c>
      <c r="DB319" s="2">
        <v>19223351.740000006</v>
      </c>
      <c r="DC319" s="2">
        <v>7401579.0799999991</v>
      </c>
      <c r="DD319" s="2">
        <v>4869106.9799999986</v>
      </c>
      <c r="DE319" s="2">
        <v>4758429.9600000009</v>
      </c>
      <c r="DF319" s="2">
        <v>8505867.0000000019</v>
      </c>
      <c r="DG319" s="2">
        <v>6214032.3900000025</v>
      </c>
      <c r="DH319" s="2">
        <v>15931409.469999995</v>
      </c>
      <c r="DI319" s="2">
        <v>3398413.2400000007</v>
      </c>
      <c r="DJ319" s="2">
        <v>25737982.660000023</v>
      </c>
      <c r="DK319" s="2">
        <v>274471.44</v>
      </c>
      <c r="DL319" s="2">
        <v>544.45000000000005</v>
      </c>
      <c r="DM319" s="2">
        <v>77091836.670000002</v>
      </c>
      <c r="DN319" s="2">
        <v>16529878455.729998</v>
      </c>
      <c r="DP319" s="38" t="str">
        <f>VLOOKUP(DQ319,'District Listing'!$A$3:$B$315,2,FALSE)</f>
        <v>STATE SUMMARY</v>
      </c>
      <c r="DQ319" s="4" t="s">
        <v>413</v>
      </c>
      <c r="DR319" s="2">
        <v>43575882.110000007</v>
      </c>
      <c r="DS319" s="2">
        <v>43575882.110000007</v>
      </c>
      <c r="DT319" s="2">
        <v>-122571778.01000009</v>
      </c>
      <c r="DU319" s="2">
        <v>-122571778.01000009</v>
      </c>
      <c r="DV319" s="2">
        <v>5829365476.7400045</v>
      </c>
      <c r="DW319" s="2">
        <v>91350906.38000001</v>
      </c>
      <c r="DX319" s="2">
        <v>82401547.570000038</v>
      </c>
      <c r="DY319" s="2">
        <v>128482.34</v>
      </c>
      <c r="DZ319" s="2">
        <v>279113274.79000002</v>
      </c>
      <c r="EA319" s="2">
        <v>53302553.049999982</v>
      </c>
      <c r="EB319" s="2">
        <v>37489879.999999993</v>
      </c>
      <c r="EC319" s="2">
        <v>6373152120.869997</v>
      </c>
      <c r="ED319" s="2">
        <v>1997838001.5899992</v>
      </c>
      <c r="EE319" s="2">
        <v>55524210.610000022</v>
      </c>
      <c r="EF319" s="2">
        <v>54111955.509999976</v>
      </c>
      <c r="EG319" s="2">
        <v>201752.28</v>
      </c>
      <c r="EH319" s="2">
        <v>16414628.259999998</v>
      </c>
      <c r="EI319" s="2">
        <v>30722385.660000004</v>
      </c>
      <c r="EJ319" s="2">
        <v>2154812933.9100008</v>
      </c>
      <c r="EK319" s="2">
        <v>18669173.779999994</v>
      </c>
      <c r="EL319" s="2">
        <v>11936376.540000001</v>
      </c>
      <c r="EM319" s="2">
        <v>485377327.04000002</v>
      </c>
      <c r="EN319" s="2">
        <v>170293182.05999988</v>
      </c>
      <c r="EO319" s="2">
        <v>971600081.72000003</v>
      </c>
      <c r="EP319" s="2">
        <v>292348333.2900002</v>
      </c>
      <c r="EQ319" s="2">
        <v>595486.29</v>
      </c>
      <c r="ER319" s="2">
        <v>493027.99</v>
      </c>
      <c r="ES319" s="2">
        <v>390618.39</v>
      </c>
      <c r="ET319" s="2">
        <v>28841.3</v>
      </c>
      <c r="EU319" s="2">
        <v>14222206.75</v>
      </c>
      <c r="EV319" s="2">
        <v>5311894.6100000003</v>
      </c>
      <c r="EW319" s="2">
        <v>32450553.259999979</v>
      </c>
      <c r="EX319" s="2">
        <v>49055165.260000013</v>
      </c>
      <c r="EY319" s="2">
        <v>816823715.07999969</v>
      </c>
      <c r="EZ319" s="2">
        <v>584491574.8300004</v>
      </c>
      <c r="FA319" s="2">
        <v>19313857.359999999</v>
      </c>
      <c r="FB319" s="2">
        <v>6479234.6799999997</v>
      </c>
      <c r="FC319" s="2">
        <v>3479880650.23</v>
      </c>
      <c r="FD319" s="2">
        <v>296813407.17000002</v>
      </c>
      <c r="FE319" s="2">
        <v>27581248.370000005</v>
      </c>
      <c r="FF319" s="2">
        <v>133902055.76000006</v>
      </c>
      <c r="FG319" s="2">
        <v>58936265.450000033</v>
      </c>
      <c r="FH319" s="2">
        <v>88607402.439999908</v>
      </c>
      <c r="FI319" s="2">
        <v>605840379.18999994</v>
      </c>
      <c r="FJ319" s="2">
        <v>39604223.109999999</v>
      </c>
      <c r="FK319" s="2">
        <v>5725204.5499999942</v>
      </c>
      <c r="FL319" s="2">
        <v>144624357.19999993</v>
      </c>
      <c r="FM319" s="2">
        <v>26086978.109999992</v>
      </c>
      <c r="FN319" s="2">
        <v>47495774.169999994</v>
      </c>
      <c r="FO319" s="2">
        <v>24400690.05999998</v>
      </c>
      <c r="FP319" s="2">
        <v>244869521.38</v>
      </c>
      <c r="FQ319" s="2">
        <v>8492309.1600000001</v>
      </c>
      <c r="FR319" s="2">
        <v>5620366.5100000007</v>
      </c>
      <c r="FS319" s="2">
        <v>4787832.8600000022</v>
      </c>
      <c r="FT319" s="2">
        <v>25114205.559999995</v>
      </c>
      <c r="FU319" s="2">
        <v>10874966.689999999</v>
      </c>
      <c r="FV319" s="2">
        <v>2717455.7700000009</v>
      </c>
      <c r="FW319" s="2">
        <v>45452187.580000013</v>
      </c>
      <c r="FX319" s="2">
        <v>27652527.269999996</v>
      </c>
      <c r="FY319" s="2">
        <v>40467800.040000036</v>
      </c>
      <c r="FZ319" s="2">
        <v>16320451.960000005</v>
      </c>
      <c r="GA319" s="2">
        <v>6431926.0099999998</v>
      </c>
      <c r="GB319" s="2">
        <v>10918714.540000001</v>
      </c>
      <c r="GC319" s="2">
        <v>2257336.1199999992</v>
      </c>
      <c r="GD319" s="2">
        <v>23649207.149999999</v>
      </c>
      <c r="GE319" s="2">
        <v>281143.51</v>
      </c>
      <c r="GF319" s="2">
        <v>9645774.160000002</v>
      </c>
      <c r="GG319" s="2">
        <v>82647.570000000007</v>
      </c>
      <c r="GH319" s="2">
        <v>101029176.59999999</v>
      </c>
      <c r="GI319" s="2">
        <v>111490139.81000003</v>
      </c>
      <c r="GJ319" s="2">
        <v>71139870.900000036</v>
      </c>
      <c r="GK319" s="2">
        <v>988986.65000000037</v>
      </c>
      <c r="GL319" s="2">
        <v>6110442.9999999963</v>
      </c>
      <c r="GM319" s="2">
        <v>146141248.84999996</v>
      </c>
      <c r="GN319" s="2">
        <v>63411095.830000006</v>
      </c>
      <c r="GO319" s="2">
        <v>41818403.329999991</v>
      </c>
      <c r="GP319" s="2">
        <v>13430338.600000001</v>
      </c>
      <c r="GQ319" s="2">
        <v>53144484.409999967</v>
      </c>
      <c r="GR319" s="2">
        <v>863162.87</v>
      </c>
      <c r="GS319" s="2">
        <v>27297982.619999994</v>
      </c>
      <c r="GT319" s="2">
        <v>111489695.36999997</v>
      </c>
      <c r="GU319" s="2">
        <v>920216.66999999993</v>
      </c>
      <c r="GV319" s="2">
        <v>773976.17999999982</v>
      </c>
      <c r="GW319" s="2">
        <v>5256</v>
      </c>
      <c r="GX319" s="2">
        <v>1225463.6600000001</v>
      </c>
      <c r="GY319" s="2">
        <v>23348767.800000001</v>
      </c>
      <c r="GZ319" s="2">
        <v>2127883.2799999998</v>
      </c>
      <c r="HA319" s="2">
        <v>814705.88000000012</v>
      </c>
      <c r="HB319" s="2">
        <v>33092.239999999998</v>
      </c>
      <c r="HC319" s="2">
        <v>2518.7200000000003</v>
      </c>
      <c r="HD319" s="2">
        <v>28972.059999999998</v>
      </c>
      <c r="HE319" s="2">
        <v>53095.479999999996</v>
      </c>
      <c r="HF319" s="2">
        <v>47651.12</v>
      </c>
      <c r="HG319" s="2">
        <v>1551310228.9699991</v>
      </c>
      <c r="HH319" s="2">
        <v>14214964.760000004</v>
      </c>
      <c r="HI319" s="2">
        <v>14214964.760000004</v>
      </c>
      <c r="HJ319" s="2">
        <v>2791264.6299999994</v>
      </c>
      <c r="HK319" s="2">
        <v>4151414.0400000005</v>
      </c>
      <c r="HL319" s="2">
        <v>4296672.6599999992</v>
      </c>
      <c r="HM319" s="2">
        <v>6245577.2999999989</v>
      </c>
      <c r="HN319" s="2">
        <v>4916248.9200000009</v>
      </c>
      <c r="HO319" s="2">
        <v>10600110.729999999</v>
      </c>
      <c r="HP319" s="2">
        <v>1262136.6299999999</v>
      </c>
      <c r="HQ319" s="2">
        <v>18889754.210000012</v>
      </c>
      <c r="HR319" s="2">
        <v>85516.54</v>
      </c>
      <c r="HS319" s="2">
        <v>53238695.660000011</v>
      </c>
      <c r="HT319" s="2">
        <v>14153454077.690004</v>
      </c>
      <c r="HV319" s="38" t="str">
        <f>VLOOKUP(HW319,'District Listing'!$A$3:$B$315,2,FALSE)</f>
        <v>SHAW</v>
      </c>
      <c r="HW319" s="45" t="s">
        <v>300</v>
      </c>
    </row>
    <row r="320" spans="2:339">
      <c r="B320" s="22" t="s">
        <v>83</v>
      </c>
      <c r="C320" s="22" t="s">
        <v>7</v>
      </c>
      <c r="D320" s="22" t="s">
        <v>5</v>
      </c>
      <c r="E320" s="22" t="s">
        <v>34</v>
      </c>
      <c r="F320" s="22" t="s">
        <v>38</v>
      </c>
      <c r="G320" s="1">
        <v>20349.37</v>
      </c>
      <c r="J320" s="5">
        <v>1</v>
      </c>
      <c r="K320" s="5">
        <v>2</v>
      </c>
      <c r="L320" s="5">
        <v>3</v>
      </c>
      <c r="M320" s="5">
        <v>4</v>
      </c>
      <c r="N320" s="5">
        <v>5</v>
      </c>
      <c r="O320" s="5">
        <v>6</v>
      </c>
      <c r="P320" s="5">
        <v>7</v>
      </c>
      <c r="Q320" s="5">
        <v>8</v>
      </c>
      <c r="R320" s="5">
        <v>9</v>
      </c>
      <c r="S320" s="5">
        <v>10</v>
      </c>
      <c r="T320" s="5">
        <v>11</v>
      </c>
      <c r="U320" s="5">
        <v>12</v>
      </c>
      <c r="V320" s="5">
        <v>13</v>
      </c>
      <c r="W320" s="5">
        <v>14</v>
      </c>
      <c r="X320" s="5">
        <v>15</v>
      </c>
      <c r="Y320" s="5">
        <v>16</v>
      </c>
      <c r="Z320" s="5">
        <v>17</v>
      </c>
      <c r="AA320" s="5">
        <v>18</v>
      </c>
      <c r="AB320" s="5">
        <v>19</v>
      </c>
      <c r="AC320" s="5">
        <v>20</v>
      </c>
      <c r="AD320" s="5">
        <v>21</v>
      </c>
      <c r="AE320" s="5">
        <v>22</v>
      </c>
      <c r="AF320" s="5">
        <v>23</v>
      </c>
      <c r="AG320" s="5">
        <v>24</v>
      </c>
      <c r="AH320" s="5">
        <v>25</v>
      </c>
      <c r="AI320" s="5">
        <v>26</v>
      </c>
      <c r="AJ320" s="5">
        <v>27</v>
      </c>
      <c r="AK320" s="5">
        <v>28</v>
      </c>
      <c r="AL320" s="5">
        <v>29</v>
      </c>
      <c r="AM320" s="5">
        <v>30</v>
      </c>
      <c r="AN320" s="5">
        <v>31</v>
      </c>
      <c r="AO320" s="5">
        <v>32</v>
      </c>
      <c r="AP320" s="5">
        <v>33</v>
      </c>
      <c r="AQ320" s="5">
        <v>34</v>
      </c>
      <c r="AR320" s="5">
        <v>35</v>
      </c>
      <c r="AS320" s="5">
        <v>36</v>
      </c>
      <c r="AT320" s="5">
        <v>37</v>
      </c>
      <c r="AU320" s="5">
        <v>38</v>
      </c>
      <c r="AV320" s="5">
        <v>39</v>
      </c>
      <c r="AW320" s="5">
        <v>40</v>
      </c>
      <c r="AX320" s="5">
        <v>41</v>
      </c>
      <c r="AY320" s="5">
        <v>42</v>
      </c>
      <c r="AZ320" s="5">
        <v>43</v>
      </c>
      <c r="BA320" s="5">
        <v>44</v>
      </c>
      <c r="BB320" s="5">
        <v>45</v>
      </c>
      <c r="BC320" s="5">
        <v>46</v>
      </c>
      <c r="BD320" s="5">
        <v>47</v>
      </c>
      <c r="BE320" s="5">
        <v>48</v>
      </c>
      <c r="BF320" s="5">
        <v>49</v>
      </c>
      <c r="BG320" s="5">
        <v>50</v>
      </c>
      <c r="BH320" s="5">
        <v>51</v>
      </c>
      <c r="BI320" s="5">
        <v>52</v>
      </c>
      <c r="BJ320" s="5">
        <v>53</v>
      </c>
      <c r="BK320" s="5">
        <v>54</v>
      </c>
      <c r="BL320" s="5">
        <v>55</v>
      </c>
      <c r="BM320" s="5">
        <v>56</v>
      </c>
      <c r="BN320" s="5">
        <v>57</v>
      </c>
      <c r="BO320" s="5">
        <v>58</v>
      </c>
      <c r="BP320" s="5">
        <v>59</v>
      </c>
      <c r="BQ320" s="5">
        <v>60</v>
      </c>
      <c r="BR320" s="5">
        <v>61</v>
      </c>
      <c r="BS320" s="5">
        <v>62</v>
      </c>
      <c r="BT320" s="5">
        <v>63</v>
      </c>
      <c r="BU320" s="5">
        <v>64</v>
      </c>
      <c r="BV320" s="5">
        <v>65</v>
      </c>
      <c r="BW320" s="5">
        <v>66</v>
      </c>
      <c r="BX320" s="5">
        <v>67</v>
      </c>
      <c r="BY320" s="5">
        <v>68</v>
      </c>
      <c r="BZ320" s="5">
        <v>69</v>
      </c>
      <c r="CA320" s="5">
        <v>70</v>
      </c>
      <c r="CB320" s="5">
        <v>71</v>
      </c>
      <c r="CC320" s="5">
        <v>72</v>
      </c>
      <c r="CD320" s="5">
        <v>73</v>
      </c>
      <c r="CE320" s="5">
        <v>74</v>
      </c>
      <c r="CF320" s="5">
        <v>75</v>
      </c>
      <c r="CG320" s="5">
        <v>76</v>
      </c>
      <c r="CH320" s="5">
        <v>77</v>
      </c>
      <c r="CI320" s="5">
        <v>78</v>
      </c>
      <c r="CJ320" s="5">
        <v>79</v>
      </c>
      <c r="CK320" s="5">
        <v>80</v>
      </c>
      <c r="CL320" s="5">
        <v>81</v>
      </c>
      <c r="CM320" s="5">
        <v>82</v>
      </c>
      <c r="CN320" s="5">
        <v>83</v>
      </c>
      <c r="CO320" s="5">
        <v>84</v>
      </c>
      <c r="CP320" s="5">
        <v>85</v>
      </c>
      <c r="CQ320" s="5">
        <v>86</v>
      </c>
      <c r="CR320" s="5">
        <v>87</v>
      </c>
      <c r="CS320" s="5">
        <v>88</v>
      </c>
      <c r="CT320" s="5">
        <v>89</v>
      </c>
      <c r="CU320" s="5">
        <v>90</v>
      </c>
      <c r="CV320" s="5">
        <v>91</v>
      </c>
      <c r="CW320" s="5">
        <v>92</v>
      </c>
      <c r="CX320" s="5">
        <v>93</v>
      </c>
      <c r="CY320" s="5">
        <v>94</v>
      </c>
      <c r="CZ320" s="5">
        <v>95</v>
      </c>
      <c r="DA320" s="5">
        <v>96</v>
      </c>
      <c r="DB320" s="5">
        <v>97</v>
      </c>
      <c r="DC320" s="5">
        <v>98</v>
      </c>
      <c r="DD320" s="5">
        <v>99</v>
      </c>
      <c r="DE320" s="5">
        <v>100</v>
      </c>
      <c r="DF320" s="5">
        <v>101</v>
      </c>
      <c r="DG320" s="5">
        <v>102</v>
      </c>
      <c r="DH320" s="5">
        <v>103</v>
      </c>
      <c r="DI320" s="5">
        <v>104</v>
      </c>
      <c r="DJ320" s="5">
        <v>105</v>
      </c>
      <c r="DK320" s="5">
        <v>106</v>
      </c>
      <c r="DL320" s="5">
        <v>107</v>
      </c>
      <c r="DM320" s="5">
        <v>108</v>
      </c>
      <c r="DN320" s="5">
        <v>109</v>
      </c>
      <c r="HX320" s="8" t="s">
        <v>5</v>
      </c>
      <c r="HY320" s="9" t="s">
        <v>415</v>
      </c>
      <c r="HZ320" s="8" t="s">
        <v>7</v>
      </c>
      <c r="IA320" s="9" t="s">
        <v>416</v>
      </c>
      <c r="IB320" s="8" t="s">
        <v>8</v>
      </c>
      <c r="IC320" s="8"/>
      <c r="ID320" s="8"/>
      <c r="IE320" s="8"/>
      <c r="IF320" s="8"/>
      <c r="IG320" s="8"/>
      <c r="IH320" s="8"/>
      <c r="II320" s="9" t="s">
        <v>417</v>
      </c>
      <c r="IJ320" s="8" t="s">
        <v>14</v>
      </c>
      <c r="IK320" s="8"/>
      <c r="IL320" s="8"/>
      <c r="IM320" s="8"/>
      <c r="IN320" s="8"/>
      <c r="IO320" s="8"/>
      <c r="IP320" s="9" t="s">
        <v>418</v>
      </c>
      <c r="IQ320" s="8" t="s">
        <v>15</v>
      </c>
      <c r="IR320" s="8"/>
      <c r="IS320" s="8"/>
      <c r="IT320" s="8"/>
      <c r="IU320" s="8"/>
      <c r="IV320" s="8"/>
      <c r="IW320" s="8"/>
      <c r="IX320" s="8"/>
      <c r="IY320" s="8"/>
      <c r="IZ320" s="8"/>
      <c r="JA320" s="8"/>
      <c r="JB320" s="8"/>
      <c r="JC320" s="8"/>
      <c r="JD320" s="8"/>
      <c r="JE320" s="8"/>
      <c r="JF320" s="8"/>
      <c r="JG320" s="8"/>
      <c r="JH320" s="8"/>
      <c r="JI320" s="9" t="s">
        <v>419</v>
      </c>
      <c r="JJ320" s="8" t="s">
        <v>28</v>
      </c>
      <c r="JK320" s="8"/>
      <c r="JL320" s="8"/>
      <c r="JM320" s="8"/>
      <c r="JN320" s="8"/>
      <c r="JO320" s="9" t="s">
        <v>420</v>
      </c>
      <c r="JP320" s="8" t="s">
        <v>34</v>
      </c>
      <c r="JQ320" s="8"/>
      <c r="JR320" s="8"/>
      <c r="JS320" s="8"/>
      <c r="JT320" s="8"/>
      <c r="JU320" s="8"/>
      <c r="JV320" s="8"/>
      <c r="JW320" s="8"/>
      <c r="JX320" s="8"/>
      <c r="JY320" s="8"/>
      <c r="JZ320" s="8"/>
      <c r="KA320" s="8"/>
      <c r="KB320" s="8"/>
      <c r="KC320" s="8"/>
      <c r="KD320" s="8"/>
      <c r="KE320" s="8"/>
      <c r="KF320" s="8"/>
      <c r="KG320" s="8"/>
      <c r="KH320" s="8"/>
      <c r="KI320" s="8"/>
      <c r="KJ320" s="8"/>
      <c r="KK320" s="8"/>
      <c r="KL320" s="8"/>
      <c r="KM320" s="8"/>
      <c r="KN320" s="8"/>
      <c r="KO320" s="8"/>
      <c r="KP320" s="8"/>
      <c r="KQ320" s="8"/>
      <c r="KR320" s="8"/>
      <c r="KS320" s="8"/>
      <c r="KT320" s="8"/>
      <c r="KU320" s="8"/>
      <c r="KV320" s="8"/>
      <c r="KW320" s="8"/>
      <c r="KX320" s="8"/>
      <c r="KY320" s="8"/>
      <c r="KZ320" s="8"/>
      <c r="LA320" s="8"/>
      <c r="LB320" s="8"/>
      <c r="LC320" s="8"/>
      <c r="LD320" s="8"/>
      <c r="LE320" s="8"/>
      <c r="LF320" s="8"/>
      <c r="LG320" s="8"/>
      <c r="LH320" s="8"/>
      <c r="LI320" s="8"/>
      <c r="LJ320" s="8"/>
      <c r="LK320" s="8"/>
      <c r="LL320" s="8"/>
      <c r="LM320" s="9" t="s">
        <v>421</v>
      </c>
      <c r="LN320" s="8" t="s">
        <v>59</v>
      </c>
      <c r="LO320" s="9" t="s">
        <v>422</v>
      </c>
      <c r="LP320" s="8" t="s">
        <v>60</v>
      </c>
      <c r="LQ320" s="8"/>
      <c r="LR320" s="8"/>
      <c r="LS320" s="8"/>
      <c r="LT320" s="8"/>
      <c r="LU320" s="8"/>
      <c r="LV320" s="8"/>
      <c r="LW320" s="8"/>
      <c r="LX320" s="8"/>
      <c r="LY320" s="8"/>
      <c r="LZ320" s="9" t="s">
        <v>423</v>
      </c>
      <c r="MA320" s="8" t="s">
        <v>413</v>
      </c>
    </row>
    <row r="321" spans="2:339">
      <c r="B321" s="22" t="s">
        <v>83</v>
      </c>
      <c r="C321" s="22" t="s">
        <v>7</v>
      </c>
      <c r="D321" s="22" t="s">
        <v>5</v>
      </c>
      <c r="E321" s="22" t="s">
        <v>34</v>
      </c>
      <c r="F321" s="22" t="s">
        <v>39</v>
      </c>
      <c r="G321" s="1">
        <v>47277.85</v>
      </c>
      <c r="K321" s="8" t="s">
        <v>5</v>
      </c>
      <c r="L321" s="9" t="s">
        <v>415</v>
      </c>
      <c r="M321" s="8" t="s">
        <v>7</v>
      </c>
      <c r="N321" s="9" t="s">
        <v>416</v>
      </c>
      <c r="O321" s="8" t="s">
        <v>8</v>
      </c>
      <c r="P321" s="8"/>
      <c r="Q321" s="8"/>
      <c r="R321" s="8"/>
      <c r="S321" s="8"/>
      <c r="T321" s="8"/>
      <c r="U321" s="8"/>
      <c r="V321" s="9" t="s">
        <v>417</v>
      </c>
      <c r="W321" s="8" t="s">
        <v>14</v>
      </c>
      <c r="X321" s="8"/>
      <c r="Y321" s="8"/>
      <c r="Z321" s="8"/>
      <c r="AA321" s="8"/>
      <c r="AB321" s="8"/>
      <c r="AC321" s="9" t="s">
        <v>418</v>
      </c>
      <c r="AD321" s="8" t="s">
        <v>15</v>
      </c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9" t="s">
        <v>419</v>
      </c>
      <c r="AW321" s="8" t="s">
        <v>28</v>
      </c>
      <c r="AX321" s="8"/>
      <c r="AY321" s="8"/>
      <c r="AZ321" s="8"/>
      <c r="BA321" s="8"/>
      <c r="BB321" s="9" t="s">
        <v>420</v>
      </c>
      <c r="BC321" s="8" t="s">
        <v>34</v>
      </c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9" t="s">
        <v>421</v>
      </c>
      <c r="DA321" s="8" t="s">
        <v>59</v>
      </c>
      <c r="DB321" s="9" t="s">
        <v>422</v>
      </c>
      <c r="DC321" s="8" t="s">
        <v>60</v>
      </c>
      <c r="DD321" s="8"/>
      <c r="DE321" s="8"/>
      <c r="DF321" s="8"/>
      <c r="DG321" s="8"/>
      <c r="DH321" s="8"/>
      <c r="DI321" s="8"/>
      <c r="DJ321" s="8"/>
      <c r="DK321" s="8"/>
      <c r="DL321" s="8"/>
      <c r="DM321" s="9" t="s">
        <v>423</v>
      </c>
      <c r="DN321" s="8" t="s">
        <v>413</v>
      </c>
      <c r="HX321" s="6" t="s">
        <v>6</v>
      </c>
      <c r="HY321" s="7"/>
      <c r="HZ321" s="6" t="s">
        <v>6</v>
      </c>
      <c r="IA321" s="7"/>
      <c r="IB321" s="6" t="s">
        <v>9</v>
      </c>
      <c r="IC321" s="6" t="s">
        <v>10</v>
      </c>
      <c r="ID321" s="6" t="s">
        <v>11</v>
      </c>
      <c r="IE321" s="6" t="s">
        <v>125</v>
      </c>
      <c r="IF321" s="6" t="s">
        <v>12</v>
      </c>
      <c r="IG321" s="6" t="s">
        <v>13</v>
      </c>
      <c r="IH321" s="6" t="s">
        <v>70</v>
      </c>
      <c r="II321" s="7"/>
      <c r="IJ321" s="6" t="s">
        <v>9</v>
      </c>
      <c r="IK321" s="6" t="s">
        <v>10</v>
      </c>
      <c r="IL321" s="6" t="s">
        <v>11</v>
      </c>
      <c r="IM321" s="6" t="s">
        <v>125</v>
      </c>
      <c r="IN321" s="6" t="s">
        <v>12</v>
      </c>
      <c r="IO321" s="6" t="s">
        <v>13</v>
      </c>
      <c r="IP321" s="7"/>
      <c r="IQ321" s="6" t="s">
        <v>16</v>
      </c>
      <c r="IR321" s="6" t="s">
        <v>71</v>
      </c>
      <c r="IS321" s="6" t="s">
        <v>17</v>
      </c>
      <c r="IT321" s="6" t="s">
        <v>18</v>
      </c>
      <c r="IU321" s="6" t="s">
        <v>19</v>
      </c>
      <c r="IV321" s="6" t="s">
        <v>20</v>
      </c>
      <c r="IW321" s="6" t="s">
        <v>97</v>
      </c>
      <c r="IX321" s="6" t="s">
        <v>98</v>
      </c>
      <c r="IY321" s="6" t="s">
        <v>90</v>
      </c>
      <c r="IZ321" s="6" t="s">
        <v>142</v>
      </c>
      <c r="JA321" s="6" t="s">
        <v>21</v>
      </c>
      <c r="JB321" s="6" t="s">
        <v>22</v>
      </c>
      <c r="JC321" s="6" t="s">
        <v>23</v>
      </c>
      <c r="JD321" s="6" t="s">
        <v>24</v>
      </c>
      <c r="JE321" s="6" t="s">
        <v>25</v>
      </c>
      <c r="JF321" s="6" t="s">
        <v>26</v>
      </c>
      <c r="JG321" s="6" t="s">
        <v>27</v>
      </c>
      <c r="JH321" s="6" t="s">
        <v>72</v>
      </c>
      <c r="JI321" s="7"/>
      <c r="JJ321" s="6" t="s">
        <v>29</v>
      </c>
      <c r="JK321" s="6" t="s">
        <v>30</v>
      </c>
      <c r="JL321" s="6" t="s">
        <v>31</v>
      </c>
      <c r="JM321" s="6" t="s">
        <v>32</v>
      </c>
      <c r="JN321" s="6" t="s">
        <v>33</v>
      </c>
      <c r="JO321" s="7"/>
      <c r="JP321" s="6" t="s">
        <v>35</v>
      </c>
      <c r="JQ321" s="6" t="s">
        <v>36</v>
      </c>
      <c r="JR321" s="6" t="s">
        <v>37</v>
      </c>
      <c r="JS321" s="6" t="s">
        <v>64</v>
      </c>
      <c r="JT321" s="6" t="s">
        <v>73</v>
      </c>
      <c r="JU321" s="6" t="s">
        <v>38</v>
      </c>
      <c r="JV321" s="6" t="s">
        <v>39</v>
      </c>
      <c r="JW321" s="6" t="s">
        <v>40</v>
      </c>
      <c r="JX321" s="6" t="s">
        <v>41</v>
      </c>
      <c r="JY321" s="6" t="s">
        <v>65</v>
      </c>
      <c r="JZ321" s="6" t="s">
        <v>42</v>
      </c>
      <c r="KA321" s="6" t="s">
        <v>43</v>
      </c>
      <c r="KB321" s="6" t="s">
        <v>44</v>
      </c>
      <c r="KC321" s="6" t="s">
        <v>45</v>
      </c>
      <c r="KD321" s="6" t="s">
        <v>46</v>
      </c>
      <c r="KE321" s="6" t="s">
        <v>47</v>
      </c>
      <c r="KF321" s="6" t="s">
        <v>48</v>
      </c>
      <c r="KG321" s="6" t="s">
        <v>74</v>
      </c>
      <c r="KH321" s="6" t="s">
        <v>75</v>
      </c>
      <c r="KI321" s="6" t="s">
        <v>88</v>
      </c>
      <c r="KJ321" s="6" t="s">
        <v>66</v>
      </c>
      <c r="KK321" s="6" t="s">
        <v>84</v>
      </c>
      <c r="KL321" s="6" t="s">
        <v>67</v>
      </c>
      <c r="KM321" s="6" t="s">
        <v>181</v>
      </c>
      <c r="KN321" s="6" t="s">
        <v>85</v>
      </c>
      <c r="KO321" s="6" t="s">
        <v>49</v>
      </c>
      <c r="KP321" s="6" t="s">
        <v>50</v>
      </c>
      <c r="KQ321" s="6" t="s">
        <v>51</v>
      </c>
      <c r="KR321" s="6" t="s">
        <v>52</v>
      </c>
      <c r="KS321" s="6" t="s">
        <v>53</v>
      </c>
      <c r="KT321" s="6" t="s">
        <v>54</v>
      </c>
      <c r="KU321" s="6" t="s">
        <v>68</v>
      </c>
      <c r="KV321" s="6" t="s">
        <v>55</v>
      </c>
      <c r="KW321" s="6" t="s">
        <v>56</v>
      </c>
      <c r="KX321" s="6" t="s">
        <v>106</v>
      </c>
      <c r="KY321" s="6" t="s">
        <v>76</v>
      </c>
      <c r="KZ321" s="6" t="s">
        <v>57</v>
      </c>
      <c r="LA321" s="6" t="s">
        <v>91</v>
      </c>
      <c r="LB321" s="6" t="s">
        <v>94</v>
      </c>
      <c r="LC321" s="6" t="s">
        <v>173</v>
      </c>
      <c r="LD321" s="6" t="s">
        <v>100</v>
      </c>
      <c r="LE321" s="6" t="s">
        <v>58</v>
      </c>
      <c r="LF321" s="6" t="s">
        <v>126</v>
      </c>
      <c r="LG321" s="6" t="s">
        <v>118</v>
      </c>
      <c r="LH321" s="6" t="s">
        <v>119</v>
      </c>
      <c r="LI321" s="6" t="s">
        <v>136</v>
      </c>
      <c r="LJ321" s="6" t="s">
        <v>137</v>
      </c>
      <c r="LK321" s="6" t="s">
        <v>112</v>
      </c>
      <c r="LL321" s="6" t="s">
        <v>199</v>
      </c>
      <c r="LM321" s="7"/>
      <c r="LN321" s="6" t="s">
        <v>55</v>
      </c>
      <c r="LO321" s="7"/>
      <c r="LP321" s="6" t="s">
        <v>95</v>
      </c>
      <c r="LQ321" s="6" t="s">
        <v>77</v>
      </c>
      <c r="LR321" s="6" t="s">
        <v>78</v>
      </c>
      <c r="LS321" s="6" t="s">
        <v>79</v>
      </c>
      <c r="LT321" s="6" t="s">
        <v>61</v>
      </c>
      <c r="LU321" s="6" t="s">
        <v>80</v>
      </c>
      <c r="LV321" s="6" t="s">
        <v>81</v>
      </c>
      <c r="LW321" s="6" t="s">
        <v>62</v>
      </c>
      <c r="LX321" s="6" t="s">
        <v>112</v>
      </c>
      <c r="LY321" s="6" t="s">
        <v>199</v>
      </c>
      <c r="LZ321" s="7"/>
      <c r="MA321" s="6"/>
    </row>
    <row r="322" spans="2:339">
      <c r="B322" s="22" t="s">
        <v>83</v>
      </c>
      <c r="C322" s="22" t="s">
        <v>7</v>
      </c>
      <c r="D322" s="22" t="s">
        <v>5</v>
      </c>
      <c r="E322" s="22" t="s">
        <v>34</v>
      </c>
      <c r="F322" s="22" t="s">
        <v>41</v>
      </c>
      <c r="G322" s="1">
        <v>18074.650000000001</v>
      </c>
      <c r="K322" s="6" t="s">
        <v>6</v>
      </c>
      <c r="L322" s="7"/>
      <c r="M322" s="6" t="s">
        <v>6</v>
      </c>
      <c r="N322" s="7"/>
      <c r="O322" s="6" t="s">
        <v>9</v>
      </c>
      <c r="P322" s="6" t="s">
        <v>10</v>
      </c>
      <c r="Q322" s="6" t="s">
        <v>11</v>
      </c>
      <c r="R322" s="6" t="s">
        <v>125</v>
      </c>
      <c r="S322" s="6" t="s">
        <v>12</v>
      </c>
      <c r="T322" s="6" t="s">
        <v>13</v>
      </c>
      <c r="U322" s="6" t="s">
        <v>70</v>
      </c>
      <c r="V322" s="7"/>
      <c r="W322" s="6" t="s">
        <v>9</v>
      </c>
      <c r="X322" s="6" t="s">
        <v>10</v>
      </c>
      <c r="Y322" s="6" t="s">
        <v>11</v>
      </c>
      <c r="Z322" s="6" t="s">
        <v>125</v>
      </c>
      <c r="AA322" s="6" t="s">
        <v>12</v>
      </c>
      <c r="AB322" s="6" t="s">
        <v>13</v>
      </c>
      <c r="AC322" s="7"/>
      <c r="AD322" s="6" t="s">
        <v>16</v>
      </c>
      <c r="AE322" s="6" t="s">
        <v>71</v>
      </c>
      <c r="AF322" s="6" t="s">
        <v>17</v>
      </c>
      <c r="AG322" s="6" t="s">
        <v>18</v>
      </c>
      <c r="AH322" s="6" t="s">
        <v>19</v>
      </c>
      <c r="AI322" s="6" t="s">
        <v>20</v>
      </c>
      <c r="AJ322" s="6" t="s">
        <v>97</v>
      </c>
      <c r="AK322" s="6" t="s">
        <v>98</v>
      </c>
      <c r="AL322" s="6" t="s">
        <v>90</v>
      </c>
      <c r="AM322" s="6" t="s">
        <v>142</v>
      </c>
      <c r="AN322" s="6" t="s">
        <v>21</v>
      </c>
      <c r="AO322" s="6" t="s">
        <v>22</v>
      </c>
      <c r="AP322" s="6" t="s">
        <v>23</v>
      </c>
      <c r="AQ322" s="6" t="s">
        <v>24</v>
      </c>
      <c r="AR322" s="6" t="s">
        <v>25</v>
      </c>
      <c r="AS322" s="6" t="s">
        <v>26</v>
      </c>
      <c r="AT322" s="6" t="s">
        <v>27</v>
      </c>
      <c r="AU322" s="6" t="s">
        <v>72</v>
      </c>
      <c r="AV322" s="7"/>
      <c r="AW322" s="6" t="s">
        <v>29</v>
      </c>
      <c r="AX322" s="6" t="s">
        <v>30</v>
      </c>
      <c r="AY322" s="6" t="s">
        <v>31</v>
      </c>
      <c r="AZ322" s="6" t="s">
        <v>32</v>
      </c>
      <c r="BA322" s="6" t="s">
        <v>33</v>
      </c>
      <c r="BB322" s="7"/>
      <c r="BC322" s="6" t="s">
        <v>35</v>
      </c>
      <c r="BD322" s="6" t="s">
        <v>36</v>
      </c>
      <c r="BE322" s="6" t="s">
        <v>37</v>
      </c>
      <c r="BF322" s="6" t="s">
        <v>64</v>
      </c>
      <c r="BG322" s="6" t="s">
        <v>73</v>
      </c>
      <c r="BH322" s="6" t="s">
        <v>38</v>
      </c>
      <c r="BI322" s="6" t="s">
        <v>39</v>
      </c>
      <c r="BJ322" s="6" t="s">
        <v>40</v>
      </c>
      <c r="BK322" s="6" t="s">
        <v>41</v>
      </c>
      <c r="BL322" s="6" t="s">
        <v>65</v>
      </c>
      <c r="BM322" s="6" t="s">
        <v>42</v>
      </c>
      <c r="BN322" s="6" t="s">
        <v>43</v>
      </c>
      <c r="BO322" s="6" t="s">
        <v>44</v>
      </c>
      <c r="BP322" s="6" t="s">
        <v>45</v>
      </c>
      <c r="BQ322" s="6" t="s">
        <v>46</v>
      </c>
      <c r="BR322" s="6" t="s">
        <v>47</v>
      </c>
      <c r="BS322" s="6" t="s">
        <v>48</v>
      </c>
      <c r="BT322" s="6" t="s">
        <v>74</v>
      </c>
      <c r="BU322" s="6" t="s">
        <v>75</v>
      </c>
      <c r="BV322" s="6" t="s">
        <v>88</v>
      </c>
      <c r="BW322" s="6" t="s">
        <v>66</v>
      </c>
      <c r="BX322" s="6" t="s">
        <v>84</v>
      </c>
      <c r="BY322" s="6" t="s">
        <v>67</v>
      </c>
      <c r="BZ322" s="6" t="s">
        <v>181</v>
      </c>
      <c r="CA322" s="6" t="s">
        <v>85</v>
      </c>
      <c r="CB322" s="6" t="s">
        <v>49</v>
      </c>
      <c r="CC322" s="6" t="s">
        <v>50</v>
      </c>
      <c r="CD322" s="6" t="s">
        <v>51</v>
      </c>
      <c r="CE322" s="6" t="s">
        <v>52</v>
      </c>
      <c r="CF322" s="6" t="s">
        <v>53</v>
      </c>
      <c r="CG322" s="6" t="s">
        <v>54</v>
      </c>
      <c r="CH322" s="6" t="s">
        <v>68</v>
      </c>
      <c r="CI322" s="6" t="s">
        <v>55</v>
      </c>
      <c r="CJ322" s="6" t="s">
        <v>56</v>
      </c>
      <c r="CK322" s="6" t="s">
        <v>106</v>
      </c>
      <c r="CL322" s="6" t="s">
        <v>76</v>
      </c>
      <c r="CM322" s="6" t="s">
        <v>57</v>
      </c>
      <c r="CN322" s="6" t="s">
        <v>91</v>
      </c>
      <c r="CO322" s="6" t="s">
        <v>94</v>
      </c>
      <c r="CP322" s="6" t="s">
        <v>173</v>
      </c>
      <c r="CQ322" s="6" t="s">
        <v>100</v>
      </c>
      <c r="CR322" s="6" t="s">
        <v>58</v>
      </c>
      <c r="CS322" s="6" t="s">
        <v>126</v>
      </c>
      <c r="CT322" s="6" t="s">
        <v>118</v>
      </c>
      <c r="CU322" s="6" t="s">
        <v>119</v>
      </c>
      <c r="CV322" s="6" t="s">
        <v>136</v>
      </c>
      <c r="CW322" s="6" t="s">
        <v>137</v>
      </c>
      <c r="CX322" s="6" t="s">
        <v>112</v>
      </c>
      <c r="CY322" s="6" t="s">
        <v>199</v>
      </c>
      <c r="CZ322" s="7"/>
      <c r="DA322" s="6" t="s">
        <v>55</v>
      </c>
      <c r="DB322" s="7"/>
      <c r="DC322" s="6" t="s">
        <v>95</v>
      </c>
      <c r="DD322" s="6" t="s">
        <v>77</v>
      </c>
      <c r="DE322" s="6" t="s">
        <v>78</v>
      </c>
      <c r="DF322" s="6" t="s">
        <v>79</v>
      </c>
      <c r="DG322" s="6" t="s">
        <v>61</v>
      </c>
      <c r="DH322" s="6" t="s">
        <v>80</v>
      </c>
      <c r="DI322" s="6" t="s">
        <v>81</v>
      </c>
      <c r="DJ322" s="6" t="s">
        <v>62</v>
      </c>
      <c r="DK322" s="6" t="s">
        <v>112</v>
      </c>
      <c r="DL322" s="6" t="s">
        <v>199</v>
      </c>
      <c r="DM322" s="7"/>
      <c r="DN322" s="6"/>
    </row>
    <row r="323" spans="2:339">
      <c r="B323" s="22" t="s">
        <v>83</v>
      </c>
      <c r="C323" s="22" t="s">
        <v>7</v>
      </c>
      <c r="D323" s="22" t="s">
        <v>5</v>
      </c>
      <c r="E323" s="22" t="s">
        <v>34</v>
      </c>
      <c r="F323" s="22" t="s">
        <v>65</v>
      </c>
      <c r="G323" s="1">
        <v>560</v>
      </c>
    </row>
    <row r="324" spans="2:339">
      <c r="B324" s="22" t="s">
        <v>83</v>
      </c>
      <c r="C324" s="22" t="s">
        <v>7</v>
      </c>
      <c r="D324" s="22" t="s">
        <v>5</v>
      </c>
      <c r="E324" s="22" t="s">
        <v>34</v>
      </c>
      <c r="F324" s="22" t="s">
        <v>42</v>
      </c>
      <c r="G324" s="1">
        <v>6166.47</v>
      </c>
    </row>
    <row r="325" spans="2:339">
      <c r="B325" s="22" t="s">
        <v>83</v>
      </c>
      <c r="C325" s="22" t="s">
        <v>7</v>
      </c>
      <c r="D325" s="22" t="s">
        <v>5</v>
      </c>
      <c r="E325" s="22" t="s">
        <v>34</v>
      </c>
      <c r="F325" s="22" t="s">
        <v>43</v>
      </c>
      <c r="G325" s="1">
        <v>1107.5999999999999</v>
      </c>
    </row>
    <row r="326" spans="2:339">
      <c r="B326" s="22" t="s">
        <v>83</v>
      </c>
      <c r="C326" s="22" t="s">
        <v>7</v>
      </c>
      <c r="D326" s="22" t="s">
        <v>5</v>
      </c>
      <c r="E326" s="22" t="s">
        <v>34</v>
      </c>
      <c r="F326" s="22" t="s">
        <v>45</v>
      </c>
      <c r="G326" s="1">
        <v>38755.760000000002</v>
      </c>
    </row>
    <row r="327" spans="2:339">
      <c r="B327" s="22" t="s">
        <v>83</v>
      </c>
      <c r="C327" s="22" t="s">
        <v>7</v>
      </c>
      <c r="D327" s="22" t="s">
        <v>5</v>
      </c>
      <c r="E327" s="22" t="s">
        <v>34</v>
      </c>
      <c r="F327" s="22" t="s">
        <v>46</v>
      </c>
      <c r="G327" s="1">
        <v>375</v>
      </c>
    </row>
    <row r="328" spans="2:339">
      <c r="B328" s="22" t="s">
        <v>83</v>
      </c>
      <c r="C328" s="22" t="s">
        <v>7</v>
      </c>
      <c r="D328" s="22" t="s">
        <v>5</v>
      </c>
      <c r="E328" s="22" t="s">
        <v>34</v>
      </c>
      <c r="F328" s="22" t="s">
        <v>47</v>
      </c>
      <c r="G328" s="1">
        <v>53210.19</v>
      </c>
    </row>
    <row r="329" spans="2:339">
      <c r="B329" s="22" t="s">
        <v>83</v>
      </c>
      <c r="C329" s="22" t="s">
        <v>7</v>
      </c>
      <c r="D329" s="22" t="s">
        <v>5</v>
      </c>
      <c r="E329" s="22" t="s">
        <v>34</v>
      </c>
      <c r="F329" s="22" t="s">
        <v>48</v>
      </c>
      <c r="G329" s="1">
        <v>17891.8</v>
      </c>
    </row>
    <row r="330" spans="2:339">
      <c r="B330" s="22" t="s">
        <v>83</v>
      </c>
      <c r="C330" s="22" t="s">
        <v>7</v>
      </c>
      <c r="D330" s="22" t="s">
        <v>5</v>
      </c>
      <c r="E330" s="22" t="s">
        <v>34</v>
      </c>
      <c r="F330" s="22" t="s">
        <v>75</v>
      </c>
      <c r="G330" s="1">
        <v>13936.44</v>
      </c>
    </row>
    <row r="331" spans="2:339">
      <c r="B331" s="22" t="s">
        <v>83</v>
      </c>
      <c r="C331" s="22" t="s">
        <v>7</v>
      </c>
      <c r="D331" s="22" t="s">
        <v>5</v>
      </c>
      <c r="E331" s="22" t="s">
        <v>34</v>
      </c>
      <c r="F331" s="22" t="s">
        <v>66</v>
      </c>
      <c r="G331" s="1">
        <v>1035.56</v>
      </c>
    </row>
    <row r="332" spans="2:339">
      <c r="B332" s="22" t="s">
        <v>83</v>
      </c>
      <c r="C332" s="22" t="s">
        <v>7</v>
      </c>
      <c r="D332" s="22" t="s">
        <v>5</v>
      </c>
      <c r="E332" s="22" t="s">
        <v>34</v>
      </c>
      <c r="F332" s="22" t="s">
        <v>84</v>
      </c>
      <c r="G332" s="1">
        <v>63.18</v>
      </c>
    </row>
    <row r="333" spans="2:339">
      <c r="B333" s="22" t="s">
        <v>83</v>
      </c>
      <c r="C333" s="22" t="s">
        <v>7</v>
      </c>
      <c r="D333" s="22" t="s">
        <v>5</v>
      </c>
      <c r="E333" s="22" t="s">
        <v>34</v>
      </c>
      <c r="F333" s="22" t="s">
        <v>85</v>
      </c>
      <c r="G333" s="1">
        <v>31187.41</v>
      </c>
    </row>
    <row r="334" spans="2:339">
      <c r="B334" s="22" t="s">
        <v>83</v>
      </c>
      <c r="C334" s="22" t="s">
        <v>7</v>
      </c>
      <c r="D334" s="22" t="s">
        <v>5</v>
      </c>
      <c r="E334" s="22" t="s">
        <v>34</v>
      </c>
      <c r="F334" s="22" t="s">
        <v>49</v>
      </c>
      <c r="G334" s="1">
        <v>65368.69</v>
      </c>
    </row>
    <row r="335" spans="2:339">
      <c r="B335" s="22" t="s">
        <v>83</v>
      </c>
      <c r="C335" s="22" t="s">
        <v>7</v>
      </c>
      <c r="D335" s="22" t="s">
        <v>5</v>
      </c>
      <c r="E335" s="22" t="s">
        <v>34</v>
      </c>
      <c r="F335" s="22" t="s">
        <v>50</v>
      </c>
      <c r="G335" s="1">
        <v>23262.57</v>
      </c>
    </row>
    <row r="336" spans="2:339">
      <c r="B336" s="22" t="s">
        <v>83</v>
      </c>
      <c r="C336" s="22" t="s">
        <v>7</v>
      </c>
      <c r="D336" s="22" t="s">
        <v>5</v>
      </c>
      <c r="E336" s="22" t="s">
        <v>34</v>
      </c>
      <c r="F336" s="22" t="s">
        <v>51</v>
      </c>
      <c r="G336" s="1">
        <v>328.82</v>
      </c>
    </row>
    <row r="337" spans="2:7">
      <c r="B337" s="22" t="s">
        <v>83</v>
      </c>
      <c r="C337" s="22" t="s">
        <v>7</v>
      </c>
      <c r="D337" s="22" t="s">
        <v>5</v>
      </c>
      <c r="E337" s="22" t="s">
        <v>34</v>
      </c>
      <c r="F337" s="22" t="s">
        <v>52</v>
      </c>
      <c r="G337" s="1">
        <v>1268.3900000000001</v>
      </c>
    </row>
    <row r="338" spans="2:7">
      <c r="B338" s="22" t="s">
        <v>83</v>
      </c>
      <c r="C338" s="22" t="s">
        <v>7</v>
      </c>
      <c r="D338" s="22" t="s">
        <v>5</v>
      </c>
      <c r="E338" s="22" t="s">
        <v>34</v>
      </c>
      <c r="F338" s="22" t="s">
        <v>53</v>
      </c>
      <c r="G338" s="1">
        <v>39663.57</v>
      </c>
    </row>
    <row r="339" spans="2:7">
      <c r="B339" s="22" t="s">
        <v>83</v>
      </c>
      <c r="C339" s="22" t="s">
        <v>7</v>
      </c>
      <c r="D339" s="22" t="s">
        <v>5</v>
      </c>
      <c r="E339" s="22" t="s">
        <v>34</v>
      </c>
      <c r="F339" s="22" t="s">
        <v>55</v>
      </c>
      <c r="G339" s="1">
        <v>2753.52</v>
      </c>
    </row>
    <row r="340" spans="2:7">
      <c r="B340" s="22" t="s">
        <v>83</v>
      </c>
      <c r="C340" s="22" t="s">
        <v>7</v>
      </c>
      <c r="D340" s="22" t="s">
        <v>5</v>
      </c>
      <c r="E340" s="22" t="s">
        <v>34</v>
      </c>
      <c r="F340" s="22" t="s">
        <v>56</v>
      </c>
      <c r="G340" s="1">
        <v>184074.44</v>
      </c>
    </row>
    <row r="341" spans="2:7">
      <c r="B341" s="22" t="s">
        <v>83</v>
      </c>
      <c r="C341" s="22" t="s">
        <v>7</v>
      </c>
      <c r="D341" s="22" t="s">
        <v>5</v>
      </c>
      <c r="E341" s="22" t="s">
        <v>34</v>
      </c>
      <c r="F341" s="22" t="s">
        <v>76</v>
      </c>
      <c r="G341" s="1">
        <v>31592.34</v>
      </c>
    </row>
    <row r="342" spans="2:7">
      <c r="B342" s="22" t="s">
        <v>83</v>
      </c>
      <c r="C342" s="22" t="s">
        <v>7</v>
      </c>
      <c r="D342" s="22" t="s">
        <v>5</v>
      </c>
      <c r="E342" s="22" t="s">
        <v>34</v>
      </c>
      <c r="F342" s="22" t="s">
        <v>57</v>
      </c>
      <c r="G342" s="1">
        <v>86560.320000000007</v>
      </c>
    </row>
    <row r="343" spans="2:7">
      <c r="B343" s="22" t="s">
        <v>83</v>
      </c>
      <c r="C343" s="22" t="s">
        <v>7</v>
      </c>
      <c r="D343" s="22" t="s">
        <v>5</v>
      </c>
      <c r="E343" s="22" t="s">
        <v>34</v>
      </c>
      <c r="F343" s="22" t="s">
        <v>58</v>
      </c>
      <c r="G343" s="1">
        <v>1996.5</v>
      </c>
    </row>
    <row r="344" spans="2:7">
      <c r="B344" s="22" t="s">
        <v>83</v>
      </c>
      <c r="C344" s="22" t="s">
        <v>7</v>
      </c>
      <c r="D344" s="22" t="s">
        <v>5</v>
      </c>
      <c r="E344" s="22" t="s">
        <v>59</v>
      </c>
      <c r="F344" s="22" t="s">
        <v>55</v>
      </c>
      <c r="G344" s="1">
        <v>11863.48</v>
      </c>
    </row>
    <row r="345" spans="2:7">
      <c r="B345" s="22" t="s">
        <v>83</v>
      </c>
      <c r="C345" s="22" t="s">
        <v>7</v>
      </c>
      <c r="D345" s="22" t="s">
        <v>5</v>
      </c>
      <c r="E345" s="22" t="s">
        <v>60</v>
      </c>
      <c r="F345" s="22" t="s">
        <v>61</v>
      </c>
      <c r="G345" s="1">
        <v>375</v>
      </c>
    </row>
    <row r="346" spans="2:7">
      <c r="B346" s="22" t="s">
        <v>83</v>
      </c>
      <c r="C346" s="22" t="s">
        <v>7</v>
      </c>
      <c r="D346" s="22" t="s">
        <v>5</v>
      </c>
      <c r="E346" s="22" t="s">
        <v>60</v>
      </c>
      <c r="F346" s="22" t="s">
        <v>62</v>
      </c>
      <c r="G346" s="1">
        <v>15840.78</v>
      </c>
    </row>
    <row r="347" spans="2:7">
      <c r="B347" s="22" t="s">
        <v>83</v>
      </c>
      <c r="C347" s="22" t="s">
        <v>7</v>
      </c>
      <c r="D347" s="22" t="s">
        <v>7</v>
      </c>
      <c r="E347" s="22" t="s">
        <v>8</v>
      </c>
      <c r="F347" s="22" t="s">
        <v>9</v>
      </c>
      <c r="G347" s="1">
        <v>163985.34</v>
      </c>
    </row>
    <row r="348" spans="2:7">
      <c r="B348" s="22" t="s">
        <v>83</v>
      </c>
      <c r="C348" s="22" t="s">
        <v>7</v>
      </c>
      <c r="D348" s="22" t="s">
        <v>7</v>
      </c>
      <c r="E348" s="22" t="s">
        <v>14</v>
      </c>
      <c r="F348" s="22" t="s">
        <v>9</v>
      </c>
      <c r="G348" s="1">
        <v>420001.95</v>
      </c>
    </row>
    <row r="349" spans="2:7">
      <c r="B349" s="22" t="s">
        <v>83</v>
      </c>
      <c r="C349" s="22" t="s">
        <v>7</v>
      </c>
      <c r="D349" s="22" t="s">
        <v>7</v>
      </c>
      <c r="E349" s="22" t="s">
        <v>14</v>
      </c>
      <c r="F349" s="22" t="s">
        <v>12</v>
      </c>
      <c r="G349" s="1">
        <v>11260</v>
      </c>
    </row>
    <row r="350" spans="2:7">
      <c r="B350" s="22" t="s">
        <v>83</v>
      </c>
      <c r="C350" s="22" t="s">
        <v>7</v>
      </c>
      <c r="D350" s="22" t="s">
        <v>7</v>
      </c>
      <c r="E350" s="22" t="s">
        <v>15</v>
      </c>
      <c r="F350" s="22" t="s">
        <v>17</v>
      </c>
      <c r="G350" s="1">
        <v>12248.24</v>
      </c>
    </row>
    <row r="351" spans="2:7">
      <c r="B351" s="22" t="s">
        <v>83</v>
      </c>
      <c r="C351" s="22" t="s">
        <v>7</v>
      </c>
      <c r="D351" s="22" t="s">
        <v>7</v>
      </c>
      <c r="E351" s="22" t="s">
        <v>15</v>
      </c>
      <c r="F351" s="22" t="s">
        <v>18</v>
      </c>
      <c r="G351" s="1">
        <v>31909.79</v>
      </c>
    </row>
    <row r="352" spans="2:7">
      <c r="B352" s="22" t="s">
        <v>83</v>
      </c>
      <c r="C352" s="22" t="s">
        <v>7</v>
      </c>
      <c r="D352" s="22" t="s">
        <v>7</v>
      </c>
      <c r="E352" s="22" t="s">
        <v>15</v>
      </c>
      <c r="F352" s="22" t="s">
        <v>19</v>
      </c>
      <c r="G352" s="1">
        <v>25438.9</v>
      </c>
    </row>
    <row r="353" spans="2:7">
      <c r="B353" s="22" t="s">
        <v>83</v>
      </c>
      <c r="C353" s="22" t="s">
        <v>7</v>
      </c>
      <c r="D353" s="22" t="s">
        <v>7</v>
      </c>
      <c r="E353" s="22" t="s">
        <v>15</v>
      </c>
      <c r="F353" s="22" t="s">
        <v>20</v>
      </c>
      <c r="G353" s="1">
        <v>56789.19</v>
      </c>
    </row>
    <row r="354" spans="2:7">
      <c r="B354" s="22" t="s">
        <v>83</v>
      </c>
      <c r="C354" s="22" t="s">
        <v>7</v>
      </c>
      <c r="D354" s="22" t="s">
        <v>7</v>
      </c>
      <c r="E354" s="22" t="s">
        <v>15</v>
      </c>
      <c r="F354" s="22" t="s">
        <v>21</v>
      </c>
      <c r="G354" s="1">
        <v>169.3</v>
      </c>
    </row>
    <row r="355" spans="2:7">
      <c r="B355" s="22" t="s">
        <v>83</v>
      </c>
      <c r="C355" s="22" t="s">
        <v>7</v>
      </c>
      <c r="D355" s="22" t="s">
        <v>7</v>
      </c>
      <c r="E355" s="22" t="s">
        <v>15</v>
      </c>
      <c r="F355" s="22" t="s">
        <v>22</v>
      </c>
      <c r="G355" s="1">
        <v>516.65</v>
      </c>
    </row>
    <row r="356" spans="2:7">
      <c r="B356" s="22" t="s">
        <v>83</v>
      </c>
      <c r="C356" s="22" t="s">
        <v>7</v>
      </c>
      <c r="D356" s="22" t="s">
        <v>7</v>
      </c>
      <c r="E356" s="22" t="s">
        <v>15</v>
      </c>
      <c r="F356" s="22" t="s">
        <v>23</v>
      </c>
      <c r="G356" s="1">
        <v>861.28</v>
      </c>
    </row>
    <row r="357" spans="2:7">
      <c r="B357" s="22" t="s">
        <v>83</v>
      </c>
      <c r="C357" s="22" t="s">
        <v>7</v>
      </c>
      <c r="D357" s="22" t="s">
        <v>7</v>
      </c>
      <c r="E357" s="22" t="s">
        <v>15</v>
      </c>
      <c r="F357" s="22" t="s">
        <v>24</v>
      </c>
      <c r="G357" s="1">
        <v>9193.52</v>
      </c>
    </row>
    <row r="358" spans="2:7">
      <c r="B358" s="22" t="s">
        <v>83</v>
      </c>
      <c r="C358" s="22" t="s">
        <v>7</v>
      </c>
      <c r="D358" s="22" t="s">
        <v>7</v>
      </c>
      <c r="E358" s="22" t="s">
        <v>15</v>
      </c>
      <c r="F358" s="22" t="s">
        <v>25</v>
      </c>
      <c r="G358" s="1">
        <v>15327.75</v>
      </c>
    </row>
    <row r="359" spans="2:7">
      <c r="B359" s="22" t="s">
        <v>83</v>
      </c>
      <c r="C359" s="22" t="s">
        <v>7</v>
      </c>
      <c r="D359" s="22" t="s">
        <v>7</v>
      </c>
      <c r="E359" s="22" t="s">
        <v>15</v>
      </c>
      <c r="F359" s="22" t="s">
        <v>26</v>
      </c>
      <c r="G359" s="1">
        <v>107208.17</v>
      </c>
    </row>
    <row r="360" spans="2:7">
      <c r="B360" s="22" t="s">
        <v>83</v>
      </c>
      <c r="C360" s="22" t="s">
        <v>7</v>
      </c>
      <c r="D360" s="22" t="s">
        <v>7</v>
      </c>
      <c r="E360" s="22" t="s">
        <v>15</v>
      </c>
      <c r="F360" s="22" t="s">
        <v>27</v>
      </c>
      <c r="G360" s="1">
        <v>95.34</v>
      </c>
    </row>
    <row r="361" spans="2:7">
      <c r="B361" s="22" t="s">
        <v>83</v>
      </c>
      <c r="C361" s="22" t="s">
        <v>7</v>
      </c>
      <c r="D361" s="22" t="s">
        <v>7</v>
      </c>
      <c r="E361" s="22" t="s">
        <v>15</v>
      </c>
      <c r="F361" s="22" t="s">
        <v>72</v>
      </c>
      <c r="G361" s="1">
        <v>418.68</v>
      </c>
    </row>
    <row r="362" spans="2:7">
      <c r="B362" s="22" t="s">
        <v>86</v>
      </c>
      <c r="C362" s="22" t="s">
        <v>7</v>
      </c>
      <c r="D362" s="22" t="s">
        <v>5</v>
      </c>
      <c r="E362" s="22" t="s">
        <v>5</v>
      </c>
      <c r="F362" s="22" t="s">
        <v>6</v>
      </c>
      <c r="G362" s="1">
        <v>37226.31</v>
      </c>
    </row>
    <row r="363" spans="2:7">
      <c r="B363" s="22" t="s">
        <v>86</v>
      </c>
      <c r="C363" s="22" t="s">
        <v>7</v>
      </c>
      <c r="D363" s="22" t="s">
        <v>5</v>
      </c>
      <c r="E363" s="22" t="s">
        <v>7</v>
      </c>
      <c r="F363" s="22" t="s">
        <v>6</v>
      </c>
      <c r="G363" s="1">
        <v>-300752.34000000003</v>
      </c>
    </row>
    <row r="364" spans="2:7">
      <c r="B364" s="22" t="s">
        <v>86</v>
      </c>
      <c r="C364" s="22" t="s">
        <v>7</v>
      </c>
      <c r="D364" s="22" t="s">
        <v>5</v>
      </c>
      <c r="E364" s="22" t="s">
        <v>8</v>
      </c>
      <c r="F364" s="22" t="s">
        <v>9</v>
      </c>
      <c r="G364" s="1">
        <v>12925783.09</v>
      </c>
    </row>
    <row r="365" spans="2:7">
      <c r="B365" s="22" t="s">
        <v>86</v>
      </c>
      <c r="C365" s="22" t="s">
        <v>7</v>
      </c>
      <c r="D365" s="22" t="s">
        <v>5</v>
      </c>
      <c r="E365" s="22" t="s">
        <v>8</v>
      </c>
      <c r="F365" s="22" t="s">
        <v>10</v>
      </c>
      <c r="G365" s="1">
        <v>76562.14</v>
      </c>
    </row>
    <row r="366" spans="2:7">
      <c r="B366" s="22" t="s">
        <v>86</v>
      </c>
      <c r="C366" s="22" t="s">
        <v>7</v>
      </c>
      <c r="D366" s="22" t="s">
        <v>5</v>
      </c>
      <c r="E366" s="22" t="s">
        <v>8</v>
      </c>
      <c r="F366" s="22" t="s">
        <v>12</v>
      </c>
      <c r="G366" s="1">
        <v>801499.23</v>
      </c>
    </row>
    <row r="367" spans="2:7">
      <c r="B367" s="22" t="s">
        <v>86</v>
      </c>
      <c r="C367" s="22" t="s">
        <v>7</v>
      </c>
      <c r="D367" s="22" t="s">
        <v>5</v>
      </c>
      <c r="E367" s="22" t="s">
        <v>8</v>
      </c>
      <c r="F367" s="22" t="s">
        <v>13</v>
      </c>
      <c r="G367" s="1">
        <v>54520.480000000003</v>
      </c>
    </row>
    <row r="368" spans="2:7">
      <c r="B368" s="22" t="s">
        <v>86</v>
      </c>
      <c r="C368" s="22" t="s">
        <v>7</v>
      </c>
      <c r="D368" s="22" t="s">
        <v>5</v>
      </c>
      <c r="E368" s="22" t="s">
        <v>14</v>
      </c>
      <c r="F368" s="22" t="s">
        <v>9</v>
      </c>
      <c r="G368" s="1">
        <v>4695683.6399999997</v>
      </c>
    </row>
    <row r="369" spans="2:7">
      <c r="B369" s="22" t="s">
        <v>86</v>
      </c>
      <c r="C369" s="22" t="s">
        <v>7</v>
      </c>
      <c r="D369" s="22" t="s">
        <v>5</v>
      </c>
      <c r="E369" s="22" t="s">
        <v>14</v>
      </c>
      <c r="F369" s="22" t="s">
        <v>10</v>
      </c>
      <c r="G369" s="1">
        <v>67865.73</v>
      </c>
    </row>
    <row r="370" spans="2:7">
      <c r="B370" s="22" t="s">
        <v>86</v>
      </c>
      <c r="C370" s="22" t="s">
        <v>7</v>
      </c>
      <c r="D370" s="22" t="s">
        <v>5</v>
      </c>
      <c r="E370" s="22" t="s">
        <v>14</v>
      </c>
      <c r="F370" s="22" t="s">
        <v>11</v>
      </c>
      <c r="G370" s="1">
        <v>2893.03</v>
      </c>
    </row>
    <row r="371" spans="2:7">
      <c r="B371" s="22" t="s">
        <v>86</v>
      </c>
      <c r="C371" s="22" t="s">
        <v>7</v>
      </c>
      <c r="D371" s="22" t="s">
        <v>5</v>
      </c>
      <c r="E371" s="22" t="s">
        <v>14</v>
      </c>
      <c r="F371" s="22" t="s">
        <v>12</v>
      </c>
      <c r="G371" s="1">
        <v>127751.74</v>
      </c>
    </row>
    <row r="372" spans="2:7">
      <c r="B372" s="22" t="s">
        <v>86</v>
      </c>
      <c r="C372" s="22" t="s">
        <v>7</v>
      </c>
      <c r="D372" s="22" t="s">
        <v>5</v>
      </c>
      <c r="E372" s="22" t="s">
        <v>14</v>
      </c>
      <c r="F372" s="22" t="s">
        <v>13</v>
      </c>
      <c r="G372" s="1">
        <v>32828.300000000003</v>
      </c>
    </row>
    <row r="373" spans="2:7">
      <c r="B373" s="22" t="s">
        <v>86</v>
      </c>
      <c r="C373" s="22" t="s">
        <v>7</v>
      </c>
      <c r="D373" s="22" t="s">
        <v>5</v>
      </c>
      <c r="E373" s="22" t="s">
        <v>15</v>
      </c>
      <c r="F373" s="22" t="s">
        <v>17</v>
      </c>
      <c r="G373" s="1">
        <v>1040655.45</v>
      </c>
    </row>
    <row r="374" spans="2:7">
      <c r="B374" s="22" t="s">
        <v>86</v>
      </c>
      <c r="C374" s="22" t="s">
        <v>7</v>
      </c>
      <c r="D374" s="22" t="s">
        <v>5</v>
      </c>
      <c r="E374" s="22" t="s">
        <v>15</v>
      </c>
      <c r="F374" s="22" t="s">
        <v>18</v>
      </c>
      <c r="G374" s="1">
        <v>366273.02</v>
      </c>
    </row>
    <row r="375" spans="2:7">
      <c r="B375" s="22" t="s">
        <v>86</v>
      </c>
      <c r="C375" s="22" t="s">
        <v>7</v>
      </c>
      <c r="D375" s="22" t="s">
        <v>5</v>
      </c>
      <c r="E375" s="22" t="s">
        <v>15</v>
      </c>
      <c r="F375" s="22" t="s">
        <v>19</v>
      </c>
      <c r="G375" s="1">
        <v>2124955.34</v>
      </c>
    </row>
    <row r="376" spans="2:7">
      <c r="B376" s="22" t="s">
        <v>86</v>
      </c>
      <c r="C376" s="22" t="s">
        <v>7</v>
      </c>
      <c r="D376" s="22" t="s">
        <v>5</v>
      </c>
      <c r="E376" s="22" t="s">
        <v>15</v>
      </c>
      <c r="F376" s="22" t="s">
        <v>20</v>
      </c>
      <c r="G376" s="1">
        <v>624484.5</v>
      </c>
    </row>
    <row r="377" spans="2:7">
      <c r="B377" s="22" t="s">
        <v>86</v>
      </c>
      <c r="C377" s="22" t="s">
        <v>7</v>
      </c>
      <c r="D377" s="22" t="s">
        <v>5</v>
      </c>
      <c r="E377" s="22" t="s">
        <v>15</v>
      </c>
      <c r="F377" s="22" t="s">
        <v>21</v>
      </c>
      <c r="G377" s="1">
        <v>20316.73</v>
      </c>
    </row>
    <row r="378" spans="2:7">
      <c r="B378" s="22" t="s">
        <v>86</v>
      </c>
      <c r="C378" s="22" t="s">
        <v>7</v>
      </c>
      <c r="D378" s="22" t="s">
        <v>5</v>
      </c>
      <c r="E378" s="22" t="s">
        <v>15</v>
      </c>
      <c r="F378" s="22" t="s">
        <v>22</v>
      </c>
      <c r="G378" s="1">
        <v>7216.75</v>
      </c>
    </row>
    <row r="379" spans="2:7">
      <c r="B379" s="22" t="s">
        <v>86</v>
      </c>
      <c r="C379" s="22" t="s">
        <v>7</v>
      </c>
      <c r="D379" s="22" t="s">
        <v>5</v>
      </c>
      <c r="E379" s="22" t="s">
        <v>15</v>
      </c>
      <c r="F379" s="22" t="s">
        <v>23</v>
      </c>
      <c r="G379" s="1">
        <v>72812.23</v>
      </c>
    </row>
    <row r="380" spans="2:7">
      <c r="B380" s="22" t="s">
        <v>86</v>
      </c>
      <c r="C380" s="22" t="s">
        <v>7</v>
      </c>
      <c r="D380" s="22" t="s">
        <v>5</v>
      </c>
      <c r="E380" s="22" t="s">
        <v>15</v>
      </c>
      <c r="F380" s="22" t="s">
        <v>24</v>
      </c>
      <c r="G380" s="1">
        <v>139176.51</v>
      </c>
    </row>
    <row r="381" spans="2:7">
      <c r="B381" s="22" t="s">
        <v>86</v>
      </c>
      <c r="C381" s="22" t="s">
        <v>7</v>
      </c>
      <c r="D381" s="22" t="s">
        <v>5</v>
      </c>
      <c r="E381" s="22" t="s">
        <v>15</v>
      </c>
      <c r="F381" s="22" t="s">
        <v>25</v>
      </c>
      <c r="G381" s="1">
        <v>1898078.5</v>
      </c>
    </row>
    <row r="382" spans="2:7">
      <c r="B382" s="22" t="s">
        <v>86</v>
      </c>
      <c r="C382" s="22" t="s">
        <v>7</v>
      </c>
      <c r="D382" s="22" t="s">
        <v>5</v>
      </c>
      <c r="E382" s="22" t="s">
        <v>15</v>
      </c>
      <c r="F382" s="22" t="s">
        <v>26</v>
      </c>
      <c r="G382" s="1">
        <v>1548231.3</v>
      </c>
    </row>
    <row r="383" spans="2:7">
      <c r="B383" s="22" t="s">
        <v>86</v>
      </c>
      <c r="C383" s="22" t="s">
        <v>7</v>
      </c>
      <c r="D383" s="22" t="s">
        <v>5</v>
      </c>
      <c r="E383" s="22" t="s">
        <v>15</v>
      </c>
      <c r="F383" s="22" t="s">
        <v>27</v>
      </c>
      <c r="G383" s="1">
        <v>54345.75</v>
      </c>
    </row>
    <row r="384" spans="2:7">
      <c r="B384" s="22" t="s">
        <v>86</v>
      </c>
      <c r="C384" s="22" t="s">
        <v>7</v>
      </c>
      <c r="D384" s="22" t="s">
        <v>5</v>
      </c>
      <c r="E384" s="22" t="s">
        <v>15</v>
      </c>
      <c r="F384" s="22" t="s">
        <v>72</v>
      </c>
      <c r="G384" s="1">
        <v>26850</v>
      </c>
    </row>
    <row r="385" spans="2:7">
      <c r="B385" s="22" t="s">
        <v>86</v>
      </c>
      <c r="C385" s="22" t="s">
        <v>7</v>
      </c>
      <c r="D385" s="22" t="s">
        <v>5</v>
      </c>
      <c r="E385" s="22" t="s">
        <v>28</v>
      </c>
      <c r="F385" s="22" t="s">
        <v>29</v>
      </c>
      <c r="G385" s="1">
        <v>557405.55000000005</v>
      </c>
    </row>
    <row r="386" spans="2:7">
      <c r="B386" s="22" t="s">
        <v>86</v>
      </c>
      <c r="C386" s="22" t="s">
        <v>7</v>
      </c>
      <c r="D386" s="22" t="s">
        <v>5</v>
      </c>
      <c r="E386" s="22" t="s">
        <v>28</v>
      </c>
      <c r="F386" s="22" t="s">
        <v>30</v>
      </c>
      <c r="G386" s="1">
        <v>63659.17</v>
      </c>
    </row>
    <row r="387" spans="2:7">
      <c r="B387" s="22" t="s">
        <v>86</v>
      </c>
      <c r="C387" s="22" t="s">
        <v>7</v>
      </c>
      <c r="D387" s="22" t="s">
        <v>5</v>
      </c>
      <c r="E387" s="22" t="s">
        <v>28</v>
      </c>
      <c r="F387" s="22" t="s">
        <v>31</v>
      </c>
      <c r="G387" s="1">
        <v>324469.76000000001</v>
      </c>
    </row>
    <row r="388" spans="2:7">
      <c r="B388" s="22" t="s">
        <v>86</v>
      </c>
      <c r="C388" s="22" t="s">
        <v>7</v>
      </c>
      <c r="D388" s="22" t="s">
        <v>5</v>
      </c>
      <c r="E388" s="22" t="s">
        <v>28</v>
      </c>
      <c r="F388" s="22" t="s">
        <v>32</v>
      </c>
      <c r="G388" s="1">
        <v>36400.03</v>
      </c>
    </row>
    <row r="389" spans="2:7">
      <c r="B389" s="22" t="s">
        <v>86</v>
      </c>
      <c r="C389" s="22" t="s">
        <v>7</v>
      </c>
      <c r="D389" s="22" t="s">
        <v>5</v>
      </c>
      <c r="E389" s="22" t="s">
        <v>28</v>
      </c>
      <c r="F389" s="22" t="s">
        <v>33</v>
      </c>
      <c r="G389" s="1">
        <v>545539.89</v>
      </c>
    </row>
    <row r="390" spans="2:7">
      <c r="B390" s="22" t="s">
        <v>86</v>
      </c>
      <c r="C390" s="22" t="s">
        <v>7</v>
      </c>
      <c r="D390" s="22" t="s">
        <v>5</v>
      </c>
      <c r="E390" s="22" t="s">
        <v>34</v>
      </c>
      <c r="F390" s="22" t="s">
        <v>36</v>
      </c>
      <c r="G390" s="1">
        <v>4078.19</v>
      </c>
    </row>
    <row r="391" spans="2:7">
      <c r="B391" s="22" t="s">
        <v>86</v>
      </c>
      <c r="C391" s="22" t="s">
        <v>7</v>
      </c>
      <c r="D391" s="22" t="s">
        <v>5</v>
      </c>
      <c r="E391" s="22" t="s">
        <v>34</v>
      </c>
      <c r="F391" s="22" t="s">
        <v>37</v>
      </c>
      <c r="G391" s="1">
        <v>11499</v>
      </c>
    </row>
    <row r="392" spans="2:7">
      <c r="B392" s="22" t="s">
        <v>86</v>
      </c>
      <c r="C392" s="22" t="s">
        <v>7</v>
      </c>
      <c r="D392" s="22" t="s">
        <v>5</v>
      </c>
      <c r="E392" s="22" t="s">
        <v>34</v>
      </c>
      <c r="F392" s="22" t="s">
        <v>38</v>
      </c>
      <c r="G392" s="1">
        <v>29169.599999999999</v>
      </c>
    </row>
    <row r="393" spans="2:7">
      <c r="B393" s="22" t="s">
        <v>86</v>
      </c>
      <c r="C393" s="22" t="s">
        <v>7</v>
      </c>
      <c r="D393" s="22" t="s">
        <v>5</v>
      </c>
      <c r="E393" s="22" t="s">
        <v>34</v>
      </c>
      <c r="F393" s="22" t="s">
        <v>39</v>
      </c>
      <c r="G393" s="1">
        <v>419519.24</v>
      </c>
    </row>
    <row r="394" spans="2:7">
      <c r="B394" s="22" t="s">
        <v>86</v>
      </c>
      <c r="C394" s="22" t="s">
        <v>7</v>
      </c>
      <c r="D394" s="22" t="s">
        <v>5</v>
      </c>
      <c r="E394" s="22" t="s">
        <v>34</v>
      </c>
      <c r="F394" s="22" t="s">
        <v>40</v>
      </c>
      <c r="G394" s="1">
        <v>35172.49</v>
      </c>
    </row>
    <row r="395" spans="2:7">
      <c r="B395" s="22" t="s">
        <v>86</v>
      </c>
      <c r="C395" s="22" t="s">
        <v>7</v>
      </c>
      <c r="D395" s="22" t="s">
        <v>5</v>
      </c>
      <c r="E395" s="22" t="s">
        <v>34</v>
      </c>
      <c r="F395" s="22" t="s">
        <v>41</v>
      </c>
      <c r="G395" s="1">
        <v>21397.71</v>
      </c>
    </row>
    <row r="396" spans="2:7">
      <c r="B396" s="22" t="s">
        <v>86</v>
      </c>
      <c r="C396" s="22" t="s">
        <v>7</v>
      </c>
      <c r="D396" s="22" t="s">
        <v>5</v>
      </c>
      <c r="E396" s="22" t="s">
        <v>34</v>
      </c>
      <c r="F396" s="22" t="s">
        <v>65</v>
      </c>
      <c r="G396" s="1">
        <v>11250</v>
      </c>
    </row>
    <row r="397" spans="2:7">
      <c r="B397" s="22" t="s">
        <v>86</v>
      </c>
      <c r="C397" s="22" t="s">
        <v>7</v>
      </c>
      <c r="D397" s="22" t="s">
        <v>5</v>
      </c>
      <c r="E397" s="22" t="s">
        <v>34</v>
      </c>
      <c r="F397" s="22" t="s">
        <v>42</v>
      </c>
      <c r="G397" s="1">
        <v>163768.35</v>
      </c>
    </row>
    <row r="398" spans="2:7">
      <c r="B398" s="22" t="s">
        <v>86</v>
      </c>
      <c r="C398" s="22" t="s">
        <v>7</v>
      </c>
      <c r="D398" s="22" t="s">
        <v>5</v>
      </c>
      <c r="E398" s="22" t="s">
        <v>34</v>
      </c>
      <c r="F398" s="22" t="s">
        <v>44</v>
      </c>
      <c r="G398" s="1">
        <v>26478.39</v>
      </c>
    </row>
    <row r="399" spans="2:7">
      <c r="B399" s="22" t="s">
        <v>86</v>
      </c>
      <c r="C399" s="22" t="s">
        <v>7</v>
      </c>
      <c r="D399" s="22" t="s">
        <v>5</v>
      </c>
      <c r="E399" s="22" t="s">
        <v>34</v>
      </c>
      <c r="F399" s="22" t="s">
        <v>45</v>
      </c>
      <c r="G399" s="1">
        <v>119536.19</v>
      </c>
    </row>
    <row r="400" spans="2:7">
      <c r="B400" s="22" t="s">
        <v>86</v>
      </c>
      <c r="C400" s="22" t="s">
        <v>7</v>
      </c>
      <c r="D400" s="22" t="s">
        <v>5</v>
      </c>
      <c r="E400" s="22" t="s">
        <v>34</v>
      </c>
      <c r="F400" s="22" t="s">
        <v>46</v>
      </c>
      <c r="G400" s="1">
        <v>30513.43</v>
      </c>
    </row>
    <row r="401" spans="2:7">
      <c r="B401" s="22" t="s">
        <v>86</v>
      </c>
      <c r="C401" s="22" t="s">
        <v>7</v>
      </c>
      <c r="D401" s="22" t="s">
        <v>5</v>
      </c>
      <c r="E401" s="22" t="s">
        <v>34</v>
      </c>
      <c r="F401" s="22" t="s">
        <v>47</v>
      </c>
      <c r="G401" s="1">
        <v>20750.25</v>
      </c>
    </row>
    <row r="402" spans="2:7">
      <c r="B402" s="22" t="s">
        <v>86</v>
      </c>
      <c r="C402" s="22" t="s">
        <v>7</v>
      </c>
      <c r="D402" s="22" t="s">
        <v>5</v>
      </c>
      <c r="E402" s="22" t="s">
        <v>34</v>
      </c>
      <c r="F402" s="22" t="s">
        <v>48</v>
      </c>
      <c r="G402" s="1">
        <v>940.36</v>
      </c>
    </row>
    <row r="403" spans="2:7">
      <c r="B403" s="22" t="s">
        <v>86</v>
      </c>
      <c r="C403" s="22" t="s">
        <v>7</v>
      </c>
      <c r="D403" s="22" t="s">
        <v>5</v>
      </c>
      <c r="E403" s="22" t="s">
        <v>34</v>
      </c>
      <c r="F403" s="22" t="s">
        <v>74</v>
      </c>
      <c r="G403" s="1">
        <v>1320</v>
      </c>
    </row>
    <row r="404" spans="2:7">
      <c r="B404" s="22" t="s">
        <v>86</v>
      </c>
      <c r="C404" s="22" t="s">
        <v>7</v>
      </c>
      <c r="D404" s="22" t="s">
        <v>5</v>
      </c>
      <c r="E404" s="22" t="s">
        <v>34</v>
      </c>
      <c r="F404" s="22" t="s">
        <v>75</v>
      </c>
      <c r="G404" s="1">
        <v>157472.15</v>
      </c>
    </row>
    <row r="405" spans="2:7">
      <c r="B405" s="22" t="s">
        <v>86</v>
      </c>
      <c r="C405" s="22" t="s">
        <v>7</v>
      </c>
      <c r="D405" s="22" t="s">
        <v>5</v>
      </c>
      <c r="E405" s="22" t="s">
        <v>34</v>
      </c>
      <c r="F405" s="22" t="s">
        <v>49</v>
      </c>
      <c r="G405" s="1">
        <v>350730.87</v>
      </c>
    </row>
    <row r="406" spans="2:7">
      <c r="B406" s="22" t="s">
        <v>86</v>
      </c>
      <c r="C406" s="22" t="s">
        <v>7</v>
      </c>
      <c r="D406" s="22" t="s">
        <v>5</v>
      </c>
      <c r="E406" s="22" t="s">
        <v>34</v>
      </c>
      <c r="F406" s="22" t="s">
        <v>50</v>
      </c>
      <c r="G406" s="1">
        <v>157783.94</v>
      </c>
    </row>
    <row r="407" spans="2:7">
      <c r="B407" s="22" t="s">
        <v>86</v>
      </c>
      <c r="C407" s="22" t="s">
        <v>7</v>
      </c>
      <c r="D407" s="22" t="s">
        <v>5</v>
      </c>
      <c r="E407" s="22" t="s">
        <v>34</v>
      </c>
      <c r="F407" s="22" t="s">
        <v>51</v>
      </c>
      <c r="G407" s="1">
        <v>1769.54</v>
      </c>
    </row>
    <row r="408" spans="2:7">
      <c r="B408" s="22" t="s">
        <v>86</v>
      </c>
      <c r="C408" s="22" t="s">
        <v>7</v>
      </c>
      <c r="D408" s="22" t="s">
        <v>5</v>
      </c>
      <c r="E408" s="22" t="s">
        <v>34</v>
      </c>
      <c r="F408" s="22" t="s">
        <v>52</v>
      </c>
      <c r="G408" s="1">
        <v>13583.75</v>
      </c>
    </row>
    <row r="409" spans="2:7">
      <c r="B409" s="22" t="s">
        <v>86</v>
      </c>
      <c r="C409" s="22" t="s">
        <v>7</v>
      </c>
      <c r="D409" s="22" t="s">
        <v>5</v>
      </c>
      <c r="E409" s="22" t="s">
        <v>34</v>
      </c>
      <c r="F409" s="22" t="s">
        <v>53</v>
      </c>
      <c r="G409" s="1">
        <v>215836.44</v>
      </c>
    </row>
    <row r="410" spans="2:7">
      <c r="B410" s="22" t="s">
        <v>86</v>
      </c>
      <c r="C410" s="22" t="s">
        <v>7</v>
      </c>
      <c r="D410" s="22" t="s">
        <v>5</v>
      </c>
      <c r="E410" s="22" t="s">
        <v>34</v>
      </c>
      <c r="F410" s="22" t="s">
        <v>54</v>
      </c>
      <c r="G410" s="1">
        <v>136431</v>
      </c>
    </row>
    <row r="411" spans="2:7">
      <c r="B411" s="22" t="s">
        <v>86</v>
      </c>
      <c r="C411" s="22" t="s">
        <v>7</v>
      </c>
      <c r="D411" s="22" t="s">
        <v>5</v>
      </c>
      <c r="E411" s="22" t="s">
        <v>34</v>
      </c>
      <c r="F411" s="22" t="s">
        <v>55</v>
      </c>
      <c r="G411" s="1">
        <v>13526.9</v>
      </c>
    </row>
    <row r="412" spans="2:7">
      <c r="B412" s="22" t="s">
        <v>86</v>
      </c>
      <c r="C412" s="22" t="s">
        <v>7</v>
      </c>
      <c r="D412" s="22" t="s">
        <v>5</v>
      </c>
      <c r="E412" s="22" t="s">
        <v>34</v>
      </c>
      <c r="F412" s="22" t="s">
        <v>56</v>
      </c>
      <c r="G412" s="1">
        <v>149038.92000000001</v>
      </c>
    </row>
    <row r="413" spans="2:7">
      <c r="B413" s="22" t="s">
        <v>86</v>
      </c>
      <c r="C413" s="22" t="s">
        <v>7</v>
      </c>
      <c r="D413" s="22" t="s">
        <v>5</v>
      </c>
      <c r="E413" s="22" t="s">
        <v>34</v>
      </c>
      <c r="F413" s="22" t="s">
        <v>76</v>
      </c>
      <c r="G413" s="1">
        <v>122846.07</v>
      </c>
    </row>
    <row r="414" spans="2:7">
      <c r="B414" s="22" t="s">
        <v>86</v>
      </c>
      <c r="C414" s="22" t="s">
        <v>7</v>
      </c>
      <c r="D414" s="22" t="s">
        <v>5</v>
      </c>
      <c r="E414" s="22" t="s">
        <v>34</v>
      </c>
      <c r="F414" s="22" t="s">
        <v>57</v>
      </c>
      <c r="G414" s="1">
        <v>446805.52</v>
      </c>
    </row>
    <row r="415" spans="2:7">
      <c r="B415" s="22" t="s">
        <v>86</v>
      </c>
      <c r="C415" s="22" t="s">
        <v>7</v>
      </c>
      <c r="D415" s="22" t="s">
        <v>5</v>
      </c>
      <c r="E415" s="22" t="s">
        <v>34</v>
      </c>
      <c r="F415" s="22" t="s">
        <v>58</v>
      </c>
      <c r="G415" s="1">
        <v>33604.83</v>
      </c>
    </row>
    <row r="416" spans="2:7">
      <c r="B416" s="22" t="s">
        <v>86</v>
      </c>
      <c r="C416" s="22" t="s">
        <v>7</v>
      </c>
      <c r="D416" s="22" t="s">
        <v>5</v>
      </c>
      <c r="E416" s="22" t="s">
        <v>59</v>
      </c>
      <c r="F416" s="22" t="s">
        <v>55</v>
      </c>
      <c r="G416" s="1">
        <v>22113.439999999999</v>
      </c>
    </row>
    <row r="417" spans="2:7">
      <c r="B417" s="22" t="s">
        <v>86</v>
      </c>
      <c r="C417" s="22" t="s">
        <v>7</v>
      </c>
      <c r="D417" s="22" t="s">
        <v>5</v>
      </c>
      <c r="E417" s="22" t="s">
        <v>60</v>
      </c>
      <c r="F417" s="22" t="s">
        <v>78</v>
      </c>
      <c r="G417" s="1">
        <v>17159.66</v>
      </c>
    </row>
    <row r="418" spans="2:7">
      <c r="B418" s="22" t="s">
        <v>86</v>
      </c>
      <c r="C418" s="22" t="s">
        <v>7</v>
      </c>
      <c r="D418" s="22" t="s">
        <v>5</v>
      </c>
      <c r="E418" s="22" t="s">
        <v>60</v>
      </c>
      <c r="F418" s="22" t="s">
        <v>80</v>
      </c>
      <c r="G418" s="1">
        <v>188997.27</v>
      </c>
    </row>
    <row r="419" spans="2:7">
      <c r="B419" s="22" t="s">
        <v>86</v>
      </c>
      <c r="C419" s="22" t="s">
        <v>7</v>
      </c>
      <c r="D419" s="22" t="s">
        <v>7</v>
      </c>
      <c r="E419" s="22" t="s">
        <v>5</v>
      </c>
      <c r="F419" s="22" t="s">
        <v>6</v>
      </c>
      <c r="G419" s="1">
        <v>263526.03000000003</v>
      </c>
    </row>
    <row r="420" spans="2:7">
      <c r="B420" s="22" t="s">
        <v>86</v>
      </c>
      <c r="C420" s="22" t="s">
        <v>7</v>
      </c>
      <c r="D420" s="22" t="s">
        <v>7</v>
      </c>
      <c r="E420" s="22" t="s">
        <v>8</v>
      </c>
      <c r="F420" s="22" t="s">
        <v>9</v>
      </c>
      <c r="G420" s="1">
        <v>790920.97</v>
      </c>
    </row>
    <row r="421" spans="2:7">
      <c r="B421" s="22" t="s">
        <v>86</v>
      </c>
      <c r="C421" s="22" t="s">
        <v>7</v>
      </c>
      <c r="D421" s="22" t="s">
        <v>7</v>
      </c>
      <c r="E421" s="22" t="s">
        <v>8</v>
      </c>
      <c r="F421" s="22" t="s">
        <v>10</v>
      </c>
      <c r="G421" s="1">
        <v>171570.97</v>
      </c>
    </row>
    <row r="422" spans="2:7">
      <c r="B422" s="22" t="s">
        <v>86</v>
      </c>
      <c r="C422" s="22" t="s">
        <v>7</v>
      </c>
      <c r="D422" s="22" t="s">
        <v>7</v>
      </c>
      <c r="E422" s="22" t="s">
        <v>8</v>
      </c>
      <c r="F422" s="22" t="s">
        <v>12</v>
      </c>
      <c r="G422" s="1">
        <v>488000.27</v>
      </c>
    </row>
    <row r="423" spans="2:7">
      <c r="B423" s="22" t="s">
        <v>86</v>
      </c>
      <c r="C423" s="22" t="s">
        <v>7</v>
      </c>
      <c r="D423" s="22" t="s">
        <v>7</v>
      </c>
      <c r="E423" s="22" t="s">
        <v>8</v>
      </c>
      <c r="F423" s="22" t="s">
        <v>13</v>
      </c>
      <c r="G423" s="1">
        <v>200795.84</v>
      </c>
    </row>
    <row r="424" spans="2:7">
      <c r="B424" s="22" t="s">
        <v>86</v>
      </c>
      <c r="C424" s="22" t="s">
        <v>7</v>
      </c>
      <c r="D424" s="22" t="s">
        <v>7</v>
      </c>
      <c r="E424" s="22" t="s">
        <v>14</v>
      </c>
      <c r="F424" s="22" t="s">
        <v>9</v>
      </c>
      <c r="G424" s="1">
        <v>868979.71</v>
      </c>
    </row>
    <row r="425" spans="2:7">
      <c r="B425" s="22" t="s">
        <v>86</v>
      </c>
      <c r="C425" s="22" t="s">
        <v>7</v>
      </c>
      <c r="D425" s="22" t="s">
        <v>7</v>
      </c>
      <c r="E425" s="22" t="s">
        <v>14</v>
      </c>
      <c r="F425" s="22" t="s">
        <v>10</v>
      </c>
      <c r="G425" s="1">
        <v>79936.14</v>
      </c>
    </row>
    <row r="426" spans="2:7">
      <c r="B426" s="22" t="s">
        <v>86</v>
      </c>
      <c r="C426" s="22" t="s">
        <v>7</v>
      </c>
      <c r="D426" s="22" t="s">
        <v>7</v>
      </c>
      <c r="E426" s="22" t="s">
        <v>14</v>
      </c>
      <c r="F426" s="22" t="s">
        <v>11</v>
      </c>
      <c r="G426" s="1">
        <v>1659.02</v>
      </c>
    </row>
    <row r="427" spans="2:7">
      <c r="B427" s="22" t="s">
        <v>86</v>
      </c>
      <c r="C427" s="22" t="s">
        <v>7</v>
      </c>
      <c r="D427" s="22" t="s">
        <v>7</v>
      </c>
      <c r="E427" s="22" t="s">
        <v>14</v>
      </c>
      <c r="F427" s="22" t="s">
        <v>12</v>
      </c>
      <c r="G427" s="1">
        <v>436050.97</v>
      </c>
    </row>
    <row r="428" spans="2:7">
      <c r="B428" s="22" t="s">
        <v>86</v>
      </c>
      <c r="C428" s="22" t="s">
        <v>7</v>
      </c>
      <c r="D428" s="22" t="s">
        <v>7</v>
      </c>
      <c r="E428" s="22" t="s">
        <v>14</v>
      </c>
      <c r="F428" s="22" t="s">
        <v>13</v>
      </c>
      <c r="G428" s="1">
        <v>40708.01</v>
      </c>
    </row>
    <row r="429" spans="2:7">
      <c r="B429" s="22" t="s">
        <v>86</v>
      </c>
      <c r="C429" s="22" t="s">
        <v>7</v>
      </c>
      <c r="D429" s="22" t="s">
        <v>7</v>
      </c>
      <c r="E429" s="22" t="s">
        <v>15</v>
      </c>
      <c r="F429" s="22" t="s">
        <v>17</v>
      </c>
      <c r="G429" s="1">
        <v>116644.79</v>
      </c>
    </row>
    <row r="430" spans="2:7">
      <c r="B430" s="22" t="s">
        <v>86</v>
      </c>
      <c r="C430" s="22" t="s">
        <v>7</v>
      </c>
      <c r="D430" s="22" t="s">
        <v>7</v>
      </c>
      <c r="E430" s="22" t="s">
        <v>15</v>
      </c>
      <c r="F430" s="22" t="s">
        <v>18</v>
      </c>
      <c r="G430" s="1">
        <v>107077.27</v>
      </c>
    </row>
    <row r="431" spans="2:7">
      <c r="B431" s="22" t="s">
        <v>86</v>
      </c>
      <c r="C431" s="22" t="s">
        <v>7</v>
      </c>
      <c r="D431" s="22" t="s">
        <v>7</v>
      </c>
      <c r="E431" s="22" t="s">
        <v>15</v>
      </c>
      <c r="F431" s="22" t="s">
        <v>19</v>
      </c>
      <c r="G431" s="1">
        <v>199743.09</v>
      </c>
    </row>
    <row r="432" spans="2:7">
      <c r="B432" s="22" t="s">
        <v>86</v>
      </c>
      <c r="C432" s="22" t="s">
        <v>7</v>
      </c>
      <c r="D432" s="22" t="s">
        <v>7</v>
      </c>
      <c r="E432" s="22" t="s">
        <v>15</v>
      </c>
      <c r="F432" s="22" t="s">
        <v>20</v>
      </c>
      <c r="G432" s="1">
        <v>154924.32</v>
      </c>
    </row>
    <row r="433" spans="2:7">
      <c r="B433" s="22" t="s">
        <v>86</v>
      </c>
      <c r="C433" s="22" t="s">
        <v>7</v>
      </c>
      <c r="D433" s="22" t="s">
        <v>7</v>
      </c>
      <c r="E433" s="22" t="s">
        <v>15</v>
      </c>
      <c r="F433" s="22" t="s">
        <v>21</v>
      </c>
      <c r="G433" s="1">
        <v>2407.65</v>
      </c>
    </row>
    <row r="434" spans="2:7">
      <c r="B434" s="22" t="s">
        <v>86</v>
      </c>
      <c r="C434" s="22" t="s">
        <v>7</v>
      </c>
      <c r="D434" s="22" t="s">
        <v>7</v>
      </c>
      <c r="E434" s="22" t="s">
        <v>15</v>
      </c>
      <c r="F434" s="22" t="s">
        <v>22</v>
      </c>
      <c r="G434" s="1">
        <v>2085.48</v>
      </c>
    </row>
    <row r="435" spans="2:7">
      <c r="B435" s="22" t="s">
        <v>86</v>
      </c>
      <c r="C435" s="22" t="s">
        <v>7</v>
      </c>
      <c r="D435" s="22" t="s">
        <v>7</v>
      </c>
      <c r="E435" s="22" t="s">
        <v>15</v>
      </c>
      <c r="F435" s="22" t="s">
        <v>23</v>
      </c>
      <c r="G435" s="1">
        <v>6926.65</v>
      </c>
    </row>
    <row r="436" spans="2:7">
      <c r="B436" s="22" t="s">
        <v>86</v>
      </c>
      <c r="C436" s="22" t="s">
        <v>7</v>
      </c>
      <c r="D436" s="22" t="s">
        <v>7</v>
      </c>
      <c r="E436" s="22" t="s">
        <v>15</v>
      </c>
      <c r="F436" s="22" t="s">
        <v>24</v>
      </c>
      <c r="G436" s="1">
        <v>36357.53</v>
      </c>
    </row>
    <row r="437" spans="2:7">
      <c r="B437" s="22" t="s">
        <v>86</v>
      </c>
      <c r="C437" s="22" t="s">
        <v>7</v>
      </c>
      <c r="D437" s="22" t="s">
        <v>7</v>
      </c>
      <c r="E437" s="22" t="s">
        <v>15</v>
      </c>
      <c r="F437" s="22" t="s">
        <v>25</v>
      </c>
      <c r="G437" s="1">
        <v>91566.12</v>
      </c>
    </row>
    <row r="438" spans="2:7">
      <c r="B438" s="22" t="s">
        <v>86</v>
      </c>
      <c r="C438" s="22" t="s">
        <v>7</v>
      </c>
      <c r="D438" s="22" t="s">
        <v>7</v>
      </c>
      <c r="E438" s="22" t="s">
        <v>15</v>
      </c>
      <c r="F438" s="22" t="s">
        <v>26</v>
      </c>
      <c r="G438" s="1">
        <v>282317.27</v>
      </c>
    </row>
    <row r="439" spans="2:7">
      <c r="B439" s="22" t="s">
        <v>86</v>
      </c>
      <c r="C439" s="22" t="s">
        <v>7</v>
      </c>
      <c r="D439" s="22" t="s">
        <v>7</v>
      </c>
      <c r="E439" s="22" t="s">
        <v>15</v>
      </c>
      <c r="F439" s="22" t="s">
        <v>27</v>
      </c>
      <c r="G439" s="1">
        <v>3254.25</v>
      </c>
    </row>
    <row r="440" spans="2:7">
      <c r="B440" s="22" t="s">
        <v>86</v>
      </c>
      <c r="C440" s="22" t="s">
        <v>7</v>
      </c>
      <c r="D440" s="22" t="s">
        <v>7</v>
      </c>
      <c r="E440" s="22" t="s">
        <v>15</v>
      </c>
      <c r="F440" s="22" t="s">
        <v>72</v>
      </c>
      <c r="G440" s="1">
        <v>3900</v>
      </c>
    </row>
    <row r="441" spans="2:7">
      <c r="B441" s="22" t="s">
        <v>86</v>
      </c>
      <c r="C441" s="22" t="s">
        <v>7</v>
      </c>
      <c r="D441" s="22" t="s">
        <v>7</v>
      </c>
      <c r="E441" s="22" t="s">
        <v>28</v>
      </c>
      <c r="F441" s="22" t="s">
        <v>29</v>
      </c>
      <c r="G441" s="1">
        <v>67914.81</v>
      </c>
    </row>
    <row r="442" spans="2:7">
      <c r="B442" s="22" t="s">
        <v>86</v>
      </c>
      <c r="C442" s="22" t="s">
        <v>7</v>
      </c>
      <c r="D442" s="22" t="s">
        <v>7</v>
      </c>
      <c r="E442" s="22" t="s">
        <v>28</v>
      </c>
      <c r="F442" s="22" t="s">
        <v>30</v>
      </c>
      <c r="G442" s="1">
        <v>3583.22</v>
      </c>
    </row>
    <row r="443" spans="2:7">
      <c r="B443" s="22" t="s">
        <v>86</v>
      </c>
      <c r="C443" s="22" t="s">
        <v>7</v>
      </c>
      <c r="D443" s="22" t="s">
        <v>7</v>
      </c>
      <c r="E443" s="22" t="s">
        <v>28</v>
      </c>
      <c r="F443" s="22" t="s">
        <v>31</v>
      </c>
      <c r="G443" s="1">
        <v>178048.22</v>
      </c>
    </row>
    <row r="444" spans="2:7">
      <c r="B444" s="22" t="s">
        <v>86</v>
      </c>
      <c r="C444" s="22" t="s">
        <v>7</v>
      </c>
      <c r="D444" s="22" t="s">
        <v>7</v>
      </c>
      <c r="E444" s="22" t="s">
        <v>28</v>
      </c>
      <c r="F444" s="22" t="s">
        <v>32</v>
      </c>
      <c r="G444" s="1">
        <v>198.3</v>
      </c>
    </row>
    <row r="445" spans="2:7">
      <c r="B445" s="22" t="s">
        <v>86</v>
      </c>
      <c r="C445" s="22" t="s">
        <v>7</v>
      </c>
      <c r="D445" s="22" t="s">
        <v>7</v>
      </c>
      <c r="E445" s="22" t="s">
        <v>28</v>
      </c>
      <c r="F445" s="22" t="s">
        <v>33</v>
      </c>
      <c r="G445" s="1">
        <v>10232.030000000001</v>
      </c>
    </row>
    <row r="446" spans="2:7">
      <c r="B446" s="22" t="s">
        <v>86</v>
      </c>
      <c r="C446" s="22" t="s">
        <v>7</v>
      </c>
      <c r="D446" s="22" t="s">
        <v>7</v>
      </c>
      <c r="E446" s="22" t="s">
        <v>34</v>
      </c>
      <c r="F446" s="22" t="s">
        <v>39</v>
      </c>
      <c r="G446" s="1">
        <v>54261.99</v>
      </c>
    </row>
    <row r="447" spans="2:7">
      <c r="B447" s="22" t="s">
        <v>86</v>
      </c>
      <c r="C447" s="22" t="s">
        <v>7</v>
      </c>
      <c r="D447" s="22" t="s">
        <v>7</v>
      </c>
      <c r="E447" s="22" t="s">
        <v>34</v>
      </c>
      <c r="F447" s="22" t="s">
        <v>42</v>
      </c>
      <c r="G447" s="1">
        <v>67.89</v>
      </c>
    </row>
    <row r="448" spans="2:7">
      <c r="B448" s="22" t="s">
        <v>86</v>
      </c>
      <c r="C448" s="22" t="s">
        <v>7</v>
      </c>
      <c r="D448" s="22" t="s">
        <v>7</v>
      </c>
      <c r="E448" s="22" t="s">
        <v>34</v>
      </c>
      <c r="F448" s="22" t="s">
        <v>74</v>
      </c>
      <c r="G448" s="1">
        <v>1215.18</v>
      </c>
    </row>
    <row r="449" spans="2:7">
      <c r="B449" s="22" t="s">
        <v>86</v>
      </c>
      <c r="C449" s="22" t="s">
        <v>7</v>
      </c>
      <c r="D449" s="22" t="s">
        <v>7</v>
      </c>
      <c r="E449" s="22" t="s">
        <v>34</v>
      </c>
      <c r="F449" s="22" t="s">
        <v>75</v>
      </c>
      <c r="G449" s="1">
        <v>11929.72</v>
      </c>
    </row>
    <row r="450" spans="2:7">
      <c r="B450" s="22" t="s">
        <v>86</v>
      </c>
      <c r="C450" s="22" t="s">
        <v>7</v>
      </c>
      <c r="D450" s="22" t="s">
        <v>7</v>
      </c>
      <c r="E450" s="22" t="s">
        <v>34</v>
      </c>
      <c r="F450" s="22" t="s">
        <v>85</v>
      </c>
      <c r="G450" s="1">
        <v>6436.65</v>
      </c>
    </row>
    <row r="451" spans="2:7">
      <c r="B451" s="22" t="s">
        <v>86</v>
      </c>
      <c r="C451" s="22" t="s">
        <v>7</v>
      </c>
      <c r="D451" s="22" t="s">
        <v>7</v>
      </c>
      <c r="E451" s="22" t="s">
        <v>34</v>
      </c>
      <c r="F451" s="22" t="s">
        <v>52</v>
      </c>
      <c r="G451" s="1">
        <v>64.62</v>
      </c>
    </row>
    <row r="452" spans="2:7">
      <c r="B452" s="22" t="s">
        <v>86</v>
      </c>
      <c r="C452" s="22" t="s">
        <v>7</v>
      </c>
      <c r="D452" s="22" t="s">
        <v>7</v>
      </c>
      <c r="E452" s="22" t="s">
        <v>34</v>
      </c>
      <c r="F452" s="22" t="s">
        <v>55</v>
      </c>
      <c r="G452" s="1">
        <v>240</v>
      </c>
    </row>
    <row r="453" spans="2:7">
      <c r="B453" s="22" t="s">
        <v>86</v>
      </c>
      <c r="C453" s="22" t="s">
        <v>7</v>
      </c>
      <c r="D453" s="22" t="s">
        <v>7</v>
      </c>
      <c r="E453" s="22" t="s">
        <v>34</v>
      </c>
      <c r="F453" s="22" t="s">
        <v>58</v>
      </c>
      <c r="G453" s="1">
        <v>4676.75</v>
      </c>
    </row>
    <row r="454" spans="2:7">
      <c r="B454" s="22" t="s">
        <v>86</v>
      </c>
      <c r="C454" s="22" t="s">
        <v>7</v>
      </c>
      <c r="D454" s="22" t="s">
        <v>7</v>
      </c>
      <c r="E454" s="22" t="s">
        <v>59</v>
      </c>
      <c r="F454" s="22" t="s">
        <v>55</v>
      </c>
      <c r="G454" s="1">
        <v>34596.730000000003</v>
      </c>
    </row>
    <row r="455" spans="2:7">
      <c r="B455" s="22" t="s">
        <v>87</v>
      </c>
      <c r="C455" s="22" t="s">
        <v>7</v>
      </c>
      <c r="D455" s="22" t="s">
        <v>5</v>
      </c>
      <c r="E455" s="22" t="s">
        <v>5</v>
      </c>
      <c r="F455" s="22" t="s">
        <v>6</v>
      </c>
      <c r="G455" s="1">
        <v>-486772.49</v>
      </c>
    </row>
    <row r="456" spans="2:7">
      <c r="B456" s="22" t="s">
        <v>87</v>
      </c>
      <c r="C456" s="22" t="s">
        <v>7</v>
      </c>
      <c r="D456" s="22" t="s">
        <v>5</v>
      </c>
      <c r="E456" s="22" t="s">
        <v>7</v>
      </c>
      <c r="F456" s="22" t="s">
        <v>6</v>
      </c>
      <c r="G456" s="1">
        <v>-198228.36</v>
      </c>
    </row>
    <row r="457" spans="2:7">
      <c r="B457" s="22" t="s">
        <v>87</v>
      </c>
      <c r="C457" s="22" t="s">
        <v>7</v>
      </c>
      <c r="D457" s="22" t="s">
        <v>5</v>
      </c>
      <c r="E457" s="22" t="s">
        <v>8</v>
      </c>
      <c r="F457" s="22" t="s">
        <v>9</v>
      </c>
      <c r="G457" s="1">
        <v>3086681.72</v>
      </c>
    </row>
    <row r="458" spans="2:7">
      <c r="B458" s="22" t="s">
        <v>87</v>
      </c>
      <c r="C458" s="22" t="s">
        <v>7</v>
      </c>
      <c r="D458" s="22" t="s">
        <v>5</v>
      </c>
      <c r="E458" s="22" t="s">
        <v>8</v>
      </c>
      <c r="F458" s="22" t="s">
        <v>10</v>
      </c>
      <c r="G458" s="1">
        <v>41029.03</v>
      </c>
    </row>
    <row r="459" spans="2:7">
      <c r="B459" s="22" t="s">
        <v>87</v>
      </c>
      <c r="C459" s="22" t="s">
        <v>7</v>
      </c>
      <c r="D459" s="22" t="s">
        <v>5</v>
      </c>
      <c r="E459" s="22" t="s">
        <v>8</v>
      </c>
      <c r="F459" s="22" t="s">
        <v>11</v>
      </c>
      <c r="G459" s="1">
        <v>58435.48</v>
      </c>
    </row>
    <row r="460" spans="2:7">
      <c r="B460" s="22" t="s">
        <v>87</v>
      </c>
      <c r="C460" s="22" t="s">
        <v>7</v>
      </c>
      <c r="D460" s="22" t="s">
        <v>5</v>
      </c>
      <c r="E460" s="22" t="s">
        <v>8</v>
      </c>
      <c r="F460" s="22" t="s">
        <v>13</v>
      </c>
      <c r="G460" s="1">
        <v>1630</v>
      </c>
    </row>
    <row r="461" spans="2:7">
      <c r="B461" s="22" t="s">
        <v>87</v>
      </c>
      <c r="C461" s="22" t="s">
        <v>7</v>
      </c>
      <c r="D461" s="22" t="s">
        <v>5</v>
      </c>
      <c r="E461" s="22" t="s">
        <v>14</v>
      </c>
      <c r="F461" s="22" t="s">
        <v>9</v>
      </c>
      <c r="G461" s="1">
        <v>1207607.58</v>
      </c>
    </row>
    <row r="462" spans="2:7">
      <c r="B462" s="22" t="s">
        <v>87</v>
      </c>
      <c r="C462" s="22" t="s">
        <v>7</v>
      </c>
      <c r="D462" s="22" t="s">
        <v>5</v>
      </c>
      <c r="E462" s="22" t="s">
        <v>14</v>
      </c>
      <c r="F462" s="22" t="s">
        <v>10</v>
      </c>
      <c r="G462" s="1">
        <v>12308.14</v>
      </c>
    </row>
    <row r="463" spans="2:7">
      <c r="B463" s="22" t="s">
        <v>87</v>
      </c>
      <c r="C463" s="22" t="s">
        <v>7</v>
      </c>
      <c r="D463" s="22" t="s">
        <v>5</v>
      </c>
      <c r="E463" s="22" t="s">
        <v>14</v>
      </c>
      <c r="F463" s="22" t="s">
        <v>11</v>
      </c>
      <c r="G463" s="1">
        <v>34074.83</v>
      </c>
    </row>
    <row r="464" spans="2:7">
      <c r="B464" s="22" t="s">
        <v>87</v>
      </c>
      <c r="C464" s="22" t="s">
        <v>7</v>
      </c>
      <c r="D464" s="22" t="s">
        <v>5</v>
      </c>
      <c r="E464" s="22" t="s">
        <v>14</v>
      </c>
      <c r="F464" s="22" t="s">
        <v>12</v>
      </c>
      <c r="G464" s="1">
        <v>1607</v>
      </c>
    </row>
    <row r="465" spans="2:7">
      <c r="B465" s="22" t="s">
        <v>87</v>
      </c>
      <c r="C465" s="22" t="s">
        <v>7</v>
      </c>
      <c r="D465" s="22" t="s">
        <v>5</v>
      </c>
      <c r="E465" s="22" t="s">
        <v>14</v>
      </c>
      <c r="F465" s="22" t="s">
        <v>13</v>
      </c>
      <c r="G465" s="1">
        <v>766.93</v>
      </c>
    </row>
    <row r="466" spans="2:7">
      <c r="B466" s="22" t="s">
        <v>87</v>
      </c>
      <c r="C466" s="22" t="s">
        <v>7</v>
      </c>
      <c r="D466" s="22" t="s">
        <v>5</v>
      </c>
      <c r="E466" s="22" t="s">
        <v>15</v>
      </c>
      <c r="F466" s="22" t="s">
        <v>16</v>
      </c>
      <c r="G466" s="1">
        <v>7124.65</v>
      </c>
    </row>
    <row r="467" spans="2:7">
      <c r="B467" s="22" t="s">
        <v>87</v>
      </c>
      <c r="C467" s="22" t="s">
        <v>7</v>
      </c>
      <c r="D467" s="22" t="s">
        <v>5</v>
      </c>
      <c r="E467" s="22" t="s">
        <v>15</v>
      </c>
      <c r="F467" s="22" t="s">
        <v>71</v>
      </c>
      <c r="G467" s="1">
        <v>4408.8100000000004</v>
      </c>
    </row>
    <row r="468" spans="2:7">
      <c r="B468" s="22" t="s">
        <v>87</v>
      </c>
      <c r="C468" s="22" t="s">
        <v>7</v>
      </c>
      <c r="D468" s="22" t="s">
        <v>5</v>
      </c>
      <c r="E468" s="22" t="s">
        <v>15</v>
      </c>
      <c r="F468" s="22" t="s">
        <v>17</v>
      </c>
      <c r="G468" s="1">
        <v>240719.31</v>
      </c>
    </row>
    <row r="469" spans="2:7">
      <c r="B469" s="22" t="s">
        <v>87</v>
      </c>
      <c r="C469" s="22" t="s">
        <v>7</v>
      </c>
      <c r="D469" s="22" t="s">
        <v>5</v>
      </c>
      <c r="E469" s="22" t="s">
        <v>15</v>
      </c>
      <c r="F469" s="22" t="s">
        <v>18</v>
      </c>
      <c r="G469" s="1">
        <v>94172.09</v>
      </c>
    </row>
    <row r="470" spans="2:7">
      <c r="B470" s="22" t="s">
        <v>87</v>
      </c>
      <c r="C470" s="22" t="s">
        <v>7</v>
      </c>
      <c r="D470" s="22" t="s">
        <v>5</v>
      </c>
      <c r="E470" s="22" t="s">
        <v>15</v>
      </c>
      <c r="F470" s="22" t="s">
        <v>19</v>
      </c>
      <c r="G470" s="1">
        <v>487120.81</v>
      </c>
    </row>
    <row r="471" spans="2:7">
      <c r="B471" s="22" t="s">
        <v>87</v>
      </c>
      <c r="C471" s="22" t="s">
        <v>7</v>
      </c>
      <c r="D471" s="22" t="s">
        <v>5</v>
      </c>
      <c r="E471" s="22" t="s">
        <v>15</v>
      </c>
      <c r="F471" s="22" t="s">
        <v>20</v>
      </c>
      <c r="G471" s="1">
        <v>153323.07999999999</v>
      </c>
    </row>
    <row r="472" spans="2:7">
      <c r="B472" s="22" t="s">
        <v>87</v>
      </c>
      <c r="C472" s="22" t="s">
        <v>7</v>
      </c>
      <c r="D472" s="22" t="s">
        <v>5</v>
      </c>
      <c r="E472" s="22" t="s">
        <v>15</v>
      </c>
      <c r="F472" s="22" t="s">
        <v>21</v>
      </c>
      <c r="G472" s="1">
        <v>5233.41</v>
      </c>
    </row>
    <row r="473" spans="2:7">
      <c r="B473" s="22" t="s">
        <v>87</v>
      </c>
      <c r="C473" s="22" t="s">
        <v>7</v>
      </c>
      <c r="D473" s="22" t="s">
        <v>5</v>
      </c>
      <c r="E473" s="22" t="s">
        <v>15</v>
      </c>
      <c r="F473" s="22" t="s">
        <v>22</v>
      </c>
      <c r="G473" s="1">
        <v>4967.07</v>
      </c>
    </row>
    <row r="474" spans="2:7">
      <c r="B474" s="22" t="s">
        <v>87</v>
      </c>
      <c r="C474" s="22" t="s">
        <v>7</v>
      </c>
      <c r="D474" s="22" t="s">
        <v>5</v>
      </c>
      <c r="E474" s="22" t="s">
        <v>15</v>
      </c>
      <c r="F474" s="22" t="s">
        <v>23</v>
      </c>
      <c r="G474" s="1">
        <v>18226.87</v>
      </c>
    </row>
    <row r="475" spans="2:7">
      <c r="B475" s="22" t="s">
        <v>87</v>
      </c>
      <c r="C475" s="22" t="s">
        <v>7</v>
      </c>
      <c r="D475" s="22" t="s">
        <v>5</v>
      </c>
      <c r="E475" s="22" t="s">
        <v>15</v>
      </c>
      <c r="F475" s="22" t="s">
        <v>24</v>
      </c>
      <c r="G475" s="1">
        <v>33983.94</v>
      </c>
    </row>
    <row r="476" spans="2:7">
      <c r="B476" s="22" t="s">
        <v>87</v>
      </c>
      <c r="C476" s="22" t="s">
        <v>7</v>
      </c>
      <c r="D476" s="22" t="s">
        <v>5</v>
      </c>
      <c r="E476" s="22" t="s">
        <v>15</v>
      </c>
      <c r="F476" s="22" t="s">
        <v>25</v>
      </c>
      <c r="G476" s="1">
        <v>482287.17</v>
      </c>
    </row>
    <row r="477" spans="2:7">
      <c r="B477" s="22" t="s">
        <v>87</v>
      </c>
      <c r="C477" s="22" t="s">
        <v>7</v>
      </c>
      <c r="D477" s="22" t="s">
        <v>5</v>
      </c>
      <c r="E477" s="22" t="s">
        <v>15</v>
      </c>
      <c r="F477" s="22" t="s">
        <v>26</v>
      </c>
      <c r="G477" s="1">
        <v>366553.94</v>
      </c>
    </row>
    <row r="478" spans="2:7">
      <c r="B478" s="22" t="s">
        <v>87</v>
      </c>
      <c r="C478" s="22" t="s">
        <v>7</v>
      </c>
      <c r="D478" s="22" t="s">
        <v>5</v>
      </c>
      <c r="E478" s="22" t="s">
        <v>28</v>
      </c>
      <c r="F478" s="22" t="s">
        <v>29</v>
      </c>
      <c r="G478" s="1">
        <v>344330.71</v>
      </c>
    </row>
    <row r="479" spans="2:7">
      <c r="B479" s="22" t="s">
        <v>87</v>
      </c>
      <c r="C479" s="22" t="s">
        <v>7</v>
      </c>
      <c r="D479" s="22" t="s">
        <v>5</v>
      </c>
      <c r="E479" s="22" t="s">
        <v>28</v>
      </c>
      <c r="F479" s="22" t="s">
        <v>30</v>
      </c>
      <c r="G479" s="1">
        <v>482.15</v>
      </c>
    </row>
    <row r="480" spans="2:7">
      <c r="B480" s="22" t="s">
        <v>87</v>
      </c>
      <c r="C480" s="22" t="s">
        <v>7</v>
      </c>
      <c r="D480" s="22" t="s">
        <v>5</v>
      </c>
      <c r="E480" s="22" t="s">
        <v>28</v>
      </c>
      <c r="F480" s="22" t="s">
        <v>31</v>
      </c>
      <c r="G480" s="1">
        <v>76230.929999999993</v>
      </c>
    </row>
    <row r="481" spans="2:7">
      <c r="B481" s="22" t="s">
        <v>87</v>
      </c>
      <c r="C481" s="22" t="s">
        <v>7</v>
      </c>
      <c r="D481" s="22" t="s">
        <v>5</v>
      </c>
      <c r="E481" s="22" t="s">
        <v>28</v>
      </c>
      <c r="F481" s="22" t="s">
        <v>32</v>
      </c>
      <c r="G481" s="1">
        <v>39901.81</v>
      </c>
    </row>
    <row r="482" spans="2:7">
      <c r="B482" s="22" t="s">
        <v>87</v>
      </c>
      <c r="C482" s="22" t="s">
        <v>7</v>
      </c>
      <c r="D482" s="22" t="s">
        <v>5</v>
      </c>
      <c r="E482" s="22" t="s">
        <v>28</v>
      </c>
      <c r="F482" s="22" t="s">
        <v>33</v>
      </c>
      <c r="G482" s="1">
        <v>113673.67</v>
      </c>
    </row>
    <row r="483" spans="2:7">
      <c r="B483" s="22" t="s">
        <v>87</v>
      </c>
      <c r="C483" s="22" t="s">
        <v>7</v>
      </c>
      <c r="D483" s="22" t="s">
        <v>5</v>
      </c>
      <c r="E483" s="22" t="s">
        <v>34</v>
      </c>
      <c r="F483" s="22" t="s">
        <v>36</v>
      </c>
      <c r="G483" s="1">
        <v>817.2</v>
      </c>
    </row>
    <row r="484" spans="2:7">
      <c r="B484" s="22" t="s">
        <v>87</v>
      </c>
      <c r="C484" s="22" t="s">
        <v>7</v>
      </c>
      <c r="D484" s="22" t="s">
        <v>5</v>
      </c>
      <c r="E484" s="22" t="s">
        <v>34</v>
      </c>
      <c r="F484" s="22" t="s">
        <v>73</v>
      </c>
      <c r="G484" s="1">
        <v>12621.35</v>
      </c>
    </row>
    <row r="485" spans="2:7">
      <c r="B485" s="22" t="s">
        <v>87</v>
      </c>
      <c r="C485" s="22" t="s">
        <v>7</v>
      </c>
      <c r="D485" s="22" t="s">
        <v>5</v>
      </c>
      <c r="E485" s="22" t="s">
        <v>34</v>
      </c>
      <c r="F485" s="22" t="s">
        <v>38</v>
      </c>
      <c r="G485" s="1">
        <v>4274.24</v>
      </c>
    </row>
    <row r="486" spans="2:7">
      <c r="B486" s="22" t="s">
        <v>87</v>
      </c>
      <c r="C486" s="22" t="s">
        <v>7</v>
      </c>
      <c r="D486" s="22" t="s">
        <v>5</v>
      </c>
      <c r="E486" s="22" t="s">
        <v>34</v>
      </c>
      <c r="F486" s="22" t="s">
        <v>39</v>
      </c>
      <c r="G486" s="1">
        <v>54254.27</v>
      </c>
    </row>
    <row r="487" spans="2:7">
      <c r="B487" s="22" t="s">
        <v>87</v>
      </c>
      <c r="C487" s="22" t="s">
        <v>7</v>
      </c>
      <c r="D487" s="22" t="s">
        <v>5</v>
      </c>
      <c r="E487" s="22" t="s">
        <v>34</v>
      </c>
      <c r="F487" s="22" t="s">
        <v>40</v>
      </c>
      <c r="G487" s="1">
        <v>6558.5</v>
      </c>
    </row>
    <row r="488" spans="2:7">
      <c r="B488" s="22" t="s">
        <v>87</v>
      </c>
      <c r="C488" s="22" t="s">
        <v>7</v>
      </c>
      <c r="D488" s="22" t="s">
        <v>5</v>
      </c>
      <c r="E488" s="22" t="s">
        <v>34</v>
      </c>
      <c r="F488" s="22" t="s">
        <v>41</v>
      </c>
      <c r="G488" s="1">
        <v>995.13</v>
      </c>
    </row>
    <row r="489" spans="2:7">
      <c r="B489" s="22" t="s">
        <v>87</v>
      </c>
      <c r="C489" s="22" t="s">
        <v>7</v>
      </c>
      <c r="D489" s="22" t="s">
        <v>5</v>
      </c>
      <c r="E489" s="22" t="s">
        <v>34</v>
      </c>
      <c r="F489" s="22" t="s">
        <v>42</v>
      </c>
      <c r="G489" s="1">
        <v>56888.42</v>
      </c>
    </row>
    <row r="490" spans="2:7">
      <c r="B490" s="22" t="s">
        <v>87</v>
      </c>
      <c r="C490" s="22" t="s">
        <v>7</v>
      </c>
      <c r="D490" s="22" t="s">
        <v>5</v>
      </c>
      <c r="E490" s="22" t="s">
        <v>34</v>
      </c>
      <c r="F490" s="22" t="s">
        <v>44</v>
      </c>
      <c r="G490" s="1">
        <v>9919.27</v>
      </c>
    </row>
    <row r="491" spans="2:7">
      <c r="B491" s="22" t="s">
        <v>87</v>
      </c>
      <c r="C491" s="22" t="s">
        <v>7</v>
      </c>
      <c r="D491" s="22" t="s">
        <v>5</v>
      </c>
      <c r="E491" s="22" t="s">
        <v>34</v>
      </c>
      <c r="F491" s="22" t="s">
        <v>45</v>
      </c>
      <c r="G491" s="1">
        <v>33919.07</v>
      </c>
    </row>
    <row r="492" spans="2:7">
      <c r="B492" s="22" t="s">
        <v>87</v>
      </c>
      <c r="C492" s="22" t="s">
        <v>7</v>
      </c>
      <c r="D492" s="22" t="s">
        <v>5</v>
      </c>
      <c r="E492" s="22" t="s">
        <v>34</v>
      </c>
      <c r="F492" s="22" t="s">
        <v>47</v>
      </c>
      <c r="G492" s="1">
        <v>70557.39</v>
      </c>
    </row>
    <row r="493" spans="2:7">
      <c r="B493" s="22" t="s">
        <v>87</v>
      </c>
      <c r="C493" s="22" t="s">
        <v>7</v>
      </c>
      <c r="D493" s="22" t="s">
        <v>5</v>
      </c>
      <c r="E493" s="22" t="s">
        <v>34</v>
      </c>
      <c r="F493" s="22" t="s">
        <v>48</v>
      </c>
      <c r="G493" s="1">
        <v>17904.12</v>
      </c>
    </row>
    <row r="494" spans="2:7">
      <c r="B494" s="22" t="s">
        <v>87</v>
      </c>
      <c r="C494" s="22" t="s">
        <v>7</v>
      </c>
      <c r="D494" s="22" t="s">
        <v>5</v>
      </c>
      <c r="E494" s="22" t="s">
        <v>34</v>
      </c>
      <c r="F494" s="22" t="s">
        <v>75</v>
      </c>
      <c r="G494" s="1">
        <v>1303.79</v>
      </c>
    </row>
    <row r="495" spans="2:7">
      <c r="B495" s="22" t="s">
        <v>87</v>
      </c>
      <c r="C495" s="22" t="s">
        <v>7</v>
      </c>
      <c r="D495" s="22" t="s">
        <v>5</v>
      </c>
      <c r="E495" s="22" t="s">
        <v>34</v>
      </c>
      <c r="F495" s="22" t="s">
        <v>88</v>
      </c>
      <c r="G495" s="1">
        <v>10202.5</v>
      </c>
    </row>
    <row r="496" spans="2:7">
      <c r="B496" s="22" t="s">
        <v>87</v>
      </c>
      <c r="C496" s="22" t="s">
        <v>7</v>
      </c>
      <c r="D496" s="22" t="s">
        <v>5</v>
      </c>
      <c r="E496" s="22" t="s">
        <v>34</v>
      </c>
      <c r="F496" s="22" t="s">
        <v>66</v>
      </c>
      <c r="G496" s="1">
        <v>240477.41</v>
      </c>
    </row>
    <row r="497" spans="2:7">
      <c r="B497" s="22" t="s">
        <v>87</v>
      </c>
      <c r="C497" s="22" t="s">
        <v>7</v>
      </c>
      <c r="D497" s="22" t="s">
        <v>5</v>
      </c>
      <c r="E497" s="22" t="s">
        <v>34</v>
      </c>
      <c r="F497" s="22" t="s">
        <v>49</v>
      </c>
      <c r="G497" s="1">
        <v>93164.49</v>
      </c>
    </row>
    <row r="498" spans="2:7">
      <c r="B498" s="22" t="s">
        <v>87</v>
      </c>
      <c r="C498" s="22" t="s">
        <v>7</v>
      </c>
      <c r="D498" s="22" t="s">
        <v>5</v>
      </c>
      <c r="E498" s="22" t="s">
        <v>34</v>
      </c>
      <c r="F498" s="22" t="s">
        <v>51</v>
      </c>
      <c r="G498" s="1">
        <v>527.79</v>
      </c>
    </row>
    <row r="499" spans="2:7">
      <c r="B499" s="22" t="s">
        <v>87</v>
      </c>
      <c r="C499" s="22" t="s">
        <v>7</v>
      </c>
      <c r="D499" s="22" t="s">
        <v>5</v>
      </c>
      <c r="E499" s="22" t="s">
        <v>34</v>
      </c>
      <c r="F499" s="22" t="s">
        <v>52</v>
      </c>
      <c r="G499" s="1">
        <v>1207.75</v>
      </c>
    </row>
    <row r="500" spans="2:7">
      <c r="B500" s="22" t="s">
        <v>87</v>
      </c>
      <c r="C500" s="22" t="s">
        <v>7</v>
      </c>
      <c r="D500" s="22" t="s">
        <v>5</v>
      </c>
      <c r="E500" s="22" t="s">
        <v>34</v>
      </c>
      <c r="F500" s="22" t="s">
        <v>54</v>
      </c>
      <c r="G500" s="1">
        <v>31979.14</v>
      </c>
    </row>
    <row r="501" spans="2:7">
      <c r="B501" s="22" t="s">
        <v>87</v>
      </c>
      <c r="C501" s="22" t="s">
        <v>7</v>
      </c>
      <c r="D501" s="22" t="s">
        <v>5</v>
      </c>
      <c r="E501" s="22" t="s">
        <v>34</v>
      </c>
      <c r="F501" s="22" t="s">
        <v>55</v>
      </c>
      <c r="G501" s="1">
        <v>8839.24</v>
      </c>
    </row>
    <row r="502" spans="2:7">
      <c r="B502" s="22" t="s">
        <v>87</v>
      </c>
      <c r="C502" s="22" t="s">
        <v>7</v>
      </c>
      <c r="D502" s="22" t="s">
        <v>5</v>
      </c>
      <c r="E502" s="22" t="s">
        <v>34</v>
      </c>
      <c r="F502" s="22" t="s">
        <v>56</v>
      </c>
      <c r="G502" s="1">
        <v>3942.28</v>
      </c>
    </row>
    <row r="503" spans="2:7">
      <c r="B503" s="22" t="s">
        <v>87</v>
      </c>
      <c r="C503" s="22" t="s">
        <v>7</v>
      </c>
      <c r="D503" s="22" t="s">
        <v>5</v>
      </c>
      <c r="E503" s="22" t="s">
        <v>34</v>
      </c>
      <c r="F503" s="22" t="s">
        <v>76</v>
      </c>
      <c r="G503" s="1">
        <v>28148.02</v>
      </c>
    </row>
    <row r="504" spans="2:7">
      <c r="B504" s="22" t="s">
        <v>87</v>
      </c>
      <c r="C504" s="22" t="s">
        <v>7</v>
      </c>
      <c r="D504" s="22" t="s">
        <v>5</v>
      </c>
      <c r="E504" s="22" t="s">
        <v>34</v>
      </c>
      <c r="F504" s="22" t="s">
        <v>57</v>
      </c>
      <c r="G504" s="1">
        <v>103875.14</v>
      </c>
    </row>
    <row r="505" spans="2:7">
      <c r="B505" s="22" t="s">
        <v>87</v>
      </c>
      <c r="C505" s="22" t="s">
        <v>7</v>
      </c>
      <c r="D505" s="22" t="s">
        <v>5</v>
      </c>
      <c r="E505" s="22" t="s">
        <v>34</v>
      </c>
      <c r="F505" s="22" t="s">
        <v>58</v>
      </c>
      <c r="G505" s="1">
        <v>18323.95</v>
      </c>
    </row>
    <row r="506" spans="2:7">
      <c r="B506" s="22" t="s">
        <v>87</v>
      </c>
      <c r="C506" s="22" t="s">
        <v>7</v>
      </c>
      <c r="D506" s="22" t="s">
        <v>5</v>
      </c>
      <c r="E506" s="22" t="s">
        <v>59</v>
      </c>
      <c r="F506" s="22" t="s">
        <v>55</v>
      </c>
      <c r="G506" s="1">
        <v>5534.88</v>
      </c>
    </row>
    <row r="507" spans="2:7">
      <c r="B507" s="22" t="s">
        <v>87</v>
      </c>
      <c r="C507" s="22" t="s">
        <v>7</v>
      </c>
      <c r="D507" s="22" t="s">
        <v>5</v>
      </c>
      <c r="E507" s="22" t="s">
        <v>60</v>
      </c>
      <c r="F507" s="22" t="s">
        <v>77</v>
      </c>
      <c r="G507" s="1">
        <v>6102</v>
      </c>
    </row>
    <row r="508" spans="2:7">
      <c r="B508" s="22" t="s">
        <v>87</v>
      </c>
      <c r="C508" s="22" t="s">
        <v>7</v>
      </c>
      <c r="D508" s="22" t="s">
        <v>5</v>
      </c>
      <c r="E508" s="22" t="s">
        <v>60</v>
      </c>
      <c r="F508" s="22" t="s">
        <v>78</v>
      </c>
      <c r="G508" s="1">
        <v>59680.36</v>
      </c>
    </row>
    <row r="509" spans="2:7">
      <c r="B509" s="22" t="s">
        <v>87</v>
      </c>
      <c r="C509" s="22" t="s">
        <v>7</v>
      </c>
      <c r="D509" s="22" t="s">
        <v>5</v>
      </c>
      <c r="E509" s="22" t="s">
        <v>60</v>
      </c>
      <c r="F509" s="22" t="s">
        <v>79</v>
      </c>
      <c r="G509" s="1">
        <v>54917</v>
      </c>
    </row>
    <row r="510" spans="2:7">
      <c r="B510" s="22" t="s">
        <v>87</v>
      </c>
      <c r="C510" s="22" t="s">
        <v>7</v>
      </c>
      <c r="D510" s="22" t="s">
        <v>7</v>
      </c>
      <c r="E510" s="22" t="s">
        <v>5</v>
      </c>
      <c r="F510" s="22" t="s">
        <v>6</v>
      </c>
      <c r="G510" s="1">
        <v>712821.76000000001</v>
      </c>
    </row>
    <row r="511" spans="2:7">
      <c r="B511" s="22" t="s">
        <v>87</v>
      </c>
      <c r="C511" s="22" t="s">
        <v>7</v>
      </c>
      <c r="D511" s="22" t="s">
        <v>7</v>
      </c>
      <c r="E511" s="22" t="s">
        <v>7</v>
      </c>
      <c r="F511" s="22" t="s">
        <v>6</v>
      </c>
      <c r="G511" s="1">
        <v>-27820.91</v>
      </c>
    </row>
    <row r="512" spans="2:7">
      <c r="B512" s="22" t="s">
        <v>87</v>
      </c>
      <c r="C512" s="22" t="s">
        <v>7</v>
      </c>
      <c r="D512" s="22" t="s">
        <v>7</v>
      </c>
      <c r="E512" s="22" t="s">
        <v>8</v>
      </c>
      <c r="F512" s="22" t="s">
        <v>10</v>
      </c>
      <c r="G512" s="1">
        <v>1440.37</v>
      </c>
    </row>
    <row r="513" spans="2:7">
      <c r="B513" s="22" t="s">
        <v>87</v>
      </c>
      <c r="C513" s="22" t="s">
        <v>7</v>
      </c>
      <c r="D513" s="22" t="s">
        <v>7</v>
      </c>
      <c r="E513" s="22" t="s">
        <v>8</v>
      </c>
      <c r="F513" s="22" t="s">
        <v>11</v>
      </c>
      <c r="G513" s="1">
        <v>28085.5</v>
      </c>
    </row>
    <row r="514" spans="2:7">
      <c r="B514" s="22" t="s">
        <v>87</v>
      </c>
      <c r="C514" s="22" t="s">
        <v>7</v>
      </c>
      <c r="D514" s="22" t="s">
        <v>7</v>
      </c>
      <c r="E514" s="22" t="s">
        <v>8</v>
      </c>
      <c r="F514" s="22" t="s">
        <v>12</v>
      </c>
      <c r="G514" s="1">
        <v>19535</v>
      </c>
    </row>
    <row r="515" spans="2:7">
      <c r="B515" s="22" t="s">
        <v>87</v>
      </c>
      <c r="C515" s="22" t="s">
        <v>7</v>
      </c>
      <c r="D515" s="22" t="s">
        <v>7</v>
      </c>
      <c r="E515" s="22" t="s">
        <v>8</v>
      </c>
      <c r="F515" s="22" t="s">
        <v>13</v>
      </c>
      <c r="G515" s="1">
        <v>34279.9</v>
      </c>
    </row>
    <row r="516" spans="2:7">
      <c r="B516" s="22" t="s">
        <v>87</v>
      </c>
      <c r="C516" s="22" t="s">
        <v>7</v>
      </c>
      <c r="D516" s="22" t="s">
        <v>7</v>
      </c>
      <c r="E516" s="22" t="s">
        <v>14</v>
      </c>
      <c r="F516" s="22" t="s">
        <v>9</v>
      </c>
      <c r="G516" s="1">
        <v>13063.86</v>
      </c>
    </row>
    <row r="517" spans="2:7">
      <c r="B517" s="22" t="s">
        <v>87</v>
      </c>
      <c r="C517" s="22" t="s">
        <v>7</v>
      </c>
      <c r="D517" s="22" t="s">
        <v>7</v>
      </c>
      <c r="E517" s="22" t="s">
        <v>14</v>
      </c>
      <c r="F517" s="22" t="s">
        <v>10</v>
      </c>
      <c r="G517" s="1">
        <v>13931.4</v>
      </c>
    </row>
    <row r="518" spans="2:7">
      <c r="B518" s="22" t="s">
        <v>87</v>
      </c>
      <c r="C518" s="22" t="s">
        <v>7</v>
      </c>
      <c r="D518" s="22" t="s">
        <v>7</v>
      </c>
      <c r="E518" s="22" t="s">
        <v>14</v>
      </c>
      <c r="F518" s="22" t="s">
        <v>11</v>
      </c>
      <c r="G518" s="1">
        <v>13444.56</v>
      </c>
    </row>
    <row r="519" spans="2:7">
      <c r="B519" s="22" t="s">
        <v>87</v>
      </c>
      <c r="C519" s="22" t="s">
        <v>7</v>
      </c>
      <c r="D519" s="22" t="s">
        <v>7</v>
      </c>
      <c r="E519" s="22" t="s">
        <v>14</v>
      </c>
      <c r="F519" s="22" t="s">
        <v>12</v>
      </c>
      <c r="G519" s="1">
        <v>179709.29</v>
      </c>
    </row>
    <row r="520" spans="2:7">
      <c r="B520" s="22" t="s">
        <v>87</v>
      </c>
      <c r="C520" s="22" t="s">
        <v>7</v>
      </c>
      <c r="D520" s="22" t="s">
        <v>7</v>
      </c>
      <c r="E520" s="22" t="s">
        <v>14</v>
      </c>
      <c r="F520" s="22" t="s">
        <v>13</v>
      </c>
      <c r="G520" s="1">
        <v>16991.64</v>
      </c>
    </row>
    <row r="521" spans="2:7">
      <c r="B521" s="22" t="s">
        <v>87</v>
      </c>
      <c r="C521" s="22" t="s">
        <v>7</v>
      </c>
      <c r="D521" s="22" t="s">
        <v>7</v>
      </c>
      <c r="E521" s="22" t="s">
        <v>15</v>
      </c>
      <c r="F521" s="22" t="s">
        <v>71</v>
      </c>
      <c r="G521" s="1">
        <v>14.76</v>
      </c>
    </row>
    <row r="522" spans="2:7">
      <c r="B522" s="22" t="s">
        <v>87</v>
      </c>
      <c r="C522" s="22" t="s">
        <v>7</v>
      </c>
      <c r="D522" s="22" t="s">
        <v>7</v>
      </c>
      <c r="E522" s="22" t="s">
        <v>15</v>
      </c>
      <c r="F522" s="22" t="s">
        <v>17</v>
      </c>
      <c r="G522" s="1">
        <v>5065.74</v>
      </c>
    </row>
    <row r="523" spans="2:7">
      <c r="B523" s="22" t="s">
        <v>87</v>
      </c>
      <c r="C523" s="22" t="s">
        <v>7</v>
      </c>
      <c r="D523" s="22" t="s">
        <v>7</v>
      </c>
      <c r="E523" s="22" t="s">
        <v>15</v>
      </c>
      <c r="F523" s="22" t="s">
        <v>18</v>
      </c>
      <c r="G523" s="1">
        <v>18123.46</v>
      </c>
    </row>
    <row r="524" spans="2:7">
      <c r="B524" s="22" t="s">
        <v>87</v>
      </c>
      <c r="C524" s="22" t="s">
        <v>7</v>
      </c>
      <c r="D524" s="22" t="s">
        <v>7</v>
      </c>
      <c r="E524" s="22" t="s">
        <v>15</v>
      </c>
      <c r="F524" s="22" t="s">
        <v>19</v>
      </c>
      <c r="G524" s="1">
        <v>7384.87</v>
      </c>
    </row>
    <row r="525" spans="2:7">
      <c r="B525" s="22" t="s">
        <v>87</v>
      </c>
      <c r="C525" s="22" t="s">
        <v>7</v>
      </c>
      <c r="D525" s="22" t="s">
        <v>7</v>
      </c>
      <c r="E525" s="22" t="s">
        <v>15</v>
      </c>
      <c r="F525" s="22" t="s">
        <v>20</v>
      </c>
      <c r="G525" s="1">
        <v>14679.69</v>
      </c>
    </row>
    <row r="526" spans="2:7">
      <c r="B526" s="22" t="s">
        <v>87</v>
      </c>
      <c r="C526" s="22" t="s">
        <v>7</v>
      </c>
      <c r="D526" s="22" t="s">
        <v>7</v>
      </c>
      <c r="E526" s="22" t="s">
        <v>15</v>
      </c>
      <c r="F526" s="22" t="s">
        <v>21</v>
      </c>
      <c r="G526" s="1">
        <v>123.91</v>
      </c>
    </row>
    <row r="527" spans="2:7">
      <c r="B527" s="22" t="s">
        <v>87</v>
      </c>
      <c r="C527" s="22" t="s">
        <v>7</v>
      </c>
      <c r="D527" s="22" t="s">
        <v>7</v>
      </c>
      <c r="E527" s="22" t="s">
        <v>15</v>
      </c>
      <c r="F527" s="22" t="s">
        <v>22</v>
      </c>
      <c r="G527" s="1">
        <v>467.53</v>
      </c>
    </row>
    <row r="528" spans="2:7">
      <c r="B528" s="22" t="s">
        <v>87</v>
      </c>
      <c r="C528" s="22" t="s">
        <v>7</v>
      </c>
      <c r="D528" s="22" t="s">
        <v>7</v>
      </c>
      <c r="E528" s="22" t="s">
        <v>15</v>
      </c>
      <c r="F528" s="22" t="s">
        <v>23</v>
      </c>
      <c r="G528" s="1">
        <v>408.98</v>
      </c>
    </row>
    <row r="529" spans="2:7">
      <c r="B529" s="22" t="s">
        <v>87</v>
      </c>
      <c r="C529" s="22" t="s">
        <v>7</v>
      </c>
      <c r="D529" s="22" t="s">
        <v>7</v>
      </c>
      <c r="E529" s="22" t="s">
        <v>15</v>
      </c>
      <c r="F529" s="22" t="s">
        <v>24</v>
      </c>
      <c r="G529" s="1">
        <v>2230.2800000000002</v>
      </c>
    </row>
    <row r="530" spans="2:7">
      <c r="B530" s="22" t="s">
        <v>87</v>
      </c>
      <c r="C530" s="22" t="s">
        <v>7</v>
      </c>
      <c r="D530" s="22" t="s">
        <v>7</v>
      </c>
      <c r="E530" s="22" t="s">
        <v>15</v>
      </c>
      <c r="F530" s="22" t="s">
        <v>26</v>
      </c>
      <c r="G530" s="1">
        <v>384.72</v>
      </c>
    </row>
    <row r="531" spans="2:7">
      <c r="B531" s="22" t="s">
        <v>87</v>
      </c>
      <c r="C531" s="22" t="s">
        <v>7</v>
      </c>
      <c r="D531" s="22" t="s">
        <v>7</v>
      </c>
      <c r="E531" s="22" t="s">
        <v>28</v>
      </c>
      <c r="F531" s="22" t="s">
        <v>29</v>
      </c>
      <c r="G531" s="1">
        <v>37901.83</v>
      </c>
    </row>
    <row r="532" spans="2:7">
      <c r="B532" s="22" t="s">
        <v>87</v>
      </c>
      <c r="C532" s="22" t="s">
        <v>7</v>
      </c>
      <c r="D532" s="22" t="s">
        <v>7</v>
      </c>
      <c r="E532" s="22" t="s">
        <v>28</v>
      </c>
      <c r="F532" s="22" t="s">
        <v>30</v>
      </c>
      <c r="G532" s="1">
        <v>369.82</v>
      </c>
    </row>
    <row r="533" spans="2:7">
      <c r="B533" s="22" t="s">
        <v>87</v>
      </c>
      <c r="C533" s="22" t="s">
        <v>7</v>
      </c>
      <c r="D533" s="22" t="s">
        <v>7</v>
      </c>
      <c r="E533" s="22" t="s">
        <v>28</v>
      </c>
      <c r="F533" s="22" t="s">
        <v>33</v>
      </c>
      <c r="G533" s="1">
        <v>2983.47</v>
      </c>
    </row>
    <row r="534" spans="2:7">
      <c r="B534" s="22" t="s">
        <v>87</v>
      </c>
      <c r="C534" s="22" t="s">
        <v>7</v>
      </c>
      <c r="D534" s="22" t="s">
        <v>7</v>
      </c>
      <c r="E534" s="22" t="s">
        <v>34</v>
      </c>
      <c r="F534" s="22" t="s">
        <v>42</v>
      </c>
      <c r="G534" s="1">
        <v>4746.3599999999997</v>
      </c>
    </row>
    <row r="535" spans="2:7">
      <c r="B535" s="22" t="s">
        <v>87</v>
      </c>
      <c r="C535" s="22" t="s">
        <v>7</v>
      </c>
      <c r="D535" s="22" t="s">
        <v>7</v>
      </c>
      <c r="E535" s="22" t="s">
        <v>34</v>
      </c>
      <c r="F535" s="22" t="s">
        <v>45</v>
      </c>
      <c r="G535" s="1">
        <v>1572.9</v>
      </c>
    </row>
    <row r="536" spans="2:7">
      <c r="B536" s="22" t="s">
        <v>87</v>
      </c>
      <c r="C536" s="22" t="s">
        <v>7</v>
      </c>
      <c r="D536" s="22" t="s">
        <v>7</v>
      </c>
      <c r="E536" s="22" t="s">
        <v>34</v>
      </c>
      <c r="F536" s="22" t="s">
        <v>47</v>
      </c>
      <c r="G536" s="1">
        <v>29160</v>
      </c>
    </row>
    <row r="537" spans="2:7">
      <c r="B537" s="22" t="s">
        <v>87</v>
      </c>
      <c r="C537" s="22" t="s">
        <v>7</v>
      </c>
      <c r="D537" s="22" t="s">
        <v>7</v>
      </c>
      <c r="E537" s="22" t="s">
        <v>34</v>
      </c>
      <c r="F537" s="22" t="s">
        <v>75</v>
      </c>
      <c r="G537" s="1">
        <v>2155.5700000000002</v>
      </c>
    </row>
    <row r="538" spans="2:7">
      <c r="B538" s="22" t="s">
        <v>87</v>
      </c>
      <c r="C538" s="22" t="s">
        <v>7</v>
      </c>
      <c r="D538" s="22" t="s">
        <v>7</v>
      </c>
      <c r="E538" s="22" t="s">
        <v>34</v>
      </c>
      <c r="F538" s="22" t="s">
        <v>52</v>
      </c>
      <c r="G538" s="1">
        <v>1599.34</v>
      </c>
    </row>
    <row r="539" spans="2:7">
      <c r="B539" s="22" t="s">
        <v>87</v>
      </c>
      <c r="C539" s="22" t="s">
        <v>7</v>
      </c>
      <c r="D539" s="22" t="s">
        <v>7</v>
      </c>
      <c r="E539" s="22" t="s">
        <v>34</v>
      </c>
      <c r="F539" s="22" t="s">
        <v>55</v>
      </c>
      <c r="G539" s="1">
        <v>100</v>
      </c>
    </row>
    <row r="540" spans="2:7">
      <c r="B540" s="22" t="s">
        <v>87</v>
      </c>
      <c r="C540" s="22" t="s">
        <v>7</v>
      </c>
      <c r="D540" s="22" t="s">
        <v>7</v>
      </c>
      <c r="E540" s="22" t="s">
        <v>59</v>
      </c>
      <c r="F540" s="22" t="s">
        <v>55</v>
      </c>
      <c r="G540" s="1">
        <v>566.33000000000004</v>
      </c>
    </row>
    <row r="541" spans="2:7">
      <c r="B541" s="22" t="s">
        <v>89</v>
      </c>
      <c r="C541" s="22" t="s">
        <v>7</v>
      </c>
      <c r="D541" s="22" t="s">
        <v>5</v>
      </c>
      <c r="E541" s="22" t="s">
        <v>5</v>
      </c>
      <c r="F541" s="22" t="s">
        <v>6</v>
      </c>
      <c r="G541" s="1">
        <v>219796.97</v>
      </c>
    </row>
    <row r="542" spans="2:7">
      <c r="B542" s="22" t="s">
        <v>89</v>
      </c>
      <c r="C542" s="22" t="s">
        <v>7</v>
      </c>
      <c r="D542" s="22" t="s">
        <v>5</v>
      </c>
      <c r="E542" s="22" t="s">
        <v>7</v>
      </c>
      <c r="F542" s="22" t="s">
        <v>6</v>
      </c>
      <c r="G542" s="1">
        <v>-2956646.41</v>
      </c>
    </row>
    <row r="543" spans="2:7">
      <c r="B543" s="22" t="s">
        <v>89</v>
      </c>
      <c r="C543" s="22" t="s">
        <v>7</v>
      </c>
      <c r="D543" s="22" t="s">
        <v>5</v>
      </c>
      <c r="E543" s="22" t="s">
        <v>8</v>
      </c>
      <c r="F543" s="22" t="s">
        <v>9</v>
      </c>
      <c r="G543" s="1">
        <v>96779301.430000007</v>
      </c>
    </row>
    <row r="544" spans="2:7">
      <c r="B544" s="22" t="s">
        <v>89</v>
      </c>
      <c r="C544" s="22" t="s">
        <v>7</v>
      </c>
      <c r="D544" s="22" t="s">
        <v>5</v>
      </c>
      <c r="E544" s="22" t="s">
        <v>8</v>
      </c>
      <c r="F544" s="22" t="s">
        <v>10</v>
      </c>
      <c r="G544" s="1">
        <v>387902.18</v>
      </c>
    </row>
    <row r="545" spans="2:7">
      <c r="B545" s="22" t="s">
        <v>89</v>
      </c>
      <c r="C545" s="22" t="s">
        <v>7</v>
      </c>
      <c r="D545" s="22" t="s">
        <v>5</v>
      </c>
      <c r="E545" s="22" t="s">
        <v>8</v>
      </c>
      <c r="F545" s="22" t="s">
        <v>11</v>
      </c>
      <c r="G545" s="1">
        <v>1656130.52</v>
      </c>
    </row>
    <row r="546" spans="2:7">
      <c r="B546" s="22" t="s">
        <v>89</v>
      </c>
      <c r="C546" s="22" t="s">
        <v>7</v>
      </c>
      <c r="D546" s="22" t="s">
        <v>5</v>
      </c>
      <c r="E546" s="22" t="s">
        <v>8</v>
      </c>
      <c r="F546" s="22" t="s">
        <v>12</v>
      </c>
      <c r="G546" s="1">
        <v>1882472.72</v>
      </c>
    </row>
    <row r="547" spans="2:7">
      <c r="B547" s="22" t="s">
        <v>89</v>
      </c>
      <c r="C547" s="22" t="s">
        <v>7</v>
      </c>
      <c r="D547" s="22" t="s">
        <v>5</v>
      </c>
      <c r="E547" s="22" t="s">
        <v>8</v>
      </c>
      <c r="F547" s="22" t="s">
        <v>13</v>
      </c>
      <c r="G547" s="1">
        <v>204539.43</v>
      </c>
    </row>
    <row r="548" spans="2:7">
      <c r="B548" s="22" t="s">
        <v>89</v>
      </c>
      <c r="C548" s="22" t="s">
        <v>7</v>
      </c>
      <c r="D548" s="22" t="s">
        <v>5</v>
      </c>
      <c r="E548" s="22" t="s">
        <v>14</v>
      </c>
      <c r="F548" s="22" t="s">
        <v>9</v>
      </c>
      <c r="G548" s="1">
        <v>29086817.879999999</v>
      </c>
    </row>
    <row r="549" spans="2:7">
      <c r="B549" s="22" t="s">
        <v>89</v>
      </c>
      <c r="C549" s="22" t="s">
        <v>7</v>
      </c>
      <c r="D549" s="22" t="s">
        <v>5</v>
      </c>
      <c r="E549" s="22" t="s">
        <v>14</v>
      </c>
      <c r="F549" s="22" t="s">
        <v>10</v>
      </c>
      <c r="G549" s="1">
        <v>267905.01</v>
      </c>
    </row>
    <row r="550" spans="2:7">
      <c r="B550" s="22" t="s">
        <v>89</v>
      </c>
      <c r="C550" s="22" t="s">
        <v>7</v>
      </c>
      <c r="D550" s="22" t="s">
        <v>5</v>
      </c>
      <c r="E550" s="22" t="s">
        <v>14</v>
      </c>
      <c r="F550" s="22" t="s">
        <v>11</v>
      </c>
      <c r="G550" s="1">
        <v>49427.21</v>
      </c>
    </row>
    <row r="551" spans="2:7">
      <c r="B551" s="22" t="s">
        <v>89</v>
      </c>
      <c r="C551" s="22" t="s">
        <v>7</v>
      </c>
      <c r="D551" s="22" t="s">
        <v>5</v>
      </c>
      <c r="E551" s="22" t="s">
        <v>14</v>
      </c>
      <c r="F551" s="22" t="s">
        <v>12</v>
      </c>
      <c r="G551" s="1">
        <v>339700.47</v>
      </c>
    </row>
    <row r="552" spans="2:7">
      <c r="B552" s="22" t="s">
        <v>89</v>
      </c>
      <c r="C552" s="22" t="s">
        <v>7</v>
      </c>
      <c r="D552" s="22" t="s">
        <v>5</v>
      </c>
      <c r="E552" s="22" t="s">
        <v>14</v>
      </c>
      <c r="F552" s="22" t="s">
        <v>13</v>
      </c>
      <c r="G552" s="1">
        <v>621661.49</v>
      </c>
    </row>
    <row r="553" spans="2:7">
      <c r="B553" s="22" t="s">
        <v>89</v>
      </c>
      <c r="C553" s="22" t="s">
        <v>7</v>
      </c>
      <c r="D553" s="22" t="s">
        <v>5</v>
      </c>
      <c r="E553" s="22" t="s">
        <v>15</v>
      </c>
      <c r="F553" s="22" t="s">
        <v>16</v>
      </c>
      <c r="G553" s="1">
        <v>67020.600000000006</v>
      </c>
    </row>
    <row r="554" spans="2:7">
      <c r="B554" s="22" t="s">
        <v>89</v>
      </c>
      <c r="C554" s="22" t="s">
        <v>7</v>
      </c>
      <c r="D554" s="22" t="s">
        <v>5</v>
      </c>
      <c r="E554" s="22" t="s">
        <v>15</v>
      </c>
      <c r="F554" s="22" t="s">
        <v>71</v>
      </c>
      <c r="G554" s="1">
        <v>3849.6</v>
      </c>
    </row>
    <row r="555" spans="2:7">
      <c r="B555" s="22" t="s">
        <v>89</v>
      </c>
      <c r="C555" s="22" t="s">
        <v>7</v>
      </c>
      <c r="D555" s="22" t="s">
        <v>5</v>
      </c>
      <c r="E555" s="22" t="s">
        <v>15</v>
      </c>
      <c r="F555" s="22" t="s">
        <v>17</v>
      </c>
      <c r="G555" s="1">
        <v>7491148.6299999999</v>
      </c>
    </row>
    <row r="556" spans="2:7">
      <c r="B556" s="22" t="s">
        <v>89</v>
      </c>
      <c r="C556" s="22" t="s">
        <v>7</v>
      </c>
      <c r="D556" s="22" t="s">
        <v>5</v>
      </c>
      <c r="E556" s="22" t="s">
        <v>15</v>
      </c>
      <c r="F556" s="22" t="s">
        <v>18</v>
      </c>
      <c r="G556" s="1">
        <v>2230819.1</v>
      </c>
    </row>
    <row r="557" spans="2:7">
      <c r="B557" s="22" t="s">
        <v>89</v>
      </c>
      <c r="C557" s="22" t="s">
        <v>7</v>
      </c>
      <c r="D557" s="22" t="s">
        <v>5</v>
      </c>
      <c r="E557" s="22" t="s">
        <v>15</v>
      </c>
      <c r="F557" s="22" t="s">
        <v>19</v>
      </c>
      <c r="G557" s="1">
        <v>15117762.34</v>
      </c>
    </row>
    <row r="558" spans="2:7">
      <c r="B558" s="22" t="s">
        <v>89</v>
      </c>
      <c r="C558" s="22" t="s">
        <v>7</v>
      </c>
      <c r="D558" s="22" t="s">
        <v>5</v>
      </c>
      <c r="E558" s="22" t="s">
        <v>15</v>
      </c>
      <c r="F558" s="22" t="s">
        <v>20</v>
      </c>
      <c r="G558" s="1">
        <v>3632895.04</v>
      </c>
    </row>
    <row r="559" spans="2:7">
      <c r="B559" s="22" t="s">
        <v>89</v>
      </c>
      <c r="C559" s="22" t="s">
        <v>7</v>
      </c>
      <c r="D559" s="22" t="s">
        <v>5</v>
      </c>
      <c r="E559" s="22" t="s">
        <v>15</v>
      </c>
      <c r="F559" s="22" t="s">
        <v>90</v>
      </c>
      <c r="G559" s="1">
        <v>3280</v>
      </c>
    </row>
    <row r="560" spans="2:7">
      <c r="B560" s="22" t="s">
        <v>89</v>
      </c>
      <c r="C560" s="22" t="s">
        <v>7</v>
      </c>
      <c r="D560" s="22" t="s">
        <v>5</v>
      </c>
      <c r="E560" s="22" t="s">
        <v>15</v>
      </c>
      <c r="F560" s="22" t="s">
        <v>21</v>
      </c>
      <c r="G560" s="1">
        <v>395244.95</v>
      </c>
    </row>
    <row r="561" spans="2:7">
      <c r="B561" s="22" t="s">
        <v>89</v>
      </c>
      <c r="C561" s="22" t="s">
        <v>7</v>
      </c>
      <c r="D561" s="22" t="s">
        <v>5</v>
      </c>
      <c r="E561" s="22" t="s">
        <v>15</v>
      </c>
      <c r="F561" s="22" t="s">
        <v>22</v>
      </c>
      <c r="G561" s="1">
        <v>90760.3</v>
      </c>
    </row>
    <row r="562" spans="2:7">
      <c r="B562" s="22" t="s">
        <v>89</v>
      </c>
      <c r="C562" s="22" t="s">
        <v>7</v>
      </c>
      <c r="D562" s="22" t="s">
        <v>5</v>
      </c>
      <c r="E562" s="22" t="s">
        <v>15</v>
      </c>
      <c r="F562" s="22" t="s">
        <v>23</v>
      </c>
      <c r="G562" s="1">
        <v>312766.07</v>
      </c>
    </row>
    <row r="563" spans="2:7">
      <c r="B563" s="22" t="s">
        <v>89</v>
      </c>
      <c r="C563" s="22" t="s">
        <v>7</v>
      </c>
      <c r="D563" s="22" t="s">
        <v>5</v>
      </c>
      <c r="E563" s="22" t="s">
        <v>15</v>
      </c>
      <c r="F563" s="22" t="s">
        <v>24</v>
      </c>
      <c r="G563" s="1">
        <v>664571.69999999995</v>
      </c>
    </row>
    <row r="564" spans="2:7">
      <c r="B564" s="22" t="s">
        <v>89</v>
      </c>
      <c r="C564" s="22" t="s">
        <v>7</v>
      </c>
      <c r="D564" s="22" t="s">
        <v>5</v>
      </c>
      <c r="E564" s="22" t="s">
        <v>15</v>
      </c>
      <c r="F564" s="22" t="s">
        <v>25</v>
      </c>
      <c r="G564" s="1">
        <v>13976700.4</v>
      </c>
    </row>
    <row r="565" spans="2:7">
      <c r="B565" s="22" t="s">
        <v>89</v>
      </c>
      <c r="C565" s="22" t="s">
        <v>7</v>
      </c>
      <c r="D565" s="22" t="s">
        <v>5</v>
      </c>
      <c r="E565" s="22" t="s">
        <v>15</v>
      </c>
      <c r="F565" s="22" t="s">
        <v>26</v>
      </c>
      <c r="G565" s="1">
        <v>10725621.449999999</v>
      </c>
    </row>
    <row r="566" spans="2:7">
      <c r="B566" s="22" t="s">
        <v>89</v>
      </c>
      <c r="C566" s="22" t="s">
        <v>7</v>
      </c>
      <c r="D566" s="22" t="s">
        <v>5</v>
      </c>
      <c r="E566" s="22" t="s">
        <v>28</v>
      </c>
      <c r="F566" s="22" t="s">
        <v>29</v>
      </c>
      <c r="G566" s="1">
        <v>3943212.27</v>
      </c>
    </row>
    <row r="567" spans="2:7">
      <c r="B567" s="22" t="s">
        <v>89</v>
      </c>
      <c r="C567" s="22" t="s">
        <v>7</v>
      </c>
      <c r="D567" s="22" t="s">
        <v>5</v>
      </c>
      <c r="E567" s="22" t="s">
        <v>28</v>
      </c>
      <c r="F567" s="22" t="s">
        <v>30</v>
      </c>
      <c r="G567" s="1">
        <v>503502.67</v>
      </c>
    </row>
    <row r="568" spans="2:7">
      <c r="B568" s="22" t="s">
        <v>89</v>
      </c>
      <c r="C568" s="22" t="s">
        <v>7</v>
      </c>
      <c r="D568" s="22" t="s">
        <v>5</v>
      </c>
      <c r="E568" s="22" t="s">
        <v>28</v>
      </c>
      <c r="F568" s="22" t="s">
        <v>31</v>
      </c>
      <c r="G568" s="1">
        <v>470027.66</v>
      </c>
    </row>
    <row r="569" spans="2:7">
      <c r="B569" s="22" t="s">
        <v>89</v>
      </c>
      <c r="C569" s="22" t="s">
        <v>7</v>
      </c>
      <c r="D569" s="22" t="s">
        <v>5</v>
      </c>
      <c r="E569" s="22" t="s">
        <v>28</v>
      </c>
      <c r="F569" s="22" t="s">
        <v>32</v>
      </c>
      <c r="G569" s="1">
        <v>2580942.15</v>
      </c>
    </row>
    <row r="570" spans="2:7">
      <c r="B570" s="22" t="s">
        <v>89</v>
      </c>
      <c r="C570" s="22" t="s">
        <v>7</v>
      </c>
      <c r="D570" s="22" t="s">
        <v>5</v>
      </c>
      <c r="E570" s="22" t="s">
        <v>28</v>
      </c>
      <c r="F570" s="22" t="s">
        <v>33</v>
      </c>
      <c r="G570" s="1">
        <v>3194216.82</v>
      </c>
    </row>
    <row r="571" spans="2:7">
      <c r="B571" s="22" t="s">
        <v>89</v>
      </c>
      <c r="C571" s="22" t="s">
        <v>7</v>
      </c>
      <c r="D571" s="22" t="s">
        <v>5</v>
      </c>
      <c r="E571" s="22" t="s">
        <v>34</v>
      </c>
      <c r="F571" s="22" t="s">
        <v>35</v>
      </c>
      <c r="G571" s="1">
        <v>147781.09</v>
      </c>
    </row>
    <row r="572" spans="2:7">
      <c r="B572" s="22" t="s">
        <v>89</v>
      </c>
      <c r="C572" s="22" t="s">
        <v>7</v>
      </c>
      <c r="D572" s="22" t="s">
        <v>5</v>
      </c>
      <c r="E572" s="22" t="s">
        <v>34</v>
      </c>
      <c r="F572" s="22" t="s">
        <v>36</v>
      </c>
      <c r="G572" s="1">
        <v>3751.26</v>
      </c>
    </row>
    <row r="573" spans="2:7">
      <c r="B573" s="22" t="s">
        <v>89</v>
      </c>
      <c r="C573" s="22" t="s">
        <v>7</v>
      </c>
      <c r="D573" s="22" t="s">
        <v>5</v>
      </c>
      <c r="E573" s="22" t="s">
        <v>34</v>
      </c>
      <c r="F573" s="22" t="s">
        <v>37</v>
      </c>
      <c r="G573" s="1">
        <v>6504399.7400000002</v>
      </c>
    </row>
    <row r="574" spans="2:7">
      <c r="B574" s="22" t="s">
        <v>89</v>
      </c>
      <c r="C574" s="22" t="s">
        <v>7</v>
      </c>
      <c r="D574" s="22" t="s">
        <v>5</v>
      </c>
      <c r="E574" s="22" t="s">
        <v>34</v>
      </c>
      <c r="F574" s="22" t="s">
        <v>38</v>
      </c>
      <c r="G574" s="1">
        <v>305629.87</v>
      </c>
    </row>
    <row r="575" spans="2:7">
      <c r="B575" s="22" t="s">
        <v>89</v>
      </c>
      <c r="C575" s="22" t="s">
        <v>7</v>
      </c>
      <c r="D575" s="22" t="s">
        <v>5</v>
      </c>
      <c r="E575" s="22" t="s">
        <v>34</v>
      </c>
      <c r="F575" s="22" t="s">
        <v>39</v>
      </c>
      <c r="G575" s="1">
        <v>1136176.21</v>
      </c>
    </row>
    <row r="576" spans="2:7">
      <c r="B576" s="22" t="s">
        <v>89</v>
      </c>
      <c r="C576" s="22" t="s">
        <v>7</v>
      </c>
      <c r="D576" s="22" t="s">
        <v>5</v>
      </c>
      <c r="E576" s="22" t="s">
        <v>34</v>
      </c>
      <c r="F576" s="22" t="s">
        <v>40</v>
      </c>
      <c r="G576" s="1">
        <v>60240</v>
      </c>
    </row>
    <row r="577" spans="2:7">
      <c r="B577" s="22" t="s">
        <v>89</v>
      </c>
      <c r="C577" s="22" t="s">
        <v>7</v>
      </c>
      <c r="D577" s="22" t="s">
        <v>5</v>
      </c>
      <c r="E577" s="22" t="s">
        <v>34</v>
      </c>
      <c r="F577" s="22" t="s">
        <v>41</v>
      </c>
      <c r="G577" s="1">
        <v>47856.15</v>
      </c>
    </row>
    <row r="578" spans="2:7">
      <c r="B578" s="22" t="s">
        <v>89</v>
      </c>
      <c r="C578" s="22" t="s">
        <v>7</v>
      </c>
      <c r="D578" s="22" t="s">
        <v>5</v>
      </c>
      <c r="E578" s="22" t="s">
        <v>34</v>
      </c>
      <c r="F578" s="22" t="s">
        <v>65</v>
      </c>
      <c r="G578" s="1">
        <v>30</v>
      </c>
    </row>
    <row r="579" spans="2:7">
      <c r="B579" s="22" t="s">
        <v>89</v>
      </c>
      <c r="C579" s="22" t="s">
        <v>7</v>
      </c>
      <c r="D579" s="22" t="s">
        <v>5</v>
      </c>
      <c r="E579" s="22" t="s">
        <v>34</v>
      </c>
      <c r="F579" s="22" t="s">
        <v>42</v>
      </c>
      <c r="G579" s="1">
        <v>415267.1</v>
      </c>
    </row>
    <row r="580" spans="2:7">
      <c r="B580" s="22" t="s">
        <v>89</v>
      </c>
      <c r="C580" s="22" t="s">
        <v>7</v>
      </c>
      <c r="D580" s="22" t="s">
        <v>5</v>
      </c>
      <c r="E580" s="22" t="s">
        <v>34</v>
      </c>
      <c r="F580" s="22" t="s">
        <v>45</v>
      </c>
      <c r="G580" s="1">
        <v>243403.58</v>
      </c>
    </row>
    <row r="581" spans="2:7">
      <c r="B581" s="22" t="s">
        <v>89</v>
      </c>
      <c r="C581" s="22" t="s">
        <v>7</v>
      </c>
      <c r="D581" s="22" t="s">
        <v>5</v>
      </c>
      <c r="E581" s="22" t="s">
        <v>34</v>
      </c>
      <c r="F581" s="22" t="s">
        <v>46</v>
      </c>
      <c r="G581" s="1">
        <v>379745.6</v>
      </c>
    </row>
    <row r="582" spans="2:7">
      <c r="B582" s="22" t="s">
        <v>89</v>
      </c>
      <c r="C582" s="22" t="s">
        <v>7</v>
      </c>
      <c r="D582" s="22" t="s">
        <v>5</v>
      </c>
      <c r="E582" s="22" t="s">
        <v>34</v>
      </c>
      <c r="F582" s="22" t="s">
        <v>47</v>
      </c>
      <c r="G582" s="1">
        <v>634386.86</v>
      </c>
    </row>
    <row r="583" spans="2:7">
      <c r="B583" s="22" t="s">
        <v>89</v>
      </c>
      <c r="C583" s="22" t="s">
        <v>7</v>
      </c>
      <c r="D583" s="22" t="s">
        <v>5</v>
      </c>
      <c r="E583" s="22" t="s">
        <v>34</v>
      </c>
      <c r="F583" s="22" t="s">
        <v>48</v>
      </c>
      <c r="G583" s="1">
        <v>850846.78</v>
      </c>
    </row>
    <row r="584" spans="2:7">
      <c r="B584" s="22" t="s">
        <v>89</v>
      </c>
      <c r="C584" s="22" t="s">
        <v>7</v>
      </c>
      <c r="D584" s="22" t="s">
        <v>5</v>
      </c>
      <c r="E584" s="22" t="s">
        <v>34</v>
      </c>
      <c r="F584" s="22" t="s">
        <v>74</v>
      </c>
      <c r="G584" s="1">
        <v>1650</v>
      </c>
    </row>
    <row r="585" spans="2:7">
      <c r="B585" s="22" t="s">
        <v>89</v>
      </c>
      <c r="C585" s="22" t="s">
        <v>7</v>
      </c>
      <c r="D585" s="22" t="s">
        <v>5</v>
      </c>
      <c r="E585" s="22" t="s">
        <v>34</v>
      </c>
      <c r="F585" s="22" t="s">
        <v>75</v>
      </c>
      <c r="G585" s="1">
        <v>97110.11</v>
      </c>
    </row>
    <row r="586" spans="2:7">
      <c r="B586" s="22" t="s">
        <v>89</v>
      </c>
      <c r="C586" s="22" t="s">
        <v>7</v>
      </c>
      <c r="D586" s="22" t="s">
        <v>5</v>
      </c>
      <c r="E586" s="22" t="s">
        <v>34</v>
      </c>
      <c r="F586" s="22" t="s">
        <v>66</v>
      </c>
      <c r="G586" s="1">
        <v>764220.15</v>
      </c>
    </row>
    <row r="587" spans="2:7">
      <c r="B587" s="22" t="s">
        <v>89</v>
      </c>
      <c r="C587" s="22" t="s">
        <v>7</v>
      </c>
      <c r="D587" s="22" t="s">
        <v>5</v>
      </c>
      <c r="E587" s="22" t="s">
        <v>34</v>
      </c>
      <c r="F587" s="22" t="s">
        <v>49</v>
      </c>
      <c r="G587" s="1">
        <v>2054853.2</v>
      </c>
    </row>
    <row r="588" spans="2:7">
      <c r="B588" s="22" t="s">
        <v>89</v>
      </c>
      <c r="C588" s="22" t="s">
        <v>7</v>
      </c>
      <c r="D588" s="22" t="s">
        <v>5</v>
      </c>
      <c r="E588" s="22" t="s">
        <v>34</v>
      </c>
      <c r="F588" s="22" t="s">
        <v>50</v>
      </c>
      <c r="G588" s="1">
        <v>250109.18</v>
      </c>
    </row>
    <row r="589" spans="2:7">
      <c r="B589" s="22" t="s">
        <v>89</v>
      </c>
      <c r="C589" s="22" t="s">
        <v>7</v>
      </c>
      <c r="D589" s="22" t="s">
        <v>5</v>
      </c>
      <c r="E589" s="22" t="s">
        <v>34</v>
      </c>
      <c r="F589" s="22" t="s">
        <v>51</v>
      </c>
      <c r="G589" s="1">
        <v>3754.29</v>
      </c>
    </row>
    <row r="590" spans="2:7">
      <c r="B590" s="22" t="s">
        <v>89</v>
      </c>
      <c r="C590" s="22" t="s">
        <v>7</v>
      </c>
      <c r="D590" s="22" t="s">
        <v>5</v>
      </c>
      <c r="E590" s="22" t="s">
        <v>34</v>
      </c>
      <c r="F590" s="22" t="s">
        <v>52</v>
      </c>
      <c r="G590" s="1">
        <v>29838.05</v>
      </c>
    </row>
    <row r="591" spans="2:7">
      <c r="B591" s="22" t="s">
        <v>89</v>
      </c>
      <c r="C591" s="22" t="s">
        <v>7</v>
      </c>
      <c r="D591" s="22" t="s">
        <v>5</v>
      </c>
      <c r="E591" s="22" t="s">
        <v>34</v>
      </c>
      <c r="F591" s="22" t="s">
        <v>68</v>
      </c>
      <c r="G591" s="1">
        <v>4225242.8899999997</v>
      </c>
    </row>
    <row r="592" spans="2:7">
      <c r="B592" s="22" t="s">
        <v>89</v>
      </c>
      <c r="C592" s="22" t="s">
        <v>7</v>
      </c>
      <c r="D592" s="22" t="s">
        <v>5</v>
      </c>
      <c r="E592" s="22" t="s">
        <v>34</v>
      </c>
      <c r="F592" s="22" t="s">
        <v>55</v>
      </c>
      <c r="G592" s="1">
        <v>28352.14</v>
      </c>
    </row>
    <row r="593" spans="2:7">
      <c r="B593" s="22" t="s">
        <v>89</v>
      </c>
      <c r="C593" s="22" t="s">
        <v>7</v>
      </c>
      <c r="D593" s="22" t="s">
        <v>5</v>
      </c>
      <c r="E593" s="22" t="s">
        <v>34</v>
      </c>
      <c r="F593" s="22" t="s">
        <v>56</v>
      </c>
      <c r="G593" s="1">
        <v>552298.46</v>
      </c>
    </row>
    <row r="594" spans="2:7">
      <c r="B594" s="22" t="s">
        <v>89</v>
      </c>
      <c r="C594" s="22" t="s">
        <v>7</v>
      </c>
      <c r="D594" s="22" t="s">
        <v>5</v>
      </c>
      <c r="E594" s="22" t="s">
        <v>34</v>
      </c>
      <c r="F594" s="22" t="s">
        <v>76</v>
      </c>
      <c r="G594" s="1">
        <v>496541.64</v>
      </c>
    </row>
    <row r="595" spans="2:7">
      <c r="B595" s="22" t="s">
        <v>89</v>
      </c>
      <c r="C595" s="22" t="s">
        <v>7</v>
      </c>
      <c r="D595" s="22" t="s">
        <v>5</v>
      </c>
      <c r="E595" s="22" t="s">
        <v>34</v>
      </c>
      <c r="F595" s="22" t="s">
        <v>57</v>
      </c>
      <c r="G595" s="1">
        <v>1755859.81</v>
      </c>
    </row>
    <row r="596" spans="2:7">
      <c r="B596" s="22" t="s">
        <v>89</v>
      </c>
      <c r="C596" s="22" t="s">
        <v>7</v>
      </c>
      <c r="D596" s="22" t="s">
        <v>5</v>
      </c>
      <c r="E596" s="22" t="s">
        <v>34</v>
      </c>
      <c r="F596" s="22" t="s">
        <v>91</v>
      </c>
      <c r="G596" s="1">
        <v>54752.67</v>
      </c>
    </row>
    <row r="597" spans="2:7">
      <c r="B597" s="22" t="s">
        <v>89</v>
      </c>
      <c r="C597" s="22" t="s">
        <v>7</v>
      </c>
      <c r="D597" s="22" t="s">
        <v>5</v>
      </c>
      <c r="E597" s="22" t="s">
        <v>34</v>
      </c>
      <c r="F597" s="22" t="s">
        <v>58</v>
      </c>
      <c r="G597" s="1">
        <v>147165.82</v>
      </c>
    </row>
    <row r="598" spans="2:7">
      <c r="B598" s="22" t="s">
        <v>89</v>
      </c>
      <c r="C598" s="22" t="s">
        <v>7</v>
      </c>
      <c r="D598" s="22" t="s">
        <v>5</v>
      </c>
      <c r="E598" s="22" t="s">
        <v>59</v>
      </c>
      <c r="F598" s="22" t="s">
        <v>55</v>
      </c>
      <c r="G598" s="1">
        <v>288495.08</v>
      </c>
    </row>
    <row r="599" spans="2:7">
      <c r="B599" s="22" t="s">
        <v>89</v>
      </c>
      <c r="C599" s="22" t="s">
        <v>7</v>
      </c>
      <c r="D599" s="22" t="s">
        <v>5</v>
      </c>
      <c r="E599" s="22" t="s">
        <v>60</v>
      </c>
      <c r="F599" s="22" t="s">
        <v>78</v>
      </c>
      <c r="G599" s="1">
        <v>19493.7</v>
      </c>
    </row>
    <row r="600" spans="2:7">
      <c r="B600" s="22" t="s">
        <v>89</v>
      </c>
      <c r="C600" s="22" t="s">
        <v>7</v>
      </c>
      <c r="D600" s="22" t="s">
        <v>5</v>
      </c>
      <c r="E600" s="22" t="s">
        <v>60</v>
      </c>
      <c r="F600" s="22" t="s">
        <v>79</v>
      </c>
      <c r="G600" s="1">
        <v>197763.44</v>
      </c>
    </row>
    <row r="601" spans="2:7">
      <c r="B601" s="22" t="s">
        <v>89</v>
      </c>
      <c r="C601" s="22" t="s">
        <v>7</v>
      </c>
      <c r="D601" s="22" t="s">
        <v>5</v>
      </c>
      <c r="E601" s="22" t="s">
        <v>60</v>
      </c>
      <c r="F601" s="22" t="s">
        <v>61</v>
      </c>
      <c r="G601" s="1">
        <v>429292.93</v>
      </c>
    </row>
    <row r="602" spans="2:7">
      <c r="B602" s="22" t="s">
        <v>89</v>
      </c>
      <c r="C602" s="22" t="s">
        <v>7</v>
      </c>
      <c r="D602" s="22" t="s">
        <v>5</v>
      </c>
      <c r="E602" s="22" t="s">
        <v>60</v>
      </c>
      <c r="F602" s="22" t="s">
        <v>80</v>
      </c>
      <c r="G602" s="1">
        <v>419707.45</v>
      </c>
    </row>
    <row r="603" spans="2:7">
      <c r="B603" s="22" t="s">
        <v>89</v>
      </c>
      <c r="C603" s="22" t="s">
        <v>7</v>
      </c>
      <c r="D603" s="22" t="s">
        <v>5</v>
      </c>
      <c r="E603" s="22" t="s">
        <v>60</v>
      </c>
      <c r="F603" s="22" t="s">
        <v>62</v>
      </c>
      <c r="G603" s="1">
        <v>38785.4</v>
      </c>
    </row>
    <row r="604" spans="2:7">
      <c r="B604" s="22" t="s">
        <v>89</v>
      </c>
      <c r="C604" s="22" t="s">
        <v>7</v>
      </c>
      <c r="D604" s="22" t="s">
        <v>7</v>
      </c>
      <c r="E604" s="22" t="s">
        <v>5</v>
      </c>
      <c r="F604" s="22" t="s">
        <v>6</v>
      </c>
      <c r="G604" s="1">
        <v>2736849.44</v>
      </c>
    </row>
    <row r="605" spans="2:7">
      <c r="B605" s="22" t="s">
        <v>89</v>
      </c>
      <c r="C605" s="22" t="s">
        <v>7</v>
      </c>
      <c r="D605" s="22" t="s">
        <v>7</v>
      </c>
      <c r="E605" s="22" t="s">
        <v>8</v>
      </c>
      <c r="F605" s="22" t="s">
        <v>9</v>
      </c>
      <c r="G605" s="1">
        <v>10600983.300000001</v>
      </c>
    </row>
    <row r="606" spans="2:7">
      <c r="B606" s="22" t="s">
        <v>89</v>
      </c>
      <c r="C606" s="22" t="s">
        <v>7</v>
      </c>
      <c r="D606" s="22" t="s">
        <v>7</v>
      </c>
      <c r="E606" s="22" t="s">
        <v>8</v>
      </c>
      <c r="F606" s="22" t="s">
        <v>10</v>
      </c>
      <c r="G606" s="1">
        <v>1317873.8999999999</v>
      </c>
    </row>
    <row r="607" spans="2:7">
      <c r="B607" s="22" t="s">
        <v>89</v>
      </c>
      <c r="C607" s="22" t="s">
        <v>7</v>
      </c>
      <c r="D607" s="22" t="s">
        <v>7</v>
      </c>
      <c r="E607" s="22" t="s">
        <v>8</v>
      </c>
      <c r="F607" s="22" t="s">
        <v>11</v>
      </c>
      <c r="G607" s="1">
        <v>755303.29</v>
      </c>
    </row>
    <row r="608" spans="2:7">
      <c r="B608" s="22" t="s">
        <v>89</v>
      </c>
      <c r="C608" s="22" t="s">
        <v>7</v>
      </c>
      <c r="D608" s="22" t="s">
        <v>7</v>
      </c>
      <c r="E608" s="22" t="s">
        <v>8</v>
      </c>
      <c r="F608" s="22" t="s">
        <v>12</v>
      </c>
      <c r="G608" s="1">
        <v>3687172.27</v>
      </c>
    </row>
    <row r="609" spans="2:7">
      <c r="B609" s="22" t="s">
        <v>89</v>
      </c>
      <c r="C609" s="22" t="s">
        <v>7</v>
      </c>
      <c r="D609" s="22" t="s">
        <v>7</v>
      </c>
      <c r="E609" s="22" t="s">
        <v>8</v>
      </c>
      <c r="F609" s="22" t="s">
        <v>13</v>
      </c>
      <c r="G609" s="1">
        <v>1152582.74</v>
      </c>
    </row>
    <row r="610" spans="2:7">
      <c r="B610" s="22" t="s">
        <v>89</v>
      </c>
      <c r="C610" s="22" t="s">
        <v>7</v>
      </c>
      <c r="D610" s="22" t="s">
        <v>7</v>
      </c>
      <c r="E610" s="22" t="s">
        <v>14</v>
      </c>
      <c r="F610" s="22" t="s">
        <v>9</v>
      </c>
      <c r="G610" s="1">
        <v>6214548.4299999997</v>
      </c>
    </row>
    <row r="611" spans="2:7">
      <c r="B611" s="22" t="s">
        <v>89</v>
      </c>
      <c r="C611" s="22" t="s">
        <v>7</v>
      </c>
      <c r="D611" s="22" t="s">
        <v>7</v>
      </c>
      <c r="E611" s="22" t="s">
        <v>14</v>
      </c>
      <c r="F611" s="22" t="s">
        <v>10</v>
      </c>
      <c r="G611" s="1">
        <v>713226.55</v>
      </c>
    </row>
    <row r="612" spans="2:7">
      <c r="B612" s="22" t="s">
        <v>89</v>
      </c>
      <c r="C612" s="22" t="s">
        <v>7</v>
      </c>
      <c r="D612" s="22" t="s">
        <v>7</v>
      </c>
      <c r="E612" s="22" t="s">
        <v>14</v>
      </c>
      <c r="F612" s="22" t="s">
        <v>11</v>
      </c>
      <c r="G612" s="1">
        <v>129176.55</v>
      </c>
    </row>
    <row r="613" spans="2:7">
      <c r="B613" s="22" t="s">
        <v>89</v>
      </c>
      <c r="C613" s="22" t="s">
        <v>7</v>
      </c>
      <c r="D613" s="22" t="s">
        <v>7</v>
      </c>
      <c r="E613" s="22" t="s">
        <v>14</v>
      </c>
      <c r="F613" s="22" t="s">
        <v>12</v>
      </c>
      <c r="G613" s="1">
        <v>302621.17</v>
      </c>
    </row>
    <row r="614" spans="2:7">
      <c r="B614" s="22" t="s">
        <v>89</v>
      </c>
      <c r="C614" s="22" t="s">
        <v>7</v>
      </c>
      <c r="D614" s="22" t="s">
        <v>7</v>
      </c>
      <c r="E614" s="22" t="s">
        <v>14</v>
      </c>
      <c r="F614" s="22" t="s">
        <v>13</v>
      </c>
      <c r="G614" s="1">
        <v>912091.84</v>
      </c>
    </row>
    <row r="615" spans="2:7">
      <c r="B615" s="22" t="s">
        <v>89</v>
      </c>
      <c r="C615" s="22" t="s">
        <v>7</v>
      </c>
      <c r="D615" s="22" t="s">
        <v>7</v>
      </c>
      <c r="E615" s="22" t="s">
        <v>15</v>
      </c>
      <c r="F615" s="22" t="s">
        <v>16</v>
      </c>
      <c r="G615" s="1">
        <v>4541.1099999999997</v>
      </c>
    </row>
    <row r="616" spans="2:7">
      <c r="B616" s="22" t="s">
        <v>89</v>
      </c>
      <c r="C616" s="22" t="s">
        <v>7</v>
      </c>
      <c r="D616" s="22" t="s">
        <v>7</v>
      </c>
      <c r="E616" s="22" t="s">
        <v>15</v>
      </c>
      <c r="F616" s="22" t="s">
        <v>71</v>
      </c>
      <c r="G616" s="1">
        <v>1110.3499999999999</v>
      </c>
    </row>
    <row r="617" spans="2:7">
      <c r="B617" s="22" t="s">
        <v>89</v>
      </c>
      <c r="C617" s="22" t="s">
        <v>7</v>
      </c>
      <c r="D617" s="22" t="s">
        <v>7</v>
      </c>
      <c r="E617" s="22" t="s">
        <v>15</v>
      </c>
      <c r="F617" s="22" t="s">
        <v>17</v>
      </c>
      <c r="G617" s="1">
        <v>1315091.54</v>
      </c>
    </row>
    <row r="618" spans="2:7">
      <c r="B618" s="22" t="s">
        <v>89</v>
      </c>
      <c r="C618" s="22" t="s">
        <v>7</v>
      </c>
      <c r="D618" s="22" t="s">
        <v>7</v>
      </c>
      <c r="E618" s="22" t="s">
        <v>15</v>
      </c>
      <c r="F618" s="22" t="s">
        <v>18</v>
      </c>
      <c r="G618" s="1">
        <v>614091.49</v>
      </c>
    </row>
    <row r="619" spans="2:7">
      <c r="B619" s="22" t="s">
        <v>89</v>
      </c>
      <c r="C619" s="22" t="s">
        <v>7</v>
      </c>
      <c r="D619" s="22" t="s">
        <v>7</v>
      </c>
      <c r="E619" s="22" t="s">
        <v>15</v>
      </c>
      <c r="F619" s="22" t="s">
        <v>19</v>
      </c>
      <c r="G619" s="1">
        <v>2672424.17</v>
      </c>
    </row>
    <row r="620" spans="2:7">
      <c r="B620" s="22" t="s">
        <v>89</v>
      </c>
      <c r="C620" s="22" t="s">
        <v>7</v>
      </c>
      <c r="D620" s="22" t="s">
        <v>7</v>
      </c>
      <c r="E620" s="22" t="s">
        <v>15</v>
      </c>
      <c r="F620" s="22" t="s">
        <v>20</v>
      </c>
      <c r="G620" s="1">
        <v>963575.1</v>
      </c>
    </row>
    <row r="621" spans="2:7">
      <c r="B621" s="22" t="s">
        <v>89</v>
      </c>
      <c r="C621" s="22" t="s">
        <v>7</v>
      </c>
      <c r="D621" s="22" t="s">
        <v>7</v>
      </c>
      <c r="E621" s="22" t="s">
        <v>15</v>
      </c>
      <c r="F621" s="22" t="s">
        <v>90</v>
      </c>
      <c r="G621" s="1">
        <v>61627.25</v>
      </c>
    </row>
    <row r="622" spans="2:7">
      <c r="B622" s="22" t="s">
        <v>89</v>
      </c>
      <c r="C622" s="22" t="s">
        <v>7</v>
      </c>
      <c r="D622" s="22" t="s">
        <v>7</v>
      </c>
      <c r="E622" s="22" t="s">
        <v>15</v>
      </c>
      <c r="F622" s="22" t="s">
        <v>21</v>
      </c>
      <c r="G622" s="1">
        <v>36350.83</v>
      </c>
    </row>
    <row r="623" spans="2:7">
      <c r="B623" s="22" t="s">
        <v>89</v>
      </c>
      <c r="C623" s="22" t="s">
        <v>7</v>
      </c>
      <c r="D623" s="22" t="s">
        <v>7</v>
      </c>
      <c r="E623" s="22" t="s">
        <v>15</v>
      </c>
      <c r="F623" s="22" t="s">
        <v>22</v>
      </c>
      <c r="G623" s="1">
        <v>18601.21</v>
      </c>
    </row>
    <row r="624" spans="2:7">
      <c r="B624" s="22" t="s">
        <v>89</v>
      </c>
      <c r="C624" s="22" t="s">
        <v>7</v>
      </c>
      <c r="D624" s="22" t="s">
        <v>7</v>
      </c>
      <c r="E624" s="22" t="s">
        <v>15</v>
      </c>
      <c r="F624" s="22" t="s">
        <v>23</v>
      </c>
      <c r="G624" s="1">
        <v>59031.89</v>
      </c>
    </row>
    <row r="625" spans="2:7">
      <c r="B625" s="22" t="s">
        <v>89</v>
      </c>
      <c r="C625" s="22" t="s">
        <v>7</v>
      </c>
      <c r="D625" s="22" t="s">
        <v>7</v>
      </c>
      <c r="E625" s="22" t="s">
        <v>15</v>
      </c>
      <c r="F625" s="22" t="s">
        <v>24</v>
      </c>
      <c r="G625" s="1">
        <v>114756.87</v>
      </c>
    </row>
    <row r="626" spans="2:7">
      <c r="B626" s="22" t="s">
        <v>89</v>
      </c>
      <c r="C626" s="22" t="s">
        <v>7</v>
      </c>
      <c r="D626" s="22" t="s">
        <v>7</v>
      </c>
      <c r="E626" s="22" t="s">
        <v>15</v>
      </c>
      <c r="F626" s="22" t="s">
        <v>25</v>
      </c>
      <c r="G626" s="1">
        <v>962919</v>
      </c>
    </row>
    <row r="627" spans="2:7">
      <c r="B627" s="22" t="s">
        <v>89</v>
      </c>
      <c r="C627" s="22" t="s">
        <v>7</v>
      </c>
      <c r="D627" s="22" t="s">
        <v>7</v>
      </c>
      <c r="E627" s="22" t="s">
        <v>15</v>
      </c>
      <c r="F627" s="22" t="s">
        <v>26</v>
      </c>
      <c r="G627" s="1">
        <v>1473594.33</v>
      </c>
    </row>
    <row r="628" spans="2:7">
      <c r="B628" s="22" t="s">
        <v>89</v>
      </c>
      <c r="C628" s="22" t="s">
        <v>7</v>
      </c>
      <c r="D628" s="22" t="s">
        <v>7</v>
      </c>
      <c r="E628" s="22" t="s">
        <v>28</v>
      </c>
      <c r="F628" s="22" t="s">
        <v>29</v>
      </c>
      <c r="G628" s="1">
        <v>840848.29</v>
      </c>
    </row>
    <row r="629" spans="2:7">
      <c r="B629" s="22" t="s">
        <v>89</v>
      </c>
      <c r="C629" s="22" t="s">
        <v>7</v>
      </c>
      <c r="D629" s="22" t="s">
        <v>7</v>
      </c>
      <c r="E629" s="22" t="s">
        <v>28</v>
      </c>
      <c r="F629" s="22" t="s">
        <v>32</v>
      </c>
      <c r="G629" s="1">
        <v>93349.77</v>
      </c>
    </row>
    <row r="630" spans="2:7">
      <c r="B630" s="22" t="s">
        <v>89</v>
      </c>
      <c r="C630" s="22" t="s">
        <v>7</v>
      </c>
      <c r="D630" s="22" t="s">
        <v>7</v>
      </c>
      <c r="E630" s="22" t="s">
        <v>28</v>
      </c>
      <c r="F630" s="22" t="s">
        <v>33</v>
      </c>
      <c r="G630" s="1">
        <v>13261.32</v>
      </c>
    </row>
    <row r="631" spans="2:7">
      <c r="B631" s="22" t="s">
        <v>89</v>
      </c>
      <c r="C631" s="22" t="s">
        <v>7</v>
      </c>
      <c r="D631" s="22" t="s">
        <v>7</v>
      </c>
      <c r="E631" s="22" t="s">
        <v>34</v>
      </c>
      <c r="F631" s="22" t="s">
        <v>35</v>
      </c>
      <c r="G631" s="1">
        <v>64926.239999999998</v>
      </c>
    </row>
    <row r="632" spans="2:7">
      <c r="B632" s="22" t="s">
        <v>89</v>
      </c>
      <c r="C632" s="22" t="s">
        <v>7</v>
      </c>
      <c r="D632" s="22" t="s">
        <v>7</v>
      </c>
      <c r="E632" s="22" t="s">
        <v>34</v>
      </c>
      <c r="F632" s="22" t="s">
        <v>37</v>
      </c>
      <c r="G632" s="1">
        <v>522450.71</v>
      </c>
    </row>
    <row r="633" spans="2:7">
      <c r="B633" s="22" t="s">
        <v>89</v>
      </c>
      <c r="C633" s="22" t="s">
        <v>7</v>
      </c>
      <c r="D633" s="22" t="s">
        <v>7</v>
      </c>
      <c r="E633" s="22" t="s">
        <v>34</v>
      </c>
      <c r="F633" s="22" t="s">
        <v>38</v>
      </c>
      <c r="G633" s="1">
        <v>108343.13</v>
      </c>
    </row>
    <row r="634" spans="2:7">
      <c r="B634" s="22" t="s">
        <v>89</v>
      </c>
      <c r="C634" s="22" t="s">
        <v>7</v>
      </c>
      <c r="D634" s="22" t="s">
        <v>7</v>
      </c>
      <c r="E634" s="22" t="s">
        <v>34</v>
      </c>
      <c r="F634" s="22" t="s">
        <v>39</v>
      </c>
      <c r="G634" s="1">
        <v>198090.21</v>
      </c>
    </row>
    <row r="635" spans="2:7">
      <c r="B635" s="22" t="s">
        <v>89</v>
      </c>
      <c r="C635" s="22" t="s">
        <v>7</v>
      </c>
      <c r="D635" s="22" t="s">
        <v>7</v>
      </c>
      <c r="E635" s="22" t="s">
        <v>34</v>
      </c>
      <c r="F635" s="22" t="s">
        <v>42</v>
      </c>
      <c r="G635" s="1">
        <v>16572.47</v>
      </c>
    </row>
    <row r="636" spans="2:7">
      <c r="B636" s="22" t="s">
        <v>89</v>
      </c>
      <c r="C636" s="22" t="s">
        <v>7</v>
      </c>
      <c r="D636" s="22" t="s">
        <v>7</v>
      </c>
      <c r="E636" s="22" t="s">
        <v>34</v>
      </c>
      <c r="F636" s="22" t="s">
        <v>45</v>
      </c>
      <c r="G636" s="1">
        <v>12292.42</v>
      </c>
    </row>
    <row r="637" spans="2:7">
      <c r="B637" s="22" t="s">
        <v>89</v>
      </c>
      <c r="C637" s="22" t="s">
        <v>7</v>
      </c>
      <c r="D637" s="22" t="s">
        <v>7</v>
      </c>
      <c r="E637" s="22" t="s">
        <v>34</v>
      </c>
      <c r="F637" s="22" t="s">
        <v>46</v>
      </c>
      <c r="G637" s="1">
        <v>12298.05</v>
      </c>
    </row>
    <row r="638" spans="2:7">
      <c r="B638" s="22" t="s">
        <v>89</v>
      </c>
      <c r="C638" s="22" t="s">
        <v>7</v>
      </c>
      <c r="D638" s="22" t="s">
        <v>7</v>
      </c>
      <c r="E638" s="22" t="s">
        <v>34</v>
      </c>
      <c r="F638" s="22" t="s">
        <v>47</v>
      </c>
      <c r="G638" s="1">
        <v>19085.830000000002</v>
      </c>
    </row>
    <row r="639" spans="2:7">
      <c r="B639" s="22" t="s">
        <v>89</v>
      </c>
      <c r="C639" s="22" t="s">
        <v>7</v>
      </c>
      <c r="D639" s="22" t="s">
        <v>7</v>
      </c>
      <c r="E639" s="22" t="s">
        <v>34</v>
      </c>
      <c r="F639" s="22" t="s">
        <v>52</v>
      </c>
      <c r="G639" s="1">
        <v>14036.95</v>
      </c>
    </row>
    <row r="640" spans="2:7">
      <c r="B640" s="22" t="s">
        <v>89</v>
      </c>
      <c r="C640" s="22" t="s">
        <v>7</v>
      </c>
      <c r="D640" s="22" t="s">
        <v>7</v>
      </c>
      <c r="E640" s="22" t="s">
        <v>34</v>
      </c>
      <c r="F640" s="22" t="s">
        <v>68</v>
      </c>
      <c r="G640" s="1">
        <v>61779.08</v>
      </c>
    </row>
    <row r="641" spans="2:7">
      <c r="B641" s="22" t="s">
        <v>89</v>
      </c>
      <c r="C641" s="22" t="s">
        <v>7</v>
      </c>
      <c r="D641" s="22" t="s">
        <v>7</v>
      </c>
      <c r="E641" s="22" t="s">
        <v>34</v>
      </c>
      <c r="F641" s="22" t="s">
        <v>55</v>
      </c>
      <c r="G641" s="1">
        <v>90866.12</v>
      </c>
    </row>
    <row r="642" spans="2:7">
      <c r="B642" s="22" t="s">
        <v>89</v>
      </c>
      <c r="C642" s="22" t="s">
        <v>7</v>
      </c>
      <c r="D642" s="22" t="s">
        <v>7</v>
      </c>
      <c r="E642" s="22" t="s">
        <v>34</v>
      </c>
      <c r="F642" s="22" t="s">
        <v>56</v>
      </c>
      <c r="G642" s="1">
        <v>51938.5</v>
      </c>
    </row>
    <row r="643" spans="2:7">
      <c r="B643" s="22" t="s">
        <v>89</v>
      </c>
      <c r="C643" s="22" t="s">
        <v>7</v>
      </c>
      <c r="D643" s="22" t="s">
        <v>7</v>
      </c>
      <c r="E643" s="22" t="s">
        <v>34</v>
      </c>
      <c r="F643" s="22" t="s">
        <v>57</v>
      </c>
      <c r="G643" s="1">
        <v>47726.48</v>
      </c>
    </row>
    <row r="644" spans="2:7">
      <c r="B644" s="22" t="s">
        <v>89</v>
      </c>
      <c r="C644" s="22" t="s">
        <v>7</v>
      </c>
      <c r="D644" s="22" t="s">
        <v>7</v>
      </c>
      <c r="E644" s="22" t="s">
        <v>34</v>
      </c>
      <c r="F644" s="22" t="s">
        <v>58</v>
      </c>
      <c r="G644" s="1">
        <v>45276.959999999999</v>
      </c>
    </row>
    <row r="645" spans="2:7">
      <c r="B645" s="22" t="s">
        <v>89</v>
      </c>
      <c r="C645" s="22" t="s">
        <v>7</v>
      </c>
      <c r="D645" s="22" t="s">
        <v>7</v>
      </c>
      <c r="E645" s="22" t="s">
        <v>59</v>
      </c>
      <c r="F645" s="22" t="s">
        <v>55</v>
      </c>
      <c r="G645" s="1">
        <v>160463.62</v>
      </c>
    </row>
    <row r="646" spans="2:7">
      <c r="B646" s="22" t="s">
        <v>92</v>
      </c>
      <c r="C646" s="22" t="s">
        <v>7</v>
      </c>
      <c r="D646" s="22" t="s">
        <v>5</v>
      </c>
      <c r="E646" s="22" t="s">
        <v>8</v>
      </c>
      <c r="F646" s="22" t="s">
        <v>9</v>
      </c>
      <c r="G646" s="1">
        <v>760434.85</v>
      </c>
    </row>
    <row r="647" spans="2:7">
      <c r="B647" s="22" t="s">
        <v>92</v>
      </c>
      <c r="C647" s="22" t="s">
        <v>7</v>
      </c>
      <c r="D647" s="22" t="s">
        <v>5</v>
      </c>
      <c r="E647" s="22" t="s">
        <v>8</v>
      </c>
      <c r="F647" s="22" t="s">
        <v>10</v>
      </c>
      <c r="G647" s="1">
        <v>16260.83</v>
      </c>
    </row>
    <row r="648" spans="2:7">
      <c r="B648" s="22" t="s">
        <v>92</v>
      </c>
      <c r="C648" s="22" t="s">
        <v>7</v>
      </c>
      <c r="D648" s="22" t="s">
        <v>5</v>
      </c>
      <c r="E648" s="22" t="s">
        <v>8</v>
      </c>
      <c r="F648" s="22" t="s">
        <v>11</v>
      </c>
      <c r="G648" s="1">
        <v>8693.9599999999991</v>
      </c>
    </row>
    <row r="649" spans="2:7">
      <c r="B649" s="22" t="s">
        <v>92</v>
      </c>
      <c r="C649" s="22" t="s">
        <v>7</v>
      </c>
      <c r="D649" s="22" t="s">
        <v>5</v>
      </c>
      <c r="E649" s="22" t="s">
        <v>8</v>
      </c>
      <c r="F649" s="22" t="s">
        <v>12</v>
      </c>
      <c r="G649" s="1">
        <v>16760</v>
      </c>
    </row>
    <row r="650" spans="2:7">
      <c r="B650" s="22" t="s">
        <v>92</v>
      </c>
      <c r="C650" s="22" t="s">
        <v>7</v>
      </c>
      <c r="D650" s="22" t="s">
        <v>5</v>
      </c>
      <c r="E650" s="22" t="s">
        <v>8</v>
      </c>
      <c r="F650" s="22" t="s">
        <v>13</v>
      </c>
      <c r="G650" s="1">
        <v>43840.97</v>
      </c>
    </row>
    <row r="651" spans="2:7">
      <c r="B651" s="22" t="s">
        <v>92</v>
      </c>
      <c r="C651" s="22" t="s">
        <v>7</v>
      </c>
      <c r="D651" s="22" t="s">
        <v>5</v>
      </c>
      <c r="E651" s="22" t="s">
        <v>14</v>
      </c>
      <c r="F651" s="22" t="s">
        <v>9</v>
      </c>
      <c r="G651" s="1">
        <v>326273.76</v>
      </c>
    </row>
    <row r="652" spans="2:7">
      <c r="B652" s="22" t="s">
        <v>92</v>
      </c>
      <c r="C652" s="22" t="s">
        <v>7</v>
      </c>
      <c r="D652" s="22" t="s">
        <v>5</v>
      </c>
      <c r="E652" s="22" t="s">
        <v>14</v>
      </c>
      <c r="F652" s="22" t="s">
        <v>10</v>
      </c>
      <c r="G652" s="1">
        <v>6217.43</v>
      </c>
    </row>
    <row r="653" spans="2:7">
      <c r="B653" s="22" t="s">
        <v>92</v>
      </c>
      <c r="C653" s="22" t="s">
        <v>7</v>
      </c>
      <c r="D653" s="22" t="s">
        <v>5</v>
      </c>
      <c r="E653" s="22" t="s">
        <v>14</v>
      </c>
      <c r="F653" s="22" t="s">
        <v>11</v>
      </c>
      <c r="G653" s="1">
        <v>28938.73</v>
      </c>
    </row>
    <row r="654" spans="2:7">
      <c r="B654" s="22" t="s">
        <v>92</v>
      </c>
      <c r="C654" s="22" t="s">
        <v>7</v>
      </c>
      <c r="D654" s="22" t="s">
        <v>5</v>
      </c>
      <c r="E654" s="22" t="s">
        <v>15</v>
      </c>
      <c r="F654" s="22" t="s">
        <v>17</v>
      </c>
      <c r="G654" s="1">
        <v>48301.7</v>
      </c>
    </row>
    <row r="655" spans="2:7">
      <c r="B655" s="22" t="s">
        <v>92</v>
      </c>
      <c r="C655" s="22" t="s">
        <v>7</v>
      </c>
      <c r="D655" s="22" t="s">
        <v>5</v>
      </c>
      <c r="E655" s="22" t="s">
        <v>15</v>
      </c>
      <c r="F655" s="22" t="s">
        <v>18</v>
      </c>
      <c r="G655" s="1">
        <v>18234.43</v>
      </c>
    </row>
    <row r="656" spans="2:7">
      <c r="B656" s="22" t="s">
        <v>92</v>
      </c>
      <c r="C656" s="22" t="s">
        <v>7</v>
      </c>
      <c r="D656" s="22" t="s">
        <v>5</v>
      </c>
      <c r="E656" s="22" t="s">
        <v>15</v>
      </c>
      <c r="F656" s="22" t="s">
        <v>19</v>
      </c>
      <c r="G656" s="1">
        <v>123169.82</v>
      </c>
    </row>
    <row r="657" spans="2:7">
      <c r="B657" s="22" t="s">
        <v>92</v>
      </c>
      <c r="C657" s="22" t="s">
        <v>7</v>
      </c>
      <c r="D657" s="22" t="s">
        <v>5</v>
      </c>
      <c r="E657" s="22" t="s">
        <v>15</v>
      </c>
      <c r="F657" s="22" t="s">
        <v>20</v>
      </c>
      <c r="G657" s="1">
        <v>46102.36</v>
      </c>
    </row>
    <row r="658" spans="2:7">
      <c r="B658" s="22" t="s">
        <v>92</v>
      </c>
      <c r="C658" s="22" t="s">
        <v>7</v>
      </c>
      <c r="D658" s="22" t="s">
        <v>5</v>
      </c>
      <c r="E658" s="22" t="s">
        <v>15</v>
      </c>
      <c r="F658" s="22" t="s">
        <v>23</v>
      </c>
      <c r="G658" s="1">
        <v>2346.75</v>
      </c>
    </row>
    <row r="659" spans="2:7">
      <c r="B659" s="22" t="s">
        <v>92</v>
      </c>
      <c r="C659" s="22" t="s">
        <v>7</v>
      </c>
      <c r="D659" s="22" t="s">
        <v>5</v>
      </c>
      <c r="E659" s="22" t="s">
        <v>15</v>
      </c>
      <c r="F659" s="22" t="s">
        <v>24</v>
      </c>
      <c r="G659" s="1">
        <v>4646.75</v>
      </c>
    </row>
    <row r="660" spans="2:7">
      <c r="B660" s="22" t="s">
        <v>92</v>
      </c>
      <c r="C660" s="22" t="s">
        <v>7</v>
      </c>
      <c r="D660" s="22" t="s">
        <v>5</v>
      </c>
      <c r="E660" s="22" t="s">
        <v>15</v>
      </c>
      <c r="F660" s="22" t="s">
        <v>25</v>
      </c>
      <c r="G660" s="1">
        <v>91206.48</v>
      </c>
    </row>
    <row r="661" spans="2:7">
      <c r="B661" s="22" t="s">
        <v>92</v>
      </c>
      <c r="C661" s="22" t="s">
        <v>7</v>
      </c>
      <c r="D661" s="22" t="s">
        <v>5</v>
      </c>
      <c r="E661" s="22" t="s">
        <v>15</v>
      </c>
      <c r="F661" s="22" t="s">
        <v>26</v>
      </c>
      <c r="G661" s="1">
        <v>93836</v>
      </c>
    </row>
    <row r="662" spans="2:7">
      <c r="B662" s="22" t="s">
        <v>92</v>
      </c>
      <c r="C662" s="22" t="s">
        <v>7</v>
      </c>
      <c r="D662" s="22" t="s">
        <v>5</v>
      </c>
      <c r="E662" s="22" t="s">
        <v>15</v>
      </c>
      <c r="F662" s="22" t="s">
        <v>72</v>
      </c>
      <c r="G662" s="1">
        <v>52.08</v>
      </c>
    </row>
    <row r="663" spans="2:7">
      <c r="B663" s="22" t="s">
        <v>92</v>
      </c>
      <c r="C663" s="22" t="s">
        <v>7</v>
      </c>
      <c r="D663" s="22" t="s">
        <v>5</v>
      </c>
      <c r="E663" s="22" t="s">
        <v>28</v>
      </c>
      <c r="F663" s="22" t="s">
        <v>29</v>
      </c>
      <c r="G663" s="1">
        <v>143929.73000000001</v>
      </c>
    </row>
    <row r="664" spans="2:7">
      <c r="B664" s="22" t="s">
        <v>92</v>
      </c>
      <c r="C664" s="22" t="s">
        <v>7</v>
      </c>
      <c r="D664" s="22" t="s">
        <v>5</v>
      </c>
      <c r="E664" s="22" t="s">
        <v>28</v>
      </c>
      <c r="F664" s="22" t="s">
        <v>30</v>
      </c>
      <c r="G664" s="1">
        <v>19064.34</v>
      </c>
    </row>
    <row r="665" spans="2:7">
      <c r="B665" s="22" t="s">
        <v>92</v>
      </c>
      <c r="C665" s="22" t="s">
        <v>7</v>
      </c>
      <c r="D665" s="22" t="s">
        <v>5</v>
      </c>
      <c r="E665" s="22" t="s">
        <v>28</v>
      </c>
      <c r="F665" s="22" t="s">
        <v>31</v>
      </c>
      <c r="G665" s="1">
        <v>44040.67</v>
      </c>
    </row>
    <row r="666" spans="2:7">
      <c r="B666" s="22" t="s">
        <v>92</v>
      </c>
      <c r="C666" s="22" t="s">
        <v>7</v>
      </c>
      <c r="D666" s="22" t="s">
        <v>5</v>
      </c>
      <c r="E666" s="22" t="s">
        <v>28</v>
      </c>
      <c r="F666" s="22" t="s">
        <v>33</v>
      </c>
      <c r="G666" s="1">
        <v>2430</v>
      </c>
    </row>
    <row r="667" spans="2:7">
      <c r="B667" s="22" t="s">
        <v>92</v>
      </c>
      <c r="C667" s="22" t="s">
        <v>7</v>
      </c>
      <c r="D667" s="22" t="s">
        <v>5</v>
      </c>
      <c r="E667" s="22" t="s">
        <v>34</v>
      </c>
      <c r="F667" s="22" t="s">
        <v>35</v>
      </c>
      <c r="G667" s="1">
        <v>266</v>
      </c>
    </row>
    <row r="668" spans="2:7">
      <c r="B668" s="22" t="s">
        <v>92</v>
      </c>
      <c r="C668" s="22" t="s">
        <v>7</v>
      </c>
      <c r="D668" s="22" t="s">
        <v>5</v>
      </c>
      <c r="E668" s="22" t="s">
        <v>34</v>
      </c>
      <c r="F668" s="22" t="s">
        <v>36</v>
      </c>
      <c r="G668" s="1">
        <v>1829.7</v>
      </c>
    </row>
    <row r="669" spans="2:7">
      <c r="B669" s="22" t="s">
        <v>92</v>
      </c>
      <c r="C669" s="22" t="s">
        <v>7</v>
      </c>
      <c r="D669" s="22" t="s">
        <v>5</v>
      </c>
      <c r="E669" s="22" t="s">
        <v>34</v>
      </c>
      <c r="F669" s="22" t="s">
        <v>37</v>
      </c>
      <c r="G669" s="1">
        <v>23007</v>
      </c>
    </row>
    <row r="670" spans="2:7">
      <c r="B670" s="22" t="s">
        <v>92</v>
      </c>
      <c r="C670" s="22" t="s">
        <v>7</v>
      </c>
      <c r="D670" s="22" t="s">
        <v>5</v>
      </c>
      <c r="E670" s="22" t="s">
        <v>34</v>
      </c>
      <c r="F670" s="22" t="s">
        <v>38</v>
      </c>
      <c r="G670" s="1">
        <v>2412.4</v>
      </c>
    </row>
    <row r="671" spans="2:7">
      <c r="B671" s="22" t="s">
        <v>92</v>
      </c>
      <c r="C671" s="22" t="s">
        <v>7</v>
      </c>
      <c r="D671" s="22" t="s">
        <v>5</v>
      </c>
      <c r="E671" s="22" t="s">
        <v>34</v>
      </c>
      <c r="F671" s="22" t="s">
        <v>39</v>
      </c>
      <c r="G671" s="1">
        <v>135450.35999999999</v>
      </c>
    </row>
    <row r="672" spans="2:7">
      <c r="B672" s="22" t="s">
        <v>92</v>
      </c>
      <c r="C672" s="22" t="s">
        <v>7</v>
      </c>
      <c r="D672" s="22" t="s">
        <v>5</v>
      </c>
      <c r="E672" s="22" t="s">
        <v>34</v>
      </c>
      <c r="F672" s="22" t="s">
        <v>45</v>
      </c>
      <c r="G672" s="1">
        <v>27834.1</v>
      </c>
    </row>
    <row r="673" spans="2:7">
      <c r="B673" s="22" t="s">
        <v>92</v>
      </c>
      <c r="C673" s="22" t="s">
        <v>7</v>
      </c>
      <c r="D673" s="22" t="s">
        <v>5</v>
      </c>
      <c r="E673" s="22" t="s">
        <v>34</v>
      </c>
      <c r="F673" s="22" t="s">
        <v>49</v>
      </c>
      <c r="G673" s="1">
        <v>48151.73</v>
      </c>
    </row>
    <row r="674" spans="2:7">
      <c r="B674" s="22" t="s">
        <v>92</v>
      </c>
      <c r="C674" s="22" t="s">
        <v>7</v>
      </c>
      <c r="D674" s="22" t="s">
        <v>5</v>
      </c>
      <c r="E674" s="22" t="s">
        <v>34</v>
      </c>
      <c r="F674" s="22" t="s">
        <v>56</v>
      </c>
      <c r="G674" s="1">
        <v>7572</v>
      </c>
    </row>
    <row r="675" spans="2:7">
      <c r="B675" s="22" t="s">
        <v>92</v>
      </c>
      <c r="C675" s="22" t="s">
        <v>7</v>
      </c>
      <c r="D675" s="22" t="s">
        <v>5</v>
      </c>
      <c r="E675" s="22" t="s">
        <v>59</v>
      </c>
      <c r="F675" s="22" t="s">
        <v>55</v>
      </c>
      <c r="G675" s="1">
        <v>5407.13</v>
      </c>
    </row>
    <row r="676" spans="2:7">
      <c r="B676" s="22" t="s">
        <v>92</v>
      </c>
      <c r="C676" s="22" t="s">
        <v>7</v>
      </c>
      <c r="D676" s="22" t="s">
        <v>5</v>
      </c>
      <c r="E676" s="22" t="s">
        <v>60</v>
      </c>
      <c r="F676" s="22" t="s">
        <v>80</v>
      </c>
      <c r="G676" s="1">
        <v>45649.43</v>
      </c>
    </row>
    <row r="677" spans="2:7">
      <c r="B677" s="22" t="s">
        <v>92</v>
      </c>
      <c r="C677" s="22" t="s">
        <v>7</v>
      </c>
      <c r="D677" s="22" t="s">
        <v>5</v>
      </c>
      <c r="E677" s="22" t="s">
        <v>60</v>
      </c>
      <c r="F677" s="22" t="s">
        <v>81</v>
      </c>
      <c r="G677" s="1">
        <v>3010.03</v>
      </c>
    </row>
    <row r="678" spans="2:7">
      <c r="B678" s="22" t="s">
        <v>92</v>
      </c>
      <c r="C678" s="22" t="s">
        <v>7</v>
      </c>
      <c r="D678" s="22" t="s">
        <v>5</v>
      </c>
      <c r="E678" s="22" t="s">
        <v>60</v>
      </c>
      <c r="F678" s="22" t="s">
        <v>62</v>
      </c>
      <c r="G678" s="1">
        <v>45031.85</v>
      </c>
    </row>
    <row r="679" spans="2:7">
      <c r="B679" s="22" t="s">
        <v>92</v>
      </c>
      <c r="C679" s="22" t="s">
        <v>7</v>
      </c>
      <c r="D679" s="22" t="s">
        <v>7</v>
      </c>
      <c r="E679" s="22" t="s">
        <v>8</v>
      </c>
      <c r="F679" s="22" t="s">
        <v>11</v>
      </c>
      <c r="G679" s="1">
        <v>8951.25</v>
      </c>
    </row>
    <row r="680" spans="2:7">
      <c r="B680" s="22" t="s">
        <v>92</v>
      </c>
      <c r="C680" s="22" t="s">
        <v>7</v>
      </c>
      <c r="D680" s="22" t="s">
        <v>7</v>
      </c>
      <c r="E680" s="22" t="s">
        <v>14</v>
      </c>
      <c r="F680" s="22" t="s">
        <v>11</v>
      </c>
      <c r="G680" s="1">
        <v>886.34</v>
      </c>
    </row>
    <row r="681" spans="2:7">
      <c r="B681" s="22" t="s">
        <v>92</v>
      </c>
      <c r="C681" s="22" t="s">
        <v>7</v>
      </c>
      <c r="D681" s="22" t="s">
        <v>7</v>
      </c>
      <c r="E681" s="22" t="s">
        <v>15</v>
      </c>
      <c r="F681" s="22" t="s">
        <v>17</v>
      </c>
      <c r="G681" s="1">
        <v>684.75</v>
      </c>
    </row>
    <row r="682" spans="2:7">
      <c r="B682" s="22" t="s">
        <v>92</v>
      </c>
      <c r="C682" s="22" t="s">
        <v>7</v>
      </c>
      <c r="D682" s="22" t="s">
        <v>7</v>
      </c>
      <c r="E682" s="22" t="s">
        <v>15</v>
      </c>
      <c r="F682" s="22" t="s">
        <v>18</v>
      </c>
      <c r="G682" s="1">
        <v>65.77</v>
      </c>
    </row>
    <row r="683" spans="2:7">
      <c r="B683" s="22" t="s">
        <v>92</v>
      </c>
      <c r="C683" s="22" t="s">
        <v>7</v>
      </c>
      <c r="D683" s="22" t="s">
        <v>7</v>
      </c>
      <c r="E683" s="22" t="s">
        <v>15</v>
      </c>
      <c r="F683" s="22" t="s">
        <v>19</v>
      </c>
      <c r="G683" s="1">
        <v>1388.33</v>
      </c>
    </row>
    <row r="684" spans="2:7">
      <c r="B684" s="22" t="s">
        <v>92</v>
      </c>
      <c r="C684" s="22" t="s">
        <v>7</v>
      </c>
      <c r="D684" s="22" t="s">
        <v>7</v>
      </c>
      <c r="E684" s="22" t="s">
        <v>15</v>
      </c>
      <c r="F684" s="22" t="s">
        <v>20</v>
      </c>
      <c r="G684" s="1">
        <v>98.56</v>
      </c>
    </row>
    <row r="685" spans="2:7">
      <c r="B685" s="22" t="s">
        <v>92</v>
      </c>
      <c r="C685" s="22" t="s">
        <v>7</v>
      </c>
      <c r="D685" s="22" t="s">
        <v>7</v>
      </c>
      <c r="E685" s="22" t="s">
        <v>15</v>
      </c>
      <c r="F685" s="22" t="s">
        <v>23</v>
      </c>
      <c r="G685" s="1">
        <v>11.37</v>
      </c>
    </row>
    <row r="686" spans="2:7">
      <c r="B686" s="22" t="s">
        <v>92</v>
      </c>
      <c r="C686" s="22" t="s">
        <v>7</v>
      </c>
      <c r="D686" s="22" t="s">
        <v>7</v>
      </c>
      <c r="E686" s="22" t="s">
        <v>15</v>
      </c>
      <c r="F686" s="22" t="s">
        <v>24</v>
      </c>
      <c r="G686" s="1">
        <v>3.73</v>
      </c>
    </row>
    <row r="687" spans="2:7">
      <c r="B687" s="22" t="s">
        <v>93</v>
      </c>
      <c r="C687" s="22" t="s">
        <v>7</v>
      </c>
      <c r="D687" s="22" t="s">
        <v>5</v>
      </c>
      <c r="E687" s="22" t="s">
        <v>5</v>
      </c>
      <c r="F687" s="22" t="s">
        <v>6</v>
      </c>
      <c r="G687" s="1">
        <v>677.01</v>
      </c>
    </row>
    <row r="688" spans="2:7">
      <c r="B688" s="22" t="s">
        <v>93</v>
      </c>
      <c r="C688" s="22" t="s">
        <v>7</v>
      </c>
      <c r="D688" s="22" t="s">
        <v>5</v>
      </c>
      <c r="E688" s="22" t="s">
        <v>7</v>
      </c>
      <c r="F688" s="22" t="s">
        <v>6</v>
      </c>
      <c r="G688" s="1">
        <v>-223068.42</v>
      </c>
    </row>
    <row r="689" spans="2:7">
      <c r="B689" s="22" t="s">
        <v>93</v>
      </c>
      <c r="C689" s="22" t="s">
        <v>7</v>
      </c>
      <c r="D689" s="22" t="s">
        <v>5</v>
      </c>
      <c r="E689" s="22" t="s">
        <v>8</v>
      </c>
      <c r="F689" s="22" t="s">
        <v>9</v>
      </c>
      <c r="G689" s="1">
        <v>6960655.4900000002</v>
      </c>
    </row>
    <row r="690" spans="2:7">
      <c r="B690" s="22" t="s">
        <v>93</v>
      </c>
      <c r="C690" s="22" t="s">
        <v>7</v>
      </c>
      <c r="D690" s="22" t="s">
        <v>5</v>
      </c>
      <c r="E690" s="22" t="s">
        <v>8</v>
      </c>
      <c r="F690" s="22" t="s">
        <v>10</v>
      </c>
      <c r="G690" s="1">
        <v>98493.71</v>
      </c>
    </row>
    <row r="691" spans="2:7">
      <c r="B691" s="22" t="s">
        <v>93</v>
      </c>
      <c r="C691" s="22" t="s">
        <v>7</v>
      </c>
      <c r="D691" s="22" t="s">
        <v>5</v>
      </c>
      <c r="E691" s="22" t="s">
        <v>8</v>
      </c>
      <c r="F691" s="22" t="s">
        <v>11</v>
      </c>
      <c r="G691" s="1">
        <v>24830.23</v>
      </c>
    </row>
    <row r="692" spans="2:7">
      <c r="B692" s="22" t="s">
        <v>93</v>
      </c>
      <c r="C692" s="22" t="s">
        <v>7</v>
      </c>
      <c r="D692" s="22" t="s">
        <v>5</v>
      </c>
      <c r="E692" s="22" t="s">
        <v>8</v>
      </c>
      <c r="F692" s="22" t="s">
        <v>12</v>
      </c>
      <c r="G692" s="1">
        <v>235958.61</v>
      </c>
    </row>
    <row r="693" spans="2:7">
      <c r="B693" s="22" t="s">
        <v>93</v>
      </c>
      <c r="C693" s="22" t="s">
        <v>7</v>
      </c>
      <c r="D693" s="22" t="s">
        <v>5</v>
      </c>
      <c r="E693" s="22" t="s">
        <v>8</v>
      </c>
      <c r="F693" s="22" t="s">
        <v>70</v>
      </c>
      <c r="G693" s="1">
        <v>115555</v>
      </c>
    </row>
    <row r="694" spans="2:7">
      <c r="B694" s="22" t="s">
        <v>93</v>
      </c>
      <c r="C694" s="22" t="s">
        <v>7</v>
      </c>
      <c r="D694" s="22" t="s">
        <v>5</v>
      </c>
      <c r="E694" s="22" t="s">
        <v>14</v>
      </c>
      <c r="F694" s="22" t="s">
        <v>9</v>
      </c>
      <c r="G694" s="1">
        <v>2660113.73</v>
      </c>
    </row>
    <row r="695" spans="2:7">
      <c r="B695" s="22" t="s">
        <v>93</v>
      </c>
      <c r="C695" s="22" t="s">
        <v>7</v>
      </c>
      <c r="D695" s="22" t="s">
        <v>5</v>
      </c>
      <c r="E695" s="22" t="s">
        <v>14</v>
      </c>
      <c r="F695" s="22" t="s">
        <v>10</v>
      </c>
      <c r="G695" s="1">
        <v>73254.850000000006</v>
      </c>
    </row>
    <row r="696" spans="2:7">
      <c r="B696" s="22" t="s">
        <v>93</v>
      </c>
      <c r="C696" s="22" t="s">
        <v>7</v>
      </c>
      <c r="D696" s="22" t="s">
        <v>5</v>
      </c>
      <c r="E696" s="22" t="s">
        <v>14</v>
      </c>
      <c r="F696" s="22" t="s">
        <v>11</v>
      </c>
      <c r="G696" s="1">
        <v>110913.1</v>
      </c>
    </row>
    <row r="697" spans="2:7">
      <c r="B697" s="22" t="s">
        <v>93</v>
      </c>
      <c r="C697" s="22" t="s">
        <v>7</v>
      </c>
      <c r="D697" s="22" t="s">
        <v>5</v>
      </c>
      <c r="E697" s="22" t="s">
        <v>14</v>
      </c>
      <c r="F697" s="22" t="s">
        <v>12</v>
      </c>
      <c r="G697" s="1">
        <v>9237.1</v>
      </c>
    </row>
    <row r="698" spans="2:7">
      <c r="B698" s="22" t="s">
        <v>93</v>
      </c>
      <c r="C698" s="22" t="s">
        <v>7</v>
      </c>
      <c r="D698" s="22" t="s">
        <v>5</v>
      </c>
      <c r="E698" s="22" t="s">
        <v>14</v>
      </c>
      <c r="F698" s="22" t="s">
        <v>13</v>
      </c>
      <c r="G698" s="1">
        <v>7000</v>
      </c>
    </row>
    <row r="699" spans="2:7">
      <c r="B699" s="22" t="s">
        <v>93</v>
      </c>
      <c r="C699" s="22" t="s">
        <v>7</v>
      </c>
      <c r="D699" s="22" t="s">
        <v>5</v>
      </c>
      <c r="E699" s="22" t="s">
        <v>15</v>
      </c>
      <c r="F699" s="22" t="s">
        <v>17</v>
      </c>
      <c r="G699" s="1">
        <v>575186.27</v>
      </c>
    </row>
    <row r="700" spans="2:7">
      <c r="B700" s="22" t="s">
        <v>93</v>
      </c>
      <c r="C700" s="22" t="s">
        <v>7</v>
      </c>
      <c r="D700" s="22" t="s">
        <v>5</v>
      </c>
      <c r="E700" s="22" t="s">
        <v>15</v>
      </c>
      <c r="F700" s="22" t="s">
        <v>18</v>
      </c>
      <c r="G700" s="1">
        <v>210128.82</v>
      </c>
    </row>
    <row r="701" spans="2:7">
      <c r="B701" s="22" t="s">
        <v>93</v>
      </c>
      <c r="C701" s="22" t="s">
        <v>7</v>
      </c>
      <c r="D701" s="22" t="s">
        <v>5</v>
      </c>
      <c r="E701" s="22" t="s">
        <v>15</v>
      </c>
      <c r="F701" s="22" t="s">
        <v>19</v>
      </c>
      <c r="G701" s="1">
        <v>1185801.5900000001</v>
      </c>
    </row>
    <row r="702" spans="2:7">
      <c r="B702" s="22" t="s">
        <v>93</v>
      </c>
      <c r="C702" s="22" t="s">
        <v>7</v>
      </c>
      <c r="D702" s="22" t="s">
        <v>5</v>
      </c>
      <c r="E702" s="22" t="s">
        <v>15</v>
      </c>
      <c r="F702" s="22" t="s">
        <v>20</v>
      </c>
      <c r="G702" s="1">
        <v>341416.85</v>
      </c>
    </row>
    <row r="703" spans="2:7">
      <c r="B703" s="22" t="s">
        <v>93</v>
      </c>
      <c r="C703" s="22" t="s">
        <v>7</v>
      </c>
      <c r="D703" s="22" t="s">
        <v>5</v>
      </c>
      <c r="E703" s="22" t="s">
        <v>15</v>
      </c>
      <c r="F703" s="22" t="s">
        <v>21</v>
      </c>
      <c r="G703" s="1">
        <v>69.97</v>
      </c>
    </row>
    <row r="704" spans="2:7">
      <c r="B704" s="22" t="s">
        <v>93</v>
      </c>
      <c r="C704" s="22" t="s">
        <v>7</v>
      </c>
      <c r="D704" s="22" t="s">
        <v>5</v>
      </c>
      <c r="E704" s="22" t="s">
        <v>15</v>
      </c>
      <c r="F704" s="22" t="s">
        <v>22</v>
      </c>
      <c r="G704" s="1">
        <v>23.07</v>
      </c>
    </row>
    <row r="705" spans="2:7">
      <c r="B705" s="22" t="s">
        <v>93</v>
      </c>
      <c r="C705" s="22" t="s">
        <v>7</v>
      </c>
      <c r="D705" s="22" t="s">
        <v>5</v>
      </c>
      <c r="E705" s="22" t="s">
        <v>15</v>
      </c>
      <c r="F705" s="22" t="s">
        <v>23</v>
      </c>
      <c r="G705" s="1">
        <v>41741.82</v>
      </c>
    </row>
    <row r="706" spans="2:7">
      <c r="B706" s="22" t="s">
        <v>93</v>
      </c>
      <c r="C706" s="22" t="s">
        <v>7</v>
      </c>
      <c r="D706" s="22" t="s">
        <v>5</v>
      </c>
      <c r="E706" s="22" t="s">
        <v>15</v>
      </c>
      <c r="F706" s="22" t="s">
        <v>24</v>
      </c>
      <c r="G706" s="1">
        <v>81325.02</v>
      </c>
    </row>
    <row r="707" spans="2:7">
      <c r="B707" s="22" t="s">
        <v>93</v>
      </c>
      <c r="C707" s="22" t="s">
        <v>7</v>
      </c>
      <c r="D707" s="22" t="s">
        <v>5</v>
      </c>
      <c r="E707" s="22" t="s">
        <v>15</v>
      </c>
      <c r="F707" s="22" t="s">
        <v>25</v>
      </c>
      <c r="G707" s="1">
        <v>1081898.08</v>
      </c>
    </row>
    <row r="708" spans="2:7">
      <c r="B708" s="22" t="s">
        <v>93</v>
      </c>
      <c r="C708" s="22" t="s">
        <v>7</v>
      </c>
      <c r="D708" s="22" t="s">
        <v>5</v>
      </c>
      <c r="E708" s="22" t="s">
        <v>15</v>
      </c>
      <c r="F708" s="22" t="s">
        <v>26</v>
      </c>
      <c r="G708" s="1">
        <v>926614.91</v>
      </c>
    </row>
    <row r="709" spans="2:7">
      <c r="B709" s="22" t="s">
        <v>93</v>
      </c>
      <c r="C709" s="22" t="s">
        <v>7</v>
      </c>
      <c r="D709" s="22" t="s">
        <v>5</v>
      </c>
      <c r="E709" s="22" t="s">
        <v>15</v>
      </c>
      <c r="F709" s="22" t="s">
        <v>27</v>
      </c>
      <c r="G709" s="1">
        <v>26953.03</v>
      </c>
    </row>
    <row r="710" spans="2:7">
      <c r="B710" s="22" t="s">
        <v>93</v>
      </c>
      <c r="C710" s="22" t="s">
        <v>7</v>
      </c>
      <c r="D710" s="22" t="s">
        <v>5</v>
      </c>
      <c r="E710" s="22" t="s">
        <v>15</v>
      </c>
      <c r="F710" s="22" t="s">
        <v>72</v>
      </c>
      <c r="G710" s="1">
        <v>4145.05</v>
      </c>
    </row>
    <row r="711" spans="2:7">
      <c r="B711" s="22" t="s">
        <v>93</v>
      </c>
      <c r="C711" s="22" t="s">
        <v>7</v>
      </c>
      <c r="D711" s="22" t="s">
        <v>5</v>
      </c>
      <c r="E711" s="22" t="s">
        <v>28</v>
      </c>
      <c r="F711" s="22" t="s">
        <v>29</v>
      </c>
      <c r="G711" s="1">
        <v>351522.82</v>
      </c>
    </row>
    <row r="712" spans="2:7">
      <c r="B712" s="22" t="s">
        <v>93</v>
      </c>
      <c r="C712" s="22" t="s">
        <v>7</v>
      </c>
      <c r="D712" s="22" t="s">
        <v>5</v>
      </c>
      <c r="E712" s="22" t="s">
        <v>28</v>
      </c>
      <c r="F712" s="22" t="s">
        <v>30</v>
      </c>
      <c r="G712" s="1">
        <v>59258.44</v>
      </c>
    </row>
    <row r="713" spans="2:7">
      <c r="B713" s="22" t="s">
        <v>93</v>
      </c>
      <c r="C713" s="22" t="s">
        <v>7</v>
      </c>
      <c r="D713" s="22" t="s">
        <v>5</v>
      </c>
      <c r="E713" s="22" t="s">
        <v>28</v>
      </c>
      <c r="F713" s="22" t="s">
        <v>31</v>
      </c>
      <c r="G713" s="1">
        <v>291442.23</v>
      </c>
    </row>
    <row r="714" spans="2:7">
      <c r="B714" s="22" t="s">
        <v>93</v>
      </c>
      <c r="C714" s="22" t="s">
        <v>7</v>
      </c>
      <c r="D714" s="22" t="s">
        <v>5</v>
      </c>
      <c r="E714" s="22" t="s">
        <v>28</v>
      </c>
      <c r="F714" s="22" t="s">
        <v>32</v>
      </c>
      <c r="G714" s="1">
        <v>54782.18</v>
      </c>
    </row>
    <row r="715" spans="2:7">
      <c r="B715" s="22" t="s">
        <v>93</v>
      </c>
      <c r="C715" s="22" t="s">
        <v>7</v>
      </c>
      <c r="D715" s="22" t="s">
        <v>5</v>
      </c>
      <c r="E715" s="22" t="s">
        <v>28</v>
      </c>
      <c r="F715" s="22" t="s">
        <v>33</v>
      </c>
      <c r="G715" s="1">
        <v>284142.86</v>
      </c>
    </row>
    <row r="716" spans="2:7">
      <c r="B716" s="22" t="s">
        <v>93</v>
      </c>
      <c r="C716" s="22" t="s">
        <v>7</v>
      </c>
      <c r="D716" s="22" t="s">
        <v>5</v>
      </c>
      <c r="E716" s="22" t="s">
        <v>34</v>
      </c>
      <c r="F716" s="22" t="s">
        <v>35</v>
      </c>
      <c r="G716" s="1">
        <v>8849.3700000000008</v>
      </c>
    </row>
    <row r="717" spans="2:7">
      <c r="B717" s="22" t="s">
        <v>93</v>
      </c>
      <c r="C717" s="22" t="s">
        <v>7</v>
      </c>
      <c r="D717" s="22" t="s">
        <v>5</v>
      </c>
      <c r="E717" s="22" t="s">
        <v>34</v>
      </c>
      <c r="F717" s="22" t="s">
        <v>36</v>
      </c>
      <c r="G717" s="1">
        <v>52850.32</v>
      </c>
    </row>
    <row r="718" spans="2:7">
      <c r="B718" s="22" t="s">
        <v>93</v>
      </c>
      <c r="C718" s="22" t="s">
        <v>7</v>
      </c>
      <c r="D718" s="22" t="s">
        <v>5</v>
      </c>
      <c r="E718" s="22" t="s">
        <v>34</v>
      </c>
      <c r="F718" s="22" t="s">
        <v>37</v>
      </c>
      <c r="G718" s="1">
        <v>11794.35</v>
      </c>
    </row>
    <row r="719" spans="2:7">
      <c r="B719" s="22" t="s">
        <v>93</v>
      </c>
      <c r="C719" s="22" t="s">
        <v>7</v>
      </c>
      <c r="D719" s="22" t="s">
        <v>5</v>
      </c>
      <c r="E719" s="22" t="s">
        <v>34</v>
      </c>
      <c r="F719" s="22" t="s">
        <v>38</v>
      </c>
      <c r="G719" s="1">
        <v>50359.19</v>
      </c>
    </row>
    <row r="720" spans="2:7">
      <c r="B720" s="22" t="s">
        <v>93</v>
      </c>
      <c r="C720" s="22" t="s">
        <v>7</v>
      </c>
      <c r="D720" s="22" t="s">
        <v>5</v>
      </c>
      <c r="E720" s="22" t="s">
        <v>34</v>
      </c>
      <c r="F720" s="22" t="s">
        <v>39</v>
      </c>
      <c r="G720" s="1">
        <v>341917.25</v>
      </c>
    </row>
    <row r="721" spans="2:7">
      <c r="B721" s="22" t="s">
        <v>93</v>
      </c>
      <c r="C721" s="22" t="s">
        <v>7</v>
      </c>
      <c r="D721" s="22" t="s">
        <v>5</v>
      </c>
      <c r="E721" s="22" t="s">
        <v>34</v>
      </c>
      <c r="F721" s="22" t="s">
        <v>40</v>
      </c>
      <c r="G721" s="1">
        <v>41722</v>
      </c>
    </row>
    <row r="722" spans="2:7">
      <c r="B722" s="22" t="s">
        <v>93</v>
      </c>
      <c r="C722" s="22" t="s">
        <v>7</v>
      </c>
      <c r="D722" s="22" t="s">
        <v>5</v>
      </c>
      <c r="E722" s="22" t="s">
        <v>34</v>
      </c>
      <c r="F722" s="22" t="s">
        <v>41</v>
      </c>
      <c r="G722" s="1">
        <v>6195.34</v>
      </c>
    </row>
    <row r="723" spans="2:7">
      <c r="B723" s="22" t="s">
        <v>93</v>
      </c>
      <c r="C723" s="22" t="s">
        <v>7</v>
      </c>
      <c r="D723" s="22" t="s">
        <v>5</v>
      </c>
      <c r="E723" s="22" t="s">
        <v>34</v>
      </c>
      <c r="F723" s="22" t="s">
        <v>42</v>
      </c>
      <c r="G723" s="1">
        <v>46023.34</v>
      </c>
    </row>
    <row r="724" spans="2:7">
      <c r="B724" s="22" t="s">
        <v>93</v>
      </c>
      <c r="C724" s="22" t="s">
        <v>7</v>
      </c>
      <c r="D724" s="22" t="s">
        <v>5</v>
      </c>
      <c r="E724" s="22" t="s">
        <v>34</v>
      </c>
      <c r="F724" s="22" t="s">
        <v>43</v>
      </c>
      <c r="G724" s="1">
        <v>34050.15</v>
      </c>
    </row>
    <row r="725" spans="2:7">
      <c r="B725" s="22" t="s">
        <v>93</v>
      </c>
      <c r="C725" s="22" t="s">
        <v>7</v>
      </c>
      <c r="D725" s="22" t="s">
        <v>5</v>
      </c>
      <c r="E725" s="22" t="s">
        <v>34</v>
      </c>
      <c r="F725" s="22" t="s">
        <v>45</v>
      </c>
      <c r="G725" s="1">
        <v>29982.76</v>
      </c>
    </row>
    <row r="726" spans="2:7">
      <c r="B726" s="22" t="s">
        <v>93</v>
      </c>
      <c r="C726" s="22" t="s">
        <v>7</v>
      </c>
      <c r="D726" s="22" t="s">
        <v>5</v>
      </c>
      <c r="E726" s="22" t="s">
        <v>34</v>
      </c>
      <c r="F726" s="22" t="s">
        <v>46</v>
      </c>
      <c r="G726" s="1">
        <v>42736.24</v>
      </c>
    </row>
    <row r="727" spans="2:7">
      <c r="B727" s="22" t="s">
        <v>93</v>
      </c>
      <c r="C727" s="22" t="s">
        <v>7</v>
      </c>
      <c r="D727" s="22" t="s">
        <v>5</v>
      </c>
      <c r="E727" s="22" t="s">
        <v>34</v>
      </c>
      <c r="F727" s="22" t="s">
        <v>47</v>
      </c>
      <c r="G727" s="1">
        <v>611.71</v>
      </c>
    </row>
    <row r="728" spans="2:7">
      <c r="B728" s="22" t="s">
        <v>93</v>
      </c>
      <c r="C728" s="22" t="s">
        <v>7</v>
      </c>
      <c r="D728" s="22" t="s">
        <v>5</v>
      </c>
      <c r="E728" s="22" t="s">
        <v>34</v>
      </c>
      <c r="F728" s="22" t="s">
        <v>48</v>
      </c>
      <c r="G728" s="1">
        <v>6483.53</v>
      </c>
    </row>
    <row r="729" spans="2:7">
      <c r="B729" s="22" t="s">
        <v>93</v>
      </c>
      <c r="C729" s="22" t="s">
        <v>7</v>
      </c>
      <c r="D729" s="22" t="s">
        <v>5</v>
      </c>
      <c r="E729" s="22" t="s">
        <v>34</v>
      </c>
      <c r="F729" s="22" t="s">
        <v>74</v>
      </c>
      <c r="G729" s="1">
        <v>7718.9</v>
      </c>
    </row>
    <row r="730" spans="2:7">
      <c r="B730" s="22" t="s">
        <v>93</v>
      </c>
      <c r="C730" s="22" t="s">
        <v>7</v>
      </c>
      <c r="D730" s="22" t="s">
        <v>5</v>
      </c>
      <c r="E730" s="22" t="s">
        <v>34</v>
      </c>
      <c r="F730" s="22" t="s">
        <v>75</v>
      </c>
      <c r="G730" s="1">
        <v>86234.19</v>
      </c>
    </row>
    <row r="731" spans="2:7">
      <c r="B731" s="22" t="s">
        <v>93</v>
      </c>
      <c r="C731" s="22" t="s">
        <v>7</v>
      </c>
      <c r="D731" s="22" t="s">
        <v>5</v>
      </c>
      <c r="E731" s="22" t="s">
        <v>34</v>
      </c>
      <c r="F731" s="22" t="s">
        <v>49</v>
      </c>
      <c r="G731" s="1">
        <v>216126.1</v>
      </c>
    </row>
    <row r="732" spans="2:7">
      <c r="B732" s="22" t="s">
        <v>93</v>
      </c>
      <c r="C732" s="22" t="s">
        <v>7</v>
      </c>
      <c r="D732" s="22" t="s">
        <v>5</v>
      </c>
      <c r="E732" s="22" t="s">
        <v>34</v>
      </c>
      <c r="F732" s="22" t="s">
        <v>50</v>
      </c>
      <c r="G732" s="1">
        <v>112281.83</v>
      </c>
    </row>
    <row r="733" spans="2:7">
      <c r="B733" s="22" t="s">
        <v>93</v>
      </c>
      <c r="C733" s="22" t="s">
        <v>7</v>
      </c>
      <c r="D733" s="22" t="s">
        <v>5</v>
      </c>
      <c r="E733" s="22" t="s">
        <v>34</v>
      </c>
      <c r="F733" s="22" t="s">
        <v>53</v>
      </c>
      <c r="G733" s="1">
        <v>230534</v>
      </c>
    </row>
    <row r="734" spans="2:7">
      <c r="B734" s="22" t="s">
        <v>93</v>
      </c>
      <c r="C734" s="22" t="s">
        <v>7</v>
      </c>
      <c r="D734" s="22" t="s">
        <v>5</v>
      </c>
      <c r="E734" s="22" t="s">
        <v>34</v>
      </c>
      <c r="F734" s="22" t="s">
        <v>55</v>
      </c>
      <c r="G734" s="1">
        <v>23021.08</v>
      </c>
    </row>
    <row r="735" spans="2:7">
      <c r="B735" s="22" t="s">
        <v>93</v>
      </c>
      <c r="C735" s="22" t="s">
        <v>7</v>
      </c>
      <c r="D735" s="22" t="s">
        <v>5</v>
      </c>
      <c r="E735" s="22" t="s">
        <v>34</v>
      </c>
      <c r="F735" s="22" t="s">
        <v>56</v>
      </c>
      <c r="G735" s="1">
        <v>461173.03</v>
      </c>
    </row>
    <row r="736" spans="2:7">
      <c r="B736" s="22" t="s">
        <v>93</v>
      </c>
      <c r="C736" s="22" t="s">
        <v>7</v>
      </c>
      <c r="D736" s="22" t="s">
        <v>5</v>
      </c>
      <c r="E736" s="22" t="s">
        <v>34</v>
      </c>
      <c r="F736" s="22" t="s">
        <v>57</v>
      </c>
      <c r="G736" s="1">
        <v>224363.56</v>
      </c>
    </row>
    <row r="737" spans="2:7">
      <c r="B737" s="22" t="s">
        <v>93</v>
      </c>
      <c r="C737" s="22" t="s">
        <v>7</v>
      </c>
      <c r="D737" s="22" t="s">
        <v>5</v>
      </c>
      <c r="E737" s="22" t="s">
        <v>34</v>
      </c>
      <c r="F737" s="22" t="s">
        <v>94</v>
      </c>
      <c r="G737" s="1">
        <v>50380.42</v>
      </c>
    </row>
    <row r="738" spans="2:7">
      <c r="B738" s="22" t="s">
        <v>93</v>
      </c>
      <c r="C738" s="22" t="s">
        <v>7</v>
      </c>
      <c r="D738" s="22" t="s">
        <v>5</v>
      </c>
      <c r="E738" s="22" t="s">
        <v>34</v>
      </c>
      <c r="F738" s="22" t="s">
        <v>58</v>
      </c>
      <c r="G738" s="1">
        <v>14913.59</v>
      </c>
    </row>
    <row r="739" spans="2:7">
      <c r="B739" s="22" t="s">
        <v>93</v>
      </c>
      <c r="C739" s="22" t="s">
        <v>7</v>
      </c>
      <c r="D739" s="22" t="s">
        <v>5</v>
      </c>
      <c r="E739" s="22" t="s">
        <v>59</v>
      </c>
      <c r="F739" s="22" t="s">
        <v>55</v>
      </c>
      <c r="G739" s="1">
        <v>23259.55</v>
      </c>
    </row>
    <row r="740" spans="2:7">
      <c r="B740" s="22" t="s">
        <v>93</v>
      </c>
      <c r="C740" s="22" t="s">
        <v>7</v>
      </c>
      <c r="D740" s="22" t="s">
        <v>5</v>
      </c>
      <c r="E740" s="22" t="s">
        <v>60</v>
      </c>
      <c r="F740" s="22" t="s">
        <v>95</v>
      </c>
      <c r="G740" s="1">
        <v>29000</v>
      </c>
    </row>
    <row r="741" spans="2:7">
      <c r="B741" s="22" t="s">
        <v>93</v>
      </c>
      <c r="C741" s="22" t="s">
        <v>7</v>
      </c>
      <c r="D741" s="22" t="s">
        <v>5</v>
      </c>
      <c r="E741" s="22" t="s">
        <v>60</v>
      </c>
      <c r="F741" s="22" t="s">
        <v>78</v>
      </c>
      <c r="G741" s="1">
        <v>61511.44</v>
      </c>
    </row>
    <row r="742" spans="2:7">
      <c r="B742" s="22" t="s">
        <v>93</v>
      </c>
      <c r="C742" s="22" t="s">
        <v>7</v>
      </c>
      <c r="D742" s="22" t="s">
        <v>5</v>
      </c>
      <c r="E742" s="22" t="s">
        <v>60</v>
      </c>
      <c r="F742" s="22" t="s">
        <v>62</v>
      </c>
      <c r="G742" s="1">
        <v>31724.23</v>
      </c>
    </row>
    <row r="743" spans="2:7">
      <c r="B743" s="22" t="s">
        <v>93</v>
      </c>
      <c r="C743" s="22" t="s">
        <v>7</v>
      </c>
      <c r="D743" s="22" t="s">
        <v>7</v>
      </c>
      <c r="E743" s="22" t="s">
        <v>5</v>
      </c>
      <c r="F743" s="22" t="s">
        <v>6</v>
      </c>
      <c r="G743" s="1">
        <v>222391.41</v>
      </c>
    </row>
    <row r="744" spans="2:7">
      <c r="B744" s="22" t="s">
        <v>93</v>
      </c>
      <c r="C744" s="22" t="s">
        <v>7</v>
      </c>
      <c r="D744" s="22" t="s">
        <v>7</v>
      </c>
      <c r="E744" s="22" t="s">
        <v>8</v>
      </c>
      <c r="F744" s="22" t="s">
        <v>9</v>
      </c>
      <c r="G744" s="1">
        <v>760940.57</v>
      </c>
    </row>
    <row r="745" spans="2:7">
      <c r="B745" s="22" t="s">
        <v>93</v>
      </c>
      <c r="C745" s="22" t="s">
        <v>7</v>
      </c>
      <c r="D745" s="22" t="s">
        <v>7</v>
      </c>
      <c r="E745" s="22" t="s">
        <v>8</v>
      </c>
      <c r="F745" s="22" t="s">
        <v>10</v>
      </c>
      <c r="G745" s="1">
        <v>69469.48</v>
      </c>
    </row>
    <row r="746" spans="2:7">
      <c r="B746" s="22" t="s">
        <v>93</v>
      </c>
      <c r="C746" s="22" t="s">
        <v>7</v>
      </c>
      <c r="D746" s="22" t="s">
        <v>7</v>
      </c>
      <c r="E746" s="22" t="s">
        <v>8</v>
      </c>
      <c r="F746" s="22" t="s">
        <v>11</v>
      </c>
      <c r="G746" s="1">
        <v>50524.35</v>
      </c>
    </row>
    <row r="747" spans="2:7">
      <c r="B747" s="22" t="s">
        <v>93</v>
      </c>
      <c r="C747" s="22" t="s">
        <v>7</v>
      </c>
      <c r="D747" s="22" t="s">
        <v>7</v>
      </c>
      <c r="E747" s="22" t="s">
        <v>8</v>
      </c>
      <c r="F747" s="22" t="s">
        <v>12</v>
      </c>
      <c r="G747" s="1">
        <v>267973</v>
      </c>
    </row>
    <row r="748" spans="2:7">
      <c r="B748" s="22" t="s">
        <v>93</v>
      </c>
      <c r="C748" s="22" t="s">
        <v>7</v>
      </c>
      <c r="D748" s="22" t="s">
        <v>7</v>
      </c>
      <c r="E748" s="22" t="s">
        <v>8</v>
      </c>
      <c r="F748" s="22" t="s">
        <v>13</v>
      </c>
      <c r="G748" s="1">
        <v>172574.68</v>
      </c>
    </row>
    <row r="749" spans="2:7">
      <c r="B749" s="22" t="s">
        <v>93</v>
      </c>
      <c r="C749" s="22" t="s">
        <v>7</v>
      </c>
      <c r="D749" s="22" t="s">
        <v>7</v>
      </c>
      <c r="E749" s="22" t="s">
        <v>14</v>
      </c>
      <c r="F749" s="22" t="s">
        <v>9</v>
      </c>
      <c r="G749" s="1">
        <v>491283.73</v>
      </c>
    </row>
    <row r="750" spans="2:7">
      <c r="B750" s="22" t="s">
        <v>93</v>
      </c>
      <c r="C750" s="22" t="s">
        <v>7</v>
      </c>
      <c r="D750" s="22" t="s">
        <v>7</v>
      </c>
      <c r="E750" s="22" t="s">
        <v>14</v>
      </c>
      <c r="F750" s="22" t="s">
        <v>10</v>
      </c>
      <c r="G750" s="1">
        <v>53604.74</v>
      </c>
    </row>
    <row r="751" spans="2:7">
      <c r="B751" s="22" t="s">
        <v>93</v>
      </c>
      <c r="C751" s="22" t="s">
        <v>7</v>
      </c>
      <c r="D751" s="22" t="s">
        <v>7</v>
      </c>
      <c r="E751" s="22" t="s">
        <v>14</v>
      </c>
      <c r="F751" s="22" t="s">
        <v>11</v>
      </c>
      <c r="G751" s="1">
        <v>21482.27</v>
      </c>
    </row>
    <row r="752" spans="2:7">
      <c r="B752" s="22" t="s">
        <v>93</v>
      </c>
      <c r="C752" s="22" t="s">
        <v>7</v>
      </c>
      <c r="D752" s="22" t="s">
        <v>7</v>
      </c>
      <c r="E752" s="22" t="s">
        <v>14</v>
      </c>
      <c r="F752" s="22" t="s">
        <v>12</v>
      </c>
      <c r="G752" s="1">
        <v>126543.95</v>
      </c>
    </row>
    <row r="753" spans="2:7">
      <c r="B753" s="22" t="s">
        <v>93</v>
      </c>
      <c r="C753" s="22" t="s">
        <v>7</v>
      </c>
      <c r="D753" s="22" t="s">
        <v>7</v>
      </c>
      <c r="E753" s="22" t="s">
        <v>14</v>
      </c>
      <c r="F753" s="22" t="s">
        <v>13</v>
      </c>
      <c r="G753" s="1">
        <v>71396.490000000005</v>
      </c>
    </row>
    <row r="754" spans="2:7">
      <c r="B754" s="22" t="s">
        <v>93</v>
      </c>
      <c r="C754" s="22" t="s">
        <v>7</v>
      </c>
      <c r="D754" s="22" t="s">
        <v>7</v>
      </c>
      <c r="E754" s="22" t="s">
        <v>15</v>
      </c>
      <c r="F754" s="22" t="s">
        <v>17</v>
      </c>
      <c r="G754" s="1">
        <v>79648.97</v>
      </c>
    </row>
    <row r="755" spans="2:7">
      <c r="B755" s="22" t="s">
        <v>93</v>
      </c>
      <c r="C755" s="22" t="s">
        <v>7</v>
      </c>
      <c r="D755" s="22" t="s">
        <v>7</v>
      </c>
      <c r="E755" s="22" t="s">
        <v>15</v>
      </c>
      <c r="F755" s="22" t="s">
        <v>18</v>
      </c>
      <c r="G755" s="1">
        <v>59663.25</v>
      </c>
    </row>
    <row r="756" spans="2:7">
      <c r="B756" s="22" t="s">
        <v>93</v>
      </c>
      <c r="C756" s="22" t="s">
        <v>7</v>
      </c>
      <c r="D756" s="22" t="s">
        <v>7</v>
      </c>
      <c r="E756" s="22" t="s">
        <v>15</v>
      </c>
      <c r="F756" s="22" t="s">
        <v>19</v>
      </c>
      <c r="G756" s="1">
        <v>109877.9</v>
      </c>
    </row>
    <row r="757" spans="2:7">
      <c r="B757" s="22" t="s">
        <v>93</v>
      </c>
      <c r="C757" s="22" t="s">
        <v>7</v>
      </c>
      <c r="D757" s="22" t="s">
        <v>7</v>
      </c>
      <c r="E757" s="22" t="s">
        <v>15</v>
      </c>
      <c r="F757" s="22" t="s">
        <v>20</v>
      </c>
      <c r="G757" s="1">
        <v>82337.919999999998</v>
      </c>
    </row>
    <row r="758" spans="2:7">
      <c r="B758" s="22" t="s">
        <v>93</v>
      </c>
      <c r="C758" s="22" t="s">
        <v>7</v>
      </c>
      <c r="D758" s="22" t="s">
        <v>7</v>
      </c>
      <c r="E758" s="22" t="s">
        <v>15</v>
      </c>
      <c r="F758" s="22" t="s">
        <v>21</v>
      </c>
      <c r="G758" s="1">
        <v>5.9</v>
      </c>
    </row>
    <row r="759" spans="2:7">
      <c r="B759" s="22" t="s">
        <v>93</v>
      </c>
      <c r="C759" s="22" t="s">
        <v>7</v>
      </c>
      <c r="D759" s="22" t="s">
        <v>7</v>
      </c>
      <c r="E759" s="22" t="s">
        <v>15</v>
      </c>
      <c r="F759" s="22" t="s">
        <v>22</v>
      </c>
      <c r="G759" s="1">
        <v>6.94</v>
      </c>
    </row>
    <row r="760" spans="2:7">
      <c r="B760" s="22" t="s">
        <v>93</v>
      </c>
      <c r="C760" s="22" t="s">
        <v>7</v>
      </c>
      <c r="D760" s="22" t="s">
        <v>7</v>
      </c>
      <c r="E760" s="22" t="s">
        <v>15</v>
      </c>
      <c r="F760" s="22" t="s">
        <v>23</v>
      </c>
      <c r="G760" s="1">
        <v>4016.24</v>
      </c>
    </row>
    <row r="761" spans="2:7">
      <c r="B761" s="22" t="s">
        <v>93</v>
      </c>
      <c r="C761" s="22" t="s">
        <v>7</v>
      </c>
      <c r="D761" s="22" t="s">
        <v>7</v>
      </c>
      <c r="E761" s="22" t="s">
        <v>15</v>
      </c>
      <c r="F761" s="22" t="s">
        <v>24</v>
      </c>
      <c r="G761" s="1">
        <v>16149.13</v>
      </c>
    </row>
    <row r="762" spans="2:7">
      <c r="B762" s="22" t="s">
        <v>93</v>
      </c>
      <c r="C762" s="22" t="s">
        <v>7</v>
      </c>
      <c r="D762" s="22" t="s">
        <v>7</v>
      </c>
      <c r="E762" s="22" t="s">
        <v>15</v>
      </c>
      <c r="F762" s="22" t="s">
        <v>25</v>
      </c>
      <c r="G762" s="1">
        <v>20993.1</v>
      </c>
    </row>
    <row r="763" spans="2:7">
      <c r="B763" s="22" t="s">
        <v>93</v>
      </c>
      <c r="C763" s="22" t="s">
        <v>7</v>
      </c>
      <c r="D763" s="22" t="s">
        <v>7</v>
      </c>
      <c r="E763" s="22" t="s">
        <v>15</v>
      </c>
      <c r="F763" s="22" t="s">
        <v>26</v>
      </c>
      <c r="G763" s="1">
        <v>152122.49</v>
      </c>
    </row>
    <row r="764" spans="2:7">
      <c r="B764" s="22" t="s">
        <v>93</v>
      </c>
      <c r="C764" s="22" t="s">
        <v>7</v>
      </c>
      <c r="D764" s="22" t="s">
        <v>7</v>
      </c>
      <c r="E764" s="22" t="s">
        <v>15</v>
      </c>
      <c r="F764" s="22" t="s">
        <v>27</v>
      </c>
      <c r="G764" s="1">
        <v>2206.58</v>
      </c>
    </row>
    <row r="765" spans="2:7">
      <c r="B765" s="22" t="s">
        <v>93</v>
      </c>
      <c r="C765" s="22" t="s">
        <v>7</v>
      </c>
      <c r="D765" s="22" t="s">
        <v>7</v>
      </c>
      <c r="E765" s="22" t="s">
        <v>15</v>
      </c>
      <c r="F765" s="22" t="s">
        <v>72</v>
      </c>
      <c r="G765" s="1">
        <v>1176.68</v>
      </c>
    </row>
    <row r="766" spans="2:7">
      <c r="B766" s="22" t="s">
        <v>93</v>
      </c>
      <c r="C766" s="22" t="s">
        <v>7</v>
      </c>
      <c r="D766" s="22" t="s">
        <v>7</v>
      </c>
      <c r="E766" s="22" t="s">
        <v>28</v>
      </c>
      <c r="F766" s="22" t="s">
        <v>29</v>
      </c>
      <c r="G766" s="1">
        <v>53633.23</v>
      </c>
    </row>
    <row r="767" spans="2:7">
      <c r="B767" s="22" t="s">
        <v>93</v>
      </c>
      <c r="C767" s="22" t="s">
        <v>7</v>
      </c>
      <c r="D767" s="22" t="s">
        <v>7</v>
      </c>
      <c r="E767" s="22" t="s">
        <v>28</v>
      </c>
      <c r="F767" s="22" t="s">
        <v>32</v>
      </c>
      <c r="G767" s="1">
        <v>294.76</v>
      </c>
    </row>
    <row r="768" spans="2:7">
      <c r="B768" s="22" t="s">
        <v>93</v>
      </c>
      <c r="C768" s="22" t="s">
        <v>7</v>
      </c>
      <c r="D768" s="22" t="s">
        <v>7</v>
      </c>
      <c r="E768" s="22" t="s">
        <v>28</v>
      </c>
      <c r="F768" s="22" t="s">
        <v>33</v>
      </c>
      <c r="G768" s="1">
        <v>60324.58</v>
      </c>
    </row>
    <row r="769" spans="2:7">
      <c r="B769" s="22" t="s">
        <v>93</v>
      </c>
      <c r="C769" s="22" t="s">
        <v>7</v>
      </c>
      <c r="D769" s="22" t="s">
        <v>7</v>
      </c>
      <c r="E769" s="22" t="s">
        <v>34</v>
      </c>
      <c r="F769" s="22" t="s">
        <v>38</v>
      </c>
      <c r="G769" s="1">
        <v>219.29</v>
      </c>
    </row>
    <row r="770" spans="2:7">
      <c r="B770" s="22" t="s">
        <v>93</v>
      </c>
      <c r="C770" s="22" t="s">
        <v>7</v>
      </c>
      <c r="D770" s="22" t="s">
        <v>7</v>
      </c>
      <c r="E770" s="22" t="s">
        <v>34</v>
      </c>
      <c r="F770" s="22" t="s">
        <v>39</v>
      </c>
      <c r="G770" s="1">
        <v>18250.32</v>
      </c>
    </row>
    <row r="771" spans="2:7">
      <c r="B771" s="22" t="s">
        <v>93</v>
      </c>
      <c r="C771" s="22" t="s">
        <v>7</v>
      </c>
      <c r="D771" s="22" t="s">
        <v>7</v>
      </c>
      <c r="E771" s="22" t="s">
        <v>34</v>
      </c>
      <c r="F771" s="22" t="s">
        <v>42</v>
      </c>
      <c r="G771" s="1">
        <v>47708.32</v>
      </c>
    </row>
    <row r="772" spans="2:7">
      <c r="B772" s="22" t="s">
        <v>93</v>
      </c>
      <c r="C772" s="22" t="s">
        <v>7</v>
      </c>
      <c r="D772" s="22" t="s">
        <v>7</v>
      </c>
      <c r="E772" s="22" t="s">
        <v>34</v>
      </c>
      <c r="F772" s="22" t="s">
        <v>46</v>
      </c>
      <c r="G772" s="1">
        <v>1434.8</v>
      </c>
    </row>
    <row r="773" spans="2:7">
      <c r="B773" s="22" t="s">
        <v>93</v>
      </c>
      <c r="C773" s="22" t="s">
        <v>7</v>
      </c>
      <c r="D773" s="22" t="s">
        <v>7</v>
      </c>
      <c r="E773" s="22" t="s">
        <v>34</v>
      </c>
      <c r="F773" s="22" t="s">
        <v>47</v>
      </c>
      <c r="G773" s="1">
        <v>11604.06</v>
      </c>
    </row>
    <row r="774" spans="2:7">
      <c r="B774" s="22" t="s">
        <v>93</v>
      </c>
      <c r="C774" s="22" t="s">
        <v>7</v>
      </c>
      <c r="D774" s="22" t="s">
        <v>7</v>
      </c>
      <c r="E774" s="22" t="s">
        <v>34</v>
      </c>
      <c r="F774" s="22" t="s">
        <v>75</v>
      </c>
      <c r="G774" s="1">
        <v>6523.56</v>
      </c>
    </row>
    <row r="775" spans="2:7">
      <c r="B775" s="22" t="s">
        <v>93</v>
      </c>
      <c r="C775" s="22" t="s">
        <v>7</v>
      </c>
      <c r="D775" s="22" t="s">
        <v>7</v>
      </c>
      <c r="E775" s="22" t="s">
        <v>34</v>
      </c>
      <c r="F775" s="22" t="s">
        <v>55</v>
      </c>
      <c r="G775" s="1">
        <v>1448.06</v>
      </c>
    </row>
    <row r="776" spans="2:7">
      <c r="B776" s="22" t="s">
        <v>93</v>
      </c>
      <c r="C776" s="22" t="s">
        <v>7</v>
      </c>
      <c r="D776" s="22" t="s">
        <v>7</v>
      </c>
      <c r="E776" s="22" t="s">
        <v>34</v>
      </c>
      <c r="F776" s="22" t="s">
        <v>56</v>
      </c>
      <c r="G776" s="1">
        <v>2440</v>
      </c>
    </row>
    <row r="777" spans="2:7">
      <c r="B777" s="22" t="s">
        <v>93</v>
      </c>
      <c r="C777" s="22" t="s">
        <v>7</v>
      </c>
      <c r="D777" s="22" t="s">
        <v>7</v>
      </c>
      <c r="E777" s="22" t="s">
        <v>34</v>
      </c>
      <c r="F777" s="22" t="s">
        <v>58</v>
      </c>
      <c r="G777" s="1">
        <v>926.6</v>
      </c>
    </row>
    <row r="778" spans="2:7">
      <c r="B778" s="22" t="s">
        <v>93</v>
      </c>
      <c r="C778" s="22" t="s">
        <v>7</v>
      </c>
      <c r="D778" s="22" t="s">
        <v>7</v>
      </c>
      <c r="E778" s="22" t="s">
        <v>59</v>
      </c>
      <c r="F778" s="22" t="s">
        <v>55</v>
      </c>
      <c r="G778" s="1">
        <v>8182.63</v>
      </c>
    </row>
    <row r="779" spans="2:7">
      <c r="B779" s="22" t="s">
        <v>96</v>
      </c>
      <c r="C779" s="22" t="s">
        <v>7</v>
      </c>
      <c r="D779" s="22" t="s">
        <v>5</v>
      </c>
      <c r="E779" s="22" t="s">
        <v>5</v>
      </c>
      <c r="F779" s="22" t="s">
        <v>6</v>
      </c>
      <c r="G779" s="1">
        <v>3552.07</v>
      </c>
    </row>
    <row r="780" spans="2:7">
      <c r="B780" s="22" t="s">
        <v>96</v>
      </c>
      <c r="C780" s="22" t="s">
        <v>7</v>
      </c>
      <c r="D780" s="22" t="s">
        <v>5</v>
      </c>
      <c r="E780" s="22" t="s">
        <v>7</v>
      </c>
      <c r="F780" s="22" t="s">
        <v>6</v>
      </c>
      <c r="G780" s="1">
        <v>-51085.61</v>
      </c>
    </row>
    <row r="781" spans="2:7">
      <c r="B781" s="22" t="s">
        <v>96</v>
      </c>
      <c r="C781" s="22" t="s">
        <v>7</v>
      </c>
      <c r="D781" s="22" t="s">
        <v>5</v>
      </c>
      <c r="E781" s="22" t="s">
        <v>8</v>
      </c>
      <c r="F781" s="22" t="s">
        <v>9</v>
      </c>
      <c r="G781" s="1">
        <v>4912406.83</v>
      </c>
    </row>
    <row r="782" spans="2:7">
      <c r="B782" s="22" t="s">
        <v>96</v>
      </c>
      <c r="C782" s="22" t="s">
        <v>7</v>
      </c>
      <c r="D782" s="22" t="s">
        <v>5</v>
      </c>
      <c r="E782" s="22" t="s">
        <v>8</v>
      </c>
      <c r="F782" s="22" t="s">
        <v>10</v>
      </c>
      <c r="G782" s="1">
        <v>87161.34</v>
      </c>
    </row>
    <row r="783" spans="2:7">
      <c r="B783" s="22" t="s">
        <v>96</v>
      </c>
      <c r="C783" s="22" t="s">
        <v>7</v>
      </c>
      <c r="D783" s="22" t="s">
        <v>5</v>
      </c>
      <c r="E783" s="22" t="s">
        <v>8</v>
      </c>
      <c r="F783" s="22" t="s">
        <v>11</v>
      </c>
      <c r="G783" s="1">
        <v>81416.86</v>
      </c>
    </row>
    <row r="784" spans="2:7">
      <c r="B784" s="22" t="s">
        <v>96</v>
      </c>
      <c r="C784" s="22" t="s">
        <v>7</v>
      </c>
      <c r="D784" s="22" t="s">
        <v>5</v>
      </c>
      <c r="E784" s="22" t="s">
        <v>8</v>
      </c>
      <c r="F784" s="22" t="s">
        <v>12</v>
      </c>
      <c r="G784" s="1">
        <v>108059.7</v>
      </c>
    </row>
    <row r="785" spans="2:7">
      <c r="B785" s="22" t="s">
        <v>96</v>
      </c>
      <c r="C785" s="22" t="s">
        <v>7</v>
      </c>
      <c r="D785" s="22" t="s">
        <v>5</v>
      </c>
      <c r="E785" s="22" t="s">
        <v>8</v>
      </c>
      <c r="F785" s="22" t="s">
        <v>13</v>
      </c>
      <c r="G785" s="1">
        <v>5151.24</v>
      </c>
    </row>
    <row r="786" spans="2:7">
      <c r="B786" s="22" t="s">
        <v>96</v>
      </c>
      <c r="C786" s="22" t="s">
        <v>7</v>
      </c>
      <c r="D786" s="22" t="s">
        <v>5</v>
      </c>
      <c r="E786" s="22" t="s">
        <v>8</v>
      </c>
      <c r="F786" s="22" t="s">
        <v>70</v>
      </c>
      <c r="G786" s="1">
        <v>48323</v>
      </c>
    </row>
    <row r="787" spans="2:7">
      <c r="B787" s="22" t="s">
        <v>96</v>
      </c>
      <c r="C787" s="22" t="s">
        <v>7</v>
      </c>
      <c r="D787" s="22" t="s">
        <v>5</v>
      </c>
      <c r="E787" s="22" t="s">
        <v>14</v>
      </c>
      <c r="F787" s="22" t="s">
        <v>9</v>
      </c>
      <c r="G787" s="1">
        <v>1726907.65</v>
      </c>
    </row>
    <row r="788" spans="2:7">
      <c r="B788" s="22" t="s">
        <v>96</v>
      </c>
      <c r="C788" s="22" t="s">
        <v>7</v>
      </c>
      <c r="D788" s="22" t="s">
        <v>5</v>
      </c>
      <c r="E788" s="22" t="s">
        <v>14</v>
      </c>
      <c r="F788" s="22" t="s">
        <v>10</v>
      </c>
      <c r="G788" s="1">
        <v>34504.120000000003</v>
      </c>
    </row>
    <row r="789" spans="2:7">
      <c r="B789" s="22" t="s">
        <v>96</v>
      </c>
      <c r="C789" s="22" t="s">
        <v>7</v>
      </c>
      <c r="D789" s="22" t="s">
        <v>5</v>
      </c>
      <c r="E789" s="22" t="s">
        <v>14</v>
      </c>
      <c r="F789" s="22" t="s">
        <v>11</v>
      </c>
      <c r="G789" s="1">
        <v>22461.05</v>
      </c>
    </row>
    <row r="790" spans="2:7">
      <c r="B790" s="22" t="s">
        <v>96</v>
      </c>
      <c r="C790" s="22" t="s">
        <v>7</v>
      </c>
      <c r="D790" s="22" t="s">
        <v>5</v>
      </c>
      <c r="E790" s="22" t="s">
        <v>14</v>
      </c>
      <c r="F790" s="22" t="s">
        <v>12</v>
      </c>
      <c r="G790" s="1">
        <v>2500</v>
      </c>
    </row>
    <row r="791" spans="2:7">
      <c r="B791" s="22" t="s">
        <v>96</v>
      </c>
      <c r="C791" s="22" t="s">
        <v>7</v>
      </c>
      <c r="D791" s="22" t="s">
        <v>5</v>
      </c>
      <c r="E791" s="22" t="s">
        <v>14</v>
      </c>
      <c r="F791" s="22" t="s">
        <v>13</v>
      </c>
      <c r="G791" s="1">
        <v>1134.19</v>
      </c>
    </row>
    <row r="792" spans="2:7">
      <c r="B792" s="22" t="s">
        <v>96</v>
      </c>
      <c r="C792" s="22" t="s">
        <v>7</v>
      </c>
      <c r="D792" s="22" t="s">
        <v>5</v>
      </c>
      <c r="E792" s="22" t="s">
        <v>15</v>
      </c>
      <c r="F792" s="22" t="s">
        <v>17</v>
      </c>
      <c r="G792" s="1">
        <v>382415.97</v>
      </c>
    </row>
    <row r="793" spans="2:7">
      <c r="B793" s="22" t="s">
        <v>96</v>
      </c>
      <c r="C793" s="22" t="s">
        <v>7</v>
      </c>
      <c r="D793" s="22" t="s">
        <v>5</v>
      </c>
      <c r="E793" s="22" t="s">
        <v>15</v>
      </c>
      <c r="F793" s="22" t="s">
        <v>18</v>
      </c>
      <c r="G793" s="1">
        <v>139629.10999999999</v>
      </c>
    </row>
    <row r="794" spans="2:7">
      <c r="B794" s="22" t="s">
        <v>96</v>
      </c>
      <c r="C794" s="22" t="s">
        <v>7</v>
      </c>
      <c r="D794" s="22" t="s">
        <v>5</v>
      </c>
      <c r="E794" s="22" t="s">
        <v>15</v>
      </c>
      <c r="F794" s="22" t="s">
        <v>19</v>
      </c>
      <c r="G794" s="1">
        <v>819126.42</v>
      </c>
    </row>
    <row r="795" spans="2:7">
      <c r="B795" s="22" t="s">
        <v>96</v>
      </c>
      <c r="C795" s="22" t="s">
        <v>7</v>
      </c>
      <c r="D795" s="22" t="s">
        <v>5</v>
      </c>
      <c r="E795" s="22" t="s">
        <v>15</v>
      </c>
      <c r="F795" s="22" t="s">
        <v>20</v>
      </c>
      <c r="G795" s="1">
        <v>182142.27</v>
      </c>
    </row>
    <row r="796" spans="2:7">
      <c r="B796" s="22" t="s">
        <v>96</v>
      </c>
      <c r="C796" s="22" t="s">
        <v>7</v>
      </c>
      <c r="D796" s="22" t="s">
        <v>5</v>
      </c>
      <c r="E796" s="22" t="s">
        <v>15</v>
      </c>
      <c r="F796" s="22" t="s">
        <v>97</v>
      </c>
      <c r="G796" s="1">
        <v>-213.97</v>
      </c>
    </row>
    <row r="797" spans="2:7">
      <c r="B797" s="22" t="s">
        <v>96</v>
      </c>
      <c r="C797" s="22" t="s">
        <v>7</v>
      </c>
      <c r="D797" s="22" t="s">
        <v>5</v>
      </c>
      <c r="E797" s="22" t="s">
        <v>15</v>
      </c>
      <c r="F797" s="22" t="s">
        <v>98</v>
      </c>
      <c r="G797" s="1">
        <v>-3.25</v>
      </c>
    </row>
    <row r="798" spans="2:7">
      <c r="B798" s="22" t="s">
        <v>96</v>
      </c>
      <c r="C798" s="22" t="s">
        <v>7</v>
      </c>
      <c r="D798" s="22" t="s">
        <v>5</v>
      </c>
      <c r="E798" s="22" t="s">
        <v>15</v>
      </c>
      <c r="F798" s="22" t="s">
        <v>90</v>
      </c>
      <c r="G798" s="1">
        <v>-398.92</v>
      </c>
    </row>
    <row r="799" spans="2:7">
      <c r="B799" s="22" t="s">
        <v>96</v>
      </c>
      <c r="C799" s="22" t="s">
        <v>7</v>
      </c>
      <c r="D799" s="22" t="s">
        <v>5</v>
      </c>
      <c r="E799" s="22" t="s">
        <v>15</v>
      </c>
      <c r="F799" s="22" t="s">
        <v>21</v>
      </c>
      <c r="G799" s="1">
        <v>-0.44</v>
      </c>
    </row>
    <row r="800" spans="2:7">
      <c r="B800" s="22" t="s">
        <v>96</v>
      </c>
      <c r="C800" s="22" t="s">
        <v>7</v>
      </c>
      <c r="D800" s="22" t="s">
        <v>5</v>
      </c>
      <c r="E800" s="22" t="s">
        <v>15</v>
      </c>
      <c r="F800" s="22" t="s">
        <v>23</v>
      </c>
      <c r="G800" s="1">
        <v>37231.51</v>
      </c>
    </row>
    <row r="801" spans="2:7">
      <c r="B801" s="22" t="s">
        <v>96</v>
      </c>
      <c r="C801" s="22" t="s">
        <v>7</v>
      </c>
      <c r="D801" s="22" t="s">
        <v>5</v>
      </c>
      <c r="E801" s="22" t="s">
        <v>15</v>
      </c>
      <c r="F801" s="22" t="s">
        <v>24</v>
      </c>
      <c r="G801" s="1">
        <v>56498.16</v>
      </c>
    </row>
    <row r="802" spans="2:7">
      <c r="B802" s="22" t="s">
        <v>96</v>
      </c>
      <c r="C802" s="22" t="s">
        <v>7</v>
      </c>
      <c r="D802" s="22" t="s">
        <v>5</v>
      </c>
      <c r="E802" s="22" t="s">
        <v>15</v>
      </c>
      <c r="F802" s="22" t="s">
        <v>25</v>
      </c>
      <c r="G802" s="1">
        <v>701275.35</v>
      </c>
    </row>
    <row r="803" spans="2:7">
      <c r="B803" s="22" t="s">
        <v>96</v>
      </c>
      <c r="C803" s="22" t="s">
        <v>7</v>
      </c>
      <c r="D803" s="22" t="s">
        <v>5</v>
      </c>
      <c r="E803" s="22" t="s">
        <v>15</v>
      </c>
      <c r="F803" s="22" t="s">
        <v>26</v>
      </c>
      <c r="G803" s="1">
        <v>639726.35</v>
      </c>
    </row>
    <row r="804" spans="2:7">
      <c r="B804" s="22" t="s">
        <v>96</v>
      </c>
      <c r="C804" s="22" t="s">
        <v>7</v>
      </c>
      <c r="D804" s="22" t="s">
        <v>5</v>
      </c>
      <c r="E804" s="22" t="s">
        <v>15</v>
      </c>
      <c r="F804" s="22" t="s">
        <v>27</v>
      </c>
      <c r="G804" s="1">
        <v>7235.64</v>
      </c>
    </row>
    <row r="805" spans="2:7">
      <c r="B805" s="22" t="s">
        <v>96</v>
      </c>
      <c r="C805" s="22" t="s">
        <v>7</v>
      </c>
      <c r="D805" s="22" t="s">
        <v>5</v>
      </c>
      <c r="E805" s="22" t="s">
        <v>15</v>
      </c>
      <c r="F805" s="22" t="s">
        <v>72</v>
      </c>
      <c r="G805" s="1">
        <v>2136.8200000000002</v>
      </c>
    </row>
    <row r="806" spans="2:7">
      <c r="B806" s="22" t="s">
        <v>96</v>
      </c>
      <c r="C806" s="22" t="s">
        <v>7</v>
      </c>
      <c r="D806" s="22" t="s">
        <v>5</v>
      </c>
      <c r="E806" s="22" t="s">
        <v>28</v>
      </c>
      <c r="F806" s="22" t="s">
        <v>29</v>
      </c>
      <c r="G806" s="1">
        <v>248874.94</v>
      </c>
    </row>
    <row r="807" spans="2:7">
      <c r="B807" s="22" t="s">
        <v>96</v>
      </c>
      <c r="C807" s="22" t="s">
        <v>7</v>
      </c>
      <c r="D807" s="22" t="s">
        <v>5</v>
      </c>
      <c r="E807" s="22" t="s">
        <v>28</v>
      </c>
      <c r="F807" s="22" t="s">
        <v>30</v>
      </c>
      <c r="G807" s="1">
        <v>42236.02</v>
      </c>
    </row>
    <row r="808" spans="2:7">
      <c r="B808" s="22" t="s">
        <v>96</v>
      </c>
      <c r="C808" s="22" t="s">
        <v>7</v>
      </c>
      <c r="D808" s="22" t="s">
        <v>5</v>
      </c>
      <c r="E808" s="22" t="s">
        <v>28</v>
      </c>
      <c r="F808" s="22" t="s">
        <v>31</v>
      </c>
      <c r="G808" s="1">
        <v>369371.83</v>
      </c>
    </row>
    <row r="809" spans="2:7">
      <c r="B809" s="22" t="s">
        <v>96</v>
      </c>
      <c r="C809" s="22" t="s">
        <v>7</v>
      </c>
      <c r="D809" s="22" t="s">
        <v>5</v>
      </c>
      <c r="E809" s="22" t="s">
        <v>28</v>
      </c>
      <c r="F809" s="22" t="s">
        <v>32</v>
      </c>
      <c r="G809" s="1">
        <v>29509.86</v>
      </c>
    </row>
    <row r="810" spans="2:7">
      <c r="B810" s="22" t="s">
        <v>96</v>
      </c>
      <c r="C810" s="22" t="s">
        <v>7</v>
      </c>
      <c r="D810" s="22" t="s">
        <v>5</v>
      </c>
      <c r="E810" s="22" t="s">
        <v>28</v>
      </c>
      <c r="F810" s="22" t="s">
        <v>33</v>
      </c>
      <c r="G810" s="1">
        <v>107666</v>
      </c>
    </row>
    <row r="811" spans="2:7">
      <c r="B811" s="22" t="s">
        <v>96</v>
      </c>
      <c r="C811" s="22" t="s">
        <v>7</v>
      </c>
      <c r="D811" s="22" t="s">
        <v>5</v>
      </c>
      <c r="E811" s="22" t="s">
        <v>34</v>
      </c>
      <c r="F811" s="22" t="s">
        <v>37</v>
      </c>
      <c r="G811" s="1">
        <v>93288.25</v>
      </c>
    </row>
    <row r="812" spans="2:7">
      <c r="B812" s="22" t="s">
        <v>96</v>
      </c>
      <c r="C812" s="22" t="s">
        <v>7</v>
      </c>
      <c r="D812" s="22" t="s">
        <v>5</v>
      </c>
      <c r="E812" s="22" t="s">
        <v>34</v>
      </c>
      <c r="F812" s="22" t="s">
        <v>38</v>
      </c>
      <c r="G812" s="1">
        <v>3169.73</v>
      </c>
    </row>
    <row r="813" spans="2:7">
      <c r="B813" s="22" t="s">
        <v>96</v>
      </c>
      <c r="C813" s="22" t="s">
        <v>7</v>
      </c>
      <c r="D813" s="22" t="s">
        <v>5</v>
      </c>
      <c r="E813" s="22" t="s">
        <v>34</v>
      </c>
      <c r="F813" s="22" t="s">
        <v>39</v>
      </c>
      <c r="G813" s="1">
        <v>162828.03</v>
      </c>
    </row>
    <row r="814" spans="2:7">
      <c r="B814" s="22" t="s">
        <v>96</v>
      </c>
      <c r="C814" s="22" t="s">
        <v>7</v>
      </c>
      <c r="D814" s="22" t="s">
        <v>5</v>
      </c>
      <c r="E814" s="22" t="s">
        <v>34</v>
      </c>
      <c r="F814" s="22" t="s">
        <v>42</v>
      </c>
      <c r="G814" s="1">
        <v>35302.79</v>
      </c>
    </row>
    <row r="815" spans="2:7">
      <c r="B815" s="22" t="s">
        <v>96</v>
      </c>
      <c r="C815" s="22" t="s">
        <v>7</v>
      </c>
      <c r="D815" s="22" t="s">
        <v>5</v>
      </c>
      <c r="E815" s="22" t="s">
        <v>34</v>
      </c>
      <c r="F815" s="22" t="s">
        <v>46</v>
      </c>
      <c r="G815" s="1">
        <v>1153.21</v>
      </c>
    </row>
    <row r="816" spans="2:7">
      <c r="B816" s="22" t="s">
        <v>96</v>
      </c>
      <c r="C816" s="22" t="s">
        <v>7</v>
      </c>
      <c r="D816" s="22" t="s">
        <v>5</v>
      </c>
      <c r="E816" s="22" t="s">
        <v>34</v>
      </c>
      <c r="F816" s="22" t="s">
        <v>47</v>
      </c>
      <c r="G816" s="1">
        <v>54355.67</v>
      </c>
    </row>
    <row r="817" spans="2:7">
      <c r="B817" s="22" t="s">
        <v>96</v>
      </c>
      <c r="C817" s="22" t="s">
        <v>7</v>
      </c>
      <c r="D817" s="22" t="s">
        <v>5</v>
      </c>
      <c r="E817" s="22" t="s">
        <v>34</v>
      </c>
      <c r="F817" s="22" t="s">
        <v>75</v>
      </c>
      <c r="G817" s="1">
        <v>17684.8</v>
      </c>
    </row>
    <row r="818" spans="2:7">
      <c r="B818" s="22" t="s">
        <v>96</v>
      </c>
      <c r="C818" s="22" t="s">
        <v>7</v>
      </c>
      <c r="D818" s="22" t="s">
        <v>5</v>
      </c>
      <c r="E818" s="22" t="s">
        <v>34</v>
      </c>
      <c r="F818" s="22" t="s">
        <v>66</v>
      </c>
      <c r="G818" s="1">
        <v>2954.6</v>
      </c>
    </row>
    <row r="819" spans="2:7">
      <c r="B819" s="22" t="s">
        <v>96</v>
      </c>
      <c r="C819" s="22" t="s">
        <v>7</v>
      </c>
      <c r="D819" s="22" t="s">
        <v>5</v>
      </c>
      <c r="E819" s="22" t="s">
        <v>34</v>
      </c>
      <c r="F819" s="22" t="s">
        <v>49</v>
      </c>
      <c r="G819" s="1">
        <v>26281.38</v>
      </c>
    </row>
    <row r="820" spans="2:7">
      <c r="B820" s="22" t="s">
        <v>96</v>
      </c>
      <c r="C820" s="22" t="s">
        <v>7</v>
      </c>
      <c r="D820" s="22" t="s">
        <v>5</v>
      </c>
      <c r="E820" s="22" t="s">
        <v>34</v>
      </c>
      <c r="F820" s="22" t="s">
        <v>50</v>
      </c>
      <c r="G820" s="1">
        <v>179.3</v>
      </c>
    </row>
    <row r="821" spans="2:7">
      <c r="B821" s="22" t="s">
        <v>96</v>
      </c>
      <c r="C821" s="22" t="s">
        <v>7</v>
      </c>
      <c r="D821" s="22" t="s">
        <v>5</v>
      </c>
      <c r="E821" s="22" t="s">
        <v>34</v>
      </c>
      <c r="F821" s="22" t="s">
        <v>51</v>
      </c>
      <c r="G821" s="1">
        <v>460.75</v>
      </c>
    </row>
    <row r="822" spans="2:7">
      <c r="B822" s="22" t="s">
        <v>96</v>
      </c>
      <c r="C822" s="22" t="s">
        <v>7</v>
      </c>
      <c r="D822" s="22" t="s">
        <v>5</v>
      </c>
      <c r="E822" s="22" t="s">
        <v>34</v>
      </c>
      <c r="F822" s="22" t="s">
        <v>53</v>
      </c>
      <c r="G822" s="1">
        <v>57083.95</v>
      </c>
    </row>
    <row r="823" spans="2:7">
      <c r="B823" s="22" t="s">
        <v>96</v>
      </c>
      <c r="C823" s="22" t="s">
        <v>7</v>
      </c>
      <c r="D823" s="22" t="s">
        <v>5</v>
      </c>
      <c r="E823" s="22" t="s">
        <v>34</v>
      </c>
      <c r="F823" s="22" t="s">
        <v>55</v>
      </c>
      <c r="G823" s="1">
        <v>13489.4</v>
      </c>
    </row>
    <row r="824" spans="2:7">
      <c r="B824" s="22" t="s">
        <v>96</v>
      </c>
      <c r="C824" s="22" t="s">
        <v>7</v>
      </c>
      <c r="D824" s="22" t="s">
        <v>5</v>
      </c>
      <c r="E824" s="22" t="s">
        <v>34</v>
      </c>
      <c r="F824" s="22" t="s">
        <v>56</v>
      </c>
      <c r="G824" s="1">
        <v>125902.04</v>
      </c>
    </row>
    <row r="825" spans="2:7">
      <c r="B825" s="22" t="s">
        <v>96</v>
      </c>
      <c r="C825" s="22" t="s">
        <v>7</v>
      </c>
      <c r="D825" s="22" t="s">
        <v>5</v>
      </c>
      <c r="E825" s="22" t="s">
        <v>34</v>
      </c>
      <c r="F825" s="22" t="s">
        <v>58</v>
      </c>
      <c r="G825" s="1">
        <v>2930.49</v>
      </c>
    </row>
    <row r="826" spans="2:7">
      <c r="B826" s="22" t="s">
        <v>96</v>
      </c>
      <c r="C826" s="22" t="s">
        <v>7</v>
      </c>
      <c r="D826" s="22" t="s">
        <v>5</v>
      </c>
      <c r="E826" s="22" t="s">
        <v>59</v>
      </c>
      <c r="F826" s="22" t="s">
        <v>55</v>
      </c>
      <c r="G826" s="1">
        <v>22579.01</v>
      </c>
    </row>
    <row r="827" spans="2:7">
      <c r="B827" s="22" t="s">
        <v>96</v>
      </c>
      <c r="C827" s="22" t="s">
        <v>7</v>
      </c>
      <c r="D827" s="22" t="s">
        <v>7</v>
      </c>
      <c r="E827" s="22" t="s">
        <v>5</v>
      </c>
      <c r="F827" s="22" t="s">
        <v>6</v>
      </c>
      <c r="G827" s="1">
        <v>55812.39</v>
      </c>
    </row>
    <row r="828" spans="2:7">
      <c r="B828" s="22" t="s">
        <v>96</v>
      </c>
      <c r="C828" s="22" t="s">
        <v>7</v>
      </c>
      <c r="D828" s="22" t="s">
        <v>7</v>
      </c>
      <c r="E828" s="22" t="s">
        <v>7</v>
      </c>
      <c r="F828" s="22" t="s">
        <v>6</v>
      </c>
      <c r="G828" s="1">
        <v>-8278.85</v>
      </c>
    </row>
    <row r="829" spans="2:7">
      <c r="B829" s="22" t="s">
        <v>96</v>
      </c>
      <c r="C829" s="22" t="s">
        <v>7</v>
      </c>
      <c r="D829" s="22" t="s">
        <v>7</v>
      </c>
      <c r="E829" s="22" t="s">
        <v>8</v>
      </c>
      <c r="F829" s="22" t="s">
        <v>9</v>
      </c>
      <c r="G829" s="1">
        <v>155376.23000000001</v>
      </c>
    </row>
    <row r="830" spans="2:7">
      <c r="B830" s="22" t="s">
        <v>96</v>
      </c>
      <c r="C830" s="22" t="s">
        <v>7</v>
      </c>
      <c r="D830" s="22" t="s">
        <v>7</v>
      </c>
      <c r="E830" s="22" t="s">
        <v>8</v>
      </c>
      <c r="F830" s="22" t="s">
        <v>10</v>
      </c>
      <c r="G830" s="1">
        <v>2189.98</v>
      </c>
    </row>
    <row r="831" spans="2:7">
      <c r="B831" s="22" t="s">
        <v>96</v>
      </c>
      <c r="C831" s="22" t="s">
        <v>7</v>
      </c>
      <c r="D831" s="22" t="s">
        <v>7</v>
      </c>
      <c r="E831" s="22" t="s">
        <v>8</v>
      </c>
      <c r="F831" s="22" t="s">
        <v>11</v>
      </c>
      <c r="G831" s="1">
        <v>13599.86</v>
      </c>
    </row>
    <row r="832" spans="2:7">
      <c r="B832" s="22" t="s">
        <v>96</v>
      </c>
      <c r="C832" s="22" t="s">
        <v>7</v>
      </c>
      <c r="D832" s="22" t="s">
        <v>7</v>
      </c>
      <c r="E832" s="22" t="s">
        <v>8</v>
      </c>
      <c r="F832" s="22" t="s">
        <v>12</v>
      </c>
      <c r="G832" s="1">
        <v>73657.289999999994</v>
      </c>
    </row>
    <row r="833" spans="2:7">
      <c r="B833" s="22" t="s">
        <v>96</v>
      </c>
      <c r="C833" s="22" t="s">
        <v>7</v>
      </c>
      <c r="D833" s="22" t="s">
        <v>7</v>
      </c>
      <c r="E833" s="22" t="s">
        <v>8</v>
      </c>
      <c r="F833" s="22" t="s">
        <v>13</v>
      </c>
      <c r="G833" s="1">
        <v>84698.09</v>
      </c>
    </row>
    <row r="834" spans="2:7">
      <c r="B834" s="22" t="s">
        <v>96</v>
      </c>
      <c r="C834" s="22" t="s">
        <v>7</v>
      </c>
      <c r="D834" s="22" t="s">
        <v>7</v>
      </c>
      <c r="E834" s="22" t="s">
        <v>14</v>
      </c>
      <c r="F834" s="22" t="s">
        <v>9</v>
      </c>
      <c r="G834" s="1">
        <v>239575.73</v>
      </c>
    </row>
    <row r="835" spans="2:7">
      <c r="B835" s="22" t="s">
        <v>96</v>
      </c>
      <c r="C835" s="22" t="s">
        <v>7</v>
      </c>
      <c r="D835" s="22" t="s">
        <v>7</v>
      </c>
      <c r="E835" s="22" t="s">
        <v>14</v>
      </c>
      <c r="F835" s="22" t="s">
        <v>10</v>
      </c>
      <c r="G835" s="1">
        <v>6053.08</v>
      </c>
    </row>
    <row r="836" spans="2:7">
      <c r="B836" s="22" t="s">
        <v>96</v>
      </c>
      <c r="C836" s="22" t="s">
        <v>7</v>
      </c>
      <c r="D836" s="22" t="s">
        <v>7</v>
      </c>
      <c r="E836" s="22" t="s">
        <v>14</v>
      </c>
      <c r="F836" s="22" t="s">
        <v>11</v>
      </c>
      <c r="G836" s="1">
        <v>21871.74</v>
      </c>
    </row>
    <row r="837" spans="2:7">
      <c r="B837" s="22" t="s">
        <v>96</v>
      </c>
      <c r="C837" s="22" t="s">
        <v>7</v>
      </c>
      <c r="D837" s="22" t="s">
        <v>7</v>
      </c>
      <c r="E837" s="22" t="s">
        <v>14</v>
      </c>
      <c r="F837" s="22" t="s">
        <v>12</v>
      </c>
      <c r="G837" s="1">
        <v>116479.44</v>
      </c>
    </row>
    <row r="838" spans="2:7">
      <c r="B838" s="22" t="s">
        <v>96</v>
      </c>
      <c r="C838" s="22" t="s">
        <v>7</v>
      </c>
      <c r="D838" s="22" t="s">
        <v>7</v>
      </c>
      <c r="E838" s="22" t="s">
        <v>14</v>
      </c>
      <c r="F838" s="22" t="s">
        <v>13</v>
      </c>
      <c r="G838" s="1">
        <v>4737.1099999999997</v>
      </c>
    </row>
    <row r="839" spans="2:7">
      <c r="B839" s="22" t="s">
        <v>96</v>
      </c>
      <c r="C839" s="22" t="s">
        <v>7</v>
      </c>
      <c r="D839" s="22" t="s">
        <v>7</v>
      </c>
      <c r="E839" s="22" t="s">
        <v>15</v>
      </c>
      <c r="F839" s="22" t="s">
        <v>17</v>
      </c>
      <c r="G839" s="1">
        <v>22945.85</v>
      </c>
    </row>
    <row r="840" spans="2:7">
      <c r="B840" s="22" t="s">
        <v>96</v>
      </c>
      <c r="C840" s="22" t="s">
        <v>7</v>
      </c>
      <c r="D840" s="22" t="s">
        <v>7</v>
      </c>
      <c r="E840" s="22" t="s">
        <v>15</v>
      </c>
      <c r="F840" s="22" t="s">
        <v>18</v>
      </c>
      <c r="G840" s="1">
        <v>29322.5</v>
      </c>
    </row>
    <row r="841" spans="2:7">
      <c r="B841" s="22" t="s">
        <v>96</v>
      </c>
      <c r="C841" s="22" t="s">
        <v>7</v>
      </c>
      <c r="D841" s="22" t="s">
        <v>7</v>
      </c>
      <c r="E841" s="22" t="s">
        <v>15</v>
      </c>
      <c r="F841" s="22" t="s">
        <v>19</v>
      </c>
      <c r="G841" s="1">
        <v>37994.370000000003</v>
      </c>
    </row>
    <row r="842" spans="2:7">
      <c r="B842" s="22" t="s">
        <v>96</v>
      </c>
      <c r="C842" s="22" t="s">
        <v>7</v>
      </c>
      <c r="D842" s="22" t="s">
        <v>7</v>
      </c>
      <c r="E842" s="22" t="s">
        <v>15</v>
      </c>
      <c r="F842" s="22" t="s">
        <v>20</v>
      </c>
      <c r="G842" s="1">
        <v>41065.4</v>
      </c>
    </row>
    <row r="843" spans="2:7">
      <c r="B843" s="22" t="s">
        <v>96</v>
      </c>
      <c r="C843" s="22" t="s">
        <v>7</v>
      </c>
      <c r="D843" s="22" t="s">
        <v>7</v>
      </c>
      <c r="E843" s="22" t="s">
        <v>15</v>
      </c>
      <c r="F843" s="22" t="s">
        <v>23</v>
      </c>
      <c r="G843" s="1">
        <v>1319.11</v>
      </c>
    </row>
    <row r="844" spans="2:7">
      <c r="B844" s="22" t="s">
        <v>96</v>
      </c>
      <c r="C844" s="22" t="s">
        <v>7</v>
      </c>
      <c r="D844" s="22" t="s">
        <v>7</v>
      </c>
      <c r="E844" s="22" t="s">
        <v>15</v>
      </c>
      <c r="F844" s="22" t="s">
        <v>24</v>
      </c>
      <c r="G844" s="1">
        <v>13291.9</v>
      </c>
    </row>
    <row r="845" spans="2:7">
      <c r="B845" s="22" t="s">
        <v>96</v>
      </c>
      <c r="C845" s="22" t="s">
        <v>7</v>
      </c>
      <c r="D845" s="22" t="s">
        <v>7</v>
      </c>
      <c r="E845" s="22" t="s">
        <v>15</v>
      </c>
      <c r="F845" s="22" t="s">
        <v>25</v>
      </c>
      <c r="G845" s="1">
        <v>15982.35</v>
      </c>
    </row>
    <row r="846" spans="2:7">
      <c r="B846" s="22" t="s">
        <v>96</v>
      </c>
      <c r="C846" s="22" t="s">
        <v>7</v>
      </c>
      <c r="D846" s="22" t="s">
        <v>7</v>
      </c>
      <c r="E846" s="22" t="s">
        <v>15</v>
      </c>
      <c r="F846" s="22" t="s">
        <v>26</v>
      </c>
      <c r="G846" s="1">
        <v>69701.88</v>
      </c>
    </row>
    <row r="847" spans="2:7">
      <c r="B847" s="22" t="s">
        <v>96</v>
      </c>
      <c r="C847" s="22" t="s">
        <v>7</v>
      </c>
      <c r="D847" s="22" t="s">
        <v>7</v>
      </c>
      <c r="E847" s="22" t="s">
        <v>15</v>
      </c>
      <c r="F847" s="22" t="s">
        <v>27</v>
      </c>
      <c r="G847" s="1">
        <v>418.39</v>
      </c>
    </row>
    <row r="848" spans="2:7">
      <c r="B848" s="22" t="s">
        <v>96</v>
      </c>
      <c r="C848" s="22" t="s">
        <v>7</v>
      </c>
      <c r="D848" s="22" t="s">
        <v>7</v>
      </c>
      <c r="E848" s="22" t="s">
        <v>15</v>
      </c>
      <c r="F848" s="22" t="s">
        <v>72</v>
      </c>
      <c r="G848" s="1">
        <v>554.37</v>
      </c>
    </row>
    <row r="849" spans="2:7">
      <c r="B849" s="22" t="s">
        <v>96</v>
      </c>
      <c r="C849" s="22" t="s">
        <v>7</v>
      </c>
      <c r="D849" s="22" t="s">
        <v>7</v>
      </c>
      <c r="E849" s="22" t="s">
        <v>28</v>
      </c>
      <c r="F849" s="22" t="s">
        <v>29</v>
      </c>
      <c r="G849" s="1">
        <v>151184.93</v>
      </c>
    </row>
    <row r="850" spans="2:7">
      <c r="B850" s="22" t="s">
        <v>96</v>
      </c>
      <c r="C850" s="22" t="s">
        <v>7</v>
      </c>
      <c r="D850" s="22" t="s">
        <v>7</v>
      </c>
      <c r="E850" s="22" t="s">
        <v>28</v>
      </c>
      <c r="F850" s="22" t="s">
        <v>30</v>
      </c>
      <c r="G850" s="1">
        <v>3793.48</v>
      </c>
    </row>
    <row r="851" spans="2:7">
      <c r="B851" s="22" t="s">
        <v>96</v>
      </c>
      <c r="C851" s="22" t="s">
        <v>7</v>
      </c>
      <c r="D851" s="22" t="s">
        <v>7</v>
      </c>
      <c r="E851" s="22" t="s">
        <v>28</v>
      </c>
      <c r="F851" s="22" t="s">
        <v>32</v>
      </c>
      <c r="G851" s="1">
        <v>4799.1499999999996</v>
      </c>
    </row>
    <row r="852" spans="2:7">
      <c r="B852" s="22" t="s">
        <v>96</v>
      </c>
      <c r="C852" s="22" t="s">
        <v>7</v>
      </c>
      <c r="D852" s="22" t="s">
        <v>7</v>
      </c>
      <c r="E852" s="22" t="s">
        <v>28</v>
      </c>
      <c r="F852" s="22" t="s">
        <v>33</v>
      </c>
      <c r="G852" s="1">
        <v>39914.519999999997</v>
      </c>
    </row>
    <row r="853" spans="2:7">
      <c r="B853" s="22" t="s">
        <v>96</v>
      </c>
      <c r="C853" s="22" t="s">
        <v>7</v>
      </c>
      <c r="D853" s="22" t="s">
        <v>7</v>
      </c>
      <c r="E853" s="22" t="s">
        <v>34</v>
      </c>
      <c r="F853" s="22" t="s">
        <v>35</v>
      </c>
      <c r="G853" s="1">
        <v>33536.71</v>
      </c>
    </row>
    <row r="854" spans="2:7">
      <c r="B854" s="22" t="s">
        <v>96</v>
      </c>
      <c r="C854" s="22" t="s">
        <v>7</v>
      </c>
      <c r="D854" s="22" t="s">
        <v>7</v>
      </c>
      <c r="E854" s="22" t="s">
        <v>34</v>
      </c>
      <c r="F854" s="22" t="s">
        <v>36</v>
      </c>
      <c r="G854" s="1">
        <v>1249.29</v>
      </c>
    </row>
    <row r="855" spans="2:7">
      <c r="B855" s="22" t="s">
        <v>96</v>
      </c>
      <c r="C855" s="22" t="s">
        <v>7</v>
      </c>
      <c r="D855" s="22" t="s">
        <v>7</v>
      </c>
      <c r="E855" s="22" t="s">
        <v>34</v>
      </c>
      <c r="F855" s="22" t="s">
        <v>37</v>
      </c>
      <c r="G855" s="1">
        <v>315</v>
      </c>
    </row>
    <row r="856" spans="2:7">
      <c r="B856" s="22" t="s">
        <v>96</v>
      </c>
      <c r="C856" s="22" t="s">
        <v>7</v>
      </c>
      <c r="D856" s="22" t="s">
        <v>7</v>
      </c>
      <c r="E856" s="22" t="s">
        <v>34</v>
      </c>
      <c r="F856" s="22" t="s">
        <v>38</v>
      </c>
      <c r="G856" s="1">
        <v>10302.41</v>
      </c>
    </row>
    <row r="857" spans="2:7">
      <c r="B857" s="22" t="s">
        <v>96</v>
      </c>
      <c r="C857" s="22" t="s">
        <v>7</v>
      </c>
      <c r="D857" s="22" t="s">
        <v>7</v>
      </c>
      <c r="E857" s="22" t="s">
        <v>34</v>
      </c>
      <c r="F857" s="22" t="s">
        <v>39</v>
      </c>
      <c r="G857" s="1">
        <v>35633.08</v>
      </c>
    </row>
    <row r="858" spans="2:7">
      <c r="B858" s="22" t="s">
        <v>96</v>
      </c>
      <c r="C858" s="22" t="s">
        <v>7</v>
      </c>
      <c r="D858" s="22" t="s">
        <v>7</v>
      </c>
      <c r="E858" s="22" t="s">
        <v>34</v>
      </c>
      <c r="F858" s="22" t="s">
        <v>65</v>
      </c>
      <c r="G858" s="1">
        <v>9286.5</v>
      </c>
    </row>
    <row r="859" spans="2:7">
      <c r="B859" s="22" t="s">
        <v>96</v>
      </c>
      <c r="C859" s="22" t="s">
        <v>7</v>
      </c>
      <c r="D859" s="22" t="s">
        <v>7</v>
      </c>
      <c r="E859" s="22" t="s">
        <v>34</v>
      </c>
      <c r="F859" s="22" t="s">
        <v>42</v>
      </c>
      <c r="G859" s="1">
        <v>16322.16</v>
      </c>
    </row>
    <row r="860" spans="2:7">
      <c r="B860" s="22" t="s">
        <v>96</v>
      </c>
      <c r="C860" s="22" t="s">
        <v>7</v>
      </c>
      <c r="D860" s="22" t="s">
        <v>7</v>
      </c>
      <c r="E860" s="22" t="s">
        <v>34</v>
      </c>
      <c r="F860" s="22" t="s">
        <v>43</v>
      </c>
      <c r="G860" s="1">
        <v>44992.33</v>
      </c>
    </row>
    <row r="861" spans="2:7">
      <c r="B861" s="22" t="s">
        <v>96</v>
      </c>
      <c r="C861" s="22" t="s">
        <v>7</v>
      </c>
      <c r="D861" s="22" t="s">
        <v>7</v>
      </c>
      <c r="E861" s="22" t="s">
        <v>34</v>
      </c>
      <c r="F861" s="22" t="s">
        <v>44</v>
      </c>
      <c r="G861" s="1">
        <v>28718.79</v>
      </c>
    </row>
    <row r="862" spans="2:7">
      <c r="B862" s="22" t="s">
        <v>96</v>
      </c>
      <c r="C862" s="22" t="s">
        <v>7</v>
      </c>
      <c r="D862" s="22" t="s">
        <v>7</v>
      </c>
      <c r="E862" s="22" t="s">
        <v>34</v>
      </c>
      <c r="F862" s="22" t="s">
        <v>45</v>
      </c>
      <c r="G862" s="1">
        <v>6904.91</v>
      </c>
    </row>
    <row r="863" spans="2:7">
      <c r="B863" s="22" t="s">
        <v>96</v>
      </c>
      <c r="C863" s="22" t="s">
        <v>7</v>
      </c>
      <c r="D863" s="22" t="s">
        <v>7</v>
      </c>
      <c r="E863" s="22" t="s">
        <v>34</v>
      </c>
      <c r="F863" s="22" t="s">
        <v>46</v>
      </c>
      <c r="G863" s="1">
        <v>18342.12</v>
      </c>
    </row>
    <row r="864" spans="2:7">
      <c r="B864" s="22" t="s">
        <v>96</v>
      </c>
      <c r="C864" s="22" t="s">
        <v>7</v>
      </c>
      <c r="D864" s="22" t="s">
        <v>7</v>
      </c>
      <c r="E864" s="22" t="s">
        <v>34</v>
      </c>
      <c r="F864" s="22" t="s">
        <v>47</v>
      </c>
      <c r="G864" s="1">
        <v>-7251.15</v>
      </c>
    </row>
    <row r="865" spans="2:7">
      <c r="B865" s="22" t="s">
        <v>96</v>
      </c>
      <c r="C865" s="22" t="s">
        <v>7</v>
      </c>
      <c r="D865" s="22" t="s">
        <v>7</v>
      </c>
      <c r="E865" s="22" t="s">
        <v>34</v>
      </c>
      <c r="F865" s="22" t="s">
        <v>48</v>
      </c>
      <c r="G865" s="1">
        <v>2837.17</v>
      </c>
    </row>
    <row r="866" spans="2:7">
      <c r="B866" s="22" t="s">
        <v>96</v>
      </c>
      <c r="C866" s="22" t="s">
        <v>7</v>
      </c>
      <c r="D866" s="22" t="s">
        <v>7</v>
      </c>
      <c r="E866" s="22" t="s">
        <v>34</v>
      </c>
      <c r="F866" s="22" t="s">
        <v>75</v>
      </c>
      <c r="G866" s="1">
        <v>5807.84</v>
      </c>
    </row>
    <row r="867" spans="2:7">
      <c r="B867" s="22" t="s">
        <v>96</v>
      </c>
      <c r="C867" s="22" t="s">
        <v>7</v>
      </c>
      <c r="D867" s="22" t="s">
        <v>7</v>
      </c>
      <c r="E867" s="22" t="s">
        <v>34</v>
      </c>
      <c r="F867" s="22" t="s">
        <v>85</v>
      </c>
      <c r="G867" s="1">
        <v>8956.0400000000009</v>
      </c>
    </row>
    <row r="868" spans="2:7">
      <c r="B868" s="22" t="s">
        <v>96</v>
      </c>
      <c r="C868" s="22" t="s">
        <v>7</v>
      </c>
      <c r="D868" s="22" t="s">
        <v>7</v>
      </c>
      <c r="E868" s="22" t="s">
        <v>34</v>
      </c>
      <c r="F868" s="22" t="s">
        <v>49</v>
      </c>
      <c r="G868" s="1">
        <v>147072.82</v>
      </c>
    </row>
    <row r="869" spans="2:7">
      <c r="B869" s="22" t="s">
        <v>96</v>
      </c>
      <c r="C869" s="22" t="s">
        <v>7</v>
      </c>
      <c r="D869" s="22" t="s">
        <v>7</v>
      </c>
      <c r="E869" s="22" t="s">
        <v>34</v>
      </c>
      <c r="F869" s="22" t="s">
        <v>50</v>
      </c>
      <c r="G869" s="1">
        <v>76405.27</v>
      </c>
    </row>
    <row r="870" spans="2:7">
      <c r="B870" s="22" t="s">
        <v>96</v>
      </c>
      <c r="C870" s="22" t="s">
        <v>7</v>
      </c>
      <c r="D870" s="22" t="s">
        <v>7</v>
      </c>
      <c r="E870" s="22" t="s">
        <v>34</v>
      </c>
      <c r="F870" s="22" t="s">
        <v>52</v>
      </c>
      <c r="G870" s="1">
        <v>3713.21</v>
      </c>
    </row>
    <row r="871" spans="2:7">
      <c r="B871" s="22" t="s">
        <v>96</v>
      </c>
      <c r="C871" s="22" t="s">
        <v>7</v>
      </c>
      <c r="D871" s="22" t="s">
        <v>7</v>
      </c>
      <c r="E871" s="22" t="s">
        <v>34</v>
      </c>
      <c r="F871" s="22" t="s">
        <v>53</v>
      </c>
      <c r="G871" s="1">
        <v>36498.35</v>
      </c>
    </row>
    <row r="872" spans="2:7">
      <c r="B872" s="22" t="s">
        <v>96</v>
      </c>
      <c r="C872" s="22" t="s">
        <v>7</v>
      </c>
      <c r="D872" s="22" t="s">
        <v>7</v>
      </c>
      <c r="E872" s="22" t="s">
        <v>34</v>
      </c>
      <c r="F872" s="22" t="s">
        <v>55</v>
      </c>
      <c r="G872" s="1">
        <v>3740</v>
      </c>
    </row>
    <row r="873" spans="2:7">
      <c r="B873" s="22" t="s">
        <v>96</v>
      </c>
      <c r="C873" s="22" t="s">
        <v>7</v>
      </c>
      <c r="D873" s="22" t="s">
        <v>7</v>
      </c>
      <c r="E873" s="22" t="s">
        <v>34</v>
      </c>
      <c r="F873" s="22" t="s">
        <v>56</v>
      </c>
      <c r="G873" s="1">
        <v>8550.57</v>
      </c>
    </row>
    <row r="874" spans="2:7">
      <c r="B874" s="22" t="s">
        <v>96</v>
      </c>
      <c r="C874" s="22" t="s">
        <v>7</v>
      </c>
      <c r="D874" s="22" t="s">
        <v>7</v>
      </c>
      <c r="E874" s="22" t="s">
        <v>34</v>
      </c>
      <c r="F874" s="22" t="s">
        <v>76</v>
      </c>
      <c r="G874" s="1">
        <v>27288.43</v>
      </c>
    </row>
    <row r="875" spans="2:7">
      <c r="B875" s="22" t="s">
        <v>96</v>
      </c>
      <c r="C875" s="22" t="s">
        <v>7</v>
      </c>
      <c r="D875" s="22" t="s">
        <v>7</v>
      </c>
      <c r="E875" s="22" t="s">
        <v>34</v>
      </c>
      <c r="F875" s="22" t="s">
        <v>57</v>
      </c>
      <c r="G875" s="1">
        <v>208803.78</v>
      </c>
    </row>
    <row r="876" spans="2:7">
      <c r="B876" s="22" t="s">
        <v>96</v>
      </c>
      <c r="C876" s="22" t="s">
        <v>7</v>
      </c>
      <c r="D876" s="22" t="s">
        <v>7</v>
      </c>
      <c r="E876" s="22" t="s">
        <v>34</v>
      </c>
      <c r="F876" s="22" t="s">
        <v>58</v>
      </c>
      <c r="G876" s="1">
        <v>14239.83</v>
      </c>
    </row>
    <row r="877" spans="2:7">
      <c r="B877" s="22" t="s">
        <v>96</v>
      </c>
      <c r="C877" s="22" t="s">
        <v>7</v>
      </c>
      <c r="D877" s="22" t="s">
        <v>7</v>
      </c>
      <c r="E877" s="22" t="s">
        <v>59</v>
      </c>
      <c r="F877" s="22" t="s">
        <v>55</v>
      </c>
      <c r="G877" s="1">
        <v>13930.83</v>
      </c>
    </row>
    <row r="878" spans="2:7">
      <c r="B878" s="22" t="s">
        <v>99</v>
      </c>
      <c r="C878" s="22" t="s">
        <v>7</v>
      </c>
      <c r="D878" s="22" t="s">
        <v>5</v>
      </c>
      <c r="E878" s="22" t="s">
        <v>5</v>
      </c>
      <c r="F878" s="22" t="s">
        <v>6</v>
      </c>
      <c r="G878" s="1">
        <v>11613.52</v>
      </c>
    </row>
    <row r="879" spans="2:7">
      <c r="B879" s="22" t="s">
        <v>99</v>
      </c>
      <c r="C879" s="22" t="s">
        <v>7</v>
      </c>
      <c r="D879" s="22" t="s">
        <v>5</v>
      </c>
      <c r="E879" s="22" t="s">
        <v>7</v>
      </c>
      <c r="F879" s="22" t="s">
        <v>6</v>
      </c>
      <c r="G879" s="1">
        <v>-502968.74</v>
      </c>
    </row>
    <row r="880" spans="2:7">
      <c r="B880" s="22" t="s">
        <v>99</v>
      </c>
      <c r="C880" s="22" t="s">
        <v>7</v>
      </c>
      <c r="D880" s="22" t="s">
        <v>5</v>
      </c>
      <c r="E880" s="22" t="s">
        <v>8</v>
      </c>
      <c r="F880" s="22" t="s">
        <v>9</v>
      </c>
      <c r="G880" s="1">
        <v>12320066.99</v>
      </c>
    </row>
    <row r="881" spans="2:7">
      <c r="B881" s="22" t="s">
        <v>99</v>
      </c>
      <c r="C881" s="22" t="s">
        <v>7</v>
      </c>
      <c r="D881" s="22" t="s">
        <v>5</v>
      </c>
      <c r="E881" s="22" t="s">
        <v>8</v>
      </c>
      <c r="F881" s="22" t="s">
        <v>10</v>
      </c>
      <c r="G881" s="1">
        <v>137108.04999999999</v>
      </c>
    </row>
    <row r="882" spans="2:7">
      <c r="B882" s="22" t="s">
        <v>99</v>
      </c>
      <c r="C882" s="22" t="s">
        <v>7</v>
      </c>
      <c r="D882" s="22" t="s">
        <v>5</v>
      </c>
      <c r="E882" s="22" t="s">
        <v>8</v>
      </c>
      <c r="F882" s="22" t="s">
        <v>11</v>
      </c>
      <c r="G882" s="1">
        <v>528942.69999999995</v>
      </c>
    </row>
    <row r="883" spans="2:7">
      <c r="B883" s="22" t="s">
        <v>99</v>
      </c>
      <c r="C883" s="22" t="s">
        <v>7</v>
      </c>
      <c r="D883" s="22" t="s">
        <v>5</v>
      </c>
      <c r="E883" s="22" t="s">
        <v>8</v>
      </c>
      <c r="F883" s="22" t="s">
        <v>12</v>
      </c>
      <c r="G883" s="1">
        <v>154300.68</v>
      </c>
    </row>
    <row r="884" spans="2:7">
      <c r="B884" s="22" t="s">
        <v>99</v>
      </c>
      <c r="C884" s="22" t="s">
        <v>7</v>
      </c>
      <c r="D884" s="22" t="s">
        <v>5</v>
      </c>
      <c r="E884" s="22" t="s">
        <v>8</v>
      </c>
      <c r="F884" s="22" t="s">
        <v>13</v>
      </c>
      <c r="G884" s="1">
        <v>24378</v>
      </c>
    </row>
    <row r="885" spans="2:7">
      <c r="B885" s="22" t="s">
        <v>99</v>
      </c>
      <c r="C885" s="22" t="s">
        <v>7</v>
      </c>
      <c r="D885" s="22" t="s">
        <v>5</v>
      </c>
      <c r="E885" s="22" t="s">
        <v>8</v>
      </c>
      <c r="F885" s="22" t="s">
        <v>70</v>
      </c>
      <c r="G885" s="1">
        <v>102550</v>
      </c>
    </row>
    <row r="886" spans="2:7">
      <c r="B886" s="22" t="s">
        <v>99</v>
      </c>
      <c r="C886" s="22" t="s">
        <v>7</v>
      </c>
      <c r="D886" s="22" t="s">
        <v>5</v>
      </c>
      <c r="E886" s="22" t="s">
        <v>14</v>
      </c>
      <c r="F886" s="22" t="s">
        <v>9</v>
      </c>
      <c r="G886" s="1">
        <v>4929743.9000000004</v>
      </c>
    </row>
    <row r="887" spans="2:7">
      <c r="B887" s="22" t="s">
        <v>99</v>
      </c>
      <c r="C887" s="22" t="s">
        <v>7</v>
      </c>
      <c r="D887" s="22" t="s">
        <v>5</v>
      </c>
      <c r="E887" s="22" t="s">
        <v>14</v>
      </c>
      <c r="F887" s="22" t="s">
        <v>10</v>
      </c>
      <c r="G887" s="1">
        <v>196996.9</v>
      </c>
    </row>
    <row r="888" spans="2:7">
      <c r="B888" s="22" t="s">
        <v>99</v>
      </c>
      <c r="C888" s="22" t="s">
        <v>7</v>
      </c>
      <c r="D888" s="22" t="s">
        <v>5</v>
      </c>
      <c r="E888" s="22" t="s">
        <v>14</v>
      </c>
      <c r="F888" s="22" t="s">
        <v>11</v>
      </c>
      <c r="G888" s="1">
        <v>255076.62</v>
      </c>
    </row>
    <row r="889" spans="2:7">
      <c r="B889" s="22" t="s">
        <v>99</v>
      </c>
      <c r="C889" s="22" t="s">
        <v>7</v>
      </c>
      <c r="D889" s="22" t="s">
        <v>5</v>
      </c>
      <c r="E889" s="22" t="s">
        <v>14</v>
      </c>
      <c r="F889" s="22" t="s">
        <v>13</v>
      </c>
      <c r="G889" s="1">
        <v>46864.98</v>
      </c>
    </row>
    <row r="890" spans="2:7">
      <c r="B890" s="22" t="s">
        <v>99</v>
      </c>
      <c r="C890" s="22" t="s">
        <v>7</v>
      </c>
      <c r="D890" s="22" t="s">
        <v>5</v>
      </c>
      <c r="E890" s="22" t="s">
        <v>15</v>
      </c>
      <c r="F890" s="22" t="s">
        <v>16</v>
      </c>
      <c r="G890" s="1">
        <v>693.29</v>
      </c>
    </row>
    <row r="891" spans="2:7">
      <c r="B891" s="22" t="s">
        <v>99</v>
      </c>
      <c r="C891" s="22" t="s">
        <v>7</v>
      </c>
      <c r="D891" s="22" t="s">
        <v>5</v>
      </c>
      <c r="E891" s="22" t="s">
        <v>15</v>
      </c>
      <c r="F891" s="22" t="s">
        <v>71</v>
      </c>
      <c r="G891" s="1">
        <v>-128.96</v>
      </c>
    </row>
    <row r="892" spans="2:7">
      <c r="B892" s="22" t="s">
        <v>99</v>
      </c>
      <c r="C892" s="22" t="s">
        <v>7</v>
      </c>
      <c r="D892" s="22" t="s">
        <v>5</v>
      </c>
      <c r="E892" s="22" t="s">
        <v>15</v>
      </c>
      <c r="F892" s="22" t="s">
        <v>17</v>
      </c>
      <c r="G892" s="1">
        <v>1013293.74</v>
      </c>
    </row>
    <row r="893" spans="2:7">
      <c r="B893" s="22" t="s">
        <v>99</v>
      </c>
      <c r="C893" s="22" t="s">
        <v>7</v>
      </c>
      <c r="D893" s="22" t="s">
        <v>5</v>
      </c>
      <c r="E893" s="22" t="s">
        <v>15</v>
      </c>
      <c r="F893" s="22" t="s">
        <v>18</v>
      </c>
      <c r="G893" s="1">
        <v>412952.78</v>
      </c>
    </row>
    <row r="894" spans="2:7">
      <c r="B894" s="22" t="s">
        <v>99</v>
      </c>
      <c r="C894" s="22" t="s">
        <v>7</v>
      </c>
      <c r="D894" s="22" t="s">
        <v>5</v>
      </c>
      <c r="E894" s="22" t="s">
        <v>15</v>
      </c>
      <c r="F894" s="22" t="s">
        <v>19</v>
      </c>
      <c r="G894" s="1">
        <v>2024976.28</v>
      </c>
    </row>
    <row r="895" spans="2:7">
      <c r="B895" s="22" t="s">
        <v>99</v>
      </c>
      <c r="C895" s="22" t="s">
        <v>7</v>
      </c>
      <c r="D895" s="22" t="s">
        <v>5</v>
      </c>
      <c r="E895" s="22" t="s">
        <v>15</v>
      </c>
      <c r="F895" s="22" t="s">
        <v>20</v>
      </c>
      <c r="G895" s="1">
        <v>661798.26</v>
      </c>
    </row>
    <row r="896" spans="2:7">
      <c r="B896" s="22" t="s">
        <v>99</v>
      </c>
      <c r="C896" s="22" t="s">
        <v>7</v>
      </c>
      <c r="D896" s="22" t="s">
        <v>5</v>
      </c>
      <c r="E896" s="22" t="s">
        <v>15</v>
      </c>
      <c r="F896" s="22" t="s">
        <v>21</v>
      </c>
      <c r="G896" s="1">
        <v>21248.33</v>
      </c>
    </row>
    <row r="897" spans="2:7">
      <c r="B897" s="22" t="s">
        <v>99</v>
      </c>
      <c r="C897" s="22" t="s">
        <v>7</v>
      </c>
      <c r="D897" s="22" t="s">
        <v>5</v>
      </c>
      <c r="E897" s="22" t="s">
        <v>15</v>
      </c>
      <c r="F897" s="22" t="s">
        <v>22</v>
      </c>
      <c r="G897" s="1">
        <v>8114.01</v>
      </c>
    </row>
    <row r="898" spans="2:7">
      <c r="B898" s="22" t="s">
        <v>99</v>
      </c>
      <c r="C898" s="22" t="s">
        <v>7</v>
      </c>
      <c r="D898" s="22" t="s">
        <v>5</v>
      </c>
      <c r="E898" s="22" t="s">
        <v>15</v>
      </c>
      <c r="F898" s="22" t="s">
        <v>23</v>
      </c>
      <c r="G898" s="1">
        <v>77266.89</v>
      </c>
    </row>
    <row r="899" spans="2:7">
      <c r="B899" s="22" t="s">
        <v>99</v>
      </c>
      <c r="C899" s="22" t="s">
        <v>7</v>
      </c>
      <c r="D899" s="22" t="s">
        <v>5</v>
      </c>
      <c r="E899" s="22" t="s">
        <v>15</v>
      </c>
      <c r="F899" s="22" t="s">
        <v>24</v>
      </c>
      <c r="G899" s="1">
        <v>187058.63</v>
      </c>
    </row>
    <row r="900" spans="2:7">
      <c r="B900" s="22" t="s">
        <v>99</v>
      </c>
      <c r="C900" s="22" t="s">
        <v>7</v>
      </c>
      <c r="D900" s="22" t="s">
        <v>5</v>
      </c>
      <c r="E900" s="22" t="s">
        <v>15</v>
      </c>
      <c r="F900" s="22" t="s">
        <v>25</v>
      </c>
      <c r="G900" s="1">
        <v>1893586.39</v>
      </c>
    </row>
    <row r="901" spans="2:7">
      <c r="B901" s="22" t="s">
        <v>99</v>
      </c>
      <c r="C901" s="22" t="s">
        <v>7</v>
      </c>
      <c r="D901" s="22" t="s">
        <v>5</v>
      </c>
      <c r="E901" s="22" t="s">
        <v>15</v>
      </c>
      <c r="F901" s="22" t="s">
        <v>26</v>
      </c>
      <c r="G901" s="1">
        <v>1711907.78</v>
      </c>
    </row>
    <row r="902" spans="2:7">
      <c r="B902" s="22" t="s">
        <v>99</v>
      </c>
      <c r="C902" s="22" t="s">
        <v>7</v>
      </c>
      <c r="D902" s="22" t="s">
        <v>5</v>
      </c>
      <c r="E902" s="22" t="s">
        <v>15</v>
      </c>
      <c r="F902" s="22" t="s">
        <v>27</v>
      </c>
      <c r="G902" s="1">
        <v>306158.81</v>
      </c>
    </row>
    <row r="903" spans="2:7">
      <c r="B903" s="22" t="s">
        <v>99</v>
      </c>
      <c r="C903" s="22" t="s">
        <v>7</v>
      </c>
      <c r="D903" s="22" t="s">
        <v>5</v>
      </c>
      <c r="E903" s="22" t="s">
        <v>15</v>
      </c>
      <c r="F903" s="22" t="s">
        <v>72</v>
      </c>
      <c r="G903" s="1">
        <v>54655.06</v>
      </c>
    </row>
    <row r="904" spans="2:7">
      <c r="B904" s="22" t="s">
        <v>99</v>
      </c>
      <c r="C904" s="22" t="s">
        <v>7</v>
      </c>
      <c r="D904" s="22" t="s">
        <v>5</v>
      </c>
      <c r="E904" s="22" t="s">
        <v>28</v>
      </c>
      <c r="F904" s="22" t="s">
        <v>29</v>
      </c>
      <c r="G904" s="1">
        <v>908251.11</v>
      </c>
    </row>
    <row r="905" spans="2:7">
      <c r="B905" s="22" t="s">
        <v>99</v>
      </c>
      <c r="C905" s="22" t="s">
        <v>7</v>
      </c>
      <c r="D905" s="22" t="s">
        <v>5</v>
      </c>
      <c r="E905" s="22" t="s">
        <v>28</v>
      </c>
      <c r="F905" s="22" t="s">
        <v>30</v>
      </c>
      <c r="G905" s="1">
        <v>97721.68</v>
      </c>
    </row>
    <row r="906" spans="2:7">
      <c r="B906" s="22" t="s">
        <v>99</v>
      </c>
      <c r="C906" s="22" t="s">
        <v>7</v>
      </c>
      <c r="D906" s="22" t="s">
        <v>5</v>
      </c>
      <c r="E906" s="22" t="s">
        <v>28</v>
      </c>
      <c r="F906" s="22" t="s">
        <v>31</v>
      </c>
      <c r="G906" s="1">
        <v>452976.6</v>
      </c>
    </row>
    <row r="907" spans="2:7">
      <c r="B907" s="22" t="s">
        <v>99</v>
      </c>
      <c r="C907" s="22" t="s">
        <v>7</v>
      </c>
      <c r="D907" s="22" t="s">
        <v>5</v>
      </c>
      <c r="E907" s="22" t="s">
        <v>28</v>
      </c>
      <c r="F907" s="22" t="s">
        <v>32</v>
      </c>
      <c r="G907" s="1">
        <v>61080.62</v>
      </c>
    </row>
    <row r="908" spans="2:7">
      <c r="B908" s="22" t="s">
        <v>99</v>
      </c>
      <c r="C908" s="22" t="s">
        <v>7</v>
      </c>
      <c r="D908" s="22" t="s">
        <v>5</v>
      </c>
      <c r="E908" s="22" t="s">
        <v>28</v>
      </c>
      <c r="F908" s="22" t="s">
        <v>33</v>
      </c>
      <c r="G908" s="1">
        <v>929677.37</v>
      </c>
    </row>
    <row r="909" spans="2:7">
      <c r="B909" s="22" t="s">
        <v>99</v>
      </c>
      <c r="C909" s="22" t="s">
        <v>7</v>
      </c>
      <c r="D909" s="22" t="s">
        <v>5</v>
      </c>
      <c r="E909" s="22" t="s">
        <v>34</v>
      </c>
      <c r="F909" s="22" t="s">
        <v>35</v>
      </c>
      <c r="G909" s="1">
        <v>115544.2</v>
      </c>
    </row>
    <row r="910" spans="2:7">
      <c r="B910" s="22" t="s">
        <v>99</v>
      </c>
      <c r="C910" s="22" t="s">
        <v>7</v>
      </c>
      <c r="D910" s="22" t="s">
        <v>5</v>
      </c>
      <c r="E910" s="22" t="s">
        <v>34</v>
      </c>
      <c r="F910" s="22" t="s">
        <v>38</v>
      </c>
      <c r="G910" s="1">
        <v>110035.87</v>
      </c>
    </row>
    <row r="911" spans="2:7">
      <c r="B911" s="22" t="s">
        <v>99</v>
      </c>
      <c r="C911" s="22" t="s">
        <v>7</v>
      </c>
      <c r="D911" s="22" t="s">
        <v>5</v>
      </c>
      <c r="E911" s="22" t="s">
        <v>34</v>
      </c>
      <c r="F911" s="22" t="s">
        <v>39</v>
      </c>
      <c r="G911" s="1">
        <v>2299536.4</v>
      </c>
    </row>
    <row r="912" spans="2:7">
      <c r="B912" s="22" t="s">
        <v>99</v>
      </c>
      <c r="C912" s="22" t="s">
        <v>7</v>
      </c>
      <c r="D912" s="22" t="s">
        <v>5</v>
      </c>
      <c r="E912" s="22" t="s">
        <v>34</v>
      </c>
      <c r="F912" s="22" t="s">
        <v>65</v>
      </c>
      <c r="G912" s="1">
        <v>128049.67</v>
      </c>
    </row>
    <row r="913" spans="2:7">
      <c r="B913" s="22" t="s">
        <v>99</v>
      </c>
      <c r="C913" s="22" t="s">
        <v>7</v>
      </c>
      <c r="D913" s="22" t="s">
        <v>5</v>
      </c>
      <c r="E913" s="22" t="s">
        <v>34</v>
      </c>
      <c r="F913" s="22" t="s">
        <v>42</v>
      </c>
      <c r="G913" s="1">
        <v>45088.51</v>
      </c>
    </row>
    <row r="914" spans="2:7">
      <c r="B914" s="22" t="s">
        <v>99</v>
      </c>
      <c r="C914" s="22" t="s">
        <v>7</v>
      </c>
      <c r="D914" s="22" t="s">
        <v>5</v>
      </c>
      <c r="E914" s="22" t="s">
        <v>34</v>
      </c>
      <c r="F914" s="22" t="s">
        <v>44</v>
      </c>
      <c r="G914" s="1">
        <v>2711.89</v>
      </c>
    </row>
    <row r="915" spans="2:7">
      <c r="B915" s="22" t="s">
        <v>99</v>
      </c>
      <c r="C915" s="22" t="s">
        <v>7</v>
      </c>
      <c r="D915" s="22" t="s">
        <v>5</v>
      </c>
      <c r="E915" s="22" t="s">
        <v>34</v>
      </c>
      <c r="F915" s="22" t="s">
        <v>45</v>
      </c>
      <c r="G915" s="1">
        <v>147993.38</v>
      </c>
    </row>
    <row r="916" spans="2:7">
      <c r="B916" s="22" t="s">
        <v>99</v>
      </c>
      <c r="C916" s="22" t="s">
        <v>7</v>
      </c>
      <c r="D916" s="22" t="s">
        <v>5</v>
      </c>
      <c r="E916" s="22" t="s">
        <v>34</v>
      </c>
      <c r="F916" s="22" t="s">
        <v>66</v>
      </c>
      <c r="G916" s="1">
        <v>57491.519999999997</v>
      </c>
    </row>
    <row r="917" spans="2:7">
      <c r="B917" s="22" t="s">
        <v>99</v>
      </c>
      <c r="C917" s="22" t="s">
        <v>7</v>
      </c>
      <c r="D917" s="22" t="s">
        <v>5</v>
      </c>
      <c r="E917" s="22" t="s">
        <v>34</v>
      </c>
      <c r="F917" s="22" t="s">
        <v>49</v>
      </c>
      <c r="G917" s="1">
        <v>240375.45</v>
      </c>
    </row>
    <row r="918" spans="2:7">
      <c r="B918" s="22" t="s">
        <v>99</v>
      </c>
      <c r="C918" s="22" t="s">
        <v>7</v>
      </c>
      <c r="D918" s="22" t="s">
        <v>5</v>
      </c>
      <c r="E918" s="22" t="s">
        <v>34</v>
      </c>
      <c r="F918" s="22" t="s">
        <v>50</v>
      </c>
      <c r="G918" s="1">
        <v>43296.38</v>
      </c>
    </row>
    <row r="919" spans="2:7">
      <c r="B919" s="22" t="s">
        <v>99</v>
      </c>
      <c r="C919" s="22" t="s">
        <v>7</v>
      </c>
      <c r="D919" s="22" t="s">
        <v>5</v>
      </c>
      <c r="E919" s="22" t="s">
        <v>34</v>
      </c>
      <c r="F919" s="22" t="s">
        <v>51</v>
      </c>
      <c r="G919" s="1">
        <v>2256.9499999999998</v>
      </c>
    </row>
    <row r="920" spans="2:7">
      <c r="B920" s="22" t="s">
        <v>99</v>
      </c>
      <c r="C920" s="22" t="s">
        <v>7</v>
      </c>
      <c r="D920" s="22" t="s">
        <v>5</v>
      </c>
      <c r="E920" s="22" t="s">
        <v>34</v>
      </c>
      <c r="F920" s="22" t="s">
        <v>52</v>
      </c>
      <c r="G920" s="1">
        <v>382.24</v>
      </c>
    </row>
    <row r="921" spans="2:7">
      <c r="B921" s="22" t="s">
        <v>99</v>
      </c>
      <c r="C921" s="22" t="s">
        <v>7</v>
      </c>
      <c r="D921" s="22" t="s">
        <v>5</v>
      </c>
      <c r="E921" s="22" t="s">
        <v>34</v>
      </c>
      <c r="F921" s="22" t="s">
        <v>55</v>
      </c>
      <c r="G921" s="1">
        <v>38550.269999999997</v>
      </c>
    </row>
    <row r="922" spans="2:7">
      <c r="B922" s="22" t="s">
        <v>99</v>
      </c>
      <c r="C922" s="22" t="s">
        <v>7</v>
      </c>
      <c r="D922" s="22" t="s">
        <v>5</v>
      </c>
      <c r="E922" s="22" t="s">
        <v>34</v>
      </c>
      <c r="F922" s="22" t="s">
        <v>76</v>
      </c>
      <c r="G922" s="1">
        <v>121957.1</v>
      </c>
    </row>
    <row r="923" spans="2:7">
      <c r="B923" s="22" t="s">
        <v>99</v>
      </c>
      <c r="C923" s="22" t="s">
        <v>7</v>
      </c>
      <c r="D923" s="22" t="s">
        <v>5</v>
      </c>
      <c r="E923" s="22" t="s">
        <v>34</v>
      </c>
      <c r="F923" s="22" t="s">
        <v>57</v>
      </c>
      <c r="G923" s="1">
        <v>309257.93</v>
      </c>
    </row>
    <row r="924" spans="2:7">
      <c r="B924" s="22" t="s">
        <v>99</v>
      </c>
      <c r="C924" s="22" t="s">
        <v>7</v>
      </c>
      <c r="D924" s="22" t="s">
        <v>5</v>
      </c>
      <c r="E924" s="22" t="s">
        <v>34</v>
      </c>
      <c r="F924" s="22" t="s">
        <v>100</v>
      </c>
      <c r="G924" s="1">
        <v>38677.89</v>
      </c>
    </row>
    <row r="925" spans="2:7">
      <c r="B925" s="22" t="s">
        <v>99</v>
      </c>
      <c r="C925" s="22" t="s">
        <v>7</v>
      </c>
      <c r="D925" s="22" t="s">
        <v>5</v>
      </c>
      <c r="E925" s="22" t="s">
        <v>34</v>
      </c>
      <c r="F925" s="22" t="s">
        <v>58</v>
      </c>
      <c r="G925" s="1">
        <v>13805.84</v>
      </c>
    </row>
    <row r="926" spans="2:7">
      <c r="B926" s="22" t="s">
        <v>99</v>
      </c>
      <c r="C926" s="22" t="s">
        <v>7</v>
      </c>
      <c r="D926" s="22" t="s">
        <v>5</v>
      </c>
      <c r="E926" s="22" t="s">
        <v>59</v>
      </c>
      <c r="F926" s="22" t="s">
        <v>55</v>
      </c>
      <c r="G926" s="1">
        <v>39905.410000000003</v>
      </c>
    </row>
    <row r="927" spans="2:7">
      <c r="B927" s="22" t="s">
        <v>99</v>
      </c>
      <c r="C927" s="22" t="s">
        <v>7</v>
      </c>
      <c r="D927" s="22" t="s">
        <v>5</v>
      </c>
      <c r="E927" s="22" t="s">
        <v>60</v>
      </c>
      <c r="F927" s="22" t="s">
        <v>62</v>
      </c>
      <c r="G927" s="1">
        <v>184932.11</v>
      </c>
    </row>
    <row r="928" spans="2:7">
      <c r="B928" s="22" t="s">
        <v>99</v>
      </c>
      <c r="C928" s="22" t="s">
        <v>7</v>
      </c>
      <c r="D928" s="22" t="s">
        <v>7</v>
      </c>
      <c r="E928" s="22" t="s">
        <v>5</v>
      </c>
      <c r="F928" s="22" t="s">
        <v>6</v>
      </c>
      <c r="G928" s="1">
        <v>491355.22</v>
      </c>
    </row>
    <row r="929" spans="2:7">
      <c r="B929" s="22" t="s">
        <v>99</v>
      </c>
      <c r="C929" s="22" t="s">
        <v>7</v>
      </c>
      <c r="D929" s="22" t="s">
        <v>7</v>
      </c>
      <c r="E929" s="22" t="s">
        <v>8</v>
      </c>
      <c r="F929" s="22" t="s">
        <v>9</v>
      </c>
      <c r="G929" s="1">
        <v>932438.31</v>
      </c>
    </row>
    <row r="930" spans="2:7">
      <c r="B930" s="22" t="s">
        <v>99</v>
      </c>
      <c r="C930" s="22" t="s">
        <v>7</v>
      </c>
      <c r="D930" s="22" t="s">
        <v>7</v>
      </c>
      <c r="E930" s="22" t="s">
        <v>8</v>
      </c>
      <c r="F930" s="22" t="s">
        <v>10</v>
      </c>
      <c r="G930" s="1">
        <v>275499.44</v>
      </c>
    </row>
    <row r="931" spans="2:7">
      <c r="B931" s="22" t="s">
        <v>99</v>
      </c>
      <c r="C931" s="22" t="s">
        <v>7</v>
      </c>
      <c r="D931" s="22" t="s">
        <v>7</v>
      </c>
      <c r="E931" s="22" t="s">
        <v>8</v>
      </c>
      <c r="F931" s="22" t="s">
        <v>11</v>
      </c>
      <c r="G931" s="1">
        <v>731359.48</v>
      </c>
    </row>
    <row r="932" spans="2:7">
      <c r="B932" s="22" t="s">
        <v>99</v>
      </c>
      <c r="C932" s="22" t="s">
        <v>7</v>
      </c>
      <c r="D932" s="22" t="s">
        <v>7</v>
      </c>
      <c r="E932" s="22" t="s">
        <v>8</v>
      </c>
      <c r="F932" s="22" t="s">
        <v>12</v>
      </c>
      <c r="G932" s="1">
        <v>93974.92</v>
      </c>
    </row>
    <row r="933" spans="2:7">
      <c r="B933" s="22" t="s">
        <v>99</v>
      </c>
      <c r="C933" s="22" t="s">
        <v>7</v>
      </c>
      <c r="D933" s="22" t="s">
        <v>7</v>
      </c>
      <c r="E933" s="22" t="s">
        <v>8</v>
      </c>
      <c r="F933" s="22" t="s">
        <v>13</v>
      </c>
      <c r="G933" s="1">
        <v>75545.31</v>
      </c>
    </row>
    <row r="934" spans="2:7">
      <c r="B934" s="22" t="s">
        <v>99</v>
      </c>
      <c r="C934" s="22" t="s">
        <v>7</v>
      </c>
      <c r="D934" s="22" t="s">
        <v>7</v>
      </c>
      <c r="E934" s="22" t="s">
        <v>14</v>
      </c>
      <c r="F934" s="22" t="s">
        <v>9</v>
      </c>
      <c r="G934" s="1">
        <v>810543.48</v>
      </c>
    </row>
    <row r="935" spans="2:7">
      <c r="B935" s="22" t="s">
        <v>99</v>
      </c>
      <c r="C935" s="22" t="s">
        <v>7</v>
      </c>
      <c r="D935" s="22" t="s">
        <v>7</v>
      </c>
      <c r="E935" s="22" t="s">
        <v>14</v>
      </c>
      <c r="F935" s="22" t="s">
        <v>10</v>
      </c>
      <c r="G935" s="1">
        <v>73607.47</v>
      </c>
    </row>
    <row r="936" spans="2:7">
      <c r="B936" s="22" t="s">
        <v>99</v>
      </c>
      <c r="C936" s="22" t="s">
        <v>7</v>
      </c>
      <c r="D936" s="22" t="s">
        <v>7</v>
      </c>
      <c r="E936" s="22" t="s">
        <v>14</v>
      </c>
      <c r="F936" s="22" t="s">
        <v>11</v>
      </c>
      <c r="G936" s="1">
        <v>120073.99</v>
      </c>
    </row>
    <row r="937" spans="2:7">
      <c r="B937" s="22" t="s">
        <v>99</v>
      </c>
      <c r="C937" s="22" t="s">
        <v>7</v>
      </c>
      <c r="D937" s="22" t="s">
        <v>7</v>
      </c>
      <c r="E937" s="22" t="s">
        <v>14</v>
      </c>
      <c r="F937" s="22" t="s">
        <v>13</v>
      </c>
      <c r="G937" s="1">
        <v>17065.150000000001</v>
      </c>
    </row>
    <row r="938" spans="2:7">
      <c r="B938" s="22" t="s">
        <v>99</v>
      </c>
      <c r="C938" s="22" t="s">
        <v>7</v>
      </c>
      <c r="D938" s="22" t="s">
        <v>7</v>
      </c>
      <c r="E938" s="22" t="s">
        <v>15</v>
      </c>
      <c r="F938" s="22" t="s">
        <v>16</v>
      </c>
      <c r="G938" s="1">
        <v>865.8</v>
      </c>
    </row>
    <row r="939" spans="2:7">
      <c r="B939" s="22" t="s">
        <v>99</v>
      </c>
      <c r="C939" s="22" t="s">
        <v>7</v>
      </c>
      <c r="D939" s="22" t="s">
        <v>7</v>
      </c>
      <c r="E939" s="22" t="s">
        <v>15</v>
      </c>
      <c r="F939" s="22" t="s">
        <v>17</v>
      </c>
      <c r="G939" s="1">
        <v>136100.34</v>
      </c>
    </row>
    <row r="940" spans="2:7">
      <c r="B940" s="22" t="s">
        <v>99</v>
      </c>
      <c r="C940" s="22" t="s">
        <v>7</v>
      </c>
      <c r="D940" s="22" t="s">
        <v>7</v>
      </c>
      <c r="E940" s="22" t="s">
        <v>15</v>
      </c>
      <c r="F940" s="22" t="s">
        <v>18</v>
      </c>
      <c r="G940" s="1">
        <v>67776.66</v>
      </c>
    </row>
    <row r="941" spans="2:7">
      <c r="B941" s="22" t="s">
        <v>99</v>
      </c>
      <c r="C941" s="22" t="s">
        <v>7</v>
      </c>
      <c r="D941" s="22" t="s">
        <v>7</v>
      </c>
      <c r="E941" s="22" t="s">
        <v>15</v>
      </c>
      <c r="F941" s="22" t="s">
        <v>19</v>
      </c>
      <c r="G941" s="1">
        <v>271685.34000000003</v>
      </c>
    </row>
    <row r="942" spans="2:7">
      <c r="B942" s="22" t="s">
        <v>99</v>
      </c>
      <c r="C942" s="22" t="s">
        <v>7</v>
      </c>
      <c r="D942" s="22" t="s">
        <v>7</v>
      </c>
      <c r="E942" s="22" t="s">
        <v>15</v>
      </c>
      <c r="F942" s="22" t="s">
        <v>20</v>
      </c>
      <c r="G942" s="1">
        <v>93981.09</v>
      </c>
    </row>
    <row r="943" spans="2:7">
      <c r="B943" s="22" t="s">
        <v>99</v>
      </c>
      <c r="C943" s="22" t="s">
        <v>7</v>
      </c>
      <c r="D943" s="22" t="s">
        <v>7</v>
      </c>
      <c r="E943" s="22" t="s">
        <v>15</v>
      </c>
      <c r="F943" s="22" t="s">
        <v>21</v>
      </c>
      <c r="G943" s="1">
        <v>1357.15</v>
      </c>
    </row>
    <row r="944" spans="2:7">
      <c r="B944" s="22" t="s">
        <v>99</v>
      </c>
      <c r="C944" s="22" t="s">
        <v>7</v>
      </c>
      <c r="D944" s="22" t="s">
        <v>7</v>
      </c>
      <c r="E944" s="22" t="s">
        <v>15</v>
      </c>
      <c r="F944" s="22" t="s">
        <v>22</v>
      </c>
      <c r="G944" s="1">
        <v>1322.28</v>
      </c>
    </row>
    <row r="945" spans="2:7">
      <c r="B945" s="22" t="s">
        <v>99</v>
      </c>
      <c r="C945" s="22" t="s">
        <v>7</v>
      </c>
      <c r="D945" s="22" t="s">
        <v>7</v>
      </c>
      <c r="E945" s="22" t="s">
        <v>15</v>
      </c>
      <c r="F945" s="22" t="s">
        <v>23</v>
      </c>
      <c r="G945" s="1">
        <v>9641.25</v>
      </c>
    </row>
    <row r="946" spans="2:7">
      <c r="B946" s="22" t="s">
        <v>99</v>
      </c>
      <c r="C946" s="22" t="s">
        <v>7</v>
      </c>
      <c r="D946" s="22" t="s">
        <v>7</v>
      </c>
      <c r="E946" s="22" t="s">
        <v>15</v>
      </c>
      <c r="F946" s="22" t="s">
        <v>24</v>
      </c>
      <c r="G946" s="1">
        <v>18156.439999999999</v>
      </c>
    </row>
    <row r="947" spans="2:7">
      <c r="B947" s="22" t="s">
        <v>99</v>
      </c>
      <c r="C947" s="22" t="s">
        <v>7</v>
      </c>
      <c r="D947" s="22" t="s">
        <v>7</v>
      </c>
      <c r="E947" s="22" t="s">
        <v>15</v>
      </c>
      <c r="F947" s="22" t="s">
        <v>25</v>
      </c>
      <c r="G947" s="1">
        <v>201804.39</v>
      </c>
    </row>
    <row r="948" spans="2:7">
      <c r="B948" s="22" t="s">
        <v>99</v>
      </c>
      <c r="C948" s="22" t="s">
        <v>7</v>
      </c>
      <c r="D948" s="22" t="s">
        <v>7</v>
      </c>
      <c r="E948" s="22" t="s">
        <v>15</v>
      </c>
      <c r="F948" s="22" t="s">
        <v>26</v>
      </c>
      <c r="G948" s="1">
        <v>181449.64</v>
      </c>
    </row>
    <row r="949" spans="2:7">
      <c r="B949" s="22" t="s">
        <v>99</v>
      </c>
      <c r="C949" s="22" t="s">
        <v>7</v>
      </c>
      <c r="D949" s="22" t="s">
        <v>7</v>
      </c>
      <c r="E949" s="22" t="s">
        <v>15</v>
      </c>
      <c r="F949" s="22" t="s">
        <v>27</v>
      </c>
      <c r="G949" s="1">
        <v>47062.61</v>
      </c>
    </row>
    <row r="950" spans="2:7">
      <c r="B950" s="22" t="s">
        <v>99</v>
      </c>
      <c r="C950" s="22" t="s">
        <v>7</v>
      </c>
      <c r="D950" s="22" t="s">
        <v>7</v>
      </c>
      <c r="E950" s="22" t="s">
        <v>15</v>
      </c>
      <c r="F950" s="22" t="s">
        <v>72</v>
      </c>
      <c r="G950" s="1">
        <v>10532.62</v>
      </c>
    </row>
    <row r="951" spans="2:7">
      <c r="B951" s="22" t="s">
        <v>99</v>
      </c>
      <c r="C951" s="22" t="s">
        <v>7</v>
      </c>
      <c r="D951" s="22" t="s">
        <v>7</v>
      </c>
      <c r="E951" s="22" t="s">
        <v>28</v>
      </c>
      <c r="F951" s="22" t="s">
        <v>29</v>
      </c>
      <c r="G951" s="1">
        <v>58274.7</v>
      </c>
    </row>
    <row r="952" spans="2:7">
      <c r="B952" s="22" t="s">
        <v>99</v>
      </c>
      <c r="C952" s="22" t="s">
        <v>7</v>
      </c>
      <c r="D952" s="22" t="s">
        <v>7</v>
      </c>
      <c r="E952" s="22" t="s">
        <v>28</v>
      </c>
      <c r="F952" s="22" t="s">
        <v>30</v>
      </c>
      <c r="G952" s="1">
        <v>1338.69</v>
      </c>
    </row>
    <row r="953" spans="2:7">
      <c r="B953" s="22" t="s">
        <v>99</v>
      </c>
      <c r="C953" s="22" t="s">
        <v>7</v>
      </c>
      <c r="D953" s="22" t="s">
        <v>7</v>
      </c>
      <c r="E953" s="22" t="s">
        <v>28</v>
      </c>
      <c r="F953" s="22" t="s">
        <v>31</v>
      </c>
      <c r="G953" s="1">
        <v>107245.65</v>
      </c>
    </row>
    <row r="954" spans="2:7">
      <c r="B954" s="22" t="s">
        <v>99</v>
      </c>
      <c r="C954" s="22" t="s">
        <v>7</v>
      </c>
      <c r="D954" s="22" t="s">
        <v>7</v>
      </c>
      <c r="E954" s="22" t="s">
        <v>28</v>
      </c>
      <c r="F954" s="22" t="s">
        <v>33</v>
      </c>
      <c r="G954" s="1">
        <v>136479.71</v>
      </c>
    </row>
    <row r="955" spans="2:7">
      <c r="B955" s="22" t="s">
        <v>99</v>
      </c>
      <c r="C955" s="22" t="s">
        <v>7</v>
      </c>
      <c r="D955" s="22" t="s">
        <v>7</v>
      </c>
      <c r="E955" s="22" t="s">
        <v>34</v>
      </c>
      <c r="F955" s="22" t="s">
        <v>35</v>
      </c>
      <c r="G955" s="1">
        <v>2806.05</v>
      </c>
    </row>
    <row r="956" spans="2:7">
      <c r="B956" s="22" t="s">
        <v>99</v>
      </c>
      <c r="C956" s="22" t="s">
        <v>7</v>
      </c>
      <c r="D956" s="22" t="s">
        <v>7</v>
      </c>
      <c r="E956" s="22" t="s">
        <v>34</v>
      </c>
      <c r="F956" s="22" t="s">
        <v>38</v>
      </c>
      <c r="G956" s="1">
        <v>2052.1</v>
      </c>
    </row>
    <row r="957" spans="2:7">
      <c r="B957" s="22" t="s">
        <v>99</v>
      </c>
      <c r="C957" s="22" t="s">
        <v>7</v>
      </c>
      <c r="D957" s="22" t="s">
        <v>7</v>
      </c>
      <c r="E957" s="22" t="s">
        <v>34</v>
      </c>
      <c r="F957" s="22" t="s">
        <v>39</v>
      </c>
      <c r="G957" s="1">
        <v>68959.64</v>
      </c>
    </row>
    <row r="958" spans="2:7">
      <c r="B958" s="22" t="s">
        <v>99</v>
      </c>
      <c r="C958" s="22" t="s">
        <v>7</v>
      </c>
      <c r="D958" s="22" t="s">
        <v>7</v>
      </c>
      <c r="E958" s="22" t="s">
        <v>34</v>
      </c>
      <c r="F958" s="22" t="s">
        <v>41</v>
      </c>
      <c r="G958" s="1">
        <v>15721.4</v>
      </c>
    </row>
    <row r="959" spans="2:7">
      <c r="B959" s="22" t="s">
        <v>99</v>
      </c>
      <c r="C959" s="22" t="s">
        <v>7</v>
      </c>
      <c r="D959" s="22" t="s">
        <v>7</v>
      </c>
      <c r="E959" s="22" t="s">
        <v>34</v>
      </c>
      <c r="F959" s="22" t="s">
        <v>65</v>
      </c>
      <c r="G959" s="1">
        <v>45000</v>
      </c>
    </row>
    <row r="960" spans="2:7">
      <c r="B960" s="22" t="s">
        <v>99</v>
      </c>
      <c r="C960" s="22" t="s">
        <v>7</v>
      </c>
      <c r="D960" s="22" t="s">
        <v>7</v>
      </c>
      <c r="E960" s="22" t="s">
        <v>34</v>
      </c>
      <c r="F960" s="22" t="s">
        <v>42</v>
      </c>
      <c r="G960" s="1">
        <v>62060.94</v>
      </c>
    </row>
    <row r="961" spans="2:7">
      <c r="B961" s="22" t="s">
        <v>99</v>
      </c>
      <c r="C961" s="22" t="s">
        <v>7</v>
      </c>
      <c r="D961" s="22" t="s">
        <v>7</v>
      </c>
      <c r="E961" s="22" t="s">
        <v>34</v>
      </c>
      <c r="F961" s="22" t="s">
        <v>49</v>
      </c>
      <c r="G961" s="1">
        <v>53019.21</v>
      </c>
    </row>
    <row r="962" spans="2:7">
      <c r="B962" s="22" t="s">
        <v>99</v>
      </c>
      <c r="C962" s="22" t="s">
        <v>7</v>
      </c>
      <c r="D962" s="22" t="s">
        <v>7</v>
      </c>
      <c r="E962" s="22" t="s">
        <v>34</v>
      </c>
      <c r="F962" s="22" t="s">
        <v>52</v>
      </c>
      <c r="G962" s="1">
        <v>12.82</v>
      </c>
    </row>
    <row r="963" spans="2:7">
      <c r="B963" s="22" t="s">
        <v>99</v>
      </c>
      <c r="C963" s="22" t="s">
        <v>7</v>
      </c>
      <c r="D963" s="22" t="s">
        <v>7</v>
      </c>
      <c r="E963" s="22" t="s">
        <v>34</v>
      </c>
      <c r="F963" s="22" t="s">
        <v>55</v>
      </c>
      <c r="G963" s="1">
        <v>1425</v>
      </c>
    </row>
    <row r="964" spans="2:7">
      <c r="B964" s="22" t="s">
        <v>99</v>
      </c>
      <c r="C964" s="22" t="s">
        <v>7</v>
      </c>
      <c r="D964" s="22" t="s">
        <v>7</v>
      </c>
      <c r="E964" s="22" t="s">
        <v>34</v>
      </c>
      <c r="F964" s="22" t="s">
        <v>58</v>
      </c>
      <c r="G964" s="1">
        <v>13982.89</v>
      </c>
    </row>
    <row r="965" spans="2:7">
      <c r="B965" s="22" t="s">
        <v>99</v>
      </c>
      <c r="C965" s="22" t="s">
        <v>7</v>
      </c>
      <c r="D965" s="22" t="s">
        <v>7</v>
      </c>
      <c r="E965" s="22" t="s">
        <v>59</v>
      </c>
      <c r="F965" s="22" t="s">
        <v>55</v>
      </c>
      <c r="G965" s="1">
        <v>1297.23</v>
      </c>
    </row>
    <row r="966" spans="2:7">
      <c r="B966" s="22" t="s">
        <v>101</v>
      </c>
      <c r="C966" s="22" t="s">
        <v>7</v>
      </c>
      <c r="D966" s="22" t="s">
        <v>5</v>
      </c>
      <c r="E966" s="22" t="s">
        <v>5</v>
      </c>
      <c r="F966" s="22" t="s">
        <v>6</v>
      </c>
      <c r="G966" s="1">
        <v>2103331.23</v>
      </c>
    </row>
    <row r="967" spans="2:7">
      <c r="B967" s="22" t="s">
        <v>101</v>
      </c>
      <c r="C967" s="22" t="s">
        <v>7</v>
      </c>
      <c r="D967" s="22" t="s">
        <v>5</v>
      </c>
      <c r="E967" s="22" t="s">
        <v>7</v>
      </c>
      <c r="F967" s="22" t="s">
        <v>6</v>
      </c>
      <c r="G967" s="1">
        <v>-2175358.52</v>
      </c>
    </row>
    <row r="968" spans="2:7">
      <c r="B968" s="22" t="s">
        <v>101</v>
      </c>
      <c r="C968" s="22" t="s">
        <v>7</v>
      </c>
      <c r="D968" s="22" t="s">
        <v>5</v>
      </c>
      <c r="E968" s="22" t="s">
        <v>8</v>
      </c>
      <c r="F968" s="22" t="s">
        <v>9</v>
      </c>
      <c r="G968" s="1">
        <v>54810279.759999998</v>
      </c>
    </row>
    <row r="969" spans="2:7">
      <c r="B969" s="22" t="s">
        <v>101</v>
      </c>
      <c r="C969" s="22" t="s">
        <v>7</v>
      </c>
      <c r="D969" s="22" t="s">
        <v>5</v>
      </c>
      <c r="E969" s="22" t="s">
        <v>8</v>
      </c>
      <c r="F969" s="22" t="s">
        <v>10</v>
      </c>
      <c r="G969" s="1">
        <v>1359583.55</v>
      </c>
    </row>
    <row r="970" spans="2:7">
      <c r="B970" s="22" t="s">
        <v>101</v>
      </c>
      <c r="C970" s="22" t="s">
        <v>7</v>
      </c>
      <c r="D970" s="22" t="s">
        <v>5</v>
      </c>
      <c r="E970" s="22" t="s">
        <v>8</v>
      </c>
      <c r="F970" s="22" t="s">
        <v>11</v>
      </c>
      <c r="G970" s="1">
        <v>2550382.6800000002</v>
      </c>
    </row>
    <row r="971" spans="2:7">
      <c r="B971" s="22" t="s">
        <v>101</v>
      </c>
      <c r="C971" s="22" t="s">
        <v>7</v>
      </c>
      <c r="D971" s="22" t="s">
        <v>5</v>
      </c>
      <c r="E971" s="22" t="s">
        <v>8</v>
      </c>
      <c r="F971" s="22" t="s">
        <v>12</v>
      </c>
      <c r="G971" s="1">
        <v>7317029.2300000004</v>
      </c>
    </row>
    <row r="972" spans="2:7">
      <c r="B972" s="22" t="s">
        <v>101</v>
      </c>
      <c r="C972" s="22" t="s">
        <v>7</v>
      </c>
      <c r="D972" s="22" t="s">
        <v>5</v>
      </c>
      <c r="E972" s="22" t="s">
        <v>8</v>
      </c>
      <c r="F972" s="22" t="s">
        <v>13</v>
      </c>
      <c r="G972" s="1">
        <v>1080044.1000000001</v>
      </c>
    </row>
    <row r="973" spans="2:7">
      <c r="B973" s="22" t="s">
        <v>101</v>
      </c>
      <c r="C973" s="22" t="s">
        <v>7</v>
      </c>
      <c r="D973" s="22" t="s">
        <v>5</v>
      </c>
      <c r="E973" s="22" t="s">
        <v>14</v>
      </c>
      <c r="F973" s="22" t="s">
        <v>9</v>
      </c>
      <c r="G973" s="1">
        <v>20947091.940000001</v>
      </c>
    </row>
    <row r="974" spans="2:7">
      <c r="B974" s="22" t="s">
        <v>101</v>
      </c>
      <c r="C974" s="22" t="s">
        <v>7</v>
      </c>
      <c r="D974" s="22" t="s">
        <v>5</v>
      </c>
      <c r="E974" s="22" t="s">
        <v>14</v>
      </c>
      <c r="F974" s="22" t="s">
        <v>10</v>
      </c>
      <c r="G974" s="1">
        <v>676880.44</v>
      </c>
    </row>
    <row r="975" spans="2:7">
      <c r="B975" s="22" t="s">
        <v>101</v>
      </c>
      <c r="C975" s="22" t="s">
        <v>7</v>
      </c>
      <c r="D975" s="22" t="s">
        <v>5</v>
      </c>
      <c r="E975" s="22" t="s">
        <v>14</v>
      </c>
      <c r="F975" s="22" t="s">
        <v>11</v>
      </c>
      <c r="G975" s="1">
        <v>957468.47</v>
      </c>
    </row>
    <row r="976" spans="2:7">
      <c r="B976" s="22" t="s">
        <v>101</v>
      </c>
      <c r="C976" s="22" t="s">
        <v>7</v>
      </c>
      <c r="D976" s="22" t="s">
        <v>5</v>
      </c>
      <c r="E976" s="22" t="s">
        <v>14</v>
      </c>
      <c r="F976" s="22" t="s">
        <v>12</v>
      </c>
      <c r="G976" s="1">
        <v>36402.800000000003</v>
      </c>
    </row>
    <row r="977" spans="2:7">
      <c r="B977" s="22" t="s">
        <v>101</v>
      </c>
      <c r="C977" s="22" t="s">
        <v>7</v>
      </c>
      <c r="D977" s="22" t="s">
        <v>5</v>
      </c>
      <c r="E977" s="22" t="s">
        <v>14</v>
      </c>
      <c r="F977" s="22" t="s">
        <v>13</v>
      </c>
      <c r="G977" s="1">
        <v>183273.72</v>
      </c>
    </row>
    <row r="978" spans="2:7">
      <c r="B978" s="22" t="s">
        <v>101</v>
      </c>
      <c r="C978" s="22" t="s">
        <v>7</v>
      </c>
      <c r="D978" s="22" t="s">
        <v>5</v>
      </c>
      <c r="E978" s="22" t="s">
        <v>15</v>
      </c>
      <c r="F978" s="22" t="s">
        <v>18</v>
      </c>
      <c r="G978" s="1">
        <v>8248568.0099999998</v>
      </c>
    </row>
    <row r="979" spans="2:7">
      <c r="B979" s="22" t="s">
        <v>101</v>
      </c>
      <c r="C979" s="22" t="s">
        <v>7</v>
      </c>
      <c r="D979" s="22" t="s">
        <v>5</v>
      </c>
      <c r="E979" s="22" t="s">
        <v>15</v>
      </c>
      <c r="F979" s="22" t="s">
        <v>20</v>
      </c>
      <c r="G979" s="1">
        <v>15698058.24</v>
      </c>
    </row>
    <row r="980" spans="2:7">
      <c r="B980" s="22" t="s">
        <v>101</v>
      </c>
      <c r="C980" s="22" t="s">
        <v>7</v>
      </c>
      <c r="D980" s="22" t="s">
        <v>5</v>
      </c>
      <c r="E980" s="22" t="s">
        <v>15</v>
      </c>
      <c r="F980" s="22" t="s">
        <v>23</v>
      </c>
      <c r="G980" s="1">
        <v>275632.49</v>
      </c>
    </row>
    <row r="981" spans="2:7">
      <c r="B981" s="22" t="s">
        <v>101</v>
      </c>
      <c r="C981" s="22" t="s">
        <v>7</v>
      </c>
      <c r="D981" s="22" t="s">
        <v>5</v>
      </c>
      <c r="E981" s="22" t="s">
        <v>15</v>
      </c>
      <c r="F981" s="22" t="s">
        <v>24</v>
      </c>
      <c r="G981" s="1">
        <v>659593.77</v>
      </c>
    </row>
    <row r="982" spans="2:7">
      <c r="B982" s="22" t="s">
        <v>101</v>
      </c>
      <c r="C982" s="22" t="s">
        <v>7</v>
      </c>
      <c r="D982" s="22" t="s">
        <v>5</v>
      </c>
      <c r="E982" s="22" t="s">
        <v>15</v>
      </c>
      <c r="F982" s="22" t="s">
        <v>25</v>
      </c>
      <c r="G982" s="1">
        <v>7141425.0300000003</v>
      </c>
    </row>
    <row r="983" spans="2:7">
      <c r="B983" s="22" t="s">
        <v>101</v>
      </c>
      <c r="C983" s="22" t="s">
        <v>7</v>
      </c>
      <c r="D983" s="22" t="s">
        <v>5</v>
      </c>
      <c r="E983" s="22" t="s">
        <v>15</v>
      </c>
      <c r="F983" s="22" t="s">
        <v>26</v>
      </c>
      <c r="G983" s="1">
        <v>6570301.6500000004</v>
      </c>
    </row>
    <row r="984" spans="2:7">
      <c r="B984" s="22" t="s">
        <v>101</v>
      </c>
      <c r="C984" s="22" t="s">
        <v>7</v>
      </c>
      <c r="D984" s="22" t="s">
        <v>5</v>
      </c>
      <c r="E984" s="22" t="s">
        <v>15</v>
      </c>
      <c r="F984" s="22" t="s">
        <v>27</v>
      </c>
      <c r="G984" s="1">
        <v>1656311.58</v>
      </c>
    </row>
    <row r="985" spans="2:7">
      <c r="B985" s="22" t="s">
        <v>101</v>
      </c>
      <c r="C985" s="22" t="s">
        <v>7</v>
      </c>
      <c r="D985" s="22" t="s">
        <v>5</v>
      </c>
      <c r="E985" s="22" t="s">
        <v>28</v>
      </c>
      <c r="F985" s="22" t="s">
        <v>29</v>
      </c>
      <c r="G985" s="1">
        <v>6410710.6100000003</v>
      </c>
    </row>
    <row r="986" spans="2:7">
      <c r="B986" s="22" t="s">
        <v>101</v>
      </c>
      <c r="C986" s="22" t="s">
        <v>7</v>
      </c>
      <c r="D986" s="22" t="s">
        <v>5</v>
      </c>
      <c r="E986" s="22" t="s">
        <v>28</v>
      </c>
      <c r="F986" s="22" t="s">
        <v>30</v>
      </c>
      <c r="G986" s="1">
        <v>354708.46</v>
      </c>
    </row>
    <row r="987" spans="2:7">
      <c r="B987" s="22" t="s">
        <v>101</v>
      </c>
      <c r="C987" s="22" t="s">
        <v>7</v>
      </c>
      <c r="D987" s="22" t="s">
        <v>5</v>
      </c>
      <c r="E987" s="22" t="s">
        <v>28</v>
      </c>
      <c r="F987" s="22" t="s">
        <v>31</v>
      </c>
      <c r="G987" s="1">
        <v>257841.83</v>
      </c>
    </row>
    <row r="988" spans="2:7">
      <c r="B988" s="22" t="s">
        <v>101</v>
      </c>
      <c r="C988" s="22" t="s">
        <v>7</v>
      </c>
      <c r="D988" s="22" t="s">
        <v>5</v>
      </c>
      <c r="E988" s="22" t="s">
        <v>34</v>
      </c>
      <c r="F988" s="22" t="s">
        <v>35</v>
      </c>
      <c r="G988" s="1">
        <v>58861.03</v>
      </c>
    </row>
    <row r="989" spans="2:7">
      <c r="B989" s="22" t="s">
        <v>101</v>
      </c>
      <c r="C989" s="22" t="s">
        <v>7</v>
      </c>
      <c r="D989" s="22" t="s">
        <v>5</v>
      </c>
      <c r="E989" s="22" t="s">
        <v>34</v>
      </c>
      <c r="F989" s="22" t="s">
        <v>38</v>
      </c>
      <c r="G989" s="1">
        <v>312435.32</v>
      </c>
    </row>
    <row r="990" spans="2:7">
      <c r="B990" s="22" t="s">
        <v>101</v>
      </c>
      <c r="C990" s="22" t="s">
        <v>7</v>
      </c>
      <c r="D990" s="22" t="s">
        <v>5</v>
      </c>
      <c r="E990" s="22" t="s">
        <v>34</v>
      </c>
      <c r="F990" s="22" t="s">
        <v>39</v>
      </c>
      <c r="G990" s="1">
        <v>8258694.9299999997</v>
      </c>
    </row>
    <row r="991" spans="2:7">
      <c r="B991" s="22" t="s">
        <v>101</v>
      </c>
      <c r="C991" s="22" t="s">
        <v>7</v>
      </c>
      <c r="D991" s="22" t="s">
        <v>5</v>
      </c>
      <c r="E991" s="22" t="s">
        <v>34</v>
      </c>
      <c r="F991" s="22" t="s">
        <v>41</v>
      </c>
      <c r="G991" s="1">
        <v>50081.22</v>
      </c>
    </row>
    <row r="992" spans="2:7">
      <c r="B992" s="22" t="s">
        <v>101</v>
      </c>
      <c r="C992" s="22" t="s">
        <v>7</v>
      </c>
      <c r="D992" s="22" t="s">
        <v>5</v>
      </c>
      <c r="E992" s="22" t="s">
        <v>34</v>
      </c>
      <c r="F992" s="22" t="s">
        <v>65</v>
      </c>
      <c r="G992" s="1">
        <v>125187.98</v>
      </c>
    </row>
    <row r="993" spans="2:7">
      <c r="B993" s="22" t="s">
        <v>101</v>
      </c>
      <c r="C993" s="22" t="s">
        <v>7</v>
      </c>
      <c r="D993" s="22" t="s">
        <v>5</v>
      </c>
      <c r="E993" s="22" t="s">
        <v>34</v>
      </c>
      <c r="F993" s="22" t="s">
        <v>45</v>
      </c>
      <c r="G993" s="1">
        <v>625486.6</v>
      </c>
    </row>
    <row r="994" spans="2:7">
      <c r="B994" s="22" t="s">
        <v>101</v>
      </c>
      <c r="C994" s="22" t="s">
        <v>7</v>
      </c>
      <c r="D994" s="22" t="s">
        <v>5</v>
      </c>
      <c r="E994" s="22" t="s">
        <v>34</v>
      </c>
      <c r="F994" s="22" t="s">
        <v>75</v>
      </c>
      <c r="G994" s="1">
        <v>112024.56</v>
      </c>
    </row>
    <row r="995" spans="2:7">
      <c r="B995" s="22" t="s">
        <v>101</v>
      </c>
      <c r="C995" s="22" t="s">
        <v>7</v>
      </c>
      <c r="D995" s="22" t="s">
        <v>5</v>
      </c>
      <c r="E995" s="22" t="s">
        <v>34</v>
      </c>
      <c r="F995" s="22" t="s">
        <v>49</v>
      </c>
      <c r="G995" s="1">
        <v>1559720.87</v>
      </c>
    </row>
    <row r="996" spans="2:7">
      <c r="B996" s="22" t="s">
        <v>101</v>
      </c>
      <c r="C996" s="22" t="s">
        <v>7</v>
      </c>
      <c r="D996" s="22" t="s">
        <v>5</v>
      </c>
      <c r="E996" s="22" t="s">
        <v>34</v>
      </c>
      <c r="F996" s="22" t="s">
        <v>52</v>
      </c>
      <c r="G996" s="1">
        <v>6799.48</v>
      </c>
    </row>
    <row r="997" spans="2:7">
      <c r="B997" s="22" t="s">
        <v>101</v>
      </c>
      <c r="C997" s="22" t="s">
        <v>7</v>
      </c>
      <c r="D997" s="22" t="s">
        <v>5</v>
      </c>
      <c r="E997" s="22" t="s">
        <v>34</v>
      </c>
      <c r="F997" s="22" t="s">
        <v>53</v>
      </c>
      <c r="G997" s="1">
        <v>2178435.56</v>
      </c>
    </row>
    <row r="998" spans="2:7">
      <c r="B998" s="22" t="s">
        <v>101</v>
      </c>
      <c r="C998" s="22" t="s">
        <v>7</v>
      </c>
      <c r="D998" s="22" t="s">
        <v>5</v>
      </c>
      <c r="E998" s="22" t="s">
        <v>34</v>
      </c>
      <c r="F998" s="22" t="s">
        <v>68</v>
      </c>
      <c r="G998" s="1">
        <v>2376643.81</v>
      </c>
    </row>
    <row r="999" spans="2:7">
      <c r="B999" s="22" t="s">
        <v>101</v>
      </c>
      <c r="C999" s="22" t="s">
        <v>7</v>
      </c>
      <c r="D999" s="22" t="s">
        <v>5</v>
      </c>
      <c r="E999" s="22" t="s">
        <v>34</v>
      </c>
      <c r="F999" s="22" t="s">
        <v>76</v>
      </c>
      <c r="G999" s="1">
        <v>413805.81</v>
      </c>
    </row>
    <row r="1000" spans="2:7">
      <c r="B1000" s="22" t="s">
        <v>101</v>
      </c>
      <c r="C1000" s="22" t="s">
        <v>7</v>
      </c>
      <c r="D1000" s="22" t="s">
        <v>5</v>
      </c>
      <c r="E1000" s="22" t="s">
        <v>34</v>
      </c>
      <c r="F1000" s="22" t="s">
        <v>57</v>
      </c>
      <c r="G1000" s="1">
        <v>1274908.1100000001</v>
      </c>
    </row>
    <row r="1001" spans="2:7">
      <c r="B1001" s="22" t="s">
        <v>101</v>
      </c>
      <c r="C1001" s="22" t="s">
        <v>7</v>
      </c>
      <c r="D1001" s="22" t="s">
        <v>5</v>
      </c>
      <c r="E1001" s="22" t="s">
        <v>59</v>
      </c>
      <c r="F1001" s="22" t="s">
        <v>55</v>
      </c>
      <c r="G1001" s="1">
        <v>245052.46</v>
      </c>
    </row>
    <row r="1002" spans="2:7">
      <c r="B1002" s="22" t="s">
        <v>101</v>
      </c>
      <c r="C1002" s="22" t="s">
        <v>7</v>
      </c>
      <c r="D1002" s="22" t="s">
        <v>5</v>
      </c>
      <c r="E1002" s="22" t="s">
        <v>60</v>
      </c>
      <c r="F1002" s="22" t="s">
        <v>62</v>
      </c>
      <c r="G1002" s="1">
        <v>1250984.22</v>
      </c>
    </row>
    <row r="1003" spans="2:7">
      <c r="B1003" s="22" t="s">
        <v>101</v>
      </c>
      <c r="C1003" s="22" t="s">
        <v>7</v>
      </c>
      <c r="D1003" s="22" t="s">
        <v>7</v>
      </c>
      <c r="E1003" s="22" t="s">
        <v>5</v>
      </c>
      <c r="F1003" s="22" t="s">
        <v>6</v>
      </c>
      <c r="G1003" s="1">
        <v>72027.289999999994</v>
      </c>
    </row>
    <row r="1004" spans="2:7">
      <c r="B1004" s="22" t="s">
        <v>101</v>
      </c>
      <c r="C1004" s="22" t="s">
        <v>7</v>
      </c>
      <c r="D1004" s="22" t="s">
        <v>7</v>
      </c>
      <c r="E1004" s="22" t="s">
        <v>8</v>
      </c>
      <c r="F1004" s="22" t="s">
        <v>9</v>
      </c>
      <c r="G1004" s="1">
        <v>16388098.75</v>
      </c>
    </row>
    <row r="1005" spans="2:7">
      <c r="B1005" s="22" t="s">
        <v>101</v>
      </c>
      <c r="C1005" s="22" t="s">
        <v>7</v>
      </c>
      <c r="D1005" s="22" t="s">
        <v>7</v>
      </c>
      <c r="E1005" s="22" t="s">
        <v>8</v>
      </c>
      <c r="F1005" s="22" t="s">
        <v>10</v>
      </c>
      <c r="G1005" s="1">
        <v>981078.67</v>
      </c>
    </row>
    <row r="1006" spans="2:7">
      <c r="B1006" s="22" t="s">
        <v>101</v>
      </c>
      <c r="C1006" s="22" t="s">
        <v>7</v>
      </c>
      <c r="D1006" s="22" t="s">
        <v>7</v>
      </c>
      <c r="E1006" s="22" t="s">
        <v>8</v>
      </c>
      <c r="F1006" s="22" t="s">
        <v>11</v>
      </c>
      <c r="G1006" s="1">
        <v>7705.38</v>
      </c>
    </row>
    <row r="1007" spans="2:7">
      <c r="B1007" s="22" t="s">
        <v>101</v>
      </c>
      <c r="C1007" s="22" t="s">
        <v>7</v>
      </c>
      <c r="D1007" s="22" t="s">
        <v>7</v>
      </c>
      <c r="E1007" s="22" t="s">
        <v>8</v>
      </c>
      <c r="F1007" s="22" t="s">
        <v>12</v>
      </c>
      <c r="G1007" s="1">
        <v>3091.27</v>
      </c>
    </row>
    <row r="1008" spans="2:7">
      <c r="B1008" s="22" t="s">
        <v>101</v>
      </c>
      <c r="C1008" s="22" t="s">
        <v>7</v>
      </c>
      <c r="D1008" s="22" t="s">
        <v>7</v>
      </c>
      <c r="E1008" s="22" t="s">
        <v>8</v>
      </c>
      <c r="F1008" s="22" t="s">
        <v>13</v>
      </c>
      <c r="G1008" s="1">
        <v>8621.59</v>
      </c>
    </row>
    <row r="1009" spans="2:7">
      <c r="B1009" s="22" t="s">
        <v>101</v>
      </c>
      <c r="C1009" s="22" t="s">
        <v>7</v>
      </c>
      <c r="D1009" s="22" t="s">
        <v>7</v>
      </c>
      <c r="E1009" s="22" t="s">
        <v>14</v>
      </c>
      <c r="F1009" s="22" t="s">
        <v>9</v>
      </c>
      <c r="G1009" s="1">
        <v>2332671.4500000002</v>
      </c>
    </row>
    <row r="1010" spans="2:7">
      <c r="B1010" s="22" t="s">
        <v>101</v>
      </c>
      <c r="C1010" s="22" t="s">
        <v>7</v>
      </c>
      <c r="D1010" s="22" t="s">
        <v>7</v>
      </c>
      <c r="E1010" s="22" t="s">
        <v>14</v>
      </c>
      <c r="F1010" s="22" t="s">
        <v>10</v>
      </c>
      <c r="G1010" s="1">
        <v>773791.72</v>
      </c>
    </row>
    <row r="1011" spans="2:7">
      <c r="B1011" s="22" t="s">
        <v>101</v>
      </c>
      <c r="C1011" s="22" t="s">
        <v>7</v>
      </c>
      <c r="D1011" s="22" t="s">
        <v>7</v>
      </c>
      <c r="E1011" s="22" t="s">
        <v>14</v>
      </c>
      <c r="F1011" s="22" t="s">
        <v>11</v>
      </c>
      <c r="G1011" s="1">
        <v>13925.9</v>
      </c>
    </row>
    <row r="1012" spans="2:7">
      <c r="B1012" s="22" t="s">
        <v>101</v>
      </c>
      <c r="C1012" s="22" t="s">
        <v>7</v>
      </c>
      <c r="D1012" s="22" t="s">
        <v>7</v>
      </c>
      <c r="E1012" s="22" t="s">
        <v>14</v>
      </c>
      <c r="F1012" s="22" t="s">
        <v>13</v>
      </c>
      <c r="G1012" s="1">
        <v>1830.72</v>
      </c>
    </row>
    <row r="1013" spans="2:7">
      <c r="B1013" s="22" t="s">
        <v>101</v>
      </c>
      <c r="C1013" s="22" t="s">
        <v>7</v>
      </c>
      <c r="D1013" s="22" t="s">
        <v>7</v>
      </c>
      <c r="E1013" s="22" t="s">
        <v>15</v>
      </c>
      <c r="F1013" s="22" t="s">
        <v>18</v>
      </c>
      <c r="G1013" s="1">
        <v>161876.22</v>
      </c>
    </row>
    <row r="1014" spans="2:7">
      <c r="B1014" s="22" t="s">
        <v>101</v>
      </c>
      <c r="C1014" s="22" t="s">
        <v>7</v>
      </c>
      <c r="D1014" s="22" t="s">
        <v>7</v>
      </c>
      <c r="E1014" s="22" t="s">
        <v>15</v>
      </c>
      <c r="F1014" s="22" t="s">
        <v>20</v>
      </c>
      <c r="G1014" s="1">
        <v>230752.53</v>
      </c>
    </row>
    <row r="1015" spans="2:7">
      <c r="B1015" s="22" t="s">
        <v>101</v>
      </c>
      <c r="C1015" s="22" t="s">
        <v>7</v>
      </c>
      <c r="D1015" s="22" t="s">
        <v>7</v>
      </c>
      <c r="E1015" s="22" t="s">
        <v>15</v>
      </c>
      <c r="F1015" s="22" t="s">
        <v>23</v>
      </c>
      <c r="G1015" s="1">
        <v>1188.74</v>
      </c>
    </row>
    <row r="1016" spans="2:7">
      <c r="B1016" s="22" t="s">
        <v>101</v>
      </c>
      <c r="C1016" s="22" t="s">
        <v>7</v>
      </c>
      <c r="D1016" s="22" t="s">
        <v>7</v>
      </c>
      <c r="E1016" s="22" t="s">
        <v>15</v>
      </c>
      <c r="F1016" s="22" t="s">
        <v>24</v>
      </c>
      <c r="G1016" s="1">
        <v>30.3</v>
      </c>
    </row>
    <row r="1017" spans="2:7">
      <c r="B1017" s="22" t="s">
        <v>101</v>
      </c>
      <c r="C1017" s="22" t="s">
        <v>7</v>
      </c>
      <c r="D1017" s="22" t="s">
        <v>7</v>
      </c>
      <c r="E1017" s="22" t="s">
        <v>15</v>
      </c>
      <c r="F1017" s="22" t="s">
        <v>25</v>
      </c>
      <c r="G1017" s="1">
        <v>2847118.11</v>
      </c>
    </row>
    <row r="1018" spans="2:7">
      <c r="B1018" s="22" t="s">
        <v>101</v>
      </c>
      <c r="C1018" s="22" t="s">
        <v>7</v>
      </c>
      <c r="D1018" s="22" t="s">
        <v>7</v>
      </c>
      <c r="E1018" s="22" t="s">
        <v>15</v>
      </c>
      <c r="F1018" s="22" t="s">
        <v>26</v>
      </c>
      <c r="G1018" s="1">
        <v>860928.83</v>
      </c>
    </row>
    <row r="1019" spans="2:7">
      <c r="B1019" s="22" t="s">
        <v>101</v>
      </c>
      <c r="C1019" s="22" t="s">
        <v>7</v>
      </c>
      <c r="D1019" s="22" t="s">
        <v>7</v>
      </c>
      <c r="E1019" s="22" t="s">
        <v>28</v>
      </c>
      <c r="F1019" s="22" t="s">
        <v>29</v>
      </c>
      <c r="G1019" s="1">
        <v>71.23</v>
      </c>
    </row>
    <row r="1020" spans="2:7">
      <c r="B1020" s="22" t="s">
        <v>101</v>
      </c>
      <c r="C1020" s="22" t="s">
        <v>7</v>
      </c>
      <c r="D1020" s="22" t="s">
        <v>7</v>
      </c>
      <c r="E1020" s="22" t="s">
        <v>34</v>
      </c>
      <c r="F1020" s="22" t="s">
        <v>39</v>
      </c>
      <c r="G1020" s="1">
        <v>159785.04999999999</v>
      </c>
    </row>
    <row r="1021" spans="2:7">
      <c r="B1021" s="22" t="s">
        <v>101</v>
      </c>
      <c r="C1021" s="22" t="s">
        <v>7</v>
      </c>
      <c r="D1021" s="22" t="s">
        <v>7</v>
      </c>
      <c r="E1021" s="22" t="s">
        <v>59</v>
      </c>
      <c r="F1021" s="22" t="s">
        <v>55</v>
      </c>
      <c r="G1021" s="1">
        <v>50032.93</v>
      </c>
    </row>
    <row r="1022" spans="2:7">
      <c r="B1022" s="22" t="s">
        <v>102</v>
      </c>
      <c r="C1022" s="22" t="s">
        <v>7</v>
      </c>
      <c r="D1022" s="22" t="s">
        <v>5</v>
      </c>
      <c r="E1022" s="22" t="s">
        <v>5</v>
      </c>
      <c r="F1022" s="22" t="s">
        <v>6</v>
      </c>
      <c r="G1022" s="1">
        <v>202297.16</v>
      </c>
    </row>
    <row r="1023" spans="2:7">
      <c r="B1023" s="22" t="s">
        <v>102</v>
      </c>
      <c r="C1023" s="22" t="s">
        <v>7</v>
      </c>
      <c r="D1023" s="22" t="s">
        <v>5</v>
      </c>
      <c r="E1023" s="22" t="s">
        <v>7</v>
      </c>
      <c r="F1023" s="22" t="s">
        <v>6</v>
      </c>
      <c r="G1023" s="1">
        <v>-245687.09</v>
      </c>
    </row>
    <row r="1024" spans="2:7">
      <c r="B1024" s="22" t="s">
        <v>102</v>
      </c>
      <c r="C1024" s="22" t="s">
        <v>7</v>
      </c>
      <c r="D1024" s="22" t="s">
        <v>5</v>
      </c>
      <c r="E1024" s="22" t="s">
        <v>8</v>
      </c>
      <c r="F1024" s="22" t="s">
        <v>9</v>
      </c>
      <c r="G1024" s="1">
        <v>3136653.62</v>
      </c>
    </row>
    <row r="1025" spans="2:7">
      <c r="B1025" s="22" t="s">
        <v>102</v>
      </c>
      <c r="C1025" s="22" t="s">
        <v>7</v>
      </c>
      <c r="D1025" s="22" t="s">
        <v>5</v>
      </c>
      <c r="E1025" s="22" t="s">
        <v>8</v>
      </c>
      <c r="F1025" s="22" t="s">
        <v>10</v>
      </c>
      <c r="G1025" s="1">
        <v>18331.349999999999</v>
      </c>
    </row>
    <row r="1026" spans="2:7">
      <c r="B1026" s="22" t="s">
        <v>102</v>
      </c>
      <c r="C1026" s="22" t="s">
        <v>7</v>
      </c>
      <c r="D1026" s="22" t="s">
        <v>5</v>
      </c>
      <c r="E1026" s="22" t="s">
        <v>8</v>
      </c>
      <c r="F1026" s="22" t="s">
        <v>11</v>
      </c>
      <c r="G1026" s="1">
        <v>6372.77</v>
      </c>
    </row>
    <row r="1027" spans="2:7">
      <c r="B1027" s="22" t="s">
        <v>102</v>
      </c>
      <c r="C1027" s="22" t="s">
        <v>7</v>
      </c>
      <c r="D1027" s="22" t="s">
        <v>5</v>
      </c>
      <c r="E1027" s="22" t="s">
        <v>8</v>
      </c>
      <c r="F1027" s="22" t="s">
        <v>12</v>
      </c>
      <c r="G1027" s="1">
        <v>111851.25</v>
      </c>
    </row>
    <row r="1028" spans="2:7">
      <c r="B1028" s="22" t="s">
        <v>102</v>
      </c>
      <c r="C1028" s="22" t="s">
        <v>7</v>
      </c>
      <c r="D1028" s="22" t="s">
        <v>5</v>
      </c>
      <c r="E1028" s="22" t="s">
        <v>8</v>
      </c>
      <c r="F1028" s="22" t="s">
        <v>13</v>
      </c>
      <c r="G1028" s="1">
        <v>24512.83</v>
      </c>
    </row>
    <row r="1029" spans="2:7">
      <c r="B1029" s="22" t="s">
        <v>102</v>
      </c>
      <c r="C1029" s="22" t="s">
        <v>7</v>
      </c>
      <c r="D1029" s="22" t="s">
        <v>5</v>
      </c>
      <c r="E1029" s="22" t="s">
        <v>8</v>
      </c>
      <c r="F1029" s="22" t="s">
        <v>70</v>
      </c>
      <c r="G1029" s="1">
        <v>122273.2</v>
      </c>
    </row>
    <row r="1030" spans="2:7">
      <c r="B1030" s="22" t="s">
        <v>102</v>
      </c>
      <c r="C1030" s="22" t="s">
        <v>7</v>
      </c>
      <c r="D1030" s="22" t="s">
        <v>5</v>
      </c>
      <c r="E1030" s="22" t="s">
        <v>14</v>
      </c>
      <c r="F1030" s="22" t="s">
        <v>9</v>
      </c>
      <c r="G1030" s="1">
        <v>1302964.27</v>
      </c>
    </row>
    <row r="1031" spans="2:7">
      <c r="B1031" s="22" t="s">
        <v>102</v>
      </c>
      <c r="C1031" s="22" t="s">
        <v>7</v>
      </c>
      <c r="D1031" s="22" t="s">
        <v>5</v>
      </c>
      <c r="E1031" s="22" t="s">
        <v>14</v>
      </c>
      <c r="F1031" s="22" t="s">
        <v>10</v>
      </c>
      <c r="G1031" s="1">
        <v>18347.560000000001</v>
      </c>
    </row>
    <row r="1032" spans="2:7">
      <c r="B1032" s="22" t="s">
        <v>102</v>
      </c>
      <c r="C1032" s="22" t="s">
        <v>7</v>
      </c>
      <c r="D1032" s="22" t="s">
        <v>5</v>
      </c>
      <c r="E1032" s="22" t="s">
        <v>14</v>
      </c>
      <c r="F1032" s="22" t="s">
        <v>11</v>
      </c>
      <c r="G1032" s="1">
        <v>44447.28</v>
      </c>
    </row>
    <row r="1033" spans="2:7">
      <c r="B1033" s="22" t="s">
        <v>102</v>
      </c>
      <c r="C1033" s="22" t="s">
        <v>7</v>
      </c>
      <c r="D1033" s="22" t="s">
        <v>5</v>
      </c>
      <c r="E1033" s="22" t="s">
        <v>14</v>
      </c>
      <c r="F1033" s="22" t="s">
        <v>12</v>
      </c>
      <c r="G1033" s="1">
        <v>2890.3</v>
      </c>
    </row>
    <row r="1034" spans="2:7">
      <c r="B1034" s="22" t="s">
        <v>102</v>
      </c>
      <c r="C1034" s="22" t="s">
        <v>7</v>
      </c>
      <c r="D1034" s="22" t="s">
        <v>5</v>
      </c>
      <c r="E1034" s="22" t="s">
        <v>14</v>
      </c>
      <c r="F1034" s="22" t="s">
        <v>13</v>
      </c>
      <c r="G1034" s="1">
        <v>10568.37</v>
      </c>
    </row>
    <row r="1035" spans="2:7">
      <c r="B1035" s="22" t="s">
        <v>102</v>
      </c>
      <c r="C1035" s="22" t="s">
        <v>7</v>
      </c>
      <c r="D1035" s="22" t="s">
        <v>5</v>
      </c>
      <c r="E1035" s="22" t="s">
        <v>15</v>
      </c>
      <c r="F1035" s="22" t="s">
        <v>17</v>
      </c>
      <c r="G1035" s="1">
        <v>256491.78</v>
      </c>
    </row>
    <row r="1036" spans="2:7">
      <c r="B1036" s="22" t="s">
        <v>102</v>
      </c>
      <c r="C1036" s="22" t="s">
        <v>7</v>
      </c>
      <c r="D1036" s="22" t="s">
        <v>5</v>
      </c>
      <c r="E1036" s="22" t="s">
        <v>15</v>
      </c>
      <c r="F1036" s="22" t="s">
        <v>18</v>
      </c>
      <c r="G1036" s="1">
        <v>102901.29</v>
      </c>
    </row>
    <row r="1037" spans="2:7">
      <c r="B1037" s="22" t="s">
        <v>102</v>
      </c>
      <c r="C1037" s="22" t="s">
        <v>7</v>
      </c>
      <c r="D1037" s="22" t="s">
        <v>5</v>
      </c>
      <c r="E1037" s="22" t="s">
        <v>15</v>
      </c>
      <c r="F1037" s="22" t="s">
        <v>19</v>
      </c>
      <c r="G1037" s="1">
        <v>517553.89</v>
      </c>
    </row>
    <row r="1038" spans="2:7">
      <c r="B1038" s="22" t="s">
        <v>102</v>
      </c>
      <c r="C1038" s="22" t="s">
        <v>7</v>
      </c>
      <c r="D1038" s="22" t="s">
        <v>5</v>
      </c>
      <c r="E1038" s="22" t="s">
        <v>15</v>
      </c>
      <c r="F1038" s="22" t="s">
        <v>20</v>
      </c>
      <c r="G1038" s="1">
        <v>176437.55</v>
      </c>
    </row>
    <row r="1039" spans="2:7">
      <c r="B1039" s="22" t="s">
        <v>102</v>
      </c>
      <c r="C1039" s="22" t="s">
        <v>7</v>
      </c>
      <c r="D1039" s="22" t="s">
        <v>5</v>
      </c>
      <c r="E1039" s="22" t="s">
        <v>15</v>
      </c>
      <c r="F1039" s="22" t="s">
        <v>21</v>
      </c>
      <c r="G1039" s="1">
        <v>3561.07</v>
      </c>
    </row>
    <row r="1040" spans="2:7">
      <c r="B1040" s="22" t="s">
        <v>102</v>
      </c>
      <c r="C1040" s="22" t="s">
        <v>7</v>
      </c>
      <c r="D1040" s="22" t="s">
        <v>5</v>
      </c>
      <c r="E1040" s="22" t="s">
        <v>15</v>
      </c>
      <c r="F1040" s="22" t="s">
        <v>22</v>
      </c>
      <c r="G1040" s="1">
        <v>1984.78</v>
      </c>
    </row>
    <row r="1041" spans="2:7">
      <c r="B1041" s="22" t="s">
        <v>102</v>
      </c>
      <c r="C1041" s="22" t="s">
        <v>7</v>
      </c>
      <c r="D1041" s="22" t="s">
        <v>5</v>
      </c>
      <c r="E1041" s="22" t="s">
        <v>15</v>
      </c>
      <c r="F1041" s="22" t="s">
        <v>23</v>
      </c>
      <c r="G1041" s="1">
        <v>16636.79</v>
      </c>
    </row>
    <row r="1042" spans="2:7">
      <c r="B1042" s="22" t="s">
        <v>102</v>
      </c>
      <c r="C1042" s="22" t="s">
        <v>7</v>
      </c>
      <c r="D1042" s="22" t="s">
        <v>5</v>
      </c>
      <c r="E1042" s="22" t="s">
        <v>15</v>
      </c>
      <c r="F1042" s="22" t="s">
        <v>24</v>
      </c>
      <c r="G1042" s="1">
        <v>29723.07</v>
      </c>
    </row>
    <row r="1043" spans="2:7">
      <c r="B1043" s="22" t="s">
        <v>102</v>
      </c>
      <c r="C1043" s="22" t="s">
        <v>7</v>
      </c>
      <c r="D1043" s="22" t="s">
        <v>5</v>
      </c>
      <c r="E1043" s="22" t="s">
        <v>15</v>
      </c>
      <c r="F1043" s="22" t="s">
        <v>25</v>
      </c>
      <c r="G1043" s="1">
        <v>499045.42</v>
      </c>
    </row>
    <row r="1044" spans="2:7">
      <c r="B1044" s="22" t="s">
        <v>102</v>
      </c>
      <c r="C1044" s="22" t="s">
        <v>7</v>
      </c>
      <c r="D1044" s="22" t="s">
        <v>5</v>
      </c>
      <c r="E1044" s="22" t="s">
        <v>15</v>
      </c>
      <c r="F1044" s="22" t="s">
        <v>26</v>
      </c>
      <c r="G1044" s="1">
        <v>444236.65</v>
      </c>
    </row>
    <row r="1045" spans="2:7">
      <c r="B1045" s="22" t="s">
        <v>102</v>
      </c>
      <c r="C1045" s="22" t="s">
        <v>7</v>
      </c>
      <c r="D1045" s="22" t="s">
        <v>5</v>
      </c>
      <c r="E1045" s="22" t="s">
        <v>15</v>
      </c>
      <c r="F1045" s="22" t="s">
        <v>27</v>
      </c>
      <c r="G1045" s="1">
        <v>5005.92</v>
      </c>
    </row>
    <row r="1046" spans="2:7">
      <c r="B1046" s="22" t="s">
        <v>102</v>
      </c>
      <c r="C1046" s="22" t="s">
        <v>7</v>
      </c>
      <c r="D1046" s="22" t="s">
        <v>5</v>
      </c>
      <c r="E1046" s="22" t="s">
        <v>15</v>
      </c>
      <c r="F1046" s="22" t="s">
        <v>72</v>
      </c>
      <c r="G1046" s="1">
        <v>2023.88</v>
      </c>
    </row>
    <row r="1047" spans="2:7">
      <c r="B1047" s="22" t="s">
        <v>102</v>
      </c>
      <c r="C1047" s="22" t="s">
        <v>7</v>
      </c>
      <c r="D1047" s="22" t="s">
        <v>5</v>
      </c>
      <c r="E1047" s="22" t="s">
        <v>28</v>
      </c>
      <c r="F1047" s="22" t="s">
        <v>29</v>
      </c>
      <c r="G1047" s="1">
        <v>253601.75</v>
      </c>
    </row>
    <row r="1048" spans="2:7">
      <c r="B1048" s="22" t="s">
        <v>102</v>
      </c>
      <c r="C1048" s="22" t="s">
        <v>7</v>
      </c>
      <c r="D1048" s="22" t="s">
        <v>5</v>
      </c>
      <c r="E1048" s="22" t="s">
        <v>28</v>
      </c>
      <c r="F1048" s="22" t="s">
        <v>30</v>
      </c>
      <c r="G1048" s="1">
        <v>24337.63</v>
      </c>
    </row>
    <row r="1049" spans="2:7">
      <c r="B1049" s="22" t="s">
        <v>102</v>
      </c>
      <c r="C1049" s="22" t="s">
        <v>7</v>
      </c>
      <c r="D1049" s="22" t="s">
        <v>5</v>
      </c>
      <c r="E1049" s="22" t="s">
        <v>28</v>
      </c>
      <c r="F1049" s="22" t="s">
        <v>31</v>
      </c>
      <c r="G1049" s="1">
        <v>258271.31</v>
      </c>
    </row>
    <row r="1050" spans="2:7">
      <c r="B1050" s="22" t="s">
        <v>102</v>
      </c>
      <c r="C1050" s="22" t="s">
        <v>7</v>
      </c>
      <c r="D1050" s="22" t="s">
        <v>5</v>
      </c>
      <c r="E1050" s="22" t="s">
        <v>28</v>
      </c>
      <c r="F1050" s="22" t="s">
        <v>32</v>
      </c>
      <c r="G1050" s="1">
        <v>4751.9399999999996</v>
      </c>
    </row>
    <row r="1051" spans="2:7">
      <c r="B1051" s="22" t="s">
        <v>102</v>
      </c>
      <c r="C1051" s="22" t="s">
        <v>7</v>
      </c>
      <c r="D1051" s="22" t="s">
        <v>5</v>
      </c>
      <c r="E1051" s="22" t="s">
        <v>28</v>
      </c>
      <c r="F1051" s="22" t="s">
        <v>33</v>
      </c>
      <c r="G1051" s="1">
        <v>9998.85</v>
      </c>
    </row>
    <row r="1052" spans="2:7">
      <c r="B1052" s="22" t="s">
        <v>102</v>
      </c>
      <c r="C1052" s="22" t="s">
        <v>7</v>
      </c>
      <c r="D1052" s="22" t="s">
        <v>5</v>
      </c>
      <c r="E1052" s="22" t="s">
        <v>34</v>
      </c>
      <c r="F1052" s="22" t="s">
        <v>35</v>
      </c>
      <c r="G1052" s="1">
        <v>133250.62</v>
      </c>
    </row>
    <row r="1053" spans="2:7">
      <c r="B1053" s="22" t="s">
        <v>102</v>
      </c>
      <c r="C1053" s="22" t="s">
        <v>7</v>
      </c>
      <c r="D1053" s="22" t="s">
        <v>5</v>
      </c>
      <c r="E1053" s="22" t="s">
        <v>34</v>
      </c>
      <c r="F1053" s="22" t="s">
        <v>36</v>
      </c>
      <c r="G1053" s="1">
        <v>10878</v>
      </c>
    </row>
    <row r="1054" spans="2:7">
      <c r="B1054" s="22" t="s">
        <v>102</v>
      </c>
      <c r="C1054" s="22" t="s">
        <v>7</v>
      </c>
      <c r="D1054" s="22" t="s">
        <v>5</v>
      </c>
      <c r="E1054" s="22" t="s">
        <v>34</v>
      </c>
      <c r="F1054" s="22" t="s">
        <v>37</v>
      </c>
      <c r="G1054" s="1">
        <v>3465.01</v>
      </c>
    </row>
    <row r="1055" spans="2:7">
      <c r="B1055" s="22" t="s">
        <v>102</v>
      </c>
      <c r="C1055" s="22" t="s">
        <v>7</v>
      </c>
      <c r="D1055" s="22" t="s">
        <v>5</v>
      </c>
      <c r="E1055" s="22" t="s">
        <v>34</v>
      </c>
      <c r="F1055" s="22" t="s">
        <v>38</v>
      </c>
      <c r="G1055" s="1">
        <v>6902.71</v>
      </c>
    </row>
    <row r="1056" spans="2:7">
      <c r="B1056" s="22" t="s">
        <v>102</v>
      </c>
      <c r="C1056" s="22" t="s">
        <v>7</v>
      </c>
      <c r="D1056" s="22" t="s">
        <v>5</v>
      </c>
      <c r="E1056" s="22" t="s">
        <v>34</v>
      </c>
      <c r="F1056" s="22" t="s">
        <v>39</v>
      </c>
      <c r="G1056" s="1">
        <v>241573.79</v>
      </c>
    </row>
    <row r="1057" spans="2:7">
      <c r="B1057" s="22" t="s">
        <v>102</v>
      </c>
      <c r="C1057" s="22" t="s">
        <v>7</v>
      </c>
      <c r="D1057" s="22" t="s">
        <v>5</v>
      </c>
      <c r="E1057" s="22" t="s">
        <v>34</v>
      </c>
      <c r="F1057" s="22" t="s">
        <v>40</v>
      </c>
      <c r="G1057" s="1">
        <v>15740</v>
      </c>
    </row>
    <row r="1058" spans="2:7">
      <c r="B1058" s="22" t="s">
        <v>102</v>
      </c>
      <c r="C1058" s="22" t="s">
        <v>7</v>
      </c>
      <c r="D1058" s="22" t="s">
        <v>5</v>
      </c>
      <c r="E1058" s="22" t="s">
        <v>34</v>
      </c>
      <c r="F1058" s="22" t="s">
        <v>41</v>
      </c>
      <c r="G1058" s="1">
        <v>15087.03</v>
      </c>
    </row>
    <row r="1059" spans="2:7">
      <c r="B1059" s="22" t="s">
        <v>102</v>
      </c>
      <c r="C1059" s="22" t="s">
        <v>7</v>
      </c>
      <c r="D1059" s="22" t="s">
        <v>5</v>
      </c>
      <c r="E1059" s="22" t="s">
        <v>34</v>
      </c>
      <c r="F1059" s="22" t="s">
        <v>45</v>
      </c>
      <c r="G1059" s="1">
        <v>86722.31</v>
      </c>
    </row>
    <row r="1060" spans="2:7">
      <c r="B1060" s="22" t="s">
        <v>102</v>
      </c>
      <c r="C1060" s="22" t="s">
        <v>7</v>
      </c>
      <c r="D1060" s="22" t="s">
        <v>5</v>
      </c>
      <c r="E1060" s="22" t="s">
        <v>34</v>
      </c>
      <c r="F1060" s="22" t="s">
        <v>47</v>
      </c>
      <c r="G1060" s="1">
        <v>5122.1000000000004</v>
      </c>
    </row>
    <row r="1061" spans="2:7">
      <c r="B1061" s="22" t="s">
        <v>102</v>
      </c>
      <c r="C1061" s="22" t="s">
        <v>7</v>
      </c>
      <c r="D1061" s="22" t="s">
        <v>5</v>
      </c>
      <c r="E1061" s="22" t="s">
        <v>34</v>
      </c>
      <c r="F1061" s="22" t="s">
        <v>75</v>
      </c>
      <c r="G1061" s="1">
        <v>35477.050000000003</v>
      </c>
    </row>
    <row r="1062" spans="2:7">
      <c r="B1062" s="22" t="s">
        <v>102</v>
      </c>
      <c r="C1062" s="22" t="s">
        <v>7</v>
      </c>
      <c r="D1062" s="22" t="s">
        <v>5</v>
      </c>
      <c r="E1062" s="22" t="s">
        <v>34</v>
      </c>
      <c r="F1062" s="22" t="s">
        <v>49</v>
      </c>
      <c r="G1062" s="1">
        <v>105117.78</v>
      </c>
    </row>
    <row r="1063" spans="2:7">
      <c r="B1063" s="22" t="s">
        <v>102</v>
      </c>
      <c r="C1063" s="22" t="s">
        <v>7</v>
      </c>
      <c r="D1063" s="22" t="s">
        <v>5</v>
      </c>
      <c r="E1063" s="22" t="s">
        <v>34</v>
      </c>
      <c r="F1063" s="22" t="s">
        <v>50</v>
      </c>
      <c r="G1063" s="1">
        <v>16665.28</v>
      </c>
    </row>
    <row r="1064" spans="2:7">
      <c r="B1064" s="22" t="s">
        <v>102</v>
      </c>
      <c r="C1064" s="22" t="s">
        <v>7</v>
      </c>
      <c r="D1064" s="22" t="s">
        <v>5</v>
      </c>
      <c r="E1064" s="22" t="s">
        <v>34</v>
      </c>
      <c r="F1064" s="22" t="s">
        <v>53</v>
      </c>
      <c r="G1064" s="1">
        <v>83690.789999999994</v>
      </c>
    </row>
    <row r="1065" spans="2:7">
      <c r="B1065" s="22" t="s">
        <v>102</v>
      </c>
      <c r="C1065" s="22" t="s">
        <v>7</v>
      </c>
      <c r="D1065" s="22" t="s">
        <v>5</v>
      </c>
      <c r="E1065" s="22" t="s">
        <v>34</v>
      </c>
      <c r="F1065" s="22" t="s">
        <v>54</v>
      </c>
      <c r="G1065" s="1">
        <v>50</v>
      </c>
    </row>
    <row r="1066" spans="2:7">
      <c r="B1066" s="22" t="s">
        <v>102</v>
      </c>
      <c r="C1066" s="22" t="s">
        <v>7</v>
      </c>
      <c r="D1066" s="22" t="s">
        <v>5</v>
      </c>
      <c r="E1066" s="22" t="s">
        <v>34</v>
      </c>
      <c r="F1066" s="22" t="s">
        <v>55</v>
      </c>
      <c r="G1066" s="1">
        <v>10775.89</v>
      </c>
    </row>
    <row r="1067" spans="2:7">
      <c r="B1067" s="22" t="s">
        <v>102</v>
      </c>
      <c r="C1067" s="22" t="s">
        <v>7</v>
      </c>
      <c r="D1067" s="22" t="s">
        <v>5</v>
      </c>
      <c r="E1067" s="22" t="s">
        <v>34</v>
      </c>
      <c r="F1067" s="22" t="s">
        <v>56</v>
      </c>
      <c r="G1067" s="1">
        <v>44674.78</v>
      </c>
    </row>
    <row r="1068" spans="2:7">
      <c r="B1068" s="22" t="s">
        <v>102</v>
      </c>
      <c r="C1068" s="22" t="s">
        <v>7</v>
      </c>
      <c r="D1068" s="22" t="s">
        <v>5</v>
      </c>
      <c r="E1068" s="22" t="s">
        <v>34</v>
      </c>
      <c r="F1068" s="22" t="s">
        <v>57</v>
      </c>
      <c r="G1068" s="1">
        <v>53987.89</v>
      </c>
    </row>
    <row r="1069" spans="2:7">
      <c r="B1069" s="22" t="s">
        <v>102</v>
      </c>
      <c r="C1069" s="22" t="s">
        <v>7</v>
      </c>
      <c r="D1069" s="22" t="s">
        <v>5</v>
      </c>
      <c r="E1069" s="22" t="s">
        <v>34</v>
      </c>
      <c r="F1069" s="22" t="s">
        <v>91</v>
      </c>
      <c r="G1069" s="1">
        <v>179.62</v>
      </c>
    </row>
    <row r="1070" spans="2:7">
      <c r="B1070" s="22" t="s">
        <v>102</v>
      </c>
      <c r="C1070" s="22" t="s">
        <v>7</v>
      </c>
      <c r="D1070" s="22" t="s">
        <v>5</v>
      </c>
      <c r="E1070" s="22" t="s">
        <v>34</v>
      </c>
      <c r="F1070" s="22" t="s">
        <v>58</v>
      </c>
      <c r="G1070" s="1">
        <v>9086.65</v>
      </c>
    </row>
    <row r="1071" spans="2:7">
      <c r="B1071" s="22" t="s">
        <v>102</v>
      </c>
      <c r="C1071" s="22" t="s">
        <v>7</v>
      </c>
      <c r="D1071" s="22" t="s">
        <v>5</v>
      </c>
      <c r="E1071" s="22" t="s">
        <v>59</v>
      </c>
      <c r="F1071" s="22" t="s">
        <v>55</v>
      </c>
      <c r="G1071" s="1">
        <v>26872.86</v>
      </c>
    </row>
    <row r="1072" spans="2:7">
      <c r="B1072" s="22" t="s">
        <v>102</v>
      </c>
      <c r="C1072" s="22" t="s">
        <v>7</v>
      </c>
      <c r="D1072" s="22" t="s">
        <v>5</v>
      </c>
      <c r="E1072" s="22" t="s">
        <v>60</v>
      </c>
      <c r="F1072" s="22" t="s">
        <v>61</v>
      </c>
      <c r="G1072" s="1">
        <v>676.02</v>
      </c>
    </row>
    <row r="1073" spans="2:7">
      <c r="B1073" s="22" t="s">
        <v>102</v>
      </c>
      <c r="C1073" s="22" t="s">
        <v>7</v>
      </c>
      <c r="D1073" s="22" t="s">
        <v>5</v>
      </c>
      <c r="E1073" s="22" t="s">
        <v>60</v>
      </c>
      <c r="F1073" s="22" t="s">
        <v>80</v>
      </c>
      <c r="G1073" s="1">
        <v>6782.12</v>
      </c>
    </row>
    <row r="1074" spans="2:7">
      <c r="B1074" s="22" t="s">
        <v>102</v>
      </c>
      <c r="C1074" s="22" t="s">
        <v>7</v>
      </c>
      <c r="D1074" s="22" t="s">
        <v>5</v>
      </c>
      <c r="E1074" s="22" t="s">
        <v>60</v>
      </c>
      <c r="F1074" s="22" t="s">
        <v>81</v>
      </c>
      <c r="G1074" s="1">
        <v>15862.58</v>
      </c>
    </row>
    <row r="1075" spans="2:7">
      <c r="B1075" s="22" t="s">
        <v>102</v>
      </c>
      <c r="C1075" s="22" t="s">
        <v>7</v>
      </c>
      <c r="D1075" s="22" t="s">
        <v>5</v>
      </c>
      <c r="E1075" s="22" t="s">
        <v>60</v>
      </c>
      <c r="F1075" s="22" t="s">
        <v>62</v>
      </c>
      <c r="G1075" s="1">
        <v>21556.52</v>
      </c>
    </row>
    <row r="1076" spans="2:7">
      <c r="B1076" s="22" t="s">
        <v>102</v>
      </c>
      <c r="C1076" s="22" t="s">
        <v>7</v>
      </c>
      <c r="D1076" s="22" t="s">
        <v>7</v>
      </c>
      <c r="E1076" s="22" t="s">
        <v>5</v>
      </c>
      <c r="F1076" s="22" t="s">
        <v>6</v>
      </c>
      <c r="G1076" s="1">
        <v>43389.93</v>
      </c>
    </row>
    <row r="1077" spans="2:7">
      <c r="B1077" s="22" t="s">
        <v>102</v>
      </c>
      <c r="C1077" s="22" t="s">
        <v>7</v>
      </c>
      <c r="D1077" s="22" t="s">
        <v>7</v>
      </c>
      <c r="E1077" s="22" t="s">
        <v>8</v>
      </c>
      <c r="F1077" s="22" t="s">
        <v>9</v>
      </c>
      <c r="G1077" s="1">
        <v>500635.81</v>
      </c>
    </row>
    <row r="1078" spans="2:7">
      <c r="B1078" s="22" t="s">
        <v>102</v>
      </c>
      <c r="C1078" s="22" t="s">
        <v>7</v>
      </c>
      <c r="D1078" s="22" t="s">
        <v>7</v>
      </c>
      <c r="E1078" s="22" t="s">
        <v>8</v>
      </c>
      <c r="F1078" s="22" t="s">
        <v>10</v>
      </c>
      <c r="G1078" s="1">
        <v>25148.32</v>
      </c>
    </row>
    <row r="1079" spans="2:7">
      <c r="B1079" s="22" t="s">
        <v>102</v>
      </c>
      <c r="C1079" s="22" t="s">
        <v>7</v>
      </c>
      <c r="D1079" s="22" t="s">
        <v>7</v>
      </c>
      <c r="E1079" s="22" t="s">
        <v>8</v>
      </c>
      <c r="F1079" s="22" t="s">
        <v>11</v>
      </c>
      <c r="G1079" s="1">
        <v>3564.43</v>
      </c>
    </row>
    <row r="1080" spans="2:7">
      <c r="B1080" s="22" t="s">
        <v>102</v>
      </c>
      <c r="C1080" s="22" t="s">
        <v>7</v>
      </c>
      <c r="D1080" s="22" t="s">
        <v>7</v>
      </c>
      <c r="E1080" s="22" t="s">
        <v>8</v>
      </c>
      <c r="F1080" s="22" t="s">
        <v>12</v>
      </c>
      <c r="G1080" s="1">
        <v>81383.289999999994</v>
      </c>
    </row>
    <row r="1081" spans="2:7">
      <c r="B1081" s="22" t="s">
        <v>102</v>
      </c>
      <c r="C1081" s="22" t="s">
        <v>7</v>
      </c>
      <c r="D1081" s="22" t="s">
        <v>7</v>
      </c>
      <c r="E1081" s="22" t="s">
        <v>8</v>
      </c>
      <c r="F1081" s="22" t="s">
        <v>13</v>
      </c>
      <c r="G1081" s="1">
        <v>25838.55</v>
      </c>
    </row>
    <row r="1082" spans="2:7">
      <c r="B1082" s="22" t="s">
        <v>102</v>
      </c>
      <c r="C1082" s="22" t="s">
        <v>7</v>
      </c>
      <c r="D1082" s="22" t="s">
        <v>7</v>
      </c>
      <c r="E1082" s="22" t="s">
        <v>14</v>
      </c>
      <c r="F1082" s="22" t="s">
        <v>9</v>
      </c>
      <c r="G1082" s="1">
        <v>449912.2</v>
      </c>
    </row>
    <row r="1083" spans="2:7">
      <c r="B1083" s="22" t="s">
        <v>102</v>
      </c>
      <c r="C1083" s="22" t="s">
        <v>7</v>
      </c>
      <c r="D1083" s="22" t="s">
        <v>7</v>
      </c>
      <c r="E1083" s="22" t="s">
        <v>14</v>
      </c>
      <c r="F1083" s="22" t="s">
        <v>10</v>
      </c>
      <c r="G1083" s="1">
        <v>19820.73</v>
      </c>
    </row>
    <row r="1084" spans="2:7">
      <c r="B1084" s="22" t="s">
        <v>102</v>
      </c>
      <c r="C1084" s="22" t="s">
        <v>7</v>
      </c>
      <c r="D1084" s="22" t="s">
        <v>7</v>
      </c>
      <c r="E1084" s="22" t="s">
        <v>14</v>
      </c>
      <c r="F1084" s="22" t="s">
        <v>11</v>
      </c>
      <c r="G1084" s="1">
        <v>18317.669999999998</v>
      </c>
    </row>
    <row r="1085" spans="2:7">
      <c r="B1085" s="22" t="s">
        <v>102</v>
      </c>
      <c r="C1085" s="22" t="s">
        <v>7</v>
      </c>
      <c r="D1085" s="22" t="s">
        <v>7</v>
      </c>
      <c r="E1085" s="22" t="s">
        <v>14</v>
      </c>
      <c r="F1085" s="22" t="s">
        <v>12</v>
      </c>
      <c r="G1085" s="1">
        <v>15629.5</v>
      </c>
    </row>
    <row r="1086" spans="2:7">
      <c r="B1086" s="22" t="s">
        <v>102</v>
      </c>
      <c r="C1086" s="22" t="s">
        <v>7</v>
      </c>
      <c r="D1086" s="22" t="s">
        <v>7</v>
      </c>
      <c r="E1086" s="22" t="s">
        <v>14</v>
      </c>
      <c r="F1086" s="22" t="s">
        <v>13</v>
      </c>
      <c r="G1086" s="1">
        <v>9543.1</v>
      </c>
    </row>
    <row r="1087" spans="2:7">
      <c r="B1087" s="22" t="s">
        <v>102</v>
      </c>
      <c r="C1087" s="22" t="s">
        <v>7</v>
      </c>
      <c r="D1087" s="22" t="s">
        <v>7</v>
      </c>
      <c r="E1087" s="22" t="s">
        <v>15</v>
      </c>
      <c r="F1087" s="22" t="s">
        <v>17</v>
      </c>
      <c r="G1087" s="1">
        <v>48010.12</v>
      </c>
    </row>
    <row r="1088" spans="2:7">
      <c r="B1088" s="22" t="s">
        <v>102</v>
      </c>
      <c r="C1088" s="22" t="s">
        <v>7</v>
      </c>
      <c r="D1088" s="22" t="s">
        <v>7</v>
      </c>
      <c r="E1088" s="22" t="s">
        <v>15</v>
      </c>
      <c r="F1088" s="22" t="s">
        <v>18</v>
      </c>
      <c r="G1088" s="1">
        <v>38180.85</v>
      </c>
    </row>
    <row r="1089" spans="2:7">
      <c r="B1089" s="22" t="s">
        <v>102</v>
      </c>
      <c r="C1089" s="22" t="s">
        <v>7</v>
      </c>
      <c r="D1089" s="22" t="s">
        <v>7</v>
      </c>
      <c r="E1089" s="22" t="s">
        <v>15</v>
      </c>
      <c r="F1089" s="22" t="s">
        <v>19</v>
      </c>
      <c r="G1089" s="1">
        <v>88351.72</v>
      </c>
    </row>
    <row r="1090" spans="2:7">
      <c r="B1090" s="22" t="s">
        <v>102</v>
      </c>
      <c r="C1090" s="22" t="s">
        <v>7</v>
      </c>
      <c r="D1090" s="22" t="s">
        <v>7</v>
      </c>
      <c r="E1090" s="22" t="s">
        <v>15</v>
      </c>
      <c r="F1090" s="22" t="s">
        <v>20</v>
      </c>
      <c r="G1090" s="1">
        <v>59732.78</v>
      </c>
    </row>
    <row r="1091" spans="2:7">
      <c r="B1091" s="22" t="s">
        <v>102</v>
      </c>
      <c r="C1091" s="22" t="s">
        <v>7</v>
      </c>
      <c r="D1091" s="22" t="s">
        <v>7</v>
      </c>
      <c r="E1091" s="22" t="s">
        <v>15</v>
      </c>
      <c r="F1091" s="22" t="s">
        <v>21</v>
      </c>
      <c r="G1091" s="1">
        <v>587.48</v>
      </c>
    </row>
    <row r="1092" spans="2:7">
      <c r="B1092" s="22" t="s">
        <v>102</v>
      </c>
      <c r="C1092" s="22" t="s">
        <v>7</v>
      </c>
      <c r="D1092" s="22" t="s">
        <v>7</v>
      </c>
      <c r="E1092" s="22" t="s">
        <v>15</v>
      </c>
      <c r="F1092" s="22" t="s">
        <v>22</v>
      </c>
      <c r="G1092" s="1">
        <v>708.6</v>
      </c>
    </row>
    <row r="1093" spans="2:7">
      <c r="B1093" s="22" t="s">
        <v>102</v>
      </c>
      <c r="C1093" s="22" t="s">
        <v>7</v>
      </c>
      <c r="D1093" s="22" t="s">
        <v>7</v>
      </c>
      <c r="E1093" s="22" t="s">
        <v>15</v>
      </c>
      <c r="F1093" s="22" t="s">
        <v>23</v>
      </c>
      <c r="G1093" s="1">
        <v>2939.3</v>
      </c>
    </row>
    <row r="1094" spans="2:7">
      <c r="B1094" s="22" t="s">
        <v>102</v>
      </c>
      <c r="C1094" s="22" t="s">
        <v>7</v>
      </c>
      <c r="D1094" s="22" t="s">
        <v>7</v>
      </c>
      <c r="E1094" s="22" t="s">
        <v>15</v>
      </c>
      <c r="F1094" s="22" t="s">
        <v>24</v>
      </c>
      <c r="G1094" s="1">
        <v>13063.11</v>
      </c>
    </row>
    <row r="1095" spans="2:7">
      <c r="B1095" s="22" t="s">
        <v>102</v>
      </c>
      <c r="C1095" s="22" t="s">
        <v>7</v>
      </c>
      <c r="D1095" s="22" t="s">
        <v>7</v>
      </c>
      <c r="E1095" s="22" t="s">
        <v>15</v>
      </c>
      <c r="F1095" s="22" t="s">
        <v>25</v>
      </c>
      <c r="G1095" s="1">
        <v>66354.62</v>
      </c>
    </row>
    <row r="1096" spans="2:7">
      <c r="B1096" s="22" t="s">
        <v>102</v>
      </c>
      <c r="C1096" s="22" t="s">
        <v>7</v>
      </c>
      <c r="D1096" s="22" t="s">
        <v>7</v>
      </c>
      <c r="E1096" s="22" t="s">
        <v>15</v>
      </c>
      <c r="F1096" s="22" t="s">
        <v>26</v>
      </c>
      <c r="G1096" s="1">
        <v>110920.79</v>
      </c>
    </row>
    <row r="1097" spans="2:7">
      <c r="B1097" s="22" t="s">
        <v>102</v>
      </c>
      <c r="C1097" s="22" t="s">
        <v>7</v>
      </c>
      <c r="D1097" s="22" t="s">
        <v>7</v>
      </c>
      <c r="E1097" s="22" t="s">
        <v>15</v>
      </c>
      <c r="F1097" s="22" t="s">
        <v>27</v>
      </c>
      <c r="G1097" s="1">
        <v>933.74</v>
      </c>
    </row>
    <row r="1098" spans="2:7">
      <c r="B1098" s="22" t="s">
        <v>102</v>
      </c>
      <c r="C1098" s="22" t="s">
        <v>7</v>
      </c>
      <c r="D1098" s="22" t="s">
        <v>7</v>
      </c>
      <c r="E1098" s="22" t="s">
        <v>15</v>
      </c>
      <c r="F1098" s="22" t="s">
        <v>72</v>
      </c>
      <c r="G1098" s="1">
        <v>752.93</v>
      </c>
    </row>
    <row r="1099" spans="2:7">
      <c r="B1099" s="22" t="s">
        <v>102</v>
      </c>
      <c r="C1099" s="22" t="s">
        <v>7</v>
      </c>
      <c r="D1099" s="22" t="s">
        <v>7</v>
      </c>
      <c r="E1099" s="22" t="s">
        <v>28</v>
      </c>
      <c r="F1099" s="22" t="s">
        <v>29</v>
      </c>
      <c r="G1099" s="1">
        <v>60771.75</v>
      </c>
    </row>
    <row r="1100" spans="2:7">
      <c r="B1100" s="22" t="s">
        <v>102</v>
      </c>
      <c r="C1100" s="22" t="s">
        <v>7</v>
      </c>
      <c r="D1100" s="22" t="s">
        <v>7</v>
      </c>
      <c r="E1100" s="22" t="s">
        <v>28</v>
      </c>
      <c r="F1100" s="22" t="s">
        <v>32</v>
      </c>
      <c r="G1100" s="1">
        <v>8400</v>
      </c>
    </row>
    <row r="1101" spans="2:7">
      <c r="B1101" s="22" t="s">
        <v>102</v>
      </c>
      <c r="C1101" s="22" t="s">
        <v>7</v>
      </c>
      <c r="D1101" s="22" t="s">
        <v>7</v>
      </c>
      <c r="E1101" s="22" t="s">
        <v>28</v>
      </c>
      <c r="F1101" s="22" t="s">
        <v>33</v>
      </c>
      <c r="G1101" s="1">
        <v>1863.04</v>
      </c>
    </row>
    <row r="1102" spans="2:7">
      <c r="B1102" s="22" t="s">
        <v>102</v>
      </c>
      <c r="C1102" s="22" t="s">
        <v>7</v>
      </c>
      <c r="D1102" s="22" t="s">
        <v>7</v>
      </c>
      <c r="E1102" s="22" t="s">
        <v>34</v>
      </c>
      <c r="F1102" s="22" t="s">
        <v>35</v>
      </c>
      <c r="G1102" s="1">
        <v>5819.28</v>
      </c>
    </row>
    <row r="1103" spans="2:7">
      <c r="B1103" s="22" t="s">
        <v>102</v>
      </c>
      <c r="C1103" s="22" t="s">
        <v>7</v>
      </c>
      <c r="D1103" s="22" t="s">
        <v>7</v>
      </c>
      <c r="E1103" s="22" t="s">
        <v>34</v>
      </c>
      <c r="F1103" s="22" t="s">
        <v>38</v>
      </c>
      <c r="G1103" s="1">
        <v>2145</v>
      </c>
    </row>
    <row r="1104" spans="2:7">
      <c r="B1104" s="22" t="s">
        <v>102</v>
      </c>
      <c r="C1104" s="22" t="s">
        <v>7</v>
      </c>
      <c r="D1104" s="22" t="s">
        <v>7</v>
      </c>
      <c r="E1104" s="22" t="s">
        <v>34</v>
      </c>
      <c r="F1104" s="22" t="s">
        <v>39</v>
      </c>
      <c r="G1104" s="1">
        <v>115193.7</v>
      </c>
    </row>
    <row r="1105" spans="2:7">
      <c r="B1105" s="22" t="s">
        <v>102</v>
      </c>
      <c r="C1105" s="22" t="s">
        <v>7</v>
      </c>
      <c r="D1105" s="22" t="s">
        <v>7</v>
      </c>
      <c r="E1105" s="22" t="s">
        <v>34</v>
      </c>
      <c r="F1105" s="22" t="s">
        <v>47</v>
      </c>
      <c r="G1105" s="1">
        <v>74164.86</v>
      </c>
    </row>
    <row r="1106" spans="2:7">
      <c r="B1106" s="22" t="s">
        <v>102</v>
      </c>
      <c r="C1106" s="22" t="s">
        <v>7</v>
      </c>
      <c r="D1106" s="22" t="s">
        <v>7</v>
      </c>
      <c r="E1106" s="22" t="s">
        <v>34</v>
      </c>
      <c r="F1106" s="22" t="s">
        <v>48</v>
      </c>
      <c r="G1106" s="1">
        <v>8652.2000000000007</v>
      </c>
    </row>
    <row r="1107" spans="2:7">
      <c r="B1107" s="22" t="s">
        <v>102</v>
      </c>
      <c r="C1107" s="22" t="s">
        <v>7</v>
      </c>
      <c r="D1107" s="22" t="s">
        <v>7</v>
      </c>
      <c r="E1107" s="22" t="s">
        <v>34</v>
      </c>
      <c r="F1107" s="22" t="s">
        <v>75</v>
      </c>
      <c r="G1107" s="1">
        <v>1173.97</v>
      </c>
    </row>
    <row r="1108" spans="2:7">
      <c r="B1108" s="22" t="s">
        <v>102</v>
      </c>
      <c r="C1108" s="22" t="s">
        <v>7</v>
      </c>
      <c r="D1108" s="22" t="s">
        <v>7</v>
      </c>
      <c r="E1108" s="22" t="s">
        <v>34</v>
      </c>
      <c r="F1108" s="22" t="s">
        <v>49</v>
      </c>
      <c r="G1108" s="1">
        <v>779.04</v>
      </c>
    </row>
    <row r="1109" spans="2:7">
      <c r="B1109" s="22" t="s">
        <v>102</v>
      </c>
      <c r="C1109" s="22" t="s">
        <v>7</v>
      </c>
      <c r="D1109" s="22" t="s">
        <v>7</v>
      </c>
      <c r="E1109" s="22" t="s">
        <v>34</v>
      </c>
      <c r="F1109" s="22" t="s">
        <v>68</v>
      </c>
      <c r="G1109" s="1">
        <v>1042</v>
      </c>
    </row>
    <row r="1110" spans="2:7">
      <c r="B1110" s="22" t="s">
        <v>102</v>
      </c>
      <c r="C1110" s="22" t="s">
        <v>7</v>
      </c>
      <c r="D1110" s="22" t="s">
        <v>7</v>
      </c>
      <c r="E1110" s="22" t="s">
        <v>34</v>
      </c>
      <c r="F1110" s="22" t="s">
        <v>55</v>
      </c>
      <c r="G1110" s="1">
        <v>3820</v>
      </c>
    </row>
    <row r="1111" spans="2:7">
      <c r="B1111" s="22" t="s">
        <v>102</v>
      </c>
      <c r="C1111" s="22" t="s">
        <v>7</v>
      </c>
      <c r="D1111" s="22" t="s">
        <v>7</v>
      </c>
      <c r="E1111" s="22" t="s">
        <v>34</v>
      </c>
      <c r="F1111" s="22" t="s">
        <v>56</v>
      </c>
      <c r="G1111" s="1">
        <v>17550.78</v>
      </c>
    </row>
    <row r="1112" spans="2:7">
      <c r="B1112" s="22" t="s">
        <v>102</v>
      </c>
      <c r="C1112" s="22" t="s">
        <v>7</v>
      </c>
      <c r="D1112" s="22" t="s">
        <v>7</v>
      </c>
      <c r="E1112" s="22" t="s">
        <v>34</v>
      </c>
      <c r="F1112" s="22" t="s">
        <v>58</v>
      </c>
      <c r="G1112" s="1">
        <v>1700</v>
      </c>
    </row>
    <row r="1113" spans="2:7">
      <c r="B1113" s="22" t="s">
        <v>102</v>
      </c>
      <c r="C1113" s="22" t="s">
        <v>7</v>
      </c>
      <c r="D1113" s="22" t="s">
        <v>7</v>
      </c>
      <c r="E1113" s="22" t="s">
        <v>59</v>
      </c>
      <c r="F1113" s="22" t="s">
        <v>55</v>
      </c>
      <c r="G1113" s="1">
        <v>3725.67</v>
      </c>
    </row>
    <row r="1114" spans="2:7">
      <c r="B1114" s="22" t="s">
        <v>102</v>
      </c>
      <c r="C1114" s="22" t="s">
        <v>7</v>
      </c>
      <c r="D1114" s="22" t="s">
        <v>7</v>
      </c>
      <c r="E1114" s="22" t="s">
        <v>60</v>
      </c>
      <c r="F1114" s="22" t="s">
        <v>77</v>
      </c>
      <c r="G1114" s="1">
        <v>5141.3599999999997</v>
      </c>
    </row>
    <row r="1115" spans="2:7">
      <c r="B1115" s="22" t="s">
        <v>102</v>
      </c>
      <c r="C1115" s="22" t="s">
        <v>7</v>
      </c>
      <c r="D1115" s="22" t="s">
        <v>7</v>
      </c>
      <c r="E1115" s="22" t="s">
        <v>60</v>
      </c>
      <c r="F1115" s="22" t="s">
        <v>61</v>
      </c>
      <c r="G1115" s="1">
        <v>2396.41</v>
      </c>
    </row>
    <row r="1116" spans="2:7">
      <c r="B1116" s="22" t="s">
        <v>102</v>
      </c>
      <c r="C1116" s="22" t="s">
        <v>7</v>
      </c>
      <c r="D1116" s="22" t="s">
        <v>7</v>
      </c>
      <c r="E1116" s="22" t="s">
        <v>60</v>
      </c>
      <c r="F1116" s="22" t="s">
        <v>80</v>
      </c>
      <c r="G1116" s="1">
        <v>15348.9</v>
      </c>
    </row>
    <row r="1117" spans="2:7">
      <c r="B1117" s="22" t="s">
        <v>102</v>
      </c>
      <c r="C1117" s="22" t="s">
        <v>7</v>
      </c>
      <c r="D1117" s="22" t="s">
        <v>7</v>
      </c>
      <c r="E1117" s="22" t="s">
        <v>60</v>
      </c>
      <c r="F1117" s="22" t="s">
        <v>81</v>
      </c>
      <c r="G1117" s="1">
        <v>8612.68</v>
      </c>
    </row>
    <row r="1118" spans="2:7">
      <c r="B1118" s="22" t="s">
        <v>102</v>
      </c>
      <c r="C1118" s="22" t="s">
        <v>7</v>
      </c>
      <c r="D1118" s="22" t="s">
        <v>7</v>
      </c>
      <c r="E1118" s="22" t="s">
        <v>60</v>
      </c>
      <c r="F1118" s="22" t="s">
        <v>62</v>
      </c>
      <c r="G1118" s="1">
        <v>9862.36</v>
      </c>
    </row>
    <row r="1119" spans="2:7">
      <c r="B1119" s="22" t="s">
        <v>103</v>
      </c>
      <c r="C1119" s="22" t="s">
        <v>7</v>
      </c>
      <c r="D1119" s="22" t="s">
        <v>5</v>
      </c>
      <c r="E1119" s="22" t="s">
        <v>8</v>
      </c>
      <c r="F1119" s="22" t="s">
        <v>9</v>
      </c>
      <c r="G1119" s="1">
        <v>46993.52</v>
      </c>
    </row>
    <row r="1120" spans="2:7">
      <c r="B1120" s="22" t="s">
        <v>103</v>
      </c>
      <c r="C1120" s="22" t="s">
        <v>7</v>
      </c>
      <c r="D1120" s="22" t="s">
        <v>5</v>
      </c>
      <c r="E1120" s="22" t="s">
        <v>8</v>
      </c>
      <c r="F1120" s="22" t="s">
        <v>10</v>
      </c>
      <c r="G1120" s="1">
        <v>385</v>
      </c>
    </row>
    <row r="1121" spans="2:7">
      <c r="B1121" s="22" t="s">
        <v>103</v>
      </c>
      <c r="C1121" s="22" t="s">
        <v>7</v>
      </c>
      <c r="D1121" s="22" t="s">
        <v>5</v>
      </c>
      <c r="E1121" s="22" t="s">
        <v>8</v>
      </c>
      <c r="F1121" s="22" t="s">
        <v>12</v>
      </c>
      <c r="G1121" s="1">
        <v>2000</v>
      </c>
    </row>
    <row r="1122" spans="2:7">
      <c r="B1122" s="22" t="s">
        <v>103</v>
      </c>
      <c r="C1122" s="22" t="s">
        <v>7</v>
      </c>
      <c r="D1122" s="22" t="s">
        <v>5</v>
      </c>
      <c r="E1122" s="22" t="s">
        <v>14</v>
      </c>
      <c r="F1122" s="22" t="s">
        <v>9</v>
      </c>
      <c r="G1122" s="1">
        <v>762.3</v>
      </c>
    </row>
    <row r="1123" spans="2:7">
      <c r="B1123" s="22" t="s">
        <v>103</v>
      </c>
      <c r="C1123" s="22" t="s">
        <v>7</v>
      </c>
      <c r="D1123" s="22" t="s">
        <v>5</v>
      </c>
      <c r="E1123" s="22" t="s">
        <v>14</v>
      </c>
      <c r="F1123" s="22" t="s">
        <v>10</v>
      </c>
      <c r="G1123" s="1">
        <v>4937.59</v>
      </c>
    </row>
    <row r="1124" spans="2:7">
      <c r="B1124" s="22" t="s">
        <v>103</v>
      </c>
      <c r="C1124" s="22" t="s">
        <v>7</v>
      </c>
      <c r="D1124" s="22" t="s">
        <v>5</v>
      </c>
      <c r="E1124" s="22" t="s">
        <v>14</v>
      </c>
      <c r="F1124" s="22" t="s">
        <v>11</v>
      </c>
      <c r="G1124" s="1">
        <v>30343.61</v>
      </c>
    </row>
    <row r="1125" spans="2:7">
      <c r="B1125" s="22" t="s">
        <v>103</v>
      </c>
      <c r="C1125" s="22" t="s">
        <v>7</v>
      </c>
      <c r="D1125" s="22" t="s">
        <v>5</v>
      </c>
      <c r="E1125" s="22" t="s">
        <v>15</v>
      </c>
      <c r="F1125" s="22" t="s">
        <v>17</v>
      </c>
      <c r="G1125" s="1">
        <v>3742.02</v>
      </c>
    </row>
    <row r="1126" spans="2:7">
      <c r="B1126" s="22" t="s">
        <v>103</v>
      </c>
      <c r="C1126" s="22" t="s">
        <v>7</v>
      </c>
      <c r="D1126" s="22" t="s">
        <v>5</v>
      </c>
      <c r="E1126" s="22" t="s">
        <v>15</v>
      </c>
      <c r="F1126" s="22" t="s">
        <v>18</v>
      </c>
      <c r="G1126" s="1">
        <v>2757.26</v>
      </c>
    </row>
    <row r="1127" spans="2:7">
      <c r="B1127" s="22" t="s">
        <v>103</v>
      </c>
      <c r="C1127" s="22" t="s">
        <v>7</v>
      </c>
      <c r="D1127" s="22" t="s">
        <v>5</v>
      </c>
      <c r="E1127" s="22" t="s">
        <v>15</v>
      </c>
      <c r="F1127" s="22" t="s">
        <v>19</v>
      </c>
      <c r="G1127" s="1">
        <v>5703.87</v>
      </c>
    </row>
    <row r="1128" spans="2:7">
      <c r="B1128" s="22" t="s">
        <v>103</v>
      </c>
      <c r="C1128" s="22" t="s">
        <v>7</v>
      </c>
      <c r="D1128" s="22" t="s">
        <v>5</v>
      </c>
      <c r="E1128" s="22" t="s">
        <v>15</v>
      </c>
      <c r="F1128" s="22" t="s">
        <v>21</v>
      </c>
      <c r="G1128" s="1">
        <v>80.569999999999993</v>
      </c>
    </row>
    <row r="1129" spans="2:7">
      <c r="B1129" s="22" t="s">
        <v>103</v>
      </c>
      <c r="C1129" s="22" t="s">
        <v>7</v>
      </c>
      <c r="D1129" s="22" t="s">
        <v>5</v>
      </c>
      <c r="E1129" s="22" t="s">
        <v>15</v>
      </c>
      <c r="F1129" s="22" t="s">
        <v>22</v>
      </c>
      <c r="G1129" s="1">
        <v>66.86</v>
      </c>
    </row>
    <row r="1130" spans="2:7">
      <c r="B1130" s="22" t="s">
        <v>103</v>
      </c>
      <c r="C1130" s="22" t="s">
        <v>7</v>
      </c>
      <c r="D1130" s="22" t="s">
        <v>5</v>
      </c>
      <c r="E1130" s="22" t="s">
        <v>15</v>
      </c>
      <c r="F1130" s="22" t="s">
        <v>23</v>
      </c>
      <c r="G1130" s="1">
        <v>364.39</v>
      </c>
    </row>
    <row r="1131" spans="2:7">
      <c r="B1131" s="22" t="s">
        <v>103</v>
      </c>
      <c r="C1131" s="22" t="s">
        <v>7</v>
      </c>
      <c r="D1131" s="22" t="s">
        <v>5</v>
      </c>
      <c r="E1131" s="22" t="s">
        <v>15</v>
      </c>
      <c r="F1131" s="22" t="s">
        <v>24</v>
      </c>
      <c r="G1131" s="1">
        <v>575.04999999999995</v>
      </c>
    </row>
    <row r="1132" spans="2:7">
      <c r="B1132" s="22" t="s">
        <v>103</v>
      </c>
      <c r="C1132" s="22" t="s">
        <v>7</v>
      </c>
      <c r="D1132" s="22" t="s">
        <v>5</v>
      </c>
      <c r="E1132" s="22" t="s">
        <v>15</v>
      </c>
      <c r="F1132" s="22" t="s">
        <v>25</v>
      </c>
      <c r="G1132" s="1">
        <v>11611.6</v>
      </c>
    </row>
    <row r="1133" spans="2:7">
      <c r="B1133" s="22" t="s">
        <v>103</v>
      </c>
      <c r="C1133" s="22" t="s">
        <v>7</v>
      </c>
      <c r="D1133" s="22" t="s">
        <v>5</v>
      </c>
      <c r="E1133" s="22" t="s">
        <v>28</v>
      </c>
      <c r="F1133" s="22" t="s">
        <v>29</v>
      </c>
      <c r="G1133" s="1">
        <v>2745.46</v>
      </c>
    </row>
    <row r="1134" spans="2:7">
      <c r="B1134" s="22" t="s">
        <v>103</v>
      </c>
      <c r="C1134" s="22" t="s">
        <v>7</v>
      </c>
      <c r="D1134" s="22" t="s">
        <v>5</v>
      </c>
      <c r="E1134" s="22" t="s">
        <v>28</v>
      </c>
      <c r="F1134" s="22" t="s">
        <v>30</v>
      </c>
      <c r="G1134" s="1">
        <v>88.36</v>
      </c>
    </row>
    <row r="1135" spans="2:7">
      <c r="B1135" s="22" t="s">
        <v>103</v>
      </c>
      <c r="C1135" s="22" t="s">
        <v>7</v>
      </c>
      <c r="D1135" s="22" t="s">
        <v>5</v>
      </c>
      <c r="E1135" s="22" t="s">
        <v>28</v>
      </c>
      <c r="F1135" s="22" t="s">
        <v>32</v>
      </c>
      <c r="G1135" s="1">
        <v>35.47</v>
      </c>
    </row>
    <row r="1136" spans="2:7">
      <c r="B1136" s="22" t="s">
        <v>103</v>
      </c>
      <c r="C1136" s="22" t="s">
        <v>7</v>
      </c>
      <c r="D1136" s="22" t="s">
        <v>5</v>
      </c>
      <c r="E1136" s="22" t="s">
        <v>28</v>
      </c>
      <c r="F1136" s="22" t="s">
        <v>33</v>
      </c>
      <c r="G1136" s="1">
        <v>2788.65</v>
      </c>
    </row>
    <row r="1137" spans="2:7">
      <c r="B1137" s="22" t="s">
        <v>103</v>
      </c>
      <c r="C1137" s="22" t="s">
        <v>7</v>
      </c>
      <c r="D1137" s="22" t="s">
        <v>5</v>
      </c>
      <c r="E1137" s="22" t="s">
        <v>34</v>
      </c>
      <c r="F1137" s="22" t="s">
        <v>36</v>
      </c>
      <c r="G1137" s="1">
        <v>106</v>
      </c>
    </row>
    <row r="1138" spans="2:7">
      <c r="B1138" s="22" t="s">
        <v>103</v>
      </c>
      <c r="C1138" s="22" t="s">
        <v>7</v>
      </c>
      <c r="D1138" s="22" t="s">
        <v>5</v>
      </c>
      <c r="E1138" s="22" t="s">
        <v>34</v>
      </c>
      <c r="F1138" s="22" t="s">
        <v>38</v>
      </c>
      <c r="G1138" s="1">
        <v>150</v>
      </c>
    </row>
    <row r="1139" spans="2:7">
      <c r="B1139" s="22" t="s">
        <v>103</v>
      </c>
      <c r="C1139" s="22" t="s">
        <v>7</v>
      </c>
      <c r="D1139" s="22" t="s">
        <v>5</v>
      </c>
      <c r="E1139" s="22" t="s">
        <v>34</v>
      </c>
      <c r="F1139" s="22" t="s">
        <v>39</v>
      </c>
      <c r="G1139" s="1">
        <v>903.03</v>
      </c>
    </row>
    <row r="1140" spans="2:7">
      <c r="B1140" s="22" t="s">
        <v>103</v>
      </c>
      <c r="C1140" s="22" t="s">
        <v>7</v>
      </c>
      <c r="D1140" s="22" t="s">
        <v>5</v>
      </c>
      <c r="E1140" s="22" t="s">
        <v>34</v>
      </c>
      <c r="F1140" s="22" t="s">
        <v>41</v>
      </c>
      <c r="G1140" s="1">
        <v>1231.0999999999999</v>
      </c>
    </row>
    <row r="1141" spans="2:7">
      <c r="B1141" s="22" t="s">
        <v>103</v>
      </c>
      <c r="C1141" s="22" t="s">
        <v>7</v>
      </c>
      <c r="D1141" s="22" t="s">
        <v>5</v>
      </c>
      <c r="E1141" s="22" t="s">
        <v>34</v>
      </c>
      <c r="F1141" s="22" t="s">
        <v>42</v>
      </c>
      <c r="G1141" s="1">
        <v>75</v>
      </c>
    </row>
    <row r="1142" spans="2:7">
      <c r="B1142" s="22" t="s">
        <v>103</v>
      </c>
      <c r="C1142" s="22" t="s">
        <v>7</v>
      </c>
      <c r="D1142" s="22" t="s">
        <v>5</v>
      </c>
      <c r="E1142" s="22" t="s">
        <v>34</v>
      </c>
      <c r="F1142" s="22" t="s">
        <v>46</v>
      </c>
      <c r="G1142" s="1">
        <v>1583.89</v>
      </c>
    </row>
    <row r="1143" spans="2:7">
      <c r="B1143" s="22" t="s">
        <v>103</v>
      </c>
      <c r="C1143" s="22" t="s">
        <v>7</v>
      </c>
      <c r="D1143" s="22" t="s">
        <v>5</v>
      </c>
      <c r="E1143" s="22" t="s">
        <v>34</v>
      </c>
      <c r="F1143" s="22" t="s">
        <v>47</v>
      </c>
      <c r="G1143" s="1">
        <v>14195.53</v>
      </c>
    </row>
    <row r="1144" spans="2:7">
      <c r="B1144" s="22" t="s">
        <v>103</v>
      </c>
      <c r="C1144" s="22" t="s">
        <v>7</v>
      </c>
      <c r="D1144" s="22" t="s">
        <v>5</v>
      </c>
      <c r="E1144" s="22" t="s">
        <v>34</v>
      </c>
      <c r="F1144" s="22" t="s">
        <v>74</v>
      </c>
      <c r="G1144" s="1">
        <v>8550</v>
      </c>
    </row>
    <row r="1145" spans="2:7">
      <c r="B1145" s="22" t="s">
        <v>103</v>
      </c>
      <c r="C1145" s="22" t="s">
        <v>7</v>
      </c>
      <c r="D1145" s="22" t="s">
        <v>5</v>
      </c>
      <c r="E1145" s="22" t="s">
        <v>34</v>
      </c>
      <c r="F1145" s="22" t="s">
        <v>85</v>
      </c>
      <c r="G1145" s="1">
        <v>3537</v>
      </c>
    </row>
    <row r="1146" spans="2:7">
      <c r="B1146" s="22" t="s">
        <v>103</v>
      </c>
      <c r="C1146" s="22" t="s">
        <v>7</v>
      </c>
      <c r="D1146" s="22" t="s">
        <v>5</v>
      </c>
      <c r="E1146" s="22" t="s">
        <v>34</v>
      </c>
      <c r="F1146" s="22" t="s">
        <v>49</v>
      </c>
      <c r="G1146" s="1">
        <v>8681.91</v>
      </c>
    </row>
    <row r="1147" spans="2:7">
      <c r="B1147" s="22" t="s">
        <v>103</v>
      </c>
      <c r="C1147" s="22" t="s">
        <v>7</v>
      </c>
      <c r="D1147" s="22" t="s">
        <v>5</v>
      </c>
      <c r="E1147" s="22" t="s">
        <v>34</v>
      </c>
      <c r="F1147" s="22" t="s">
        <v>50</v>
      </c>
      <c r="G1147" s="1">
        <v>1600.96</v>
      </c>
    </row>
    <row r="1148" spans="2:7">
      <c r="B1148" s="22" t="s">
        <v>103</v>
      </c>
      <c r="C1148" s="22" t="s">
        <v>7</v>
      </c>
      <c r="D1148" s="22" t="s">
        <v>5</v>
      </c>
      <c r="E1148" s="22" t="s">
        <v>34</v>
      </c>
      <c r="F1148" s="22" t="s">
        <v>51</v>
      </c>
      <c r="G1148" s="1">
        <v>131.30000000000001</v>
      </c>
    </row>
    <row r="1149" spans="2:7">
      <c r="B1149" s="22" t="s">
        <v>103</v>
      </c>
      <c r="C1149" s="22" t="s">
        <v>7</v>
      </c>
      <c r="D1149" s="22" t="s">
        <v>5</v>
      </c>
      <c r="E1149" s="22" t="s">
        <v>34</v>
      </c>
      <c r="F1149" s="22" t="s">
        <v>56</v>
      </c>
      <c r="G1149" s="1">
        <v>31781.31</v>
      </c>
    </row>
    <row r="1150" spans="2:7">
      <c r="B1150" s="22" t="s">
        <v>103</v>
      </c>
      <c r="C1150" s="22" t="s">
        <v>7</v>
      </c>
      <c r="D1150" s="22" t="s">
        <v>5</v>
      </c>
      <c r="E1150" s="22" t="s">
        <v>34</v>
      </c>
      <c r="F1150" s="22" t="s">
        <v>57</v>
      </c>
      <c r="G1150" s="1">
        <v>1910.71</v>
      </c>
    </row>
    <row r="1151" spans="2:7">
      <c r="B1151" s="22" t="s">
        <v>103</v>
      </c>
      <c r="C1151" s="22" t="s">
        <v>7</v>
      </c>
      <c r="D1151" s="22" t="s">
        <v>5</v>
      </c>
      <c r="E1151" s="22" t="s">
        <v>34</v>
      </c>
      <c r="F1151" s="22" t="s">
        <v>58</v>
      </c>
      <c r="G1151" s="1">
        <v>1859.5</v>
      </c>
    </row>
    <row r="1152" spans="2:7">
      <c r="B1152" s="22" t="s">
        <v>103</v>
      </c>
      <c r="C1152" s="22" t="s">
        <v>7</v>
      </c>
      <c r="D1152" s="22" t="s">
        <v>5</v>
      </c>
      <c r="E1152" s="22" t="s">
        <v>59</v>
      </c>
      <c r="F1152" s="22" t="s">
        <v>55</v>
      </c>
      <c r="G1152" s="1">
        <v>627.03</v>
      </c>
    </row>
    <row r="1153" spans="2:7">
      <c r="B1153" s="22" t="s">
        <v>104</v>
      </c>
      <c r="C1153" s="22" t="s">
        <v>7</v>
      </c>
      <c r="D1153" s="22" t="s">
        <v>5</v>
      </c>
      <c r="E1153" s="22" t="s">
        <v>5</v>
      </c>
      <c r="F1153" s="22" t="s">
        <v>6</v>
      </c>
      <c r="G1153" s="1">
        <v>3209.28</v>
      </c>
    </row>
    <row r="1154" spans="2:7">
      <c r="B1154" s="22" t="s">
        <v>104</v>
      </c>
      <c r="C1154" s="22" t="s">
        <v>7</v>
      </c>
      <c r="D1154" s="22" t="s">
        <v>5</v>
      </c>
      <c r="E1154" s="22" t="s">
        <v>7</v>
      </c>
      <c r="F1154" s="22" t="s">
        <v>6</v>
      </c>
      <c r="G1154" s="1">
        <v>-95608.3</v>
      </c>
    </row>
    <row r="1155" spans="2:7">
      <c r="B1155" s="22" t="s">
        <v>104</v>
      </c>
      <c r="C1155" s="22" t="s">
        <v>7</v>
      </c>
      <c r="D1155" s="22" t="s">
        <v>5</v>
      </c>
      <c r="E1155" s="22" t="s">
        <v>8</v>
      </c>
      <c r="F1155" s="22" t="s">
        <v>9</v>
      </c>
      <c r="G1155" s="1">
        <v>1961727.82</v>
      </c>
    </row>
    <row r="1156" spans="2:7">
      <c r="B1156" s="22" t="s">
        <v>104</v>
      </c>
      <c r="C1156" s="22" t="s">
        <v>7</v>
      </c>
      <c r="D1156" s="22" t="s">
        <v>5</v>
      </c>
      <c r="E1156" s="22" t="s">
        <v>8</v>
      </c>
      <c r="F1156" s="22" t="s">
        <v>10</v>
      </c>
      <c r="G1156" s="1">
        <v>19775.810000000001</v>
      </c>
    </row>
    <row r="1157" spans="2:7">
      <c r="B1157" s="22" t="s">
        <v>104</v>
      </c>
      <c r="C1157" s="22" t="s">
        <v>7</v>
      </c>
      <c r="D1157" s="22" t="s">
        <v>5</v>
      </c>
      <c r="E1157" s="22" t="s">
        <v>8</v>
      </c>
      <c r="F1157" s="22" t="s">
        <v>11</v>
      </c>
      <c r="G1157" s="1">
        <v>2526.6</v>
      </c>
    </row>
    <row r="1158" spans="2:7">
      <c r="B1158" s="22" t="s">
        <v>104</v>
      </c>
      <c r="C1158" s="22" t="s">
        <v>7</v>
      </c>
      <c r="D1158" s="22" t="s">
        <v>5</v>
      </c>
      <c r="E1158" s="22" t="s">
        <v>8</v>
      </c>
      <c r="F1158" s="22" t="s">
        <v>12</v>
      </c>
      <c r="G1158" s="1">
        <v>90521.600000000006</v>
      </c>
    </row>
    <row r="1159" spans="2:7">
      <c r="B1159" s="22" t="s">
        <v>104</v>
      </c>
      <c r="C1159" s="22" t="s">
        <v>7</v>
      </c>
      <c r="D1159" s="22" t="s">
        <v>5</v>
      </c>
      <c r="E1159" s="22" t="s">
        <v>8</v>
      </c>
      <c r="F1159" s="22" t="s">
        <v>70</v>
      </c>
      <c r="G1159" s="1">
        <v>5505</v>
      </c>
    </row>
    <row r="1160" spans="2:7">
      <c r="B1160" s="22" t="s">
        <v>104</v>
      </c>
      <c r="C1160" s="22" t="s">
        <v>7</v>
      </c>
      <c r="D1160" s="22" t="s">
        <v>5</v>
      </c>
      <c r="E1160" s="22" t="s">
        <v>14</v>
      </c>
      <c r="F1160" s="22" t="s">
        <v>9</v>
      </c>
      <c r="G1160" s="1">
        <v>821000.1</v>
      </c>
    </row>
    <row r="1161" spans="2:7">
      <c r="B1161" s="22" t="s">
        <v>104</v>
      </c>
      <c r="C1161" s="22" t="s">
        <v>7</v>
      </c>
      <c r="D1161" s="22" t="s">
        <v>5</v>
      </c>
      <c r="E1161" s="22" t="s">
        <v>14</v>
      </c>
      <c r="F1161" s="22" t="s">
        <v>10</v>
      </c>
      <c r="G1161" s="1">
        <v>34328.559999999998</v>
      </c>
    </row>
    <row r="1162" spans="2:7">
      <c r="B1162" s="22" t="s">
        <v>104</v>
      </c>
      <c r="C1162" s="22" t="s">
        <v>7</v>
      </c>
      <c r="D1162" s="22" t="s">
        <v>5</v>
      </c>
      <c r="E1162" s="22" t="s">
        <v>14</v>
      </c>
      <c r="F1162" s="22" t="s">
        <v>11</v>
      </c>
      <c r="G1162" s="1">
        <v>39321.519999999997</v>
      </c>
    </row>
    <row r="1163" spans="2:7">
      <c r="B1163" s="22" t="s">
        <v>104</v>
      </c>
      <c r="C1163" s="22" t="s">
        <v>7</v>
      </c>
      <c r="D1163" s="22" t="s">
        <v>5</v>
      </c>
      <c r="E1163" s="22" t="s">
        <v>14</v>
      </c>
      <c r="F1163" s="22" t="s">
        <v>12</v>
      </c>
      <c r="G1163" s="1">
        <v>7288.4</v>
      </c>
    </row>
    <row r="1164" spans="2:7">
      <c r="B1164" s="22" t="s">
        <v>104</v>
      </c>
      <c r="C1164" s="22" t="s">
        <v>7</v>
      </c>
      <c r="D1164" s="22" t="s">
        <v>5</v>
      </c>
      <c r="E1164" s="22" t="s">
        <v>15</v>
      </c>
      <c r="F1164" s="22" t="s">
        <v>17</v>
      </c>
      <c r="G1164" s="1">
        <v>154389.12</v>
      </c>
    </row>
    <row r="1165" spans="2:7">
      <c r="B1165" s="22" t="s">
        <v>104</v>
      </c>
      <c r="C1165" s="22" t="s">
        <v>7</v>
      </c>
      <c r="D1165" s="22" t="s">
        <v>5</v>
      </c>
      <c r="E1165" s="22" t="s">
        <v>15</v>
      </c>
      <c r="F1165" s="22" t="s">
        <v>18</v>
      </c>
      <c r="G1165" s="1">
        <v>66706.320000000007</v>
      </c>
    </row>
    <row r="1166" spans="2:7">
      <c r="B1166" s="22" t="s">
        <v>104</v>
      </c>
      <c r="C1166" s="22" t="s">
        <v>7</v>
      </c>
      <c r="D1166" s="22" t="s">
        <v>5</v>
      </c>
      <c r="E1166" s="22" t="s">
        <v>15</v>
      </c>
      <c r="F1166" s="22" t="s">
        <v>19</v>
      </c>
      <c r="G1166" s="1">
        <v>305831.93</v>
      </c>
    </row>
    <row r="1167" spans="2:7">
      <c r="B1167" s="22" t="s">
        <v>104</v>
      </c>
      <c r="C1167" s="22" t="s">
        <v>7</v>
      </c>
      <c r="D1167" s="22" t="s">
        <v>5</v>
      </c>
      <c r="E1167" s="22" t="s">
        <v>15</v>
      </c>
      <c r="F1167" s="22" t="s">
        <v>20</v>
      </c>
      <c r="G1167" s="1">
        <v>110195.65</v>
      </c>
    </row>
    <row r="1168" spans="2:7">
      <c r="B1168" s="22" t="s">
        <v>104</v>
      </c>
      <c r="C1168" s="22" t="s">
        <v>7</v>
      </c>
      <c r="D1168" s="22" t="s">
        <v>5</v>
      </c>
      <c r="E1168" s="22" t="s">
        <v>15</v>
      </c>
      <c r="F1168" s="22" t="s">
        <v>21</v>
      </c>
      <c r="G1168" s="1">
        <v>11014.03</v>
      </c>
    </row>
    <row r="1169" spans="2:7">
      <c r="B1169" s="22" t="s">
        <v>104</v>
      </c>
      <c r="C1169" s="22" t="s">
        <v>7</v>
      </c>
      <c r="D1169" s="22" t="s">
        <v>5</v>
      </c>
      <c r="E1169" s="22" t="s">
        <v>15</v>
      </c>
      <c r="F1169" s="22" t="s">
        <v>22</v>
      </c>
      <c r="G1169" s="1">
        <v>4052.96</v>
      </c>
    </row>
    <row r="1170" spans="2:7">
      <c r="B1170" s="22" t="s">
        <v>104</v>
      </c>
      <c r="C1170" s="22" t="s">
        <v>7</v>
      </c>
      <c r="D1170" s="22" t="s">
        <v>5</v>
      </c>
      <c r="E1170" s="22" t="s">
        <v>15</v>
      </c>
      <c r="F1170" s="22" t="s">
        <v>23</v>
      </c>
      <c r="G1170" s="1">
        <v>10283.41</v>
      </c>
    </row>
    <row r="1171" spans="2:7">
      <c r="B1171" s="22" t="s">
        <v>104</v>
      </c>
      <c r="C1171" s="22" t="s">
        <v>7</v>
      </c>
      <c r="D1171" s="22" t="s">
        <v>5</v>
      </c>
      <c r="E1171" s="22" t="s">
        <v>15</v>
      </c>
      <c r="F1171" s="22" t="s">
        <v>24</v>
      </c>
      <c r="G1171" s="1">
        <v>27849.75</v>
      </c>
    </row>
    <row r="1172" spans="2:7">
      <c r="B1172" s="22" t="s">
        <v>104</v>
      </c>
      <c r="C1172" s="22" t="s">
        <v>7</v>
      </c>
      <c r="D1172" s="22" t="s">
        <v>5</v>
      </c>
      <c r="E1172" s="22" t="s">
        <v>15</v>
      </c>
      <c r="F1172" s="22" t="s">
        <v>25</v>
      </c>
      <c r="G1172" s="1">
        <v>276361.25</v>
      </c>
    </row>
    <row r="1173" spans="2:7">
      <c r="B1173" s="22" t="s">
        <v>104</v>
      </c>
      <c r="C1173" s="22" t="s">
        <v>7</v>
      </c>
      <c r="D1173" s="22" t="s">
        <v>5</v>
      </c>
      <c r="E1173" s="22" t="s">
        <v>15</v>
      </c>
      <c r="F1173" s="22" t="s">
        <v>26</v>
      </c>
      <c r="G1173" s="1">
        <v>293906.53000000003</v>
      </c>
    </row>
    <row r="1174" spans="2:7">
      <c r="B1174" s="22" t="s">
        <v>104</v>
      </c>
      <c r="C1174" s="22" t="s">
        <v>7</v>
      </c>
      <c r="D1174" s="22" t="s">
        <v>5</v>
      </c>
      <c r="E1174" s="22" t="s">
        <v>28</v>
      </c>
      <c r="F1174" s="22" t="s">
        <v>29</v>
      </c>
      <c r="G1174" s="1">
        <v>111264.23</v>
      </c>
    </row>
    <row r="1175" spans="2:7">
      <c r="B1175" s="22" t="s">
        <v>104</v>
      </c>
      <c r="C1175" s="22" t="s">
        <v>7</v>
      </c>
      <c r="D1175" s="22" t="s">
        <v>5</v>
      </c>
      <c r="E1175" s="22" t="s">
        <v>28</v>
      </c>
      <c r="F1175" s="22" t="s">
        <v>30</v>
      </c>
      <c r="G1175" s="1">
        <v>19378.830000000002</v>
      </c>
    </row>
    <row r="1176" spans="2:7">
      <c r="B1176" s="22" t="s">
        <v>104</v>
      </c>
      <c r="C1176" s="22" t="s">
        <v>7</v>
      </c>
      <c r="D1176" s="22" t="s">
        <v>5</v>
      </c>
      <c r="E1176" s="22" t="s">
        <v>28</v>
      </c>
      <c r="F1176" s="22" t="s">
        <v>31</v>
      </c>
      <c r="G1176" s="1">
        <v>74309.490000000005</v>
      </c>
    </row>
    <row r="1177" spans="2:7">
      <c r="B1177" s="22" t="s">
        <v>104</v>
      </c>
      <c r="C1177" s="22" t="s">
        <v>7</v>
      </c>
      <c r="D1177" s="22" t="s">
        <v>5</v>
      </c>
      <c r="E1177" s="22" t="s">
        <v>28</v>
      </c>
      <c r="F1177" s="22" t="s">
        <v>32</v>
      </c>
      <c r="G1177" s="1">
        <v>28345.15</v>
      </c>
    </row>
    <row r="1178" spans="2:7">
      <c r="B1178" s="22" t="s">
        <v>104</v>
      </c>
      <c r="C1178" s="22" t="s">
        <v>7</v>
      </c>
      <c r="D1178" s="22" t="s">
        <v>5</v>
      </c>
      <c r="E1178" s="22" t="s">
        <v>28</v>
      </c>
      <c r="F1178" s="22" t="s">
        <v>33</v>
      </c>
      <c r="G1178" s="1">
        <v>86530</v>
      </c>
    </row>
    <row r="1179" spans="2:7">
      <c r="B1179" s="22" t="s">
        <v>104</v>
      </c>
      <c r="C1179" s="22" t="s">
        <v>7</v>
      </c>
      <c r="D1179" s="22" t="s">
        <v>5</v>
      </c>
      <c r="E1179" s="22" t="s">
        <v>34</v>
      </c>
      <c r="F1179" s="22" t="s">
        <v>35</v>
      </c>
      <c r="G1179" s="1">
        <v>931.34</v>
      </c>
    </row>
    <row r="1180" spans="2:7">
      <c r="B1180" s="22" t="s">
        <v>104</v>
      </c>
      <c r="C1180" s="22" t="s">
        <v>7</v>
      </c>
      <c r="D1180" s="22" t="s">
        <v>5</v>
      </c>
      <c r="E1180" s="22" t="s">
        <v>34</v>
      </c>
      <c r="F1180" s="22" t="s">
        <v>36</v>
      </c>
      <c r="G1180" s="1">
        <v>1174</v>
      </c>
    </row>
    <row r="1181" spans="2:7">
      <c r="B1181" s="22" t="s">
        <v>104</v>
      </c>
      <c r="C1181" s="22" t="s">
        <v>7</v>
      </c>
      <c r="D1181" s="22" t="s">
        <v>5</v>
      </c>
      <c r="E1181" s="22" t="s">
        <v>34</v>
      </c>
      <c r="F1181" s="22" t="s">
        <v>37</v>
      </c>
      <c r="G1181" s="1">
        <v>4334</v>
      </c>
    </row>
    <row r="1182" spans="2:7">
      <c r="B1182" s="22" t="s">
        <v>104</v>
      </c>
      <c r="C1182" s="22" t="s">
        <v>7</v>
      </c>
      <c r="D1182" s="22" t="s">
        <v>5</v>
      </c>
      <c r="E1182" s="22" t="s">
        <v>34</v>
      </c>
      <c r="F1182" s="22" t="s">
        <v>38</v>
      </c>
      <c r="G1182" s="1">
        <v>11918.74</v>
      </c>
    </row>
    <row r="1183" spans="2:7">
      <c r="B1183" s="22" t="s">
        <v>104</v>
      </c>
      <c r="C1183" s="22" t="s">
        <v>7</v>
      </c>
      <c r="D1183" s="22" t="s">
        <v>5</v>
      </c>
      <c r="E1183" s="22" t="s">
        <v>34</v>
      </c>
      <c r="F1183" s="22" t="s">
        <v>39</v>
      </c>
      <c r="G1183" s="1">
        <v>1196.97</v>
      </c>
    </row>
    <row r="1184" spans="2:7">
      <c r="B1184" s="22" t="s">
        <v>104</v>
      </c>
      <c r="C1184" s="22" t="s">
        <v>7</v>
      </c>
      <c r="D1184" s="22" t="s">
        <v>5</v>
      </c>
      <c r="E1184" s="22" t="s">
        <v>34</v>
      </c>
      <c r="F1184" s="22" t="s">
        <v>40</v>
      </c>
      <c r="G1184" s="1">
        <v>166.5</v>
      </c>
    </row>
    <row r="1185" spans="2:7">
      <c r="B1185" s="22" t="s">
        <v>104</v>
      </c>
      <c r="C1185" s="22" t="s">
        <v>7</v>
      </c>
      <c r="D1185" s="22" t="s">
        <v>5</v>
      </c>
      <c r="E1185" s="22" t="s">
        <v>34</v>
      </c>
      <c r="F1185" s="22" t="s">
        <v>41</v>
      </c>
      <c r="G1185" s="1">
        <v>23166.57</v>
      </c>
    </row>
    <row r="1186" spans="2:7">
      <c r="B1186" s="22" t="s">
        <v>104</v>
      </c>
      <c r="C1186" s="22" t="s">
        <v>7</v>
      </c>
      <c r="D1186" s="22" t="s">
        <v>5</v>
      </c>
      <c r="E1186" s="22" t="s">
        <v>34</v>
      </c>
      <c r="F1186" s="22" t="s">
        <v>42</v>
      </c>
      <c r="G1186" s="1">
        <v>5515.74</v>
      </c>
    </row>
    <row r="1187" spans="2:7">
      <c r="B1187" s="22" t="s">
        <v>104</v>
      </c>
      <c r="C1187" s="22" t="s">
        <v>7</v>
      </c>
      <c r="D1187" s="22" t="s">
        <v>5</v>
      </c>
      <c r="E1187" s="22" t="s">
        <v>34</v>
      </c>
      <c r="F1187" s="22" t="s">
        <v>44</v>
      </c>
      <c r="G1187" s="1">
        <v>560.26</v>
      </c>
    </row>
    <row r="1188" spans="2:7">
      <c r="B1188" s="22" t="s">
        <v>104</v>
      </c>
      <c r="C1188" s="22" t="s">
        <v>7</v>
      </c>
      <c r="D1188" s="22" t="s">
        <v>5</v>
      </c>
      <c r="E1188" s="22" t="s">
        <v>34</v>
      </c>
      <c r="F1188" s="22" t="s">
        <v>45</v>
      </c>
      <c r="G1188" s="1">
        <v>8920.66</v>
      </c>
    </row>
    <row r="1189" spans="2:7">
      <c r="B1189" s="22" t="s">
        <v>104</v>
      </c>
      <c r="C1189" s="22" t="s">
        <v>7</v>
      </c>
      <c r="D1189" s="22" t="s">
        <v>5</v>
      </c>
      <c r="E1189" s="22" t="s">
        <v>34</v>
      </c>
      <c r="F1189" s="22" t="s">
        <v>46</v>
      </c>
      <c r="G1189" s="1">
        <v>12749.35</v>
      </c>
    </row>
    <row r="1190" spans="2:7">
      <c r="B1190" s="22" t="s">
        <v>104</v>
      </c>
      <c r="C1190" s="22" t="s">
        <v>7</v>
      </c>
      <c r="D1190" s="22" t="s">
        <v>5</v>
      </c>
      <c r="E1190" s="22" t="s">
        <v>34</v>
      </c>
      <c r="F1190" s="22" t="s">
        <v>47</v>
      </c>
      <c r="G1190" s="1">
        <v>48859.05</v>
      </c>
    </row>
    <row r="1191" spans="2:7">
      <c r="B1191" s="22" t="s">
        <v>104</v>
      </c>
      <c r="C1191" s="22" t="s">
        <v>7</v>
      </c>
      <c r="D1191" s="22" t="s">
        <v>5</v>
      </c>
      <c r="E1191" s="22" t="s">
        <v>34</v>
      </c>
      <c r="F1191" s="22" t="s">
        <v>48</v>
      </c>
      <c r="G1191" s="1">
        <v>781.15</v>
      </c>
    </row>
    <row r="1192" spans="2:7">
      <c r="B1192" s="22" t="s">
        <v>104</v>
      </c>
      <c r="C1192" s="22" t="s">
        <v>7</v>
      </c>
      <c r="D1192" s="22" t="s">
        <v>5</v>
      </c>
      <c r="E1192" s="22" t="s">
        <v>34</v>
      </c>
      <c r="F1192" s="22" t="s">
        <v>75</v>
      </c>
      <c r="G1192" s="1">
        <v>19532.34</v>
      </c>
    </row>
    <row r="1193" spans="2:7">
      <c r="B1193" s="22" t="s">
        <v>104</v>
      </c>
      <c r="C1193" s="22" t="s">
        <v>7</v>
      </c>
      <c r="D1193" s="22" t="s">
        <v>5</v>
      </c>
      <c r="E1193" s="22" t="s">
        <v>34</v>
      </c>
      <c r="F1193" s="22" t="s">
        <v>66</v>
      </c>
      <c r="G1193" s="1">
        <v>4489.09</v>
      </c>
    </row>
    <row r="1194" spans="2:7">
      <c r="B1194" s="22" t="s">
        <v>104</v>
      </c>
      <c r="C1194" s="22" t="s">
        <v>7</v>
      </c>
      <c r="D1194" s="22" t="s">
        <v>5</v>
      </c>
      <c r="E1194" s="22" t="s">
        <v>34</v>
      </c>
      <c r="F1194" s="22" t="s">
        <v>85</v>
      </c>
      <c r="G1194" s="1">
        <v>195</v>
      </c>
    </row>
    <row r="1195" spans="2:7">
      <c r="B1195" s="22" t="s">
        <v>104</v>
      </c>
      <c r="C1195" s="22" t="s">
        <v>7</v>
      </c>
      <c r="D1195" s="22" t="s">
        <v>5</v>
      </c>
      <c r="E1195" s="22" t="s">
        <v>34</v>
      </c>
      <c r="F1195" s="22" t="s">
        <v>49</v>
      </c>
      <c r="G1195" s="1">
        <v>67316.399999999994</v>
      </c>
    </row>
    <row r="1196" spans="2:7">
      <c r="B1196" s="22" t="s">
        <v>104</v>
      </c>
      <c r="C1196" s="22" t="s">
        <v>7</v>
      </c>
      <c r="D1196" s="22" t="s">
        <v>5</v>
      </c>
      <c r="E1196" s="22" t="s">
        <v>34</v>
      </c>
      <c r="F1196" s="22" t="s">
        <v>50</v>
      </c>
      <c r="G1196" s="1">
        <v>18893.84</v>
      </c>
    </row>
    <row r="1197" spans="2:7">
      <c r="B1197" s="22" t="s">
        <v>104</v>
      </c>
      <c r="C1197" s="22" t="s">
        <v>7</v>
      </c>
      <c r="D1197" s="22" t="s">
        <v>5</v>
      </c>
      <c r="E1197" s="22" t="s">
        <v>34</v>
      </c>
      <c r="F1197" s="22" t="s">
        <v>51</v>
      </c>
      <c r="G1197" s="1">
        <v>1202.8399999999999</v>
      </c>
    </row>
    <row r="1198" spans="2:7">
      <c r="B1198" s="22" t="s">
        <v>104</v>
      </c>
      <c r="C1198" s="22" t="s">
        <v>7</v>
      </c>
      <c r="D1198" s="22" t="s">
        <v>5</v>
      </c>
      <c r="E1198" s="22" t="s">
        <v>34</v>
      </c>
      <c r="F1198" s="22" t="s">
        <v>53</v>
      </c>
      <c r="G1198" s="1">
        <v>142611.17000000001</v>
      </c>
    </row>
    <row r="1199" spans="2:7">
      <c r="B1199" s="22" t="s">
        <v>104</v>
      </c>
      <c r="C1199" s="22" t="s">
        <v>7</v>
      </c>
      <c r="D1199" s="22" t="s">
        <v>5</v>
      </c>
      <c r="E1199" s="22" t="s">
        <v>34</v>
      </c>
      <c r="F1199" s="22" t="s">
        <v>55</v>
      </c>
      <c r="G1199" s="1">
        <v>1045.57</v>
      </c>
    </row>
    <row r="1200" spans="2:7">
      <c r="B1200" s="22" t="s">
        <v>104</v>
      </c>
      <c r="C1200" s="22" t="s">
        <v>7</v>
      </c>
      <c r="D1200" s="22" t="s">
        <v>5</v>
      </c>
      <c r="E1200" s="22" t="s">
        <v>34</v>
      </c>
      <c r="F1200" s="22" t="s">
        <v>56</v>
      </c>
      <c r="G1200" s="1">
        <v>265358.05</v>
      </c>
    </row>
    <row r="1201" spans="2:7">
      <c r="B1201" s="22" t="s">
        <v>104</v>
      </c>
      <c r="C1201" s="22" t="s">
        <v>7</v>
      </c>
      <c r="D1201" s="22" t="s">
        <v>5</v>
      </c>
      <c r="E1201" s="22" t="s">
        <v>34</v>
      </c>
      <c r="F1201" s="22" t="s">
        <v>57</v>
      </c>
      <c r="G1201" s="1">
        <v>41166.339999999997</v>
      </c>
    </row>
    <row r="1202" spans="2:7">
      <c r="B1202" s="22" t="s">
        <v>104</v>
      </c>
      <c r="C1202" s="22" t="s">
        <v>7</v>
      </c>
      <c r="D1202" s="22" t="s">
        <v>5</v>
      </c>
      <c r="E1202" s="22" t="s">
        <v>34</v>
      </c>
      <c r="F1202" s="22" t="s">
        <v>58</v>
      </c>
      <c r="G1202" s="1">
        <v>6832.75</v>
      </c>
    </row>
    <row r="1203" spans="2:7">
      <c r="B1203" s="22" t="s">
        <v>104</v>
      </c>
      <c r="C1203" s="22" t="s">
        <v>7</v>
      </c>
      <c r="D1203" s="22" t="s">
        <v>5</v>
      </c>
      <c r="E1203" s="22" t="s">
        <v>59</v>
      </c>
      <c r="F1203" s="22" t="s">
        <v>55</v>
      </c>
      <c r="G1203" s="1">
        <v>5547.5</v>
      </c>
    </row>
    <row r="1204" spans="2:7">
      <c r="B1204" s="22" t="s">
        <v>104</v>
      </c>
      <c r="C1204" s="22" t="s">
        <v>7</v>
      </c>
      <c r="D1204" s="22" t="s">
        <v>5</v>
      </c>
      <c r="E1204" s="22" t="s">
        <v>60</v>
      </c>
      <c r="F1204" s="22" t="s">
        <v>79</v>
      </c>
      <c r="G1204" s="1">
        <v>15262.36</v>
      </c>
    </row>
    <row r="1205" spans="2:7">
      <c r="B1205" s="22" t="s">
        <v>104</v>
      </c>
      <c r="C1205" s="22" t="s">
        <v>7</v>
      </c>
      <c r="D1205" s="22" t="s">
        <v>5</v>
      </c>
      <c r="E1205" s="22" t="s">
        <v>60</v>
      </c>
      <c r="F1205" s="22" t="s">
        <v>61</v>
      </c>
      <c r="G1205" s="1">
        <v>6530.66</v>
      </c>
    </row>
    <row r="1206" spans="2:7">
      <c r="B1206" s="22" t="s">
        <v>104</v>
      </c>
      <c r="C1206" s="22" t="s">
        <v>7</v>
      </c>
      <c r="D1206" s="22" t="s">
        <v>7</v>
      </c>
      <c r="E1206" s="22" t="s">
        <v>5</v>
      </c>
      <c r="F1206" s="22" t="s">
        <v>6</v>
      </c>
      <c r="G1206" s="1">
        <v>92399.02</v>
      </c>
    </row>
    <row r="1207" spans="2:7">
      <c r="B1207" s="22" t="s">
        <v>104</v>
      </c>
      <c r="C1207" s="22" t="s">
        <v>7</v>
      </c>
      <c r="D1207" s="22" t="s">
        <v>7</v>
      </c>
      <c r="E1207" s="22" t="s">
        <v>8</v>
      </c>
      <c r="F1207" s="22" t="s">
        <v>9</v>
      </c>
      <c r="G1207" s="1">
        <v>12055.88</v>
      </c>
    </row>
    <row r="1208" spans="2:7">
      <c r="B1208" s="22" t="s">
        <v>104</v>
      </c>
      <c r="C1208" s="22" t="s">
        <v>7</v>
      </c>
      <c r="D1208" s="22" t="s">
        <v>7</v>
      </c>
      <c r="E1208" s="22" t="s">
        <v>8</v>
      </c>
      <c r="F1208" s="22" t="s">
        <v>10</v>
      </c>
      <c r="G1208" s="1">
        <v>470</v>
      </c>
    </row>
    <row r="1209" spans="2:7">
      <c r="B1209" s="22" t="s">
        <v>104</v>
      </c>
      <c r="C1209" s="22" t="s">
        <v>7</v>
      </c>
      <c r="D1209" s="22" t="s">
        <v>7</v>
      </c>
      <c r="E1209" s="22" t="s">
        <v>8</v>
      </c>
      <c r="F1209" s="22" t="s">
        <v>11</v>
      </c>
      <c r="G1209" s="1">
        <v>64.02</v>
      </c>
    </row>
    <row r="1210" spans="2:7">
      <c r="B1210" s="22" t="s">
        <v>104</v>
      </c>
      <c r="C1210" s="22" t="s">
        <v>7</v>
      </c>
      <c r="D1210" s="22" t="s">
        <v>7</v>
      </c>
      <c r="E1210" s="22" t="s">
        <v>14</v>
      </c>
      <c r="F1210" s="22" t="s">
        <v>12</v>
      </c>
      <c r="G1210" s="1">
        <v>69680</v>
      </c>
    </row>
    <row r="1211" spans="2:7">
      <c r="B1211" s="22" t="s">
        <v>104</v>
      </c>
      <c r="C1211" s="22" t="s">
        <v>7</v>
      </c>
      <c r="D1211" s="22" t="s">
        <v>7</v>
      </c>
      <c r="E1211" s="22" t="s">
        <v>15</v>
      </c>
      <c r="F1211" s="22" t="s">
        <v>17</v>
      </c>
      <c r="G1211" s="1">
        <v>955.7</v>
      </c>
    </row>
    <row r="1212" spans="2:7">
      <c r="B1212" s="22" t="s">
        <v>104</v>
      </c>
      <c r="C1212" s="22" t="s">
        <v>7</v>
      </c>
      <c r="D1212" s="22" t="s">
        <v>7</v>
      </c>
      <c r="E1212" s="22" t="s">
        <v>15</v>
      </c>
      <c r="F1212" s="22" t="s">
        <v>18</v>
      </c>
      <c r="G1212" s="1">
        <v>5263.87</v>
      </c>
    </row>
    <row r="1213" spans="2:7">
      <c r="B1213" s="22" t="s">
        <v>104</v>
      </c>
      <c r="C1213" s="22" t="s">
        <v>7</v>
      </c>
      <c r="D1213" s="22" t="s">
        <v>7</v>
      </c>
      <c r="E1213" s="22" t="s">
        <v>15</v>
      </c>
      <c r="F1213" s="22" t="s">
        <v>19</v>
      </c>
      <c r="G1213" s="1">
        <v>1855.27</v>
      </c>
    </row>
    <row r="1214" spans="2:7">
      <c r="B1214" s="22" t="s">
        <v>104</v>
      </c>
      <c r="C1214" s="22" t="s">
        <v>7</v>
      </c>
      <c r="D1214" s="22" t="s">
        <v>7</v>
      </c>
      <c r="E1214" s="22" t="s">
        <v>15</v>
      </c>
      <c r="F1214" s="22" t="s">
        <v>20</v>
      </c>
      <c r="G1214" s="1">
        <v>5977.33</v>
      </c>
    </row>
    <row r="1215" spans="2:7">
      <c r="B1215" s="22" t="s">
        <v>104</v>
      </c>
      <c r="C1215" s="22" t="s">
        <v>7</v>
      </c>
      <c r="D1215" s="22" t="s">
        <v>7</v>
      </c>
      <c r="E1215" s="22" t="s">
        <v>15</v>
      </c>
      <c r="F1215" s="22" t="s">
        <v>21</v>
      </c>
      <c r="G1215" s="1">
        <v>56.23</v>
      </c>
    </row>
    <row r="1216" spans="2:7">
      <c r="B1216" s="22" t="s">
        <v>104</v>
      </c>
      <c r="C1216" s="22" t="s">
        <v>7</v>
      </c>
      <c r="D1216" s="22" t="s">
        <v>7</v>
      </c>
      <c r="E1216" s="22" t="s">
        <v>15</v>
      </c>
      <c r="F1216" s="22" t="s">
        <v>22</v>
      </c>
      <c r="G1216" s="1">
        <v>426.63</v>
      </c>
    </row>
    <row r="1217" spans="2:7">
      <c r="B1217" s="22" t="s">
        <v>104</v>
      </c>
      <c r="C1217" s="22" t="s">
        <v>7</v>
      </c>
      <c r="D1217" s="22" t="s">
        <v>7</v>
      </c>
      <c r="E1217" s="22" t="s">
        <v>15</v>
      </c>
      <c r="F1217" s="22" t="s">
        <v>23</v>
      </c>
      <c r="G1217" s="1">
        <v>53.74</v>
      </c>
    </row>
    <row r="1218" spans="2:7">
      <c r="B1218" s="22" t="s">
        <v>104</v>
      </c>
      <c r="C1218" s="22" t="s">
        <v>7</v>
      </c>
      <c r="D1218" s="22" t="s">
        <v>7</v>
      </c>
      <c r="E1218" s="22" t="s">
        <v>15</v>
      </c>
      <c r="F1218" s="22" t="s">
        <v>24</v>
      </c>
      <c r="G1218" s="1">
        <v>2010.01</v>
      </c>
    </row>
    <row r="1219" spans="2:7">
      <c r="B1219" s="22" t="s">
        <v>104</v>
      </c>
      <c r="C1219" s="22" t="s">
        <v>7</v>
      </c>
      <c r="D1219" s="22" t="s">
        <v>7</v>
      </c>
      <c r="E1219" s="22" t="s">
        <v>15</v>
      </c>
      <c r="F1219" s="22" t="s">
        <v>25</v>
      </c>
      <c r="G1219" s="1">
        <v>1172.25</v>
      </c>
    </row>
    <row r="1220" spans="2:7">
      <c r="B1220" s="22" t="s">
        <v>104</v>
      </c>
      <c r="C1220" s="22" t="s">
        <v>7</v>
      </c>
      <c r="D1220" s="22" t="s">
        <v>7</v>
      </c>
      <c r="E1220" s="22" t="s">
        <v>28</v>
      </c>
      <c r="F1220" s="22" t="s">
        <v>29</v>
      </c>
      <c r="G1220" s="1">
        <v>2337.13</v>
      </c>
    </row>
    <row r="1221" spans="2:7">
      <c r="B1221" s="22" t="s">
        <v>104</v>
      </c>
      <c r="C1221" s="22" t="s">
        <v>7</v>
      </c>
      <c r="D1221" s="22" t="s">
        <v>7</v>
      </c>
      <c r="E1221" s="22" t="s">
        <v>34</v>
      </c>
      <c r="F1221" s="22" t="s">
        <v>38</v>
      </c>
      <c r="G1221" s="1">
        <v>1305</v>
      </c>
    </row>
    <row r="1222" spans="2:7">
      <c r="B1222" s="22" t="s">
        <v>104</v>
      </c>
      <c r="C1222" s="22" t="s">
        <v>7</v>
      </c>
      <c r="D1222" s="22" t="s">
        <v>7</v>
      </c>
      <c r="E1222" s="22" t="s">
        <v>34</v>
      </c>
      <c r="F1222" s="22" t="s">
        <v>39</v>
      </c>
      <c r="G1222" s="1">
        <v>13721.23</v>
      </c>
    </row>
    <row r="1223" spans="2:7">
      <c r="B1223" s="22" t="s">
        <v>104</v>
      </c>
      <c r="C1223" s="22" t="s">
        <v>7</v>
      </c>
      <c r="D1223" s="22" t="s">
        <v>7</v>
      </c>
      <c r="E1223" s="22" t="s">
        <v>34</v>
      </c>
      <c r="F1223" s="22" t="s">
        <v>42</v>
      </c>
      <c r="G1223" s="1">
        <v>1000</v>
      </c>
    </row>
    <row r="1224" spans="2:7">
      <c r="B1224" s="22" t="s">
        <v>104</v>
      </c>
      <c r="C1224" s="22" t="s">
        <v>7</v>
      </c>
      <c r="D1224" s="22" t="s">
        <v>7</v>
      </c>
      <c r="E1224" s="22" t="s">
        <v>34</v>
      </c>
      <c r="F1224" s="22" t="s">
        <v>47</v>
      </c>
      <c r="G1224" s="1">
        <v>2853.05</v>
      </c>
    </row>
    <row r="1225" spans="2:7">
      <c r="B1225" s="22" t="s">
        <v>104</v>
      </c>
      <c r="C1225" s="22" t="s">
        <v>7</v>
      </c>
      <c r="D1225" s="22" t="s">
        <v>7</v>
      </c>
      <c r="E1225" s="22" t="s">
        <v>59</v>
      </c>
      <c r="F1225" s="22" t="s">
        <v>55</v>
      </c>
      <c r="G1225" s="1">
        <v>1382.58</v>
      </c>
    </row>
    <row r="1226" spans="2:7">
      <c r="B1226" s="22" t="s">
        <v>105</v>
      </c>
      <c r="C1226" s="22" t="s">
        <v>7</v>
      </c>
      <c r="D1226" s="22" t="s">
        <v>5</v>
      </c>
      <c r="E1226" s="22" t="s">
        <v>5</v>
      </c>
      <c r="F1226" s="22" t="s">
        <v>6</v>
      </c>
      <c r="G1226" s="1">
        <v>19102.32</v>
      </c>
    </row>
    <row r="1227" spans="2:7">
      <c r="B1227" s="22" t="s">
        <v>105</v>
      </c>
      <c r="C1227" s="22" t="s">
        <v>7</v>
      </c>
      <c r="D1227" s="22" t="s">
        <v>5</v>
      </c>
      <c r="E1227" s="22" t="s">
        <v>7</v>
      </c>
      <c r="F1227" s="22" t="s">
        <v>6</v>
      </c>
      <c r="G1227" s="1">
        <v>-289435.59000000003</v>
      </c>
    </row>
    <row r="1228" spans="2:7">
      <c r="B1228" s="22" t="s">
        <v>105</v>
      </c>
      <c r="C1228" s="22" t="s">
        <v>7</v>
      </c>
      <c r="D1228" s="22" t="s">
        <v>5</v>
      </c>
      <c r="E1228" s="22" t="s">
        <v>8</v>
      </c>
      <c r="F1228" s="22" t="s">
        <v>9</v>
      </c>
      <c r="G1228" s="1">
        <v>6834115.4000000004</v>
      </c>
    </row>
    <row r="1229" spans="2:7">
      <c r="B1229" s="22" t="s">
        <v>105</v>
      </c>
      <c r="C1229" s="22" t="s">
        <v>7</v>
      </c>
      <c r="D1229" s="22" t="s">
        <v>5</v>
      </c>
      <c r="E1229" s="22" t="s">
        <v>8</v>
      </c>
      <c r="F1229" s="22" t="s">
        <v>10</v>
      </c>
      <c r="G1229" s="1">
        <v>26737.26</v>
      </c>
    </row>
    <row r="1230" spans="2:7">
      <c r="B1230" s="22" t="s">
        <v>105</v>
      </c>
      <c r="C1230" s="22" t="s">
        <v>7</v>
      </c>
      <c r="D1230" s="22" t="s">
        <v>5</v>
      </c>
      <c r="E1230" s="22" t="s">
        <v>8</v>
      </c>
      <c r="F1230" s="22" t="s">
        <v>11</v>
      </c>
      <c r="G1230" s="1">
        <v>29178.73</v>
      </c>
    </row>
    <row r="1231" spans="2:7">
      <c r="B1231" s="22" t="s">
        <v>105</v>
      </c>
      <c r="C1231" s="22" t="s">
        <v>7</v>
      </c>
      <c r="D1231" s="22" t="s">
        <v>5</v>
      </c>
      <c r="E1231" s="22" t="s">
        <v>8</v>
      </c>
      <c r="F1231" s="22" t="s">
        <v>12</v>
      </c>
      <c r="G1231" s="1">
        <v>378561.24</v>
      </c>
    </row>
    <row r="1232" spans="2:7">
      <c r="B1232" s="22" t="s">
        <v>105</v>
      </c>
      <c r="C1232" s="22" t="s">
        <v>7</v>
      </c>
      <c r="D1232" s="22" t="s">
        <v>5</v>
      </c>
      <c r="E1232" s="22" t="s">
        <v>8</v>
      </c>
      <c r="F1232" s="22" t="s">
        <v>13</v>
      </c>
      <c r="G1232" s="1">
        <v>4882</v>
      </c>
    </row>
    <row r="1233" spans="2:7">
      <c r="B1233" s="22" t="s">
        <v>105</v>
      </c>
      <c r="C1233" s="22" t="s">
        <v>7</v>
      </c>
      <c r="D1233" s="22" t="s">
        <v>5</v>
      </c>
      <c r="E1233" s="22" t="s">
        <v>14</v>
      </c>
      <c r="F1233" s="22" t="s">
        <v>9</v>
      </c>
      <c r="G1233" s="1">
        <v>2769590.44</v>
      </c>
    </row>
    <row r="1234" spans="2:7">
      <c r="B1234" s="22" t="s">
        <v>105</v>
      </c>
      <c r="C1234" s="22" t="s">
        <v>7</v>
      </c>
      <c r="D1234" s="22" t="s">
        <v>5</v>
      </c>
      <c r="E1234" s="22" t="s">
        <v>14</v>
      </c>
      <c r="F1234" s="22" t="s">
        <v>10</v>
      </c>
      <c r="G1234" s="1">
        <v>20610.48</v>
      </c>
    </row>
    <row r="1235" spans="2:7">
      <c r="B1235" s="22" t="s">
        <v>105</v>
      </c>
      <c r="C1235" s="22" t="s">
        <v>7</v>
      </c>
      <c r="D1235" s="22" t="s">
        <v>5</v>
      </c>
      <c r="E1235" s="22" t="s">
        <v>14</v>
      </c>
      <c r="F1235" s="22" t="s">
        <v>11</v>
      </c>
      <c r="G1235" s="1">
        <v>70875.8</v>
      </c>
    </row>
    <row r="1236" spans="2:7">
      <c r="B1236" s="22" t="s">
        <v>105</v>
      </c>
      <c r="C1236" s="22" t="s">
        <v>7</v>
      </c>
      <c r="D1236" s="22" t="s">
        <v>5</v>
      </c>
      <c r="E1236" s="22" t="s">
        <v>14</v>
      </c>
      <c r="F1236" s="22" t="s">
        <v>12</v>
      </c>
      <c r="G1236" s="1">
        <v>27049.46</v>
      </c>
    </row>
    <row r="1237" spans="2:7">
      <c r="B1237" s="22" t="s">
        <v>105</v>
      </c>
      <c r="C1237" s="22" t="s">
        <v>7</v>
      </c>
      <c r="D1237" s="22" t="s">
        <v>5</v>
      </c>
      <c r="E1237" s="22" t="s">
        <v>14</v>
      </c>
      <c r="F1237" s="22" t="s">
        <v>13</v>
      </c>
      <c r="G1237" s="1">
        <v>11276.21</v>
      </c>
    </row>
    <row r="1238" spans="2:7">
      <c r="B1238" s="22" t="s">
        <v>105</v>
      </c>
      <c r="C1238" s="22" t="s">
        <v>7</v>
      </c>
      <c r="D1238" s="22" t="s">
        <v>5</v>
      </c>
      <c r="E1238" s="22" t="s">
        <v>15</v>
      </c>
      <c r="F1238" s="22" t="s">
        <v>17</v>
      </c>
      <c r="G1238" s="1">
        <v>540531.94999999995</v>
      </c>
    </row>
    <row r="1239" spans="2:7">
      <c r="B1239" s="22" t="s">
        <v>105</v>
      </c>
      <c r="C1239" s="22" t="s">
        <v>7</v>
      </c>
      <c r="D1239" s="22" t="s">
        <v>5</v>
      </c>
      <c r="E1239" s="22" t="s">
        <v>15</v>
      </c>
      <c r="F1239" s="22" t="s">
        <v>18</v>
      </c>
      <c r="G1239" s="1">
        <v>216272.24</v>
      </c>
    </row>
    <row r="1240" spans="2:7">
      <c r="B1240" s="22" t="s">
        <v>105</v>
      </c>
      <c r="C1240" s="22" t="s">
        <v>7</v>
      </c>
      <c r="D1240" s="22" t="s">
        <v>5</v>
      </c>
      <c r="E1240" s="22" t="s">
        <v>15</v>
      </c>
      <c r="F1240" s="22" t="s">
        <v>19</v>
      </c>
      <c r="G1240" s="1">
        <v>1107408.3</v>
      </c>
    </row>
    <row r="1241" spans="2:7">
      <c r="B1241" s="22" t="s">
        <v>105</v>
      </c>
      <c r="C1241" s="22" t="s">
        <v>7</v>
      </c>
      <c r="D1241" s="22" t="s">
        <v>5</v>
      </c>
      <c r="E1241" s="22" t="s">
        <v>15</v>
      </c>
      <c r="F1241" s="22" t="s">
        <v>20</v>
      </c>
      <c r="G1241" s="1">
        <v>359514.81</v>
      </c>
    </row>
    <row r="1242" spans="2:7">
      <c r="B1242" s="22" t="s">
        <v>105</v>
      </c>
      <c r="C1242" s="22" t="s">
        <v>7</v>
      </c>
      <c r="D1242" s="22" t="s">
        <v>5</v>
      </c>
      <c r="E1242" s="22" t="s">
        <v>15</v>
      </c>
      <c r="F1242" s="22" t="s">
        <v>90</v>
      </c>
      <c r="G1242" s="1">
        <v>6112.5</v>
      </c>
    </row>
    <row r="1243" spans="2:7">
      <c r="B1243" s="22" t="s">
        <v>105</v>
      </c>
      <c r="C1243" s="22" t="s">
        <v>7</v>
      </c>
      <c r="D1243" s="22" t="s">
        <v>5</v>
      </c>
      <c r="E1243" s="22" t="s">
        <v>15</v>
      </c>
      <c r="F1243" s="22" t="s">
        <v>21</v>
      </c>
      <c r="G1243" s="1">
        <v>18324.98</v>
      </c>
    </row>
    <row r="1244" spans="2:7">
      <c r="B1244" s="22" t="s">
        <v>105</v>
      </c>
      <c r="C1244" s="22" t="s">
        <v>7</v>
      </c>
      <c r="D1244" s="22" t="s">
        <v>5</v>
      </c>
      <c r="E1244" s="22" t="s">
        <v>15</v>
      </c>
      <c r="F1244" s="22" t="s">
        <v>22</v>
      </c>
      <c r="G1244" s="1">
        <v>9722.92</v>
      </c>
    </row>
    <row r="1245" spans="2:7">
      <c r="B1245" s="22" t="s">
        <v>105</v>
      </c>
      <c r="C1245" s="22" t="s">
        <v>7</v>
      </c>
      <c r="D1245" s="22" t="s">
        <v>5</v>
      </c>
      <c r="E1245" s="22" t="s">
        <v>15</v>
      </c>
      <c r="F1245" s="22" t="s">
        <v>23</v>
      </c>
      <c r="G1245" s="1">
        <v>41312.14</v>
      </c>
    </row>
    <row r="1246" spans="2:7">
      <c r="B1246" s="22" t="s">
        <v>105</v>
      </c>
      <c r="C1246" s="22" t="s">
        <v>7</v>
      </c>
      <c r="D1246" s="22" t="s">
        <v>5</v>
      </c>
      <c r="E1246" s="22" t="s">
        <v>15</v>
      </c>
      <c r="F1246" s="22" t="s">
        <v>24</v>
      </c>
      <c r="G1246" s="1">
        <v>64048.32</v>
      </c>
    </row>
    <row r="1247" spans="2:7">
      <c r="B1247" s="22" t="s">
        <v>105</v>
      </c>
      <c r="C1247" s="22" t="s">
        <v>7</v>
      </c>
      <c r="D1247" s="22" t="s">
        <v>5</v>
      </c>
      <c r="E1247" s="22" t="s">
        <v>15</v>
      </c>
      <c r="F1247" s="22" t="s">
        <v>25</v>
      </c>
      <c r="G1247" s="1">
        <v>1038053.83</v>
      </c>
    </row>
    <row r="1248" spans="2:7">
      <c r="B1248" s="22" t="s">
        <v>105</v>
      </c>
      <c r="C1248" s="22" t="s">
        <v>7</v>
      </c>
      <c r="D1248" s="22" t="s">
        <v>5</v>
      </c>
      <c r="E1248" s="22" t="s">
        <v>15</v>
      </c>
      <c r="F1248" s="22" t="s">
        <v>26</v>
      </c>
      <c r="G1248" s="1">
        <v>849833.73</v>
      </c>
    </row>
    <row r="1249" spans="2:7">
      <c r="B1249" s="22" t="s">
        <v>105</v>
      </c>
      <c r="C1249" s="22" t="s">
        <v>7</v>
      </c>
      <c r="D1249" s="22" t="s">
        <v>5</v>
      </c>
      <c r="E1249" s="22" t="s">
        <v>15</v>
      </c>
      <c r="F1249" s="22" t="s">
        <v>27</v>
      </c>
      <c r="G1249" s="1">
        <v>9862.0400000000009</v>
      </c>
    </row>
    <row r="1250" spans="2:7">
      <c r="B1250" s="22" t="s">
        <v>105</v>
      </c>
      <c r="C1250" s="22" t="s">
        <v>7</v>
      </c>
      <c r="D1250" s="22" t="s">
        <v>5</v>
      </c>
      <c r="E1250" s="22" t="s">
        <v>15</v>
      </c>
      <c r="F1250" s="22" t="s">
        <v>72</v>
      </c>
      <c r="G1250" s="1">
        <v>5061.7299999999996</v>
      </c>
    </row>
    <row r="1251" spans="2:7">
      <c r="B1251" s="22" t="s">
        <v>105</v>
      </c>
      <c r="C1251" s="22" t="s">
        <v>7</v>
      </c>
      <c r="D1251" s="22" t="s">
        <v>5</v>
      </c>
      <c r="E1251" s="22" t="s">
        <v>28</v>
      </c>
      <c r="F1251" s="22" t="s">
        <v>29</v>
      </c>
      <c r="G1251" s="1">
        <v>719286.21</v>
      </c>
    </row>
    <row r="1252" spans="2:7">
      <c r="B1252" s="22" t="s">
        <v>105</v>
      </c>
      <c r="C1252" s="22" t="s">
        <v>7</v>
      </c>
      <c r="D1252" s="22" t="s">
        <v>5</v>
      </c>
      <c r="E1252" s="22" t="s">
        <v>28</v>
      </c>
      <c r="F1252" s="22" t="s">
        <v>30</v>
      </c>
      <c r="G1252" s="1">
        <v>42011.28</v>
      </c>
    </row>
    <row r="1253" spans="2:7">
      <c r="B1253" s="22" t="s">
        <v>105</v>
      </c>
      <c r="C1253" s="22" t="s">
        <v>7</v>
      </c>
      <c r="D1253" s="22" t="s">
        <v>5</v>
      </c>
      <c r="E1253" s="22" t="s">
        <v>28</v>
      </c>
      <c r="F1253" s="22" t="s">
        <v>31</v>
      </c>
      <c r="G1253" s="1">
        <v>350315.61</v>
      </c>
    </row>
    <row r="1254" spans="2:7">
      <c r="B1254" s="22" t="s">
        <v>105</v>
      </c>
      <c r="C1254" s="22" t="s">
        <v>7</v>
      </c>
      <c r="D1254" s="22" t="s">
        <v>5</v>
      </c>
      <c r="E1254" s="22" t="s">
        <v>28</v>
      </c>
      <c r="F1254" s="22" t="s">
        <v>32</v>
      </c>
      <c r="G1254" s="1">
        <v>39278.94</v>
      </c>
    </row>
    <row r="1255" spans="2:7">
      <c r="B1255" s="22" t="s">
        <v>105</v>
      </c>
      <c r="C1255" s="22" t="s">
        <v>7</v>
      </c>
      <c r="D1255" s="22" t="s">
        <v>5</v>
      </c>
      <c r="E1255" s="22" t="s">
        <v>28</v>
      </c>
      <c r="F1255" s="22" t="s">
        <v>33</v>
      </c>
      <c r="G1255" s="1">
        <v>12543.11</v>
      </c>
    </row>
    <row r="1256" spans="2:7">
      <c r="B1256" s="22" t="s">
        <v>105</v>
      </c>
      <c r="C1256" s="22" t="s">
        <v>7</v>
      </c>
      <c r="D1256" s="22" t="s">
        <v>5</v>
      </c>
      <c r="E1256" s="22" t="s">
        <v>34</v>
      </c>
      <c r="F1256" s="22" t="s">
        <v>35</v>
      </c>
      <c r="G1256" s="1">
        <v>193249.07</v>
      </c>
    </row>
    <row r="1257" spans="2:7">
      <c r="B1257" s="22" t="s">
        <v>105</v>
      </c>
      <c r="C1257" s="22" t="s">
        <v>7</v>
      </c>
      <c r="D1257" s="22" t="s">
        <v>5</v>
      </c>
      <c r="E1257" s="22" t="s">
        <v>34</v>
      </c>
      <c r="F1257" s="22" t="s">
        <v>36</v>
      </c>
      <c r="G1257" s="1">
        <v>1608.11</v>
      </c>
    </row>
    <row r="1258" spans="2:7">
      <c r="B1258" s="22" t="s">
        <v>105</v>
      </c>
      <c r="C1258" s="22" t="s">
        <v>7</v>
      </c>
      <c r="D1258" s="22" t="s">
        <v>5</v>
      </c>
      <c r="E1258" s="22" t="s">
        <v>34</v>
      </c>
      <c r="F1258" s="22" t="s">
        <v>37</v>
      </c>
      <c r="G1258" s="1">
        <v>15262.94</v>
      </c>
    </row>
    <row r="1259" spans="2:7">
      <c r="B1259" s="22" t="s">
        <v>105</v>
      </c>
      <c r="C1259" s="22" t="s">
        <v>7</v>
      </c>
      <c r="D1259" s="22" t="s">
        <v>5</v>
      </c>
      <c r="E1259" s="22" t="s">
        <v>34</v>
      </c>
      <c r="F1259" s="22" t="s">
        <v>38</v>
      </c>
      <c r="G1259" s="1">
        <v>25033.18</v>
      </c>
    </row>
    <row r="1260" spans="2:7">
      <c r="B1260" s="22" t="s">
        <v>105</v>
      </c>
      <c r="C1260" s="22" t="s">
        <v>7</v>
      </c>
      <c r="D1260" s="22" t="s">
        <v>5</v>
      </c>
      <c r="E1260" s="22" t="s">
        <v>34</v>
      </c>
      <c r="F1260" s="22" t="s">
        <v>39</v>
      </c>
      <c r="G1260" s="1">
        <v>47377.04</v>
      </c>
    </row>
    <row r="1261" spans="2:7">
      <c r="B1261" s="22" t="s">
        <v>105</v>
      </c>
      <c r="C1261" s="22" t="s">
        <v>7</v>
      </c>
      <c r="D1261" s="22" t="s">
        <v>5</v>
      </c>
      <c r="E1261" s="22" t="s">
        <v>34</v>
      </c>
      <c r="F1261" s="22" t="s">
        <v>41</v>
      </c>
      <c r="G1261" s="1">
        <v>26318.32</v>
      </c>
    </row>
    <row r="1262" spans="2:7">
      <c r="B1262" s="22" t="s">
        <v>105</v>
      </c>
      <c r="C1262" s="22" t="s">
        <v>7</v>
      </c>
      <c r="D1262" s="22" t="s">
        <v>5</v>
      </c>
      <c r="E1262" s="22" t="s">
        <v>34</v>
      </c>
      <c r="F1262" s="22" t="s">
        <v>45</v>
      </c>
      <c r="G1262" s="1">
        <v>149986.35</v>
      </c>
    </row>
    <row r="1263" spans="2:7">
      <c r="B1263" s="22" t="s">
        <v>105</v>
      </c>
      <c r="C1263" s="22" t="s">
        <v>7</v>
      </c>
      <c r="D1263" s="22" t="s">
        <v>5</v>
      </c>
      <c r="E1263" s="22" t="s">
        <v>34</v>
      </c>
      <c r="F1263" s="22" t="s">
        <v>46</v>
      </c>
      <c r="G1263" s="1">
        <v>16036.29</v>
      </c>
    </row>
    <row r="1264" spans="2:7">
      <c r="B1264" s="22" t="s">
        <v>105</v>
      </c>
      <c r="C1264" s="22" t="s">
        <v>7</v>
      </c>
      <c r="D1264" s="22" t="s">
        <v>5</v>
      </c>
      <c r="E1264" s="22" t="s">
        <v>34</v>
      </c>
      <c r="F1264" s="22" t="s">
        <v>47</v>
      </c>
      <c r="G1264" s="1">
        <v>312311.09999999998</v>
      </c>
    </row>
    <row r="1265" spans="2:7">
      <c r="B1265" s="22" t="s">
        <v>105</v>
      </c>
      <c r="C1265" s="22" t="s">
        <v>7</v>
      </c>
      <c r="D1265" s="22" t="s">
        <v>5</v>
      </c>
      <c r="E1265" s="22" t="s">
        <v>34</v>
      </c>
      <c r="F1265" s="22" t="s">
        <v>74</v>
      </c>
      <c r="G1265" s="1">
        <v>27237.24</v>
      </c>
    </row>
    <row r="1266" spans="2:7">
      <c r="B1266" s="22" t="s">
        <v>105</v>
      </c>
      <c r="C1266" s="22" t="s">
        <v>7</v>
      </c>
      <c r="D1266" s="22" t="s">
        <v>5</v>
      </c>
      <c r="E1266" s="22" t="s">
        <v>34</v>
      </c>
      <c r="F1266" s="22" t="s">
        <v>49</v>
      </c>
      <c r="G1266" s="1">
        <v>198709.79</v>
      </c>
    </row>
    <row r="1267" spans="2:7">
      <c r="B1267" s="22" t="s">
        <v>105</v>
      </c>
      <c r="C1267" s="22" t="s">
        <v>7</v>
      </c>
      <c r="D1267" s="22" t="s">
        <v>5</v>
      </c>
      <c r="E1267" s="22" t="s">
        <v>34</v>
      </c>
      <c r="F1267" s="22" t="s">
        <v>50</v>
      </c>
      <c r="G1267" s="1">
        <v>101430.1</v>
      </c>
    </row>
    <row r="1268" spans="2:7">
      <c r="B1268" s="22" t="s">
        <v>105</v>
      </c>
      <c r="C1268" s="22" t="s">
        <v>7</v>
      </c>
      <c r="D1268" s="22" t="s">
        <v>5</v>
      </c>
      <c r="E1268" s="22" t="s">
        <v>34</v>
      </c>
      <c r="F1268" s="22" t="s">
        <v>54</v>
      </c>
      <c r="G1268" s="1">
        <v>338634.88</v>
      </c>
    </row>
    <row r="1269" spans="2:7">
      <c r="B1269" s="22" t="s">
        <v>105</v>
      </c>
      <c r="C1269" s="22" t="s">
        <v>7</v>
      </c>
      <c r="D1269" s="22" t="s">
        <v>5</v>
      </c>
      <c r="E1269" s="22" t="s">
        <v>34</v>
      </c>
      <c r="F1269" s="22" t="s">
        <v>68</v>
      </c>
      <c r="G1269" s="1">
        <v>12691.66</v>
      </c>
    </row>
    <row r="1270" spans="2:7">
      <c r="B1270" s="22" t="s">
        <v>105</v>
      </c>
      <c r="C1270" s="22" t="s">
        <v>7</v>
      </c>
      <c r="D1270" s="22" t="s">
        <v>5</v>
      </c>
      <c r="E1270" s="22" t="s">
        <v>34</v>
      </c>
      <c r="F1270" s="22" t="s">
        <v>55</v>
      </c>
      <c r="G1270" s="1">
        <v>34264.6</v>
      </c>
    </row>
    <row r="1271" spans="2:7">
      <c r="B1271" s="22" t="s">
        <v>105</v>
      </c>
      <c r="C1271" s="22" t="s">
        <v>7</v>
      </c>
      <c r="D1271" s="22" t="s">
        <v>5</v>
      </c>
      <c r="E1271" s="22" t="s">
        <v>34</v>
      </c>
      <c r="F1271" s="22" t="s">
        <v>106</v>
      </c>
      <c r="G1271" s="1">
        <v>25992.79</v>
      </c>
    </row>
    <row r="1272" spans="2:7">
      <c r="B1272" s="22" t="s">
        <v>105</v>
      </c>
      <c r="C1272" s="22" t="s">
        <v>7</v>
      </c>
      <c r="D1272" s="22" t="s">
        <v>5</v>
      </c>
      <c r="E1272" s="22" t="s">
        <v>34</v>
      </c>
      <c r="F1272" s="22" t="s">
        <v>76</v>
      </c>
      <c r="G1272" s="1">
        <v>3071.42</v>
      </c>
    </row>
    <row r="1273" spans="2:7">
      <c r="B1273" s="22" t="s">
        <v>105</v>
      </c>
      <c r="C1273" s="22" t="s">
        <v>7</v>
      </c>
      <c r="D1273" s="22" t="s">
        <v>5</v>
      </c>
      <c r="E1273" s="22" t="s">
        <v>34</v>
      </c>
      <c r="F1273" s="22" t="s">
        <v>57</v>
      </c>
      <c r="G1273" s="1">
        <v>130416.16</v>
      </c>
    </row>
    <row r="1274" spans="2:7">
      <c r="B1274" s="22" t="s">
        <v>105</v>
      </c>
      <c r="C1274" s="22" t="s">
        <v>7</v>
      </c>
      <c r="D1274" s="22" t="s">
        <v>5</v>
      </c>
      <c r="E1274" s="22" t="s">
        <v>34</v>
      </c>
      <c r="F1274" s="22" t="s">
        <v>58</v>
      </c>
      <c r="G1274" s="1">
        <v>24582.720000000001</v>
      </c>
    </row>
    <row r="1275" spans="2:7">
      <c r="B1275" s="22" t="s">
        <v>105</v>
      </c>
      <c r="C1275" s="22" t="s">
        <v>7</v>
      </c>
      <c r="D1275" s="22" t="s">
        <v>5</v>
      </c>
      <c r="E1275" s="22" t="s">
        <v>59</v>
      </c>
      <c r="F1275" s="22" t="s">
        <v>55</v>
      </c>
      <c r="G1275" s="1">
        <v>44253.14</v>
      </c>
    </row>
    <row r="1276" spans="2:7">
      <c r="B1276" s="22" t="s">
        <v>105</v>
      </c>
      <c r="C1276" s="22" t="s">
        <v>7</v>
      </c>
      <c r="D1276" s="22" t="s">
        <v>5</v>
      </c>
      <c r="E1276" s="22" t="s">
        <v>60</v>
      </c>
      <c r="F1276" s="22" t="s">
        <v>61</v>
      </c>
      <c r="G1276" s="1">
        <v>24882.33</v>
      </c>
    </row>
    <row r="1277" spans="2:7">
      <c r="B1277" s="22" t="s">
        <v>105</v>
      </c>
      <c r="C1277" s="22" t="s">
        <v>7</v>
      </c>
      <c r="D1277" s="22" t="s">
        <v>5</v>
      </c>
      <c r="E1277" s="22" t="s">
        <v>60</v>
      </c>
      <c r="F1277" s="22" t="s">
        <v>80</v>
      </c>
      <c r="G1277" s="1">
        <v>114644.24</v>
      </c>
    </row>
    <row r="1278" spans="2:7">
      <c r="B1278" s="22" t="s">
        <v>105</v>
      </c>
      <c r="C1278" s="22" t="s">
        <v>7</v>
      </c>
      <c r="D1278" s="22" t="s">
        <v>5</v>
      </c>
      <c r="E1278" s="22" t="s">
        <v>60</v>
      </c>
      <c r="F1278" s="22" t="s">
        <v>81</v>
      </c>
      <c r="G1278" s="1">
        <v>29548.06</v>
      </c>
    </row>
    <row r="1279" spans="2:7">
      <c r="B1279" s="22" t="s">
        <v>105</v>
      </c>
      <c r="C1279" s="22" t="s">
        <v>7</v>
      </c>
      <c r="D1279" s="22" t="s">
        <v>5</v>
      </c>
      <c r="E1279" s="22" t="s">
        <v>60</v>
      </c>
      <c r="F1279" s="22" t="s">
        <v>62</v>
      </c>
      <c r="G1279" s="1">
        <v>74490.429999999993</v>
      </c>
    </row>
    <row r="1280" spans="2:7">
      <c r="B1280" s="22" t="s">
        <v>105</v>
      </c>
      <c r="C1280" s="22" t="s">
        <v>7</v>
      </c>
      <c r="D1280" s="22" t="s">
        <v>7</v>
      </c>
      <c r="E1280" s="22" t="s">
        <v>5</v>
      </c>
      <c r="F1280" s="22" t="s">
        <v>6</v>
      </c>
      <c r="G1280" s="1">
        <v>270333.27</v>
      </c>
    </row>
    <row r="1281" spans="2:7">
      <c r="B1281" s="22" t="s">
        <v>105</v>
      </c>
      <c r="C1281" s="22" t="s">
        <v>7</v>
      </c>
      <c r="D1281" s="22" t="s">
        <v>7</v>
      </c>
      <c r="E1281" s="22" t="s">
        <v>8</v>
      </c>
      <c r="F1281" s="22" t="s">
        <v>9</v>
      </c>
      <c r="G1281" s="1">
        <v>771276.95</v>
      </c>
    </row>
    <row r="1282" spans="2:7">
      <c r="B1282" s="22" t="s">
        <v>105</v>
      </c>
      <c r="C1282" s="22" t="s">
        <v>7</v>
      </c>
      <c r="D1282" s="22" t="s">
        <v>7</v>
      </c>
      <c r="E1282" s="22" t="s">
        <v>8</v>
      </c>
      <c r="F1282" s="22" t="s">
        <v>10</v>
      </c>
      <c r="G1282" s="1">
        <v>94386.880000000005</v>
      </c>
    </row>
    <row r="1283" spans="2:7">
      <c r="B1283" s="22" t="s">
        <v>105</v>
      </c>
      <c r="C1283" s="22" t="s">
        <v>7</v>
      </c>
      <c r="D1283" s="22" t="s">
        <v>7</v>
      </c>
      <c r="E1283" s="22" t="s">
        <v>8</v>
      </c>
      <c r="F1283" s="22" t="s">
        <v>11</v>
      </c>
      <c r="G1283" s="1">
        <v>76368.86</v>
      </c>
    </row>
    <row r="1284" spans="2:7">
      <c r="B1284" s="22" t="s">
        <v>105</v>
      </c>
      <c r="C1284" s="22" t="s">
        <v>7</v>
      </c>
      <c r="D1284" s="22" t="s">
        <v>7</v>
      </c>
      <c r="E1284" s="22" t="s">
        <v>8</v>
      </c>
      <c r="F1284" s="22" t="s">
        <v>12</v>
      </c>
      <c r="G1284" s="1">
        <v>281359.34000000003</v>
      </c>
    </row>
    <row r="1285" spans="2:7">
      <c r="B1285" s="22" t="s">
        <v>105</v>
      </c>
      <c r="C1285" s="22" t="s">
        <v>7</v>
      </c>
      <c r="D1285" s="22" t="s">
        <v>7</v>
      </c>
      <c r="E1285" s="22" t="s">
        <v>8</v>
      </c>
      <c r="F1285" s="22" t="s">
        <v>13</v>
      </c>
      <c r="G1285" s="1">
        <v>81176.88</v>
      </c>
    </row>
    <row r="1286" spans="2:7">
      <c r="B1286" s="22" t="s">
        <v>105</v>
      </c>
      <c r="C1286" s="22" t="s">
        <v>7</v>
      </c>
      <c r="D1286" s="22" t="s">
        <v>7</v>
      </c>
      <c r="E1286" s="22" t="s">
        <v>14</v>
      </c>
      <c r="F1286" s="22" t="s">
        <v>9</v>
      </c>
      <c r="G1286" s="1">
        <v>787760.34</v>
      </c>
    </row>
    <row r="1287" spans="2:7">
      <c r="B1287" s="22" t="s">
        <v>105</v>
      </c>
      <c r="C1287" s="22" t="s">
        <v>7</v>
      </c>
      <c r="D1287" s="22" t="s">
        <v>7</v>
      </c>
      <c r="E1287" s="22" t="s">
        <v>14</v>
      </c>
      <c r="F1287" s="22" t="s">
        <v>10</v>
      </c>
      <c r="G1287" s="1">
        <v>64614.23</v>
      </c>
    </row>
    <row r="1288" spans="2:7">
      <c r="B1288" s="22" t="s">
        <v>105</v>
      </c>
      <c r="C1288" s="22" t="s">
        <v>7</v>
      </c>
      <c r="D1288" s="22" t="s">
        <v>7</v>
      </c>
      <c r="E1288" s="22" t="s">
        <v>14</v>
      </c>
      <c r="F1288" s="22" t="s">
        <v>11</v>
      </c>
      <c r="G1288" s="1">
        <v>33820.03</v>
      </c>
    </row>
    <row r="1289" spans="2:7">
      <c r="B1289" s="22" t="s">
        <v>105</v>
      </c>
      <c r="C1289" s="22" t="s">
        <v>7</v>
      </c>
      <c r="D1289" s="22" t="s">
        <v>7</v>
      </c>
      <c r="E1289" s="22" t="s">
        <v>14</v>
      </c>
      <c r="F1289" s="22" t="s">
        <v>12</v>
      </c>
      <c r="G1289" s="1">
        <v>24104.18</v>
      </c>
    </row>
    <row r="1290" spans="2:7">
      <c r="B1290" s="22" t="s">
        <v>105</v>
      </c>
      <c r="C1290" s="22" t="s">
        <v>7</v>
      </c>
      <c r="D1290" s="22" t="s">
        <v>7</v>
      </c>
      <c r="E1290" s="22" t="s">
        <v>14</v>
      </c>
      <c r="F1290" s="22" t="s">
        <v>13</v>
      </c>
      <c r="G1290" s="1">
        <v>1707.33</v>
      </c>
    </row>
    <row r="1291" spans="2:7">
      <c r="B1291" s="22" t="s">
        <v>105</v>
      </c>
      <c r="C1291" s="22" t="s">
        <v>7</v>
      </c>
      <c r="D1291" s="22" t="s">
        <v>7</v>
      </c>
      <c r="E1291" s="22" t="s">
        <v>15</v>
      </c>
      <c r="F1291" s="22" t="s">
        <v>17</v>
      </c>
      <c r="G1291" s="1">
        <v>95988.95</v>
      </c>
    </row>
    <row r="1292" spans="2:7">
      <c r="B1292" s="22" t="s">
        <v>105</v>
      </c>
      <c r="C1292" s="22" t="s">
        <v>7</v>
      </c>
      <c r="D1292" s="22" t="s">
        <v>7</v>
      </c>
      <c r="E1292" s="22" t="s">
        <v>15</v>
      </c>
      <c r="F1292" s="22" t="s">
        <v>18</v>
      </c>
      <c r="G1292" s="1">
        <v>68133.36</v>
      </c>
    </row>
    <row r="1293" spans="2:7">
      <c r="B1293" s="22" t="s">
        <v>105</v>
      </c>
      <c r="C1293" s="22" t="s">
        <v>7</v>
      </c>
      <c r="D1293" s="22" t="s">
        <v>7</v>
      </c>
      <c r="E1293" s="22" t="s">
        <v>15</v>
      </c>
      <c r="F1293" s="22" t="s">
        <v>19</v>
      </c>
      <c r="G1293" s="1">
        <v>177083.93</v>
      </c>
    </row>
    <row r="1294" spans="2:7">
      <c r="B1294" s="22" t="s">
        <v>105</v>
      </c>
      <c r="C1294" s="22" t="s">
        <v>7</v>
      </c>
      <c r="D1294" s="22" t="s">
        <v>7</v>
      </c>
      <c r="E1294" s="22" t="s">
        <v>15</v>
      </c>
      <c r="F1294" s="22" t="s">
        <v>20</v>
      </c>
      <c r="G1294" s="1">
        <v>93416.65</v>
      </c>
    </row>
    <row r="1295" spans="2:7">
      <c r="B1295" s="22" t="s">
        <v>105</v>
      </c>
      <c r="C1295" s="22" t="s">
        <v>7</v>
      </c>
      <c r="D1295" s="22" t="s">
        <v>7</v>
      </c>
      <c r="E1295" s="22" t="s">
        <v>15</v>
      </c>
      <c r="F1295" s="22" t="s">
        <v>21</v>
      </c>
      <c r="G1295" s="1">
        <v>3271.73</v>
      </c>
    </row>
    <row r="1296" spans="2:7">
      <c r="B1296" s="22" t="s">
        <v>105</v>
      </c>
      <c r="C1296" s="22" t="s">
        <v>7</v>
      </c>
      <c r="D1296" s="22" t="s">
        <v>7</v>
      </c>
      <c r="E1296" s="22" t="s">
        <v>15</v>
      </c>
      <c r="F1296" s="22" t="s">
        <v>22</v>
      </c>
      <c r="G1296" s="1">
        <v>3082.11</v>
      </c>
    </row>
    <row r="1297" spans="2:7">
      <c r="B1297" s="22" t="s">
        <v>105</v>
      </c>
      <c r="C1297" s="22" t="s">
        <v>7</v>
      </c>
      <c r="D1297" s="22" t="s">
        <v>7</v>
      </c>
      <c r="E1297" s="22" t="s">
        <v>15</v>
      </c>
      <c r="F1297" s="22" t="s">
        <v>23</v>
      </c>
      <c r="G1297" s="1">
        <v>8075.6</v>
      </c>
    </row>
    <row r="1298" spans="2:7">
      <c r="B1298" s="22" t="s">
        <v>105</v>
      </c>
      <c r="C1298" s="22" t="s">
        <v>7</v>
      </c>
      <c r="D1298" s="22" t="s">
        <v>7</v>
      </c>
      <c r="E1298" s="22" t="s">
        <v>15</v>
      </c>
      <c r="F1298" s="22" t="s">
        <v>24</v>
      </c>
      <c r="G1298" s="1">
        <v>21578.54</v>
      </c>
    </row>
    <row r="1299" spans="2:7">
      <c r="B1299" s="22" t="s">
        <v>105</v>
      </c>
      <c r="C1299" s="22" t="s">
        <v>7</v>
      </c>
      <c r="D1299" s="22" t="s">
        <v>7</v>
      </c>
      <c r="E1299" s="22" t="s">
        <v>15</v>
      </c>
      <c r="F1299" s="22" t="s">
        <v>25</v>
      </c>
      <c r="G1299" s="1">
        <v>120255.32</v>
      </c>
    </row>
    <row r="1300" spans="2:7">
      <c r="B1300" s="22" t="s">
        <v>105</v>
      </c>
      <c r="C1300" s="22" t="s">
        <v>7</v>
      </c>
      <c r="D1300" s="22" t="s">
        <v>7</v>
      </c>
      <c r="E1300" s="22" t="s">
        <v>15</v>
      </c>
      <c r="F1300" s="22" t="s">
        <v>26</v>
      </c>
      <c r="G1300" s="1">
        <v>143915.79999999999</v>
      </c>
    </row>
    <row r="1301" spans="2:7">
      <c r="B1301" s="22" t="s">
        <v>105</v>
      </c>
      <c r="C1301" s="22" t="s">
        <v>7</v>
      </c>
      <c r="D1301" s="22" t="s">
        <v>7</v>
      </c>
      <c r="E1301" s="22" t="s">
        <v>15</v>
      </c>
      <c r="F1301" s="22" t="s">
        <v>27</v>
      </c>
      <c r="G1301" s="1">
        <v>1918.28</v>
      </c>
    </row>
    <row r="1302" spans="2:7">
      <c r="B1302" s="22" t="s">
        <v>105</v>
      </c>
      <c r="C1302" s="22" t="s">
        <v>7</v>
      </c>
      <c r="D1302" s="22" t="s">
        <v>7</v>
      </c>
      <c r="E1302" s="22" t="s">
        <v>15</v>
      </c>
      <c r="F1302" s="22" t="s">
        <v>72</v>
      </c>
      <c r="G1302" s="1">
        <v>1338.04</v>
      </c>
    </row>
    <row r="1303" spans="2:7">
      <c r="B1303" s="22" t="s">
        <v>105</v>
      </c>
      <c r="C1303" s="22" t="s">
        <v>7</v>
      </c>
      <c r="D1303" s="22" t="s">
        <v>7</v>
      </c>
      <c r="E1303" s="22" t="s">
        <v>28</v>
      </c>
      <c r="F1303" s="22" t="s">
        <v>29</v>
      </c>
      <c r="G1303" s="1">
        <v>140638.93</v>
      </c>
    </row>
    <row r="1304" spans="2:7">
      <c r="B1304" s="22" t="s">
        <v>105</v>
      </c>
      <c r="C1304" s="22" t="s">
        <v>7</v>
      </c>
      <c r="D1304" s="22" t="s">
        <v>7</v>
      </c>
      <c r="E1304" s="22" t="s">
        <v>28</v>
      </c>
      <c r="F1304" s="22" t="s">
        <v>32</v>
      </c>
      <c r="G1304" s="1">
        <v>59416.68</v>
      </c>
    </row>
    <row r="1305" spans="2:7">
      <c r="B1305" s="22" t="s">
        <v>105</v>
      </c>
      <c r="C1305" s="22" t="s">
        <v>7</v>
      </c>
      <c r="D1305" s="22" t="s">
        <v>7</v>
      </c>
      <c r="E1305" s="22" t="s">
        <v>34</v>
      </c>
      <c r="F1305" s="22" t="s">
        <v>35</v>
      </c>
      <c r="G1305" s="1">
        <v>1114.1199999999999</v>
      </c>
    </row>
    <row r="1306" spans="2:7">
      <c r="B1306" s="22" t="s">
        <v>105</v>
      </c>
      <c r="C1306" s="22" t="s">
        <v>7</v>
      </c>
      <c r="D1306" s="22" t="s">
        <v>7</v>
      </c>
      <c r="E1306" s="22" t="s">
        <v>34</v>
      </c>
      <c r="F1306" s="22" t="s">
        <v>37</v>
      </c>
      <c r="G1306" s="1">
        <v>2295</v>
      </c>
    </row>
    <row r="1307" spans="2:7">
      <c r="B1307" s="22" t="s">
        <v>105</v>
      </c>
      <c r="C1307" s="22" t="s">
        <v>7</v>
      </c>
      <c r="D1307" s="22" t="s">
        <v>7</v>
      </c>
      <c r="E1307" s="22" t="s">
        <v>34</v>
      </c>
      <c r="F1307" s="22" t="s">
        <v>38</v>
      </c>
      <c r="G1307" s="1">
        <v>1291.04</v>
      </c>
    </row>
    <row r="1308" spans="2:7">
      <c r="B1308" s="22" t="s">
        <v>105</v>
      </c>
      <c r="C1308" s="22" t="s">
        <v>7</v>
      </c>
      <c r="D1308" s="22" t="s">
        <v>7</v>
      </c>
      <c r="E1308" s="22" t="s">
        <v>34</v>
      </c>
      <c r="F1308" s="22" t="s">
        <v>39</v>
      </c>
      <c r="G1308" s="1">
        <v>79878.84</v>
      </c>
    </row>
    <row r="1309" spans="2:7">
      <c r="B1309" s="22" t="s">
        <v>105</v>
      </c>
      <c r="C1309" s="22" t="s">
        <v>7</v>
      </c>
      <c r="D1309" s="22" t="s">
        <v>7</v>
      </c>
      <c r="E1309" s="22" t="s">
        <v>34</v>
      </c>
      <c r="F1309" s="22" t="s">
        <v>44</v>
      </c>
      <c r="G1309" s="1">
        <v>19027</v>
      </c>
    </row>
    <row r="1310" spans="2:7">
      <c r="B1310" s="22" t="s">
        <v>105</v>
      </c>
      <c r="C1310" s="22" t="s">
        <v>7</v>
      </c>
      <c r="D1310" s="22" t="s">
        <v>7</v>
      </c>
      <c r="E1310" s="22" t="s">
        <v>34</v>
      </c>
      <c r="F1310" s="22" t="s">
        <v>47</v>
      </c>
      <c r="G1310" s="1">
        <v>5584.88</v>
      </c>
    </row>
    <row r="1311" spans="2:7">
      <c r="B1311" s="22" t="s">
        <v>105</v>
      </c>
      <c r="C1311" s="22" t="s">
        <v>7</v>
      </c>
      <c r="D1311" s="22" t="s">
        <v>7</v>
      </c>
      <c r="E1311" s="22" t="s">
        <v>34</v>
      </c>
      <c r="F1311" s="22" t="s">
        <v>48</v>
      </c>
      <c r="G1311" s="1">
        <v>1642</v>
      </c>
    </row>
    <row r="1312" spans="2:7">
      <c r="B1312" s="22" t="s">
        <v>105</v>
      </c>
      <c r="C1312" s="22" t="s">
        <v>7</v>
      </c>
      <c r="D1312" s="22" t="s">
        <v>7</v>
      </c>
      <c r="E1312" s="22" t="s">
        <v>34</v>
      </c>
      <c r="F1312" s="22" t="s">
        <v>75</v>
      </c>
      <c r="G1312" s="1">
        <v>95194.14</v>
      </c>
    </row>
    <row r="1313" spans="2:7">
      <c r="B1313" s="22" t="s">
        <v>105</v>
      </c>
      <c r="C1313" s="22" t="s">
        <v>7</v>
      </c>
      <c r="D1313" s="22" t="s">
        <v>7</v>
      </c>
      <c r="E1313" s="22" t="s">
        <v>34</v>
      </c>
      <c r="F1313" s="22" t="s">
        <v>55</v>
      </c>
      <c r="G1313" s="1">
        <v>40149.599999999999</v>
      </c>
    </row>
    <row r="1314" spans="2:7">
      <c r="B1314" s="22" t="s">
        <v>105</v>
      </c>
      <c r="C1314" s="22" t="s">
        <v>7</v>
      </c>
      <c r="D1314" s="22" t="s">
        <v>7</v>
      </c>
      <c r="E1314" s="22" t="s">
        <v>34</v>
      </c>
      <c r="F1314" s="22" t="s">
        <v>56</v>
      </c>
      <c r="G1314" s="1">
        <v>72682.679999999993</v>
      </c>
    </row>
    <row r="1315" spans="2:7">
      <c r="B1315" s="22" t="s">
        <v>105</v>
      </c>
      <c r="C1315" s="22" t="s">
        <v>7</v>
      </c>
      <c r="D1315" s="22" t="s">
        <v>7</v>
      </c>
      <c r="E1315" s="22" t="s">
        <v>34</v>
      </c>
      <c r="F1315" s="22" t="s">
        <v>58</v>
      </c>
      <c r="G1315" s="1">
        <v>9897.25</v>
      </c>
    </row>
    <row r="1316" spans="2:7">
      <c r="B1316" s="22" t="s">
        <v>105</v>
      </c>
      <c r="C1316" s="22" t="s">
        <v>7</v>
      </c>
      <c r="D1316" s="22" t="s">
        <v>7</v>
      </c>
      <c r="E1316" s="22" t="s">
        <v>59</v>
      </c>
      <c r="F1316" s="22" t="s">
        <v>55</v>
      </c>
      <c r="G1316" s="1">
        <v>33928.89</v>
      </c>
    </row>
    <row r="1317" spans="2:7">
      <c r="B1317" s="22" t="s">
        <v>105</v>
      </c>
      <c r="C1317" s="22" t="s">
        <v>7</v>
      </c>
      <c r="D1317" s="22" t="s">
        <v>7</v>
      </c>
      <c r="E1317" s="22" t="s">
        <v>60</v>
      </c>
      <c r="F1317" s="22" t="s">
        <v>61</v>
      </c>
      <c r="G1317" s="1">
        <v>9371.94</v>
      </c>
    </row>
    <row r="1318" spans="2:7">
      <c r="B1318" s="22" t="s">
        <v>105</v>
      </c>
      <c r="C1318" s="22" t="s">
        <v>7</v>
      </c>
      <c r="D1318" s="22" t="s">
        <v>7</v>
      </c>
      <c r="E1318" s="22" t="s">
        <v>60</v>
      </c>
      <c r="F1318" s="22" t="s">
        <v>80</v>
      </c>
      <c r="G1318" s="1">
        <v>73785.490000000005</v>
      </c>
    </row>
    <row r="1319" spans="2:7">
      <c r="B1319" s="22" t="s">
        <v>105</v>
      </c>
      <c r="C1319" s="22" t="s">
        <v>7</v>
      </c>
      <c r="D1319" s="22" t="s">
        <v>7</v>
      </c>
      <c r="E1319" s="22" t="s">
        <v>60</v>
      </c>
      <c r="F1319" s="22" t="s">
        <v>81</v>
      </c>
      <c r="G1319" s="1">
        <v>28397.63</v>
      </c>
    </row>
    <row r="1320" spans="2:7">
      <c r="B1320" s="22" t="s">
        <v>105</v>
      </c>
      <c r="C1320" s="22" t="s">
        <v>7</v>
      </c>
      <c r="D1320" s="22" t="s">
        <v>7</v>
      </c>
      <c r="E1320" s="22" t="s">
        <v>60</v>
      </c>
      <c r="F1320" s="22" t="s">
        <v>62</v>
      </c>
      <c r="G1320" s="1">
        <v>9106.08</v>
      </c>
    </row>
    <row r="1321" spans="2:7">
      <c r="B1321" s="22" t="s">
        <v>107</v>
      </c>
      <c r="C1321" s="22" t="s">
        <v>7</v>
      </c>
      <c r="D1321" s="22" t="s">
        <v>5</v>
      </c>
      <c r="E1321" s="22" t="s">
        <v>5</v>
      </c>
      <c r="F1321" s="22" t="s">
        <v>6</v>
      </c>
      <c r="G1321" s="1">
        <v>94722.240000000005</v>
      </c>
    </row>
    <row r="1322" spans="2:7">
      <c r="B1322" s="22" t="s">
        <v>107</v>
      </c>
      <c r="C1322" s="22" t="s">
        <v>7</v>
      </c>
      <c r="D1322" s="22" t="s">
        <v>5</v>
      </c>
      <c r="E1322" s="22" t="s">
        <v>7</v>
      </c>
      <c r="F1322" s="22" t="s">
        <v>6</v>
      </c>
      <c r="G1322" s="1">
        <v>-425704.9</v>
      </c>
    </row>
    <row r="1323" spans="2:7">
      <c r="B1323" s="22" t="s">
        <v>107</v>
      </c>
      <c r="C1323" s="22" t="s">
        <v>7</v>
      </c>
      <c r="D1323" s="22" t="s">
        <v>5</v>
      </c>
      <c r="E1323" s="22" t="s">
        <v>8</v>
      </c>
      <c r="F1323" s="22" t="s">
        <v>9</v>
      </c>
      <c r="G1323" s="1">
        <v>8071300.2400000002</v>
      </c>
    </row>
    <row r="1324" spans="2:7">
      <c r="B1324" s="22" t="s">
        <v>107</v>
      </c>
      <c r="C1324" s="22" t="s">
        <v>7</v>
      </c>
      <c r="D1324" s="22" t="s">
        <v>5</v>
      </c>
      <c r="E1324" s="22" t="s">
        <v>8</v>
      </c>
      <c r="F1324" s="22" t="s">
        <v>10</v>
      </c>
      <c r="G1324" s="1">
        <v>143480.60999999999</v>
      </c>
    </row>
    <row r="1325" spans="2:7">
      <c r="B1325" s="22" t="s">
        <v>107</v>
      </c>
      <c r="C1325" s="22" t="s">
        <v>7</v>
      </c>
      <c r="D1325" s="22" t="s">
        <v>5</v>
      </c>
      <c r="E1325" s="22" t="s">
        <v>8</v>
      </c>
      <c r="F1325" s="22" t="s">
        <v>11</v>
      </c>
      <c r="G1325" s="1">
        <v>191139.7</v>
      </c>
    </row>
    <row r="1326" spans="2:7">
      <c r="B1326" s="22" t="s">
        <v>107</v>
      </c>
      <c r="C1326" s="22" t="s">
        <v>7</v>
      </c>
      <c r="D1326" s="22" t="s">
        <v>5</v>
      </c>
      <c r="E1326" s="22" t="s">
        <v>8</v>
      </c>
      <c r="F1326" s="22" t="s">
        <v>12</v>
      </c>
      <c r="G1326" s="1">
        <v>372484.56</v>
      </c>
    </row>
    <row r="1327" spans="2:7">
      <c r="B1327" s="22" t="s">
        <v>107</v>
      </c>
      <c r="C1327" s="22" t="s">
        <v>7</v>
      </c>
      <c r="D1327" s="22" t="s">
        <v>5</v>
      </c>
      <c r="E1327" s="22" t="s">
        <v>8</v>
      </c>
      <c r="F1327" s="22" t="s">
        <v>13</v>
      </c>
      <c r="G1327" s="1">
        <v>54305.13</v>
      </c>
    </row>
    <row r="1328" spans="2:7">
      <c r="B1328" s="22" t="s">
        <v>107</v>
      </c>
      <c r="C1328" s="22" t="s">
        <v>7</v>
      </c>
      <c r="D1328" s="22" t="s">
        <v>5</v>
      </c>
      <c r="E1328" s="22" t="s">
        <v>8</v>
      </c>
      <c r="F1328" s="22" t="s">
        <v>70</v>
      </c>
      <c r="G1328" s="1">
        <v>103494</v>
      </c>
    </row>
    <row r="1329" spans="2:7">
      <c r="B1329" s="22" t="s">
        <v>107</v>
      </c>
      <c r="C1329" s="22" t="s">
        <v>7</v>
      </c>
      <c r="D1329" s="22" t="s">
        <v>5</v>
      </c>
      <c r="E1329" s="22" t="s">
        <v>14</v>
      </c>
      <c r="F1329" s="22" t="s">
        <v>9</v>
      </c>
      <c r="G1329" s="1">
        <v>2809764.01</v>
      </c>
    </row>
    <row r="1330" spans="2:7">
      <c r="B1330" s="22" t="s">
        <v>107</v>
      </c>
      <c r="C1330" s="22" t="s">
        <v>7</v>
      </c>
      <c r="D1330" s="22" t="s">
        <v>5</v>
      </c>
      <c r="E1330" s="22" t="s">
        <v>14</v>
      </c>
      <c r="F1330" s="22" t="s">
        <v>10</v>
      </c>
      <c r="G1330" s="1">
        <v>141795.76999999999</v>
      </c>
    </row>
    <row r="1331" spans="2:7">
      <c r="B1331" s="22" t="s">
        <v>107</v>
      </c>
      <c r="C1331" s="22" t="s">
        <v>7</v>
      </c>
      <c r="D1331" s="22" t="s">
        <v>5</v>
      </c>
      <c r="E1331" s="22" t="s">
        <v>14</v>
      </c>
      <c r="F1331" s="22" t="s">
        <v>11</v>
      </c>
      <c r="G1331" s="1">
        <v>143321.67000000001</v>
      </c>
    </row>
    <row r="1332" spans="2:7">
      <c r="B1332" s="22" t="s">
        <v>107</v>
      </c>
      <c r="C1332" s="22" t="s">
        <v>7</v>
      </c>
      <c r="D1332" s="22" t="s">
        <v>5</v>
      </c>
      <c r="E1332" s="22" t="s">
        <v>14</v>
      </c>
      <c r="F1332" s="22" t="s">
        <v>12</v>
      </c>
      <c r="G1332" s="1">
        <v>89763.53</v>
      </c>
    </row>
    <row r="1333" spans="2:7">
      <c r="B1333" s="22" t="s">
        <v>107</v>
      </c>
      <c r="C1333" s="22" t="s">
        <v>7</v>
      </c>
      <c r="D1333" s="22" t="s">
        <v>5</v>
      </c>
      <c r="E1333" s="22" t="s">
        <v>14</v>
      </c>
      <c r="F1333" s="22" t="s">
        <v>13</v>
      </c>
      <c r="G1333" s="1">
        <v>21396.86</v>
      </c>
    </row>
    <row r="1334" spans="2:7">
      <c r="B1334" s="22" t="s">
        <v>107</v>
      </c>
      <c r="C1334" s="22" t="s">
        <v>7</v>
      </c>
      <c r="D1334" s="22" t="s">
        <v>5</v>
      </c>
      <c r="E1334" s="22" t="s">
        <v>15</v>
      </c>
      <c r="F1334" s="22" t="s">
        <v>17</v>
      </c>
      <c r="G1334" s="1">
        <v>663170.21</v>
      </c>
    </row>
    <row r="1335" spans="2:7">
      <c r="B1335" s="22" t="s">
        <v>107</v>
      </c>
      <c r="C1335" s="22" t="s">
        <v>7</v>
      </c>
      <c r="D1335" s="22" t="s">
        <v>5</v>
      </c>
      <c r="E1335" s="22" t="s">
        <v>15</v>
      </c>
      <c r="F1335" s="22" t="s">
        <v>18</v>
      </c>
      <c r="G1335" s="1">
        <v>236516.95</v>
      </c>
    </row>
    <row r="1336" spans="2:7">
      <c r="B1336" s="22" t="s">
        <v>107</v>
      </c>
      <c r="C1336" s="22" t="s">
        <v>7</v>
      </c>
      <c r="D1336" s="22" t="s">
        <v>5</v>
      </c>
      <c r="E1336" s="22" t="s">
        <v>15</v>
      </c>
      <c r="F1336" s="22" t="s">
        <v>19</v>
      </c>
      <c r="G1336" s="1">
        <v>1346449.5</v>
      </c>
    </row>
    <row r="1337" spans="2:7">
      <c r="B1337" s="22" t="s">
        <v>107</v>
      </c>
      <c r="C1337" s="22" t="s">
        <v>7</v>
      </c>
      <c r="D1337" s="22" t="s">
        <v>5</v>
      </c>
      <c r="E1337" s="22" t="s">
        <v>15</v>
      </c>
      <c r="F1337" s="22" t="s">
        <v>20</v>
      </c>
      <c r="G1337" s="1">
        <v>401368.67</v>
      </c>
    </row>
    <row r="1338" spans="2:7">
      <c r="B1338" s="22" t="s">
        <v>107</v>
      </c>
      <c r="C1338" s="22" t="s">
        <v>7</v>
      </c>
      <c r="D1338" s="22" t="s">
        <v>5</v>
      </c>
      <c r="E1338" s="22" t="s">
        <v>15</v>
      </c>
      <c r="F1338" s="22" t="s">
        <v>21</v>
      </c>
      <c r="G1338" s="1">
        <v>4170.5600000000004</v>
      </c>
    </row>
    <row r="1339" spans="2:7">
      <c r="B1339" s="22" t="s">
        <v>107</v>
      </c>
      <c r="C1339" s="22" t="s">
        <v>7</v>
      </c>
      <c r="D1339" s="22" t="s">
        <v>5</v>
      </c>
      <c r="E1339" s="22" t="s">
        <v>15</v>
      </c>
      <c r="F1339" s="22" t="s">
        <v>22</v>
      </c>
      <c r="G1339" s="1">
        <v>2029.21</v>
      </c>
    </row>
    <row r="1340" spans="2:7">
      <c r="B1340" s="22" t="s">
        <v>107</v>
      </c>
      <c r="C1340" s="22" t="s">
        <v>7</v>
      </c>
      <c r="D1340" s="22" t="s">
        <v>5</v>
      </c>
      <c r="E1340" s="22" t="s">
        <v>15</v>
      </c>
      <c r="F1340" s="22" t="s">
        <v>23</v>
      </c>
      <c r="G1340" s="1">
        <v>40777.75</v>
      </c>
    </row>
    <row r="1341" spans="2:7">
      <c r="B1341" s="22" t="s">
        <v>107</v>
      </c>
      <c r="C1341" s="22" t="s">
        <v>7</v>
      </c>
      <c r="D1341" s="22" t="s">
        <v>5</v>
      </c>
      <c r="E1341" s="22" t="s">
        <v>15</v>
      </c>
      <c r="F1341" s="22" t="s">
        <v>24</v>
      </c>
      <c r="G1341" s="1">
        <v>67448.710000000006</v>
      </c>
    </row>
    <row r="1342" spans="2:7">
      <c r="B1342" s="22" t="s">
        <v>107</v>
      </c>
      <c r="C1342" s="22" t="s">
        <v>7</v>
      </c>
      <c r="D1342" s="22" t="s">
        <v>5</v>
      </c>
      <c r="E1342" s="22" t="s">
        <v>15</v>
      </c>
      <c r="F1342" s="22" t="s">
        <v>25</v>
      </c>
      <c r="G1342" s="1">
        <v>1254581.49</v>
      </c>
    </row>
    <row r="1343" spans="2:7">
      <c r="B1343" s="22" t="s">
        <v>107</v>
      </c>
      <c r="C1343" s="22" t="s">
        <v>7</v>
      </c>
      <c r="D1343" s="22" t="s">
        <v>5</v>
      </c>
      <c r="E1343" s="22" t="s">
        <v>15</v>
      </c>
      <c r="F1343" s="22" t="s">
        <v>26</v>
      </c>
      <c r="G1343" s="1">
        <v>913375.12</v>
      </c>
    </row>
    <row r="1344" spans="2:7">
      <c r="B1344" s="22" t="s">
        <v>107</v>
      </c>
      <c r="C1344" s="22" t="s">
        <v>7</v>
      </c>
      <c r="D1344" s="22" t="s">
        <v>5</v>
      </c>
      <c r="E1344" s="22" t="s">
        <v>15</v>
      </c>
      <c r="F1344" s="22" t="s">
        <v>27</v>
      </c>
      <c r="G1344" s="1">
        <v>13054.41</v>
      </c>
    </row>
    <row r="1345" spans="2:7">
      <c r="B1345" s="22" t="s">
        <v>107</v>
      </c>
      <c r="C1345" s="22" t="s">
        <v>7</v>
      </c>
      <c r="D1345" s="22" t="s">
        <v>5</v>
      </c>
      <c r="E1345" s="22" t="s">
        <v>15</v>
      </c>
      <c r="F1345" s="22" t="s">
        <v>72</v>
      </c>
      <c r="G1345" s="1">
        <v>4703.1400000000003</v>
      </c>
    </row>
    <row r="1346" spans="2:7">
      <c r="B1346" s="22" t="s">
        <v>107</v>
      </c>
      <c r="C1346" s="22" t="s">
        <v>7</v>
      </c>
      <c r="D1346" s="22" t="s">
        <v>5</v>
      </c>
      <c r="E1346" s="22" t="s">
        <v>28</v>
      </c>
      <c r="F1346" s="22" t="s">
        <v>29</v>
      </c>
      <c r="G1346" s="1">
        <v>383295.99</v>
      </c>
    </row>
    <row r="1347" spans="2:7">
      <c r="B1347" s="22" t="s">
        <v>107</v>
      </c>
      <c r="C1347" s="22" t="s">
        <v>7</v>
      </c>
      <c r="D1347" s="22" t="s">
        <v>5</v>
      </c>
      <c r="E1347" s="22" t="s">
        <v>28</v>
      </c>
      <c r="F1347" s="22" t="s">
        <v>30</v>
      </c>
      <c r="G1347" s="1">
        <v>35225.730000000003</v>
      </c>
    </row>
    <row r="1348" spans="2:7">
      <c r="B1348" s="22" t="s">
        <v>107</v>
      </c>
      <c r="C1348" s="22" t="s">
        <v>7</v>
      </c>
      <c r="D1348" s="22" t="s">
        <v>5</v>
      </c>
      <c r="E1348" s="22" t="s">
        <v>28</v>
      </c>
      <c r="F1348" s="22" t="s">
        <v>31</v>
      </c>
      <c r="G1348" s="1">
        <v>310115.24</v>
      </c>
    </row>
    <row r="1349" spans="2:7">
      <c r="B1349" s="22" t="s">
        <v>107</v>
      </c>
      <c r="C1349" s="22" t="s">
        <v>7</v>
      </c>
      <c r="D1349" s="22" t="s">
        <v>5</v>
      </c>
      <c r="E1349" s="22" t="s">
        <v>28</v>
      </c>
      <c r="F1349" s="22" t="s">
        <v>32</v>
      </c>
      <c r="G1349" s="1">
        <v>48087.57</v>
      </c>
    </row>
    <row r="1350" spans="2:7">
      <c r="B1350" s="22" t="s">
        <v>107</v>
      </c>
      <c r="C1350" s="22" t="s">
        <v>7</v>
      </c>
      <c r="D1350" s="22" t="s">
        <v>5</v>
      </c>
      <c r="E1350" s="22" t="s">
        <v>28</v>
      </c>
      <c r="F1350" s="22" t="s">
        <v>33</v>
      </c>
      <c r="G1350" s="1">
        <v>301203.71999999997</v>
      </c>
    </row>
    <row r="1351" spans="2:7">
      <c r="B1351" s="22" t="s">
        <v>107</v>
      </c>
      <c r="C1351" s="22" t="s">
        <v>7</v>
      </c>
      <c r="D1351" s="22" t="s">
        <v>5</v>
      </c>
      <c r="E1351" s="22" t="s">
        <v>34</v>
      </c>
      <c r="F1351" s="22" t="s">
        <v>35</v>
      </c>
      <c r="G1351" s="1">
        <v>-928.68</v>
      </c>
    </row>
    <row r="1352" spans="2:7">
      <c r="B1352" s="22" t="s">
        <v>107</v>
      </c>
      <c r="C1352" s="22" t="s">
        <v>7</v>
      </c>
      <c r="D1352" s="22" t="s">
        <v>5</v>
      </c>
      <c r="E1352" s="22" t="s">
        <v>34</v>
      </c>
      <c r="F1352" s="22" t="s">
        <v>36</v>
      </c>
      <c r="G1352" s="1">
        <v>2912</v>
      </c>
    </row>
    <row r="1353" spans="2:7">
      <c r="B1353" s="22" t="s">
        <v>107</v>
      </c>
      <c r="C1353" s="22" t="s">
        <v>7</v>
      </c>
      <c r="D1353" s="22" t="s">
        <v>5</v>
      </c>
      <c r="E1353" s="22" t="s">
        <v>34</v>
      </c>
      <c r="F1353" s="22" t="s">
        <v>37</v>
      </c>
      <c r="G1353" s="1">
        <v>3188.17</v>
      </c>
    </row>
    <row r="1354" spans="2:7">
      <c r="B1354" s="22" t="s">
        <v>107</v>
      </c>
      <c r="C1354" s="22" t="s">
        <v>7</v>
      </c>
      <c r="D1354" s="22" t="s">
        <v>5</v>
      </c>
      <c r="E1354" s="22" t="s">
        <v>34</v>
      </c>
      <c r="F1354" s="22" t="s">
        <v>38</v>
      </c>
      <c r="G1354" s="1">
        <v>41844.910000000003</v>
      </c>
    </row>
    <row r="1355" spans="2:7">
      <c r="B1355" s="22" t="s">
        <v>107</v>
      </c>
      <c r="C1355" s="22" t="s">
        <v>7</v>
      </c>
      <c r="D1355" s="22" t="s">
        <v>5</v>
      </c>
      <c r="E1355" s="22" t="s">
        <v>34</v>
      </c>
      <c r="F1355" s="22" t="s">
        <v>39</v>
      </c>
      <c r="G1355" s="1">
        <v>278503.77</v>
      </c>
    </row>
    <row r="1356" spans="2:7">
      <c r="B1356" s="22" t="s">
        <v>107</v>
      </c>
      <c r="C1356" s="22" t="s">
        <v>7</v>
      </c>
      <c r="D1356" s="22" t="s">
        <v>5</v>
      </c>
      <c r="E1356" s="22" t="s">
        <v>34</v>
      </c>
      <c r="F1356" s="22" t="s">
        <v>40</v>
      </c>
      <c r="G1356" s="1">
        <v>100673.9</v>
      </c>
    </row>
    <row r="1357" spans="2:7">
      <c r="B1357" s="22" t="s">
        <v>107</v>
      </c>
      <c r="C1357" s="22" t="s">
        <v>7</v>
      </c>
      <c r="D1357" s="22" t="s">
        <v>5</v>
      </c>
      <c r="E1357" s="22" t="s">
        <v>34</v>
      </c>
      <c r="F1357" s="22" t="s">
        <v>41</v>
      </c>
      <c r="G1357" s="1">
        <v>30357.21</v>
      </c>
    </row>
    <row r="1358" spans="2:7">
      <c r="B1358" s="22" t="s">
        <v>107</v>
      </c>
      <c r="C1358" s="22" t="s">
        <v>7</v>
      </c>
      <c r="D1358" s="22" t="s">
        <v>5</v>
      </c>
      <c r="E1358" s="22" t="s">
        <v>34</v>
      </c>
      <c r="F1358" s="22" t="s">
        <v>42</v>
      </c>
      <c r="G1358" s="1">
        <v>1655.46</v>
      </c>
    </row>
    <row r="1359" spans="2:7">
      <c r="B1359" s="22" t="s">
        <v>107</v>
      </c>
      <c r="C1359" s="22" t="s">
        <v>7</v>
      </c>
      <c r="D1359" s="22" t="s">
        <v>5</v>
      </c>
      <c r="E1359" s="22" t="s">
        <v>34</v>
      </c>
      <c r="F1359" s="22" t="s">
        <v>43</v>
      </c>
      <c r="G1359" s="1">
        <v>2034</v>
      </c>
    </row>
    <row r="1360" spans="2:7">
      <c r="B1360" s="22" t="s">
        <v>107</v>
      </c>
      <c r="C1360" s="22" t="s">
        <v>7</v>
      </c>
      <c r="D1360" s="22" t="s">
        <v>5</v>
      </c>
      <c r="E1360" s="22" t="s">
        <v>34</v>
      </c>
      <c r="F1360" s="22" t="s">
        <v>46</v>
      </c>
      <c r="G1360" s="1">
        <v>1104.08</v>
      </c>
    </row>
    <row r="1361" spans="2:7">
      <c r="B1361" s="22" t="s">
        <v>107</v>
      </c>
      <c r="C1361" s="22" t="s">
        <v>7</v>
      </c>
      <c r="D1361" s="22" t="s">
        <v>5</v>
      </c>
      <c r="E1361" s="22" t="s">
        <v>34</v>
      </c>
      <c r="F1361" s="22" t="s">
        <v>47</v>
      </c>
      <c r="G1361" s="1">
        <v>8680.51</v>
      </c>
    </row>
    <row r="1362" spans="2:7">
      <c r="B1362" s="22" t="s">
        <v>107</v>
      </c>
      <c r="C1362" s="22" t="s">
        <v>7</v>
      </c>
      <c r="D1362" s="22" t="s">
        <v>5</v>
      </c>
      <c r="E1362" s="22" t="s">
        <v>34</v>
      </c>
      <c r="F1362" s="22" t="s">
        <v>48</v>
      </c>
      <c r="G1362" s="1">
        <v>1667.05</v>
      </c>
    </row>
    <row r="1363" spans="2:7">
      <c r="B1363" s="22" t="s">
        <v>107</v>
      </c>
      <c r="C1363" s="22" t="s">
        <v>7</v>
      </c>
      <c r="D1363" s="22" t="s">
        <v>5</v>
      </c>
      <c r="E1363" s="22" t="s">
        <v>34</v>
      </c>
      <c r="F1363" s="22" t="s">
        <v>88</v>
      </c>
      <c r="G1363" s="1">
        <v>63992.28</v>
      </c>
    </row>
    <row r="1364" spans="2:7">
      <c r="B1364" s="22" t="s">
        <v>107</v>
      </c>
      <c r="C1364" s="22" t="s">
        <v>7</v>
      </c>
      <c r="D1364" s="22" t="s">
        <v>5</v>
      </c>
      <c r="E1364" s="22" t="s">
        <v>34</v>
      </c>
      <c r="F1364" s="22" t="s">
        <v>49</v>
      </c>
      <c r="G1364" s="1">
        <v>80277.3</v>
      </c>
    </row>
    <row r="1365" spans="2:7">
      <c r="B1365" s="22" t="s">
        <v>107</v>
      </c>
      <c r="C1365" s="22" t="s">
        <v>7</v>
      </c>
      <c r="D1365" s="22" t="s">
        <v>5</v>
      </c>
      <c r="E1365" s="22" t="s">
        <v>34</v>
      </c>
      <c r="F1365" s="22" t="s">
        <v>50</v>
      </c>
      <c r="G1365" s="1">
        <v>81231.83</v>
      </c>
    </row>
    <row r="1366" spans="2:7">
      <c r="B1366" s="22" t="s">
        <v>107</v>
      </c>
      <c r="C1366" s="22" t="s">
        <v>7</v>
      </c>
      <c r="D1366" s="22" t="s">
        <v>5</v>
      </c>
      <c r="E1366" s="22" t="s">
        <v>34</v>
      </c>
      <c r="F1366" s="22" t="s">
        <v>51</v>
      </c>
      <c r="G1366" s="1">
        <v>432.3</v>
      </c>
    </row>
    <row r="1367" spans="2:7">
      <c r="B1367" s="22" t="s">
        <v>107</v>
      </c>
      <c r="C1367" s="22" t="s">
        <v>7</v>
      </c>
      <c r="D1367" s="22" t="s">
        <v>5</v>
      </c>
      <c r="E1367" s="22" t="s">
        <v>34</v>
      </c>
      <c r="F1367" s="22" t="s">
        <v>52</v>
      </c>
      <c r="G1367" s="1">
        <v>3020.95</v>
      </c>
    </row>
    <row r="1368" spans="2:7">
      <c r="B1368" s="22" t="s">
        <v>107</v>
      </c>
      <c r="C1368" s="22" t="s">
        <v>7</v>
      </c>
      <c r="D1368" s="22" t="s">
        <v>5</v>
      </c>
      <c r="E1368" s="22" t="s">
        <v>34</v>
      </c>
      <c r="F1368" s="22" t="s">
        <v>53</v>
      </c>
      <c r="G1368" s="1">
        <v>313668.27</v>
      </c>
    </row>
    <row r="1369" spans="2:7">
      <c r="B1369" s="22" t="s">
        <v>107</v>
      </c>
      <c r="C1369" s="22" t="s">
        <v>7</v>
      </c>
      <c r="D1369" s="22" t="s">
        <v>5</v>
      </c>
      <c r="E1369" s="22" t="s">
        <v>34</v>
      </c>
      <c r="F1369" s="22" t="s">
        <v>68</v>
      </c>
      <c r="G1369" s="1">
        <v>150</v>
      </c>
    </row>
    <row r="1370" spans="2:7">
      <c r="B1370" s="22" t="s">
        <v>107</v>
      </c>
      <c r="C1370" s="22" t="s">
        <v>7</v>
      </c>
      <c r="D1370" s="22" t="s">
        <v>5</v>
      </c>
      <c r="E1370" s="22" t="s">
        <v>34</v>
      </c>
      <c r="F1370" s="22" t="s">
        <v>55</v>
      </c>
      <c r="G1370" s="1">
        <v>25524.27</v>
      </c>
    </row>
    <row r="1371" spans="2:7">
      <c r="B1371" s="22" t="s">
        <v>107</v>
      </c>
      <c r="C1371" s="22" t="s">
        <v>7</v>
      </c>
      <c r="D1371" s="22" t="s">
        <v>5</v>
      </c>
      <c r="E1371" s="22" t="s">
        <v>34</v>
      </c>
      <c r="F1371" s="22" t="s">
        <v>56</v>
      </c>
      <c r="G1371" s="1">
        <v>131261.06</v>
      </c>
    </row>
    <row r="1372" spans="2:7">
      <c r="B1372" s="22" t="s">
        <v>107</v>
      </c>
      <c r="C1372" s="22" t="s">
        <v>7</v>
      </c>
      <c r="D1372" s="22" t="s">
        <v>5</v>
      </c>
      <c r="E1372" s="22" t="s">
        <v>34</v>
      </c>
      <c r="F1372" s="22" t="s">
        <v>58</v>
      </c>
      <c r="G1372" s="1">
        <v>15863.45</v>
      </c>
    </row>
    <row r="1373" spans="2:7">
      <c r="B1373" s="22" t="s">
        <v>107</v>
      </c>
      <c r="C1373" s="22" t="s">
        <v>7</v>
      </c>
      <c r="D1373" s="22" t="s">
        <v>5</v>
      </c>
      <c r="E1373" s="22" t="s">
        <v>59</v>
      </c>
      <c r="F1373" s="22" t="s">
        <v>55</v>
      </c>
      <c r="G1373" s="1">
        <v>22931.78</v>
      </c>
    </row>
    <row r="1374" spans="2:7">
      <c r="B1374" s="22" t="s">
        <v>107</v>
      </c>
      <c r="C1374" s="22" t="s">
        <v>7</v>
      </c>
      <c r="D1374" s="22" t="s">
        <v>5</v>
      </c>
      <c r="E1374" s="22" t="s">
        <v>60</v>
      </c>
      <c r="F1374" s="22" t="s">
        <v>81</v>
      </c>
      <c r="G1374" s="1">
        <v>16313.25</v>
      </c>
    </row>
    <row r="1375" spans="2:7">
      <c r="B1375" s="22" t="s">
        <v>107</v>
      </c>
      <c r="C1375" s="22" t="s">
        <v>7</v>
      </c>
      <c r="D1375" s="22" t="s">
        <v>7</v>
      </c>
      <c r="E1375" s="22" t="s">
        <v>5</v>
      </c>
      <c r="F1375" s="22" t="s">
        <v>6</v>
      </c>
      <c r="G1375" s="1">
        <v>330982.65999999997</v>
      </c>
    </row>
    <row r="1376" spans="2:7">
      <c r="B1376" s="22" t="s">
        <v>107</v>
      </c>
      <c r="C1376" s="22" t="s">
        <v>7</v>
      </c>
      <c r="D1376" s="22" t="s">
        <v>7</v>
      </c>
      <c r="E1376" s="22" t="s">
        <v>8</v>
      </c>
      <c r="F1376" s="22" t="s">
        <v>9</v>
      </c>
      <c r="G1376" s="1">
        <v>93445.84</v>
      </c>
    </row>
    <row r="1377" spans="2:7">
      <c r="B1377" s="22" t="s">
        <v>107</v>
      </c>
      <c r="C1377" s="22" t="s">
        <v>7</v>
      </c>
      <c r="D1377" s="22" t="s">
        <v>7</v>
      </c>
      <c r="E1377" s="22" t="s">
        <v>8</v>
      </c>
      <c r="F1377" s="22" t="s">
        <v>10</v>
      </c>
      <c r="G1377" s="1">
        <v>27398.07</v>
      </c>
    </row>
    <row r="1378" spans="2:7">
      <c r="B1378" s="22" t="s">
        <v>107</v>
      </c>
      <c r="C1378" s="22" t="s">
        <v>7</v>
      </c>
      <c r="D1378" s="22" t="s">
        <v>7</v>
      </c>
      <c r="E1378" s="22" t="s">
        <v>8</v>
      </c>
      <c r="F1378" s="22" t="s">
        <v>11</v>
      </c>
      <c r="G1378" s="1">
        <v>65826.25</v>
      </c>
    </row>
    <row r="1379" spans="2:7">
      <c r="B1379" s="22" t="s">
        <v>107</v>
      </c>
      <c r="C1379" s="22" t="s">
        <v>7</v>
      </c>
      <c r="D1379" s="22" t="s">
        <v>7</v>
      </c>
      <c r="E1379" s="22" t="s">
        <v>8</v>
      </c>
      <c r="F1379" s="22" t="s">
        <v>12</v>
      </c>
      <c r="G1379" s="1">
        <v>50130.080000000002</v>
      </c>
    </row>
    <row r="1380" spans="2:7">
      <c r="B1380" s="22" t="s">
        <v>107</v>
      </c>
      <c r="C1380" s="22" t="s">
        <v>7</v>
      </c>
      <c r="D1380" s="22" t="s">
        <v>7</v>
      </c>
      <c r="E1380" s="22" t="s">
        <v>14</v>
      </c>
      <c r="F1380" s="22" t="s">
        <v>9</v>
      </c>
      <c r="G1380" s="1">
        <v>45969.74</v>
      </c>
    </row>
    <row r="1381" spans="2:7">
      <c r="B1381" s="22" t="s">
        <v>107</v>
      </c>
      <c r="C1381" s="22" t="s">
        <v>7</v>
      </c>
      <c r="D1381" s="22" t="s">
        <v>7</v>
      </c>
      <c r="E1381" s="22" t="s">
        <v>14</v>
      </c>
      <c r="F1381" s="22" t="s">
        <v>10</v>
      </c>
      <c r="G1381" s="1">
        <v>6461.32</v>
      </c>
    </row>
    <row r="1382" spans="2:7">
      <c r="B1382" s="22" t="s">
        <v>107</v>
      </c>
      <c r="C1382" s="22" t="s">
        <v>7</v>
      </c>
      <c r="D1382" s="22" t="s">
        <v>7</v>
      </c>
      <c r="E1382" s="22" t="s">
        <v>14</v>
      </c>
      <c r="F1382" s="22" t="s">
        <v>11</v>
      </c>
      <c r="G1382" s="1">
        <v>10902.84</v>
      </c>
    </row>
    <row r="1383" spans="2:7">
      <c r="B1383" s="22" t="s">
        <v>107</v>
      </c>
      <c r="C1383" s="22" t="s">
        <v>7</v>
      </c>
      <c r="D1383" s="22" t="s">
        <v>7</v>
      </c>
      <c r="E1383" s="22" t="s">
        <v>14</v>
      </c>
      <c r="F1383" s="22" t="s">
        <v>12</v>
      </c>
      <c r="G1383" s="1">
        <v>330391.63</v>
      </c>
    </row>
    <row r="1384" spans="2:7">
      <c r="B1384" s="22" t="s">
        <v>107</v>
      </c>
      <c r="C1384" s="22" t="s">
        <v>7</v>
      </c>
      <c r="D1384" s="22" t="s">
        <v>7</v>
      </c>
      <c r="E1384" s="22" t="s">
        <v>15</v>
      </c>
      <c r="F1384" s="22" t="s">
        <v>17</v>
      </c>
      <c r="G1384" s="1">
        <v>17700.91</v>
      </c>
    </row>
    <row r="1385" spans="2:7">
      <c r="B1385" s="22" t="s">
        <v>107</v>
      </c>
      <c r="C1385" s="22" t="s">
        <v>7</v>
      </c>
      <c r="D1385" s="22" t="s">
        <v>7</v>
      </c>
      <c r="E1385" s="22" t="s">
        <v>15</v>
      </c>
      <c r="F1385" s="22" t="s">
        <v>18</v>
      </c>
      <c r="G1385" s="1">
        <v>29540.21</v>
      </c>
    </row>
    <row r="1386" spans="2:7">
      <c r="B1386" s="22" t="s">
        <v>107</v>
      </c>
      <c r="C1386" s="22" t="s">
        <v>7</v>
      </c>
      <c r="D1386" s="22" t="s">
        <v>7</v>
      </c>
      <c r="E1386" s="22" t="s">
        <v>15</v>
      </c>
      <c r="F1386" s="22" t="s">
        <v>19</v>
      </c>
      <c r="G1386" s="1">
        <v>32441.4</v>
      </c>
    </row>
    <row r="1387" spans="2:7">
      <c r="B1387" s="22" t="s">
        <v>107</v>
      </c>
      <c r="C1387" s="22" t="s">
        <v>7</v>
      </c>
      <c r="D1387" s="22" t="s">
        <v>7</v>
      </c>
      <c r="E1387" s="22" t="s">
        <v>15</v>
      </c>
      <c r="F1387" s="22" t="s">
        <v>20</v>
      </c>
      <c r="G1387" s="1">
        <v>41946.43</v>
      </c>
    </row>
    <row r="1388" spans="2:7">
      <c r="B1388" s="22" t="s">
        <v>107</v>
      </c>
      <c r="C1388" s="22" t="s">
        <v>7</v>
      </c>
      <c r="D1388" s="22" t="s">
        <v>7</v>
      </c>
      <c r="E1388" s="22" t="s">
        <v>15</v>
      </c>
      <c r="F1388" s="22" t="s">
        <v>21</v>
      </c>
      <c r="G1388" s="1">
        <v>99.55</v>
      </c>
    </row>
    <row r="1389" spans="2:7">
      <c r="B1389" s="22" t="s">
        <v>107</v>
      </c>
      <c r="C1389" s="22" t="s">
        <v>7</v>
      </c>
      <c r="D1389" s="22" t="s">
        <v>7</v>
      </c>
      <c r="E1389" s="22" t="s">
        <v>15</v>
      </c>
      <c r="F1389" s="22" t="s">
        <v>22</v>
      </c>
      <c r="G1389" s="1">
        <v>213.15</v>
      </c>
    </row>
    <row r="1390" spans="2:7">
      <c r="B1390" s="22" t="s">
        <v>107</v>
      </c>
      <c r="C1390" s="22" t="s">
        <v>7</v>
      </c>
      <c r="D1390" s="22" t="s">
        <v>7</v>
      </c>
      <c r="E1390" s="22" t="s">
        <v>15</v>
      </c>
      <c r="F1390" s="22" t="s">
        <v>23</v>
      </c>
      <c r="G1390" s="1">
        <v>1222.3699999999999</v>
      </c>
    </row>
    <row r="1391" spans="2:7">
      <c r="B1391" s="22" t="s">
        <v>107</v>
      </c>
      <c r="C1391" s="22" t="s">
        <v>7</v>
      </c>
      <c r="D1391" s="22" t="s">
        <v>7</v>
      </c>
      <c r="E1391" s="22" t="s">
        <v>15</v>
      </c>
      <c r="F1391" s="22" t="s">
        <v>24</v>
      </c>
      <c r="G1391" s="1">
        <v>5749.89</v>
      </c>
    </row>
    <row r="1392" spans="2:7">
      <c r="B1392" s="22" t="s">
        <v>107</v>
      </c>
      <c r="C1392" s="22" t="s">
        <v>7</v>
      </c>
      <c r="D1392" s="22" t="s">
        <v>7</v>
      </c>
      <c r="E1392" s="22" t="s">
        <v>15</v>
      </c>
      <c r="F1392" s="22" t="s">
        <v>25</v>
      </c>
      <c r="G1392" s="1">
        <v>13925.91</v>
      </c>
    </row>
    <row r="1393" spans="2:7">
      <c r="B1393" s="22" t="s">
        <v>107</v>
      </c>
      <c r="C1393" s="22" t="s">
        <v>7</v>
      </c>
      <c r="D1393" s="22" t="s">
        <v>7</v>
      </c>
      <c r="E1393" s="22" t="s">
        <v>15</v>
      </c>
      <c r="F1393" s="22" t="s">
        <v>26</v>
      </c>
      <c r="G1393" s="1">
        <v>22785.69</v>
      </c>
    </row>
    <row r="1394" spans="2:7">
      <c r="B1394" s="22" t="s">
        <v>107</v>
      </c>
      <c r="C1394" s="22" t="s">
        <v>7</v>
      </c>
      <c r="D1394" s="22" t="s">
        <v>7</v>
      </c>
      <c r="E1394" s="22" t="s">
        <v>15</v>
      </c>
      <c r="F1394" s="22" t="s">
        <v>27</v>
      </c>
      <c r="G1394" s="1">
        <v>347.48</v>
      </c>
    </row>
    <row r="1395" spans="2:7">
      <c r="B1395" s="22" t="s">
        <v>107</v>
      </c>
      <c r="C1395" s="22" t="s">
        <v>7</v>
      </c>
      <c r="D1395" s="22" t="s">
        <v>7</v>
      </c>
      <c r="E1395" s="22" t="s">
        <v>15</v>
      </c>
      <c r="F1395" s="22" t="s">
        <v>72</v>
      </c>
      <c r="G1395" s="1">
        <v>578.39</v>
      </c>
    </row>
    <row r="1396" spans="2:7">
      <c r="B1396" s="22" t="s">
        <v>107</v>
      </c>
      <c r="C1396" s="22" t="s">
        <v>7</v>
      </c>
      <c r="D1396" s="22" t="s">
        <v>7</v>
      </c>
      <c r="E1396" s="22" t="s">
        <v>28</v>
      </c>
      <c r="F1396" s="22" t="s">
        <v>29</v>
      </c>
      <c r="G1396" s="1">
        <v>246461.51</v>
      </c>
    </row>
    <row r="1397" spans="2:7">
      <c r="B1397" s="22" t="s">
        <v>107</v>
      </c>
      <c r="C1397" s="22" t="s">
        <v>7</v>
      </c>
      <c r="D1397" s="22" t="s">
        <v>7</v>
      </c>
      <c r="E1397" s="22" t="s">
        <v>28</v>
      </c>
      <c r="F1397" s="22" t="s">
        <v>30</v>
      </c>
      <c r="G1397" s="1">
        <v>14992.55</v>
      </c>
    </row>
    <row r="1398" spans="2:7">
      <c r="B1398" s="22" t="s">
        <v>107</v>
      </c>
      <c r="C1398" s="22" t="s">
        <v>7</v>
      </c>
      <c r="D1398" s="22" t="s">
        <v>7</v>
      </c>
      <c r="E1398" s="22" t="s">
        <v>28</v>
      </c>
      <c r="F1398" s="22" t="s">
        <v>32</v>
      </c>
      <c r="G1398" s="1">
        <v>736.01</v>
      </c>
    </row>
    <row r="1399" spans="2:7">
      <c r="B1399" s="22" t="s">
        <v>107</v>
      </c>
      <c r="C1399" s="22" t="s">
        <v>7</v>
      </c>
      <c r="D1399" s="22" t="s">
        <v>7</v>
      </c>
      <c r="E1399" s="22" t="s">
        <v>28</v>
      </c>
      <c r="F1399" s="22" t="s">
        <v>33</v>
      </c>
      <c r="G1399" s="1">
        <v>83397.17</v>
      </c>
    </row>
    <row r="1400" spans="2:7">
      <c r="B1400" s="22" t="s">
        <v>107</v>
      </c>
      <c r="C1400" s="22" t="s">
        <v>7</v>
      </c>
      <c r="D1400" s="22" t="s">
        <v>7</v>
      </c>
      <c r="E1400" s="22" t="s">
        <v>34</v>
      </c>
      <c r="F1400" s="22" t="s">
        <v>35</v>
      </c>
      <c r="G1400" s="1">
        <v>15.5</v>
      </c>
    </row>
    <row r="1401" spans="2:7">
      <c r="B1401" s="22" t="s">
        <v>107</v>
      </c>
      <c r="C1401" s="22" t="s">
        <v>7</v>
      </c>
      <c r="D1401" s="22" t="s">
        <v>7</v>
      </c>
      <c r="E1401" s="22" t="s">
        <v>34</v>
      </c>
      <c r="F1401" s="22" t="s">
        <v>37</v>
      </c>
      <c r="G1401" s="1">
        <v>2090</v>
      </c>
    </row>
    <row r="1402" spans="2:7">
      <c r="B1402" s="22" t="s">
        <v>107</v>
      </c>
      <c r="C1402" s="22" t="s">
        <v>7</v>
      </c>
      <c r="D1402" s="22" t="s">
        <v>7</v>
      </c>
      <c r="E1402" s="22" t="s">
        <v>34</v>
      </c>
      <c r="F1402" s="22" t="s">
        <v>38</v>
      </c>
      <c r="G1402" s="1">
        <v>30883.53</v>
      </c>
    </row>
    <row r="1403" spans="2:7">
      <c r="B1403" s="22" t="s">
        <v>107</v>
      </c>
      <c r="C1403" s="22" t="s">
        <v>7</v>
      </c>
      <c r="D1403" s="22" t="s">
        <v>7</v>
      </c>
      <c r="E1403" s="22" t="s">
        <v>34</v>
      </c>
      <c r="F1403" s="22" t="s">
        <v>39</v>
      </c>
      <c r="G1403" s="1">
        <v>60884.58</v>
      </c>
    </row>
    <row r="1404" spans="2:7">
      <c r="B1404" s="22" t="s">
        <v>107</v>
      </c>
      <c r="C1404" s="22" t="s">
        <v>7</v>
      </c>
      <c r="D1404" s="22" t="s">
        <v>7</v>
      </c>
      <c r="E1404" s="22" t="s">
        <v>34</v>
      </c>
      <c r="F1404" s="22" t="s">
        <v>43</v>
      </c>
      <c r="G1404" s="1">
        <v>2034</v>
      </c>
    </row>
    <row r="1405" spans="2:7">
      <c r="B1405" s="22" t="s">
        <v>107</v>
      </c>
      <c r="C1405" s="22" t="s">
        <v>7</v>
      </c>
      <c r="D1405" s="22" t="s">
        <v>7</v>
      </c>
      <c r="E1405" s="22" t="s">
        <v>34</v>
      </c>
      <c r="F1405" s="22" t="s">
        <v>45</v>
      </c>
      <c r="G1405" s="1">
        <v>20384.330000000002</v>
      </c>
    </row>
    <row r="1406" spans="2:7">
      <c r="B1406" s="22" t="s">
        <v>107</v>
      </c>
      <c r="C1406" s="22" t="s">
        <v>7</v>
      </c>
      <c r="D1406" s="22" t="s">
        <v>7</v>
      </c>
      <c r="E1406" s="22" t="s">
        <v>34</v>
      </c>
      <c r="F1406" s="22" t="s">
        <v>46</v>
      </c>
      <c r="G1406" s="1">
        <v>69012.69</v>
      </c>
    </row>
    <row r="1407" spans="2:7">
      <c r="B1407" s="22" t="s">
        <v>107</v>
      </c>
      <c r="C1407" s="22" t="s">
        <v>7</v>
      </c>
      <c r="D1407" s="22" t="s">
        <v>7</v>
      </c>
      <c r="E1407" s="22" t="s">
        <v>34</v>
      </c>
      <c r="F1407" s="22" t="s">
        <v>47</v>
      </c>
      <c r="G1407" s="1">
        <v>98154.31</v>
      </c>
    </row>
    <row r="1408" spans="2:7">
      <c r="B1408" s="22" t="s">
        <v>107</v>
      </c>
      <c r="C1408" s="22" t="s">
        <v>7</v>
      </c>
      <c r="D1408" s="22" t="s">
        <v>7</v>
      </c>
      <c r="E1408" s="22" t="s">
        <v>34</v>
      </c>
      <c r="F1408" s="22" t="s">
        <v>48</v>
      </c>
      <c r="G1408" s="1">
        <v>919.5</v>
      </c>
    </row>
    <row r="1409" spans="2:7">
      <c r="B1409" s="22" t="s">
        <v>107</v>
      </c>
      <c r="C1409" s="22" t="s">
        <v>7</v>
      </c>
      <c r="D1409" s="22" t="s">
        <v>7</v>
      </c>
      <c r="E1409" s="22" t="s">
        <v>34</v>
      </c>
      <c r="F1409" s="22" t="s">
        <v>75</v>
      </c>
      <c r="G1409" s="1">
        <v>346.56</v>
      </c>
    </row>
    <row r="1410" spans="2:7">
      <c r="B1410" s="22" t="s">
        <v>107</v>
      </c>
      <c r="C1410" s="22" t="s">
        <v>7</v>
      </c>
      <c r="D1410" s="22" t="s">
        <v>7</v>
      </c>
      <c r="E1410" s="22" t="s">
        <v>34</v>
      </c>
      <c r="F1410" s="22" t="s">
        <v>88</v>
      </c>
      <c r="G1410" s="1">
        <v>7713.05</v>
      </c>
    </row>
    <row r="1411" spans="2:7">
      <c r="B1411" s="22" t="s">
        <v>107</v>
      </c>
      <c r="C1411" s="22" t="s">
        <v>7</v>
      </c>
      <c r="D1411" s="22" t="s">
        <v>7</v>
      </c>
      <c r="E1411" s="22" t="s">
        <v>34</v>
      </c>
      <c r="F1411" s="22" t="s">
        <v>66</v>
      </c>
      <c r="G1411" s="1">
        <v>34405.699999999997</v>
      </c>
    </row>
    <row r="1412" spans="2:7">
      <c r="B1412" s="22" t="s">
        <v>107</v>
      </c>
      <c r="C1412" s="22" t="s">
        <v>7</v>
      </c>
      <c r="D1412" s="22" t="s">
        <v>7</v>
      </c>
      <c r="E1412" s="22" t="s">
        <v>34</v>
      </c>
      <c r="F1412" s="22" t="s">
        <v>49</v>
      </c>
      <c r="G1412" s="1">
        <v>134243.23000000001</v>
      </c>
    </row>
    <row r="1413" spans="2:7">
      <c r="B1413" s="22" t="s">
        <v>107</v>
      </c>
      <c r="C1413" s="22" t="s">
        <v>7</v>
      </c>
      <c r="D1413" s="22" t="s">
        <v>7</v>
      </c>
      <c r="E1413" s="22" t="s">
        <v>34</v>
      </c>
      <c r="F1413" s="22" t="s">
        <v>50</v>
      </c>
      <c r="G1413" s="1">
        <v>66791.570000000007</v>
      </c>
    </row>
    <row r="1414" spans="2:7">
      <c r="B1414" s="22" t="s">
        <v>107</v>
      </c>
      <c r="C1414" s="22" t="s">
        <v>7</v>
      </c>
      <c r="D1414" s="22" t="s">
        <v>7</v>
      </c>
      <c r="E1414" s="22" t="s">
        <v>34</v>
      </c>
      <c r="F1414" s="22" t="s">
        <v>52</v>
      </c>
      <c r="G1414" s="1">
        <v>1178.43</v>
      </c>
    </row>
    <row r="1415" spans="2:7">
      <c r="B1415" s="22" t="s">
        <v>107</v>
      </c>
      <c r="C1415" s="22" t="s">
        <v>7</v>
      </c>
      <c r="D1415" s="22" t="s">
        <v>7</v>
      </c>
      <c r="E1415" s="22" t="s">
        <v>34</v>
      </c>
      <c r="F1415" s="22" t="s">
        <v>55</v>
      </c>
      <c r="G1415" s="1">
        <v>18358</v>
      </c>
    </row>
    <row r="1416" spans="2:7">
      <c r="B1416" s="22" t="s">
        <v>107</v>
      </c>
      <c r="C1416" s="22" t="s">
        <v>7</v>
      </c>
      <c r="D1416" s="22" t="s">
        <v>7</v>
      </c>
      <c r="E1416" s="22" t="s">
        <v>34</v>
      </c>
      <c r="F1416" s="22" t="s">
        <v>56</v>
      </c>
      <c r="G1416" s="1">
        <v>158487.71</v>
      </c>
    </row>
    <row r="1417" spans="2:7">
      <c r="B1417" s="22" t="s">
        <v>107</v>
      </c>
      <c r="C1417" s="22" t="s">
        <v>7</v>
      </c>
      <c r="D1417" s="22" t="s">
        <v>7</v>
      </c>
      <c r="E1417" s="22" t="s">
        <v>34</v>
      </c>
      <c r="F1417" s="22" t="s">
        <v>57</v>
      </c>
      <c r="G1417" s="1">
        <v>156170.34</v>
      </c>
    </row>
    <row r="1418" spans="2:7">
      <c r="B1418" s="22" t="s">
        <v>107</v>
      </c>
      <c r="C1418" s="22" t="s">
        <v>7</v>
      </c>
      <c r="D1418" s="22" t="s">
        <v>7</v>
      </c>
      <c r="E1418" s="22" t="s">
        <v>34</v>
      </c>
      <c r="F1418" s="22" t="s">
        <v>91</v>
      </c>
      <c r="G1418" s="1">
        <v>1142.28</v>
      </c>
    </row>
    <row r="1419" spans="2:7">
      <c r="B1419" s="22" t="s">
        <v>107</v>
      </c>
      <c r="C1419" s="22" t="s">
        <v>7</v>
      </c>
      <c r="D1419" s="22" t="s">
        <v>7</v>
      </c>
      <c r="E1419" s="22" t="s">
        <v>34</v>
      </c>
      <c r="F1419" s="22" t="s">
        <v>58</v>
      </c>
      <c r="G1419" s="1">
        <v>4981.1000000000004</v>
      </c>
    </row>
    <row r="1420" spans="2:7">
      <c r="B1420" s="22" t="s">
        <v>107</v>
      </c>
      <c r="C1420" s="22" t="s">
        <v>7</v>
      </c>
      <c r="D1420" s="22" t="s">
        <v>7</v>
      </c>
      <c r="E1420" s="22" t="s">
        <v>59</v>
      </c>
      <c r="F1420" s="22" t="s">
        <v>55</v>
      </c>
      <c r="G1420" s="1">
        <v>22450.78</v>
      </c>
    </row>
    <row r="1421" spans="2:7">
      <c r="B1421" s="22" t="s">
        <v>107</v>
      </c>
      <c r="C1421" s="22" t="s">
        <v>7</v>
      </c>
      <c r="D1421" s="22" t="s">
        <v>7</v>
      </c>
      <c r="E1421" s="22" t="s">
        <v>60</v>
      </c>
      <c r="F1421" s="22" t="s">
        <v>79</v>
      </c>
      <c r="G1421" s="1">
        <v>17130.75</v>
      </c>
    </row>
    <row r="1422" spans="2:7">
      <c r="B1422" s="22" t="s">
        <v>107</v>
      </c>
      <c r="C1422" s="22" t="s">
        <v>7</v>
      </c>
      <c r="D1422" s="22" t="s">
        <v>7</v>
      </c>
      <c r="E1422" s="22" t="s">
        <v>60</v>
      </c>
      <c r="F1422" s="22" t="s">
        <v>61</v>
      </c>
      <c r="G1422" s="1">
        <v>92054.95</v>
      </c>
    </row>
    <row r="1423" spans="2:7">
      <c r="B1423" s="22" t="s">
        <v>107</v>
      </c>
      <c r="C1423" s="22" t="s">
        <v>7</v>
      </c>
      <c r="D1423" s="22" t="s">
        <v>7</v>
      </c>
      <c r="E1423" s="22" t="s">
        <v>60</v>
      </c>
      <c r="F1423" s="22" t="s">
        <v>62</v>
      </c>
      <c r="G1423" s="1">
        <v>10925.01</v>
      </c>
    </row>
    <row r="1424" spans="2:7">
      <c r="B1424" s="22" t="s">
        <v>108</v>
      </c>
      <c r="C1424" s="22" t="s">
        <v>7</v>
      </c>
      <c r="D1424" s="22" t="s">
        <v>5</v>
      </c>
      <c r="E1424" s="22" t="s">
        <v>5</v>
      </c>
      <c r="F1424" s="22" t="s">
        <v>6</v>
      </c>
      <c r="G1424" s="1">
        <v>55303.14</v>
      </c>
    </row>
    <row r="1425" spans="2:7">
      <c r="B1425" s="22" t="s">
        <v>108</v>
      </c>
      <c r="C1425" s="22" t="s">
        <v>7</v>
      </c>
      <c r="D1425" s="22" t="s">
        <v>5</v>
      </c>
      <c r="E1425" s="22" t="s">
        <v>7</v>
      </c>
      <c r="F1425" s="22" t="s">
        <v>6</v>
      </c>
      <c r="G1425" s="1">
        <v>-144823.99</v>
      </c>
    </row>
    <row r="1426" spans="2:7">
      <c r="B1426" s="22" t="s">
        <v>108</v>
      </c>
      <c r="C1426" s="22" t="s">
        <v>7</v>
      </c>
      <c r="D1426" s="22" t="s">
        <v>5</v>
      </c>
      <c r="E1426" s="22" t="s">
        <v>8</v>
      </c>
      <c r="F1426" s="22" t="s">
        <v>9</v>
      </c>
      <c r="G1426" s="1">
        <v>6829818.96</v>
      </c>
    </row>
    <row r="1427" spans="2:7">
      <c r="B1427" s="22" t="s">
        <v>108</v>
      </c>
      <c r="C1427" s="22" t="s">
        <v>7</v>
      </c>
      <c r="D1427" s="22" t="s">
        <v>5</v>
      </c>
      <c r="E1427" s="22" t="s">
        <v>8</v>
      </c>
      <c r="F1427" s="22" t="s">
        <v>10</v>
      </c>
      <c r="G1427" s="1">
        <v>57892.02</v>
      </c>
    </row>
    <row r="1428" spans="2:7">
      <c r="B1428" s="22" t="s">
        <v>108</v>
      </c>
      <c r="C1428" s="22" t="s">
        <v>7</v>
      </c>
      <c r="D1428" s="22" t="s">
        <v>5</v>
      </c>
      <c r="E1428" s="22" t="s">
        <v>8</v>
      </c>
      <c r="F1428" s="22" t="s">
        <v>11</v>
      </c>
      <c r="G1428" s="1">
        <v>200890.61</v>
      </c>
    </row>
    <row r="1429" spans="2:7">
      <c r="B1429" s="22" t="s">
        <v>108</v>
      </c>
      <c r="C1429" s="22" t="s">
        <v>7</v>
      </c>
      <c r="D1429" s="22" t="s">
        <v>5</v>
      </c>
      <c r="E1429" s="22" t="s">
        <v>8</v>
      </c>
      <c r="F1429" s="22" t="s">
        <v>12</v>
      </c>
      <c r="G1429" s="1">
        <v>90966.43</v>
      </c>
    </row>
    <row r="1430" spans="2:7">
      <c r="B1430" s="22" t="s">
        <v>108</v>
      </c>
      <c r="C1430" s="22" t="s">
        <v>7</v>
      </c>
      <c r="D1430" s="22" t="s">
        <v>5</v>
      </c>
      <c r="E1430" s="22" t="s">
        <v>8</v>
      </c>
      <c r="F1430" s="22" t="s">
        <v>13</v>
      </c>
      <c r="G1430" s="1">
        <v>183310.19</v>
      </c>
    </row>
    <row r="1431" spans="2:7">
      <c r="B1431" s="22" t="s">
        <v>108</v>
      </c>
      <c r="C1431" s="22" t="s">
        <v>7</v>
      </c>
      <c r="D1431" s="22" t="s">
        <v>5</v>
      </c>
      <c r="E1431" s="22" t="s">
        <v>14</v>
      </c>
      <c r="F1431" s="22" t="s">
        <v>9</v>
      </c>
      <c r="G1431" s="1">
        <v>2342431.0299999998</v>
      </c>
    </row>
    <row r="1432" spans="2:7">
      <c r="B1432" s="22" t="s">
        <v>108</v>
      </c>
      <c r="C1432" s="22" t="s">
        <v>7</v>
      </c>
      <c r="D1432" s="22" t="s">
        <v>5</v>
      </c>
      <c r="E1432" s="22" t="s">
        <v>14</v>
      </c>
      <c r="F1432" s="22" t="s">
        <v>10</v>
      </c>
      <c r="G1432" s="1">
        <v>41533.49</v>
      </c>
    </row>
    <row r="1433" spans="2:7">
      <c r="B1433" s="22" t="s">
        <v>108</v>
      </c>
      <c r="C1433" s="22" t="s">
        <v>7</v>
      </c>
      <c r="D1433" s="22" t="s">
        <v>5</v>
      </c>
      <c r="E1433" s="22" t="s">
        <v>14</v>
      </c>
      <c r="F1433" s="22" t="s">
        <v>11</v>
      </c>
      <c r="G1433" s="1">
        <v>50446.04</v>
      </c>
    </row>
    <row r="1434" spans="2:7">
      <c r="B1434" s="22" t="s">
        <v>108</v>
      </c>
      <c r="C1434" s="22" t="s">
        <v>7</v>
      </c>
      <c r="D1434" s="22" t="s">
        <v>5</v>
      </c>
      <c r="E1434" s="22" t="s">
        <v>14</v>
      </c>
      <c r="F1434" s="22" t="s">
        <v>12</v>
      </c>
      <c r="G1434" s="1">
        <v>24921.06</v>
      </c>
    </row>
    <row r="1435" spans="2:7">
      <c r="B1435" s="22" t="s">
        <v>108</v>
      </c>
      <c r="C1435" s="22" t="s">
        <v>7</v>
      </c>
      <c r="D1435" s="22" t="s">
        <v>5</v>
      </c>
      <c r="E1435" s="22" t="s">
        <v>14</v>
      </c>
      <c r="F1435" s="22" t="s">
        <v>13</v>
      </c>
      <c r="G1435" s="1">
        <v>10743.59</v>
      </c>
    </row>
    <row r="1436" spans="2:7">
      <c r="B1436" s="22" t="s">
        <v>108</v>
      </c>
      <c r="C1436" s="22" t="s">
        <v>7</v>
      </c>
      <c r="D1436" s="22" t="s">
        <v>5</v>
      </c>
      <c r="E1436" s="22" t="s">
        <v>15</v>
      </c>
      <c r="F1436" s="22" t="s">
        <v>17</v>
      </c>
      <c r="G1436" s="1">
        <v>539710.15</v>
      </c>
    </row>
    <row r="1437" spans="2:7">
      <c r="B1437" s="22" t="s">
        <v>108</v>
      </c>
      <c r="C1437" s="22" t="s">
        <v>7</v>
      </c>
      <c r="D1437" s="22" t="s">
        <v>5</v>
      </c>
      <c r="E1437" s="22" t="s">
        <v>15</v>
      </c>
      <c r="F1437" s="22" t="s">
        <v>18</v>
      </c>
      <c r="G1437" s="1">
        <v>181566.95</v>
      </c>
    </row>
    <row r="1438" spans="2:7">
      <c r="B1438" s="22" t="s">
        <v>108</v>
      </c>
      <c r="C1438" s="22" t="s">
        <v>7</v>
      </c>
      <c r="D1438" s="22" t="s">
        <v>5</v>
      </c>
      <c r="E1438" s="22" t="s">
        <v>15</v>
      </c>
      <c r="F1438" s="22" t="s">
        <v>19</v>
      </c>
      <c r="G1438" s="1">
        <v>1108935.78</v>
      </c>
    </row>
    <row r="1439" spans="2:7">
      <c r="B1439" s="22" t="s">
        <v>108</v>
      </c>
      <c r="C1439" s="22" t="s">
        <v>7</v>
      </c>
      <c r="D1439" s="22" t="s">
        <v>5</v>
      </c>
      <c r="E1439" s="22" t="s">
        <v>15</v>
      </c>
      <c r="F1439" s="22" t="s">
        <v>20</v>
      </c>
      <c r="G1439" s="1">
        <v>313718.36</v>
      </c>
    </row>
    <row r="1440" spans="2:7">
      <c r="B1440" s="22" t="s">
        <v>108</v>
      </c>
      <c r="C1440" s="22" t="s">
        <v>7</v>
      </c>
      <c r="D1440" s="22" t="s">
        <v>5</v>
      </c>
      <c r="E1440" s="22" t="s">
        <v>15</v>
      </c>
      <c r="F1440" s="22" t="s">
        <v>21</v>
      </c>
      <c r="G1440" s="1">
        <v>6498.59</v>
      </c>
    </row>
    <row r="1441" spans="2:7">
      <c r="B1441" s="22" t="s">
        <v>108</v>
      </c>
      <c r="C1441" s="22" t="s">
        <v>7</v>
      </c>
      <c r="D1441" s="22" t="s">
        <v>5</v>
      </c>
      <c r="E1441" s="22" t="s">
        <v>15</v>
      </c>
      <c r="F1441" s="22" t="s">
        <v>22</v>
      </c>
      <c r="G1441" s="1">
        <v>3487.93</v>
      </c>
    </row>
    <row r="1442" spans="2:7">
      <c r="B1442" s="22" t="s">
        <v>108</v>
      </c>
      <c r="C1442" s="22" t="s">
        <v>7</v>
      </c>
      <c r="D1442" s="22" t="s">
        <v>5</v>
      </c>
      <c r="E1442" s="22" t="s">
        <v>15</v>
      </c>
      <c r="F1442" s="22" t="s">
        <v>23</v>
      </c>
      <c r="G1442" s="1">
        <v>39619.370000000003</v>
      </c>
    </row>
    <row r="1443" spans="2:7">
      <c r="B1443" s="22" t="s">
        <v>108</v>
      </c>
      <c r="C1443" s="22" t="s">
        <v>7</v>
      </c>
      <c r="D1443" s="22" t="s">
        <v>5</v>
      </c>
      <c r="E1443" s="22" t="s">
        <v>15</v>
      </c>
      <c r="F1443" s="22" t="s">
        <v>24</v>
      </c>
      <c r="G1443" s="1">
        <v>57175.92</v>
      </c>
    </row>
    <row r="1444" spans="2:7">
      <c r="B1444" s="22" t="s">
        <v>108</v>
      </c>
      <c r="C1444" s="22" t="s">
        <v>7</v>
      </c>
      <c r="D1444" s="22" t="s">
        <v>5</v>
      </c>
      <c r="E1444" s="22" t="s">
        <v>15</v>
      </c>
      <c r="F1444" s="22" t="s">
        <v>25</v>
      </c>
      <c r="G1444" s="1">
        <v>1005553.3</v>
      </c>
    </row>
    <row r="1445" spans="2:7">
      <c r="B1445" s="22" t="s">
        <v>108</v>
      </c>
      <c r="C1445" s="22" t="s">
        <v>7</v>
      </c>
      <c r="D1445" s="22" t="s">
        <v>5</v>
      </c>
      <c r="E1445" s="22" t="s">
        <v>15</v>
      </c>
      <c r="F1445" s="22" t="s">
        <v>26</v>
      </c>
      <c r="G1445" s="1">
        <v>835599.59</v>
      </c>
    </row>
    <row r="1446" spans="2:7">
      <c r="B1446" s="22" t="s">
        <v>108</v>
      </c>
      <c r="C1446" s="22" t="s">
        <v>7</v>
      </c>
      <c r="D1446" s="22" t="s">
        <v>5</v>
      </c>
      <c r="E1446" s="22" t="s">
        <v>28</v>
      </c>
      <c r="F1446" s="22" t="s">
        <v>29</v>
      </c>
      <c r="G1446" s="1">
        <v>462031.7</v>
      </c>
    </row>
    <row r="1447" spans="2:7">
      <c r="B1447" s="22" t="s">
        <v>108</v>
      </c>
      <c r="C1447" s="22" t="s">
        <v>7</v>
      </c>
      <c r="D1447" s="22" t="s">
        <v>5</v>
      </c>
      <c r="E1447" s="22" t="s">
        <v>28</v>
      </c>
      <c r="F1447" s="22" t="s">
        <v>30</v>
      </c>
      <c r="G1447" s="1">
        <v>55459.03</v>
      </c>
    </row>
    <row r="1448" spans="2:7">
      <c r="B1448" s="22" t="s">
        <v>108</v>
      </c>
      <c r="C1448" s="22" t="s">
        <v>7</v>
      </c>
      <c r="D1448" s="22" t="s">
        <v>5</v>
      </c>
      <c r="E1448" s="22" t="s">
        <v>28</v>
      </c>
      <c r="F1448" s="22" t="s">
        <v>31</v>
      </c>
      <c r="G1448" s="1">
        <v>154012.10999999999</v>
      </c>
    </row>
    <row r="1449" spans="2:7">
      <c r="B1449" s="22" t="s">
        <v>108</v>
      </c>
      <c r="C1449" s="22" t="s">
        <v>7</v>
      </c>
      <c r="D1449" s="22" t="s">
        <v>5</v>
      </c>
      <c r="E1449" s="22" t="s">
        <v>28</v>
      </c>
      <c r="F1449" s="22" t="s">
        <v>32</v>
      </c>
      <c r="G1449" s="1">
        <v>4514.26</v>
      </c>
    </row>
    <row r="1450" spans="2:7">
      <c r="B1450" s="22" t="s">
        <v>108</v>
      </c>
      <c r="C1450" s="22" t="s">
        <v>7</v>
      </c>
      <c r="D1450" s="22" t="s">
        <v>5</v>
      </c>
      <c r="E1450" s="22" t="s">
        <v>28</v>
      </c>
      <c r="F1450" s="22" t="s">
        <v>33</v>
      </c>
      <c r="G1450" s="1">
        <v>112690.96</v>
      </c>
    </row>
    <row r="1451" spans="2:7">
      <c r="B1451" s="22" t="s">
        <v>108</v>
      </c>
      <c r="C1451" s="22" t="s">
        <v>7</v>
      </c>
      <c r="D1451" s="22" t="s">
        <v>5</v>
      </c>
      <c r="E1451" s="22" t="s">
        <v>34</v>
      </c>
      <c r="F1451" s="22" t="s">
        <v>35</v>
      </c>
      <c r="G1451" s="1">
        <v>5337.28</v>
      </c>
    </row>
    <row r="1452" spans="2:7">
      <c r="B1452" s="22" t="s">
        <v>108</v>
      </c>
      <c r="C1452" s="22" t="s">
        <v>7</v>
      </c>
      <c r="D1452" s="22" t="s">
        <v>5</v>
      </c>
      <c r="E1452" s="22" t="s">
        <v>34</v>
      </c>
      <c r="F1452" s="22" t="s">
        <v>37</v>
      </c>
      <c r="G1452" s="1">
        <v>47589.93</v>
      </c>
    </row>
    <row r="1453" spans="2:7">
      <c r="B1453" s="22" t="s">
        <v>108</v>
      </c>
      <c r="C1453" s="22" t="s">
        <v>7</v>
      </c>
      <c r="D1453" s="22" t="s">
        <v>5</v>
      </c>
      <c r="E1453" s="22" t="s">
        <v>34</v>
      </c>
      <c r="F1453" s="22" t="s">
        <v>38</v>
      </c>
      <c r="G1453" s="1">
        <v>24290.720000000001</v>
      </c>
    </row>
    <row r="1454" spans="2:7">
      <c r="B1454" s="22" t="s">
        <v>108</v>
      </c>
      <c r="C1454" s="22" t="s">
        <v>7</v>
      </c>
      <c r="D1454" s="22" t="s">
        <v>5</v>
      </c>
      <c r="E1454" s="22" t="s">
        <v>34</v>
      </c>
      <c r="F1454" s="22" t="s">
        <v>39</v>
      </c>
      <c r="G1454" s="1">
        <v>68080.91</v>
      </c>
    </row>
    <row r="1455" spans="2:7">
      <c r="B1455" s="22" t="s">
        <v>108</v>
      </c>
      <c r="C1455" s="22" t="s">
        <v>7</v>
      </c>
      <c r="D1455" s="22" t="s">
        <v>5</v>
      </c>
      <c r="E1455" s="22" t="s">
        <v>34</v>
      </c>
      <c r="F1455" s="22" t="s">
        <v>41</v>
      </c>
      <c r="G1455" s="1">
        <v>29730.67</v>
      </c>
    </row>
    <row r="1456" spans="2:7">
      <c r="B1456" s="22" t="s">
        <v>108</v>
      </c>
      <c r="C1456" s="22" t="s">
        <v>7</v>
      </c>
      <c r="D1456" s="22" t="s">
        <v>5</v>
      </c>
      <c r="E1456" s="22" t="s">
        <v>34</v>
      </c>
      <c r="F1456" s="22" t="s">
        <v>65</v>
      </c>
      <c r="G1456" s="1">
        <v>1766</v>
      </c>
    </row>
    <row r="1457" spans="2:7">
      <c r="B1457" s="22" t="s">
        <v>108</v>
      </c>
      <c r="C1457" s="22" t="s">
        <v>7</v>
      </c>
      <c r="D1457" s="22" t="s">
        <v>5</v>
      </c>
      <c r="E1457" s="22" t="s">
        <v>34</v>
      </c>
      <c r="F1457" s="22" t="s">
        <v>43</v>
      </c>
      <c r="G1457" s="1">
        <v>166.32</v>
      </c>
    </row>
    <row r="1458" spans="2:7">
      <c r="B1458" s="22" t="s">
        <v>108</v>
      </c>
      <c r="C1458" s="22" t="s">
        <v>7</v>
      </c>
      <c r="D1458" s="22" t="s">
        <v>5</v>
      </c>
      <c r="E1458" s="22" t="s">
        <v>34</v>
      </c>
      <c r="F1458" s="22" t="s">
        <v>45</v>
      </c>
      <c r="G1458" s="1">
        <v>116255.22</v>
      </c>
    </row>
    <row r="1459" spans="2:7">
      <c r="B1459" s="22" t="s">
        <v>108</v>
      </c>
      <c r="C1459" s="22" t="s">
        <v>7</v>
      </c>
      <c r="D1459" s="22" t="s">
        <v>5</v>
      </c>
      <c r="E1459" s="22" t="s">
        <v>34</v>
      </c>
      <c r="F1459" s="22" t="s">
        <v>46</v>
      </c>
      <c r="G1459" s="1">
        <v>52412.800000000003</v>
      </c>
    </row>
    <row r="1460" spans="2:7">
      <c r="B1460" s="22" t="s">
        <v>108</v>
      </c>
      <c r="C1460" s="22" t="s">
        <v>7</v>
      </c>
      <c r="D1460" s="22" t="s">
        <v>5</v>
      </c>
      <c r="E1460" s="22" t="s">
        <v>34</v>
      </c>
      <c r="F1460" s="22" t="s">
        <v>47</v>
      </c>
      <c r="G1460" s="1">
        <v>75907.56</v>
      </c>
    </row>
    <row r="1461" spans="2:7">
      <c r="B1461" s="22" t="s">
        <v>108</v>
      </c>
      <c r="C1461" s="22" t="s">
        <v>7</v>
      </c>
      <c r="D1461" s="22" t="s">
        <v>5</v>
      </c>
      <c r="E1461" s="22" t="s">
        <v>34</v>
      </c>
      <c r="F1461" s="22" t="s">
        <v>66</v>
      </c>
      <c r="G1461" s="1">
        <v>229.56</v>
      </c>
    </row>
    <row r="1462" spans="2:7">
      <c r="B1462" s="22" t="s">
        <v>108</v>
      </c>
      <c r="C1462" s="22" t="s">
        <v>7</v>
      </c>
      <c r="D1462" s="22" t="s">
        <v>5</v>
      </c>
      <c r="E1462" s="22" t="s">
        <v>34</v>
      </c>
      <c r="F1462" s="22" t="s">
        <v>49</v>
      </c>
      <c r="G1462" s="1">
        <v>197439.12</v>
      </c>
    </row>
    <row r="1463" spans="2:7">
      <c r="B1463" s="22" t="s">
        <v>108</v>
      </c>
      <c r="C1463" s="22" t="s">
        <v>7</v>
      </c>
      <c r="D1463" s="22" t="s">
        <v>5</v>
      </c>
      <c r="E1463" s="22" t="s">
        <v>34</v>
      </c>
      <c r="F1463" s="22" t="s">
        <v>50</v>
      </c>
      <c r="G1463" s="1">
        <v>45262.33</v>
      </c>
    </row>
    <row r="1464" spans="2:7">
      <c r="B1464" s="22" t="s">
        <v>108</v>
      </c>
      <c r="C1464" s="22" t="s">
        <v>7</v>
      </c>
      <c r="D1464" s="22" t="s">
        <v>5</v>
      </c>
      <c r="E1464" s="22" t="s">
        <v>34</v>
      </c>
      <c r="F1464" s="22" t="s">
        <v>51</v>
      </c>
      <c r="G1464" s="1">
        <v>2103.29</v>
      </c>
    </row>
    <row r="1465" spans="2:7">
      <c r="B1465" s="22" t="s">
        <v>108</v>
      </c>
      <c r="C1465" s="22" t="s">
        <v>7</v>
      </c>
      <c r="D1465" s="22" t="s">
        <v>5</v>
      </c>
      <c r="E1465" s="22" t="s">
        <v>34</v>
      </c>
      <c r="F1465" s="22" t="s">
        <v>52</v>
      </c>
      <c r="G1465" s="1">
        <v>9413.08</v>
      </c>
    </row>
    <row r="1466" spans="2:7">
      <c r="B1466" s="22" t="s">
        <v>108</v>
      </c>
      <c r="C1466" s="22" t="s">
        <v>7</v>
      </c>
      <c r="D1466" s="22" t="s">
        <v>5</v>
      </c>
      <c r="E1466" s="22" t="s">
        <v>34</v>
      </c>
      <c r="F1466" s="22" t="s">
        <v>53</v>
      </c>
      <c r="G1466" s="1">
        <v>448985.98</v>
      </c>
    </row>
    <row r="1467" spans="2:7">
      <c r="B1467" s="22" t="s">
        <v>108</v>
      </c>
      <c r="C1467" s="22" t="s">
        <v>7</v>
      </c>
      <c r="D1467" s="22" t="s">
        <v>5</v>
      </c>
      <c r="E1467" s="22" t="s">
        <v>34</v>
      </c>
      <c r="F1467" s="22" t="s">
        <v>55</v>
      </c>
      <c r="G1467" s="1">
        <v>10659.19</v>
      </c>
    </row>
    <row r="1468" spans="2:7">
      <c r="B1468" s="22" t="s">
        <v>108</v>
      </c>
      <c r="C1468" s="22" t="s">
        <v>7</v>
      </c>
      <c r="D1468" s="22" t="s">
        <v>5</v>
      </c>
      <c r="E1468" s="22" t="s">
        <v>34</v>
      </c>
      <c r="F1468" s="22" t="s">
        <v>56</v>
      </c>
      <c r="G1468" s="1">
        <v>11983.59</v>
      </c>
    </row>
    <row r="1469" spans="2:7">
      <c r="B1469" s="22" t="s">
        <v>108</v>
      </c>
      <c r="C1469" s="22" t="s">
        <v>7</v>
      </c>
      <c r="D1469" s="22" t="s">
        <v>5</v>
      </c>
      <c r="E1469" s="22" t="s">
        <v>34</v>
      </c>
      <c r="F1469" s="22" t="s">
        <v>57</v>
      </c>
      <c r="G1469" s="1">
        <v>150855.32999999999</v>
      </c>
    </row>
    <row r="1470" spans="2:7">
      <c r="B1470" s="22" t="s">
        <v>108</v>
      </c>
      <c r="C1470" s="22" t="s">
        <v>7</v>
      </c>
      <c r="D1470" s="22" t="s">
        <v>5</v>
      </c>
      <c r="E1470" s="22" t="s">
        <v>34</v>
      </c>
      <c r="F1470" s="22" t="s">
        <v>58</v>
      </c>
      <c r="G1470" s="1">
        <v>10697.25</v>
      </c>
    </row>
    <row r="1471" spans="2:7">
      <c r="B1471" s="22" t="s">
        <v>108</v>
      </c>
      <c r="C1471" s="22" t="s">
        <v>7</v>
      </c>
      <c r="D1471" s="22" t="s">
        <v>5</v>
      </c>
      <c r="E1471" s="22" t="s">
        <v>59</v>
      </c>
      <c r="F1471" s="22" t="s">
        <v>55</v>
      </c>
      <c r="G1471" s="1">
        <v>16756.349999999999</v>
      </c>
    </row>
    <row r="1472" spans="2:7">
      <c r="B1472" s="22" t="s">
        <v>108</v>
      </c>
      <c r="C1472" s="22" t="s">
        <v>7</v>
      </c>
      <c r="D1472" s="22" t="s">
        <v>7</v>
      </c>
      <c r="E1472" s="22" t="s">
        <v>5</v>
      </c>
      <c r="F1472" s="22" t="s">
        <v>6</v>
      </c>
      <c r="G1472" s="1">
        <v>89520.85</v>
      </c>
    </row>
    <row r="1473" spans="2:7">
      <c r="B1473" s="22" t="s">
        <v>108</v>
      </c>
      <c r="C1473" s="22" t="s">
        <v>7</v>
      </c>
      <c r="D1473" s="22" t="s">
        <v>7</v>
      </c>
      <c r="E1473" s="22" t="s">
        <v>8</v>
      </c>
      <c r="F1473" s="22" t="s">
        <v>9</v>
      </c>
      <c r="G1473" s="1">
        <v>320526.48</v>
      </c>
    </row>
    <row r="1474" spans="2:7">
      <c r="B1474" s="22" t="s">
        <v>108</v>
      </c>
      <c r="C1474" s="22" t="s">
        <v>7</v>
      </c>
      <c r="D1474" s="22" t="s">
        <v>7</v>
      </c>
      <c r="E1474" s="22" t="s">
        <v>8</v>
      </c>
      <c r="F1474" s="22" t="s">
        <v>10</v>
      </c>
      <c r="G1474" s="1">
        <v>51912.26</v>
      </c>
    </row>
    <row r="1475" spans="2:7">
      <c r="B1475" s="22" t="s">
        <v>108</v>
      </c>
      <c r="C1475" s="22" t="s">
        <v>7</v>
      </c>
      <c r="D1475" s="22" t="s">
        <v>7</v>
      </c>
      <c r="E1475" s="22" t="s">
        <v>8</v>
      </c>
      <c r="F1475" s="22" t="s">
        <v>11</v>
      </c>
      <c r="G1475" s="1">
        <v>175139.22</v>
      </c>
    </row>
    <row r="1476" spans="2:7">
      <c r="B1476" s="22" t="s">
        <v>108</v>
      </c>
      <c r="C1476" s="22" t="s">
        <v>7</v>
      </c>
      <c r="D1476" s="22" t="s">
        <v>7</v>
      </c>
      <c r="E1476" s="22" t="s">
        <v>8</v>
      </c>
      <c r="F1476" s="22" t="s">
        <v>12</v>
      </c>
      <c r="G1476" s="1">
        <v>46414.1</v>
      </c>
    </row>
    <row r="1477" spans="2:7">
      <c r="B1477" s="22" t="s">
        <v>108</v>
      </c>
      <c r="C1477" s="22" t="s">
        <v>7</v>
      </c>
      <c r="D1477" s="22" t="s">
        <v>7</v>
      </c>
      <c r="E1477" s="22" t="s">
        <v>8</v>
      </c>
      <c r="F1477" s="22" t="s">
        <v>13</v>
      </c>
      <c r="G1477" s="1">
        <v>24231.06</v>
      </c>
    </row>
    <row r="1478" spans="2:7">
      <c r="B1478" s="22" t="s">
        <v>108</v>
      </c>
      <c r="C1478" s="22" t="s">
        <v>7</v>
      </c>
      <c r="D1478" s="22" t="s">
        <v>7</v>
      </c>
      <c r="E1478" s="22" t="s">
        <v>14</v>
      </c>
      <c r="F1478" s="22" t="s">
        <v>9</v>
      </c>
      <c r="G1478" s="1">
        <v>620744.46</v>
      </c>
    </row>
    <row r="1479" spans="2:7">
      <c r="B1479" s="22" t="s">
        <v>108</v>
      </c>
      <c r="C1479" s="22" t="s">
        <v>7</v>
      </c>
      <c r="D1479" s="22" t="s">
        <v>7</v>
      </c>
      <c r="E1479" s="22" t="s">
        <v>14</v>
      </c>
      <c r="F1479" s="22" t="s">
        <v>10</v>
      </c>
      <c r="G1479" s="1">
        <v>63341.97</v>
      </c>
    </row>
    <row r="1480" spans="2:7">
      <c r="B1480" s="22" t="s">
        <v>108</v>
      </c>
      <c r="C1480" s="22" t="s">
        <v>7</v>
      </c>
      <c r="D1480" s="22" t="s">
        <v>7</v>
      </c>
      <c r="E1480" s="22" t="s">
        <v>14</v>
      </c>
      <c r="F1480" s="22" t="s">
        <v>11</v>
      </c>
      <c r="G1480" s="1">
        <v>84058.64</v>
      </c>
    </row>
    <row r="1481" spans="2:7">
      <c r="B1481" s="22" t="s">
        <v>108</v>
      </c>
      <c r="C1481" s="22" t="s">
        <v>7</v>
      </c>
      <c r="D1481" s="22" t="s">
        <v>7</v>
      </c>
      <c r="E1481" s="22" t="s">
        <v>14</v>
      </c>
      <c r="F1481" s="22" t="s">
        <v>12</v>
      </c>
      <c r="G1481" s="1">
        <v>283235.89</v>
      </c>
    </row>
    <row r="1482" spans="2:7">
      <c r="B1482" s="22" t="s">
        <v>108</v>
      </c>
      <c r="C1482" s="22" t="s">
        <v>7</v>
      </c>
      <c r="D1482" s="22" t="s">
        <v>7</v>
      </c>
      <c r="E1482" s="22" t="s">
        <v>14</v>
      </c>
      <c r="F1482" s="22" t="s">
        <v>13</v>
      </c>
      <c r="G1482" s="1">
        <v>35128.47</v>
      </c>
    </row>
    <row r="1483" spans="2:7">
      <c r="B1483" s="22" t="s">
        <v>108</v>
      </c>
      <c r="C1483" s="22" t="s">
        <v>7</v>
      </c>
      <c r="D1483" s="22" t="s">
        <v>7</v>
      </c>
      <c r="E1483" s="22" t="s">
        <v>15</v>
      </c>
      <c r="F1483" s="22" t="s">
        <v>17</v>
      </c>
      <c r="G1483" s="1">
        <v>58754.879999999997</v>
      </c>
    </row>
    <row r="1484" spans="2:7">
      <c r="B1484" s="22" t="s">
        <v>108</v>
      </c>
      <c r="C1484" s="22" t="s">
        <v>7</v>
      </c>
      <c r="D1484" s="22" t="s">
        <v>7</v>
      </c>
      <c r="E1484" s="22" t="s">
        <v>15</v>
      </c>
      <c r="F1484" s="22" t="s">
        <v>18</v>
      </c>
      <c r="G1484" s="1">
        <v>80957.649999999994</v>
      </c>
    </row>
    <row r="1485" spans="2:7">
      <c r="B1485" s="22" t="s">
        <v>108</v>
      </c>
      <c r="C1485" s="22" t="s">
        <v>7</v>
      </c>
      <c r="D1485" s="22" t="s">
        <v>7</v>
      </c>
      <c r="E1485" s="22" t="s">
        <v>15</v>
      </c>
      <c r="F1485" s="22" t="s">
        <v>19</v>
      </c>
      <c r="G1485" s="1">
        <v>83763.08</v>
      </c>
    </row>
    <row r="1486" spans="2:7">
      <c r="B1486" s="22" t="s">
        <v>108</v>
      </c>
      <c r="C1486" s="22" t="s">
        <v>7</v>
      </c>
      <c r="D1486" s="22" t="s">
        <v>7</v>
      </c>
      <c r="E1486" s="22" t="s">
        <v>15</v>
      </c>
      <c r="F1486" s="22" t="s">
        <v>20</v>
      </c>
      <c r="G1486" s="1">
        <v>114298.62</v>
      </c>
    </row>
    <row r="1487" spans="2:7">
      <c r="B1487" s="22" t="s">
        <v>108</v>
      </c>
      <c r="C1487" s="22" t="s">
        <v>7</v>
      </c>
      <c r="D1487" s="22" t="s">
        <v>7</v>
      </c>
      <c r="E1487" s="22" t="s">
        <v>15</v>
      </c>
      <c r="F1487" s="22" t="s">
        <v>21</v>
      </c>
      <c r="G1487" s="1">
        <v>1879.05</v>
      </c>
    </row>
    <row r="1488" spans="2:7">
      <c r="B1488" s="22" t="s">
        <v>108</v>
      </c>
      <c r="C1488" s="22" t="s">
        <v>7</v>
      </c>
      <c r="D1488" s="22" t="s">
        <v>7</v>
      </c>
      <c r="E1488" s="22" t="s">
        <v>15</v>
      </c>
      <c r="F1488" s="22" t="s">
        <v>22</v>
      </c>
      <c r="G1488" s="1">
        <v>1585.31</v>
      </c>
    </row>
    <row r="1489" spans="2:7">
      <c r="B1489" s="22" t="s">
        <v>108</v>
      </c>
      <c r="C1489" s="22" t="s">
        <v>7</v>
      </c>
      <c r="D1489" s="22" t="s">
        <v>7</v>
      </c>
      <c r="E1489" s="22" t="s">
        <v>15</v>
      </c>
      <c r="F1489" s="22" t="s">
        <v>23</v>
      </c>
      <c r="G1489" s="1">
        <v>3772.5</v>
      </c>
    </row>
    <row r="1490" spans="2:7">
      <c r="B1490" s="22" t="s">
        <v>108</v>
      </c>
      <c r="C1490" s="22" t="s">
        <v>7</v>
      </c>
      <c r="D1490" s="22" t="s">
        <v>7</v>
      </c>
      <c r="E1490" s="22" t="s">
        <v>15</v>
      </c>
      <c r="F1490" s="22" t="s">
        <v>24</v>
      </c>
      <c r="G1490" s="1">
        <v>21564.92</v>
      </c>
    </row>
    <row r="1491" spans="2:7">
      <c r="B1491" s="22" t="s">
        <v>108</v>
      </c>
      <c r="C1491" s="22" t="s">
        <v>7</v>
      </c>
      <c r="D1491" s="22" t="s">
        <v>7</v>
      </c>
      <c r="E1491" s="22" t="s">
        <v>15</v>
      </c>
      <c r="F1491" s="22" t="s">
        <v>25</v>
      </c>
      <c r="G1491" s="1">
        <v>50384.37</v>
      </c>
    </row>
    <row r="1492" spans="2:7">
      <c r="B1492" s="22" t="s">
        <v>108</v>
      </c>
      <c r="C1492" s="22" t="s">
        <v>7</v>
      </c>
      <c r="D1492" s="22" t="s">
        <v>7</v>
      </c>
      <c r="E1492" s="22" t="s">
        <v>15</v>
      </c>
      <c r="F1492" s="22" t="s">
        <v>26</v>
      </c>
      <c r="G1492" s="1">
        <v>201138.65</v>
      </c>
    </row>
    <row r="1493" spans="2:7">
      <c r="B1493" s="22" t="s">
        <v>108</v>
      </c>
      <c r="C1493" s="22" t="s">
        <v>7</v>
      </c>
      <c r="D1493" s="22" t="s">
        <v>7</v>
      </c>
      <c r="E1493" s="22" t="s">
        <v>28</v>
      </c>
      <c r="F1493" s="22" t="s">
        <v>29</v>
      </c>
      <c r="G1493" s="1">
        <v>210608.99</v>
      </c>
    </row>
    <row r="1494" spans="2:7">
      <c r="B1494" s="22" t="s">
        <v>108</v>
      </c>
      <c r="C1494" s="22" t="s">
        <v>7</v>
      </c>
      <c r="D1494" s="22" t="s">
        <v>7</v>
      </c>
      <c r="E1494" s="22" t="s">
        <v>28</v>
      </c>
      <c r="F1494" s="22" t="s">
        <v>30</v>
      </c>
      <c r="G1494" s="1">
        <v>18254.95</v>
      </c>
    </row>
    <row r="1495" spans="2:7">
      <c r="B1495" s="22" t="s">
        <v>108</v>
      </c>
      <c r="C1495" s="22" t="s">
        <v>7</v>
      </c>
      <c r="D1495" s="22" t="s">
        <v>7</v>
      </c>
      <c r="E1495" s="22" t="s">
        <v>28</v>
      </c>
      <c r="F1495" s="22" t="s">
        <v>31</v>
      </c>
      <c r="G1495" s="1">
        <v>283.79000000000002</v>
      </c>
    </row>
    <row r="1496" spans="2:7">
      <c r="B1496" s="22" t="s">
        <v>108</v>
      </c>
      <c r="C1496" s="22" t="s">
        <v>7</v>
      </c>
      <c r="D1496" s="22" t="s">
        <v>7</v>
      </c>
      <c r="E1496" s="22" t="s">
        <v>28</v>
      </c>
      <c r="F1496" s="22" t="s">
        <v>32</v>
      </c>
      <c r="G1496" s="1">
        <v>22903.16</v>
      </c>
    </row>
    <row r="1497" spans="2:7">
      <c r="B1497" s="22" t="s">
        <v>108</v>
      </c>
      <c r="C1497" s="22" t="s">
        <v>7</v>
      </c>
      <c r="D1497" s="22" t="s">
        <v>7</v>
      </c>
      <c r="E1497" s="22" t="s">
        <v>28</v>
      </c>
      <c r="F1497" s="22" t="s">
        <v>33</v>
      </c>
      <c r="G1497" s="1">
        <v>47194.39</v>
      </c>
    </row>
    <row r="1498" spans="2:7">
      <c r="B1498" s="22" t="s">
        <v>108</v>
      </c>
      <c r="C1498" s="22" t="s">
        <v>7</v>
      </c>
      <c r="D1498" s="22" t="s">
        <v>7</v>
      </c>
      <c r="E1498" s="22" t="s">
        <v>34</v>
      </c>
      <c r="F1498" s="22" t="s">
        <v>35</v>
      </c>
      <c r="G1498" s="1">
        <v>60423.03</v>
      </c>
    </row>
    <row r="1499" spans="2:7">
      <c r="B1499" s="22" t="s">
        <v>108</v>
      </c>
      <c r="C1499" s="22" t="s">
        <v>7</v>
      </c>
      <c r="D1499" s="22" t="s">
        <v>7</v>
      </c>
      <c r="E1499" s="22" t="s">
        <v>34</v>
      </c>
      <c r="F1499" s="22" t="s">
        <v>36</v>
      </c>
      <c r="G1499" s="1">
        <v>3875</v>
      </c>
    </row>
    <row r="1500" spans="2:7">
      <c r="B1500" s="22" t="s">
        <v>108</v>
      </c>
      <c r="C1500" s="22" t="s">
        <v>7</v>
      </c>
      <c r="D1500" s="22" t="s">
        <v>7</v>
      </c>
      <c r="E1500" s="22" t="s">
        <v>34</v>
      </c>
      <c r="F1500" s="22" t="s">
        <v>37</v>
      </c>
      <c r="G1500" s="1">
        <v>22096.06</v>
      </c>
    </row>
    <row r="1501" spans="2:7">
      <c r="B1501" s="22" t="s">
        <v>108</v>
      </c>
      <c r="C1501" s="22" t="s">
        <v>7</v>
      </c>
      <c r="D1501" s="22" t="s">
        <v>7</v>
      </c>
      <c r="E1501" s="22" t="s">
        <v>34</v>
      </c>
      <c r="F1501" s="22" t="s">
        <v>38</v>
      </c>
      <c r="G1501" s="1">
        <v>11238.5</v>
      </c>
    </row>
    <row r="1502" spans="2:7">
      <c r="B1502" s="22" t="s">
        <v>108</v>
      </c>
      <c r="C1502" s="22" t="s">
        <v>7</v>
      </c>
      <c r="D1502" s="22" t="s">
        <v>7</v>
      </c>
      <c r="E1502" s="22" t="s">
        <v>34</v>
      </c>
      <c r="F1502" s="22" t="s">
        <v>39</v>
      </c>
      <c r="G1502" s="1">
        <v>41774.959999999999</v>
      </c>
    </row>
    <row r="1503" spans="2:7">
      <c r="B1503" s="22" t="s">
        <v>108</v>
      </c>
      <c r="C1503" s="22" t="s">
        <v>7</v>
      </c>
      <c r="D1503" s="22" t="s">
        <v>7</v>
      </c>
      <c r="E1503" s="22" t="s">
        <v>34</v>
      </c>
      <c r="F1503" s="22" t="s">
        <v>65</v>
      </c>
      <c r="G1503" s="1">
        <v>43798.5</v>
      </c>
    </row>
    <row r="1504" spans="2:7">
      <c r="B1504" s="22" t="s">
        <v>108</v>
      </c>
      <c r="C1504" s="22" t="s">
        <v>7</v>
      </c>
      <c r="D1504" s="22" t="s">
        <v>7</v>
      </c>
      <c r="E1504" s="22" t="s">
        <v>34</v>
      </c>
      <c r="F1504" s="22" t="s">
        <v>45</v>
      </c>
      <c r="G1504" s="1">
        <v>3944.74</v>
      </c>
    </row>
    <row r="1505" spans="2:7">
      <c r="B1505" s="22" t="s">
        <v>108</v>
      </c>
      <c r="C1505" s="22" t="s">
        <v>7</v>
      </c>
      <c r="D1505" s="22" t="s">
        <v>7</v>
      </c>
      <c r="E1505" s="22" t="s">
        <v>34</v>
      </c>
      <c r="F1505" s="22" t="s">
        <v>46</v>
      </c>
      <c r="G1505" s="1">
        <v>1756.86</v>
      </c>
    </row>
    <row r="1506" spans="2:7">
      <c r="B1506" s="22" t="s">
        <v>108</v>
      </c>
      <c r="C1506" s="22" t="s">
        <v>7</v>
      </c>
      <c r="D1506" s="22" t="s">
        <v>7</v>
      </c>
      <c r="E1506" s="22" t="s">
        <v>34</v>
      </c>
      <c r="F1506" s="22" t="s">
        <v>47</v>
      </c>
      <c r="G1506" s="1">
        <v>1017.69</v>
      </c>
    </row>
    <row r="1507" spans="2:7">
      <c r="B1507" s="22" t="s">
        <v>108</v>
      </c>
      <c r="C1507" s="22" t="s">
        <v>7</v>
      </c>
      <c r="D1507" s="22" t="s">
        <v>7</v>
      </c>
      <c r="E1507" s="22" t="s">
        <v>34</v>
      </c>
      <c r="F1507" s="22" t="s">
        <v>51</v>
      </c>
      <c r="G1507" s="1">
        <v>3560.04</v>
      </c>
    </row>
    <row r="1508" spans="2:7">
      <c r="B1508" s="22" t="s">
        <v>108</v>
      </c>
      <c r="C1508" s="22" t="s">
        <v>7</v>
      </c>
      <c r="D1508" s="22" t="s">
        <v>7</v>
      </c>
      <c r="E1508" s="22" t="s">
        <v>34</v>
      </c>
      <c r="F1508" s="22" t="s">
        <v>52</v>
      </c>
      <c r="G1508" s="1">
        <v>3831.37</v>
      </c>
    </row>
    <row r="1509" spans="2:7">
      <c r="B1509" s="22" t="s">
        <v>108</v>
      </c>
      <c r="C1509" s="22" t="s">
        <v>7</v>
      </c>
      <c r="D1509" s="22" t="s">
        <v>7</v>
      </c>
      <c r="E1509" s="22" t="s">
        <v>34</v>
      </c>
      <c r="F1509" s="22" t="s">
        <v>53</v>
      </c>
      <c r="G1509" s="1">
        <v>68740</v>
      </c>
    </row>
    <row r="1510" spans="2:7">
      <c r="B1510" s="22" t="s">
        <v>108</v>
      </c>
      <c r="C1510" s="22" t="s">
        <v>7</v>
      </c>
      <c r="D1510" s="22" t="s">
        <v>7</v>
      </c>
      <c r="E1510" s="22" t="s">
        <v>34</v>
      </c>
      <c r="F1510" s="22" t="s">
        <v>55</v>
      </c>
      <c r="G1510" s="1">
        <v>5592.4</v>
      </c>
    </row>
    <row r="1511" spans="2:7">
      <c r="B1511" s="22" t="s">
        <v>108</v>
      </c>
      <c r="C1511" s="22" t="s">
        <v>7</v>
      </c>
      <c r="D1511" s="22" t="s">
        <v>7</v>
      </c>
      <c r="E1511" s="22" t="s">
        <v>34</v>
      </c>
      <c r="F1511" s="22" t="s">
        <v>56</v>
      </c>
      <c r="G1511" s="1">
        <v>109458.84</v>
      </c>
    </row>
    <row r="1512" spans="2:7">
      <c r="B1512" s="22" t="s">
        <v>108</v>
      </c>
      <c r="C1512" s="22" t="s">
        <v>7</v>
      </c>
      <c r="D1512" s="22" t="s">
        <v>7</v>
      </c>
      <c r="E1512" s="22" t="s">
        <v>34</v>
      </c>
      <c r="F1512" s="22" t="s">
        <v>58</v>
      </c>
      <c r="G1512" s="1">
        <v>18336.830000000002</v>
      </c>
    </row>
    <row r="1513" spans="2:7">
      <c r="B1513" s="22" t="s">
        <v>108</v>
      </c>
      <c r="C1513" s="22" t="s">
        <v>7</v>
      </c>
      <c r="D1513" s="22" t="s">
        <v>7</v>
      </c>
      <c r="E1513" s="22" t="s">
        <v>59</v>
      </c>
      <c r="F1513" s="22" t="s">
        <v>55</v>
      </c>
      <c r="G1513" s="1">
        <v>37190.89</v>
      </c>
    </row>
    <row r="1514" spans="2:7">
      <c r="B1514" s="22" t="s">
        <v>109</v>
      </c>
      <c r="C1514" s="22" t="s">
        <v>7</v>
      </c>
      <c r="D1514" s="22" t="s">
        <v>5</v>
      </c>
      <c r="E1514" s="22" t="s">
        <v>5</v>
      </c>
      <c r="F1514" s="22" t="s">
        <v>6</v>
      </c>
      <c r="G1514" s="1">
        <v>131588.51999999999</v>
      </c>
    </row>
    <row r="1515" spans="2:7">
      <c r="B1515" s="22" t="s">
        <v>109</v>
      </c>
      <c r="C1515" s="22" t="s">
        <v>7</v>
      </c>
      <c r="D1515" s="22" t="s">
        <v>5</v>
      </c>
      <c r="E1515" s="22" t="s">
        <v>7</v>
      </c>
      <c r="F1515" s="22" t="s">
        <v>6</v>
      </c>
      <c r="G1515" s="1">
        <v>-1172142.42</v>
      </c>
    </row>
    <row r="1516" spans="2:7">
      <c r="B1516" s="22" t="s">
        <v>109</v>
      </c>
      <c r="C1516" s="22" t="s">
        <v>7</v>
      </c>
      <c r="D1516" s="22" t="s">
        <v>5</v>
      </c>
      <c r="E1516" s="22" t="s">
        <v>8</v>
      </c>
      <c r="F1516" s="22" t="s">
        <v>9</v>
      </c>
      <c r="G1516" s="1">
        <v>41561557.609999999</v>
      </c>
    </row>
    <row r="1517" spans="2:7">
      <c r="B1517" s="22" t="s">
        <v>109</v>
      </c>
      <c r="C1517" s="22" t="s">
        <v>7</v>
      </c>
      <c r="D1517" s="22" t="s">
        <v>5</v>
      </c>
      <c r="E1517" s="22" t="s">
        <v>8</v>
      </c>
      <c r="F1517" s="22" t="s">
        <v>10</v>
      </c>
      <c r="G1517" s="1">
        <v>570150.77</v>
      </c>
    </row>
    <row r="1518" spans="2:7">
      <c r="B1518" s="22" t="s">
        <v>109</v>
      </c>
      <c r="C1518" s="22" t="s">
        <v>7</v>
      </c>
      <c r="D1518" s="22" t="s">
        <v>5</v>
      </c>
      <c r="E1518" s="22" t="s">
        <v>8</v>
      </c>
      <c r="F1518" s="22" t="s">
        <v>11</v>
      </c>
      <c r="G1518" s="1">
        <v>405418.07</v>
      </c>
    </row>
    <row r="1519" spans="2:7">
      <c r="B1519" s="22" t="s">
        <v>109</v>
      </c>
      <c r="C1519" s="22" t="s">
        <v>7</v>
      </c>
      <c r="D1519" s="22" t="s">
        <v>5</v>
      </c>
      <c r="E1519" s="22" t="s">
        <v>8</v>
      </c>
      <c r="F1519" s="22" t="s">
        <v>12</v>
      </c>
      <c r="G1519" s="1">
        <v>2280385.7799999998</v>
      </c>
    </row>
    <row r="1520" spans="2:7">
      <c r="B1520" s="22" t="s">
        <v>109</v>
      </c>
      <c r="C1520" s="22" t="s">
        <v>7</v>
      </c>
      <c r="D1520" s="22" t="s">
        <v>5</v>
      </c>
      <c r="E1520" s="22" t="s">
        <v>8</v>
      </c>
      <c r="F1520" s="22" t="s">
        <v>13</v>
      </c>
      <c r="G1520" s="1">
        <v>444991.87</v>
      </c>
    </row>
    <row r="1521" spans="2:7">
      <c r="B1521" s="22" t="s">
        <v>109</v>
      </c>
      <c r="C1521" s="22" t="s">
        <v>7</v>
      </c>
      <c r="D1521" s="22" t="s">
        <v>5</v>
      </c>
      <c r="E1521" s="22" t="s">
        <v>14</v>
      </c>
      <c r="F1521" s="22" t="s">
        <v>9</v>
      </c>
      <c r="G1521" s="1">
        <v>13042373.99</v>
      </c>
    </row>
    <row r="1522" spans="2:7">
      <c r="B1522" s="22" t="s">
        <v>109</v>
      </c>
      <c r="C1522" s="22" t="s">
        <v>7</v>
      </c>
      <c r="D1522" s="22" t="s">
        <v>5</v>
      </c>
      <c r="E1522" s="22" t="s">
        <v>14</v>
      </c>
      <c r="F1522" s="22" t="s">
        <v>10</v>
      </c>
      <c r="G1522" s="1">
        <v>189228.44</v>
      </c>
    </row>
    <row r="1523" spans="2:7">
      <c r="B1523" s="22" t="s">
        <v>109</v>
      </c>
      <c r="C1523" s="22" t="s">
        <v>7</v>
      </c>
      <c r="D1523" s="22" t="s">
        <v>5</v>
      </c>
      <c r="E1523" s="22" t="s">
        <v>14</v>
      </c>
      <c r="F1523" s="22" t="s">
        <v>11</v>
      </c>
      <c r="G1523" s="1">
        <v>694064.93</v>
      </c>
    </row>
    <row r="1524" spans="2:7">
      <c r="B1524" s="22" t="s">
        <v>109</v>
      </c>
      <c r="C1524" s="22" t="s">
        <v>7</v>
      </c>
      <c r="D1524" s="22" t="s">
        <v>5</v>
      </c>
      <c r="E1524" s="22" t="s">
        <v>14</v>
      </c>
      <c r="F1524" s="22" t="s">
        <v>12</v>
      </c>
      <c r="G1524" s="1">
        <v>4553</v>
      </c>
    </row>
    <row r="1525" spans="2:7">
      <c r="B1525" s="22" t="s">
        <v>109</v>
      </c>
      <c r="C1525" s="22" t="s">
        <v>7</v>
      </c>
      <c r="D1525" s="22" t="s">
        <v>5</v>
      </c>
      <c r="E1525" s="22" t="s">
        <v>14</v>
      </c>
      <c r="F1525" s="22" t="s">
        <v>13</v>
      </c>
      <c r="G1525" s="1">
        <v>220465.41</v>
      </c>
    </row>
    <row r="1526" spans="2:7">
      <c r="B1526" s="22" t="s">
        <v>109</v>
      </c>
      <c r="C1526" s="22" t="s">
        <v>7</v>
      </c>
      <c r="D1526" s="22" t="s">
        <v>5</v>
      </c>
      <c r="E1526" s="22" t="s">
        <v>15</v>
      </c>
      <c r="F1526" s="22" t="s">
        <v>17</v>
      </c>
      <c r="G1526" s="1">
        <v>3378820.31</v>
      </c>
    </row>
    <row r="1527" spans="2:7">
      <c r="B1527" s="22" t="s">
        <v>109</v>
      </c>
      <c r="C1527" s="22" t="s">
        <v>7</v>
      </c>
      <c r="D1527" s="22" t="s">
        <v>5</v>
      </c>
      <c r="E1527" s="22" t="s">
        <v>15</v>
      </c>
      <c r="F1527" s="22" t="s">
        <v>18</v>
      </c>
      <c r="G1527" s="1">
        <v>1051040.8500000001</v>
      </c>
    </row>
    <row r="1528" spans="2:7">
      <c r="B1528" s="22" t="s">
        <v>109</v>
      </c>
      <c r="C1528" s="22" t="s">
        <v>7</v>
      </c>
      <c r="D1528" s="22" t="s">
        <v>5</v>
      </c>
      <c r="E1528" s="22" t="s">
        <v>15</v>
      </c>
      <c r="F1528" s="22" t="s">
        <v>19</v>
      </c>
      <c r="G1528" s="1">
        <v>6804202</v>
      </c>
    </row>
    <row r="1529" spans="2:7">
      <c r="B1529" s="22" t="s">
        <v>109</v>
      </c>
      <c r="C1529" s="22" t="s">
        <v>7</v>
      </c>
      <c r="D1529" s="22" t="s">
        <v>5</v>
      </c>
      <c r="E1529" s="22" t="s">
        <v>15</v>
      </c>
      <c r="F1529" s="22" t="s">
        <v>20</v>
      </c>
      <c r="G1529" s="1">
        <v>1735628.95</v>
      </c>
    </row>
    <row r="1530" spans="2:7">
      <c r="B1530" s="22" t="s">
        <v>109</v>
      </c>
      <c r="C1530" s="22" t="s">
        <v>7</v>
      </c>
      <c r="D1530" s="22" t="s">
        <v>5</v>
      </c>
      <c r="E1530" s="22" t="s">
        <v>15</v>
      </c>
      <c r="F1530" s="22" t="s">
        <v>21</v>
      </c>
      <c r="G1530" s="1">
        <v>42548.03</v>
      </c>
    </row>
    <row r="1531" spans="2:7">
      <c r="B1531" s="22" t="s">
        <v>109</v>
      </c>
      <c r="C1531" s="22" t="s">
        <v>7</v>
      </c>
      <c r="D1531" s="22" t="s">
        <v>5</v>
      </c>
      <c r="E1531" s="22" t="s">
        <v>15</v>
      </c>
      <c r="F1531" s="22" t="s">
        <v>22</v>
      </c>
      <c r="G1531" s="1">
        <v>19279.73</v>
      </c>
    </row>
    <row r="1532" spans="2:7">
      <c r="B1532" s="22" t="s">
        <v>109</v>
      </c>
      <c r="C1532" s="22" t="s">
        <v>7</v>
      </c>
      <c r="D1532" s="22" t="s">
        <v>5</v>
      </c>
      <c r="E1532" s="22" t="s">
        <v>15</v>
      </c>
      <c r="F1532" s="22" t="s">
        <v>23</v>
      </c>
      <c r="G1532" s="1">
        <v>245405.17</v>
      </c>
    </row>
    <row r="1533" spans="2:7">
      <c r="B1533" s="22" t="s">
        <v>109</v>
      </c>
      <c r="C1533" s="22" t="s">
        <v>7</v>
      </c>
      <c r="D1533" s="22" t="s">
        <v>5</v>
      </c>
      <c r="E1533" s="22" t="s">
        <v>15</v>
      </c>
      <c r="F1533" s="22" t="s">
        <v>24</v>
      </c>
      <c r="G1533" s="1">
        <v>386815.25</v>
      </c>
    </row>
    <row r="1534" spans="2:7">
      <c r="B1534" s="22" t="s">
        <v>109</v>
      </c>
      <c r="C1534" s="22" t="s">
        <v>7</v>
      </c>
      <c r="D1534" s="22" t="s">
        <v>5</v>
      </c>
      <c r="E1534" s="22" t="s">
        <v>15</v>
      </c>
      <c r="F1534" s="22" t="s">
        <v>25</v>
      </c>
      <c r="G1534" s="1">
        <v>5999991.3899999997</v>
      </c>
    </row>
    <row r="1535" spans="2:7">
      <c r="B1535" s="22" t="s">
        <v>109</v>
      </c>
      <c r="C1535" s="22" t="s">
        <v>7</v>
      </c>
      <c r="D1535" s="22" t="s">
        <v>5</v>
      </c>
      <c r="E1535" s="22" t="s">
        <v>15</v>
      </c>
      <c r="F1535" s="22" t="s">
        <v>26</v>
      </c>
      <c r="G1535" s="1">
        <v>4401310.3899999997</v>
      </c>
    </row>
    <row r="1536" spans="2:7">
      <c r="B1536" s="22" t="s">
        <v>109</v>
      </c>
      <c r="C1536" s="22" t="s">
        <v>7</v>
      </c>
      <c r="D1536" s="22" t="s">
        <v>5</v>
      </c>
      <c r="E1536" s="22" t="s">
        <v>15</v>
      </c>
      <c r="F1536" s="22" t="s">
        <v>27</v>
      </c>
      <c r="G1536" s="1">
        <v>65655.320000000007</v>
      </c>
    </row>
    <row r="1537" spans="2:7">
      <c r="B1537" s="22" t="s">
        <v>109</v>
      </c>
      <c r="C1537" s="22" t="s">
        <v>7</v>
      </c>
      <c r="D1537" s="22" t="s">
        <v>5</v>
      </c>
      <c r="E1537" s="22" t="s">
        <v>15</v>
      </c>
      <c r="F1537" s="22" t="s">
        <v>72</v>
      </c>
      <c r="G1537" s="1">
        <v>20562.71</v>
      </c>
    </row>
    <row r="1538" spans="2:7">
      <c r="B1538" s="22" t="s">
        <v>109</v>
      </c>
      <c r="C1538" s="22" t="s">
        <v>7</v>
      </c>
      <c r="D1538" s="22" t="s">
        <v>5</v>
      </c>
      <c r="E1538" s="22" t="s">
        <v>28</v>
      </c>
      <c r="F1538" s="22" t="s">
        <v>29</v>
      </c>
      <c r="G1538" s="1">
        <v>4096918.23</v>
      </c>
    </row>
    <row r="1539" spans="2:7">
      <c r="B1539" s="22" t="s">
        <v>109</v>
      </c>
      <c r="C1539" s="22" t="s">
        <v>7</v>
      </c>
      <c r="D1539" s="22" t="s">
        <v>5</v>
      </c>
      <c r="E1539" s="22" t="s">
        <v>28</v>
      </c>
      <c r="F1539" s="22" t="s">
        <v>30</v>
      </c>
      <c r="G1539" s="1">
        <v>135083.34</v>
      </c>
    </row>
    <row r="1540" spans="2:7">
      <c r="B1540" s="22" t="s">
        <v>109</v>
      </c>
      <c r="C1540" s="22" t="s">
        <v>7</v>
      </c>
      <c r="D1540" s="22" t="s">
        <v>5</v>
      </c>
      <c r="E1540" s="22" t="s">
        <v>28</v>
      </c>
      <c r="F1540" s="22" t="s">
        <v>31</v>
      </c>
      <c r="G1540" s="1">
        <v>1345848.46</v>
      </c>
    </row>
    <row r="1541" spans="2:7">
      <c r="B1541" s="22" t="s">
        <v>109</v>
      </c>
      <c r="C1541" s="22" t="s">
        <v>7</v>
      </c>
      <c r="D1541" s="22" t="s">
        <v>5</v>
      </c>
      <c r="E1541" s="22" t="s">
        <v>28</v>
      </c>
      <c r="F1541" s="22" t="s">
        <v>32</v>
      </c>
      <c r="G1541" s="1">
        <v>476385.2</v>
      </c>
    </row>
    <row r="1542" spans="2:7">
      <c r="B1542" s="22" t="s">
        <v>109</v>
      </c>
      <c r="C1542" s="22" t="s">
        <v>7</v>
      </c>
      <c r="D1542" s="22" t="s">
        <v>5</v>
      </c>
      <c r="E1542" s="22" t="s">
        <v>28</v>
      </c>
      <c r="F1542" s="22" t="s">
        <v>33</v>
      </c>
      <c r="G1542" s="1">
        <v>95773.86</v>
      </c>
    </row>
    <row r="1543" spans="2:7">
      <c r="B1543" s="22" t="s">
        <v>109</v>
      </c>
      <c r="C1543" s="22" t="s">
        <v>7</v>
      </c>
      <c r="D1543" s="22" t="s">
        <v>5</v>
      </c>
      <c r="E1543" s="22" t="s">
        <v>34</v>
      </c>
      <c r="F1543" s="22" t="s">
        <v>35</v>
      </c>
      <c r="G1543" s="1">
        <v>21991.55</v>
      </c>
    </row>
    <row r="1544" spans="2:7">
      <c r="B1544" s="22" t="s">
        <v>109</v>
      </c>
      <c r="C1544" s="22" t="s">
        <v>7</v>
      </c>
      <c r="D1544" s="22" t="s">
        <v>5</v>
      </c>
      <c r="E1544" s="22" t="s">
        <v>34</v>
      </c>
      <c r="F1544" s="22" t="s">
        <v>37</v>
      </c>
      <c r="G1544" s="1">
        <v>750776.69</v>
      </c>
    </row>
    <row r="1545" spans="2:7">
      <c r="B1545" s="22" t="s">
        <v>109</v>
      </c>
      <c r="C1545" s="22" t="s">
        <v>7</v>
      </c>
      <c r="D1545" s="22" t="s">
        <v>5</v>
      </c>
      <c r="E1545" s="22" t="s">
        <v>34</v>
      </c>
      <c r="F1545" s="22" t="s">
        <v>38</v>
      </c>
      <c r="G1545" s="1">
        <v>812472.82</v>
      </c>
    </row>
    <row r="1546" spans="2:7">
      <c r="B1546" s="22" t="s">
        <v>109</v>
      </c>
      <c r="C1546" s="22" t="s">
        <v>7</v>
      </c>
      <c r="D1546" s="22" t="s">
        <v>5</v>
      </c>
      <c r="E1546" s="22" t="s">
        <v>34</v>
      </c>
      <c r="F1546" s="22" t="s">
        <v>39</v>
      </c>
      <c r="G1546" s="1">
        <v>407376.17</v>
      </c>
    </row>
    <row r="1547" spans="2:7">
      <c r="B1547" s="22" t="s">
        <v>109</v>
      </c>
      <c r="C1547" s="22" t="s">
        <v>7</v>
      </c>
      <c r="D1547" s="22" t="s">
        <v>5</v>
      </c>
      <c r="E1547" s="22" t="s">
        <v>34</v>
      </c>
      <c r="F1547" s="22" t="s">
        <v>42</v>
      </c>
      <c r="G1547" s="1">
        <v>101.9</v>
      </c>
    </row>
    <row r="1548" spans="2:7">
      <c r="B1548" s="22" t="s">
        <v>109</v>
      </c>
      <c r="C1548" s="22" t="s">
        <v>7</v>
      </c>
      <c r="D1548" s="22" t="s">
        <v>5</v>
      </c>
      <c r="E1548" s="22" t="s">
        <v>34</v>
      </c>
      <c r="F1548" s="22" t="s">
        <v>43</v>
      </c>
      <c r="G1548" s="1">
        <v>1966</v>
      </c>
    </row>
    <row r="1549" spans="2:7">
      <c r="B1549" s="22" t="s">
        <v>109</v>
      </c>
      <c r="C1549" s="22" t="s">
        <v>7</v>
      </c>
      <c r="D1549" s="22" t="s">
        <v>5</v>
      </c>
      <c r="E1549" s="22" t="s">
        <v>34</v>
      </c>
      <c r="F1549" s="22" t="s">
        <v>45</v>
      </c>
      <c r="G1549" s="1">
        <v>267266.03000000003</v>
      </c>
    </row>
    <row r="1550" spans="2:7">
      <c r="B1550" s="22" t="s">
        <v>109</v>
      </c>
      <c r="C1550" s="22" t="s">
        <v>7</v>
      </c>
      <c r="D1550" s="22" t="s">
        <v>5</v>
      </c>
      <c r="E1550" s="22" t="s">
        <v>34</v>
      </c>
      <c r="F1550" s="22" t="s">
        <v>46</v>
      </c>
      <c r="G1550" s="1">
        <v>124728.15</v>
      </c>
    </row>
    <row r="1551" spans="2:7">
      <c r="B1551" s="22" t="s">
        <v>109</v>
      </c>
      <c r="C1551" s="22" t="s">
        <v>7</v>
      </c>
      <c r="D1551" s="22" t="s">
        <v>5</v>
      </c>
      <c r="E1551" s="22" t="s">
        <v>34</v>
      </c>
      <c r="F1551" s="22" t="s">
        <v>47</v>
      </c>
      <c r="G1551" s="1">
        <v>48374.46</v>
      </c>
    </row>
    <row r="1552" spans="2:7">
      <c r="B1552" s="22" t="s">
        <v>109</v>
      </c>
      <c r="C1552" s="22" t="s">
        <v>7</v>
      </c>
      <c r="D1552" s="22" t="s">
        <v>5</v>
      </c>
      <c r="E1552" s="22" t="s">
        <v>34</v>
      </c>
      <c r="F1552" s="22" t="s">
        <v>75</v>
      </c>
      <c r="G1552" s="1">
        <v>256730.08</v>
      </c>
    </row>
    <row r="1553" spans="2:7">
      <c r="B1553" s="22" t="s">
        <v>109</v>
      </c>
      <c r="C1553" s="22" t="s">
        <v>7</v>
      </c>
      <c r="D1553" s="22" t="s">
        <v>5</v>
      </c>
      <c r="E1553" s="22" t="s">
        <v>34</v>
      </c>
      <c r="F1553" s="22" t="s">
        <v>49</v>
      </c>
      <c r="G1553" s="1">
        <v>752847.8</v>
      </c>
    </row>
    <row r="1554" spans="2:7">
      <c r="B1554" s="22" t="s">
        <v>109</v>
      </c>
      <c r="C1554" s="22" t="s">
        <v>7</v>
      </c>
      <c r="D1554" s="22" t="s">
        <v>5</v>
      </c>
      <c r="E1554" s="22" t="s">
        <v>34</v>
      </c>
      <c r="F1554" s="22" t="s">
        <v>50</v>
      </c>
      <c r="G1554" s="1">
        <v>402213.99</v>
      </c>
    </row>
    <row r="1555" spans="2:7">
      <c r="B1555" s="22" t="s">
        <v>109</v>
      </c>
      <c r="C1555" s="22" t="s">
        <v>7</v>
      </c>
      <c r="D1555" s="22" t="s">
        <v>5</v>
      </c>
      <c r="E1555" s="22" t="s">
        <v>34</v>
      </c>
      <c r="F1555" s="22" t="s">
        <v>51</v>
      </c>
      <c r="G1555" s="1">
        <v>25</v>
      </c>
    </row>
    <row r="1556" spans="2:7">
      <c r="B1556" s="22" t="s">
        <v>109</v>
      </c>
      <c r="C1556" s="22" t="s">
        <v>7</v>
      </c>
      <c r="D1556" s="22" t="s">
        <v>5</v>
      </c>
      <c r="E1556" s="22" t="s">
        <v>34</v>
      </c>
      <c r="F1556" s="22" t="s">
        <v>52</v>
      </c>
      <c r="G1556" s="1">
        <v>28180.66</v>
      </c>
    </row>
    <row r="1557" spans="2:7">
      <c r="B1557" s="22" t="s">
        <v>109</v>
      </c>
      <c r="C1557" s="22" t="s">
        <v>7</v>
      </c>
      <c r="D1557" s="22" t="s">
        <v>5</v>
      </c>
      <c r="E1557" s="22" t="s">
        <v>34</v>
      </c>
      <c r="F1557" s="22" t="s">
        <v>53</v>
      </c>
      <c r="G1557" s="1">
        <v>2531209.0099999998</v>
      </c>
    </row>
    <row r="1558" spans="2:7">
      <c r="B1558" s="22" t="s">
        <v>109</v>
      </c>
      <c r="C1558" s="22" t="s">
        <v>7</v>
      </c>
      <c r="D1558" s="22" t="s">
        <v>5</v>
      </c>
      <c r="E1558" s="22" t="s">
        <v>34</v>
      </c>
      <c r="F1558" s="22" t="s">
        <v>55</v>
      </c>
      <c r="G1558" s="1">
        <v>83251.62</v>
      </c>
    </row>
    <row r="1559" spans="2:7">
      <c r="B1559" s="22" t="s">
        <v>109</v>
      </c>
      <c r="C1559" s="22" t="s">
        <v>7</v>
      </c>
      <c r="D1559" s="22" t="s">
        <v>5</v>
      </c>
      <c r="E1559" s="22" t="s">
        <v>34</v>
      </c>
      <c r="F1559" s="22" t="s">
        <v>56</v>
      </c>
      <c r="G1559" s="1">
        <v>400587.53</v>
      </c>
    </row>
    <row r="1560" spans="2:7">
      <c r="B1560" s="22" t="s">
        <v>109</v>
      </c>
      <c r="C1560" s="22" t="s">
        <v>7</v>
      </c>
      <c r="D1560" s="22" t="s">
        <v>5</v>
      </c>
      <c r="E1560" s="22" t="s">
        <v>34</v>
      </c>
      <c r="F1560" s="22" t="s">
        <v>76</v>
      </c>
      <c r="G1560" s="1">
        <v>157624.22</v>
      </c>
    </row>
    <row r="1561" spans="2:7">
      <c r="B1561" s="22" t="s">
        <v>109</v>
      </c>
      <c r="C1561" s="22" t="s">
        <v>7</v>
      </c>
      <c r="D1561" s="22" t="s">
        <v>5</v>
      </c>
      <c r="E1561" s="22" t="s">
        <v>34</v>
      </c>
      <c r="F1561" s="22" t="s">
        <v>57</v>
      </c>
      <c r="G1561" s="1">
        <v>609281.27</v>
      </c>
    </row>
    <row r="1562" spans="2:7">
      <c r="B1562" s="22" t="s">
        <v>109</v>
      </c>
      <c r="C1562" s="22" t="s">
        <v>7</v>
      </c>
      <c r="D1562" s="22" t="s">
        <v>5</v>
      </c>
      <c r="E1562" s="22" t="s">
        <v>34</v>
      </c>
      <c r="F1562" s="22" t="s">
        <v>91</v>
      </c>
      <c r="G1562" s="1">
        <v>13631.82</v>
      </c>
    </row>
    <row r="1563" spans="2:7">
      <c r="B1563" s="22" t="s">
        <v>109</v>
      </c>
      <c r="C1563" s="22" t="s">
        <v>7</v>
      </c>
      <c r="D1563" s="22" t="s">
        <v>5</v>
      </c>
      <c r="E1563" s="22" t="s">
        <v>34</v>
      </c>
      <c r="F1563" s="22" t="s">
        <v>58</v>
      </c>
      <c r="G1563" s="1">
        <v>18330.02</v>
      </c>
    </row>
    <row r="1564" spans="2:7">
      <c r="B1564" s="22" t="s">
        <v>109</v>
      </c>
      <c r="C1564" s="22" t="s">
        <v>7</v>
      </c>
      <c r="D1564" s="22" t="s">
        <v>5</v>
      </c>
      <c r="E1564" s="22" t="s">
        <v>59</v>
      </c>
      <c r="F1564" s="22" t="s">
        <v>55</v>
      </c>
      <c r="G1564" s="1">
        <v>76504.240000000005</v>
      </c>
    </row>
    <row r="1565" spans="2:7">
      <c r="B1565" s="22" t="s">
        <v>109</v>
      </c>
      <c r="C1565" s="22" t="s">
        <v>7</v>
      </c>
      <c r="D1565" s="22" t="s">
        <v>5</v>
      </c>
      <c r="E1565" s="22" t="s">
        <v>60</v>
      </c>
      <c r="F1565" s="22" t="s">
        <v>78</v>
      </c>
      <c r="G1565" s="1">
        <v>112198.24</v>
      </c>
    </row>
    <row r="1566" spans="2:7">
      <c r="B1566" s="22" t="s">
        <v>109</v>
      </c>
      <c r="C1566" s="22" t="s">
        <v>7</v>
      </c>
      <c r="D1566" s="22" t="s">
        <v>5</v>
      </c>
      <c r="E1566" s="22" t="s">
        <v>60</v>
      </c>
      <c r="F1566" s="22" t="s">
        <v>61</v>
      </c>
      <c r="G1566" s="1">
        <v>16254.58</v>
      </c>
    </row>
    <row r="1567" spans="2:7">
      <c r="B1567" s="22" t="s">
        <v>109</v>
      </c>
      <c r="C1567" s="22" t="s">
        <v>7</v>
      </c>
      <c r="D1567" s="22" t="s">
        <v>5</v>
      </c>
      <c r="E1567" s="22" t="s">
        <v>60</v>
      </c>
      <c r="F1567" s="22" t="s">
        <v>80</v>
      </c>
      <c r="G1567" s="1">
        <v>24068.43</v>
      </c>
    </row>
    <row r="1568" spans="2:7">
      <c r="B1568" s="22" t="s">
        <v>109</v>
      </c>
      <c r="C1568" s="22" t="s">
        <v>7</v>
      </c>
      <c r="D1568" s="22" t="s">
        <v>5</v>
      </c>
      <c r="E1568" s="22" t="s">
        <v>60</v>
      </c>
      <c r="F1568" s="22" t="s">
        <v>62</v>
      </c>
      <c r="G1568" s="1">
        <v>81619.55</v>
      </c>
    </row>
    <row r="1569" spans="2:7">
      <c r="B1569" s="22" t="s">
        <v>109</v>
      </c>
      <c r="C1569" s="22" t="s">
        <v>7</v>
      </c>
      <c r="D1569" s="22" t="s">
        <v>7</v>
      </c>
      <c r="E1569" s="22" t="s">
        <v>5</v>
      </c>
      <c r="F1569" s="22" t="s">
        <v>6</v>
      </c>
      <c r="G1569" s="1">
        <v>1040553.9</v>
      </c>
    </row>
    <row r="1570" spans="2:7">
      <c r="B1570" s="22" t="s">
        <v>109</v>
      </c>
      <c r="C1570" s="22" t="s">
        <v>7</v>
      </c>
      <c r="D1570" s="22" t="s">
        <v>7</v>
      </c>
      <c r="E1570" s="22" t="s">
        <v>8</v>
      </c>
      <c r="F1570" s="22" t="s">
        <v>9</v>
      </c>
      <c r="G1570" s="1">
        <v>2993437.79</v>
      </c>
    </row>
    <row r="1571" spans="2:7">
      <c r="B1571" s="22" t="s">
        <v>109</v>
      </c>
      <c r="C1571" s="22" t="s">
        <v>7</v>
      </c>
      <c r="D1571" s="22" t="s">
        <v>7</v>
      </c>
      <c r="E1571" s="22" t="s">
        <v>8</v>
      </c>
      <c r="F1571" s="22" t="s">
        <v>10</v>
      </c>
      <c r="G1571" s="1">
        <v>40836.46</v>
      </c>
    </row>
    <row r="1572" spans="2:7">
      <c r="B1572" s="22" t="s">
        <v>109</v>
      </c>
      <c r="C1572" s="22" t="s">
        <v>7</v>
      </c>
      <c r="D1572" s="22" t="s">
        <v>7</v>
      </c>
      <c r="E1572" s="22" t="s">
        <v>8</v>
      </c>
      <c r="F1572" s="22" t="s">
        <v>11</v>
      </c>
      <c r="G1572" s="1">
        <v>14940.66</v>
      </c>
    </row>
    <row r="1573" spans="2:7">
      <c r="B1573" s="22" t="s">
        <v>109</v>
      </c>
      <c r="C1573" s="22" t="s">
        <v>7</v>
      </c>
      <c r="D1573" s="22" t="s">
        <v>7</v>
      </c>
      <c r="E1573" s="22" t="s">
        <v>8</v>
      </c>
      <c r="F1573" s="22" t="s">
        <v>12</v>
      </c>
      <c r="G1573" s="1">
        <v>1322794.81</v>
      </c>
    </row>
    <row r="1574" spans="2:7">
      <c r="B1574" s="22" t="s">
        <v>109</v>
      </c>
      <c r="C1574" s="22" t="s">
        <v>7</v>
      </c>
      <c r="D1574" s="22" t="s">
        <v>7</v>
      </c>
      <c r="E1574" s="22" t="s">
        <v>8</v>
      </c>
      <c r="F1574" s="22" t="s">
        <v>13</v>
      </c>
      <c r="G1574" s="1">
        <v>28215.96</v>
      </c>
    </row>
    <row r="1575" spans="2:7">
      <c r="B1575" s="22" t="s">
        <v>109</v>
      </c>
      <c r="C1575" s="22" t="s">
        <v>7</v>
      </c>
      <c r="D1575" s="22" t="s">
        <v>7</v>
      </c>
      <c r="E1575" s="22" t="s">
        <v>14</v>
      </c>
      <c r="F1575" s="22" t="s">
        <v>9</v>
      </c>
      <c r="G1575" s="1">
        <v>1826858.3</v>
      </c>
    </row>
    <row r="1576" spans="2:7">
      <c r="B1576" s="22" t="s">
        <v>109</v>
      </c>
      <c r="C1576" s="22" t="s">
        <v>7</v>
      </c>
      <c r="D1576" s="22" t="s">
        <v>7</v>
      </c>
      <c r="E1576" s="22" t="s">
        <v>14</v>
      </c>
      <c r="F1576" s="22" t="s">
        <v>10</v>
      </c>
      <c r="G1576" s="1">
        <v>153835.35999999999</v>
      </c>
    </row>
    <row r="1577" spans="2:7">
      <c r="B1577" s="22" t="s">
        <v>109</v>
      </c>
      <c r="C1577" s="22" t="s">
        <v>7</v>
      </c>
      <c r="D1577" s="22" t="s">
        <v>7</v>
      </c>
      <c r="E1577" s="22" t="s">
        <v>14</v>
      </c>
      <c r="F1577" s="22" t="s">
        <v>11</v>
      </c>
      <c r="G1577" s="1">
        <v>106229.14</v>
      </c>
    </row>
    <row r="1578" spans="2:7">
      <c r="B1578" s="22" t="s">
        <v>109</v>
      </c>
      <c r="C1578" s="22" t="s">
        <v>7</v>
      </c>
      <c r="D1578" s="22" t="s">
        <v>7</v>
      </c>
      <c r="E1578" s="22" t="s">
        <v>14</v>
      </c>
      <c r="F1578" s="22" t="s">
        <v>12</v>
      </c>
      <c r="G1578" s="1">
        <v>1033885.55</v>
      </c>
    </row>
    <row r="1579" spans="2:7">
      <c r="B1579" s="22" t="s">
        <v>109</v>
      </c>
      <c r="C1579" s="22" t="s">
        <v>7</v>
      </c>
      <c r="D1579" s="22" t="s">
        <v>7</v>
      </c>
      <c r="E1579" s="22" t="s">
        <v>14</v>
      </c>
      <c r="F1579" s="22" t="s">
        <v>13</v>
      </c>
      <c r="G1579" s="1">
        <v>22753.75</v>
      </c>
    </row>
    <row r="1580" spans="2:7">
      <c r="B1580" s="22" t="s">
        <v>109</v>
      </c>
      <c r="C1580" s="22" t="s">
        <v>7</v>
      </c>
      <c r="D1580" s="22" t="s">
        <v>7</v>
      </c>
      <c r="E1580" s="22" t="s">
        <v>15</v>
      </c>
      <c r="F1580" s="22" t="s">
        <v>17</v>
      </c>
      <c r="G1580" s="1">
        <v>330291.59000000003</v>
      </c>
    </row>
    <row r="1581" spans="2:7">
      <c r="B1581" s="22" t="s">
        <v>109</v>
      </c>
      <c r="C1581" s="22" t="s">
        <v>7</v>
      </c>
      <c r="D1581" s="22" t="s">
        <v>7</v>
      </c>
      <c r="E1581" s="22" t="s">
        <v>15</v>
      </c>
      <c r="F1581" s="22" t="s">
        <v>18</v>
      </c>
      <c r="G1581" s="1">
        <v>238914.07</v>
      </c>
    </row>
    <row r="1582" spans="2:7">
      <c r="B1582" s="22" t="s">
        <v>109</v>
      </c>
      <c r="C1582" s="22" t="s">
        <v>7</v>
      </c>
      <c r="D1582" s="22" t="s">
        <v>7</v>
      </c>
      <c r="E1582" s="22" t="s">
        <v>15</v>
      </c>
      <c r="F1582" s="22" t="s">
        <v>19</v>
      </c>
      <c r="G1582" s="1">
        <v>664511.49</v>
      </c>
    </row>
    <row r="1583" spans="2:7">
      <c r="B1583" s="22" t="s">
        <v>109</v>
      </c>
      <c r="C1583" s="22" t="s">
        <v>7</v>
      </c>
      <c r="D1583" s="22" t="s">
        <v>7</v>
      </c>
      <c r="E1583" s="22" t="s">
        <v>15</v>
      </c>
      <c r="F1583" s="22" t="s">
        <v>20</v>
      </c>
      <c r="G1583" s="1">
        <v>339477.06</v>
      </c>
    </row>
    <row r="1584" spans="2:7">
      <c r="B1584" s="22" t="s">
        <v>109</v>
      </c>
      <c r="C1584" s="22" t="s">
        <v>7</v>
      </c>
      <c r="D1584" s="22" t="s">
        <v>7</v>
      </c>
      <c r="E1584" s="22" t="s">
        <v>15</v>
      </c>
      <c r="F1584" s="22" t="s">
        <v>21</v>
      </c>
      <c r="G1584" s="1">
        <v>4338.24</v>
      </c>
    </row>
    <row r="1585" spans="2:7">
      <c r="B1585" s="22" t="s">
        <v>109</v>
      </c>
      <c r="C1585" s="22" t="s">
        <v>7</v>
      </c>
      <c r="D1585" s="22" t="s">
        <v>7</v>
      </c>
      <c r="E1585" s="22" t="s">
        <v>15</v>
      </c>
      <c r="F1585" s="22" t="s">
        <v>22</v>
      </c>
      <c r="G1585" s="1">
        <v>4277.49</v>
      </c>
    </row>
    <row r="1586" spans="2:7">
      <c r="B1586" s="22" t="s">
        <v>109</v>
      </c>
      <c r="C1586" s="22" t="s">
        <v>7</v>
      </c>
      <c r="D1586" s="22" t="s">
        <v>7</v>
      </c>
      <c r="E1586" s="22" t="s">
        <v>15</v>
      </c>
      <c r="F1586" s="22" t="s">
        <v>23</v>
      </c>
      <c r="G1586" s="1">
        <v>22317.22</v>
      </c>
    </row>
    <row r="1587" spans="2:7">
      <c r="B1587" s="22" t="s">
        <v>109</v>
      </c>
      <c r="C1587" s="22" t="s">
        <v>7</v>
      </c>
      <c r="D1587" s="22" t="s">
        <v>7</v>
      </c>
      <c r="E1587" s="22" t="s">
        <v>15</v>
      </c>
      <c r="F1587" s="22" t="s">
        <v>24</v>
      </c>
      <c r="G1587" s="1">
        <v>79398.429999999993</v>
      </c>
    </row>
    <row r="1588" spans="2:7">
      <c r="B1588" s="22" t="s">
        <v>109</v>
      </c>
      <c r="C1588" s="22" t="s">
        <v>7</v>
      </c>
      <c r="D1588" s="22" t="s">
        <v>7</v>
      </c>
      <c r="E1588" s="22" t="s">
        <v>15</v>
      </c>
      <c r="F1588" s="22" t="s">
        <v>25</v>
      </c>
      <c r="G1588" s="1">
        <v>444639.53</v>
      </c>
    </row>
    <row r="1589" spans="2:7">
      <c r="B1589" s="22" t="s">
        <v>109</v>
      </c>
      <c r="C1589" s="22" t="s">
        <v>7</v>
      </c>
      <c r="D1589" s="22" t="s">
        <v>7</v>
      </c>
      <c r="E1589" s="22" t="s">
        <v>15</v>
      </c>
      <c r="F1589" s="22" t="s">
        <v>26</v>
      </c>
      <c r="G1589" s="1">
        <v>543399.99</v>
      </c>
    </row>
    <row r="1590" spans="2:7">
      <c r="B1590" s="22" t="s">
        <v>109</v>
      </c>
      <c r="C1590" s="22" t="s">
        <v>7</v>
      </c>
      <c r="D1590" s="22" t="s">
        <v>7</v>
      </c>
      <c r="E1590" s="22" t="s">
        <v>15</v>
      </c>
      <c r="F1590" s="22" t="s">
        <v>27</v>
      </c>
      <c r="G1590" s="1">
        <v>8318.4</v>
      </c>
    </row>
    <row r="1591" spans="2:7">
      <c r="B1591" s="22" t="s">
        <v>109</v>
      </c>
      <c r="C1591" s="22" t="s">
        <v>7</v>
      </c>
      <c r="D1591" s="22" t="s">
        <v>7</v>
      </c>
      <c r="E1591" s="22" t="s">
        <v>15</v>
      </c>
      <c r="F1591" s="22" t="s">
        <v>72</v>
      </c>
      <c r="G1591" s="1">
        <v>4708.01</v>
      </c>
    </row>
    <row r="1592" spans="2:7">
      <c r="B1592" s="22" t="s">
        <v>109</v>
      </c>
      <c r="C1592" s="22" t="s">
        <v>7</v>
      </c>
      <c r="D1592" s="22" t="s">
        <v>7</v>
      </c>
      <c r="E1592" s="22" t="s">
        <v>28</v>
      </c>
      <c r="F1592" s="22" t="s">
        <v>29</v>
      </c>
      <c r="G1592" s="1">
        <v>930072.44</v>
      </c>
    </row>
    <row r="1593" spans="2:7">
      <c r="B1593" s="22" t="s">
        <v>109</v>
      </c>
      <c r="C1593" s="22" t="s">
        <v>7</v>
      </c>
      <c r="D1593" s="22" t="s">
        <v>7</v>
      </c>
      <c r="E1593" s="22" t="s">
        <v>28</v>
      </c>
      <c r="F1593" s="22" t="s">
        <v>32</v>
      </c>
      <c r="G1593" s="1">
        <v>12641.82</v>
      </c>
    </row>
    <row r="1594" spans="2:7">
      <c r="B1594" s="22" t="s">
        <v>109</v>
      </c>
      <c r="C1594" s="22" t="s">
        <v>7</v>
      </c>
      <c r="D1594" s="22" t="s">
        <v>7</v>
      </c>
      <c r="E1594" s="22" t="s">
        <v>28</v>
      </c>
      <c r="F1594" s="22" t="s">
        <v>33</v>
      </c>
      <c r="G1594" s="1">
        <v>23103.599999999999</v>
      </c>
    </row>
    <row r="1595" spans="2:7">
      <c r="B1595" s="22" t="s">
        <v>109</v>
      </c>
      <c r="C1595" s="22" t="s">
        <v>7</v>
      </c>
      <c r="D1595" s="22" t="s">
        <v>7</v>
      </c>
      <c r="E1595" s="22" t="s">
        <v>34</v>
      </c>
      <c r="F1595" s="22" t="s">
        <v>35</v>
      </c>
      <c r="G1595" s="1">
        <v>29959.360000000001</v>
      </c>
    </row>
    <row r="1596" spans="2:7">
      <c r="B1596" s="22" t="s">
        <v>109</v>
      </c>
      <c r="C1596" s="22" t="s">
        <v>7</v>
      </c>
      <c r="D1596" s="22" t="s">
        <v>7</v>
      </c>
      <c r="E1596" s="22" t="s">
        <v>34</v>
      </c>
      <c r="F1596" s="22" t="s">
        <v>36</v>
      </c>
      <c r="G1596" s="1">
        <v>16104</v>
      </c>
    </row>
    <row r="1597" spans="2:7">
      <c r="B1597" s="22" t="s">
        <v>109</v>
      </c>
      <c r="C1597" s="22" t="s">
        <v>7</v>
      </c>
      <c r="D1597" s="22" t="s">
        <v>7</v>
      </c>
      <c r="E1597" s="22" t="s">
        <v>34</v>
      </c>
      <c r="F1597" s="22" t="s">
        <v>37</v>
      </c>
      <c r="G1597" s="1">
        <v>95778.66</v>
      </c>
    </row>
    <row r="1598" spans="2:7">
      <c r="B1598" s="22" t="s">
        <v>109</v>
      </c>
      <c r="C1598" s="22" t="s">
        <v>7</v>
      </c>
      <c r="D1598" s="22" t="s">
        <v>7</v>
      </c>
      <c r="E1598" s="22" t="s">
        <v>34</v>
      </c>
      <c r="F1598" s="22" t="s">
        <v>38</v>
      </c>
      <c r="G1598" s="1">
        <v>571156.84</v>
      </c>
    </row>
    <row r="1599" spans="2:7">
      <c r="B1599" s="22" t="s">
        <v>109</v>
      </c>
      <c r="C1599" s="22" t="s">
        <v>7</v>
      </c>
      <c r="D1599" s="22" t="s">
        <v>7</v>
      </c>
      <c r="E1599" s="22" t="s">
        <v>34</v>
      </c>
      <c r="F1599" s="22" t="s">
        <v>39</v>
      </c>
      <c r="G1599" s="1">
        <v>193363.52</v>
      </c>
    </row>
    <row r="1600" spans="2:7">
      <c r="B1600" s="22" t="s">
        <v>109</v>
      </c>
      <c r="C1600" s="22" t="s">
        <v>7</v>
      </c>
      <c r="D1600" s="22" t="s">
        <v>7</v>
      </c>
      <c r="E1600" s="22" t="s">
        <v>34</v>
      </c>
      <c r="F1600" s="22" t="s">
        <v>40</v>
      </c>
      <c r="G1600" s="1">
        <v>253213.91</v>
      </c>
    </row>
    <row r="1601" spans="2:7">
      <c r="B1601" s="22" t="s">
        <v>109</v>
      </c>
      <c r="C1601" s="22" t="s">
        <v>7</v>
      </c>
      <c r="D1601" s="22" t="s">
        <v>7</v>
      </c>
      <c r="E1601" s="22" t="s">
        <v>34</v>
      </c>
      <c r="F1601" s="22" t="s">
        <v>41</v>
      </c>
      <c r="G1601" s="1">
        <v>44029.83</v>
      </c>
    </row>
    <row r="1602" spans="2:7">
      <c r="B1602" s="22" t="s">
        <v>109</v>
      </c>
      <c r="C1602" s="22" t="s">
        <v>7</v>
      </c>
      <c r="D1602" s="22" t="s">
        <v>7</v>
      </c>
      <c r="E1602" s="22" t="s">
        <v>34</v>
      </c>
      <c r="F1602" s="22" t="s">
        <v>47</v>
      </c>
      <c r="G1602" s="1">
        <v>40925.71</v>
      </c>
    </row>
    <row r="1603" spans="2:7">
      <c r="B1603" s="22" t="s">
        <v>109</v>
      </c>
      <c r="C1603" s="22" t="s">
        <v>7</v>
      </c>
      <c r="D1603" s="22" t="s">
        <v>7</v>
      </c>
      <c r="E1603" s="22" t="s">
        <v>34</v>
      </c>
      <c r="F1603" s="22" t="s">
        <v>48</v>
      </c>
      <c r="G1603" s="1">
        <v>9612.73</v>
      </c>
    </row>
    <row r="1604" spans="2:7">
      <c r="B1604" s="22" t="s">
        <v>109</v>
      </c>
      <c r="C1604" s="22" t="s">
        <v>7</v>
      </c>
      <c r="D1604" s="22" t="s">
        <v>7</v>
      </c>
      <c r="E1604" s="22" t="s">
        <v>34</v>
      </c>
      <c r="F1604" s="22" t="s">
        <v>75</v>
      </c>
      <c r="G1604" s="1">
        <v>3610.8</v>
      </c>
    </row>
    <row r="1605" spans="2:7">
      <c r="B1605" s="22" t="s">
        <v>109</v>
      </c>
      <c r="C1605" s="22" t="s">
        <v>7</v>
      </c>
      <c r="D1605" s="22" t="s">
        <v>7</v>
      </c>
      <c r="E1605" s="22" t="s">
        <v>34</v>
      </c>
      <c r="F1605" s="22" t="s">
        <v>49</v>
      </c>
      <c r="G1605" s="1">
        <v>16050.27</v>
      </c>
    </row>
    <row r="1606" spans="2:7">
      <c r="B1606" s="22" t="s">
        <v>109</v>
      </c>
      <c r="C1606" s="22" t="s">
        <v>7</v>
      </c>
      <c r="D1606" s="22" t="s">
        <v>7</v>
      </c>
      <c r="E1606" s="22" t="s">
        <v>34</v>
      </c>
      <c r="F1606" s="22" t="s">
        <v>50</v>
      </c>
      <c r="G1606" s="1">
        <v>499.77</v>
      </c>
    </row>
    <row r="1607" spans="2:7">
      <c r="B1607" s="22" t="s">
        <v>109</v>
      </c>
      <c r="C1607" s="22" t="s">
        <v>7</v>
      </c>
      <c r="D1607" s="22" t="s">
        <v>7</v>
      </c>
      <c r="E1607" s="22" t="s">
        <v>34</v>
      </c>
      <c r="F1607" s="22" t="s">
        <v>52</v>
      </c>
      <c r="G1607" s="1">
        <v>5540</v>
      </c>
    </row>
    <row r="1608" spans="2:7">
      <c r="B1608" s="22" t="s">
        <v>109</v>
      </c>
      <c r="C1608" s="22" t="s">
        <v>7</v>
      </c>
      <c r="D1608" s="22" t="s">
        <v>7</v>
      </c>
      <c r="E1608" s="22" t="s">
        <v>34</v>
      </c>
      <c r="F1608" s="22" t="s">
        <v>55</v>
      </c>
      <c r="G1608" s="1">
        <v>88016.73</v>
      </c>
    </row>
    <row r="1609" spans="2:7">
      <c r="B1609" s="22" t="s">
        <v>109</v>
      </c>
      <c r="C1609" s="22" t="s">
        <v>7</v>
      </c>
      <c r="D1609" s="22" t="s">
        <v>7</v>
      </c>
      <c r="E1609" s="22" t="s">
        <v>34</v>
      </c>
      <c r="F1609" s="22" t="s">
        <v>56</v>
      </c>
      <c r="G1609" s="1">
        <v>67703.240000000005</v>
      </c>
    </row>
    <row r="1610" spans="2:7">
      <c r="B1610" s="22" t="s">
        <v>109</v>
      </c>
      <c r="C1610" s="22" t="s">
        <v>7</v>
      </c>
      <c r="D1610" s="22" t="s">
        <v>7</v>
      </c>
      <c r="E1610" s="22" t="s">
        <v>34</v>
      </c>
      <c r="F1610" s="22" t="s">
        <v>58</v>
      </c>
      <c r="G1610" s="1">
        <v>43622.35</v>
      </c>
    </row>
    <row r="1611" spans="2:7">
      <c r="B1611" s="22" t="s">
        <v>109</v>
      </c>
      <c r="C1611" s="22" t="s">
        <v>7</v>
      </c>
      <c r="D1611" s="22" t="s">
        <v>7</v>
      </c>
      <c r="E1611" s="22" t="s">
        <v>59</v>
      </c>
      <c r="F1611" s="22" t="s">
        <v>55</v>
      </c>
      <c r="G1611" s="1">
        <v>192535</v>
      </c>
    </row>
    <row r="1612" spans="2:7">
      <c r="B1612" s="22" t="s">
        <v>110</v>
      </c>
      <c r="C1612" s="22" t="s">
        <v>7</v>
      </c>
      <c r="D1612" s="22" t="s">
        <v>5</v>
      </c>
      <c r="E1612" s="22" t="s">
        <v>5</v>
      </c>
      <c r="F1612" s="22" t="s">
        <v>6</v>
      </c>
      <c r="G1612" s="1">
        <v>151113.44</v>
      </c>
    </row>
    <row r="1613" spans="2:7">
      <c r="B1613" s="22" t="s">
        <v>110</v>
      </c>
      <c r="C1613" s="22" t="s">
        <v>7</v>
      </c>
      <c r="D1613" s="22" t="s">
        <v>5</v>
      </c>
      <c r="E1613" s="22" t="s">
        <v>7</v>
      </c>
      <c r="F1613" s="22" t="s">
        <v>6</v>
      </c>
      <c r="G1613" s="1">
        <v>-154234.91</v>
      </c>
    </row>
    <row r="1614" spans="2:7">
      <c r="B1614" s="22" t="s">
        <v>110</v>
      </c>
      <c r="C1614" s="22" t="s">
        <v>7</v>
      </c>
      <c r="D1614" s="22" t="s">
        <v>5</v>
      </c>
      <c r="E1614" s="22" t="s">
        <v>8</v>
      </c>
      <c r="F1614" s="22" t="s">
        <v>9</v>
      </c>
      <c r="G1614" s="1">
        <v>19700018.809999999</v>
      </c>
    </row>
    <row r="1615" spans="2:7">
      <c r="B1615" s="22" t="s">
        <v>110</v>
      </c>
      <c r="C1615" s="22" t="s">
        <v>7</v>
      </c>
      <c r="D1615" s="22" t="s">
        <v>5</v>
      </c>
      <c r="E1615" s="22" t="s">
        <v>8</v>
      </c>
      <c r="F1615" s="22" t="s">
        <v>10</v>
      </c>
      <c r="G1615" s="1">
        <v>314943.40999999997</v>
      </c>
    </row>
    <row r="1616" spans="2:7">
      <c r="B1616" s="22" t="s">
        <v>110</v>
      </c>
      <c r="C1616" s="22" t="s">
        <v>7</v>
      </c>
      <c r="D1616" s="22" t="s">
        <v>5</v>
      </c>
      <c r="E1616" s="22" t="s">
        <v>8</v>
      </c>
      <c r="F1616" s="22" t="s">
        <v>11</v>
      </c>
      <c r="G1616" s="1">
        <v>234356.22</v>
      </c>
    </row>
    <row r="1617" spans="2:7">
      <c r="B1617" s="22" t="s">
        <v>110</v>
      </c>
      <c r="C1617" s="22" t="s">
        <v>7</v>
      </c>
      <c r="D1617" s="22" t="s">
        <v>5</v>
      </c>
      <c r="E1617" s="22" t="s">
        <v>8</v>
      </c>
      <c r="F1617" s="22" t="s">
        <v>12</v>
      </c>
      <c r="G1617" s="1">
        <v>397366.66</v>
      </c>
    </row>
    <row r="1618" spans="2:7">
      <c r="B1618" s="22" t="s">
        <v>110</v>
      </c>
      <c r="C1618" s="22" t="s">
        <v>7</v>
      </c>
      <c r="D1618" s="22" t="s">
        <v>5</v>
      </c>
      <c r="E1618" s="22" t="s">
        <v>8</v>
      </c>
      <c r="F1618" s="22" t="s">
        <v>13</v>
      </c>
      <c r="G1618" s="1">
        <v>205570.62</v>
      </c>
    </row>
    <row r="1619" spans="2:7">
      <c r="B1619" s="22" t="s">
        <v>110</v>
      </c>
      <c r="C1619" s="22" t="s">
        <v>7</v>
      </c>
      <c r="D1619" s="22" t="s">
        <v>5</v>
      </c>
      <c r="E1619" s="22" t="s">
        <v>8</v>
      </c>
      <c r="F1619" s="22" t="s">
        <v>70</v>
      </c>
      <c r="G1619" s="1">
        <v>107898</v>
      </c>
    </row>
    <row r="1620" spans="2:7">
      <c r="B1620" s="22" t="s">
        <v>110</v>
      </c>
      <c r="C1620" s="22" t="s">
        <v>7</v>
      </c>
      <c r="D1620" s="22" t="s">
        <v>5</v>
      </c>
      <c r="E1620" s="22" t="s">
        <v>14</v>
      </c>
      <c r="F1620" s="22" t="s">
        <v>9</v>
      </c>
      <c r="G1620" s="1">
        <v>6980851.1399999997</v>
      </c>
    </row>
    <row r="1621" spans="2:7">
      <c r="B1621" s="22" t="s">
        <v>110</v>
      </c>
      <c r="C1621" s="22" t="s">
        <v>7</v>
      </c>
      <c r="D1621" s="22" t="s">
        <v>5</v>
      </c>
      <c r="E1621" s="22" t="s">
        <v>14</v>
      </c>
      <c r="F1621" s="22" t="s">
        <v>10</v>
      </c>
      <c r="G1621" s="1">
        <v>294580.5</v>
      </c>
    </row>
    <row r="1622" spans="2:7">
      <c r="B1622" s="22" t="s">
        <v>110</v>
      </c>
      <c r="C1622" s="22" t="s">
        <v>7</v>
      </c>
      <c r="D1622" s="22" t="s">
        <v>5</v>
      </c>
      <c r="E1622" s="22" t="s">
        <v>14</v>
      </c>
      <c r="F1622" s="22" t="s">
        <v>11</v>
      </c>
      <c r="G1622" s="1">
        <v>494000.02</v>
      </c>
    </row>
    <row r="1623" spans="2:7">
      <c r="B1623" s="22" t="s">
        <v>110</v>
      </c>
      <c r="C1623" s="22" t="s">
        <v>7</v>
      </c>
      <c r="D1623" s="22" t="s">
        <v>5</v>
      </c>
      <c r="E1623" s="22" t="s">
        <v>14</v>
      </c>
      <c r="F1623" s="22" t="s">
        <v>12</v>
      </c>
      <c r="G1623" s="1">
        <v>28570.34</v>
      </c>
    </row>
    <row r="1624" spans="2:7">
      <c r="B1624" s="22" t="s">
        <v>110</v>
      </c>
      <c r="C1624" s="22" t="s">
        <v>7</v>
      </c>
      <c r="D1624" s="22" t="s">
        <v>5</v>
      </c>
      <c r="E1624" s="22" t="s">
        <v>14</v>
      </c>
      <c r="F1624" s="22" t="s">
        <v>13</v>
      </c>
      <c r="G1624" s="1">
        <v>157248.68</v>
      </c>
    </row>
    <row r="1625" spans="2:7">
      <c r="B1625" s="22" t="s">
        <v>110</v>
      </c>
      <c r="C1625" s="22" t="s">
        <v>7</v>
      </c>
      <c r="D1625" s="22" t="s">
        <v>5</v>
      </c>
      <c r="E1625" s="22" t="s">
        <v>15</v>
      </c>
      <c r="F1625" s="22" t="s">
        <v>16</v>
      </c>
      <c r="G1625" s="1">
        <v>4962.24</v>
      </c>
    </row>
    <row r="1626" spans="2:7">
      <c r="B1626" s="22" t="s">
        <v>110</v>
      </c>
      <c r="C1626" s="22" t="s">
        <v>7</v>
      </c>
      <c r="D1626" s="22" t="s">
        <v>5</v>
      </c>
      <c r="E1626" s="22" t="s">
        <v>15</v>
      </c>
      <c r="F1626" s="22" t="s">
        <v>71</v>
      </c>
      <c r="G1626" s="1">
        <v>4561.88</v>
      </c>
    </row>
    <row r="1627" spans="2:7">
      <c r="B1627" s="22" t="s">
        <v>110</v>
      </c>
      <c r="C1627" s="22" t="s">
        <v>7</v>
      </c>
      <c r="D1627" s="22" t="s">
        <v>5</v>
      </c>
      <c r="E1627" s="22" t="s">
        <v>15</v>
      </c>
      <c r="F1627" s="22" t="s">
        <v>17</v>
      </c>
      <c r="G1627" s="1">
        <v>1567502.11</v>
      </c>
    </row>
    <row r="1628" spans="2:7">
      <c r="B1628" s="22" t="s">
        <v>110</v>
      </c>
      <c r="C1628" s="22" t="s">
        <v>7</v>
      </c>
      <c r="D1628" s="22" t="s">
        <v>5</v>
      </c>
      <c r="E1628" s="22" t="s">
        <v>15</v>
      </c>
      <c r="F1628" s="22" t="s">
        <v>18</v>
      </c>
      <c r="G1628" s="1">
        <v>596309.5</v>
      </c>
    </row>
    <row r="1629" spans="2:7">
      <c r="B1629" s="22" t="s">
        <v>110</v>
      </c>
      <c r="C1629" s="22" t="s">
        <v>7</v>
      </c>
      <c r="D1629" s="22" t="s">
        <v>5</v>
      </c>
      <c r="E1629" s="22" t="s">
        <v>15</v>
      </c>
      <c r="F1629" s="22" t="s">
        <v>19</v>
      </c>
      <c r="G1629" s="1">
        <v>544399.59</v>
      </c>
    </row>
    <row r="1630" spans="2:7">
      <c r="B1630" s="22" t="s">
        <v>110</v>
      </c>
      <c r="C1630" s="22" t="s">
        <v>7</v>
      </c>
      <c r="D1630" s="22" t="s">
        <v>5</v>
      </c>
      <c r="E1630" s="22" t="s">
        <v>15</v>
      </c>
      <c r="F1630" s="22" t="s">
        <v>20</v>
      </c>
      <c r="G1630" s="1">
        <v>160859.04</v>
      </c>
    </row>
    <row r="1631" spans="2:7">
      <c r="B1631" s="22" t="s">
        <v>110</v>
      </c>
      <c r="C1631" s="22" t="s">
        <v>7</v>
      </c>
      <c r="D1631" s="22" t="s">
        <v>5</v>
      </c>
      <c r="E1631" s="22" t="s">
        <v>15</v>
      </c>
      <c r="F1631" s="22" t="s">
        <v>21</v>
      </c>
      <c r="G1631" s="1">
        <v>16902.2</v>
      </c>
    </row>
    <row r="1632" spans="2:7">
      <c r="B1632" s="22" t="s">
        <v>110</v>
      </c>
      <c r="C1632" s="22" t="s">
        <v>7</v>
      </c>
      <c r="D1632" s="22" t="s">
        <v>5</v>
      </c>
      <c r="E1632" s="22" t="s">
        <v>15</v>
      </c>
      <c r="F1632" s="22" t="s">
        <v>22</v>
      </c>
      <c r="G1632" s="1">
        <v>827843.01</v>
      </c>
    </row>
    <row r="1633" spans="2:7">
      <c r="B1633" s="22" t="s">
        <v>110</v>
      </c>
      <c r="C1633" s="22" t="s">
        <v>7</v>
      </c>
      <c r="D1633" s="22" t="s">
        <v>5</v>
      </c>
      <c r="E1633" s="22" t="s">
        <v>15</v>
      </c>
      <c r="F1633" s="22" t="s">
        <v>23</v>
      </c>
      <c r="G1633" s="1">
        <v>77711.12</v>
      </c>
    </row>
    <row r="1634" spans="2:7">
      <c r="B1634" s="22" t="s">
        <v>110</v>
      </c>
      <c r="C1634" s="22" t="s">
        <v>7</v>
      </c>
      <c r="D1634" s="22" t="s">
        <v>5</v>
      </c>
      <c r="E1634" s="22" t="s">
        <v>15</v>
      </c>
      <c r="F1634" s="22" t="s">
        <v>24</v>
      </c>
      <c r="G1634" s="1">
        <v>2757254.61</v>
      </c>
    </row>
    <row r="1635" spans="2:7">
      <c r="B1635" s="22" t="s">
        <v>110</v>
      </c>
      <c r="C1635" s="22" t="s">
        <v>7</v>
      </c>
      <c r="D1635" s="22" t="s">
        <v>5</v>
      </c>
      <c r="E1635" s="22" t="s">
        <v>15</v>
      </c>
      <c r="F1635" s="22" t="s">
        <v>25</v>
      </c>
      <c r="G1635" s="1">
        <v>2799143.15</v>
      </c>
    </row>
    <row r="1636" spans="2:7">
      <c r="B1636" s="22" t="s">
        <v>110</v>
      </c>
      <c r="C1636" s="22" t="s">
        <v>7</v>
      </c>
      <c r="D1636" s="22" t="s">
        <v>5</v>
      </c>
      <c r="E1636" s="22" t="s">
        <v>15</v>
      </c>
      <c r="F1636" s="22" t="s">
        <v>26</v>
      </c>
      <c r="G1636" s="1">
        <v>2331658.21</v>
      </c>
    </row>
    <row r="1637" spans="2:7">
      <c r="B1637" s="22" t="s">
        <v>110</v>
      </c>
      <c r="C1637" s="22" t="s">
        <v>7</v>
      </c>
      <c r="D1637" s="22" t="s">
        <v>5</v>
      </c>
      <c r="E1637" s="22" t="s">
        <v>15</v>
      </c>
      <c r="F1637" s="22" t="s">
        <v>27</v>
      </c>
      <c r="G1637" s="1">
        <v>25598.84</v>
      </c>
    </row>
    <row r="1638" spans="2:7">
      <c r="B1638" s="22" t="s">
        <v>110</v>
      </c>
      <c r="C1638" s="22" t="s">
        <v>7</v>
      </c>
      <c r="D1638" s="22" t="s">
        <v>5</v>
      </c>
      <c r="E1638" s="22" t="s">
        <v>15</v>
      </c>
      <c r="F1638" s="22" t="s">
        <v>72</v>
      </c>
      <c r="G1638" s="1">
        <v>9701.9699999999993</v>
      </c>
    </row>
    <row r="1639" spans="2:7">
      <c r="B1639" s="22" t="s">
        <v>110</v>
      </c>
      <c r="C1639" s="22" t="s">
        <v>7</v>
      </c>
      <c r="D1639" s="22" t="s">
        <v>5</v>
      </c>
      <c r="E1639" s="22" t="s">
        <v>28</v>
      </c>
      <c r="F1639" s="22" t="s">
        <v>29</v>
      </c>
      <c r="G1639" s="1">
        <v>1312037.76</v>
      </c>
    </row>
    <row r="1640" spans="2:7">
      <c r="B1640" s="22" t="s">
        <v>110</v>
      </c>
      <c r="C1640" s="22" t="s">
        <v>7</v>
      </c>
      <c r="D1640" s="22" t="s">
        <v>5</v>
      </c>
      <c r="E1640" s="22" t="s">
        <v>28</v>
      </c>
      <c r="F1640" s="22" t="s">
        <v>30</v>
      </c>
      <c r="G1640" s="1">
        <v>144276.79999999999</v>
      </c>
    </row>
    <row r="1641" spans="2:7">
      <c r="B1641" s="22" t="s">
        <v>110</v>
      </c>
      <c r="C1641" s="22" t="s">
        <v>7</v>
      </c>
      <c r="D1641" s="22" t="s">
        <v>5</v>
      </c>
      <c r="E1641" s="22" t="s">
        <v>28</v>
      </c>
      <c r="F1641" s="22" t="s">
        <v>32</v>
      </c>
      <c r="G1641" s="1">
        <v>310246.90000000002</v>
      </c>
    </row>
    <row r="1642" spans="2:7">
      <c r="B1642" s="22" t="s">
        <v>110</v>
      </c>
      <c r="C1642" s="22" t="s">
        <v>7</v>
      </c>
      <c r="D1642" s="22" t="s">
        <v>5</v>
      </c>
      <c r="E1642" s="22" t="s">
        <v>28</v>
      </c>
      <c r="F1642" s="22" t="s">
        <v>33</v>
      </c>
      <c r="G1642" s="1">
        <v>311756.82</v>
      </c>
    </row>
    <row r="1643" spans="2:7">
      <c r="B1643" s="22" t="s">
        <v>110</v>
      </c>
      <c r="C1643" s="22" t="s">
        <v>7</v>
      </c>
      <c r="D1643" s="22" t="s">
        <v>5</v>
      </c>
      <c r="E1643" s="22" t="s">
        <v>34</v>
      </c>
      <c r="F1643" s="22" t="s">
        <v>35</v>
      </c>
      <c r="G1643" s="1">
        <v>1479.18</v>
      </c>
    </row>
    <row r="1644" spans="2:7">
      <c r="B1644" s="22" t="s">
        <v>110</v>
      </c>
      <c r="C1644" s="22" t="s">
        <v>7</v>
      </c>
      <c r="D1644" s="22" t="s">
        <v>5</v>
      </c>
      <c r="E1644" s="22" t="s">
        <v>34</v>
      </c>
      <c r="F1644" s="22" t="s">
        <v>36</v>
      </c>
      <c r="G1644" s="1">
        <v>8780.35</v>
      </c>
    </row>
    <row r="1645" spans="2:7">
      <c r="B1645" s="22" t="s">
        <v>110</v>
      </c>
      <c r="C1645" s="22" t="s">
        <v>7</v>
      </c>
      <c r="D1645" s="22" t="s">
        <v>5</v>
      </c>
      <c r="E1645" s="22" t="s">
        <v>34</v>
      </c>
      <c r="F1645" s="22" t="s">
        <v>37</v>
      </c>
      <c r="G1645" s="1">
        <v>1108</v>
      </c>
    </row>
    <row r="1646" spans="2:7">
      <c r="B1646" s="22" t="s">
        <v>110</v>
      </c>
      <c r="C1646" s="22" t="s">
        <v>7</v>
      </c>
      <c r="D1646" s="22" t="s">
        <v>5</v>
      </c>
      <c r="E1646" s="22" t="s">
        <v>34</v>
      </c>
      <c r="F1646" s="22" t="s">
        <v>38</v>
      </c>
      <c r="G1646" s="1">
        <v>57584.67</v>
      </c>
    </row>
    <row r="1647" spans="2:7">
      <c r="B1647" s="22" t="s">
        <v>110</v>
      </c>
      <c r="C1647" s="22" t="s">
        <v>7</v>
      </c>
      <c r="D1647" s="22" t="s">
        <v>5</v>
      </c>
      <c r="E1647" s="22" t="s">
        <v>34</v>
      </c>
      <c r="F1647" s="22" t="s">
        <v>39</v>
      </c>
      <c r="G1647" s="1">
        <v>1657085.28</v>
      </c>
    </row>
    <row r="1648" spans="2:7">
      <c r="B1648" s="22" t="s">
        <v>110</v>
      </c>
      <c r="C1648" s="22" t="s">
        <v>7</v>
      </c>
      <c r="D1648" s="22" t="s">
        <v>5</v>
      </c>
      <c r="E1648" s="22" t="s">
        <v>34</v>
      </c>
      <c r="F1648" s="22" t="s">
        <v>40</v>
      </c>
      <c r="G1648" s="1">
        <v>4787</v>
      </c>
    </row>
    <row r="1649" spans="2:7">
      <c r="B1649" s="22" t="s">
        <v>110</v>
      </c>
      <c r="C1649" s="22" t="s">
        <v>7</v>
      </c>
      <c r="D1649" s="22" t="s">
        <v>5</v>
      </c>
      <c r="E1649" s="22" t="s">
        <v>34</v>
      </c>
      <c r="F1649" s="22" t="s">
        <v>41</v>
      </c>
      <c r="G1649" s="1">
        <v>31258.48</v>
      </c>
    </row>
    <row r="1650" spans="2:7">
      <c r="B1650" s="22" t="s">
        <v>110</v>
      </c>
      <c r="C1650" s="22" t="s">
        <v>7</v>
      </c>
      <c r="D1650" s="22" t="s">
        <v>5</v>
      </c>
      <c r="E1650" s="22" t="s">
        <v>34</v>
      </c>
      <c r="F1650" s="22" t="s">
        <v>65</v>
      </c>
      <c r="G1650" s="1">
        <v>10709.5</v>
      </c>
    </row>
    <row r="1651" spans="2:7">
      <c r="B1651" s="22" t="s">
        <v>110</v>
      </c>
      <c r="C1651" s="22" t="s">
        <v>7</v>
      </c>
      <c r="D1651" s="22" t="s">
        <v>5</v>
      </c>
      <c r="E1651" s="22" t="s">
        <v>34</v>
      </c>
      <c r="F1651" s="22" t="s">
        <v>42</v>
      </c>
      <c r="G1651" s="1">
        <v>100968.61</v>
      </c>
    </row>
    <row r="1652" spans="2:7">
      <c r="B1652" s="22" t="s">
        <v>110</v>
      </c>
      <c r="C1652" s="22" t="s">
        <v>7</v>
      </c>
      <c r="D1652" s="22" t="s">
        <v>5</v>
      </c>
      <c r="E1652" s="22" t="s">
        <v>34</v>
      </c>
      <c r="F1652" s="22" t="s">
        <v>44</v>
      </c>
      <c r="G1652" s="1">
        <v>6069.14</v>
      </c>
    </row>
    <row r="1653" spans="2:7">
      <c r="B1653" s="22" t="s">
        <v>110</v>
      </c>
      <c r="C1653" s="22" t="s">
        <v>7</v>
      </c>
      <c r="D1653" s="22" t="s">
        <v>5</v>
      </c>
      <c r="E1653" s="22" t="s">
        <v>34</v>
      </c>
      <c r="F1653" s="22" t="s">
        <v>45</v>
      </c>
      <c r="G1653" s="1">
        <v>163256.15</v>
      </c>
    </row>
    <row r="1654" spans="2:7">
      <c r="B1654" s="22" t="s">
        <v>110</v>
      </c>
      <c r="C1654" s="22" t="s">
        <v>7</v>
      </c>
      <c r="D1654" s="22" t="s">
        <v>5</v>
      </c>
      <c r="E1654" s="22" t="s">
        <v>34</v>
      </c>
      <c r="F1654" s="22" t="s">
        <v>46</v>
      </c>
      <c r="G1654" s="1">
        <v>63726.41</v>
      </c>
    </row>
    <row r="1655" spans="2:7">
      <c r="B1655" s="22" t="s">
        <v>110</v>
      </c>
      <c r="C1655" s="22" t="s">
        <v>7</v>
      </c>
      <c r="D1655" s="22" t="s">
        <v>5</v>
      </c>
      <c r="E1655" s="22" t="s">
        <v>34</v>
      </c>
      <c r="F1655" s="22" t="s">
        <v>47</v>
      </c>
      <c r="G1655" s="1">
        <v>129156.29</v>
      </c>
    </row>
    <row r="1656" spans="2:7">
      <c r="B1656" s="22" t="s">
        <v>110</v>
      </c>
      <c r="C1656" s="22" t="s">
        <v>7</v>
      </c>
      <c r="D1656" s="22" t="s">
        <v>5</v>
      </c>
      <c r="E1656" s="22" t="s">
        <v>34</v>
      </c>
      <c r="F1656" s="22" t="s">
        <v>48</v>
      </c>
      <c r="G1656" s="1">
        <v>48909.88</v>
      </c>
    </row>
    <row r="1657" spans="2:7">
      <c r="B1657" s="22" t="s">
        <v>110</v>
      </c>
      <c r="C1657" s="22" t="s">
        <v>7</v>
      </c>
      <c r="D1657" s="22" t="s">
        <v>5</v>
      </c>
      <c r="E1657" s="22" t="s">
        <v>34</v>
      </c>
      <c r="F1657" s="22" t="s">
        <v>75</v>
      </c>
      <c r="G1657" s="1">
        <v>11827.43</v>
      </c>
    </row>
    <row r="1658" spans="2:7">
      <c r="B1658" s="22" t="s">
        <v>110</v>
      </c>
      <c r="C1658" s="22" t="s">
        <v>7</v>
      </c>
      <c r="D1658" s="22" t="s">
        <v>5</v>
      </c>
      <c r="E1658" s="22" t="s">
        <v>34</v>
      </c>
      <c r="F1658" s="22" t="s">
        <v>88</v>
      </c>
      <c r="G1658" s="1">
        <v>4269.66</v>
      </c>
    </row>
    <row r="1659" spans="2:7">
      <c r="B1659" s="22" t="s">
        <v>110</v>
      </c>
      <c r="C1659" s="22" t="s">
        <v>7</v>
      </c>
      <c r="D1659" s="22" t="s">
        <v>5</v>
      </c>
      <c r="E1659" s="22" t="s">
        <v>34</v>
      </c>
      <c r="F1659" s="22" t="s">
        <v>49</v>
      </c>
      <c r="G1659" s="1">
        <v>454509</v>
      </c>
    </row>
    <row r="1660" spans="2:7">
      <c r="B1660" s="22" t="s">
        <v>110</v>
      </c>
      <c r="C1660" s="22" t="s">
        <v>7</v>
      </c>
      <c r="D1660" s="22" t="s">
        <v>5</v>
      </c>
      <c r="E1660" s="22" t="s">
        <v>34</v>
      </c>
      <c r="F1660" s="22" t="s">
        <v>50</v>
      </c>
      <c r="G1660" s="1">
        <v>97404.03</v>
      </c>
    </row>
    <row r="1661" spans="2:7">
      <c r="B1661" s="22" t="s">
        <v>110</v>
      </c>
      <c r="C1661" s="22" t="s">
        <v>7</v>
      </c>
      <c r="D1661" s="22" t="s">
        <v>5</v>
      </c>
      <c r="E1661" s="22" t="s">
        <v>34</v>
      </c>
      <c r="F1661" s="22" t="s">
        <v>51</v>
      </c>
      <c r="G1661" s="1">
        <v>10051.11</v>
      </c>
    </row>
    <row r="1662" spans="2:7">
      <c r="B1662" s="22" t="s">
        <v>110</v>
      </c>
      <c r="C1662" s="22" t="s">
        <v>7</v>
      </c>
      <c r="D1662" s="22" t="s">
        <v>5</v>
      </c>
      <c r="E1662" s="22" t="s">
        <v>34</v>
      </c>
      <c r="F1662" s="22" t="s">
        <v>52</v>
      </c>
      <c r="G1662" s="1">
        <v>19072.63</v>
      </c>
    </row>
    <row r="1663" spans="2:7">
      <c r="B1663" s="22" t="s">
        <v>110</v>
      </c>
      <c r="C1663" s="22" t="s">
        <v>7</v>
      </c>
      <c r="D1663" s="22" t="s">
        <v>5</v>
      </c>
      <c r="E1663" s="22" t="s">
        <v>34</v>
      </c>
      <c r="F1663" s="22" t="s">
        <v>53</v>
      </c>
      <c r="G1663" s="1">
        <v>437700.78</v>
      </c>
    </row>
    <row r="1664" spans="2:7">
      <c r="B1664" s="22" t="s">
        <v>110</v>
      </c>
      <c r="C1664" s="22" t="s">
        <v>7</v>
      </c>
      <c r="D1664" s="22" t="s">
        <v>5</v>
      </c>
      <c r="E1664" s="22" t="s">
        <v>34</v>
      </c>
      <c r="F1664" s="22" t="s">
        <v>54</v>
      </c>
      <c r="G1664" s="1">
        <v>758097.7</v>
      </c>
    </row>
    <row r="1665" spans="2:7">
      <c r="B1665" s="22" t="s">
        <v>110</v>
      </c>
      <c r="C1665" s="22" t="s">
        <v>7</v>
      </c>
      <c r="D1665" s="22" t="s">
        <v>5</v>
      </c>
      <c r="E1665" s="22" t="s">
        <v>34</v>
      </c>
      <c r="F1665" s="22" t="s">
        <v>68</v>
      </c>
      <c r="G1665" s="1">
        <v>725037.59</v>
      </c>
    </row>
    <row r="1666" spans="2:7">
      <c r="B1666" s="22" t="s">
        <v>110</v>
      </c>
      <c r="C1666" s="22" t="s">
        <v>7</v>
      </c>
      <c r="D1666" s="22" t="s">
        <v>5</v>
      </c>
      <c r="E1666" s="22" t="s">
        <v>34</v>
      </c>
      <c r="F1666" s="22" t="s">
        <v>55</v>
      </c>
      <c r="G1666" s="1">
        <v>51880.41</v>
      </c>
    </row>
    <row r="1667" spans="2:7">
      <c r="B1667" s="22" t="s">
        <v>110</v>
      </c>
      <c r="C1667" s="22" t="s">
        <v>7</v>
      </c>
      <c r="D1667" s="22" t="s">
        <v>5</v>
      </c>
      <c r="E1667" s="22" t="s">
        <v>34</v>
      </c>
      <c r="F1667" s="22" t="s">
        <v>56</v>
      </c>
      <c r="G1667" s="1">
        <v>182619.15</v>
      </c>
    </row>
    <row r="1668" spans="2:7">
      <c r="B1668" s="22" t="s">
        <v>110</v>
      </c>
      <c r="C1668" s="22" t="s">
        <v>7</v>
      </c>
      <c r="D1668" s="22" t="s">
        <v>5</v>
      </c>
      <c r="E1668" s="22" t="s">
        <v>34</v>
      </c>
      <c r="F1668" s="22" t="s">
        <v>57</v>
      </c>
      <c r="G1668" s="1">
        <v>611373.43000000005</v>
      </c>
    </row>
    <row r="1669" spans="2:7">
      <c r="B1669" s="22" t="s">
        <v>110</v>
      </c>
      <c r="C1669" s="22" t="s">
        <v>7</v>
      </c>
      <c r="D1669" s="22" t="s">
        <v>5</v>
      </c>
      <c r="E1669" s="22" t="s">
        <v>34</v>
      </c>
      <c r="F1669" s="22" t="s">
        <v>91</v>
      </c>
      <c r="G1669" s="1">
        <v>22463.38</v>
      </c>
    </row>
    <row r="1670" spans="2:7">
      <c r="B1670" s="22" t="s">
        <v>110</v>
      </c>
      <c r="C1670" s="22" t="s">
        <v>7</v>
      </c>
      <c r="D1670" s="22" t="s">
        <v>5</v>
      </c>
      <c r="E1670" s="22" t="s">
        <v>34</v>
      </c>
      <c r="F1670" s="22" t="s">
        <v>58</v>
      </c>
      <c r="G1670" s="1">
        <v>310577.62</v>
      </c>
    </row>
    <row r="1671" spans="2:7">
      <c r="B1671" s="22" t="s">
        <v>110</v>
      </c>
      <c r="C1671" s="22" t="s">
        <v>7</v>
      </c>
      <c r="D1671" s="22" t="s">
        <v>5</v>
      </c>
      <c r="E1671" s="22" t="s">
        <v>59</v>
      </c>
      <c r="F1671" s="22" t="s">
        <v>55</v>
      </c>
      <c r="G1671" s="1">
        <v>117406.56</v>
      </c>
    </row>
    <row r="1672" spans="2:7">
      <c r="B1672" s="22" t="s">
        <v>110</v>
      </c>
      <c r="C1672" s="22" t="s">
        <v>7</v>
      </c>
      <c r="D1672" s="22" t="s">
        <v>5</v>
      </c>
      <c r="E1672" s="22" t="s">
        <v>60</v>
      </c>
      <c r="F1672" s="22" t="s">
        <v>77</v>
      </c>
      <c r="G1672" s="1">
        <v>685</v>
      </c>
    </row>
    <row r="1673" spans="2:7">
      <c r="B1673" s="22" t="s">
        <v>110</v>
      </c>
      <c r="C1673" s="22" t="s">
        <v>7</v>
      </c>
      <c r="D1673" s="22" t="s">
        <v>5</v>
      </c>
      <c r="E1673" s="22" t="s">
        <v>60</v>
      </c>
      <c r="F1673" s="22" t="s">
        <v>61</v>
      </c>
      <c r="G1673" s="1">
        <v>84.09</v>
      </c>
    </row>
    <row r="1674" spans="2:7">
      <c r="B1674" s="22" t="s">
        <v>110</v>
      </c>
      <c r="C1674" s="22" t="s">
        <v>7</v>
      </c>
      <c r="D1674" s="22" t="s">
        <v>5</v>
      </c>
      <c r="E1674" s="22" t="s">
        <v>60</v>
      </c>
      <c r="F1674" s="22" t="s">
        <v>80</v>
      </c>
      <c r="G1674" s="1">
        <v>61089.15</v>
      </c>
    </row>
    <row r="1675" spans="2:7">
      <c r="B1675" s="22" t="s">
        <v>110</v>
      </c>
      <c r="C1675" s="22" t="s">
        <v>7</v>
      </c>
      <c r="D1675" s="22" t="s">
        <v>5</v>
      </c>
      <c r="E1675" s="22" t="s">
        <v>60</v>
      </c>
      <c r="F1675" s="22" t="s">
        <v>62</v>
      </c>
      <c r="G1675" s="1">
        <v>65761.34</v>
      </c>
    </row>
    <row r="1676" spans="2:7">
      <c r="B1676" s="22" t="s">
        <v>110</v>
      </c>
      <c r="C1676" s="22" t="s">
        <v>7</v>
      </c>
      <c r="D1676" s="22" t="s">
        <v>7</v>
      </c>
      <c r="E1676" s="22" t="s">
        <v>5</v>
      </c>
      <c r="F1676" s="22" t="s">
        <v>6</v>
      </c>
      <c r="G1676" s="1">
        <v>3121.47</v>
      </c>
    </row>
    <row r="1677" spans="2:7">
      <c r="B1677" s="22" t="s">
        <v>110</v>
      </c>
      <c r="C1677" s="22" t="s">
        <v>7</v>
      </c>
      <c r="D1677" s="22" t="s">
        <v>7</v>
      </c>
      <c r="E1677" s="22" t="s">
        <v>8</v>
      </c>
      <c r="F1677" s="22" t="s">
        <v>9</v>
      </c>
      <c r="G1677" s="1">
        <v>1426443.02</v>
      </c>
    </row>
    <row r="1678" spans="2:7">
      <c r="B1678" s="22" t="s">
        <v>110</v>
      </c>
      <c r="C1678" s="22" t="s">
        <v>7</v>
      </c>
      <c r="D1678" s="22" t="s">
        <v>7</v>
      </c>
      <c r="E1678" s="22" t="s">
        <v>8</v>
      </c>
      <c r="F1678" s="22" t="s">
        <v>10</v>
      </c>
      <c r="G1678" s="1">
        <v>45266.8</v>
      </c>
    </row>
    <row r="1679" spans="2:7">
      <c r="B1679" s="22" t="s">
        <v>110</v>
      </c>
      <c r="C1679" s="22" t="s">
        <v>7</v>
      </c>
      <c r="D1679" s="22" t="s">
        <v>7</v>
      </c>
      <c r="E1679" s="22" t="s">
        <v>8</v>
      </c>
      <c r="F1679" s="22" t="s">
        <v>11</v>
      </c>
      <c r="G1679" s="1">
        <v>3935.32</v>
      </c>
    </row>
    <row r="1680" spans="2:7">
      <c r="B1680" s="22" t="s">
        <v>110</v>
      </c>
      <c r="C1680" s="22" t="s">
        <v>7</v>
      </c>
      <c r="D1680" s="22" t="s">
        <v>7</v>
      </c>
      <c r="E1680" s="22" t="s">
        <v>8</v>
      </c>
      <c r="F1680" s="22" t="s">
        <v>12</v>
      </c>
      <c r="G1680" s="1">
        <v>334835.45</v>
      </c>
    </row>
    <row r="1681" spans="2:7">
      <c r="B1681" s="22" t="s">
        <v>110</v>
      </c>
      <c r="C1681" s="22" t="s">
        <v>7</v>
      </c>
      <c r="D1681" s="22" t="s">
        <v>7</v>
      </c>
      <c r="E1681" s="22" t="s">
        <v>8</v>
      </c>
      <c r="F1681" s="22" t="s">
        <v>13</v>
      </c>
      <c r="G1681" s="1">
        <v>74837.179999999993</v>
      </c>
    </row>
    <row r="1682" spans="2:7">
      <c r="B1682" s="22" t="s">
        <v>110</v>
      </c>
      <c r="C1682" s="22" t="s">
        <v>7</v>
      </c>
      <c r="D1682" s="22" t="s">
        <v>7</v>
      </c>
      <c r="E1682" s="22" t="s">
        <v>14</v>
      </c>
      <c r="F1682" s="22" t="s">
        <v>9</v>
      </c>
      <c r="G1682" s="1">
        <v>1085775.17</v>
      </c>
    </row>
    <row r="1683" spans="2:7">
      <c r="B1683" s="22" t="s">
        <v>110</v>
      </c>
      <c r="C1683" s="22" t="s">
        <v>7</v>
      </c>
      <c r="D1683" s="22" t="s">
        <v>7</v>
      </c>
      <c r="E1683" s="22" t="s">
        <v>14</v>
      </c>
      <c r="F1683" s="22" t="s">
        <v>10</v>
      </c>
      <c r="G1683" s="1">
        <v>19496.72</v>
      </c>
    </row>
    <row r="1684" spans="2:7">
      <c r="B1684" s="22" t="s">
        <v>110</v>
      </c>
      <c r="C1684" s="22" t="s">
        <v>7</v>
      </c>
      <c r="D1684" s="22" t="s">
        <v>7</v>
      </c>
      <c r="E1684" s="22" t="s">
        <v>14</v>
      </c>
      <c r="F1684" s="22" t="s">
        <v>11</v>
      </c>
      <c r="G1684" s="1">
        <v>2251.88</v>
      </c>
    </row>
    <row r="1685" spans="2:7">
      <c r="B1685" s="22" t="s">
        <v>110</v>
      </c>
      <c r="C1685" s="22" t="s">
        <v>7</v>
      </c>
      <c r="D1685" s="22" t="s">
        <v>7</v>
      </c>
      <c r="E1685" s="22" t="s">
        <v>14</v>
      </c>
      <c r="F1685" s="22" t="s">
        <v>12</v>
      </c>
      <c r="G1685" s="1">
        <v>250827.47</v>
      </c>
    </row>
    <row r="1686" spans="2:7">
      <c r="B1686" s="22" t="s">
        <v>110</v>
      </c>
      <c r="C1686" s="22" t="s">
        <v>7</v>
      </c>
      <c r="D1686" s="22" t="s">
        <v>7</v>
      </c>
      <c r="E1686" s="22" t="s">
        <v>14</v>
      </c>
      <c r="F1686" s="22" t="s">
        <v>13</v>
      </c>
      <c r="G1686" s="1">
        <v>23120.57</v>
      </c>
    </row>
    <row r="1687" spans="2:7">
      <c r="B1687" s="22" t="s">
        <v>110</v>
      </c>
      <c r="C1687" s="22" t="s">
        <v>7</v>
      </c>
      <c r="D1687" s="22" t="s">
        <v>7</v>
      </c>
      <c r="E1687" s="22" t="s">
        <v>15</v>
      </c>
      <c r="F1687" s="22" t="s">
        <v>16</v>
      </c>
      <c r="G1687" s="1">
        <v>363.31</v>
      </c>
    </row>
    <row r="1688" spans="2:7">
      <c r="B1688" s="22" t="s">
        <v>110</v>
      </c>
      <c r="C1688" s="22" t="s">
        <v>7</v>
      </c>
      <c r="D1688" s="22" t="s">
        <v>7</v>
      </c>
      <c r="E1688" s="22" t="s">
        <v>15</v>
      </c>
      <c r="F1688" s="22" t="s">
        <v>71</v>
      </c>
      <c r="G1688" s="1">
        <v>419.48</v>
      </c>
    </row>
    <row r="1689" spans="2:7">
      <c r="B1689" s="22" t="s">
        <v>110</v>
      </c>
      <c r="C1689" s="22" t="s">
        <v>7</v>
      </c>
      <c r="D1689" s="22" t="s">
        <v>7</v>
      </c>
      <c r="E1689" s="22" t="s">
        <v>15</v>
      </c>
      <c r="F1689" s="22" t="s">
        <v>17</v>
      </c>
      <c r="G1689" s="1">
        <v>139532.84</v>
      </c>
    </row>
    <row r="1690" spans="2:7">
      <c r="B1690" s="22" t="s">
        <v>110</v>
      </c>
      <c r="C1690" s="22" t="s">
        <v>7</v>
      </c>
      <c r="D1690" s="22" t="s">
        <v>7</v>
      </c>
      <c r="E1690" s="22" t="s">
        <v>15</v>
      </c>
      <c r="F1690" s="22" t="s">
        <v>18</v>
      </c>
      <c r="G1690" s="1">
        <v>104524.99</v>
      </c>
    </row>
    <row r="1691" spans="2:7">
      <c r="B1691" s="22" t="s">
        <v>110</v>
      </c>
      <c r="C1691" s="22" t="s">
        <v>7</v>
      </c>
      <c r="D1691" s="22" t="s">
        <v>7</v>
      </c>
      <c r="E1691" s="22" t="s">
        <v>15</v>
      </c>
      <c r="F1691" s="22" t="s">
        <v>19</v>
      </c>
      <c r="G1691" s="1">
        <v>44827.15</v>
      </c>
    </row>
    <row r="1692" spans="2:7">
      <c r="B1692" s="22" t="s">
        <v>110</v>
      </c>
      <c r="C1692" s="22" t="s">
        <v>7</v>
      </c>
      <c r="D1692" s="22" t="s">
        <v>7</v>
      </c>
      <c r="E1692" s="22" t="s">
        <v>15</v>
      </c>
      <c r="F1692" s="22" t="s">
        <v>20</v>
      </c>
      <c r="G1692" s="1">
        <v>32233.27</v>
      </c>
    </row>
    <row r="1693" spans="2:7">
      <c r="B1693" s="22" t="s">
        <v>110</v>
      </c>
      <c r="C1693" s="22" t="s">
        <v>7</v>
      </c>
      <c r="D1693" s="22" t="s">
        <v>7</v>
      </c>
      <c r="E1693" s="22" t="s">
        <v>15</v>
      </c>
      <c r="F1693" s="22" t="s">
        <v>21</v>
      </c>
      <c r="G1693" s="1">
        <v>1469.09</v>
      </c>
    </row>
    <row r="1694" spans="2:7">
      <c r="B1694" s="22" t="s">
        <v>110</v>
      </c>
      <c r="C1694" s="22" t="s">
        <v>7</v>
      </c>
      <c r="D1694" s="22" t="s">
        <v>7</v>
      </c>
      <c r="E1694" s="22" t="s">
        <v>15</v>
      </c>
      <c r="F1694" s="22" t="s">
        <v>22</v>
      </c>
      <c r="G1694" s="1">
        <v>147124.25</v>
      </c>
    </row>
    <row r="1695" spans="2:7">
      <c r="B1695" s="22" t="s">
        <v>110</v>
      </c>
      <c r="C1695" s="22" t="s">
        <v>7</v>
      </c>
      <c r="D1695" s="22" t="s">
        <v>7</v>
      </c>
      <c r="E1695" s="22" t="s">
        <v>15</v>
      </c>
      <c r="F1695" s="22" t="s">
        <v>23</v>
      </c>
      <c r="G1695" s="1">
        <v>8826.89</v>
      </c>
    </row>
    <row r="1696" spans="2:7">
      <c r="B1696" s="22" t="s">
        <v>110</v>
      </c>
      <c r="C1696" s="22" t="s">
        <v>7</v>
      </c>
      <c r="D1696" s="22" t="s">
        <v>7</v>
      </c>
      <c r="E1696" s="22" t="s">
        <v>15</v>
      </c>
      <c r="F1696" s="22" t="s">
        <v>24</v>
      </c>
      <c r="G1696" s="1">
        <v>257605.84</v>
      </c>
    </row>
    <row r="1697" spans="2:7">
      <c r="B1697" s="22" t="s">
        <v>110</v>
      </c>
      <c r="C1697" s="22" t="s">
        <v>7</v>
      </c>
      <c r="D1697" s="22" t="s">
        <v>7</v>
      </c>
      <c r="E1697" s="22" t="s">
        <v>15</v>
      </c>
      <c r="F1697" s="22" t="s">
        <v>25</v>
      </c>
      <c r="G1697" s="1">
        <v>204190.88</v>
      </c>
    </row>
    <row r="1698" spans="2:7">
      <c r="B1698" s="22" t="s">
        <v>110</v>
      </c>
      <c r="C1698" s="22" t="s">
        <v>7</v>
      </c>
      <c r="D1698" s="22" t="s">
        <v>7</v>
      </c>
      <c r="E1698" s="22" t="s">
        <v>15</v>
      </c>
      <c r="F1698" s="22" t="s">
        <v>26</v>
      </c>
      <c r="G1698" s="1">
        <v>236961.4</v>
      </c>
    </row>
    <row r="1699" spans="2:7">
      <c r="B1699" s="22" t="s">
        <v>110</v>
      </c>
      <c r="C1699" s="22" t="s">
        <v>7</v>
      </c>
      <c r="D1699" s="22" t="s">
        <v>7</v>
      </c>
      <c r="E1699" s="22" t="s">
        <v>15</v>
      </c>
      <c r="F1699" s="22" t="s">
        <v>27</v>
      </c>
      <c r="G1699" s="1">
        <v>2308</v>
      </c>
    </row>
    <row r="1700" spans="2:7">
      <c r="B1700" s="22" t="s">
        <v>110</v>
      </c>
      <c r="C1700" s="22" t="s">
        <v>7</v>
      </c>
      <c r="D1700" s="22" t="s">
        <v>7</v>
      </c>
      <c r="E1700" s="22" t="s">
        <v>15</v>
      </c>
      <c r="F1700" s="22" t="s">
        <v>72</v>
      </c>
      <c r="G1700" s="1">
        <v>1637.65</v>
      </c>
    </row>
    <row r="1701" spans="2:7">
      <c r="B1701" s="22" t="s">
        <v>110</v>
      </c>
      <c r="C1701" s="22" t="s">
        <v>7</v>
      </c>
      <c r="D1701" s="22" t="s">
        <v>7</v>
      </c>
      <c r="E1701" s="22" t="s">
        <v>28</v>
      </c>
      <c r="F1701" s="22" t="s">
        <v>29</v>
      </c>
      <c r="G1701" s="1">
        <v>86917.16</v>
      </c>
    </row>
    <row r="1702" spans="2:7">
      <c r="B1702" s="22" t="s">
        <v>110</v>
      </c>
      <c r="C1702" s="22" t="s">
        <v>7</v>
      </c>
      <c r="D1702" s="22" t="s">
        <v>7</v>
      </c>
      <c r="E1702" s="22" t="s">
        <v>28</v>
      </c>
      <c r="F1702" s="22" t="s">
        <v>32</v>
      </c>
      <c r="G1702" s="1">
        <v>469.53</v>
      </c>
    </row>
    <row r="1703" spans="2:7">
      <c r="B1703" s="22" t="s">
        <v>110</v>
      </c>
      <c r="C1703" s="22" t="s">
        <v>7</v>
      </c>
      <c r="D1703" s="22" t="s">
        <v>7</v>
      </c>
      <c r="E1703" s="22" t="s">
        <v>28</v>
      </c>
      <c r="F1703" s="22" t="s">
        <v>33</v>
      </c>
      <c r="G1703" s="1">
        <v>11792.37</v>
      </c>
    </row>
    <row r="1704" spans="2:7">
      <c r="B1704" s="22" t="s">
        <v>110</v>
      </c>
      <c r="C1704" s="22" t="s">
        <v>7</v>
      </c>
      <c r="D1704" s="22" t="s">
        <v>7</v>
      </c>
      <c r="E1704" s="22" t="s">
        <v>34</v>
      </c>
      <c r="F1704" s="22" t="s">
        <v>36</v>
      </c>
      <c r="G1704" s="1">
        <v>77350.240000000005</v>
      </c>
    </row>
    <row r="1705" spans="2:7">
      <c r="B1705" s="22" t="s">
        <v>110</v>
      </c>
      <c r="C1705" s="22" t="s">
        <v>7</v>
      </c>
      <c r="D1705" s="22" t="s">
        <v>7</v>
      </c>
      <c r="E1705" s="22" t="s">
        <v>34</v>
      </c>
      <c r="F1705" s="22" t="s">
        <v>38</v>
      </c>
      <c r="G1705" s="1">
        <v>45</v>
      </c>
    </row>
    <row r="1706" spans="2:7">
      <c r="B1706" s="22" t="s">
        <v>110</v>
      </c>
      <c r="C1706" s="22" t="s">
        <v>7</v>
      </c>
      <c r="D1706" s="22" t="s">
        <v>7</v>
      </c>
      <c r="E1706" s="22" t="s">
        <v>34</v>
      </c>
      <c r="F1706" s="22" t="s">
        <v>39</v>
      </c>
      <c r="G1706" s="1">
        <v>7470.44</v>
      </c>
    </row>
    <row r="1707" spans="2:7">
      <c r="B1707" s="22" t="s">
        <v>110</v>
      </c>
      <c r="C1707" s="22" t="s">
        <v>7</v>
      </c>
      <c r="D1707" s="22" t="s">
        <v>7</v>
      </c>
      <c r="E1707" s="22" t="s">
        <v>34</v>
      </c>
      <c r="F1707" s="22" t="s">
        <v>40</v>
      </c>
      <c r="G1707" s="1">
        <v>4374</v>
      </c>
    </row>
    <row r="1708" spans="2:7">
      <c r="B1708" s="22" t="s">
        <v>110</v>
      </c>
      <c r="C1708" s="22" t="s">
        <v>7</v>
      </c>
      <c r="D1708" s="22" t="s">
        <v>7</v>
      </c>
      <c r="E1708" s="22" t="s">
        <v>34</v>
      </c>
      <c r="F1708" s="22" t="s">
        <v>44</v>
      </c>
      <c r="G1708" s="1">
        <v>2777.6</v>
      </c>
    </row>
    <row r="1709" spans="2:7">
      <c r="B1709" s="22" t="s">
        <v>110</v>
      </c>
      <c r="C1709" s="22" t="s">
        <v>7</v>
      </c>
      <c r="D1709" s="22" t="s">
        <v>7</v>
      </c>
      <c r="E1709" s="22" t="s">
        <v>34</v>
      </c>
      <c r="F1709" s="22" t="s">
        <v>66</v>
      </c>
      <c r="G1709" s="1">
        <v>7924.8</v>
      </c>
    </row>
    <row r="1710" spans="2:7">
      <c r="B1710" s="22" t="s">
        <v>110</v>
      </c>
      <c r="C1710" s="22" t="s">
        <v>7</v>
      </c>
      <c r="D1710" s="22" t="s">
        <v>7</v>
      </c>
      <c r="E1710" s="22" t="s">
        <v>34</v>
      </c>
      <c r="F1710" s="22" t="s">
        <v>50</v>
      </c>
      <c r="G1710" s="1">
        <v>299.97000000000003</v>
      </c>
    </row>
    <row r="1711" spans="2:7">
      <c r="B1711" s="22" t="s">
        <v>110</v>
      </c>
      <c r="C1711" s="22" t="s">
        <v>7</v>
      </c>
      <c r="D1711" s="22" t="s">
        <v>7</v>
      </c>
      <c r="E1711" s="22" t="s">
        <v>34</v>
      </c>
      <c r="F1711" s="22" t="s">
        <v>52</v>
      </c>
      <c r="G1711" s="1">
        <v>625</v>
      </c>
    </row>
    <row r="1712" spans="2:7">
      <c r="B1712" s="22" t="s">
        <v>110</v>
      </c>
      <c r="C1712" s="22" t="s">
        <v>7</v>
      </c>
      <c r="D1712" s="22" t="s">
        <v>7</v>
      </c>
      <c r="E1712" s="22" t="s">
        <v>34</v>
      </c>
      <c r="F1712" s="22" t="s">
        <v>55</v>
      </c>
      <c r="G1712" s="1">
        <v>91.2</v>
      </c>
    </row>
    <row r="1713" spans="2:7">
      <c r="B1713" s="22" t="s">
        <v>110</v>
      </c>
      <c r="C1713" s="22" t="s">
        <v>7</v>
      </c>
      <c r="D1713" s="22" t="s">
        <v>7</v>
      </c>
      <c r="E1713" s="22" t="s">
        <v>34</v>
      </c>
      <c r="F1713" s="22" t="s">
        <v>58</v>
      </c>
      <c r="G1713" s="1">
        <v>22910.2</v>
      </c>
    </row>
    <row r="1714" spans="2:7">
      <c r="B1714" s="22" t="s">
        <v>110</v>
      </c>
      <c r="C1714" s="22" t="s">
        <v>7</v>
      </c>
      <c r="D1714" s="22" t="s">
        <v>7</v>
      </c>
      <c r="E1714" s="22" t="s">
        <v>59</v>
      </c>
      <c r="F1714" s="22" t="s">
        <v>55</v>
      </c>
      <c r="G1714" s="1">
        <v>1688.42</v>
      </c>
    </row>
    <row r="1715" spans="2:7">
      <c r="B1715" s="22" t="s">
        <v>111</v>
      </c>
      <c r="C1715" s="22" t="s">
        <v>7</v>
      </c>
      <c r="D1715" s="22" t="s">
        <v>5</v>
      </c>
      <c r="E1715" s="22" t="s">
        <v>5</v>
      </c>
      <c r="F1715" s="22" t="s">
        <v>6</v>
      </c>
      <c r="G1715" s="1">
        <v>2005.14</v>
      </c>
    </row>
    <row r="1716" spans="2:7">
      <c r="B1716" s="22" t="s">
        <v>111</v>
      </c>
      <c r="C1716" s="22" t="s">
        <v>7</v>
      </c>
      <c r="D1716" s="22" t="s">
        <v>5</v>
      </c>
      <c r="E1716" s="22" t="s">
        <v>7</v>
      </c>
      <c r="F1716" s="22" t="s">
        <v>6</v>
      </c>
      <c r="G1716" s="1">
        <v>-58282.74</v>
      </c>
    </row>
    <row r="1717" spans="2:7">
      <c r="B1717" s="22" t="s">
        <v>111</v>
      </c>
      <c r="C1717" s="22" t="s">
        <v>7</v>
      </c>
      <c r="D1717" s="22" t="s">
        <v>5</v>
      </c>
      <c r="E1717" s="22" t="s">
        <v>8</v>
      </c>
      <c r="F1717" s="22" t="s">
        <v>9</v>
      </c>
      <c r="G1717" s="1">
        <v>1734537.42</v>
      </c>
    </row>
    <row r="1718" spans="2:7">
      <c r="B1718" s="22" t="s">
        <v>111</v>
      </c>
      <c r="C1718" s="22" t="s">
        <v>7</v>
      </c>
      <c r="D1718" s="22" t="s">
        <v>5</v>
      </c>
      <c r="E1718" s="22" t="s">
        <v>8</v>
      </c>
      <c r="F1718" s="22" t="s">
        <v>10</v>
      </c>
      <c r="G1718" s="1">
        <v>28784.57</v>
      </c>
    </row>
    <row r="1719" spans="2:7">
      <c r="B1719" s="22" t="s">
        <v>111</v>
      </c>
      <c r="C1719" s="22" t="s">
        <v>7</v>
      </c>
      <c r="D1719" s="22" t="s">
        <v>5</v>
      </c>
      <c r="E1719" s="22" t="s">
        <v>8</v>
      </c>
      <c r="F1719" s="22" t="s">
        <v>11</v>
      </c>
      <c r="G1719" s="1">
        <v>40072.959999999999</v>
      </c>
    </row>
    <row r="1720" spans="2:7">
      <c r="B1720" s="22" t="s">
        <v>111</v>
      </c>
      <c r="C1720" s="22" t="s">
        <v>7</v>
      </c>
      <c r="D1720" s="22" t="s">
        <v>5</v>
      </c>
      <c r="E1720" s="22" t="s">
        <v>8</v>
      </c>
      <c r="F1720" s="22" t="s">
        <v>12</v>
      </c>
      <c r="G1720" s="1">
        <v>37712.89</v>
      </c>
    </row>
    <row r="1721" spans="2:7">
      <c r="B1721" s="22" t="s">
        <v>111</v>
      </c>
      <c r="C1721" s="22" t="s">
        <v>7</v>
      </c>
      <c r="D1721" s="22" t="s">
        <v>5</v>
      </c>
      <c r="E1721" s="22" t="s">
        <v>8</v>
      </c>
      <c r="F1721" s="22" t="s">
        <v>13</v>
      </c>
      <c r="G1721" s="1">
        <v>435.08</v>
      </c>
    </row>
    <row r="1722" spans="2:7">
      <c r="B1722" s="22" t="s">
        <v>111</v>
      </c>
      <c r="C1722" s="22" t="s">
        <v>7</v>
      </c>
      <c r="D1722" s="22" t="s">
        <v>5</v>
      </c>
      <c r="E1722" s="22" t="s">
        <v>8</v>
      </c>
      <c r="F1722" s="22" t="s">
        <v>70</v>
      </c>
      <c r="G1722" s="1">
        <v>9505</v>
      </c>
    </row>
    <row r="1723" spans="2:7">
      <c r="B1723" s="22" t="s">
        <v>111</v>
      </c>
      <c r="C1723" s="22" t="s">
        <v>7</v>
      </c>
      <c r="D1723" s="22" t="s">
        <v>5</v>
      </c>
      <c r="E1723" s="22" t="s">
        <v>14</v>
      </c>
      <c r="F1723" s="22" t="s">
        <v>9</v>
      </c>
      <c r="G1723" s="1">
        <v>857486.54</v>
      </c>
    </row>
    <row r="1724" spans="2:7">
      <c r="B1724" s="22" t="s">
        <v>111</v>
      </c>
      <c r="C1724" s="22" t="s">
        <v>7</v>
      </c>
      <c r="D1724" s="22" t="s">
        <v>5</v>
      </c>
      <c r="E1724" s="22" t="s">
        <v>14</v>
      </c>
      <c r="F1724" s="22" t="s">
        <v>10</v>
      </c>
      <c r="G1724" s="1">
        <v>17335.939999999999</v>
      </c>
    </row>
    <row r="1725" spans="2:7">
      <c r="B1725" s="22" t="s">
        <v>111</v>
      </c>
      <c r="C1725" s="22" t="s">
        <v>7</v>
      </c>
      <c r="D1725" s="22" t="s">
        <v>5</v>
      </c>
      <c r="E1725" s="22" t="s">
        <v>14</v>
      </c>
      <c r="F1725" s="22" t="s">
        <v>11</v>
      </c>
      <c r="G1725" s="1">
        <v>46950.42</v>
      </c>
    </row>
    <row r="1726" spans="2:7">
      <c r="B1726" s="22" t="s">
        <v>111</v>
      </c>
      <c r="C1726" s="22" t="s">
        <v>7</v>
      </c>
      <c r="D1726" s="22" t="s">
        <v>5</v>
      </c>
      <c r="E1726" s="22" t="s">
        <v>14</v>
      </c>
      <c r="F1726" s="22" t="s">
        <v>12</v>
      </c>
      <c r="G1726" s="1">
        <v>-4177.04</v>
      </c>
    </row>
    <row r="1727" spans="2:7">
      <c r="B1727" s="22" t="s">
        <v>111</v>
      </c>
      <c r="C1727" s="22" t="s">
        <v>7</v>
      </c>
      <c r="D1727" s="22" t="s">
        <v>5</v>
      </c>
      <c r="E1727" s="22" t="s">
        <v>14</v>
      </c>
      <c r="F1727" s="22" t="s">
        <v>13</v>
      </c>
      <c r="G1727" s="1">
        <v>7322.63</v>
      </c>
    </row>
    <row r="1728" spans="2:7">
      <c r="B1728" s="22" t="s">
        <v>111</v>
      </c>
      <c r="C1728" s="22" t="s">
        <v>7</v>
      </c>
      <c r="D1728" s="22" t="s">
        <v>5</v>
      </c>
      <c r="E1728" s="22" t="s">
        <v>15</v>
      </c>
      <c r="F1728" s="22" t="s">
        <v>17</v>
      </c>
      <c r="G1728" s="1">
        <v>140118.01999999999</v>
      </c>
    </row>
    <row r="1729" spans="2:7">
      <c r="B1729" s="22" t="s">
        <v>111</v>
      </c>
      <c r="C1729" s="22" t="s">
        <v>7</v>
      </c>
      <c r="D1729" s="22" t="s">
        <v>5</v>
      </c>
      <c r="E1729" s="22" t="s">
        <v>15</v>
      </c>
      <c r="F1729" s="22" t="s">
        <v>18</v>
      </c>
      <c r="G1729" s="1">
        <v>69062.69</v>
      </c>
    </row>
    <row r="1730" spans="2:7">
      <c r="B1730" s="22" t="s">
        <v>111</v>
      </c>
      <c r="C1730" s="22" t="s">
        <v>7</v>
      </c>
      <c r="D1730" s="22" t="s">
        <v>5</v>
      </c>
      <c r="E1730" s="22" t="s">
        <v>15</v>
      </c>
      <c r="F1730" s="22" t="s">
        <v>19</v>
      </c>
      <c r="G1730" s="1">
        <v>277875.59999999998</v>
      </c>
    </row>
    <row r="1731" spans="2:7">
      <c r="B1731" s="22" t="s">
        <v>111</v>
      </c>
      <c r="C1731" s="22" t="s">
        <v>7</v>
      </c>
      <c r="D1731" s="22" t="s">
        <v>5</v>
      </c>
      <c r="E1731" s="22" t="s">
        <v>15</v>
      </c>
      <c r="F1731" s="22" t="s">
        <v>20</v>
      </c>
      <c r="G1731" s="1">
        <v>99748.87</v>
      </c>
    </row>
    <row r="1732" spans="2:7">
      <c r="B1732" s="22" t="s">
        <v>111</v>
      </c>
      <c r="C1732" s="22" t="s">
        <v>7</v>
      </c>
      <c r="D1732" s="22" t="s">
        <v>5</v>
      </c>
      <c r="E1732" s="22" t="s">
        <v>15</v>
      </c>
      <c r="F1732" s="22" t="s">
        <v>21</v>
      </c>
      <c r="G1732" s="1">
        <v>822.11</v>
      </c>
    </row>
    <row r="1733" spans="2:7">
      <c r="B1733" s="22" t="s">
        <v>111</v>
      </c>
      <c r="C1733" s="22" t="s">
        <v>7</v>
      </c>
      <c r="D1733" s="22" t="s">
        <v>5</v>
      </c>
      <c r="E1733" s="22" t="s">
        <v>15</v>
      </c>
      <c r="F1733" s="22" t="s">
        <v>22</v>
      </c>
      <c r="G1733" s="1">
        <v>493.95</v>
      </c>
    </row>
    <row r="1734" spans="2:7">
      <c r="B1734" s="22" t="s">
        <v>111</v>
      </c>
      <c r="C1734" s="22" t="s">
        <v>7</v>
      </c>
      <c r="D1734" s="22" t="s">
        <v>5</v>
      </c>
      <c r="E1734" s="22" t="s">
        <v>15</v>
      </c>
      <c r="F1734" s="22" t="s">
        <v>23</v>
      </c>
      <c r="G1734" s="1">
        <v>7983.78</v>
      </c>
    </row>
    <row r="1735" spans="2:7">
      <c r="B1735" s="22" t="s">
        <v>111</v>
      </c>
      <c r="C1735" s="22" t="s">
        <v>7</v>
      </c>
      <c r="D1735" s="22" t="s">
        <v>5</v>
      </c>
      <c r="E1735" s="22" t="s">
        <v>15</v>
      </c>
      <c r="F1735" s="22" t="s">
        <v>24</v>
      </c>
      <c r="G1735" s="1">
        <v>14368.49</v>
      </c>
    </row>
    <row r="1736" spans="2:7">
      <c r="B1736" s="22" t="s">
        <v>111</v>
      </c>
      <c r="C1736" s="22" t="s">
        <v>7</v>
      </c>
      <c r="D1736" s="22" t="s">
        <v>5</v>
      </c>
      <c r="E1736" s="22" t="s">
        <v>15</v>
      </c>
      <c r="F1736" s="22" t="s">
        <v>25</v>
      </c>
      <c r="G1736" s="1">
        <v>266322.32</v>
      </c>
    </row>
    <row r="1737" spans="2:7">
      <c r="B1737" s="22" t="s">
        <v>111</v>
      </c>
      <c r="C1737" s="22" t="s">
        <v>7</v>
      </c>
      <c r="D1737" s="22" t="s">
        <v>5</v>
      </c>
      <c r="E1737" s="22" t="s">
        <v>15</v>
      </c>
      <c r="F1737" s="22" t="s">
        <v>26</v>
      </c>
      <c r="G1737" s="1">
        <v>222011.51</v>
      </c>
    </row>
    <row r="1738" spans="2:7">
      <c r="B1738" s="22" t="s">
        <v>111</v>
      </c>
      <c r="C1738" s="22" t="s">
        <v>7</v>
      </c>
      <c r="D1738" s="22" t="s">
        <v>5</v>
      </c>
      <c r="E1738" s="22" t="s">
        <v>15</v>
      </c>
      <c r="F1738" s="22" t="s">
        <v>27</v>
      </c>
      <c r="G1738" s="1">
        <v>2714.14</v>
      </c>
    </row>
    <row r="1739" spans="2:7">
      <c r="B1739" s="22" t="s">
        <v>111</v>
      </c>
      <c r="C1739" s="22" t="s">
        <v>7</v>
      </c>
      <c r="D1739" s="22" t="s">
        <v>5</v>
      </c>
      <c r="E1739" s="22" t="s">
        <v>15</v>
      </c>
      <c r="F1739" s="22" t="s">
        <v>72</v>
      </c>
      <c r="G1739" s="1">
        <v>1343.7</v>
      </c>
    </row>
    <row r="1740" spans="2:7">
      <c r="B1740" s="22" t="s">
        <v>111</v>
      </c>
      <c r="C1740" s="22" t="s">
        <v>7</v>
      </c>
      <c r="D1740" s="22" t="s">
        <v>5</v>
      </c>
      <c r="E1740" s="22" t="s">
        <v>28</v>
      </c>
      <c r="F1740" s="22" t="s">
        <v>29</v>
      </c>
      <c r="G1740" s="1">
        <v>77335.850000000006</v>
      </c>
    </row>
    <row r="1741" spans="2:7">
      <c r="B1741" s="22" t="s">
        <v>111</v>
      </c>
      <c r="C1741" s="22" t="s">
        <v>7</v>
      </c>
      <c r="D1741" s="22" t="s">
        <v>5</v>
      </c>
      <c r="E1741" s="22" t="s">
        <v>28</v>
      </c>
      <c r="F1741" s="22" t="s">
        <v>30</v>
      </c>
      <c r="G1741" s="1">
        <v>12304.97</v>
      </c>
    </row>
    <row r="1742" spans="2:7">
      <c r="B1742" s="22" t="s">
        <v>111</v>
      </c>
      <c r="C1742" s="22" t="s">
        <v>7</v>
      </c>
      <c r="D1742" s="22" t="s">
        <v>5</v>
      </c>
      <c r="E1742" s="22" t="s">
        <v>28</v>
      </c>
      <c r="F1742" s="22" t="s">
        <v>31</v>
      </c>
      <c r="G1742" s="1">
        <v>28064.44</v>
      </c>
    </row>
    <row r="1743" spans="2:7">
      <c r="B1743" s="22" t="s">
        <v>111</v>
      </c>
      <c r="C1743" s="22" t="s">
        <v>7</v>
      </c>
      <c r="D1743" s="22" t="s">
        <v>5</v>
      </c>
      <c r="E1743" s="22" t="s">
        <v>28</v>
      </c>
      <c r="F1743" s="22" t="s">
        <v>32</v>
      </c>
      <c r="G1743" s="1">
        <v>67369.149999999994</v>
      </c>
    </row>
    <row r="1744" spans="2:7">
      <c r="B1744" s="22" t="s">
        <v>111</v>
      </c>
      <c r="C1744" s="22" t="s">
        <v>7</v>
      </c>
      <c r="D1744" s="22" t="s">
        <v>5</v>
      </c>
      <c r="E1744" s="22" t="s">
        <v>28</v>
      </c>
      <c r="F1744" s="22" t="s">
        <v>33</v>
      </c>
      <c r="G1744" s="1">
        <v>62774.82</v>
      </c>
    </row>
    <row r="1745" spans="2:7">
      <c r="B1745" s="22" t="s">
        <v>111</v>
      </c>
      <c r="C1745" s="22" t="s">
        <v>7</v>
      </c>
      <c r="D1745" s="22" t="s">
        <v>5</v>
      </c>
      <c r="E1745" s="22" t="s">
        <v>34</v>
      </c>
      <c r="F1745" s="22" t="s">
        <v>35</v>
      </c>
      <c r="G1745" s="1">
        <v>1711.15</v>
      </c>
    </row>
    <row r="1746" spans="2:7">
      <c r="B1746" s="22" t="s">
        <v>111</v>
      </c>
      <c r="C1746" s="22" t="s">
        <v>7</v>
      </c>
      <c r="D1746" s="22" t="s">
        <v>5</v>
      </c>
      <c r="E1746" s="22" t="s">
        <v>34</v>
      </c>
      <c r="F1746" s="22" t="s">
        <v>36</v>
      </c>
      <c r="G1746" s="1">
        <v>9652.7000000000007</v>
      </c>
    </row>
    <row r="1747" spans="2:7">
      <c r="B1747" s="22" t="s">
        <v>111</v>
      </c>
      <c r="C1747" s="22" t="s">
        <v>7</v>
      </c>
      <c r="D1747" s="22" t="s">
        <v>5</v>
      </c>
      <c r="E1747" s="22" t="s">
        <v>34</v>
      </c>
      <c r="F1747" s="22" t="s">
        <v>37</v>
      </c>
      <c r="G1747" s="1">
        <v>4834.58</v>
      </c>
    </row>
    <row r="1748" spans="2:7">
      <c r="B1748" s="22" t="s">
        <v>111</v>
      </c>
      <c r="C1748" s="22" t="s">
        <v>7</v>
      </c>
      <c r="D1748" s="22" t="s">
        <v>5</v>
      </c>
      <c r="E1748" s="22" t="s">
        <v>34</v>
      </c>
      <c r="F1748" s="22" t="s">
        <v>38</v>
      </c>
      <c r="G1748" s="1">
        <v>2041.45</v>
      </c>
    </row>
    <row r="1749" spans="2:7">
      <c r="B1749" s="22" t="s">
        <v>111</v>
      </c>
      <c r="C1749" s="22" t="s">
        <v>7</v>
      </c>
      <c r="D1749" s="22" t="s">
        <v>5</v>
      </c>
      <c r="E1749" s="22" t="s">
        <v>34</v>
      </c>
      <c r="F1749" s="22" t="s">
        <v>39</v>
      </c>
      <c r="G1749" s="1">
        <v>5927.87</v>
      </c>
    </row>
    <row r="1750" spans="2:7">
      <c r="B1750" s="22" t="s">
        <v>111</v>
      </c>
      <c r="C1750" s="22" t="s">
        <v>7</v>
      </c>
      <c r="D1750" s="22" t="s">
        <v>5</v>
      </c>
      <c r="E1750" s="22" t="s">
        <v>34</v>
      </c>
      <c r="F1750" s="22" t="s">
        <v>40</v>
      </c>
      <c r="G1750" s="1">
        <v>11917.5</v>
      </c>
    </row>
    <row r="1751" spans="2:7">
      <c r="B1751" s="22" t="s">
        <v>111</v>
      </c>
      <c r="C1751" s="22" t="s">
        <v>7</v>
      </c>
      <c r="D1751" s="22" t="s">
        <v>5</v>
      </c>
      <c r="E1751" s="22" t="s">
        <v>34</v>
      </c>
      <c r="F1751" s="22" t="s">
        <v>42</v>
      </c>
      <c r="G1751" s="1">
        <v>1400</v>
      </c>
    </row>
    <row r="1752" spans="2:7">
      <c r="B1752" s="22" t="s">
        <v>111</v>
      </c>
      <c r="C1752" s="22" t="s">
        <v>7</v>
      </c>
      <c r="D1752" s="22" t="s">
        <v>5</v>
      </c>
      <c r="E1752" s="22" t="s">
        <v>34</v>
      </c>
      <c r="F1752" s="22" t="s">
        <v>43</v>
      </c>
      <c r="G1752" s="1">
        <v>15.12</v>
      </c>
    </row>
    <row r="1753" spans="2:7">
      <c r="B1753" s="22" t="s">
        <v>111</v>
      </c>
      <c r="C1753" s="22" t="s">
        <v>7</v>
      </c>
      <c r="D1753" s="22" t="s">
        <v>5</v>
      </c>
      <c r="E1753" s="22" t="s">
        <v>34</v>
      </c>
      <c r="F1753" s="22" t="s">
        <v>44</v>
      </c>
      <c r="G1753" s="1">
        <v>4100</v>
      </c>
    </row>
    <row r="1754" spans="2:7">
      <c r="B1754" s="22" t="s">
        <v>111</v>
      </c>
      <c r="C1754" s="22" t="s">
        <v>7</v>
      </c>
      <c r="D1754" s="22" t="s">
        <v>5</v>
      </c>
      <c r="E1754" s="22" t="s">
        <v>34</v>
      </c>
      <c r="F1754" s="22" t="s">
        <v>45</v>
      </c>
      <c r="G1754" s="1">
        <v>5596.12</v>
      </c>
    </row>
    <row r="1755" spans="2:7">
      <c r="B1755" s="22" t="s">
        <v>111</v>
      </c>
      <c r="C1755" s="22" t="s">
        <v>7</v>
      </c>
      <c r="D1755" s="22" t="s">
        <v>5</v>
      </c>
      <c r="E1755" s="22" t="s">
        <v>34</v>
      </c>
      <c r="F1755" s="22" t="s">
        <v>46</v>
      </c>
      <c r="G1755" s="1">
        <v>7953.45</v>
      </c>
    </row>
    <row r="1756" spans="2:7">
      <c r="B1756" s="22" t="s">
        <v>111</v>
      </c>
      <c r="C1756" s="22" t="s">
        <v>7</v>
      </c>
      <c r="D1756" s="22" t="s">
        <v>5</v>
      </c>
      <c r="E1756" s="22" t="s">
        <v>34</v>
      </c>
      <c r="F1756" s="22" t="s">
        <v>47</v>
      </c>
      <c r="G1756" s="1">
        <v>9943.2000000000007</v>
      </c>
    </row>
    <row r="1757" spans="2:7">
      <c r="B1757" s="22" t="s">
        <v>111</v>
      </c>
      <c r="C1757" s="22" t="s">
        <v>7</v>
      </c>
      <c r="D1757" s="22" t="s">
        <v>5</v>
      </c>
      <c r="E1757" s="22" t="s">
        <v>34</v>
      </c>
      <c r="F1757" s="22" t="s">
        <v>48</v>
      </c>
      <c r="G1757" s="1">
        <v>4174.2299999999996</v>
      </c>
    </row>
    <row r="1758" spans="2:7">
      <c r="B1758" s="22" t="s">
        <v>111</v>
      </c>
      <c r="C1758" s="22" t="s">
        <v>7</v>
      </c>
      <c r="D1758" s="22" t="s">
        <v>5</v>
      </c>
      <c r="E1758" s="22" t="s">
        <v>34</v>
      </c>
      <c r="F1758" s="22" t="s">
        <v>74</v>
      </c>
      <c r="G1758" s="1">
        <v>14950</v>
      </c>
    </row>
    <row r="1759" spans="2:7">
      <c r="B1759" s="22" t="s">
        <v>111</v>
      </c>
      <c r="C1759" s="22" t="s">
        <v>7</v>
      </c>
      <c r="D1759" s="22" t="s">
        <v>5</v>
      </c>
      <c r="E1759" s="22" t="s">
        <v>34</v>
      </c>
      <c r="F1759" s="22" t="s">
        <v>75</v>
      </c>
      <c r="G1759" s="1">
        <v>385.12</v>
      </c>
    </row>
    <row r="1760" spans="2:7">
      <c r="B1760" s="22" t="s">
        <v>111</v>
      </c>
      <c r="C1760" s="22" t="s">
        <v>7</v>
      </c>
      <c r="D1760" s="22" t="s">
        <v>5</v>
      </c>
      <c r="E1760" s="22" t="s">
        <v>34</v>
      </c>
      <c r="F1760" s="22" t="s">
        <v>88</v>
      </c>
      <c r="G1760" s="1">
        <v>4004.04</v>
      </c>
    </row>
    <row r="1761" spans="2:7">
      <c r="B1761" s="22" t="s">
        <v>111</v>
      </c>
      <c r="C1761" s="22" t="s">
        <v>7</v>
      </c>
      <c r="D1761" s="22" t="s">
        <v>5</v>
      </c>
      <c r="E1761" s="22" t="s">
        <v>34</v>
      </c>
      <c r="F1761" s="22" t="s">
        <v>49</v>
      </c>
      <c r="G1761" s="1">
        <v>41273</v>
      </c>
    </row>
    <row r="1762" spans="2:7">
      <c r="B1762" s="22" t="s">
        <v>111</v>
      </c>
      <c r="C1762" s="22" t="s">
        <v>7</v>
      </c>
      <c r="D1762" s="22" t="s">
        <v>5</v>
      </c>
      <c r="E1762" s="22" t="s">
        <v>34</v>
      </c>
      <c r="F1762" s="22" t="s">
        <v>50</v>
      </c>
      <c r="G1762" s="1">
        <v>26126.16</v>
      </c>
    </row>
    <row r="1763" spans="2:7">
      <c r="B1763" s="22" t="s">
        <v>111</v>
      </c>
      <c r="C1763" s="22" t="s">
        <v>7</v>
      </c>
      <c r="D1763" s="22" t="s">
        <v>5</v>
      </c>
      <c r="E1763" s="22" t="s">
        <v>34</v>
      </c>
      <c r="F1763" s="22" t="s">
        <v>51</v>
      </c>
      <c r="G1763" s="1">
        <v>886.13</v>
      </c>
    </row>
    <row r="1764" spans="2:7">
      <c r="B1764" s="22" t="s">
        <v>111</v>
      </c>
      <c r="C1764" s="22" t="s">
        <v>7</v>
      </c>
      <c r="D1764" s="22" t="s">
        <v>5</v>
      </c>
      <c r="E1764" s="22" t="s">
        <v>34</v>
      </c>
      <c r="F1764" s="22" t="s">
        <v>52</v>
      </c>
      <c r="G1764" s="1">
        <v>424.32</v>
      </c>
    </row>
    <row r="1765" spans="2:7">
      <c r="B1765" s="22" t="s">
        <v>111</v>
      </c>
      <c r="C1765" s="22" t="s">
        <v>7</v>
      </c>
      <c r="D1765" s="22" t="s">
        <v>5</v>
      </c>
      <c r="E1765" s="22" t="s">
        <v>34</v>
      </c>
      <c r="F1765" s="22" t="s">
        <v>53</v>
      </c>
      <c r="G1765" s="1">
        <v>37190.400000000001</v>
      </c>
    </row>
    <row r="1766" spans="2:7">
      <c r="B1766" s="22" t="s">
        <v>111</v>
      </c>
      <c r="C1766" s="22" t="s">
        <v>7</v>
      </c>
      <c r="D1766" s="22" t="s">
        <v>5</v>
      </c>
      <c r="E1766" s="22" t="s">
        <v>34</v>
      </c>
      <c r="F1766" s="22" t="s">
        <v>54</v>
      </c>
      <c r="G1766" s="1">
        <v>18318.57</v>
      </c>
    </row>
    <row r="1767" spans="2:7">
      <c r="B1767" s="22" t="s">
        <v>111</v>
      </c>
      <c r="C1767" s="22" t="s">
        <v>7</v>
      </c>
      <c r="D1767" s="22" t="s">
        <v>5</v>
      </c>
      <c r="E1767" s="22" t="s">
        <v>34</v>
      </c>
      <c r="F1767" s="22" t="s">
        <v>55</v>
      </c>
      <c r="G1767" s="1">
        <v>35603</v>
      </c>
    </row>
    <row r="1768" spans="2:7">
      <c r="B1768" s="22" t="s">
        <v>111</v>
      </c>
      <c r="C1768" s="22" t="s">
        <v>7</v>
      </c>
      <c r="D1768" s="22" t="s">
        <v>5</v>
      </c>
      <c r="E1768" s="22" t="s">
        <v>34</v>
      </c>
      <c r="F1768" s="22" t="s">
        <v>56</v>
      </c>
      <c r="G1768" s="1">
        <v>247395.75</v>
      </c>
    </row>
    <row r="1769" spans="2:7">
      <c r="B1769" s="22" t="s">
        <v>111</v>
      </c>
      <c r="C1769" s="22" t="s">
        <v>7</v>
      </c>
      <c r="D1769" s="22" t="s">
        <v>5</v>
      </c>
      <c r="E1769" s="22" t="s">
        <v>34</v>
      </c>
      <c r="F1769" s="22" t="s">
        <v>106</v>
      </c>
      <c r="G1769" s="1">
        <v>3128.05</v>
      </c>
    </row>
    <row r="1770" spans="2:7">
      <c r="B1770" s="22" t="s">
        <v>111</v>
      </c>
      <c r="C1770" s="22" t="s">
        <v>7</v>
      </c>
      <c r="D1770" s="22" t="s">
        <v>5</v>
      </c>
      <c r="E1770" s="22" t="s">
        <v>34</v>
      </c>
      <c r="F1770" s="22" t="s">
        <v>57</v>
      </c>
      <c r="G1770" s="1">
        <v>56420.56</v>
      </c>
    </row>
    <row r="1771" spans="2:7">
      <c r="B1771" s="22" t="s">
        <v>111</v>
      </c>
      <c r="C1771" s="22" t="s">
        <v>7</v>
      </c>
      <c r="D1771" s="22" t="s">
        <v>5</v>
      </c>
      <c r="E1771" s="22" t="s">
        <v>34</v>
      </c>
      <c r="F1771" s="22" t="s">
        <v>58</v>
      </c>
      <c r="G1771" s="1">
        <v>8591.5</v>
      </c>
    </row>
    <row r="1772" spans="2:7">
      <c r="B1772" s="22" t="s">
        <v>111</v>
      </c>
      <c r="C1772" s="22" t="s">
        <v>7</v>
      </c>
      <c r="D1772" s="22" t="s">
        <v>5</v>
      </c>
      <c r="E1772" s="22" t="s">
        <v>34</v>
      </c>
      <c r="F1772" s="22" t="s">
        <v>112</v>
      </c>
      <c r="G1772" s="1">
        <v>175</v>
      </c>
    </row>
    <row r="1773" spans="2:7">
      <c r="B1773" s="22" t="s">
        <v>111</v>
      </c>
      <c r="C1773" s="22" t="s">
        <v>7</v>
      </c>
      <c r="D1773" s="22" t="s">
        <v>5</v>
      </c>
      <c r="E1773" s="22" t="s">
        <v>59</v>
      </c>
      <c r="F1773" s="22" t="s">
        <v>55</v>
      </c>
      <c r="G1773" s="1">
        <v>16800.080000000002</v>
      </c>
    </row>
    <row r="1774" spans="2:7">
      <c r="B1774" s="22" t="s">
        <v>111</v>
      </c>
      <c r="C1774" s="22" t="s">
        <v>7</v>
      </c>
      <c r="D1774" s="22" t="s">
        <v>5</v>
      </c>
      <c r="E1774" s="22" t="s">
        <v>60</v>
      </c>
      <c r="F1774" s="22" t="s">
        <v>77</v>
      </c>
      <c r="G1774" s="1">
        <v>5886.13</v>
      </c>
    </row>
    <row r="1775" spans="2:7">
      <c r="B1775" s="22" t="s">
        <v>111</v>
      </c>
      <c r="C1775" s="22" t="s">
        <v>7</v>
      </c>
      <c r="D1775" s="22" t="s">
        <v>5</v>
      </c>
      <c r="E1775" s="22" t="s">
        <v>60</v>
      </c>
      <c r="F1775" s="22" t="s">
        <v>61</v>
      </c>
      <c r="G1775" s="1">
        <v>8395.11</v>
      </c>
    </row>
    <row r="1776" spans="2:7">
      <c r="B1776" s="22" t="s">
        <v>111</v>
      </c>
      <c r="C1776" s="22" t="s">
        <v>7</v>
      </c>
      <c r="D1776" s="22" t="s">
        <v>5</v>
      </c>
      <c r="E1776" s="22" t="s">
        <v>60</v>
      </c>
      <c r="F1776" s="22" t="s">
        <v>62</v>
      </c>
      <c r="G1776" s="1">
        <v>43241.33</v>
      </c>
    </row>
    <row r="1777" spans="2:7">
      <c r="B1777" s="22" t="s">
        <v>111</v>
      </c>
      <c r="C1777" s="22" t="s">
        <v>7</v>
      </c>
      <c r="D1777" s="22" t="s">
        <v>7</v>
      </c>
      <c r="E1777" s="22" t="s">
        <v>5</v>
      </c>
      <c r="F1777" s="22" t="s">
        <v>6</v>
      </c>
      <c r="G1777" s="1">
        <v>56277.599999999999</v>
      </c>
    </row>
    <row r="1778" spans="2:7">
      <c r="B1778" s="22" t="s">
        <v>111</v>
      </c>
      <c r="C1778" s="22" t="s">
        <v>7</v>
      </c>
      <c r="D1778" s="22" t="s">
        <v>7</v>
      </c>
      <c r="E1778" s="22" t="s">
        <v>8</v>
      </c>
      <c r="F1778" s="22" t="s">
        <v>11</v>
      </c>
      <c r="G1778" s="1">
        <v>27396.48</v>
      </c>
    </row>
    <row r="1779" spans="2:7">
      <c r="B1779" s="22" t="s">
        <v>111</v>
      </c>
      <c r="C1779" s="22" t="s">
        <v>7</v>
      </c>
      <c r="D1779" s="22" t="s">
        <v>7</v>
      </c>
      <c r="E1779" s="22" t="s">
        <v>8</v>
      </c>
      <c r="F1779" s="22" t="s">
        <v>12</v>
      </c>
      <c r="G1779" s="1">
        <v>48252.54</v>
      </c>
    </row>
    <row r="1780" spans="2:7">
      <c r="B1780" s="22" t="s">
        <v>111</v>
      </c>
      <c r="C1780" s="22" t="s">
        <v>7</v>
      </c>
      <c r="D1780" s="22" t="s">
        <v>7</v>
      </c>
      <c r="E1780" s="22" t="s">
        <v>14</v>
      </c>
      <c r="F1780" s="22" t="s">
        <v>9</v>
      </c>
      <c r="G1780" s="1">
        <v>32389.61</v>
      </c>
    </row>
    <row r="1781" spans="2:7">
      <c r="B1781" s="22" t="s">
        <v>111</v>
      </c>
      <c r="C1781" s="22" t="s">
        <v>7</v>
      </c>
      <c r="D1781" s="22" t="s">
        <v>7</v>
      </c>
      <c r="E1781" s="22" t="s">
        <v>14</v>
      </c>
      <c r="F1781" s="22" t="s">
        <v>10</v>
      </c>
      <c r="G1781" s="1">
        <v>410.79</v>
      </c>
    </row>
    <row r="1782" spans="2:7">
      <c r="B1782" s="22" t="s">
        <v>111</v>
      </c>
      <c r="C1782" s="22" t="s">
        <v>7</v>
      </c>
      <c r="D1782" s="22" t="s">
        <v>7</v>
      </c>
      <c r="E1782" s="22" t="s">
        <v>14</v>
      </c>
      <c r="F1782" s="22" t="s">
        <v>11</v>
      </c>
      <c r="G1782" s="1">
        <v>462.83</v>
      </c>
    </row>
    <row r="1783" spans="2:7">
      <c r="B1783" s="22" t="s">
        <v>111</v>
      </c>
      <c r="C1783" s="22" t="s">
        <v>7</v>
      </c>
      <c r="D1783" s="22" t="s">
        <v>7</v>
      </c>
      <c r="E1783" s="22" t="s">
        <v>14</v>
      </c>
      <c r="F1783" s="22" t="s">
        <v>12</v>
      </c>
      <c r="G1783" s="1">
        <v>31559.11</v>
      </c>
    </row>
    <row r="1784" spans="2:7">
      <c r="B1784" s="22" t="s">
        <v>111</v>
      </c>
      <c r="C1784" s="22" t="s">
        <v>7</v>
      </c>
      <c r="D1784" s="22" t="s">
        <v>7</v>
      </c>
      <c r="E1784" s="22" t="s">
        <v>15</v>
      </c>
      <c r="F1784" s="22" t="s">
        <v>17</v>
      </c>
      <c r="G1784" s="1">
        <v>5749.8</v>
      </c>
    </row>
    <row r="1785" spans="2:7">
      <c r="B1785" s="22" t="s">
        <v>111</v>
      </c>
      <c r="C1785" s="22" t="s">
        <v>7</v>
      </c>
      <c r="D1785" s="22" t="s">
        <v>7</v>
      </c>
      <c r="E1785" s="22" t="s">
        <v>15</v>
      </c>
      <c r="F1785" s="22" t="s">
        <v>18</v>
      </c>
      <c r="G1785" s="1">
        <v>4917.04</v>
      </c>
    </row>
    <row r="1786" spans="2:7">
      <c r="B1786" s="22" t="s">
        <v>111</v>
      </c>
      <c r="C1786" s="22" t="s">
        <v>7</v>
      </c>
      <c r="D1786" s="22" t="s">
        <v>7</v>
      </c>
      <c r="E1786" s="22" t="s">
        <v>15</v>
      </c>
      <c r="F1786" s="22" t="s">
        <v>19</v>
      </c>
      <c r="G1786" s="1">
        <v>11636.33</v>
      </c>
    </row>
    <row r="1787" spans="2:7">
      <c r="B1787" s="22" t="s">
        <v>111</v>
      </c>
      <c r="C1787" s="22" t="s">
        <v>7</v>
      </c>
      <c r="D1787" s="22" t="s">
        <v>7</v>
      </c>
      <c r="E1787" s="22" t="s">
        <v>15</v>
      </c>
      <c r="F1787" s="22" t="s">
        <v>20</v>
      </c>
      <c r="G1787" s="1">
        <v>5004.8100000000004</v>
      </c>
    </row>
    <row r="1788" spans="2:7">
      <c r="B1788" s="22" t="s">
        <v>111</v>
      </c>
      <c r="C1788" s="22" t="s">
        <v>7</v>
      </c>
      <c r="D1788" s="22" t="s">
        <v>7</v>
      </c>
      <c r="E1788" s="22" t="s">
        <v>15</v>
      </c>
      <c r="F1788" s="22" t="s">
        <v>21</v>
      </c>
      <c r="G1788" s="1">
        <v>29.98</v>
      </c>
    </row>
    <row r="1789" spans="2:7">
      <c r="B1789" s="22" t="s">
        <v>111</v>
      </c>
      <c r="C1789" s="22" t="s">
        <v>7</v>
      </c>
      <c r="D1789" s="22" t="s">
        <v>7</v>
      </c>
      <c r="E1789" s="22" t="s">
        <v>15</v>
      </c>
      <c r="F1789" s="22" t="s">
        <v>22</v>
      </c>
      <c r="G1789" s="1">
        <v>38.479999999999997</v>
      </c>
    </row>
    <row r="1790" spans="2:7">
      <c r="B1790" s="22" t="s">
        <v>111</v>
      </c>
      <c r="C1790" s="22" t="s">
        <v>7</v>
      </c>
      <c r="D1790" s="22" t="s">
        <v>7</v>
      </c>
      <c r="E1790" s="22" t="s">
        <v>15</v>
      </c>
      <c r="F1790" s="22" t="s">
        <v>23</v>
      </c>
      <c r="G1790" s="1">
        <v>433.16</v>
      </c>
    </row>
    <row r="1791" spans="2:7">
      <c r="B1791" s="22" t="s">
        <v>111</v>
      </c>
      <c r="C1791" s="22" t="s">
        <v>7</v>
      </c>
      <c r="D1791" s="22" t="s">
        <v>7</v>
      </c>
      <c r="E1791" s="22" t="s">
        <v>15</v>
      </c>
      <c r="F1791" s="22" t="s">
        <v>24</v>
      </c>
      <c r="G1791" s="1">
        <v>1795.2</v>
      </c>
    </row>
    <row r="1792" spans="2:7">
      <c r="B1792" s="22" t="s">
        <v>111</v>
      </c>
      <c r="C1792" s="22" t="s">
        <v>7</v>
      </c>
      <c r="D1792" s="22" t="s">
        <v>7</v>
      </c>
      <c r="E1792" s="22" t="s">
        <v>15</v>
      </c>
      <c r="F1792" s="22" t="s">
        <v>25</v>
      </c>
      <c r="G1792" s="1">
        <v>1037.17</v>
      </c>
    </row>
    <row r="1793" spans="2:7">
      <c r="B1793" s="22" t="s">
        <v>111</v>
      </c>
      <c r="C1793" s="22" t="s">
        <v>7</v>
      </c>
      <c r="D1793" s="22" t="s">
        <v>7</v>
      </c>
      <c r="E1793" s="22" t="s">
        <v>15</v>
      </c>
      <c r="F1793" s="22" t="s">
        <v>26</v>
      </c>
      <c r="G1793" s="1">
        <v>9696.23</v>
      </c>
    </row>
    <row r="1794" spans="2:7">
      <c r="B1794" s="22" t="s">
        <v>111</v>
      </c>
      <c r="C1794" s="22" t="s">
        <v>7</v>
      </c>
      <c r="D1794" s="22" t="s">
        <v>7</v>
      </c>
      <c r="E1794" s="22" t="s">
        <v>15</v>
      </c>
      <c r="F1794" s="22" t="s">
        <v>27</v>
      </c>
      <c r="G1794" s="1">
        <v>111.11</v>
      </c>
    </row>
    <row r="1795" spans="2:7">
      <c r="B1795" s="22" t="s">
        <v>111</v>
      </c>
      <c r="C1795" s="22" t="s">
        <v>7</v>
      </c>
      <c r="D1795" s="22" t="s">
        <v>7</v>
      </c>
      <c r="E1795" s="22" t="s">
        <v>15</v>
      </c>
      <c r="F1795" s="22" t="s">
        <v>72</v>
      </c>
      <c r="G1795" s="1">
        <v>79.989999999999995</v>
      </c>
    </row>
    <row r="1796" spans="2:7">
      <c r="B1796" s="22" t="s">
        <v>111</v>
      </c>
      <c r="C1796" s="22" t="s">
        <v>7</v>
      </c>
      <c r="D1796" s="22" t="s">
        <v>7</v>
      </c>
      <c r="E1796" s="22" t="s">
        <v>28</v>
      </c>
      <c r="F1796" s="22" t="s">
        <v>29</v>
      </c>
      <c r="G1796" s="1">
        <v>27301.02</v>
      </c>
    </row>
    <row r="1797" spans="2:7">
      <c r="B1797" s="22" t="s">
        <v>111</v>
      </c>
      <c r="C1797" s="22" t="s">
        <v>7</v>
      </c>
      <c r="D1797" s="22" t="s">
        <v>7</v>
      </c>
      <c r="E1797" s="22" t="s">
        <v>28</v>
      </c>
      <c r="F1797" s="22" t="s">
        <v>31</v>
      </c>
      <c r="G1797" s="1">
        <v>30591.759999999998</v>
      </c>
    </row>
    <row r="1798" spans="2:7">
      <c r="B1798" s="22" t="s">
        <v>111</v>
      </c>
      <c r="C1798" s="22" t="s">
        <v>7</v>
      </c>
      <c r="D1798" s="22" t="s">
        <v>7</v>
      </c>
      <c r="E1798" s="22" t="s">
        <v>28</v>
      </c>
      <c r="F1798" s="22" t="s">
        <v>32</v>
      </c>
      <c r="G1798" s="1">
        <v>3720.94</v>
      </c>
    </row>
    <row r="1799" spans="2:7">
      <c r="B1799" s="22" t="s">
        <v>111</v>
      </c>
      <c r="C1799" s="22" t="s">
        <v>7</v>
      </c>
      <c r="D1799" s="22" t="s">
        <v>7</v>
      </c>
      <c r="E1799" s="22" t="s">
        <v>28</v>
      </c>
      <c r="F1799" s="22" t="s">
        <v>33</v>
      </c>
      <c r="G1799" s="1">
        <v>25581.54</v>
      </c>
    </row>
    <row r="1800" spans="2:7">
      <c r="B1800" s="22" t="s">
        <v>111</v>
      </c>
      <c r="C1800" s="22" t="s">
        <v>7</v>
      </c>
      <c r="D1800" s="22" t="s">
        <v>7</v>
      </c>
      <c r="E1800" s="22" t="s">
        <v>34</v>
      </c>
      <c r="F1800" s="22" t="s">
        <v>39</v>
      </c>
      <c r="G1800" s="1">
        <v>3461.31</v>
      </c>
    </row>
    <row r="1801" spans="2:7">
      <c r="B1801" s="22" t="s">
        <v>111</v>
      </c>
      <c r="C1801" s="22" t="s">
        <v>7</v>
      </c>
      <c r="D1801" s="22" t="s">
        <v>7</v>
      </c>
      <c r="E1801" s="22" t="s">
        <v>34</v>
      </c>
      <c r="F1801" s="22" t="s">
        <v>42</v>
      </c>
      <c r="G1801" s="1">
        <v>434</v>
      </c>
    </row>
    <row r="1802" spans="2:7">
      <c r="B1802" s="22" t="s">
        <v>111</v>
      </c>
      <c r="C1802" s="22" t="s">
        <v>7</v>
      </c>
      <c r="D1802" s="22" t="s">
        <v>7</v>
      </c>
      <c r="E1802" s="22" t="s">
        <v>34</v>
      </c>
      <c r="F1802" s="22" t="s">
        <v>44</v>
      </c>
      <c r="G1802" s="1">
        <v>5237.49</v>
      </c>
    </row>
    <row r="1803" spans="2:7">
      <c r="B1803" s="22" t="s">
        <v>111</v>
      </c>
      <c r="C1803" s="22" t="s">
        <v>7</v>
      </c>
      <c r="D1803" s="22" t="s">
        <v>7</v>
      </c>
      <c r="E1803" s="22" t="s">
        <v>34</v>
      </c>
      <c r="F1803" s="22" t="s">
        <v>46</v>
      </c>
      <c r="G1803" s="1">
        <v>5683.4</v>
      </c>
    </row>
    <row r="1804" spans="2:7">
      <c r="B1804" s="22" t="s">
        <v>111</v>
      </c>
      <c r="C1804" s="22" t="s">
        <v>7</v>
      </c>
      <c r="D1804" s="22" t="s">
        <v>7</v>
      </c>
      <c r="E1804" s="22" t="s">
        <v>34</v>
      </c>
      <c r="F1804" s="22" t="s">
        <v>47</v>
      </c>
      <c r="G1804" s="1">
        <v>2022.91</v>
      </c>
    </row>
    <row r="1805" spans="2:7">
      <c r="B1805" s="22" t="s">
        <v>111</v>
      </c>
      <c r="C1805" s="22" t="s">
        <v>7</v>
      </c>
      <c r="D1805" s="22" t="s">
        <v>7</v>
      </c>
      <c r="E1805" s="22" t="s">
        <v>34</v>
      </c>
      <c r="F1805" s="22" t="s">
        <v>48</v>
      </c>
      <c r="G1805" s="1">
        <v>3041.95</v>
      </c>
    </row>
    <row r="1806" spans="2:7">
      <c r="B1806" s="22" t="s">
        <v>111</v>
      </c>
      <c r="C1806" s="22" t="s">
        <v>7</v>
      </c>
      <c r="D1806" s="22" t="s">
        <v>7</v>
      </c>
      <c r="E1806" s="22" t="s">
        <v>34</v>
      </c>
      <c r="F1806" s="22" t="s">
        <v>66</v>
      </c>
      <c r="G1806" s="1">
        <v>1555.4</v>
      </c>
    </row>
    <row r="1807" spans="2:7">
      <c r="B1807" s="22" t="s">
        <v>111</v>
      </c>
      <c r="C1807" s="22" t="s">
        <v>7</v>
      </c>
      <c r="D1807" s="22" t="s">
        <v>7</v>
      </c>
      <c r="E1807" s="22" t="s">
        <v>34</v>
      </c>
      <c r="F1807" s="22" t="s">
        <v>50</v>
      </c>
      <c r="G1807" s="1">
        <v>5177.18</v>
      </c>
    </row>
    <row r="1808" spans="2:7">
      <c r="B1808" s="22" t="s">
        <v>111</v>
      </c>
      <c r="C1808" s="22" t="s">
        <v>7</v>
      </c>
      <c r="D1808" s="22" t="s">
        <v>7</v>
      </c>
      <c r="E1808" s="22" t="s">
        <v>34</v>
      </c>
      <c r="F1808" s="22" t="s">
        <v>52</v>
      </c>
      <c r="G1808" s="1">
        <v>1492.56</v>
      </c>
    </row>
    <row r="1809" spans="2:7">
      <c r="B1809" s="22" t="s">
        <v>111</v>
      </c>
      <c r="C1809" s="22" t="s">
        <v>7</v>
      </c>
      <c r="D1809" s="22" t="s">
        <v>7</v>
      </c>
      <c r="E1809" s="22" t="s">
        <v>34</v>
      </c>
      <c r="F1809" s="22" t="s">
        <v>55</v>
      </c>
      <c r="G1809" s="1">
        <v>5322.36</v>
      </c>
    </row>
    <row r="1810" spans="2:7">
      <c r="B1810" s="22" t="s">
        <v>111</v>
      </c>
      <c r="C1810" s="22" t="s">
        <v>7</v>
      </c>
      <c r="D1810" s="22" t="s">
        <v>7</v>
      </c>
      <c r="E1810" s="22" t="s">
        <v>34</v>
      </c>
      <c r="F1810" s="22" t="s">
        <v>56</v>
      </c>
      <c r="G1810" s="1">
        <v>63061.72</v>
      </c>
    </row>
    <row r="1811" spans="2:7">
      <c r="B1811" s="22" t="s">
        <v>111</v>
      </c>
      <c r="C1811" s="22" t="s">
        <v>7</v>
      </c>
      <c r="D1811" s="22" t="s">
        <v>7</v>
      </c>
      <c r="E1811" s="22" t="s">
        <v>34</v>
      </c>
      <c r="F1811" s="22" t="s">
        <v>57</v>
      </c>
      <c r="G1811" s="1">
        <v>9956.5499999999993</v>
      </c>
    </row>
    <row r="1812" spans="2:7">
      <c r="B1812" s="22" t="s">
        <v>111</v>
      </c>
      <c r="C1812" s="22" t="s">
        <v>7</v>
      </c>
      <c r="D1812" s="22" t="s">
        <v>7</v>
      </c>
      <c r="E1812" s="22" t="s">
        <v>34</v>
      </c>
      <c r="F1812" s="22" t="s">
        <v>58</v>
      </c>
      <c r="G1812" s="1">
        <v>732.5</v>
      </c>
    </row>
    <row r="1813" spans="2:7">
      <c r="B1813" s="22" t="s">
        <v>111</v>
      </c>
      <c r="C1813" s="22" t="s">
        <v>7</v>
      </c>
      <c r="D1813" s="22" t="s">
        <v>7</v>
      </c>
      <c r="E1813" s="22" t="s">
        <v>59</v>
      </c>
      <c r="F1813" s="22" t="s">
        <v>55</v>
      </c>
      <c r="G1813" s="1">
        <v>4621.5600000000004</v>
      </c>
    </row>
    <row r="1814" spans="2:7">
      <c r="B1814" s="22" t="s">
        <v>111</v>
      </c>
      <c r="C1814" s="22" t="s">
        <v>7</v>
      </c>
      <c r="D1814" s="22" t="s">
        <v>7</v>
      </c>
      <c r="E1814" s="22" t="s">
        <v>60</v>
      </c>
      <c r="F1814" s="22" t="s">
        <v>77</v>
      </c>
      <c r="G1814" s="1">
        <v>13341.82</v>
      </c>
    </row>
    <row r="1815" spans="2:7">
      <c r="B1815" s="22" t="s">
        <v>111</v>
      </c>
      <c r="C1815" s="22" t="s">
        <v>7</v>
      </c>
      <c r="D1815" s="22" t="s">
        <v>7</v>
      </c>
      <c r="E1815" s="22" t="s">
        <v>60</v>
      </c>
      <c r="F1815" s="22" t="s">
        <v>61</v>
      </c>
      <c r="G1815" s="1">
        <v>5599.95</v>
      </c>
    </row>
    <row r="1816" spans="2:7">
      <c r="B1816" s="22" t="s">
        <v>111</v>
      </c>
      <c r="C1816" s="22" t="s">
        <v>7</v>
      </c>
      <c r="D1816" s="22" t="s">
        <v>7</v>
      </c>
      <c r="E1816" s="22" t="s">
        <v>60</v>
      </c>
      <c r="F1816" s="22" t="s">
        <v>80</v>
      </c>
      <c r="G1816" s="1">
        <v>883.2</v>
      </c>
    </row>
    <row r="1817" spans="2:7">
      <c r="B1817" s="22" t="s">
        <v>111</v>
      </c>
      <c r="C1817" s="22" t="s">
        <v>7</v>
      </c>
      <c r="D1817" s="22" t="s">
        <v>7</v>
      </c>
      <c r="E1817" s="22" t="s">
        <v>60</v>
      </c>
      <c r="F1817" s="22" t="s">
        <v>62</v>
      </c>
      <c r="G1817" s="1">
        <v>577.15</v>
      </c>
    </row>
    <row r="1818" spans="2:7">
      <c r="B1818" s="22" t="s">
        <v>113</v>
      </c>
      <c r="C1818" s="22" t="s">
        <v>7</v>
      </c>
      <c r="D1818" s="22" t="s">
        <v>5</v>
      </c>
      <c r="E1818" s="22" t="s">
        <v>5</v>
      </c>
      <c r="F1818" s="22" t="s">
        <v>6</v>
      </c>
      <c r="G1818" s="1">
        <v>5762.13</v>
      </c>
    </row>
    <row r="1819" spans="2:7">
      <c r="B1819" s="22" t="s">
        <v>113</v>
      </c>
      <c r="C1819" s="22" t="s">
        <v>7</v>
      </c>
      <c r="D1819" s="22" t="s">
        <v>5</v>
      </c>
      <c r="E1819" s="22" t="s">
        <v>7</v>
      </c>
      <c r="F1819" s="22" t="s">
        <v>6</v>
      </c>
      <c r="G1819" s="1">
        <v>-76796.95</v>
      </c>
    </row>
    <row r="1820" spans="2:7">
      <c r="B1820" s="22" t="s">
        <v>113</v>
      </c>
      <c r="C1820" s="22" t="s">
        <v>7</v>
      </c>
      <c r="D1820" s="22" t="s">
        <v>5</v>
      </c>
      <c r="E1820" s="22" t="s">
        <v>8</v>
      </c>
      <c r="F1820" s="22" t="s">
        <v>9</v>
      </c>
      <c r="G1820" s="1">
        <v>15286547.58</v>
      </c>
    </row>
    <row r="1821" spans="2:7">
      <c r="B1821" s="22" t="s">
        <v>113</v>
      </c>
      <c r="C1821" s="22" t="s">
        <v>7</v>
      </c>
      <c r="D1821" s="22" t="s">
        <v>5</v>
      </c>
      <c r="E1821" s="22" t="s">
        <v>8</v>
      </c>
      <c r="F1821" s="22" t="s">
        <v>10</v>
      </c>
      <c r="G1821" s="1">
        <v>220869.3</v>
      </c>
    </row>
    <row r="1822" spans="2:7">
      <c r="B1822" s="22" t="s">
        <v>113</v>
      </c>
      <c r="C1822" s="22" t="s">
        <v>7</v>
      </c>
      <c r="D1822" s="22" t="s">
        <v>5</v>
      </c>
      <c r="E1822" s="22" t="s">
        <v>8</v>
      </c>
      <c r="F1822" s="22" t="s">
        <v>12</v>
      </c>
      <c r="G1822" s="1">
        <v>851408.87</v>
      </c>
    </row>
    <row r="1823" spans="2:7">
      <c r="B1823" s="22" t="s">
        <v>113</v>
      </c>
      <c r="C1823" s="22" t="s">
        <v>7</v>
      </c>
      <c r="D1823" s="22" t="s">
        <v>5</v>
      </c>
      <c r="E1823" s="22" t="s">
        <v>8</v>
      </c>
      <c r="F1823" s="22" t="s">
        <v>13</v>
      </c>
      <c r="G1823" s="1">
        <v>46806.87</v>
      </c>
    </row>
    <row r="1824" spans="2:7">
      <c r="B1824" s="22" t="s">
        <v>113</v>
      </c>
      <c r="C1824" s="22" t="s">
        <v>7</v>
      </c>
      <c r="D1824" s="22" t="s">
        <v>5</v>
      </c>
      <c r="E1824" s="22" t="s">
        <v>14</v>
      </c>
      <c r="F1824" s="22" t="s">
        <v>9</v>
      </c>
      <c r="G1824" s="1">
        <v>6255459.4800000004</v>
      </c>
    </row>
    <row r="1825" spans="2:7">
      <c r="B1825" s="22" t="s">
        <v>113</v>
      </c>
      <c r="C1825" s="22" t="s">
        <v>7</v>
      </c>
      <c r="D1825" s="22" t="s">
        <v>5</v>
      </c>
      <c r="E1825" s="22" t="s">
        <v>14</v>
      </c>
      <c r="F1825" s="22" t="s">
        <v>10</v>
      </c>
      <c r="G1825" s="1">
        <v>166831.54</v>
      </c>
    </row>
    <row r="1826" spans="2:7">
      <c r="B1826" s="22" t="s">
        <v>113</v>
      </c>
      <c r="C1826" s="22" t="s">
        <v>7</v>
      </c>
      <c r="D1826" s="22" t="s">
        <v>5</v>
      </c>
      <c r="E1826" s="22" t="s">
        <v>14</v>
      </c>
      <c r="F1826" s="22" t="s">
        <v>11</v>
      </c>
      <c r="G1826" s="1">
        <v>127867.63</v>
      </c>
    </row>
    <row r="1827" spans="2:7">
      <c r="B1827" s="22" t="s">
        <v>113</v>
      </c>
      <c r="C1827" s="22" t="s">
        <v>7</v>
      </c>
      <c r="D1827" s="22" t="s">
        <v>5</v>
      </c>
      <c r="E1827" s="22" t="s">
        <v>14</v>
      </c>
      <c r="F1827" s="22" t="s">
        <v>12</v>
      </c>
      <c r="G1827" s="1">
        <v>15577.55</v>
      </c>
    </row>
    <row r="1828" spans="2:7">
      <c r="B1828" s="22" t="s">
        <v>113</v>
      </c>
      <c r="C1828" s="22" t="s">
        <v>7</v>
      </c>
      <c r="D1828" s="22" t="s">
        <v>5</v>
      </c>
      <c r="E1828" s="22" t="s">
        <v>14</v>
      </c>
      <c r="F1828" s="22" t="s">
        <v>13</v>
      </c>
      <c r="G1828" s="1">
        <v>87171.3</v>
      </c>
    </row>
    <row r="1829" spans="2:7">
      <c r="B1829" s="22" t="s">
        <v>113</v>
      </c>
      <c r="C1829" s="22" t="s">
        <v>7</v>
      </c>
      <c r="D1829" s="22" t="s">
        <v>5</v>
      </c>
      <c r="E1829" s="22" t="s">
        <v>15</v>
      </c>
      <c r="F1829" s="22" t="s">
        <v>16</v>
      </c>
      <c r="G1829" s="1">
        <v>2301.9</v>
      </c>
    </row>
    <row r="1830" spans="2:7">
      <c r="B1830" s="22" t="s">
        <v>113</v>
      </c>
      <c r="C1830" s="22" t="s">
        <v>7</v>
      </c>
      <c r="D1830" s="22" t="s">
        <v>5</v>
      </c>
      <c r="E1830" s="22" t="s">
        <v>15</v>
      </c>
      <c r="F1830" s="22" t="s">
        <v>71</v>
      </c>
      <c r="G1830" s="1">
        <v>1548.81</v>
      </c>
    </row>
    <row r="1831" spans="2:7">
      <c r="B1831" s="22" t="s">
        <v>113</v>
      </c>
      <c r="C1831" s="22" t="s">
        <v>7</v>
      </c>
      <c r="D1831" s="22" t="s">
        <v>5</v>
      </c>
      <c r="E1831" s="22" t="s">
        <v>15</v>
      </c>
      <c r="F1831" s="22" t="s">
        <v>17</v>
      </c>
      <c r="G1831" s="1">
        <v>1231667.31</v>
      </c>
    </row>
    <row r="1832" spans="2:7">
      <c r="B1832" s="22" t="s">
        <v>113</v>
      </c>
      <c r="C1832" s="22" t="s">
        <v>7</v>
      </c>
      <c r="D1832" s="22" t="s">
        <v>5</v>
      </c>
      <c r="E1832" s="22" t="s">
        <v>15</v>
      </c>
      <c r="F1832" s="22" t="s">
        <v>18</v>
      </c>
      <c r="G1832" s="1">
        <v>499690.71</v>
      </c>
    </row>
    <row r="1833" spans="2:7">
      <c r="B1833" s="22" t="s">
        <v>113</v>
      </c>
      <c r="C1833" s="22" t="s">
        <v>7</v>
      </c>
      <c r="D1833" s="22" t="s">
        <v>5</v>
      </c>
      <c r="E1833" s="22" t="s">
        <v>15</v>
      </c>
      <c r="F1833" s="22" t="s">
        <v>19</v>
      </c>
      <c r="G1833" s="1">
        <v>2485819.2200000002</v>
      </c>
    </row>
    <row r="1834" spans="2:7">
      <c r="B1834" s="22" t="s">
        <v>113</v>
      </c>
      <c r="C1834" s="22" t="s">
        <v>7</v>
      </c>
      <c r="D1834" s="22" t="s">
        <v>5</v>
      </c>
      <c r="E1834" s="22" t="s">
        <v>15</v>
      </c>
      <c r="F1834" s="22" t="s">
        <v>20</v>
      </c>
      <c r="G1834" s="1">
        <v>922595.43</v>
      </c>
    </row>
    <row r="1835" spans="2:7">
      <c r="B1835" s="22" t="s">
        <v>113</v>
      </c>
      <c r="C1835" s="22" t="s">
        <v>7</v>
      </c>
      <c r="D1835" s="22" t="s">
        <v>5</v>
      </c>
      <c r="E1835" s="22" t="s">
        <v>15</v>
      </c>
      <c r="F1835" s="22" t="s">
        <v>21</v>
      </c>
      <c r="G1835" s="1">
        <v>33349.730000000003</v>
      </c>
    </row>
    <row r="1836" spans="2:7">
      <c r="B1836" s="22" t="s">
        <v>113</v>
      </c>
      <c r="C1836" s="22" t="s">
        <v>7</v>
      </c>
      <c r="D1836" s="22" t="s">
        <v>5</v>
      </c>
      <c r="E1836" s="22" t="s">
        <v>15</v>
      </c>
      <c r="F1836" s="22" t="s">
        <v>22</v>
      </c>
      <c r="G1836" s="1">
        <v>15149.75</v>
      </c>
    </row>
    <row r="1837" spans="2:7">
      <c r="B1837" s="22" t="s">
        <v>113</v>
      </c>
      <c r="C1837" s="22" t="s">
        <v>7</v>
      </c>
      <c r="D1837" s="22" t="s">
        <v>5</v>
      </c>
      <c r="E1837" s="22" t="s">
        <v>15</v>
      </c>
      <c r="F1837" s="22" t="s">
        <v>23</v>
      </c>
      <c r="G1837" s="1">
        <v>58255.66</v>
      </c>
    </row>
    <row r="1838" spans="2:7">
      <c r="B1838" s="22" t="s">
        <v>113</v>
      </c>
      <c r="C1838" s="22" t="s">
        <v>7</v>
      </c>
      <c r="D1838" s="22" t="s">
        <v>5</v>
      </c>
      <c r="E1838" s="22" t="s">
        <v>15</v>
      </c>
      <c r="F1838" s="22" t="s">
        <v>24</v>
      </c>
      <c r="G1838" s="1">
        <v>118672.45</v>
      </c>
    </row>
    <row r="1839" spans="2:7">
      <c r="B1839" s="22" t="s">
        <v>113</v>
      </c>
      <c r="C1839" s="22" t="s">
        <v>7</v>
      </c>
      <c r="D1839" s="22" t="s">
        <v>5</v>
      </c>
      <c r="E1839" s="22" t="s">
        <v>15</v>
      </c>
      <c r="F1839" s="22" t="s">
        <v>25</v>
      </c>
      <c r="G1839" s="1">
        <v>2152400.6800000002</v>
      </c>
    </row>
    <row r="1840" spans="2:7">
      <c r="B1840" s="22" t="s">
        <v>113</v>
      </c>
      <c r="C1840" s="22" t="s">
        <v>7</v>
      </c>
      <c r="D1840" s="22" t="s">
        <v>5</v>
      </c>
      <c r="E1840" s="22" t="s">
        <v>15</v>
      </c>
      <c r="F1840" s="22" t="s">
        <v>26</v>
      </c>
      <c r="G1840" s="1">
        <v>1955136.25</v>
      </c>
    </row>
    <row r="1841" spans="2:7">
      <c r="B1841" s="22" t="s">
        <v>113</v>
      </c>
      <c r="C1841" s="22" t="s">
        <v>7</v>
      </c>
      <c r="D1841" s="22" t="s">
        <v>5</v>
      </c>
      <c r="E1841" s="22" t="s">
        <v>15</v>
      </c>
      <c r="F1841" s="22" t="s">
        <v>27</v>
      </c>
      <c r="G1841" s="1">
        <v>-1114.1500000000001</v>
      </c>
    </row>
    <row r="1842" spans="2:7">
      <c r="B1842" s="22" t="s">
        <v>113</v>
      </c>
      <c r="C1842" s="22" t="s">
        <v>7</v>
      </c>
      <c r="D1842" s="22" t="s">
        <v>5</v>
      </c>
      <c r="E1842" s="22" t="s">
        <v>28</v>
      </c>
      <c r="F1842" s="22" t="s">
        <v>29</v>
      </c>
      <c r="G1842" s="1">
        <v>1489051.02</v>
      </c>
    </row>
    <row r="1843" spans="2:7">
      <c r="B1843" s="22" t="s">
        <v>113</v>
      </c>
      <c r="C1843" s="22" t="s">
        <v>7</v>
      </c>
      <c r="D1843" s="22" t="s">
        <v>5</v>
      </c>
      <c r="E1843" s="22" t="s">
        <v>28</v>
      </c>
      <c r="F1843" s="22" t="s">
        <v>30</v>
      </c>
      <c r="G1843" s="1">
        <v>14715.78</v>
      </c>
    </row>
    <row r="1844" spans="2:7">
      <c r="B1844" s="22" t="s">
        <v>113</v>
      </c>
      <c r="C1844" s="22" t="s">
        <v>7</v>
      </c>
      <c r="D1844" s="22" t="s">
        <v>5</v>
      </c>
      <c r="E1844" s="22" t="s">
        <v>28</v>
      </c>
      <c r="F1844" s="22" t="s">
        <v>31</v>
      </c>
      <c r="G1844" s="1">
        <v>274451.59999999998</v>
      </c>
    </row>
    <row r="1845" spans="2:7">
      <c r="B1845" s="22" t="s">
        <v>113</v>
      </c>
      <c r="C1845" s="22" t="s">
        <v>7</v>
      </c>
      <c r="D1845" s="22" t="s">
        <v>5</v>
      </c>
      <c r="E1845" s="22" t="s">
        <v>28</v>
      </c>
      <c r="F1845" s="22" t="s">
        <v>32</v>
      </c>
      <c r="G1845" s="1">
        <v>621.96</v>
      </c>
    </row>
    <row r="1846" spans="2:7">
      <c r="B1846" s="22" t="s">
        <v>113</v>
      </c>
      <c r="C1846" s="22" t="s">
        <v>7</v>
      </c>
      <c r="D1846" s="22" t="s">
        <v>5</v>
      </c>
      <c r="E1846" s="22" t="s">
        <v>34</v>
      </c>
      <c r="F1846" s="22" t="s">
        <v>35</v>
      </c>
      <c r="G1846" s="1">
        <v>957179.92</v>
      </c>
    </row>
    <row r="1847" spans="2:7">
      <c r="B1847" s="22" t="s">
        <v>113</v>
      </c>
      <c r="C1847" s="22" t="s">
        <v>7</v>
      </c>
      <c r="D1847" s="22" t="s">
        <v>5</v>
      </c>
      <c r="E1847" s="22" t="s">
        <v>34</v>
      </c>
      <c r="F1847" s="22" t="s">
        <v>37</v>
      </c>
      <c r="G1847" s="1">
        <v>11700.55</v>
      </c>
    </row>
    <row r="1848" spans="2:7">
      <c r="B1848" s="22" t="s">
        <v>113</v>
      </c>
      <c r="C1848" s="22" t="s">
        <v>7</v>
      </c>
      <c r="D1848" s="22" t="s">
        <v>5</v>
      </c>
      <c r="E1848" s="22" t="s">
        <v>34</v>
      </c>
      <c r="F1848" s="22" t="s">
        <v>39</v>
      </c>
      <c r="G1848" s="1">
        <v>185516.96</v>
      </c>
    </row>
    <row r="1849" spans="2:7">
      <c r="B1849" s="22" t="s">
        <v>113</v>
      </c>
      <c r="C1849" s="22" t="s">
        <v>7</v>
      </c>
      <c r="D1849" s="22" t="s">
        <v>5</v>
      </c>
      <c r="E1849" s="22" t="s">
        <v>34</v>
      </c>
      <c r="F1849" s="22" t="s">
        <v>47</v>
      </c>
      <c r="G1849" s="1">
        <v>17147.2</v>
      </c>
    </row>
    <row r="1850" spans="2:7">
      <c r="B1850" s="22" t="s">
        <v>113</v>
      </c>
      <c r="C1850" s="22" t="s">
        <v>7</v>
      </c>
      <c r="D1850" s="22" t="s">
        <v>5</v>
      </c>
      <c r="E1850" s="22" t="s">
        <v>34</v>
      </c>
      <c r="F1850" s="22" t="s">
        <v>49</v>
      </c>
      <c r="G1850" s="1">
        <v>51801</v>
      </c>
    </row>
    <row r="1851" spans="2:7">
      <c r="B1851" s="22" t="s">
        <v>113</v>
      </c>
      <c r="C1851" s="22" t="s">
        <v>7</v>
      </c>
      <c r="D1851" s="22" t="s">
        <v>5</v>
      </c>
      <c r="E1851" s="22" t="s">
        <v>34</v>
      </c>
      <c r="F1851" s="22" t="s">
        <v>53</v>
      </c>
      <c r="G1851" s="1">
        <v>470941.25</v>
      </c>
    </row>
    <row r="1852" spans="2:7">
      <c r="B1852" s="22" t="s">
        <v>113</v>
      </c>
      <c r="C1852" s="22" t="s">
        <v>7</v>
      </c>
      <c r="D1852" s="22" t="s">
        <v>5</v>
      </c>
      <c r="E1852" s="22" t="s">
        <v>34</v>
      </c>
      <c r="F1852" s="22" t="s">
        <v>68</v>
      </c>
      <c r="G1852" s="1">
        <v>32578.18</v>
      </c>
    </row>
    <row r="1853" spans="2:7">
      <c r="B1853" s="22" t="s">
        <v>113</v>
      </c>
      <c r="C1853" s="22" t="s">
        <v>7</v>
      </c>
      <c r="D1853" s="22" t="s">
        <v>5</v>
      </c>
      <c r="E1853" s="22" t="s">
        <v>59</v>
      </c>
      <c r="F1853" s="22" t="s">
        <v>55</v>
      </c>
      <c r="G1853" s="1">
        <v>36885.269999999997</v>
      </c>
    </row>
    <row r="1854" spans="2:7">
      <c r="B1854" s="22" t="s">
        <v>113</v>
      </c>
      <c r="C1854" s="22" t="s">
        <v>7</v>
      </c>
      <c r="D1854" s="22" t="s">
        <v>5</v>
      </c>
      <c r="E1854" s="22" t="s">
        <v>60</v>
      </c>
      <c r="F1854" s="22" t="s">
        <v>62</v>
      </c>
      <c r="G1854" s="1">
        <v>217587.44</v>
      </c>
    </row>
    <row r="1855" spans="2:7">
      <c r="B1855" s="22" t="s">
        <v>113</v>
      </c>
      <c r="C1855" s="22" t="s">
        <v>7</v>
      </c>
      <c r="D1855" s="22" t="s">
        <v>7</v>
      </c>
      <c r="E1855" s="22" t="s">
        <v>5</v>
      </c>
      <c r="F1855" s="22" t="s">
        <v>6</v>
      </c>
      <c r="G1855" s="1">
        <v>71034.820000000007</v>
      </c>
    </row>
    <row r="1856" spans="2:7">
      <c r="B1856" s="22" t="s">
        <v>113</v>
      </c>
      <c r="C1856" s="22" t="s">
        <v>7</v>
      </c>
      <c r="D1856" s="22" t="s">
        <v>7</v>
      </c>
      <c r="E1856" s="22" t="s">
        <v>8</v>
      </c>
      <c r="F1856" s="22" t="s">
        <v>9</v>
      </c>
      <c r="G1856" s="1">
        <v>51645.87</v>
      </c>
    </row>
    <row r="1857" spans="2:7">
      <c r="B1857" s="22" t="s">
        <v>113</v>
      </c>
      <c r="C1857" s="22" t="s">
        <v>7</v>
      </c>
      <c r="D1857" s="22" t="s">
        <v>7</v>
      </c>
      <c r="E1857" s="22" t="s">
        <v>8</v>
      </c>
      <c r="F1857" s="22" t="s">
        <v>12</v>
      </c>
      <c r="G1857" s="1">
        <v>503785.19</v>
      </c>
    </row>
    <row r="1858" spans="2:7">
      <c r="B1858" s="22" t="s">
        <v>113</v>
      </c>
      <c r="C1858" s="22" t="s">
        <v>7</v>
      </c>
      <c r="D1858" s="22" t="s">
        <v>7</v>
      </c>
      <c r="E1858" s="22" t="s">
        <v>8</v>
      </c>
      <c r="F1858" s="22" t="s">
        <v>13</v>
      </c>
      <c r="G1858" s="1">
        <v>3417</v>
      </c>
    </row>
    <row r="1859" spans="2:7">
      <c r="B1859" s="22" t="s">
        <v>113</v>
      </c>
      <c r="C1859" s="22" t="s">
        <v>7</v>
      </c>
      <c r="D1859" s="22" t="s">
        <v>7</v>
      </c>
      <c r="E1859" s="22" t="s">
        <v>14</v>
      </c>
      <c r="F1859" s="22" t="s">
        <v>9</v>
      </c>
      <c r="G1859" s="1">
        <v>32515.99</v>
      </c>
    </row>
    <row r="1860" spans="2:7">
      <c r="B1860" s="22" t="s">
        <v>113</v>
      </c>
      <c r="C1860" s="22" t="s">
        <v>7</v>
      </c>
      <c r="D1860" s="22" t="s">
        <v>7</v>
      </c>
      <c r="E1860" s="22" t="s">
        <v>14</v>
      </c>
      <c r="F1860" s="22" t="s">
        <v>11</v>
      </c>
      <c r="G1860" s="1">
        <v>4649.62</v>
      </c>
    </row>
    <row r="1861" spans="2:7">
      <c r="B1861" s="22" t="s">
        <v>113</v>
      </c>
      <c r="C1861" s="22" t="s">
        <v>7</v>
      </c>
      <c r="D1861" s="22" t="s">
        <v>7</v>
      </c>
      <c r="E1861" s="22" t="s">
        <v>14</v>
      </c>
      <c r="F1861" s="22" t="s">
        <v>12</v>
      </c>
      <c r="G1861" s="1">
        <v>231315.22</v>
      </c>
    </row>
    <row r="1862" spans="2:7">
      <c r="B1862" s="22" t="s">
        <v>113</v>
      </c>
      <c r="C1862" s="22" t="s">
        <v>7</v>
      </c>
      <c r="D1862" s="22" t="s">
        <v>7</v>
      </c>
      <c r="E1862" s="22" t="s">
        <v>15</v>
      </c>
      <c r="F1862" s="22" t="s">
        <v>16</v>
      </c>
      <c r="G1862" s="1">
        <v>1056</v>
      </c>
    </row>
    <row r="1863" spans="2:7">
      <c r="B1863" s="22" t="s">
        <v>113</v>
      </c>
      <c r="C1863" s="22" t="s">
        <v>7</v>
      </c>
      <c r="D1863" s="22" t="s">
        <v>7</v>
      </c>
      <c r="E1863" s="22" t="s">
        <v>15</v>
      </c>
      <c r="F1863" s="22" t="s">
        <v>17</v>
      </c>
      <c r="G1863" s="1">
        <v>42024.1</v>
      </c>
    </row>
    <row r="1864" spans="2:7">
      <c r="B1864" s="22" t="s">
        <v>113</v>
      </c>
      <c r="C1864" s="22" t="s">
        <v>7</v>
      </c>
      <c r="D1864" s="22" t="s">
        <v>7</v>
      </c>
      <c r="E1864" s="22" t="s">
        <v>15</v>
      </c>
      <c r="F1864" s="22" t="s">
        <v>18</v>
      </c>
      <c r="G1864" s="1">
        <v>20388.05</v>
      </c>
    </row>
    <row r="1865" spans="2:7">
      <c r="B1865" s="22" t="s">
        <v>113</v>
      </c>
      <c r="C1865" s="22" t="s">
        <v>7</v>
      </c>
      <c r="D1865" s="22" t="s">
        <v>7</v>
      </c>
      <c r="E1865" s="22" t="s">
        <v>15</v>
      </c>
      <c r="F1865" s="22" t="s">
        <v>19</v>
      </c>
      <c r="G1865" s="1">
        <v>83337.100000000006</v>
      </c>
    </row>
    <row r="1866" spans="2:7">
      <c r="B1866" s="22" t="s">
        <v>113</v>
      </c>
      <c r="C1866" s="22" t="s">
        <v>7</v>
      </c>
      <c r="D1866" s="22" t="s">
        <v>7</v>
      </c>
      <c r="E1866" s="22" t="s">
        <v>15</v>
      </c>
      <c r="F1866" s="22" t="s">
        <v>20</v>
      </c>
      <c r="G1866" s="1">
        <v>22950.11</v>
      </c>
    </row>
    <row r="1867" spans="2:7">
      <c r="B1867" s="22" t="s">
        <v>113</v>
      </c>
      <c r="C1867" s="22" t="s">
        <v>7</v>
      </c>
      <c r="D1867" s="22" t="s">
        <v>7</v>
      </c>
      <c r="E1867" s="22" t="s">
        <v>15</v>
      </c>
      <c r="F1867" s="22" t="s">
        <v>21</v>
      </c>
      <c r="G1867" s="1">
        <v>1025.26</v>
      </c>
    </row>
    <row r="1868" spans="2:7">
      <c r="B1868" s="22" t="s">
        <v>113</v>
      </c>
      <c r="C1868" s="22" t="s">
        <v>7</v>
      </c>
      <c r="D1868" s="22" t="s">
        <v>7</v>
      </c>
      <c r="E1868" s="22" t="s">
        <v>15</v>
      </c>
      <c r="F1868" s="22" t="s">
        <v>22</v>
      </c>
      <c r="G1868" s="1">
        <v>580.38</v>
      </c>
    </row>
    <row r="1869" spans="2:7">
      <c r="B1869" s="22" t="s">
        <v>113</v>
      </c>
      <c r="C1869" s="22" t="s">
        <v>7</v>
      </c>
      <c r="D1869" s="22" t="s">
        <v>7</v>
      </c>
      <c r="E1869" s="22" t="s">
        <v>15</v>
      </c>
      <c r="F1869" s="22" t="s">
        <v>23</v>
      </c>
      <c r="G1869" s="1">
        <v>1069.4000000000001</v>
      </c>
    </row>
    <row r="1870" spans="2:7">
      <c r="B1870" s="22" t="s">
        <v>113</v>
      </c>
      <c r="C1870" s="22" t="s">
        <v>7</v>
      </c>
      <c r="D1870" s="22" t="s">
        <v>7</v>
      </c>
      <c r="E1870" s="22" t="s">
        <v>15</v>
      </c>
      <c r="F1870" s="22" t="s">
        <v>24</v>
      </c>
      <c r="G1870" s="1">
        <v>11836.28</v>
      </c>
    </row>
    <row r="1871" spans="2:7">
      <c r="B1871" s="22" t="s">
        <v>113</v>
      </c>
      <c r="C1871" s="22" t="s">
        <v>7</v>
      </c>
      <c r="D1871" s="22" t="s">
        <v>7</v>
      </c>
      <c r="E1871" s="22" t="s">
        <v>15</v>
      </c>
      <c r="F1871" s="22" t="s">
        <v>25</v>
      </c>
      <c r="G1871" s="1">
        <v>6274.73</v>
      </c>
    </row>
    <row r="1872" spans="2:7">
      <c r="B1872" s="22" t="s">
        <v>113</v>
      </c>
      <c r="C1872" s="22" t="s">
        <v>7</v>
      </c>
      <c r="D1872" s="22" t="s">
        <v>7</v>
      </c>
      <c r="E1872" s="22" t="s">
        <v>15</v>
      </c>
      <c r="F1872" s="22" t="s">
        <v>26</v>
      </c>
      <c r="G1872" s="1">
        <v>11054.94</v>
      </c>
    </row>
    <row r="1873" spans="2:7">
      <c r="B1873" s="22" t="s">
        <v>113</v>
      </c>
      <c r="C1873" s="22" t="s">
        <v>7</v>
      </c>
      <c r="D1873" s="22" t="s">
        <v>7</v>
      </c>
      <c r="E1873" s="22" t="s">
        <v>28</v>
      </c>
      <c r="F1873" s="22" t="s">
        <v>29</v>
      </c>
      <c r="G1873" s="1">
        <v>366263.87</v>
      </c>
    </row>
    <row r="1874" spans="2:7">
      <c r="B1874" s="22" t="s">
        <v>113</v>
      </c>
      <c r="C1874" s="22" t="s">
        <v>7</v>
      </c>
      <c r="D1874" s="22" t="s">
        <v>7</v>
      </c>
      <c r="E1874" s="22" t="s">
        <v>28</v>
      </c>
      <c r="F1874" s="22" t="s">
        <v>32</v>
      </c>
      <c r="G1874" s="1">
        <v>689.59</v>
      </c>
    </row>
    <row r="1875" spans="2:7">
      <c r="B1875" s="22" t="s">
        <v>113</v>
      </c>
      <c r="C1875" s="22" t="s">
        <v>7</v>
      </c>
      <c r="D1875" s="22" t="s">
        <v>7</v>
      </c>
      <c r="E1875" s="22" t="s">
        <v>34</v>
      </c>
      <c r="F1875" s="22" t="s">
        <v>35</v>
      </c>
      <c r="G1875" s="1">
        <v>297989.84999999998</v>
      </c>
    </row>
    <row r="1876" spans="2:7">
      <c r="B1876" s="22" t="s">
        <v>113</v>
      </c>
      <c r="C1876" s="22" t="s">
        <v>7</v>
      </c>
      <c r="D1876" s="22" t="s">
        <v>7</v>
      </c>
      <c r="E1876" s="22" t="s">
        <v>34</v>
      </c>
      <c r="F1876" s="22" t="s">
        <v>36</v>
      </c>
      <c r="G1876" s="1">
        <v>10798.43</v>
      </c>
    </row>
    <row r="1877" spans="2:7">
      <c r="B1877" s="22" t="s">
        <v>113</v>
      </c>
      <c r="C1877" s="22" t="s">
        <v>7</v>
      </c>
      <c r="D1877" s="22" t="s">
        <v>7</v>
      </c>
      <c r="E1877" s="22" t="s">
        <v>34</v>
      </c>
      <c r="F1877" s="22" t="s">
        <v>39</v>
      </c>
      <c r="G1877" s="1">
        <v>66537.88</v>
      </c>
    </row>
    <row r="1878" spans="2:7">
      <c r="B1878" s="22" t="s">
        <v>113</v>
      </c>
      <c r="C1878" s="22" t="s">
        <v>7</v>
      </c>
      <c r="D1878" s="22" t="s">
        <v>7</v>
      </c>
      <c r="E1878" s="22" t="s">
        <v>34</v>
      </c>
      <c r="F1878" s="22" t="s">
        <v>40</v>
      </c>
      <c r="G1878" s="1">
        <v>20732.5</v>
      </c>
    </row>
    <row r="1879" spans="2:7">
      <c r="B1879" s="22" t="s">
        <v>113</v>
      </c>
      <c r="C1879" s="22" t="s">
        <v>7</v>
      </c>
      <c r="D1879" s="22" t="s">
        <v>7</v>
      </c>
      <c r="E1879" s="22" t="s">
        <v>34</v>
      </c>
      <c r="F1879" s="22" t="s">
        <v>41</v>
      </c>
      <c r="G1879" s="1">
        <v>32543.58</v>
      </c>
    </row>
    <row r="1880" spans="2:7">
      <c r="B1880" s="22" t="s">
        <v>113</v>
      </c>
      <c r="C1880" s="22" t="s">
        <v>7</v>
      </c>
      <c r="D1880" s="22" t="s">
        <v>7</v>
      </c>
      <c r="E1880" s="22" t="s">
        <v>34</v>
      </c>
      <c r="F1880" s="22" t="s">
        <v>45</v>
      </c>
      <c r="G1880" s="1">
        <v>87303.72</v>
      </c>
    </row>
    <row r="1881" spans="2:7">
      <c r="B1881" s="22" t="s">
        <v>113</v>
      </c>
      <c r="C1881" s="22" t="s">
        <v>7</v>
      </c>
      <c r="D1881" s="22" t="s">
        <v>7</v>
      </c>
      <c r="E1881" s="22" t="s">
        <v>34</v>
      </c>
      <c r="F1881" s="22" t="s">
        <v>46</v>
      </c>
      <c r="G1881" s="1">
        <v>54139.58</v>
      </c>
    </row>
    <row r="1882" spans="2:7">
      <c r="B1882" s="22" t="s">
        <v>113</v>
      </c>
      <c r="C1882" s="22" t="s">
        <v>7</v>
      </c>
      <c r="D1882" s="22" t="s">
        <v>7</v>
      </c>
      <c r="E1882" s="22" t="s">
        <v>34</v>
      </c>
      <c r="F1882" s="22" t="s">
        <v>49</v>
      </c>
      <c r="G1882" s="1">
        <v>273479</v>
      </c>
    </row>
    <row r="1883" spans="2:7">
      <c r="B1883" s="22" t="s">
        <v>113</v>
      </c>
      <c r="C1883" s="22" t="s">
        <v>7</v>
      </c>
      <c r="D1883" s="22" t="s">
        <v>7</v>
      </c>
      <c r="E1883" s="22" t="s">
        <v>34</v>
      </c>
      <c r="F1883" s="22" t="s">
        <v>68</v>
      </c>
      <c r="G1883" s="1">
        <v>19916.86</v>
      </c>
    </row>
    <row r="1884" spans="2:7">
      <c r="B1884" s="22" t="s">
        <v>113</v>
      </c>
      <c r="C1884" s="22" t="s">
        <v>7</v>
      </c>
      <c r="D1884" s="22" t="s">
        <v>7</v>
      </c>
      <c r="E1884" s="22" t="s">
        <v>34</v>
      </c>
      <c r="F1884" s="22" t="s">
        <v>56</v>
      </c>
      <c r="G1884" s="1">
        <v>151379.94</v>
      </c>
    </row>
    <row r="1885" spans="2:7">
      <c r="B1885" s="22" t="s">
        <v>113</v>
      </c>
      <c r="C1885" s="22" t="s">
        <v>7</v>
      </c>
      <c r="D1885" s="22" t="s">
        <v>7</v>
      </c>
      <c r="E1885" s="22" t="s">
        <v>34</v>
      </c>
      <c r="F1885" s="22" t="s">
        <v>57</v>
      </c>
      <c r="G1885" s="1">
        <v>475544.99</v>
      </c>
    </row>
    <row r="1886" spans="2:7">
      <c r="B1886" s="22" t="s">
        <v>113</v>
      </c>
      <c r="C1886" s="22" t="s">
        <v>7</v>
      </c>
      <c r="D1886" s="22" t="s">
        <v>7</v>
      </c>
      <c r="E1886" s="22" t="s">
        <v>34</v>
      </c>
      <c r="F1886" s="22" t="s">
        <v>58</v>
      </c>
      <c r="G1886" s="1">
        <v>20009.21</v>
      </c>
    </row>
    <row r="1887" spans="2:7">
      <c r="B1887" s="22" t="s">
        <v>113</v>
      </c>
      <c r="C1887" s="22" t="s">
        <v>7</v>
      </c>
      <c r="D1887" s="22" t="s">
        <v>7</v>
      </c>
      <c r="E1887" s="22" t="s">
        <v>59</v>
      </c>
      <c r="F1887" s="22" t="s">
        <v>55</v>
      </c>
      <c r="G1887" s="1">
        <v>29670.93</v>
      </c>
    </row>
    <row r="1888" spans="2:7">
      <c r="B1888" s="22" t="s">
        <v>114</v>
      </c>
      <c r="C1888" s="22" t="s">
        <v>7</v>
      </c>
      <c r="D1888" s="22" t="s">
        <v>5</v>
      </c>
      <c r="E1888" s="22" t="s">
        <v>5</v>
      </c>
      <c r="F1888" s="22" t="s">
        <v>6</v>
      </c>
      <c r="G1888" s="1">
        <v>197830.14</v>
      </c>
    </row>
    <row r="1889" spans="2:7">
      <c r="B1889" s="22" t="s">
        <v>114</v>
      </c>
      <c r="C1889" s="22" t="s">
        <v>7</v>
      </c>
      <c r="D1889" s="22" t="s">
        <v>5</v>
      </c>
      <c r="E1889" s="22" t="s">
        <v>7</v>
      </c>
      <c r="F1889" s="22" t="s">
        <v>6</v>
      </c>
      <c r="G1889" s="1">
        <v>-231577.98</v>
      </c>
    </row>
    <row r="1890" spans="2:7">
      <c r="B1890" s="22" t="s">
        <v>114</v>
      </c>
      <c r="C1890" s="22" t="s">
        <v>7</v>
      </c>
      <c r="D1890" s="22" t="s">
        <v>5</v>
      </c>
      <c r="E1890" s="22" t="s">
        <v>8</v>
      </c>
      <c r="F1890" s="22" t="s">
        <v>9</v>
      </c>
      <c r="G1890" s="1">
        <v>3683594.68</v>
      </c>
    </row>
    <row r="1891" spans="2:7">
      <c r="B1891" s="22" t="s">
        <v>114</v>
      </c>
      <c r="C1891" s="22" t="s">
        <v>7</v>
      </c>
      <c r="D1891" s="22" t="s">
        <v>5</v>
      </c>
      <c r="E1891" s="22" t="s">
        <v>8</v>
      </c>
      <c r="F1891" s="22" t="s">
        <v>10</v>
      </c>
      <c r="G1891" s="1">
        <v>45981.1</v>
      </c>
    </row>
    <row r="1892" spans="2:7">
      <c r="B1892" s="22" t="s">
        <v>114</v>
      </c>
      <c r="C1892" s="22" t="s">
        <v>7</v>
      </c>
      <c r="D1892" s="22" t="s">
        <v>5</v>
      </c>
      <c r="E1892" s="22" t="s">
        <v>8</v>
      </c>
      <c r="F1892" s="22" t="s">
        <v>11</v>
      </c>
      <c r="G1892" s="1">
        <v>134490.63</v>
      </c>
    </row>
    <row r="1893" spans="2:7">
      <c r="B1893" s="22" t="s">
        <v>114</v>
      </c>
      <c r="C1893" s="22" t="s">
        <v>7</v>
      </c>
      <c r="D1893" s="22" t="s">
        <v>5</v>
      </c>
      <c r="E1893" s="22" t="s">
        <v>8</v>
      </c>
      <c r="F1893" s="22" t="s">
        <v>12</v>
      </c>
      <c r="G1893" s="1">
        <v>64235.61</v>
      </c>
    </row>
    <row r="1894" spans="2:7">
      <c r="B1894" s="22" t="s">
        <v>114</v>
      </c>
      <c r="C1894" s="22" t="s">
        <v>7</v>
      </c>
      <c r="D1894" s="22" t="s">
        <v>5</v>
      </c>
      <c r="E1894" s="22" t="s">
        <v>8</v>
      </c>
      <c r="F1894" s="22" t="s">
        <v>13</v>
      </c>
      <c r="G1894" s="1">
        <v>62861.87</v>
      </c>
    </row>
    <row r="1895" spans="2:7">
      <c r="B1895" s="22" t="s">
        <v>114</v>
      </c>
      <c r="C1895" s="22" t="s">
        <v>7</v>
      </c>
      <c r="D1895" s="22" t="s">
        <v>5</v>
      </c>
      <c r="E1895" s="22" t="s">
        <v>8</v>
      </c>
      <c r="F1895" s="22" t="s">
        <v>70</v>
      </c>
      <c r="G1895" s="1">
        <v>27313</v>
      </c>
    </row>
    <row r="1896" spans="2:7">
      <c r="B1896" s="22" t="s">
        <v>114</v>
      </c>
      <c r="C1896" s="22" t="s">
        <v>7</v>
      </c>
      <c r="D1896" s="22" t="s">
        <v>5</v>
      </c>
      <c r="E1896" s="22" t="s">
        <v>14</v>
      </c>
      <c r="F1896" s="22" t="s">
        <v>9</v>
      </c>
      <c r="G1896" s="1">
        <v>1860980.84</v>
      </c>
    </row>
    <row r="1897" spans="2:7">
      <c r="B1897" s="22" t="s">
        <v>114</v>
      </c>
      <c r="C1897" s="22" t="s">
        <v>7</v>
      </c>
      <c r="D1897" s="22" t="s">
        <v>5</v>
      </c>
      <c r="E1897" s="22" t="s">
        <v>14</v>
      </c>
      <c r="F1897" s="22" t="s">
        <v>10</v>
      </c>
      <c r="G1897" s="1">
        <v>41033.64</v>
      </c>
    </row>
    <row r="1898" spans="2:7">
      <c r="B1898" s="22" t="s">
        <v>114</v>
      </c>
      <c r="C1898" s="22" t="s">
        <v>7</v>
      </c>
      <c r="D1898" s="22" t="s">
        <v>5</v>
      </c>
      <c r="E1898" s="22" t="s">
        <v>14</v>
      </c>
      <c r="F1898" s="22" t="s">
        <v>11</v>
      </c>
      <c r="G1898" s="1">
        <v>17555.150000000001</v>
      </c>
    </row>
    <row r="1899" spans="2:7">
      <c r="B1899" s="22" t="s">
        <v>114</v>
      </c>
      <c r="C1899" s="22" t="s">
        <v>7</v>
      </c>
      <c r="D1899" s="22" t="s">
        <v>5</v>
      </c>
      <c r="E1899" s="22" t="s">
        <v>14</v>
      </c>
      <c r="F1899" s="22" t="s">
        <v>12</v>
      </c>
      <c r="G1899" s="1">
        <v>5722.91</v>
      </c>
    </row>
    <row r="1900" spans="2:7">
      <c r="B1900" s="22" t="s">
        <v>114</v>
      </c>
      <c r="C1900" s="22" t="s">
        <v>7</v>
      </c>
      <c r="D1900" s="22" t="s">
        <v>5</v>
      </c>
      <c r="E1900" s="22" t="s">
        <v>14</v>
      </c>
      <c r="F1900" s="22" t="s">
        <v>13</v>
      </c>
      <c r="G1900" s="1">
        <v>72833.679999999993</v>
      </c>
    </row>
    <row r="1901" spans="2:7">
      <c r="B1901" s="22" t="s">
        <v>114</v>
      </c>
      <c r="C1901" s="22" t="s">
        <v>7</v>
      </c>
      <c r="D1901" s="22" t="s">
        <v>5</v>
      </c>
      <c r="E1901" s="22" t="s">
        <v>15</v>
      </c>
      <c r="F1901" s="22" t="s">
        <v>16</v>
      </c>
      <c r="G1901" s="1">
        <v>143.83000000000001</v>
      </c>
    </row>
    <row r="1902" spans="2:7">
      <c r="B1902" s="22" t="s">
        <v>114</v>
      </c>
      <c r="C1902" s="22" t="s">
        <v>7</v>
      </c>
      <c r="D1902" s="22" t="s">
        <v>5</v>
      </c>
      <c r="E1902" s="22" t="s">
        <v>15</v>
      </c>
      <c r="F1902" s="22" t="s">
        <v>17</v>
      </c>
      <c r="G1902" s="1">
        <v>302343.87</v>
      </c>
    </row>
    <row r="1903" spans="2:7">
      <c r="B1903" s="22" t="s">
        <v>114</v>
      </c>
      <c r="C1903" s="22" t="s">
        <v>7</v>
      </c>
      <c r="D1903" s="22" t="s">
        <v>5</v>
      </c>
      <c r="E1903" s="22" t="s">
        <v>15</v>
      </c>
      <c r="F1903" s="22" t="s">
        <v>18</v>
      </c>
      <c r="G1903" s="1">
        <v>149943.63</v>
      </c>
    </row>
    <row r="1904" spans="2:7">
      <c r="B1904" s="22" t="s">
        <v>114</v>
      </c>
      <c r="C1904" s="22" t="s">
        <v>7</v>
      </c>
      <c r="D1904" s="22" t="s">
        <v>5</v>
      </c>
      <c r="E1904" s="22" t="s">
        <v>15</v>
      </c>
      <c r="F1904" s="22" t="s">
        <v>19</v>
      </c>
      <c r="G1904" s="1">
        <v>581221.56999999995</v>
      </c>
    </row>
    <row r="1905" spans="2:7">
      <c r="B1905" s="22" t="s">
        <v>114</v>
      </c>
      <c r="C1905" s="22" t="s">
        <v>7</v>
      </c>
      <c r="D1905" s="22" t="s">
        <v>5</v>
      </c>
      <c r="E1905" s="22" t="s">
        <v>15</v>
      </c>
      <c r="F1905" s="22" t="s">
        <v>20</v>
      </c>
      <c r="G1905" s="1">
        <v>245307.28</v>
      </c>
    </row>
    <row r="1906" spans="2:7">
      <c r="B1906" s="22" t="s">
        <v>114</v>
      </c>
      <c r="C1906" s="22" t="s">
        <v>7</v>
      </c>
      <c r="D1906" s="22" t="s">
        <v>5</v>
      </c>
      <c r="E1906" s="22" t="s">
        <v>15</v>
      </c>
      <c r="F1906" s="22" t="s">
        <v>21</v>
      </c>
      <c r="G1906" s="1">
        <v>10028.549999999999</v>
      </c>
    </row>
    <row r="1907" spans="2:7">
      <c r="B1907" s="22" t="s">
        <v>114</v>
      </c>
      <c r="C1907" s="22" t="s">
        <v>7</v>
      </c>
      <c r="D1907" s="22" t="s">
        <v>5</v>
      </c>
      <c r="E1907" s="22" t="s">
        <v>15</v>
      </c>
      <c r="F1907" s="22" t="s">
        <v>22</v>
      </c>
      <c r="G1907" s="1">
        <v>6096.22</v>
      </c>
    </row>
    <row r="1908" spans="2:7">
      <c r="B1908" s="22" t="s">
        <v>114</v>
      </c>
      <c r="C1908" s="22" t="s">
        <v>7</v>
      </c>
      <c r="D1908" s="22" t="s">
        <v>5</v>
      </c>
      <c r="E1908" s="22" t="s">
        <v>15</v>
      </c>
      <c r="F1908" s="22" t="s">
        <v>23</v>
      </c>
      <c r="G1908" s="1">
        <v>13432.97</v>
      </c>
    </row>
    <row r="1909" spans="2:7">
      <c r="B1909" s="22" t="s">
        <v>114</v>
      </c>
      <c r="C1909" s="22" t="s">
        <v>7</v>
      </c>
      <c r="D1909" s="22" t="s">
        <v>5</v>
      </c>
      <c r="E1909" s="22" t="s">
        <v>15</v>
      </c>
      <c r="F1909" s="22" t="s">
        <v>24</v>
      </c>
      <c r="G1909" s="1">
        <v>33421.86</v>
      </c>
    </row>
    <row r="1910" spans="2:7">
      <c r="B1910" s="22" t="s">
        <v>114</v>
      </c>
      <c r="C1910" s="22" t="s">
        <v>7</v>
      </c>
      <c r="D1910" s="22" t="s">
        <v>5</v>
      </c>
      <c r="E1910" s="22" t="s">
        <v>15</v>
      </c>
      <c r="F1910" s="22" t="s">
        <v>25</v>
      </c>
      <c r="G1910" s="1">
        <v>509682.15</v>
      </c>
    </row>
    <row r="1911" spans="2:7">
      <c r="B1911" s="22" t="s">
        <v>114</v>
      </c>
      <c r="C1911" s="22" t="s">
        <v>7</v>
      </c>
      <c r="D1911" s="22" t="s">
        <v>5</v>
      </c>
      <c r="E1911" s="22" t="s">
        <v>15</v>
      </c>
      <c r="F1911" s="22" t="s">
        <v>26</v>
      </c>
      <c r="G1911" s="1">
        <v>568959.42000000004</v>
      </c>
    </row>
    <row r="1912" spans="2:7">
      <c r="B1912" s="22" t="s">
        <v>114</v>
      </c>
      <c r="C1912" s="22" t="s">
        <v>7</v>
      </c>
      <c r="D1912" s="22" t="s">
        <v>5</v>
      </c>
      <c r="E1912" s="22" t="s">
        <v>28</v>
      </c>
      <c r="F1912" s="22" t="s">
        <v>29</v>
      </c>
      <c r="G1912" s="1">
        <v>266536.65000000002</v>
      </c>
    </row>
    <row r="1913" spans="2:7">
      <c r="B1913" s="22" t="s">
        <v>114</v>
      </c>
      <c r="C1913" s="22" t="s">
        <v>7</v>
      </c>
      <c r="D1913" s="22" t="s">
        <v>5</v>
      </c>
      <c r="E1913" s="22" t="s">
        <v>28</v>
      </c>
      <c r="F1913" s="22" t="s">
        <v>30</v>
      </c>
      <c r="G1913" s="1">
        <v>26933.45</v>
      </c>
    </row>
    <row r="1914" spans="2:7">
      <c r="B1914" s="22" t="s">
        <v>114</v>
      </c>
      <c r="C1914" s="22" t="s">
        <v>7</v>
      </c>
      <c r="D1914" s="22" t="s">
        <v>5</v>
      </c>
      <c r="E1914" s="22" t="s">
        <v>28</v>
      </c>
      <c r="F1914" s="22" t="s">
        <v>31</v>
      </c>
      <c r="G1914" s="1">
        <v>212209.94</v>
      </c>
    </row>
    <row r="1915" spans="2:7">
      <c r="B1915" s="22" t="s">
        <v>114</v>
      </c>
      <c r="C1915" s="22" t="s">
        <v>7</v>
      </c>
      <c r="D1915" s="22" t="s">
        <v>5</v>
      </c>
      <c r="E1915" s="22" t="s">
        <v>28</v>
      </c>
      <c r="F1915" s="22" t="s">
        <v>32</v>
      </c>
      <c r="G1915" s="1">
        <v>37274.67</v>
      </c>
    </row>
    <row r="1916" spans="2:7">
      <c r="B1916" s="22" t="s">
        <v>114</v>
      </c>
      <c r="C1916" s="22" t="s">
        <v>7</v>
      </c>
      <c r="D1916" s="22" t="s">
        <v>5</v>
      </c>
      <c r="E1916" s="22" t="s">
        <v>28</v>
      </c>
      <c r="F1916" s="22" t="s">
        <v>33</v>
      </c>
      <c r="G1916" s="1">
        <v>57936.47</v>
      </c>
    </row>
    <row r="1917" spans="2:7">
      <c r="B1917" s="22" t="s">
        <v>114</v>
      </c>
      <c r="C1917" s="22" t="s">
        <v>7</v>
      </c>
      <c r="D1917" s="22" t="s">
        <v>5</v>
      </c>
      <c r="E1917" s="22" t="s">
        <v>34</v>
      </c>
      <c r="F1917" s="22" t="s">
        <v>36</v>
      </c>
      <c r="G1917" s="1">
        <v>5153.4799999999996</v>
      </c>
    </row>
    <row r="1918" spans="2:7">
      <c r="B1918" s="22" t="s">
        <v>114</v>
      </c>
      <c r="C1918" s="22" t="s">
        <v>7</v>
      </c>
      <c r="D1918" s="22" t="s">
        <v>5</v>
      </c>
      <c r="E1918" s="22" t="s">
        <v>34</v>
      </c>
      <c r="F1918" s="22" t="s">
        <v>37</v>
      </c>
      <c r="G1918" s="1">
        <v>127602.35</v>
      </c>
    </row>
    <row r="1919" spans="2:7">
      <c r="B1919" s="22" t="s">
        <v>114</v>
      </c>
      <c r="C1919" s="22" t="s">
        <v>7</v>
      </c>
      <c r="D1919" s="22" t="s">
        <v>5</v>
      </c>
      <c r="E1919" s="22" t="s">
        <v>34</v>
      </c>
      <c r="F1919" s="22" t="s">
        <v>73</v>
      </c>
      <c r="G1919" s="1">
        <v>286310.44</v>
      </c>
    </row>
    <row r="1920" spans="2:7">
      <c r="B1920" s="22" t="s">
        <v>114</v>
      </c>
      <c r="C1920" s="22" t="s">
        <v>7</v>
      </c>
      <c r="D1920" s="22" t="s">
        <v>5</v>
      </c>
      <c r="E1920" s="22" t="s">
        <v>34</v>
      </c>
      <c r="F1920" s="22" t="s">
        <v>38</v>
      </c>
      <c r="G1920" s="1">
        <v>18072.77</v>
      </c>
    </row>
    <row r="1921" spans="2:7">
      <c r="B1921" s="22" t="s">
        <v>114</v>
      </c>
      <c r="C1921" s="22" t="s">
        <v>7</v>
      </c>
      <c r="D1921" s="22" t="s">
        <v>5</v>
      </c>
      <c r="E1921" s="22" t="s">
        <v>34</v>
      </c>
      <c r="F1921" s="22" t="s">
        <v>39</v>
      </c>
      <c r="G1921" s="1">
        <v>47235.54</v>
      </c>
    </row>
    <row r="1922" spans="2:7">
      <c r="B1922" s="22" t="s">
        <v>114</v>
      </c>
      <c r="C1922" s="22" t="s">
        <v>7</v>
      </c>
      <c r="D1922" s="22" t="s">
        <v>5</v>
      </c>
      <c r="E1922" s="22" t="s">
        <v>34</v>
      </c>
      <c r="F1922" s="22" t="s">
        <v>40</v>
      </c>
      <c r="G1922" s="1">
        <v>32650</v>
      </c>
    </row>
    <row r="1923" spans="2:7">
      <c r="B1923" s="22" t="s">
        <v>114</v>
      </c>
      <c r="C1923" s="22" t="s">
        <v>7</v>
      </c>
      <c r="D1923" s="22" t="s">
        <v>5</v>
      </c>
      <c r="E1923" s="22" t="s">
        <v>34</v>
      </c>
      <c r="F1923" s="22" t="s">
        <v>42</v>
      </c>
      <c r="G1923" s="1">
        <v>108521.55</v>
      </c>
    </row>
    <row r="1924" spans="2:7">
      <c r="B1924" s="22" t="s">
        <v>114</v>
      </c>
      <c r="C1924" s="22" t="s">
        <v>7</v>
      </c>
      <c r="D1924" s="22" t="s">
        <v>5</v>
      </c>
      <c r="E1924" s="22" t="s">
        <v>34</v>
      </c>
      <c r="F1924" s="22" t="s">
        <v>43</v>
      </c>
      <c r="G1924" s="1">
        <v>8832.2800000000007</v>
      </c>
    </row>
    <row r="1925" spans="2:7">
      <c r="B1925" s="22" t="s">
        <v>114</v>
      </c>
      <c r="C1925" s="22" t="s">
        <v>7</v>
      </c>
      <c r="D1925" s="22" t="s">
        <v>5</v>
      </c>
      <c r="E1925" s="22" t="s">
        <v>34</v>
      </c>
      <c r="F1925" s="22" t="s">
        <v>45</v>
      </c>
      <c r="G1925" s="1">
        <v>40096.339999999997</v>
      </c>
    </row>
    <row r="1926" spans="2:7">
      <c r="B1926" s="22" t="s">
        <v>114</v>
      </c>
      <c r="C1926" s="22" t="s">
        <v>7</v>
      </c>
      <c r="D1926" s="22" t="s">
        <v>5</v>
      </c>
      <c r="E1926" s="22" t="s">
        <v>34</v>
      </c>
      <c r="F1926" s="22" t="s">
        <v>46</v>
      </c>
      <c r="G1926" s="1">
        <v>14937.33</v>
      </c>
    </row>
    <row r="1927" spans="2:7">
      <c r="B1927" s="22" t="s">
        <v>114</v>
      </c>
      <c r="C1927" s="22" t="s">
        <v>7</v>
      </c>
      <c r="D1927" s="22" t="s">
        <v>5</v>
      </c>
      <c r="E1927" s="22" t="s">
        <v>34</v>
      </c>
      <c r="F1927" s="22" t="s">
        <v>47</v>
      </c>
      <c r="G1927" s="1">
        <v>917.46</v>
      </c>
    </row>
    <row r="1928" spans="2:7">
      <c r="B1928" s="22" t="s">
        <v>114</v>
      </c>
      <c r="C1928" s="22" t="s">
        <v>7</v>
      </c>
      <c r="D1928" s="22" t="s">
        <v>5</v>
      </c>
      <c r="E1928" s="22" t="s">
        <v>34</v>
      </c>
      <c r="F1928" s="22" t="s">
        <v>48</v>
      </c>
      <c r="G1928" s="1">
        <v>12153.08</v>
      </c>
    </row>
    <row r="1929" spans="2:7">
      <c r="B1929" s="22" t="s">
        <v>114</v>
      </c>
      <c r="C1929" s="22" t="s">
        <v>7</v>
      </c>
      <c r="D1929" s="22" t="s">
        <v>5</v>
      </c>
      <c r="E1929" s="22" t="s">
        <v>34</v>
      </c>
      <c r="F1929" s="22" t="s">
        <v>75</v>
      </c>
      <c r="G1929" s="1">
        <v>11455.84</v>
      </c>
    </row>
    <row r="1930" spans="2:7">
      <c r="B1930" s="22" t="s">
        <v>114</v>
      </c>
      <c r="C1930" s="22" t="s">
        <v>7</v>
      </c>
      <c r="D1930" s="22" t="s">
        <v>5</v>
      </c>
      <c r="E1930" s="22" t="s">
        <v>34</v>
      </c>
      <c r="F1930" s="22" t="s">
        <v>66</v>
      </c>
      <c r="G1930" s="1">
        <v>3300</v>
      </c>
    </row>
    <row r="1931" spans="2:7">
      <c r="B1931" s="22" t="s">
        <v>114</v>
      </c>
      <c r="C1931" s="22" t="s">
        <v>7</v>
      </c>
      <c r="D1931" s="22" t="s">
        <v>5</v>
      </c>
      <c r="E1931" s="22" t="s">
        <v>34</v>
      </c>
      <c r="F1931" s="22" t="s">
        <v>85</v>
      </c>
      <c r="G1931" s="1">
        <v>2475.42</v>
      </c>
    </row>
    <row r="1932" spans="2:7">
      <c r="B1932" s="22" t="s">
        <v>114</v>
      </c>
      <c r="C1932" s="22" t="s">
        <v>7</v>
      </c>
      <c r="D1932" s="22" t="s">
        <v>5</v>
      </c>
      <c r="E1932" s="22" t="s">
        <v>34</v>
      </c>
      <c r="F1932" s="22" t="s">
        <v>49</v>
      </c>
      <c r="G1932" s="1">
        <v>73648.740000000005</v>
      </c>
    </row>
    <row r="1933" spans="2:7">
      <c r="B1933" s="22" t="s">
        <v>114</v>
      </c>
      <c r="C1933" s="22" t="s">
        <v>7</v>
      </c>
      <c r="D1933" s="22" t="s">
        <v>5</v>
      </c>
      <c r="E1933" s="22" t="s">
        <v>34</v>
      </c>
      <c r="F1933" s="22" t="s">
        <v>50</v>
      </c>
      <c r="G1933" s="1">
        <v>46105.91</v>
      </c>
    </row>
    <row r="1934" spans="2:7">
      <c r="B1934" s="22" t="s">
        <v>114</v>
      </c>
      <c r="C1934" s="22" t="s">
        <v>7</v>
      </c>
      <c r="D1934" s="22" t="s">
        <v>5</v>
      </c>
      <c r="E1934" s="22" t="s">
        <v>34</v>
      </c>
      <c r="F1934" s="22" t="s">
        <v>51</v>
      </c>
      <c r="G1934" s="1">
        <v>1831.52</v>
      </c>
    </row>
    <row r="1935" spans="2:7">
      <c r="B1935" s="22" t="s">
        <v>114</v>
      </c>
      <c r="C1935" s="22" t="s">
        <v>7</v>
      </c>
      <c r="D1935" s="22" t="s">
        <v>5</v>
      </c>
      <c r="E1935" s="22" t="s">
        <v>34</v>
      </c>
      <c r="F1935" s="22" t="s">
        <v>52</v>
      </c>
      <c r="G1935" s="1">
        <v>27791.27</v>
      </c>
    </row>
    <row r="1936" spans="2:7">
      <c r="B1936" s="22" t="s">
        <v>114</v>
      </c>
      <c r="C1936" s="22" t="s">
        <v>7</v>
      </c>
      <c r="D1936" s="22" t="s">
        <v>5</v>
      </c>
      <c r="E1936" s="22" t="s">
        <v>34</v>
      </c>
      <c r="F1936" s="22" t="s">
        <v>53</v>
      </c>
      <c r="G1936" s="1">
        <v>70841.070000000007</v>
      </c>
    </row>
    <row r="1937" spans="2:7">
      <c r="B1937" s="22" t="s">
        <v>114</v>
      </c>
      <c r="C1937" s="22" t="s">
        <v>7</v>
      </c>
      <c r="D1937" s="22" t="s">
        <v>5</v>
      </c>
      <c r="E1937" s="22" t="s">
        <v>34</v>
      </c>
      <c r="F1937" s="22" t="s">
        <v>55</v>
      </c>
      <c r="G1937" s="1">
        <v>34927.79</v>
      </c>
    </row>
    <row r="1938" spans="2:7">
      <c r="B1938" s="22" t="s">
        <v>114</v>
      </c>
      <c r="C1938" s="22" t="s">
        <v>7</v>
      </c>
      <c r="D1938" s="22" t="s">
        <v>5</v>
      </c>
      <c r="E1938" s="22" t="s">
        <v>34</v>
      </c>
      <c r="F1938" s="22" t="s">
        <v>56</v>
      </c>
      <c r="G1938" s="1">
        <v>311916.96000000002</v>
      </c>
    </row>
    <row r="1939" spans="2:7">
      <c r="B1939" s="22" t="s">
        <v>114</v>
      </c>
      <c r="C1939" s="22" t="s">
        <v>7</v>
      </c>
      <c r="D1939" s="22" t="s">
        <v>5</v>
      </c>
      <c r="E1939" s="22" t="s">
        <v>34</v>
      </c>
      <c r="F1939" s="22" t="s">
        <v>57</v>
      </c>
      <c r="G1939" s="1">
        <v>182031.18</v>
      </c>
    </row>
    <row r="1940" spans="2:7">
      <c r="B1940" s="22" t="s">
        <v>114</v>
      </c>
      <c r="C1940" s="22" t="s">
        <v>7</v>
      </c>
      <c r="D1940" s="22" t="s">
        <v>5</v>
      </c>
      <c r="E1940" s="22" t="s">
        <v>34</v>
      </c>
      <c r="F1940" s="22" t="s">
        <v>94</v>
      </c>
      <c r="G1940" s="1">
        <v>8502.0499999999993</v>
      </c>
    </row>
    <row r="1941" spans="2:7">
      <c r="B1941" s="22" t="s">
        <v>114</v>
      </c>
      <c r="C1941" s="22" t="s">
        <v>7</v>
      </c>
      <c r="D1941" s="22" t="s">
        <v>5</v>
      </c>
      <c r="E1941" s="22" t="s">
        <v>34</v>
      </c>
      <c r="F1941" s="22" t="s">
        <v>58</v>
      </c>
      <c r="G1941" s="1">
        <v>29149.24</v>
      </c>
    </row>
    <row r="1942" spans="2:7">
      <c r="B1942" s="22" t="s">
        <v>114</v>
      </c>
      <c r="C1942" s="22" t="s">
        <v>7</v>
      </c>
      <c r="D1942" s="22" t="s">
        <v>5</v>
      </c>
      <c r="E1942" s="22" t="s">
        <v>59</v>
      </c>
      <c r="F1942" s="22" t="s">
        <v>55</v>
      </c>
      <c r="G1942" s="1">
        <v>33931.99</v>
      </c>
    </row>
    <row r="1943" spans="2:7">
      <c r="B1943" s="22" t="s">
        <v>114</v>
      </c>
      <c r="C1943" s="22" t="s">
        <v>7</v>
      </c>
      <c r="D1943" s="22" t="s">
        <v>5</v>
      </c>
      <c r="E1943" s="22" t="s">
        <v>60</v>
      </c>
      <c r="F1943" s="22" t="s">
        <v>61</v>
      </c>
      <c r="G1943" s="1">
        <v>25302.2</v>
      </c>
    </row>
    <row r="1944" spans="2:7">
      <c r="B1944" s="22" t="s">
        <v>114</v>
      </c>
      <c r="C1944" s="22" t="s">
        <v>7</v>
      </c>
      <c r="D1944" s="22" t="s">
        <v>7</v>
      </c>
      <c r="E1944" s="22" t="s">
        <v>5</v>
      </c>
      <c r="F1944" s="22" t="s">
        <v>6</v>
      </c>
      <c r="G1944" s="1">
        <v>33747.839999999997</v>
      </c>
    </row>
    <row r="1945" spans="2:7">
      <c r="B1945" s="22" t="s">
        <v>114</v>
      </c>
      <c r="C1945" s="22" t="s">
        <v>7</v>
      </c>
      <c r="D1945" s="22" t="s">
        <v>7</v>
      </c>
      <c r="E1945" s="22" t="s">
        <v>8</v>
      </c>
      <c r="F1945" s="22" t="s">
        <v>10</v>
      </c>
      <c r="G1945" s="1">
        <v>600</v>
      </c>
    </row>
    <row r="1946" spans="2:7">
      <c r="B1946" s="22" t="s">
        <v>114</v>
      </c>
      <c r="C1946" s="22" t="s">
        <v>7</v>
      </c>
      <c r="D1946" s="22" t="s">
        <v>7</v>
      </c>
      <c r="E1946" s="22" t="s">
        <v>8</v>
      </c>
      <c r="F1946" s="22" t="s">
        <v>12</v>
      </c>
      <c r="G1946" s="1">
        <v>73799.5</v>
      </c>
    </row>
    <row r="1947" spans="2:7">
      <c r="B1947" s="22" t="s">
        <v>114</v>
      </c>
      <c r="C1947" s="22" t="s">
        <v>7</v>
      </c>
      <c r="D1947" s="22" t="s">
        <v>7</v>
      </c>
      <c r="E1947" s="22" t="s">
        <v>14</v>
      </c>
      <c r="F1947" s="22" t="s">
        <v>9</v>
      </c>
      <c r="G1947" s="1">
        <v>128978.02</v>
      </c>
    </row>
    <row r="1948" spans="2:7">
      <c r="B1948" s="22" t="s">
        <v>114</v>
      </c>
      <c r="C1948" s="22" t="s">
        <v>7</v>
      </c>
      <c r="D1948" s="22" t="s">
        <v>7</v>
      </c>
      <c r="E1948" s="22" t="s">
        <v>14</v>
      </c>
      <c r="F1948" s="22" t="s">
        <v>10</v>
      </c>
      <c r="G1948" s="1">
        <v>328.44</v>
      </c>
    </row>
    <row r="1949" spans="2:7">
      <c r="B1949" s="22" t="s">
        <v>114</v>
      </c>
      <c r="C1949" s="22" t="s">
        <v>7</v>
      </c>
      <c r="D1949" s="22" t="s">
        <v>7</v>
      </c>
      <c r="E1949" s="22" t="s">
        <v>14</v>
      </c>
      <c r="F1949" s="22" t="s">
        <v>12</v>
      </c>
      <c r="G1949" s="1">
        <v>60516</v>
      </c>
    </row>
    <row r="1950" spans="2:7">
      <c r="B1950" s="22" t="s">
        <v>114</v>
      </c>
      <c r="C1950" s="22" t="s">
        <v>7</v>
      </c>
      <c r="D1950" s="22" t="s">
        <v>7</v>
      </c>
      <c r="E1950" s="22" t="s">
        <v>14</v>
      </c>
      <c r="F1950" s="22" t="s">
        <v>13</v>
      </c>
      <c r="G1950" s="1">
        <v>2697.52</v>
      </c>
    </row>
    <row r="1951" spans="2:7">
      <c r="B1951" s="22" t="s">
        <v>114</v>
      </c>
      <c r="C1951" s="22" t="s">
        <v>7</v>
      </c>
      <c r="D1951" s="22" t="s">
        <v>7</v>
      </c>
      <c r="E1951" s="22" t="s">
        <v>15</v>
      </c>
      <c r="F1951" s="22" t="s">
        <v>17</v>
      </c>
      <c r="G1951" s="1">
        <v>5617.88</v>
      </c>
    </row>
    <row r="1952" spans="2:7">
      <c r="B1952" s="22" t="s">
        <v>114</v>
      </c>
      <c r="C1952" s="22" t="s">
        <v>7</v>
      </c>
      <c r="D1952" s="22" t="s">
        <v>7</v>
      </c>
      <c r="E1952" s="22" t="s">
        <v>15</v>
      </c>
      <c r="F1952" s="22" t="s">
        <v>18</v>
      </c>
      <c r="G1952" s="1">
        <v>14651.07</v>
      </c>
    </row>
    <row r="1953" spans="2:7">
      <c r="B1953" s="22" t="s">
        <v>114</v>
      </c>
      <c r="C1953" s="22" t="s">
        <v>7</v>
      </c>
      <c r="D1953" s="22" t="s">
        <v>7</v>
      </c>
      <c r="E1953" s="22" t="s">
        <v>15</v>
      </c>
      <c r="F1953" s="22" t="s">
        <v>19</v>
      </c>
      <c r="G1953" s="1">
        <v>11393.06</v>
      </c>
    </row>
    <row r="1954" spans="2:7">
      <c r="B1954" s="22" t="s">
        <v>114</v>
      </c>
      <c r="C1954" s="22" t="s">
        <v>7</v>
      </c>
      <c r="D1954" s="22" t="s">
        <v>7</v>
      </c>
      <c r="E1954" s="22" t="s">
        <v>15</v>
      </c>
      <c r="F1954" s="22" t="s">
        <v>20</v>
      </c>
      <c r="G1954" s="1">
        <v>21330.49</v>
      </c>
    </row>
    <row r="1955" spans="2:7">
      <c r="B1955" s="22" t="s">
        <v>114</v>
      </c>
      <c r="C1955" s="22" t="s">
        <v>7</v>
      </c>
      <c r="D1955" s="22" t="s">
        <v>7</v>
      </c>
      <c r="E1955" s="22" t="s">
        <v>15</v>
      </c>
      <c r="F1955" s="22" t="s">
        <v>21</v>
      </c>
      <c r="G1955" s="1">
        <v>189.52</v>
      </c>
    </row>
    <row r="1956" spans="2:7">
      <c r="B1956" s="22" t="s">
        <v>114</v>
      </c>
      <c r="C1956" s="22" t="s">
        <v>7</v>
      </c>
      <c r="D1956" s="22" t="s">
        <v>7</v>
      </c>
      <c r="E1956" s="22" t="s">
        <v>15</v>
      </c>
      <c r="F1956" s="22" t="s">
        <v>22</v>
      </c>
      <c r="G1956" s="1">
        <v>579.99</v>
      </c>
    </row>
    <row r="1957" spans="2:7">
      <c r="B1957" s="22" t="s">
        <v>114</v>
      </c>
      <c r="C1957" s="22" t="s">
        <v>7</v>
      </c>
      <c r="D1957" s="22" t="s">
        <v>7</v>
      </c>
      <c r="E1957" s="22" t="s">
        <v>15</v>
      </c>
      <c r="F1957" s="22" t="s">
        <v>23</v>
      </c>
      <c r="G1957" s="1">
        <v>307.89999999999998</v>
      </c>
    </row>
    <row r="1958" spans="2:7">
      <c r="B1958" s="22" t="s">
        <v>114</v>
      </c>
      <c r="C1958" s="22" t="s">
        <v>7</v>
      </c>
      <c r="D1958" s="22" t="s">
        <v>7</v>
      </c>
      <c r="E1958" s="22" t="s">
        <v>15</v>
      </c>
      <c r="F1958" s="22" t="s">
        <v>24</v>
      </c>
      <c r="G1958" s="1">
        <v>5449.21</v>
      </c>
    </row>
    <row r="1959" spans="2:7">
      <c r="B1959" s="22" t="s">
        <v>114</v>
      </c>
      <c r="C1959" s="22" t="s">
        <v>7</v>
      </c>
      <c r="D1959" s="22" t="s">
        <v>7</v>
      </c>
      <c r="E1959" s="22" t="s">
        <v>15</v>
      </c>
      <c r="F1959" s="22" t="s">
        <v>25</v>
      </c>
      <c r="G1959" s="1">
        <v>218.51</v>
      </c>
    </row>
    <row r="1960" spans="2:7">
      <c r="B1960" s="22" t="s">
        <v>114</v>
      </c>
      <c r="C1960" s="22" t="s">
        <v>7</v>
      </c>
      <c r="D1960" s="22" t="s">
        <v>7</v>
      </c>
      <c r="E1960" s="22" t="s">
        <v>15</v>
      </c>
      <c r="F1960" s="22" t="s">
        <v>26</v>
      </c>
      <c r="G1960" s="1">
        <v>27449.42</v>
      </c>
    </row>
    <row r="1961" spans="2:7">
      <c r="B1961" s="22" t="s">
        <v>114</v>
      </c>
      <c r="C1961" s="22" t="s">
        <v>7</v>
      </c>
      <c r="D1961" s="22" t="s">
        <v>7</v>
      </c>
      <c r="E1961" s="22" t="s">
        <v>28</v>
      </c>
      <c r="F1961" s="22" t="s">
        <v>29</v>
      </c>
      <c r="G1961" s="1">
        <v>145346.91</v>
      </c>
    </row>
    <row r="1962" spans="2:7">
      <c r="B1962" s="22" t="s">
        <v>114</v>
      </c>
      <c r="C1962" s="22" t="s">
        <v>7</v>
      </c>
      <c r="D1962" s="22" t="s">
        <v>7</v>
      </c>
      <c r="E1962" s="22" t="s">
        <v>28</v>
      </c>
      <c r="F1962" s="22" t="s">
        <v>32</v>
      </c>
      <c r="G1962" s="1">
        <v>99479.83</v>
      </c>
    </row>
    <row r="1963" spans="2:7">
      <c r="B1963" s="22" t="s">
        <v>114</v>
      </c>
      <c r="C1963" s="22" t="s">
        <v>7</v>
      </c>
      <c r="D1963" s="22" t="s">
        <v>7</v>
      </c>
      <c r="E1963" s="22" t="s">
        <v>28</v>
      </c>
      <c r="F1963" s="22" t="s">
        <v>33</v>
      </c>
      <c r="G1963" s="1">
        <v>11404.29</v>
      </c>
    </row>
    <row r="1964" spans="2:7">
      <c r="B1964" s="22" t="s">
        <v>114</v>
      </c>
      <c r="C1964" s="22" t="s">
        <v>7</v>
      </c>
      <c r="D1964" s="22" t="s">
        <v>7</v>
      </c>
      <c r="E1964" s="22" t="s">
        <v>34</v>
      </c>
      <c r="F1964" s="22" t="s">
        <v>37</v>
      </c>
      <c r="G1964" s="1">
        <v>34722.839999999997</v>
      </c>
    </row>
    <row r="1965" spans="2:7">
      <c r="B1965" s="22" t="s">
        <v>114</v>
      </c>
      <c r="C1965" s="22" t="s">
        <v>7</v>
      </c>
      <c r="D1965" s="22" t="s">
        <v>7</v>
      </c>
      <c r="E1965" s="22" t="s">
        <v>34</v>
      </c>
      <c r="F1965" s="22" t="s">
        <v>38</v>
      </c>
      <c r="G1965" s="1">
        <v>4442.0200000000004</v>
      </c>
    </row>
    <row r="1966" spans="2:7">
      <c r="B1966" s="22" t="s">
        <v>114</v>
      </c>
      <c r="C1966" s="22" t="s">
        <v>7</v>
      </c>
      <c r="D1966" s="22" t="s">
        <v>7</v>
      </c>
      <c r="E1966" s="22" t="s">
        <v>34</v>
      </c>
      <c r="F1966" s="22" t="s">
        <v>39</v>
      </c>
      <c r="G1966" s="1">
        <v>17081</v>
      </c>
    </row>
    <row r="1967" spans="2:7">
      <c r="B1967" s="22" t="s">
        <v>114</v>
      </c>
      <c r="C1967" s="22" t="s">
        <v>7</v>
      </c>
      <c r="D1967" s="22" t="s">
        <v>7</v>
      </c>
      <c r="E1967" s="22" t="s">
        <v>34</v>
      </c>
      <c r="F1967" s="22" t="s">
        <v>41</v>
      </c>
      <c r="G1967" s="1">
        <v>20640.759999999998</v>
      </c>
    </row>
    <row r="1968" spans="2:7">
      <c r="B1968" s="22" t="s">
        <v>114</v>
      </c>
      <c r="C1968" s="22" t="s">
        <v>7</v>
      </c>
      <c r="D1968" s="22" t="s">
        <v>7</v>
      </c>
      <c r="E1968" s="22" t="s">
        <v>34</v>
      </c>
      <c r="F1968" s="22" t="s">
        <v>47</v>
      </c>
      <c r="G1968" s="1">
        <v>40308.03</v>
      </c>
    </row>
    <row r="1969" spans="2:7">
      <c r="B1969" s="22" t="s">
        <v>114</v>
      </c>
      <c r="C1969" s="22" t="s">
        <v>7</v>
      </c>
      <c r="D1969" s="22" t="s">
        <v>7</v>
      </c>
      <c r="E1969" s="22" t="s">
        <v>34</v>
      </c>
      <c r="F1969" s="22" t="s">
        <v>75</v>
      </c>
      <c r="G1969" s="1">
        <v>200.73</v>
      </c>
    </row>
    <row r="1970" spans="2:7">
      <c r="B1970" s="22" t="s">
        <v>114</v>
      </c>
      <c r="C1970" s="22" t="s">
        <v>7</v>
      </c>
      <c r="D1970" s="22" t="s">
        <v>7</v>
      </c>
      <c r="E1970" s="22" t="s">
        <v>34</v>
      </c>
      <c r="F1970" s="22" t="s">
        <v>50</v>
      </c>
      <c r="G1970" s="1">
        <v>225</v>
      </c>
    </row>
    <row r="1971" spans="2:7">
      <c r="B1971" s="22" t="s">
        <v>114</v>
      </c>
      <c r="C1971" s="22" t="s">
        <v>7</v>
      </c>
      <c r="D1971" s="22" t="s">
        <v>7</v>
      </c>
      <c r="E1971" s="22" t="s">
        <v>34</v>
      </c>
      <c r="F1971" s="22" t="s">
        <v>52</v>
      </c>
      <c r="G1971" s="1">
        <v>292.52</v>
      </c>
    </row>
    <row r="1972" spans="2:7">
      <c r="B1972" s="22" t="s">
        <v>114</v>
      </c>
      <c r="C1972" s="22" t="s">
        <v>7</v>
      </c>
      <c r="D1972" s="22" t="s">
        <v>7</v>
      </c>
      <c r="E1972" s="22" t="s">
        <v>34</v>
      </c>
      <c r="F1972" s="22" t="s">
        <v>55</v>
      </c>
      <c r="G1972" s="1">
        <v>13590.02</v>
      </c>
    </row>
    <row r="1973" spans="2:7">
      <c r="B1973" s="22" t="s">
        <v>114</v>
      </c>
      <c r="C1973" s="22" t="s">
        <v>7</v>
      </c>
      <c r="D1973" s="22" t="s">
        <v>7</v>
      </c>
      <c r="E1973" s="22" t="s">
        <v>34</v>
      </c>
      <c r="F1973" s="22" t="s">
        <v>56</v>
      </c>
      <c r="G1973" s="1">
        <v>2712</v>
      </c>
    </row>
    <row r="1974" spans="2:7">
      <c r="B1974" s="22" t="s">
        <v>114</v>
      </c>
      <c r="C1974" s="22" t="s">
        <v>7</v>
      </c>
      <c r="D1974" s="22" t="s">
        <v>7</v>
      </c>
      <c r="E1974" s="22" t="s">
        <v>34</v>
      </c>
      <c r="F1974" s="22" t="s">
        <v>58</v>
      </c>
      <c r="G1974" s="1">
        <v>7673.86</v>
      </c>
    </row>
    <row r="1975" spans="2:7">
      <c r="B1975" s="22" t="s">
        <v>114</v>
      </c>
      <c r="C1975" s="22" t="s">
        <v>7</v>
      </c>
      <c r="D1975" s="22" t="s">
        <v>7</v>
      </c>
      <c r="E1975" s="22" t="s">
        <v>59</v>
      </c>
      <c r="F1975" s="22" t="s">
        <v>55</v>
      </c>
      <c r="G1975" s="1">
        <v>12201.58</v>
      </c>
    </row>
    <row r="1976" spans="2:7">
      <c r="B1976" s="22" t="s">
        <v>114</v>
      </c>
      <c r="C1976" s="22" t="s">
        <v>7</v>
      </c>
      <c r="D1976" s="22" t="s">
        <v>7</v>
      </c>
      <c r="E1976" s="22" t="s">
        <v>60</v>
      </c>
      <c r="F1976" s="22" t="s">
        <v>61</v>
      </c>
      <c r="G1976" s="1">
        <v>81097.03</v>
      </c>
    </row>
    <row r="1977" spans="2:7">
      <c r="B1977" s="22" t="s">
        <v>115</v>
      </c>
      <c r="C1977" s="22" t="s">
        <v>7</v>
      </c>
      <c r="D1977" s="22" t="s">
        <v>5</v>
      </c>
      <c r="E1977" s="22" t="s">
        <v>5</v>
      </c>
      <c r="F1977" s="22" t="s">
        <v>6</v>
      </c>
      <c r="G1977" s="1">
        <v>44706.74</v>
      </c>
    </row>
    <row r="1978" spans="2:7">
      <c r="B1978" s="22" t="s">
        <v>115</v>
      </c>
      <c r="C1978" s="22" t="s">
        <v>7</v>
      </c>
      <c r="D1978" s="22" t="s">
        <v>5</v>
      </c>
      <c r="E1978" s="22" t="s">
        <v>7</v>
      </c>
      <c r="F1978" s="22" t="s">
        <v>6</v>
      </c>
      <c r="G1978" s="1">
        <v>-369260.13</v>
      </c>
    </row>
    <row r="1979" spans="2:7">
      <c r="B1979" s="22" t="s">
        <v>115</v>
      </c>
      <c r="C1979" s="22" t="s">
        <v>7</v>
      </c>
      <c r="D1979" s="22" t="s">
        <v>5</v>
      </c>
      <c r="E1979" s="22" t="s">
        <v>8</v>
      </c>
      <c r="F1979" s="22" t="s">
        <v>9</v>
      </c>
      <c r="G1979" s="1">
        <v>6011857.6200000001</v>
      </c>
    </row>
    <row r="1980" spans="2:7">
      <c r="B1980" s="22" t="s">
        <v>115</v>
      </c>
      <c r="C1980" s="22" t="s">
        <v>7</v>
      </c>
      <c r="D1980" s="22" t="s">
        <v>5</v>
      </c>
      <c r="E1980" s="22" t="s">
        <v>8</v>
      </c>
      <c r="F1980" s="22" t="s">
        <v>10</v>
      </c>
      <c r="G1980" s="1">
        <v>52748.43</v>
      </c>
    </row>
    <row r="1981" spans="2:7">
      <c r="B1981" s="22" t="s">
        <v>115</v>
      </c>
      <c r="C1981" s="22" t="s">
        <v>7</v>
      </c>
      <c r="D1981" s="22" t="s">
        <v>5</v>
      </c>
      <c r="E1981" s="22" t="s">
        <v>8</v>
      </c>
      <c r="F1981" s="22" t="s">
        <v>11</v>
      </c>
      <c r="G1981" s="1">
        <v>52824.02</v>
      </c>
    </row>
    <row r="1982" spans="2:7">
      <c r="B1982" s="22" t="s">
        <v>115</v>
      </c>
      <c r="C1982" s="22" t="s">
        <v>7</v>
      </c>
      <c r="D1982" s="22" t="s">
        <v>5</v>
      </c>
      <c r="E1982" s="22" t="s">
        <v>8</v>
      </c>
      <c r="F1982" s="22" t="s">
        <v>12</v>
      </c>
      <c r="G1982" s="1">
        <v>67403.13</v>
      </c>
    </row>
    <row r="1983" spans="2:7">
      <c r="B1983" s="22" t="s">
        <v>115</v>
      </c>
      <c r="C1983" s="22" t="s">
        <v>7</v>
      </c>
      <c r="D1983" s="22" t="s">
        <v>5</v>
      </c>
      <c r="E1983" s="22" t="s">
        <v>8</v>
      </c>
      <c r="F1983" s="22" t="s">
        <v>13</v>
      </c>
      <c r="G1983" s="1">
        <v>39469.32</v>
      </c>
    </row>
    <row r="1984" spans="2:7">
      <c r="B1984" s="22" t="s">
        <v>115</v>
      </c>
      <c r="C1984" s="22" t="s">
        <v>7</v>
      </c>
      <c r="D1984" s="22" t="s">
        <v>5</v>
      </c>
      <c r="E1984" s="22" t="s">
        <v>8</v>
      </c>
      <c r="F1984" s="22" t="s">
        <v>70</v>
      </c>
      <c r="G1984" s="1">
        <v>5505</v>
      </c>
    </row>
    <row r="1985" spans="2:7">
      <c r="B1985" s="22" t="s">
        <v>115</v>
      </c>
      <c r="C1985" s="22" t="s">
        <v>7</v>
      </c>
      <c r="D1985" s="22" t="s">
        <v>5</v>
      </c>
      <c r="E1985" s="22" t="s">
        <v>14</v>
      </c>
      <c r="F1985" s="22" t="s">
        <v>9</v>
      </c>
      <c r="G1985" s="1">
        <v>2950305.58</v>
      </c>
    </row>
    <row r="1986" spans="2:7">
      <c r="B1986" s="22" t="s">
        <v>115</v>
      </c>
      <c r="C1986" s="22" t="s">
        <v>7</v>
      </c>
      <c r="D1986" s="22" t="s">
        <v>5</v>
      </c>
      <c r="E1986" s="22" t="s">
        <v>14</v>
      </c>
      <c r="F1986" s="22" t="s">
        <v>10</v>
      </c>
      <c r="G1986" s="1">
        <v>78624.88</v>
      </c>
    </row>
    <row r="1987" spans="2:7">
      <c r="B1987" s="22" t="s">
        <v>115</v>
      </c>
      <c r="C1987" s="22" t="s">
        <v>7</v>
      </c>
      <c r="D1987" s="22" t="s">
        <v>5</v>
      </c>
      <c r="E1987" s="22" t="s">
        <v>14</v>
      </c>
      <c r="F1987" s="22" t="s">
        <v>11</v>
      </c>
      <c r="G1987" s="1">
        <v>28974.07</v>
      </c>
    </row>
    <row r="1988" spans="2:7">
      <c r="B1988" s="22" t="s">
        <v>115</v>
      </c>
      <c r="C1988" s="22" t="s">
        <v>7</v>
      </c>
      <c r="D1988" s="22" t="s">
        <v>5</v>
      </c>
      <c r="E1988" s="22" t="s">
        <v>14</v>
      </c>
      <c r="F1988" s="22" t="s">
        <v>13</v>
      </c>
      <c r="G1988" s="1">
        <v>15228.76</v>
      </c>
    </row>
    <row r="1989" spans="2:7">
      <c r="B1989" s="22" t="s">
        <v>115</v>
      </c>
      <c r="C1989" s="22" t="s">
        <v>7</v>
      </c>
      <c r="D1989" s="22" t="s">
        <v>5</v>
      </c>
      <c r="E1989" s="22" t="s">
        <v>15</v>
      </c>
      <c r="F1989" s="22" t="s">
        <v>17</v>
      </c>
      <c r="G1989" s="1">
        <v>469101.97</v>
      </c>
    </row>
    <row r="1990" spans="2:7">
      <c r="B1990" s="22" t="s">
        <v>115</v>
      </c>
      <c r="C1990" s="22" t="s">
        <v>7</v>
      </c>
      <c r="D1990" s="22" t="s">
        <v>5</v>
      </c>
      <c r="E1990" s="22" t="s">
        <v>15</v>
      </c>
      <c r="F1990" s="22" t="s">
        <v>18</v>
      </c>
      <c r="G1990" s="1">
        <v>229371.16</v>
      </c>
    </row>
    <row r="1991" spans="2:7">
      <c r="B1991" s="22" t="s">
        <v>115</v>
      </c>
      <c r="C1991" s="22" t="s">
        <v>7</v>
      </c>
      <c r="D1991" s="22" t="s">
        <v>5</v>
      </c>
      <c r="E1991" s="22" t="s">
        <v>15</v>
      </c>
      <c r="F1991" s="22" t="s">
        <v>19</v>
      </c>
      <c r="G1991" s="1">
        <v>952925.47</v>
      </c>
    </row>
    <row r="1992" spans="2:7">
      <c r="B1992" s="22" t="s">
        <v>115</v>
      </c>
      <c r="C1992" s="22" t="s">
        <v>7</v>
      </c>
      <c r="D1992" s="22" t="s">
        <v>5</v>
      </c>
      <c r="E1992" s="22" t="s">
        <v>15</v>
      </c>
      <c r="F1992" s="22" t="s">
        <v>20</v>
      </c>
      <c r="G1992" s="1">
        <v>393183.17</v>
      </c>
    </row>
    <row r="1993" spans="2:7">
      <c r="B1993" s="22" t="s">
        <v>115</v>
      </c>
      <c r="C1993" s="22" t="s">
        <v>7</v>
      </c>
      <c r="D1993" s="22" t="s">
        <v>5</v>
      </c>
      <c r="E1993" s="22" t="s">
        <v>15</v>
      </c>
      <c r="F1993" s="22" t="s">
        <v>21</v>
      </c>
      <c r="G1993" s="1">
        <v>11866.25</v>
      </c>
    </row>
    <row r="1994" spans="2:7">
      <c r="B1994" s="22" t="s">
        <v>115</v>
      </c>
      <c r="C1994" s="22" t="s">
        <v>7</v>
      </c>
      <c r="D1994" s="22" t="s">
        <v>5</v>
      </c>
      <c r="E1994" s="22" t="s">
        <v>15</v>
      </c>
      <c r="F1994" s="22" t="s">
        <v>22</v>
      </c>
      <c r="G1994" s="1">
        <v>2959.13</v>
      </c>
    </row>
    <row r="1995" spans="2:7">
      <c r="B1995" s="22" t="s">
        <v>115</v>
      </c>
      <c r="C1995" s="22" t="s">
        <v>7</v>
      </c>
      <c r="D1995" s="22" t="s">
        <v>5</v>
      </c>
      <c r="E1995" s="22" t="s">
        <v>15</v>
      </c>
      <c r="F1995" s="22" t="s">
        <v>23</v>
      </c>
      <c r="G1995" s="1">
        <v>26505.51</v>
      </c>
    </row>
    <row r="1996" spans="2:7">
      <c r="B1996" s="22" t="s">
        <v>115</v>
      </c>
      <c r="C1996" s="22" t="s">
        <v>7</v>
      </c>
      <c r="D1996" s="22" t="s">
        <v>5</v>
      </c>
      <c r="E1996" s="22" t="s">
        <v>15</v>
      </c>
      <c r="F1996" s="22" t="s">
        <v>24</v>
      </c>
      <c r="G1996" s="1">
        <v>54247</v>
      </c>
    </row>
    <row r="1997" spans="2:7">
      <c r="B1997" s="22" t="s">
        <v>115</v>
      </c>
      <c r="C1997" s="22" t="s">
        <v>7</v>
      </c>
      <c r="D1997" s="22" t="s">
        <v>5</v>
      </c>
      <c r="E1997" s="22" t="s">
        <v>15</v>
      </c>
      <c r="F1997" s="22" t="s">
        <v>25</v>
      </c>
      <c r="G1997" s="1">
        <v>898247.14</v>
      </c>
    </row>
    <row r="1998" spans="2:7">
      <c r="B1998" s="22" t="s">
        <v>115</v>
      </c>
      <c r="C1998" s="22" t="s">
        <v>7</v>
      </c>
      <c r="D1998" s="22" t="s">
        <v>5</v>
      </c>
      <c r="E1998" s="22" t="s">
        <v>15</v>
      </c>
      <c r="F1998" s="22" t="s">
        <v>26</v>
      </c>
      <c r="G1998" s="1">
        <v>967540.05</v>
      </c>
    </row>
    <row r="1999" spans="2:7">
      <c r="B1999" s="22" t="s">
        <v>115</v>
      </c>
      <c r="C1999" s="22" t="s">
        <v>7</v>
      </c>
      <c r="D1999" s="22" t="s">
        <v>5</v>
      </c>
      <c r="E1999" s="22" t="s">
        <v>28</v>
      </c>
      <c r="F1999" s="22" t="s">
        <v>29</v>
      </c>
      <c r="G1999" s="1">
        <v>231097.22</v>
      </c>
    </row>
    <row r="2000" spans="2:7">
      <c r="B2000" s="22" t="s">
        <v>115</v>
      </c>
      <c r="C2000" s="22" t="s">
        <v>7</v>
      </c>
      <c r="D2000" s="22" t="s">
        <v>5</v>
      </c>
      <c r="E2000" s="22" t="s">
        <v>28</v>
      </c>
      <c r="F2000" s="22" t="s">
        <v>30</v>
      </c>
      <c r="G2000" s="1">
        <v>36417.31</v>
      </c>
    </row>
    <row r="2001" spans="2:7">
      <c r="B2001" s="22" t="s">
        <v>115</v>
      </c>
      <c r="C2001" s="22" t="s">
        <v>7</v>
      </c>
      <c r="D2001" s="22" t="s">
        <v>5</v>
      </c>
      <c r="E2001" s="22" t="s">
        <v>28</v>
      </c>
      <c r="F2001" s="22" t="s">
        <v>31</v>
      </c>
      <c r="G2001" s="1">
        <v>92829.35</v>
      </c>
    </row>
    <row r="2002" spans="2:7">
      <c r="B2002" s="22" t="s">
        <v>115</v>
      </c>
      <c r="C2002" s="22" t="s">
        <v>7</v>
      </c>
      <c r="D2002" s="22" t="s">
        <v>5</v>
      </c>
      <c r="E2002" s="22" t="s">
        <v>28</v>
      </c>
      <c r="F2002" s="22" t="s">
        <v>32</v>
      </c>
      <c r="G2002" s="1">
        <v>10881.16</v>
      </c>
    </row>
    <row r="2003" spans="2:7">
      <c r="B2003" s="22" t="s">
        <v>115</v>
      </c>
      <c r="C2003" s="22" t="s">
        <v>7</v>
      </c>
      <c r="D2003" s="22" t="s">
        <v>5</v>
      </c>
      <c r="E2003" s="22" t="s">
        <v>28</v>
      </c>
      <c r="F2003" s="22" t="s">
        <v>33</v>
      </c>
      <c r="G2003" s="1">
        <v>6306.3</v>
      </c>
    </row>
    <row r="2004" spans="2:7">
      <c r="B2004" s="22" t="s">
        <v>115</v>
      </c>
      <c r="C2004" s="22" t="s">
        <v>7</v>
      </c>
      <c r="D2004" s="22" t="s">
        <v>5</v>
      </c>
      <c r="E2004" s="22" t="s">
        <v>34</v>
      </c>
      <c r="F2004" s="22" t="s">
        <v>35</v>
      </c>
      <c r="G2004" s="1">
        <v>5979.68</v>
      </c>
    </row>
    <row r="2005" spans="2:7">
      <c r="B2005" s="22" t="s">
        <v>115</v>
      </c>
      <c r="C2005" s="22" t="s">
        <v>7</v>
      </c>
      <c r="D2005" s="22" t="s">
        <v>5</v>
      </c>
      <c r="E2005" s="22" t="s">
        <v>34</v>
      </c>
      <c r="F2005" s="22" t="s">
        <v>36</v>
      </c>
      <c r="G2005" s="1">
        <v>1625.19</v>
      </c>
    </row>
    <row r="2006" spans="2:7">
      <c r="B2006" s="22" t="s">
        <v>115</v>
      </c>
      <c r="C2006" s="22" t="s">
        <v>7</v>
      </c>
      <c r="D2006" s="22" t="s">
        <v>5</v>
      </c>
      <c r="E2006" s="22" t="s">
        <v>34</v>
      </c>
      <c r="F2006" s="22" t="s">
        <v>37</v>
      </c>
      <c r="G2006" s="1">
        <v>21487936.77</v>
      </c>
    </row>
    <row r="2007" spans="2:7">
      <c r="B2007" s="22" t="s">
        <v>115</v>
      </c>
      <c r="C2007" s="22" t="s">
        <v>7</v>
      </c>
      <c r="D2007" s="22" t="s">
        <v>5</v>
      </c>
      <c r="E2007" s="22" t="s">
        <v>34</v>
      </c>
      <c r="F2007" s="22" t="s">
        <v>38</v>
      </c>
      <c r="G2007" s="1">
        <v>30374.52</v>
      </c>
    </row>
    <row r="2008" spans="2:7">
      <c r="B2008" s="22" t="s">
        <v>115</v>
      </c>
      <c r="C2008" s="22" t="s">
        <v>7</v>
      </c>
      <c r="D2008" s="22" t="s">
        <v>5</v>
      </c>
      <c r="E2008" s="22" t="s">
        <v>34</v>
      </c>
      <c r="F2008" s="22" t="s">
        <v>39</v>
      </c>
      <c r="G2008" s="1">
        <v>6731.01</v>
      </c>
    </row>
    <row r="2009" spans="2:7">
      <c r="B2009" s="22" t="s">
        <v>115</v>
      </c>
      <c r="C2009" s="22" t="s">
        <v>7</v>
      </c>
      <c r="D2009" s="22" t="s">
        <v>5</v>
      </c>
      <c r="E2009" s="22" t="s">
        <v>34</v>
      </c>
      <c r="F2009" s="22" t="s">
        <v>40</v>
      </c>
      <c r="G2009" s="1">
        <v>324.43</v>
      </c>
    </row>
    <row r="2010" spans="2:7">
      <c r="B2010" s="22" t="s">
        <v>115</v>
      </c>
      <c r="C2010" s="22" t="s">
        <v>7</v>
      </c>
      <c r="D2010" s="22" t="s">
        <v>5</v>
      </c>
      <c r="E2010" s="22" t="s">
        <v>34</v>
      </c>
      <c r="F2010" s="22" t="s">
        <v>41</v>
      </c>
      <c r="G2010" s="1">
        <v>37323.300000000003</v>
      </c>
    </row>
    <row r="2011" spans="2:7">
      <c r="B2011" s="22" t="s">
        <v>115</v>
      </c>
      <c r="C2011" s="22" t="s">
        <v>7</v>
      </c>
      <c r="D2011" s="22" t="s">
        <v>5</v>
      </c>
      <c r="E2011" s="22" t="s">
        <v>34</v>
      </c>
      <c r="F2011" s="22" t="s">
        <v>65</v>
      </c>
      <c r="G2011" s="1">
        <v>1642.5</v>
      </c>
    </row>
    <row r="2012" spans="2:7">
      <c r="B2012" s="22" t="s">
        <v>115</v>
      </c>
      <c r="C2012" s="22" t="s">
        <v>7</v>
      </c>
      <c r="D2012" s="22" t="s">
        <v>5</v>
      </c>
      <c r="E2012" s="22" t="s">
        <v>34</v>
      </c>
      <c r="F2012" s="22" t="s">
        <v>42</v>
      </c>
      <c r="G2012" s="1">
        <v>4647.8599999999997</v>
      </c>
    </row>
    <row r="2013" spans="2:7">
      <c r="B2013" s="22" t="s">
        <v>115</v>
      </c>
      <c r="C2013" s="22" t="s">
        <v>7</v>
      </c>
      <c r="D2013" s="22" t="s">
        <v>5</v>
      </c>
      <c r="E2013" s="22" t="s">
        <v>34</v>
      </c>
      <c r="F2013" s="22" t="s">
        <v>45</v>
      </c>
      <c r="G2013" s="1">
        <v>37520.660000000003</v>
      </c>
    </row>
    <row r="2014" spans="2:7">
      <c r="B2014" s="22" t="s">
        <v>115</v>
      </c>
      <c r="C2014" s="22" t="s">
        <v>7</v>
      </c>
      <c r="D2014" s="22" t="s">
        <v>5</v>
      </c>
      <c r="E2014" s="22" t="s">
        <v>34</v>
      </c>
      <c r="F2014" s="22" t="s">
        <v>46</v>
      </c>
      <c r="G2014" s="1">
        <v>23782.23</v>
      </c>
    </row>
    <row r="2015" spans="2:7">
      <c r="B2015" s="22" t="s">
        <v>115</v>
      </c>
      <c r="C2015" s="22" t="s">
        <v>7</v>
      </c>
      <c r="D2015" s="22" t="s">
        <v>5</v>
      </c>
      <c r="E2015" s="22" t="s">
        <v>34</v>
      </c>
      <c r="F2015" s="22" t="s">
        <v>47</v>
      </c>
      <c r="G2015" s="1">
        <v>69868.67</v>
      </c>
    </row>
    <row r="2016" spans="2:7">
      <c r="B2016" s="22" t="s">
        <v>115</v>
      </c>
      <c r="C2016" s="22" t="s">
        <v>7</v>
      </c>
      <c r="D2016" s="22" t="s">
        <v>5</v>
      </c>
      <c r="E2016" s="22" t="s">
        <v>34</v>
      </c>
      <c r="F2016" s="22" t="s">
        <v>75</v>
      </c>
      <c r="G2016" s="1">
        <v>233.61</v>
      </c>
    </row>
    <row r="2017" spans="2:7">
      <c r="B2017" s="22" t="s">
        <v>115</v>
      </c>
      <c r="C2017" s="22" t="s">
        <v>7</v>
      </c>
      <c r="D2017" s="22" t="s">
        <v>5</v>
      </c>
      <c r="E2017" s="22" t="s">
        <v>34</v>
      </c>
      <c r="F2017" s="22" t="s">
        <v>88</v>
      </c>
      <c r="G2017" s="1">
        <v>4020</v>
      </c>
    </row>
    <row r="2018" spans="2:7">
      <c r="B2018" s="22" t="s">
        <v>115</v>
      </c>
      <c r="C2018" s="22" t="s">
        <v>7</v>
      </c>
      <c r="D2018" s="22" t="s">
        <v>5</v>
      </c>
      <c r="E2018" s="22" t="s">
        <v>34</v>
      </c>
      <c r="F2018" s="22" t="s">
        <v>66</v>
      </c>
      <c r="G2018" s="1">
        <v>21537.25</v>
      </c>
    </row>
    <row r="2019" spans="2:7">
      <c r="B2019" s="22" t="s">
        <v>115</v>
      </c>
      <c r="C2019" s="22" t="s">
        <v>7</v>
      </c>
      <c r="D2019" s="22" t="s">
        <v>5</v>
      </c>
      <c r="E2019" s="22" t="s">
        <v>34</v>
      </c>
      <c r="F2019" s="22" t="s">
        <v>85</v>
      </c>
      <c r="G2019" s="1">
        <v>2181.88</v>
      </c>
    </row>
    <row r="2020" spans="2:7">
      <c r="B2020" s="22" t="s">
        <v>115</v>
      </c>
      <c r="C2020" s="22" t="s">
        <v>7</v>
      </c>
      <c r="D2020" s="22" t="s">
        <v>5</v>
      </c>
      <c r="E2020" s="22" t="s">
        <v>34</v>
      </c>
      <c r="F2020" s="22" t="s">
        <v>49</v>
      </c>
      <c r="G2020" s="1">
        <v>167589</v>
      </c>
    </row>
    <row r="2021" spans="2:7">
      <c r="B2021" s="22" t="s">
        <v>115</v>
      </c>
      <c r="C2021" s="22" t="s">
        <v>7</v>
      </c>
      <c r="D2021" s="22" t="s">
        <v>5</v>
      </c>
      <c r="E2021" s="22" t="s">
        <v>34</v>
      </c>
      <c r="F2021" s="22" t="s">
        <v>50</v>
      </c>
      <c r="G2021" s="1">
        <v>98737.99</v>
      </c>
    </row>
    <row r="2022" spans="2:7">
      <c r="B2022" s="22" t="s">
        <v>115</v>
      </c>
      <c r="C2022" s="22" t="s">
        <v>7</v>
      </c>
      <c r="D2022" s="22" t="s">
        <v>5</v>
      </c>
      <c r="E2022" s="22" t="s">
        <v>34</v>
      </c>
      <c r="F2022" s="22" t="s">
        <v>51</v>
      </c>
      <c r="G2022" s="1">
        <v>2718.99</v>
      </c>
    </row>
    <row r="2023" spans="2:7">
      <c r="B2023" s="22" t="s">
        <v>115</v>
      </c>
      <c r="C2023" s="22" t="s">
        <v>7</v>
      </c>
      <c r="D2023" s="22" t="s">
        <v>5</v>
      </c>
      <c r="E2023" s="22" t="s">
        <v>34</v>
      </c>
      <c r="F2023" s="22" t="s">
        <v>53</v>
      </c>
      <c r="G2023" s="1">
        <v>906897.81</v>
      </c>
    </row>
    <row r="2024" spans="2:7">
      <c r="B2024" s="22" t="s">
        <v>115</v>
      </c>
      <c r="C2024" s="22" t="s">
        <v>7</v>
      </c>
      <c r="D2024" s="22" t="s">
        <v>5</v>
      </c>
      <c r="E2024" s="22" t="s">
        <v>34</v>
      </c>
      <c r="F2024" s="22" t="s">
        <v>54</v>
      </c>
      <c r="G2024" s="1">
        <v>2140</v>
      </c>
    </row>
    <row r="2025" spans="2:7">
      <c r="B2025" s="22" t="s">
        <v>115</v>
      </c>
      <c r="C2025" s="22" t="s">
        <v>7</v>
      </c>
      <c r="D2025" s="22" t="s">
        <v>5</v>
      </c>
      <c r="E2025" s="22" t="s">
        <v>34</v>
      </c>
      <c r="F2025" s="22" t="s">
        <v>55</v>
      </c>
      <c r="G2025" s="1">
        <v>34890.32</v>
      </c>
    </row>
    <row r="2026" spans="2:7">
      <c r="B2026" s="22" t="s">
        <v>115</v>
      </c>
      <c r="C2026" s="22" t="s">
        <v>7</v>
      </c>
      <c r="D2026" s="22" t="s">
        <v>5</v>
      </c>
      <c r="E2026" s="22" t="s">
        <v>34</v>
      </c>
      <c r="F2026" s="22" t="s">
        <v>56</v>
      </c>
      <c r="G2026" s="1">
        <v>160722.98000000001</v>
      </c>
    </row>
    <row r="2027" spans="2:7">
      <c r="B2027" s="22" t="s">
        <v>115</v>
      </c>
      <c r="C2027" s="22" t="s">
        <v>7</v>
      </c>
      <c r="D2027" s="22" t="s">
        <v>5</v>
      </c>
      <c r="E2027" s="22" t="s">
        <v>34</v>
      </c>
      <c r="F2027" s="22" t="s">
        <v>57</v>
      </c>
      <c r="G2027" s="1">
        <v>215276.85</v>
      </c>
    </row>
    <row r="2028" spans="2:7">
      <c r="B2028" s="22" t="s">
        <v>115</v>
      </c>
      <c r="C2028" s="22" t="s">
        <v>7</v>
      </c>
      <c r="D2028" s="22" t="s">
        <v>5</v>
      </c>
      <c r="E2028" s="22" t="s">
        <v>34</v>
      </c>
      <c r="F2028" s="22" t="s">
        <v>94</v>
      </c>
      <c r="G2028" s="1">
        <v>32364.880000000001</v>
      </c>
    </row>
    <row r="2029" spans="2:7">
      <c r="B2029" s="22" t="s">
        <v>115</v>
      </c>
      <c r="C2029" s="22" t="s">
        <v>7</v>
      </c>
      <c r="D2029" s="22" t="s">
        <v>5</v>
      </c>
      <c r="E2029" s="22" t="s">
        <v>34</v>
      </c>
      <c r="F2029" s="22" t="s">
        <v>100</v>
      </c>
      <c r="G2029" s="1">
        <v>20479.740000000002</v>
      </c>
    </row>
    <row r="2030" spans="2:7">
      <c r="B2030" s="22" t="s">
        <v>115</v>
      </c>
      <c r="C2030" s="22" t="s">
        <v>7</v>
      </c>
      <c r="D2030" s="22" t="s">
        <v>5</v>
      </c>
      <c r="E2030" s="22" t="s">
        <v>34</v>
      </c>
      <c r="F2030" s="22" t="s">
        <v>58</v>
      </c>
      <c r="G2030" s="1">
        <v>13798.75</v>
      </c>
    </row>
    <row r="2031" spans="2:7">
      <c r="B2031" s="22" t="s">
        <v>115</v>
      </c>
      <c r="C2031" s="22" t="s">
        <v>7</v>
      </c>
      <c r="D2031" s="22" t="s">
        <v>5</v>
      </c>
      <c r="E2031" s="22" t="s">
        <v>59</v>
      </c>
      <c r="F2031" s="22" t="s">
        <v>55</v>
      </c>
      <c r="G2031" s="1">
        <v>30197.99</v>
      </c>
    </row>
    <row r="2032" spans="2:7">
      <c r="B2032" s="22" t="s">
        <v>115</v>
      </c>
      <c r="C2032" s="22" t="s">
        <v>7</v>
      </c>
      <c r="D2032" s="22" t="s">
        <v>5</v>
      </c>
      <c r="E2032" s="22" t="s">
        <v>60</v>
      </c>
      <c r="F2032" s="22" t="s">
        <v>80</v>
      </c>
      <c r="G2032" s="1">
        <v>95590.27</v>
      </c>
    </row>
    <row r="2033" spans="2:7">
      <c r="B2033" s="22" t="s">
        <v>115</v>
      </c>
      <c r="C2033" s="22" t="s">
        <v>7</v>
      </c>
      <c r="D2033" s="22" t="s">
        <v>5</v>
      </c>
      <c r="E2033" s="22" t="s">
        <v>60</v>
      </c>
      <c r="F2033" s="22" t="s">
        <v>81</v>
      </c>
      <c r="G2033" s="1">
        <v>6158.46</v>
      </c>
    </row>
    <row r="2034" spans="2:7">
      <c r="B2034" s="22" t="s">
        <v>115</v>
      </c>
      <c r="C2034" s="22" t="s">
        <v>7</v>
      </c>
      <c r="D2034" s="22" t="s">
        <v>7</v>
      </c>
      <c r="E2034" s="22" t="s">
        <v>5</v>
      </c>
      <c r="F2034" s="22" t="s">
        <v>6</v>
      </c>
      <c r="G2034" s="1">
        <v>324553.39</v>
      </c>
    </row>
    <row r="2035" spans="2:7">
      <c r="B2035" s="22" t="s">
        <v>115</v>
      </c>
      <c r="C2035" s="22" t="s">
        <v>7</v>
      </c>
      <c r="D2035" s="22" t="s">
        <v>7</v>
      </c>
      <c r="E2035" s="22" t="s">
        <v>8</v>
      </c>
      <c r="F2035" s="22" t="s">
        <v>9</v>
      </c>
      <c r="G2035" s="1">
        <v>317226.67</v>
      </c>
    </row>
    <row r="2036" spans="2:7">
      <c r="B2036" s="22" t="s">
        <v>115</v>
      </c>
      <c r="C2036" s="22" t="s">
        <v>7</v>
      </c>
      <c r="D2036" s="22" t="s">
        <v>7</v>
      </c>
      <c r="E2036" s="22" t="s">
        <v>8</v>
      </c>
      <c r="F2036" s="22" t="s">
        <v>10</v>
      </c>
      <c r="G2036" s="1">
        <v>5462.02</v>
      </c>
    </row>
    <row r="2037" spans="2:7">
      <c r="B2037" s="22" t="s">
        <v>115</v>
      </c>
      <c r="C2037" s="22" t="s">
        <v>7</v>
      </c>
      <c r="D2037" s="22" t="s">
        <v>7</v>
      </c>
      <c r="E2037" s="22" t="s">
        <v>8</v>
      </c>
      <c r="F2037" s="22" t="s">
        <v>11</v>
      </c>
      <c r="G2037" s="1">
        <v>8603.48</v>
      </c>
    </row>
    <row r="2038" spans="2:7">
      <c r="B2038" s="22" t="s">
        <v>115</v>
      </c>
      <c r="C2038" s="22" t="s">
        <v>7</v>
      </c>
      <c r="D2038" s="22" t="s">
        <v>7</v>
      </c>
      <c r="E2038" s="22" t="s">
        <v>8</v>
      </c>
      <c r="F2038" s="22" t="s">
        <v>12</v>
      </c>
      <c r="G2038" s="1">
        <v>66089.55</v>
      </c>
    </row>
    <row r="2039" spans="2:7">
      <c r="B2039" s="22" t="s">
        <v>115</v>
      </c>
      <c r="C2039" s="22" t="s">
        <v>7</v>
      </c>
      <c r="D2039" s="22" t="s">
        <v>7</v>
      </c>
      <c r="E2039" s="22" t="s">
        <v>8</v>
      </c>
      <c r="F2039" s="22" t="s">
        <v>13</v>
      </c>
      <c r="G2039" s="1">
        <v>686.46</v>
      </c>
    </row>
    <row r="2040" spans="2:7">
      <c r="B2040" s="22" t="s">
        <v>115</v>
      </c>
      <c r="C2040" s="22" t="s">
        <v>7</v>
      </c>
      <c r="D2040" s="22" t="s">
        <v>7</v>
      </c>
      <c r="E2040" s="22" t="s">
        <v>14</v>
      </c>
      <c r="F2040" s="22" t="s">
        <v>9</v>
      </c>
      <c r="G2040" s="1">
        <v>940013.88</v>
      </c>
    </row>
    <row r="2041" spans="2:7">
      <c r="B2041" s="22" t="s">
        <v>115</v>
      </c>
      <c r="C2041" s="22" t="s">
        <v>7</v>
      </c>
      <c r="D2041" s="22" t="s">
        <v>7</v>
      </c>
      <c r="E2041" s="22" t="s">
        <v>14</v>
      </c>
      <c r="F2041" s="22" t="s">
        <v>10</v>
      </c>
      <c r="G2041" s="1">
        <v>26577.97</v>
      </c>
    </row>
    <row r="2042" spans="2:7">
      <c r="B2042" s="22" t="s">
        <v>115</v>
      </c>
      <c r="C2042" s="22" t="s">
        <v>7</v>
      </c>
      <c r="D2042" s="22" t="s">
        <v>7</v>
      </c>
      <c r="E2042" s="22" t="s">
        <v>14</v>
      </c>
      <c r="F2042" s="22" t="s">
        <v>11</v>
      </c>
      <c r="G2042" s="1">
        <v>12752.56</v>
      </c>
    </row>
    <row r="2043" spans="2:7">
      <c r="B2043" s="22" t="s">
        <v>115</v>
      </c>
      <c r="C2043" s="22" t="s">
        <v>7</v>
      </c>
      <c r="D2043" s="22" t="s">
        <v>7</v>
      </c>
      <c r="E2043" s="22" t="s">
        <v>14</v>
      </c>
      <c r="F2043" s="22" t="s">
        <v>12</v>
      </c>
      <c r="G2043" s="1">
        <v>192524.75</v>
      </c>
    </row>
    <row r="2044" spans="2:7">
      <c r="B2044" s="22" t="s">
        <v>115</v>
      </c>
      <c r="C2044" s="22" t="s">
        <v>7</v>
      </c>
      <c r="D2044" s="22" t="s">
        <v>7</v>
      </c>
      <c r="E2044" s="22" t="s">
        <v>14</v>
      </c>
      <c r="F2044" s="22" t="s">
        <v>13</v>
      </c>
      <c r="G2044" s="1">
        <v>4898.63</v>
      </c>
    </row>
    <row r="2045" spans="2:7">
      <c r="B2045" s="22" t="s">
        <v>115</v>
      </c>
      <c r="C2045" s="22" t="s">
        <v>7</v>
      </c>
      <c r="D2045" s="22" t="s">
        <v>7</v>
      </c>
      <c r="E2045" s="22" t="s">
        <v>15</v>
      </c>
      <c r="F2045" s="22" t="s">
        <v>17</v>
      </c>
      <c r="G2045" s="1">
        <v>29760.560000000001</v>
      </c>
    </row>
    <row r="2046" spans="2:7">
      <c r="B2046" s="22" t="s">
        <v>115</v>
      </c>
      <c r="C2046" s="22" t="s">
        <v>7</v>
      </c>
      <c r="D2046" s="22" t="s">
        <v>7</v>
      </c>
      <c r="E2046" s="22" t="s">
        <v>15</v>
      </c>
      <c r="F2046" s="22" t="s">
        <v>18</v>
      </c>
      <c r="G2046" s="1">
        <v>88370.96</v>
      </c>
    </row>
    <row r="2047" spans="2:7">
      <c r="B2047" s="22" t="s">
        <v>115</v>
      </c>
      <c r="C2047" s="22" t="s">
        <v>7</v>
      </c>
      <c r="D2047" s="22" t="s">
        <v>7</v>
      </c>
      <c r="E2047" s="22" t="s">
        <v>15</v>
      </c>
      <c r="F2047" s="22" t="s">
        <v>19</v>
      </c>
      <c r="G2047" s="1">
        <v>60909.06</v>
      </c>
    </row>
    <row r="2048" spans="2:7">
      <c r="B2048" s="22" t="s">
        <v>115</v>
      </c>
      <c r="C2048" s="22" t="s">
        <v>7</v>
      </c>
      <c r="D2048" s="22" t="s">
        <v>7</v>
      </c>
      <c r="E2048" s="22" t="s">
        <v>15</v>
      </c>
      <c r="F2048" s="22" t="s">
        <v>20</v>
      </c>
      <c r="G2048" s="1">
        <v>138288.54</v>
      </c>
    </row>
    <row r="2049" spans="2:7">
      <c r="B2049" s="22" t="s">
        <v>115</v>
      </c>
      <c r="C2049" s="22" t="s">
        <v>7</v>
      </c>
      <c r="D2049" s="22" t="s">
        <v>7</v>
      </c>
      <c r="E2049" s="22" t="s">
        <v>15</v>
      </c>
      <c r="F2049" s="22" t="s">
        <v>21</v>
      </c>
      <c r="G2049" s="1">
        <v>632.72</v>
      </c>
    </row>
    <row r="2050" spans="2:7">
      <c r="B2050" s="22" t="s">
        <v>115</v>
      </c>
      <c r="C2050" s="22" t="s">
        <v>7</v>
      </c>
      <c r="D2050" s="22" t="s">
        <v>7</v>
      </c>
      <c r="E2050" s="22" t="s">
        <v>15</v>
      </c>
      <c r="F2050" s="22" t="s">
        <v>22</v>
      </c>
      <c r="G2050" s="1">
        <v>1075.68</v>
      </c>
    </row>
    <row r="2051" spans="2:7">
      <c r="B2051" s="22" t="s">
        <v>115</v>
      </c>
      <c r="C2051" s="22" t="s">
        <v>7</v>
      </c>
      <c r="D2051" s="22" t="s">
        <v>7</v>
      </c>
      <c r="E2051" s="22" t="s">
        <v>15</v>
      </c>
      <c r="F2051" s="22" t="s">
        <v>23</v>
      </c>
      <c r="G2051" s="1">
        <v>2161.64</v>
      </c>
    </row>
    <row r="2052" spans="2:7">
      <c r="B2052" s="22" t="s">
        <v>115</v>
      </c>
      <c r="C2052" s="22" t="s">
        <v>7</v>
      </c>
      <c r="D2052" s="22" t="s">
        <v>7</v>
      </c>
      <c r="E2052" s="22" t="s">
        <v>15</v>
      </c>
      <c r="F2052" s="22" t="s">
        <v>24</v>
      </c>
      <c r="G2052" s="1">
        <v>31816.61</v>
      </c>
    </row>
    <row r="2053" spans="2:7">
      <c r="B2053" s="22" t="s">
        <v>115</v>
      </c>
      <c r="C2053" s="22" t="s">
        <v>7</v>
      </c>
      <c r="D2053" s="22" t="s">
        <v>7</v>
      </c>
      <c r="E2053" s="22" t="s">
        <v>15</v>
      </c>
      <c r="F2053" s="22" t="s">
        <v>25</v>
      </c>
      <c r="G2053" s="1">
        <v>44381.45</v>
      </c>
    </row>
    <row r="2054" spans="2:7">
      <c r="B2054" s="22" t="s">
        <v>115</v>
      </c>
      <c r="C2054" s="22" t="s">
        <v>7</v>
      </c>
      <c r="D2054" s="22" t="s">
        <v>7</v>
      </c>
      <c r="E2054" s="22" t="s">
        <v>15</v>
      </c>
      <c r="F2054" s="22" t="s">
        <v>26</v>
      </c>
      <c r="G2054" s="1">
        <v>241385.61</v>
      </c>
    </row>
    <row r="2055" spans="2:7">
      <c r="B2055" s="22" t="s">
        <v>115</v>
      </c>
      <c r="C2055" s="22" t="s">
        <v>7</v>
      </c>
      <c r="D2055" s="22" t="s">
        <v>7</v>
      </c>
      <c r="E2055" s="22" t="s">
        <v>28</v>
      </c>
      <c r="F2055" s="22" t="s">
        <v>29</v>
      </c>
      <c r="G2055" s="1">
        <v>173208.65</v>
      </c>
    </row>
    <row r="2056" spans="2:7">
      <c r="B2056" s="22" t="s">
        <v>115</v>
      </c>
      <c r="C2056" s="22" t="s">
        <v>7</v>
      </c>
      <c r="D2056" s="22" t="s">
        <v>7</v>
      </c>
      <c r="E2056" s="22" t="s">
        <v>28</v>
      </c>
      <c r="F2056" s="22" t="s">
        <v>31</v>
      </c>
      <c r="G2056" s="1">
        <v>150932.35</v>
      </c>
    </row>
    <row r="2057" spans="2:7">
      <c r="B2057" s="22" t="s">
        <v>115</v>
      </c>
      <c r="C2057" s="22" t="s">
        <v>7</v>
      </c>
      <c r="D2057" s="22" t="s">
        <v>7</v>
      </c>
      <c r="E2057" s="22" t="s">
        <v>28</v>
      </c>
      <c r="F2057" s="22" t="s">
        <v>32</v>
      </c>
      <c r="G2057" s="1">
        <v>15967.25</v>
      </c>
    </row>
    <row r="2058" spans="2:7">
      <c r="B2058" s="22" t="s">
        <v>115</v>
      </c>
      <c r="C2058" s="22" t="s">
        <v>7</v>
      </c>
      <c r="D2058" s="22" t="s">
        <v>7</v>
      </c>
      <c r="E2058" s="22" t="s">
        <v>28</v>
      </c>
      <c r="F2058" s="22" t="s">
        <v>33</v>
      </c>
      <c r="G2058" s="1">
        <v>55597.32</v>
      </c>
    </row>
    <row r="2059" spans="2:7">
      <c r="B2059" s="22" t="s">
        <v>115</v>
      </c>
      <c r="C2059" s="22" t="s">
        <v>7</v>
      </c>
      <c r="D2059" s="22" t="s">
        <v>7</v>
      </c>
      <c r="E2059" s="22" t="s">
        <v>34</v>
      </c>
      <c r="F2059" s="22" t="s">
        <v>35</v>
      </c>
      <c r="G2059" s="1">
        <v>2381.2600000000002</v>
      </c>
    </row>
    <row r="2060" spans="2:7">
      <c r="B2060" s="22" t="s">
        <v>115</v>
      </c>
      <c r="C2060" s="22" t="s">
        <v>7</v>
      </c>
      <c r="D2060" s="22" t="s">
        <v>7</v>
      </c>
      <c r="E2060" s="22" t="s">
        <v>34</v>
      </c>
      <c r="F2060" s="22" t="s">
        <v>38</v>
      </c>
      <c r="G2060" s="1">
        <v>6160.37</v>
      </c>
    </row>
    <row r="2061" spans="2:7">
      <c r="B2061" s="22" t="s">
        <v>115</v>
      </c>
      <c r="C2061" s="22" t="s">
        <v>7</v>
      </c>
      <c r="D2061" s="22" t="s">
        <v>7</v>
      </c>
      <c r="E2061" s="22" t="s">
        <v>34</v>
      </c>
      <c r="F2061" s="22" t="s">
        <v>39</v>
      </c>
      <c r="G2061" s="1">
        <v>123027.8</v>
      </c>
    </row>
    <row r="2062" spans="2:7">
      <c r="B2062" s="22" t="s">
        <v>115</v>
      </c>
      <c r="C2062" s="22" t="s">
        <v>7</v>
      </c>
      <c r="D2062" s="22" t="s">
        <v>7</v>
      </c>
      <c r="E2062" s="22" t="s">
        <v>34</v>
      </c>
      <c r="F2062" s="22" t="s">
        <v>42</v>
      </c>
      <c r="G2062" s="1">
        <v>33629.019999999997</v>
      </c>
    </row>
    <row r="2063" spans="2:7">
      <c r="B2063" s="22" t="s">
        <v>115</v>
      </c>
      <c r="C2063" s="22" t="s">
        <v>7</v>
      </c>
      <c r="D2063" s="22" t="s">
        <v>7</v>
      </c>
      <c r="E2063" s="22" t="s">
        <v>34</v>
      </c>
      <c r="F2063" s="22" t="s">
        <v>47</v>
      </c>
      <c r="G2063" s="1">
        <v>12391.6</v>
      </c>
    </row>
    <row r="2064" spans="2:7">
      <c r="B2064" s="22" t="s">
        <v>115</v>
      </c>
      <c r="C2064" s="22" t="s">
        <v>7</v>
      </c>
      <c r="D2064" s="22" t="s">
        <v>7</v>
      </c>
      <c r="E2064" s="22" t="s">
        <v>34</v>
      </c>
      <c r="F2064" s="22" t="s">
        <v>48</v>
      </c>
      <c r="G2064" s="1">
        <v>18784.060000000001</v>
      </c>
    </row>
    <row r="2065" spans="2:7">
      <c r="B2065" s="22" t="s">
        <v>115</v>
      </c>
      <c r="C2065" s="22" t="s">
        <v>7</v>
      </c>
      <c r="D2065" s="22" t="s">
        <v>7</v>
      </c>
      <c r="E2065" s="22" t="s">
        <v>34</v>
      </c>
      <c r="F2065" s="22" t="s">
        <v>75</v>
      </c>
      <c r="G2065" s="1">
        <v>77677.97</v>
      </c>
    </row>
    <row r="2066" spans="2:7">
      <c r="B2066" s="22" t="s">
        <v>115</v>
      </c>
      <c r="C2066" s="22" t="s">
        <v>7</v>
      </c>
      <c r="D2066" s="22" t="s">
        <v>7</v>
      </c>
      <c r="E2066" s="22" t="s">
        <v>34</v>
      </c>
      <c r="F2066" s="22" t="s">
        <v>88</v>
      </c>
      <c r="G2066" s="1">
        <v>3000</v>
      </c>
    </row>
    <row r="2067" spans="2:7">
      <c r="B2067" s="22" t="s">
        <v>115</v>
      </c>
      <c r="C2067" s="22" t="s">
        <v>7</v>
      </c>
      <c r="D2067" s="22" t="s">
        <v>7</v>
      </c>
      <c r="E2067" s="22" t="s">
        <v>34</v>
      </c>
      <c r="F2067" s="22" t="s">
        <v>66</v>
      </c>
      <c r="G2067" s="1">
        <v>103386.03</v>
      </c>
    </row>
    <row r="2068" spans="2:7">
      <c r="B2068" s="22" t="s">
        <v>115</v>
      </c>
      <c r="C2068" s="22" t="s">
        <v>7</v>
      </c>
      <c r="D2068" s="22" t="s">
        <v>7</v>
      </c>
      <c r="E2068" s="22" t="s">
        <v>34</v>
      </c>
      <c r="F2068" s="22" t="s">
        <v>49</v>
      </c>
      <c r="G2068" s="1">
        <v>132134</v>
      </c>
    </row>
    <row r="2069" spans="2:7">
      <c r="B2069" s="22" t="s">
        <v>115</v>
      </c>
      <c r="C2069" s="22" t="s">
        <v>7</v>
      </c>
      <c r="D2069" s="22" t="s">
        <v>7</v>
      </c>
      <c r="E2069" s="22" t="s">
        <v>34</v>
      </c>
      <c r="F2069" s="22" t="s">
        <v>50</v>
      </c>
      <c r="G2069" s="1">
        <v>270741.57</v>
      </c>
    </row>
    <row r="2070" spans="2:7">
      <c r="B2070" s="22" t="s">
        <v>115</v>
      </c>
      <c r="C2070" s="22" t="s">
        <v>7</v>
      </c>
      <c r="D2070" s="22" t="s">
        <v>7</v>
      </c>
      <c r="E2070" s="22" t="s">
        <v>34</v>
      </c>
      <c r="F2070" s="22" t="s">
        <v>68</v>
      </c>
      <c r="G2070" s="1">
        <v>27720.74</v>
      </c>
    </row>
    <row r="2071" spans="2:7">
      <c r="B2071" s="22" t="s">
        <v>115</v>
      </c>
      <c r="C2071" s="22" t="s">
        <v>7</v>
      </c>
      <c r="D2071" s="22" t="s">
        <v>7</v>
      </c>
      <c r="E2071" s="22" t="s">
        <v>34</v>
      </c>
      <c r="F2071" s="22" t="s">
        <v>55</v>
      </c>
      <c r="G2071" s="1">
        <v>5372.98</v>
      </c>
    </row>
    <row r="2072" spans="2:7">
      <c r="B2072" s="22" t="s">
        <v>115</v>
      </c>
      <c r="C2072" s="22" t="s">
        <v>7</v>
      </c>
      <c r="D2072" s="22" t="s">
        <v>7</v>
      </c>
      <c r="E2072" s="22" t="s">
        <v>34</v>
      </c>
      <c r="F2072" s="22" t="s">
        <v>56</v>
      </c>
      <c r="G2072" s="1">
        <v>190396.57</v>
      </c>
    </row>
    <row r="2073" spans="2:7">
      <c r="B2073" s="22" t="s">
        <v>115</v>
      </c>
      <c r="C2073" s="22" t="s">
        <v>7</v>
      </c>
      <c r="D2073" s="22" t="s">
        <v>7</v>
      </c>
      <c r="E2073" s="22" t="s">
        <v>34</v>
      </c>
      <c r="F2073" s="22" t="s">
        <v>106</v>
      </c>
      <c r="G2073" s="1">
        <v>1172.44</v>
      </c>
    </row>
    <row r="2074" spans="2:7">
      <c r="B2074" s="22" t="s">
        <v>115</v>
      </c>
      <c r="C2074" s="22" t="s">
        <v>7</v>
      </c>
      <c r="D2074" s="22" t="s">
        <v>7</v>
      </c>
      <c r="E2074" s="22" t="s">
        <v>34</v>
      </c>
      <c r="F2074" s="22" t="s">
        <v>91</v>
      </c>
      <c r="G2074" s="1">
        <v>12613.92</v>
      </c>
    </row>
    <row r="2075" spans="2:7">
      <c r="B2075" s="22" t="s">
        <v>115</v>
      </c>
      <c r="C2075" s="22" t="s">
        <v>7</v>
      </c>
      <c r="D2075" s="22" t="s">
        <v>7</v>
      </c>
      <c r="E2075" s="22" t="s">
        <v>34</v>
      </c>
      <c r="F2075" s="22" t="s">
        <v>58</v>
      </c>
      <c r="G2075" s="1">
        <v>4356.78</v>
      </c>
    </row>
    <row r="2076" spans="2:7">
      <c r="B2076" s="22" t="s">
        <v>115</v>
      </c>
      <c r="C2076" s="22" t="s">
        <v>7</v>
      </c>
      <c r="D2076" s="22" t="s">
        <v>7</v>
      </c>
      <c r="E2076" s="22" t="s">
        <v>59</v>
      </c>
      <c r="F2076" s="22" t="s">
        <v>55</v>
      </c>
      <c r="G2076" s="1">
        <v>34429.67</v>
      </c>
    </row>
    <row r="2077" spans="2:7">
      <c r="B2077" s="22" t="s">
        <v>115</v>
      </c>
      <c r="C2077" s="22" t="s">
        <v>7</v>
      </c>
      <c r="D2077" s="22" t="s">
        <v>7</v>
      </c>
      <c r="E2077" s="22" t="s">
        <v>60</v>
      </c>
      <c r="F2077" s="22" t="s">
        <v>78</v>
      </c>
      <c r="G2077" s="1">
        <v>7456.72</v>
      </c>
    </row>
    <row r="2078" spans="2:7">
      <c r="B2078" s="22" t="s">
        <v>115</v>
      </c>
      <c r="C2078" s="22" t="s">
        <v>7</v>
      </c>
      <c r="D2078" s="22" t="s">
        <v>7</v>
      </c>
      <c r="E2078" s="22" t="s">
        <v>60</v>
      </c>
      <c r="F2078" s="22" t="s">
        <v>79</v>
      </c>
      <c r="G2078" s="1">
        <v>809.25</v>
      </c>
    </row>
    <row r="2079" spans="2:7">
      <c r="B2079" s="22" t="s">
        <v>115</v>
      </c>
      <c r="C2079" s="22" t="s">
        <v>7</v>
      </c>
      <c r="D2079" s="22" t="s">
        <v>7</v>
      </c>
      <c r="E2079" s="22" t="s">
        <v>60</v>
      </c>
      <c r="F2079" s="22" t="s">
        <v>80</v>
      </c>
      <c r="G2079" s="1">
        <v>202122.38</v>
      </c>
    </row>
    <row r="2080" spans="2:7">
      <c r="B2080" s="22" t="s">
        <v>115</v>
      </c>
      <c r="C2080" s="22" t="s">
        <v>7</v>
      </c>
      <c r="D2080" s="22" t="s">
        <v>7</v>
      </c>
      <c r="E2080" s="22" t="s">
        <v>60</v>
      </c>
      <c r="F2080" s="22" t="s">
        <v>81</v>
      </c>
      <c r="G2080" s="1">
        <v>23103.99</v>
      </c>
    </row>
    <row r="2081" spans="2:7">
      <c r="B2081" s="22" t="s">
        <v>115</v>
      </c>
      <c r="C2081" s="22" t="s">
        <v>7</v>
      </c>
      <c r="D2081" s="22" t="s">
        <v>7</v>
      </c>
      <c r="E2081" s="22" t="s">
        <v>60</v>
      </c>
      <c r="F2081" s="22" t="s">
        <v>62</v>
      </c>
      <c r="G2081" s="1">
        <v>37609.370000000003</v>
      </c>
    </row>
    <row r="2082" spans="2:7">
      <c r="B2082" s="22" t="s">
        <v>116</v>
      </c>
      <c r="C2082" s="22" t="s">
        <v>7</v>
      </c>
      <c r="D2082" s="22" t="s">
        <v>5</v>
      </c>
      <c r="E2082" s="22" t="s">
        <v>8</v>
      </c>
      <c r="F2082" s="22" t="s">
        <v>9</v>
      </c>
      <c r="G2082" s="1">
        <v>1210889.8700000001</v>
      </c>
    </row>
    <row r="2083" spans="2:7">
      <c r="B2083" s="22" t="s">
        <v>116</v>
      </c>
      <c r="C2083" s="22" t="s">
        <v>7</v>
      </c>
      <c r="D2083" s="22" t="s">
        <v>5</v>
      </c>
      <c r="E2083" s="22" t="s">
        <v>8</v>
      </c>
      <c r="F2083" s="22" t="s">
        <v>10</v>
      </c>
      <c r="G2083" s="1">
        <v>1500.02</v>
      </c>
    </row>
    <row r="2084" spans="2:7">
      <c r="B2084" s="22" t="s">
        <v>116</v>
      </c>
      <c r="C2084" s="22" t="s">
        <v>7</v>
      </c>
      <c r="D2084" s="22" t="s">
        <v>5</v>
      </c>
      <c r="E2084" s="22" t="s">
        <v>8</v>
      </c>
      <c r="F2084" s="22" t="s">
        <v>12</v>
      </c>
      <c r="G2084" s="1">
        <v>4000</v>
      </c>
    </row>
    <row r="2085" spans="2:7">
      <c r="B2085" s="22" t="s">
        <v>116</v>
      </c>
      <c r="C2085" s="22" t="s">
        <v>7</v>
      </c>
      <c r="D2085" s="22" t="s">
        <v>5</v>
      </c>
      <c r="E2085" s="22" t="s">
        <v>14</v>
      </c>
      <c r="F2085" s="22" t="s">
        <v>9</v>
      </c>
      <c r="G2085" s="1">
        <v>196558.25</v>
      </c>
    </row>
    <row r="2086" spans="2:7">
      <c r="B2086" s="22" t="s">
        <v>116</v>
      </c>
      <c r="C2086" s="22" t="s">
        <v>7</v>
      </c>
      <c r="D2086" s="22" t="s">
        <v>5</v>
      </c>
      <c r="E2086" s="22" t="s">
        <v>14</v>
      </c>
      <c r="F2086" s="22" t="s">
        <v>10</v>
      </c>
      <c r="G2086" s="1">
        <v>20943.8</v>
      </c>
    </row>
    <row r="2087" spans="2:7">
      <c r="B2087" s="22" t="s">
        <v>116</v>
      </c>
      <c r="C2087" s="22" t="s">
        <v>7</v>
      </c>
      <c r="D2087" s="22" t="s">
        <v>5</v>
      </c>
      <c r="E2087" s="22" t="s">
        <v>15</v>
      </c>
      <c r="F2087" s="22" t="s">
        <v>16</v>
      </c>
      <c r="G2087" s="1">
        <v>6588.72</v>
      </c>
    </row>
    <row r="2088" spans="2:7">
      <c r="B2088" s="22" t="s">
        <v>116</v>
      </c>
      <c r="C2088" s="22" t="s">
        <v>7</v>
      </c>
      <c r="D2088" s="22" t="s">
        <v>5</v>
      </c>
      <c r="E2088" s="22" t="s">
        <v>15</v>
      </c>
      <c r="F2088" s="22" t="s">
        <v>71</v>
      </c>
      <c r="G2088" s="1">
        <v>1368.18</v>
      </c>
    </row>
    <row r="2089" spans="2:7">
      <c r="B2089" s="22" t="s">
        <v>116</v>
      </c>
      <c r="C2089" s="22" t="s">
        <v>7</v>
      </c>
      <c r="D2089" s="22" t="s">
        <v>5</v>
      </c>
      <c r="E2089" s="22" t="s">
        <v>15</v>
      </c>
      <c r="F2089" s="22" t="s">
        <v>19</v>
      </c>
      <c r="G2089" s="1">
        <v>180857.24</v>
      </c>
    </row>
    <row r="2090" spans="2:7">
      <c r="B2090" s="22" t="s">
        <v>116</v>
      </c>
      <c r="C2090" s="22" t="s">
        <v>7</v>
      </c>
      <c r="D2090" s="22" t="s">
        <v>5</v>
      </c>
      <c r="E2090" s="22" t="s">
        <v>15</v>
      </c>
      <c r="F2090" s="22" t="s">
        <v>20</v>
      </c>
      <c r="G2090" s="1">
        <v>24526.47</v>
      </c>
    </row>
    <row r="2091" spans="2:7">
      <c r="B2091" s="22" t="s">
        <v>116</v>
      </c>
      <c r="C2091" s="22" t="s">
        <v>7</v>
      </c>
      <c r="D2091" s="22" t="s">
        <v>5</v>
      </c>
      <c r="E2091" s="22" t="s">
        <v>15</v>
      </c>
      <c r="F2091" s="22" t="s">
        <v>23</v>
      </c>
      <c r="G2091" s="1">
        <v>12658.99</v>
      </c>
    </row>
    <row r="2092" spans="2:7">
      <c r="B2092" s="22" t="s">
        <v>116</v>
      </c>
      <c r="C2092" s="22" t="s">
        <v>7</v>
      </c>
      <c r="D2092" s="22" t="s">
        <v>5</v>
      </c>
      <c r="E2092" s="22" t="s">
        <v>15</v>
      </c>
      <c r="F2092" s="22" t="s">
        <v>24</v>
      </c>
      <c r="G2092" s="1">
        <v>2218.4</v>
      </c>
    </row>
    <row r="2093" spans="2:7">
      <c r="B2093" s="22" t="s">
        <v>116</v>
      </c>
      <c r="C2093" s="22" t="s">
        <v>7</v>
      </c>
      <c r="D2093" s="22" t="s">
        <v>5</v>
      </c>
      <c r="E2093" s="22" t="s">
        <v>15</v>
      </c>
      <c r="F2093" s="22" t="s">
        <v>25</v>
      </c>
      <c r="G2093" s="1">
        <v>170222.35</v>
      </c>
    </row>
    <row r="2094" spans="2:7">
      <c r="B2094" s="22" t="s">
        <v>116</v>
      </c>
      <c r="C2094" s="22" t="s">
        <v>7</v>
      </c>
      <c r="D2094" s="22" t="s">
        <v>5</v>
      </c>
      <c r="E2094" s="22" t="s">
        <v>15</v>
      </c>
      <c r="F2094" s="22" t="s">
        <v>26</v>
      </c>
      <c r="G2094" s="1">
        <v>55763.02</v>
      </c>
    </row>
    <row r="2095" spans="2:7">
      <c r="B2095" s="22" t="s">
        <v>116</v>
      </c>
      <c r="C2095" s="22" t="s">
        <v>7</v>
      </c>
      <c r="D2095" s="22" t="s">
        <v>5</v>
      </c>
      <c r="E2095" s="22" t="s">
        <v>15</v>
      </c>
      <c r="F2095" s="22" t="s">
        <v>27</v>
      </c>
      <c r="G2095" s="1">
        <v>105663.24</v>
      </c>
    </row>
    <row r="2096" spans="2:7">
      <c r="B2096" s="22" t="s">
        <v>116</v>
      </c>
      <c r="C2096" s="22" t="s">
        <v>7</v>
      </c>
      <c r="D2096" s="22" t="s">
        <v>5</v>
      </c>
      <c r="E2096" s="22" t="s">
        <v>15</v>
      </c>
      <c r="F2096" s="22" t="s">
        <v>72</v>
      </c>
      <c r="G2096" s="1">
        <v>19591.669999999998</v>
      </c>
    </row>
    <row r="2097" spans="2:7">
      <c r="B2097" s="22" t="s">
        <v>116</v>
      </c>
      <c r="C2097" s="22" t="s">
        <v>7</v>
      </c>
      <c r="D2097" s="22" t="s">
        <v>5</v>
      </c>
      <c r="E2097" s="22" t="s">
        <v>28</v>
      </c>
      <c r="F2097" s="22" t="s">
        <v>29</v>
      </c>
      <c r="G2097" s="1">
        <v>25781.08</v>
      </c>
    </row>
    <row r="2098" spans="2:7">
      <c r="B2098" s="22" t="s">
        <v>116</v>
      </c>
      <c r="C2098" s="22" t="s">
        <v>7</v>
      </c>
      <c r="D2098" s="22" t="s">
        <v>5</v>
      </c>
      <c r="E2098" s="22" t="s">
        <v>28</v>
      </c>
      <c r="F2098" s="22" t="s">
        <v>30</v>
      </c>
      <c r="G2098" s="1">
        <v>8909.89</v>
      </c>
    </row>
    <row r="2099" spans="2:7">
      <c r="B2099" s="22" t="s">
        <v>116</v>
      </c>
      <c r="C2099" s="22" t="s">
        <v>7</v>
      </c>
      <c r="D2099" s="22" t="s">
        <v>5</v>
      </c>
      <c r="E2099" s="22" t="s">
        <v>28</v>
      </c>
      <c r="F2099" s="22" t="s">
        <v>31</v>
      </c>
      <c r="G2099" s="1">
        <v>75259.850000000006</v>
      </c>
    </row>
    <row r="2100" spans="2:7">
      <c r="B2100" s="22" t="s">
        <v>116</v>
      </c>
      <c r="C2100" s="22" t="s">
        <v>7</v>
      </c>
      <c r="D2100" s="22" t="s">
        <v>5</v>
      </c>
      <c r="E2100" s="22" t="s">
        <v>28</v>
      </c>
      <c r="F2100" s="22" t="s">
        <v>32</v>
      </c>
      <c r="G2100" s="1">
        <v>40542.03</v>
      </c>
    </row>
    <row r="2101" spans="2:7">
      <c r="B2101" s="22" t="s">
        <v>116</v>
      </c>
      <c r="C2101" s="22" t="s">
        <v>7</v>
      </c>
      <c r="D2101" s="22" t="s">
        <v>5</v>
      </c>
      <c r="E2101" s="22" t="s">
        <v>28</v>
      </c>
      <c r="F2101" s="22" t="s">
        <v>33</v>
      </c>
      <c r="G2101" s="1">
        <v>888</v>
      </c>
    </row>
    <row r="2102" spans="2:7">
      <c r="B2102" s="22" t="s">
        <v>116</v>
      </c>
      <c r="C2102" s="22" t="s">
        <v>7</v>
      </c>
      <c r="D2102" s="22" t="s">
        <v>5</v>
      </c>
      <c r="E2102" s="22" t="s">
        <v>34</v>
      </c>
      <c r="F2102" s="22" t="s">
        <v>38</v>
      </c>
      <c r="G2102" s="1">
        <v>2827.85</v>
      </c>
    </row>
    <row r="2103" spans="2:7">
      <c r="B2103" s="22" t="s">
        <v>116</v>
      </c>
      <c r="C2103" s="22" t="s">
        <v>7</v>
      </c>
      <c r="D2103" s="22" t="s">
        <v>5</v>
      </c>
      <c r="E2103" s="22" t="s">
        <v>34</v>
      </c>
      <c r="F2103" s="22" t="s">
        <v>39</v>
      </c>
      <c r="G2103" s="1">
        <v>33971.79</v>
      </c>
    </row>
    <row r="2104" spans="2:7">
      <c r="B2104" s="22" t="s">
        <v>116</v>
      </c>
      <c r="C2104" s="22" t="s">
        <v>7</v>
      </c>
      <c r="D2104" s="22" t="s">
        <v>5</v>
      </c>
      <c r="E2104" s="22" t="s">
        <v>34</v>
      </c>
      <c r="F2104" s="22" t="s">
        <v>42</v>
      </c>
      <c r="G2104" s="1">
        <v>86737.53</v>
      </c>
    </row>
    <row r="2105" spans="2:7">
      <c r="B2105" s="22" t="s">
        <v>116</v>
      </c>
      <c r="C2105" s="22" t="s">
        <v>7</v>
      </c>
      <c r="D2105" s="22" t="s">
        <v>5</v>
      </c>
      <c r="E2105" s="22" t="s">
        <v>34</v>
      </c>
      <c r="F2105" s="22" t="s">
        <v>47</v>
      </c>
      <c r="G2105" s="1">
        <v>8452.08</v>
      </c>
    </row>
    <row r="2106" spans="2:7">
      <c r="B2106" s="22" t="s">
        <v>116</v>
      </c>
      <c r="C2106" s="22" t="s">
        <v>7</v>
      </c>
      <c r="D2106" s="22" t="s">
        <v>5</v>
      </c>
      <c r="E2106" s="22" t="s">
        <v>34</v>
      </c>
      <c r="F2106" s="22" t="s">
        <v>75</v>
      </c>
      <c r="G2106" s="1">
        <v>686.07</v>
      </c>
    </row>
    <row r="2107" spans="2:7">
      <c r="B2107" s="22" t="s">
        <v>116</v>
      </c>
      <c r="C2107" s="22" t="s">
        <v>7</v>
      </c>
      <c r="D2107" s="22" t="s">
        <v>5</v>
      </c>
      <c r="E2107" s="22" t="s">
        <v>34</v>
      </c>
      <c r="F2107" s="22" t="s">
        <v>52</v>
      </c>
      <c r="G2107" s="1">
        <v>1146.1300000000001</v>
      </c>
    </row>
    <row r="2108" spans="2:7">
      <c r="B2108" s="22" t="s">
        <v>116</v>
      </c>
      <c r="C2108" s="22" t="s">
        <v>7</v>
      </c>
      <c r="D2108" s="22" t="s">
        <v>5</v>
      </c>
      <c r="E2108" s="22" t="s">
        <v>34</v>
      </c>
      <c r="F2108" s="22" t="s">
        <v>53</v>
      </c>
      <c r="G2108" s="1">
        <v>878.66</v>
      </c>
    </row>
    <row r="2109" spans="2:7">
      <c r="B2109" s="22" t="s">
        <v>116</v>
      </c>
      <c r="C2109" s="22" t="s">
        <v>7</v>
      </c>
      <c r="D2109" s="22" t="s">
        <v>5</v>
      </c>
      <c r="E2109" s="22" t="s">
        <v>34</v>
      </c>
      <c r="F2109" s="22" t="s">
        <v>55</v>
      </c>
      <c r="G2109" s="1">
        <v>2805</v>
      </c>
    </row>
    <row r="2110" spans="2:7">
      <c r="B2110" s="22" t="s">
        <v>116</v>
      </c>
      <c r="C2110" s="22" t="s">
        <v>7</v>
      </c>
      <c r="D2110" s="22" t="s">
        <v>5</v>
      </c>
      <c r="E2110" s="22" t="s">
        <v>34</v>
      </c>
      <c r="F2110" s="22" t="s">
        <v>58</v>
      </c>
      <c r="G2110" s="1">
        <v>982</v>
      </c>
    </row>
    <row r="2111" spans="2:7">
      <c r="B2111" s="22" t="s">
        <v>116</v>
      </c>
      <c r="C2111" s="22" t="s">
        <v>7</v>
      </c>
      <c r="D2111" s="22" t="s">
        <v>5</v>
      </c>
      <c r="E2111" s="22" t="s">
        <v>59</v>
      </c>
      <c r="F2111" s="22" t="s">
        <v>55</v>
      </c>
      <c r="G2111" s="1">
        <v>8246.7199999999993</v>
      </c>
    </row>
    <row r="2112" spans="2:7">
      <c r="B2112" s="22" t="s">
        <v>117</v>
      </c>
      <c r="C2112" s="22" t="s">
        <v>7</v>
      </c>
      <c r="D2112" s="22" t="s">
        <v>5</v>
      </c>
      <c r="E2112" s="22" t="s">
        <v>5</v>
      </c>
      <c r="F2112" s="22" t="s">
        <v>6</v>
      </c>
      <c r="G2112" s="1">
        <v>102205.21</v>
      </c>
    </row>
    <row r="2113" spans="2:7">
      <c r="B2113" s="22" t="s">
        <v>117</v>
      </c>
      <c r="C2113" s="22" t="s">
        <v>7</v>
      </c>
      <c r="D2113" s="22" t="s">
        <v>5</v>
      </c>
      <c r="E2113" s="22" t="s">
        <v>7</v>
      </c>
      <c r="F2113" s="22" t="s">
        <v>6</v>
      </c>
      <c r="G2113" s="1">
        <v>-336599.44</v>
      </c>
    </row>
    <row r="2114" spans="2:7">
      <c r="B2114" s="22" t="s">
        <v>117</v>
      </c>
      <c r="C2114" s="22" t="s">
        <v>7</v>
      </c>
      <c r="D2114" s="22" t="s">
        <v>5</v>
      </c>
      <c r="E2114" s="22" t="s">
        <v>8</v>
      </c>
      <c r="F2114" s="22" t="s">
        <v>9</v>
      </c>
      <c r="G2114" s="1">
        <v>115151101.51000001</v>
      </c>
    </row>
    <row r="2115" spans="2:7">
      <c r="B2115" s="22" t="s">
        <v>117</v>
      </c>
      <c r="C2115" s="22" t="s">
        <v>7</v>
      </c>
      <c r="D2115" s="22" t="s">
        <v>5</v>
      </c>
      <c r="E2115" s="22" t="s">
        <v>8</v>
      </c>
      <c r="F2115" s="22" t="s">
        <v>10</v>
      </c>
      <c r="G2115" s="1">
        <v>2653492.06</v>
      </c>
    </row>
    <row r="2116" spans="2:7">
      <c r="B2116" s="22" t="s">
        <v>117</v>
      </c>
      <c r="C2116" s="22" t="s">
        <v>7</v>
      </c>
      <c r="D2116" s="22" t="s">
        <v>5</v>
      </c>
      <c r="E2116" s="22" t="s">
        <v>8</v>
      </c>
      <c r="F2116" s="22" t="s">
        <v>11</v>
      </c>
      <c r="G2116" s="1">
        <v>7246.01</v>
      </c>
    </row>
    <row r="2117" spans="2:7">
      <c r="B2117" s="22" t="s">
        <v>117</v>
      </c>
      <c r="C2117" s="22" t="s">
        <v>7</v>
      </c>
      <c r="D2117" s="22" t="s">
        <v>5</v>
      </c>
      <c r="E2117" s="22" t="s">
        <v>8</v>
      </c>
      <c r="F2117" s="22" t="s">
        <v>12</v>
      </c>
      <c r="G2117" s="1">
        <v>6261922.8799999999</v>
      </c>
    </row>
    <row r="2118" spans="2:7">
      <c r="B2118" s="22" t="s">
        <v>117</v>
      </c>
      <c r="C2118" s="22" t="s">
        <v>7</v>
      </c>
      <c r="D2118" s="22" t="s">
        <v>5</v>
      </c>
      <c r="E2118" s="22" t="s">
        <v>8</v>
      </c>
      <c r="F2118" s="22" t="s">
        <v>13</v>
      </c>
      <c r="G2118" s="1">
        <v>894667.77</v>
      </c>
    </row>
    <row r="2119" spans="2:7">
      <c r="B2119" s="22" t="s">
        <v>117</v>
      </c>
      <c r="C2119" s="22" t="s">
        <v>7</v>
      </c>
      <c r="D2119" s="22" t="s">
        <v>5</v>
      </c>
      <c r="E2119" s="22" t="s">
        <v>14</v>
      </c>
      <c r="F2119" s="22" t="s">
        <v>9</v>
      </c>
      <c r="G2119" s="1">
        <v>37817988.57</v>
      </c>
    </row>
    <row r="2120" spans="2:7">
      <c r="B2120" s="22" t="s">
        <v>117</v>
      </c>
      <c r="C2120" s="22" t="s">
        <v>7</v>
      </c>
      <c r="D2120" s="22" t="s">
        <v>5</v>
      </c>
      <c r="E2120" s="22" t="s">
        <v>14</v>
      </c>
      <c r="F2120" s="22" t="s">
        <v>10</v>
      </c>
      <c r="G2120" s="1">
        <v>450987.85</v>
      </c>
    </row>
    <row r="2121" spans="2:7">
      <c r="B2121" s="22" t="s">
        <v>117</v>
      </c>
      <c r="C2121" s="22" t="s">
        <v>7</v>
      </c>
      <c r="D2121" s="22" t="s">
        <v>5</v>
      </c>
      <c r="E2121" s="22" t="s">
        <v>14</v>
      </c>
      <c r="F2121" s="22" t="s">
        <v>11</v>
      </c>
      <c r="G2121" s="1">
        <v>694723.57</v>
      </c>
    </row>
    <row r="2122" spans="2:7">
      <c r="B2122" s="22" t="s">
        <v>117</v>
      </c>
      <c r="C2122" s="22" t="s">
        <v>7</v>
      </c>
      <c r="D2122" s="22" t="s">
        <v>5</v>
      </c>
      <c r="E2122" s="22" t="s">
        <v>14</v>
      </c>
      <c r="F2122" s="22" t="s">
        <v>13</v>
      </c>
      <c r="G2122" s="1">
        <v>8220</v>
      </c>
    </row>
    <row r="2123" spans="2:7">
      <c r="B2123" s="22" t="s">
        <v>117</v>
      </c>
      <c r="C2123" s="22" t="s">
        <v>7</v>
      </c>
      <c r="D2123" s="22" t="s">
        <v>5</v>
      </c>
      <c r="E2123" s="22" t="s">
        <v>15</v>
      </c>
      <c r="F2123" s="22" t="s">
        <v>16</v>
      </c>
      <c r="G2123" s="1">
        <v>526064.98</v>
      </c>
    </row>
    <row r="2124" spans="2:7">
      <c r="B2124" s="22" t="s">
        <v>117</v>
      </c>
      <c r="C2124" s="22" t="s">
        <v>7</v>
      </c>
      <c r="D2124" s="22" t="s">
        <v>5</v>
      </c>
      <c r="E2124" s="22" t="s">
        <v>15</v>
      </c>
      <c r="F2124" s="22" t="s">
        <v>71</v>
      </c>
      <c r="G2124" s="1">
        <v>301042.40999999997</v>
      </c>
    </row>
    <row r="2125" spans="2:7">
      <c r="B2125" s="22" t="s">
        <v>117</v>
      </c>
      <c r="C2125" s="22" t="s">
        <v>7</v>
      </c>
      <c r="D2125" s="22" t="s">
        <v>5</v>
      </c>
      <c r="E2125" s="22" t="s">
        <v>15</v>
      </c>
      <c r="F2125" s="22" t="s">
        <v>17</v>
      </c>
      <c r="G2125" s="1">
        <v>10301254.859999999</v>
      </c>
    </row>
    <row r="2126" spans="2:7">
      <c r="B2126" s="22" t="s">
        <v>117</v>
      </c>
      <c r="C2126" s="22" t="s">
        <v>7</v>
      </c>
      <c r="D2126" s="22" t="s">
        <v>5</v>
      </c>
      <c r="E2126" s="22" t="s">
        <v>15</v>
      </c>
      <c r="F2126" s="22" t="s">
        <v>18</v>
      </c>
      <c r="G2126" s="1">
        <v>3538797.19</v>
      </c>
    </row>
    <row r="2127" spans="2:7">
      <c r="B2127" s="22" t="s">
        <v>117</v>
      </c>
      <c r="C2127" s="22" t="s">
        <v>7</v>
      </c>
      <c r="D2127" s="22" t="s">
        <v>5</v>
      </c>
      <c r="E2127" s="22" t="s">
        <v>15</v>
      </c>
      <c r="F2127" s="22" t="s">
        <v>19</v>
      </c>
      <c r="G2127" s="1">
        <v>18110042.57</v>
      </c>
    </row>
    <row r="2128" spans="2:7">
      <c r="B2128" s="22" t="s">
        <v>117</v>
      </c>
      <c r="C2128" s="22" t="s">
        <v>7</v>
      </c>
      <c r="D2128" s="22" t="s">
        <v>5</v>
      </c>
      <c r="E2128" s="22" t="s">
        <v>15</v>
      </c>
      <c r="F2128" s="22" t="s">
        <v>20</v>
      </c>
      <c r="G2128" s="1">
        <v>5191099.5999999996</v>
      </c>
    </row>
    <row r="2129" spans="2:7">
      <c r="B2129" s="22" t="s">
        <v>117</v>
      </c>
      <c r="C2129" s="22" t="s">
        <v>7</v>
      </c>
      <c r="D2129" s="22" t="s">
        <v>5</v>
      </c>
      <c r="E2129" s="22" t="s">
        <v>15</v>
      </c>
      <c r="F2129" s="22" t="s">
        <v>21</v>
      </c>
      <c r="G2129" s="1">
        <v>197659.22</v>
      </c>
    </row>
    <row r="2130" spans="2:7">
      <c r="B2130" s="22" t="s">
        <v>117</v>
      </c>
      <c r="C2130" s="22" t="s">
        <v>7</v>
      </c>
      <c r="D2130" s="22" t="s">
        <v>5</v>
      </c>
      <c r="E2130" s="22" t="s">
        <v>15</v>
      </c>
      <c r="F2130" s="22" t="s">
        <v>22</v>
      </c>
      <c r="G2130" s="1">
        <v>66757.36</v>
      </c>
    </row>
    <row r="2131" spans="2:7">
      <c r="B2131" s="22" t="s">
        <v>117</v>
      </c>
      <c r="C2131" s="22" t="s">
        <v>7</v>
      </c>
      <c r="D2131" s="22" t="s">
        <v>5</v>
      </c>
      <c r="E2131" s="22" t="s">
        <v>15</v>
      </c>
      <c r="F2131" s="22" t="s">
        <v>23</v>
      </c>
      <c r="G2131" s="1">
        <v>696278.13</v>
      </c>
    </row>
    <row r="2132" spans="2:7">
      <c r="B2132" s="22" t="s">
        <v>117</v>
      </c>
      <c r="C2132" s="22" t="s">
        <v>7</v>
      </c>
      <c r="D2132" s="22" t="s">
        <v>5</v>
      </c>
      <c r="E2132" s="22" t="s">
        <v>15</v>
      </c>
      <c r="F2132" s="22" t="s">
        <v>24</v>
      </c>
      <c r="G2132" s="1">
        <v>533120.91</v>
      </c>
    </row>
    <row r="2133" spans="2:7">
      <c r="B2133" s="22" t="s">
        <v>117</v>
      </c>
      <c r="C2133" s="22" t="s">
        <v>7</v>
      </c>
      <c r="D2133" s="22" t="s">
        <v>5</v>
      </c>
      <c r="E2133" s="22" t="s">
        <v>15</v>
      </c>
      <c r="F2133" s="22" t="s">
        <v>25</v>
      </c>
      <c r="G2133" s="1">
        <v>18963859.66</v>
      </c>
    </row>
    <row r="2134" spans="2:7">
      <c r="B2134" s="22" t="s">
        <v>117</v>
      </c>
      <c r="C2134" s="22" t="s">
        <v>7</v>
      </c>
      <c r="D2134" s="22" t="s">
        <v>5</v>
      </c>
      <c r="E2134" s="22" t="s">
        <v>15</v>
      </c>
      <c r="F2134" s="22" t="s">
        <v>26</v>
      </c>
      <c r="G2134" s="1">
        <v>11415664.09</v>
      </c>
    </row>
    <row r="2135" spans="2:7">
      <c r="B2135" s="22" t="s">
        <v>117</v>
      </c>
      <c r="C2135" s="22" t="s">
        <v>7</v>
      </c>
      <c r="D2135" s="22" t="s">
        <v>5</v>
      </c>
      <c r="E2135" s="22" t="s">
        <v>28</v>
      </c>
      <c r="F2135" s="22" t="s">
        <v>29</v>
      </c>
      <c r="G2135" s="1">
        <v>7208346.8300000001</v>
      </c>
    </row>
    <row r="2136" spans="2:7">
      <c r="B2136" s="22" t="s">
        <v>117</v>
      </c>
      <c r="C2136" s="22" t="s">
        <v>7</v>
      </c>
      <c r="D2136" s="22" t="s">
        <v>5</v>
      </c>
      <c r="E2136" s="22" t="s">
        <v>28</v>
      </c>
      <c r="F2136" s="22" t="s">
        <v>30</v>
      </c>
      <c r="G2136" s="1">
        <v>567067</v>
      </c>
    </row>
    <row r="2137" spans="2:7">
      <c r="B2137" s="22" t="s">
        <v>117</v>
      </c>
      <c r="C2137" s="22" t="s">
        <v>7</v>
      </c>
      <c r="D2137" s="22" t="s">
        <v>5</v>
      </c>
      <c r="E2137" s="22" t="s">
        <v>28</v>
      </c>
      <c r="F2137" s="22" t="s">
        <v>31</v>
      </c>
      <c r="G2137" s="1">
        <v>2230647.85</v>
      </c>
    </row>
    <row r="2138" spans="2:7">
      <c r="B2138" s="22" t="s">
        <v>117</v>
      </c>
      <c r="C2138" s="22" t="s">
        <v>7</v>
      </c>
      <c r="D2138" s="22" t="s">
        <v>5</v>
      </c>
      <c r="E2138" s="22" t="s">
        <v>28</v>
      </c>
      <c r="F2138" s="22" t="s">
        <v>32</v>
      </c>
      <c r="G2138" s="1">
        <v>1664572.82</v>
      </c>
    </row>
    <row r="2139" spans="2:7">
      <c r="B2139" s="22" t="s">
        <v>117</v>
      </c>
      <c r="C2139" s="22" t="s">
        <v>7</v>
      </c>
      <c r="D2139" s="22" t="s">
        <v>5</v>
      </c>
      <c r="E2139" s="22" t="s">
        <v>28</v>
      </c>
      <c r="F2139" s="22" t="s">
        <v>33</v>
      </c>
      <c r="G2139" s="1">
        <v>384801.71</v>
      </c>
    </row>
    <row r="2140" spans="2:7">
      <c r="B2140" s="22" t="s">
        <v>117</v>
      </c>
      <c r="C2140" s="22" t="s">
        <v>7</v>
      </c>
      <c r="D2140" s="22" t="s">
        <v>5</v>
      </c>
      <c r="E2140" s="22" t="s">
        <v>34</v>
      </c>
      <c r="F2140" s="22" t="s">
        <v>35</v>
      </c>
      <c r="G2140" s="1">
        <v>60273.440000000002</v>
      </c>
    </row>
    <row r="2141" spans="2:7">
      <c r="B2141" s="22" t="s">
        <v>117</v>
      </c>
      <c r="C2141" s="22" t="s">
        <v>7</v>
      </c>
      <c r="D2141" s="22" t="s">
        <v>5</v>
      </c>
      <c r="E2141" s="22" t="s">
        <v>34</v>
      </c>
      <c r="F2141" s="22" t="s">
        <v>36</v>
      </c>
      <c r="G2141" s="1">
        <v>313689.46000000002</v>
      </c>
    </row>
    <row r="2142" spans="2:7">
      <c r="B2142" s="22" t="s">
        <v>117</v>
      </c>
      <c r="C2142" s="22" t="s">
        <v>7</v>
      </c>
      <c r="D2142" s="22" t="s">
        <v>5</v>
      </c>
      <c r="E2142" s="22" t="s">
        <v>34</v>
      </c>
      <c r="F2142" s="22" t="s">
        <v>37</v>
      </c>
      <c r="G2142" s="1">
        <v>2505566.44</v>
      </c>
    </row>
    <row r="2143" spans="2:7">
      <c r="B2143" s="22" t="s">
        <v>117</v>
      </c>
      <c r="C2143" s="22" t="s">
        <v>7</v>
      </c>
      <c r="D2143" s="22" t="s">
        <v>5</v>
      </c>
      <c r="E2143" s="22" t="s">
        <v>34</v>
      </c>
      <c r="F2143" s="22" t="s">
        <v>64</v>
      </c>
      <c r="G2143" s="1">
        <v>458604</v>
      </c>
    </row>
    <row r="2144" spans="2:7">
      <c r="B2144" s="22" t="s">
        <v>117</v>
      </c>
      <c r="C2144" s="22" t="s">
        <v>7</v>
      </c>
      <c r="D2144" s="22" t="s">
        <v>5</v>
      </c>
      <c r="E2144" s="22" t="s">
        <v>34</v>
      </c>
      <c r="F2144" s="22" t="s">
        <v>38</v>
      </c>
      <c r="G2144" s="1">
        <v>829021.86</v>
      </c>
    </row>
    <row r="2145" spans="2:7">
      <c r="B2145" s="22" t="s">
        <v>117</v>
      </c>
      <c r="C2145" s="22" t="s">
        <v>7</v>
      </c>
      <c r="D2145" s="22" t="s">
        <v>5</v>
      </c>
      <c r="E2145" s="22" t="s">
        <v>34</v>
      </c>
      <c r="F2145" s="22" t="s">
        <v>39</v>
      </c>
      <c r="G2145" s="1">
        <v>1206252.22</v>
      </c>
    </row>
    <row r="2146" spans="2:7">
      <c r="B2146" s="22" t="s">
        <v>117</v>
      </c>
      <c r="C2146" s="22" t="s">
        <v>7</v>
      </c>
      <c r="D2146" s="22" t="s">
        <v>5</v>
      </c>
      <c r="E2146" s="22" t="s">
        <v>34</v>
      </c>
      <c r="F2146" s="22" t="s">
        <v>40</v>
      </c>
      <c r="G2146" s="1">
        <v>47944.01</v>
      </c>
    </row>
    <row r="2147" spans="2:7">
      <c r="B2147" s="22" t="s">
        <v>117</v>
      </c>
      <c r="C2147" s="22" t="s">
        <v>7</v>
      </c>
      <c r="D2147" s="22" t="s">
        <v>5</v>
      </c>
      <c r="E2147" s="22" t="s">
        <v>34</v>
      </c>
      <c r="F2147" s="22" t="s">
        <v>41</v>
      </c>
      <c r="G2147" s="1">
        <v>58454.29</v>
      </c>
    </row>
    <row r="2148" spans="2:7">
      <c r="B2148" s="22" t="s">
        <v>117</v>
      </c>
      <c r="C2148" s="22" t="s">
        <v>7</v>
      </c>
      <c r="D2148" s="22" t="s">
        <v>5</v>
      </c>
      <c r="E2148" s="22" t="s">
        <v>34</v>
      </c>
      <c r="F2148" s="22" t="s">
        <v>65</v>
      </c>
      <c r="G2148" s="1">
        <v>119177.5</v>
      </c>
    </row>
    <row r="2149" spans="2:7">
      <c r="B2149" s="22" t="s">
        <v>117</v>
      </c>
      <c r="C2149" s="22" t="s">
        <v>7</v>
      </c>
      <c r="D2149" s="22" t="s">
        <v>5</v>
      </c>
      <c r="E2149" s="22" t="s">
        <v>34</v>
      </c>
      <c r="F2149" s="22" t="s">
        <v>42</v>
      </c>
      <c r="G2149" s="1">
        <v>1907681.93</v>
      </c>
    </row>
    <row r="2150" spans="2:7">
      <c r="B2150" s="22" t="s">
        <v>117</v>
      </c>
      <c r="C2150" s="22" t="s">
        <v>7</v>
      </c>
      <c r="D2150" s="22" t="s">
        <v>5</v>
      </c>
      <c r="E2150" s="22" t="s">
        <v>34</v>
      </c>
      <c r="F2150" s="22" t="s">
        <v>43</v>
      </c>
      <c r="G2150" s="1">
        <v>379.4</v>
      </c>
    </row>
    <row r="2151" spans="2:7">
      <c r="B2151" s="22" t="s">
        <v>117</v>
      </c>
      <c r="C2151" s="22" t="s">
        <v>7</v>
      </c>
      <c r="D2151" s="22" t="s">
        <v>5</v>
      </c>
      <c r="E2151" s="22" t="s">
        <v>34</v>
      </c>
      <c r="F2151" s="22" t="s">
        <v>45</v>
      </c>
      <c r="G2151" s="1">
        <v>805523.19</v>
      </c>
    </row>
    <row r="2152" spans="2:7">
      <c r="B2152" s="22" t="s">
        <v>117</v>
      </c>
      <c r="C2152" s="22" t="s">
        <v>7</v>
      </c>
      <c r="D2152" s="22" t="s">
        <v>5</v>
      </c>
      <c r="E2152" s="22" t="s">
        <v>34</v>
      </c>
      <c r="F2152" s="22" t="s">
        <v>46</v>
      </c>
      <c r="G2152" s="1">
        <v>222321.24</v>
      </c>
    </row>
    <row r="2153" spans="2:7">
      <c r="B2153" s="22" t="s">
        <v>117</v>
      </c>
      <c r="C2153" s="22" t="s">
        <v>7</v>
      </c>
      <c r="D2153" s="22" t="s">
        <v>5</v>
      </c>
      <c r="E2153" s="22" t="s">
        <v>34</v>
      </c>
      <c r="F2153" s="22" t="s">
        <v>47</v>
      </c>
      <c r="G2153" s="1">
        <v>569412.31000000006</v>
      </c>
    </row>
    <row r="2154" spans="2:7">
      <c r="B2154" s="22" t="s">
        <v>117</v>
      </c>
      <c r="C2154" s="22" t="s">
        <v>7</v>
      </c>
      <c r="D2154" s="22" t="s">
        <v>5</v>
      </c>
      <c r="E2154" s="22" t="s">
        <v>34</v>
      </c>
      <c r="F2154" s="22" t="s">
        <v>48</v>
      </c>
      <c r="G2154" s="1">
        <v>196111.1</v>
      </c>
    </row>
    <row r="2155" spans="2:7">
      <c r="B2155" s="22" t="s">
        <v>117</v>
      </c>
      <c r="C2155" s="22" t="s">
        <v>7</v>
      </c>
      <c r="D2155" s="22" t="s">
        <v>5</v>
      </c>
      <c r="E2155" s="22" t="s">
        <v>34</v>
      </c>
      <c r="F2155" s="22" t="s">
        <v>74</v>
      </c>
      <c r="G2155" s="1">
        <v>433983.84</v>
      </c>
    </row>
    <row r="2156" spans="2:7">
      <c r="B2156" s="22" t="s">
        <v>117</v>
      </c>
      <c r="C2156" s="22" t="s">
        <v>7</v>
      </c>
      <c r="D2156" s="22" t="s">
        <v>5</v>
      </c>
      <c r="E2156" s="22" t="s">
        <v>34</v>
      </c>
      <c r="F2156" s="22" t="s">
        <v>75</v>
      </c>
      <c r="G2156" s="1">
        <v>323753.83</v>
      </c>
    </row>
    <row r="2157" spans="2:7">
      <c r="B2157" s="22" t="s">
        <v>117</v>
      </c>
      <c r="C2157" s="22" t="s">
        <v>7</v>
      </c>
      <c r="D2157" s="22" t="s">
        <v>5</v>
      </c>
      <c r="E2157" s="22" t="s">
        <v>34</v>
      </c>
      <c r="F2157" s="22" t="s">
        <v>88</v>
      </c>
      <c r="G2157" s="1">
        <v>6972.09</v>
      </c>
    </row>
    <row r="2158" spans="2:7">
      <c r="B2158" s="22" t="s">
        <v>117</v>
      </c>
      <c r="C2158" s="22" t="s">
        <v>7</v>
      </c>
      <c r="D2158" s="22" t="s">
        <v>5</v>
      </c>
      <c r="E2158" s="22" t="s">
        <v>34</v>
      </c>
      <c r="F2158" s="22" t="s">
        <v>66</v>
      </c>
      <c r="G2158" s="1">
        <v>68557.89</v>
      </c>
    </row>
    <row r="2159" spans="2:7">
      <c r="B2159" s="22" t="s">
        <v>117</v>
      </c>
      <c r="C2159" s="22" t="s">
        <v>7</v>
      </c>
      <c r="D2159" s="22" t="s">
        <v>5</v>
      </c>
      <c r="E2159" s="22" t="s">
        <v>34</v>
      </c>
      <c r="F2159" s="22" t="s">
        <v>67</v>
      </c>
      <c r="G2159" s="1">
        <v>6000</v>
      </c>
    </row>
    <row r="2160" spans="2:7">
      <c r="B2160" s="22" t="s">
        <v>117</v>
      </c>
      <c r="C2160" s="22" t="s">
        <v>7</v>
      </c>
      <c r="D2160" s="22" t="s">
        <v>5</v>
      </c>
      <c r="E2160" s="22" t="s">
        <v>34</v>
      </c>
      <c r="F2160" s="22" t="s">
        <v>85</v>
      </c>
      <c r="G2160" s="1">
        <v>163174.69</v>
      </c>
    </row>
    <row r="2161" spans="2:7">
      <c r="B2161" s="22" t="s">
        <v>117</v>
      </c>
      <c r="C2161" s="22" t="s">
        <v>7</v>
      </c>
      <c r="D2161" s="22" t="s">
        <v>5</v>
      </c>
      <c r="E2161" s="22" t="s">
        <v>34</v>
      </c>
      <c r="F2161" s="22" t="s">
        <v>49</v>
      </c>
      <c r="G2161" s="1">
        <v>2697021.95</v>
      </c>
    </row>
    <row r="2162" spans="2:7">
      <c r="B2162" s="22" t="s">
        <v>117</v>
      </c>
      <c r="C2162" s="22" t="s">
        <v>7</v>
      </c>
      <c r="D2162" s="22" t="s">
        <v>5</v>
      </c>
      <c r="E2162" s="22" t="s">
        <v>34</v>
      </c>
      <c r="F2162" s="22" t="s">
        <v>50</v>
      </c>
      <c r="G2162" s="1">
        <v>3248503.66</v>
      </c>
    </row>
    <row r="2163" spans="2:7">
      <c r="B2163" s="22" t="s">
        <v>117</v>
      </c>
      <c r="C2163" s="22" t="s">
        <v>7</v>
      </c>
      <c r="D2163" s="22" t="s">
        <v>5</v>
      </c>
      <c r="E2163" s="22" t="s">
        <v>34</v>
      </c>
      <c r="F2163" s="22" t="s">
        <v>51</v>
      </c>
      <c r="G2163" s="1">
        <v>1579.44</v>
      </c>
    </row>
    <row r="2164" spans="2:7">
      <c r="B2164" s="22" t="s">
        <v>117</v>
      </c>
      <c r="C2164" s="22" t="s">
        <v>7</v>
      </c>
      <c r="D2164" s="22" t="s">
        <v>5</v>
      </c>
      <c r="E2164" s="22" t="s">
        <v>34</v>
      </c>
      <c r="F2164" s="22" t="s">
        <v>52</v>
      </c>
      <c r="G2164" s="1">
        <v>236570.6</v>
      </c>
    </row>
    <row r="2165" spans="2:7">
      <c r="B2165" s="22" t="s">
        <v>117</v>
      </c>
      <c r="C2165" s="22" t="s">
        <v>7</v>
      </c>
      <c r="D2165" s="22" t="s">
        <v>5</v>
      </c>
      <c r="E2165" s="22" t="s">
        <v>34</v>
      </c>
      <c r="F2165" s="22" t="s">
        <v>53</v>
      </c>
      <c r="G2165" s="1">
        <v>3638232.66</v>
      </c>
    </row>
    <row r="2166" spans="2:7">
      <c r="B2166" s="22" t="s">
        <v>117</v>
      </c>
      <c r="C2166" s="22" t="s">
        <v>7</v>
      </c>
      <c r="D2166" s="22" t="s">
        <v>5</v>
      </c>
      <c r="E2166" s="22" t="s">
        <v>34</v>
      </c>
      <c r="F2166" s="22" t="s">
        <v>54</v>
      </c>
      <c r="G2166" s="1">
        <v>154851.1</v>
      </c>
    </row>
    <row r="2167" spans="2:7">
      <c r="B2167" s="22" t="s">
        <v>117</v>
      </c>
      <c r="C2167" s="22" t="s">
        <v>7</v>
      </c>
      <c r="D2167" s="22" t="s">
        <v>5</v>
      </c>
      <c r="E2167" s="22" t="s">
        <v>34</v>
      </c>
      <c r="F2167" s="22" t="s">
        <v>68</v>
      </c>
      <c r="G2167" s="1">
        <v>136392.01</v>
      </c>
    </row>
    <row r="2168" spans="2:7">
      <c r="B2168" s="22" t="s">
        <v>117</v>
      </c>
      <c r="C2168" s="22" t="s">
        <v>7</v>
      </c>
      <c r="D2168" s="22" t="s">
        <v>5</v>
      </c>
      <c r="E2168" s="22" t="s">
        <v>34</v>
      </c>
      <c r="F2168" s="22" t="s">
        <v>55</v>
      </c>
      <c r="G2168" s="1">
        <v>623803.79</v>
      </c>
    </row>
    <row r="2169" spans="2:7">
      <c r="B2169" s="22" t="s">
        <v>117</v>
      </c>
      <c r="C2169" s="22" t="s">
        <v>7</v>
      </c>
      <c r="D2169" s="22" t="s">
        <v>5</v>
      </c>
      <c r="E2169" s="22" t="s">
        <v>34</v>
      </c>
      <c r="F2169" s="22" t="s">
        <v>56</v>
      </c>
      <c r="G2169" s="1">
        <v>1560593.19</v>
      </c>
    </row>
    <row r="2170" spans="2:7">
      <c r="B2170" s="22" t="s">
        <v>117</v>
      </c>
      <c r="C2170" s="22" t="s">
        <v>7</v>
      </c>
      <c r="D2170" s="22" t="s">
        <v>5</v>
      </c>
      <c r="E2170" s="22" t="s">
        <v>34</v>
      </c>
      <c r="F2170" s="22" t="s">
        <v>76</v>
      </c>
      <c r="G2170" s="1">
        <v>695755.56</v>
      </c>
    </row>
    <row r="2171" spans="2:7">
      <c r="B2171" s="22" t="s">
        <v>117</v>
      </c>
      <c r="C2171" s="22" t="s">
        <v>7</v>
      </c>
      <c r="D2171" s="22" t="s">
        <v>5</v>
      </c>
      <c r="E2171" s="22" t="s">
        <v>34</v>
      </c>
      <c r="F2171" s="22" t="s">
        <v>57</v>
      </c>
      <c r="G2171" s="1">
        <v>1966775.3</v>
      </c>
    </row>
    <row r="2172" spans="2:7">
      <c r="B2172" s="22" t="s">
        <v>117</v>
      </c>
      <c r="C2172" s="22" t="s">
        <v>7</v>
      </c>
      <c r="D2172" s="22" t="s">
        <v>5</v>
      </c>
      <c r="E2172" s="22" t="s">
        <v>34</v>
      </c>
      <c r="F2172" s="22" t="s">
        <v>58</v>
      </c>
      <c r="G2172" s="1">
        <v>396355.64</v>
      </c>
    </row>
    <row r="2173" spans="2:7">
      <c r="B2173" s="22" t="s">
        <v>117</v>
      </c>
      <c r="C2173" s="22" t="s">
        <v>7</v>
      </c>
      <c r="D2173" s="22" t="s">
        <v>5</v>
      </c>
      <c r="E2173" s="22" t="s">
        <v>59</v>
      </c>
      <c r="F2173" s="22" t="s">
        <v>55</v>
      </c>
      <c r="G2173" s="1">
        <v>204438.34</v>
      </c>
    </row>
    <row r="2174" spans="2:7">
      <c r="B2174" s="22" t="s">
        <v>117</v>
      </c>
      <c r="C2174" s="22" t="s">
        <v>7</v>
      </c>
      <c r="D2174" s="22" t="s">
        <v>5</v>
      </c>
      <c r="E2174" s="22" t="s">
        <v>60</v>
      </c>
      <c r="F2174" s="22" t="s">
        <v>78</v>
      </c>
      <c r="G2174" s="1">
        <v>64685.1</v>
      </c>
    </row>
    <row r="2175" spans="2:7">
      <c r="B2175" s="22" t="s">
        <v>117</v>
      </c>
      <c r="C2175" s="22" t="s">
        <v>7</v>
      </c>
      <c r="D2175" s="22" t="s">
        <v>5</v>
      </c>
      <c r="E2175" s="22" t="s">
        <v>60</v>
      </c>
      <c r="F2175" s="22" t="s">
        <v>79</v>
      </c>
      <c r="G2175" s="1">
        <v>6100</v>
      </c>
    </row>
    <row r="2176" spans="2:7">
      <c r="B2176" s="22" t="s">
        <v>117</v>
      </c>
      <c r="C2176" s="22" t="s">
        <v>7</v>
      </c>
      <c r="D2176" s="22" t="s">
        <v>5</v>
      </c>
      <c r="E2176" s="22" t="s">
        <v>60</v>
      </c>
      <c r="F2176" s="22" t="s">
        <v>61</v>
      </c>
      <c r="G2176" s="1">
        <v>12812.76</v>
      </c>
    </row>
    <row r="2177" spans="2:7">
      <c r="B2177" s="22" t="s">
        <v>117</v>
      </c>
      <c r="C2177" s="22" t="s">
        <v>7</v>
      </c>
      <c r="D2177" s="22" t="s">
        <v>5</v>
      </c>
      <c r="E2177" s="22" t="s">
        <v>60</v>
      </c>
      <c r="F2177" s="22" t="s">
        <v>62</v>
      </c>
      <c r="G2177" s="1">
        <v>129915.23</v>
      </c>
    </row>
    <row r="2178" spans="2:7">
      <c r="B2178" s="22" t="s">
        <v>117</v>
      </c>
      <c r="C2178" s="22" t="s">
        <v>7</v>
      </c>
      <c r="D2178" s="22" t="s">
        <v>7</v>
      </c>
      <c r="E2178" s="22" t="s">
        <v>5</v>
      </c>
      <c r="F2178" s="22" t="s">
        <v>6</v>
      </c>
      <c r="G2178" s="1">
        <v>234394.23</v>
      </c>
    </row>
    <row r="2179" spans="2:7">
      <c r="B2179" s="22" t="s">
        <v>117</v>
      </c>
      <c r="C2179" s="22" t="s">
        <v>7</v>
      </c>
      <c r="D2179" s="22" t="s">
        <v>7</v>
      </c>
      <c r="E2179" s="22" t="s">
        <v>8</v>
      </c>
      <c r="F2179" s="22" t="s">
        <v>9</v>
      </c>
      <c r="G2179" s="1">
        <v>8036755.9800000004</v>
      </c>
    </row>
    <row r="2180" spans="2:7">
      <c r="B2180" s="22" t="s">
        <v>117</v>
      </c>
      <c r="C2180" s="22" t="s">
        <v>7</v>
      </c>
      <c r="D2180" s="22" t="s">
        <v>7</v>
      </c>
      <c r="E2180" s="22" t="s">
        <v>8</v>
      </c>
      <c r="F2180" s="22" t="s">
        <v>10</v>
      </c>
      <c r="G2180" s="1">
        <v>691056.92</v>
      </c>
    </row>
    <row r="2181" spans="2:7">
      <c r="B2181" s="22" t="s">
        <v>117</v>
      </c>
      <c r="C2181" s="22" t="s">
        <v>7</v>
      </c>
      <c r="D2181" s="22" t="s">
        <v>7</v>
      </c>
      <c r="E2181" s="22" t="s">
        <v>8</v>
      </c>
      <c r="F2181" s="22" t="s">
        <v>11</v>
      </c>
      <c r="G2181" s="1">
        <v>16341.49</v>
      </c>
    </row>
    <row r="2182" spans="2:7">
      <c r="B2182" s="22" t="s">
        <v>117</v>
      </c>
      <c r="C2182" s="22" t="s">
        <v>7</v>
      </c>
      <c r="D2182" s="22" t="s">
        <v>7</v>
      </c>
      <c r="E2182" s="22" t="s">
        <v>8</v>
      </c>
      <c r="F2182" s="22" t="s">
        <v>12</v>
      </c>
      <c r="G2182" s="1">
        <v>11643068.58</v>
      </c>
    </row>
    <row r="2183" spans="2:7">
      <c r="B2183" s="22" t="s">
        <v>117</v>
      </c>
      <c r="C2183" s="22" t="s">
        <v>7</v>
      </c>
      <c r="D2183" s="22" t="s">
        <v>7</v>
      </c>
      <c r="E2183" s="22" t="s">
        <v>8</v>
      </c>
      <c r="F2183" s="22" t="s">
        <v>13</v>
      </c>
      <c r="G2183" s="1">
        <v>1157785.08</v>
      </c>
    </row>
    <row r="2184" spans="2:7">
      <c r="B2184" s="22" t="s">
        <v>117</v>
      </c>
      <c r="C2184" s="22" t="s">
        <v>7</v>
      </c>
      <c r="D2184" s="22" t="s">
        <v>7</v>
      </c>
      <c r="E2184" s="22" t="s">
        <v>14</v>
      </c>
      <c r="F2184" s="22" t="s">
        <v>9</v>
      </c>
      <c r="G2184" s="1">
        <v>15674662.289999999</v>
      </c>
    </row>
    <row r="2185" spans="2:7">
      <c r="B2185" s="22" t="s">
        <v>117</v>
      </c>
      <c r="C2185" s="22" t="s">
        <v>7</v>
      </c>
      <c r="D2185" s="22" t="s">
        <v>7</v>
      </c>
      <c r="E2185" s="22" t="s">
        <v>14</v>
      </c>
      <c r="F2185" s="22" t="s">
        <v>10</v>
      </c>
      <c r="G2185" s="1">
        <v>289507.20000000001</v>
      </c>
    </row>
    <row r="2186" spans="2:7">
      <c r="B2186" s="22" t="s">
        <v>117</v>
      </c>
      <c r="C2186" s="22" t="s">
        <v>7</v>
      </c>
      <c r="D2186" s="22" t="s">
        <v>7</v>
      </c>
      <c r="E2186" s="22" t="s">
        <v>14</v>
      </c>
      <c r="F2186" s="22" t="s">
        <v>11</v>
      </c>
      <c r="G2186" s="1">
        <v>920052.03</v>
      </c>
    </row>
    <row r="2187" spans="2:7">
      <c r="B2187" s="22" t="s">
        <v>117</v>
      </c>
      <c r="C2187" s="22" t="s">
        <v>7</v>
      </c>
      <c r="D2187" s="22" t="s">
        <v>7</v>
      </c>
      <c r="E2187" s="22" t="s">
        <v>14</v>
      </c>
      <c r="F2187" s="22" t="s">
        <v>12</v>
      </c>
      <c r="G2187" s="1">
        <v>1739170.2</v>
      </c>
    </row>
    <row r="2188" spans="2:7">
      <c r="B2188" s="22" t="s">
        <v>117</v>
      </c>
      <c r="C2188" s="22" t="s">
        <v>7</v>
      </c>
      <c r="D2188" s="22" t="s">
        <v>7</v>
      </c>
      <c r="E2188" s="22" t="s">
        <v>14</v>
      </c>
      <c r="F2188" s="22" t="s">
        <v>13</v>
      </c>
      <c r="G2188" s="1">
        <v>757501.12</v>
      </c>
    </row>
    <row r="2189" spans="2:7">
      <c r="B2189" s="22" t="s">
        <v>117</v>
      </c>
      <c r="C2189" s="22" t="s">
        <v>7</v>
      </c>
      <c r="D2189" s="22" t="s">
        <v>7</v>
      </c>
      <c r="E2189" s="22" t="s">
        <v>15</v>
      </c>
      <c r="F2189" s="22" t="s">
        <v>16</v>
      </c>
      <c r="G2189" s="1">
        <v>1047157.64</v>
      </c>
    </row>
    <row r="2190" spans="2:7">
      <c r="B2190" s="22" t="s">
        <v>117</v>
      </c>
      <c r="C2190" s="22" t="s">
        <v>7</v>
      </c>
      <c r="D2190" s="22" t="s">
        <v>7</v>
      </c>
      <c r="E2190" s="22" t="s">
        <v>15</v>
      </c>
      <c r="F2190" s="22" t="s">
        <v>71</v>
      </c>
      <c r="G2190" s="1">
        <v>34915.99</v>
      </c>
    </row>
    <row r="2191" spans="2:7">
      <c r="B2191" s="22" t="s">
        <v>117</v>
      </c>
      <c r="C2191" s="22" t="s">
        <v>7</v>
      </c>
      <c r="D2191" s="22" t="s">
        <v>7</v>
      </c>
      <c r="E2191" s="22" t="s">
        <v>15</v>
      </c>
      <c r="F2191" s="22" t="s">
        <v>17</v>
      </c>
      <c r="G2191" s="1">
        <v>774084.42</v>
      </c>
    </row>
    <row r="2192" spans="2:7">
      <c r="B2192" s="22" t="s">
        <v>117</v>
      </c>
      <c r="C2192" s="22" t="s">
        <v>7</v>
      </c>
      <c r="D2192" s="22" t="s">
        <v>7</v>
      </c>
      <c r="E2192" s="22" t="s">
        <v>15</v>
      </c>
      <c r="F2192" s="22" t="s">
        <v>18</v>
      </c>
      <c r="G2192" s="1">
        <v>960337.4</v>
      </c>
    </row>
    <row r="2193" spans="2:7">
      <c r="B2193" s="22" t="s">
        <v>117</v>
      </c>
      <c r="C2193" s="22" t="s">
        <v>7</v>
      </c>
      <c r="D2193" s="22" t="s">
        <v>7</v>
      </c>
      <c r="E2193" s="22" t="s">
        <v>15</v>
      </c>
      <c r="F2193" s="22" t="s">
        <v>19</v>
      </c>
      <c r="G2193" s="1">
        <v>3888529.52</v>
      </c>
    </row>
    <row r="2194" spans="2:7">
      <c r="B2194" s="22" t="s">
        <v>117</v>
      </c>
      <c r="C2194" s="22" t="s">
        <v>7</v>
      </c>
      <c r="D2194" s="22" t="s">
        <v>7</v>
      </c>
      <c r="E2194" s="22" t="s">
        <v>15</v>
      </c>
      <c r="F2194" s="22" t="s">
        <v>20</v>
      </c>
      <c r="G2194" s="1">
        <v>1983787.72</v>
      </c>
    </row>
    <row r="2195" spans="2:7">
      <c r="B2195" s="22" t="s">
        <v>117</v>
      </c>
      <c r="C2195" s="22" t="s">
        <v>7</v>
      </c>
      <c r="D2195" s="22" t="s">
        <v>7</v>
      </c>
      <c r="E2195" s="22" t="s">
        <v>15</v>
      </c>
      <c r="F2195" s="22" t="s">
        <v>21</v>
      </c>
      <c r="G2195" s="1">
        <v>14804.94</v>
      </c>
    </row>
    <row r="2196" spans="2:7">
      <c r="B2196" s="22" t="s">
        <v>117</v>
      </c>
      <c r="C2196" s="22" t="s">
        <v>7</v>
      </c>
      <c r="D2196" s="22" t="s">
        <v>7</v>
      </c>
      <c r="E2196" s="22" t="s">
        <v>15</v>
      </c>
      <c r="F2196" s="22" t="s">
        <v>22</v>
      </c>
      <c r="G2196" s="1">
        <v>18033.849999999999</v>
      </c>
    </row>
    <row r="2197" spans="2:7">
      <c r="B2197" s="22" t="s">
        <v>117</v>
      </c>
      <c r="C2197" s="22" t="s">
        <v>7</v>
      </c>
      <c r="D2197" s="22" t="s">
        <v>7</v>
      </c>
      <c r="E2197" s="22" t="s">
        <v>15</v>
      </c>
      <c r="F2197" s="22" t="s">
        <v>23</v>
      </c>
      <c r="G2197" s="1">
        <v>60367.99</v>
      </c>
    </row>
    <row r="2198" spans="2:7">
      <c r="B2198" s="22" t="s">
        <v>117</v>
      </c>
      <c r="C2198" s="22" t="s">
        <v>7</v>
      </c>
      <c r="D2198" s="22" t="s">
        <v>7</v>
      </c>
      <c r="E2198" s="22" t="s">
        <v>15</v>
      </c>
      <c r="F2198" s="22" t="s">
        <v>24</v>
      </c>
      <c r="G2198" s="1">
        <v>130718.95</v>
      </c>
    </row>
    <row r="2199" spans="2:7">
      <c r="B2199" s="22" t="s">
        <v>117</v>
      </c>
      <c r="C2199" s="22" t="s">
        <v>7</v>
      </c>
      <c r="D2199" s="22" t="s">
        <v>7</v>
      </c>
      <c r="E2199" s="22" t="s">
        <v>15</v>
      </c>
      <c r="F2199" s="22" t="s">
        <v>25</v>
      </c>
      <c r="G2199" s="1">
        <v>2027577.9</v>
      </c>
    </row>
    <row r="2200" spans="2:7">
      <c r="B2200" s="22" t="s">
        <v>117</v>
      </c>
      <c r="C2200" s="22" t="s">
        <v>7</v>
      </c>
      <c r="D2200" s="22" t="s">
        <v>7</v>
      </c>
      <c r="E2200" s="22" t="s">
        <v>15</v>
      </c>
      <c r="F2200" s="22" t="s">
        <v>26</v>
      </c>
      <c r="G2200" s="1">
        <v>4420967.71</v>
      </c>
    </row>
    <row r="2201" spans="2:7">
      <c r="B2201" s="22" t="s">
        <v>117</v>
      </c>
      <c r="C2201" s="22" t="s">
        <v>7</v>
      </c>
      <c r="D2201" s="22" t="s">
        <v>7</v>
      </c>
      <c r="E2201" s="22" t="s">
        <v>28</v>
      </c>
      <c r="F2201" s="22" t="s">
        <v>29</v>
      </c>
      <c r="G2201" s="1">
        <v>794495.52</v>
      </c>
    </row>
    <row r="2202" spans="2:7">
      <c r="B2202" s="22" t="s">
        <v>117</v>
      </c>
      <c r="C2202" s="22" t="s">
        <v>7</v>
      </c>
      <c r="D2202" s="22" t="s">
        <v>7</v>
      </c>
      <c r="E2202" s="22" t="s">
        <v>28</v>
      </c>
      <c r="F2202" s="22" t="s">
        <v>30</v>
      </c>
      <c r="G2202" s="1">
        <v>1298.8</v>
      </c>
    </row>
    <row r="2203" spans="2:7">
      <c r="B2203" s="22" t="s">
        <v>117</v>
      </c>
      <c r="C2203" s="22" t="s">
        <v>7</v>
      </c>
      <c r="D2203" s="22" t="s">
        <v>7</v>
      </c>
      <c r="E2203" s="22" t="s">
        <v>28</v>
      </c>
      <c r="F2203" s="22" t="s">
        <v>32</v>
      </c>
      <c r="G2203" s="1">
        <v>103438.72</v>
      </c>
    </row>
    <row r="2204" spans="2:7">
      <c r="B2204" s="22" t="s">
        <v>117</v>
      </c>
      <c r="C2204" s="22" t="s">
        <v>7</v>
      </c>
      <c r="D2204" s="22" t="s">
        <v>7</v>
      </c>
      <c r="E2204" s="22" t="s">
        <v>28</v>
      </c>
      <c r="F2204" s="22" t="s">
        <v>33</v>
      </c>
      <c r="G2204" s="1">
        <v>6112943.9199999999</v>
      </c>
    </row>
    <row r="2205" spans="2:7">
      <c r="B2205" s="22" t="s">
        <v>117</v>
      </c>
      <c r="C2205" s="22" t="s">
        <v>7</v>
      </c>
      <c r="D2205" s="22" t="s">
        <v>7</v>
      </c>
      <c r="E2205" s="22" t="s">
        <v>34</v>
      </c>
      <c r="F2205" s="22" t="s">
        <v>35</v>
      </c>
      <c r="G2205" s="1">
        <v>215.18</v>
      </c>
    </row>
    <row r="2206" spans="2:7">
      <c r="B2206" s="22" t="s">
        <v>117</v>
      </c>
      <c r="C2206" s="22" t="s">
        <v>7</v>
      </c>
      <c r="D2206" s="22" t="s">
        <v>7</v>
      </c>
      <c r="E2206" s="22" t="s">
        <v>34</v>
      </c>
      <c r="F2206" s="22" t="s">
        <v>37</v>
      </c>
      <c r="G2206" s="1">
        <v>1951.51</v>
      </c>
    </row>
    <row r="2207" spans="2:7">
      <c r="B2207" s="22" t="s">
        <v>117</v>
      </c>
      <c r="C2207" s="22" t="s">
        <v>7</v>
      </c>
      <c r="D2207" s="22" t="s">
        <v>7</v>
      </c>
      <c r="E2207" s="22" t="s">
        <v>34</v>
      </c>
      <c r="F2207" s="22" t="s">
        <v>38</v>
      </c>
      <c r="G2207" s="1">
        <v>43069.15</v>
      </c>
    </row>
    <row r="2208" spans="2:7">
      <c r="B2208" s="22" t="s">
        <v>117</v>
      </c>
      <c r="C2208" s="22" t="s">
        <v>7</v>
      </c>
      <c r="D2208" s="22" t="s">
        <v>7</v>
      </c>
      <c r="E2208" s="22" t="s">
        <v>34</v>
      </c>
      <c r="F2208" s="22" t="s">
        <v>39</v>
      </c>
      <c r="G2208" s="1">
        <v>294444.71000000002</v>
      </c>
    </row>
    <row r="2209" spans="2:7">
      <c r="B2209" s="22" t="s">
        <v>117</v>
      </c>
      <c r="C2209" s="22" t="s">
        <v>7</v>
      </c>
      <c r="D2209" s="22" t="s">
        <v>7</v>
      </c>
      <c r="E2209" s="22" t="s">
        <v>34</v>
      </c>
      <c r="F2209" s="22" t="s">
        <v>42</v>
      </c>
      <c r="G2209" s="1">
        <v>56087.83</v>
      </c>
    </row>
    <row r="2210" spans="2:7">
      <c r="B2210" s="22" t="s">
        <v>117</v>
      </c>
      <c r="C2210" s="22" t="s">
        <v>7</v>
      </c>
      <c r="D2210" s="22" t="s">
        <v>7</v>
      </c>
      <c r="E2210" s="22" t="s">
        <v>34</v>
      </c>
      <c r="F2210" s="22" t="s">
        <v>44</v>
      </c>
      <c r="G2210" s="1">
        <v>407.58</v>
      </c>
    </row>
    <row r="2211" spans="2:7">
      <c r="B2211" s="22" t="s">
        <v>117</v>
      </c>
      <c r="C2211" s="22" t="s">
        <v>7</v>
      </c>
      <c r="D2211" s="22" t="s">
        <v>7</v>
      </c>
      <c r="E2211" s="22" t="s">
        <v>34</v>
      </c>
      <c r="F2211" s="22" t="s">
        <v>47</v>
      </c>
      <c r="G2211" s="1">
        <v>1319.95</v>
      </c>
    </row>
    <row r="2212" spans="2:7">
      <c r="B2212" s="22" t="s">
        <v>117</v>
      </c>
      <c r="C2212" s="22" t="s">
        <v>7</v>
      </c>
      <c r="D2212" s="22" t="s">
        <v>7</v>
      </c>
      <c r="E2212" s="22" t="s">
        <v>34</v>
      </c>
      <c r="F2212" s="22" t="s">
        <v>74</v>
      </c>
      <c r="G2212" s="1">
        <v>8400</v>
      </c>
    </row>
    <row r="2213" spans="2:7">
      <c r="B2213" s="22" t="s">
        <v>117</v>
      </c>
      <c r="C2213" s="22" t="s">
        <v>7</v>
      </c>
      <c r="D2213" s="22" t="s">
        <v>7</v>
      </c>
      <c r="E2213" s="22" t="s">
        <v>34</v>
      </c>
      <c r="F2213" s="22" t="s">
        <v>75</v>
      </c>
      <c r="G2213" s="1">
        <v>45124.4</v>
      </c>
    </row>
    <row r="2214" spans="2:7">
      <c r="B2214" s="22" t="s">
        <v>117</v>
      </c>
      <c r="C2214" s="22" t="s">
        <v>7</v>
      </c>
      <c r="D2214" s="22" t="s">
        <v>7</v>
      </c>
      <c r="E2214" s="22" t="s">
        <v>34</v>
      </c>
      <c r="F2214" s="22" t="s">
        <v>66</v>
      </c>
      <c r="G2214" s="1">
        <v>3830.45</v>
      </c>
    </row>
    <row r="2215" spans="2:7">
      <c r="B2215" s="22" t="s">
        <v>117</v>
      </c>
      <c r="C2215" s="22" t="s">
        <v>7</v>
      </c>
      <c r="D2215" s="22" t="s">
        <v>7</v>
      </c>
      <c r="E2215" s="22" t="s">
        <v>34</v>
      </c>
      <c r="F2215" s="22" t="s">
        <v>49</v>
      </c>
      <c r="G2215" s="1">
        <v>6535</v>
      </c>
    </row>
    <row r="2216" spans="2:7">
      <c r="B2216" s="22" t="s">
        <v>117</v>
      </c>
      <c r="C2216" s="22" t="s">
        <v>7</v>
      </c>
      <c r="D2216" s="22" t="s">
        <v>7</v>
      </c>
      <c r="E2216" s="22" t="s">
        <v>34</v>
      </c>
      <c r="F2216" s="22" t="s">
        <v>50</v>
      </c>
      <c r="G2216" s="1">
        <v>788452.31</v>
      </c>
    </row>
    <row r="2217" spans="2:7">
      <c r="B2217" s="22" t="s">
        <v>117</v>
      </c>
      <c r="C2217" s="22" t="s">
        <v>7</v>
      </c>
      <c r="D2217" s="22" t="s">
        <v>7</v>
      </c>
      <c r="E2217" s="22" t="s">
        <v>34</v>
      </c>
      <c r="F2217" s="22" t="s">
        <v>52</v>
      </c>
      <c r="G2217" s="1">
        <v>3482.23</v>
      </c>
    </row>
    <row r="2218" spans="2:7">
      <c r="B2218" s="22" t="s">
        <v>117</v>
      </c>
      <c r="C2218" s="22" t="s">
        <v>7</v>
      </c>
      <c r="D2218" s="22" t="s">
        <v>7</v>
      </c>
      <c r="E2218" s="22" t="s">
        <v>34</v>
      </c>
      <c r="F2218" s="22" t="s">
        <v>53</v>
      </c>
      <c r="G2218" s="1">
        <v>160.01</v>
      </c>
    </row>
    <row r="2219" spans="2:7">
      <c r="B2219" s="22" t="s">
        <v>117</v>
      </c>
      <c r="C2219" s="22" t="s">
        <v>7</v>
      </c>
      <c r="D2219" s="22" t="s">
        <v>7</v>
      </c>
      <c r="E2219" s="22" t="s">
        <v>34</v>
      </c>
      <c r="F2219" s="22" t="s">
        <v>55</v>
      </c>
      <c r="G2219" s="1">
        <v>56116.27</v>
      </c>
    </row>
    <row r="2220" spans="2:7">
      <c r="B2220" s="22" t="s">
        <v>117</v>
      </c>
      <c r="C2220" s="22" t="s">
        <v>7</v>
      </c>
      <c r="D2220" s="22" t="s">
        <v>7</v>
      </c>
      <c r="E2220" s="22" t="s">
        <v>34</v>
      </c>
      <c r="F2220" s="22" t="s">
        <v>56</v>
      </c>
      <c r="G2220" s="1">
        <v>51089</v>
      </c>
    </row>
    <row r="2221" spans="2:7">
      <c r="B2221" s="22" t="s">
        <v>117</v>
      </c>
      <c r="C2221" s="22" t="s">
        <v>7</v>
      </c>
      <c r="D2221" s="22" t="s">
        <v>7</v>
      </c>
      <c r="E2221" s="22" t="s">
        <v>34</v>
      </c>
      <c r="F2221" s="22" t="s">
        <v>58</v>
      </c>
      <c r="G2221" s="1">
        <v>11976.58</v>
      </c>
    </row>
    <row r="2222" spans="2:7">
      <c r="B2222" s="22" t="s">
        <v>117</v>
      </c>
      <c r="C2222" s="22" t="s">
        <v>7</v>
      </c>
      <c r="D2222" s="22" t="s">
        <v>7</v>
      </c>
      <c r="E2222" s="22" t="s">
        <v>34</v>
      </c>
      <c r="F2222" s="22" t="s">
        <v>118</v>
      </c>
      <c r="G2222" s="1">
        <v>3733489.25</v>
      </c>
    </row>
    <row r="2223" spans="2:7">
      <c r="B2223" s="22" t="s">
        <v>117</v>
      </c>
      <c r="C2223" s="22" t="s">
        <v>7</v>
      </c>
      <c r="D2223" s="22" t="s">
        <v>7</v>
      </c>
      <c r="E2223" s="22" t="s">
        <v>34</v>
      </c>
      <c r="F2223" s="22" t="s">
        <v>119</v>
      </c>
      <c r="G2223" s="1">
        <v>101935.79</v>
      </c>
    </row>
    <row r="2224" spans="2:7">
      <c r="B2224" s="22" t="s">
        <v>117</v>
      </c>
      <c r="C2224" s="22" t="s">
        <v>7</v>
      </c>
      <c r="D2224" s="22" t="s">
        <v>7</v>
      </c>
      <c r="E2224" s="22" t="s">
        <v>59</v>
      </c>
      <c r="F2224" s="22" t="s">
        <v>55</v>
      </c>
      <c r="G2224" s="1">
        <v>56172.77</v>
      </c>
    </row>
    <row r="2225" spans="2:7">
      <c r="B2225" s="22" t="s">
        <v>120</v>
      </c>
      <c r="C2225" s="22" t="s">
        <v>7</v>
      </c>
      <c r="D2225" s="22" t="s">
        <v>5</v>
      </c>
      <c r="E2225" s="22" t="s">
        <v>8</v>
      </c>
      <c r="F2225" s="22" t="s">
        <v>9</v>
      </c>
      <c r="G2225" s="1">
        <v>9749139.8100000005</v>
      </c>
    </row>
    <row r="2226" spans="2:7">
      <c r="B2226" s="22" t="s">
        <v>120</v>
      </c>
      <c r="C2226" s="22" t="s">
        <v>7</v>
      </c>
      <c r="D2226" s="22" t="s">
        <v>5</v>
      </c>
      <c r="E2226" s="22" t="s">
        <v>8</v>
      </c>
      <c r="F2226" s="22" t="s">
        <v>10</v>
      </c>
      <c r="G2226" s="1">
        <v>25139.22</v>
      </c>
    </row>
    <row r="2227" spans="2:7">
      <c r="B2227" s="22" t="s">
        <v>120</v>
      </c>
      <c r="C2227" s="22" t="s">
        <v>7</v>
      </c>
      <c r="D2227" s="22" t="s">
        <v>5</v>
      </c>
      <c r="E2227" s="22" t="s">
        <v>8</v>
      </c>
      <c r="F2227" s="22" t="s">
        <v>11</v>
      </c>
      <c r="G2227" s="1">
        <v>111261.28</v>
      </c>
    </row>
    <row r="2228" spans="2:7">
      <c r="B2228" s="22" t="s">
        <v>120</v>
      </c>
      <c r="C2228" s="22" t="s">
        <v>7</v>
      </c>
      <c r="D2228" s="22" t="s">
        <v>5</v>
      </c>
      <c r="E2228" s="22" t="s">
        <v>8</v>
      </c>
      <c r="F2228" s="22" t="s">
        <v>12</v>
      </c>
      <c r="G2228" s="1">
        <v>7689.7</v>
      </c>
    </row>
    <row r="2229" spans="2:7">
      <c r="B2229" s="22" t="s">
        <v>120</v>
      </c>
      <c r="C2229" s="22" t="s">
        <v>7</v>
      </c>
      <c r="D2229" s="22" t="s">
        <v>5</v>
      </c>
      <c r="E2229" s="22" t="s">
        <v>8</v>
      </c>
      <c r="F2229" s="22" t="s">
        <v>13</v>
      </c>
      <c r="G2229" s="1">
        <v>1001</v>
      </c>
    </row>
    <row r="2230" spans="2:7">
      <c r="B2230" s="22" t="s">
        <v>120</v>
      </c>
      <c r="C2230" s="22" t="s">
        <v>7</v>
      </c>
      <c r="D2230" s="22" t="s">
        <v>5</v>
      </c>
      <c r="E2230" s="22" t="s">
        <v>8</v>
      </c>
      <c r="F2230" s="22" t="s">
        <v>70</v>
      </c>
      <c r="G2230" s="1">
        <v>91383</v>
      </c>
    </row>
    <row r="2231" spans="2:7">
      <c r="B2231" s="22" t="s">
        <v>120</v>
      </c>
      <c r="C2231" s="22" t="s">
        <v>7</v>
      </c>
      <c r="D2231" s="22" t="s">
        <v>5</v>
      </c>
      <c r="E2231" s="22" t="s">
        <v>14</v>
      </c>
      <c r="F2231" s="22" t="s">
        <v>9</v>
      </c>
      <c r="G2231" s="1">
        <v>2284937.4900000002</v>
      </c>
    </row>
    <row r="2232" spans="2:7">
      <c r="B2232" s="22" t="s">
        <v>120</v>
      </c>
      <c r="C2232" s="22" t="s">
        <v>7</v>
      </c>
      <c r="D2232" s="22" t="s">
        <v>5</v>
      </c>
      <c r="E2232" s="22" t="s">
        <v>14</v>
      </c>
      <c r="F2232" s="22" t="s">
        <v>10</v>
      </c>
      <c r="G2232" s="1">
        <v>1291.22</v>
      </c>
    </row>
    <row r="2233" spans="2:7">
      <c r="B2233" s="22" t="s">
        <v>120</v>
      </c>
      <c r="C2233" s="22" t="s">
        <v>7</v>
      </c>
      <c r="D2233" s="22" t="s">
        <v>5</v>
      </c>
      <c r="E2233" s="22" t="s">
        <v>14</v>
      </c>
      <c r="F2233" s="22" t="s">
        <v>11</v>
      </c>
      <c r="G2233" s="1">
        <v>1843.5</v>
      </c>
    </row>
    <row r="2234" spans="2:7">
      <c r="B2234" s="22" t="s">
        <v>120</v>
      </c>
      <c r="C2234" s="22" t="s">
        <v>7</v>
      </c>
      <c r="D2234" s="22" t="s">
        <v>5</v>
      </c>
      <c r="E2234" s="22" t="s">
        <v>14</v>
      </c>
      <c r="F2234" s="22" t="s">
        <v>12</v>
      </c>
      <c r="G2234" s="1">
        <v>256.5</v>
      </c>
    </row>
    <row r="2235" spans="2:7">
      <c r="B2235" s="22" t="s">
        <v>120</v>
      </c>
      <c r="C2235" s="22" t="s">
        <v>7</v>
      </c>
      <c r="D2235" s="22" t="s">
        <v>5</v>
      </c>
      <c r="E2235" s="22" t="s">
        <v>14</v>
      </c>
      <c r="F2235" s="22" t="s">
        <v>13</v>
      </c>
      <c r="G2235" s="1">
        <v>298.52999999999997</v>
      </c>
    </row>
    <row r="2236" spans="2:7">
      <c r="B2236" s="22" t="s">
        <v>120</v>
      </c>
      <c r="C2236" s="22" t="s">
        <v>7</v>
      </c>
      <c r="D2236" s="22" t="s">
        <v>5</v>
      </c>
      <c r="E2236" s="22" t="s">
        <v>15</v>
      </c>
      <c r="F2236" s="22" t="s">
        <v>17</v>
      </c>
      <c r="G2236" s="1">
        <v>737355.92</v>
      </c>
    </row>
    <row r="2237" spans="2:7">
      <c r="B2237" s="22" t="s">
        <v>120</v>
      </c>
      <c r="C2237" s="22" t="s">
        <v>7</v>
      </c>
      <c r="D2237" s="22" t="s">
        <v>5</v>
      </c>
      <c r="E2237" s="22" t="s">
        <v>15</v>
      </c>
      <c r="F2237" s="22" t="s">
        <v>18</v>
      </c>
      <c r="G2237" s="1">
        <v>166766.24</v>
      </c>
    </row>
    <row r="2238" spans="2:7">
      <c r="B2238" s="22" t="s">
        <v>120</v>
      </c>
      <c r="C2238" s="22" t="s">
        <v>7</v>
      </c>
      <c r="D2238" s="22" t="s">
        <v>5</v>
      </c>
      <c r="E2238" s="22" t="s">
        <v>15</v>
      </c>
      <c r="F2238" s="22" t="s">
        <v>19</v>
      </c>
      <c r="G2238" s="1">
        <v>1508406.54</v>
      </c>
    </row>
    <row r="2239" spans="2:7">
      <c r="B2239" s="22" t="s">
        <v>120</v>
      </c>
      <c r="C2239" s="22" t="s">
        <v>7</v>
      </c>
      <c r="D2239" s="22" t="s">
        <v>5</v>
      </c>
      <c r="E2239" s="22" t="s">
        <v>15</v>
      </c>
      <c r="F2239" s="22" t="s">
        <v>20</v>
      </c>
      <c r="G2239" s="1">
        <v>289227.90000000002</v>
      </c>
    </row>
    <row r="2240" spans="2:7">
      <c r="B2240" s="22" t="s">
        <v>120</v>
      </c>
      <c r="C2240" s="22" t="s">
        <v>7</v>
      </c>
      <c r="D2240" s="22" t="s">
        <v>5</v>
      </c>
      <c r="E2240" s="22" t="s">
        <v>15</v>
      </c>
      <c r="F2240" s="22" t="s">
        <v>21</v>
      </c>
      <c r="G2240" s="1">
        <v>33484.31</v>
      </c>
    </row>
    <row r="2241" spans="2:7">
      <c r="B2241" s="22" t="s">
        <v>120</v>
      </c>
      <c r="C2241" s="22" t="s">
        <v>7</v>
      </c>
      <c r="D2241" s="22" t="s">
        <v>5</v>
      </c>
      <c r="E2241" s="22" t="s">
        <v>15</v>
      </c>
      <c r="F2241" s="22" t="s">
        <v>22</v>
      </c>
      <c r="G2241" s="1">
        <v>7469.34</v>
      </c>
    </row>
    <row r="2242" spans="2:7">
      <c r="B2242" s="22" t="s">
        <v>120</v>
      </c>
      <c r="C2242" s="22" t="s">
        <v>7</v>
      </c>
      <c r="D2242" s="22" t="s">
        <v>5</v>
      </c>
      <c r="E2242" s="22" t="s">
        <v>15</v>
      </c>
      <c r="F2242" s="22" t="s">
        <v>23</v>
      </c>
      <c r="G2242" s="1">
        <v>45473.25</v>
      </c>
    </row>
    <row r="2243" spans="2:7">
      <c r="B2243" s="22" t="s">
        <v>120</v>
      </c>
      <c r="C2243" s="22" t="s">
        <v>7</v>
      </c>
      <c r="D2243" s="22" t="s">
        <v>5</v>
      </c>
      <c r="E2243" s="22" t="s">
        <v>15</v>
      </c>
      <c r="F2243" s="22" t="s">
        <v>24</v>
      </c>
      <c r="G2243" s="1">
        <v>43410.35</v>
      </c>
    </row>
    <row r="2244" spans="2:7">
      <c r="B2244" s="22" t="s">
        <v>120</v>
      </c>
      <c r="C2244" s="22" t="s">
        <v>7</v>
      </c>
      <c r="D2244" s="22" t="s">
        <v>5</v>
      </c>
      <c r="E2244" s="22" t="s">
        <v>15</v>
      </c>
      <c r="F2244" s="22" t="s">
        <v>25</v>
      </c>
      <c r="G2244" s="1">
        <v>1432222.68</v>
      </c>
    </row>
    <row r="2245" spans="2:7">
      <c r="B2245" s="22" t="s">
        <v>120</v>
      </c>
      <c r="C2245" s="22" t="s">
        <v>7</v>
      </c>
      <c r="D2245" s="22" t="s">
        <v>5</v>
      </c>
      <c r="E2245" s="22" t="s">
        <v>15</v>
      </c>
      <c r="F2245" s="22" t="s">
        <v>26</v>
      </c>
      <c r="G2245" s="1">
        <v>648021.97</v>
      </c>
    </row>
    <row r="2246" spans="2:7">
      <c r="B2246" s="22" t="s">
        <v>120</v>
      </c>
      <c r="C2246" s="22" t="s">
        <v>7</v>
      </c>
      <c r="D2246" s="22" t="s">
        <v>5</v>
      </c>
      <c r="E2246" s="22" t="s">
        <v>15</v>
      </c>
      <c r="F2246" s="22" t="s">
        <v>27</v>
      </c>
      <c r="G2246" s="1">
        <v>29602.18</v>
      </c>
    </row>
    <row r="2247" spans="2:7">
      <c r="B2247" s="22" t="s">
        <v>120</v>
      </c>
      <c r="C2247" s="22" t="s">
        <v>7</v>
      </c>
      <c r="D2247" s="22" t="s">
        <v>5</v>
      </c>
      <c r="E2247" s="22" t="s">
        <v>15</v>
      </c>
      <c r="F2247" s="22" t="s">
        <v>72</v>
      </c>
      <c r="G2247" s="1">
        <v>13154.24</v>
      </c>
    </row>
    <row r="2248" spans="2:7">
      <c r="B2248" s="22" t="s">
        <v>120</v>
      </c>
      <c r="C2248" s="22" t="s">
        <v>7</v>
      </c>
      <c r="D2248" s="22" t="s">
        <v>5</v>
      </c>
      <c r="E2248" s="22" t="s">
        <v>28</v>
      </c>
      <c r="F2248" s="22" t="s">
        <v>29</v>
      </c>
      <c r="G2248" s="1">
        <v>239940.77</v>
      </c>
    </row>
    <row r="2249" spans="2:7">
      <c r="B2249" s="22" t="s">
        <v>120</v>
      </c>
      <c r="C2249" s="22" t="s">
        <v>7</v>
      </c>
      <c r="D2249" s="22" t="s">
        <v>5</v>
      </c>
      <c r="E2249" s="22" t="s">
        <v>28</v>
      </c>
      <c r="F2249" s="22" t="s">
        <v>30</v>
      </c>
      <c r="G2249" s="1">
        <v>76379.66</v>
      </c>
    </row>
    <row r="2250" spans="2:7">
      <c r="B2250" s="22" t="s">
        <v>120</v>
      </c>
      <c r="C2250" s="22" t="s">
        <v>7</v>
      </c>
      <c r="D2250" s="22" t="s">
        <v>5</v>
      </c>
      <c r="E2250" s="22" t="s">
        <v>28</v>
      </c>
      <c r="F2250" s="22" t="s">
        <v>31</v>
      </c>
      <c r="G2250" s="1">
        <v>39242.15</v>
      </c>
    </row>
    <row r="2251" spans="2:7">
      <c r="B2251" s="22" t="s">
        <v>120</v>
      </c>
      <c r="C2251" s="22" t="s">
        <v>7</v>
      </c>
      <c r="D2251" s="22" t="s">
        <v>5</v>
      </c>
      <c r="E2251" s="22" t="s">
        <v>28</v>
      </c>
      <c r="F2251" s="22" t="s">
        <v>32</v>
      </c>
      <c r="G2251" s="1">
        <v>32296.61</v>
      </c>
    </row>
    <row r="2252" spans="2:7">
      <c r="B2252" s="22" t="s">
        <v>120</v>
      </c>
      <c r="C2252" s="22" t="s">
        <v>7</v>
      </c>
      <c r="D2252" s="22" t="s">
        <v>5</v>
      </c>
      <c r="E2252" s="22" t="s">
        <v>28</v>
      </c>
      <c r="F2252" s="22" t="s">
        <v>33</v>
      </c>
      <c r="G2252" s="1">
        <v>396791.81</v>
      </c>
    </row>
    <row r="2253" spans="2:7">
      <c r="B2253" s="22" t="s">
        <v>120</v>
      </c>
      <c r="C2253" s="22" t="s">
        <v>7</v>
      </c>
      <c r="D2253" s="22" t="s">
        <v>5</v>
      </c>
      <c r="E2253" s="22" t="s">
        <v>34</v>
      </c>
      <c r="F2253" s="22" t="s">
        <v>36</v>
      </c>
      <c r="G2253" s="1">
        <v>-8489.84</v>
      </c>
    </row>
    <row r="2254" spans="2:7">
      <c r="B2254" s="22" t="s">
        <v>120</v>
      </c>
      <c r="C2254" s="22" t="s">
        <v>7</v>
      </c>
      <c r="D2254" s="22" t="s">
        <v>5</v>
      </c>
      <c r="E2254" s="22" t="s">
        <v>34</v>
      </c>
      <c r="F2254" s="22" t="s">
        <v>37</v>
      </c>
      <c r="G2254" s="1">
        <v>46495.96</v>
      </c>
    </row>
    <row r="2255" spans="2:7">
      <c r="B2255" s="22" t="s">
        <v>120</v>
      </c>
      <c r="C2255" s="22" t="s">
        <v>7</v>
      </c>
      <c r="D2255" s="22" t="s">
        <v>5</v>
      </c>
      <c r="E2255" s="22" t="s">
        <v>34</v>
      </c>
      <c r="F2255" s="22" t="s">
        <v>38</v>
      </c>
      <c r="G2255" s="1">
        <v>20750.68</v>
      </c>
    </row>
    <row r="2256" spans="2:7">
      <c r="B2256" s="22" t="s">
        <v>120</v>
      </c>
      <c r="C2256" s="22" t="s">
        <v>7</v>
      </c>
      <c r="D2256" s="22" t="s">
        <v>5</v>
      </c>
      <c r="E2256" s="22" t="s">
        <v>34</v>
      </c>
      <c r="F2256" s="22" t="s">
        <v>39</v>
      </c>
      <c r="G2256" s="1">
        <v>152599.89000000001</v>
      </c>
    </row>
    <row r="2257" spans="2:7">
      <c r="B2257" s="22" t="s">
        <v>120</v>
      </c>
      <c r="C2257" s="22" t="s">
        <v>7</v>
      </c>
      <c r="D2257" s="22" t="s">
        <v>5</v>
      </c>
      <c r="E2257" s="22" t="s">
        <v>34</v>
      </c>
      <c r="F2257" s="22" t="s">
        <v>40</v>
      </c>
      <c r="G2257" s="1">
        <v>274829.03999999998</v>
      </c>
    </row>
    <row r="2258" spans="2:7">
      <c r="B2258" s="22" t="s">
        <v>120</v>
      </c>
      <c r="C2258" s="22" t="s">
        <v>7</v>
      </c>
      <c r="D2258" s="22" t="s">
        <v>5</v>
      </c>
      <c r="E2258" s="22" t="s">
        <v>34</v>
      </c>
      <c r="F2258" s="22" t="s">
        <v>42</v>
      </c>
      <c r="G2258" s="1">
        <v>175680.7</v>
      </c>
    </row>
    <row r="2259" spans="2:7">
      <c r="B2259" s="22" t="s">
        <v>120</v>
      </c>
      <c r="C2259" s="22" t="s">
        <v>7</v>
      </c>
      <c r="D2259" s="22" t="s">
        <v>5</v>
      </c>
      <c r="E2259" s="22" t="s">
        <v>34</v>
      </c>
      <c r="F2259" s="22" t="s">
        <v>45</v>
      </c>
      <c r="G2259" s="1">
        <v>41409.29</v>
      </c>
    </row>
    <row r="2260" spans="2:7">
      <c r="B2260" s="22" t="s">
        <v>120</v>
      </c>
      <c r="C2260" s="22" t="s">
        <v>7</v>
      </c>
      <c r="D2260" s="22" t="s">
        <v>5</v>
      </c>
      <c r="E2260" s="22" t="s">
        <v>34</v>
      </c>
      <c r="F2260" s="22" t="s">
        <v>46</v>
      </c>
      <c r="G2260" s="1">
        <v>26955.79</v>
      </c>
    </row>
    <row r="2261" spans="2:7">
      <c r="B2261" s="22" t="s">
        <v>120</v>
      </c>
      <c r="C2261" s="22" t="s">
        <v>7</v>
      </c>
      <c r="D2261" s="22" t="s">
        <v>5</v>
      </c>
      <c r="E2261" s="22" t="s">
        <v>34</v>
      </c>
      <c r="F2261" s="22" t="s">
        <v>47</v>
      </c>
      <c r="G2261" s="1">
        <v>107596.81</v>
      </c>
    </row>
    <row r="2262" spans="2:7">
      <c r="B2262" s="22" t="s">
        <v>120</v>
      </c>
      <c r="C2262" s="22" t="s">
        <v>7</v>
      </c>
      <c r="D2262" s="22" t="s">
        <v>5</v>
      </c>
      <c r="E2262" s="22" t="s">
        <v>34</v>
      </c>
      <c r="F2262" s="22" t="s">
        <v>48</v>
      </c>
      <c r="G2262" s="1">
        <v>16753.900000000001</v>
      </c>
    </row>
    <row r="2263" spans="2:7">
      <c r="B2263" s="22" t="s">
        <v>120</v>
      </c>
      <c r="C2263" s="22" t="s">
        <v>7</v>
      </c>
      <c r="D2263" s="22" t="s">
        <v>5</v>
      </c>
      <c r="E2263" s="22" t="s">
        <v>34</v>
      </c>
      <c r="F2263" s="22" t="s">
        <v>75</v>
      </c>
      <c r="G2263" s="1">
        <v>40285.03</v>
      </c>
    </row>
    <row r="2264" spans="2:7">
      <c r="B2264" s="22" t="s">
        <v>120</v>
      </c>
      <c r="C2264" s="22" t="s">
        <v>7</v>
      </c>
      <c r="D2264" s="22" t="s">
        <v>5</v>
      </c>
      <c r="E2264" s="22" t="s">
        <v>34</v>
      </c>
      <c r="F2264" s="22" t="s">
        <v>66</v>
      </c>
      <c r="G2264" s="1">
        <v>2327.42</v>
      </c>
    </row>
    <row r="2265" spans="2:7">
      <c r="B2265" s="22" t="s">
        <v>120</v>
      </c>
      <c r="C2265" s="22" t="s">
        <v>7</v>
      </c>
      <c r="D2265" s="22" t="s">
        <v>5</v>
      </c>
      <c r="E2265" s="22" t="s">
        <v>34</v>
      </c>
      <c r="F2265" s="22" t="s">
        <v>67</v>
      </c>
      <c r="G2265" s="1">
        <v>18329.25</v>
      </c>
    </row>
    <row r="2266" spans="2:7">
      <c r="B2266" s="22" t="s">
        <v>120</v>
      </c>
      <c r="C2266" s="22" t="s">
        <v>7</v>
      </c>
      <c r="D2266" s="22" t="s">
        <v>5</v>
      </c>
      <c r="E2266" s="22" t="s">
        <v>34</v>
      </c>
      <c r="F2266" s="22" t="s">
        <v>85</v>
      </c>
      <c r="G2266" s="1">
        <v>1202829.08</v>
      </c>
    </row>
    <row r="2267" spans="2:7">
      <c r="B2267" s="22" t="s">
        <v>120</v>
      </c>
      <c r="C2267" s="22" t="s">
        <v>7</v>
      </c>
      <c r="D2267" s="22" t="s">
        <v>5</v>
      </c>
      <c r="E2267" s="22" t="s">
        <v>34</v>
      </c>
      <c r="F2267" s="22" t="s">
        <v>49</v>
      </c>
      <c r="G2267" s="1">
        <v>164383.25</v>
      </c>
    </row>
    <row r="2268" spans="2:7">
      <c r="B2268" s="22" t="s">
        <v>120</v>
      </c>
      <c r="C2268" s="22" t="s">
        <v>7</v>
      </c>
      <c r="D2268" s="22" t="s">
        <v>5</v>
      </c>
      <c r="E2268" s="22" t="s">
        <v>34</v>
      </c>
      <c r="F2268" s="22" t="s">
        <v>50</v>
      </c>
      <c r="G2268" s="1">
        <v>55980.78</v>
      </c>
    </row>
    <row r="2269" spans="2:7">
      <c r="B2269" s="22" t="s">
        <v>120</v>
      </c>
      <c r="C2269" s="22" t="s">
        <v>7</v>
      </c>
      <c r="D2269" s="22" t="s">
        <v>5</v>
      </c>
      <c r="E2269" s="22" t="s">
        <v>34</v>
      </c>
      <c r="F2269" s="22" t="s">
        <v>51</v>
      </c>
      <c r="G2269" s="1">
        <v>1938.6</v>
      </c>
    </row>
    <row r="2270" spans="2:7">
      <c r="B2270" s="22" t="s">
        <v>120</v>
      </c>
      <c r="C2270" s="22" t="s">
        <v>7</v>
      </c>
      <c r="D2270" s="22" t="s">
        <v>5</v>
      </c>
      <c r="E2270" s="22" t="s">
        <v>34</v>
      </c>
      <c r="F2270" s="22" t="s">
        <v>52</v>
      </c>
      <c r="G2270" s="1">
        <v>9205.9599999999991</v>
      </c>
    </row>
    <row r="2271" spans="2:7">
      <c r="B2271" s="22" t="s">
        <v>120</v>
      </c>
      <c r="C2271" s="22" t="s">
        <v>7</v>
      </c>
      <c r="D2271" s="22" t="s">
        <v>5</v>
      </c>
      <c r="E2271" s="22" t="s">
        <v>34</v>
      </c>
      <c r="F2271" s="22" t="s">
        <v>53</v>
      </c>
      <c r="G2271" s="1">
        <v>699101.36</v>
      </c>
    </row>
    <row r="2272" spans="2:7">
      <c r="B2272" s="22" t="s">
        <v>120</v>
      </c>
      <c r="C2272" s="22" t="s">
        <v>7</v>
      </c>
      <c r="D2272" s="22" t="s">
        <v>5</v>
      </c>
      <c r="E2272" s="22" t="s">
        <v>34</v>
      </c>
      <c r="F2272" s="22" t="s">
        <v>54</v>
      </c>
      <c r="G2272" s="1">
        <v>22359.9</v>
      </c>
    </row>
    <row r="2273" spans="2:7">
      <c r="B2273" s="22" t="s">
        <v>120</v>
      </c>
      <c r="C2273" s="22" t="s">
        <v>7</v>
      </c>
      <c r="D2273" s="22" t="s">
        <v>5</v>
      </c>
      <c r="E2273" s="22" t="s">
        <v>34</v>
      </c>
      <c r="F2273" s="22" t="s">
        <v>68</v>
      </c>
      <c r="G2273" s="1">
        <v>356744.24</v>
      </c>
    </row>
    <row r="2274" spans="2:7">
      <c r="B2274" s="22" t="s">
        <v>120</v>
      </c>
      <c r="C2274" s="22" t="s">
        <v>7</v>
      </c>
      <c r="D2274" s="22" t="s">
        <v>5</v>
      </c>
      <c r="E2274" s="22" t="s">
        <v>34</v>
      </c>
      <c r="F2274" s="22" t="s">
        <v>55</v>
      </c>
      <c r="G2274" s="1">
        <v>14797.65</v>
      </c>
    </row>
    <row r="2275" spans="2:7">
      <c r="B2275" s="22" t="s">
        <v>120</v>
      </c>
      <c r="C2275" s="22" t="s">
        <v>7</v>
      </c>
      <c r="D2275" s="22" t="s">
        <v>5</v>
      </c>
      <c r="E2275" s="22" t="s">
        <v>34</v>
      </c>
      <c r="F2275" s="22" t="s">
        <v>56</v>
      </c>
      <c r="G2275" s="1">
        <v>414820.05</v>
      </c>
    </row>
    <row r="2276" spans="2:7">
      <c r="B2276" s="22" t="s">
        <v>120</v>
      </c>
      <c r="C2276" s="22" t="s">
        <v>7</v>
      </c>
      <c r="D2276" s="22" t="s">
        <v>5</v>
      </c>
      <c r="E2276" s="22" t="s">
        <v>34</v>
      </c>
      <c r="F2276" s="22" t="s">
        <v>76</v>
      </c>
      <c r="G2276" s="1">
        <v>28114.77</v>
      </c>
    </row>
    <row r="2277" spans="2:7">
      <c r="B2277" s="22" t="s">
        <v>120</v>
      </c>
      <c r="C2277" s="22" t="s">
        <v>7</v>
      </c>
      <c r="D2277" s="22" t="s">
        <v>5</v>
      </c>
      <c r="E2277" s="22" t="s">
        <v>34</v>
      </c>
      <c r="F2277" s="22" t="s">
        <v>57</v>
      </c>
      <c r="G2277" s="1">
        <v>282191.49</v>
      </c>
    </row>
    <row r="2278" spans="2:7">
      <c r="B2278" s="22" t="s">
        <v>120</v>
      </c>
      <c r="C2278" s="22" t="s">
        <v>7</v>
      </c>
      <c r="D2278" s="22" t="s">
        <v>5</v>
      </c>
      <c r="E2278" s="22" t="s">
        <v>34</v>
      </c>
      <c r="F2278" s="22" t="s">
        <v>58</v>
      </c>
      <c r="G2278" s="1">
        <v>20142.57</v>
      </c>
    </row>
    <row r="2279" spans="2:7">
      <c r="B2279" s="22" t="s">
        <v>120</v>
      </c>
      <c r="C2279" s="22" t="s">
        <v>7</v>
      </c>
      <c r="D2279" s="22" t="s">
        <v>5</v>
      </c>
      <c r="E2279" s="22" t="s">
        <v>59</v>
      </c>
      <c r="F2279" s="22" t="s">
        <v>55</v>
      </c>
      <c r="G2279" s="1">
        <v>11986.52</v>
      </c>
    </row>
    <row r="2280" spans="2:7">
      <c r="B2280" s="22" t="s">
        <v>120</v>
      </c>
      <c r="C2280" s="22" t="s">
        <v>7</v>
      </c>
      <c r="D2280" s="22" t="s">
        <v>5</v>
      </c>
      <c r="E2280" s="22" t="s">
        <v>60</v>
      </c>
      <c r="F2280" s="22" t="s">
        <v>80</v>
      </c>
      <c r="G2280" s="1">
        <v>18679.419999999998</v>
      </c>
    </row>
    <row r="2281" spans="2:7">
      <c r="B2281" s="22" t="s">
        <v>120</v>
      </c>
      <c r="C2281" s="22" t="s">
        <v>7</v>
      </c>
      <c r="D2281" s="22" t="s">
        <v>5</v>
      </c>
      <c r="E2281" s="22" t="s">
        <v>60</v>
      </c>
      <c r="F2281" s="22" t="s">
        <v>81</v>
      </c>
      <c r="G2281" s="1">
        <v>13377.03</v>
      </c>
    </row>
    <row r="2282" spans="2:7">
      <c r="B2282" s="22" t="s">
        <v>120</v>
      </c>
      <c r="C2282" s="22" t="s">
        <v>7</v>
      </c>
      <c r="D2282" s="22" t="s">
        <v>7</v>
      </c>
      <c r="E2282" s="22" t="s">
        <v>8</v>
      </c>
      <c r="F2282" s="22" t="s">
        <v>9</v>
      </c>
      <c r="G2282" s="1">
        <v>382834.77</v>
      </c>
    </row>
    <row r="2283" spans="2:7">
      <c r="B2283" s="22" t="s">
        <v>120</v>
      </c>
      <c r="C2283" s="22" t="s">
        <v>7</v>
      </c>
      <c r="D2283" s="22" t="s">
        <v>7</v>
      </c>
      <c r="E2283" s="22" t="s">
        <v>8</v>
      </c>
      <c r="F2283" s="22" t="s">
        <v>10</v>
      </c>
      <c r="G2283" s="1">
        <v>205180.6</v>
      </c>
    </row>
    <row r="2284" spans="2:7">
      <c r="B2284" s="22" t="s">
        <v>120</v>
      </c>
      <c r="C2284" s="22" t="s">
        <v>7</v>
      </c>
      <c r="D2284" s="22" t="s">
        <v>7</v>
      </c>
      <c r="E2284" s="22" t="s">
        <v>8</v>
      </c>
      <c r="F2284" s="22" t="s">
        <v>11</v>
      </c>
      <c r="G2284" s="1">
        <v>103315.01</v>
      </c>
    </row>
    <row r="2285" spans="2:7">
      <c r="B2285" s="22" t="s">
        <v>120</v>
      </c>
      <c r="C2285" s="22" t="s">
        <v>7</v>
      </c>
      <c r="D2285" s="22" t="s">
        <v>7</v>
      </c>
      <c r="E2285" s="22" t="s">
        <v>8</v>
      </c>
      <c r="F2285" s="22" t="s">
        <v>12</v>
      </c>
      <c r="G2285" s="1">
        <v>200070.37</v>
      </c>
    </row>
    <row r="2286" spans="2:7">
      <c r="B2286" s="22" t="s">
        <v>120</v>
      </c>
      <c r="C2286" s="22" t="s">
        <v>7</v>
      </c>
      <c r="D2286" s="22" t="s">
        <v>7</v>
      </c>
      <c r="E2286" s="22" t="s">
        <v>8</v>
      </c>
      <c r="F2286" s="22" t="s">
        <v>13</v>
      </c>
      <c r="G2286" s="1">
        <v>68835.64</v>
      </c>
    </row>
    <row r="2287" spans="2:7">
      <c r="B2287" s="22" t="s">
        <v>120</v>
      </c>
      <c r="C2287" s="22" t="s">
        <v>7</v>
      </c>
      <c r="D2287" s="22" t="s">
        <v>7</v>
      </c>
      <c r="E2287" s="22" t="s">
        <v>14</v>
      </c>
      <c r="F2287" s="22" t="s">
        <v>9</v>
      </c>
      <c r="G2287" s="1">
        <v>821202.14</v>
      </c>
    </row>
    <row r="2288" spans="2:7">
      <c r="B2288" s="22" t="s">
        <v>120</v>
      </c>
      <c r="C2288" s="22" t="s">
        <v>7</v>
      </c>
      <c r="D2288" s="22" t="s">
        <v>7</v>
      </c>
      <c r="E2288" s="22" t="s">
        <v>14</v>
      </c>
      <c r="F2288" s="22" t="s">
        <v>10</v>
      </c>
      <c r="G2288" s="1">
        <v>53169.35</v>
      </c>
    </row>
    <row r="2289" spans="2:7">
      <c r="B2289" s="22" t="s">
        <v>120</v>
      </c>
      <c r="C2289" s="22" t="s">
        <v>7</v>
      </c>
      <c r="D2289" s="22" t="s">
        <v>7</v>
      </c>
      <c r="E2289" s="22" t="s">
        <v>14</v>
      </c>
      <c r="F2289" s="22" t="s">
        <v>11</v>
      </c>
      <c r="G2289" s="1">
        <v>35060.81</v>
      </c>
    </row>
    <row r="2290" spans="2:7">
      <c r="B2290" s="22" t="s">
        <v>120</v>
      </c>
      <c r="C2290" s="22" t="s">
        <v>7</v>
      </c>
      <c r="D2290" s="22" t="s">
        <v>7</v>
      </c>
      <c r="E2290" s="22" t="s">
        <v>14</v>
      </c>
      <c r="F2290" s="22" t="s">
        <v>12</v>
      </c>
      <c r="G2290" s="1">
        <v>224334.97</v>
      </c>
    </row>
    <row r="2291" spans="2:7">
      <c r="B2291" s="22" t="s">
        <v>120</v>
      </c>
      <c r="C2291" s="22" t="s">
        <v>7</v>
      </c>
      <c r="D2291" s="22" t="s">
        <v>7</v>
      </c>
      <c r="E2291" s="22" t="s">
        <v>14</v>
      </c>
      <c r="F2291" s="22" t="s">
        <v>13</v>
      </c>
      <c r="G2291" s="1">
        <v>38865.800000000003</v>
      </c>
    </row>
    <row r="2292" spans="2:7">
      <c r="B2292" s="22" t="s">
        <v>120</v>
      </c>
      <c r="C2292" s="22" t="s">
        <v>7</v>
      </c>
      <c r="D2292" s="22" t="s">
        <v>7</v>
      </c>
      <c r="E2292" s="22" t="s">
        <v>15</v>
      </c>
      <c r="F2292" s="22" t="s">
        <v>17</v>
      </c>
      <c r="G2292" s="1">
        <v>82365.31</v>
      </c>
    </row>
    <row r="2293" spans="2:7">
      <c r="B2293" s="22" t="s">
        <v>120</v>
      </c>
      <c r="C2293" s="22" t="s">
        <v>7</v>
      </c>
      <c r="D2293" s="22" t="s">
        <v>7</v>
      </c>
      <c r="E2293" s="22" t="s">
        <v>15</v>
      </c>
      <c r="F2293" s="22" t="s">
        <v>18</v>
      </c>
      <c r="G2293" s="1">
        <v>93262.87</v>
      </c>
    </row>
    <row r="2294" spans="2:7">
      <c r="B2294" s="22" t="s">
        <v>120</v>
      </c>
      <c r="C2294" s="22" t="s">
        <v>7</v>
      </c>
      <c r="D2294" s="22" t="s">
        <v>7</v>
      </c>
      <c r="E2294" s="22" t="s">
        <v>15</v>
      </c>
      <c r="F2294" s="22" t="s">
        <v>19</v>
      </c>
      <c r="G2294" s="1">
        <v>131926.38</v>
      </c>
    </row>
    <row r="2295" spans="2:7">
      <c r="B2295" s="22" t="s">
        <v>120</v>
      </c>
      <c r="C2295" s="22" t="s">
        <v>7</v>
      </c>
      <c r="D2295" s="22" t="s">
        <v>7</v>
      </c>
      <c r="E2295" s="22" t="s">
        <v>15</v>
      </c>
      <c r="F2295" s="22" t="s">
        <v>20</v>
      </c>
      <c r="G2295" s="1">
        <v>129304.29</v>
      </c>
    </row>
    <row r="2296" spans="2:7">
      <c r="B2296" s="22" t="s">
        <v>120</v>
      </c>
      <c r="C2296" s="22" t="s">
        <v>7</v>
      </c>
      <c r="D2296" s="22" t="s">
        <v>7</v>
      </c>
      <c r="E2296" s="22" t="s">
        <v>15</v>
      </c>
      <c r="F2296" s="22" t="s">
        <v>21</v>
      </c>
      <c r="G2296" s="1">
        <v>3745.45</v>
      </c>
    </row>
    <row r="2297" spans="2:7">
      <c r="B2297" s="22" t="s">
        <v>120</v>
      </c>
      <c r="C2297" s="22" t="s">
        <v>7</v>
      </c>
      <c r="D2297" s="22" t="s">
        <v>7</v>
      </c>
      <c r="E2297" s="22" t="s">
        <v>15</v>
      </c>
      <c r="F2297" s="22" t="s">
        <v>22</v>
      </c>
      <c r="G2297" s="1">
        <v>4298.16</v>
      </c>
    </row>
    <row r="2298" spans="2:7">
      <c r="B2298" s="22" t="s">
        <v>120</v>
      </c>
      <c r="C2298" s="22" t="s">
        <v>7</v>
      </c>
      <c r="D2298" s="22" t="s">
        <v>7</v>
      </c>
      <c r="E2298" s="22" t="s">
        <v>15</v>
      </c>
      <c r="F2298" s="22" t="s">
        <v>23</v>
      </c>
      <c r="G2298" s="1">
        <v>9353.48</v>
      </c>
    </row>
    <row r="2299" spans="2:7">
      <c r="B2299" s="22" t="s">
        <v>120</v>
      </c>
      <c r="C2299" s="22" t="s">
        <v>7</v>
      </c>
      <c r="D2299" s="22" t="s">
        <v>7</v>
      </c>
      <c r="E2299" s="22" t="s">
        <v>15</v>
      </c>
      <c r="F2299" s="22" t="s">
        <v>24</v>
      </c>
      <c r="G2299" s="1">
        <v>61170.87</v>
      </c>
    </row>
    <row r="2300" spans="2:7">
      <c r="B2300" s="22" t="s">
        <v>120</v>
      </c>
      <c r="C2300" s="22" t="s">
        <v>7</v>
      </c>
      <c r="D2300" s="22" t="s">
        <v>7</v>
      </c>
      <c r="E2300" s="22" t="s">
        <v>15</v>
      </c>
      <c r="F2300" s="22" t="s">
        <v>25</v>
      </c>
      <c r="G2300" s="1">
        <v>98840.08</v>
      </c>
    </row>
    <row r="2301" spans="2:7">
      <c r="B2301" s="22" t="s">
        <v>120</v>
      </c>
      <c r="C2301" s="22" t="s">
        <v>7</v>
      </c>
      <c r="D2301" s="22" t="s">
        <v>7</v>
      </c>
      <c r="E2301" s="22" t="s">
        <v>15</v>
      </c>
      <c r="F2301" s="22" t="s">
        <v>26</v>
      </c>
      <c r="G2301" s="1">
        <v>293195.55</v>
      </c>
    </row>
    <row r="2302" spans="2:7">
      <c r="B2302" s="22" t="s">
        <v>120</v>
      </c>
      <c r="C2302" s="22" t="s">
        <v>7</v>
      </c>
      <c r="D2302" s="22" t="s">
        <v>7</v>
      </c>
      <c r="E2302" s="22" t="s">
        <v>15</v>
      </c>
      <c r="F2302" s="22" t="s">
        <v>27</v>
      </c>
      <c r="G2302" s="1">
        <v>1499.26</v>
      </c>
    </row>
    <row r="2303" spans="2:7">
      <c r="B2303" s="22" t="s">
        <v>120</v>
      </c>
      <c r="C2303" s="22" t="s">
        <v>7</v>
      </c>
      <c r="D2303" s="22" t="s">
        <v>7</v>
      </c>
      <c r="E2303" s="22" t="s">
        <v>15</v>
      </c>
      <c r="F2303" s="22" t="s">
        <v>72</v>
      </c>
      <c r="G2303" s="1">
        <v>5898.43</v>
      </c>
    </row>
    <row r="2304" spans="2:7">
      <c r="B2304" s="22" t="s">
        <v>120</v>
      </c>
      <c r="C2304" s="22" t="s">
        <v>7</v>
      </c>
      <c r="D2304" s="22" t="s">
        <v>7</v>
      </c>
      <c r="E2304" s="22" t="s">
        <v>28</v>
      </c>
      <c r="F2304" s="22" t="s">
        <v>29</v>
      </c>
      <c r="G2304" s="1">
        <v>129691.54</v>
      </c>
    </row>
    <row r="2305" spans="2:7">
      <c r="B2305" s="22" t="s">
        <v>120</v>
      </c>
      <c r="C2305" s="22" t="s">
        <v>7</v>
      </c>
      <c r="D2305" s="22" t="s">
        <v>7</v>
      </c>
      <c r="E2305" s="22" t="s">
        <v>28</v>
      </c>
      <c r="F2305" s="22" t="s">
        <v>31</v>
      </c>
      <c r="G2305" s="1">
        <v>538.05999999999995</v>
      </c>
    </row>
    <row r="2306" spans="2:7">
      <c r="B2306" s="22" t="s">
        <v>120</v>
      </c>
      <c r="C2306" s="22" t="s">
        <v>7</v>
      </c>
      <c r="D2306" s="22" t="s">
        <v>7</v>
      </c>
      <c r="E2306" s="22" t="s">
        <v>28</v>
      </c>
      <c r="F2306" s="22" t="s">
        <v>33</v>
      </c>
      <c r="G2306" s="1">
        <v>7004.86</v>
      </c>
    </row>
    <row r="2307" spans="2:7">
      <c r="B2307" s="22" t="s">
        <v>120</v>
      </c>
      <c r="C2307" s="22" t="s">
        <v>7</v>
      </c>
      <c r="D2307" s="22" t="s">
        <v>7</v>
      </c>
      <c r="E2307" s="22" t="s">
        <v>34</v>
      </c>
      <c r="F2307" s="22" t="s">
        <v>35</v>
      </c>
      <c r="G2307" s="1">
        <v>2843.65</v>
      </c>
    </row>
    <row r="2308" spans="2:7">
      <c r="B2308" s="22" t="s">
        <v>120</v>
      </c>
      <c r="C2308" s="22" t="s">
        <v>7</v>
      </c>
      <c r="D2308" s="22" t="s">
        <v>7</v>
      </c>
      <c r="E2308" s="22" t="s">
        <v>34</v>
      </c>
      <c r="F2308" s="22" t="s">
        <v>38</v>
      </c>
      <c r="G2308" s="1">
        <v>24115.4</v>
      </c>
    </row>
    <row r="2309" spans="2:7">
      <c r="B2309" s="22" t="s">
        <v>120</v>
      </c>
      <c r="C2309" s="22" t="s">
        <v>7</v>
      </c>
      <c r="D2309" s="22" t="s">
        <v>7</v>
      </c>
      <c r="E2309" s="22" t="s">
        <v>34</v>
      </c>
      <c r="F2309" s="22" t="s">
        <v>39</v>
      </c>
      <c r="G2309" s="1">
        <v>4106.66</v>
      </c>
    </row>
    <row r="2310" spans="2:7">
      <c r="B2310" s="22" t="s">
        <v>120</v>
      </c>
      <c r="C2310" s="22" t="s">
        <v>7</v>
      </c>
      <c r="D2310" s="22" t="s">
        <v>7</v>
      </c>
      <c r="E2310" s="22" t="s">
        <v>34</v>
      </c>
      <c r="F2310" s="22" t="s">
        <v>42</v>
      </c>
      <c r="G2310" s="1">
        <v>171381.64</v>
      </c>
    </row>
    <row r="2311" spans="2:7">
      <c r="B2311" s="22" t="s">
        <v>120</v>
      </c>
      <c r="C2311" s="22" t="s">
        <v>7</v>
      </c>
      <c r="D2311" s="22" t="s">
        <v>7</v>
      </c>
      <c r="E2311" s="22" t="s">
        <v>34</v>
      </c>
      <c r="F2311" s="22" t="s">
        <v>48</v>
      </c>
      <c r="G2311" s="1">
        <v>18681.66</v>
      </c>
    </row>
    <row r="2312" spans="2:7">
      <c r="B2312" s="22" t="s">
        <v>120</v>
      </c>
      <c r="C2312" s="22" t="s">
        <v>7</v>
      </c>
      <c r="D2312" s="22" t="s">
        <v>7</v>
      </c>
      <c r="E2312" s="22" t="s">
        <v>34</v>
      </c>
      <c r="F2312" s="22" t="s">
        <v>50</v>
      </c>
      <c r="G2312" s="1">
        <v>3548.29</v>
      </c>
    </row>
    <row r="2313" spans="2:7">
      <c r="B2313" s="22" t="s">
        <v>120</v>
      </c>
      <c r="C2313" s="22" t="s">
        <v>7</v>
      </c>
      <c r="D2313" s="22" t="s">
        <v>7</v>
      </c>
      <c r="E2313" s="22" t="s">
        <v>34</v>
      </c>
      <c r="F2313" s="22" t="s">
        <v>52</v>
      </c>
      <c r="G2313" s="1">
        <v>220.25</v>
      </c>
    </row>
    <row r="2314" spans="2:7">
      <c r="B2314" s="22" t="s">
        <v>120</v>
      </c>
      <c r="C2314" s="22" t="s">
        <v>7</v>
      </c>
      <c r="D2314" s="22" t="s">
        <v>7</v>
      </c>
      <c r="E2314" s="22" t="s">
        <v>34</v>
      </c>
      <c r="F2314" s="22" t="s">
        <v>68</v>
      </c>
      <c r="G2314" s="1">
        <v>133333.76999999999</v>
      </c>
    </row>
    <row r="2315" spans="2:7">
      <c r="B2315" s="22" t="s">
        <v>120</v>
      </c>
      <c r="C2315" s="22" t="s">
        <v>7</v>
      </c>
      <c r="D2315" s="22" t="s">
        <v>7</v>
      </c>
      <c r="E2315" s="22" t="s">
        <v>34</v>
      </c>
      <c r="F2315" s="22" t="s">
        <v>55</v>
      </c>
      <c r="G2315" s="1">
        <v>-653</v>
      </c>
    </row>
    <row r="2316" spans="2:7">
      <c r="B2316" s="22" t="s">
        <v>120</v>
      </c>
      <c r="C2316" s="22" t="s">
        <v>7</v>
      </c>
      <c r="D2316" s="22" t="s">
        <v>7</v>
      </c>
      <c r="E2316" s="22" t="s">
        <v>34</v>
      </c>
      <c r="F2316" s="22" t="s">
        <v>58</v>
      </c>
      <c r="G2316" s="1">
        <v>11373.87</v>
      </c>
    </row>
    <row r="2317" spans="2:7">
      <c r="B2317" s="22" t="s">
        <v>120</v>
      </c>
      <c r="C2317" s="22" t="s">
        <v>7</v>
      </c>
      <c r="D2317" s="22" t="s">
        <v>7</v>
      </c>
      <c r="E2317" s="22" t="s">
        <v>59</v>
      </c>
      <c r="F2317" s="22" t="s">
        <v>55</v>
      </c>
      <c r="G2317" s="1">
        <v>19458.009999999998</v>
      </c>
    </row>
    <row r="2318" spans="2:7">
      <c r="B2318" s="22" t="s">
        <v>120</v>
      </c>
      <c r="C2318" s="22" t="s">
        <v>7</v>
      </c>
      <c r="D2318" s="22" t="s">
        <v>7</v>
      </c>
      <c r="E2318" s="22" t="s">
        <v>60</v>
      </c>
      <c r="F2318" s="22" t="s">
        <v>79</v>
      </c>
      <c r="G2318" s="1">
        <v>7069</v>
      </c>
    </row>
    <row r="2319" spans="2:7">
      <c r="B2319" s="22" t="s">
        <v>120</v>
      </c>
      <c r="C2319" s="22" t="s">
        <v>7</v>
      </c>
      <c r="D2319" s="22" t="s">
        <v>7</v>
      </c>
      <c r="E2319" s="22" t="s">
        <v>60</v>
      </c>
      <c r="F2319" s="22" t="s">
        <v>80</v>
      </c>
      <c r="G2319" s="1">
        <v>17099.11</v>
      </c>
    </row>
    <row r="2320" spans="2:7">
      <c r="B2320" s="22" t="s">
        <v>121</v>
      </c>
      <c r="C2320" s="22" t="s">
        <v>7</v>
      </c>
      <c r="D2320" s="22" t="s">
        <v>5</v>
      </c>
      <c r="E2320" s="22" t="s">
        <v>8</v>
      </c>
      <c r="F2320" s="22" t="s">
        <v>9</v>
      </c>
      <c r="G2320" s="1">
        <v>9188885.8200000003</v>
      </c>
    </row>
    <row r="2321" spans="2:7">
      <c r="B2321" s="22" t="s">
        <v>121</v>
      </c>
      <c r="C2321" s="22" t="s">
        <v>7</v>
      </c>
      <c r="D2321" s="22" t="s">
        <v>5</v>
      </c>
      <c r="E2321" s="22" t="s">
        <v>8</v>
      </c>
      <c r="F2321" s="22" t="s">
        <v>10</v>
      </c>
      <c r="G2321" s="1">
        <v>19109.560000000001</v>
      </c>
    </row>
    <row r="2322" spans="2:7">
      <c r="B2322" s="22" t="s">
        <v>121</v>
      </c>
      <c r="C2322" s="22" t="s">
        <v>7</v>
      </c>
      <c r="D2322" s="22" t="s">
        <v>5</v>
      </c>
      <c r="E2322" s="22" t="s">
        <v>8</v>
      </c>
      <c r="F2322" s="22" t="s">
        <v>11</v>
      </c>
      <c r="G2322" s="1">
        <v>22079.919999999998</v>
      </c>
    </row>
    <row r="2323" spans="2:7">
      <c r="B2323" s="22" t="s">
        <v>121</v>
      </c>
      <c r="C2323" s="22" t="s">
        <v>7</v>
      </c>
      <c r="D2323" s="22" t="s">
        <v>5</v>
      </c>
      <c r="E2323" s="22" t="s">
        <v>8</v>
      </c>
      <c r="F2323" s="22" t="s">
        <v>12</v>
      </c>
      <c r="G2323" s="1">
        <v>192677.56</v>
      </c>
    </row>
    <row r="2324" spans="2:7">
      <c r="B2324" s="22" t="s">
        <v>121</v>
      </c>
      <c r="C2324" s="22" t="s">
        <v>7</v>
      </c>
      <c r="D2324" s="22" t="s">
        <v>5</v>
      </c>
      <c r="E2324" s="22" t="s">
        <v>8</v>
      </c>
      <c r="F2324" s="22" t="s">
        <v>13</v>
      </c>
      <c r="G2324" s="1">
        <v>41867.89</v>
      </c>
    </row>
    <row r="2325" spans="2:7">
      <c r="B2325" s="22" t="s">
        <v>121</v>
      </c>
      <c r="C2325" s="22" t="s">
        <v>7</v>
      </c>
      <c r="D2325" s="22" t="s">
        <v>5</v>
      </c>
      <c r="E2325" s="22" t="s">
        <v>8</v>
      </c>
      <c r="F2325" s="22" t="s">
        <v>70</v>
      </c>
      <c r="G2325" s="1">
        <v>73565</v>
      </c>
    </row>
    <row r="2326" spans="2:7">
      <c r="B2326" s="22" t="s">
        <v>121</v>
      </c>
      <c r="C2326" s="22" t="s">
        <v>7</v>
      </c>
      <c r="D2326" s="22" t="s">
        <v>5</v>
      </c>
      <c r="E2326" s="22" t="s">
        <v>14</v>
      </c>
      <c r="F2326" s="22" t="s">
        <v>9</v>
      </c>
      <c r="G2326" s="1">
        <v>1998872.36</v>
      </c>
    </row>
    <row r="2327" spans="2:7">
      <c r="B2327" s="22" t="s">
        <v>121</v>
      </c>
      <c r="C2327" s="22" t="s">
        <v>7</v>
      </c>
      <c r="D2327" s="22" t="s">
        <v>5</v>
      </c>
      <c r="E2327" s="22" t="s">
        <v>14</v>
      </c>
      <c r="F2327" s="22" t="s">
        <v>10</v>
      </c>
      <c r="G2327" s="1">
        <v>32471.34</v>
      </c>
    </row>
    <row r="2328" spans="2:7">
      <c r="B2328" s="22" t="s">
        <v>121</v>
      </c>
      <c r="C2328" s="22" t="s">
        <v>7</v>
      </c>
      <c r="D2328" s="22" t="s">
        <v>5</v>
      </c>
      <c r="E2328" s="22" t="s">
        <v>14</v>
      </c>
      <c r="F2328" s="22" t="s">
        <v>11</v>
      </c>
      <c r="G2328" s="1">
        <v>56556.22</v>
      </c>
    </row>
    <row r="2329" spans="2:7">
      <c r="B2329" s="22" t="s">
        <v>121</v>
      </c>
      <c r="C2329" s="22" t="s">
        <v>7</v>
      </c>
      <c r="D2329" s="22" t="s">
        <v>5</v>
      </c>
      <c r="E2329" s="22" t="s">
        <v>14</v>
      </c>
      <c r="F2329" s="22" t="s">
        <v>12</v>
      </c>
      <c r="G2329" s="1">
        <v>57.65</v>
      </c>
    </row>
    <row r="2330" spans="2:7">
      <c r="B2330" s="22" t="s">
        <v>121</v>
      </c>
      <c r="C2330" s="22" t="s">
        <v>7</v>
      </c>
      <c r="D2330" s="22" t="s">
        <v>5</v>
      </c>
      <c r="E2330" s="22" t="s">
        <v>15</v>
      </c>
      <c r="F2330" s="22" t="s">
        <v>16</v>
      </c>
      <c r="G2330" s="1">
        <v>5664.28</v>
      </c>
    </row>
    <row r="2331" spans="2:7">
      <c r="B2331" s="22" t="s">
        <v>121</v>
      </c>
      <c r="C2331" s="22" t="s">
        <v>7</v>
      </c>
      <c r="D2331" s="22" t="s">
        <v>5</v>
      </c>
      <c r="E2331" s="22" t="s">
        <v>15</v>
      </c>
      <c r="F2331" s="22" t="s">
        <v>71</v>
      </c>
      <c r="G2331" s="1">
        <v>3609.8</v>
      </c>
    </row>
    <row r="2332" spans="2:7">
      <c r="B2332" s="22" t="s">
        <v>121</v>
      </c>
      <c r="C2332" s="22" t="s">
        <v>7</v>
      </c>
      <c r="D2332" s="22" t="s">
        <v>5</v>
      </c>
      <c r="E2332" s="22" t="s">
        <v>15</v>
      </c>
      <c r="F2332" s="22" t="s">
        <v>17</v>
      </c>
      <c r="G2332" s="1">
        <v>716853.87</v>
      </c>
    </row>
    <row r="2333" spans="2:7">
      <c r="B2333" s="22" t="s">
        <v>121</v>
      </c>
      <c r="C2333" s="22" t="s">
        <v>7</v>
      </c>
      <c r="D2333" s="22" t="s">
        <v>5</v>
      </c>
      <c r="E2333" s="22" t="s">
        <v>15</v>
      </c>
      <c r="F2333" s="22" t="s">
        <v>18</v>
      </c>
      <c r="G2333" s="1">
        <v>155183.46</v>
      </c>
    </row>
    <row r="2334" spans="2:7">
      <c r="B2334" s="22" t="s">
        <v>121</v>
      </c>
      <c r="C2334" s="22" t="s">
        <v>7</v>
      </c>
      <c r="D2334" s="22" t="s">
        <v>5</v>
      </c>
      <c r="E2334" s="22" t="s">
        <v>15</v>
      </c>
      <c r="F2334" s="22" t="s">
        <v>19</v>
      </c>
      <c r="G2334" s="1">
        <v>1451547.89</v>
      </c>
    </row>
    <row r="2335" spans="2:7">
      <c r="B2335" s="22" t="s">
        <v>121</v>
      </c>
      <c r="C2335" s="22" t="s">
        <v>7</v>
      </c>
      <c r="D2335" s="22" t="s">
        <v>5</v>
      </c>
      <c r="E2335" s="22" t="s">
        <v>15</v>
      </c>
      <c r="F2335" s="22" t="s">
        <v>20</v>
      </c>
      <c r="G2335" s="1">
        <v>266366.09000000003</v>
      </c>
    </row>
    <row r="2336" spans="2:7">
      <c r="B2336" s="22" t="s">
        <v>121</v>
      </c>
      <c r="C2336" s="22" t="s">
        <v>7</v>
      </c>
      <c r="D2336" s="22" t="s">
        <v>5</v>
      </c>
      <c r="E2336" s="22" t="s">
        <v>15</v>
      </c>
      <c r="F2336" s="22" t="s">
        <v>21</v>
      </c>
      <c r="G2336" s="1">
        <v>32455.63</v>
      </c>
    </row>
    <row r="2337" spans="2:7">
      <c r="B2337" s="22" t="s">
        <v>121</v>
      </c>
      <c r="C2337" s="22" t="s">
        <v>7</v>
      </c>
      <c r="D2337" s="22" t="s">
        <v>5</v>
      </c>
      <c r="E2337" s="22" t="s">
        <v>15</v>
      </c>
      <c r="F2337" s="22" t="s">
        <v>22</v>
      </c>
      <c r="G2337" s="1">
        <v>12280.36</v>
      </c>
    </row>
    <row r="2338" spans="2:7">
      <c r="B2338" s="22" t="s">
        <v>121</v>
      </c>
      <c r="C2338" s="22" t="s">
        <v>7</v>
      </c>
      <c r="D2338" s="22" t="s">
        <v>5</v>
      </c>
      <c r="E2338" s="22" t="s">
        <v>15</v>
      </c>
      <c r="F2338" s="22" t="s">
        <v>23</v>
      </c>
      <c r="G2338" s="1">
        <v>43592.04</v>
      </c>
    </row>
    <row r="2339" spans="2:7">
      <c r="B2339" s="22" t="s">
        <v>121</v>
      </c>
      <c r="C2339" s="22" t="s">
        <v>7</v>
      </c>
      <c r="D2339" s="22" t="s">
        <v>5</v>
      </c>
      <c r="E2339" s="22" t="s">
        <v>15</v>
      </c>
      <c r="F2339" s="22" t="s">
        <v>24</v>
      </c>
      <c r="G2339" s="1">
        <v>47307.31</v>
      </c>
    </row>
    <row r="2340" spans="2:7">
      <c r="B2340" s="22" t="s">
        <v>121</v>
      </c>
      <c r="C2340" s="22" t="s">
        <v>7</v>
      </c>
      <c r="D2340" s="22" t="s">
        <v>5</v>
      </c>
      <c r="E2340" s="22" t="s">
        <v>15</v>
      </c>
      <c r="F2340" s="22" t="s">
        <v>25</v>
      </c>
      <c r="G2340" s="1">
        <v>1340871.03</v>
      </c>
    </row>
    <row r="2341" spans="2:7">
      <c r="B2341" s="22" t="s">
        <v>121</v>
      </c>
      <c r="C2341" s="22" t="s">
        <v>7</v>
      </c>
      <c r="D2341" s="22" t="s">
        <v>5</v>
      </c>
      <c r="E2341" s="22" t="s">
        <v>15</v>
      </c>
      <c r="F2341" s="22" t="s">
        <v>26</v>
      </c>
      <c r="G2341" s="1">
        <v>701242.71</v>
      </c>
    </row>
    <row r="2342" spans="2:7">
      <c r="B2342" s="22" t="s">
        <v>121</v>
      </c>
      <c r="C2342" s="22" t="s">
        <v>7</v>
      </c>
      <c r="D2342" s="22" t="s">
        <v>5</v>
      </c>
      <c r="E2342" s="22" t="s">
        <v>15</v>
      </c>
      <c r="F2342" s="22" t="s">
        <v>27</v>
      </c>
      <c r="G2342" s="1">
        <v>23528.67</v>
      </c>
    </row>
    <row r="2343" spans="2:7">
      <c r="B2343" s="22" t="s">
        <v>121</v>
      </c>
      <c r="C2343" s="22" t="s">
        <v>7</v>
      </c>
      <c r="D2343" s="22" t="s">
        <v>5</v>
      </c>
      <c r="E2343" s="22" t="s">
        <v>15</v>
      </c>
      <c r="F2343" s="22" t="s">
        <v>72</v>
      </c>
      <c r="G2343" s="1">
        <v>10778.27</v>
      </c>
    </row>
    <row r="2344" spans="2:7">
      <c r="B2344" s="22" t="s">
        <v>121</v>
      </c>
      <c r="C2344" s="22" t="s">
        <v>7</v>
      </c>
      <c r="D2344" s="22" t="s">
        <v>5</v>
      </c>
      <c r="E2344" s="22" t="s">
        <v>28</v>
      </c>
      <c r="F2344" s="22" t="s">
        <v>29</v>
      </c>
      <c r="G2344" s="1">
        <v>499759.62</v>
      </c>
    </row>
    <row r="2345" spans="2:7">
      <c r="B2345" s="22" t="s">
        <v>121</v>
      </c>
      <c r="C2345" s="22" t="s">
        <v>7</v>
      </c>
      <c r="D2345" s="22" t="s">
        <v>5</v>
      </c>
      <c r="E2345" s="22" t="s">
        <v>28</v>
      </c>
      <c r="F2345" s="22" t="s">
        <v>30</v>
      </c>
      <c r="G2345" s="1">
        <v>7802.94</v>
      </c>
    </row>
    <row r="2346" spans="2:7">
      <c r="B2346" s="22" t="s">
        <v>121</v>
      </c>
      <c r="C2346" s="22" t="s">
        <v>7</v>
      </c>
      <c r="D2346" s="22" t="s">
        <v>5</v>
      </c>
      <c r="E2346" s="22" t="s">
        <v>28</v>
      </c>
      <c r="F2346" s="22" t="s">
        <v>31</v>
      </c>
      <c r="G2346" s="1">
        <v>161446.93</v>
      </c>
    </row>
    <row r="2347" spans="2:7">
      <c r="B2347" s="22" t="s">
        <v>121</v>
      </c>
      <c r="C2347" s="22" t="s">
        <v>7</v>
      </c>
      <c r="D2347" s="22" t="s">
        <v>5</v>
      </c>
      <c r="E2347" s="22" t="s">
        <v>28</v>
      </c>
      <c r="F2347" s="22" t="s">
        <v>32</v>
      </c>
      <c r="G2347" s="1">
        <v>38427.620000000003</v>
      </c>
    </row>
    <row r="2348" spans="2:7">
      <c r="B2348" s="22" t="s">
        <v>121</v>
      </c>
      <c r="C2348" s="22" t="s">
        <v>7</v>
      </c>
      <c r="D2348" s="22" t="s">
        <v>5</v>
      </c>
      <c r="E2348" s="22" t="s">
        <v>28</v>
      </c>
      <c r="F2348" s="22" t="s">
        <v>33</v>
      </c>
      <c r="G2348" s="1">
        <v>25427.9</v>
      </c>
    </row>
    <row r="2349" spans="2:7">
      <c r="B2349" s="22" t="s">
        <v>121</v>
      </c>
      <c r="C2349" s="22" t="s">
        <v>7</v>
      </c>
      <c r="D2349" s="22" t="s">
        <v>5</v>
      </c>
      <c r="E2349" s="22" t="s">
        <v>34</v>
      </c>
      <c r="F2349" s="22" t="s">
        <v>35</v>
      </c>
      <c r="G2349" s="1">
        <v>180681.77</v>
      </c>
    </row>
    <row r="2350" spans="2:7">
      <c r="B2350" s="22" t="s">
        <v>121</v>
      </c>
      <c r="C2350" s="22" t="s">
        <v>7</v>
      </c>
      <c r="D2350" s="22" t="s">
        <v>5</v>
      </c>
      <c r="E2350" s="22" t="s">
        <v>34</v>
      </c>
      <c r="F2350" s="22" t="s">
        <v>37</v>
      </c>
      <c r="G2350" s="1">
        <v>167191.72</v>
      </c>
    </row>
    <row r="2351" spans="2:7">
      <c r="B2351" s="22" t="s">
        <v>121</v>
      </c>
      <c r="C2351" s="22" t="s">
        <v>7</v>
      </c>
      <c r="D2351" s="22" t="s">
        <v>5</v>
      </c>
      <c r="E2351" s="22" t="s">
        <v>34</v>
      </c>
      <c r="F2351" s="22" t="s">
        <v>73</v>
      </c>
      <c r="G2351" s="1">
        <v>3141</v>
      </c>
    </row>
    <row r="2352" spans="2:7">
      <c r="B2352" s="22" t="s">
        <v>121</v>
      </c>
      <c r="C2352" s="22" t="s">
        <v>7</v>
      </c>
      <c r="D2352" s="22" t="s">
        <v>5</v>
      </c>
      <c r="E2352" s="22" t="s">
        <v>34</v>
      </c>
      <c r="F2352" s="22" t="s">
        <v>38</v>
      </c>
      <c r="G2352" s="1">
        <v>41138.25</v>
      </c>
    </row>
    <row r="2353" spans="2:7">
      <c r="B2353" s="22" t="s">
        <v>121</v>
      </c>
      <c r="C2353" s="22" t="s">
        <v>7</v>
      </c>
      <c r="D2353" s="22" t="s">
        <v>5</v>
      </c>
      <c r="E2353" s="22" t="s">
        <v>34</v>
      </c>
      <c r="F2353" s="22" t="s">
        <v>39</v>
      </c>
      <c r="G2353" s="1">
        <v>172699.67</v>
      </c>
    </row>
    <row r="2354" spans="2:7">
      <c r="B2354" s="22" t="s">
        <v>121</v>
      </c>
      <c r="C2354" s="22" t="s">
        <v>7</v>
      </c>
      <c r="D2354" s="22" t="s">
        <v>5</v>
      </c>
      <c r="E2354" s="22" t="s">
        <v>34</v>
      </c>
      <c r="F2354" s="22" t="s">
        <v>40</v>
      </c>
      <c r="G2354" s="1">
        <v>1776</v>
      </c>
    </row>
    <row r="2355" spans="2:7">
      <c r="B2355" s="22" t="s">
        <v>121</v>
      </c>
      <c r="C2355" s="22" t="s">
        <v>7</v>
      </c>
      <c r="D2355" s="22" t="s">
        <v>5</v>
      </c>
      <c r="E2355" s="22" t="s">
        <v>34</v>
      </c>
      <c r="F2355" s="22" t="s">
        <v>41</v>
      </c>
      <c r="G2355" s="1">
        <v>28944.89</v>
      </c>
    </row>
    <row r="2356" spans="2:7">
      <c r="B2356" s="22" t="s">
        <v>121</v>
      </c>
      <c r="C2356" s="22" t="s">
        <v>7</v>
      </c>
      <c r="D2356" s="22" t="s">
        <v>5</v>
      </c>
      <c r="E2356" s="22" t="s">
        <v>34</v>
      </c>
      <c r="F2356" s="22" t="s">
        <v>44</v>
      </c>
      <c r="G2356" s="1">
        <v>15417.81</v>
      </c>
    </row>
    <row r="2357" spans="2:7">
      <c r="B2357" s="22" t="s">
        <v>121</v>
      </c>
      <c r="C2357" s="22" t="s">
        <v>7</v>
      </c>
      <c r="D2357" s="22" t="s">
        <v>5</v>
      </c>
      <c r="E2357" s="22" t="s">
        <v>34</v>
      </c>
      <c r="F2357" s="22" t="s">
        <v>45</v>
      </c>
      <c r="G2357" s="1">
        <v>103168.98</v>
      </c>
    </row>
    <row r="2358" spans="2:7">
      <c r="B2358" s="22" t="s">
        <v>121</v>
      </c>
      <c r="C2358" s="22" t="s">
        <v>7</v>
      </c>
      <c r="D2358" s="22" t="s">
        <v>5</v>
      </c>
      <c r="E2358" s="22" t="s">
        <v>34</v>
      </c>
      <c r="F2358" s="22" t="s">
        <v>46</v>
      </c>
      <c r="G2358" s="1">
        <v>16530.36</v>
      </c>
    </row>
    <row r="2359" spans="2:7">
      <c r="B2359" s="22" t="s">
        <v>121</v>
      </c>
      <c r="C2359" s="22" t="s">
        <v>7</v>
      </c>
      <c r="D2359" s="22" t="s">
        <v>5</v>
      </c>
      <c r="E2359" s="22" t="s">
        <v>34</v>
      </c>
      <c r="F2359" s="22" t="s">
        <v>47</v>
      </c>
      <c r="G2359" s="1">
        <v>293028.90000000002</v>
      </c>
    </row>
    <row r="2360" spans="2:7">
      <c r="B2360" s="22" t="s">
        <v>121</v>
      </c>
      <c r="C2360" s="22" t="s">
        <v>7</v>
      </c>
      <c r="D2360" s="22" t="s">
        <v>5</v>
      </c>
      <c r="E2360" s="22" t="s">
        <v>34</v>
      </c>
      <c r="F2360" s="22" t="s">
        <v>48</v>
      </c>
      <c r="G2360" s="1">
        <v>12121.11</v>
      </c>
    </row>
    <row r="2361" spans="2:7">
      <c r="B2361" s="22" t="s">
        <v>121</v>
      </c>
      <c r="C2361" s="22" t="s">
        <v>7</v>
      </c>
      <c r="D2361" s="22" t="s">
        <v>5</v>
      </c>
      <c r="E2361" s="22" t="s">
        <v>34</v>
      </c>
      <c r="F2361" s="22" t="s">
        <v>75</v>
      </c>
      <c r="G2361" s="1">
        <v>17519.189999999999</v>
      </c>
    </row>
    <row r="2362" spans="2:7">
      <c r="B2362" s="22" t="s">
        <v>121</v>
      </c>
      <c r="C2362" s="22" t="s">
        <v>7</v>
      </c>
      <c r="D2362" s="22" t="s">
        <v>5</v>
      </c>
      <c r="E2362" s="22" t="s">
        <v>34</v>
      </c>
      <c r="F2362" s="22" t="s">
        <v>67</v>
      </c>
      <c r="G2362" s="1">
        <v>1211267.77</v>
      </c>
    </row>
    <row r="2363" spans="2:7">
      <c r="B2363" s="22" t="s">
        <v>121</v>
      </c>
      <c r="C2363" s="22" t="s">
        <v>7</v>
      </c>
      <c r="D2363" s="22" t="s">
        <v>5</v>
      </c>
      <c r="E2363" s="22" t="s">
        <v>34</v>
      </c>
      <c r="F2363" s="22" t="s">
        <v>49</v>
      </c>
      <c r="G2363" s="1">
        <v>145373</v>
      </c>
    </row>
    <row r="2364" spans="2:7">
      <c r="B2364" s="22" t="s">
        <v>121</v>
      </c>
      <c r="C2364" s="22" t="s">
        <v>7</v>
      </c>
      <c r="D2364" s="22" t="s">
        <v>5</v>
      </c>
      <c r="E2364" s="22" t="s">
        <v>34</v>
      </c>
      <c r="F2364" s="22" t="s">
        <v>50</v>
      </c>
      <c r="G2364" s="1">
        <v>23059.58</v>
      </c>
    </row>
    <row r="2365" spans="2:7">
      <c r="B2365" s="22" t="s">
        <v>121</v>
      </c>
      <c r="C2365" s="22" t="s">
        <v>7</v>
      </c>
      <c r="D2365" s="22" t="s">
        <v>5</v>
      </c>
      <c r="E2365" s="22" t="s">
        <v>34</v>
      </c>
      <c r="F2365" s="22" t="s">
        <v>51</v>
      </c>
      <c r="G2365" s="1">
        <v>175.92</v>
      </c>
    </row>
    <row r="2366" spans="2:7">
      <c r="B2366" s="22" t="s">
        <v>121</v>
      </c>
      <c r="C2366" s="22" t="s">
        <v>7</v>
      </c>
      <c r="D2366" s="22" t="s">
        <v>5</v>
      </c>
      <c r="E2366" s="22" t="s">
        <v>34</v>
      </c>
      <c r="F2366" s="22" t="s">
        <v>53</v>
      </c>
      <c r="G2366" s="1">
        <v>382883.45</v>
      </c>
    </row>
    <row r="2367" spans="2:7">
      <c r="B2367" s="22" t="s">
        <v>121</v>
      </c>
      <c r="C2367" s="22" t="s">
        <v>7</v>
      </c>
      <c r="D2367" s="22" t="s">
        <v>5</v>
      </c>
      <c r="E2367" s="22" t="s">
        <v>34</v>
      </c>
      <c r="F2367" s="22" t="s">
        <v>55</v>
      </c>
      <c r="G2367" s="1">
        <v>2278</v>
      </c>
    </row>
    <row r="2368" spans="2:7">
      <c r="B2368" s="22" t="s">
        <v>121</v>
      </c>
      <c r="C2368" s="22" t="s">
        <v>7</v>
      </c>
      <c r="D2368" s="22" t="s">
        <v>5</v>
      </c>
      <c r="E2368" s="22" t="s">
        <v>34</v>
      </c>
      <c r="F2368" s="22" t="s">
        <v>56</v>
      </c>
      <c r="G2368" s="1">
        <v>226449.69</v>
      </c>
    </row>
    <row r="2369" spans="2:7">
      <c r="B2369" s="22" t="s">
        <v>121</v>
      </c>
      <c r="C2369" s="22" t="s">
        <v>7</v>
      </c>
      <c r="D2369" s="22" t="s">
        <v>5</v>
      </c>
      <c r="E2369" s="22" t="s">
        <v>34</v>
      </c>
      <c r="F2369" s="22" t="s">
        <v>76</v>
      </c>
      <c r="G2369" s="1">
        <v>54258.05</v>
      </c>
    </row>
    <row r="2370" spans="2:7">
      <c r="B2370" s="22" t="s">
        <v>121</v>
      </c>
      <c r="C2370" s="22" t="s">
        <v>7</v>
      </c>
      <c r="D2370" s="22" t="s">
        <v>5</v>
      </c>
      <c r="E2370" s="22" t="s">
        <v>34</v>
      </c>
      <c r="F2370" s="22" t="s">
        <v>57</v>
      </c>
      <c r="G2370" s="1">
        <v>123390.74</v>
      </c>
    </row>
    <row r="2371" spans="2:7">
      <c r="B2371" s="22" t="s">
        <v>121</v>
      </c>
      <c r="C2371" s="22" t="s">
        <v>7</v>
      </c>
      <c r="D2371" s="22" t="s">
        <v>5</v>
      </c>
      <c r="E2371" s="22" t="s">
        <v>34</v>
      </c>
      <c r="F2371" s="22" t="s">
        <v>58</v>
      </c>
      <c r="G2371" s="1">
        <v>6713.26</v>
      </c>
    </row>
    <row r="2372" spans="2:7">
      <c r="B2372" s="22" t="s">
        <v>121</v>
      </c>
      <c r="C2372" s="22" t="s">
        <v>7</v>
      </c>
      <c r="D2372" s="22" t="s">
        <v>5</v>
      </c>
      <c r="E2372" s="22" t="s">
        <v>59</v>
      </c>
      <c r="F2372" s="22" t="s">
        <v>55</v>
      </c>
      <c r="G2372" s="1">
        <v>14065.98</v>
      </c>
    </row>
    <row r="2373" spans="2:7">
      <c r="B2373" s="22" t="s">
        <v>121</v>
      </c>
      <c r="C2373" s="22" t="s">
        <v>7</v>
      </c>
      <c r="D2373" s="22" t="s">
        <v>5</v>
      </c>
      <c r="E2373" s="22" t="s">
        <v>60</v>
      </c>
      <c r="F2373" s="22" t="s">
        <v>80</v>
      </c>
      <c r="G2373" s="1">
        <v>21275.68</v>
      </c>
    </row>
    <row r="2374" spans="2:7">
      <c r="B2374" s="22" t="s">
        <v>121</v>
      </c>
      <c r="C2374" s="22" t="s">
        <v>7</v>
      </c>
      <c r="D2374" s="22" t="s">
        <v>7</v>
      </c>
      <c r="E2374" s="22" t="s">
        <v>8</v>
      </c>
      <c r="F2374" s="22" t="s">
        <v>9</v>
      </c>
      <c r="G2374" s="1">
        <v>104015</v>
      </c>
    </row>
    <row r="2375" spans="2:7">
      <c r="B2375" s="22" t="s">
        <v>121</v>
      </c>
      <c r="C2375" s="22" t="s">
        <v>7</v>
      </c>
      <c r="D2375" s="22" t="s">
        <v>7</v>
      </c>
      <c r="E2375" s="22" t="s">
        <v>8</v>
      </c>
      <c r="F2375" s="22" t="s">
        <v>10</v>
      </c>
      <c r="G2375" s="1">
        <v>96139.03</v>
      </c>
    </row>
    <row r="2376" spans="2:7">
      <c r="B2376" s="22" t="s">
        <v>121</v>
      </c>
      <c r="C2376" s="22" t="s">
        <v>7</v>
      </c>
      <c r="D2376" s="22" t="s">
        <v>7</v>
      </c>
      <c r="E2376" s="22" t="s">
        <v>8</v>
      </c>
      <c r="F2376" s="22" t="s">
        <v>11</v>
      </c>
      <c r="G2376" s="1">
        <v>25877.67</v>
      </c>
    </row>
    <row r="2377" spans="2:7">
      <c r="B2377" s="22" t="s">
        <v>121</v>
      </c>
      <c r="C2377" s="22" t="s">
        <v>7</v>
      </c>
      <c r="D2377" s="22" t="s">
        <v>7</v>
      </c>
      <c r="E2377" s="22" t="s">
        <v>8</v>
      </c>
      <c r="F2377" s="22" t="s">
        <v>12</v>
      </c>
      <c r="G2377" s="1">
        <v>239765.77</v>
      </c>
    </row>
    <row r="2378" spans="2:7">
      <c r="B2378" s="22" t="s">
        <v>121</v>
      </c>
      <c r="C2378" s="22" t="s">
        <v>7</v>
      </c>
      <c r="D2378" s="22" t="s">
        <v>7</v>
      </c>
      <c r="E2378" s="22" t="s">
        <v>8</v>
      </c>
      <c r="F2378" s="22" t="s">
        <v>13</v>
      </c>
      <c r="G2378" s="1">
        <v>19490.48</v>
      </c>
    </row>
    <row r="2379" spans="2:7">
      <c r="B2379" s="22" t="s">
        <v>121</v>
      </c>
      <c r="C2379" s="22" t="s">
        <v>7</v>
      </c>
      <c r="D2379" s="22" t="s">
        <v>7</v>
      </c>
      <c r="E2379" s="22" t="s">
        <v>14</v>
      </c>
      <c r="F2379" s="22" t="s">
        <v>9</v>
      </c>
      <c r="G2379" s="1">
        <v>566357.85</v>
      </c>
    </row>
    <row r="2380" spans="2:7">
      <c r="B2380" s="22" t="s">
        <v>121</v>
      </c>
      <c r="C2380" s="22" t="s">
        <v>7</v>
      </c>
      <c r="D2380" s="22" t="s">
        <v>7</v>
      </c>
      <c r="E2380" s="22" t="s">
        <v>14</v>
      </c>
      <c r="F2380" s="22" t="s">
        <v>10</v>
      </c>
      <c r="G2380" s="1">
        <v>13814.35</v>
      </c>
    </row>
    <row r="2381" spans="2:7">
      <c r="B2381" s="22" t="s">
        <v>121</v>
      </c>
      <c r="C2381" s="22" t="s">
        <v>7</v>
      </c>
      <c r="D2381" s="22" t="s">
        <v>7</v>
      </c>
      <c r="E2381" s="22" t="s">
        <v>14</v>
      </c>
      <c r="F2381" s="22" t="s">
        <v>11</v>
      </c>
      <c r="G2381" s="1">
        <v>67581.77</v>
      </c>
    </row>
    <row r="2382" spans="2:7">
      <c r="B2382" s="22" t="s">
        <v>121</v>
      </c>
      <c r="C2382" s="22" t="s">
        <v>7</v>
      </c>
      <c r="D2382" s="22" t="s">
        <v>7</v>
      </c>
      <c r="E2382" s="22" t="s">
        <v>14</v>
      </c>
      <c r="F2382" s="22" t="s">
        <v>12</v>
      </c>
      <c r="G2382" s="1">
        <v>159546.03</v>
      </c>
    </row>
    <row r="2383" spans="2:7">
      <c r="B2383" s="22" t="s">
        <v>121</v>
      </c>
      <c r="C2383" s="22" t="s">
        <v>7</v>
      </c>
      <c r="D2383" s="22" t="s">
        <v>7</v>
      </c>
      <c r="E2383" s="22" t="s">
        <v>14</v>
      </c>
      <c r="F2383" s="22" t="s">
        <v>13</v>
      </c>
      <c r="G2383" s="1">
        <v>9842.52</v>
      </c>
    </row>
    <row r="2384" spans="2:7">
      <c r="B2384" s="22" t="s">
        <v>121</v>
      </c>
      <c r="C2384" s="22" t="s">
        <v>7</v>
      </c>
      <c r="D2384" s="22" t="s">
        <v>7</v>
      </c>
      <c r="E2384" s="22" t="s">
        <v>15</v>
      </c>
      <c r="F2384" s="22" t="s">
        <v>16</v>
      </c>
      <c r="G2384" s="1">
        <v>109.2</v>
      </c>
    </row>
    <row r="2385" spans="2:7">
      <c r="B2385" s="22" t="s">
        <v>121</v>
      </c>
      <c r="C2385" s="22" t="s">
        <v>7</v>
      </c>
      <c r="D2385" s="22" t="s">
        <v>7</v>
      </c>
      <c r="E2385" s="22" t="s">
        <v>15</v>
      </c>
      <c r="F2385" s="22" t="s">
        <v>71</v>
      </c>
      <c r="G2385" s="1">
        <v>805</v>
      </c>
    </row>
    <row r="2386" spans="2:7">
      <c r="B2386" s="22" t="s">
        <v>121</v>
      </c>
      <c r="C2386" s="22" t="s">
        <v>7</v>
      </c>
      <c r="D2386" s="22" t="s">
        <v>7</v>
      </c>
      <c r="E2386" s="22" t="s">
        <v>15</v>
      </c>
      <c r="F2386" s="22" t="s">
        <v>17</v>
      </c>
      <c r="G2386" s="1">
        <v>37237.919999999998</v>
      </c>
    </row>
    <row r="2387" spans="2:7">
      <c r="B2387" s="22" t="s">
        <v>121</v>
      </c>
      <c r="C2387" s="22" t="s">
        <v>7</v>
      </c>
      <c r="D2387" s="22" t="s">
        <v>7</v>
      </c>
      <c r="E2387" s="22" t="s">
        <v>15</v>
      </c>
      <c r="F2387" s="22" t="s">
        <v>18</v>
      </c>
      <c r="G2387" s="1">
        <v>61648.09</v>
      </c>
    </row>
    <row r="2388" spans="2:7">
      <c r="B2388" s="22" t="s">
        <v>121</v>
      </c>
      <c r="C2388" s="22" t="s">
        <v>7</v>
      </c>
      <c r="D2388" s="22" t="s">
        <v>7</v>
      </c>
      <c r="E2388" s="22" t="s">
        <v>15</v>
      </c>
      <c r="F2388" s="22" t="s">
        <v>19</v>
      </c>
      <c r="G2388" s="1">
        <v>57672.43</v>
      </c>
    </row>
    <row r="2389" spans="2:7">
      <c r="B2389" s="22" t="s">
        <v>121</v>
      </c>
      <c r="C2389" s="22" t="s">
        <v>7</v>
      </c>
      <c r="D2389" s="22" t="s">
        <v>7</v>
      </c>
      <c r="E2389" s="22" t="s">
        <v>15</v>
      </c>
      <c r="F2389" s="22" t="s">
        <v>20</v>
      </c>
      <c r="G2389" s="1">
        <v>73318.98</v>
      </c>
    </row>
    <row r="2390" spans="2:7">
      <c r="B2390" s="22" t="s">
        <v>121</v>
      </c>
      <c r="C2390" s="22" t="s">
        <v>7</v>
      </c>
      <c r="D2390" s="22" t="s">
        <v>7</v>
      </c>
      <c r="E2390" s="22" t="s">
        <v>15</v>
      </c>
      <c r="F2390" s="22" t="s">
        <v>21</v>
      </c>
      <c r="G2390" s="1">
        <v>1668.86</v>
      </c>
    </row>
    <row r="2391" spans="2:7">
      <c r="B2391" s="22" t="s">
        <v>121</v>
      </c>
      <c r="C2391" s="22" t="s">
        <v>7</v>
      </c>
      <c r="D2391" s="22" t="s">
        <v>7</v>
      </c>
      <c r="E2391" s="22" t="s">
        <v>15</v>
      </c>
      <c r="F2391" s="22" t="s">
        <v>22</v>
      </c>
      <c r="G2391" s="1">
        <v>4475.1000000000004</v>
      </c>
    </row>
    <row r="2392" spans="2:7">
      <c r="B2392" s="22" t="s">
        <v>121</v>
      </c>
      <c r="C2392" s="22" t="s">
        <v>7</v>
      </c>
      <c r="D2392" s="22" t="s">
        <v>7</v>
      </c>
      <c r="E2392" s="22" t="s">
        <v>15</v>
      </c>
      <c r="F2392" s="22" t="s">
        <v>23</v>
      </c>
      <c r="G2392" s="1">
        <v>5000.5600000000004</v>
      </c>
    </row>
    <row r="2393" spans="2:7">
      <c r="B2393" s="22" t="s">
        <v>121</v>
      </c>
      <c r="C2393" s="22" t="s">
        <v>7</v>
      </c>
      <c r="D2393" s="22" t="s">
        <v>7</v>
      </c>
      <c r="E2393" s="22" t="s">
        <v>15</v>
      </c>
      <c r="F2393" s="22" t="s">
        <v>24</v>
      </c>
      <c r="G2393" s="1">
        <v>29141.58</v>
      </c>
    </row>
    <row r="2394" spans="2:7">
      <c r="B2394" s="22" t="s">
        <v>121</v>
      </c>
      <c r="C2394" s="22" t="s">
        <v>7</v>
      </c>
      <c r="D2394" s="22" t="s">
        <v>7</v>
      </c>
      <c r="E2394" s="22" t="s">
        <v>15</v>
      </c>
      <c r="F2394" s="22" t="s">
        <v>25</v>
      </c>
      <c r="G2394" s="1">
        <v>10939.8</v>
      </c>
    </row>
    <row r="2395" spans="2:7">
      <c r="B2395" s="22" t="s">
        <v>121</v>
      </c>
      <c r="C2395" s="22" t="s">
        <v>7</v>
      </c>
      <c r="D2395" s="22" t="s">
        <v>7</v>
      </c>
      <c r="E2395" s="22" t="s">
        <v>15</v>
      </c>
      <c r="F2395" s="22" t="s">
        <v>26</v>
      </c>
      <c r="G2395" s="1">
        <v>170889.4</v>
      </c>
    </row>
    <row r="2396" spans="2:7">
      <c r="B2396" s="22" t="s">
        <v>121</v>
      </c>
      <c r="C2396" s="22" t="s">
        <v>7</v>
      </c>
      <c r="D2396" s="22" t="s">
        <v>7</v>
      </c>
      <c r="E2396" s="22" t="s">
        <v>15</v>
      </c>
      <c r="F2396" s="22" t="s">
        <v>27</v>
      </c>
      <c r="G2396" s="1">
        <v>208.68</v>
      </c>
    </row>
    <row r="2397" spans="2:7">
      <c r="B2397" s="22" t="s">
        <v>121</v>
      </c>
      <c r="C2397" s="22" t="s">
        <v>7</v>
      </c>
      <c r="D2397" s="22" t="s">
        <v>7</v>
      </c>
      <c r="E2397" s="22" t="s">
        <v>15</v>
      </c>
      <c r="F2397" s="22" t="s">
        <v>72</v>
      </c>
      <c r="G2397" s="1">
        <v>2898.03</v>
      </c>
    </row>
    <row r="2398" spans="2:7">
      <c r="B2398" s="22" t="s">
        <v>121</v>
      </c>
      <c r="C2398" s="22" t="s">
        <v>7</v>
      </c>
      <c r="D2398" s="22" t="s">
        <v>7</v>
      </c>
      <c r="E2398" s="22" t="s">
        <v>28</v>
      </c>
      <c r="F2398" s="22" t="s">
        <v>29</v>
      </c>
      <c r="G2398" s="1">
        <v>7135.12</v>
      </c>
    </row>
    <row r="2399" spans="2:7">
      <c r="B2399" s="22" t="s">
        <v>121</v>
      </c>
      <c r="C2399" s="22" t="s">
        <v>7</v>
      </c>
      <c r="D2399" s="22" t="s">
        <v>7</v>
      </c>
      <c r="E2399" s="22" t="s">
        <v>34</v>
      </c>
      <c r="F2399" s="22" t="s">
        <v>36</v>
      </c>
      <c r="G2399" s="1">
        <v>2441.2399999999998</v>
      </c>
    </row>
    <row r="2400" spans="2:7">
      <c r="B2400" s="22" t="s">
        <v>121</v>
      </c>
      <c r="C2400" s="22" t="s">
        <v>7</v>
      </c>
      <c r="D2400" s="22" t="s">
        <v>7</v>
      </c>
      <c r="E2400" s="22" t="s">
        <v>34</v>
      </c>
      <c r="F2400" s="22" t="s">
        <v>37</v>
      </c>
      <c r="G2400" s="1">
        <v>770</v>
      </c>
    </row>
    <row r="2401" spans="2:7">
      <c r="B2401" s="22" t="s">
        <v>121</v>
      </c>
      <c r="C2401" s="22" t="s">
        <v>7</v>
      </c>
      <c r="D2401" s="22" t="s">
        <v>7</v>
      </c>
      <c r="E2401" s="22" t="s">
        <v>34</v>
      </c>
      <c r="F2401" s="22" t="s">
        <v>38</v>
      </c>
      <c r="G2401" s="1">
        <v>4335.6099999999997</v>
      </c>
    </row>
    <row r="2402" spans="2:7">
      <c r="B2402" s="22" t="s">
        <v>121</v>
      </c>
      <c r="C2402" s="22" t="s">
        <v>7</v>
      </c>
      <c r="D2402" s="22" t="s">
        <v>7</v>
      </c>
      <c r="E2402" s="22" t="s">
        <v>34</v>
      </c>
      <c r="F2402" s="22" t="s">
        <v>39</v>
      </c>
      <c r="G2402" s="1">
        <v>1426</v>
      </c>
    </row>
    <row r="2403" spans="2:7">
      <c r="B2403" s="22" t="s">
        <v>121</v>
      </c>
      <c r="C2403" s="22" t="s">
        <v>7</v>
      </c>
      <c r="D2403" s="22" t="s">
        <v>7</v>
      </c>
      <c r="E2403" s="22" t="s">
        <v>34</v>
      </c>
      <c r="F2403" s="22" t="s">
        <v>65</v>
      </c>
      <c r="G2403" s="1">
        <v>444</v>
      </c>
    </row>
    <row r="2404" spans="2:7">
      <c r="B2404" s="22" t="s">
        <v>121</v>
      </c>
      <c r="C2404" s="22" t="s">
        <v>7</v>
      </c>
      <c r="D2404" s="22" t="s">
        <v>7</v>
      </c>
      <c r="E2404" s="22" t="s">
        <v>34</v>
      </c>
      <c r="F2404" s="22" t="s">
        <v>85</v>
      </c>
      <c r="G2404" s="1">
        <v>13291.48</v>
      </c>
    </row>
    <row r="2405" spans="2:7">
      <c r="B2405" s="22" t="s">
        <v>121</v>
      </c>
      <c r="C2405" s="22" t="s">
        <v>7</v>
      </c>
      <c r="D2405" s="22" t="s">
        <v>7</v>
      </c>
      <c r="E2405" s="22" t="s">
        <v>34</v>
      </c>
      <c r="F2405" s="22" t="s">
        <v>50</v>
      </c>
      <c r="G2405" s="1">
        <v>459.32</v>
      </c>
    </row>
    <row r="2406" spans="2:7">
      <c r="B2406" s="22" t="s">
        <v>121</v>
      </c>
      <c r="C2406" s="22" t="s">
        <v>7</v>
      </c>
      <c r="D2406" s="22" t="s">
        <v>7</v>
      </c>
      <c r="E2406" s="22" t="s">
        <v>59</v>
      </c>
      <c r="F2406" s="22" t="s">
        <v>55</v>
      </c>
      <c r="G2406" s="1">
        <v>26883.94</v>
      </c>
    </row>
    <row r="2407" spans="2:7">
      <c r="B2407" s="22" t="s">
        <v>122</v>
      </c>
      <c r="C2407" s="22" t="s">
        <v>7</v>
      </c>
      <c r="D2407" s="22" t="s">
        <v>5</v>
      </c>
      <c r="E2407" s="22" t="s">
        <v>5</v>
      </c>
      <c r="F2407" s="22" t="s">
        <v>6</v>
      </c>
      <c r="G2407" s="1">
        <v>1608.12</v>
      </c>
    </row>
    <row r="2408" spans="2:7">
      <c r="B2408" s="22" t="s">
        <v>122</v>
      </c>
      <c r="C2408" s="22" t="s">
        <v>7</v>
      </c>
      <c r="D2408" s="22" t="s">
        <v>5</v>
      </c>
      <c r="E2408" s="22" t="s">
        <v>7</v>
      </c>
      <c r="F2408" s="22" t="s">
        <v>6</v>
      </c>
      <c r="G2408" s="1">
        <v>-1608.12</v>
      </c>
    </row>
    <row r="2409" spans="2:7">
      <c r="B2409" s="22" t="s">
        <v>122</v>
      </c>
      <c r="C2409" s="22" t="s">
        <v>7</v>
      </c>
      <c r="D2409" s="22" t="s">
        <v>5</v>
      </c>
      <c r="E2409" s="22" t="s">
        <v>8</v>
      </c>
      <c r="F2409" s="22" t="s">
        <v>9</v>
      </c>
      <c r="G2409" s="1">
        <v>712457.93</v>
      </c>
    </row>
    <row r="2410" spans="2:7">
      <c r="B2410" s="22" t="s">
        <v>122</v>
      </c>
      <c r="C2410" s="22" t="s">
        <v>7</v>
      </c>
      <c r="D2410" s="22" t="s">
        <v>5</v>
      </c>
      <c r="E2410" s="22" t="s">
        <v>8</v>
      </c>
      <c r="F2410" s="22" t="s">
        <v>10</v>
      </c>
      <c r="G2410" s="1">
        <v>1337.68</v>
      </c>
    </row>
    <row r="2411" spans="2:7">
      <c r="B2411" s="22" t="s">
        <v>122</v>
      </c>
      <c r="C2411" s="22" t="s">
        <v>7</v>
      </c>
      <c r="D2411" s="22" t="s">
        <v>5</v>
      </c>
      <c r="E2411" s="22" t="s">
        <v>8</v>
      </c>
      <c r="F2411" s="22" t="s">
        <v>12</v>
      </c>
      <c r="G2411" s="1">
        <v>7629.48</v>
      </c>
    </row>
    <row r="2412" spans="2:7">
      <c r="B2412" s="22" t="s">
        <v>122</v>
      </c>
      <c r="C2412" s="22" t="s">
        <v>7</v>
      </c>
      <c r="D2412" s="22" t="s">
        <v>5</v>
      </c>
      <c r="E2412" s="22" t="s">
        <v>14</v>
      </c>
      <c r="F2412" s="22" t="s">
        <v>9</v>
      </c>
      <c r="G2412" s="1">
        <v>282463.76</v>
      </c>
    </row>
    <row r="2413" spans="2:7">
      <c r="B2413" s="22" t="s">
        <v>122</v>
      </c>
      <c r="C2413" s="22" t="s">
        <v>7</v>
      </c>
      <c r="D2413" s="22" t="s">
        <v>5</v>
      </c>
      <c r="E2413" s="22" t="s">
        <v>15</v>
      </c>
      <c r="F2413" s="22" t="s">
        <v>17</v>
      </c>
      <c r="G2413" s="1">
        <v>52968.23</v>
      </c>
    </row>
    <row r="2414" spans="2:7">
      <c r="B2414" s="22" t="s">
        <v>122</v>
      </c>
      <c r="C2414" s="22" t="s">
        <v>7</v>
      </c>
      <c r="D2414" s="22" t="s">
        <v>5</v>
      </c>
      <c r="E2414" s="22" t="s">
        <v>15</v>
      </c>
      <c r="F2414" s="22" t="s">
        <v>18</v>
      </c>
      <c r="G2414" s="1">
        <v>20713.88</v>
      </c>
    </row>
    <row r="2415" spans="2:7">
      <c r="B2415" s="22" t="s">
        <v>122</v>
      </c>
      <c r="C2415" s="22" t="s">
        <v>7</v>
      </c>
      <c r="D2415" s="22" t="s">
        <v>5</v>
      </c>
      <c r="E2415" s="22" t="s">
        <v>15</v>
      </c>
      <c r="F2415" s="22" t="s">
        <v>19</v>
      </c>
      <c r="G2415" s="1">
        <v>108495.72</v>
      </c>
    </row>
    <row r="2416" spans="2:7">
      <c r="B2416" s="22" t="s">
        <v>122</v>
      </c>
      <c r="C2416" s="22" t="s">
        <v>7</v>
      </c>
      <c r="D2416" s="22" t="s">
        <v>5</v>
      </c>
      <c r="E2416" s="22" t="s">
        <v>15</v>
      </c>
      <c r="F2416" s="22" t="s">
        <v>20</v>
      </c>
      <c r="G2416" s="1">
        <v>38183.730000000003</v>
      </c>
    </row>
    <row r="2417" spans="2:7">
      <c r="B2417" s="22" t="s">
        <v>122</v>
      </c>
      <c r="C2417" s="22" t="s">
        <v>7</v>
      </c>
      <c r="D2417" s="22" t="s">
        <v>5</v>
      </c>
      <c r="E2417" s="22" t="s">
        <v>15</v>
      </c>
      <c r="F2417" s="22" t="s">
        <v>21</v>
      </c>
      <c r="G2417" s="1">
        <v>2008.88</v>
      </c>
    </row>
    <row r="2418" spans="2:7">
      <c r="B2418" s="22" t="s">
        <v>122</v>
      </c>
      <c r="C2418" s="22" t="s">
        <v>7</v>
      </c>
      <c r="D2418" s="22" t="s">
        <v>5</v>
      </c>
      <c r="E2418" s="22" t="s">
        <v>15</v>
      </c>
      <c r="F2418" s="22" t="s">
        <v>22</v>
      </c>
      <c r="G2418" s="1">
        <v>531.54999999999995</v>
      </c>
    </row>
    <row r="2419" spans="2:7">
      <c r="B2419" s="22" t="s">
        <v>122</v>
      </c>
      <c r="C2419" s="22" t="s">
        <v>7</v>
      </c>
      <c r="D2419" s="22" t="s">
        <v>5</v>
      </c>
      <c r="E2419" s="22" t="s">
        <v>15</v>
      </c>
      <c r="F2419" s="22" t="s">
        <v>23</v>
      </c>
      <c r="G2419" s="1">
        <v>4489.16</v>
      </c>
    </row>
    <row r="2420" spans="2:7">
      <c r="B2420" s="22" t="s">
        <v>122</v>
      </c>
      <c r="C2420" s="22" t="s">
        <v>7</v>
      </c>
      <c r="D2420" s="22" t="s">
        <v>5</v>
      </c>
      <c r="E2420" s="22" t="s">
        <v>15</v>
      </c>
      <c r="F2420" s="22" t="s">
        <v>24</v>
      </c>
      <c r="G2420" s="1">
        <v>9400.1200000000008</v>
      </c>
    </row>
    <row r="2421" spans="2:7">
      <c r="B2421" s="22" t="s">
        <v>122</v>
      </c>
      <c r="C2421" s="22" t="s">
        <v>7</v>
      </c>
      <c r="D2421" s="22" t="s">
        <v>5</v>
      </c>
      <c r="E2421" s="22" t="s">
        <v>15</v>
      </c>
      <c r="F2421" s="22" t="s">
        <v>25</v>
      </c>
      <c r="G2421" s="1">
        <v>132186.07</v>
      </c>
    </row>
    <row r="2422" spans="2:7">
      <c r="B2422" s="22" t="s">
        <v>122</v>
      </c>
      <c r="C2422" s="22" t="s">
        <v>7</v>
      </c>
      <c r="D2422" s="22" t="s">
        <v>5</v>
      </c>
      <c r="E2422" s="22" t="s">
        <v>15</v>
      </c>
      <c r="F2422" s="22" t="s">
        <v>26</v>
      </c>
      <c r="G2422" s="1">
        <v>79740.600000000006</v>
      </c>
    </row>
    <row r="2423" spans="2:7">
      <c r="B2423" s="22" t="s">
        <v>122</v>
      </c>
      <c r="C2423" s="22" t="s">
        <v>7</v>
      </c>
      <c r="D2423" s="22" t="s">
        <v>5</v>
      </c>
      <c r="E2423" s="22" t="s">
        <v>15</v>
      </c>
      <c r="F2423" s="22" t="s">
        <v>27</v>
      </c>
      <c r="G2423" s="1">
        <v>2358.5700000000002</v>
      </c>
    </row>
    <row r="2424" spans="2:7">
      <c r="B2424" s="22" t="s">
        <v>122</v>
      </c>
      <c r="C2424" s="22" t="s">
        <v>7</v>
      </c>
      <c r="D2424" s="22" t="s">
        <v>5</v>
      </c>
      <c r="E2424" s="22" t="s">
        <v>15</v>
      </c>
      <c r="F2424" s="22" t="s">
        <v>72</v>
      </c>
      <c r="G2424" s="1">
        <v>1193.51</v>
      </c>
    </row>
    <row r="2425" spans="2:7">
      <c r="B2425" s="22" t="s">
        <v>122</v>
      </c>
      <c r="C2425" s="22" t="s">
        <v>7</v>
      </c>
      <c r="D2425" s="22" t="s">
        <v>5</v>
      </c>
      <c r="E2425" s="22" t="s">
        <v>28</v>
      </c>
      <c r="F2425" s="22" t="s">
        <v>29</v>
      </c>
      <c r="G2425" s="1">
        <v>41276.959999999999</v>
      </c>
    </row>
    <row r="2426" spans="2:7">
      <c r="B2426" s="22" t="s">
        <v>122</v>
      </c>
      <c r="C2426" s="22" t="s">
        <v>7</v>
      </c>
      <c r="D2426" s="22" t="s">
        <v>5</v>
      </c>
      <c r="E2426" s="22" t="s">
        <v>28</v>
      </c>
      <c r="F2426" s="22" t="s">
        <v>30</v>
      </c>
      <c r="G2426" s="1">
        <v>10393.290000000001</v>
      </c>
    </row>
    <row r="2427" spans="2:7">
      <c r="B2427" s="22" t="s">
        <v>122</v>
      </c>
      <c r="C2427" s="22" t="s">
        <v>7</v>
      </c>
      <c r="D2427" s="22" t="s">
        <v>5</v>
      </c>
      <c r="E2427" s="22" t="s">
        <v>28</v>
      </c>
      <c r="F2427" s="22" t="s">
        <v>31</v>
      </c>
      <c r="G2427" s="1">
        <v>3531.24</v>
      </c>
    </row>
    <row r="2428" spans="2:7">
      <c r="B2428" s="22" t="s">
        <v>122</v>
      </c>
      <c r="C2428" s="22" t="s">
        <v>7</v>
      </c>
      <c r="D2428" s="22" t="s">
        <v>5</v>
      </c>
      <c r="E2428" s="22" t="s">
        <v>28</v>
      </c>
      <c r="F2428" s="22" t="s">
        <v>32</v>
      </c>
      <c r="G2428" s="1">
        <v>27392.66</v>
      </c>
    </row>
    <row r="2429" spans="2:7">
      <c r="B2429" s="22" t="s">
        <v>122</v>
      </c>
      <c r="C2429" s="22" t="s">
        <v>7</v>
      </c>
      <c r="D2429" s="22" t="s">
        <v>5</v>
      </c>
      <c r="E2429" s="22" t="s">
        <v>28</v>
      </c>
      <c r="F2429" s="22" t="s">
        <v>33</v>
      </c>
      <c r="G2429" s="1">
        <v>16658.41</v>
      </c>
    </row>
    <row r="2430" spans="2:7">
      <c r="B2430" s="22" t="s">
        <v>122</v>
      </c>
      <c r="C2430" s="22" t="s">
        <v>7</v>
      </c>
      <c r="D2430" s="22" t="s">
        <v>5</v>
      </c>
      <c r="E2430" s="22" t="s">
        <v>34</v>
      </c>
      <c r="F2430" s="22" t="s">
        <v>35</v>
      </c>
      <c r="G2430" s="1">
        <v>17338.669999999998</v>
      </c>
    </row>
    <row r="2431" spans="2:7">
      <c r="B2431" s="22" t="s">
        <v>122</v>
      </c>
      <c r="C2431" s="22" t="s">
        <v>7</v>
      </c>
      <c r="D2431" s="22" t="s">
        <v>5</v>
      </c>
      <c r="E2431" s="22" t="s">
        <v>34</v>
      </c>
      <c r="F2431" s="22" t="s">
        <v>37</v>
      </c>
      <c r="G2431" s="1">
        <v>284968.03000000003</v>
      </c>
    </row>
    <row r="2432" spans="2:7">
      <c r="B2432" s="22" t="s">
        <v>122</v>
      </c>
      <c r="C2432" s="22" t="s">
        <v>7</v>
      </c>
      <c r="D2432" s="22" t="s">
        <v>5</v>
      </c>
      <c r="E2432" s="22" t="s">
        <v>34</v>
      </c>
      <c r="F2432" s="22" t="s">
        <v>73</v>
      </c>
      <c r="G2432" s="1">
        <v>3445</v>
      </c>
    </row>
    <row r="2433" spans="2:7">
      <c r="B2433" s="22" t="s">
        <v>122</v>
      </c>
      <c r="C2433" s="22" t="s">
        <v>7</v>
      </c>
      <c r="D2433" s="22" t="s">
        <v>5</v>
      </c>
      <c r="E2433" s="22" t="s">
        <v>34</v>
      </c>
      <c r="F2433" s="22" t="s">
        <v>38</v>
      </c>
      <c r="G2433" s="1">
        <v>14637.4</v>
      </c>
    </row>
    <row r="2434" spans="2:7">
      <c r="B2434" s="22" t="s">
        <v>122</v>
      </c>
      <c r="C2434" s="22" t="s">
        <v>7</v>
      </c>
      <c r="D2434" s="22" t="s">
        <v>5</v>
      </c>
      <c r="E2434" s="22" t="s">
        <v>34</v>
      </c>
      <c r="F2434" s="22" t="s">
        <v>39</v>
      </c>
      <c r="G2434" s="1">
        <v>878.32</v>
      </c>
    </row>
    <row r="2435" spans="2:7">
      <c r="B2435" s="22" t="s">
        <v>122</v>
      </c>
      <c r="C2435" s="22" t="s">
        <v>7</v>
      </c>
      <c r="D2435" s="22" t="s">
        <v>5</v>
      </c>
      <c r="E2435" s="22" t="s">
        <v>34</v>
      </c>
      <c r="F2435" s="22" t="s">
        <v>40</v>
      </c>
      <c r="G2435" s="1">
        <v>16165.5</v>
      </c>
    </row>
    <row r="2436" spans="2:7">
      <c r="B2436" s="22" t="s">
        <v>122</v>
      </c>
      <c r="C2436" s="22" t="s">
        <v>7</v>
      </c>
      <c r="D2436" s="22" t="s">
        <v>5</v>
      </c>
      <c r="E2436" s="22" t="s">
        <v>34</v>
      </c>
      <c r="F2436" s="22" t="s">
        <v>42</v>
      </c>
      <c r="G2436" s="1">
        <v>8019.36</v>
      </c>
    </row>
    <row r="2437" spans="2:7">
      <c r="B2437" s="22" t="s">
        <v>122</v>
      </c>
      <c r="C2437" s="22" t="s">
        <v>7</v>
      </c>
      <c r="D2437" s="22" t="s">
        <v>5</v>
      </c>
      <c r="E2437" s="22" t="s">
        <v>34</v>
      </c>
      <c r="F2437" s="22" t="s">
        <v>43</v>
      </c>
      <c r="G2437" s="1">
        <v>21202.19</v>
      </c>
    </row>
    <row r="2438" spans="2:7">
      <c r="B2438" s="22" t="s">
        <v>122</v>
      </c>
      <c r="C2438" s="22" t="s">
        <v>7</v>
      </c>
      <c r="D2438" s="22" t="s">
        <v>5</v>
      </c>
      <c r="E2438" s="22" t="s">
        <v>34</v>
      </c>
      <c r="F2438" s="22" t="s">
        <v>44</v>
      </c>
      <c r="G2438" s="1">
        <v>387.58</v>
      </c>
    </row>
    <row r="2439" spans="2:7">
      <c r="B2439" s="22" t="s">
        <v>122</v>
      </c>
      <c r="C2439" s="22" t="s">
        <v>7</v>
      </c>
      <c r="D2439" s="22" t="s">
        <v>5</v>
      </c>
      <c r="E2439" s="22" t="s">
        <v>34</v>
      </c>
      <c r="F2439" s="22" t="s">
        <v>45</v>
      </c>
      <c r="G2439" s="1">
        <v>627.76</v>
      </c>
    </row>
    <row r="2440" spans="2:7">
      <c r="B2440" s="22" t="s">
        <v>122</v>
      </c>
      <c r="C2440" s="22" t="s">
        <v>7</v>
      </c>
      <c r="D2440" s="22" t="s">
        <v>5</v>
      </c>
      <c r="E2440" s="22" t="s">
        <v>34</v>
      </c>
      <c r="F2440" s="22" t="s">
        <v>46</v>
      </c>
      <c r="G2440" s="1">
        <v>2388.5300000000002</v>
      </c>
    </row>
    <row r="2441" spans="2:7">
      <c r="B2441" s="22" t="s">
        <v>122</v>
      </c>
      <c r="C2441" s="22" t="s">
        <v>7</v>
      </c>
      <c r="D2441" s="22" t="s">
        <v>5</v>
      </c>
      <c r="E2441" s="22" t="s">
        <v>34</v>
      </c>
      <c r="F2441" s="22" t="s">
        <v>47</v>
      </c>
      <c r="G2441" s="1">
        <v>40041.42</v>
      </c>
    </row>
    <row r="2442" spans="2:7">
      <c r="B2442" s="22" t="s">
        <v>122</v>
      </c>
      <c r="C2442" s="22" t="s">
        <v>7</v>
      </c>
      <c r="D2442" s="22" t="s">
        <v>5</v>
      </c>
      <c r="E2442" s="22" t="s">
        <v>34</v>
      </c>
      <c r="F2442" s="22" t="s">
        <v>75</v>
      </c>
      <c r="G2442" s="1">
        <v>9794.19</v>
      </c>
    </row>
    <row r="2443" spans="2:7">
      <c r="B2443" s="22" t="s">
        <v>122</v>
      </c>
      <c r="C2443" s="22" t="s">
        <v>7</v>
      </c>
      <c r="D2443" s="22" t="s">
        <v>5</v>
      </c>
      <c r="E2443" s="22" t="s">
        <v>34</v>
      </c>
      <c r="F2443" s="22" t="s">
        <v>85</v>
      </c>
      <c r="G2443" s="1">
        <v>5820</v>
      </c>
    </row>
    <row r="2444" spans="2:7">
      <c r="B2444" s="22" t="s">
        <v>122</v>
      </c>
      <c r="C2444" s="22" t="s">
        <v>7</v>
      </c>
      <c r="D2444" s="22" t="s">
        <v>5</v>
      </c>
      <c r="E2444" s="22" t="s">
        <v>34</v>
      </c>
      <c r="F2444" s="22" t="s">
        <v>49</v>
      </c>
      <c r="G2444" s="1">
        <v>13760</v>
      </c>
    </row>
    <row r="2445" spans="2:7">
      <c r="B2445" s="22" t="s">
        <v>122</v>
      </c>
      <c r="C2445" s="22" t="s">
        <v>7</v>
      </c>
      <c r="D2445" s="22" t="s">
        <v>5</v>
      </c>
      <c r="E2445" s="22" t="s">
        <v>34</v>
      </c>
      <c r="F2445" s="22" t="s">
        <v>50</v>
      </c>
      <c r="G2445" s="1">
        <v>12921.5</v>
      </c>
    </row>
    <row r="2446" spans="2:7">
      <c r="B2446" s="22" t="s">
        <v>122</v>
      </c>
      <c r="C2446" s="22" t="s">
        <v>7</v>
      </c>
      <c r="D2446" s="22" t="s">
        <v>5</v>
      </c>
      <c r="E2446" s="22" t="s">
        <v>34</v>
      </c>
      <c r="F2446" s="22" t="s">
        <v>51</v>
      </c>
      <c r="G2446" s="1">
        <v>201.19</v>
      </c>
    </row>
    <row r="2447" spans="2:7">
      <c r="B2447" s="22" t="s">
        <v>122</v>
      </c>
      <c r="C2447" s="22" t="s">
        <v>7</v>
      </c>
      <c r="D2447" s="22" t="s">
        <v>5</v>
      </c>
      <c r="E2447" s="22" t="s">
        <v>34</v>
      </c>
      <c r="F2447" s="22" t="s">
        <v>68</v>
      </c>
      <c r="G2447" s="1">
        <v>23970.85</v>
      </c>
    </row>
    <row r="2448" spans="2:7">
      <c r="B2448" s="22" t="s">
        <v>122</v>
      </c>
      <c r="C2448" s="22" t="s">
        <v>7</v>
      </c>
      <c r="D2448" s="22" t="s">
        <v>5</v>
      </c>
      <c r="E2448" s="22" t="s">
        <v>34</v>
      </c>
      <c r="F2448" s="22" t="s">
        <v>55</v>
      </c>
      <c r="G2448" s="1">
        <v>673.87</v>
      </c>
    </row>
    <row r="2449" spans="2:7">
      <c r="B2449" s="22" t="s">
        <v>122</v>
      </c>
      <c r="C2449" s="22" t="s">
        <v>7</v>
      </c>
      <c r="D2449" s="22" t="s">
        <v>5</v>
      </c>
      <c r="E2449" s="22" t="s">
        <v>34</v>
      </c>
      <c r="F2449" s="22" t="s">
        <v>56</v>
      </c>
      <c r="G2449" s="1">
        <v>2138.65</v>
      </c>
    </row>
    <row r="2450" spans="2:7">
      <c r="B2450" s="22" t="s">
        <v>122</v>
      </c>
      <c r="C2450" s="22" t="s">
        <v>7</v>
      </c>
      <c r="D2450" s="22" t="s">
        <v>5</v>
      </c>
      <c r="E2450" s="22" t="s">
        <v>34</v>
      </c>
      <c r="F2450" s="22" t="s">
        <v>57</v>
      </c>
      <c r="G2450" s="1">
        <v>16202.96</v>
      </c>
    </row>
    <row r="2451" spans="2:7">
      <c r="B2451" s="22" t="s">
        <v>122</v>
      </c>
      <c r="C2451" s="22" t="s">
        <v>7</v>
      </c>
      <c r="D2451" s="22" t="s">
        <v>5</v>
      </c>
      <c r="E2451" s="22" t="s">
        <v>34</v>
      </c>
      <c r="F2451" s="22" t="s">
        <v>91</v>
      </c>
      <c r="G2451" s="1">
        <v>11431.08</v>
      </c>
    </row>
    <row r="2452" spans="2:7">
      <c r="B2452" s="22" t="s">
        <v>122</v>
      </c>
      <c r="C2452" s="22" t="s">
        <v>7</v>
      </c>
      <c r="D2452" s="22" t="s">
        <v>5</v>
      </c>
      <c r="E2452" s="22" t="s">
        <v>34</v>
      </c>
      <c r="F2452" s="22" t="s">
        <v>58</v>
      </c>
      <c r="G2452" s="1">
        <v>2651.59</v>
      </c>
    </row>
    <row r="2453" spans="2:7">
      <c r="B2453" s="22" t="s">
        <v>122</v>
      </c>
      <c r="C2453" s="22" t="s">
        <v>7</v>
      </c>
      <c r="D2453" s="22" t="s">
        <v>5</v>
      </c>
      <c r="E2453" s="22" t="s">
        <v>59</v>
      </c>
      <c r="F2453" s="22" t="s">
        <v>55</v>
      </c>
      <c r="G2453" s="1">
        <v>1358.42</v>
      </c>
    </row>
    <row r="2454" spans="2:7">
      <c r="B2454" s="22" t="s">
        <v>122</v>
      </c>
      <c r="C2454" s="22" t="s">
        <v>7</v>
      </c>
      <c r="D2454" s="22" t="s">
        <v>5</v>
      </c>
      <c r="E2454" s="22" t="s">
        <v>60</v>
      </c>
      <c r="F2454" s="22" t="s">
        <v>80</v>
      </c>
      <c r="G2454" s="1">
        <v>4000</v>
      </c>
    </row>
    <row r="2455" spans="2:7">
      <c r="B2455" s="22" t="s">
        <v>122</v>
      </c>
      <c r="C2455" s="22" t="s">
        <v>7</v>
      </c>
      <c r="D2455" s="22" t="s">
        <v>5</v>
      </c>
      <c r="E2455" s="22" t="s">
        <v>60</v>
      </c>
      <c r="F2455" s="22" t="s">
        <v>62</v>
      </c>
      <c r="G2455" s="1">
        <v>7108.2</v>
      </c>
    </row>
    <row r="2456" spans="2:7">
      <c r="B2456" s="22" t="s">
        <v>122</v>
      </c>
      <c r="C2456" s="22" t="s">
        <v>7</v>
      </c>
      <c r="D2456" s="22" t="s">
        <v>7</v>
      </c>
      <c r="E2456" s="22" t="s">
        <v>8</v>
      </c>
      <c r="F2456" s="22" t="s">
        <v>9</v>
      </c>
      <c r="G2456" s="1">
        <v>110208.86</v>
      </c>
    </row>
    <row r="2457" spans="2:7">
      <c r="B2457" s="22" t="s">
        <v>122</v>
      </c>
      <c r="C2457" s="22" t="s">
        <v>7</v>
      </c>
      <c r="D2457" s="22" t="s">
        <v>7</v>
      </c>
      <c r="E2457" s="22" t="s">
        <v>8</v>
      </c>
      <c r="F2457" s="22" t="s">
        <v>11</v>
      </c>
      <c r="G2457" s="1">
        <v>6320.7</v>
      </c>
    </row>
    <row r="2458" spans="2:7">
      <c r="B2458" s="22" t="s">
        <v>122</v>
      </c>
      <c r="C2458" s="22" t="s">
        <v>7</v>
      </c>
      <c r="D2458" s="22" t="s">
        <v>7</v>
      </c>
      <c r="E2458" s="22" t="s">
        <v>8</v>
      </c>
      <c r="F2458" s="22" t="s">
        <v>12</v>
      </c>
      <c r="G2458" s="1">
        <v>7755.13</v>
      </c>
    </row>
    <row r="2459" spans="2:7">
      <c r="B2459" s="22" t="s">
        <v>122</v>
      </c>
      <c r="C2459" s="22" t="s">
        <v>7</v>
      </c>
      <c r="D2459" s="22" t="s">
        <v>7</v>
      </c>
      <c r="E2459" s="22" t="s">
        <v>14</v>
      </c>
      <c r="F2459" s="22" t="s">
        <v>9</v>
      </c>
      <c r="G2459" s="1">
        <v>34684.83</v>
      </c>
    </row>
    <row r="2460" spans="2:7">
      <c r="B2460" s="22" t="s">
        <v>122</v>
      </c>
      <c r="C2460" s="22" t="s">
        <v>7</v>
      </c>
      <c r="D2460" s="22" t="s">
        <v>7</v>
      </c>
      <c r="E2460" s="22" t="s">
        <v>15</v>
      </c>
      <c r="F2460" s="22" t="s">
        <v>17</v>
      </c>
      <c r="G2460" s="1">
        <v>8896.9699999999993</v>
      </c>
    </row>
    <row r="2461" spans="2:7">
      <c r="B2461" s="22" t="s">
        <v>122</v>
      </c>
      <c r="C2461" s="22" t="s">
        <v>7</v>
      </c>
      <c r="D2461" s="22" t="s">
        <v>7</v>
      </c>
      <c r="E2461" s="22" t="s">
        <v>15</v>
      </c>
      <c r="F2461" s="22" t="s">
        <v>18</v>
      </c>
      <c r="G2461" s="1">
        <v>2551.89</v>
      </c>
    </row>
    <row r="2462" spans="2:7">
      <c r="B2462" s="22" t="s">
        <v>122</v>
      </c>
      <c r="C2462" s="22" t="s">
        <v>7</v>
      </c>
      <c r="D2462" s="22" t="s">
        <v>7</v>
      </c>
      <c r="E2462" s="22" t="s">
        <v>15</v>
      </c>
      <c r="F2462" s="22" t="s">
        <v>19</v>
      </c>
      <c r="G2462" s="1">
        <v>17757.23</v>
      </c>
    </row>
    <row r="2463" spans="2:7">
      <c r="B2463" s="22" t="s">
        <v>122</v>
      </c>
      <c r="C2463" s="22" t="s">
        <v>7</v>
      </c>
      <c r="D2463" s="22" t="s">
        <v>7</v>
      </c>
      <c r="E2463" s="22" t="s">
        <v>15</v>
      </c>
      <c r="F2463" s="22" t="s">
        <v>20</v>
      </c>
      <c r="G2463" s="1">
        <v>4503.17</v>
      </c>
    </row>
    <row r="2464" spans="2:7">
      <c r="B2464" s="22" t="s">
        <v>122</v>
      </c>
      <c r="C2464" s="22" t="s">
        <v>7</v>
      </c>
      <c r="D2464" s="22" t="s">
        <v>7</v>
      </c>
      <c r="E2464" s="22" t="s">
        <v>15</v>
      </c>
      <c r="F2464" s="22" t="s">
        <v>21</v>
      </c>
      <c r="G2464" s="1">
        <v>250.34</v>
      </c>
    </row>
    <row r="2465" spans="2:7">
      <c r="B2465" s="22" t="s">
        <v>122</v>
      </c>
      <c r="C2465" s="22" t="s">
        <v>7</v>
      </c>
      <c r="D2465" s="22" t="s">
        <v>7</v>
      </c>
      <c r="E2465" s="22" t="s">
        <v>15</v>
      </c>
      <c r="F2465" s="22" t="s">
        <v>22</v>
      </c>
      <c r="G2465" s="1">
        <v>70.569999999999993</v>
      </c>
    </row>
    <row r="2466" spans="2:7">
      <c r="B2466" s="22" t="s">
        <v>122</v>
      </c>
      <c r="C2466" s="22" t="s">
        <v>7</v>
      </c>
      <c r="D2466" s="22" t="s">
        <v>7</v>
      </c>
      <c r="E2466" s="22" t="s">
        <v>15</v>
      </c>
      <c r="F2466" s="22" t="s">
        <v>23</v>
      </c>
      <c r="G2466" s="1">
        <v>679.92</v>
      </c>
    </row>
    <row r="2467" spans="2:7">
      <c r="B2467" s="22" t="s">
        <v>122</v>
      </c>
      <c r="C2467" s="22" t="s">
        <v>7</v>
      </c>
      <c r="D2467" s="22" t="s">
        <v>7</v>
      </c>
      <c r="E2467" s="22" t="s">
        <v>15</v>
      </c>
      <c r="F2467" s="22" t="s">
        <v>24</v>
      </c>
      <c r="G2467" s="1">
        <v>1579.08</v>
      </c>
    </row>
    <row r="2468" spans="2:7">
      <c r="B2468" s="22" t="s">
        <v>122</v>
      </c>
      <c r="C2468" s="22" t="s">
        <v>7</v>
      </c>
      <c r="D2468" s="22" t="s">
        <v>7</v>
      </c>
      <c r="E2468" s="22" t="s">
        <v>15</v>
      </c>
      <c r="F2468" s="22" t="s">
        <v>25</v>
      </c>
      <c r="G2468" s="1">
        <v>9211.16</v>
      </c>
    </row>
    <row r="2469" spans="2:7">
      <c r="B2469" s="22" t="s">
        <v>122</v>
      </c>
      <c r="C2469" s="22" t="s">
        <v>7</v>
      </c>
      <c r="D2469" s="22" t="s">
        <v>7</v>
      </c>
      <c r="E2469" s="22" t="s">
        <v>15</v>
      </c>
      <c r="F2469" s="22" t="s">
        <v>26</v>
      </c>
      <c r="G2469" s="1">
        <v>12827.3</v>
      </c>
    </row>
    <row r="2470" spans="2:7">
      <c r="B2470" s="22" t="s">
        <v>122</v>
      </c>
      <c r="C2470" s="22" t="s">
        <v>7</v>
      </c>
      <c r="D2470" s="22" t="s">
        <v>7</v>
      </c>
      <c r="E2470" s="22" t="s">
        <v>15</v>
      </c>
      <c r="F2470" s="22" t="s">
        <v>27</v>
      </c>
      <c r="G2470" s="1">
        <v>159.21</v>
      </c>
    </row>
    <row r="2471" spans="2:7">
      <c r="B2471" s="22" t="s">
        <v>122</v>
      </c>
      <c r="C2471" s="22" t="s">
        <v>7</v>
      </c>
      <c r="D2471" s="22" t="s">
        <v>7</v>
      </c>
      <c r="E2471" s="22" t="s">
        <v>15</v>
      </c>
      <c r="F2471" s="22" t="s">
        <v>72</v>
      </c>
      <c r="G2471" s="1">
        <v>166.6</v>
      </c>
    </row>
    <row r="2472" spans="2:7">
      <c r="B2472" s="22" t="s">
        <v>122</v>
      </c>
      <c r="C2472" s="22" t="s">
        <v>7</v>
      </c>
      <c r="D2472" s="22" t="s">
        <v>7</v>
      </c>
      <c r="E2472" s="22" t="s">
        <v>28</v>
      </c>
      <c r="F2472" s="22" t="s">
        <v>29</v>
      </c>
      <c r="G2472" s="1">
        <v>1140.1300000000001</v>
      </c>
    </row>
    <row r="2473" spans="2:7">
      <c r="B2473" s="22" t="s">
        <v>122</v>
      </c>
      <c r="C2473" s="22" t="s">
        <v>7</v>
      </c>
      <c r="D2473" s="22" t="s">
        <v>7</v>
      </c>
      <c r="E2473" s="22" t="s">
        <v>28</v>
      </c>
      <c r="F2473" s="22" t="s">
        <v>33</v>
      </c>
      <c r="G2473" s="1">
        <v>22912.75</v>
      </c>
    </row>
    <row r="2474" spans="2:7">
      <c r="B2474" s="22" t="s">
        <v>122</v>
      </c>
      <c r="C2474" s="22" t="s">
        <v>7</v>
      </c>
      <c r="D2474" s="22" t="s">
        <v>7</v>
      </c>
      <c r="E2474" s="22" t="s">
        <v>34</v>
      </c>
      <c r="F2474" s="22" t="s">
        <v>39</v>
      </c>
      <c r="G2474" s="1">
        <v>2340</v>
      </c>
    </row>
    <row r="2475" spans="2:7">
      <c r="B2475" s="22" t="s">
        <v>123</v>
      </c>
      <c r="C2475" s="22" t="s">
        <v>7</v>
      </c>
      <c r="D2475" s="22" t="s">
        <v>5</v>
      </c>
      <c r="E2475" s="22" t="s">
        <v>5</v>
      </c>
      <c r="F2475" s="22" t="s">
        <v>6</v>
      </c>
      <c r="G2475" s="1">
        <v>383636.96</v>
      </c>
    </row>
    <row r="2476" spans="2:7">
      <c r="B2476" s="22" t="s">
        <v>123</v>
      </c>
      <c r="C2476" s="22" t="s">
        <v>7</v>
      </c>
      <c r="D2476" s="22" t="s">
        <v>5</v>
      </c>
      <c r="E2476" s="22" t="s">
        <v>7</v>
      </c>
      <c r="F2476" s="22" t="s">
        <v>6</v>
      </c>
      <c r="G2476" s="1">
        <v>-639921.43999999994</v>
      </c>
    </row>
    <row r="2477" spans="2:7">
      <c r="B2477" s="22" t="s">
        <v>123</v>
      </c>
      <c r="C2477" s="22" t="s">
        <v>7</v>
      </c>
      <c r="D2477" s="22" t="s">
        <v>5</v>
      </c>
      <c r="E2477" s="22" t="s">
        <v>8</v>
      </c>
      <c r="F2477" s="22" t="s">
        <v>9</v>
      </c>
      <c r="G2477" s="1">
        <v>15517682.27</v>
      </c>
    </row>
    <row r="2478" spans="2:7">
      <c r="B2478" s="22" t="s">
        <v>123</v>
      </c>
      <c r="C2478" s="22" t="s">
        <v>7</v>
      </c>
      <c r="D2478" s="22" t="s">
        <v>5</v>
      </c>
      <c r="E2478" s="22" t="s">
        <v>8</v>
      </c>
      <c r="F2478" s="22" t="s">
        <v>10</v>
      </c>
      <c r="G2478" s="1">
        <v>176291.95</v>
      </c>
    </row>
    <row r="2479" spans="2:7">
      <c r="B2479" s="22" t="s">
        <v>123</v>
      </c>
      <c r="C2479" s="22" t="s">
        <v>7</v>
      </c>
      <c r="D2479" s="22" t="s">
        <v>5</v>
      </c>
      <c r="E2479" s="22" t="s">
        <v>8</v>
      </c>
      <c r="F2479" s="22" t="s">
        <v>11</v>
      </c>
      <c r="G2479" s="1">
        <v>234472.7</v>
      </c>
    </row>
    <row r="2480" spans="2:7">
      <c r="B2480" s="22" t="s">
        <v>123</v>
      </c>
      <c r="C2480" s="22" t="s">
        <v>7</v>
      </c>
      <c r="D2480" s="22" t="s">
        <v>5</v>
      </c>
      <c r="E2480" s="22" t="s">
        <v>8</v>
      </c>
      <c r="F2480" s="22" t="s">
        <v>12</v>
      </c>
      <c r="G2480" s="1">
        <v>122592.27</v>
      </c>
    </row>
    <row r="2481" spans="2:7">
      <c r="B2481" s="22" t="s">
        <v>123</v>
      </c>
      <c r="C2481" s="22" t="s">
        <v>7</v>
      </c>
      <c r="D2481" s="22" t="s">
        <v>5</v>
      </c>
      <c r="E2481" s="22" t="s">
        <v>8</v>
      </c>
      <c r="F2481" s="22" t="s">
        <v>13</v>
      </c>
      <c r="G2481" s="1">
        <v>45366.59</v>
      </c>
    </row>
    <row r="2482" spans="2:7">
      <c r="B2482" s="22" t="s">
        <v>123</v>
      </c>
      <c r="C2482" s="22" t="s">
        <v>7</v>
      </c>
      <c r="D2482" s="22" t="s">
        <v>5</v>
      </c>
      <c r="E2482" s="22" t="s">
        <v>8</v>
      </c>
      <c r="F2482" s="22" t="s">
        <v>70</v>
      </c>
      <c r="G2482" s="1">
        <v>36468</v>
      </c>
    </row>
    <row r="2483" spans="2:7">
      <c r="B2483" s="22" t="s">
        <v>123</v>
      </c>
      <c r="C2483" s="22" t="s">
        <v>7</v>
      </c>
      <c r="D2483" s="22" t="s">
        <v>5</v>
      </c>
      <c r="E2483" s="22" t="s">
        <v>14</v>
      </c>
      <c r="F2483" s="22" t="s">
        <v>9</v>
      </c>
      <c r="G2483" s="1">
        <v>6471095.4699999997</v>
      </c>
    </row>
    <row r="2484" spans="2:7">
      <c r="B2484" s="22" t="s">
        <v>123</v>
      </c>
      <c r="C2484" s="22" t="s">
        <v>7</v>
      </c>
      <c r="D2484" s="22" t="s">
        <v>5</v>
      </c>
      <c r="E2484" s="22" t="s">
        <v>14</v>
      </c>
      <c r="F2484" s="22" t="s">
        <v>10</v>
      </c>
      <c r="G2484" s="1">
        <v>208576.49</v>
      </c>
    </row>
    <row r="2485" spans="2:7">
      <c r="B2485" s="22" t="s">
        <v>123</v>
      </c>
      <c r="C2485" s="22" t="s">
        <v>7</v>
      </c>
      <c r="D2485" s="22" t="s">
        <v>5</v>
      </c>
      <c r="E2485" s="22" t="s">
        <v>14</v>
      </c>
      <c r="F2485" s="22" t="s">
        <v>11</v>
      </c>
      <c r="G2485" s="1">
        <v>261935.12</v>
      </c>
    </row>
    <row r="2486" spans="2:7">
      <c r="B2486" s="22" t="s">
        <v>123</v>
      </c>
      <c r="C2486" s="22" t="s">
        <v>7</v>
      </c>
      <c r="D2486" s="22" t="s">
        <v>5</v>
      </c>
      <c r="E2486" s="22" t="s">
        <v>14</v>
      </c>
      <c r="F2486" s="22" t="s">
        <v>12</v>
      </c>
      <c r="G2486" s="1">
        <v>5722.93</v>
      </c>
    </row>
    <row r="2487" spans="2:7">
      <c r="B2487" s="22" t="s">
        <v>123</v>
      </c>
      <c r="C2487" s="22" t="s">
        <v>7</v>
      </c>
      <c r="D2487" s="22" t="s">
        <v>5</v>
      </c>
      <c r="E2487" s="22" t="s">
        <v>14</v>
      </c>
      <c r="F2487" s="22" t="s">
        <v>13</v>
      </c>
      <c r="G2487" s="1">
        <v>6016.82</v>
      </c>
    </row>
    <row r="2488" spans="2:7">
      <c r="B2488" s="22" t="s">
        <v>123</v>
      </c>
      <c r="C2488" s="22" t="s">
        <v>7</v>
      </c>
      <c r="D2488" s="22" t="s">
        <v>5</v>
      </c>
      <c r="E2488" s="22" t="s">
        <v>15</v>
      </c>
      <c r="F2488" s="22" t="s">
        <v>16</v>
      </c>
      <c r="G2488" s="1">
        <v>10169.24</v>
      </c>
    </row>
    <row r="2489" spans="2:7">
      <c r="B2489" s="22" t="s">
        <v>123</v>
      </c>
      <c r="C2489" s="22" t="s">
        <v>7</v>
      </c>
      <c r="D2489" s="22" t="s">
        <v>5</v>
      </c>
      <c r="E2489" s="22" t="s">
        <v>15</v>
      </c>
      <c r="F2489" s="22" t="s">
        <v>71</v>
      </c>
      <c r="G2489" s="1">
        <v>1961.42</v>
      </c>
    </row>
    <row r="2490" spans="2:7">
      <c r="B2490" s="22" t="s">
        <v>123</v>
      </c>
      <c r="C2490" s="22" t="s">
        <v>7</v>
      </c>
      <c r="D2490" s="22" t="s">
        <v>5</v>
      </c>
      <c r="E2490" s="22" t="s">
        <v>15</v>
      </c>
      <c r="F2490" s="22" t="s">
        <v>17</v>
      </c>
      <c r="G2490" s="1">
        <v>1207675.1499999999</v>
      </c>
    </row>
    <row r="2491" spans="2:7">
      <c r="B2491" s="22" t="s">
        <v>123</v>
      </c>
      <c r="C2491" s="22" t="s">
        <v>7</v>
      </c>
      <c r="D2491" s="22" t="s">
        <v>5</v>
      </c>
      <c r="E2491" s="22" t="s">
        <v>15</v>
      </c>
      <c r="F2491" s="22" t="s">
        <v>18</v>
      </c>
      <c r="G2491" s="1">
        <v>522877.33</v>
      </c>
    </row>
    <row r="2492" spans="2:7">
      <c r="B2492" s="22" t="s">
        <v>123</v>
      </c>
      <c r="C2492" s="22" t="s">
        <v>7</v>
      </c>
      <c r="D2492" s="22" t="s">
        <v>5</v>
      </c>
      <c r="E2492" s="22" t="s">
        <v>15</v>
      </c>
      <c r="F2492" s="22" t="s">
        <v>19</v>
      </c>
      <c r="G2492" s="1">
        <v>2494327.38</v>
      </c>
    </row>
    <row r="2493" spans="2:7">
      <c r="B2493" s="22" t="s">
        <v>123</v>
      </c>
      <c r="C2493" s="22" t="s">
        <v>7</v>
      </c>
      <c r="D2493" s="22" t="s">
        <v>5</v>
      </c>
      <c r="E2493" s="22" t="s">
        <v>15</v>
      </c>
      <c r="F2493" s="22" t="s">
        <v>20</v>
      </c>
      <c r="G2493" s="1">
        <v>867146</v>
      </c>
    </row>
    <row r="2494" spans="2:7">
      <c r="B2494" s="22" t="s">
        <v>123</v>
      </c>
      <c r="C2494" s="22" t="s">
        <v>7</v>
      </c>
      <c r="D2494" s="22" t="s">
        <v>5</v>
      </c>
      <c r="E2494" s="22" t="s">
        <v>15</v>
      </c>
      <c r="F2494" s="22" t="s">
        <v>21</v>
      </c>
      <c r="G2494" s="1">
        <v>55102.91</v>
      </c>
    </row>
    <row r="2495" spans="2:7">
      <c r="B2495" s="22" t="s">
        <v>123</v>
      </c>
      <c r="C2495" s="22" t="s">
        <v>7</v>
      </c>
      <c r="D2495" s="22" t="s">
        <v>5</v>
      </c>
      <c r="E2495" s="22" t="s">
        <v>15</v>
      </c>
      <c r="F2495" s="22" t="s">
        <v>22</v>
      </c>
      <c r="G2495" s="1">
        <v>23819.69</v>
      </c>
    </row>
    <row r="2496" spans="2:7">
      <c r="B2496" s="22" t="s">
        <v>123</v>
      </c>
      <c r="C2496" s="22" t="s">
        <v>7</v>
      </c>
      <c r="D2496" s="22" t="s">
        <v>5</v>
      </c>
      <c r="E2496" s="22" t="s">
        <v>15</v>
      </c>
      <c r="F2496" s="22" t="s">
        <v>23</v>
      </c>
      <c r="G2496" s="1">
        <v>81095.179999999993</v>
      </c>
    </row>
    <row r="2497" spans="2:7">
      <c r="B2497" s="22" t="s">
        <v>123</v>
      </c>
      <c r="C2497" s="22" t="s">
        <v>7</v>
      </c>
      <c r="D2497" s="22" t="s">
        <v>5</v>
      </c>
      <c r="E2497" s="22" t="s">
        <v>15</v>
      </c>
      <c r="F2497" s="22" t="s">
        <v>24</v>
      </c>
      <c r="G2497" s="1">
        <v>198459.95</v>
      </c>
    </row>
    <row r="2498" spans="2:7">
      <c r="B2498" s="22" t="s">
        <v>123</v>
      </c>
      <c r="C2498" s="22" t="s">
        <v>7</v>
      </c>
      <c r="D2498" s="22" t="s">
        <v>5</v>
      </c>
      <c r="E2498" s="22" t="s">
        <v>15</v>
      </c>
      <c r="F2498" s="22" t="s">
        <v>25</v>
      </c>
      <c r="G2498" s="1">
        <v>2437167.4</v>
      </c>
    </row>
    <row r="2499" spans="2:7">
      <c r="B2499" s="22" t="s">
        <v>123</v>
      </c>
      <c r="C2499" s="22" t="s">
        <v>7</v>
      </c>
      <c r="D2499" s="22" t="s">
        <v>5</v>
      </c>
      <c r="E2499" s="22" t="s">
        <v>15</v>
      </c>
      <c r="F2499" s="22" t="s">
        <v>26</v>
      </c>
      <c r="G2499" s="1">
        <v>2280250.4900000002</v>
      </c>
    </row>
    <row r="2500" spans="2:7">
      <c r="B2500" s="22" t="s">
        <v>123</v>
      </c>
      <c r="C2500" s="22" t="s">
        <v>7</v>
      </c>
      <c r="D2500" s="22" t="s">
        <v>5</v>
      </c>
      <c r="E2500" s="22" t="s">
        <v>15</v>
      </c>
      <c r="F2500" s="22" t="s">
        <v>27</v>
      </c>
      <c r="G2500" s="1">
        <v>49758.14</v>
      </c>
    </row>
    <row r="2501" spans="2:7">
      <c r="B2501" s="22" t="s">
        <v>123</v>
      </c>
      <c r="C2501" s="22" t="s">
        <v>7</v>
      </c>
      <c r="D2501" s="22" t="s">
        <v>5</v>
      </c>
      <c r="E2501" s="22" t="s">
        <v>15</v>
      </c>
      <c r="F2501" s="22" t="s">
        <v>72</v>
      </c>
      <c r="G2501" s="1">
        <v>36699.5</v>
      </c>
    </row>
    <row r="2502" spans="2:7">
      <c r="B2502" s="22" t="s">
        <v>123</v>
      </c>
      <c r="C2502" s="22" t="s">
        <v>7</v>
      </c>
      <c r="D2502" s="22" t="s">
        <v>5</v>
      </c>
      <c r="E2502" s="22" t="s">
        <v>28</v>
      </c>
      <c r="F2502" s="22" t="s">
        <v>29</v>
      </c>
      <c r="G2502" s="1">
        <v>650861.68000000005</v>
      </c>
    </row>
    <row r="2503" spans="2:7">
      <c r="B2503" s="22" t="s">
        <v>123</v>
      </c>
      <c r="C2503" s="22" t="s">
        <v>7</v>
      </c>
      <c r="D2503" s="22" t="s">
        <v>5</v>
      </c>
      <c r="E2503" s="22" t="s">
        <v>28</v>
      </c>
      <c r="F2503" s="22" t="s">
        <v>30</v>
      </c>
      <c r="G2503" s="1">
        <v>130048.8</v>
      </c>
    </row>
    <row r="2504" spans="2:7">
      <c r="B2504" s="22" t="s">
        <v>123</v>
      </c>
      <c r="C2504" s="22" t="s">
        <v>7</v>
      </c>
      <c r="D2504" s="22" t="s">
        <v>5</v>
      </c>
      <c r="E2504" s="22" t="s">
        <v>28</v>
      </c>
      <c r="F2504" s="22" t="s">
        <v>31</v>
      </c>
      <c r="G2504" s="1">
        <v>61087.75</v>
      </c>
    </row>
    <row r="2505" spans="2:7">
      <c r="B2505" s="22" t="s">
        <v>123</v>
      </c>
      <c r="C2505" s="22" t="s">
        <v>7</v>
      </c>
      <c r="D2505" s="22" t="s">
        <v>5</v>
      </c>
      <c r="E2505" s="22" t="s">
        <v>28</v>
      </c>
      <c r="F2505" s="22" t="s">
        <v>32</v>
      </c>
      <c r="G2505" s="1">
        <v>59193.97</v>
      </c>
    </row>
    <row r="2506" spans="2:7">
      <c r="B2506" s="22" t="s">
        <v>123</v>
      </c>
      <c r="C2506" s="22" t="s">
        <v>7</v>
      </c>
      <c r="D2506" s="22" t="s">
        <v>5</v>
      </c>
      <c r="E2506" s="22" t="s">
        <v>28</v>
      </c>
      <c r="F2506" s="22" t="s">
        <v>33</v>
      </c>
      <c r="G2506" s="1">
        <v>353762.1</v>
      </c>
    </row>
    <row r="2507" spans="2:7">
      <c r="B2507" s="22" t="s">
        <v>123</v>
      </c>
      <c r="C2507" s="22" t="s">
        <v>7</v>
      </c>
      <c r="D2507" s="22" t="s">
        <v>5</v>
      </c>
      <c r="E2507" s="22" t="s">
        <v>34</v>
      </c>
      <c r="F2507" s="22" t="s">
        <v>35</v>
      </c>
      <c r="G2507" s="1">
        <v>527941.62</v>
      </c>
    </row>
    <row r="2508" spans="2:7">
      <c r="B2508" s="22" t="s">
        <v>123</v>
      </c>
      <c r="C2508" s="22" t="s">
        <v>7</v>
      </c>
      <c r="D2508" s="22" t="s">
        <v>5</v>
      </c>
      <c r="E2508" s="22" t="s">
        <v>34</v>
      </c>
      <c r="F2508" s="22" t="s">
        <v>37</v>
      </c>
      <c r="G2508" s="1">
        <v>856219.53</v>
      </c>
    </row>
    <row r="2509" spans="2:7">
      <c r="B2509" s="22" t="s">
        <v>123</v>
      </c>
      <c r="C2509" s="22" t="s">
        <v>7</v>
      </c>
      <c r="D2509" s="22" t="s">
        <v>5</v>
      </c>
      <c r="E2509" s="22" t="s">
        <v>34</v>
      </c>
      <c r="F2509" s="22" t="s">
        <v>38</v>
      </c>
      <c r="G2509" s="1">
        <v>3758.5</v>
      </c>
    </row>
    <row r="2510" spans="2:7">
      <c r="B2510" s="22" t="s">
        <v>123</v>
      </c>
      <c r="C2510" s="22" t="s">
        <v>7</v>
      </c>
      <c r="D2510" s="22" t="s">
        <v>5</v>
      </c>
      <c r="E2510" s="22" t="s">
        <v>34</v>
      </c>
      <c r="F2510" s="22" t="s">
        <v>39</v>
      </c>
      <c r="G2510" s="1">
        <v>236052.99</v>
      </c>
    </row>
    <row r="2511" spans="2:7">
      <c r="B2511" s="22" t="s">
        <v>123</v>
      </c>
      <c r="C2511" s="22" t="s">
        <v>7</v>
      </c>
      <c r="D2511" s="22" t="s">
        <v>5</v>
      </c>
      <c r="E2511" s="22" t="s">
        <v>34</v>
      </c>
      <c r="F2511" s="22" t="s">
        <v>65</v>
      </c>
      <c r="G2511" s="1">
        <v>78005.279999999999</v>
      </c>
    </row>
    <row r="2512" spans="2:7">
      <c r="B2512" s="22" t="s">
        <v>123</v>
      </c>
      <c r="C2512" s="22" t="s">
        <v>7</v>
      </c>
      <c r="D2512" s="22" t="s">
        <v>5</v>
      </c>
      <c r="E2512" s="22" t="s">
        <v>34</v>
      </c>
      <c r="F2512" s="22" t="s">
        <v>42</v>
      </c>
      <c r="G2512" s="1">
        <v>4552.5</v>
      </c>
    </row>
    <row r="2513" spans="2:7">
      <c r="B2513" s="22" t="s">
        <v>123</v>
      </c>
      <c r="C2513" s="22" t="s">
        <v>7</v>
      </c>
      <c r="D2513" s="22" t="s">
        <v>5</v>
      </c>
      <c r="E2513" s="22" t="s">
        <v>34</v>
      </c>
      <c r="F2513" s="22" t="s">
        <v>45</v>
      </c>
      <c r="G2513" s="1">
        <v>86135.82</v>
      </c>
    </row>
    <row r="2514" spans="2:7">
      <c r="B2514" s="22" t="s">
        <v>123</v>
      </c>
      <c r="C2514" s="22" t="s">
        <v>7</v>
      </c>
      <c r="D2514" s="22" t="s">
        <v>5</v>
      </c>
      <c r="E2514" s="22" t="s">
        <v>34</v>
      </c>
      <c r="F2514" s="22" t="s">
        <v>46</v>
      </c>
      <c r="G2514" s="1">
        <v>72455.45</v>
      </c>
    </row>
    <row r="2515" spans="2:7">
      <c r="B2515" s="22" t="s">
        <v>123</v>
      </c>
      <c r="C2515" s="22" t="s">
        <v>7</v>
      </c>
      <c r="D2515" s="22" t="s">
        <v>5</v>
      </c>
      <c r="E2515" s="22" t="s">
        <v>34</v>
      </c>
      <c r="F2515" s="22" t="s">
        <v>47</v>
      </c>
      <c r="G2515" s="1">
        <v>76424.89</v>
      </c>
    </row>
    <row r="2516" spans="2:7">
      <c r="B2516" s="22" t="s">
        <v>123</v>
      </c>
      <c r="C2516" s="22" t="s">
        <v>7</v>
      </c>
      <c r="D2516" s="22" t="s">
        <v>5</v>
      </c>
      <c r="E2516" s="22" t="s">
        <v>34</v>
      </c>
      <c r="F2516" s="22" t="s">
        <v>48</v>
      </c>
      <c r="G2516" s="1">
        <v>29014.02</v>
      </c>
    </row>
    <row r="2517" spans="2:7">
      <c r="B2517" s="22" t="s">
        <v>123</v>
      </c>
      <c r="C2517" s="22" t="s">
        <v>7</v>
      </c>
      <c r="D2517" s="22" t="s">
        <v>5</v>
      </c>
      <c r="E2517" s="22" t="s">
        <v>34</v>
      </c>
      <c r="F2517" s="22" t="s">
        <v>75</v>
      </c>
      <c r="G2517" s="1">
        <v>43112.43</v>
      </c>
    </row>
    <row r="2518" spans="2:7">
      <c r="B2518" s="22" t="s">
        <v>123</v>
      </c>
      <c r="C2518" s="22" t="s">
        <v>7</v>
      </c>
      <c r="D2518" s="22" t="s">
        <v>5</v>
      </c>
      <c r="E2518" s="22" t="s">
        <v>34</v>
      </c>
      <c r="F2518" s="22" t="s">
        <v>49</v>
      </c>
      <c r="G2518" s="1">
        <v>235391</v>
      </c>
    </row>
    <row r="2519" spans="2:7">
      <c r="B2519" s="22" t="s">
        <v>123</v>
      </c>
      <c r="C2519" s="22" t="s">
        <v>7</v>
      </c>
      <c r="D2519" s="22" t="s">
        <v>5</v>
      </c>
      <c r="E2519" s="22" t="s">
        <v>34</v>
      </c>
      <c r="F2519" s="22" t="s">
        <v>50</v>
      </c>
      <c r="G2519" s="1">
        <v>124547.81</v>
      </c>
    </row>
    <row r="2520" spans="2:7">
      <c r="B2520" s="22" t="s">
        <v>123</v>
      </c>
      <c r="C2520" s="22" t="s">
        <v>7</v>
      </c>
      <c r="D2520" s="22" t="s">
        <v>5</v>
      </c>
      <c r="E2520" s="22" t="s">
        <v>34</v>
      </c>
      <c r="F2520" s="22" t="s">
        <v>52</v>
      </c>
      <c r="G2520" s="1">
        <v>113.82</v>
      </c>
    </row>
    <row r="2521" spans="2:7">
      <c r="B2521" s="22" t="s">
        <v>123</v>
      </c>
      <c r="C2521" s="22" t="s">
        <v>7</v>
      </c>
      <c r="D2521" s="22" t="s">
        <v>5</v>
      </c>
      <c r="E2521" s="22" t="s">
        <v>34</v>
      </c>
      <c r="F2521" s="22" t="s">
        <v>53</v>
      </c>
      <c r="G2521" s="1">
        <v>766013.78</v>
      </c>
    </row>
    <row r="2522" spans="2:7">
      <c r="B2522" s="22" t="s">
        <v>123</v>
      </c>
      <c r="C2522" s="22" t="s">
        <v>7</v>
      </c>
      <c r="D2522" s="22" t="s">
        <v>5</v>
      </c>
      <c r="E2522" s="22" t="s">
        <v>34</v>
      </c>
      <c r="F2522" s="22" t="s">
        <v>54</v>
      </c>
      <c r="G2522" s="1">
        <v>131819.93</v>
      </c>
    </row>
    <row r="2523" spans="2:7">
      <c r="B2523" s="22" t="s">
        <v>123</v>
      </c>
      <c r="C2523" s="22" t="s">
        <v>7</v>
      </c>
      <c r="D2523" s="22" t="s">
        <v>5</v>
      </c>
      <c r="E2523" s="22" t="s">
        <v>34</v>
      </c>
      <c r="F2523" s="22" t="s">
        <v>55</v>
      </c>
      <c r="G2523" s="1">
        <v>29078.86</v>
      </c>
    </row>
    <row r="2524" spans="2:7">
      <c r="B2524" s="22" t="s">
        <v>123</v>
      </c>
      <c r="C2524" s="22" t="s">
        <v>7</v>
      </c>
      <c r="D2524" s="22" t="s">
        <v>5</v>
      </c>
      <c r="E2524" s="22" t="s">
        <v>34</v>
      </c>
      <c r="F2524" s="22" t="s">
        <v>56</v>
      </c>
      <c r="G2524" s="1">
        <v>314403.15000000002</v>
      </c>
    </row>
    <row r="2525" spans="2:7">
      <c r="B2525" s="22" t="s">
        <v>123</v>
      </c>
      <c r="C2525" s="22" t="s">
        <v>7</v>
      </c>
      <c r="D2525" s="22" t="s">
        <v>5</v>
      </c>
      <c r="E2525" s="22" t="s">
        <v>34</v>
      </c>
      <c r="F2525" s="22" t="s">
        <v>76</v>
      </c>
      <c r="G2525" s="1">
        <v>76189.990000000005</v>
      </c>
    </row>
    <row r="2526" spans="2:7">
      <c r="B2526" s="22" t="s">
        <v>123</v>
      </c>
      <c r="C2526" s="22" t="s">
        <v>7</v>
      </c>
      <c r="D2526" s="22" t="s">
        <v>5</v>
      </c>
      <c r="E2526" s="22" t="s">
        <v>34</v>
      </c>
      <c r="F2526" s="22" t="s">
        <v>57</v>
      </c>
      <c r="G2526" s="1">
        <v>322142.03000000003</v>
      </c>
    </row>
    <row r="2527" spans="2:7">
      <c r="B2527" s="22" t="s">
        <v>123</v>
      </c>
      <c r="C2527" s="22" t="s">
        <v>7</v>
      </c>
      <c r="D2527" s="22" t="s">
        <v>5</v>
      </c>
      <c r="E2527" s="22" t="s">
        <v>34</v>
      </c>
      <c r="F2527" s="22" t="s">
        <v>94</v>
      </c>
      <c r="G2527" s="1">
        <v>37486.35</v>
      </c>
    </row>
    <row r="2528" spans="2:7">
      <c r="B2528" s="22" t="s">
        <v>123</v>
      </c>
      <c r="C2528" s="22" t="s">
        <v>7</v>
      </c>
      <c r="D2528" s="22" t="s">
        <v>5</v>
      </c>
      <c r="E2528" s="22" t="s">
        <v>34</v>
      </c>
      <c r="F2528" s="22" t="s">
        <v>58</v>
      </c>
      <c r="G2528" s="1">
        <v>55936.71</v>
      </c>
    </row>
    <row r="2529" spans="2:7">
      <c r="B2529" s="22" t="s">
        <v>123</v>
      </c>
      <c r="C2529" s="22" t="s">
        <v>7</v>
      </c>
      <c r="D2529" s="22" t="s">
        <v>5</v>
      </c>
      <c r="E2529" s="22" t="s">
        <v>59</v>
      </c>
      <c r="F2529" s="22" t="s">
        <v>55</v>
      </c>
      <c r="G2529" s="1">
        <v>39103.160000000003</v>
      </c>
    </row>
    <row r="2530" spans="2:7">
      <c r="B2530" s="22" t="s">
        <v>123</v>
      </c>
      <c r="C2530" s="22" t="s">
        <v>7</v>
      </c>
      <c r="D2530" s="22" t="s">
        <v>5</v>
      </c>
      <c r="E2530" s="22" t="s">
        <v>60</v>
      </c>
      <c r="F2530" s="22" t="s">
        <v>61</v>
      </c>
      <c r="G2530" s="1">
        <v>5353.38</v>
      </c>
    </row>
    <row r="2531" spans="2:7">
      <c r="B2531" s="22" t="s">
        <v>123</v>
      </c>
      <c r="C2531" s="22" t="s">
        <v>7</v>
      </c>
      <c r="D2531" s="22" t="s">
        <v>5</v>
      </c>
      <c r="E2531" s="22" t="s">
        <v>60</v>
      </c>
      <c r="F2531" s="22" t="s">
        <v>62</v>
      </c>
      <c r="G2531" s="1">
        <v>163629.72</v>
      </c>
    </row>
    <row r="2532" spans="2:7">
      <c r="B2532" s="22" t="s">
        <v>123</v>
      </c>
      <c r="C2532" s="22" t="s">
        <v>7</v>
      </c>
      <c r="D2532" s="22" t="s">
        <v>7</v>
      </c>
      <c r="E2532" s="22" t="s">
        <v>5</v>
      </c>
      <c r="F2532" s="22" t="s">
        <v>6</v>
      </c>
      <c r="G2532" s="1">
        <v>256284.48</v>
      </c>
    </row>
    <row r="2533" spans="2:7">
      <c r="B2533" s="22" t="s">
        <v>123</v>
      </c>
      <c r="C2533" s="22" t="s">
        <v>7</v>
      </c>
      <c r="D2533" s="22" t="s">
        <v>7</v>
      </c>
      <c r="E2533" s="22" t="s">
        <v>8</v>
      </c>
      <c r="F2533" s="22" t="s">
        <v>9</v>
      </c>
      <c r="G2533" s="1">
        <v>2052816.12</v>
      </c>
    </row>
    <row r="2534" spans="2:7">
      <c r="B2534" s="22" t="s">
        <v>123</v>
      </c>
      <c r="C2534" s="22" t="s">
        <v>7</v>
      </c>
      <c r="D2534" s="22" t="s">
        <v>7</v>
      </c>
      <c r="E2534" s="22" t="s">
        <v>8</v>
      </c>
      <c r="F2534" s="22" t="s">
        <v>10</v>
      </c>
      <c r="G2534" s="1">
        <v>302166.95</v>
      </c>
    </row>
    <row r="2535" spans="2:7">
      <c r="B2535" s="22" t="s">
        <v>123</v>
      </c>
      <c r="C2535" s="22" t="s">
        <v>7</v>
      </c>
      <c r="D2535" s="22" t="s">
        <v>7</v>
      </c>
      <c r="E2535" s="22" t="s">
        <v>8</v>
      </c>
      <c r="F2535" s="22" t="s">
        <v>11</v>
      </c>
      <c r="G2535" s="1">
        <v>41460.82</v>
      </c>
    </row>
    <row r="2536" spans="2:7">
      <c r="B2536" s="22" t="s">
        <v>123</v>
      </c>
      <c r="C2536" s="22" t="s">
        <v>7</v>
      </c>
      <c r="D2536" s="22" t="s">
        <v>7</v>
      </c>
      <c r="E2536" s="22" t="s">
        <v>8</v>
      </c>
      <c r="F2536" s="22" t="s">
        <v>12</v>
      </c>
      <c r="G2536" s="1">
        <v>468591.79</v>
      </c>
    </row>
    <row r="2537" spans="2:7">
      <c r="B2537" s="22" t="s">
        <v>123</v>
      </c>
      <c r="C2537" s="22" t="s">
        <v>7</v>
      </c>
      <c r="D2537" s="22" t="s">
        <v>7</v>
      </c>
      <c r="E2537" s="22" t="s">
        <v>8</v>
      </c>
      <c r="F2537" s="22" t="s">
        <v>13</v>
      </c>
      <c r="G2537" s="1">
        <v>293619.57</v>
      </c>
    </row>
    <row r="2538" spans="2:7">
      <c r="B2538" s="22" t="s">
        <v>123</v>
      </c>
      <c r="C2538" s="22" t="s">
        <v>7</v>
      </c>
      <c r="D2538" s="22" t="s">
        <v>7</v>
      </c>
      <c r="E2538" s="22" t="s">
        <v>14</v>
      </c>
      <c r="F2538" s="22" t="s">
        <v>9</v>
      </c>
      <c r="G2538" s="1">
        <v>627332.17000000004</v>
      </c>
    </row>
    <row r="2539" spans="2:7">
      <c r="B2539" s="22" t="s">
        <v>123</v>
      </c>
      <c r="C2539" s="22" t="s">
        <v>7</v>
      </c>
      <c r="D2539" s="22" t="s">
        <v>7</v>
      </c>
      <c r="E2539" s="22" t="s">
        <v>14</v>
      </c>
      <c r="F2539" s="22" t="s">
        <v>10</v>
      </c>
      <c r="G2539" s="1">
        <v>71172.490000000005</v>
      </c>
    </row>
    <row r="2540" spans="2:7">
      <c r="B2540" s="22" t="s">
        <v>123</v>
      </c>
      <c r="C2540" s="22" t="s">
        <v>7</v>
      </c>
      <c r="D2540" s="22" t="s">
        <v>7</v>
      </c>
      <c r="E2540" s="22" t="s">
        <v>14</v>
      </c>
      <c r="F2540" s="22" t="s">
        <v>11</v>
      </c>
      <c r="G2540" s="1">
        <v>17776.11</v>
      </c>
    </row>
    <row r="2541" spans="2:7">
      <c r="B2541" s="22" t="s">
        <v>123</v>
      </c>
      <c r="C2541" s="22" t="s">
        <v>7</v>
      </c>
      <c r="D2541" s="22" t="s">
        <v>7</v>
      </c>
      <c r="E2541" s="22" t="s">
        <v>14</v>
      </c>
      <c r="F2541" s="22" t="s">
        <v>12</v>
      </c>
      <c r="G2541" s="1">
        <v>405930.31</v>
      </c>
    </row>
    <row r="2542" spans="2:7">
      <c r="B2542" s="22" t="s">
        <v>123</v>
      </c>
      <c r="C2542" s="22" t="s">
        <v>7</v>
      </c>
      <c r="D2542" s="22" t="s">
        <v>7</v>
      </c>
      <c r="E2542" s="22" t="s">
        <v>14</v>
      </c>
      <c r="F2542" s="22" t="s">
        <v>13</v>
      </c>
      <c r="G2542" s="1">
        <v>29188.02</v>
      </c>
    </row>
    <row r="2543" spans="2:7">
      <c r="B2543" s="22" t="s">
        <v>123</v>
      </c>
      <c r="C2543" s="22" t="s">
        <v>7</v>
      </c>
      <c r="D2543" s="22" t="s">
        <v>7</v>
      </c>
      <c r="E2543" s="22" t="s">
        <v>15</v>
      </c>
      <c r="F2543" s="22" t="s">
        <v>16</v>
      </c>
      <c r="G2543" s="1">
        <v>667.68</v>
      </c>
    </row>
    <row r="2544" spans="2:7">
      <c r="B2544" s="22" t="s">
        <v>123</v>
      </c>
      <c r="C2544" s="22" t="s">
        <v>7</v>
      </c>
      <c r="D2544" s="22" t="s">
        <v>7</v>
      </c>
      <c r="E2544" s="22" t="s">
        <v>15</v>
      </c>
      <c r="F2544" s="22" t="s">
        <v>71</v>
      </c>
      <c r="G2544" s="1">
        <v>61.56</v>
      </c>
    </row>
    <row r="2545" spans="2:7">
      <c r="B2545" s="22" t="s">
        <v>123</v>
      </c>
      <c r="C2545" s="22" t="s">
        <v>7</v>
      </c>
      <c r="D2545" s="22" t="s">
        <v>7</v>
      </c>
      <c r="E2545" s="22" t="s">
        <v>15</v>
      </c>
      <c r="F2545" s="22" t="s">
        <v>17</v>
      </c>
      <c r="G2545" s="1">
        <v>228793.85</v>
      </c>
    </row>
    <row r="2546" spans="2:7">
      <c r="B2546" s="22" t="s">
        <v>123</v>
      </c>
      <c r="C2546" s="22" t="s">
        <v>7</v>
      </c>
      <c r="D2546" s="22" t="s">
        <v>7</v>
      </c>
      <c r="E2546" s="22" t="s">
        <v>15</v>
      </c>
      <c r="F2546" s="22" t="s">
        <v>18</v>
      </c>
      <c r="G2546" s="1">
        <v>85943.15</v>
      </c>
    </row>
    <row r="2547" spans="2:7">
      <c r="B2547" s="22" t="s">
        <v>123</v>
      </c>
      <c r="C2547" s="22" t="s">
        <v>7</v>
      </c>
      <c r="D2547" s="22" t="s">
        <v>7</v>
      </c>
      <c r="E2547" s="22" t="s">
        <v>15</v>
      </c>
      <c r="F2547" s="22" t="s">
        <v>19</v>
      </c>
      <c r="G2547" s="1">
        <v>407580.21</v>
      </c>
    </row>
    <row r="2548" spans="2:7">
      <c r="B2548" s="22" t="s">
        <v>123</v>
      </c>
      <c r="C2548" s="22" t="s">
        <v>7</v>
      </c>
      <c r="D2548" s="22" t="s">
        <v>7</v>
      </c>
      <c r="E2548" s="22" t="s">
        <v>15</v>
      </c>
      <c r="F2548" s="22" t="s">
        <v>20</v>
      </c>
      <c r="G2548" s="1">
        <v>121164.36</v>
      </c>
    </row>
    <row r="2549" spans="2:7">
      <c r="B2549" s="22" t="s">
        <v>123</v>
      </c>
      <c r="C2549" s="22" t="s">
        <v>7</v>
      </c>
      <c r="D2549" s="22" t="s">
        <v>7</v>
      </c>
      <c r="E2549" s="22" t="s">
        <v>15</v>
      </c>
      <c r="F2549" s="22" t="s">
        <v>21</v>
      </c>
      <c r="G2549" s="1">
        <v>10526.61</v>
      </c>
    </row>
    <row r="2550" spans="2:7">
      <c r="B2550" s="22" t="s">
        <v>123</v>
      </c>
      <c r="C2550" s="22" t="s">
        <v>7</v>
      </c>
      <c r="D2550" s="22" t="s">
        <v>7</v>
      </c>
      <c r="E2550" s="22" t="s">
        <v>15</v>
      </c>
      <c r="F2550" s="22" t="s">
        <v>22</v>
      </c>
      <c r="G2550" s="1">
        <v>3875.44</v>
      </c>
    </row>
    <row r="2551" spans="2:7">
      <c r="B2551" s="22" t="s">
        <v>123</v>
      </c>
      <c r="C2551" s="22" t="s">
        <v>7</v>
      </c>
      <c r="D2551" s="22" t="s">
        <v>7</v>
      </c>
      <c r="E2551" s="22" t="s">
        <v>15</v>
      </c>
      <c r="F2551" s="22" t="s">
        <v>23</v>
      </c>
      <c r="G2551" s="1">
        <v>14625.05</v>
      </c>
    </row>
    <row r="2552" spans="2:7">
      <c r="B2552" s="22" t="s">
        <v>123</v>
      </c>
      <c r="C2552" s="22" t="s">
        <v>7</v>
      </c>
      <c r="D2552" s="22" t="s">
        <v>7</v>
      </c>
      <c r="E2552" s="22" t="s">
        <v>15</v>
      </c>
      <c r="F2552" s="22" t="s">
        <v>24</v>
      </c>
      <c r="G2552" s="1">
        <v>22744.23</v>
      </c>
    </row>
    <row r="2553" spans="2:7">
      <c r="B2553" s="22" t="s">
        <v>123</v>
      </c>
      <c r="C2553" s="22" t="s">
        <v>7</v>
      </c>
      <c r="D2553" s="22" t="s">
        <v>7</v>
      </c>
      <c r="E2553" s="22" t="s">
        <v>15</v>
      </c>
      <c r="F2553" s="22" t="s">
        <v>25</v>
      </c>
      <c r="G2553" s="1">
        <v>201644.54</v>
      </c>
    </row>
    <row r="2554" spans="2:7">
      <c r="B2554" s="22" t="s">
        <v>123</v>
      </c>
      <c r="C2554" s="22" t="s">
        <v>7</v>
      </c>
      <c r="D2554" s="22" t="s">
        <v>7</v>
      </c>
      <c r="E2554" s="22" t="s">
        <v>15</v>
      </c>
      <c r="F2554" s="22" t="s">
        <v>26</v>
      </c>
      <c r="G2554" s="1">
        <v>196120.03</v>
      </c>
    </row>
    <row r="2555" spans="2:7">
      <c r="B2555" s="22" t="s">
        <v>123</v>
      </c>
      <c r="C2555" s="22" t="s">
        <v>7</v>
      </c>
      <c r="D2555" s="22" t="s">
        <v>7</v>
      </c>
      <c r="E2555" s="22" t="s">
        <v>15</v>
      </c>
      <c r="F2555" s="22" t="s">
        <v>27</v>
      </c>
      <c r="G2555" s="1">
        <v>4144.4399999999996</v>
      </c>
    </row>
    <row r="2556" spans="2:7">
      <c r="B2556" s="22" t="s">
        <v>123</v>
      </c>
      <c r="C2556" s="22" t="s">
        <v>7</v>
      </c>
      <c r="D2556" s="22" t="s">
        <v>7</v>
      </c>
      <c r="E2556" s="22" t="s">
        <v>15</v>
      </c>
      <c r="F2556" s="22" t="s">
        <v>72</v>
      </c>
      <c r="G2556" s="1">
        <v>3741.47</v>
      </c>
    </row>
    <row r="2557" spans="2:7">
      <c r="B2557" s="22" t="s">
        <v>123</v>
      </c>
      <c r="C2557" s="22" t="s">
        <v>7</v>
      </c>
      <c r="D2557" s="22" t="s">
        <v>7</v>
      </c>
      <c r="E2557" s="22" t="s">
        <v>28</v>
      </c>
      <c r="F2557" s="22" t="s">
        <v>29</v>
      </c>
      <c r="G2557" s="1">
        <v>104080.85</v>
      </c>
    </row>
    <row r="2558" spans="2:7">
      <c r="B2558" s="22" t="s">
        <v>123</v>
      </c>
      <c r="C2558" s="22" t="s">
        <v>7</v>
      </c>
      <c r="D2558" s="22" t="s">
        <v>7</v>
      </c>
      <c r="E2558" s="22" t="s">
        <v>28</v>
      </c>
      <c r="F2558" s="22" t="s">
        <v>32</v>
      </c>
      <c r="G2558" s="1">
        <v>24488.42</v>
      </c>
    </row>
    <row r="2559" spans="2:7">
      <c r="B2559" s="22" t="s">
        <v>123</v>
      </c>
      <c r="C2559" s="22" t="s">
        <v>7</v>
      </c>
      <c r="D2559" s="22" t="s">
        <v>7</v>
      </c>
      <c r="E2559" s="22" t="s">
        <v>28</v>
      </c>
      <c r="F2559" s="22" t="s">
        <v>33</v>
      </c>
      <c r="G2559" s="1">
        <v>9211.7199999999993</v>
      </c>
    </row>
    <row r="2560" spans="2:7">
      <c r="B2560" s="22" t="s">
        <v>123</v>
      </c>
      <c r="C2560" s="22" t="s">
        <v>7</v>
      </c>
      <c r="D2560" s="22" t="s">
        <v>7</v>
      </c>
      <c r="E2560" s="22" t="s">
        <v>34</v>
      </c>
      <c r="F2560" s="22" t="s">
        <v>35</v>
      </c>
      <c r="G2560" s="1">
        <v>3901.2</v>
      </c>
    </row>
    <row r="2561" spans="2:7">
      <c r="B2561" s="22" t="s">
        <v>123</v>
      </c>
      <c r="C2561" s="22" t="s">
        <v>7</v>
      </c>
      <c r="D2561" s="22" t="s">
        <v>7</v>
      </c>
      <c r="E2561" s="22" t="s">
        <v>34</v>
      </c>
      <c r="F2561" s="22" t="s">
        <v>36</v>
      </c>
      <c r="G2561" s="1">
        <v>10018.15</v>
      </c>
    </row>
    <row r="2562" spans="2:7">
      <c r="B2562" s="22" t="s">
        <v>123</v>
      </c>
      <c r="C2562" s="22" t="s">
        <v>7</v>
      </c>
      <c r="D2562" s="22" t="s">
        <v>7</v>
      </c>
      <c r="E2562" s="22" t="s">
        <v>34</v>
      </c>
      <c r="F2562" s="22" t="s">
        <v>37</v>
      </c>
      <c r="G2562" s="1">
        <v>13742.33</v>
      </c>
    </row>
    <row r="2563" spans="2:7">
      <c r="B2563" s="22" t="s">
        <v>123</v>
      </c>
      <c r="C2563" s="22" t="s">
        <v>7</v>
      </c>
      <c r="D2563" s="22" t="s">
        <v>7</v>
      </c>
      <c r="E2563" s="22" t="s">
        <v>34</v>
      </c>
      <c r="F2563" s="22" t="s">
        <v>39</v>
      </c>
      <c r="G2563" s="1">
        <v>123294.75</v>
      </c>
    </row>
    <row r="2564" spans="2:7">
      <c r="B2564" s="22" t="s">
        <v>123</v>
      </c>
      <c r="C2564" s="22" t="s">
        <v>7</v>
      </c>
      <c r="D2564" s="22" t="s">
        <v>7</v>
      </c>
      <c r="E2564" s="22" t="s">
        <v>34</v>
      </c>
      <c r="F2564" s="22" t="s">
        <v>40</v>
      </c>
      <c r="G2564" s="1">
        <v>3187.5</v>
      </c>
    </row>
    <row r="2565" spans="2:7">
      <c r="B2565" s="22" t="s">
        <v>123</v>
      </c>
      <c r="C2565" s="22" t="s">
        <v>7</v>
      </c>
      <c r="D2565" s="22" t="s">
        <v>7</v>
      </c>
      <c r="E2565" s="22" t="s">
        <v>34</v>
      </c>
      <c r="F2565" s="22" t="s">
        <v>41</v>
      </c>
      <c r="G2565" s="1">
        <v>17214.080000000002</v>
      </c>
    </row>
    <row r="2566" spans="2:7">
      <c r="B2566" s="22" t="s">
        <v>123</v>
      </c>
      <c r="C2566" s="22" t="s">
        <v>7</v>
      </c>
      <c r="D2566" s="22" t="s">
        <v>7</v>
      </c>
      <c r="E2566" s="22" t="s">
        <v>34</v>
      </c>
      <c r="F2566" s="22" t="s">
        <v>47</v>
      </c>
      <c r="G2566" s="1">
        <v>87494.94</v>
      </c>
    </row>
    <row r="2567" spans="2:7">
      <c r="B2567" s="22" t="s">
        <v>123</v>
      </c>
      <c r="C2567" s="22" t="s">
        <v>7</v>
      </c>
      <c r="D2567" s="22" t="s">
        <v>7</v>
      </c>
      <c r="E2567" s="22" t="s">
        <v>34</v>
      </c>
      <c r="F2567" s="22" t="s">
        <v>50</v>
      </c>
      <c r="G2567" s="1">
        <v>3083.6</v>
      </c>
    </row>
    <row r="2568" spans="2:7">
      <c r="B2568" s="22" t="s">
        <v>123</v>
      </c>
      <c r="C2568" s="22" t="s">
        <v>7</v>
      </c>
      <c r="D2568" s="22" t="s">
        <v>7</v>
      </c>
      <c r="E2568" s="22" t="s">
        <v>34</v>
      </c>
      <c r="F2568" s="22" t="s">
        <v>52</v>
      </c>
      <c r="G2568" s="1">
        <v>725.74</v>
      </c>
    </row>
    <row r="2569" spans="2:7">
      <c r="B2569" s="22" t="s">
        <v>123</v>
      </c>
      <c r="C2569" s="22" t="s">
        <v>7</v>
      </c>
      <c r="D2569" s="22" t="s">
        <v>7</v>
      </c>
      <c r="E2569" s="22" t="s">
        <v>34</v>
      </c>
      <c r="F2569" s="22" t="s">
        <v>53</v>
      </c>
      <c r="G2569" s="1">
        <v>7057.64</v>
      </c>
    </row>
    <row r="2570" spans="2:7">
      <c r="B2570" s="22" t="s">
        <v>123</v>
      </c>
      <c r="C2570" s="22" t="s">
        <v>7</v>
      </c>
      <c r="D2570" s="22" t="s">
        <v>7</v>
      </c>
      <c r="E2570" s="22" t="s">
        <v>34</v>
      </c>
      <c r="F2570" s="22" t="s">
        <v>54</v>
      </c>
      <c r="G2570" s="1">
        <v>66960.149999999994</v>
      </c>
    </row>
    <row r="2571" spans="2:7">
      <c r="B2571" s="22" t="s">
        <v>123</v>
      </c>
      <c r="C2571" s="22" t="s">
        <v>7</v>
      </c>
      <c r="D2571" s="22" t="s">
        <v>7</v>
      </c>
      <c r="E2571" s="22" t="s">
        <v>34</v>
      </c>
      <c r="F2571" s="22" t="s">
        <v>55</v>
      </c>
      <c r="G2571" s="1">
        <v>30684.799999999999</v>
      </c>
    </row>
    <row r="2572" spans="2:7">
      <c r="B2572" s="22" t="s">
        <v>123</v>
      </c>
      <c r="C2572" s="22" t="s">
        <v>7</v>
      </c>
      <c r="D2572" s="22" t="s">
        <v>7</v>
      </c>
      <c r="E2572" s="22" t="s">
        <v>34</v>
      </c>
      <c r="F2572" s="22" t="s">
        <v>56</v>
      </c>
      <c r="G2572" s="1">
        <v>684506.81</v>
      </c>
    </row>
    <row r="2573" spans="2:7">
      <c r="B2573" s="22" t="s">
        <v>123</v>
      </c>
      <c r="C2573" s="22" t="s">
        <v>7</v>
      </c>
      <c r="D2573" s="22" t="s">
        <v>7</v>
      </c>
      <c r="E2573" s="22" t="s">
        <v>34</v>
      </c>
      <c r="F2573" s="22" t="s">
        <v>58</v>
      </c>
      <c r="G2573" s="1">
        <v>2975</v>
      </c>
    </row>
    <row r="2574" spans="2:7">
      <c r="B2574" s="22" t="s">
        <v>123</v>
      </c>
      <c r="C2574" s="22" t="s">
        <v>7</v>
      </c>
      <c r="D2574" s="22" t="s">
        <v>7</v>
      </c>
      <c r="E2574" s="22" t="s">
        <v>59</v>
      </c>
      <c r="F2574" s="22" t="s">
        <v>55</v>
      </c>
      <c r="G2574" s="1">
        <v>46510.46</v>
      </c>
    </row>
    <row r="2575" spans="2:7">
      <c r="B2575" s="22" t="s">
        <v>124</v>
      </c>
      <c r="C2575" s="22" t="s">
        <v>7</v>
      </c>
      <c r="D2575" s="22" t="s">
        <v>5</v>
      </c>
      <c r="E2575" s="22" t="s">
        <v>5</v>
      </c>
      <c r="F2575" s="22" t="s">
        <v>6</v>
      </c>
      <c r="G2575" s="1">
        <v>392924.04</v>
      </c>
    </row>
    <row r="2576" spans="2:7">
      <c r="B2576" s="22" t="s">
        <v>124</v>
      </c>
      <c r="C2576" s="22" t="s">
        <v>7</v>
      </c>
      <c r="D2576" s="22" t="s">
        <v>5</v>
      </c>
      <c r="E2576" s="22" t="s">
        <v>7</v>
      </c>
      <c r="F2576" s="22" t="s">
        <v>6</v>
      </c>
      <c r="G2576" s="1">
        <v>-2193460.46</v>
      </c>
    </row>
    <row r="2577" spans="2:7">
      <c r="B2577" s="22" t="s">
        <v>124</v>
      </c>
      <c r="C2577" s="22" t="s">
        <v>7</v>
      </c>
      <c r="D2577" s="22" t="s">
        <v>5</v>
      </c>
      <c r="E2577" s="22" t="s">
        <v>8</v>
      </c>
      <c r="F2577" s="22" t="s">
        <v>9</v>
      </c>
      <c r="G2577" s="1">
        <v>131982981.27</v>
      </c>
    </row>
    <row r="2578" spans="2:7">
      <c r="B2578" s="22" t="s">
        <v>124</v>
      </c>
      <c r="C2578" s="22" t="s">
        <v>7</v>
      </c>
      <c r="D2578" s="22" t="s">
        <v>5</v>
      </c>
      <c r="E2578" s="22" t="s">
        <v>8</v>
      </c>
      <c r="F2578" s="22" t="s">
        <v>10</v>
      </c>
      <c r="G2578" s="1">
        <v>716021.2</v>
      </c>
    </row>
    <row r="2579" spans="2:7">
      <c r="B2579" s="22" t="s">
        <v>124</v>
      </c>
      <c r="C2579" s="22" t="s">
        <v>7</v>
      </c>
      <c r="D2579" s="22" t="s">
        <v>5</v>
      </c>
      <c r="E2579" s="22" t="s">
        <v>8</v>
      </c>
      <c r="F2579" s="22" t="s">
        <v>11</v>
      </c>
      <c r="G2579" s="1">
        <v>3661443.01</v>
      </c>
    </row>
    <row r="2580" spans="2:7">
      <c r="B2580" s="22" t="s">
        <v>124</v>
      </c>
      <c r="C2580" s="22" t="s">
        <v>7</v>
      </c>
      <c r="D2580" s="22" t="s">
        <v>5</v>
      </c>
      <c r="E2580" s="22" t="s">
        <v>8</v>
      </c>
      <c r="F2580" s="22" t="s">
        <v>12</v>
      </c>
      <c r="G2580" s="1">
        <v>2743505.71</v>
      </c>
    </row>
    <row r="2581" spans="2:7">
      <c r="B2581" s="22" t="s">
        <v>124</v>
      </c>
      <c r="C2581" s="22" t="s">
        <v>7</v>
      </c>
      <c r="D2581" s="22" t="s">
        <v>5</v>
      </c>
      <c r="E2581" s="22" t="s">
        <v>8</v>
      </c>
      <c r="F2581" s="22" t="s">
        <v>13</v>
      </c>
      <c r="G2581" s="1">
        <v>206433.98</v>
      </c>
    </row>
    <row r="2582" spans="2:7">
      <c r="B2582" s="22" t="s">
        <v>124</v>
      </c>
      <c r="C2582" s="22" t="s">
        <v>7</v>
      </c>
      <c r="D2582" s="22" t="s">
        <v>5</v>
      </c>
      <c r="E2582" s="22" t="s">
        <v>8</v>
      </c>
      <c r="F2582" s="22" t="s">
        <v>70</v>
      </c>
      <c r="G2582" s="1">
        <v>1793295</v>
      </c>
    </row>
    <row r="2583" spans="2:7">
      <c r="B2583" s="22" t="s">
        <v>124</v>
      </c>
      <c r="C2583" s="22" t="s">
        <v>7</v>
      </c>
      <c r="D2583" s="22" t="s">
        <v>5</v>
      </c>
      <c r="E2583" s="22" t="s">
        <v>14</v>
      </c>
      <c r="F2583" s="22" t="s">
        <v>9</v>
      </c>
      <c r="G2583" s="1">
        <v>44131514.899999999</v>
      </c>
    </row>
    <row r="2584" spans="2:7">
      <c r="B2584" s="22" t="s">
        <v>124</v>
      </c>
      <c r="C2584" s="22" t="s">
        <v>7</v>
      </c>
      <c r="D2584" s="22" t="s">
        <v>5</v>
      </c>
      <c r="E2584" s="22" t="s">
        <v>14</v>
      </c>
      <c r="F2584" s="22" t="s">
        <v>10</v>
      </c>
      <c r="G2584" s="1">
        <v>703181.12</v>
      </c>
    </row>
    <row r="2585" spans="2:7">
      <c r="B2585" s="22" t="s">
        <v>124</v>
      </c>
      <c r="C2585" s="22" t="s">
        <v>7</v>
      </c>
      <c r="D2585" s="22" t="s">
        <v>5</v>
      </c>
      <c r="E2585" s="22" t="s">
        <v>14</v>
      </c>
      <c r="F2585" s="22" t="s">
        <v>11</v>
      </c>
      <c r="G2585" s="1">
        <v>861095.21</v>
      </c>
    </row>
    <row r="2586" spans="2:7">
      <c r="B2586" s="22" t="s">
        <v>124</v>
      </c>
      <c r="C2586" s="22" t="s">
        <v>7</v>
      </c>
      <c r="D2586" s="22" t="s">
        <v>5</v>
      </c>
      <c r="E2586" s="22" t="s">
        <v>14</v>
      </c>
      <c r="F2586" s="22" t="s">
        <v>125</v>
      </c>
      <c r="G2586" s="1">
        <v>892.5</v>
      </c>
    </row>
    <row r="2587" spans="2:7">
      <c r="B2587" s="22" t="s">
        <v>124</v>
      </c>
      <c r="C2587" s="22" t="s">
        <v>7</v>
      </c>
      <c r="D2587" s="22" t="s">
        <v>5</v>
      </c>
      <c r="E2587" s="22" t="s">
        <v>14</v>
      </c>
      <c r="F2587" s="22" t="s">
        <v>12</v>
      </c>
      <c r="G2587" s="1">
        <v>312</v>
      </c>
    </row>
    <row r="2588" spans="2:7">
      <c r="B2588" s="22" t="s">
        <v>124</v>
      </c>
      <c r="C2588" s="22" t="s">
        <v>7</v>
      </c>
      <c r="D2588" s="22" t="s">
        <v>5</v>
      </c>
      <c r="E2588" s="22" t="s">
        <v>14</v>
      </c>
      <c r="F2588" s="22" t="s">
        <v>13</v>
      </c>
      <c r="G2588" s="1">
        <v>92741</v>
      </c>
    </row>
    <row r="2589" spans="2:7">
      <c r="B2589" s="22" t="s">
        <v>124</v>
      </c>
      <c r="C2589" s="22" t="s">
        <v>7</v>
      </c>
      <c r="D2589" s="22" t="s">
        <v>5</v>
      </c>
      <c r="E2589" s="22" t="s">
        <v>15</v>
      </c>
      <c r="F2589" s="22" t="s">
        <v>17</v>
      </c>
      <c r="G2589" s="1">
        <v>11049552.41</v>
      </c>
    </row>
    <row r="2590" spans="2:7">
      <c r="B2590" s="22" t="s">
        <v>124</v>
      </c>
      <c r="C2590" s="22" t="s">
        <v>7</v>
      </c>
      <c r="D2590" s="22" t="s">
        <v>5</v>
      </c>
      <c r="E2590" s="22" t="s">
        <v>15</v>
      </c>
      <c r="F2590" s="22" t="s">
        <v>18</v>
      </c>
      <c r="G2590" s="1">
        <v>3405666.3</v>
      </c>
    </row>
    <row r="2591" spans="2:7">
      <c r="B2591" s="22" t="s">
        <v>124</v>
      </c>
      <c r="C2591" s="22" t="s">
        <v>7</v>
      </c>
      <c r="D2591" s="22" t="s">
        <v>5</v>
      </c>
      <c r="E2591" s="22" t="s">
        <v>15</v>
      </c>
      <c r="F2591" s="22" t="s">
        <v>19</v>
      </c>
      <c r="G2591" s="1">
        <v>22821185.800000001</v>
      </c>
    </row>
    <row r="2592" spans="2:7">
      <c r="B2592" s="22" t="s">
        <v>124</v>
      </c>
      <c r="C2592" s="22" t="s">
        <v>7</v>
      </c>
      <c r="D2592" s="22" t="s">
        <v>5</v>
      </c>
      <c r="E2592" s="22" t="s">
        <v>15</v>
      </c>
      <c r="F2592" s="22" t="s">
        <v>20</v>
      </c>
      <c r="G2592" s="1">
        <v>5793855.0199999996</v>
      </c>
    </row>
    <row r="2593" spans="2:7">
      <c r="B2593" s="22" t="s">
        <v>124</v>
      </c>
      <c r="C2593" s="22" t="s">
        <v>7</v>
      </c>
      <c r="D2593" s="22" t="s">
        <v>5</v>
      </c>
      <c r="E2593" s="22" t="s">
        <v>15</v>
      </c>
      <c r="F2593" s="22" t="s">
        <v>21</v>
      </c>
      <c r="G2593" s="1">
        <v>286938.03000000003</v>
      </c>
    </row>
    <row r="2594" spans="2:7">
      <c r="B2594" s="22" t="s">
        <v>124</v>
      </c>
      <c r="C2594" s="22" t="s">
        <v>7</v>
      </c>
      <c r="D2594" s="22" t="s">
        <v>5</v>
      </c>
      <c r="E2594" s="22" t="s">
        <v>15</v>
      </c>
      <c r="F2594" s="22" t="s">
        <v>22</v>
      </c>
      <c r="G2594" s="1">
        <v>88848.81</v>
      </c>
    </row>
    <row r="2595" spans="2:7">
      <c r="B2595" s="22" t="s">
        <v>124</v>
      </c>
      <c r="C2595" s="22" t="s">
        <v>7</v>
      </c>
      <c r="D2595" s="22" t="s">
        <v>5</v>
      </c>
      <c r="E2595" s="22" t="s">
        <v>15</v>
      </c>
      <c r="F2595" s="22" t="s">
        <v>23</v>
      </c>
      <c r="G2595" s="1">
        <v>682180.99</v>
      </c>
    </row>
    <row r="2596" spans="2:7">
      <c r="B2596" s="22" t="s">
        <v>124</v>
      </c>
      <c r="C2596" s="22" t="s">
        <v>7</v>
      </c>
      <c r="D2596" s="22" t="s">
        <v>5</v>
      </c>
      <c r="E2596" s="22" t="s">
        <v>15</v>
      </c>
      <c r="F2596" s="22" t="s">
        <v>24</v>
      </c>
      <c r="G2596" s="1">
        <v>959350.51</v>
      </c>
    </row>
    <row r="2597" spans="2:7">
      <c r="B2597" s="22" t="s">
        <v>124</v>
      </c>
      <c r="C2597" s="22" t="s">
        <v>7</v>
      </c>
      <c r="D2597" s="22" t="s">
        <v>5</v>
      </c>
      <c r="E2597" s="22" t="s">
        <v>15</v>
      </c>
      <c r="F2597" s="22" t="s">
        <v>25</v>
      </c>
      <c r="G2597" s="1">
        <v>18505947.010000002</v>
      </c>
    </row>
    <row r="2598" spans="2:7">
      <c r="B2598" s="22" t="s">
        <v>124</v>
      </c>
      <c r="C2598" s="22" t="s">
        <v>7</v>
      </c>
      <c r="D2598" s="22" t="s">
        <v>5</v>
      </c>
      <c r="E2598" s="22" t="s">
        <v>15</v>
      </c>
      <c r="F2598" s="22" t="s">
        <v>26</v>
      </c>
      <c r="G2598" s="1">
        <v>13100856.74</v>
      </c>
    </row>
    <row r="2599" spans="2:7">
      <c r="B2599" s="22" t="s">
        <v>124</v>
      </c>
      <c r="C2599" s="22" t="s">
        <v>7</v>
      </c>
      <c r="D2599" s="22" t="s">
        <v>5</v>
      </c>
      <c r="E2599" s="22" t="s">
        <v>15</v>
      </c>
      <c r="F2599" s="22" t="s">
        <v>27</v>
      </c>
      <c r="G2599" s="1">
        <v>222291.07</v>
      </c>
    </row>
    <row r="2600" spans="2:7">
      <c r="B2600" s="22" t="s">
        <v>124</v>
      </c>
      <c r="C2600" s="22" t="s">
        <v>7</v>
      </c>
      <c r="D2600" s="22" t="s">
        <v>5</v>
      </c>
      <c r="E2600" s="22" t="s">
        <v>15</v>
      </c>
      <c r="F2600" s="22" t="s">
        <v>72</v>
      </c>
      <c r="G2600" s="1">
        <v>66859.960000000006</v>
      </c>
    </row>
    <row r="2601" spans="2:7">
      <c r="B2601" s="22" t="s">
        <v>124</v>
      </c>
      <c r="C2601" s="22" t="s">
        <v>7</v>
      </c>
      <c r="D2601" s="22" t="s">
        <v>5</v>
      </c>
      <c r="E2601" s="22" t="s">
        <v>28</v>
      </c>
      <c r="F2601" s="22" t="s">
        <v>29</v>
      </c>
      <c r="G2601" s="1">
        <v>5068424.41</v>
      </c>
    </row>
    <row r="2602" spans="2:7">
      <c r="B2602" s="22" t="s">
        <v>124</v>
      </c>
      <c r="C2602" s="22" t="s">
        <v>7</v>
      </c>
      <c r="D2602" s="22" t="s">
        <v>5</v>
      </c>
      <c r="E2602" s="22" t="s">
        <v>28</v>
      </c>
      <c r="F2602" s="22" t="s">
        <v>30</v>
      </c>
      <c r="G2602" s="1">
        <v>749655</v>
      </c>
    </row>
    <row r="2603" spans="2:7">
      <c r="B2603" s="22" t="s">
        <v>124</v>
      </c>
      <c r="C2603" s="22" t="s">
        <v>7</v>
      </c>
      <c r="D2603" s="22" t="s">
        <v>5</v>
      </c>
      <c r="E2603" s="22" t="s">
        <v>28</v>
      </c>
      <c r="F2603" s="22" t="s">
        <v>31</v>
      </c>
      <c r="G2603" s="1">
        <v>415034.81</v>
      </c>
    </row>
    <row r="2604" spans="2:7">
      <c r="B2604" s="22" t="s">
        <v>124</v>
      </c>
      <c r="C2604" s="22" t="s">
        <v>7</v>
      </c>
      <c r="D2604" s="22" t="s">
        <v>5</v>
      </c>
      <c r="E2604" s="22" t="s">
        <v>28</v>
      </c>
      <c r="F2604" s="22" t="s">
        <v>32</v>
      </c>
      <c r="G2604" s="1">
        <v>1938939.26</v>
      </c>
    </row>
    <row r="2605" spans="2:7">
      <c r="B2605" s="22" t="s">
        <v>124</v>
      </c>
      <c r="C2605" s="22" t="s">
        <v>7</v>
      </c>
      <c r="D2605" s="22" t="s">
        <v>5</v>
      </c>
      <c r="E2605" s="22" t="s">
        <v>28</v>
      </c>
      <c r="F2605" s="22" t="s">
        <v>33</v>
      </c>
      <c r="G2605" s="1">
        <v>2020629.96</v>
      </c>
    </row>
    <row r="2606" spans="2:7">
      <c r="B2606" s="22" t="s">
        <v>124</v>
      </c>
      <c r="C2606" s="22" t="s">
        <v>7</v>
      </c>
      <c r="D2606" s="22" t="s">
        <v>5</v>
      </c>
      <c r="E2606" s="22" t="s">
        <v>34</v>
      </c>
      <c r="F2606" s="22" t="s">
        <v>35</v>
      </c>
      <c r="G2606" s="1">
        <v>0</v>
      </c>
    </row>
    <row r="2607" spans="2:7">
      <c r="B2607" s="22" t="s">
        <v>124</v>
      </c>
      <c r="C2607" s="22" t="s">
        <v>7</v>
      </c>
      <c r="D2607" s="22" t="s">
        <v>5</v>
      </c>
      <c r="E2607" s="22" t="s">
        <v>34</v>
      </c>
      <c r="F2607" s="22" t="s">
        <v>36</v>
      </c>
      <c r="G2607" s="1">
        <v>165652.19</v>
      </c>
    </row>
    <row r="2608" spans="2:7">
      <c r="B2608" s="22" t="s">
        <v>124</v>
      </c>
      <c r="C2608" s="22" t="s">
        <v>7</v>
      </c>
      <c r="D2608" s="22" t="s">
        <v>5</v>
      </c>
      <c r="E2608" s="22" t="s">
        <v>34</v>
      </c>
      <c r="F2608" s="22" t="s">
        <v>37</v>
      </c>
      <c r="G2608" s="1">
        <v>911519.94</v>
      </c>
    </row>
    <row r="2609" spans="2:7">
      <c r="B2609" s="22" t="s">
        <v>124</v>
      </c>
      <c r="C2609" s="22" t="s">
        <v>7</v>
      </c>
      <c r="D2609" s="22" t="s">
        <v>5</v>
      </c>
      <c r="E2609" s="22" t="s">
        <v>34</v>
      </c>
      <c r="F2609" s="22" t="s">
        <v>38</v>
      </c>
      <c r="G2609" s="1">
        <v>459015.98</v>
      </c>
    </row>
    <row r="2610" spans="2:7">
      <c r="B2610" s="22" t="s">
        <v>124</v>
      </c>
      <c r="C2610" s="22" t="s">
        <v>7</v>
      </c>
      <c r="D2610" s="22" t="s">
        <v>5</v>
      </c>
      <c r="E2610" s="22" t="s">
        <v>34</v>
      </c>
      <c r="F2610" s="22" t="s">
        <v>39</v>
      </c>
      <c r="G2610" s="1">
        <v>2712112.18</v>
      </c>
    </row>
    <row r="2611" spans="2:7">
      <c r="B2611" s="22" t="s">
        <v>124</v>
      </c>
      <c r="C2611" s="22" t="s">
        <v>7</v>
      </c>
      <c r="D2611" s="22" t="s">
        <v>5</v>
      </c>
      <c r="E2611" s="22" t="s">
        <v>34</v>
      </c>
      <c r="F2611" s="22" t="s">
        <v>40</v>
      </c>
      <c r="G2611" s="1">
        <v>179888</v>
      </c>
    </row>
    <row r="2612" spans="2:7">
      <c r="B2612" s="22" t="s">
        <v>124</v>
      </c>
      <c r="C2612" s="22" t="s">
        <v>7</v>
      </c>
      <c r="D2612" s="22" t="s">
        <v>5</v>
      </c>
      <c r="E2612" s="22" t="s">
        <v>34</v>
      </c>
      <c r="F2612" s="22" t="s">
        <v>41</v>
      </c>
      <c r="G2612" s="1">
        <v>63705.7</v>
      </c>
    </row>
    <row r="2613" spans="2:7">
      <c r="B2613" s="22" t="s">
        <v>124</v>
      </c>
      <c r="C2613" s="22" t="s">
        <v>7</v>
      </c>
      <c r="D2613" s="22" t="s">
        <v>5</v>
      </c>
      <c r="E2613" s="22" t="s">
        <v>34</v>
      </c>
      <c r="F2613" s="22" t="s">
        <v>65</v>
      </c>
      <c r="G2613" s="1">
        <v>19</v>
      </c>
    </row>
    <row r="2614" spans="2:7">
      <c r="B2614" s="22" t="s">
        <v>124</v>
      </c>
      <c r="C2614" s="22" t="s">
        <v>7</v>
      </c>
      <c r="D2614" s="22" t="s">
        <v>5</v>
      </c>
      <c r="E2614" s="22" t="s">
        <v>34</v>
      </c>
      <c r="F2614" s="22" t="s">
        <v>42</v>
      </c>
      <c r="G2614" s="1">
        <v>186640.03</v>
      </c>
    </row>
    <row r="2615" spans="2:7">
      <c r="B2615" s="22" t="s">
        <v>124</v>
      </c>
      <c r="C2615" s="22" t="s">
        <v>7</v>
      </c>
      <c r="D2615" s="22" t="s">
        <v>5</v>
      </c>
      <c r="E2615" s="22" t="s">
        <v>34</v>
      </c>
      <c r="F2615" s="22" t="s">
        <v>43</v>
      </c>
      <c r="G2615" s="1">
        <v>651140.17000000004</v>
      </c>
    </row>
    <row r="2616" spans="2:7">
      <c r="B2616" s="22" t="s">
        <v>124</v>
      </c>
      <c r="C2616" s="22" t="s">
        <v>7</v>
      </c>
      <c r="D2616" s="22" t="s">
        <v>5</v>
      </c>
      <c r="E2616" s="22" t="s">
        <v>34</v>
      </c>
      <c r="F2616" s="22" t="s">
        <v>44</v>
      </c>
      <c r="G2616" s="1">
        <v>436.85</v>
      </c>
    </row>
    <row r="2617" spans="2:7">
      <c r="B2617" s="22" t="s">
        <v>124</v>
      </c>
      <c r="C2617" s="22" t="s">
        <v>7</v>
      </c>
      <c r="D2617" s="22" t="s">
        <v>5</v>
      </c>
      <c r="E2617" s="22" t="s">
        <v>34</v>
      </c>
      <c r="F2617" s="22" t="s">
        <v>45</v>
      </c>
      <c r="G2617" s="1">
        <v>651131.15</v>
      </c>
    </row>
    <row r="2618" spans="2:7">
      <c r="B2618" s="22" t="s">
        <v>124</v>
      </c>
      <c r="C2618" s="22" t="s">
        <v>7</v>
      </c>
      <c r="D2618" s="22" t="s">
        <v>5</v>
      </c>
      <c r="E2618" s="22" t="s">
        <v>34</v>
      </c>
      <c r="F2618" s="22" t="s">
        <v>46</v>
      </c>
      <c r="G2618" s="1">
        <v>8341390.5</v>
      </c>
    </row>
    <row r="2619" spans="2:7">
      <c r="B2619" s="22" t="s">
        <v>124</v>
      </c>
      <c r="C2619" s="22" t="s">
        <v>7</v>
      </c>
      <c r="D2619" s="22" t="s">
        <v>5</v>
      </c>
      <c r="E2619" s="22" t="s">
        <v>34</v>
      </c>
      <c r="F2619" s="22" t="s">
        <v>47</v>
      </c>
      <c r="G2619" s="1">
        <v>848946.7</v>
      </c>
    </row>
    <row r="2620" spans="2:7">
      <c r="B2620" s="22" t="s">
        <v>124</v>
      </c>
      <c r="C2620" s="22" t="s">
        <v>7</v>
      </c>
      <c r="D2620" s="22" t="s">
        <v>5</v>
      </c>
      <c r="E2620" s="22" t="s">
        <v>34</v>
      </c>
      <c r="F2620" s="22" t="s">
        <v>48</v>
      </c>
      <c r="G2620" s="1">
        <v>590925.43000000005</v>
      </c>
    </row>
    <row r="2621" spans="2:7">
      <c r="B2621" s="22" t="s">
        <v>124</v>
      </c>
      <c r="C2621" s="22" t="s">
        <v>7</v>
      </c>
      <c r="D2621" s="22" t="s">
        <v>5</v>
      </c>
      <c r="E2621" s="22" t="s">
        <v>34</v>
      </c>
      <c r="F2621" s="22" t="s">
        <v>74</v>
      </c>
      <c r="G2621" s="1">
        <v>96492.06</v>
      </c>
    </row>
    <row r="2622" spans="2:7">
      <c r="B2622" s="22" t="s">
        <v>124</v>
      </c>
      <c r="C2622" s="22" t="s">
        <v>7</v>
      </c>
      <c r="D2622" s="22" t="s">
        <v>5</v>
      </c>
      <c r="E2622" s="22" t="s">
        <v>34</v>
      </c>
      <c r="F2622" s="22" t="s">
        <v>75</v>
      </c>
      <c r="G2622" s="1">
        <v>52933.279999999999</v>
      </c>
    </row>
    <row r="2623" spans="2:7">
      <c r="B2623" s="22" t="s">
        <v>124</v>
      </c>
      <c r="C2623" s="22" t="s">
        <v>7</v>
      </c>
      <c r="D2623" s="22" t="s">
        <v>5</v>
      </c>
      <c r="E2623" s="22" t="s">
        <v>34</v>
      </c>
      <c r="F2623" s="22" t="s">
        <v>88</v>
      </c>
      <c r="G2623" s="1">
        <v>11789</v>
      </c>
    </row>
    <row r="2624" spans="2:7">
      <c r="B2624" s="22" t="s">
        <v>124</v>
      </c>
      <c r="C2624" s="22" t="s">
        <v>7</v>
      </c>
      <c r="D2624" s="22" t="s">
        <v>5</v>
      </c>
      <c r="E2624" s="22" t="s">
        <v>34</v>
      </c>
      <c r="F2624" s="22" t="s">
        <v>66</v>
      </c>
      <c r="G2624" s="1">
        <v>435551.2</v>
      </c>
    </row>
    <row r="2625" spans="2:7">
      <c r="B2625" s="22" t="s">
        <v>124</v>
      </c>
      <c r="C2625" s="22" t="s">
        <v>7</v>
      </c>
      <c r="D2625" s="22" t="s">
        <v>5</v>
      </c>
      <c r="E2625" s="22" t="s">
        <v>34</v>
      </c>
      <c r="F2625" s="22" t="s">
        <v>84</v>
      </c>
      <c r="G2625" s="1">
        <v>178515.94</v>
      </c>
    </row>
    <row r="2626" spans="2:7">
      <c r="B2626" s="22" t="s">
        <v>124</v>
      </c>
      <c r="C2626" s="22" t="s">
        <v>7</v>
      </c>
      <c r="D2626" s="22" t="s">
        <v>5</v>
      </c>
      <c r="E2626" s="22" t="s">
        <v>34</v>
      </c>
      <c r="F2626" s="22" t="s">
        <v>67</v>
      </c>
      <c r="G2626" s="1">
        <v>180134</v>
      </c>
    </row>
    <row r="2627" spans="2:7">
      <c r="B2627" s="22" t="s">
        <v>124</v>
      </c>
      <c r="C2627" s="22" t="s">
        <v>7</v>
      </c>
      <c r="D2627" s="22" t="s">
        <v>5</v>
      </c>
      <c r="E2627" s="22" t="s">
        <v>34</v>
      </c>
      <c r="F2627" s="22" t="s">
        <v>85</v>
      </c>
      <c r="G2627" s="1">
        <v>2018.54</v>
      </c>
    </row>
    <row r="2628" spans="2:7">
      <c r="B2628" s="22" t="s">
        <v>124</v>
      </c>
      <c r="C2628" s="22" t="s">
        <v>7</v>
      </c>
      <c r="D2628" s="22" t="s">
        <v>5</v>
      </c>
      <c r="E2628" s="22" t="s">
        <v>34</v>
      </c>
      <c r="F2628" s="22" t="s">
        <v>49</v>
      </c>
      <c r="G2628" s="1">
        <v>2176750.56</v>
      </c>
    </row>
    <row r="2629" spans="2:7">
      <c r="B2629" s="22" t="s">
        <v>124</v>
      </c>
      <c r="C2629" s="22" t="s">
        <v>7</v>
      </c>
      <c r="D2629" s="22" t="s">
        <v>5</v>
      </c>
      <c r="E2629" s="22" t="s">
        <v>34</v>
      </c>
      <c r="F2629" s="22" t="s">
        <v>50</v>
      </c>
      <c r="G2629" s="1">
        <v>1142067.1599999999</v>
      </c>
    </row>
    <row r="2630" spans="2:7">
      <c r="B2630" s="22" t="s">
        <v>124</v>
      </c>
      <c r="C2630" s="22" t="s">
        <v>7</v>
      </c>
      <c r="D2630" s="22" t="s">
        <v>5</v>
      </c>
      <c r="E2630" s="22" t="s">
        <v>34</v>
      </c>
      <c r="F2630" s="22" t="s">
        <v>51</v>
      </c>
      <c r="G2630" s="1">
        <v>6680.46</v>
      </c>
    </row>
    <row r="2631" spans="2:7">
      <c r="B2631" s="22" t="s">
        <v>124</v>
      </c>
      <c r="C2631" s="22" t="s">
        <v>7</v>
      </c>
      <c r="D2631" s="22" t="s">
        <v>5</v>
      </c>
      <c r="E2631" s="22" t="s">
        <v>34</v>
      </c>
      <c r="F2631" s="22" t="s">
        <v>52</v>
      </c>
      <c r="G2631" s="1">
        <v>15128.27</v>
      </c>
    </row>
    <row r="2632" spans="2:7">
      <c r="B2632" s="22" t="s">
        <v>124</v>
      </c>
      <c r="C2632" s="22" t="s">
        <v>7</v>
      </c>
      <c r="D2632" s="22" t="s">
        <v>5</v>
      </c>
      <c r="E2632" s="22" t="s">
        <v>34</v>
      </c>
      <c r="F2632" s="22" t="s">
        <v>53</v>
      </c>
      <c r="G2632" s="1">
        <v>3592029.04</v>
      </c>
    </row>
    <row r="2633" spans="2:7">
      <c r="B2633" s="22" t="s">
        <v>124</v>
      </c>
      <c r="C2633" s="22" t="s">
        <v>7</v>
      </c>
      <c r="D2633" s="22" t="s">
        <v>5</v>
      </c>
      <c r="E2633" s="22" t="s">
        <v>34</v>
      </c>
      <c r="F2633" s="22" t="s">
        <v>68</v>
      </c>
      <c r="G2633" s="1">
        <v>6488687.4000000004</v>
      </c>
    </row>
    <row r="2634" spans="2:7">
      <c r="B2634" s="22" t="s">
        <v>124</v>
      </c>
      <c r="C2634" s="22" t="s">
        <v>7</v>
      </c>
      <c r="D2634" s="22" t="s">
        <v>5</v>
      </c>
      <c r="E2634" s="22" t="s">
        <v>34</v>
      </c>
      <c r="F2634" s="22" t="s">
        <v>55</v>
      </c>
      <c r="G2634" s="1">
        <v>384837.4</v>
      </c>
    </row>
    <row r="2635" spans="2:7">
      <c r="B2635" s="22" t="s">
        <v>124</v>
      </c>
      <c r="C2635" s="22" t="s">
        <v>7</v>
      </c>
      <c r="D2635" s="22" t="s">
        <v>5</v>
      </c>
      <c r="E2635" s="22" t="s">
        <v>34</v>
      </c>
      <c r="F2635" s="22" t="s">
        <v>56</v>
      </c>
      <c r="G2635" s="1">
        <v>1604911.39</v>
      </c>
    </row>
    <row r="2636" spans="2:7">
      <c r="B2636" s="22" t="s">
        <v>124</v>
      </c>
      <c r="C2636" s="22" t="s">
        <v>7</v>
      </c>
      <c r="D2636" s="22" t="s">
        <v>5</v>
      </c>
      <c r="E2636" s="22" t="s">
        <v>34</v>
      </c>
      <c r="F2636" s="22" t="s">
        <v>76</v>
      </c>
      <c r="G2636" s="1">
        <v>422357.93</v>
      </c>
    </row>
    <row r="2637" spans="2:7">
      <c r="B2637" s="22" t="s">
        <v>124</v>
      </c>
      <c r="C2637" s="22" t="s">
        <v>7</v>
      </c>
      <c r="D2637" s="22" t="s">
        <v>5</v>
      </c>
      <c r="E2637" s="22" t="s">
        <v>34</v>
      </c>
      <c r="F2637" s="22" t="s">
        <v>57</v>
      </c>
      <c r="G2637" s="1">
        <v>1951760.58</v>
      </c>
    </row>
    <row r="2638" spans="2:7">
      <c r="B2638" s="22" t="s">
        <v>124</v>
      </c>
      <c r="C2638" s="22" t="s">
        <v>7</v>
      </c>
      <c r="D2638" s="22" t="s">
        <v>5</v>
      </c>
      <c r="E2638" s="22" t="s">
        <v>34</v>
      </c>
      <c r="F2638" s="22" t="s">
        <v>94</v>
      </c>
      <c r="G2638" s="1">
        <v>3682.4</v>
      </c>
    </row>
    <row r="2639" spans="2:7">
      <c r="B2639" s="22" t="s">
        <v>124</v>
      </c>
      <c r="C2639" s="22" t="s">
        <v>7</v>
      </c>
      <c r="D2639" s="22" t="s">
        <v>5</v>
      </c>
      <c r="E2639" s="22" t="s">
        <v>34</v>
      </c>
      <c r="F2639" s="22" t="s">
        <v>58</v>
      </c>
      <c r="G2639" s="1">
        <v>185178.96</v>
      </c>
    </row>
    <row r="2640" spans="2:7">
      <c r="B2640" s="22" t="s">
        <v>124</v>
      </c>
      <c r="C2640" s="22" t="s">
        <v>7</v>
      </c>
      <c r="D2640" s="22" t="s">
        <v>5</v>
      </c>
      <c r="E2640" s="22" t="s">
        <v>34</v>
      </c>
      <c r="F2640" s="22" t="s">
        <v>126</v>
      </c>
      <c r="G2640" s="1">
        <v>1250</v>
      </c>
    </row>
    <row r="2641" spans="2:7">
      <c r="B2641" s="22" t="s">
        <v>124</v>
      </c>
      <c r="C2641" s="22" t="s">
        <v>7</v>
      </c>
      <c r="D2641" s="22" t="s">
        <v>5</v>
      </c>
      <c r="E2641" s="22" t="s">
        <v>34</v>
      </c>
      <c r="F2641" s="22" t="s">
        <v>112</v>
      </c>
      <c r="G2641" s="1">
        <v>22163.27</v>
      </c>
    </row>
    <row r="2642" spans="2:7">
      <c r="B2642" s="22" t="s">
        <v>124</v>
      </c>
      <c r="C2642" s="22" t="s">
        <v>7</v>
      </c>
      <c r="D2642" s="22" t="s">
        <v>5</v>
      </c>
      <c r="E2642" s="22" t="s">
        <v>59</v>
      </c>
      <c r="F2642" s="22" t="s">
        <v>55</v>
      </c>
      <c r="G2642" s="1">
        <v>158178.01</v>
      </c>
    </row>
    <row r="2643" spans="2:7">
      <c r="B2643" s="22" t="s">
        <v>124</v>
      </c>
      <c r="C2643" s="22" t="s">
        <v>7</v>
      </c>
      <c r="D2643" s="22" t="s">
        <v>5</v>
      </c>
      <c r="E2643" s="22" t="s">
        <v>60</v>
      </c>
      <c r="F2643" s="22" t="s">
        <v>78</v>
      </c>
      <c r="G2643" s="1">
        <v>56122.82</v>
      </c>
    </row>
    <row r="2644" spans="2:7">
      <c r="B2644" s="22" t="s">
        <v>124</v>
      </c>
      <c r="C2644" s="22" t="s">
        <v>7</v>
      </c>
      <c r="D2644" s="22" t="s">
        <v>5</v>
      </c>
      <c r="E2644" s="22" t="s">
        <v>60</v>
      </c>
      <c r="F2644" s="22" t="s">
        <v>80</v>
      </c>
      <c r="G2644" s="1">
        <v>9779.7199999999993</v>
      </c>
    </row>
    <row r="2645" spans="2:7">
      <c r="B2645" s="22" t="s">
        <v>124</v>
      </c>
      <c r="C2645" s="22" t="s">
        <v>7</v>
      </c>
      <c r="D2645" s="22" t="s">
        <v>5</v>
      </c>
      <c r="E2645" s="22" t="s">
        <v>60</v>
      </c>
      <c r="F2645" s="22" t="s">
        <v>81</v>
      </c>
      <c r="G2645" s="1">
        <v>60437.2</v>
      </c>
    </row>
    <row r="2646" spans="2:7">
      <c r="B2646" s="22" t="s">
        <v>124</v>
      </c>
      <c r="C2646" s="22" t="s">
        <v>7</v>
      </c>
      <c r="D2646" s="22" t="s">
        <v>5</v>
      </c>
      <c r="E2646" s="22" t="s">
        <v>60</v>
      </c>
      <c r="F2646" s="22" t="s">
        <v>62</v>
      </c>
      <c r="G2646" s="1">
        <v>273582.40000000002</v>
      </c>
    </row>
    <row r="2647" spans="2:7">
      <c r="B2647" s="22" t="s">
        <v>124</v>
      </c>
      <c r="C2647" s="22" t="s">
        <v>7</v>
      </c>
      <c r="D2647" s="22" t="s">
        <v>7</v>
      </c>
      <c r="E2647" s="22" t="s">
        <v>5</v>
      </c>
      <c r="F2647" s="22" t="s">
        <v>6</v>
      </c>
      <c r="G2647" s="1">
        <v>1800536.42</v>
      </c>
    </row>
    <row r="2648" spans="2:7">
      <c r="B2648" s="22" t="s">
        <v>124</v>
      </c>
      <c r="C2648" s="22" t="s">
        <v>7</v>
      </c>
      <c r="D2648" s="22" t="s">
        <v>7</v>
      </c>
      <c r="E2648" s="22" t="s">
        <v>8</v>
      </c>
      <c r="F2648" s="22" t="s">
        <v>9</v>
      </c>
      <c r="G2648" s="1">
        <v>16933290.030000001</v>
      </c>
    </row>
    <row r="2649" spans="2:7">
      <c r="B2649" s="22" t="s">
        <v>124</v>
      </c>
      <c r="C2649" s="22" t="s">
        <v>7</v>
      </c>
      <c r="D2649" s="22" t="s">
        <v>7</v>
      </c>
      <c r="E2649" s="22" t="s">
        <v>8</v>
      </c>
      <c r="F2649" s="22" t="s">
        <v>10</v>
      </c>
      <c r="G2649" s="1">
        <v>2978414.71</v>
      </c>
    </row>
    <row r="2650" spans="2:7">
      <c r="B2650" s="22" t="s">
        <v>124</v>
      </c>
      <c r="C2650" s="22" t="s">
        <v>7</v>
      </c>
      <c r="D2650" s="22" t="s">
        <v>7</v>
      </c>
      <c r="E2650" s="22" t="s">
        <v>8</v>
      </c>
      <c r="F2650" s="22" t="s">
        <v>11</v>
      </c>
      <c r="G2650" s="1">
        <v>2518560.89</v>
      </c>
    </row>
    <row r="2651" spans="2:7">
      <c r="B2651" s="22" t="s">
        <v>124</v>
      </c>
      <c r="C2651" s="22" t="s">
        <v>7</v>
      </c>
      <c r="D2651" s="22" t="s">
        <v>7</v>
      </c>
      <c r="E2651" s="22" t="s">
        <v>8</v>
      </c>
      <c r="F2651" s="22" t="s">
        <v>12</v>
      </c>
      <c r="G2651" s="1">
        <v>9486255.4399999995</v>
      </c>
    </row>
    <row r="2652" spans="2:7">
      <c r="B2652" s="22" t="s">
        <v>124</v>
      </c>
      <c r="C2652" s="22" t="s">
        <v>7</v>
      </c>
      <c r="D2652" s="22" t="s">
        <v>7</v>
      </c>
      <c r="E2652" s="22" t="s">
        <v>8</v>
      </c>
      <c r="F2652" s="22" t="s">
        <v>13</v>
      </c>
      <c r="G2652" s="1">
        <v>774053.69</v>
      </c>
    </row>
    <row r="2653" spans="2:7">
      <c r="B2653" s="22" t="s">
        <v>124</v>
      </c>
      <c r="C2653" s="22" t="s">
        <v>7</v>
      </c>
      <c r="D2653" s="22" t="s">
        <v>7</v>
      </c>
      <c r="E2653" s="22" t="s">
        <v>14</v>
      </c>
      <c r="F2653" s="22" t="s">
        <v>9</v>
      </c>
      <c r="G2653" s="1">
        <v>6563114.9299999997</v>
      </c>
    </row>
    <row r="2654" spans="2:7">
      <c r="B2654" s="22" t="s">
        <v>124</v>
      </c>
      <c r="C2654" s="22" t="s">
        <v>7</v>
      </c>
      <c r="D2654" s="22" t="s">
        <v>7</v>
      </c>
      <c r="E2654" s="22" t="s">
        <v>14</v>
      </c>
      <c r="F2654" s="22" t="s">
        <v>10</v>
      </c>
      <c r="G2654" s="1">
        <v>444252.37</v>
      </c>
    </row>
    <row r="2655" spans="2:7">
      <c r="B2655" s="22" t="s">
        <v>124</v>
      </c>
      <c r="C2655" s="22" t="s">
        <v>7</v>
      </c>
      <c r="D2655" s="22" t="s">
        <v>7</v>
      </c>
      <c r="E2655" s="22" t="s">
        <v>14</v>
      </c>
      <c r="F2655" s="22" t="s">
        <v>11</v>
      </c>
      <c r="G2655" s="1">
        <v>407594.23999999999</v>
      </c>
    </row>
    <row r="2656" spans="2:7">
      <c r="B2656" s="22" t="s">
        <v>124</v>
      </c>
      <c r="C2656" s="22" t="s">
        <v>7</v>
      </c>
      <c r="D2656" s="22" t="s">
        <v>7</v>
      </c>
      <c r="E2656" s="22" t="s">
        <v>14</v>
      </c>
      <c r="F2656" s="22" t="s">
        <v>12</v>
      </c>
      <c r="G2656" s="1">
        <v>21688.55</v>
      </c>
    </row>
    <row r="2657" spans="2:7">
      <c r="B2657" s="22" t="s">
        <v>124</v>
      </c>
      <c r="C2657" s="22" t="s">
        <v>7</v>
      </c>
      <c r="D2657" s="22" t="s">
        <v>7</v>
      </c>
      <c r="E2657" s="22" t="s">
        <v>14</v>
      </c>
      <c r="F2657" s="22" t="s">
        <v>13</v>
      </c>
      <c r="G2657" s="1">
        <v>83440.84</v>
      </c>
    </row>
    <row r="2658" spans="2:7">
      <c r="B2658" s="22" t="s">
        <v>124</v>
      </c>
      <c r="C2658" s="22" t="s">
        <v>7</v>
      </c>
      <c r="D2658" s="22" t="s">
        <v>7</v>
      </c>
      <c r="E2658" s="22" t="s">
        <v>15</v>
      </c>
      <c r="F2658" s="22" t="s">
        <v>17</v>
      </c>
      <c r="G2658" s="1">
        <v>1908953.51</v>
      </c>
    </row>
    <row r="2659" spans="2:7">
      <c r="B2659" s="22" t="s">
        <v>124</v>
      </c>
      <c r="C2659" s="22" t="s">
        <v>7</v>
      </c>
      <c r="D2659" s="22" t="s">
        <v>7</v>
      </c>
      <c r="E2659" s="22" t="s">
        <v>15</v>
      </c>
      <c r="F2659" s="22" t="s">
        <v>18</v>
      </c>
      <c r="G2659" s="1">
        <v>559485.63</v>
      </c>
    </row>
    <row r="2660" spans="2:7">
      <c r="B2660" s="22" t="s">
        <v>124</v>
      </c>
      <c r="C2660" s="22" t="s">
        <v>7</v>
      </c>
      <c r="D2660" s="22" t="s">
        <v>7</v>
      </c>
      <c r="E2660" s="22" t="s">
        <v>15</v>
      </c>
      <c r="F2660" s="22" t="s">
        <v>19</v>
      </c>
      <c r="G2660" s="1">
        <v>3335931.87</v>
      </c>
    </row>
    <row r="2661" spans="2:7">
      <c r="B2661" s="22" t="s">
        <v>124</v>
      </c>
      <c r="C2661" s="22" t="s">
        <v>7</v>
      </c>
      <c r="D2661" s="22" t="s">
        <v>7</v>
      </c>
      <c r="E2661" s="22" t="s">
        <v>15</v>
      </c>
      <c r="F2661" s="22" t="s">
        <v>20</v>
      </c>
      <c r="G2661" s="1">
        <v>823027.89</v>
      </c>
    </row>
    <row r="2662" spans="2:7">
      <c r="B2662" s="22" t="s">
        <v>124</v>
      </c>
      <c r="C2662" s="22" t="s">
        <v>7</v>
      </c>
      <c r="D2662" s="22" t="s">
        <v>7</v>
      </c>
      <c r="E2662" s="22" t="s">
        <v>15</v>
      </c>
      <c r="F2662" s="22" t="s">
        <v>21</v>
      </c>
      <c r="G2662" s="1">
        <v>48896.27</v>
      </c>
    </row>
    <row r="2663" spans="2:7">
      <c r="B2663" s="22" t="s">
        <v>124</v>
      </c>
      <c r="C2663" s="22" t="s">
        <v>7</v>
      </c>
      <c r="D2663" s="22" t="s">
        <v>7</v>
      </c>
      <c r="E2663" s="22" t="s">
        <v>15</v>
      </c>
      <c r="F2663" s="22" t="s">
        <v>22</v>
      </c>
      <c r="G2663" s="1">
        <v>14568.99</v>
      </c>
    </row>
    <row r="2664" spans="2:7">
      <c r="B2664" s="22" t="s">
        <v>124</v>
      </c>
      <c r="C2664" s="22" t="s">
        <v>7</v>
      </c>
      <c r="D2664" s="22" t="s">
        <v>7</v>
      </c>
      <c r="E2664" s="22" t="s">
        <v>15</v>
      </c>
      <c r="F2664" s="22" t="s">
        <v>23</v>
      </c>
      <c r="G2664" s="1">
        <v>117841.59</v>
      </c>
    </row>
    <row r="2665" spans="2:7">
      <c r="B2665" s="22" t="s">
        <v>124</v>
      </c>
      <c r="C2665" s="22" t="s">
        <v>7</v>
      </c>
      <c r="D2665" s="22" t="s">
        <v>7</v>
      </c>
      <c r="E2665" s="22" t="s">
        <v>15</v>
      </c>
      <c r="F2665" s="22" t="s">
        <v>24</v>
      </c>
      <c r="G2665" s="1">
        <v>97888.44</v>
      </c>
    </row>
    <row r="2666" spans="2:7">
      <c r="B2666" s="22" t="s">
        <v>124</v>
      </c>
      <c r="C2666" s="22" t="s">
        <v>7</v>
      </c>
      <c r="D2666" s="22" t="s">
        <v>7</v>
      </c>
      <c r="E2666" s="22" t="s">
        <v>15</v>
      </c>
      <c r="F2666" s="22" t="s">
        <v>25</v>
      </c>
      <c r="G2666" s="1">
        <v>2538587.86</v>
      </c>
    </row>
    <row r="2667" spans="2:7">
      <c r="B2667" s="22" t="s">
        <v>124</v>
      </c>
      <c r="C2667" s="22" t="s">
        <v>7</v>
      </c>
      <c r="D2667" s="22" t="s">
        <v>7</v>
      </c>
      <c r="E2667" s="22" t="s">
        <v>15</v>
      </c>
      <c r="F2667" s="22" t="s">
        <v>26</v>
      </c>
      <c r="G2667" s="1">
        <v>1704408.06</v>
      </c>
    </row>
    <row r="2668" spans="2:7">
      <c r="B2668" s="22" t="s">
        <v>124</v>
      </c>
      <c r="C2668" s="22" t="s">
        <v>7</v>
      </c>
      <c r="D2668" s="22" t="s">
        <v>7</v>
      </c>
      <c r="E2668" s="22" t="s">
        <v>15</v>
      </c>
      <c r="F2668" s="22" t="s">
        <v>27</v>
      </c>
      <c r="G2668" s="1">
        <v>31165.37</v>
      </c>
    </row>
    <row r="2669" spans="2:7">
      <c r="B2669" s="22" t="s">
        <v>124</v>
      </c>
      <c r="C2669" s="22" t="s">
        <v>7</v>
      </c>
      <c r="D2669" s="22" t="s">
        <v>7</v>
      </c>
      <c r="E2669" s="22" t="s">
        <v>15</v>
      </c>
      <c r="F2669" s="22" t="s">
        <v>72</v>
      </c>
      <c r="G2669" s="1">
        <v>10999.37</v>
      </c>
    </row>
    <row r="2670" spans="2:7">
      <c r="B2670" s="22" t="s">
        <v>124</v>
      </c>
      <c r="C2670" s="22" t="s">
        <v>7</v>
      </c>
      <c r="D2670" s="22" t="s">
        <v>7</v>
      </c>
      <c r="E2670" s="22" t="s">
        <v>28</v>
      </c>
      <c r="F2670" s="22" t="s">
        <v>29</v>
      </c>
      <c r="G2670" s="1">
        <v>91200.13</v>
      </c>
    </row>
    <row r="2671" spans="2:7">
      <c r="B2671" s="22" t="s">
        <v>124</v>
      </c>
      <c r="C2671" s="22" t="s">
        <v>7</v>
      </c>
      <c r="D2671" s="22" t="s">
        <v>7</v>
      </c>
      <c r="E2671" s="22" t="s">
        <v>28</v>
      </c>
      <c r="F2671" s="22" t="s">
        <v>31</v>
      </c>
      <c r="G2671" s="1">
        <v>188650.14</v>
      </c>
    </row>
    <row r="2672" spans="2:7">
      <c r="B2672" s="22" t="s">
        <v>124</v>
      </c>
      <c r="C2672" s="22" t="s">
        <v>7</v>
      </c>
      <c r="D2672" s="22" t="s">
        <v>7</v>
      </c>
      <c r="E2672" s="22" t="s">
        <v>28</v>
      </c>
      <c r="F2672" s="22" t="s">
        <v>32</v>
      </c>
      <c r="G2672" s="1">
        <v>214.99</v>
      </c>
    </row>
    <row r="2673" spans="2:7">
      <c r="B2673" s="22" t="s">
        <v>124</v>
      </c>
      <c r="C2673" s="22" t="s">
        <v>7</v>
      </c>
      <c r="D2673" s="22" t="s">
        <v>7</v>
      </c>
      <c r="E2673" s="22" t="s">
        <v>28</v>
      </c>
      <c r="F2673" s="22" t="s">
        <v>33</v>
      </c>
      <c r="G2673" s="1">
        <v>742757.79</v>
      </c>
    </row>
    <row r="2674" spans="2:7">
      <c r="B2674" s="22" t="s">
        <v>124</v>
      </c>
      <c r="C2674" s="22" t="s">
        <v>7</v>
      </c>
      <c r="D2674" s="22" t="s">
        <v>7</v>
      </c>
      <c r="E2674" s="22" t="s">
        <v>34</v>
      </c>
      <c r="F2674" s="22" t="s">
        <v>38</v>
      </c>
      <c r="G2674" s="1">
        <v>4800</v>
      </c>
    </row>
    <row r="2675" spans="2:7">
      <c r="B2675" s="22" t="s">
        <v>124</v>
      </c>
      <c r="C2675" s="22" t="s">
        <v>7</v>
      </c>
      <c r="D2675" s="22" t="s">
        <v>7</v>
      </c>
      <c r="E2675" s="22" t="s">
        <v>34</v>
      </c>
      <c r="F2675" s="22" t="s">
        <v>39</v>
      </c>
      <c r="G2675" s="1">
        <v>233199.04</v>
      </c>
    </row>
    <row r="2676" spans="2:7">
      <c r="B2676" s="22" t="s">
        <v>124</v>
      </c>
      <c r="C2676" s="22" t="s">
        <v>7</v>
      </c>
      <c r="D2676" s="22" t="s">
        <v>7</v>
      </c>
      <c r="E2676" s="22" t="s">
        <v>34</v>
      </c>
      <c r="F2676" s="22" t="s">
        <v>47</v>
      </c>
      <c r="G2676" s="1">
        <v>22920.5</v>
      </c>
    </row>
    <row r="2677" spans="2:7">
      <c r="B2677" s="22" t="s">
        <v>124</v>
      </c>
      <c r="C2677" s="22" t="s">
        <v>7</v>
      </c>
      <c r="D2677" s="22" t="s">
        <v>7</v>
      </c>
      <c r="E2677" s="22" t="s">
        <v>34</v>
      </c>
      <c r="F2677" s="22" t="s">
        <v>48</v>
      </c>
      <c r="G2677" s="1">
        <v>162015.28</v>
      </c>
    </row>
    <row r="2678" spans="2:7">
      <c r="B2678" s="22" t="s">
        <v>124</v>
      </c>
      <c r="C2678" s="22" t="s">
        <v>7</v>
      </c>
      <c r="D2678" s="22" t="s">
        <v>7</v>
      </c>
      <c r="E2678" s="22" t="s">
        <v>34</v>
      </c>
      <c r="F2678" s="22" t="s">
        <v>75</v>
      </c>
      <c r="G2678" s="1">
        <v>3301.3</v>
      </c>
    </row>
    <row r="2679" spans="2:7">
      <c r="B2679" s="22" t="s">
        <v>124</v>
      </c>
      <c r="C2679" s="22" t="s">
        <v>7</v>
      </c>
      <c r="D2679" s="22" t="s">
        <v>7</v>
      </c>
      <c r="E2679" s="22" t="s">
        <v>34</v>
      </c>
      <c r="F2679" s="22" t="s">
        <v>85</v>
      </c>
      <c r="G2679" s="1">
        <v>10124.58</v>
      </c>
    </row>
    <row r="2680" spans="2:7">
      <c r="B2680" s="22" t="s">
        <v>124</v>
      </c>
      <c r="C2680" s="22" t="s">
        <v>7</v>
      </c>
      <c r="D2680" s="22" t="s">
        <v>7</v>
      </c>
      <c r="E2680" s="22" t="s">
        <v>34</v>
      </c>
      <c r="F2680" s="22" t="s">
        <v>55</v>
      </c>
      <c r="G2680" s="1">
        <v>8893.5400000000009</v>
      </c>
    </row>
    <row r="2681" spans="2:7">
      <c r="B2681" s="22" t="s">
        <v>124</v>
      </c>
      <c r="C2681" s="22" t="s">
        <v>7</v>
      </c>
      <c r="D2681" s="22" t="s">
        <v>7</v>
      </c>
      <c r="E2681" s="22" t="s">
        <v>34</v>
      </c>
      <c r="F2681" s="22" t="s">
        <v>118</v>
      </c>
      <c r="G2681" s="1">
        <v>3453003.68</v>
      </c>
    </row>
    <row r="2682" spans="2:7">
      <c r="B2682" s="22" t="s">
        <v>124</v>
      </c>
      <c r="C2682" s="22" t="s">
        <v>7</v>
      </c>
      <c r="D2682" s="22" t="s">
        <v>7</v>
      </c>
      <c r="E2682" s="22" t="s">
        <v>59</v>
      </c>
      <c r="F2682" s="22" t="s">
        <v>55</v>
      </c>
      <c r="G2682" s="1">
        <v>2876.56</v>
      </c>
    </row>
    <row r="2683" spans="2:7">
      <c r="B2683" s="22" t="s">
        <v>124</v>
      </c>
      <c r="C2683" s="22" t="s">
        <v>7</v>
      </c>
      <c r="D2683" s="22" t="s">
        <v>7</v>
      </c>
      <c r="E2683" s="22" t="s">
        <v>60</v>
      </c>
      <c r="F2683" s="22" t="s">
        <v>80</v>
      </c>
      <c r="G2683" s="1">
        <v>2060644.38</v>
      </c>
    </row>
    <row r="2684" spans="2:7">
      <c r="B2684" s="22" t="s">
        <v>124</v>
      </c>
      <c r="C2684" s="22" t="s">
        <v>7</v>
      </c>
      <c r="D2684" s="22" t="s">
        <v>7</v>
      </c>
      <c r="E2684" s="22" t="s">
        <v>60</v>
      </c>
      <c r="F2684" s="22" t="s">
        <v>81</v>
      </c>
      <c r="G2684" s="1">
        <v>172627</v>
      </c>
    </row>
    <row r="2685" spans="2:7">
      <c r="B2685" s="22" t="s">
        <v>124</v>
      </c>
      <c r="C2685" s="22" t="s">
        <v>7</v>
      </c>
      <c r="D2685" s="22" t="s">
        <v>7</v>
      </c>
      <c r="E2685" s="22" t="s">
        <v>60</v>
      </c>
      <c r="F2685" s="22" t="s">
        <v>62</v>
      </c>
      <c r="G2685" s="1">
        <v>12199.33</v>
      </c>
    </row>
    <row r="2686" spans="2:7">
      <c r="B2686" s="22" t="s">
        <v>127</v>
      </c>
      <c r="C2686" s="22" t="s">
        <v>7</v>
      </c>
      <c r="D2686" s="22" t="s">
        <v>5</v>
      </c>
      <c r="E2686" s="22" t="s">
        <v>5</v>
      </c>
      <c r="F2686" s="22" t="s">
        <v>6</v>
      </c>
      <c r="G2686" s="1">
        <v>164021.18</v>
      </c>
    </row>
    <row r="2687" spans="2:7">
      <c r="B2687" s="22" t="s">
        <v>127</v>
      </c>
      <c r="C2687" s="22" t="s">
        <v>7</v>
      </c>
      <c r="D2687" s="22" t="s">
        <v>5</v>
      </c>
      <c r="E2687" s="22" t="s">
        <v>7</v>
      </c>
      <c r="F2687" s="22" t="s">
        <v>6</v>
      </c>
      <c r="G2687" s="1">
        <v>-297668.81</v>
      </c>
    </row>
    <row r="2688" spans="2:7">
      <c r="B2688" s="22" t="s">
        <v>127</v>
      </c>
      <c r="C2688" s="22" t="s">
        <v>7</v>
      </c>
      <c r="D2688" s="22" t="s">
        <v>5</v>
      </c>
      <c r="E2688" s="22" t="s">
        <v>8</v>
      </c>
      <c r="F2688" s="22" t="s">
        <v>9</v>
      </c>
      <c r="G2688" s="1">
        <v>34361738.590000004</v>
      </c>
    </row>
    <row r="2689" spans="2:7">
      <c r="B2689" s="22" t="s">
        <v>127</v>
      </c>
      <c r="C2689" s="22" t="s">
        <v>7</v>
      </c>
      <c r="D2689" s="22" t="s">
        <v>5</v>
      </c>
      <c r="E2689" s="22" t="s">
        <v>8</v>
      </c>
      <c r="F2689" s="22" t="s">
        <v>10</v>
      </c>
      <c r="G2689" s="1">
        <v>839436.31</v>
      </c>
    </row>
    <row r="2690" spans="2:7">
      <c r="B2690" s="22" t="s">
        <v>127</v>
      </c>
      <c r="C2690" s="22" t="s">
        <v>7</v>
      </c>
      <c r="D2690" s="22" t="s">
        <v>5</v>
      </c>
      <c r="E2690" s="22" t="s">
        <v>8</v>
      </c>
      <c r="F2690" s="22" t="s">
        <v>11</v>
      </c>
      <c r="G2690" s="1">
        <v>624640.4</v>
      </c>
    </row>
    <row r="2691" spans="2:7">
      <c r="B2691" s="22" t="s">
        <v>127</v>
      </c>
      <c r="C2691" s="22" t="s">
        <v>7</v>
      </c>
      <c r="D2691" s="22" t="s">
        <v>5</v>
      </c>
      <c r="E2691" s="22" t="s">
        <v>8</v>
      </c>
      <c r="F2691" s="22" t="s">
        <v>12</v>
      </c>
      <c r="G2691" s="1">
        <v>52904.160000000003</v>
      </c>
    </row>
    <row r="2692" spans="2:7">
      <c r="B2692" s="22" t="s">
        <v>127</v>
      </c>
      <c r="C2692" s="22" t="s">
        <v>7</v>
      </c>
      <c r="D2692" s="22" t="s">
        <v>5</v>
      </c>
      <c r="E2692" s="22" t="s">
        <v>8</v>
      </c>
      <c r="F2692" s="22" t="s">
        <v>13</v>
      </c>
      <c r="G2692" s="1">
        <v>278684.82</v>
      </c>
    </row>
    <row r="2693" spans="2:7">
      <c r="B2693" s="22" t="s">
        <v>127</v>
      </c>
      <c r="C2693" s="22" t="s">
        <v>7</v>
      </c>
      <c r="D2693" s="22" t="s">
        <v>5</v>
      </c>
      <c r="E2693" s="22" t="s">
        <v>8</v>
      </c>
      <c r="F2693" s="22" t="s">
        <v>70</v>
      </c>
      <c r="G2693" s="1">
        <v>402564</v>
      </c>
    </row>
    <row r="2694" spans="2:7">
      <c r="B2694" s="22" t="s">
        <v>127</v>
      </c>
      <c r="C2694" s="22" t="s">
        <v>7</v>
      </c>
      <c r="D2694" s="22" t="s">
        <v>5</v>
      </c>
      <c r="E2694" s="22" t="s">
        <v>14</v>
      </c>
      <c r="F2694" s="22" t="s">
        <v>9</v>
      </c>
      <c r="G2694" s="1">
        <v>12845388.470000001</v>
      </c>
    </row>
    <row r="2695" spans="2:7">
      <c r="B2695" s="22" t="s">
        <v>127</v>
      </c>
      <c r="C2695" s="22" t="s">
        <v>7</v>
      </c>
      <c r="D2695" s="22" t="s">
        <v>5</v>
      </c>
      <c r="E2695" s="22" t="s">
        <v>14</v>
      </c>
      <c r="F2695" s="22" t="s">
        <v>10</v>
      </c>
      <c r="G2695" s="1">
        <v>502531.29</v>
      </c>
    </row>
    <row r="2696" spans="2:7">
      <c r="B2696" s="22" t="s">
        <v>127</v>
      </c>
      <c r="C2696" s="22" t="s">
        <v>7</v>
      </c>
      <c r="D2696" s="22" t="s">
        <v>5</v>
      </c>
      <c r="E2696" s="22" t="s">
        <v>14</v>
      </c>
      <c r="F2696" s="22" t="s">
        <v>11</v>
      </c>
      <c r="G2696" s="1">
        <v>359841.14</v>
      </c>
    </row>
    <row r="2697" spans="2:7">
      <c r="B2697" s="22" t="s">
        <v>127</v>
      </c>
      <c r="C2697" s="22" t="s">
        <v>7</v>
      </c>
      <c r="D2697" s="22" t="s">
        <v>5</v>
      </c>
      <c r="E2697" s="22" t="s">
        <v>14</v>
      </c>
      <c r="F2697" s="22" t="s">
        <v>12</v>
      </c>
      <c r="G2697" s="1">
        <v>2000</v>
      </c>
    </row>
    <row r="2698" spans="2:7">
      <c r="B2698" s="22" t="s">
        <v>127</v>
      </c>
      <c r="C2698" s="22" t="s">
        <v>7</v>
      </c>
      <c r="D2698" s="22" t="s">
        <v>5</v>
      </c>
      <c r="E2698" s="22" t="s">
        <v>14</v>
      </c>
      <c r="F2698" s="22" t="s">
        <v>13</v>
      </c>
      <c r="G2698" s="1">
        <v>105613.89</v>
      </c>
    </row>
    <row r="2699" spans="2:7">
      <c r="B2699" s="22" t="s">
        <v>127</v>
      </c>
      <c r="C2699" s="22" t="s">
        <v>7</v>
      </c>
      <c r="D2699" s="22" t="s">
        <v>5</v>
      </c>
      <c r="E2699" s="22" t="s">
        <v>15</v>
      </c>
      <c r="F2699" s="22" t="s">
        <v>17</v>
      </c>
      <c r="G2699" s="1">
        <v>2977680.73</v>
      </c>
    </row>
    <row r="2700" spans="2:7">
      <c r="B2700" s="22" t="s">
        <v>127</v>
      </c>
      <c r="C2700" s="22" t="s">
        <v>7</v>
      </c>
      <c r="D2700" s="22" t="s">
        <v>5</v>
      </c>
      <c r="E2700" s="22" t="s">
        <v>15</v>
      </c>
      <c r="F2700" s="22" t="s">
        <v>18</v>
      </c>
      <c r="G2700" s="1">
        <v>1036462.41</v>
      </c>
    </row>
    <row r="2701" spans="2:7">
      <c r="B2701" s="22" t="s">
        <v>127</v>
      </c>
      <c r="C2701" s="22" t="s">
        <v>7</v>
      </c>
      <c r="D2701" s="22" t="s">
        <v>5</v>
      </c>
      <c r="E2701" s="22" t="s">
        <v>15</v>
      </c>
      <c r="F2701" s="22" t="s">
        <v>19</v>
      </c>
      <c r="G2701" s="1">
        <v>5992400.21</v>
      </c>
    </row>
    <row r="2702" spans="2:7">
      <c r="B2702" s="22" t="s">
        <v>127</v>
      </c>
      <c r="C2702" s="22" t="s">
        <v>7</v>
      </c>
      <c r="D2702" s="22" t="s">
        <v>5</v>
      </c>
      <c r="E2702" s="22" t="s">
        <v>15</v>
      </c>
      <c r="F2702" s="22" t="s">
        <v>20</v>
      </c>
      <c r="G2702" s="1">
        <v>1736638.69</v>
      </c>
    </row>
    <row r="2703" spans="2:7">
      <c r="B2703" s="22" t="s">
        <v>127</v>
      </c>
      <c r="C2703" s="22" t="s">
        <v>7</v>
      </c>
      <c r="D2703" s="22" t="s">
        <v>5</v>
      </c>
      <c r="E2703" s="22" t="s">
        <v>15</v>
      </c>
      <c r="F2703" s="22" t="s">
        <v>98</v>
      </c>
      <c r="G2703" s="1">
        <v>33.200000000000003</v>
      </c>
    </row>
    <row r="2704" spans="2:7">
      <c r="B2704" s="22" t="s">
        <v>127</v>
      </c>
      <c r="C2704" s="22" t="s">
        <v>7</v>
      </c>
      <c r="D2704" s="22" t="s">
        <v>5</v>
      </c>
      <c r="E2704" s="22" t="s">
        <v>15</v>
      </c>
      <c r="F2704" s="22" t="s">
        <v>21</v>
      </c>
      <c r="G2704" s="1">
        <v>84614.19</v>
      </c>
    </row>
    <row r="2705" spans="2:7">
      <c r="B2705" s="22" t="s">
        <v>127</v>
      </c>
      <c r="C2705" s="22" t="s">
        <v>7</v>
      </c>
      <c r="D2705" s="22" t="s">
        <v>5</v>
      </c>
      <c r="E2705" s="22" t="s">
        <v>15</v>
      </c>
      <c r="F2705" s="22" t="s">
        <v>22</v>
      </c>
      <c r="G2705" s="1">
        <v>49010.64</v>
      </c>
    </row>
    <row r="2706" spans="2:7">
      <c r="B2706" s="22" t="s">
        <v>127</v>
      </c>
      <c r="C2706" s="22" t="s">
        <v>7</v>
      </c>
      <c r="D2706" s="22" t="s">
        <v>5</v>
      </c>
      <c r="E2706" s="22" t="s">
        <v>15</v>
      </c>
      <c r="F2706" s="22" t="s">
        <v>23</v>
      </c>
      <c r="G2706" s="1">
        <v>177956.89</v>
      </c>
    </row>
    <row r="2707" spans="2:7">
      <c r="B2707" s="22" t="s">
        <v>127</v>
      </c>
      <c r="C2707" s="22" t="s">
        <v>7</v>
      </c>
      <c r="D2707" s="22" t="s">
        <v>5</v>
      </c>
      <c r="E2707" s="22" t="s">
        <v>15</v>
      </c>
      <c r="F2707" s="22" t="s">
        <v>24</v>
      </c>
      <c r="G2707" s="1">
        <v>365226.64</v>
      </c>
    </row>
    <row r="2708" spans="2:7">
      <c r="B2708" s="22" t="s">
        <v>127</v>
      </c>
      <c r="C2708" s="22" t="s">
        <v>7</v>
      </c>
      <c r="D2708" s="22" t="s">
        <v>5</v>
      </c>
      <c r="E2708" s="22" t="s">
        <v>15</v>
      </c>
      <c r="F2708" s="22" t="s">
        <v>25</v>
      </c>
      <c r="G2708" s="1">
        <v>5133909.5</v>
      </c>
    </row>
    <row r="2709" spans="2:7">
      <c r="B2709" s="22" t="s">
        <v>127</v>
      </c>
      <c r="C2709" s="22" t="s">
        <v>7</v>
      </c>
      <c r="D2709" s="22" t="s">
        <v>5</v>
      </c>
      <c r="E2709" s="22" t="s">
        <v>15</v>
      </c>
      <c r="F2709" s="22" t="s">
        <v>26</v>
      </c>
      <c r="G2709" s="1">
        <v>3959172.72</v>
      </c>
    </row>
    <row r="2710" spans="2:7">
      <c r="B2710" s="22" t="s">
        <v>127</v>
      </c>
      <c r="C2710" s="22" t="s">
        <v>7</v>
      </c>
      <c r="D2710" s="22" t="s">
        <v>5</v>
      </c>
      <c r="E2710" s="22" t="s">
        <v>15</v>
      </c>
      <c r="F2710" s="22" t="s">
        <v>27</v>
      </c>
      <c r="G2710" s="1">
        <v>325918</v>
      </c>
    </row>
    <row r="2711" spans="2:7">
      <c r="B2711" s="22" t="s">
        <v>127</v>
      </c>
      <c r="C2711" s="22" t="s">
        <v>7</v>
      </c>
      <c r="D2711" s="22" t="s">
        <v>5</v>
      </c>
      <c r="E2711" s="22" t="s">
        <v>15</v>
      </c>
      <c r="F2711" s="22" t="s">
        <v>72</v>
      </c>
      <c r="G2711" s="1">
        <v>23843.77</v>
      </c>
    </row>
    <row r="2712" spans="2:7">
      <c r="B2712" s="22" t="s">
        <v>127</v>
      </c>
      <c r="C2712" s="22" t="s">
        <v>7</v>
      </c>
      <c r="D2712" s="22" t="s">
        <v>5</v>
      </c>
      <c r="E2712" s="22" t="s">
        <v>28</v>
      </c>
      <c r="F2712" s="22" t="s">
        <v>29</v>
      </c>
      <c r="G2712" s="1">
        <v>1131631.57</v>
      </c>
    </row>
    <row r="2713" spans="2:7">
      <c r="B2713" s="22" t="s">
        <v>127</v>
      </c>
      <c r="C2713" s="22" t="s">
        <v>7</v>
      </c>
      <c r="D2713" s="22" t="s">
        <v>5</v>
      </c>
      <c r="E2713" s="22" t="s">
        <v>28</v>
      </c>
      <c r="F2713" s="22" t="s">
        <v>30</v>
      </c>
      <c r="G2713" s="1">
        <v>219000.45</v>
      </c>
    </row>
    <row r="2714" spans="2:7">
      <c r="B2714" s="22" t="s">
        <v>127</v>
      </c>
      <c r="C2714" s="22" t="s">
        <v>7</v>
      </c>
      <c r="D2714" s="22" t="s">
        <v>5</v>
      </c>
      <c r="E2714" s="22" t="s">
        <v>28</v>
      </c>
      <c r="F2714" s="22" t="s">
        <v>31</v>
      </c>
      <c r="G2714" s="1">
        <v>723730.33</v>
      </c>
    </row>
    <row r="2715" spans="2:7">
      <c r="B2715" s="22" t="s">
        <v>127</v>
      </c>
      <c r="C2715" s="22" t="s">
        <v>7</v>
      </c>
      <c r="D2715" s="22" t="s">
        <v>5</v>
      </c>
      <c r="E2715" s="22" t="s">
        <v>28</v>
      </c>
      <c r="F2715" s="22" t="s">
        <v>32</v>
      </c>
      <c r="G2715" s="1">
        <v>185314.36</v>
      </c>
    </row>
    <row r="2716" spans="2:7">
      <c r="B2716" s="22" t="s">
        <v>127</v>
      </c>
      <c r="C2716" s="22" t="s">
        <v>7</v>
      </c>
      <c r="D2716" s="22" t="s">
        <v>5</v>
      </c>
      <c r="E2716" s="22" t="s">
        <v>28</v>
      </c>
      <c r="F2716" s="22" t="s">
        <v>33</v>
      </c>
      <c r="G2716" s="1">
        <v>659426.31999999995</v>
      </c>
    </row>
    <row r="2717" spans="2:7">
      <c r="B2717" s="22" t="s">
        <v>127</v>
      </c>
      <c r="C2717" s="22" t="s">
        <v>7</v>
      </c>
      <c r="D2717" s="22" t="s">
        <v>5</v>
      </c>
      <c r="E2717" s="22" t="s">
        <v>34</v>
      </c>
      <c r="F2717" s="22" t="s">
        <v>36</v>
      </c>
      <c r="G2717" s="1">
        <v>10218.870000000001</v>
      </c>
    </row>
    <row r="2718" spans="2:7">
      <c r="B2718" s="22" t="s">
        <v>127</v>
      </c>
      <c r="C2718" s="22" t="s">
        <v>7</v>
      </c>
      <c r="D2718" s="22" t="s">
        <v>5</v>
      </c>
      <c r="E2718" s="22" t="s">
        <v>34</v>
      </c>
      <c r="F2718" s="22" t="s">
        <v>37</v>
      </c>
      <c r="G2718" s="1">
        <v>13835.11</v>
      </c>
    </row>
    <row r="2719" spans="2:7">
      <c r="B2719" s="22" t="s">
        <v>127</v>
      </c>
      <c r="C2719" s="22" t="s">
        <v>7</v>
      </c>
      <c r="D2719" s="22" t="s">
        <v>5</v>
      </c>
      <c r="E2719" s="22" t="s">
        <v>34</v>
      </c>
      <c r="F2719" s="22" t="s">
        <v>38</v>
      </c>
      <c r="G2719" s="1">
        <v>137327.06</v>
      </c>
    </row>
    <row r="2720" spans="2:7">
      <c r="B2720" s="22" t="s">
        <v>127</v>
      </c>
      <c r="C2720" s="22" t="s">
        <v>7</v>
      </c>
      <c r="D2720" s="22" t="s">
        <v>5</v>
      </c>
      <c r="E2720" s="22" t="s">
        <v>34</v>
      </c>
      <c r="F2720" s="22" t="s">
        <v>39</v>
      </c>
      <c r="G2720" s="1">
        <v>386417.67</v>
      </c>
    </row>
    <row r="2721" spans="2:7">
      <c r="B2721" s="22" t="s">
        <v>127</v>
      </c>
      <c r="C2721" s="22" t="s">
        <v>7</v>
      </c>
      <c r="D2721" s="22" t="s">
        <v>5</v>
      </c>
      <c r="E2721" s="22" t="s">
        <v>34</v>
      </c>
      <c r="F2721" s="22" t="s">
        <v>40</v>
      </c>
      <c r="G2721" s="1">
        <v>4395.75</v>
      </c>
    </row>
    <row r="2722" spans="2:7">
      <c r="B2722" s="22" t="s">
        <v>127</v>
      </c>
      <c r="C2722" s="22" t="s">
        <v>7</v>
      </c>
      <c r="D2722" s="22" t="s">
        <v>5</v>
      </c>
      <c r="E2722" s="22" t="s">
        <v>34</v>
      </c>
      <c r="F2722" s="22" t="s">
        <v>41</v>
      </c>
      <c r="G2722" s="1">
        <v>34220.74</v>
      </c>
    </row>
    <row r="2723" spans="2:7">
      <c r="B2723" s="22" t="s">
        <v>127</v>
      </c>
      <c r="C2723" s="22" t="s">
        <v>7</v>
      </c>
      <c r="D2723" s="22" t="s">
        <v>5</v>
      </c>
      <c r="E2723" s="22" t="s">
        <v>34</v>
      </c>
      <c r="F2723" s="22" t="s">
        <v>65</v>
      </c>
      <c r="G2723" s="1">
        <v>23343.89</v>
      </c>
    </row>
    <row r="2724" spans="2:7">
      <c r="B2724" s="22" t="s">
        <v>127</v>
      </c>
      <c r="C2724" s="22" t="s">
        <v>7</v>
      </c>
      <c r="D2724" s="22" t="s">
        <v>5</v>
      </c>
      <c r="E2724" s="22" t="s">
        <v>34</v>
      </c>
      <c r="F2724" s="22" t="s">
        <v>45</v>
      </c>
      <c r="G2724" s="1">
        <v>276823.27</v>
      </c>
    </row>
    <row r="2725" spans="2:7">
      <c r="B2725" s="22" t="s">
        <v>127</v>
      </c>
      <c r="C2725" s="22" t="s">
        <v>7</v>
      </c>
      <c r="D2725" s="22" t="s">
        <v>5</v>
      </c>
      <c r="E2725" s="22" t="s">
        <v>34</v>
      </c>
      <c r="F2725" s="22" t="s">
        <v>46</v>
      </c>
      <c r="G2725" s="1">
        <v>91502.42</v>
      </c>
    </row>
    <row r="2726" spans="2:7">
      <c r="B2726" s="22" t="s">
        <v>127</v>
      </c>
      <c r="C2726" s="22" t="s">
        <v>7</v>
      </c>
      <c r="D2726" s="22" t="s">
        <v>5</v>
      </c>
      <c r="E2726" s="22" t="s">
        <v>34</v>
      </c>
      <c r="F2726" s="22" t="s">
        <v>47</v>
      </c>
      <c r="G2726" s="1">
        <v>279656.71000000002</v>
      </c>
    </row>
    <row r="2727" spans="2:7">
      <c r="B2727" s="22" t="s">
        <v>127</v>
      </c>
      <c r="C2727" s="22" t="s">
        <v>7</v>
      </c>
      <c r="D2727" s="22" t="s">
        <v>5</v>
      </c>
      <c r="E2727" s="22" t="s">
        <v>34</v>
      </c>
      <c r="F2727" s="22" t="s">
        <v>48</v>
      </c>
      <c r="G2727" s="1">
        <v>13686.52</v>
      </c>
    </row>
    <row r="2728" spans="2:7">
      <c r="B2728" s="22" t="s">
        <v>127</v>
      </c>
      <c r="C2728" s="22" t="s">
        <v>7</v>
      </c>
      <c r="D2728" s="22" t="s">
        <v>5</v>
      </c>
      <c r="E2728" s="22" t="s">
        <v>34</v>
      </c>
      <c r="F2728" s="22" t="s">
        <v>74</v>
      </c>
      <c r="G2728" s="1">
        <v>150</v>
      </c>
    </row>
    <row r="2729" spans="2:7">
      <c r="B2729" s="22" t="s">
        <v>127</v>
      </c>
      <c r="C2729" s="22" t="s">
        <v>7</v>
      </c>
      <c r="D2729" s="22" t="s">
        <v>5</v>
      </c>
      <c r="E2729" s="22" t="s">
        <v>34</v>
      </c>
      <c r="F2729" s="22" t="s">
        <v>75</v>
      </c>
      <c r="G2729" s="1">
        <v>150995.07999999999</v>
      </c>
    </row>
    <row r="2730" spans="2:7">
      <c r="B2730" s="22" t="s">
        <v>127</v>
      </c>
      <c r="C2730" s="22" t="s">
        <v>7</v>
      </c>
      <c r="D2730" s="22" t="s">
        <v>5</v>
      </c>
      <c r="E2730" s="22" t="s">
        <v>34</v>
      </c>
      <c r="F2730" s="22" t="s">
        <v>88</v>
      </c>
      <c r="G2730" s="1">
        <v>20.97</v>
      </c>
    </row>
    <row r="2731" spans="2:7">
      <c r="B2731" s="22" t="s">
        <v>127</v>
      </c>
      <c r="C2731" s="22" t="s">
        <v>7</v>
      </c>
      <c r="D2731" s="22" t="s">
        <v>5</v>
      </c>
      <c r="E2731" s="22" t="s">
        <v>34</v>
      </c>
      <c r="F2731" s="22" t="s">
        <v>66</v>
      </c>
      <c r="G2731" s="1">
        <v>81703.61</v>
      </c>
    </row>
    <row r="2732" spans="2:7">
      <c r="B2732" s="22" t="s">
        <v>127</v>
      </c>
      <c r="C2732" s="22" t="s">
        <v>7</v>
      </c>
      <c r="D2732" s="22" t="s">
        <v>5</v>
      </c>
      <c r="E2732" s="22" t="s">
        <v>34</v>
      </c>
      <c r="F2732" s="22" t="s">
        <v>84</v>
      </c>
      <c r="G2732" s="1">
        <v>10544.91</v>
      </c>
    </row>
    <row r="2733" spans="2:7">
      <c r="B2733" s="22" t="s">
        <v>127</v>
      </c>
      <c r="C2733" s="22" t="s">
        <v>7</v>
      </c>
      <c r="D2733" s="22" t="s">
        <v>5</v>
      </c>
      <c r="E2733" s="22" t="s">
        <v>34</v>
      </c>
      <c r="F2733" s="22" t="s">
        <v>67</v>
      </c>
      <c r="G2733" s="1">
        <v>25350</v>
      </c>
    </row>
    <row r="2734" spans="2:7">
      <c r="B2734" s="22" t="s">
        <v>127</v>
      </c>
      <c r="C2734" s="22" t="s">
        <v>7</v>
      </c>
      <c r="D2734" s="22" t="s">
        <v>5</v>
      </c>
      <c r="E2734" s="22" t="s">
        <v>34</v>
      </c>
      <c r="F2734" s="22" t="s">
        <v>49</v>
      </c>
      <c r="G2734" s="1">
        <v>504470.82</v>
      </c>
    </row>
    <row r="2735" spans="2:7">
      <c r="B2735" s="22" t="s">
        <v>127</v>
      </c>
      <c r="C2735" s="22" t="s">
        <v>7</v>
      </c>
      <c r="D2735" s="22" t="s">
        <v>5</v>
      </c>
      <c r="E2735" s="22" t="s">
        <v>34</v>
      </c>
      <c r="F2735" s="22" t="s">
        <v>50</v>
      </c>
      <c r="G2735" s="1">
        <v>139131.53</v>
      </c>
    </row>
    <row r="2736" spans="2:7">
      <c r="B2736" s="22" t="s">
        <v>127</v>
      </c>
      <c r="C2736" s="22" t="s">
        <v>7</v>
      </c>
      <c r="D2736" s="22" t="s">
        <v>5</v>
      </c>
      <c r="E2736" s="22" t="s">
        <v>34</v>
      </c>
      <c r="F2736" s="22" t="s">
        <v>51</v>
      </c>
      <c r="G2736" s="1">
        <v>1020.17</v>
      </c>
    </row>
    <row r="2737" spans="2:7">
      <c r="B2737" s="22" t="s">
        <v>127</v>
      </c>
      <c r="C2737" s="22" t="s">
        <v>7</v>
      </c>
      <c r="D2737" s="22" t="s">
        <v>5</v>
      </c>
      <c r="E2737" s="22" t="s">
        <v>34</v>
      </c>
      <c r="F2737" s="22" t="s">
        <v>54</v>
      </c>
      <c r="G2737" s="1">
        <v>2361794.87</v>
      </c>
    </row>
    <row r="2738" spans="2:7">
      <c r="B2738" s="22" t="s">
        <v>127</v>
      </c>
      <c r="C2738" s="22" t="s">
        <v>7</v>
      </c>
      <c r="D2738" s="22" t="s">
        <v>5</v>
      </c>
      <c r="E2738" s="22" t="s">
        <v>34</v>
      </c>
      <c r="F2738" s="22" t="s">
        <v>68</v>
      </c>
      <c r="G2738" s="1">
        <v>71608</v>
      </c>
    </row>
    <row r="2739" spans="2:7">
      <c r="B2739" s="22" t="s">
        <v>127</v>
      </c>
      <c r="C2739" s="22" t="s">
        <v>7</v>
      </c>
      <c r="D2739" s="22" t="s">
        <v>5</v>
      </c>
      <c r="E2739" s="22" t="s">
        <v>34</v>
      </c>
      <c r="F2739" s="22" t="s">
        <v>55</v>
      </c>
      <c r="G2739" s="1">
        <v>5924.25</v>
      </c>
    </row>
    <row r="2740" spans="2:7">
      <c r="B2740" s="22" t="s">
        <v>127</v>
      </c>
      <c r="C2740" s="22" t="s">
        <v>7</v>
      </c>
      <c r="D2740" s="22" t="s">
        <v>5</v>
      </c>
      <c r="E2740" s="22" t="s">
        <v>34</v>
      </c>
      <c r="F2740" s="22" t="s">
        <v>56</v>
      </c>
      <c r="G2740" s="1">
        <v>695559.32</v>
      </c>
    </row>
    <row r="2741" spans="2:7">
      <c r="B2741" s="22" t="s">
        <v>127</v>
      </c>
      <c r="C2741" s="22" t="s">
        <v>7</v>
      </c>
      <c r="D2741" s="22" t="s">
        <v>5</v>
      </c>
      <c r="E2741" s="22" t="s">
        <v>34</v>
      </c>
      <c r="F2741" s="22" t="s">
        <v>76</v>
      </c>
      <c r="G2741" s="1">
        <v>166980.37</v>
      </c>
    </row>
    <row r="2742" spans="2:7">
      <c r="B2742" s="22" t="s">
        <v>127</v>
      </c>
      <c r="C2742" s="22" t="s">
        <v>7</v>
      </c>
      <c r="D2742" s="22" t="s">
        <v>5</v>
      </c>
      <c r="E2742" s="22" t="s">
        <v>34</v>
      </c>
      <c r="F2742" s="22" t="s">
        <v>57</v>
      </c>
      <c r="G2742" s="1">
        <v>665388.31999999995</v>
      </c>
    </row>
    <row r="2743" spans="2:7">
      <c r="B2743" s="22" t="s">
        <v>127</v>
      </c>
      <c r="C2743" s="22" t="s">
        <v>7</v>
      </c>
      <c r="D2743" s="22" t="s">
        <v>5</v>
      </c>
      <c r="E2743" s="22" t="s">
        <v>34</v>
      </c>
      <c r="F2743" s="22" t="s">
        <v>58</v>
      </c>
      <c r="G2743" s="1">
        <v>143134.94</v>
      </c>
    </row>
    <row r="2744" spans="2:7">
      <c r="B2744" s="22" t="s">
        <v>127</v>
      </c>
      <c r="C2744" s="22" t="s">
        <v>7</v>
      </c>
      <c r="D2744" s="22" t="s">
        <v>5</v>
      </c>
      <c r="E2744" s="22" t="s">
        <v>34</v>
      </c>
      <c r="F2744" s="22" t="s">
        <v>126</v>
      </c>
      <c r="G2744" s="1">
        <v>62500</v>
      </c>
    </row>
    <row r="2745" spans="2:7">
      <c r="B2745" s="22" t="s">
        <v>127</v>
      </c>
      <c r="C2745" s="22" t="s">
        <v>7</v>
      </c>
      <c r="D2745" s="22" t="s">
        <v>5</v>
      </c>
      <c r="E2745" s="22" t="s">
        <v>59</v>
      </c>
      <c r="F2745" s="22" t="s">
        <v>55</v>
      </c>
      <c r="G2745" s="1">
        <v>32527.16</v>
      </c>
    </row>
    <row r="2746" spans="2:7">
      <c r="B2746" s="22" t="s">
        <v>127</v>
      </c>
      <c r="C2746" s="22" t="s">
        <v>7</v>
      </c>
      <c r="D2746" s="22" t="s">
        <v>5</v>
      </c>
      <c r="E2746" s="22" t="s">
        <v>60</v>
      </c>
      <c r="F2746" s="22" t="s">
        <v>78</v>
      </c>
      <c r="G2746" s="1">
        <v>15826.4</v>
      </c>
    </row>
    <row r="2747" spans="2:7">
      <c r="B2747" s="22" t="s">
        <v>127</v>
      </c>
      <c r="C2747" s="22" t="s">
        <v>7</v>
      </c>
      <c r="D2747" s="22" t="s">
        <v>5</v>
      </c>
      <c r="E2747" s="22" t="s">
        <v>60</v>
      </c>
      <c r="F2747" s="22" t="s">
        <v>61</v>
      </c>
      <c r="G2747" s="1">
        <v>26744.03</v>
      </c>
    </row>
    <row r="2748" spans="2:7">
      <c r="B2748" s="22" t="s">
        <v>127</v>
      </c>
      <c r="C2748" s="22" t="s">
        <v>7</v>
      </c>
      <c r="D2748" s="22" t="s">
        <v>5</v>
      </c>
      <c r="E2748" s="22" t="s">
        <v>60</v>
      </c>
      <c r="F2748" s="22" t="s">
        <v>62</v>
      </c>
      <c r="G2748" s="1">
        <v>74466.59</v>
      </c>
    </row>
    <row r="2749" spans="2:7">
      <c r="B2749" s="22" t="s">
        <v>127</v>
      </c>
      <c r="C2749" s="22" t="s">
        <v>7</v>
      </c>
      <c r="D2749" s="22" t="s">
        <v>7</v>
      </c>
      <c r="E2749" s="22" t="s">
        <v>5</v>
      </c>
      <c r="F2749" s="22" t="s">
        <v>6</v>
      </c>
      <c r="G2749" s="1">
        <v>133647.63</v>
      </c>
    </row>
    <row r="2750" spans="2:7">
      <c r="B2750" s="22" t="s">
        <v>127</v>
      </c>
      <c r="C2750" s="22" t="s">
        <v>7</v>
      </c>
      <c r="D2750" s="22" t="s">
        <v>7</v>
      </c>
      <c r="E2750" s="22" t="s">
        <v>8</v>
      </c>
      <c r="F2750" s="22" t="s">
        <v>9</v>
      </c>
      <c r="G2750" s="1">
        <v>5148308.12</v>
      </c>
    </row>
    <row r="2751" spans="2:7">
      <c r="B2751" s="22" t="s">
        <v>127</v>
      </c>
      <c r="C2751" s="22" t="s">
        <v>7</v>
      </c>
      <c r="D2751" s="22" t="s">
        <v>7</v>
      </c>
      <c r="E2751" s="22" t="s">
        <v>8</v>
      </c>
      <c r="F2751" s="22" t="s">
        <v>10</v>
      </c>
      <c r="G2751" s="1">
        <v>62854.42</v>
      </c>
    </row>
    <row r="2752" spans="2:7">
      <c r="B2752" s="22" t="s">
        <v>127</v>
      </c>
      <c r="C2752" s="22" t="s">
        <v>7</v>
      </c>
      <c r="D2752" s="22" t="s">
        <v>7</v>
      </c>
      <c r="E2752" s="22" t="s">
        <v>8</v>
      </c>
      <c r="F2752" s="22" t="s">
        <v>11</v>
      </c>
      <c r="G2752" s="1">
        <v>1545509.22</v>
      </c>
    </row>
    <row r="2753" spans="2:7">
      <c r="B2753" s="22" t="s">
        <v>127</v>
      </c>
      <c r="C2753" s="22" t="s">
        <v>7</v>
      </c>
      <c r="D2753" s="22" t="s">
        <v>7</v>
      </c>
      <c r="E2753" s="22" t="s">
        <v>8</v>
      </c>
      <c r="F2753" s="22" t="s">
        <v>12</v>
      </c>
      <c r="G2753" s="1">
        <v>2564408.79</v>
      </c>
    </row>
    <row r="2754" spans="2:7">
      <c r="B2754" s="22" t="s">
        <v>127</v>
      </c>
      <c r="C2754" s="22" t="s">
        <v>7</v>
      </c>
      <c r="D2754" s="22" t="s">
        <v>7</v>
      </c>
      <c r="E2754" s="22" t="s">
        <v>8</v>
      </c>
      <c r="F2754" s="22" t="s">
        <v>13</v>
      </c>
      <c r="G2754" s="1">
        <v>24575.38</v>
      </c>
    </row>
    <row r="2755" spans="2:7">
      <c r="B2755" s="22" t="s">
        <v>127</v>
      </c>
      <c r="C2755" s="22" t="s">
        <v>7</v>
      </c>
      <c r="D2755" s="22" t="s">
        <v>7</v>
      </c>
      <c r="E2755" s="22" t="s">
        <v>8</v>
      </c>
      <c r="F2755" s="22" t="s">
        <v>70</v>
      </c>
      <c r="G2755" s="1">
        <v>1200</v>
      </c>
    </row>
    <row r="2756" spans="2:7">
      <c r="B2756" s="22" t="s">
        <v>127</v>
      </c>
      <c r="C2756" s="22" t="s">
        <v>7</v>
      </c>
      <c r="D2756" s="22" t="s">
        <v>7</v>
      </c>
      <c r="E2756" s="22" t="s">
        <v>14</v>
      </c>
      <c r="F2756" s="22" t="s">
        <v>9</v>
      </c>
      <c r="G2756" s="1">
        <v>2644392.15</v>
      </c>
    </row>
    <row r="2757" spans="2:7">
      <c r="B2757" s="22" t="s">
        <v>127</v>
      </c>
      <c r="C2757" s="22" t="s">
        <v>7</v>
      </c>
      <c r="D2757" s="22" t="s">
        <v>7</v>
      </c>
      <c r="E2757" s="22" t="s">
        <v>14</v>
      </c>
      <c r="F2757" s="22" t="s">
        <v>10</v>
      </c>
      <c r="G2757" s="1">
        <v>40391.269999999997</v>
      </c>
    </row>
    <row r="2758" spans="2:7">
      <c r="B2758" s="22" t="s">
        <v>127</v>
      </c>
      <c r="C2758" s="22" t="s">
        <v>7</v>
      </c>
      <c r="D2758" s="22" t="s">
        <v>7</v>
      </c>
      <c r="E2758" s="22" t="s">
        <v>14</v>
      </c>
      <c r="F2758" s="22" t="s">
        <v>11</v>
      </c>
      <c r="G2758" s="1">
        <v>349898.96</v>
      </c>
    </row>
    <row r="2759" spans="2:7">
      <c r="B2759" s="22" t="s">
        <v>127</v>
      </c>
      <c r="C2759" s="22" t="s">
        <v>7</v>
      </c>
      <c r="D2759" s="22" t="s">
        <v>7</v>
      </c>
      <c r="E2759" s="22" t="s">
        <v>14</v>
      </c>
      <c r="F2759" s="22" t="s">
        <v>12</v>
      </c>
      <c r="G2759" s="1">
        <v>822220.88</v>
      </c>
    </row>
    <row r="2760" spans="2:7">
      <c r="B2760" s="22" t="s">
        <v>127</v>
      </c>
      <c r="C2760" s="22" t="s">
        <v>7</v>
      </c>
      <c r="D2760" s="22" t="s">
        <v>7</v>
      </c>
      <c r="E2760" s="22" t="s">
        <v>14</v>
      </c>
      <c r="F2760" s="22" t="s">
        <v>13</v>
      </c>
      <c r="G2760" s="1">
        <v>57035.08</v>
      </c>
    </row>
    <row r="2761" spans="2:7">
      <c r="B2761" s="22" t="s">
        <v>127</v>
      </c>
      <c r="C2761" s="22" t="s">
        <v>7</v>
      </c>
      <c r="D2761" s="22" t="s">
        <v>7</v>
      </c>
      <c r="E2761" s="22" t="s">
        <v>15</v>
      </c>
      <c r="F2761" s="22" t="s">
        <v>17</v>
      </c>
      <c r="G2761" s="1">
        <v>394578.15</v>
      </c>
    </row>
    <row r="2762" spans="2:7">
      <c r="B2762" s="22" t="s">
        <v>127</v>
      </c>
      <c r="C2762" s="22" t="s">
        <v>7</v>
      </c>
      <c r="D2762" s="22" t="s">
        <v>7</v>
      </c>
      <c r="E2762" s="22" t="s">
        <v>15</v>
      </c>
      <c r="F2762" s="22" t="s">
        <v>18</v>
      </c>
      <c r="G2762" s="1">
        <v>277948.11</v>
      </c>
    </row>
    <row r="2763" spans="2:7">
      <c r="B2763" s="22" t="s">
        <v>127</v>
      </c>
      <c r="C2763" s="22" t="s">
        <v>7</v>
      </c>
      <c r="D2763" s="22" t="s">
        <v>7</v>
      </c>
      <c r="E2763" s="22" t="s">
        <v>15</v>
      </c>
      <c r="F2763" s="22" t="s">
        <v>19</v>
      </c>
      <c r="G2763" s="1">
        <v>799007.58</v>
      </c>
    </row>
    <row r="2764" spans="2:7">
      <c r="B2764" s="22" t="s">
        <v>127</v>
      </c>
      <c r="C2764" s="22" t="s">
        <v>7</v>
      </c>
      <c r="D2764" s="22" t="s">
        <v>7</v>
      </c>
      <c r="E2764" s="22" t="s">
        <v>15</v>
      </c>
      <c r="F2764" s="22" t="s">
        <v>20</v>
      </c>
      <c r="G2764" s="1">
        <v>435094.84</v>
      </c>
    </row>
    <row r="2765" spans="2:7">
      <c r="B2765" s="22" t="s">
        <v>127</v>
      </c>
      <c r="C2765" s="22" t="s">
        <v>7</v>
      </c>
      <c r="D2765" s="22" t="s">
        <v>7</v>
      </c>
      <c r="E2765" s="22" t="s">
        <v>15</v>
      </c>
      <c r="F2765" s="22" t="s">
        <v>21</v>
      </c>
      <c r="G2765" s="1">
        <v>10356.83</v>
      </c>
    </row>
    <row r="2766" spans="2:7">
      <c r="B2766" s="22" t="s">
        <v>127</v>
      </c>
      <c r="C2766" s="22" t="s">
        <v>7</v>
      </c>
      <c r="D2766" s="22" t="s">
        <v>7</v>
      </c>
      <c r="E2766" s="22" t="s">
        <v>15</v>
      </c>
      <c r="F2766" s="22" t="s">
        <v>22</v>
      </c>
      <c r="G2766" s="1">
        <v>11893.55</v>
      </c>
    </row>
    <row r="2767" spans="2:7">
      <c r="B2767" s="22" t="s">
        <v>127</v>
      </c>
      <c r="C2767" s="22" t="s">
        <v>7</v>
      </c>
      <c r="D2767" s="22" t="s">
        <v>7</v>
      </c>
      <c r="E2767" s="22" t="s">
        <v>15</v>
      </c>
      <c r="F2767" s="22" t="s">
        <v>23</v>
      </c>
      <c r="G2767" s="1">
        <v>31876.32</v>
      </c>
    </row>
    <row r="2768" spans="2:7">
      <c r="B2768" s="22" t="s">
        <v>127</v>
      </c>
      <c r="C2768" s="22" t="s">
        <v>7</v>
      </c>
      <c r="D2768" s="22" t="s">
        <v>7</v>
      </c>
      <c r="E2768" s="22" t="s">
        <v>15</v>
      </c>
      <c r="F2768" s="22" t="s">
        <v>24</v>
      </c>
      <c r="G2768" s="1">
        <v>38396.639999999999</v>
      </c>
    </row>
    <row r="2769" spans="2:7">
      <c r="B2769" s="22" t="s">
        <v>127</v>
      </c>
      <c r="C2769" s="22" t="s">
        <v>7</v>
      </c>
      <c r="D2769" s="22" t="s">
        <v>7</v>
      </c>
      <c r="E2769" s="22" t="s">
        <v>15</v>
      </c>
      <c r="F2769" s="22" t="s">
        <v>25</v>
      </c>
      <c r="G2769" s="1">
        <v>267621.98</v>
      </c>
    </row>
    <row r="2770" spans="2:7">
      <c r="B2770" s="22" t="s">
        <v>127</v>
      </c>
      <c r="C2770" s="22" t="s">
        <v>7</v>
      </c>
      <c r="D2770" s="22" t="s">
        <v>7</v>
      </c>
      <c r="E2770" s="22" t="s">
        <v>15</v>
      </c>
      <c r="F2770" s="22" t="s">
        <v>26</v>
      </c>
      <c r="G2770" s="1">
        <v>447698</v>
      </c>
    </row>
    <row r="2771" spans="2:7">
      <c r="B2771" s="22" t="s">
        <v>127</v>
      </c>
      <c r="C2771" s="22" t="s">
        <v>7</v>
      </c>
      <c r="D2771" s="22" t="s">
        <v>7</v>
      </c>
      <c r="E2771" s="22" t="s">
        <v>15</v>
      </c>
      <c r="F2771" s="22" t="s">
        <v>27</v>
      </c>
      <c r="G2771" s="1">
        <v>17710</v>
      </c>
    </row>
    <row r="2772" spans="2:7">
      <c r="B2772" s="22" t="s">
        <v>127</v>
      </c>
      <c r="C2772" s="22" t="s">
        <v>7</v>
      </c>
      <c r="D2772" s="22" t="s">
        <v>7</v>
      </c>
      <c r="E2772" s="22" t="s">
        <v>15</v>
      </c>
      <c r="F2772" s="22" t="s">
        <v>72</v>
      </c>
      <c r="G2772" s="1">
        <v>2756.23</v>
      </c>
    </row>
    <row r="2773" spans="2:7">
      <c r="B2773" s="22" t="s">
        <v>127</v>
      </c>
      <c r="C2773" s="22" t="s">
        <v>7</v>
      </c>
      <c r="D2773" s="22" t="s">
        <v>7</v>
      </c>
      <c r="E2773" s="22" t="s">
        <v>28</v>
      </c>
      <c r="F2773" s="22" t="s">
        <v>29</v>
      </c>
      <c r="G2773" s="1">
        <v>393167.89</v>
      </c>
    </row>
    <row r="2774" spans="2:7">
      <c r="B2774" s="22" t="s">
        <v>127</v>
      </c>
      <c r="C2774" s="22" t="s">
        <v>7</v>
      </c>
      <c r="D2774" s="22" t="s">
        <v>7</v>
      </c>
      <c r="E2774" s="22" t="s">
        <v>28</v>
      </c>
      <c r="F2774" s="22" t="s">
        <v>32</v>
      </c>
      <c r="G2774" s="1">
        <v>28649</v>
      </c>
    </row>
    <row r="2775" spans="2:7">
      <c r="B2775" s="22" t="s">
        <v>127</v>
      </c>
      <c r="C2775" s="22" t="s">
        <v>7</v>
      </c>
      <c r="D2775" s="22" t="s">
        <v>7</v>
      </c>
      <c r="E2775" s="22" t="s">
        <v>28</v>
      </c>
      <c r="F2775" s="22" t="s">
        <v>33</v>
      </c>
      <c r="G2775" s="1">
        <v>41740.1</v>
      </c>
    </row>
    <row r="2776" spans="2:7">
      <c r="B2776" s="22" t="s">
        <v>127</v>
      </c>
      <c r="C2776" s="22" t="s">
        <v>7</v>
      </c>
      <c r="D2776" s="22" t="s">
        <v>7</v>
      </c>
      <c r="E2776" s="22" t="s">
        <v>34</v>
      </c>
      <c r="F2776" s="22" t="s">
        <v>37</v>
      </c>
      <c r="G2776" s="1">
        <v>115734</v>
      </c>
    </row>
    <row r="2777" spans="2:7">
      <c r="B2777" s="22" t="s">
        <v>127</v>
      </c>
      <c r="C2777" s="22" t="s">
        <v>7</v>
      </c>
      <c r="D2777" s="22" t="s">
        <v>7</v>
      </c>
      <c r="E2777" s="22" t="s">
        <v>34</v>
      </c>
      <c r="F2777" s="22" t="s">
        <v>38</v>
      </c>
      <c r="G2777" s="1">
        <v>42550.33</v>
      </c>
    </row>
    <row r="2778" spans="2:7">
      <c r="B2778" s="22" t="s">
        <v>127</v>
      </c>
      <c r="C2778" s="22" t="s">
        <v>7</v>
      </c>
      <c r="D2778" s="22" t="s">
        <v>7</v>
      </c>
      <c r="E2778" s="22" t="s">
        <v>34</v>
      </c>
      <c r="F2778" s="22" t="s">
        <v>39</v>
      </c>
      <c r="G2778" s="1">
        <v>221360.34</v>
      </c>
    </row>
    <row r="2779" spans="2:7">
      <c r="B2779" s="22" t="s">
        <v>127</v>
      </c>
      <c r="C2779" s="22" t="s">
        <v>7</v>
      </c>
      <c r="D2779" s="22" t="s">
        <v>7</v>
      </c>
      <c r="E2779" s="22" t="s">
        <v>34</v>
      </c>
      <c r="F2779" s="22" t="s">
        <v>47</v>
      </c>
      <c r="G2779" s="1">
        <v>32194.32</v>
      </c>
    </row>
    <row r="2780" spans="2:7">
      <c r="B2780" s="22" t="s">
        <v>127</v>
      </c>
      <c r="C2780" s="22" t="s">
        <v>7</v>
      </c>
      <c r="D2780" s="22" t="s">
        <v>7</v>
      </c>
      <c r="E2780" s="22" t="s">
        <v>34</v>
      </c>
      <c r="F2780" s="22" t="s">
        <v>48</v>
      </c>
      <c r="G2780" s="1">
        <v>3035.21</v>
      </c>
    </row>
    <row r="2781" spans="2:7">
      <c r="B2781" s="22" t="s">
        <v>127</v>
      </c>
      <c r="C2781" s="22" t="s">
        <v>7</v>
      </c>
      <c r="D2781" s="22" t="s">
        <v>7</v>
      </c>
      <c r="E2781" s="22" t="s">
        <v>34</v>
      </c>
      <c r="F2781" s="22" t="s">
        <v>75</v>
      </c>
      <c r="G2781" s="1">
        <v>3602.52</v>
      </c>
    </row>
    <row r="2782" spans="2:7">
      <c r="B2782" s="22" t="s">
        <v>127</v>
      </c>
      <c r="C2782" s="22" t="s">
        <v>7</v>
      </c>
      <c r="D2782" s="22" t="s">
        <v>7</v>
      </c>
      <c r="E2782" s="22" t="s">
        <v>34</v>
      </c>
      <c r="F2782" s="22" t="s">
        <v>66</v>
      </c>
      <c r="G2782" s="1">
        <v>401214.68</v>
      </c>
    </row>
    <row r="2783" spans="2:7">
      <c r="B2783" s="22" t="s">
        <v>127</v>
      </c>
      <c r="C2783" s="22" t="s">
        <v>7</v>
      </c>
      <c r="D2783" s="22" t="s">
        <v>7</v>
      </c>
      <c r="E2783" s="22" t="s">
        <v>34</v>
      </c>
      <c r="F2783" s="22" t="s">
        <v>49</v>
      </c>
      <c r="G2783" s="1">
        <v>2332.2800000000002</v>
      </c>
    </row>
    <row r="2784" spans="2:7">
      <c r="B2784" s="22" t="s">
        <v>127</v>
      </c>
      <c r="C2784" s="22" t="s">
        <v>7</v>
      </c>
      <c r="D2784" s="22" t="s">
        <v>7</v>
      </c>
      <c r="E2784" s="22" t="s">
        <v>34</v>
      </c>
      <c r="F2784" s="22" t="s">
        <v>50</v>
      </c>
      <c r="G2784" s="1">
        <v>6405.99</v>
      </c>
    </row>
    <row r="2785" spans="2:7">
      <c r="B2785" s="22" t="s">
        <v>127</v>
      </c>
      <c r="C2785" s="22" t="s">
        <v>7</v>
      </c>
      <c r="D2785" s="22" t="s">
        <v>7</v>
      </c>
      <c r="E2785" s="22" t="s">
        <v>34</v>
      </c>
      <c r="F2785" s="22" t="s">
        <v>55</v>
      </c>
      <c r="G2785" s="1">
        <v>1000</v>
      </c>
    </row>
    <row r="2786" spans="2:7">
      <c r="B2786" s="22" t="s">
        <v>127</v>
      </c>
      <c r="C2786" s="22" t="s">
        <v>7</v>
      </c>
      <c r="D2786" s="22" t="s">
        <v>7</v>
      </c>
      <c r="E2786" s="22" t="s">
        <v>34</v>
      </c>
      <c r="F2786" s="22" t="s">
        <v>58</v>
      </c>
      <c r="G2786" s="1">
        <v>76044.83</v>
      </c>
    </row>
    <row r="2787" spans="2:7">
      <c r="B2787" s="22" t="s">
        <v>127</v>
      </c>
      <c r="C2787" s="22" t="s">
        <v>7</v>
      </c>
      <c r="D2787" s="22" t="s">
        <v>7</v>
      </c>
      <c r="E2787" s="22" t="s">
        <v>59</v>
      </c>
      <c r="F2787" s="22" t="s">
        <v>55</v>
      </c>
      <c r="G2787" s="1">
        <v>61344.1</v>
      </c>
    </row>
    <row r="2788" spans="2:7">
      <c r="B2788" s="22" t="s">
        <v>127</v>
      </c>
      <c r="C2788" s="22" t="s">
        <v>7</v>
      </c>
      <c r="D2788" s="22" t="s">
        <v>7</v>
      </c>
      <c r="E2788" s="22" t="s">
        <v>60</v>
      </c>
      <c r="F2788" s="22" t="s">
        <v>77</v>
      </c>
      <c r="G2788" s="1">
        <v>45960.83</v>
      </c>
    </row>
    <row r="2789" spans="2:7">
      <c r="B2789" s="22" t="s">
        <v>127</v>
      </c>
      <c r="C2789" s="22" t="s">
        <v>7</v>
      </c>
      <c r="D2789" s="22" t="s">
        <v>7</v>
      </c>
      <c r="E2789" s="22" t="s">
        <v>60</v>
      </c>
      <c r="F2789" s="22" t="s">
        <v>62</v>
      </c>
      <c r="G2789" s="1">
        <v>16910.400000000001</v>
      </c>
    </row>
    <row r="2790" spans="2:7">
      <c r="B2790" s="22" t="s">
        <v>128</v>
      </c>
      <c r="C2790" s="22" t="s">
        <v>7</v>
      </c>
      <c r="D2790" s="22" t="s">
        <v>5</v>
      </c>
      <c r="E2790" s="22" t="s">
        <v>5</v>
      </c>
      <c r="F2790" s="22" t="s">
        <v>6</v>
      </c>
      <c r="G2790" s="1">
        <v>1040529.37</v>
      </c>
    </row>
    <row r="2791" spans="2:7">
      <c r="B2791" s="22" t="s">
        <v>128</v>
      </c>
      <c r="C2791" s="22" t="s">
        <v>7</v>
      </c>
      <c r="D2791" s="22" t="s">
        <v>5</v>
      </c>
      <c r="E2791" s="22" t="s">
        <v>7</v>
      </c>
      <c r="F2791" s="22" t="s">
        <v>6</v>
      </c>
      <c r="G2791" s="1">
        <v>-1043910.32</v>
      </c>
    </row>
    <row r="2792" spans="2:7">
      <c r="B2792" s="22" t="s">
        <v>128</v>
      </c>
      <c r="C2792" s="22" t="s">
        <v>7</v>
      </c>
      <c r="D2792" s="22" t="s">
        <v>5</v>
      </c>
      <c r="E2792" s="22" t="s">
        <v>8</v>
      </c>
      <c r="F2792" s="22" t="s">
        <v>9</v>
      </c>
      <c r="G2792" s="1">
        <v>62711661.880000003</v>
      </c>
    </row>
    <row r="2793" spans="2:7">
      <c r="B2793" s="22" t="s">
        <v>128</v>
      </c>
      <c r="C2793" s="22" t="s">
        <v>7</v>
      </c>
      <c r="D2793" s="22" t="s">
        <v>5</v>
      </c>
      <c r="E2793" s="22" t="s">
        <v>8</v>
      </c>
      <c r="F2793" s="22" t="s">
        <v>10</v>
      </c>
      <c r="G2793" s="1">
        <v>1140723.76</v>
      </c>
    </row>
    <row r="2794" spans="2:7">
      <c r="B2794" s="22" t="s">
        <v>128</v>
      </c>
      <c r="C2794" s="22" t="s">
        <v>7</v>
      </c>
      <c r="D2794" s="22" t="s">
        <v>5</v>
      </c>
      <c r="E2794" s="22" t="s">
        <v>8</v>
      </c>
      <c r="F2794" s="22" t="s">
        <v>11</v>
      </c>
      <c r="G2794" s="1">
        <v>581496.69999999995</v>
      </c>
    </row>
    <row r="2795" spans="2:7">
      <c r="B2795" s="22" t="s">
        <v>128</v>
      </c>
      <c r="C2795" s="22" t="s">
        <v>7</v>
      </c>
      <c r="D2795" s="22" t="s">
        <v>5</v>
      </c>
      <c r="E2795" s="22" t="s">
        <v>8</v>
      </c>
      <c r="F2795" s="22" t="s">
        <v>12</v>
      </c>
      <c r="G2795" s="1">
        <v>3405522.67</v>
      </c>
    </row>
    <row r="2796" spans="2:7">
      <c r="B2796" s="22" t="s">
        <v>128</v>
      </c>
      <c r="C2796" s="22" t="s">
        <v>7</v>
      </c>
      <c r="D2796" s="22" t="s">
        <v>5</v>
      </c>
      <c r="E2796" s="22" t="s">
        <v>8</v>
      </c>
      <c r="F2796" s="22" t="s">
        <v>13</v>
      </c>
      <c r="G2796" s="1">
        <v>195804.24</v>
      </c>
    </row>
    <row r="2797" spans="2:7">
      <c r="B2797" s="22" t="s">
        <v>128</v>
      </c>
      <c r="C2797" s="22" t="s">
        <v>7</v>
      </c>
      <c r="D2797" s="22" t="s">
        <v>5</v>
      </c>
      <c r="E2797" s="22" t="s">
        <v>8</v>
      </c>
      <c r="F2797" s="22" t="s">
        <v>70</v>
      </c>
      <c r="G2797" s="1">
        <v>251805</v>
      </c>
    </row>
    <row r="2798" spans="2:7">
      <c r="B2798" s="22" t="s">
        <v>128</v>
      </c>
      <c r="C2798" s="22" t="s">
        <v>7</v>
      </c>
      <c r="D2798" s="22" t="s">
        <v>5</v>
      </c>
      <c r="E2798" s="22" t="s">
        <v>14</v>
      </c>
      <c r="F2798" s="22" t="s">
        <v>9</v>
      </c>
      <c r="G2798" s="1">
        <v>19725031.300000001</v>
      </c>
    </row>
    <row r="2799" spans="2:7">
      <c r="B2799" s="22" t="s">
        <v>128</v>
      </c>
      <c r="C2799" s="22" t="s">
        <v>7</v>
      </c>
      <c r="D2799" s="22" t="s">
        <v>5</v>
      </c>
      <c r="E2799" s="22" t="s">
        <v>14</v>
      </c>
      <c r="F2799" s="22" t="s">
        <v>10</v>
      </c>
      <c r="G2799" s="1">
        <v>524323.94999999995</v>
      </c>
    </row>
    <row r="2800" spans="2:7">
      <c r="B2800" s="22" t="s">
        <v>128</v>
      </c>
      <c r="C2800" s="22" t="s">
        <v>7</v>
      </c>
      <c r="D2800" s="22" t="s">
        <v>5</v>
      </c>
      <c r="E2800" s="22" t="s">
        <v>14</v>
      </c>
      <c r="F2800" s="22" t="s">
        <v>11</v>
      </c>
      <c r="G2800" s="1">
        <v>163166.19</v>
      </c>
    </row>
    <row r="2801" spans="2:7">
      <c r="B2801" s="22" t="s">
        <v>128</v>
      </c>
      <c r="C2801" s="22" t="s">
        <v>7</v>
      </c>
      <c r="D2801" s="22" t="s">
        <v>5</v>
      </c>
      <c r="E2801" s="22" t="s">
        <v>14</v>
      </c>
      <c r="F2801" s="22" t="s">
        <v>13</v>
      </c>
      <c r="G2801" s="1">
        <v>140710.64000000001</v>
      </c>
    </row>
    <row r="2802" spans="2:7">
      <c r="B2802" s="22" t="s">
        <v>128</v>
      </c>
      <c r="C2802" s="22" t="s">
        <v>7</v>
      </c>
      <c r="D2802" s="22" t="s">
        <v>5</v>
      </c>
      <c r="E2802" s="22" t="s">
        <v>15</v>
      </c>
      <c r="F2802" s="22" t="s">
        <v>16</v>
      </c>
      <c r="G2802" s="1">
        <v>27371.78</v>
      </c>
    </row>
    <row r="2803" spans="2:7">
      <c r="B2803" s="22" t="s">
        <v>128</v>
      </c>
      <c r="C2803" s="22" t="s">
        <v>7</v>
      </c>
      <c r="D2803" s="22" t="s">
        <v>5</v>
      </c>
      <c r="E2803" s="22" t="s">
        <v>15</v>
      </c>
      <c r="F2803" s="22" t="s">
        <v>71</v>
      </c>
      <c r="G2803" s="1">
        <v>4273.68</v>
      </c>
    </row>
    <row r="2804" spans="2:7">
      <c r="B2804" s="22" t="s">
        <v>128</v>
      </c>
      <c r="C2804" s="22" t="s">
        <v>7</v>
      </c>
      <c r="D2804" s="22" t="s">
        <v>5</v>
      </c>
      <c r="E2804" s="22" t="s">
        <v>15</v>
      </c>
      <c r="F2804" s="22" t="s">
        <v>17</v>
      </c>
      <c r="G2804" s="1">
        <v>5092592.09</v>
      </c>
    </row>
    <row r="2805" spans="2:7">
      <c r="B2805" s="22" t="s">
        <v>128</v>
      </c>
      <c r="C2805" s="22" t="s">
        <v>7</v>
      </c>
      <c r="D2805" s="22" t="s">
        <v>5</v>
      </c>
      <c r="E2805" s="22" t="s">
        <v>15</v>
      </c>
      <c r="F2805" s="22" t="s">
        <v>18</v>
      </c>
      <c r="G2805" s="1">
        <v>1534959.05</v>
      </c>
    </row>
    <row r="2806" spans="2:7">
      <c r="B2806" s="22" t="s">
        <v>128</v>
      </c>
      <c r="C2806" s="22" t="s">
        <v>7</v>
      </c>
      <c r="D2806" s="22" t="s">
        <v>5</v>
      </c>
      <c r="E2806" s="22" t="s">
        <v>15</v>
      </c>
      <c r="F2806" s="22" t="s">
        <v>19</v>
      </c>
      <c r="G2806" s="1">
        <v>10378500.68</v>
      </c>
    </row>
    <row r="2807" spans="2:7">
      <c r="B2807" s="22" t="s">
        <v>128</v>
      </c>
      <c r="C2807" s="22" t="s">
        <v>7</v>
      </c>
      <c r="D2807" s="22" t="s">
        <v>5</v>
      </c>
      <c r="E2807" s="22" t="s">
        <v>15</v>
      </c>
      <c r="F2807" s="22" t="s">
        <v>20</v>
      </c>
      <c r="G2807" s="1">
        <v>2574417.34</v>
      </c>
    </row>
    <row r="2808" spans="2:7">
      <c r="B2808" s="22" t="s">
        <v>128</v>
      </c>
      <c r="C2808" s="22" t="s">
        <v>7</v>
      </c>
      <c r="D2808" s="22" t="s">
        <v>5</v>
      </c>
      <c r="E2808" s="22" t="s">
        <v>15</v>
      </c>
      <c r="F2808" s="22" t="s">
        <v>21</v>
      </c>
      <c r="G2808" s="1">
        <v>150722.04999999999</v>
      </c>
    </row>
    <row r="2809" spans="2:7">
      <c r="B2809" s="22" t="s">
        <v>128</v>
      </c>
      <c r="C2809" s="22" t="s">
        <v>7</v>
      </c>
      <c r="D2809" s="22" t="s">
        <v>5</v>
      </c>
      <c r="E2809" s="22" t="s">
        <v>15</v>
      </c>
      <c r="F2809" s="22" t="s">
        <v>22</v>
      </c>
      <c r="G2809" s="1">
        <v>18818.41</v>
      </c>
    </row>
    <row r="2810" spans="2:7">
      <c r="B2810" s="22" t="s">
        <v>128</v>
      </c>
      <c r="C2810" s="22" t="s">
        <v>7</v>
      </c>
      <c r="D2810" s="22" t="s">
        <v>5</v>
      </c>
      <c r="E2810" s="22" t="s">
        <v>15</v>
      </c>
      <c r="F2810" s="22" t="s">
        <v>23</v>
      </c>
      <c r="G2810" s="1">
        <v>333051.19</v>
      </c>
    </row>
    <row r="2811" spans="2:7">
      <c r="B2811" s="22" t="s">
        <v>128</v>
      </c>
      <c r="C2811" s="22" t="s">
        <v>7</v>
      </c>
      <c r="D2811" s="22" t="s">
        <v>5</v>
      </c>
      <c r="E2811" s="22" t="s">
        <v>15</v>
      </c>
      <c r="F2811" s="22" t="s">
        <v>24</v>
      </c>
      <c r="G2811" s="1">
        <v>445894.39</v>
      </c>
    </row>
    <row r="2812" spans="2:7">
      <c r="B2812" s="22" t="s">
        <v>128</v>
      </c>
      <c r="C2812" s="22" t="s">
        <v>7</v>
      </c>
      <c r="D2812" s="22" t="s">
        <v>5</v>
      </c>
      <c r="E2812" s="22" t="s">
        <v>15</v>
      </c>
      <c r="F2812" s="22" t="s">
        <v>25</v>
      </c>
      <c r="G2812" s="1">
        <v>9918896.5199999996</v>
      </c>
    </row>
    <row r="2813" spans="2:7">
      <c r="B2813" s="22" t="s">
        <v>128</v>
      </c>
      <c r="C2813" s="22" t="s">
        <v>7</v>
      </c>
      <c r="D2813" s="22" t="s">
        <v>5</v>
      </c>
      <c r="E2813" s="22" t="s">
        <v>15</v>
      </c>
      <c r="F2813" s="22" t="s">
        <v>26</v>
      </c>
      <c r="G2813" s="1">
        <v>6447296.0199999996</v>
      </c>
    </row>
    <row r="2814" spans="2:7">
      <c r="B2814" s="22" t="s">
        <v>128</v>
      </c>
      <c r="C2814" s="22" t="s">
        <v>7</v>
      </c>
      <c r="D2814" s="22" t="s">
        <v>5</v>
      </c>
      <c r="E2814" s="22" t="s">
        <v>28</v>
      </c>
      <c r="F2814" s="22" t="s">
        <v>29</v>
      </c>
      <c r="G2814" s="1">
        <v>3954808.32</v>
      </c>
    </row>
    <row r="2815" spans="2:7">
      <c r="B2815" s="22" t="s">
        <v>128</v>
      </c>
      <c r="C2815" s="22" t="s">
        <v>7</v>
      </c>
      <c r="D2815" s="22" t="s">
        <v>5</v>
      </c>
      <c r="E2815" s="22" t="s">
        <v>28</v>
      </c>
      <c r="F2815" s="22" t="s">
        <v>30</v>
      </c>
      <c r="G2815" s="1">
        <v>528611.83999999997</v>
      </c>
    </row>
    <row r="2816" spans="2:7">
      <c r="B2816" s="22" t="s">
        <v>128</v>
      </c>
      <c r="C2816" s="22" t="s">
        <v>7</v>
      </c>
      <c r="D2816" s="22" t="s">
        <v>5</v>
      </c>
      <c r="E2816" s="22" t="s">
        <v>28</v>
      </c>
      <c r="F2816" s="22" t="s">
        <v>31</v>
      </c>
      <c r="G2816" s="1">
        <v>233379</v>
      </c>
    </row>
    <row r="2817" spans="2:7">
      <c r="B2817" s="22" t="s">
        <v>128</v>
      </c>
      <c r="C2817" s="22" t="s">
        <v>7</v>
      </c>
      <c r="D2817" s="22" t="s">
        <v>5</v>
      </c>
      <c r="E2817" s="22" t="s">
        <v>28</v>
      </c>
      <c r="F2817" s="22" t="s">
        <v>32</v>
      </c>
      <c r="G2817" s="1">
        <v>790445.42</v>
      </c>
    </row>
    <row r="2818" spans="2:7">
      <c r="B2818" s="22" t="s">
        <v>128</v>
      </c>
      <c r="C2818" s="22" t="s">
        <v>7</v>
      </c>
      <c r="D2818" s="22" t="s">
        <v>5</v>
      </c>
      <c r="E2818" s="22" t="s">
        <v>28</v>
      </c>
      <c r="F2818" s="22" t="s">
        <v>33</v>
      </c>
      <c r="G2818" s="1">
        <v>1023244.39</v>
      </c>
    </row>
    <row r="2819" spans="2:7">
      <c r="B2819" s="22" t="s">
        <v>128</v>
      </c>
      <c r="C2819" s="22" t="s">
        <v>7</v>
      </c>
      <c r="D2819" s="22" t="s">
        <v>5</v>
      </c>
      <c r="E2819" s="22" t="s">
        <v>34</v>
      </c>
      <c r="F2819" s="22" t="s">
        <v>35</v>
      </c>
      <c r="G2819" s="1">
        <v>126948.77</v>
      </c>
    </row>
    <row r="2820" spans="2:7">
      <c r="B2820" s="22" t="s">
        <v>128</v>
      </c>
      <c r="C2820" s="22" t="s">
        <v>7</v>
      </c>
      <c r="D2820" s="22" t="s">
        <v>5</v>
      </c>
      <c r="E2820" s="22" t="s">
        <v>34</v>
      </c>
      <c r="F2820" s="22" t="s">
        <v>36</v>
      </c>
      <c r="G2820" s="1">
        <v>15489.28</v>
      </c>
    </row>
    <row r="2821" spans="2:7">
      <c r="B2821" s="22" t="s">
        <v>128</v>
      </c>
      <c r="C2821" s="22" t="s">
        <v>7</v>
      </c>
      <c r="D2821" s="22" t="s">
        <v>5</v>
      </c>
      <c r="E2821" s="22" t="s">
        <v>34</v>
      </c>
      <c r="F2821" s="22" t="s">
        <v>37</v>
      </c>
      <c r="G2821" s="1">
        <v>8916</v>
      </c>
    </row>
    <row r="2822" spans="2:7">
      <c r="B2822" s="22" t="s">
        <v>128</v>
      </c>
      <c r="C2822" s="22" t="s">
        <v>7</v>
      </c>
      <c r="D2822" s="22" t="s">
        <v>5</v>
      </c>
      <c r="E2822" s="22" t="s">
        <v>34</v>
      </c>
      <c r="F2822" s="22" t="s">
        <v>64</v>
      </c>
      <c r="G2822" s="1">
        <v>138502.51999999999</v>
      </c>
    </row>
    <row r="2823" spans="2:7">
      <c r="B2823" s="22" t="s">
        <v>128</v>
      </c>
      <c r="C2823" s="22" t="s">
        <v>7</v>
      </c>
      <c r="D2823" s="22" t="s">
        <v>5</v>
      </c>
      <c r="E2823" s="22" t="s">
        <v>34</v>
      </c>
      <c r="F2823" s="22" t="s">
        <v>38</v>
      </c>
      <c r="G2823" s="1">
        <v>143467.01</v>
      </c>
    </row>
    <row r="2824" spans="2:7">
      <c r="B2824" s="22" t="s">
        <v>128</v>
      </c>
      <c r="C2824" s="22" t="s">
        <v>7</v>
      </c>
      <c r="D2824" s="22" t="s">
        <v>5</v>
      </c>
      <c r="E2824" s="22" t="s">
        <v>34</v>
      </c>
      <c r="F2824" s="22" t="s">
        <v>39</v>
      </c>
      <c r="G2824" s="1">
        <v>475378.22</v>
      </c>
    </row>
    <row r="2825" spans="2:7">
      <c r="B2825" s="22" t="s">
        <v>128</v>
      </c>
      <c r="C2825" s="22" t="s">
        <v>7</v>
      </c>
      <c r="D2825" s="22" t="s">
        <v>5</v>
      </c>
      <c r="E2825" s="22" t="s">
        <v>34</v>
      </c>
      <c r="F2825" s="22" t="s">
        <v>40</v>
      </c>
      <c r="G2825" s="1">
        <v>67736</v>
      </c>
    </row>
    <row r="2826" spans="2:7">
      <c r="B2826" s="22" t="s">
        <v>128</v>
      </c>
      <c r="C2826" s="22" t="s">
        <v>7</v>
      </c>
      <c r="D2826" s="22" t="s">
        <v>5</v>
      </c>
      <c r="E2826" s="22" t="s">
        <v>34</v>
      </c>
      <c r="F2826" s="22" t="s">
        <v>41</v>
      </c>
      <c r="G2826" s="1">
        <v>36867.589999999997</v>
      </c>
    </row>
    <row r="2827" spans="2:7">
      <c r="B2827" s="22" t="s">
        <v>128</v>
      </c>
      <c r="C2827" s="22" t="s">
        <v>7</v>
      </c>
      <c r="D2827" s="22" t="s">
        <v>5</v>
      </c>
      <c r="E2827" s="22" t="s">
        <v>34</v>
      </c>
      <c r="F2827" s="22" t="s">
        <v>42</v>
      </c>
      <c r="G2827" s="1">
        <v>6100.2</v>
      </c>
    </row>
    <row r="2828" spans="2:7">
      <c r="B2828" s="22" t="s">
        <v>128</v>
      </c>
      <c r="C2828" s="22" t="s">
        <v>7</v>
      </c>
      <c r="D2828" s="22" t="s">
        <v>5</v>
      </c>
      <c r="E2828" s="22" t="s">
        <v>34</v>
      </c>
      <c r="F2828" s="22" t="s">
        <v>43</v>
      </c>
      <c r="G2828" s="1">
        <v>9539.65</v>
      </c>
    </row>
    <row r="2829" spans="2:7">
      <c r="B2829" s="22" t="s">
        <v>128</v>
      </c>
      <c r="C2829" s="22" t="s">
        <v>7</v>
      </c>
      <c r="D2829" s="22" t="s">
        <v>5</v>
      </c>
      <c r="E2829" s="22" t="s">
        <v>34</v>
      </c>
      <c r="F2829" s="22" t="s">
        <v>44</v>
      </c>
      <c r="G2829" s="1">
        <v>16172.84</v>
      </c>
    </row>
    <row r="2830" spans="2:7">
      <c r="B2830" s="22" t="s">
        <v>128</v>
      </c>
      <c r="C2830" s="22" t="s">
        <v>7</v>
      </c>
      <c r="D2830" s="22" t="s">
        <v>5</v>
      </c>
      <c r="E2830" s="22" t="s">
        <v>34</v>
      </c>
      <c r="F2830" s="22" t="s">
        <v>45</v>
      </c>
      <c r="G2830" s="1">
        <v>558623.17000000004</v>
      </c>
    </row>
    <row r="2831" spans="2:7">
      <c r="B2831" s="22" t="s">
        <v>128</v>
      </c>
      <c r="C2831" s="22" t="s">
        <v>7</v>
      </c>
      <c r="D2831" s="22" t="s">
        <v>5</v>
      </c>
      <c r="E2831" s="22" t="s">
        <v>34</v>
      </c>
      <c r="F2831" s="22" t="s">
        <v>46</v>
      </c>
      <c r="G2831" s="1">
        <v>98016.99</v>
      </c>
    </row>
    <row r="2832" spans="2:7">
      <c r="B2832" s="22" t="s">
        <v>128</v>
      </c>
      <c r="C2832" s="22" t="s">
        <v>7</v>
      </c>
      <c r="D2832" s="22" t="s">
        <v>5</v>
      </c>
      <c r="E2832" s="22" t="s">
        <v>34</v>
      </c>
      <c r="F2832" s="22" t="s">
        <v>47</v>
      </c>
      <c r="G2832" s="1">
        <v>270921.58</v>
      </c>
    </row>
    <row r="2833" spans="2:7">
      <c r="B2833" s="22" t="s">
        <v>128</v>
      </c>
      <c r="C2833" s="22" t="s">
        <v>7</v>
      </c>
      <c r="D2833" s="22" t="s">
        <v>5</v>
      </c>
      <c r="E2833" s="22" t="s">
        <v>34</v>
      </c>
      <c r="F2833" s="22" t="s">
        <v>48</v>
      </c>
      <c r="G2833" s="1">
        <v>375873.84</v>
      </c>
    </row>
    <row r="2834" spans="2:7">
      <c r="B2834" s="22" t="s">
        <v>128</v>
      </c>
      <c r="C2834" s="22" t="s">
        <v>7</v>
      </c>
      <c r="D2834" s="22" t="s">
        <v>5</v>
      </c>
      <c r="E2834" s="22" t="s">
        <v>34</v>
      </c>
      <c r="F2834" s="22" t="s">
        <v>74</v>
      </c>
      <c r="G2834" s="1">
        <v>513040</v>
      </c>
    </row>
    <row r="2835" spans="2:7">
      <c r="B2835" s="22" t="s">
        <v>128</v>
      </c>
      <c r="C2835" s="22" t="s">
        <v>7</v>
      </c>
      <c r="D2835" s="22" t="s">
        <v>5</v>
      </c>
      <c r="E2835" s="22" t="s">
        <v>34</v>
      </c>
      <c r="F2835" s="22" t="s">
        <v>75</v>
      </c>
      <c r="G2835" s="1">
        <v>11709.57</v>
      </c>
    </row>
    <row r="2836" spans="2:7">
      <c r="B2836" s="22" t="s">
        <v>128</v>
      </c>
      <c r="C2836" s="22" t="s">
        <v>7</v>
      </c>
      <c r="D2836" s="22" t="s">
        <v>5</v>
      </c>
      <c r="E2836" s="22" t="s">
        <v>34</v>
      </c>
      <c r="F2836" s="22" t="s">
        <v>88</v>
      </c>
      <c r="G2836" s="1">
        <v>-0.12</v>
      </c>
    </row>
    <row r="2837" spans="2:7">
      <c r="B2837" s="22" t="s">
        <v>128</v>
      </c>
      <c r="C2837" s="22" t="s">
        <v>7</v>
      </c>
      <c r="D2837" s="22" t="s">
        <v>5</v>
      </c>
      <c r="E2837" s="22" t="s">
        <v>34</v>
      </c>
      <c r="F2837" s="22" t="s">
        <v>66</v>
      </c>
      <c r="G2837" s="1">
        <v>143332.09</v>
      </c>
    </row>
    <row r="2838" spans="2:7">
      <c r="B2838" s="22" t="s">
        <v>128</v>
      </c>
      <c r="C2838" s="22" t="s">
        <v>7</v>
      </c>
      <c r="D2838" s="22" t="s">
        <v>5</v>
      </c>
      <c r="E2838" s="22" t="s">
        <v>34</v>
      </c>
      <c r="F2838" s="22" t="s">
        <v>67</v>
      </c>
      <c r="G2838" s="1">
        <v>58606.559999999998</v>
      </c>
    </row>
    <row r="2839" spans="2:7">
      <c r="B2839" s="22" t="s">
        <v>128</v>
      </c>
      <c r="C2839" s="22" t="s">
        <v>7</v>
      </c>
      <c r="D2839" s="22" t="s">
        <v>5</v>
      </c>
      <c r="E2839" s="22" t="s">
        <v>34</v>
      </c>
      <c r="F2839" s="22" t="s">
        <v>85</v>
      </c>
      <c r="G2839" s="1">
        <v>9546783.4299999997</v>
      </c>
    </row>
    <row r="2840" spans="2:7">
      <c r="B2840" s="22" t="s">
        <v>128</v>
      </c>
      <c r="C2840" s="22" t="s">
        <v>7</v>
      </c>
      <c r="D2840" s="22" t="s">
        <v>5</v>
      </c>
      <c r="E2840" s="22" t="s">
        <v>34</v>
      </c>
      <c r="F2840" s="22" t="s">
        <v>49</v>
      </c>
      <c r="G2840" s="1">
        <v>1235426.6299999999</v>
      </c>
    </row>
    <row r="2841" spans="2:7">
      <c r="B2841" s="22" t="s">
        <v>128</v>
      </c>
      <c r="C2841" s="22" t="s">
        <v>7</v>
      </c>
      <c r="D2841" s="22" t="s">
        <v>5</v>
      </c>
      <c r="E2841" s="22" t="s">
        <v>34</v>
      </c>
      <c r="F2841" s="22" t="s">
        <v>50</v>
      </c>
      <c r="G2841" s="1">
        <v>764158.17</v>
      </c>
    </row>
    <row r="2842" spans="2:7">
      <c r="B2842" s="22" t="s">
        <v>128</v>
      </c>
      <c r="C2842" s="22" t="s">
        <v>7</v>
      </c>
      <c r="D2842" s="22" t="s">
        <v>5</v>
      </c>
      <c r="E2842" s="22" t="s">
        <v>34</v>
      </c>
      <c r="F2842" s="22" t="s">
        <v>51</v>
      </c>
      <c r="G2842" s="1">
        <v>976.21</v>
      </c>
    </row>
    <row r="2843" spans="2:7">
      <c r="B2843" s="22" t="s">
        <v>128</v>
      </c>
      <c r="C2843" s="22" t="s">
        <v>7</v>
      </c>
      <c r="D2843" s="22" t="s">
        <v>5</v>
      </c>
      <c r="E2843" s="22" t="s">
        <v>34</v>
      </c>
      <c r="F2843" s="22" t="s">
        <v>53</v>
      </c>
      <c r="G2843" s="1">
        <v>3388063.57</v>
      </c>
    </row>
    <row r="2844" spans="2:7">
      <c r="B2844" s="22" t="s">
        <v>128</v>
      </c>
      <c r="C2844" s="22" t="s">
        <v>7</v>
      </c>
      <c r="D2844" s="22" t="s">
        <v>5</v>
      </c>
      <c r="E2844" s="22" t="s">
        <v>34</v>
      </c>
      <c r="F2844" s="22" t="s">
        <v>68</v>
      </c>
      <c r="G2844" s="1">
        <v>2819129.23</v>
      </c>
    </row>
    <row r="2845" spans="2:7">
      <c r="B2845" s="22" t="s">
        <v>128</v>
      </c>
      <c r="C2845" s="22" t="s">
        <v>7</v>
      </c>
      <c r="D2845" s="22" t="s">
        <v>5</v>
      </c>
      <c r="E2845" s="22" t="s">
        <v>34</v>
      </c>
      <c r="F2845" s="22" t="s">
        <v>55</v>
      </c>
      <c r="G2845" s="1">
        <v>171896.49</v>
      </c>
    </row>
    <row r="2846" spans="2:7">
      <c r="B2846" s="22" t="s">
        <v>128</v>
      </c>
      <c r="C2846" s="22" t="s">
        <v>7</v>
      </c>
      <c r="D2846" s="22" t="s">
        <v>5</v>
      </c>
      <c r="E2846" s="22" t="s">
        <v>34</v>
      </c>
      <c r="F2846" s="22" t="s">
        <v>56</v>
      </c>
      <c r="G2846" s="1">
        <v>1982583.23</v>
      </c>
    </row>
    <row r="2847" spans="2:7">
      <c r="B2847" s="22" t="s">
        <v>128</v>
      </c>
      <c r="C2847" s="22" t="s">
        <v>7</v>
      </c>
      <c r="D2847" s="22" t="s">
        <v>5</v>
      </c>
      <c r="E2847" s="22" t="s">
        <v>34</v>
      </c>
      <c r="F2847" s="22" t="s">
        <v>76</v>
      </c>
      <c r="G2847" s="1">
        <v>168668.74</v>
      </c>
    </row>
    <row r="2848" spans="2:7">
      <c r="B2848" s="22" t="s">
        <v>128</v>
      </c>
      <c r="C2848" s="22" t="s">
        <v>7</v>
      </c>
      <c r="D2848" s="22" t="s">
        <v>5</v>
      </c>
      <c r="E2848" s="22" t="s">
        <v>34</v>
      </c>
      <c r="F2848" s="22" t="s">
        <v>57</v>
      </c>
      <c r="G2848" s="1">
        <v>1280017.1499999999</v>
      </c>
    </row>
    <row r="2849" spans="2:7">
      <c r="B2849" s="22" t="s">
        <v>128</v>
      </c>
      <c r="C2849" s="22" t="s">
        <v>7</v>
      </c>
      <c r="D2849" s="22" t="s">
        <v>5</v>
      </c>
      <c r="E2849" s="22" t="s">
        <v>34</v>
      </c>
      <c r="F2849" s="22" t="s">
        <v>94</v>
      </c>
      <c r="G2849" s="1">
        <v>43344.54</v>
      </c>
    </row>
    <row r="2850" spans="2:7">
      <c r="B2850" s="22" t="s">
        <v>128</v>
      </c>
      <c r="C2850" s="22" t="s">
        <v>7</v>
      </c>
      <c r="D2850" s="22" t="s">
        <v>5</v>
      </c>
      <c r="E2850" s="22" t="s">
        <v>34</v>
      </c>
      <c r="F2850" s="22" t="s">
        <v>58</v>
      </c>
      <c r="G2850" s="1">
        <v>103748.42</v>
      </c>
    </row>
    <row r="2851" spans="2:7">
      <c r="B2851" s="22" t="s">
        <v>128</v>
      </c>
      <c r="C2851" s="22" t="s">
        <v>7</v>
      </c>
      <c r="D2851" s="22" t="s">
        <v>5</v>
      </c>
      <c r="E2851" s="22" t="s">
        <v>59</v>
      </c>
      <c r="F2851" s="22" t="s">
        <v>55</v>
      </c>
      <c r="G2851" s="1">
        <v>107171.56</v>
      </c>
    </row>
    <row r="2852" spans="2:7">
      <c r="B2852" s="22" t="s">
        <v>128</v>
      </c>
      <c r="C2852" s="22" t="s">
        <v>7</v>
      </c>
      <c r="D2852" s="22" t="s">
        <v>5</v>
      </c>
      <c r="E2852" s="22" t="s">
        <v>60</v>
      </c>
      <c r="F2852" s="22" t="s">
        <v>78</v>
      </c>
      <c r="G2852" s="1">
        <v>11966.29</v>
      </c>
    </row>
    <row r="2853" spans="2:7">
      <c r="B2853" s="22" t="s">
        <v>128</v>
      </c>
      <c r="C2853" s="22" t="s">
        <v>7</v>
      </c>
      <c r="D2853" s="22" t="s">
        <v>5</v>
      </c>
      <c r="E2853" s="22" t="s">
        <v>60</v>
      </c>
      <c r="F2853" s="22" t="s">
        <v>79</v>
      </c>
      <c r="G2853" s="1">
        <v>93950.12</v>
      </c>
    </row>
    <row r="2854" spans="2:7">
      <c r="B2854" s="22" t="s">
        <v>128</v>
      </c>
      <c r="C2854" s="22" t="s">
        <v>7</v>
      </c>
      <c r="D2854" s="22" t="s">
        <v>5</v>
      </c>
      <c r="E2854" s="22" t="s">
        <v>60</v>
      </c>
      <c r="F2854" s="22" t="s">
        <v>80</v>
      </c>
      <c r="G2854" s="1">
        <v>6146.28</v>
      </c>
    </row>
    <row r="2855" spans="2:7">
      <c r="B2855" s="22" t="s">
        <v>128</v>
      </c>
      <c r="C2855" s="22" t="s">
        <v>7</v>
      </c>
      <c r="D2855" s="22" t="s">
        <v>5</v>
      </c>
      <c r="E2855" s="22" t="s">
        <v>60</v>
      </c>
      <c r="F2855" s="22" t="s">
        <v>62</v>
      </c>
      <c r="G2855" s="1">
        <v>412754.41</v>
      </c>
    </row>
    <row r="2856" spans="2:7">
      <c r="B2856" s="22" t="s">
        <v>128</v>
      </c>
      <c r="C2856" s="22" t="s">
        <v>7</v>
      </c>
      <c r="D2856" s="22" t="s">
        <v>7</v>
      </c>
      <c r="E2856" s="22" t="s">
        <v>5</v>
      </c>
      <c r="F2856" s="22" t="s">
        <v>6</v>
      </c>
      <c r="G2856" s="1">
        <v>3380.95</v>
      </c>
    </row>
    <row r="2857" spans="2:7">
      <c r="B2857" s="22" t="s">
        <v>128</v>
      </c>
      <c r="C2857" s="22" t="s">
        <v>7</v>
      </c>
      <c r="D2857" s="22" t="s">
        <v>7</v>
      </c>
      <c r="E2857" s="22" t="s">
        <v>8</v>
      </c>
      <c r="F2857" s="22" t="s">
        <v>9</v>
      </c>
      <c r="G2857" s="1">
        <v>7197101.1100000003</v>
      </c>
    </row>
    <row r="2858" spans="2:7">
      <c r="B2858" s="22" t="s">
        <v>128</v>
      </c>
      <c r="C2858" s="22" t="s">
        <v>7</v>
      </c>
      <c r="D2858" s="22" t="s">
        <v>7</v>
      </c>
      <c r="E2858" s="22" t="s">
        <v>8</v>
      </c>
      <c r="F2858" s="22" t="s">
        <v>10</v>
      </c>
      <c r="G2858" s="1">
        <v>166766.68</v>
      </c>
    </row>
    <row r="2859" spans="2:7">
      <c r="B2859" s="22" t="s">
        <v>128</v>
      </c>
      <c r="C2859" s="22" t="s">
        <v>7</v>
      </c>
      <c r="D2859" s="22" t="s">
        <v>7</v>
      </c>
      <c r="E2859" s="22" t="s">
        <v>8</v>
      </c>
      <c r="F2859" s="22" t="s">
        <v>11</v>
      </c>
      <c r="G2859" s="1">
        <v>138938.35</v>
      </c>
    </row>
    <row r="2860" spans="2:7">
      <c r="B2860" s="22" t="s">
        <v>128</v>
      </c>
      <c r="C2860" s="22" t="s">
        <v>7</v>
      </c>
      <c r="D2860" s="22" t="s">
        <v>7</v>
      </c>
      <c r="E2860" s="22" t="s">
        <v>8</v>
      </c>
      <c r="F2860" s="22" t="s">
        <v>12</v>
      </c>
      <c r="G2860" s="1">
        <v>717785.05</v>
      </c>
    </row>
    <row r="2861" spans="2:7">
      <c r="B2861" s="22" t="s">
        <v>128</v>
      </c>
      <c r="C2861" s="22" t="s">
        <v>7</v>
      </c>
      <c r="D2861" s="22" t="s">
        <v>7</v>
      </c>
      <c r="E2861" s="22" t="s">
        <v>8</v>
      </c>
      <c r="F2861" s="22" t="s">
        <v>13</v>
      </c>
      <c r="G2861" s="1">
        <v>748328.4</v>
      </c>
    </row>
    <row r="2862" spans="2:7">
      <c r="B2862" s="22" t="s">
        <v>128</v>
      </c>
      <c r="C2862" s="22" t="s">
        <v>7</v>
      </c>
      <c r="D2862" s="22" t="s">
        <v>7</v>
      </c>
      <c r="E2862" s="22" t="s">
        <v>14</v>
      </c>
      <c r="F2862" s="22" t="s">
        <v>9</v>
      </c>
      <c r="G2862" s="1">
        <v>2465826.8199999998</v>
      </c>
    </row>
    <row r="2863" spans="2:7">
      <c r="B2863" s="22" t="s">
        <v>128</v>
      </c>
      <c r="C2863" s="22" t="s">
        <v>7</v>
      </c>
      <c r="D2863" s="22" t="s">
        <v>7</v>
      </c>
      <c r="E2863" s="22" t="s">
        <v>14</v>
      </c>
      <c r="F2863" s="22" t="s">
        <v>10</v>
      </c>
      <c r="G2863" s="1">
        <v>70766.5</v>
      </c>
    </row>
    <row r="2864" spans="2:7">
      <c r="B2864" s="22" t="s">
        <v>128</v>
      </c>
      <c r="C2864" s="22" t="s">
        <v>7</v>
      </c>
      <c r="D2864" s="22" t="s">
        <v>7</v>
      </c>
      <c r="E2864" s="22" t="s">
        <v>14</v>
      </c>
      <c r="F2864" s="22" t="s">
        <v>11</v>
      </c>
      <c r="G2864" s="1">
        <v>723934.47</v>
      </c>
    </row>
    <row r="2865" spans="2:7">
      <c r="B2865" s="22" t="s">
        <v>128</v>
      </c>
      <c r="C2865" s="22" t="s">
        <v>7</v>
      </c>
      <c r="D2865" s="22" t="s">
        <v>7</v>
      </c>
      <c r="E2865" s="22" t="s">
        <v>14</v>
      </c>
      <c r="F2865" s="22" t="s">
        <v>13</v>
      </c>
      <c r="G2865" s="1">
        <v>78836.2</v>
      </c>
    </row>
    <row r="2866" spans="2:7">
      <c r="B2866" s="22" t="s">
        <v>128</v>
      </c>
      <c r="C2866" s="22" t="s">
        <v>7</v>
      </c>
      <c r="D2866" s="22" t="s">
        <v>7</v>
      </c>
      <c r="E2866" s="22" t="s">
        <v>15</v>
      </c>
      <c r="F2866" s="22" t="s">
        <v>16</v>
      </c>
      <c r="G2866" s="1">
        <v>3176.18</v>
      </c>
    </row>
    <row r="2867" spans="2:7">
      <c r="B2867" s="22" t="s">
        <v>128</v>
      </c>
      <c r="C2867" s="22" t="s">
        <v>7</v>
      </c>
      <c r="D2867" s="22" t="s">
        <v>7</v>
      </c>
      <c r="E2867" s="22" t="s">
        <v>15</v>
      </c>
      <c r="F2867" s="22" t="s">
        <v>71</v>
      </c>
      <c r="G2867" s="1">
        <v>725.03</v>
      </c>
    </row>
    <row r="2868" spans="2:7">
      <c r="B2868" s="22" t="s">
        <v>128</v>
      </c>
      <c r="C2868" s="22" t="s">
        <v>7</v>
      </c>
      <c r="D2868" s="22" t="s">
        <v>7</v>
      </c>
      <c r="E2868" s="22" t="s">
        <v>15</v>
      </c>
      <c r="F2868" s="22" t="s">
        <v>17</v>
      </c>
      <c r="G2868" s="1">
        <v>646391.67000000004</v>
      </c>
    </row>
    <row r="2869" spans="2:7">
      <c r="B2869" s="22" t="s">
        <v>128</v>
      </c>
      <c r="C2869" s="22" t="s">
        <v>7</v>
      </c>
      <c r="D2869" s="22" t="s">
        <v>7</v>
      </c>
      <c r="E2869" s="22" t="s">
        <v>15</v>
      </c>
      <c r="F2869" s="22" t="s">
        <v>18</v>
      </c>
      <c r="G2869" s="1">
        <v>247768.02</v>
      </c>
    </row>
    <row r="2870" spans="2:7">
      <c r="B2870" s="22" t="s">
        <v>128</v>
      </c>
      <c r="C2870" s="22" t="s">
        <v>7</v>
      </c>
      <c r="D2870" s="22" t="s">
        <v>7</v>
      </c>
      <c r="E2870" s="22" t="s">
        <v>15</v>
      </c>
      <c r="F2870" s="22" t="s">
        <v>19</v>
      </c>
      <c r="G2870" s="1">
        <v>1252198.6599999999</v>
      </c>
    </row>
    <row r="2871" spans="2:7">
      <c r="B2871" s="22" t="s">
        <v>128</v>
      </c>
      <c r="C2871" s="22" t="s">
        <v>7</v>
      </c>
      <c r="D2871" s="22" t="s">
        <v>7</v>
      </c>
      <c r="E2871" s="22" t="s">
        <v>15</v>
      </c>
      <c r="F2871" s="22" t="s">
        <v>20</v>
      </c>
      <c r="G2871" s="1">
        <v>364666.76</v>
      </c>
    </row>
    <row r="2872" spans="2:7">
      <c r="B2872" s="22" t="s">
        <v>128</v>
      </c>
      <c r="C2872" s="22" t="s">
        <v>7</v>
      </c>
      <c r="D2872" s="22" t="s">
        <v>7</v>
      </c>
      <c r="E2872" s="22" t="s">
        <v>15</v>
      </c>
      <c r="F2872" s="22" t="s">
        <v>21</v>
      </c>
      <c r="G2872" s="1">
        <v>22511.72</v>
      </c>
    </row>
    <row r="2873" spans="2:7">
      <c r="B2873" s="22" t="s">
        <v>128</v>
      </c>
      <c r="C2873" s="22" t="s">
        <v>7</v>
      </c>
      <c r="D2873" s="22" t="s">
        <v>7</v>
      </c>
      <c r="E2873" s="22" t="s">
        <v>15</v>
      </c>
      <c r="F2873" s="22" t="s">
        <v>22</v>
      </c>
      <c r="G2873" s="1">
        <v>10604.29</v>
      </c>
    </row>
    <row r="2874" spans="2:7">
      <c r="B2874" s="22" t="s">
        <v>128</v>
      </c>
      <c r="C2874" s="22" t="s">
        <v>7</v>
      </c>
      <c r="D2874" s="22" t="s">
        <v>7</v>
      </c>
      <c r="E2874" s="22" t="s">
        <v>15</v>
      </c>
      <c r="F2874" s="22" t="s">
        <v>23</v>
      </c>
      <c r="G2874" s="1">
        <v>43579.87</v>
      </c>
    </row>
    <row r="2875" spans="2:7">
      <c r="B2875" s="22" t="s">
        <v>128</v>
      </c>
      <c r="C2875" s="22" t="s">
        <v>7</v>
      </c>
      <c r="D2875" s="22" t="s">
        <v>7</v>
      </c>
      <c r="E2875" s="22" t="s">
        <v>15</v>
      </c>
      <c r="F2875" s="22" t="s">
        <v>24</v>
      </c>
      <c r="G2875" s="1">
        <v>97016.12</v>
      </c>
    </row>
    <row r="2876" spans="2:7">
      <c r="B2876" s="22" t="s">
        <v>128</v>
      </c>
      <c r="C2876" s="22" t="s">
        <v>7</v>
      </c>
      <c r="D2876" s="22" t="s">
        <v>7</v>
      </c>
      <c r="E2876" s="22" t="s">
        <v>15</v>
      </c>
      <c r="F2876" s="22" t="s">
        <v>25</v>
      </c>
      <c r="G2876" s="1">
        <v>960517.13</v>
      </c>
    </row>
    <row r="2877" spans="2:7">
      <c r="B2877" s="22" t="s">
        <v>128</v>
      </c>
      <c r="C2877" s="22" t="s">
        <v>7</v>
      </c>
      <c r="D2877" s="22" t="s">
        <v>7</v>
      </c>
      <c r="E2877" s="22" t="s">
        <v>15</v>
      </c>
      <c r="F2877" s="22" t="s">
        <v>26</v>
      </c>
      <c r="G2877" s="1">
        <v>816807.29</v>
      </c>
    </row>
    <row r="2878" spans="2:7">
      <c r="B2878" s="22" t="s">
        <v>128</v>
      </c>
      <c r="C2878" s="22" t="s">
        <v>7</v>
      </c>
      <c r="D2878" s="22" t="s">
        <v>7</v>
      </c>
      <c r="E2878" s="22" t="s">
        <v>28</v>
      </c>
      <c r="F2878" s="22" t="s">
        <v>29</v>
      </c>
      <c r="G2878" s="1">
        <v>970492.38</v>
      </c>
    </row>
    <row r="2879" spans="2:7">
      <c r="B2879" s="22" t="s">
        <v>128</v>
      </c>
      <c r="C2879" s="22" t="s">
        <v>7</v>
      </c>
      <c r="D2879" s="22" t="s">
        <v>7</v>
      </c>
      <c r="E2879" s="22" t="s">
        <v>28</v>
      </c>
      <c r="F2879" s="22" t="s">
        <v>30</v>
      </c>
      <c r="G2879" s="1">
        <v>34767.96</v>
      </c>
    </row>
    <row r="2880" spans="2:7">
      <c r="B2880" s="22" t="s">
        <v>128</v>
      </c>
      <c r="C2880" s="22" t="s">
        <v>7</v>
      </c>
      <c r="D2880" s="22" t="s">
        <v>7</v>
      </c>
      <c r="E2880" s="22" t="s">
        <v>28</v>
      </c>
      <c r="F2880" s="22" t="s">
        <v>32</v>
      </c>
      <c r="G2880" s="1">
        <v>696070.09</v>
      </c>
    </row>
    <row r="2881" spans="2:7">
      <c r="B2881" s="22" t="s">
        <v>128</v>
      </c>
      <c r="C2881" s="22" t="s">
        <v>7</v>
      </c>
      <c r="D2881" s="22" t="s">
        <v>7</v>
      </c>
      <c r="E2881" s="22" t="s">
        <v>28</v>
      </c>
      <c r="F2881" s="22" t="s">
        <v>33</v>
      </c>
      <c r="G2881" s="1">
        <v>253701.51</v>
      </c>
    </row>
    <row r="2882" spans="2:7">
      <c r="B2882" s="22" t="s">
        <v>128</v>
      </c>
      <c r="C2882" s="22" t="s">
        <v>7</v>
      </c>
      <c r="D2882" s="22" t="s">
        <v>7</v>
      </c>
      <c r="E2882" s="22" t="s">
        <v>34</v>
      </c>
      <c r="F2882" s="22" t="s">
        <v>35</v>
      </c>
      <c r="G2882" s="1">
        <v>7564.79</v>
      </c>
    </row>
    <row r="2883" spans="2:7">
      <c r="B2883" s="22" t="s">
        <v>128</v>
      </c>
      <c r="C2883" s="22" t="s">
        <v>7</v>
      </c>
      <c r="D2883" s="22" t="s">
        <v>7</v>
      </c>
      <c r="E2883" s="22" t="s">
        <v>34</v>
      </c>
      <c r="F2883" s="22" t="s">
        <v>38</v>
      </c>
      <c r="G2883" s="1">
        <v>1434</v>
      </c>
    </row>
    <row r="2884" spans="2:7">
      <c r="B2884" s="22" t="s">
        <v>128</v>
      </c>
      <c r="C2884" s="22" t="s">
        <v>7</v>
      </c>
      <c r="D2884" s="22" t="s">
        <v>7</v>
      </c>
      <c r="E2884" s="22" t="s">
        <v>34</v>
      </c>
      <c r="F2884" s="22" t="s">
        <v>39</v>
      </c>
      <c r="G2884" s="1">
        <v>566462.06999999995</v>
      </c>
    </row>
    <row r="2885" spans="2:7">
      <c r="B2885" s="22" t="s">
        <v>128</v>
      </c>
      <c r="C2885" s="22" t="s">
        <v>7</v>
      </c>
      <c r="D2885" s="22" t="s">
        <v>7</v>
      </c>
      <c r="E2885" s="22" t="s">
        <v>34</v>
      </c>
      <c r="F2885" s="22" t="s">
        <v>42</v>
      </c>
      <c r="G2885" s="1">
        <v>62574.55</v>
      </c>
    </row>
    <row r="2886" spans="2:7">
      <c r="B2886" s="22" t="s">
        <v>128</v>
      </c>
      <c r="C2886" s="22" t="s">
        <v>7</v>
      </c>
      <c r="D2886" s="22" t="s">
        <v>7</v>
      </c>
      <c r="E2886" s="22" t="s">
        <v>34</v>
      </c>
      <c r="F2886" s="22" t="s">
        <v>45</v>
      </c>
      <c r="G2886" s="1">
        <v>429.2</v>
      </c>
    </row>
    <row r="2887" spans="2:7">
      <c r="B2887" s="22" t="s">
        <v>128</v>
      </c>
      <c r="C2887" s="22" t="s">
        <v>7</v>
      </c>
      <c r="D2887" s="22" t="s">
        <v>7</v>
      </c>
      <c r="E2887" s="22" t="s">
        <v>34</v>
      </c>
      <c r="F2887" s="22" t="s">
        <v>46</v>
      </c>
      <c r="G2887" s="1">
        <v>56.44</v>
      </c>
    </row>
    <row r="2888" spans="2:7">
      <c r="B2888" s="22" t="s">
        <v>128</v>
      </c>
      <c r="C2888" s="22" t="s">
        <v>7</v>
      </c>
      <c r="D2888" s="22" t="s">
        <v>7</v>
      </c>
      <c r="E2888" s="22" t="s">
        <v>34</v>
      </c>
      <c r="F2888" s="22" t="s">
        <v>48</v>
      </c>
      <c r="G2888" s="1">
        <v>46697.81</v>
      </c>
    </row>
    <row r="2889" spans="2:7">
      <c r="B2889" s="22" t="s">
        <v>128</v>
      </c>
      <c r="C2889" s="22" t="s">
        <v>7</v>
      </c>
      <c r="D2889" s="22" t="s">
        <v>7</v>
      </c>
      <c r="E2889" s="22" t="s">
        <v>34</v>
      </c>
      <c r="F2889" s="22" t="s">
        <v>75</v>
      </c>
      <c r="G2889" s="1">
        <v>2214.5300000000002</v>
      </c>
    </row>
    <row r="2890" spans="2:7">
      <c r="B2890" s="22" t="s">
        <v>128</v>
      </c>
      <c r="C2890" s="22" t="s">
        <v>7</v>
      </c>
      <c r="D2890" s="22" t="s">
        <v>7</v>
      </c>
      <c r="E2890" s="22" t="s">
        <v>34</v>
      </c>
      <c r="F2890" s="22" t="s">
        <v>66</v>
      </c>
      <c r="G2890" s="1">
        <v>731880.37</v>
      </c>
    </row>
    <row r="2891" spans="2:7">
      <c r="B2891" s="22" t="s">
        <v>128</v>
      </c>
      <c r="C2891" s="22" t="s">
        <v>7</v>
      </c>
      <c r="D2891" s="22" t="s">
        <v>7</v>
      </c>
      <c r="E2891" s="22" t="s">
        <v>34</v>
      </c>
      <c r="F2891" s="22" t="s">
        <v>85</v>
      </c>
      <c r="G2891" s="1">
        <v>-33878.94</v>
      </c>
    </row>
    <row r="2892" spans="2:7">
      <c r="B2892" s="22" t="s">
        <v>128</v>
      </c>
      <c r="C2892" s="22" t="s">
        <v>7</v>
      </c>
      <c r="D2892" s="22" t="s">
        <v>7</v>
      </c>
      <c r="E2892" s="22" t="s">
        <v>34</v>
      </c>
      <c r="F2892" s="22" t="s">
        <v>49</v>
      </c>
      <c r="G2892" s="1">
        <v>6566.44</v>
      </c>
    </row>
    <row r="2893" spans="2:7">
      <c r="B2893" s="22" t="s">
        <v>128</v>
      </c>
      <c r="C2893" s="22" t="s">
        <v>7</v>
      </c>
      <c r="D2893" s="22" t="s">
        <v>7</v>
      </c>
      <c r="E2893" s="22" t="s">
        <v>34</v>
      </c>
      <c r="F2893" s="22" t="s">
        <v>50</v>
      </c>
      <c r="G2893" s="1">
        <v>679284.8</v>
      </c>
    </row>
    <row r="2894" spans="2:7">
      <c r="B2894" s="22" t="s">
        <v>128</v>
      </c>
      <c r="C2894" s="22" t="s">
        <v>7</v>
      </c>
      <c r="D2894" s="22" t="s">
        <v>7</v>
      </c>
      <c r="E2894" s="22" t="s">
        <v>34</v>
      </c>
      <c r="F2894" s="22" t="s">
        <v>51</v>
      </c>
      <c r="G2894" s="1">
        <v>445.1</v>
      </c>
    </row>
    <row r="2895" spans="2:7">
      <c r="B2895" s="22" t="s">
        <v>128</v>
      </c>
      <c r="C2895" s="22" t="s">
        <v>7</v>
      </c>
      <c r="D2895" s="22" t="s">
        <v>7</v>
      </c>
      <c r="E2895" s="22" t="s">
        <v>34</v>
      </c>
      <c r="F2895" s="22" t="s">
        <v>52</v>
      </c>
      <c r="G2895" s="1">
        <v>10955.22</v>
      </c>
    </row>
    <row r="2896" spans="2:7">
      <c r="B2896" s="22" t="s">
        <v>128</v>
      </c>
      <c r="C2896" s="22" t="s">
        <v>7</v>
      </c>
      <c r="D2896" s="22" t="s">
        <v>7</v>
      </c>
      <c r="E2896" s="22" t="s">
        <v>34</v>
      </c>
      <c r="F2896" s="22" t="s">
        <v>55</v>
      </c>
      <c r="G2896" s="1">
        <v>14724.15</v>
      </c>
    </row>
    <row r="2897" spans="2:7">
      <c r="B2897" s="22" t="s">
        <v>128</v>
      </c>
      <c r="C2897" s="22" t="s">
        <v>7</v>
      </c>
      <c r="D2897" s="22" t="s">
        <v>7</v>
      </c>
      <c r="E2897" s="22" t="s">
        <v>34</v>
      </c>
      <c r="F2897" s="22" t="s">
        <v>58</v>
      </c>
      <c r="G2897" s="1">
        <v>22374.13</v>
      </c>
    </row>
    <row r="2898" spans="2:7">
      <c r="B2898" s="22" t="s">
        <v>128</v>
      </c>
      <c r="C2898" s="22" t="s">
        <v>7</v>
      </c>
      <c r="D2898" s="22" t="s">
        <v>7</v>
      </c>
      <c r="E2898" s="22" t="s">
        <v>59</v>
      </c>
      <c r="F2898" s="22" t="s">
        <v>55</v>
      </c>
      <c r="G2898" s="1">
        <v>19963.240000000002</v>
      </c>
    </row>
    <row r="2899" spans="2:7">
      <c r="B2899" s="22" t="s">
        <v>128</v>
      </c>
      <c r="C2899" s="22" t="s">
        <v>7</v>
      </c>
      <c r="D2899" s="22" t="s">
        <v>7</v>
      </c>
      <c r="E2899" s="22" t="s">
        <v>60</v>
      </c>
      <c r="F2899" s="22" t="s">
        <v>78</v>
      </c>
      <c r="G2899" s="1">
        <v>5311.6</v>
      </c>
    </row>
    <row r="2900" spans="2:7">
      <c r="B2900" s="22" t="s">
        <v>128</v>
      </c>
      <c r="C2900" s="22" t="s">
        <v>7</v>
      </c>
      <c r="D2900" s="22" t="s">
        <v>7</v>
      </c>
      <c r="E2900" s="22" t="s">
        <v>60</v>
      </c>
      <c r="F2900" s="22" t="s">
        <v>79</v>
      </c>
      <c r="G2900" s="1">
        <v>86093.5</v>
      </c>
    </row>
    <row r="2901" spans="2:7">
      <c r="B2901" s="22" t="s">
        <v>128</v>
      </c>
      <c r="C2901" s="22" t="s">
        <v>7</v>
      </c>
      <c r="D2901" s="22" t="s">
        <v>7</v>
      </c>
      <c r="E2901" s="22" t="s">
        <v>60</v>
      </c>
      <c r="F2901" s="22" t="s">
        <v>62</v>
      </c>
      <c r="G2901" s="1">
        <v>146641.92000000001</v>
      </c>
    </row>
    <row r="2902" spans="2:7">
      <c r="B2902" s="22" t="s">
        <v>129</v>
      </c>
      <c r="C2902" s="22" t="s">
        <v>7</v>
      </c>
      <c r="D2902" s="22" t="s">
        <v>5</v>
      </c>
      <c r="E2902" s="22" t="s">
        <v>5</v>
      </c>
      <c r="F2902" s="22" t="s">
        <v>6</v>
      </c>
      <c r="G2902" s="1">
        <v>172445.17</v>
      </c>
    </row>
    <row r="2903" spans="2:7">
      <c r="B2903" s="22" t="s">
        <v>129</v>
      </c>
      <c r="C2903" s="22" t="s">
        <v>7</v>
      </c>
      <c r="D2903" s="22" t="s">
        <v>5</v>
      </c>
      <c r="E2903" s="22" t="s">
        <v>7</v>
      </c>
      <c r="F2903" s="22" t="s">
        <v>6</v>
      </c>
      <c r="G2903" s="1">
        <v>-172445.17</v>
      </c>
    </row>
    <row r="2904" spans="2:7">
      <c r="B2904" s="22" t="s">
        <v>129</v>
      </c>
      <c r="C2904" s="22" t="s">
        <v>7</v>
      </c>
      <c r="D2904" s="22" t="s">
        <v>5</v>
      </c>
      <c r="E2904" s="22" t="s">
        <v>8</v>
      </c>
      <c r="F2904" s="22" t="s">
        <v>9</v>
      </c>
      <c r="G2904" s="1">
        <v>16014731.710000001</v>
      </c>
    </row>
    <row r="2905" spans="2:7">
      <c r="B2905" s="22" t="s">
        <v>129</v>
      </c>
      <c r="C2905" s="22" t="s">
        <v>7</v>
      </c>
      <c r="D2905" s="22" t="s">
        <v>5</v>
      </c>
      <c r="E2905" s="22" t="s">
        <v>8</v>
      </c>
      <c r="F2905" s="22" t="s">
        <v>10</v>
      </c>
      <c r="G2905" s="1">
        <v>87518.18</v>
      </c>
    </row>
    <row r="2906" spans="2:7">
      <c r="B2906" s="22" t="s">
        <v>129</v>
      </c>
      <c r="C2906" s="22" t="s">
        <v>7</v>
      </c>
      <c r="D2906" s="22" t="s">
        <v>5</v>
      </c>
      <c r="E2906" s="22" t="s">
        <v>8</v>
      </c>
      <c r="F2906" s="22" t="s">
        <v>11</v>
      </c>
      <c r="G2906" s="1">
        <v>87506.95</v>
      </c>
    </row>
    <row r="2907" spans="2:7">
      <c r="B2907" s="22" t="s">
        <v>129</v>
      </c>
      <c r="C2907" s="22" t="s">
        <v>7</v>
      </c>
      <c r="D2907" s="22" t="s">
        <v>5</v>
      </c>
      <c r="E2907" s="22" t="s">
        <v>8</v>
      </c>
      <c r="F2907" s="22" t="s">
        <v>12</v>
      </c>
      <c r="G2907" s="1">
        <v>399237.95</v>
      </c>
    </row>
    <row r="2908" spans="2:7">
      <c r="B2908" s="22" t="s">
        <v>129</v>
      </c>
      <c r="C2908" s="22" t="s">
        <v>7</v>
      </c>
      <c r="D2908" s="22" t="s">
        <v>5</v>
      </c>
      <c r="E2908" s="22" t="s">
        <v>8</v>
      </c>
      <c r="F2908" s="22" t="s">
        <v>13</v>
      </c>
      <c r="G2908" s="1">
        <v>70842.48</v>
      </c>
    </row>
    <row r="2909" spans="2:7">
      <c r="B2909" s="22" t="s">
        <v>129</v>
      </c>
      <c r="C2909" s="22" t="s">
        <v>7</v>
      </c>
      <c r="D2909" s="22" t="s">
        <v>5</v>
      </c>
      <c r="E2909" s="22" t="s">
        <v>14</v>
      </c>
      <c r="F2909" s="22" t="s">
        <v>9</v>
      </c>
      <c r="G2909" s="1">
        <v>3248632.47</v>
      </c>
    </row>
    <row r="2910" spans="2:7">
      <c r="B2910" s="22" t="s">
        <v>129</v>
      </c>
      <c r="C2910" s="22" t="s">
        <v>7</v>
      </c>
      <c r="D2910" s="22" t="s">
        <v>5</v>
      </c>
      <c r="E2910" s="22" t="s">
        <v>14</v>
      </c>
      <c r="F2910" s="22" t="s">
        <v>10</v>
      </c>
      <c r="G2910" s="1">
        <v>17780.099999999999</v>
      </c>
    </row>
    <row r="2911" spans="2:7">
      <c r="B2911" s="22" t="s">
        <v>129</v>
      </c>
      <c r="C2911" s="22" t="s">
        <v>7</v>
      </c>
      <c r="D2911" s="22" t="s">
        <v>5</v>
      </c>
      <c r="E2911" s="22" t="s">
        <v>14</v>
      </c>
      <c r="F2911" s="22" t="s">
        <v>11</v>
      </c>
      <c r="G2911" s="1">
        <v>25465.55</v>
      </c>
    </row>
    <row r="2912" spans="2:7">
      <c r="B2912" s="22" t="s">
        <v>129</v>
      </c>
      <c r="C2912" s="22" t="s">
        <v>7</v>
      </c>
      <c r="D2912" s="22" t="s">
        <v>5</v>
      </c>
      <c r="E2912" s="22" t="s">
        <v>14</v>
      </c>
      <c r="F2912" s="22" t="s">
        <v>12</v>
      </c>
      <c r="G2912" s="1">
        <v>17745.78</v>
      </c>
    </row>
    <row r="2913" spans="2:7">
      <c r="B2913" s="22" t="s">
        <v>129</v>
      </c>
      <c r="C2913" s="22" t="s">
        <v>7</v>
      </c>
      <c r="D2913" s="22" t="s">
        <v>5</v>
      </c>
      <c r="E2913" s="22" t="s">
        <v>14</v>
      </c>
      <c r="F2913" s="22" t="s">
        <v>13</v>
      </c>
      <c r="G2913" s="1">
        <v>731.26</v>
      </c>
    </row>
    <row r="2914" spans="2:7">
      <c r="B2914" s="22" t="s">
        <v>129</v>
      </c>
      <c r="C2914" s="22" t="s">
        <v>7</v>
      </c>
      <c r="D2914" s="22" t="s">
        <v>5</v>
      </c>
      <c r="E2914" s="22" t="s">
        <v>15</v>
      </c>
      <c r="F2914" s="22" t="s">
        <v>16</v>
      </c>
      <c r="G2914" s="1">
        <v>7758.65</v>
      </c>
    </row>
    <row r="2915" spans="2:7">
      <c r="B2915" s="22" t="s">
        <v>129</v>
      </c>
      <c r="C2915" s="22" t="s">
        <v>7</v>
      </c>
      <c r="D2915" s="22" t="s">
        <v>5</v>
      </c>
      <c r="E2915" s="22" t="s">
        <v>15</v>
      </c>
      <c r="F2915" s="22" t="s">
        <v>71</v>
      </c>
      <c r="G2915" s="1">
        <v>2437.16</v>
      </c>
    </row>
    <row r="2916" spans="2:7">
      <c r="B2916" s="22" t="s">
        <v>129</v>
      </c>
      <c r="C2916" s="22" t="s">
        <v>7</v>
      </c>
      <c r="D2916" s="22" t="s">
        <v>5</v>
      </c>
      <c r="E2916" s="22" t="s">
        <v>15</v>
      </c>
      <c r="F2916" s="22" t="s">
        <v>17</v>
      </c>
      <c r="G2916" s="1">
        <v>1266615.92</v>
      </c>
    </row>
    <row r="2917" spans="2:7">
      <c r="B2917" s="22" t="s">
        <v>129</v>
      </c>
      <c r="C2917" s="22" t="s">
        <v>7</v>
      </c>
      <c r="D2917" s="22" t="s">
        <v>5</v>
      </c>
      <c r="E2917" s="22" t="s">
        <v>15</v>
      </c>
      <c r="F2917" s="22" t="s">
        <v>18</v>
      </c>
      <c r="G2917" s="1">
        <v>253086.83</v>
      </c>
    </row>
    <row r="2918" spans="2:7">
      <c r="B2918" s="22" t="s">
        <v>129</v>
      </c>
      <c r="C2918" s="22" t="s">
        <v>7</v>
      </c>
      <c r="D2918" s="22" t="s">
        <v>5</v>
      </c>
      <c r="E2918" s="22" t="s">
        <v>15</v>
      </c>
      <c r="F2918" s="22" t="s">
        <v>19</v>
      </c>
      <c r="G2918" s="1">
        <v>2561280.9</v>
      </c>
    </row>
    <row r="2919" spans="2:7">
      <c r="B2919" s="22" t="s">
        <v>129</v>
      </c>
      <c r="C2919" s="22" t="s">
        <v>7</v>
      </c>
      <c r="D2919" s="22" t="s">
        <v>5</v>
      </c>
      <c r="E2919" s="22" t="s">
        <v>15</v>
      </c>
      <c r="F2919" s="22" t="s">
        <v>20</v>
      </c>
      <c r="G2919" s="1">
        <v>432235.32</v>
      </c>
    </row>
    <row r="2920" spans="2:7">
      <c r="B2920" s="22" t="s">
        <v>129</v>
      </c>
      <c r="C2920" s="22" t="s">
        <v>7</v>
      </c>
      <c r="D2920" s="22" t="s">
        <v>5</v>
      </c>
      <c r="E2920" s="22" t="s">
        <v>15</v>
      </c>
      <c r="F2920" s="22" t="s">
        <v>21</v>
      </c>
      <c r="G2920" s="1">
        <v>56773.25</v>
      </c>
    </row>
    <row r="2921" spans="2:7">
      <c r="B2921" s="22" t="s">
        <v>129</v>
      </c>
      <c r="C2921" s="22" t="s">
        <v>7</v>
      </c>
      <c r="D2921" s="22" t="s">
        <v>5</v>
      </c>
      <c r="E2921" s="22" t="s">
        <v>15</v>
      </c>
      <c r="F2921" s="22" t="s">
        <v>22</v>
      </c>
      <c r="G2921" s="1">
        <v>11323.25</v>
      </c>
    </row>
    <row r="2922" spans="2:7">
      <c r="B2922" s="22" t="s">
        <v>129</v>
      </c>
      <c r="C2922" s="22" t="s">
        <v>7</v>
      </c>
      <c r="D2922" s="22" t="s">
        <v>5</v>
      </c>
      <c r="E2922" s="22" t="s">
        <v>15</v>
      </c>
      <c r="F2922" s="22" t="s">
        <v>23</v>
      </c>
      <c r="G2922" s="1">
        <v>87493.09</v>
      </c>
    </row>
    <row r="2923" spans="2:7">
      <c r="B2923" s="22" t="s">
        <v>129</v>
      </c>
      <c r="C2923" s="22" t="s">
        <v>7</v>
      </c>
      <c r="D2923" s="22" t="s">
        <v>5</v>
      </c>
      <c r="E2923" s="22" t="s">
        <v>15</v>
      </c>
      <c r="F2923" s="22" t="s">
        <v>24</v>
      </c>
      <c r="G2923" s="1">
        <v>47897.919999999998</v>
      </c>
    </row>
    <row r="2924" spans="2:7">
      <c r="B2924" s="22" t="s">
        <v>129</v>
      </c>
      <c r="C2924" s="22" t="s">
        <v>7</v>
      </c>
      <c r="D2924" s="22" t="s">
        <v>5</v>
      </c>
      <c r="E2924" s="22" t="s">
        <v>15</v>
      </c>
      <c r="F2924" s="22" t="s">
        <v>25</v>
      </c>
      <c r="G2924" s="1">
        <v>2693544.09</v>
      </c>
    </row>
    <row r="2925" spans="2:7">
      <c r="B2925" s="22" t="s">
        <v>129</v>
      </c>
      <c r="C2925" s="22" t="s">
        <v>7</v>
      </c>
      <c r="D2925" s="22" t="s">
        <v>5</v>
      </c>
      <c r="E2925" s="22" t="s">
        <v>15</v>
      </c>
      <c r="F2925" s="22" t="s">
        <v>26</v>
      </c>
      <c r="G2925" s="1">
        <v>1072115.78</v>
      </c>
    </row>
    <row r="2926" spans="2:7">
      <c r="B2926" s="22" t="s">
        <v>129</v>
      </c>
      <c r="C2926" s="22" t="s">
        <v>7</v>
      </c>
      <c r="D2926" s="22" t="s">
        <v>5</v>
      </c>
      <c r="E2926" s="22" t="s">
        <v>15</v>
      </c>
      <c r="F2926" s="22" t="s">
        <v>72</v>
      </c>
      <c r="G2926" s="1">
        <v>126.2</v>
      </c>
    </row>
    <row r="2927" spans="2:7">
      <c r="B2927" s="22" t="s">
        <v>129</v>
      </c>
      <c r="C2927" s="22" t="s">
        <v>7</v>
      </c>
      <c r="D2927" s="22" t="s">
        <v>5</v>
      </c>
      <c r="E2927" s="22" t="s">
        <v>28</v>
      </c>
      <c r="F2927" s="22" t="s">
        <v>29</v>
      </c>
      <c r="G2927" s="1">
        <v>559620.93000000005</v>
      </c>
    </row>
    <row r="2928" spans="2:7">
      <c r="B2928" s="22" t="s">
        <v>129</v>
      </c>
      <c r="C2928" s="22" t="s">
        <v>7</v>
      </c>
      <c r="D2928" s="22" t="s">
        <v>5</v>
      </c>
      <c r="E2928" s="22" t="s">
        <v>28</v>
      </c>
      <c r="F2928" s="22" t="s">
        <v>30</v>
      </c>
      <c r="G2928" s="1">
        <v>16077.37</v>
      </c>
    </row>
    <row r="2929" spans="2:7">
      <c r="B2929" s="22" t="s">
        <v>129</v>
      </c>
      <c r="C2929" s="22" t="s">
        <v>7</v>
      </c>
      <c r="D2929" s="22" t="s">
        <v>5</v>
      </c>
      <c r="E2929" s="22" t="s">
        <v>28</v>
      </c>
      <c r="F2929" s="22" t="s">
        <v>31</v>
      </c>
      <c r="G2929" s="1">
        <v>67327.72</v>
      </c>
    </row>
    <row r="2930" spans="2:7">
      <c r="B2930" s="22" t="s">
        <v>129</v>
      </c>
      <c r="C2930" s="22" t="s">
        <v>7</v>
      </c>
      <c r="D2930" s="22" t="s">
        <v>5</v>
      </c>
      <c r="E2930" s="22" t="s">
        <v>28</v>
      </c>
      <c r="F2930" s="22" t="s">
        <v>32</v>
      </c>
      <c r="G2930" s="1">
        <v>209494.48</v>
      </c>
    </row>
    <row r="2931" spans="2:7">
      <c r="B2931" s="22" t="s">
        <v>129</v>
      </c>
      <c r="C2931" s="22" t="s">
        <v>7</v>
      </c>
      <c r="D2931" s="22" t="s">
        <v>5</v>
      </c>
      <c r="E2931" s="22" t="s">
        <v>28</v>
      </c>
      <c r="F2931" s="22" t="s">
        <v>33</v>
      </c>
      <c r="G2931" s="1">
        <v>735988.61</v>
      </c>
    </row>
    <row r="2932" spans="2:7">
      <c r="B2932" s="22" t="s">
        <v>129</v>
      </c>
      <c r="C2932" s="22" t="s">
        <v>7</v>
      </c>
      <c r="D2932" s="22" t="s">
        <v>5</v>
      </c>
      <c r="E2932" s="22" t="s">
        <v>34</v>
      </c>
      <c r="F2932" s="22" t="s">
        <v>35</v>
      </c>
      <c r="G2932" s="1">
        <v>13935.03</v>
      </c>
    </row>
    <row r="2933" spans="2:7">
      <c r="B2933" s="22" t="s">
        <v>129</v>
      </c>
      <c r="C2933" s="22" t="s">
        <v>7</v>
      </c>
      <c r="D2933" s="22" t="s">
        <v>5</v>
      </c>
      <c r="E2933" s="22" t="s">
        <v>34</v>
      </c>
      <c r="F2933" s="22" t="s">
        <v>36</v>
      </c>
      <c r="G2933" s="1">
        <v>53393.56</v>
      </c>
    </row>
    <row r="2934" spans="2:7">
      <c r="B2934" s="22" t="s">
        <v>129</v>
      </c>
      <c r="C2934" s="22" t="s">
        <v>7</v>
      </c>
      <c r="D2934" s="22" t="s">
        <v>5</v>
      </c>
      <c r="E2934" s="22" t="s">
        <v>34</v>
      </c>
      <c r="F2934" s="22" t="s">
        <v>37</v>
      </c>
      <c r="G2934" s="1">
        <v>18702.72</v>
      </c>
    </row>
    <row r="2935" spans="2:7">
      <c r="B2935" s="22" t="s">
        <v>129</v>
      </c>
      <c r="C2935" s="22" t="s">
        <v>7</v>
      </c>
      <c r="D2935" s="22" t="s">
        <v>5</v>
      </c>
      <c r="E2935" s="22" t="s">
        <v>34</v>
      </c>
      <c r="F2935" s="22" t="s">
        <v>38</v>
      </c>
      <c r="G2935" s="1">
        <v>58720.25</v>
      </c>
    </row>
    <row r="2936" spans="2:7">
      <c r="B2936" s="22" t="s">
        <v>129</v>
      </c>
      <c r="C2936" s="22" t="s">
        <v>7</v>
      </c>
      <c r="D2936" s="22" t="s">
        <v>5</v>
      </c>
      <c r="E2936" s="22" t="s">
        <v>34</v>
      </c>
      <c r="F2936" s="22" t="s">
        <v>39</v>
      </c>
      <c r="G2936" s="1">
        <v>241245.78</v>
      </c>
    </row>
    <row r="2937" spans="2:7">
      <c r="B2937" s="22" t="s">
        <v>129</v>
      </c>
      <c r="C2937" s="22" t="s">
        <v>7</v>
      </c>
      <c r="D2937" s="22" t="s">
        <v>5</v>
      </c>
      <c r="E2937" s="22" t="s">
        <v>34</v>
      </c>
      <c r="F2937" s="22" t="s">
        <v>40</v>
      </c>
      <c r="G2937" s="1">
        <v>97541.88</v>
      </c>
    </row>
    <row r="2938" spans="2:7">
      <c r="B2938" s="22" t="s">
        <v>129</v>
      </c>
      <c r="C2938" s="22" t="s">
        <v>7</v>
      </c>
      <c r="D2938" s="22" t="s">
        <v>5</v>
      </c>
      <c r="E2938" s="22" t="s">
        <v>34</v>
      </c>
      <c r="F2938" s="22" t="s">
        <v>41</v>
      </c>
      <c r="G2938" s="1">
        <v>28672.73</v>
      </c>
    </row>
    <row r="2939" spans="2:7">
      <c r="B2939" s="22" t="s">
        <v>129</v>
      </c>
      <c r="C2939" s="22" t="s">
        <v>7</v>
      </c>
      <c r="D2939" s="22" t="s">
        <v>5</v>
      </c>
      <c r="E2939" s="22" t="s">
        <v>34</v>
      </c>
      <c r="F2939" s="22" t="s">
        <v>42</v>
      </c>
      <c r="G2939" s="1">
        <v>79750.34</v>
      </c>
    </row>
    <row r="2940" spans="2:7">
      <c r="B2940" s="22" t="s">
        <v>129</v>
      </c>
      <c r="C2940" s="22" t="s">
        <v>7</v>
      </c>
      <c r="D2940" s="22" t="s">
        <v>5</v>
      </c>
      <c r="E2940" s="22" t="s">
        <v>34</v>
      </c>
      <c r="F2940" s="22" t="s">
        <v>43</v>
      </c>
      <c r="G2940" s="1">
        <v>98385.17</v>
      </c>
    </row>
    <row r="2941" spans="2:7">
      <c r="B2941" s="22" t="s">
        <v>129</v>
      </c>
      <c r="C2941" s="22" t="s">
        <v>7</v>
      </c>
      <c r="D2941" s="22" t="s">
        <v>5</v>
      </c>
      <c r="E2941" s="22" t="s">
        <v>34</v>
      </c>
      <c r="F2941" s="22" t="s">
        <v>44</v>
      </c>
      <c r="G2941" s="1">
        <v>8331.08</v>
      </c>
    </row>
    <row r="2942" spans="2:7">
      <c r="B2942" s="22" t="s">
        <v>129</v>
      </c>
      <c r="C2942" s="22" t="s">
        <v>7</v>
      </c>
      <c r="D2942" s="22" t="s">
        <v>5</v>
      </c>
      <c r="E2942" s="22" t="s">
        <v>34</v>
      </c>
      <c r="F2942" s="22" t="s">
        <v>45</v>
      </c>
      <c r="G2942" s="1">
        <v>134271.45000000001</v>
      </c>
    </row>
    <row r="2943" spans="2:7">
      <c r="B2943" s="22" t="s">
        <v>129</v>
      </c>
      <c r="C2943" s="22" t="s">
        <v>7</v>
      </c>
      <c r="D2943" s="22" t="s">
        <v>5</v>
      </c>
      <c r="E2943" s="22" t="s">
        <v>34</v>
      </c>
      <c r="F2943" s="22" t="s">
        <v>46</v>
      </c>
      <c r="G2943" s="1">
        <v>1037069.23</v>
      </c>
    </row>
    <row r="2944" spans="2:7">
      <c r="B2944" s="22" t="s">
        <v>129</v>
      </c>
      <c r="C2944" s="22" t="s">
        <v>7</v>
      </c>
      <c r="D2944" s="22" t="s">
        <v>5</v>
      </c>
      <c r="E2944" s="22" t="s">
        <v>34</v>
      </c>
      <c r="F2944" s="22" t="s">
        <v>47</v>
      </c>
      <c r="G2944" s="1">
        <v>67412.160000000003</v>
      </c>
    </row>
    <row r="2945" spans="2:7">
      <c r="B2945" s="22" t="s">
        <v>129</v>
      </c>
      <c r="C2945" s="22" t="s">
        <v>7</v>
      </c>
      <c r="D2945" s="22" t="s">
        <v>5</v>
      </c>
      <c r="E2945" s="22" t="s">
        <v>34</v>
      </c>
      <c r="F2945" s="22" t="s">
        <v>48</v>
      </c>
      <c r="G2945" s="1">
        <v>9339.0300000000007</v>
      </c>
    </row>
    <row r="2946" spans="2:7">
      <c r="B2946" s="22" t="s">
        <v>129</v>
      </c>
      <c r="C2946" s="22" t="s">
        <v>7</v>
      </c>
      <c r="D2946" s="22" t="s">
        <v>5</v>
      </c>
      <c r="E2946" s="22" t="s">
        <v>34</v>
      </c>
      <c r="F2946" s="22" t="s">
        <v>75</v>
      </c>
      <c r="G2946" s="1">
        <v>22140.71</v>
      </c>
    </row>
    <row r="2947" spans="2:7">
      <c r="B2947" s="22" t="s">
        <v>129</v>
      </c>
      <c r="C2947" s="22" t="s">
        <v>7</v>
      </c>
      <c r="D2947" s="22" t="s">
        <v>5</v>
      </c>
      <c r="E2947" s="22" t="s">
        <v>34</v>
      </c>
      <c r="F2947" s="22" t="s">
        <v>66</v>
      </c>
      <c r="G2947" s="1">
        <v>6330.87</v>
      </c>
    </row>
    <row r="2948" spans="2:7">
      <c r="B2948" s="22" t="s">
        <v>129</v>
      </c>
      <c r="C2948" s="22" t="s">
        <v>7</v>
      </c>
      <c r="D2948" s="22" t="s">
        <v>5</v>
      </c>
      <c r="E2948" s="22" t="s">
        <v>34</v>
      </c>
      <c r="F2948" s="22" t="s">
        <v>67</v>
      </c>
      <c r="G2948" s="1">
        <v>1937229.8</v>
      </c>
    </row>
    <row r="2949" spans="2:7">
      <c r="B2949" s="22" t="s">
        <v>129</v>
      </c>
      <c r="C2949" s="22" t="s">
        <v>7</v>
      </c>
      <c r="D2949" s="22" t="s">
        <v>5</v>
      </c>
      <c r="E2949" s="22" t="s">
        <v>34</v>
      </c>
      <c r="F2949" s="22" t="s">
        <v>49</v>
      </c>
      <c r="G2949" s="1">
        <v>243205.8</v>
      </c>
    </row>
    <row r="2950" spans="2:7">
      <c r="B2950" s="22" t="s">
        <v>129</v>
      </c>
      <c r="C2950" s="22" t="s">
        <v>7</v>
      </c>
      <c r="D2950" s="22" t="s">
        <v>5</v>
      </c>
      <c r="E2950" s="22" t="s">
        <v>34</v>
      </c>
      <c r="F2950" s="22" t="s">
        <v>50</v>
      </c>
      <c r="G2950" s="1">
        <v>214898.13</v>
      </c>
    </row>
    <row r="2951" spans="2:7">
      <c r="B2951" s="22" t="s">
        <v>129</v>
      </c>
      <c r="C2951" s="22" t="s">
        <v>7</v>
      </c>
      <c r="D2951" s="22" t="s">
        <v>5</v>
      </c>
      <c r="E2951" s="22" t="s">
        <v>34</v>
      </c>
      <c r="F2951" s="22" t="s">
        <v>51</v>
      </c>
      <c r="G2951" s="1">
        <v>604.91999999999996</v>
      </c>
    </row>
    <row r="2952" spans="2:7">
      <c r="B2952" s="22" t="s">
        <v>129</v>
      </c>
      <c r="C2952" s="22" t="s">
        <v>7</v>
      </c>
      <c r="D2952" s="22" t="s">
        <v>5</v>
      </c>
      <c r="E2952" s="22" t="s">
        <v>34</v>
      </c>
      <c r="F2952" s="22" t="s">
        <v>52</v>
      </c>
      <c r="G2952" s="1">
        <v>28941.119999999999</v>
      </c>
    </row>
    <row r="2953" spans="2:7">
      <c r="B2953" s="22" t="s">
        <v>129</v>
      </c>
      <c r="C2953" s="22" t="s">
        <v>7</v>
      </c>
      <c r="D2953" s="22" t="s">
        <v>5</v>
      </c>
      <c r="E2953" s="22" t="s">
        <v>34</v>
      </c>
      <c r="F2953" s="22" t="s">
        <v>53</v>
      </c>
      <c r="G2953" s="1">
        <v>555792.66</v>
      </c>
    </row>
    <row r="2954" spans="2:7">
      <c r="B2954" s="22" t="s">
        <v>129</v>
      </c>
      <c r="C2954" s="22" t="s">
        <v>7</v>
      </c>
      <c r="D2954" s="22" t="s">
        <v>5</v>
      </c>
      <c r="E2954" s="22" t="s">
        <v>34</v>
      </c>
      <c r="F2954" s="22" t="s">
        <v>54</v>
      </c>
      <c r="G2954" s="1">
        <v>43487</v>
      </c>
    </row>
    <row r="2955" spans="2:7">
      <c r="B2955" s="22" t="s">
        <v>129</v>
      </c>
      <c r="C2955" s="22" t="s">
        <v>7</v>
      </c>
      <c r="D2955" s="22" t="s">
        <v>5</v>
      </c>
      <c r="E2955" s="22" t="s">
        <v>34</v>
      </c>
      <c r="F2955" s="22" t="s">
        <v>68</v>
      </c>
      <c r="G2955" s="1">
        <v>677915.27</v>
      </c>
    </row>
    <row r="2956" spans="2:7">
      <c r="B2956" s="22" t="s">
        <v>129</v>
      </c>
      <c r="C2956" s="22" t="s">
        <v>7</v>
      </c>
      <c r="D2956" s="22" t="s">
        <v>5</v>
      </c>
      <c r="E2956" s="22" t="s">
        <v>34</v>
      </c>
      <c r="F2956" s="22" t="s">
        <v>55</v>
      </c>
      <c r="G2956" s="1">
        <v>7000.73</v>
      </c>
    </row>
    <row r="2957" spans="2:7">
      <c r="B2957" s="22" t="s">
        <v>129</v>
      </c>
      <c r="C2957" s="22" t="s">
        <v>7</v>
      </c>
      <c r="D2957" s="22" t="s">
        <v>5</v>
      </c>
      <c r="E2957" s="22" t="s">
        <v>34</v>
      </c>
      <c r="F2957" s="22" t="s">
        <v>56</v>
      </c>
      <c r="G2957" s="1">
        <v>326924.36</v>
      </c>
    </row>
    <row r="2958" spans="2:7">
      <c r="B2958" s="22" t="s">
        <v>129</v>
      </c>
      <c r="C2958" s="22" t="s">
        <v>7</v>
      </c>
      <c r="D2958" s="22" t="s">
        <v>5</v>
      </c>
      <c r="E2958" s="22" t="s">
        <v>34</v>
      </c>
      <c r="F2958" s="22" t="s">
        <v>106</v>
      </c>
      <c r="G2958" s="1">
        <v>413.66</v>
      </c>
    </row>
    <row r="2959" spans="2:7">
      <c r="B2959" s="22" t="s">
        <v>129</v>
      </c>
      <c r="C2959" s="22" t="s">
        <v>7</v>
      </c>
      <c r="D2959" s="22" t="s">
        <v>5</v>
      </c>
      <c r="E2959" s="22" t="s">
        <v>34</v>
      </c>
      <c r="F2959" s="22" t="s">
        <v>76</v>
      </c>
      <c r="G2959" s="1">
        <v>58826.01</v>
      </c>
    </row>
    <row r="2960" spans="2:7">
      <c r="B2960" s="22" t="s">
        <v>129</v>
      </c>
      <c r="C2960" s="22" t="s">
        <v>7</v>
      </c>
      <c r="D2960" s="22" t="s">
        <v>5</v>
      </c>
      <c r="E2960" s="22" t="s">
        <v>34</v>
      </c>
      <c r="F2960" s="22" t="s">
        <v>57</v>
      </c>
      <c r="G2960" s="1">
        <v>347302.15</v>
      </c>
    </row>
    <row r="2961" spans="2:7">
      <c r="B2961" s="22" t="s">
        <v>129</v>
      </c>
      <c r="C2961" s="22" t="s">
        <v>7</v>
      </c>
      <c r="D2961" s="22" t="s">
        <v>5</v>
      </c>
      <c r="E2961" s="22" t="s">
        <v>34</v>
      </c>
      <c r="F2961" s="22" t="s">
        <v>58</v>
      </c>
      <c r="G2961" s="1">
        <v>49169.84</v>
      </c>
    </row>
    <row r="2962" spans="2:7">
      <c r="B2962" s="22" t="s">
        <v>129</v>
      </c>
      <c r="C2962" s="22" t="s">
        <v>7</v>
      </c>
      <c r="D2962" s="22" t="s">
        <v>5</v>
      </c>
      <c r="E2962" s="22" t="s">
        <v>34</v>
      </c>
      <c r="F2962" s="22" t="s">
        <v>126</v>
      </c>
      <c r="G2962" s="1">
        <v>6866.5</v>
      </c>
    </row>
    <row r="2963" spans="2:7">
      <c r="B2963" s="22" t="s">
        <v>129</v>
      </c>
      <c r="C2963" s="22" t="s">
        <v>7</v>
      </c>
      <c r="D2963" s="22" t="s">
        <v>5</v>
      </c>
      <c r="E2963" s="22" t="s">
        <v>59</v>
      </c>
      <c r="F2963" s="22" t="s">
        <v>55</v>
      </c>
      <c r="G2963" s="1">
        <v>43028.85</v>
      </c>
    </row>
    <row r="2964" spans="2:7">
      <c r="B2964" s="22" t="s">
        <v>129</v>
      </c>
      <c r="C2964" s="22" t="s">
        <v>7</v>
      </c>
      <c r="D2964" s="22" t="s">
        <v>5</v>
      </c>
      <c r="E2964" s="22" t="s">
        <v>60</v>
      </c>
      <c r="F2964" s="22" t="s">
        <v>95</v>
      </c>
      <c r="G2964" s="1">
        <v>50690.96</v>
      </c>
    </row>
    <row r="2965" spans="2:7">
      <c r="B2965" s="22" t="s">
        <v>129</v>
      </c>
      <c r="C2965" s="22" t="s">
        <v>7</v>
      </c>
      <c r="D2965" s="22" t="s">
        <v>5</v>
      </c>
      <c r="E2965" s="22" t="s">
        <v>60</v>
      </c>
      <c r="F2965" s="22" t="s">
        <v>77</v>
      </c>
      <c r="G2965" s="1">
        <v>26359.77</v>
      </c>
    </row>
    <row r="2966" spans="2:7">
      <c r="B2966" s="22" t="s">
        <v>129</v>
      </c>
      <c r="C2966" s="22" t="s">
        <v>7</v>
      </c>
      <c r="D2966" s="22" t="s">
        <v>5</v>
      </c>
      <c r="E2966" s="22" t="s">
        <v>60</v>
      </c>
      <c r="F2966" s="22" t="s">
        <v>78</v>
      </c>
      <c r="G2966" s="1">
        <v>7022.85</v>
      </c>
    </row>
    <row r="2967" spans="2:7">
      <c r="B2967" s="22" t="s">
        <v>129</v>
      </c>
      <c r="C2967" s="22" t="s">
        <v>7</v>
      </c>
      <c r="D2967" s="22" t="s">
        <v>5</v>
      </c>
      <c r="E2967" s="22" t="s">
        <v>60</v>
      </c>
      <c r="F2967" s="22" t="s">
        <v>61</v>
      </c>
      <c r="G2967" s="1">
        <v>4180.24</v>
      </c>
    </row>
    <row r="2968" spans="2:7">
      <c r="B2968" s="22" t="s">
        <v>129</v>
      </c>
      <c r="C2968" s="22" t="s">
        <v>7</v>
      </c>
      <c r="D2968" s="22" t="s">
        <v>5</v>
      </c>
      <c r="E2968" s="22" t="s">
        <v>60</v>
      </c>
      <c r="F2968" s="22" t="s">
        <v>62</v>
      </c>
      <c r="G2968" s="1">
        <v>55928.22</v>
      </c>
    </row>
    <row r="2969" spans="2:7">
      <c r="B2969" s="22" t="s">
        <v>129</v>
      </c>
      <c r="C2969" s="22" t="s">
        <v>7</v>
      </c>
      <c r="D2969" s="22" t="s">
        <v>7</v>
      </c>
      <c r="E2969" s="22" t="s">
        <v>8</v>
      </c>
      <c r="F2969" s="22" t="s">
        <v>9</v>
      </c>
      <c r="G2969" s="1">
        <v>423919.81</v>
      </c>
    </row>
    <row r="2970" spans="2:7">
      <c r="B2970" s="22" t="s">
        <v>129</v>
      </c>
      <c r="C2970" s="22" t="s">
        <v>7</v>
      </c>
      <c r="D2970" s="22" t="s">
        <v>7</v>
      </c>
      <c r="E2970" s="22" t="s">
        <v>8</v>
      </c>
      <c r="F2970" s="22" t="s">
        <v>10</v>
      </c>
      <c r="G2970" s="1">
        <v>214630.2</v>
      </c>
    </row>
    <row r="2971" spans="2:7">
      <c r="B2971" s="22" t="s">
        <v>129</v>
      </c>
      <c r="C2971" s="22" t="s">
        <v>7</v>
      </c>
      <c r="D2971" s="22" t="s">
        <v>7</v>
      </c>
      <c r="E2971" s="22" t="s">
        <v>8</v>
      </c>
      <c r="F2971" s="22" t="s">
        <v>11</v>
      </c>
      <c r="G2971" s="1">
        <v>80835.12</v>
      </c>
    </row>
    <row r="2972" spans="2:7">
      <c r="B2972" s="22" t="s">
        <v>129</v>
      </c>
      <c r="C2972" s="22" t="s">
        <v>7</v>
      </c>
      <c r="D2972" s="22" t="s">
        <v>7</v>
      </c>
      <c r="E2972" s="22" t="s">
        <v>8</v>
      </c>
      <c r="F2972" s="22" t="s">
        <v>12</v>
      </c>
      <c r="G2972" s="1">
        <v>731496.3</v>
      </c>
    </row>
    <row r="2973" spans="2:7">
      <c r="B2973" s="22" t="s">
        <v>129</v>
      </c>
      <c r="C2973" s="22" t="s">
        <v>7</v>
      </c>
      <c r="D2973" s="22" t="s">
        <v>7</v>
      </c>
      <c r="E2973" s="22" t="s">
        <v>8</v>
      </c>
      <c r="F2973" s="22" t="s">
        <v>13</v>
      </c>
      <c r="G2973" s="1">
        <v>152385.35999999999</v>
      </c>
    </row>
    <row r="2974" spans="2:7">
      <c r="B2974" s="22" t="s">
        <v>129</v>
      </c>
      <c r="C2974" s="22" t="s">
        <v>7</v>
      </c>
      <c r="D2974" s="22" t="s">
        <v>7</v>
      </c>
      <c r="E2974" s="22" t="s">
        <v>14</v>
      </c>
      <c r="F2974" s="22" t="s">
        <v>9</v>
      </c>
      <c r="G2974" s="1">
        <v>950991.02</v>
      </c>
    </row>
    <row r="2975" spans="2:7">
      <c r="B2975" s="22" t="s">
        <v>129</v>
      </c>
      <c r="C2975" s="22" t="s">
        <v>7</v>
      </c>
      <c r="D2975" s="22" t="s">
        <v>7</v>
      </c>
      <c r="E2975" s="22" t="s">
        <v>14</v>
      </c>
      <c r="F2975" s="22" t="s">
        <v>10</v>
      </c>
      <c r="G2975" s="1">
        <v>94830.85</v>
      </c>
    </row>
    <row r="2976" spans="2:7">
      <c r="B2976" s="22" t="s">
        <v>129</v>
      </c>
      <c r="C2976" s="22" t="s">
        <v>7</v>
      </c>
      <c r="D2976" s="22" t="s">
        <v>7</v>
      </c>
      <c r="E2976" s="22" t="s">
        <v>14</v>
      </c>
      <c r="F2976" s="22" t="s">
        <v>11</v>
      </c>
      <c r="G2976" s="1">
        <v>84045.8</v>
      </c>
    </row>
    <row r="2977" spans="2:7">
      <c r="B2977" s="22" t="s">
        <v>129</v>
      </c>
      <c r="C2977" s="22" t="s">
        <v>7</v>
      </c>
      <c r="D2977" s="22" t="s">
        <v>7</v>
      </c>
      <c r="E2977" s="22" t="s">
        <v>14</v>
      </c>
      <c r="F2977" s="22" t="s">
        <v>12</v>
      </c>
      <c r="G2977" s="1">
        <v>286966.83</v>
      </c>
    </row>
    <row r="2978" spans="2:7">
      <c r="B2978" s="22" t="s">
        <v>129</v>
      </c>
      <c r="C2978" s="22" t="s">
        <v>7</v>
      </c>
      <c r="D2978" s="22" t="s">
        <v>7</v>
      </c>
      <c r="E2978" s="22" t="s">
        <v>14</v>
      </c>
      <c r="F2978" s="22" t="s">
        <v>13</v>
      </c>
      <c r="G2978" s="1">
        <v>34932.550000000003</v>
      </c>
    </row>
    <row r="2979" spans="2:7">
      <c r="B2979" s="22" t="s">
        <v>129</v>
      </c>
      <c r="C2979" s="22" t="s">
        <v>7</v>
      </c>
      <c r="D2979" s="22" t="s">
        <v>7</v>
      </c>
      <c r="E2979" s="22" t="s">
        <v>15</v>
      </c>
      <c r="F2979" s="22" t="s">
        <v>16</v>
      </c>
      <c r="G2979" s="1">
        <v>225.01</v>
      </c>
    </row>
    <row r="2980" spans="2:7">
      <c r="B2980" s="22" t="s">
        <v>129</v>
      </c>
      <c r="C2980" s="22" t="s">
        <v>7</v>
      </c>
      <c r="D2980" s="22" t="s">
        <v>7</v>
      </c>
      <c r="E2980" s="22" t="s">
        <v>15</v>
      </c>
      <c r="F2980" s="22" t="s">
        <v>71</v>
      </c>
      <c r="G2980" s="1">
        <v>592.83000000000004</v>
      </c>
    </row>
    <row r="2981" spans="2:7">
      <c r="B2981" s="22" t="s">
        <v>129</v>
      </c>
      <c r="C2981" s="22" t="s">
        <v>7</v>
      </c>
      <c r="D2981" s="22" t="s">
        <v>7</v>
      </c>
      <c r="E2981" s="22" t="s">
        <v>15</v>
      </c>
      <c r="F2981" s="22" t="s">
        <v>17</v>
      </c>
      <c r="G2981" s="1">
        <v>120208.8</v>
      </c>
    </row>
    <row r="2982" spans="2:7">
      <c r="B2982" s="22" t="s">
        <v>129</v>
      </c>
      <c r="C2982" s="22" t="s">
        <v>7</v>
      </c>
      <c r="D2982" s="22" t="s">
        <v>7</v>
      </c>
      <c r="E2982" s="22" t="s">
        <v>15</v>
      </c>
      <c r="F2982" s="22" t="s">
        <v>18</v>
      </c>
      <c r="G2982" s="1">
        <v>111231.52</v>
      </c>
    </row>
    <row r="2983" spans="2:7">
      <c r="B2983" s="22" t="s">
        <v>129</v>
      </c>
      <c r="C2983" s="22" t="s">
        <v>7</v>
      </c>
      <c r="D2983" s="22" t="s">
        <v>7</v>
      </c>
      <c r="E2983" s="22" t="s">
        <v>15</v>
      </c>
      <c r="F2983" s="22" t="s">
        <v>19</v>
      </c>
      <c r="G2983" s="1">
        <v>192216.52</v>
      </c>
    </row>
    <row r="2984" spans="2:7">
      <c r="B2984" s="22" t="s">
        <v>129</v>
      </c>
      <c r="C2984" s="22" t="s">
        <v>7</v>
      </c>
      <c r="D2984" s="22" t="s">
        <v>7</v>
      </c>
      <c r="E2984" s="22" t="s">
        <v>15</v>
      </c>
      <c r="F2984" s="22" t="s">
        <v>20</v>
      </c>
      <c r="G2984" s="1">
        <v>133347.01</v>
      </c>
    </row>
    <row r="2985" spans="2:7">
      <c r="B2985" s="22" t="s">
        <v>129</v>
      </c>
      <c r="C2985" s="22" t="s">
        <v>7</v>
      </c>
      <c r="D2985" s="22" t="s">
        <v>7</v>
      </c>
      <c r="E2985" s="22" t="s">
        <v>15</v>
      </c>
      <c r="F2985" s="22" t="s">
        <v>21</v>
      </c>
      <c r="G2985" s="1">
        <v>5582.34</v>
      </c>
    </row>
    <row r="2986" spans="2:7">
      <c r="B2986" s="22" t="s">
        <v>129</v>
      </c>
      <c r="C2986" s="22" t="s">
        <v>7</v>
      </c>
      <c r="D2986" s="22" t="s">
        <v>7</v>
      </c>
      <c r="E2986" s="22" t="s">
        <v>15</v>
      </c>
      <c r="F2986" s="22" t="s">
        <v>22</v>
      </c>
      <c r="G2986" s="1">
        <v>5081.33</v>
      </c>
    </row>
    <row r="2987" spans="2:7">
      <c r="B2987" s="22" t="s">
        <v>129</v>
      </c>
      <c r="C2987" s="22" t="s">
        <v>7</v>
      </c>
      <c r="D2987" s="22" t="s">
        <v>7</v>
      </c>
      <c r="E2987" s="22" t="s">
        <v>15</v>
      </c>
      <c r="F2987" s="22" t="s">
        <v>23</v>
      </c>
      <c r="G2987" s="1">
        <v>12296.94</v>
      </c>
    </row>
    <row r="2988" spans="2:7">
      <c r="B2988" s="22" t="s">
        <v>129</v>
      </c>
      <c r="C2988" s="22" t="s">
        <v>7</v>
      </c>
      <c r="D2988" s="22" t="s">
        <v>7</v>
      </c>
      <c r="E2988" s="22" t="s">
        <v>15</v>
      </c>
      <c r="F2988" s="22" t="s">
        <v>24</v>
      </c>
      <c r="G2988" s="1">
        <v>52956.58</v>
      </c>
    </row>
    <row r="2989" spans="2:7">
      <c r="B2989" s="22" t="s">
        <v>129</v>
      </c>
      <c r="C2989" s="22" t="s">
        <v>7</v>
      </c>
      <c r="D2989" s="22" t="s">
        <v>7</v>
      </c>
      <c r="E2989" s="22" t="s">
        <v>15</v>
      </c>
      <c r="F2989" s="22" t="s">
        <v>25</v>
      </c>
      <c r="G2989" s="1">
        <v>57889.34</v>
      </c>
    </row>
    <row r="2990" spans="2:7">
      <c r="B2990" s="22" t="s">
        <v>129</v>
      </c>
      <c r="C2990" s="22" t="s">
        <v>7</v>
      </c>
      <c r="D2990" s="22" t="s">
        <v>7</v>
      </c>
      <c r="E2990" s="22" t="s">
        <v>15</v>
      </c>
      <c r="F2990" s="22" t="s">
        <v>26</v>
      </c>
      <c r="G2990" s="1">
        <v>251796.38</v>
      </c>
    </row>
    <row r="2991" spans="2:7">
      <c r="B2991" s="22" t="s">
        <v>129</v>
      </c>
      <c r="C2991" s="22" t="s">
        <v>7</v>
      </c>
      <c r="D2991" s="22" t="s">
        <v>7</v>
      </c>
      <c r="E2991" s="22" t="s">
        <v>28</v>
      </c>
      <c r="F2991" s="22" t="s">
        <v>29</v>
      </c>
      <c r="G2991" s="1">
        <v>379829.74</v>
      </c>
    </row>
    <row r="2992" spans="2:7">
      <c r="B2992" s="22" t="s">
        <v>129</v>
      </c>
      <c r="C2992" s="22" t="s">
        <v>7</v>
      </c>
      <c r="D2992" s="22" t="s">
        <v>7</v>
      </c>
      <c r="E2992" s="22" t="s">
        <v>28</v>
      </c>
      <c r="F2992" s="22" t="s">
        <v>30</v>
      </c>
      <c r="G2992" s="1">
        <v>4413.8999999999996</v>
      </c>
    </row>
    <row r="2993" spans="2:7">
      <c r="B2993" s="22" t="s">
        <v>129</v>
      </c>
      <c r="C2993" s="22" t="s">
        <v>7</v>
      </c>
      <c r="D2993" s="22" t="s">
        <v>7</v>
      </c>
      <c r="E2993" s="22" t="s">
        <v>28</v>
      </c>
      <c r="F2993" s="22" t="s">
        <v>32</v>
      </c>
      <c r="G2993" s="1">
        <v>94497.64</v>
      </c>
    </row>
    <row r="2994" spans="2:7">
      <c r="B2994" s="22" t="s">
        <v>129</v>
      </c>
      <c r="C2994" s="22" t="s">
        <v>7</v>
      </c>
      <c r="D2994" s="22" t="s">
        <v>7</v>
      </c>
      <c r="E2994" s="22" t="s">
        <v>28</v>
      </c>
      <c r="F2994" s="22" t="s">
        <v>33</v>
      </c>
      <c r="G2994" s="1">
        <v>327154.09000000003</v>
      </c>
    </row>
    <row r="2995" spans="2:7">
      <c r="B2995" s="22" t="s">
        <v>129</v>
      </c>
      <c r="C2995" s="22" t="s">
        <v>7</v>
      </c>
      <c r="D2995" s="22" t="s">
        <v>7</v>
      </c>
      <c r="E2995" s="22" t="s">
        <v>34</v>
      </c>
      <c r="F2995" s="22" t="s">
        <v>38</v>
      </c>
      <c r="G2995" s="1">
        <v>59044.160000000003</v>
      </c>
    </row>
    <row r="2996" spans="2:7">
      <c r="B2996" s="22" t="s">
        <v>129</v>
      </c>
      <c r="C2996" s="22" t="s">
        <v>7</v>
      </c>
      <c r="D2996" s="22" t="s">
        <v>7</v>
      </c>
      <c r="E2996" s="22" t="s">
        <v>34</v>
      </c>
      <c r="F2996" s="22" t="s">
        <v>39</v>
      </c>
      <c r="G2996" s="1">
        <v>26077</v>
      </c>
    </row>
    <row r="2997" spans="2:7">
      <c r="B2997" s="22" t="s">
        <v>129</v>
      </c>
      <c r="C2997" s="22" t="s">
        <v>7</v>
      </c>
      <c r="D2997" s="22" t="s">
        <v>7</v>
      </c>
      <c r="E2997" s="22" t="s">
        <v>34</v>
      </c>
      <c r="F2997" s="22" t="s">
        <v>42</v>
      </c>
      <c r="G2997" s="1">
        <v>131156.41</v>
      </c>
    </row>
    <row r="2998" spans="2:7">
      <c r="B2998" s="22" t="s">
        <v>129</v>
      </c>
      <c r="C2998" s="22" t="s">
        <v>7</v>
      </c>
      <c r="D2998" s="22" t="s">
        <v>7</v>
      </c>
      <c r="E2998" s="22" t="s">
        <v>34</v>
      </c>
      <c r="F2998" s="22" t="s">
        <v>43</v>
      </c>
      <c r="G2998" s="1">
        <v>1752.71</v>
      </c>
    </row>
    <row r="2999" spans="2:7">
      <c r="B2999" s="22" t="s">
        <v>129</v>
      </c>
      <c r="C2999" s="22" t="s">
        <v>7</v>
      </c>
      <c r="D2999" s="22" t="s">
        <v>7</v>
      </c>
      <c r="E2999" s="22" t="s">
        <v>34</v>
      </c>
      <c r="F2999" s="22" t="s">
        <v>45</v>
      </c>
      <c r="G2999" s="1">
        <v>39805.42</v>
      </c>
    </row>
    <row r="3000" spans="2:7">
      <c r="B3000" s="22" t="s">
        <v>129</v>
      </c>
      <c r="C3000" s="22" t="s">
        <v>7</v>
      </c>
      <c r="D3000" s="22" t="s">
        <v>7</v>
      </c>
      <c r="E3000" s="22" t="s">
        <v>34</v>
      </c>
      <c r="F3000" s="22" t="s">
        <v>46</v>
      </c>
      <c r="G3000" s="1">
        <v>280908.88</v>
      </c>
    </row>
    <row r="3001" spans="2:7">
      <c r="B3001" s="22" t="s">
        <v>129</v>
      </c>
      <c r="C3001" s="22" t="s">
        <v>7</v>
      </c>
      <c r="D3001" s="22" t="s">
        <v>7</v>
      </c>
      <c r="E3001" s="22" t="s">
        <v>34</v>
      </c>
      <c r="F3001" s="22" t="s">
        <v>47</v>
      </c>
      <c r="G3001" s="1">
        <v>3718.18</v>
      </c>
    </row>
    <row r="3002" spans="2:7">
      <c r="B3002" s="22" t="s">
        <v>129</v>
      </c>
      <c r="C3002" s="22" t="s">
        <v>7</v>
      </c>
      <c r="D3002" s="22" t="s">
        <v>7</v>
      </c>
      <c r="E3002" s="22" t="s">
        <v>34</v>
      </c>
      <c r="F3002" s="22" t="s">
        <v>75</v>
      </c>
      <c r="G3002" s="1">
        <v>7311.52</v>
      </c>
    </row>
    <row r="3003" spans="2:7">
      <c r="B3003" s="22" t="s">
        <v>129</v>
      </c>
      <c r="C3003" s="22" t="s">
        <v>7</v>
      </c>
      <c r="D3003" s="22" t="s">
        <v>7</v>
      </c>
      <c r="E3003" s="22" t="s">
        <v>34</v>
      </c>
      <c r="F3003" s="22" t="s">
        <v>66</v>
      </c>
      <c r="G3003" s="1">
        <v>1149</v>
      </c>
    </row>
    <row r="3004" spans="2:7">
      <c r="B3004" s="22" t="s">
        <v>129</v>
      </c>
      <c r="C3004" s="22" t="s">
        <v>7</v>
      </c>
      <c r="D3004" s="22" t="s">
        <v>7</v>
      </c>
      <c r="E3004" s="22" t="s">
        <v>34</v>
      </c>
      <c r="F3004" s="22" t="s">
        <v>67</v>
      </c>
      <c r="G3004" s="1">
        <v>263304.44</v>
      </c>
    </row>
    <row r="3005" spans="2:7">
      <c r="B3005" s="22" t="s">
        <v>129</v>
      </c>
      <c r="C3005" s="22" t="s">
        <v>7</v>
      </c>
      <c r="D3005" s="22" t="s">
        <v>7</v>
      </c>
      <c r="E3005" s="22" t="s">
        <v>34</v>
      </c>
      <c r="F3005" s="22" t="s">
        <v>50</v>
      </c>
      <c r="G3005" s="1">
        <v>79189.69</v>
      </c>
    </row>
    <row r="3006" spans="2:7">
      <c r="B3006" s="22" t="s">
        <v>129</v>
      </c>
      <c r="C3006" s="22" t="s">
        <v>7</v>
      </c>
      <c r="D3006" s="22" t="s">
        <v>7</v>
      </c>
      <c r="E3006" s="22" t="s">
        <v>34</v>
      </c>
      <c r="F3006" s="22" t="s">
        <v>52</v>
      </c>
      <c r="G3006" s="1">
        <v>944.85</v>
      </c>
    </row>
    <row r="3007" spans="2:7">
      <c r="B3007" s="22" t="s">
        <v>129</v>
      </c>
      <c r="C3007" s="22" t="s">
        <v>7</v>
      </c>
      <c r="D3007" s="22" t="s">
        <v>7</v>
      </c>
      <c r="E3007" s="22" t="s">
        <v>34</v>
      </c>
      <c r="F3007" s="22" t="s">
        <v>68</v>
      </c>
      <c r="G3007" s="1">
        <v>27130.22</v>
      </c>
    </row>
    <row r="3008" spans="2:7">
      <c r="B3008" s="22" t="s">
        <v>129</v>
      </c>
      <c r="C3008" s="22" t="s">
        <v>7</v>
      </c>
      <c r="D3008" s="22" t="s">
        <v>7</v>
      </c>
      <c r="E3008" s="22" t="s">
        <v>34</v>
      </c>
      <c r="F3008" s="22" t="s">
        <v>55</v>
      </c>
      <c r="G3008" s="1">
        <v>44167.32</v>
      </c>
    </row>
    <row r="3009" spans="2:7">
      <c r="B3009" s="22" t="s">
        <v>129</v>
      </c>
      <c r="C3009" s="22" t="s">
        <v>7</v>
      </c>
      <c r="D3009" s="22" t="s">
        <v>7</v>
      </c>
      <c r="E3009" s="22" t="s">
        <v>34</v>
      </c>
      <c r="F3009" s="22" t="s">
        <v>56</v>
      </c>
      <c r="G3009" s="1">
        <v>161641.96</v>
      </c>
    </row>
    <row r="3010" spans="2:7">
      <c r="B3010" s="22" t="s">
        <v>129</v>
      </c>
      <c r="C3010" s="22" t="s">
        <v>7</v>
      </c>
      <c r="D3010" s="22" t="s">
        <v>7</v>
      </c>
      <c r="E3010" s="22" t="s">
        <v>34</v>
      </c>
      <c r="F3010" s="22" t="s">
        <v>57</v>
      </c>
      <c r="G3010" s="1">
        <v>95174.99</v>
      </c>
    </row>
    <row r="3011" spans="2:7">
      <c r="B3011" s="22" t="s">
        <v>129</v>
      </c>
      <c r="C3011" s="22" t="s">
        <v>7</v>
      </c>
      <c r="D3011" s="22" t="s">
        <v>7</v>
      </c>
      <c r="E3011" s="22" t="s">
        <v>34</v>
      </c>
      <c r="F3011" s="22" t="s">
        <v>58</v>
      </c>
      <c r="G3011" s="1">
        <v>37589.72</v>
      </c>
    </row>
    <row r="3012" spans="2:7">
      <c r="B3012" s="22" t="s">
        <v>129</v>
      </c>
      <c r="C3012" s="22" t="s">
        <v>7</v>
      </c>
      <c r="D3012" s="22" t="s">
        <v>7</v>
      </c>
      <c r="E3012" s="22" t="s">
        <v>59</v>
      </c>
      <c r="F3012" s="22" t="s">
        <v>55</v>
      </c>
      <c r="G3012" s="1">
        <v>23413.040000000001</v>
      </c>
    </row>
    <row r="3013" spans="2:7">
      <c r="B3013" s="22" t="s">
        <v>130</v>
      </c>
      <c r="C3013" s="22" t="s">
        <v>7</v>
      </c>
      <c r="D3013" s="22" t="s">
        <v>5</v>
      </c>
      <c r="E3013" s="22" t="s">
        <v>5</v>
      </c>
      <c r="F3013" s="22" t="s">
        <v>6</v>
      </c>
      <c r="G3013" s="1">
        <v>20105.71</v>
      </c>
    </row>
    <row r="3014" spans="2:7">
      <c r="B3014" s="22" t="s">
        <v>130</v>
      </c>
      <c r="C3014" s="22" t="s">
        <v>7</v>
      </c>
      <c r="D3014" s="22" t="s">
        <v>5</v>
      </c>
      <c r="E3014" s="22" t="s">
        <v>7</v>
      </c>
      <c r="F3014" s="22" t="s">
        <v>6</v>
      </c>
      <c r="G3014" s="1">
        <v>-75083.98</v>
      </c>
    </row>
    <row r="3015" spans="2:7">
      <c r="B3015" s="22" t="s">
        <v>130</v>
      </c>
      <c r="C3015" s="22" t="s">
        <v>7</v>
      </c>
      <c r="D3015" s="22" t="s">
        <v>5</v>
      </c>
      <c r="E3015" s="22" t="s">
        <v>8</v>
      </c>
      <c r="F3015" s="22" t="s">
        <v>9</v>
      </c>
      <c r="G3015" s="1">
        <v>2306761.52</v>
      </c>
    </row>
    <row r="3016" spans="2:7">
      <c r="B3016" s="22" t="s">
        <v>130</v>
      </c>
      <c r="C3016" s="22" t="s">
        <v>7</v>
      </c>
      <c r="D3016" s="22" t="s">
        <v>5</v>
      </c>
      <c r="E3016" s="22" t="s">
        <v>8</v>
      </c>
      <c r="F3016" s="22" t="s">
        <v>10</v>
      </c>
      <c r="G3016" s="1">
        <v>114409.2</v>
      </c>
    </row>
    <row r="3017" spans="2:7">
      <c r="B3017" s="22" t="s">
        <v>130</v>
      </c>
      <c r="C3017" s="22" t="s">
        <v>7</v>
      </c>
      <c r="D3017" s="22" t="s">
        <v>5</v>
      </c>
      <c r="E3017" s="22" t="s">
        <v>8</v>
      </c>
      <c r="F3017" s="22" t="s">
        <v>11</v>
      </c>
      <c r="G3017" s="1">
        <v>3789.9</v>
      </c>
    </row>
    <row r="3018" spans="2:7">
      <c r="B3018" s="22" t="s">
        <v>130</v>
      </c>
      <c r="C3018" s="22" t="s">
        <v>7</v>
      </c>
      <c r="D3018" s="22" t="s">
        <v>5</v>
      </c>
      <c r="E3018" s="22" t="s">
        <v>8</v>
      </c>
      <c r="F3018" s="22" t="s">
        <v>12</v>
      </c>
      <c r="G3018" s="1">
        <v>66971.759999999995</v>
      </c>
    </row>
    <row r="3019" spans="2:7">
      <c r="B3019" s="22" t="s">
        <v>130</v>
      </c>
      <c r="C3019" s="22" t="s">
        <v>7</v>
      </c>
      <c r="D3019" s="22" t="s">
        <v>5</v>
      </c>
      <c r="E3019" s="22" t="s">
        <v>8</v>
      </c>
      <c r="F3019" s="22" t="s">
        <v>13</v>
      </c>
      <c r="G3019" s="1">
        <v>6328.72</v>
      </c>
    </row>
    <row r="3020" spans="2:7">
      <c r="B3020" s="22" t="s">
        <v>130</v>
      </c>
      <c r="C3020" s="22" t="s">
        <v>7</v>
      </c>
      <c r="D3020" s="22" t="s">
        <v>5</v>
      </c>
      <c r="E3020" s="22" t="s">
        <v>8</v>
      </c>
      <c r="F3020" s="22" t="s">
        <v>70</v>
      </c>
      <c r="G3020" s="1">
        <v>38720</v>
      </c>
    </row>
    <row r="3021" spans="2:7">
      <c r="B3021" s="22" t="s">
        <v>130</v>
      </c>
      <c r="C3021" s="22" t="s">
        <v>7</v>
      </c>
      <c r="D3021" s="22" t="s">
        <v>5</v>
      </c>
      <c r="E3021" s="22" t="s">
        <v>14</v>
      </c>
      <c r="F3021" s="22" t="s">
        <v>9</v>
      </c>
      <c r="G3021" s="1">
        <v>776861.49</v>
      </c>
    </row>
    <row r="3022" spans="2:7">
      <c r="B3022" s="22" t="s">
        <v>130</v>
      </c>
      <c r="C3022" s="22" t="s">
        <v>7</v>
      </c>
      <c r="D3022" s="22" t="s">
        <v>5</v>
      </c>
      <c r="E3022" s="22" t="s">
        <v>14</v>
      </c>
      <c r="F3022" s="22" t="s">
        <v>10</v>
      </c>
      <c r="G3022" s="1">
        <v>39928.699999999997</v>
      </c>
    </row>
    <row r="3023" spans="2:7">
      <c r="B3023" s="22" t="s">
        <v>130</v>
      </c>
      <c r="C3023" s="22" t="s">
        <v>7</v>
      </c>
      <c r="D3023" s="22" t="s">
        <v>5</v>
      </c>
      <c r="E3023" s="22" t="s">
        <v>14</v>
      </c>
      <c r="F3023" s="22" t="s">
        <v>11</v>
      </c>
      <c r="G3023" s="1">
        <v>21708.16</v>
      </c>
    </row>
    <row r="3024" spans="2:7">
      <c r="B3024" s="22" t="s">
        <v>130</v>
      </c>
      <c r="C3024" s="22" t="s">
        <v>7</v>
      </c>
      <c r="D3024" s="22" t="s">
        <v>5</v>
      </c>
      <c r="E3024" s="22" t="s">
        <v>14</v>
      </c>
      <c r="F3024" s="22" t="s">
        <v>12</v>
      </c>
      <c r="G3024" s="1">
        <v>3000</v>
      </c>
    </row>
    <row r="3025" spans="2:7">
      <c r="B3025" s="22" t="s">
        <v>130</v>
      </c>
      <c r="C3025" s="22" t="s">
        <v>7</v>
      </c>
      <c r="D3025" s="22" t="s">
        <v>5</v>
      </c>
      <c r="E3025" s="22" t="s">
        <v>14</v>
      </c>
      <c r="F3025" s="22" t="s">
        <v>13</v>
      </c>
      <c r="G3025" s="1">
        <v>1582.08</v>
      </c>
    </row>
    <row r="3026" spans="2:7">
      <c r="B3026" s="22" t="s">
        <v>130</v>
      </c>
      <c r="C3026" s="22" t="s">
        <v>7</v>
      </c>
      <c r="D3026" s="22" t="s">
        <v>5</v>
      </c>
      <c r="E3026" s="22" t="s">
        <v>15</v>
      </c>
      <c r="F3026" s="22" t="s">
        <v>16</v>
      </c>
      <c r="G3026" s="1">
        <v>0</v>
      </c>
    </row>
    <row r="3027" spans="2:7">
      <c r="B3027" s="22" t="s">
        <v>130</v>
      </c>
      <c r="C3027" s="22" t="s">
        <v>7</v>
      </c>
      <c r="D3027" s="22" t="s">
        <v>5</v>
      </c>
      <c r="E3027" s="22" t="s">
        <v>15</v>
      </c>
      <c r="F3027" s="22" t="s">
        <v>17</v>
      </c>
      <c r="G3027" s="1">
        <v>185560.89</v>
      </c>
    </row>
    <row r="3028" spans="2:7">
      <c r="B3028" s="22" t="s">
        <v>130</v>
      </c>
      <c r="C3028" s="22" t="s">
        <v>7</v>
      </c>
      <c r="D3028" s="22" t="s">
        <v>5</v>
      </c>
      <c r="E3028" s="22" t="s">
        <v>15</v>
      </c>
      <c r="F3028" s="22" t="s">
        <v>18</v>
      </c>
      <c r="G3028" s="1">
        <v>62494.71</v>
      </c>
    </row>
    <row r="3029" spans="2:7">
      <c r="B3029" s="22" t="s">
        <v>130</v>
      </c>
      <c r="C3029" s="22" t="s">
        <v>7</v>
      </c>
      <c r="D3029" s="22" t="s">
        <v>5</v>
      </c>
      <c r="E3029" s="22" t="s">
        <v>15</v>
      </c>
      <c r="F3029" s="22" t="s">
        <v>19</v>
      </c>
      <c r="G3029" s="1">
        <v>373426.41</v>
      </c>
    </row>
    <row r="3030" spans="2:7">
      <c r="B3030" s="22" t="s">
        <v>130</v>
      </c>
      <c r="C3030" s="22" t="s">
        <v>7</v>
      </c>
      <c r="D3030" s="22" t="s">
        <v>5</v>
      </c>
      <c r="E3030" s="22" t="s">
        <v>15</v>
      </c>
      <c r="F3030" s="22" t="s">
        <v>20</v>
      </c>
      <c r="G3030" s="1">
        <v>103638.32</v>
      </c>
    </row>
    <row r="3031" spans="2:7">
      <c r="B3031" s="22" t="s">
        <v>130</v>
      </c>
      <c r="C3031" s="22" t="s">
        <v>7</v>
      </c>
      <c r="D3031" s="22" t="s">
        <v>5</v>
      </c>
      <c r="E3031" s="22" t="s">
        <v>15</v>
      </c>
      <c r="F3031" s="22" t="s">
        <v>97</v>
      </c>
      <c r="G3031" s="1">
        <v>0</v>
      </c>
    </row>
    <row r="3032" spans="2:7">
      <c r="B3032" s="22" t="s">
        <v>130</v>
      </c>
      <c r="C3032" s="22" t="s">
        <v>7</v>
      </c>
      <c r="D3032" s="22" t="s">
        <v>5</v>
      </c>
      <c r="E3032" s="22" t="s">
        <v>15</v>
      </c>
      <c r="F3032" s="22" t="s">
        <v>21</v>
      </c>
      <c r="G3032" s="1">
        <v>3752.09</v>
      </c>
    </row>
    <row r="3033" spans="2:7">
      <c r="B3033" s="22" t="s">
        <v>130</v>
      </c>
      <c r="C3033" s="22" t="s">
        <v>7</v>
      </c>
      <c r="D3033" s="22" t="s">
        <v>5</v>
      </c>
      <c r="E3033" s="22" t="s">
        <v>15</v>
      </c>
      <c r="F3033" s="22" t="s">
        <v>22</v>
      </c>
      <c r="G3033" s="1">
        <v>1256.04</v>
      </c>
    </row>
    <row r="3034" spans="2:7">
      <c r="B3034" s="22" t="s">
        <v>130</v>
      </c>
      <c r="C3034" s="22" t="s">
        <v>7</v>
      </c>
      <c r="D3034" s="22" t="s">
        <v>5</v>
      </c>
      <c r="E3034" s="22" t="s">
        <v>15</v>
      </c>
      <c r="F3034" s="22" t="s">
        <v>23</v>
      </c>
      <c r="G3034" s="1">
        <v>20647.47</v>
      </c>
    </row>
    <row r="3035" spans="2:7">
      <c r="B3035" s="22" t="s">
        <v>130</v>
      </c>
      <c r="C3035" s="22" t="s">
        <v>7</v>
      </c>
      <c r="D3035" s="22" t="s">
        <v>5</v>
      </c>
      <c r="E3035" s="22" t="s">
        <v>15</v>
      </c>
      <c r="F3035" s="22" t="s">
        <v>24</v>
      </c>
      <c r="G3035" s="1">
        <v>30786.880000000001</v>
      </c>
    </row>
    <row r="3036" spans="2:7">
      <c r="B3036" s="22" t="s">
        <v>130</v>
      </c>
      <c r="C3036" s="22" t="s">
        <v>7</v>
      </c>
      <c r="D3036" s="22" t="s">
        <v>5</v>
      </c>
      <c r="E3036" s="22" t="s">
        <v>15</v>
      </c>
      <c r="F3036" s="22" t="s">
        <v>25</v>
      </c>
      <c r="G3036" s="1">
        <v>381601.35</v>
      </c>
    </row>
    <row r="3037" spans="2:7">
      <c r="B3037" s="22" t="s">
        <v>130</v>
      </c>
      <c r="C3037" s="22" t="s">
        <v>7</v>
      </c>
      <c r="D3037" s="22" t="s">
        <v>5</v>
      </c>
      <c r="E3037" s="22" t="s">
        <v>15</v>
      </c>
      <c r="F3037" s="22" t="s">
        <v>26</v>
      </c>
      <c r="G3037" s="1">
        <v>287763.48</v>
      </c>
    </row>
    <row r="3038" spans="2:7">
      <c r="B3038" s="22" t="s">
        <v>130</v>
      </c>
      <c r="C3038" s="22" t="s">
        <v>7</v>
      </c>
      <c r="D3038" s="22" t="s">
        <v>5</v>
      </c>
      <c r="E3038" s="22" t="s">
        <v>15</v>
      </c>
      <c r="F3038" s="22" t="s">
        <v>72</v>
      </c>
      <c r="G3038" s="1">
        <v>0</v>
      </c>
    </row>
    <row r="3039" spans="2:7">
      <c r="B3039" s="22" t="s">
        <v>130</v>
      </c>
      <c r="C3039" s="22" t="s">
        <v>7</v>
      </c>
      <c r="D3039" s="22" t="s">
        <v>5</v>
      </c>
      <c r="E3039" s="22" t="s">
        <v>28</v>
      </c>
      <c r="F3039" s="22" t="s">
        <v>29</v>
      </c>
      <c r="G3039" s="1">
        <v>201117.52</v>
      </c>
    </row>
    <row r="3040" spans="2:7">
      <c r="B3040" s="22" t="s">
        <v>130</v>
      </c>
      <c r="C3040" s="22" t="s">
        <v>7</v>
      </c>
      <c r="D3040" s="22" t="s">
        <v>5</v>
      </c>
      <c r="E3040" s="22" t="s">
        <v>28</v>
      </c>
      <c r="F3040" s="22" t="s">
        <v>30</v>
      </c>
      <c r="G3040" s="1">
        <v>4354.26</v>
      </c>
    </row>
    <row r="3041" spans="2:7">
      <c r="B3041" s="22" t="s">
        <v>130</v>
      </c>
      <c r="C3041" s="22" t="s">
        <v>7</v>
      </c>
      <c r="D3041" s="22" t="s">
        <v>5</v>
      </c>
      <c r="E3041" s="22" t="s">
        <v>28</v>
      </c>
      <c r="F3041" s="22" t="s">
        <v>31</v>
      </c>
      <c r="G3041" s="1">
        <v>72493.22</v>
      </c>
    </row>
    <row r="3042" spans="2:7">
      <c r="B3042" s="22" t="s">
        <v>130</v>
      </c>
      <c r="C3042" s="22" t="s">
        <v>7</v>
      </c>
      <c r="D3042" s="22" t="s">
        <v>5</v>
      </c>
      <c r="E3042" s="22" t="s">
        <v>28</v>
      </c>
      <c r="F3042" s="22" t="s">
        <v>32</v>
      </c>
      <c r="G3042" s="1">
        <v>12311.27</v>
      </c>
    </row>
    <row r="3043" spans="2:7">
      <c r="B3043" s="22" t="s">
        <v>130</v>
      </c>
      <c r="C3043" s="22" t="s">
        <v>7</v>
      </c>
      <c r="D3043" s="22" t="s">
        <v>5</v>
      </c>
      <c r="E3043" s="22" t="s">
        <v>28</v>
      </c>
      <c r="F3043" s="22" t="s">
        <v>33</v>
      </c>
      <c r="G3043" s="1">
        <v>6395.04</v>
      </c>
    </row>
    <row r="3044" spans="2:7">
      <c r="B3044" s="22" t="s">
        <v>130</v>
      </c>
      <c r="C3044" s="22" t="s">
        <v>7</v>
      </c>
      <c r="D3044" s="22" t="s">
        <v>5</v>
      </c>
      <c r="E3044" s="22" t="s">
        <v>34</v>
      </c>
      <c r="F3044" s="22" t="s">
        <v>36</v>
      </c>
      <c r="G3044" s="1">
        <v>13453.57</v>
      </c>
    </row>
    <row r="3045" spans="2:7">
      <c r="B3045" s="22" t="s">
        <v>130</v>
      </c>
      <c r="C3045" s="22" t="s">
        <v>7</v>
      </c>
      <c r="D3045" s="22" t="s">
        <v>5</v>
      </c>
      <c r="E3045" s="22" t="s">
        <v>34</v>
      </c>
      <c r="F3045" s="22" t="s">
        <v>37</v>
      </c>
      <c r="G3045" s="1">
        <v>615319.15</v>
      </c>
    </row>
    <row r="3046" spans="2:7">
      <c r="B3046" s="22" t="s">
        <v>130</v>
      </c>
      <c r="C3046" s="22" t="s">
        <v>7</v>
      </c>
      <c r="D3046" s="22" t="s">
        <v>5</v>
      </c>
      <c r="E3046" s="22" t="s">
        <v>34</v>
      </c>
      <c r="F3046" s="22" t="s">
        <v>38</v>
      </c>
      <c r="G3046" s="1">
        <v>195</v>
      </c>
    </row>
    <row r="3047" spans="2:7">
      <c r="B3047" s="22" t="s">
        <v>130</v>
      </c>
      <c r="C3047" s="22" t="s">
        <v>7</v>
      </c>
      <c r="D3047" s="22" t="s">
        <v>5</v>
      </c>
      <c r="E3047" s="22" t="s">
        <v>34</v>
      </c>
      <c r="F3047" s="22" t="s">
        <v>39</v>
      </c>
      <c r="G3047" s="1">
        <v>259960.35</v>
      </c>
    </row>
    <row r="3048" spans="2:7">
      <c r="B3048" s="22" t="s">
        <v>130</v>
      </c>
      <c r="C3048" s="22" t="s">
        <v>7</v>
      </c>
      <c r="D3048" s="22" t="s">
        <v>5</v>
      </c>
      <c r="E3048" s="22" t="s">
        <v>34</v>
      </c>
      <c r="F3048" s="22" t="s">
        <v>40</v>
      </c>
      <c r="G3048" s="1">
        <v>906.5</v>
      </c>
    </row>
    <row r="3049" spans="2:7">
      <c r="B3049" s="22" t="s">
        <v>130</v>
      </c>
      <c r="C3049" s="22" t="s">
        <v>7</v>
      </c>
      <c r="D3049" s="22" t="s">
        <v>5</v>
      </c>
      <c r="E3049" s="22" t="s">
        <v>34</v>
      </c>
      <c r="F3049" s="22" t="s">
        <v>41</v>
      </c>
      <c r="G3049" s="1">
        <v>20527.650000000001</v>
      </c>
    </row>
    <row r="3050" spans="2:7">
      <c r="B3050" s="22" t="s">
        <v>130</v>
      </c>
      <c r="C3050" s="22" t="s">
        <v>7</v>
      </c>
      <c r="D3050" s="22" t="s">
        <v>5</v>
      </c>
      <c r="E3050" s="22" t="s">
        <v>34</v>
      </c>
      <c r="F3050" s="22" t="s">
        <v>42</v>
      </c>
      <c r="G3050" s="1">
        <v>81.3</v>
      </c>
    </row>
    <row r="3051" spans="2:7">
      <c r="B3051" s="22" t="s">
        <v>130</v>
      </c>
      <c r="C3051" s="22" t="s">
        <v>7</v>
      </c>
      <c r="D3051" s="22" t="s">
        <v>5</v>
      </c>
      <c r="E3051" s="22" t="s">
        <v>34</v>
      </c>
      <c r="F3051" s="22" t="s">
        <v>45</v>
      </c>
      <c r="G3051" s="1">
        <v>29069.98</v>
      </c>
    </row>
    <row r="3052" spans="2:7">
      <c r="B3052" s="22" t="s">
        <v>130</v>
      </c>
      <c r="C3052" s="22" t="s">
        <v>7</v>
      </c>
      <c r="D3052" s="22" t="s">
        <v>5</v>
      </c>
      <c r="E3052" s="22" t="s">
        <v>34</v>
      </c>
      <c r="F3052" s="22" t="s">
        <v>46</v>
      </c>
      <c r="G3052" s="1">
        <v>3940.05</v>
      </c>
    </row>
    <row r="3053" spans="2:7">
      <c r="B3053" s="22" t="s">
        <v>130</v>
      </c>
      <c r="C3053" s="22" t="s">
        <v>7</v>
      </c>
      <c r="D3053" s="22" t="s">
        <v>5</v>
      </c>
      <c r="E3053" s="22" t="s">
        <v>34</v>
      </c>
      <c r="F3053" s="22" t="s">
        <v>48</v>
      </c>
      <c r="G3053" s="1">
        <v>52405.07</v>
      </c>
    </row>
    <row r="3054" spans="2:7">
      <c r="B3054" s="22" t="s">
        <v>130</v>
      </c>
      <c r="C3054" s="22" t="s">
        <v>7</v>
      </c>
      <c r="D3054" s="22" t="s">
        <v>5</v>
      </c>
      <c r="E3054" s="22" t="s">
        <v>34</v>
      </c>
      <c r="F3054" s="22" t="s">
        <v>49</v>
      </c>
      <c r="G3054" s="1">
        <v>66097.41</v>
      </c>
    </row>
    <row r="3055" spans="2:7">
      <c r="B3055" s="22" t="s">
        <v>130</v>
      </c>
      <c r="C3055" s="22" t="s">
        <v>7</v>
      </c>
      <c r="D3055" s="22" t="s">
        <v>5</v>
      </c>
      <c r="E3055" s="22" t="s">
        <v>34</v>
      </c>
      <c r="F3055" s="22" t="s">
        <v>50</v>
      </c>
      <c r="G3055" s="1">
        <v>18800.54</v>
      </c>
    </row>
    <row r="3056" spans="2:7">
      <c r="B3056" s="22" t="s">
        <v>130</v>
      </c>
      <c r="C3056" s="22" t="s">
        <v>7</v>
      </c>
      <c r="D3056" s="22" t="s">
        <v>5</v>
      </c>
      <c r="E3056" s="22" t="s">
        <v>34</v>
      </c>
      <c r="F3056" s="22" t="s">
        <v>51</v>
      </c>
      <c r="G3056" s="1">
        <v>80.89</v>
      </c>
    </row>
    <row r="3057" spans="2:7">
      <c r="B3057" s="22" t="s">
        <v>130</v>
      </c>
      <c r="C3057" s="22" t="s">
        <v>7</v>
      </c>
      <c r="D3057" s="22" t="s">
        <v>5</v>
      </c>
      <c r="E3057" s="22" t="s">
        <v>34</v>
      </c>
      <c r="F3057" s="22" t="s">
        <v>52</v>
      </c>
      <c r="G3057" s="1">
        <v>21423.48</v>
      </c>
    </row>
    <row r="3058" spans="2:7">
      <c r="B3058" s="22" t="s">
        <v>130</v>
      </c>
      <c r="C3058" s="22" t="s">
        <v>7</v>
      </c>
      <c r="D3058" s="22" t="s">
        <v>5</v>
      </c>
      <c r="E3058" s="22" t="s">
        <v>34</v>
      </c>
      <c r="F3058" s="22" t="s">
        <v>53</v>
      </c>
      <c r="G3058" s="1">
        <v>51082.25</v>
      </c>
    </row>
    <row r="3059" spans="2:7">
      <c r="B3059" s="22" t="s">
        <v>130</v>
      </c>
      <c r="C3059" s="22" t="s">
        <v>7</v>
      </c>
      <c r="D3059" s="22" t="s">
        <v>5</v>
      </c>
      <c r="E3059" s="22" t="s">
        <v>34</v>
      </c>
      <c r="F3059" s="22" t="s">
        <v>54</v>
      </c>
      <c r="G3059" s="1">
        <v>44053.38</v>
      </c>
    </row>
    <row r="3060" spans="2:7">
      <c r="B3060" s="22" t="s">
        <v>130</v>
      </c>
      <c r="C3060" s="22" t="s">
        <v>7</v>
      </c>
      <c r="D3060" s="22" t="s">
        <v>5</v>
      </c>
      <c r="E3060" s="22" t="s">
        <v>34</v>
      </c>
      <c r="F3060" s="22" t="s">
        <v>55</v>
      </c>
      <c r="G3060" s="1">
        <v>6605.99</v>
      </c>
    </row>
    <row r="3061" spans="2:7">
      <c r="B3061" s="22" t="s">
        <v>130</v>
      </c>
      <c r="C3061" s="22" t="s">
        <v>7</v>
      </c>
      <c r="D3061" s="22" t="s">
        <v>5</v>
      </c>
      <c r="E3061" s="22" t="s">
        <v>34</v>
      </c>
      <c r="F3061" s="22" t="s">
        <v>56</v>
      </c>
      <c r="G3061" s="1">
        <v>24089.83</v>
      </c>
    </row>
    <row r="3062" spans="2:7">
      <c r="B3062" s="22" t="s">
        <v>130</v>
      </c>
      <c r="C3062" s="22" t="s">
        <v>7</v>
      </c>
      <c r="D3062" s="22" t="s">
        <v>5</v>
      </c>
      <c r="E3062" s="22" t="s">
        <v>34</v>
      </c>
      <c r="F3062" s="22" t="s">
        <v>91</v>
      </c>
      <c r="G3062" s="1">
        <v>3634.12</v>
      </c>
    </row>
    <row r="3063" spans="2:7">
      <c r="B3063" s="22" t="s">
        <v>130</v>
      </c>
      <c r="C3063" s="22" t="s">
        <v>7</v>
      </c>
      <c r="D3063" s="22" t="s">
        <v>5</v>
      </c>
      <c r="E3063" s="22" t="s">
        <v>34</v>
      </c>
      <c r="F3063" s="22" t="s">
        <v>94</v>
      </c>
      <c r="G3063" s="1">
        <v>81450.22</v>
      </c>
    </row>
    <row r="3064" spans="2:7">
      <c r="B3064" s="22" t="s">
        <v>130</v>
      </c>
      <c r="C3064" s="22" t="s">
        <v>7</v>
      </c>
      <c r="D3064" s="22" t="s">
        <v>5</v>
      </c>
      <c r="E3064" s="22" t="s">
        <v>59</v>
      </c>
      <c r="F3064" s="22" t="s">
        <v>55</v>
      </c>
      <c r="G3064" s="1">
        <v>3987.03</v>
      </c>
    </row>
    <row r="3065" spans="2:7">
      <c r="B3065" s="22" t="s">
        <v>130</v>
      </c>
      <c r="C3065" s="22" t="s">
        <v>7</v>
      </c>
      <c r="D3065" s="22" t="s">
        <v>5</v>
      </c>
      <c r="E3065" s="22" t="s">
        <v>60</v>
      </c>
      <c r="F3065" s="22" t="s">
        <v>62</v>
      </c>
      <c r="G3065" s="1">
        <v>6996.14</v>
      </c>
    </row>
    <row r="3066" spans="2:7">
      <c r="B3066" s="22" t="s">
        <v>130</v>
      </c>
      <c r="C3066" s="22" t="s">
        <v>7</v>
      </c>
      <c r="D3066" s="22" t="s">
        <v>7</v>
      </c>
      <c r="E3066" s="22" t="s">
        <v>5</v>
      </c>
      <c r="F3066" s="22" t="s">
        <v>6</v>
      </c>
      <c r="G3066" s="1">
        <v>54978.27</v>
      </c>
    </row>
    <row r="3067" spans="2:7">
      <c r="B3067" s="22" t="s">
        <v>130</v>
      </c>
      <c r="C3067" s="22" t="s">
        <v>7</v>
      </c>
      <c r="D3067" s="22" t="s">
        <v>7</v>
      </c>
      <c r="E3067" s="22" t="s">
        <v>8</v>
      </c>
      <c r="F3067" s="22" t="s">
        <v>12</v>
      </c>
      <c r="G3067" s="1">
        <v>20389.75</v>
      </c>
    </row>
    <row r="3068" spans="2:7">
      <c r="B3068" s="22" t="s">
        <v>130</v>
      </c>
      <c r="C3068" s="22" t="s">
        <v>7</v>
      </c>
      <c r="D3068" s="22" t="s">
        <v>7</v>
      </c>
      <c r="E3068" s="22" t="s">
        <v>14</v>
      </c>
      <c r="F3068" s="22" t="s">
        <v>12</v>
      </c>
      <c r="G3068" s="1">
        <v>1854</v>
      </c>
    </row>
    <row r="3069" spans="2:7">
      <c r="B3069" s="22" t="s">
        <v>130</v>
      </c>
      <c r="C3069" s="22" t="s">
        <v>7</v>
      </c>
      <c r="D3069" s="22" t="s">
        <v>7</v>
      </c>
      <c r="E3069" s="22" t="s">
        <v>14</v>
      </c>
      <c r="F3069" s="22" t="s">
        <v>13</v>
      </c>
      <c r="G3069" s="1">
        <v>121950.13</v>
      </c>
    </row>
    <row r="3070" spans="2:7">
      <c r="B3070" s="22" t="s">
        <v>130</v>
      </c>
      <c r="C3070" s="22" t="s">
        <v>7</v>
      </c>
      <c r="D3070" s="22" t="s">
        <v>7</v>
      </c>
      <c r="E3070" s="22" t="s">
        <v>15</v>
      </c>
      <c r="F3070" s="22" t="s">
        <v>17</v>
      </c>
      <c r="G3070" s="1">
        <v>1524.25</v>
      </c>
    </row>
    <row r="3071" spans="2:7">
      <c r="B3071" s="22" t="s">
        <v>130</v>
      </c>
      <c r="C3071" s="22" t="s">
        <v>7</v>
      </c>
      <c r="D3071" s="22" t="s">
        <v>7</v>
      </c>
      <c r="E3071" s="22" t="s">
        <v>15</v>
      </c>
      <c r="F3071" s="22" t="s">
        <v>18</v>
      </c>
      <c r="G3071" s="1">
        <v>9389.4699999999993</v>
      </c>
    </row>
    <row r="3072" spans="2:7">
      <c r="B3072" s="22" t="s">
        <v>130</v>
      </c>
      <c r="C3072" s="22" t="s">
        <v>7</v>
      </c>
      <c r="D3072" s="22" t="s">
        <v>7</v>
      </c>
      <c r="E3072" s="22" t="s">
        <v>15</v>
      </c>
      <c r="F3072" s="22" t="s">
        <v>19</v>
      </c>
      <c r="G3072" s="1">
        <v>3135.19</v>
      </c>
    </row>
    <row r="3073" spans="2:7">
      <c r="B3073" s="22" t="s">
        <v>130</v>
      </c>
      <c r="C3073" s="22" t="s">
        <v>7</v>
      </c>
      <c r="D3073" s="22" t="s">
        <v>7</v>
      </c>
      <c r="E3073" s="22" t="s">
        <v>15</v>
      </c>
      <c r="F3073" s="22" t="s">
        <v>20</v>
      </c>
      <c r="G3073" s="1">
        <v>8314.07</v>
      </c>
    </row>
    <row r="3074" spans="2:7">
      <c r="B3074" s="22" t="s">
        <v>130</v>
      </c>
      <c r="C3074" s="22" t="s">
        <v>7</v>
      </c>
      <c r="D3074" s="22" t="s">
        <v>7</v>
      </c>
      <c r="E3074" s="22" t="s">
        <v>15</v>
      </c>
      <c r="F3074" s="22" t="s">
        <v>21</v>
      </c>
      <c r="G3074" s="1">
        <v>46.74</v>
      </c>
    </row>
    <row r="3075" spans="2:7">
      <c r="B3075" s="22" t="s">
        <v>130</v>
      </c>
      <c r="C3075" s="22" t="s">
        <v>7</v>
      </c>
      <c r="D3075" s="22" t="s">
        <v>7</v>
      </c>
      <c r="E3075" s="22" t="s">
        <v>15</v>
      </c>
      <c r="F3075" s="22" t="s">
        <v>22</v>
      </c>
      <c r="G3075" s="1">
        <v>163.41999999999999</v>
      </c>
    </row>
    <row r="3076" spans="2:7">
      <c r="B3076" s="22" t="s">
        <v>130</v>
      </c>
      <c r="C3076" s="22" t="s">
        <v>7</v>
      </c>
      <c r="D3076" s="22" t="s">
        <v>7</v>
      </c>
      <c r="E3076" s="22" t="s">
        <v>15</v>
      </c>
      <c r="F3076" s="22" t="s">
        <v>23</v>
      </c>
      <c r="G3076" s="1">
        <v>118.33</v>
      </c>
    </row>
    <row r="3077" spans="2:7">
      <c r="B3077" s="22" t="s">
        <v>130</v>
      </c>
      <c r="C3077" s="22" t="s">
        <v>7</v>
      </c>
      <c r="D3077" s="22" t="s">
        <v>7</v>
      </c>
      <c r="E3077" s="22" t="s">
        <v>15</v>
      </c>
      <c r="F3077" s="22" t="s">
        <v>24</v>
      </c>
      <c r="G3077" s="1">
        <v>5043.12</v>
      </c>
    </row>
    <row r="3078" spans="2:7">
      <c r="B3078" s="22" t="s">
        <v>130</v>
      </c>
      <c r="C3078" s="22" t="s">
        <v>7</v>
      </c>
      <c r="D3078" s="22" t="s">
        <v>7</v>
      </c>
      <c r="E3078" s="22" t="s">
        <v>15</v>
      </c>
      <c r="F3078" s="22" t="s">
        <v>26</v>
      </c>
      <c r="G3078" s="1">
        <v>10808.03</v>
      </c>
    </row>
    <row r="3079" spans="2:7">
      <c r="B3079" s="22" t="s">
        <v>130</v>
      </c>
      <c r="C3079" s="22" t="s">
        <v>7</v>
      </c>
      <c r="D3079" s="22" t="s">
        <v>7</v>
      </c>
      <c r="E3079" s="22" t="s">
        <v>28</v>
      </c>
      <c r="F3079" s="22" t="s">
        <v>29</v>
      </c>
      <c r="G3079" s="1">
        <v>57026.22</v>
      </c>
    </row>
    <row r="3080" spans="2:7">
      <c r="B3080" s="22" t="s">
        <v>130</v>
      </c>
      <c r="C3080" s="22" t="s">
        <v>7</v>
      </c>
      <c r="D3080" s="22" t="s">
        <v>7</v>
      </c>
      <c r="E3080" s="22" t="s">
        <v>28</v>
      </c>
      <c r="F3080" s="22" t="s">
        <v>31</v>
      </c>
      <c r="G3080" s="1">
        <v>24491.32</v>
      </c>
    </row>
    <row r="3081" spans="2:7">
      <c r="B3081" s="22" t="s">
        <v>130</v>
      </c>
      <c r="C3081" s="22" t="s">
        <v>7</v>
      </c>
      <c r="D3081" s="22" t="s">
        <v>7</v>
      </c>
      <c r="E3081" s="22" t="s">
        <v>34</v>
      </c>
      <c r="F3081" s="22" t="s">
        <v>39</v>
      </c>
      <c r="G3081" s="1">
        <v>45741.61</v>
      </c>
    </row>
    <row r="3082" spans="2:7">
      <c r="B3082" s="22" t="s">
        <v>130</v>
      </c>
      <c r="C3082" s="22" t="s">
        <v>7</v>
      </c>
      <c r="D3082" s="22" t="s">
        <v>7</v>
      </c>
      <c r="E3082" s="22" t="s">
        <v>34</v>
      </c>
      <c r="F3082" s="22" t="s">
        <v>55</v>
      </c>
      <c r="G3082" s="1">
        <v>400</v>
      </c>
    </row>
    <row r="3083" spans="2:7">
      <c r="B3083" s="22" t="s">
        <v>130</v>
      </c>
      <c r="C3083" s="22" t="s">
        <v>7</v>
      </c>
      <c r="D3083" s="22" t="s">
        <v>7</v>
      </c>
      <c r="E3083" s="22" t="s">
        <v>59</v>
      </c>
      <c r="F3083" s="22" t="s">
        <v>55</v>
      </c>
      <c r="G3083" s="1">
        <v>1952.5</v>
      </c>
    </row>
    <row r="3084" spans="2:7">
      <c r="B3084" s="22" t="s">
        <v>131</v>
      </c>
      <c r="C3084" s="22" t="s">
        <v>7</v>
      </c>
      <c r="D3084" s="22" t="s">
        <v>5</v>
      </c>
      <c r="E3084" s="22" t="s">
        <v>8</v>
      </c>
      <c r="F3084" s="22" t="s">
        <v>9</v>
      </c>
      <c r="G3084" s="1">
        <v>216231.14</v>
      </c>
    </row>
    <row r="3085" spans="2:7">
      <c r="B3085" s="22" t="s">
        <v>131</v>
      </c>
      <c r="C3085" s="22" t="s">
        <v>7</v>
      </c>
      <c r="D3085" s="22" t="s">
        <v>5</v>
      </c>
      <c r="E3085" s="22" t="s">
        <v>8</v>
      </c>
      <c r="F3085" s="22" t="s">
        <v>10</v>
      </c>
      <c r="G3085" s="1">
        <v>1920</v>
      </c>
    </row>
    <row r="3086" spans="2:7">
      <c r="B3086" s="22" t="s">
        <v>131</v>
      </c>
      <c r="C3086" s="22" t="s">
        <v>7</v>
      </c>
      <c r="D3086" s="22" t="s">
        <v>5</v>
      </c>
      <c r="E3086" s="22" t="s">
        <v>14</v>
      </c>
      <c r="F3086" s="22" t="s">
        <v>9</v>
      </c>
      <c r="G3086" s="1">
        <v>88461.94</v>
      </c>
    </row>
    <row r="3087" spans="2:7">
      <c r="B3087" s="22" t="s">
        <v>131</v>
      </c>
      <c r="C3087" s="22" t="s">
        <v>7</v>
      </c>
      <c r="D3087" s="22" t="s">
        <v>5</v>
      </c>
      <c r="E3087" s="22" t="s">
        <v>14</v>
      </c>
      <c r="F3087" s="22" t="s">
        <v>10</v>
      </c>
      <c r="G3087" s="1">
        <v>13341.31</v>
      </c>
    </row>
    <row r="3088" spans="2:7">
      <c r="B3088" s="22" t="s">
        <v>131</v>
      </c>
      <c r="C3088" s="22" t="s">
        <v>7</v>
      </c>
      <c r="D3088" s="22" t="s">
        <v>5</v>
      </c>
      <c r="E3088" s="22" t="s">
        <v>14</v>
      </c>
      <c r="F3088" s="22" t="s">
        <v>11</v>
      </c>
      <c r="G3088" s="1">
        <v>20041.34</v>
      </c>
    </row>
    <row r="3089" spans="2:7">
      <c r="B3089" s="22" t="s">
        <v>131</v>
      </c>
      <c r="C3089" s="22" t="s">
        <v>7</v>
      </c>
      <c r="D3089" s="22" t="s">
        <v>5</v>
      </c>
      <c r="E3089" s="22" t="s">
        <v>14</v>
      </c>
      <c r="F3089" s="22" t="s">
        <v>12</v>
      </c>
      <c r="G3089" s="1">
        <v>500</v>
      </c>
    </row>
    <row r="3090" spans="2:7">
      <c r="B3090" s="22" t="s">
        <v>131</v>
      </c>
      <c r="C3090" s="22" t="s">
        <v>7</v>
      </c>
      <c r="D3090" s="22" t="s">
        <v>5</v>
      </c>
      <c r="E3090" s="22" t="s">
        <v>15</v>
      </c>
      <c r="F3090" s="22" t="s">
        <v>17</v>
      </c>
      <c r="G3090" s="1">
        <v>16649.509999999998</v>
      </c>
    </row>
    <row r="3091" spans="2:7">
      <c r="B3091" s="22" t="s">
        <v>131</v>
      </c>
      <c r="C3091" s="22" t="s">
        <v>7</v>
      </c>
      <c r="D3091" s="22" t="s">
        <v>5</v>
      </c>
      <c r="E3091" s="22" t="s">
        <v>15</v>
      </c>
      <c r="F3091" s="22" t="s">
        <v>18</v>
      </c>
      <c r="G3091" s="1">
        <v>8798.39</v>
      </c>
    </row>
    <row r="3092" spans="2:7">
      <c r="B3092" s="22" t="s">
        <v>131</v>
      </c>
      <c r="C3092" s="22" t="s">
        <v>7</v>
      </c>
      <c r="D3092" s="22" t="s">
        <v>5</v>
      </c>
      <c r="E3092" s="22" t="s">
        <v>15</v>
      </c>
      <c r="F3092" s="22" t="s">
        <v>19</v>
      </c>
      <c r="G3092" s="1">
        <v>33531.31</v>
      </c>
    </row>
    <row r="3093" spans="2:7">
      <c r="B3093" s="22" t="s">
        <v>131</v>
      </c>
      <c r="C3093" s="22" t="s">
        <v>7</v>
      </c>
      <c r="D3093" s="22" t="s">
        <v>5</v>
      </c>
      <c r="E3093" s="22" t="s">
        <v>15</v>
      </c>
      <c r="F3093" s="22" t="s">
        <v>20</v>
      </c>
      <c r="G3093" s="1">
        <v>12353.14</v>
      </c>
    </row>
    <row r="3094" spans="2:7">
      <c r="B3094" s="22" t="s">
        <v>131</v>
      </c>
      <c r="C3094" s="22" t="s">
        <v>7</v>
      </c>
      <c r="D3094" s="22" t="s">
        <v>5</v>
      </c>
      <c r="E3094" s="22" t="s">
        <v>15</v>
      </c>
      <c r="F3094" s="22" t="s">
        <v>23</v>
      </c>
      <c r="G3094" s="1">
        <v>817.63</v>
      </c>
    </row>
    <row r="3095" spans="2:7">
      <c r="B3095" s="22" t="s">
        <v>131</v>
      </c>
      <c r="C3095" s="22" t="s">
        <v>7</v>
      </c>
      <c r="D3095" s="22" t="s">
        <v>5</v>
      </c>
      <c r="E3095" s="22" t="s">
        <v>15</v>
      </c>
      <c r="F3095" s="22" t="s">
        <v>24</v>
      </c>
      <c r="G3095" s="1">
        <v>2136.79</v>
      </c>
    </row>
    <row r="3096" spans="2:7">
      <c r="B3096" s="22" t="s">
        <v>131</v>
      </c>
      <c r="C3096" s="22" t="s">
        <v>7</v>
      </c>
      <c r="D3096" s="22" t="s">
        <v>5</v>
      </c>
      <c r="E3096" s="22" t="s">
        <v>15</v>
      </c>
      <c r="F3096" s="22" t="s">
        <v>25</v>
      </c>
      <c r="G3096" s="1">
        <v>37266.160000000003</v>
      </c>
    </row>
    <row r="3097" spans="2:7">
      <c r="B3097" s="22" t="s">
        <v>131</v>
      </c>
      <c r="C3097" s="22" t="s">
        <v>7</v>
      </c>
      <c r="D3097" s="22" t="s">
        <v>5</v>
      </c>
      <c r="E3097" s="22" t="s">
        <v>15</v>
      </c>
      <c r="F3097" s="22" t="s">
        <v>26</v>
      </c>
      <c r="G3097" s="1">
        <v>55122.58</v>
      </c>
    </row>
    <row r="3098" spans="2:7">
      <c r="B3098" s="22" t="s">
        <v>131</v>
      </c>
      <c r="C3098" s="22" t="s">
        <v>7</v>
      </c>
      <c r="D3098" s="22" t="s">
        <v>5</v>
      </c>
      <c r="E3098" s="22" t="s">
        <v>28</v>
      </c>
      <c r="F3098" s="22" t="s">
        <v>29</v>
      </c>
      <c r="G3098" s="1">
        <v>54684.08</v>
      </c>
    </row>
    <row r="3099" spans="2:7">
      <c r="B3099" s="22" t="s">
        <v>131</v>
      </c>
      <c r="C3099" s="22" t="s">
        <v>7</v>
      </c>
      <c r="D3099" s="22" t="s">
        <v>5</v>
      </c>
      <c r="E3099" s="22" t="s">
        <v>28</v>
      </c>
      <c r="F3099" s="22" t="s">
        <v>30</v>
      </c>
      <c r="G3099" s="1">
        <v>7661.23</v>
      </c>
    </row>
    <row r="3100" spans="2:7">
      <c r="B3100" s="22" t="s">
        <v>131</v>
      </c>
      <c r="C3100" s="22" t="s">
        <v>7</v>
      </c>
      <c r="D3100" s="22" t="s">
        <v>5</v>
      </c>
      <c r="E3100" s="22" t="s">
        <v>28</v>
      </c>
      <c r="F3100" s="22" t="s">
        <v>31</v>
      </c>
      <c r="G3100" s="1">
        <v>11159.65</v>
      </c>
    </row>
    <row r="3101" spans="2:7">
      <c r="B3101" s="22" t="s">
        <v>131</v>
      </c>
      <c r="C3101" s="22" t="s">
        <v>7</v>
      </c>
      <c r="D3101" s="22" t="s">
        <v>5</v>
      </c>
      <c r="E3101" s="22" t="s">
        <v>28</v>
      </c>
      <c r="F3101" s="22" t="s">
        <v>32</v>
      </c>
      <c r="G3101" s="1">
        <v>2627.55</v>
      </c>
    </row>
    <row r="3102" spans="2:7">
      <c r="B3102" s="22" t="s">
        <v>131</v>
      </c>
      <c r="C3102" s="22" t="s">
        <v>7</v>
      </c>
      <c r="D3102" s="22" t="s">
        <v>5</v>
      </c>
      <c r="E3102" s="22" t="s">
        <v>28</v>
      </c>
      <c r="F3102" s="22" t="s">
        <v>33</v>
      </c>
      <c r="G3102" s="1">
        <v>3012.98</v>
      </c>
    </row>
    <row r="3103" spans="2:7">
      <c r="B3103" s="22" t="s">
        <v>131</v>
      </c>
      <c r="C3103" s="22" t="s">
        <v>7</v>
      </c>
      <c r="D3103" s="22" t="s">
        <v>5</v>
      </c>
      <c r="E3103" s="22" t="s">
        <v>34</v>
      </c>
      <c r="F3103" s="22" t="s">
        <v>35</v>
      </c>
      <c r="G3103" s="1">
        <v>18169.330000000002</v>
      </c>
    </row>
    <row r="3104" spans="2:7">
      <c r="B3104" s="22" t="s">
        <v>131</v>
      </c>
      <c r="C3104" s="22" t="s">
        <v>7</v>
      </c>
      <c r="D3104" s="22" t="s">
        <v>5</v>
      </c>
      <c r="E3104" s="22" t="s">
        <v>34</v>
      </c>
      <c r="F3104" s="22" t="s">
        <v>37</v>
      </c>
      <c r="G3104" s="1">
        <v>4057.52</v>
      </c>
    </row>
    <row r="3105" spans="2:7">
      <c r="B3105" s="22" t="s">
        <v>131</v>
      </c>
      <c r="C3105" s="22" t="s">
        <v>7</v>
      </c>
      <c r="D3105" s="22" t="s">
        <v>5</v>
      </c>
      <c r="E3105" s="22" t="s">
        <v>34</v>
      </c>
      <c r="F3105" s="22" t="s">
        <v>38</v>
      </c>
      <c r="G3105" s="1">
        <v>2604.94</v>
      </c>
    </row>
    <row r="3106" spans="2:7">
      <c r="B3106" s="22" t="s">
        <v>131</v>
      </c>
      <c r="C3106" s="22" t="s">
        <v>7</v>
      </c>
      <c r="D3106" s="22" t="s">
        <v>5</v>
      </c>
      <c r="E3106" s="22" t="s">
        <v>34</v>
      </c>
      <c r="F3106" s="22" t="s">
        <v>39</v>
      </c>
      <c r="G3106" s="1">
        <v>3157.28</v>
      </c>
    </row>
    <row r="3107" spans="2:7">
      <c r="B3107" s="22" t="s">
        <v>131</v>
      </c>
      <c r="C3107" s="22" t="s">
        <v>7</v>
      </c>
      <c r="D3107" s="22" t="s">
        <v>5</v>
      </c>
      <c r="E3107" s="22" t="s">
        <v>34</v>
      </c>
      <c r="F3107" s="22" t="s">
        <v>43</v>
      </c>
      <c r="G3107" s="1">
        <v>10348.39</v>
      </c>
    </row>
    <row r="3108" spans="2:7">
      <c r="B3108" s="22" t="s">
        <v>131</v>
      </c>
      <c r="C3108" s="22" t="s">
        <v>7</v>
      </c>
      <c r="D3108" s="22" t="s">
        <v>5</v>
      </c>
      <c r="E3108" s="22" t="s">
        <v>34</v>
      </c>
      <c r="F3108" s="22" t="s">
        <v>45</v>
      </c>
      <c r="G3108" s="1">
        <v>1067.67</v>
      </c>
    </row>
    <row r="3109" spans="2:7">
      <c r="B3109" s="22" t="s">
        <v>131</v>
      </c>
      <c r="C3109" s="22" t="s">
        <v>7</v>
      </c>
      <c r="D3109" s="22" t="s">
        <v>5</v>
      </c>
      <c r="E3109" s="22" t="s">
        <v>34</v>
      </c>
      <c r="F3109" s="22" t="s">
        <v>46</v>
      </c>
      <c r="G3109" s="1">
        <v>1003.12</v>
      </c>
    </row>
    <row r="3110" spans="2:7">
      <c r="B3110" s="22" t="s">
        <v>131</v>
      </c>
      <c r="C3110" s="22" t="s">
        <v>7</v>
      </c>
      <c r="D3110" s="22" t="s">
        <v>5</v>
      </c>
      <c r="E3110" s="22" t="s">
        <v>34</v>
      </c>
      <c r="F3110" s="22" t="s">
        <v>47</v>
      </c>
      <c r="G3110" s="1">
        <v>20525.89</v>
      </c>
    </row>
    <row r="3111" spans="2:7">
      <c r="B3111" s="22" t="s">
        <v>131</v>
      </c>
      <c r="C3111" s="22" t="s">
        <v>7</v>
      </c>
      <c r="D3111" s="22" t="s">
        <v>5</v>
      </c>
      <c r="E3111" s="22" t="s">
        <v>34</v>
      </c>
      <c r="F3111" s="22" t="s">
        <v>75</v>
      </c>
      <c r="G3111" s="1">
        <v>1876.13</v>
      </c>
    </row>
    <row r="3112" spans="2:7">
      <c r="B3112" s="22" t="s">
        <v>131</v>
      </c>
      <c r="C3112" s="22" t="s">
        <v>7</v>
      </c>
      <c r="D3112" s="22" t="s">
        <v>5</v>
      </c>
      <c r="E3112" s="22" t="s">
        <v>34</v>
      </c>
      <c r="F3112" s="22" t="s">
        <v>66</v>
      </c>
      <c r="G3112" s="1">
        <v>9461.49</v>
      </c>
    </row>
    <row r="3113" spans="2:7">
      <c r="B3113" s="22" t="s">
        <v>131</v>
      </c>
      <c r="C3113" s="22" t="s">
        <v>7</v>
      </c>
      <c r="D3113" s="22" t="s">
        <v>5</v>
      </c>
      <c r="E3113" s="22" t="s">
        <v>34</v>
      </c>
      <c r="F3113" s="22" t="s">
        <v>49</v>
      </c>
      <c r="G3113" s="1">
        <v>51449.47</v>
      </c>
    </row>
    <row r="3114" spans="2:7">
      <c r="B3114" s="22" t="s">
        <v>131</v>
      </c>
      <c r="C3114" s="22" t="s">
        <v>7</v>
      </c>
      <c r="D3114" s="22" t="s">
        <v>5</v>
      </c>
      <c r="E3114" s="22" t="s">
        <v>34</v>
      </c>
      <c r="F3114" s="22" t="s">
        <v>50</v>
      </c>
      <c r="G3114" s="1">
        <v>11346.34</v>
      </c>
    </row>
    <row r="3115" spans="2:7">
      <c r="B3115" s="22" t="s">
        <v>131</v>
      </c>
      <c r="C3115" s="22" t="s">
        <v>7</v>
      </c>
      <c r="D3115" s="22" t="s">
        <v>5</v>
      </c>
      <c r="E3115" s="22" t="s">
        <v>34</v>
      </c>
      <c r="F3115" s="22" t="s">
        <v>52</v>
      </c>
      <c r="G3115" s="1">
        <v>176.49</v>
      </c>
    </row>
    <row r="3116" spans="2:7">
      <c r="B3116" s="22" t="s">
        <v>131</v>
      </c>
      <c r="C3116" s="22" t="s">
        <v>7</v>
      </c>
      <c r="D3116" s="22" t="s">
        <v>5</v>
      </c>
      <c r="E3116" s="22" t="s">
        <v>34</v>
      </c>
      <c r="F3116" s="22" t="s">
        <v>56</v>
      </c>
      <c r="G3116" s="1">
        <v>33562.04</v>
      </c>
    </row>
    <row r="3117" spans="2:7">
      <c r="B3117" s="22" t="s">
        <v>131</v>
      </c>
      <c r="C3117" s="22" t="s">
        <v>7</v>
      </c>
      <c r="D3117" s="22" t="s">
        <v>5</v>
      </c>
      <c r="E3117" s="22" t="s">
        <v>34</v>
      </c>
      <c r="F3117" s="22" t="s">
        <v>57</v>
      </c>
      <c r="G3117" s="1">
        <v>11874.45</v>
      </c>
    </row>
    <row r="3118" spans="2:7">
      <c r="B3118" s="22" t="s">
        <v>131</v>
      </c>
      <c r="C3118" s="22" t="s">
        <v>7</v>
      </c>
      <c r="D3118" s="22" t="s">
        <v>5</v>
      </c>
      <c r="E3118" s="22" t="s">
        <v>34</v>
      </c>
      <c r="F3118" s="22" t="s">
        <v>58</v>
      </c>
      <c r="G3118" s="1">
        <v>2013.93</v>
      </c>
    </row>
    <row r="3119" spans="2:7">
      <c r="B3119" s="22" t="s">
        <v>131</v>
      </c>
      <c r="C3119" s="22" t="s">
        <v>7</v>
      </c>
      <c r="D3119" s="22" t="s">
        <v>5</v>
      </c>
      <c r="E3119" s="22" t="s">
        <v>59</v>
      </c>
      <c r="F3119" s="22" t="s">
        <v>55</v>
      </c>
      <c r="G3119" s="1">
        <v>4770.21</v>
      </c>
    </row>
    <row r="3120" spans="2:7">
      <c r="B3120" s="22" t="s">
        <v>131</v>
      </c>
      <c r="C3120" s="22" t="s">
        <v>7</v>
      </c>
      <c r="D3120" s="22" t="s">
        <v>7</v>
      </c>
      <c r="E3120" s="22" t="s">
        <v>8</v>
      </c>
      <c r="F3120" s="22" t="s">
        <v>11</v>
      </c>
      <c r="G3120" s="1">
        <v>1985.1</v>
      </c>
    </row>
    <row r="3121" spans="2:7">
      <c r="B3121" s="22" t="s">
        <v>131</v>
      </c>
      <c r="C3121" s="22" t="s">
        <v>7</v>
      </c>
      <c r="D3121" s="22" t="s">
        <v>7</v>
      </c>
      <c r="E3121" s="22" t="s">
        <v>8</v>
      </c>
      <c r="F3121" s="22" t="s">
        <v>12</v>
      </c>
      <c r="G3121" s="1">
        <v>1500</v>
      </c>
    </row>
    <row r="3122" spans="2:7">
      <c r="B3122" s="22" t="s">
        <v>131</v>
      </c>
      <c r="C3122" s="22" t="s">
        <v>7</v>
      </c>
      <c r="D3122" s="22" t="s">
        <v>7</v>
      </c>
      <c r="E3122" s="22" t="s">
        <v>14</v>
      </c>
      <c r="F3122" s="22" t="s">
        <v>11</v>
      </c>
      <c r="G3122" s="1">
        <v>9294.89</v>
      </c>
    </row>
    <row r="3123" spans="2:7">
      <c r="B3123" s="22" t="s">
        <v>131</v>
      </c>
      <c r="C3123" s="22" t="s">
        <v>7</v>
      </c>
      <c r="D3123" s="22" t="s">
        <v>7</v>
      </c>
      <c r="E3123" s="22" t="s">
        <v>15</v>
      </c>
      <c r="F3123" s="22" t="s">
        <v>17</v>
      </c>
      <c r="G3123" s="1">
        <v>265.82</v>
      </c>
    </row>
    <row r="3124" spans="2:7">
      <c r="B3124" s="22" t="s">
        <v>131</v>
      </c>
      <c r="C3124" s="22" t="s">
        <v>7</v>
      </c>
      <c r="D3124" s="22" t="s">
        <v>7</v>
      </c>
      <c r="E3124" s="22" t="s">
        <v>15</v>
      </c>
      <c r="F3124" s="22" t="s">
        <v>18</v>
      </c>
      <c r="G3124" s="1">
        <v>922.24</v>
      </c>
    </row>
    <row r="3125" spans="2:7">
      <c r="B3125" s="22" t="s">
        <v>131</v>
      </c>
      <c r="C3125" s="22" t="s">
        <v>7</v>
      </c>
      <c r="D3125" s="22" t="s">
        <v>7</v>
      </c>
      <c r="E3125" s="22" t="s">
        <v>15</v>
      </c>
      <c r="F3125" s="22" t="s">
        <v>19</v>
      </c>
      <c r="G3125" s="1">
        <v>540.37</v>
      </c>
    </row>
    <row r="3126" spans="2:7">
      <c r="B3126" s="22" t="s">
        <v>131</v>
      </c>
      <c r="C3126" s="22" t="s">
        <v>7</v>
      </c>
      <c r="D3126" s="22" t="s">
        <v>7</v>
      </c>
      <c r="E3126" s="22" t="s">
        <v>15</v>
      </c>
      <c r="F3126" s="22" t="s">
        <v>20</v>
      </c>
      <c r="G3126" s="1">
        <v>1700.83</v>
      </c>
    </row>
    <row r="3127" spans="2:7">
      <c r="B3127" s="22" t="s">
        <v>131</v>
      </c>
      <c r="C3127" s="22" t="s">
        <v>7</v>
      </c>
      <c r="D3127" s="22" t="s">
        <v>7</v>
      </c>
      <c r="E3127" s="22" t="s">
        <v>15</v>
      </c>
      <c r="F3127" s="22" t="s">
        <v>23</v>
      </c>
      <c r="G3127" s="1">
        <v>8.6999999999999993</v>
      </c>
    </row>
    <row r="3128" spans="2:7">
      <c r="B3128" s="22" t="s">
        <v>131</v>
      </c>
      <c r="C3128" s="22" t="s">
        <v>7</v>
      </c>
      <c r="D3128" s="22" t="s">
        <v>7</v>
      </c>
      <c r="E3128" s="22" t="s">
        <v>15</v>
      </c>
      <c r="F3128" s="22" t="s">
        <v>24</v>
      </c>
      <c r="G3128" s="1">
        <v>115.59</v>
      </c>
    </row>
    <row r="3129" spans="2:7">
      <c r="B3129" s="22" t="s">
        <v>131</v>
      </c>
      <c r="C3129" s="22" t="s">
        <v>7</v>
      </c>
      <c r="D3129" s="22" t="s">
        <v>7</v>
      </c>
      <c r="E3129" s="22" t="s">
        <v>15</v>
      </c>
      <c r="F3129" s="22" t="s">
        <v>25</v>
      </c>
      <c r="G3129" s="1">
        <v>158.79</v>
      </c>
    </row>
    <row r="3130" spans="2:7">
      <c r="B3130" s="22" t="s">
        <v>131</v>
      </c>
      <c r="C3130" s="22" t="s">
        <v>7</v>
      </c>
      <c r="D3130" s="22" t="s">
        <v>7</v>
      </c>
      <c r="E3130" s="22" t="s">
        <v>15</v>
      </c>
      <c r="F3130" s="22" t="s">
        <v>26</v>
      </c>
      <c r="G3130" s="1">
        <v>1132.3599999999999</v>
      </c>
    </row>
    <row r="3131" spans="2:7">
      <c r="B3131" s="22" t="s">
        <v>131</v>
      </c>
      <c r="C3131" s="22" t="s">
        <v>7</v>
      </c>
      <c r="D3131" s="22" t="s">
        <v>7</v>
      </c>
      <c r="E3131" s="22" t="s">
        <v>28</v>
      </c>
      <c r="F3131" s="22" t="s">
        <v>31</v>
      </c>
      <c r="G3131" s="1">
        <v>3036.54</v>
      </c>
    </row>
    <row r="3132" spans="2:7">
      <c r="B3132" s="22" t="s">
        <v>132</v>
      </c>
      <c r="C3132" s="22" t="s">
        <v>7</v>
      </c>
      <c r="D3132" s="22" t="s">
        <v>5</v>
      </c>
      <c r="E3132" s="22" t="s">
        <v>5</v>
      </c>
      <c r="F3132" s="22" t="s">
        <v>6</v>
      </c>
      <c r="G3132" s="1">
        <v>288479.03000000003</v>
      </c>
    </row>
    <row r="3133" spans="2:7">
      <c r="B3133" s="22" t="s">
        <v>132</v>
      </c>
      <c r="C3133" s="22" t="s">
        <v>7</v>
      </c>
      <c r="D3133" s="22" t="s">
        <v>5</v>
      </c>
      <c r="E3133" s="22" t="s">
        <v>7</v>
      </c>
      <c r="F3133" s="22" t="s">
        <v>6</v>
      </c>
      <c r="G3133" s="1">
        <v>-756072.3</v>
      </c>
    </row>
    <row r="3134" spans="2:7">
      <c r="B3134" s="22" t="s">
        <v>132</v>
      </c>
      <c r="C3134" s="22" t="s">
        <v>7</v>
      </c>
      <c r="D3134" s="22" t="s">
        <v>5</v>
      </c>
      <c r="E3134" s="22" t="s">
        <v>8</v>
      </c>
      <c r="F3134" s="22" t="s">
        <v>9</v>
      </c>
      <c r="G3134" s="1">
        <v>33680354.890000001</v>
      </c>
    </row>
    <row r="3135" spans="2:7">
      <c r="B3135" s="22" t="s">
        <v>132</v>
      </c>
      <c r="C3135" s="22" t="s">
        <v>7</v>
      </c>
      <c r="D3135" s="22" t="s">
        <v>5</v>
      </c>
      <c r="E3135" s="22" t="s">
        <v>8</v>
      </c>
      <c r="F3135" s="22" t="s">
        <v>10</v>
      </c>
      <c r="G3135" s="1">
        <v>230416.59</v>
      </c>
    </row>
    <row r="3136" spans="2:7">
      <c r="B3136" s="22" t="s">
        <v>132</v>
      </c>
      <c r="C3136" s="22" t="s">
        <v>7</v>
      </c>
      <c r="D3136" s="22" t="s">
        <v>5</v>
      </c>
      <c r="E3136" s="22" t="s">
        <v>8</v>
      </c>
      <c r="F3136" s="22" t="s">
        <v>11</v>
      </c>
      <c r="G3136" s="1">
        <v>171285.52</v>
      </c>
    </row>
    <row r="3137" spans="2:7">
      <c r="B3137" s="22" t="s">
        <v>132</v>
      </c>
      <c r="C3137" s="22" t="s">
        <v>7</v>
      </c>
      <c r="D3137" s="22" t="s">
        <v>5</v>
      </c>
      <c r="E3137" s="22" t="s">
        <v>8</v>
      </c>
      <c r="F3137" s="22" t="s">
        <v>12</v>
      </c>
      <c r="G3137" s="1">
        <v>76307.570000000007</v>
      </c>
    </row>
    <row r="3138" spans="2:7">
      <c r="B3138" s="22" t="s">
        <v>132</v>
      </c>
      <c r="C3138" s="22" t="s">
        <v>7</v>
      </c>
      <c r="D3138" s="22" t="s">
        <v>5</v>
      </c>
      <c r="E3138" s="22" t="s">
        <v>8</v>
      </c>
      <c r="F3138" s="22" t="s">
        <v>13</v>
      </c>
      <c r="G3138" s="1">
        <v>46343.67</v>
      </c>
    </row>
    <row r="3139" spans="2:7">
      <c r="B3139" s="22" t="s">
        <v>132</v>
      </c>
      <c r="C3139" s="22" t="s">
        <v>7</v>
      </c>
      <c r="D3139" s="22" t="s">
        <v>5</v>
      </c>
      <c r="E3139" s="22" t="s">
        <v>8</v>
      </c>
      <c r="F3139" s="22" t="s">
        <v>70</v>
      </c>
      <c r="G3139" s="1">
        <v>298670</v>
      </c>
    </row>
    <row r="3140" spans="2:7">
      <c r="B3140" s="22" t="s">
        <v>132</v>
      </c>
      <c r="C3140" s="22" t="s">
        <v>7</v>
      </c>
      <c r="D3140" s="22" t="s">
        <v>5</v>
      </c>
      <c r="E3140" s="22" t="s">
        <v>14</v>
      </c>
      <c r="F3140" s="22" t="s">
        <v>9</v>
      </c>
      <c r="G3140" s="1">
        <v>12608071.67</v>
      </c>
    </row>
    <row r="3141" spans="2:7">
      <c r="B3141" s="22" t="s">
        <v>132</v>
      </c>
      <c r="C3141" s="22" t="s">
        <v>7</v>
      </c>
      <c r="D3141" s="22" t="s">
        <v>5</v>
      </c>
      <c r="E3141" s="22" t="s">
        <v>14</v>
      </c>
      <c r="F3141" s="22" t="s">
        <v>10</v>
      </c>
      <c r="G3141" s="1">
        <v>189908.22</v>
      </c>
    </row>
    <row r="3142" spans="2:7">
      <c r="B3142" s="22" t="s">
        <v>132</v>
      </c>
      <c r="C3142" s="22" t="s">
        <v>7</v>
      </c>
      <c r="D3142" s="22" t="s">
        <v>5</v>
      </c>
      <c r="E3142" s="22" t="s">
        <v>14</v>
      </c>
      <c r="F3142" s="22" t="s">
        <v>11</v>
      </c>
      <c r="G3142" s="1">
        <v>199213.45</v>
      </c>
    </row>
    <row r="3143" spans="2:7">
      <c r="B3143" s="22" t="s">
        <v>132</v>
      </c>
      <c r="C3143" s="22" t="s">
        <v>7</v>
      </c>
      <c r="D3143" s="22" t="s">
        <v>5</v>
      </c>
      <c r="E3143" s="22" t="s">
        <v>14</v>
      </c>
      <c r="F3143" s="22" t="s">
        <v>12</v>
      </c>
      <c r="G3143" s="1">
        <v>150</v>
      </c>
    </row>
    <row r="3144" spans="2:7">
      <c r="B3144" s="22" t="s">
        <v>132</v>
      </c>
      <c r="C3144" s="22" t="s">
        <v>7</v>
      </c>
      <c r="D3144" s="22" t="s">
        <v>5</v>
      </c>
      <c r="E3144" s="22" t="s">
        <v>14</v>
      </c>
      <c r="F3144" s="22" t="s">
        <v>13</v>
      </c>
      <c r="G3144" s="1">
        <v>77179.520000000004</v>
      </c>
    </row>
    <row r="3145" spans="2:7">
      <c r="B3145" s="22" t="s">
        <v>132</v>
      </c>
      <c r="C3145" s="22" t="s">
        <v>7</v>
      </c>
      <c r="D3145" s="22" t="s">
        <v>5</v>
      </c>
      <c r="E3145" s="22" t="s">
        <v>15</v>
      </c>
      <c r="F3145" s="22" t="s">
        <v>16</v>
      </c>
      <c r="G3145" s="1">
        <v>25533.05</v>
      </c>
    </row>
    <row r="3146" spans="2:7">
      <c r="B3146" s="22" t="s">
        <v>132</v>
      </c>
      <c r="C3146" s="22" t="s">
        <v>7</v>
      </c>
      <c r="D3146" s="22" t="s">
        <v>5</v>
      </c>
      <c r="E3146" s="22" t="s">
        <v>15</v>
      </c>
      <c r="F3146" s="22" t="s">
        <v>71</v>
      </c>
      <c r="G3146" s="1">
        <v>766.08</v>
      </c>
    </row>
    <row r="3147" spans="2:7">
      <c r="B3147" s="22" t="s">
        <v>132</v>
      </c>
      <c r="C3147" s="22" t="s">
        <v>7</v>
      </c>
      <c r="D3147" s="22" t="s">
        <v>5</v>
      </c>
      <c r="E3147" s="22" t="s">
        <v>15</v>
      </c>
      <c r="F3147" s="22" t="s">
        <v>17</v>
      </c>
      <c r="G3147" s="1">
        <v>2866180.88</v>
      </c>
    </row>
    <row r="3148" spans="2:7">
      <c r="B3148" s="22" t="s">
        <v>132</v>
      </c>
      <c r="C3148" s="22" t="s">
        <v>7</v>
      </c>
      <c r="D3148" s="22" t="s">
        <v>5</v>
      </c>
      <c r="E3148" s="22" t="s">
        <v>15</v>
      </c>
      <c r="F3148" s="22" t="s">
        <v>18</v>
      </c>
      <c r="G3148" s="1">
        <v>1171712.42</v>
      </c>
    </row>
    <row r="3149" spans="2:7">
      <c r="B3149" s="22" t="s">
        <v>132</v>
      </c>
      <c r="C3149" s="22" t="s">
        <v>7</v>
      </c>
      <c r="D3149" s="22" t="s">
        <v>5</v>
      </c>
      <c r="E3149" s="22" t="s">
        <v>15</v>
      </c>
      <c r="F3149" s="22" t="s">
        <v>19</v>
      </c>
      <c r="G3149" s="1">
        <v>5783458.7999999998</v>
      </c>
    </row>
    <row r="3150" spans="2:7">
      <c r="B3150" s="22" t="s">
        <v>132</v>
      </c>
      <c r="C3150" s="22" t="s">
        <v>7</v>
      </c>
      <c r="D3150" s="22" t="s">
        <v>5</v>
      </c>
      <c r="E3150" s="22" t="s">
        <v>15</v>
      </c>
      <c r="F3150" s="22" t="s">
        <v>20</v>
      </c>
      <c r="G3150" s="1">
        <v>1955341.04</v>
      </c>
    </row>
    <row r="3151" spans="2:7">
      <c r="B3151" s="22" t="s">
        <v>132</v>
      </c>
      <c r="C3151" s="22" t="s">
        <v>7</v>
      </c>
      <c r="D3151" s="22" t="s">
        <v>5</v>
      </c>
      <c r="E3151" s="22" t="s">
        <v>15</v>
      </c>
      <c r="F3151" s="22" t="s">
        <v>21</v>
      </c>
      <c r="G3151" s="1">
        <v>130487.51</v>
      </c>
    </row>
    <row r="3152" spans="2:7">
      <c r="B3152" s="22" t="s">
        <v>132</v>
      </c>
      <c r="C3152" s="22" t="s">
        <v>7</v>
      </c>
      <c r="D3152" s="22" t="s">
        <v>5</v>
      </c>
      <c r="E3152" s="22" t="s">
        <v>15</v>
      </c>
      <c r="F3152" s="22" t="s">
        <v>22</v>
      </c>
      <c r="G3152" s="1">
        <v>53418.75</v>
      </c>
    </row>
    <row r="3153" spans="2:7">
      <c r="B3153" s="22" t="s">
        <v>132</v>
      </c>
      <c r="C3153" s="22" t="s">
        <v>7</v>
      </c>
      <c r="D3153" s="22" t="s">
        <v>5</v>
      </c>
      <c r="E3153" s="22" t="s">
        <v>15</v>
      </c>
      <c r="F3153" s="22" t="s">
        <v>23</v>
      </c>
      <c r="G3153" s="1">
        <v>193034.7</v>
      </c>
    </row>
    <row r="3154" spans="2:7">
      <c r="B3154" s="22" t="s">
        <v>132</v>
      </c>
      <c r="C3154" s="22" t="s">
        <v>7</v>
      </c>
      <c r="D3154" s="22" t="s">
        <v>5</v>
      </c>
      <c r="E3154" s="22" t="s">
        <v>15</v>
      </c>
      <c r="F3154" s="22" t="s">
        <v>24</v>
      </c>
      <c r="G3154" s="1">
        <v>423238.42</v>
      </c>
    </row>
    <row r="3155" spans="2:7">
      <c r="B3155" s="22" t="s">
        <v>132</v>
      </c>
      <c r="C3155" s="22" t="s">
        <v>7</v>
      </c>
      <c r="D3155" s="22" t="s">
        <v>5</v>
      </c>
      <c r="E3155" s="22" t="s">
        <v>15</v>
      </c>
      <c r="F3155" s="22" t="s">
        <v>25</v>
      </c>
      <c r="G3155" s="1">
        <v>5608098.5</v>
      </c>
    </row>
    <row r="3156" spans="2:7">
      <c r="B3156" s="22" t="s">
        <v>132</v>
      </c>
      <c r="C3156" s="22" t="s">
        <v>7</v>
      </c>
      <c r="D3156" s="22" t="s">
        <v>5</v>
      </c>
      <c r="E3156" s="22" t="s">
        <v>15</v>
      </c>
      <c r="F3156" s="22" t="s">
        <v>26</v>
      </c>
      <c r="G3156" s="1">
        <v>5171874.6500000004</v>
      </c>
    </row>
    <row r="3157" spans="2:7">
      <c r="B3157" s="22" t="s">
        <v>132</v>
      </c>
      <c r="C3157" s="22" t="s">
        <v>7</v>
      </c>
      <c r="D3157" s="22" t="s">
        <v>5</v>
      </c>
      <c r="E3157" s="22" t="s">
        <v>15</v>
      </c>
      <c r="F3157" s="22" t="s">
        <v>27</v>
      </c>
      <c r="G3157" s="1">
        <v>-1055559.69</v>
      </c>
    </row>
    <row r="3158" spans="2:7">
      <c r="B3158" s="22" t="s">
        <v>132</v>
      </c>
      <c r="C3158" s="22" t="s">
        <v>7</v>
      </c>
      <c r="D3158" s="22" t="s">
        <v>5</v>
      </c>
      <c r="E3158" s="22" t="s">
        <v>15</v>
      </c>
      <c r="F3158" s="22" t="s">
        <v>72</v>
      </c>
      <c r="G3158" s="1">
        <v>-1081371</v>
      </c>
    </row>
    <row r="3159" spans="2:7">
      <c r="B3159" s="22" t="s">
        <v>132</v>
      </c>
      <c r="C3159" s="22" t="s">
        <v>7</v>
      </c>
      <c r="D3159" s="22" t="s">
        <v>5</v>
      </c>
      <c r="E3159" s="22" t="s">
        <v>28</v>
      </c>
      <c r="F3159" s="22" t="s">
        <v>29</v>
      </c>
      <c r="G3159" s="1">
        <v>1356285.25</v>
      </c>
    </row>
    <row r="3160" spans="2:7">
      <c r="B3160" s="22" t="s">
        <v>132</v>
      </c>
      <c r="C3160" s="22" t="s">
        <v>7</v>
      </c>
      <c r="D3160" s="22" t="s">
        <v>5</v>
      </c>
      <c r="E3160" s="22" t="s">
        <v>28</v>
      </c>
      <c r="F3160" s="22" t="s">
        <v>30</v>
      </c>
      <c r="G3160" s="1">
        <v>182374.79</v>
      </c>
    </row>
    <row r="3161" spans="2:7">
      <c r="B3161" s="22" t="s">
        <v>132</v>
      </c>
      <c r="C3161" s="22" t="s">
        <v>7</v>
      </c>
      <c r="D3161" s="22" t="s">
        <v>5</v>
      </c>
      <c r="E3161" s="22" t="s">
        <v>28</v>
      </c>
      <c r="F3161" s="22" t="s">
        <v>31</v>
      </c>
      <c r="G3161" s="1">
        <v>913545.55</v>
      </c>
    </row>
    <row r="3162" spans="2:7">
      <c r="B3162" s="22" t="s">
        <v>132</v>
      </c>
      <c r="C3162" s="22" t="s">
        <v>7</v>
      </c>
      <c r="D3162" s="22" t="s">
        <v>5</v>
      </c>
      <c r="E3162" s="22" t="s">
        <v>28</v>
      </c>
      <c r="F3162" s="22" t="s">
        <v>32</v>
      </c>
      <c r="G3162" s="1">
        <v>361364.16</v>
      </c>
    </row>
    <row r="3163" spans="2:7">
      <c r="B3163" s="22" t="s">
        <v>132</v>
      </c>
      <c r="C3163" s="22" t="s">
        <v>7</v>
      </c>
      <c r="D3163" s="22" t="s">
        <v>5</v>
      </c>
      <c r="E3163" s="22" t="s">
        <v>28</v>
      </c>
      <c r="F3163" s="22" t="s">
        <v>33</v>
      </c>
      <c r="G3163" s="1">
        <v>799777.53</v>
      </c>
    </row>
    <row r="3164" spans="2:7">
      <c r="B3164" s="22" t="s">
        <v>132</v>
      </c>
      <c r="C3164" s="22" t="s">
        <v>7</v>
      </c>
      <c r="D3164" s="22" t="s">
        <v>5</v>
      </c>
      <c r="E3164" s="22" t="s">
        <v>34</v>
      </c>
      <c r="F3164" s="22" t="s">
        <v>35</v>
      </c>
      <c r="G3164" s="1">
        <v>17137.25</v>
      </c>
    </row>
    <row r="3165" spans="2:7">
      <c r="B3165" s="22" t="s">
        <v>132</v>
      </c>
      <c r="C3165" s="22" t="s">
        <v>7</v>
      </c>
      <c r="D3165" s="22" t="s">
        <v>5</v>
      </c>
      <c r="E3165" s="22" t="s">
        <v>34</v>
      </c>
      <c r="F3165" s="22" t="s">
        <v>36</v>
      </c>
      <c r="G3165" s="1">
        <v>13665.05</v>
      </c>
    </row>
    <row r="3166" spans="2:7">
      <c r="B3166" s="22" t="s">
        <v>132</v>
      </c>
      <c r="C3166" s="22" t="s">
        <v>7</v>
      </c>
      <c r="D3166" s="22" t="s">
        <v>5</v>
      </c>
      <c r="E3166" s="22" t="s">
        <v>34</v>
      </c>
      <c r="F3166" s="22" t="s">
        <v>37</v>
      </c>
      <c r="G3166" s="1">
        <v>1909358.68</v>
      </c>
    </row>
    <row r="3167" spans="2:7">
      <c r="B3167" s="22" t="s">
        <v>132</v>
      </c>
      <c r="C3167" s="22" t="s">
        <v>7</v>
      </c>
      <c r="D3167" s="22" t="s">
        <v>5</v>
      </c>
      <c r="E3167" s="22" t="s">
        <v>34</v>
      </c>
      <c r="F3167" s="22" t="s">
        <v>64</v>
      </c>
      <c r="G3167" s="1">
        <v>107800.1</v>
      </c>
    </row>
    <row r="3168" spans="2:7">
      <c r="B3168" s="22" t="s">
        <v>132</v>
      </c>
      <c r="C3168" s="22" t="s">
        <v>7</v>
      </c>
      <c r="D3168" s="22" t="s">
        <v>5</v>
      </c>
      <c r="E3168" s="22" t="s">
        <v>34</v>
      </c>
      <c r="F3168" s="22" t="s">
        <v>38</v>
      </c>
      <c r="G3168" s="1">
        <v>374793.45</v>
      </c>
    </row>
    <row r="3169" spans="2:7">
      <c r="B3169" s="22" t="s">
        <v>132</v>
      </c>
      <c r="C3169" s="22" t="s">
        <v>7</v>
      </c>
      <c r="D3169" s="22" t="s">
        <v>5</v>
      </c>
      <c r="E3169" s="22" t="s">
        <v>34</v>
      </c>
      <c r="F3169" s="22" t="s">
        <v>39</v>
      </c>
      <c r="G3169" s="1">
        <v>669898.28</v>
      </c>
    </row>
    <row r="3170" spans="2:7">
      <c r="B3170" s="22" t="s">
        <v>132</v>
      </c>
      <c r="C3170" s="22" t="s">
        <v>7</v>
      </c>
      <c r="D3170" s="22" t="s">
        <v>5</v>
      </c>
      <c r="E3170" s="22" t="s">
        <v>34</v>
      </c>
      <c r="F3170" s="22" t="s">
        <v>41</v>
      </c>
      <c r="G3170" s="1">
        <v>24112.42</v>
      </c>
    </row>
    <row r="3171" spans="2:7">
      <c r="B3171" s="22" t="s">
        <v>132</v>
      </c>
      <c r="C3171" s="22" t="s">
        <v>7</v>
      </c>
      <c r="D3171" s="22" t="s">
        <v>5</v>
      </c>
      <c r="E3171" s="22" t="s">
        <v>34</v>
      </c>
      <c r="F3171" s="22" t="s">
        <v>65</v>
      </c>
      <c r="G3171" s="1">
        <v>3711.5</v>
      </c>
    </row>
    <row r="3172" spans="2:7">
      <c r="B3172" s="22" t="s">
        <v>132</v>
      </c>
      <c r="C3172" s="22" t="s">
        <v>7</v>
      </c>
      <c r="D3172" s="22" t="s">
        <v>5</v>
      </c>
      <c r="E3172" s="22" t="s">
        <v>34</v>
      </c>
      <c r="F3172" s="22" t="s">
        <v>42</v>
      </c>
      <c r="G3172" s="1">
        <v>105182.98</v>
      </c>
    </row>
    <row r="3173" spans="2:7">
      <c r="B3173" s="22" t="s">
        <v>132</v>
      </c>
      <c r="C3173" s="22" t="s">
        <v>7</v>
      </c>
      <c r="D3173" s="22" t="s">
        <v>5</v>
      </c>
      <c r="E3173" s="22" t="s">
        <v>34</v>
      </c>
      <c r="F3173" s="22" t="s">
        <v>43</v>
      </c>
      <c r="G3173" s="1">
        <v>3075.16</v>
      </c>
    </row>
    <row r="3174" spans="2:7">
      <c r="B3174" s="22" t="s">
        <v>132</v>
      </c>
      <c r="C3174" s="22" t="s">
        <v>7</v>
      </c>
      <c r="D3174" s="22" t="s">
        <v>5</v>
      </c>
      <c r="E3174" s="22" t="s">
        <v>34</v>
      </c>
      <c r="F3174" s="22" t="s">
        <v>44</v>
      </c>
      <c r="G3174" s="1">
        <v>31151.57</v>
      </c>
    </row>
    <row r="3175" spans="2:7">
      <c r="B3175" s="22" t="s">
        <v>132</v>
      </c>
      <c r="C3175" s="22" t="s">
        <v>7</v>
      </c>
      <c r="D3175" s="22" t="s">
        <v>5</v>
      </c>
      <c r="E3175" s="22" t="s">
        <v>34</v>
      </c>
      <c r="F3175" s="22" t="s">
        <v>45</v>
      </c>
      <c r="G3175" s="1">
        <v>677870.85</v>
      </c>
    </row>
    <row r="3176" spans="2:7">
      <c r="B3176" s="22" t="s">
        <v>132</v>
      </c>
      <c r="C3176" s="22" t="s">
        <v>7</v>
      </c>
      <c r="D3176" s="22" t="s">
        <v>5</v>
      </c>
      <c r="E3176" s="22" t="s">
        <v>34</v>
      </c>
      <c r="F3176" s="22" t="s">
        <v>46</v>
      </c>
      <c r="G3176" s="1">
        <v>20145.919999999998</v>
      </c>
    </row>
    <row r="3177" spans="2:7">
      <c r="B3177" s="22" t="s">
        <v>132</v>
      </c>
      <c r="C3177" s="22" t="s">
        <v>7</v>
      </c>
      <c r="D3177" s="22" t="s">
        <v>5</v>
      </c>
      <c r="E3177" s="22" t="s">
        <v>34</v>
      </c>
      <c r="F3177" s="22" t="s">
        <v>47</v>
      </c>
      <c r="G3177" s="1">
        <v>55864.93</v>
      </c>
    </row>
    <row r="3178" spans="2:7">
      <c r="B3178" s="22" t="s">
        <v>132</v>
      </c>
      <c r="C3178" s="22" t="s">
        <v>7</v>
      </c>
      <c r="D3178" s="22" t="s">
        <v>5</v>
      </c>
      <c r="E3178" s="22" t="s">
        <v>34</v>
      </c>
      <c r="F3178" s="22" t="s">
        <v>48</v>
      </c>
      <c r="G3178" s="1">
        <v>60441.2</v>
      </c>
    </row>
    <row r="3179" spans="2:7">
      <c r="B3179" s="22" t="s">
        <v>132</v>
      </c>
      <c r="C3179" s="22" t="s">
        <v>7</v>
      </c>
      <c r="D3179" s="22" t="s">
        <v>5</v>
      </c>
      <c r="E3179" s="22" t="s">
        <v>34</v>
      </c>
      <c r="F3179" s="22" t="s">
        <v>75</v>
      </c>
      <c r="G3179" s="1">
        <v>16056.28</v>
      </c>
    </row>
    <row r="3180" spans="2:7">
      <c r="B3180" s="22" t="s">
        <v>132</v>
      </c>
      <c r="C3180" s="22" t="s">
        <v>7</v>
      </c>
      <c r="D3180" s="22" t="s">
        <v>5</v>
      </c>
      <c r="E3180" s="22" t="s">
        <v>34</v>
      </c>
      <c r="F3180" s="22" t="s">
        <v>88</v>
      </c>
      <c r="G3180" s="1">
        <v>484.67</v>
      </c>
    </row>
    <row r="3181" spans="2:7">
      <c r="B3181" s="22" t="s">
        <v>132</v>
      </c>
      <c r="C3181" s="22" t="s">
        <v>7</v>
      </c>
      <c r="D3181" s="22" t="s">
        <v>5</v>
      </c>
      <c r="E3181" s="22" t="s">
        <v>34</v>
      </c>
      <c r="F3181" s="22" t="s">
        <v>66</v>
      </c>
      <c r="G3181" s="1">
        <v>150494.91</v>
      </c>
    </row>
    <row r="3182" spans="2:7">
      <c r="B3182" s="22" t="s">
        <v>132</v>
      </c>
      <c r="C3182" s="22" t="s">
        <v>7</v>
      </c>
      <c r="D3182" s="22" t="s">
        <v>5</v>
      </c>
      <c r="E3182" s="22" t="s">
        <v>34</v>
      </c>
      <c r="F3182" s="22" t="s">
        <v>67</v>
      </c>
      <c r="G3182" s="1">
        <v>49233.49</v>
      </c>
    </row>
    <row r="3183" spans="2:7">
      <c r="B3183" s="22" t="s">
        <v>132</v>
      </c>
      <c r="C3183" s="22" t="s">
        <v>7</v>
      </c>
      <c r="D3183" s="22" t="s">
        <v>5</v>
      </c>
      <c r="E3183" s="22" t="s">
        <v>34</v>
      </c>
      <c r="F3183" s="22" t="s">
        <v>49</v>
      </c>
      <c r="G3183" s="1">
        <v>568873.23</v>
      </c>
    </row>
    <row r="3184" spans="2:7">
      <c r="B3184" s="22" t="s">
        <v>132</v>
      </c>
      <c r="C3184" s="22" t="s">
        <v>7</v>
      </c>
      <c r="D3184" s="22" t="s">
        <v>5</v>
      </c>
      <c r="E3184" s="22" t="s">
        <v>34</v>
      </c>
      <c r="F3184" s="22" t="s">
        <v>50</v>
      </c>
      <c r="G3184" s="1">
        <v>612778.35</v>
      </c>
    </row>
    <row r="3185" spans="2:7">
      <c r="B3185" s="22" t="s">
        <v>132</v>
      </c>
      <c r="C3185" s="22" t="s">
        <v>7</v>
      </c>
      <c r="D3185" s="22" t="s">
        <v>5</v>
      </c>
      <c r="E3185" s="22" t="s">
        <v>34</v>
      </c>
      <c r="F3185" s="22" t="s">
        <v>51</v>
      </c>
      <c r="G3185" s="1">
        <v>2578.5</v>
      </c>
    </row>
    <row r="3186" spans="2:7">
      <c r="B3186" s="22" t="s">
        <v>132</v>
      </c>
      <c r="C3186" s="22" t="s">
        <v>7</v>
      </c>
      <c r="D3186" s="22" t="s">
        <v>5</v>
      </c>
      <c r="E3186" s="22" t="s">
        <v>34</v>
      </c>
      <c r="F3186" s="22" t="s">
        <v>52</v>
      </c>
      <c r="G3186" s="1">
        <v>14463.69</v>
      </c>
    </row>
    <row r="3187" spans="2:7">
      <c r="B3187" s="22" t="s">
        <v>132</v>
      </c>
      <c r="C3187" s="22" t="s">
        <v>7</v>
      </c>
      <c r="D3187" s="22" t="s">
        <v>5</v>
      </c>
      <c r="E3187" s="22" t="s">
        <v>34</v>
      </c>
      <c r="F3187" s="22" t="s">
        <v>53</v>
      </c>
      <c r="G3187" s="1">
        <v>1857905.47</v>
      </c>
    </row>
    <row r="3188" spans="2:7">
      <c r="B3188" s="22" t="s">
        <v>132</v>
      </c>
      <c r="C3188" s="22" t="s">
        <v>7</v>
      </c>
      <c r="D3188" s="22" t="s">
        <v>5</v>
      </c>
      <c r="E3188" s="22" t="s">
        <v>34</v>
      </c>
      <c r="F3188" s="22" t="s">
        <v>54</v>
      </c>
      <c r="G3188" s="1">
        <v>5960.78</v>
      </c>
    </row>
    <row r="3189" spans="2:7">
      <c r="B3189" s="22" t="s">
        <v>132</v>
      </c>
      <c r="C3189" s="22" t="s">
        <v>7</v>
      </c>
      <c r="D3189" s="22" t="s">
        <v>5</v>
      </c>
      <c r="E3189" s="22" t="s">
        <v>34</v>
      </c>
      <c r="F3189" s="22" t="s">
        <v>55</v>
      </c>
      <c r="G3189" s="1">
        <v>28446.22</v>
      </c>
    </row>
    <row r="3190" spans="2:7">
      <c r="B3190" s="22" t="s">
        <v>132</v>
      </c>
      <c r="C3190" s="22" t="s">
        <v>7</v>
      </c>
      <c r="D3190" s="22" t="s">
        <v>5</v>
      </c>
      <c r="E3190" s="22" t="s">
        <v>34</v>
      </c>
      <c r="F3190" s="22" t="s">
        <v>56</v>
      </c>
      <c r="G3190" s="1">
        <v>786230.03</v>
      </c>
    </row>
    <row r="3191" spans="2:7">
      <c r="B3191" s="22" t="s">
        <v>132</v>
      </c>
      <c r="C3191" s="22" t="s">
        <v>7</v>
      </c>
      <c r="D3191" s="22" t="s">
        <v>5</v>
      </c>
      <c r="E3191" s="22" t="s">
        <v>34</v>
      </c>
      <c r="F3191" s="22" t="s">
        <v>76</v>
      </c>
      <c r="G3191" s="1">
        <v>322579.86</v>
      </c>
    </row>
    <row r="3192" spans="2:7">
      <c r="B3192" s="22" t="s">
        <v>132</v>
      </c>
      <c r="C3192" s="22" t="s">
        <v>7</v>
      </c>
      <c r="D3192" s="22" t="s">
        <v>5</v>
      </c>
      <c r="E3192" s="22" t="s">
        <v>34</v>
      </c>
      <c r="F3192" s="22" t="s">
        <v>57</v>
      </c>
      <c r="G3192" s="1">
        <v>902703.64</v>
      </c>
    </row>
    <row r="3193" spans="2:7">
      <c r="B3193" s="22" t="s">
        <v>132</v>
      </c>
      <c r="C3193" s="22" t="s">
        <v>7</v>
      </c>
      <c r="D3193" s="22" t="s">
        <v>5</v>
      </c>
      <c r="E3193" s="22" t="s">
        <v>34</v>
      </c>
      <c r="F3193" s="22" t="s">
        <v>58</v>
      </c>
      <c r="G3193" s="1">
        <v>131618.17000000001</v>
      </c>
    </row>
    <row r="3194" spans="2:7">
      <c r="B3194" s="22" t="s">
        <v>132</v>
      </c>
      <c r="C3194" s="22" t="s">
        <v>7</v>
      </c>
      <c r="D3194" s="22" t="s">
        <v>5</v>
      </c>
      <c r="E3194" s="22" t="s">
        <v>59</v>
      </c>
      <c r="F3194" s="22" t="s">
        <v>55</v>
      </c>
      <c r="G3194" s="1">
        <v>66114.87</v>
      </c>
    </row>
    <row r="3195" spans="2:7">
      <c r="B3195" s="22" t="s">
        <v>132</v>
      </c>
      <c r="C3195" s="22" t="s">
        <v>7</v>
      </c>
      <c r="D3195" s="22" t="s">
        <v>5</v>
      </c>
      <c r="E3195" s="22" t="s">
        <v>60</v>
      </c>
      <c r="F3195" s="22" t="s">
        <v>78</v>
      </c>
      <c r="G3195" s="1">
        <v>10692.17</v>
      </c>
    </row>
    <row r="3196" spans="2:7">
      <c r="B3196" s="22" t="s">
        <v>132</v>
      </c>
      <c r="C3196" s="22" t="s">
        <v>7</v>
      </c>
      <c r="D3196" s="22" t="s">
        <v>5</v>
      </c>
      <c r="E3196" s="22" t="s">
        <v>60</v>
      </c>
      <c r="F3196" s="22" t="s">
        <v>62</v>
      </c>
      <c r="G3196" s="1">
        <v>34320.67</v>
      </c>
    </row>
    <row r="3197" spans="2:7">
      <c r="B3197" s="22" t="s">
        <v>132</v>
      </c>
      <c r="C3197" s="22" t="s">
        <v>7</v>
      </c>
      <c r="D3197" s="22" t="s">
        <v>7</v>
      </c>
      <c r="E3197" s="22" t="s">
        <v>5</v>
      </c>
      <c r="F3197" s="22" t="s">
        <v>6</v>
      </c>
      <c r="G3197" s="1">
        <v>508584.59</v>
      </c>
    </row>
    <row r="3198" spans="2:7">
      <c r="B3198" s="22" t="s">
        <v>132</v>
      </c>
      <c r="C3198" s="22" t="s">
        <v>7</v>
      </c>
      <c r="D3198" s="22" t="s">
        <v>7</v>
      </c>
      <c r="E3198" s="22" t="s">
        <v>7</v>
      </c>
      <c r="F3198" s="22" t="s">
        <v>6</v>
      </c>
      <c r="G3198" s="1">
        <v>-40991.32</v>
      </c>
    </row>
    <row r="3199" spans="2:7">
      <c r="B3199" s="22" t="s">
        <v>132</v>
      </c>
      <c r="C3199" s="22" t="s">
        <v>7</v>
      </c>
      <c r="D3199" s="22" t="s">
        <v>7</v>
      </c>
      <c r="E3199" s="22" t="s">
        <v>8</v>
      </c>
      <c r="F3199" s="22" t="s">
        <v>9</v>
      </c>
      <c r="G3199" s="1">
        <v>2239895.9900000002</v>
      </c>
    </row>
    <row r="3200" spans="2:7">
      <c r="B3200" s="22" t="s">
        <v>132</v>
      </c>
      <c r="C3200" s="22" t="s">
        <v>7</v>
      </c>
      <c r="D3200" s="22" t="s">
        <v>7</v>
      </c>
      <c r="E3200" s="22" t="s">
        <v>8</v>
      </c>
      <c r="F3200" s="22" t="s">
        <v>10</v>
      </c>
      <c r="G3200" s="1">
        <v>575437.73</v>
      </c>
    </row>
    <row r="3201" spans="2:7">
      <c r="B3201" s="22" t="s">
        <v>132</v>
      </c>
      <c r="C3201" s="22" t="s">
        <v>7</v>
      </c>
      <c r="D3201" s="22" t="s">
        <v>7</v>
      </c>
      <c r="E3201" s="22" t="s">
        <v>8</v>
      </c>
      <c r="F3201" s="22" t="s">
        <v>11</v>
      </c>
      <c r="G3201" s="1">
        <v>713982.17</v>
      </c>
    </row>
    <row r="3202" spans="2:7">
      <c r="B3202" s="22" t="s">
        <v>132</v>
      </c>
      <c r="C3202" s="22" t="s">
        <v>7</v>
      </c>
      <c r="D3202" s="22" t="s">
        <v>7</v>
      </c>
      <c r="E3202" s="22" t="s">
        <v>8</v>
      </c>
      <c r="F3202" s="22" t="s">
        <v>12</v>
      </c>
      <c r="G3202" s="1">
        <v>662201.18000000005</v>
      </c>
    </row>
    <row r="3203" spans="2:7">
      <c r="B3203" s="22" t="s">
        <v>132</v>
      </c>
      <c r="C3203" s="22" t="s">
        <v>7</v>
      </c>
      <c r="D3203" s="22" t="s">
        <v>7</v>
      </c>
      <c r="E3203" s="22" t="s">
        <v>8</v>
      </c>
      <c r="F3203" s="22" t="s">
        <v>13</v>
      </c>
      <c r="G3203" s="1">
        <v>259773.33</v>
      </c>
    </row>
    <row r="3204" spans="2:7">
      <c r="B3204" s="22" t="s">
        <v>132</v>
      </c>
      <c r="C3204" s="22" t="s">
        <v>7</v>
      </c>
      <c r="D3204" s="22" t="s">
        <v>7</v>
      </c>
      <c r="E3204" s="22" t="s">
        <v>14</v>
      </c>
      <c r="F3204" s="22" t="s">
        <v>9</v>
      </c>
      <c r="G3204" s="1">
        <v>1778365.71</v>
      </c>
    </row>
    <row r="3205" spans="2:7">
      <c r="B3205" s="22" t="s">
        <v>132</v>
      </c>
      <c r="C3205" s="22" t="s">
        <v>7</v>
      </c>
      <c r="D3205" s="22" t="s">
        <v>7</v>
      </c>
      <c r="E3205" s="22" t="s">
        <v>14</v>
      </c>
      <c r="F3205" s="22" t="s">
        <v>10</v>
      </c>
      <c r="G3205" s="1">
        <v>610559.13</v>
      </c>
    </row>
    <row r="3206" spans="2:7">
      <c r="B3206" s="22" t="s">
        <v>132</v>
      </c>
      <c r="C3206" s="22" t="s">
        <v>7</v>
      </c>
      <c r="D3206" s="22" t="s">
        <v>7</v>
      </c>
      <c r="E3206" s="22" t="s">
        <v>14</v>
      </c>
      <c r="F3206" s="22" t="s">
        <v>11</v>
      </c>
      <c r="G3206" s="1">
        <v>254557.29</v>
      </c>
    </row>
    <row r="3207" spans="2:7">
      <c r="B3207" s="22" t="s">
        <v>132</v>
      </c>
      <c r="C3207" s="22" t="s">
        <v>7</v>
      </c>
      <c r="D3207" s="22" t="s">
        <v>7</v>
      </c>
      <c r="E3207" s="22" t="s">
        <v>14</v>
      </c>
      <c r="F3207" s="22" t="s">
        <v>12</v>
      </c>
      <c r="G3207" s="1">
        <v>586553.32999999996</v>
      </c>
    </row>
    <row r="3208" spans="2:7">
      <c r="B3208" s="22" t="s">
        <v>132</v>
      </c>
      <c r="C3208" s="22" t="s">
        <v>7</v>
      </c>
      <c r="D3208" s="22" t="s">
        <v>7</v>
      </c>
      <c r="E3208" s="22" t="s">
        <v>14</v>
      </c>
      <c r="F3208" s="22" t="s">
        <v>13</v>
      </c>
      <c r="G3208" s="1">
        <v>180701.09</v>
      </c>
    </row>
    <row r="3209" spans="2:7">
      <c r="B3209" s="22" t="s">
        <v>132</v>
      </c>
      <c r="C3209" s="22" t="s">
        <v>7</v>
      </c>
      <c r="D3209" s="22" t="s">
        <v>7</v>
      </c>
      <c r="E3209" s="22" t="s">
        <v>15</v>
      </c>
      <c r="F3209" s="22" t="s">
        <v>17</v>
      </c>
      <c r="G3209" s="1">
        <v>47932.14</v>
      </c>
    </row>
    <row r="3210" spans="2:7">
      <c r="B3210" s="22" t="s">
        <v>132</v>
      </c>
      <c r="C3210" s="22" t="s">
        <v>7</v>
      </c>
      <c r="D3210" s="22" t="s">
        <v>7</v>
      </c>
      <c r="E3210" s="22" t="s">
        <v>15</v>
      </c>
      <c r="F3210" s="22" t="s">
        <v>18</v>
      </c>
      <c r="G3210" s="1">
        <v>60753.89</v>
      </c>
    </row>
    <row r="3211" spans="2:7">
      <c r="B3211" s="22" t="s">
        <v>132</v>
      </c>
      <c r="C3211" s="22" t="s">
        <v>7</v>
      </c>
      <c r="D3211" s="22" t="s">
        <v>7</v>
      </c>
      <c r="E3211" s="22" t="s">
        <v>15</v>
      </c>
      <c r="F3211" s="22" t="s">
        <v>19</v>
      </c>
      <c r="G3211" s="1">
        <v>97795.56</v>
      </c>
    </row>
    <row r="3212" spans="2:7">
      <c r="B3212" s="22" t="s">
        <v>132</v>
      </c>
      <c r="C3212" s="22" t="s">
        <v>7</v>
      </c>
      <c r="D3212" s="22" t="s">
        <v>7</v>
      </c>
      <c r="E3212" s="22" t="s">
        <v>15</v>
      </c>
      <c r="F3212" s="22" t="s">
        <v>20</v>
      </c>
      <c r="G3212" s="1">
        <v>73958.259999999995</v>
      </c>
    </row>
    <row r="3213" spans="2:7">
      <c r="B3213" s="22" t="s">
        <v>132</v>
      </c>
      <c r="C3213" s="22" t="s">
        <v>7</v>
      </c>
      <c r="D3213" s="22" t="s">
        <v>7</v>
      </c>
      <c r="E3213" s="22" t="s">
        <v>15</v>
      </c>
      <c r="F3213" s="22" t="s">
        <v>21</v>
      </c>
      <c r="G3213" s="1">
        <v>2242.42</v>
      </c>
    </row>
    <row r="3214" spans="2:7">
      <c r="B3214" s="22" t="s">
        <v>132</v>
      </c>
      <c r="C3214" s="22" t="s">
        <v>7</v>
      </c>
      <c r="D3214" s="22" t="s">
        <v>7</v>
      </c>
      <c r="E3214" s="22" t="s">
        <v>15</v>
      </c>
      <c r="F3214" s="22" t="s">
        <v>22</v>
      </c>
      <c r="G3214" s="1">
        <v>2905.83</v>
      </c>
    </row>
    <row r="3215" spans="2:7">
      <c r="B3215" s="22" t="s">
        <v>132</v>
      </c>
      <c r="C3215" s="22" t="s">
        <v>7</v>
      </c>
      <c r="D3215" s="22" t="s">
        <v>7</v>
      </c>
      <c r="E3215" s="22" t="s">
        <v>15</v>
      </c>
      <c r="F3215" s="22" t="s">
        <v>23</v>
      </c>
      <c r="G3215" s="1">
        <v>3063.47</v>
      </c>
    </row>
    <row r="3216" spans="2:7">
      <c r="B3216" s="22" t="s">
        <v>132</v>
      </c>
      <c r="C3216" s="22" t="s">
        <v>7</v>
      </c>
      <c r="D3216" s="22" t="s">
        <v>7</v>
      </c>
      <c r="E3216" s="22" t="s">
        <v>15</v>
      </c>
      <c r="F3216" s="22" t="s">
        <v>24</v>
      </c>
      <c r="G3216" s="1">
        <v>7138.41</v>
      </c>
    </row>
    <row r="3217" spans="2:7">
      <c r="B3217" s="22" t="s">
        <v>132</v>
      </c>
      <c r="C3217" s="22" t="s">
        <v>7</v>
      </c>
      <c r="D3217" s="22" t="s">
        <v>7</v>
      </c>
      <c r="E3217" s="22" t="s">
        <v>15</v>
      </c>
      <c r="F3217" s="22" t="s">
        <v>25</v>
      </c>
      <c r="G3217" s="1">
        <v>97747.63</v>
      </c>
    </row>
    <row r="3218" spans="2:7">
      <c r="B3218" s="22" t="s">
        <v>132</v>
      </c>
      <c r="C3218" s="22" t="s">
        <v>7</v>
      </c>
      <c r="D3218" s="22" t="s">
        <v>7</v>
      </c>
      <c r="E3218" s="22" t="s">
        <v>15</v>
      </c>
      <c r="F3218" s="22" t="s">
        <v>26</v>
      </c>
      <c r="G3218" s="1">
        <v>83137.070000000007</v>
      </c>
    </row>
    <row r="3219" spans="2:7">
      <c r="B3219" s="22" t="s">
        <v>132</v>
      </c>
      <c r="C3219" s="22" t="s">
        <v>7</v>
      </c>
      <c r="D3219" s="22" t="s">
        <v>7</v>
      </c>
      <c r="E3219" s="22" t="s">
        <v>15</v>
      </c>
      <c r="F3219" s="22" t="s">
        <v>27</v>
      </c>
      <c r="G3219" s="1">
        <v>1056341.05</v>
      </c>
    </row>
    <row r="3220" spans="2:7">
      <c r="B3220" s="22" t="s">
        <v>132</v>
      </c>
      <c r="C3220" s="22" t="s">
        <v>7</v>
      </c>
      <c r="D3220" s="22" t="s">
        <v>7</v>
      </c>
      <c r="E3220" s="22" t="s">
        <v>15</v>
      </c>
      <c r="F3220" s="22" t="s">
        <v>72</v>
      </c>
      <c r="G3220" s="1">
        <v>1081164.8899999999</v>
      </c>
    </row>
    <row r="3221" spans="2:7">
      <c r="B3221" s="22" t="s">
        <v>132</v>
      </c>
      <c r="C3221" s="22" t="s">
        <v>7</v>
      </c>
      <c r="D3221" s="22" t="s">
        <v>7</v>
      </c>
      <c r="E3221" s="22" t="s">
        <v>28</v>
      </c>
      <c r="F3221" s="22" t="s">
        <v>29</v>
      </c>
      <c r="G3221" s="1">
        <v>153700.75</v>
      </c>
    </row>
    <row r="3222" spans="2:7">
      <c r="B3222" s="22" t="s">
        <v>132</v>
      </c>
      <c r="C3222" s="22" t="s">
        <v>7</v>
      </c>
      <c r="D3222" s="22" t="s">
        <v>7</v>
      </c>
      <c r="E3222" s="22" t="s">
        <v>28</v>
      </c>
      <c r="F3222" s="22" t="s">
        <v>32</v>
      </c>
      <c r="G3222" s="1">
        <v>22389.16</v>
      </c>
    </row>
    <row r="3223" spans="2:7">
      <c r="B3223" s="22" t="s">
        <v>132</v>
      </c>
      <c r="C3223" s="22" t="s">
        <v>7</v>
      </c>
      <c r="D3223" s="22" t="s">
        <v>7</v>
      </c>
      <c r="E3223" s="22" t="s">
        <v>28</v>
      </c>
      <c r="F3223" s="22" t="s">
        <v>33</v>
      </c>
      <c r="G3223" s="1">
        <v>16552.53</v>
      </c>
    </row>
    <row r="3224" spans="2:7">
      <c r="B3224" s="22" t="s">
        <v>132</v>
      </c>
      <c r="C3224" s="22" t="s">
        <v>7</v>
      </c>
      <c r="D3224" s="22" t="s">
        <v>7</v>
      </c>
      <c r="E3224" s="22" t="s">
        <v>34</v>
      </c>
      <c r="F3224" s="22" t="s">
        <v>37</v>
      </c>
      <c r="G3224" s="1">
        <v>13348.98</v>
      </c>
    </row>
    <row r="3225" spans="2:7">
      <c r="B3225" s="22" t="s">
        <v>132</v>
      </c>
      <c r="C3225" s="22" t="s">
        <v>7</v>
      </c>
      <c r="D3225" s="22" t="s">
        <v>7</v>
      </c>
      <c r="E3225" s="22" t="s">
        <v>34</v>
      </c>
      <c r="F3225" s="22" t="s">
        <v>38</v>
      </c>
      <c r="G3225" s="1">
        <v>30193.27</v>
      </c>
    </row>
    <row r="3226" spans="2:7">
      <c r="B3226" s="22" t="s">
        <v>132</v>
      </c>
      <c r="C3226" s="22" t="s">
        <v>7</v>
      </c>
      <c r="D3226" s="22" t="s">
        <v>7</v>
      </c>
      <c r="E3226" s="22" t="s">
        <v>34</v>
      </c>
      <c r="F3226" s="22" t="s">
        <v>39</v>
      </c>
      <c r="G3226" s="1">
        <v>206990.34</v>
      </c>
    </row>
    <row r="3227" spans="2:7">
      <c r="B3227" s="22" t="s">
        <v>132</v>
      </c>
      <c r="C3227" s="22" t="s">
        <v>7</v>
      </c>
      <c r="D3227" s="22" t="s">
        <v>7</v>
      </c>
      <c r="E3227" s="22" t="s">
        <v>34</v>
      </c>
      <c r="F3227" s="22" t="s">
        <v>42</v>
      </c>
      <c r="G3227" s="1">
        <v>7205.35</v>
      </c>
    </row>
    <row r="3228" spans="2:7">
      <c r="B3228" s="22" t="s">
        <v>132</v>
      </c>
      <c r="C3228" s="22" t="s">
        <v>7</v>
      </c>
      <c r="D3228" s="22" t="s">
        <v>7</v>
      </c>
      <c r="E3228" s="22" t="s">
        <v>34</v>
      </c>
      <c r="F3228" s="22" t="s">
        <v>44</v>
      </c>
      <c r="G3228" s="1">
        <v>1081</v>
      </c>
    </row>
    <row r="3229" spans="2:7">
      <c r="B3229" s="22" t="s">
        <v>132</v>
      </c>
      <c r="C3229" s="22" t="s">
        <v>7</v>
      </c>
      <c r="D3229" s="22" t="s">
        <v>7</v>
      </c>
      <c r="E3229" s="22" t="s">
        <v>34</v>
      </c>
      <c r="F3229" s="22" t="s">
        <v>46</v>
      </c>
      <c r="G3229" s="1">
        <v>2112.63</v>
      </c>
    </row>
    <row r="3230" spans="2:7">
      <c r="B3230" s="22" t="s">
        <v>132</v>
      </c>
      <c r="C3230" s="22" t="s">
        <v>7</v>
      </c>
      <c r="D3230" s="22" t="s">
        <v>7</v>
      </c>
      <c r="E3230" s="22" t="s">
        <v>34</v>
      </c>
      <c r="F3230" s="22" t="s">
        <v>47</v>
      </c>
      <c r="G3230" s="1">
        <v>128.6</v>
      </c>
    </row>
    <row r="3231" spans="2:7">
      <c r="B3231" s="22" t="s">
        <v>132</v>
      </c>
      <c r="C3231" s="22" t="s">
        <v>7</v>
      </c>
      <c r="D3231" s="22" t="s">
        <v>7</v>
      </c>
      <c r="E3231" s="22" t="s">
        <v>34</v>
      </c>
      <c r="F3231" s="22" t="s">
        <v>75</v>
      </c>
      <c r="G3231" s="1">
        <v>38556.61</v>
      </c>
    </row>
    <row r="3232" spans="2:7">
      <c r="B3232" s="22" t="s">
        <v>132</v>
      </c>
      <c r="C3232" s="22" t="s">
        <v>7</v>
      </c>
      <c r="D3232" s="22" t="s">
        <v>7</v>
      </c>
      <c r="E3232" s="22" t="s">
        <v>34</v>
      </c>
      <c r="F3232" s="22" t="s">
        <v>66</v>
      </c>
      <c r="G3232" s="1">
        <v>1945.98</v>
      </c>
    </row>
    <row r="3233" spans="2:7">
      <c r="B3233" s="22" t="s">
        <v>132</v>
      </c>
      <c r="C3233" s="22" t="s">
        <v>7</v>
      </c>
      <c r="D3233" s="22" t="s">
        <v>7</v>
      </c>
      <c r="E3233" s="22" t="s">
        <v>34</v>
      </c>
      <c r="F3233" s="22" t="s">
        <v>85</v>
      </c>
      <c r="G3233" s="1">
        <v>3472.22</v>
      </c>
    </row>
    <row r="3234" spans="2:7">
      <c r="B3234" s="22" t="s">
        <v>132</v>
      </c>
      <c r="C3234" s="22" t="s">
        <v>7</v>
      </c>
      <c r="D3234" s="22" t="s">
        <v>7</v>
      </c>
      <c r="E3234" s="22" t="s">
        <v>34</v>
      </c>
      <c r="F3234" s="22" t="s">
        <v>50</v>
      </c>
      <c r="G3234" s="1">
        <v>84507.08</v>
      </c>
    </row>
    <row r="3235" spans="2:7">
      <c r="B3235" s="22" t="s">
        <v>132</v>
      </c>
      <c r="C3235" s="22" t="s">
        <v>7</v>
      </c>
      <c r="D3235" s="22" t="s">
        <v>7</v>
      </c>
      <c r="E3235" s="22" t="s">
        <v>34</v>
      </c>
      <c r="F3235" s="22" t="s">
        <v>55</v>
      </c>
      <c r="G3235" s="1">
        <v>7320.85</v>
      </c>
    </row>
    <row r="3236" spans="2:7">
      <c r="B3236" s="22" t="s">
        <v>132</v>
      </c>
      <c r="C3236" s="22" t="s">
        <v>7</v>
      </c>
      <c r="D3236" s="22" t="s">
        <v>7</v>
      </c>
      <c r="E3236" s="22" t="s">
        <v>34</v>
      </c>
      <c r="F3236" s="22" t="s">
        <v>58</v>
      </c>
      <c r="G3236" s="1">
        <v>46268.04</v>
      </c>
    </row>
    <row r="3237" spans="2:7">
      <c r="B3237" s="22" t="s">
        <v>132</v>
      </c>
      <c r="C3237" s="22" t="s">
        <v>7</v>
      </c>
      <c r="D3237" s="22" t="s">
        <v>7</v>
      </c>
      <c r="E3237" s="22" t="s">
        <v>59</v>
      </c>
      <c r="F3237" s="22" t="s">
        <v>55</v>
      </c>
      <c r="G3237" s="1">
        <v>38540.19</v>
      </c>
    </row>
    <row r="3238" spans="2:7">
      <c r="B3238" s="22" t="s">
        <v>133</v>
      </c>
      <c r="C3238" s="22" t="s">
        <v>7</v>
      </c>
      <c r="D3238" s="22" t="s">
        <v>5</v>
      </c>
      <c r="E3238" s="22" t="s">
        <v>5</v>
      </c>
      <c r="F3238" s="22" t="s">
        <v>6</v>
      </c>
      <c r="G3238" s="1">
        <v>10115.969999999999</v>
      </c>
    </row>
    <row r="3239" spans="2:7">
      <c r="B3239" s="22" t="s">
        <v>133</v>
      </c>
      <c r="C3239" s="22" t="s">
        <v>7</v>
      </c>
      <c r="D3239" s="22" t="s">
        <v>5</v>
      </c>
      <c r="E3239" s="22" t="s">
        <v>7</v>
      </c>
      <c r="F3239" s="22" t="s">
        <v>6</v>
      </c>
      <c r="G3239" s="1">
        <v>-10115.969999999999</v>
      </c>
    </row>
    <row r="3240" spans="2:7">
      <c r="B3240" s="22" t="s">
        <v>133</v>
      </c>
      <c r="C3240" s="22" t="s">
        <v>7</v>
      </c>
      <c r="D3240" s="22" t="s">
        <v>5</v>
      </c>
      <c r="E3240" s="22" t="s">
        <v>8</v>
      </c>
      <c r="F3240" s="22" t="s">
        <v>9</v>
      </c>
      <c r="G3240" s="1">
        <v>3207666.41</v>
      </c>
    </row>
    <row r="3241" spans="2:7">
      <c r="B3241" s="22" t="s">
        <v>133</v>
      </c>
      <c r="C3241" s="22" t="s">
        <v>7</v>
      </c>
      <c r="D3241" s="22" t="s">
        <v>5</v>
      </c>
      <c r="E3241" s="22" t="s">
        <v>8</v>
      </c>
      <c r="F3241" s="22" t="s">
        <v>10</v>
      </c>
      <c r="G3241" s="1">
        <v>35460.79</v>
      </c>
    </row>
    <row r="3242" spans="2:7">
      <c r="B3242" s="22" t="s">
        <v>133</v>
      </c>
      <c r="C3242" s="22" t="s">
        <v>7</v>
      </c>
      <c r="D3242" s="22" t="s">
        <v>5</v>
      </c>
      <c r="E3242" s="22" t="s">
        <v>8</v>
      </c>
      <c r="F3242" s="22" t="s">
        <v>11</v>
      </c>
      <c r="G3242" s="1">
        <v>45129.71</v>
      </c>
    </row>
    <row r="3243" spans="2:7">
      <c r="B3243" s="22" t="s">
        <v>133</v>
      </c>
      <c r="C3243" s="22" t="s">
        <v>7</v>
      </c>
      <c r="D3243" s="22" t="s">
        <v>5</v>
      </c>
      <c r="E3243" s="22" t="s">
        <v>8</v>
      </c>
      <c r="F3243" s="22" t="s">
        <v>12</v>
      </c>
      <c r="G3243" s="1">
        <v>6226.98</v>
      </c>
    </row>
    <row r="3244" spans="2:7">
      <c r="B3244" s="22" t="s">
        <v>133</v>
      </c>
      <c r="C3244" s="22" t="s">
        <v>7</v>
      </c>
      <c r="D3244" s="22" t="s">
        <v>5</v>
      </c>
      <c r="E3244" s="22" t="s">
        <v>8</v>
      </c>
      <c r="F3244" s="22" t="s">
        <v>13</v>
      </c>
      <c r="G3244" s="1">
        <v>33193.32</v>
      </c>
    </row>
    <row r="3245" spans="2:7">
      <c r="B3245" s="22" t="s">
        <v>133</v>
      </c>
      <c r="C3245" s="22" t="s">
        <v>7</v>
      </c>
      <c r="D3245" s="22" t="s">
        <v>5</v>
      </c>
      <c r="E3245" s="22" t="s">
        <v>8</v>
      </c>
      <c r="F3245" s="22" t="s">
        <v>70</v>
      </c>
      <c r="G3245" s="1">
        <v>5505</v>
      </c>
    </row>
    <row r="3246" spans="2:7">
      <c r="B3246" s="22" t="s">
        <v>133</v>
      </c>
      <c r="C3246" s="22" t="s">
        <v>7</v>
      </c>
      <c r="D3246" s="22" t="s">
        <v>5</v>
      </c>
      <c r="E3246" s="22" t="s">
        <v>14</v>
      </c>
      <c r="F3246" s="22" t="s">
        <v>9</v>
      </c>
      <c r="G3246" s="1">
        <v>1337547.94</v>
      </c>
    </row>
    <row r="3247" spans="2:7">
      <c r="B3247" s="22" t="s">
        <v>133</v>
      </c>
      <c r="C3247" s="22" t="s">
        <v>7</v>
      </c>
      <c r="D3247" s="22" t="s">
        <v>5</v>
      </c>
      <c r="E3247" s="22" t="s">
        <v>14</v>
      </c>
      <c r="F3247" s="22" t="s">
        <v>10</v>
      </c>
      <c r="G3247" s="1">
        <v>55547.58</v>
      </c>
    </row>
    <row r="3248" spans="2:7">
      <c r="B3248" s="22" t="s">
        <v>133</v>
      </c>
      <c r="C3248" s="22" t="s">
        <v>7</v>
      </c>
      <c r="D3248" s="22" t="s">
        <v>5</v>
      </c>
      <c r="E3248" s="22" t="s">
        <v>14</v>
      </c>
      <c r="F3248" s="22" t="s">
        <v>11</v>
      </c>
      <c r="G3248" s="1">
        <v>2772.19</v>
      </c>
    </row>
    <row r="3249" spans="2:7">
      <c r="B3249" s="22" t="s">
        <v>133</v>
      </c>
      <c r="C3249" s="22" t="s">
        <v>7</v>
      </c>
      <c r="D3249" s="22" t="s">
        <v>5</v>
      </c>
      <c r="E3249" s="22" t="s">
        <v>14</v>
      </c>
      <c r="F3249" s="22" t="s">
        <v>12</v>
      </c>
      <c r="G3249" s="1">
        <v>6495.45</v>
      </c>
    </row>
    <row r="3250" spans="2:7">
      <c r="B3250" s="22" t="s">
        <v>133</v>
      </c>
      <c r="C3250" s="22" t="s">
        <v>7</v>
      </c>
      <c r="D3250" s="22" t="s">
        <v>5</v>
      </c>
      <c r="E3250" s="22" t="s">
        <v>14</v>
      </c>
      <c r="F3250" s="22" t="s">
        <v>13</v>
      </c>
      <c r="G3250" s="1">
        <v>2763.6</v>
      </c>
    </row>
    <row r="3251" spans="2:7">
      <c r="B3251" s="22" t="s">
        <v>133</v>
      </c>
      <c r="C3251" s="22" t="s">
        <v>7</v>
      </c>
      <c r="D3251" s="22" t="s">
        <v>5</v>
      </c>
      <c r="E3251" s="22" t="s">
        <v>15</v>
      </c>
      <c r="F3251" s="22" t="s">
        <v>17</v>
      </c>
      <c r="G3251" s="1">
        <v>249508.27</v>
      </c>
    </row>
    <row r="3252" spans="2:7">
      <c r="B3252" s="22" t="s">
        <v>133</v>
      </c>
      <c r="C3252" s="22" t="s">
        <v>7</v>
      </c>
      <c r="D3252" s="22" t="s">
        <v>5</v>
      </c>
      <c r="E3252" s="22" t="s">
        <v>15</v>
      </c>
      <c r="F3252" s="22" t="s">
        <v>18</v>
      </c>
      <c r="G3252" s="1">
        <v>105177.01</v>
      </c>
    </row>
    <row r="3253" spans="2:7">
      <c r="B3253" s="22" t="s">
        <v>133</v>
      </c>
      <c r="C3253" s="22" t="s">
        <v>7</v>
      </c>
      <c r="D3253" s="22" t="s">
        <v>5</v>
      </c>
      <c r="E3253" s="22" t="s">
        <v>15</v>
      </c>
      <c r="F3253" s="22" t="s">
        <v>19</v>
      </c>
      <c r="G3253" s="1">
        <v>487430.04</v>
      </c>
    </row>
    <row r="3254" spans="2:7">
      <c r="B3254" s="22" t="s">
        <v>133</v>
      </c>
      <c r="C3254" s="22" t="s">
        <v>7</v>
      </c>
      <c r="D3254" s="22" t="s">
        <v>5</v>
      </c>
      <c r="E3254" s="22" t="s">
        <v>15</v>
      </c>
      <c r="F3254" s="22" t="s">
        <v>20</v>
      </c>
      <c r="G3254" s="1">
        <v>173997.89</v>
      </c>
    </row>
    <row r="3255" spans="2:7">
      <c r="B3255" s="22" t="s">
        <v>133</v>
      </c>
      <c r="C3255" s="22" t="s">
        <v>7</v>
      </c>
      <c r="D3255" s="22" t="s">
        <v>5</v>
      </c>
      <c r="E3255" s="22" t="s">
        <v>15</v>
      </c>
      <c r="F3255" s="22" t="s">
        <v>21</v>
      </c>
      <c r="G3255" s="1">
        <v>14376.27</v>
      </c>
    </row>
    <row r="3256" spans="2:7">
      <c r="B3256" s="22" t="s">
        <v>133</v>
      </c>
      <c r="C3256" s="22" t="s">
        <v>7</v>
      </c>
      <c r="D3256" s="22" t="s">
        <v>5</v>
      </c>
      <c r="E3256" s="22" t="s">
        <v>15</v>
      </c>
      <c r="F3256" s="22" t="s">
        <v>22</v>
      </c>
      <c r="G3256" s="1">
        <v>4702.8100000000004</v>
      </c>
    </row>
    <row r="3257" spans="2:7">
      <c r="B3257" s="22" t="s">
        <v>133</v>
      </c>
      <c r="C3257" s="22" t="s">
        <v>7</v>
      </c>
      <c r="D3257" s="22" t="s">
        <v>5</v>
      </c>
      <c r="E3257" s="22" t="s">
        <v>15</v>
      </c>
      <c r="F3257" s="22" t="s">
        <v>23</v>
      </c>
      <c r="G3257" s="1">
        <v>26068.32</v>
      </c>
    </row>
    <row r="3258" spans="2:7">
      <c r="B3258" s="22" t="s">
        <v>133</v>
      </c>
      <c r="C3258" s="22" t="s">
        <v>7</v>
      </c>
      <c r="D3258" s="22" t="s">
        <v>5</v>
      </c>
      <c r="E3258" s="22" t="s">
        <v>15</v>
      </c>
      <c r="F3258" s="22" t="s">
        <v>24</v>
      </c>
      <c r="G3258" s="1">
        <v>46968.97</v>
      </c>
    </row>
    <row r="3259" spans="2:7">
      <c r="B3259" s="22" t="s">
        <v>133</v>
      </c>
      <c r="C3259" s="22" t="s">
        <v>7</v>
      </c>
      <c r="D3259" s="22" t="s">
        <v>5</v>
      </c>
      <c r="E3259" s="22" t="s">
        <v>15</v>
      </c>
      <c r="F3259" s="22" t="s">
        <v>25</v>
      </c>
      <c r="G3259" s="1">
        <v>459735.01</v>
      </c>
    </row>
    <row r="3260" spans="2:7">
      <c r="B3260" s="22" t="s">
        <v>133</v>
      </c>
      <c r="C3260" s="22" t="s">
        <v>7</v>
      </c>
      <c r="D3260" s="22" t="s">
        <v>5</v>
      </c>
      <c r="E3260" s="22" t="s">
        <v>15</v>
      </c>
      <c r="F3260" s="22" t="s">
        <v>26</v>
      </c>
      <c r="G3260" s="1">
        <v>540399.88</v>
      </c>
    </row>
    <row r="3261" spans="2:7">
      <c r="B3261" s="22" t="s">
        <v>133</v>
      </c>
      <c r="C3261" s="22" t="s">
        <v>7</v>
      </c>
      <c r="D3261" s="22" t="s">
        <v>5</v>
      </c>
      <c r="E3261" s="22" t="s">
        <v>28</v>
      </c>
      <c r="F3261" s="22" t="s">
        <v>29</v>
      </c>
      <c r="G3261" s="1">
        <v>234523.66</v>
      </c>
    </row>
    <row r="3262" spans="2:7">
      <c r="B3262" s="22" t="s">
        <v>133</v>
      </c>
      <c r="C3262" s="22" t="s">
        <v>7</v>
      </c>
      <c r="D3262" s="22" t="s">
        <v>5</v>
      </c>
      <c r="E3262" s="22" t="s">
        <v>28</v>
      </c>
      <c r="F3262" s="22" t="s">
        <v>30</v>
      </c>
      <c r="G3262" s="1">
        <v>28528.65</v>
      </c>
    </row>
    <row r="3263" spans="2:7">
      <c r="B3263" s="22" t="s">
        <v>133</v>
      </c>
      <c r="C3263" s="22" t="s">
        <v>7</v>
      </c>
      <c r="D3263" s="22" t="s">
        <v>5</v>
      </c>
      <c r="E3263" s="22" t="s">
        <v>28</v>
      </c>
      <c r="F3263" s="22" t="s">
        <v>31</v>
      </c>
      <c r="G3263" s="1">
        <v>170876.35</v>
      </c>
    </row>
    <row r="3264" spans="2:7">
      <c r="B3264" s="22" t="s">
        <v>133</v>
      </c>
      <c r="C3264" s="22" t="s">
        <v>7</v>
      </c>
      <c r="D3264" s="22" t="s">
        <v>5</v>
      </c>
      <c r="E3264" s="22" t="s">
        <v>28</v>
      </c>
      <c r="F3264" s="22" t="s">
        <v>32</v>
      </c>
      <c r="G3264" s="1">
        <v>164256.07</v>
      </c>
    </row>
    <row r="3265" spans="2:7">
      <c r="B3265" s="22" t="s">
        <v>133</v>
      </c>
      <c r="C3265" s="22" t="s">
        <v>7</v>
      </c>
      <c r="D3265" s="22" t="s">
        <v>5</v>
      </c>
      <c r="E3265" s="22" t="s">
        <v>28</v>
      </c>
      <c r="F3265" s="22" t="s">
        <v>33</v>
      </c>
      <c r="G3265" s="1">
        <v>84208.95</v>
      </c>
    </row>
    <row r="3266" spans="2:7">
      <c r="B3266" s="22" t="s">
        <v>133</v>
      </c>
      <c r="C3266" s="22" t="s">
        <v>7</v>
      </c>
      <c r="D3266" s="22" t="s">
        <v>5</v>
      </c>
      <c r="E3266" s="22" t="s">
        <v>34</v>
      </c>
      <c r="F3266" s="22" t="s">
        <v>35</v>
      </c>
      <c r="G3266" s="1">
        <v>1625</v>
      </c>
    </row>
    <row r="3267" spans="2:7">
      <c r="B3267" s="22" t="s">
        <v>133</v>
      </c>
      <c r="C3267" s="22" t="s">
        <v>7</v>
      </c>
      <c r="D3267" s="22" t="s">
        <v>5</v>
      </c>
      <c r="E3267" s="22" t="s">
        <v>34</v>
      </c>
      <c r="F3267" s="22" t="s">
        <v>37</v>
      </c>
      <c r="G3267" s="1">
        <v>1125728.71</v>
      </c>
    </row>
    <row r="3268" spans="2:7">
      <c r="B3268" s="22" t="s">
        <v>133</v>
      </c>
      <c r="C3268" s="22" t="s">
        <v>7</v>
      </c>
      <c r="D3268" s="22" t="s">
        <v>5</v>
      </c>
      <c r="E3268" s="22" t="s">
        <v>34</v>
      </c>
      <c r="F3268" s="22" t="s">
        <v>38</v>
      </c>
      <c r="G3268" s="1">
        <v>4153.9799999999996</v>
      </c>
    </row>
    <row r="3269" spans="2:7">
      <c r="B3269" s="22" t="s">
        <v>133</v>
      </c>
      <c r="C3269" s="22" t="s">
        <v>7</v>
      </c>
      <c r="D3269" s="22" t="s">
        <v>5</v>
      </c>
      <c r="E3269" s="22" t="s">
        <v>34</v>
      </c>
      <c r="F3269" s="22" t="s">
        <v>39</v>
      </c>
      <c r="G3269" s="1">
        <v>99128.3</v>
      </c>
    </row>
    <row r="3270" spans="2:7">
      <c r="B3270" s="22" t="s">
        <v>133</v>
      </c>
      <c r="C3270" s="22" t="s">
        <v>7</v>
      </c>
      <c r="D3270" s="22" t="s">
        <v>5</v>
      </c>
      <c r="E3270" s="22" t="s">
        <v>34</v>
      </c>
      <c r="F3270" s="22" t="s">
        <v>43</v>
      </c>
      <c r="G3270" s="1">
        <v>31188.12</v>
      </c>
    </row>
    <row r="3271" spans="2:7">
      <c r="B3271" s="22" t="s">
        <v>133</v>
      </c>
      <c r="C3271" s="22" t="s">
        <v>7</v>
      </c>
      <c r="D3271" s="22" t="s">
        <v>5</v>
      </c>
      <c r="E3271" s="22" t="s">
        <v>34</v>
      </c>
      <c r="F3271" s="22" t="s">
        <v>45</v>
      </c>
      <c r="G3271" s="1">
        <v>26464.880000000001</v>
      </c>
    </row>
    <row r="3272" spans="2:7">
      <c r="B3272" s="22" t="s">
        <v>133</v>
      </c>
      <c r="C3272" s="22" t="s">
        <v>7</v>
      </c>
      <c r="D3272" s="22" t="s">
        <v>5</v>
      </c>
      <c r="E3272" s="22" t="s">
        <v>34</v>
      </c>
      <c r="F3272" s="22" t="s">
        <v>46</v>
      </c>
      <c r="G3272" s="1">
        <v>7512.62</v>
      </c>
    </row>
    <row r="3273" spans="2:7">
      <c r="B3273" s="22" t="s">
        <v>133</v>
      </c>
      <c r="C3273" s="22" t="s">
        <v>7</v>
      </c>
      <c r="D3273" s="22" t="s">
        <v>5</v>
      </c>
      <c r="E3273" s="22" t="s">
        <v>34</v>
      </c>
      <c r="F3273" s="22" t="s">
        <v>47</v>
      </c>
      <c r="G3273" s="1">
        <v>44335.71</v>
      </c>
    </row>
    <row r="3274" spans="2:7">
      <c r="B3274" s="22" t="s">
        <v>133</v>
      </c>
      <c r="C3274" s="22" t="s">
        <v>7</v>
      </c>
      <c r="D3274" s="22" t="s">
        <v>5</v>
      </c>
      <c r="E3274" s="22" t="s">
        <v>34</v>
      </c>
      <c r="F3274" s="22" t="s">
        <v>48</v>
      </c>
      <c r="G3274" s="1">
        <v>1425</v>
      </c>
    </row>
    <row r="3275" spans="2:7">
      <c r="B3275" s="22" t="s">
        <v>133</v>
      </c>
      <c r="C3275" s="22" t="s">
        <v>7</v>
      </c>
      <c r="D3275" s="22" t="s">
        <v>5</v>
      </c>
      <c r="E3275" s="22" t="s">
        <v>34</v>
      </c>
      <c r="F3275" s="22" t="s">
        <v>75</v>
      </c>
      <c r="G3275" s="1">
        <v>15253.04</v>
      </c>
    </row>
    <row r="3276" spans="2:7">
      <c r="B3276" s="22" t="s">
        <v>133</v>
      </c>
      <c r="C3276" s="22" t="s">
        <v>7</v>
      </c>
      <c r="D3276" s="22" t="s">
        <v>5</v>
      </c>
      <c r="E3276" s="22" t="s">
        <v>34</v>
      </c>
      <c r="F3276" s="22" t="s">
        <v>84</v>
      </c>
      <c r="G3276" s="1">
        <v>35</v>
      </c>
    </row>
    <row r="3277" spans="2:7">
      <c r="B3277" s="22" t="s">
        <v>133</v>
      </c>
      <c r="C3277" s="22" t="s">
        <v>7</v>
      </c>
      <c r="D3277" s="22" t="s">
        <v>5</v>
      </c>
      <c r="E3277" s="22" t="s">
        <v>34</v>
      </c>
      <c r="F3277" s="22" t="s">
        <v>67</v>
      </c>
      <c r="G3277" s="1">
        <v>3779</v>
      </c>
    </row>
    <row r="3278" spans="2:7">
      <c r="B3278" s="22" t="s">
        <v>133</v>
      </c>
      <c r="C3278" s="22" t="s">
        <v>7</v>
      </c>
      <c r="D3278" s="22" t="s">
        <v>5</v>
      </c>
      <c r="E3278" s="22" t="s">
        <v>34</v>
      </c>
      <c r="F3278" s="22" t="s">
        <v>49</v>
      </c>
      <c r="G3278" s="1">
        <v>62999</v>
      </c>
    </row>
    <row r="3279" spans="2:7">
      <c r="B3279" s="22" t="s">
        <v>133</v>
      </c>
      <c r="C3279" s="22" t="s">
        <v>7</v>
      </c>
      <c r="D3279" s="22" t="s">
        <v>5</v>
      </c>
      <c r="E3279" s="22" t="s">
        <v>34</v>
      </c>
      <c r="F3279" s="22" t="s">
        <v>50</v>
      </c>
      <c r="G3279" s="1">
        <v>54116.61</v>
      </c>
    </row>
    <row r="3280" spans="2:7">
      <c r="B3280" s="22" t="s">
        <v>133</v>
      </c>
      <c r="C3280" s="22" t="s">
        <v>7</v>
      </c>
      <c r="D3280" s="22" t="s">
        <v>5</v>
      </c>
      <c r="E3280" s="22" t="s">
        <v>34</v>
      </c>
      <c r="F3280" s="22" t="s">
        <v>53</v>
      </c>
      <c r="G3280" s="1">
        <v>296696.98</v>
      </c>
    </row>
    <row r="3281" spans="2:7">
      <c r="B3281" s="22" t="s">
        <v>133</v>
      </c>
      <c r="C3281" s="22" t="s">
        <v>7</v>
      </c>
      <c r="D3281" s="22" t="s">
        <v>5</v>
      </c>
      <c r="E3281" s="22" t="s">
        <v>34</v>
      </c>
      <c r="F3281" s="22" t="s">
        <v>54</v>
      </c>
      <c r="G3281" s="1">
        <v>20297.099999999999</v>
      </c>
    </row>
    <row r="3282" spans="2:7">
      <c r="B3282" s="22" t="s">
        <v>133</v>
      </c>
      <c r="C3282" s="22" t="s">
        <v>7</v>
      </c>
      <c r="D3282" s="22" t="s">
        <v>5</v>
      </c>
      <c r="E3282" s="22" t="s">
        <v>34</v>
      </c>
      <c r="F3282" s="22" t="s">
        <v>55</v>
      </c>
      <c r="G3282" s="1">
        <v>7500</v>
      </c>
    </row>
    <row r="3283" spans="2:7">
      <c r="B3283" s="22" t="s">
        <v>133</v>
      </c>
      <c r="C3283" s="22" t="s">
        <v>7</v>
      </c>
      <c r="D3283" s="22" t="s">
        <v>5</v>
      </c>
      <c r="E3283" s="22" t="s">
        <v>34</v>
      </c>
      <c r="F3283" s="22" t="s">
        <v>56</v>
      </c>
      <c r="G3283" s="1">
        <v>20924.32</v>
      </c>
    </row>
    <row r="3284" spans="2:7">
      <c r="B3284" s="22" t="s">
        <v>133</v>
      </c>
      <c r="C3284" s="22" t="s">
        <v>7</v>
      </c>
      <c r="D3284" s="22" t="s">
        <v>5</v>
      </c>
      <c r="E3284" s="22" t="s">
        <v>34</v>
      </c>
      <c r="F3284" s="22" t="s">
        <v>57</v>
      </c>
      <c r="G3284" s="1">
        <v>138757.01</v>
      </c>
    </row>
    <row r="3285" spans="2:7">
      <c r="B3285" s="22" t="s">
        <v>133</v>
      </c>
      <c r="C3285" s="22" t="s">
        <v>7</v>
      </c>
      <c r="D3285" s="22" t="s">
        <v>5</v>
      </c>
      <c r="E3285" s="22" t="s">
        <v>34</v>
      </c>
      <c r="F3285" s="22" t="s">
        <v>94</v>
      </c>
      <c r="G3285" s="1">
        <v>1530.75</v>
      </c>
    </row>
    <row r="3286" spans="2:7">
      <c r="B3286" s="22" t="s">
        <v>133</v>
      </c>
      <c r="C3286" s="22" t="s">
        <v>7</v>
      </c>
      <c r="D3286" s="22" t="s">
        <v>5</v>
      </c>
      <c r="E3286" s="22" t="s">
        <v>34</v>
      </c>
      <c r="F3286" s="22" t="s">
        <v>58</v>
      </c>
      <c r="G3286" s="1">
        <v>22308.81</v>
      </c>
    </row>
    <row r="3287" spans="2:7">
      <c r="B3287" s="22" t="s">
        <v>133</v>
      </c>
      <c r="C3287" s="22" t="s">
        <v>7</v>
      </c>
      <c r="D3287" s="22" t="s">
        <v>5</v>
      </c>
      <c r="E3287" s="22" t="s">
        <v>59</v>
      </c>
      <c r="F3287" s="22" t="s">
        <v>55</v>
      </c>
      <c r="G3287" s="1">
        <v>12134.06</v>
      </c>
    </row>
    <row r="3288" spans="2:7">
      <c r="B3288" s="22" t="s">
        <v>133</v>
      </c>
      <c r="C3288" s="22" t="s">
        <v>7</v>
      </c>
      <c r="D3288" s="22" t="s">
        <v>5</v>
      </c>
      <c r="E3288" s="22" t="s">
        <v>60</v>
      </c>
      <c r="F3288" s="22" t="s">
        <v>77</v>
      </c>
      <c r="G3288" s="1">
        <v>9594.2000000000007</v>
      </c>
    </row>
    <row r="3289" spans="2:7">
      <c r="B3289" s="22" t="s">
        <v>133</v>
      </c>
      <c r="C3289" s="22" t="s">
        <v>7</v>
      </c>
      <c r="D3289" s="22" t="s">
        <v>5</v>
      </c>
      <c r="E3289" s="22" t="s">
        <v>60</v>
      </c>
      <c r="F3289" s="22" t="s">
        <v>62</v>
      </c>
      <c r="G3289" s="1">
        <v>27597.21</v>
      </c>
    </row>
    <row r="3290" spans="2:7">
      <c r="B3290" s="22" t="s">
        <v>133</v>
      </c>
      <c r="C3290" s="22" t="s">
        <v>7</v>
      </c>
      <c r="D3290" s="22" t="s">
        <v>7</v>
      </c>
      <c r="E3290" s="22" t="s">
        <v>8</v>
      </c>
      <c r="F3290" s="22" t="s">
        <v>10</v>
      </c>
      <c r="G3290" s="1">
        <v>725</v>
      </c>
    </row>
    <row r="3291" spans="2:7">
      <c r="B3291" s="22" t="s">
        <v>133</v>
      </c>
      <c r="C3291" s="22" t="s">
        <v>7</v>
      </c>
      <c r="D3291" s="22" t="s">
        <v>7</v>
      </c>
      <c r="E3291" s="22" t="s">
        <v>8</v>
      </c>
      <c r="F3291" s="22" t="s">
        <v>11</v>
      </c>
      <c r="G3291" s="1">
        <v>47657.06</v>
      </c>
    </row>
    <row r="3292" spans="2:7">
      <c r="B3292" s="22" t="s">
        <v>133</v>
      </c>
      <c r="C3292" s="22" t="s">
        <v>7</v>
      </c>
      <c r="D3292" s="22" t="s">
        <v>7</v>
      </c>
      <c r="E3292" s="22" t="s">
        <v>8</v>
      </c>
      <c r="F3292" s="22" t="s">
        <v>12</v>
      </c>
      <c r="G3292" s="1">
        <v>4695.34</v>
      </c>
    </row>
    <row r="3293" spans="2:7">
      <c r="B3293" s="22" t="s">
        <v>133</v>
      </c>
      <c r="C3293" s="22" t="s">
        <v>7</v>
      </c>
      <c r="D3293" s="22" t="s">
        <v>7</v>
      </c>
      <c r="E3293" s="22" t="s">
        <v>14</v>
      </c>
      <c r="F3293" s="22" t="s">
        <v>11</v>
      </c>
      <c r="G3293" s="1">
        <v>44207.56</v>
      </c>
    </row>
    <row r="3294" spans="2:7">
      <c r="B3294" s="22" t="s">
        <v>133</v>
      </c>
      <c r="C3294" s="22" t="s">
        <v>7</v>
      </c>
      <c r="D3294" s="22" t="s">
        <v>7</v>
      </c>
      <c r="E3294" s="22" t="s">
        <v>14</v>
      </c>
      <c r="F3294" s="22" t="s">
        <v>12</v>
      </c>
      <c r="G3294" s="1">
        <v>121724.23</v>
      </c>
    </row>
    <row r="3295" spans="2:7">
      <c r="B3295" s="22" t="s">
        <v>133</v>
      </c>
      <c r="C3295" s="22" t="s">
        <v>7</v>
      </c>
      <c r="D3295" s="22" t="s">
        <v>7</v>
      </c>
      <c r="E3295" s="22" t="s">
        <v>15</v>
      </c>
      <c r="F3295" s="22" t="s">
        <v>17</v>
      </c>
      <c r="G3295" s="1">
        <v>4020.52</v>
      </c>
    </row>
    <row r="3296" spans="2:7">
      <c r="B3296" s="22" t="s">
        <v>133</v>
      </c>
      <c r="C3296" s="22" t="s">
        <v>7</v>
      </c>
      <c r="D3296" s="22" t="s">
        <v>7</v>
      </c>
      <c r="E3296" s="22" t="s">
        <v>15</v>
      </c>
      <c r="F3296" s="22" t="s">
        <v>18</v>
      </c>
      <c r="G3296" s="1">
        <v>12481.32</v>
      </c>
    </row>
    <row r="3297" spans="2:7">
      <c r="B3297" s="22" t="s">
        <v>133</v>
      </c>
      <c r="C3297" s="22" t="s">
        <v>7</v>
      </c>
      <c r="D3297" s="22" t="s">
        <v>7</v>
      </c>
      <c r="E3297" s="22" t="s">
        <v>15</v>
      </c>
      <c r="F3297" s="22" t="s">
        <v>19</v>
      </c>
      <c r="G3297" s="1">
        <v>8050.69</v>
      </c>
    </row>
    <row r="3298" spans="2:7">
      <c r="B3298" s="22" t="s">
        <v>133</v>
      </c>
      <c r="C3298" s="22" t="s">
        <v>7</v>
      </c>
      <c r="D3298" s="22" t="s">
        <v>7</v>
      </c>
      <c r="E3298" s="22" t="s">
        <v>15</v>
      </c>
      <c r="F3298" s="22" t="s">
        <v>20</v>
      </c>
      <c r="G3298" s="1">
        <v>16265.66</v>
      </c>
    </row>
    <row r="3299" spans="2:7">
      <c r="B3299" s="22" t="s">
        <v>133</v>
      </c>
      <c r="C3299" s="22" t="s">
        <v>7</v>
      </c>
      <c r="D3299" s="22" t="s">
        <v>7</v>
      </c>
      <c r="E3299" s="22" t="s">
        <v>15</v>
      </c>
      <c r="F3299" s="22" t="s">
        <v>21</v>
      </c>
      <c r="G3299" s="1">
        <v>187.88</v>
      </c>
    </row>
    <row r="3300" spans="2:7">
      <c r="B3300" s="22" t="s">
        <v>133</v>
      </c>
      <c r="C3300" s="22" t="s">
        <v>7</v>
      </c>
      <c r="D3300" s="22" t="s">
        <v>7</v>
      </c>
      <c r="E3300" s="22" t="s">
        <v>15</v>
      </c>
      <c r="F3300" s="22" t="s">
        <v>22</v>
      </c>
      <c r="G3300" s="1">
        <v>539.33000000000004</v>
      </c>
    </row>
    <row r="3301" spans="2:7">
      <c r="B3301" s="22" t="s">
        <v>133</v>
      </c>
      <c r="C3301" s="22" t="s">
        <v>7</v>
      </c>
      <c r="D3301" s="22" t="s">
        <v>7</v>
      </c>
      <c r="E3301" s="22" t="s">
        <v>15</v>
      </c>
      <c r="F3301" s="22" t="s">
        <v>23</v>
      </c>
      <c r="G3301" s="1">
        <v>291.41000000000003</v>
      </c>
    </row>
    <row r="3302" spans="2:7">
      <c r="B3302" s="22" t="s">
        <v>133</v>
      </c>
      <c r="C3302" s="22" t="s">
        <v>7</v>
      </c>
      <c r="D3302" s="22" t="s">
        <v>7</v>
      </c>
      <c r="E3302" s="22" t="s">
        <v>15</v>
      </c>
      <c r="F3302" s="22" t="s">
        <v>24</v>
      </c>
      <c r="G3302" s="1">
        <v>5549.27</v>
      </c>
    </row>
    <row r="3303" spans="2:7">
      <c r="B3303" s="22" t="s">
        <v>133</v>
      </c>
      <c r="C3303" s="22" t="s">
        <v>7</v>
      </c>
      <c r="D3303" s="22" t="s">
        <v>7</v>
      </c>
      <c r="E3303" s="22" t="s">
        <v>15</v>
      </c>
      <c r="F3303" s="22" t="s">
        <v>26</v>
      </c>
      <c r="G3303" s="1">
        <v>78.05</v>
      </c>
    </row>
    <row r="3304" spans="2:7">
      <c r="B3304" s="22" t="s">
        <v>133</v>
      </c>
      <c r="C3304" s="22" t="s">
        <v>7</v>
      </c>
      <c r="D3304" s="22" t="s">
        <v>7</v>
      </c>
      <c r="E3304" s="22" t="s">
        <v>28</v>
      </c>
      <c r="F3304" s="22" t="s">
        <v>33</v>
      </c>
      <c r="G3304" s="1">
        <v>58454.82</v>
      </c>
    </row>
    <row r="3305" spans="2:7">
      <c r="B3305" s="22" t="s">
        <v>133</v>
      </c>
      <c r="C3305" s="22" t="s">
        <v>7</v>
      </c>
      <c r="D3305" s="22" t="s">
        <v>7</v>
      </c>
      <c r="E3305" s="22" t="s">
        <v>34</v>
      </c>
      <c r="F3305" s="22" t="s">
        <v>36</v>
      </c>
      <c r="G3305" s="1">
        <v>2828.46</v>
      </c>
    </row>
    <row r="3306" spans="2:7">
      <c r="B3306" s="22" t="s">
        <v>133</v>
      </c>
      <c r="C3306" s="22" t="s">
        <v>7</v>
      </c>
      <c r="D3306" s="22" t="s">
        <v>7</v>
      </c>
      <c r="E3306" s="22" t="s">
        <v>34</v>
      </c>
      <c r="F3306" s="22" t="s">
        <v>40</v>
      </c>
      <c r="G3306" s="1">
        <v>7309.25</v>
      </c>
    </row>
    <row r="3307" spans="2:7">
      <c r="B3307" s="22" t="s">
        <v>134</v>
      </c>
      <c r="C3307" s="22" t="s">
        <v>7</v>
      </c>
      <c r="D3307" s="22" t="s">
        <v>5</v>
      </c>
      <c r="E3307" s="22" t="s">
        <v>7</v>
      </c>
      <c r="F3307" s="22" t="s">
        <v>6</v>
      </c>
      <c r="G3307" s="1">
        <v>-112000.7</v>
      </c>
    </row>
    <row r="3308" spans="2:7">
      <c r="B3308" s="22" t="s">
        <v>134</v>
      </c>
      <c r="C3308" s="22" t="s">
        <v>7</v>
      </c>
      <c r="D3308" s="22" t="s">
        <v>5</v>
      </c>
      <c r="E3308" s="22" t="s">
        <v>8</v>
      </c>
      <c r="F3308" s="22" t="s">
        <v>9</v>
      </c>
      <c r="G3308" s="1">
        <v>6449965.8700000001</v>
      </c>
    </row>
    <row r="3309" spans="2:7">
      <c r="B3309" s="22" t="s">
        <v>134</v>
      </c>
      <c r="C3309" s="22" t="s">
        <v>7</v>
      </c>
      <c r="D3309" s="22" t="s">
        <v>5</v>
      </c>
      <c r="E3309" s="22" t="s">
        <v>8</v>
      </c>
      <c r="F3309" s="22" t="s">
        <v>10</v>
      </c>
      <c r="G3309" s="1">
        <v>132846.82</v>
      </c>
    </row>
    <row r="3310" spans="2:7">
      <c r="B3310" s="22" t="s">
        <v>134</v>
      </c>
      <c r="C3310" s="22" t="s">
        <v>7</v>
      </c>
      <c r="D3310" s="22" t="s">
        <v>5</v>
      </c>
      <c r="E3310" s="22" t="s">
        <v>8</v>
      </c>
      <c r="F3310" s="22" t="s">
        <v>11</v>
      </c>
      <c r="G3310" s="1">
        <v>241601.12</v>
      </c>
    </row>
    <row r="3311" spans="2:7">
      <c r="B3311" s="22" t="s">
        <v>134</v>
      </c>
      <c r="C3311" s="22" t="s">
        <v>7</v>
      </c>
      <c r="D3311" s="22" t="s">
        <v>5</v>
      </c>
      <c r="E3311" s="22" t="s">
        <v>8</v>
      </c>
      <c r="F3311" s="22" t="s">
        <v>12</v>
      </c>
      <c r="G3311" s="1">
        <v>181873.51</v>
      </c>
    </row>
    <row r="3312" spans="2:7">
      <c r="B3312" s="22" t="s">
        <v>134</v>
      </c>
      <c r="C3312" s="22" t="s">
        <v>7</v>
      </c>
      <c r="D3312" s="22" t="s">
        <v>5</v>
      </c>
      <c r="E3312" s="22" t="s">
        <v>8</v>
      </c>
      <c r="F3312" s="22" t="s">
        <v>13</v>
      </c>
      <c r="G3312" s="1">
        <v>13327.48</v>
      </c>
    </row>
    <row r="3313" spans="2:7">
      <c r="B3313" s="22" t="s">
        <v>134</v>
      </c>
      <c r="C3313" s="22" t="s">
        <v>7</v>
      </c>
      <c r="D3313" s="22" t="s">
        <v>5</v>
      </c>
      <c r="E3313" s="22" t="s">
        <v>8</v>
      </c>
      <c r="F3313" s="22" t="s">
        <v>70</v>
      </c>
      <c r="G3313" s="1">
        <v>21515</v>
      </c>
    </row>
    <row r="3314" spans="2:7">
      <c r="B3314" s="22" t="s">
        <v>134</v>
      </c>
      <c r="C3314" s="22" t="s">
        <v>7</v>
      </c>
      <c r="D3314" s="22" t="s">
        <v>5</v>
      </c>
      <c r="E3314" s="22" t="s">
        <v>14</v>
      </c>
      <c r="F3314" s="22" t="s">
        <v>9</v>
      </c>
      <c r="G3314" s="1">
        <v>2234557.37</v>
      </c>
    </row>
    <row r="3315" spans="2:7">
      <c r="B3315" s="22" t="s">
        <v>134</v>
      </c>
      <c r="C3315" s="22" t="s">
        <v>7</v>
      </c>
      <c r="D3315" s="22" t="s">
        <v>5</v>
      </c>
      <c r="E3315" s="22" t="s">
        <v>14</v>
      </c>
      <c r="F3315" s="22" t="s">
        <v>10</v>
      </c>
      <c r="G3315" s="1">
        <v>82172.95</v>
      </c>
    </row>
    <row r="3316" spans="2:7">
      <c r="B3316" s="22" t="s">
        <v>134</v>
      </c>
      <c r="C3316" s="22" t="s">
        <v>7</v>
      </c>
      <c r="D3316" s="22" t="s">
        <v>5</v>
      </c>
      <c r="E3316" s="22" t="s">
        <v>14</v>
      </c>
      <c r="F3316" s="22" t="s">
        <v>11</v>
      </c>
      <c r="G3316" s="1">
        <v>56566.5</v>
      </c>
    </row>
    <row r="3317" spans="2:7">
      <c r="B3317" s="22" t="s">
        <v>134</v>
      </c>
      <c r="C3317" s="22" t="s">
        <v>7</v>
      </c>
      <c r="D3317" s="22" t="s">
        <v>5</v>
      </c>
      <c r="E3317" s="22" t="s">
        <v>14</v>
      </c>
      <c r="F3317" s="22" t="s">
        <v>12</v>
      </c>
      <c r="G3317" s="1">
        <v>3812.54</v>
      </c>
    </row>
    <row r="3318" spans="2:7">
      <c r="B3318" s="22" t="s">
        <v>134</v>
      </c>
      <c r="C3318" s="22" t="s">
        <v>7</v>
      </c>
      <c r="D3318" s="22" t="s">
        <v>5</v>
      </c>
      <c r="E3318" s="22" t="s">
        <v>14</v>
      </c>
      <c r="F3318" s="22" t="s">
        <v>13</v>
      </c>
      <c r="G3318" s="1">
        <v>160091.49</v>
      </c>
    </row>
    <row r="3319" spans="2:7">
      <c r="B3319" s="22" t="s">
        <v>134</v>
      </c>
      <c r="C3319" s="22" t="s">
        <v>7</v>
      </c>
      <c r="D3319" s="22" t="s">
        <v>5</v>
      </c>
      <c r="E3319" s="22" t="s">
        <v>15</v>
      </c>
      <c r="F3319" s="22" t="s">
        <v>16</v>
      </c>
      <c r="G3319" s="1">
        <v>588.44000000000005</v>
      </c>
    </row>
    <row r="3320" spans="2:7">
      <c r="B3320" s="22" t="s">
        <v>134</v>
      </c>
      <c r="C3320" s="22" t="s">
        <v>7</v>
      </c>
      <c r="D3320" s="22" t="s">
        <v>5</v>
      </c>
      <c r="E3320" s="22" t="s">
        <v>15</v>
      </c>
      <c r="F3320" s="22" t="s">
        <v>71</v>
      </c>
      <c r="G3320" s="1">
        <v>623.13</v>
      </c>
    </row>
    <row r="3321" spans="2:7">
      <c r="B3321" s="22" t="s">
        <v>134</v>
      </c>
      <c r="C3321" s="22" t="s">
        <v>7</v>
      </c>
      <c r="D3321" s="22" t="s">
        <v>5</v>
      </c>
      <c r="E3321" s="22" t="s">
        <v>15</v>
      </c>
      <c r="F3321" s="22" t="s">
        <v>17</v>
      </c>
      <c r="G3321" s="1">
        <v>555448.21</v>
      </c>
    </row>
    <row r="3322" spans="2:7">
      <c r="B3322" s="22" t="s">
        <v>134</v>
      </c>
      <c r="C3322" s="22" t="s">
        <v>7</v>
      </c>
      <c r="D3322" s="22" t="s">
        <v>5</v>
      </c>
      <c r="E3322" s="22" t="s">
        <v>15</v>
      </c>
      <c r="F3322" s="22" t="s">
        <v>18</v>
      </c>
      <c r="G3322" s="1">
        <v>242025.08</v>
      </c>
    </row>
    <row r="3323" spans="2:7">
      <c r="B3323" s="22" t="s">
        <v>134</v>
      </c>
      <c r="C3323" s="22" t="s">
        <v>7</v>
      </c>
      <c r="D3323" s="22" t="s">
        <v>5</v>
      </c>
      <c r="E3323" s="22" t="s">
        <v>15</v>
      </c>
      <c r="F3323" s="22" t="s">
        <v>19</v>
      </c>
      <c r="G3323" s="1">
        <v>1116477.7</v>
      </c>
    </row>
    <row r="3324" spans="2:7">
      <c r="B3324" s="22" t="s">
        <v>134</v>
      </c>
      <c r="C3324" s="22" t="s">
        <v>7</v>
      </c>
      <c r="D3324" s="22" t="s">
        <v>5</v>
      </c>
      <c r="E3324" s="22" t="s">
        <v>15</v>
      </c>
      <c r="F3324" s="22" t="s">
        <v>20</v>
      </c>
      <c r="G3324" s="1">
        <v>403301.87</v>
      </c>
    </row>
    <row r="3325" spans="2:7">
      <c r="B3325" s="22" t="s">
        <v>134</v>
      </c>
      <c r="C3325" s="22" t="s">
        <v>7</v>
      </c>
      <c r="D3325" s="22" t="s">
        <v>5</v>
      </c>
      <c r="E3325" s="22" t="s">
        <v>15</v>
      </c>
      <c r="F3325" s="22" t="s">
        <v>97</v>
      </c>
      <c r="G3325" s="1">
        <v>145.37</v>
      </c>
    </row>
    <row r="3326" spans="2:7">
      <c r="B3326" s="22" t="s">
        <v>134</v>
      </c>
      <c r="C3326" s="22" t="s">
        <v>7</v>
      </c>
      <c r="D3326" s="22" t="s">
        <v>5</v>
      </c>
      <c r="E3326" s="22" t="s">
        <v>15</v>
      </c>
      <c r="F3326" s="22" t="s">
        <v>98</v>
      </c>
      <c r="G3326" s="1">
        <v>367.5</v>
      </c>
    </row>
    <row r="3327" spans="2:7">
      <c r="B3327" s="22" t="s">
        <v>134</v>
      </c>
      <c r="C3327" s="22" t="s">
        <v>7</v>
      </c>
      <c r="D3327" s="22" t="s">
        <v>5</v>
      </c>
      <c r="E3327" s="22" t="s">
        <v>15</v>
      </c>
      <c r="F3327" s="22" t="s">
        <v>21</v>
      </c>
      <c r="G3327" s="1">
        <v>40602.410000000003</v>
      </c>
    </row>
    <row r="3328" spans="2:7">
      <c r="B3328" s="22" t="s">
        <v>134</v>
      </c>
      <c r="C3328" s="22" t="s">
        <v>7</v>
      </c>
      <c r="D3328" s="22" t="s">
        <v>5</v>
      </c>
      <c r="E3328" s="22" t="s">
        <v>15</v>
      </c>
      <c r="F3328" s="22" t="s">
        <v>22</v>
      </c>
      <c r="G3328" s="1">
        <v>10657.22</v>
      </c>
    </row>
    <row r="3329" spans="2:7">
      <c r="B3329" s="22" t="s">
        <v>134</v>
      </c>
      <c r="C3329" s="22" t="s">
        <v>7</v>
      </c>
      <c r="D3329" s="22" t="s">
        <v>5</v>
      </c>
      <c r="E3329" s="22" t="s">
        <v>15</v>
      </c>
      <c r="F3329" s="22" t="s">
        <v>23</v>
      </c>
      <c r="G3329" s="1">
        <v>54716.68</v>
      </c>
    </row>
    <row r="3330" spans="2:7">
      <c r="B3330" s="22" t="s">
        <v>134</v>
      </c>
      <c r="C3330" s="22" t="s">
        <v>7</v>
      </c>
      <c r="D3330" s="22" t="s">
        <v>5</v>
      </c>
      <c r="E3330" s="22" t="s">
        <v>15</v>
      </c>
      <c r="F3330" s="22" t="s">
        <v>24</v>
      </c>
      <c r="G3330" s="1">
        <v>100337.29</v>
      </c>
    </row>
    <row r="3331" spans="2:7">
      <c r="B3331" s="22" t="s">
        <v>134</v>
      </c>
      <c r="C3331" s="22" t="s">
        <v>7</v>
      </c>
      <c r="D3331" s="22" t="s">
        <v>5</v>
      </c>
      <c r="E3331" s="22" t="s">
        <v>15</v>
      </c>
      <c r="F3331" s="22" t="s">
        <v>25</v>
      </c>
      <c r="G3331" s="1">
        <v>969054.71999999997</v>
      </c>
    </row>
    <row r="3332" spans="2:7">
      <c r="B3332" s="22" t="s">
        <v>134</v>
      </c>
      <c r="C3332" s="22" t="s">
        <v>7</v>
      </c>
      <c r="D3332" s="22" t="s">
        <v>5</v>
      </c>
      <c r="E3332" s="22" t="s">
        <v>15</v>
      </c>
      <c r="F3332" s="22" t="s">
        <v>26</v>
      </c>
      <c r="G3332" s="1">
        <v>857577.78</v>
      </c>
    </row>
    <row r="3333" spans="2:7">
      <c r="B3333" s="22" t="s">
        <v>134</v>
      </c>
      <c r="C3333" s="22" t="s">
        <v>7</v>
      </c>
      <c r="D3333" s="22" t="s">
        <v>5</v>
      </c>
      <c r="E3333" s="22" t="s">
        <v>28</v>
      </c>
      <c r="F3333" s="22" t="s">
        <v>29</v>
      </c>
      <c r="G3333" s="1">
        <v>761285.48</v>
      </c>
    </row>
    <row r="3334" spans="2:7">
      <c r="B3334" s="22" t="s">
        <v>134</v>
      </c>
      <c r="C3334" s="22" t="s">
        <v>7</v>
      </c>
      <c r="D3334" s="22" t="s">
        <v>5</v>
      </c>
      <c r="E3334" s="22" t="s">
        <v>28</v>
      </c>
      <c r="F3334" s="22" t="s">
        <v>30</v>
      </c>
      <c r="G3334" s="1">
        <v>66709.66</v>
      </c>
    </row>
    <row r="3335" spans="2:7">
      <c r="B3335" s="22" t="s">
        <v>134</v>
      </c>
      <c r="C3335" s="22" t="s">
        <v>7</v>
      </c>
      <c r="D3335" s="22" t="s">
        <v>5</v>
      </c>
      <c r="E3335" s="22" t="s">
        <v>28</v>
      </c>
      <c r="F3335" s="22" t="s">
        <v>31</v>
      </c>
      <c r="G3335" s="1">
        <v>227612.91</v>
      </c>
    </row>
    <row r="3336" spans="2:7">
      <c r="B3336" s="22" t="s">
        <v>134</v>
      </c>
      <c r="C3336" s="22" t="s">
        <v>7</v>
      </c>
      <c r="D3336" s="22" t="s">
        <v>5</v>
      </c>
      <c r="E3336" s="22" t="s">
        <v>28</v>
      </c>
      <c r="F3336" s="22" t="s">
        <v>32</v>
      </c>
      <c r="G3336" s="1">
        <v>27972.35</v>
      </c>
    </row>
    <row r="3337" spans="2:7">
      <c r="B3337" s="22" t="s">
        <v>134</v>
      </c>
      <c r="C3337" s="22" t="s">
        <v>7</v>
      </c>
      <c r="D3337" s="22" t="s">
        <v>5</v>
      </c>
      <c r="E3337" s="22" t="s">
        <v>28</v>
      </c>
      <c r="F3337" s="22" t="s">
        <v>33</v>
      </c>
      <c r="G3337" s="1">
        <v>189149.48</v>
      </c>
    </row>
    <row r="3338" spans="2:7">
      <c r="B3338" s="22" t="s">
        <v>134</v>
      </c>
      <c r="C3338" s="22" t="s">
        <v>7</v>
      </c>
      <c r="D3338" s="22" t="s">
        <v>5</v>
      </c>
      <c r="E3338" s="22" t="s">
        <v>34</v>
      </c>
      <c r="F3338" s="22" t="s">
        <v>35</v>
      </c>
      <c r="G3338" s="1">
        <v>3669.02</v>
      </c>
    </row>
    <row r="3339" spans="2:7">
      <c r="B3339" s="22" t="s">
        <v>134</v>
      </c>
      <c r="C3339" s="22" t="s">
        <v>7</v>
      </c>
      <c r="D3339" s="22" t="s">
        <v>5</v>
      </c>
      <c r="E3339" s="22" t="s">
        <v>34</v>
      </c>
      <c r="F3339" s="22" t="s">
        <v>36</v>
      </c>
      <c r="G3339" s="1">
        <v>4494.1099999999997</v>
      </c>
    </row>
    <row r="3340" spans="2:7">
      <c r="B3340" s="22" t="s">
        <v>134</v>
      </c>
      <c r="C3340" s="22" t="s">
        <v>7</v>
      </c>
      <c r="D3340" s="22" t="s">
        <v>5</v>
      </c>
      <c r="E3340" s="22" t="s">
        <v>34</v>
      </c>
      <c r="F3340" s="22" t="s">
        <v>37</v>
      </c>
      <c r="G3340" s="1">
        <v>29400</v>
      </c>
    </row>
    <row r="3341" spans="2:7">
      <c r="B3341" s="22" t="s">
        <v>134</v>
      </c>
      <c r="C3341" s="22" t="s">
        <v>7</v>
      </c>
      <c r="D3341" s="22" t="s">
        <v>5</v>
      </c>
      <c r="E3341" s="22" t="s">
        <v>34</v>
      </c>
      <c r="F3341" s="22" t="s">
        <v>64</v>
      </c>
      <c r="G3341" s="1">
        <v>42000</v>
      </c>
    </row>
    <row r="3342" spans="2:7">
      <c r="B3342" s="22" t="s">
        <v>134</v>
      </c>
      <c r="C3342" s="22" t="s">
        <v>7</v>
      </c>
      <c r="D3342" s="22" t="s">
        <v>5</v>
      </c>
      <c r="E3342" s="22" t="s">
        <v>34</v>
      </c>
      <c r="F3342" s="22" t="s">
        <v>73</v>
      </c>
      <c r="G3342" s="1">
        <v>56400.03</v>
      </c>
    </row>
    <row r="3343" spans="2:7">
      <c r="B3343" s="22" t="s">
        <v>134</v>
      </c>
      <c r="C3343" s="22" t="s">
        <v>7</v>
      </c>
      <c r="D3343" s="22" t="s">
        <v>5</v>
      </c>
      <c r="E3343" s="22" t="s">
        <v>34</v>
      </c>
      <c r="F3343" s="22" t="s">
        <v>38</v>
      </c>
      <c r="G3343" s="1">
        <v>101857.7</v>
      </c>
    </row>
    <row r="3344" spans="2:7">
      <c r="B3344" s="22" t="s">
        <v>134</v>
      </c>
      <c r="C3344" s="22" t="s">
        <v>7</v>
      </c>
      <c r="D3344" s="22" t="s">
        <v>5</v>
      </c>
      <c r="E3344" s="22" t="s">
        <v>34</v>
      </c>
      <c r="F3344" s="22" t="s">
        <v>39</v>
      </c>
      <c r="G3344" s="1">
        <v>393231.9</v>
      </c>
    </row>
    <row r="3345" spans="2:7">
      <c r="B3345" s="22" t="s">
        <v>134</v>
      </c>
      <c r="C3345" s="22" t="s">
        <v>7</v>
      </c>
      <c r="D3345" s="22" t="s">
        <v>5</v>
      </c>
      <c r="E3345" s="22" t="s">
        <v>34</v>
      </c>
      <c r="F3345" s="22" t="s">
        <v>40</v>
      </c>
      <c r="G3345" s="1">
        <v>1020</v>
      </c>
    </row>
    <row r="3346" spans="2:7">
      <c r="B3346" s="22" t="s">
        <v>134</v>
      </c>
      <c r="C3346" s="22" t="s">
        <v>7</v>
      </c>
      <c r="D3346" s="22" t="s">
        <v>5</v>
      </c>
      <c r="E3346" s="22" t="s">
        <v>34</v>
      </c>
      <c r="F3346" s="22" t="s">
        <v>41</v>
      </c>
      <c r="G3346" s="1">
        <v>30665.83</v>
      </c>
    </row>
    <row r="3347" spans="2:7">
      <c r="B3347" s="22" t="s">
        <v>134</v>
      </c>
      <c r="C3347" s="22" t="s">
        <v>7</v>
      </c>
      <c r="D3347" s="22" t="s">
        <v>5</v>
      </c>
      <c r="E3347" s="22" t="s">
        <v>34</v>
      </c>
      <c r="F3347" s="22" t="s">
        <v>65</v>
      </c>
      <c r="G3347" s="1">
        <v>370</v>
      </c>
    </row>
    <row r="3348" spans="2:7">
      <c r="B3348" s="22" t="s">
        <v>134</v>
      </c>
      <c r="C3348" s="22" t="s">
        <v>7</v>
      </c>
      <c r="D3348" s="22" t="s">
        <v>5</v>
      </c>
      <c r="E3348" s="22" t="s">
        <v>34</v>
      </c>
      <c r="F3348" s="22" t="s">
        <v>43</v>
      </c>
      <c r="G3348" s="1">
        <v>13735.05</v>
      </c>
    </row>
    <row r="3349" spans="2:7">
      <c r="B3349" s="22" t="s">
        <v>134</v>
      </c>
      <c r="C3349" s="22" t="s">
        <v>7</v>
      </c>
      <c r="D3349" s="22" t="s">
        <v>5</v>
      </c>
      <c r="E3349" s="22" t="s">
        <v>34</v>
      </c>
      <c r="F3349" s="22" t="s">
        <v>45</v>
      </c>
      <c r="G3349" s="1">
        <v>72528.13</v>
      </c>
    </row>
    <row r="3350" spans="2:7">
      <c r="B3350" s="22" t="s">
        <v>134</v>
      </c>
      <c r="C3350" s="22" t="s">
        <v>7</v>
      </c>
      <c r="D3350" s="22" t="s">
        <v>5</v>
      </c>
      <c r="E3350" s="22" t="s">
        <v>34</v>
      </c>
      <c r="F3350" s="22" t="s">
        <v>46</v>
      </c>
      <c r="G3350" s="1">
        <v>34305.1</v>
      </c>
    </row>
    <row r="3351" spans="2:7">
      <c r="B3351" s="22" t="s">
        <v>134</v>
      </c>
      <c r="C3351" s="22" t="s">
        <v>7</v>
      </c>
      <c r="D3351" s="22" t="s">
        <v>5</v>
      </c>
      <c r="E3351" s="22" t="s">
        <v>34</v>
      </c>
      <c r="F3351" s="22" t="s">
        <v>47</v>
      </c>
      <c r="G3351" s="1">
        <v>97019.03</v>
      </c>
    </row>
    <row r="3352" spans="2:7">
      <c r="B3352" s="22" t="s">
        <v>134</v>
      </c>
      <c r="C3352" s="22" t="s">
        <v>7</v>
      </c>
      <c r="D3352" s="22" t="s">
        <v>5</v>
      </c>
      <c r="E3352" s="22" t="s">
        <v>34</v>
      </c>
      <c r="F3352" s="22" t="s">
        <v>48</v>
      </c>
      <c r="G3352" s="1">
        <v>9674.51</v>
      </c>
    </row>
    <row r="3353" spans="2:7">
      <c r="B3353" s="22" t="s">
        <v>134</v>
      </c>
      <c r="C3353" s="22" t="s">
        <v>7</v>
      </c>
      <c r="D3353" s="22" t="s">
        <v>5</v>
      </c>
      <c r="E3353" s="22" t="s">
        <v>34</v>
      </c>
      <c r="F3353" s="22" t="s">
        <v>74</v>
      </c>
      <c r="G3353" s="1">
        <v>95</v>
      </c>
    </row>
    <row r="3354" spans="2:7">
      <c r="B3354" s="22" t="s">
        <v>134</v>
      </c>
      <c r="C3354" s="22" t="s">
        <v>7</v>
      </c>
      <c r="D3354" s="22" t="s">
        <v>5</v>
      </c>
      <c r="E3354" s="22" t="s">
        <v>34</v>
      </c>
      <c r="F3354" s="22" t="s">
        <v>75</v>
      </c>
      <c r="G3354" s="1">
        <v>40619.82</v>
      </c>
    </row>
    <row r="3355" spans="2:7">
      <c r="B3355" s="22" t="s">
        <v>134</v>
      </c>
      <c r="C3355" s="22" t="s">
        <v>7</v>
      </c>
      <c r="D3355" s="22" t="s">
        <v>5</v>
      </c>
      <c r="E3355" s="22" t="s">
        <v>34</v>
      </c>
      <c r="F3355" s="22" t="s">
        <v>66</v>
      </c>
      <c r="G3355" s="1">
        <v>38301.910000000003</v>
      </c>
    </row>
    <row r="3356" spans="2:7">
      <c r="B3356" s="22" t="s">
        <v>134</v>
      </c>
      <c r="C3356" s="22" t="s">
        <v>7</v>
      </c>
      <c r="D3356" s="22" t="s">
        <v>5</v>
      </c>
      <c r="E3356" s="22" t="s">
        <v>34</v>
      </c>
      <c r="F3356" s="22" t="s">
        <v>85</v>
      </c>
      <c r="G3356" s="1">
        <v>3522.11</v>
      </c>
    </row>
    <row r="3357" spans="2:7">
      <c r="B3357" s="22" t="s">
        <v>134</v>
      </c>
      <c r="C3357" s="22" t="s">
        <v>7</v>
      </c>
      <c r="D3357" s="22" t="s">
        <v>5</v>
      </c>
      <c r="E3357" s="22" t="s">
        <v>34</v>
      </c>
      <c r="F3357" s="22" t="s">
        <v>49</v>
      </c>
      <c r="G3357" s="1">
        <v>111324</v>
      </c>
    </row>
    <row r="3358" spans="2:7">
      <c r="B3358" s="22" t="s">
        <v>134</v>
      </c>
      <c r="C3358" s="22" t="s">
        <v>7</v>
      </c>
      <c r="D3358" s="22" t="s">
        <v>5</v>
      </c>
      <c r="E3358" s="22" t="s">
        <v>34</v>
      </c>
      <c r="F3358" s="22" t="s">
        <v>50</v>
      </c>
      <c r="G3358" s="1">
        <v>114753.03</v>
      </c>
    </row>
    <row r="3359" spans="2:7">
      <c r="B3359" s="22" t="s">
        <v>134</v>
      </c>
      <c r="C3359" s="22" t="s">
        <v>7</v>
      </c>
      <c r="D3359" s="22" t="s">
        <v>5</v>
      </c>
      <c r="E3359" s="22" t="s">
        <v>34</v>
      </c>
      <c r="F3359" s="22" t="s">
        <v>51</v>
      </c>
      <c r="G3359" s="1">
        <v>2424</v>
      </c>
    </row>
    <row r="3360" spans="2:7">
      <c r="B3360" s="22" t="s">
        <v>134</v>
      </c>
      <c r="C3360" s="22" t="s">
        <v>7</v>
      </c>
      <c r="D3360" s="22" t="s">
        <v>5</v>
      </c>
      <c r="E3360" s="22" t="s">
        <v>34</v>
      </c>
      <c r="F3360" s="22" t="s">
        <v>52</v>
      </c>
      <c r="G3360" s="1">
        <v>2565.63</v>
      </c>
    </row>
    <row r="3361" spans="2:7">
      <c r="B3361" s="22" t="s">
        <v>134</v>
      </c>
      <c r="C3361" s="22" t="s">
        <v>7</v>
      </c>
      <c r="D3361" s="22" t="s">
        <v>5</v>
      </c>
      <c r="E3361" s="22" t="s">
        <v>34</v>
      </c>
      <c r="F3361" s="22" t="s">
        <v>53</v>
      </c>
      <c r="G3361" s="1">
        <v>358915.72</v>
      </c>
    </row>
    <row r="3362" spans="2:7">
      <c r="B3362" s="22" t="s">
        <v>134</v>
      </c>
      <c r="C3362" s="22" t="s">
        <v>7</v>
      </c>
      <c r="D3362" s="22" t="s">
        <v>5</v>
      </c>
      <c r="E3362" s="22" t="s">
        <v>34</v>
      </c>
      <c r="F3362" s="22" t="s">
        <v>55</v>
      </c>
      <c r="G3362" s="1">
        <v>4655.99</v>
      </c>
    </row>
    <row r="3363" spans="2:7">
      <c r="B3363" s="22" t="s">
        <v>134</v>
      </c>
      <c r="C3363" s="22" t="s">
        <v>7</v>
      </c>
      <c r="D3363" s="22" t="s">
        <v>5</v>
      </c>
      <c r="E3363" s="22" t="s">
        <v>34</v>
      </c>
      <c r="F3363" s="22" t="s">
        <v>56</v>
      </c>
      <c r="G3363" s="1">
        <v>229333.67</v>
      </c>
    </row>
    <row r="3364" spans="2:7">
      <c r="B3364" s="22" t="s">
        <v>134</v>
      </c>
      <c r="C3364" s="22" t="s">
        <v>7</v>
      </c>
      <c r="D3364" s="22" t="s">
        <v>5</v>
      </c>
      <c r="E3364" s="22" t="s">
        <v>34</v>
      </c>
      <c r="F3364" s="22" t="s">
        <v>76</v>
      </c>
      <c r="G3364" s="1">
        <v>15551.36</v>
      </c>
    </row>
    <row r="3365" spans="2:7">
      <c r="B3365" s="22" t="s">
        <v>134</v>
      </c>
      <c r="C3365" s="22" t="s">
        <v>7</v>
      </c>
      <c r="D3365" s="22" t="s">
        <v>5</v>
      </c>
      <c r="E3365" s="22" t="s">
        <v>34</v>
      </c>
      <c r="F3365" s="22" t="s">
        <v>57</v>
      </c>
      <c r="G3365" s="1">
        <v>212583.38</v>
      </c>
    </row>
    <row r="3366" spans="2:7">
      <c r="B3366" s="22" t="s">
        <v>134</v>
      </c>
      <c r="C3366" s="22" t="s">
        <v>7</v>
      </c>
      <c r="D3366" s="22" t="s">
        <v>5</v>
      </c>
      <c r="E3366" s="22" t="s">
        <v>34</v>
      </c>
      <c r="F3366" s="22" t="s">
        <v>91</v>
      </c>
      <c r="G3366" s="1">
        <v>92.58</v>
      </c>
    </row>
    <row r="3367" spans="2:7">
      <c r="B3367" s="22" t="s">
        <v>134</v>
      </c>
      <c r="C3367" s="22" t="s">
        <v>7</v>
      </c>
      <c r="D3367" s="22" t="s">
        <v>5</v>
      </c>
      <c r="E3367" s="22" t="s">
        <v>34</v>
      </c>
      <c r="F3367" s="22" t="s">
        <v>58</v>
      </c>
      <c r="G3367" s="1">
        <v>42404.1</v>
      </c>
    </row>
    <row r="3368" spans="2:7">
      <c r="B3368" s="22" t="s">
        <v>134</v>
      </c>
      <c r="C3368" s="22" t="s">
        <v>7</v>
      </c>
      <c r="D3368" s="22" t="s">
        <v>5</v>
      </c>
      <c r="E3368" s="22" t="s">
        <v>59</v>
      </c>
      <c r="F3368" s="22" t="s">
        <v>55</v>
      </c>
      <c r="G3368" s="1">
        <v>24840.76</v>
      </c>
    </row>
    <row r="3369" spans="2:7">
      <c r="B3369" s="22" t="s">
        <v>134</v>
      </c>
      <c r="C3369" s="22" t="s">
        <v>7</v>
      </c>
      <c r="D3369" s="22" t="s">
        <v>5</v>
      </c>
      <c r="E3369" s="22" t="s">
        <v>60</v>
      </c>
      <c r="F3369" s="22" t="s">
        <v>77</v>
      </c>
      <c r="G3369" s="1">
        <v>3402</v>
      </c>
    </row>
    <row r="3370" spans="2:7">
      <c r="B3370" s="22" t="s">
        <v>134</v>
      </c>
      <c r="C3370" s="22" t="s">
        <v>7</v>
      </c>
      <c r="D3370" s="22" t="s">
        <v>5</v>
      </c>
      <c r="E3370" s="22" t="s">
        <v>60</v>
      </c>
      <c r="F3370" s="22" t="s">
        <v>78</v>
      </c>
      <c r="G3370" s="1">
        <v>10206</v>
      </c>
    </row>
    <row r="3371" spans="2:7">
      <c r="B3371" s="22" t="s">
        <v>134</v>
      </c>
      <c r="C3371" s="22" t="s">
        <v>7</v>
      </c>
      <c r="D3371" s="22" t="s">
        <v>5</v>
      </c>
      <c r="E3371" s="22" t="s">
        <v>60</v>
      </c>
      <c r="F3371" s="22" t="s">
        <v>79</v>
      </c>
      <c r="G3371" s="1">
        <v>5940</v>
      </c>
    </row>
    <row r="3372" spans="2:7">
      <c r="B3372" s="22" t="s">
        <v>134</v>
      </c>
      <c r="C3372" s="22" t="s">
        <v>7</v>
      </c>
      <c r="D3372" s="22" t="s">
        <v>5</v>
      </c>
      <c r="E3372" s="22" t="s">
        <v>60</v>
      </c>
      <c r="F3372" s="22" t="s">
        <v>61</v>
      </c>
      <c r="G3372" s="1">
        <v>40124.74</v>
      </c>
    </row>
    <row r="3373" spans="2:7">
      <c r="B3373" s="22" t="s">
        <v>134</v>
      </c>
      <c r="C3373" s="22" t="s">
        <v>7</v>
      </c>
      <c r="D3373" s="22" t="s">
        <v>5</v>
      </c>
      <c r="E3373" s="22" t="s">
        <v>60</v>
      </c>
      <c r="F3373" s="22" t="s">
        <v>80</v>
      </c>
      <c r="G3373" s="1">
        <v>26587.439999999999</v>
      </c>
    </row>
    <row r="3374" spans="2:7">
      <c r="B3374" s="22" t="s">
        <v>134</v>
      </c>
      <c r="C3374" s="22" t="s">
        <v>7</v>
      </c>
      <c r="D3374" s="22" t="s">
        <v>5</v>
      </c>
      <c r="E3374" s="22" t="s">
        <v>60</v>
      </c>
      <c r="F3374" s="22" t="s">
        <v>62</v>
      </c>
      <c r="G3374" s="1">
        <v>18161.27</v>
      </c>
    </row>
    <row r="3375" spans="2:7">
      <c r="B3375" s="22" t="s">
        <v>134</v>
      </c>
      <c r="C3375" s="22" t="s">
        <v>7</v>
      </c>
      <c r="D3375" s="22" t="s">
        <v>7</v>
      </c>
      <c r="E3375" s="22" t="s">
        <v>5</v>
      </c>
      <c r="F3375" s="22" t="s">
        <v>6</v>
      </c>
      <c r="G3375" s="1">
        <v>112000.7</v>
      </c>
    </row>
    <row r="3376" spans="2:7">
      <c r="B3376" s="22" t="s">
        <v>134</v>
      </c>
      <c r="C3376" s="22" t="s">
        <v>7</v>
      </c>
      <c r="D3376" s="22" t="s">
        <v>7</v>
      </c>
      <c r="E3376" s="22" t="s">
        <v>8</v>
      </c>
      <c r="F3376" s="22" t="s">
        <v>9</v>
      </c>
      <c r="G3376" s="1">
        <v>303359.40999999997</v>
      </c>
    </row>
    <row r="3377" spans="2:7">
      <c r="B3377" s="22" t="s">
        <v>134</v>
      </c>
      <c r="C3377" s="22" t="s">
        <v>7</v>
      </c>
      <c r="D3377" s="22" t="s">
        <v>7</v>
      </c>
      <c r="E3377" s="22" t="s">
        <v>8</v>
      </c>
      <c r="F3377" s="22" t="s">
        <v>10</v>
      </c>
      <c r="G3377" s="1">
        <v>1709.55</v>
      </c>
    </row>
    <row r="3378" spans="2:7">
      <c r="B3378" s="22" t="s">
        <v>134</v>
      </c>
      <c r="C3378" s="22" t="s">
        <v>7</v>
      </c>
      <c r="D3378" s="22" t="s">
        <v>7</v>
      </c>
      <c r="E3378" s="22" t="s">
        <v>8</v>
      </c>
      <c r="F3378" s="22" t="s">
        <v>11</v>
      </c>
      <c r="G3378" s="1">
        <v>3910.82</v>
      </c>
    </row>
    <row r="3379" spans="2:7">
      <c r="B3379" s="22" t="s">
        <v>134</v>
      </c>
      <c r="C3379" s="22" t="s">
        <v>7</v>
      </c>
      <c r="D3379" s="22" t="s">
        <v>7</v>
      </c>
      <c r="E3379" s="22" t="s">
        <v>8</v>
      </c>
      <c r="F3379" s="22" t="s">
        <v>12</v>
      </c>
      <c r="G3379" s="1">
        <v>35382</v>
      </c>
    </row>
    <row r="3380" spans="2:7">
      <c r="B3380" s="22" t="s">
        <v>134</v>
      </c>
      <c r="C3380" s="22" t="s">
        <v>7</v>
      </c>
      <c r="D3380" s="22" t="s">
        <v>7</v>
      </c>
      <c r="E3380" s="22" t="s">
        <v>14</v>
      </c>
      <c r="F3380" s="22" t="s">
        <v>9</v>
      </c>
      <c r="G3380" s="1">
        <v>747973</v>
      </c>
    </row>
    <row r="3381" spans="2:7">
      <c r="B3381" s="22" t="s">
        <v>134</v>
      </c>
      <c r="C3381" s="22" t="s">
        <v>7</v>
      </c>
      <c r="D3381" s="22" t="s">
        <v>7</v>
      </c>
      <c r="E3381" s="22" t="s">
        <v>14</v>
      </c>
      <c r="F3381" s="22" t="s">
        <v>10</v>
      </c>
      <c r="G3381" s="1">
        <v>900</v>
      </c>
    </row>
    <row r="3382" spans="2:7">
      <c r="B3382" s="22" t="s">
        <v>134</v>
      </c>
      <c r="C3382" s="22" t="s">
        <v>7</v>
      </c>
      <c r="D3382" s="22" t="s">
        <v>7</v>
      </c>
      <c r="E3382" s="22" t="s">
        <v>14</v>
      </c>
      <c r="F3382" s="22" t="s">
        <v>11</v>
      </c>
      <c r="G3382" s="1">
        <v>20096.7</v>
      </c>
    </row>
    <row r="3383" spans="2:7">
      <c r="B3383" s="22" t="s">
        <v>134</v>
      </c>
      <c r="C3383" s="22" t="s">
        <v>7</v>
      </c>
      <c r="D3383" s="22" t="s">
        <v>7</v>
      </c>
      <c r="E3383" s="22" t="s">
        <v>14</v>
      </c>
      <c r="F3383" s="22" t="s">
        <v>12</v>
      </c>
      <c r="G3383" s="1">
        <v>143478.54999999999</v>
      </c>
    </row>
    <row r="3384" spans="2:7">
      <c r="B3384" s="22" t="s">
        <v>134</v>
      </c>
      <c r="C3384" s="22" t="s">
        <v>7</v>
      </c>
      <c r="D3384" s="22" t="s">
        <v>7</v>
      </c>
      <c r="E3384" s="22" t="s">
        <v>14</v>
      </c>
      <c r="F3384" s="22" t="s">
        <v>13</v>
      </c>
      <c r="G3384" s="1">
        <v>3138.36</v>
      </c>
    </row>
    <row r="3385" spans="2:7">
      <c r="B3385" s="22" t="s">
        <v>134</v>
      </c>
      <c r="C3385" s="22" t="s">
        <v>7</v>
      </c>
      <c r="D3385" s="22" t="s">
        <v>7</v>
      </c>
      <c r="E3385" s="22" t="s">
        <v>15</v>
      </c>
      <c r="F3385" s="22" t="s">
        <v>71</v>
      </c>
      <c r="G3385" s="1">
        <v>6.26</v>
      </c>
    </row>
    <row r="3386" spans="2:7">
      <c r="B3386" s="22" t="s">
        <v>134</v>
      </c>
      <c r="C3386" s="22" t="s">
        <v>7</v>
      </c>
      <c r="D3386" s="22" t="s">
        <v>7</v>
      </c>
      <c r="E3386" s="22" t="s">
        <v>15</v>
      </c>
      <c r="F3386" s="22" t="s">
        <v>17</v>
      </c>
      <c r="G3386" s="1">
        <v>3101.36</v>
      </c>
    </row>
    <row r="3387" spans="2:7">
      <c r="B3387" s="22" t="s">
        <v>134</v>
      </c>
      <c r="C3387" s="22" t="s">
        <v>7</v>
      </c>
      <c r="D3387" s="22" t="s">
        <v>7</v>
      </c>
      <c r="E3387" s="22" t="s">
        <v>15</v>
      </c>
      <c r="F3387" s="22" t="s">
        <v>18</v>
      </c>
      <c r="G3387" s="1">
        <v>17278.189999999999</v>
      </c>
    </row>
    <row r="3388" spans="2:7">
      <c r="B3388" s="22" t="s">
        <v>134</v>
      </c>
      <c r="C3388" s="22" t="s">
        <v>7</v>
      </c>
      <c r="D3388" s="22" t="s">
        <v>7</v>
      </c>
      <c r="E3388" s="22" t="s">
        <v>15</v>
      </c>
      <c r="F3388" s="22" t="s">
        <v>19</v>
      </c>
      <c r="G3388" s="1">
        <v>6077.95</v>
      </c>
    </row>
    <row r="3389" spans="2:7">
      <c r="B3389" s="22" t="s">
        <v>134</v>
      </c>
      <c r="C3389" s="22" t="s">
        <v>7</v>
      </c>
      <c r="D3389" s="22" t="s">
        <v>7</v>
      </c>
      <c r="E3389" s="22" t="s">
        <v>15</v>
      </c>
      <c r="F3389" s="22" t="s">
        <v>20</v>
      </c>
      <c r="G3389" s="1">
        <v>20538.060000000001</v>
      </c>
    </row>
    <row r="3390" spans="2:7">
      <c r="B3390" s="22" t="s">
        <v>134</v>
      </c>
      <c r="C3390" s="22" t="s">
        <v>7</v>
      </c>
      <c r="D3390" s="22" t="s">
        <v>7</v>
      </c>
      <c r="E3390" s="22" t="s">
        <v>15</v>
      </c>
      <c r="F3390" s="22" t="s">
        <v>98</v>
      </c>
      <c r="G3390" s="1">
        <v>27.95</v>
      </c>
    </row>
    <row r="3391" spans="2:7">
      <c r="B3391" s="22" t="s">
        <v>134</v>
      </c>
      <c r="C3391" s="22" t="s">
        <v>7</v>
      </c>
      <c r="D3391" s="22" t="s">
        <v>7</v>
      </c>
      <c r="E3391" s="22" t="s">
        <v>15</v>
      </c>
      <c r="F3391" s="22" t="s">
        <v>21</v>
      </c>
      <c r="G3391" s="1">
        <v>144.11000000000001</v>
      </c>
    </row>
    <row r="3392" spans="2:7">
      <c r="B3392" s="22" t="s">
        <v>134</v>
      </c>
      <c r="C3392" s="22" t="s">
        <v>7</v>
      </c>
      <c r="D3392" s="22" t="s">
        <v>7</v>
      </c>
      <c r="E3392" s="22" t="s">
        <v>15</v>
      </c>
      <c r="F3392" s="22" t="s">
        <v>22</v>
      </c>
      <c r="G3392" s="1">
        <v>702.4</v>
      </c>
    </row>
    <row r="3393" spans="2:7">
      <c r="B3393" s="22" t="s">
        <v>134</v>
      </c>
      <c r="C3393" s="22" t="s">
        <v>7</v>
      </c>
      <c r="D3393" s="22" t="s">
        <v>7</v>
      </c>
      <c r="E3393" s="22" t="s">
        <v>15</v>
      </c>
      <c r="F3393" s="22" t="s">
        <v>23</v>
      </c>
      <c r="G3393" s="1">
        <v>379.02</v>
      </c>
    </row>
    <row r="3394" spans="2:7">
      <c r="B3394" s="22" t="s">
        <v>134</v>
      </c>
      <c r="C3394" s="22" t="s">
        <v>7</v>
      </c>
      <c r="D3394" s="22" t="s">
        <v>7</v>
      </c>
      <c r="E3394" s="22" t="s">
        <v>15</v>
      </c>
      <c r="F3394" s="22" t="s">
        <v>24</v>
      </c>
      <c r="G3394" s="1">
        <v>6175.26</v>
      </c>
    </row>
    <row r="3395" spans="2:7">
      <c r="B3395" s="22" t="s">
        <v>134</v>
      </c>
      <c r="C3395" s="22" t="s">
        <v>7</v>
      </c>
      <c r="D3395" s="22" t="s">
        <v>7</v>
      </c>
      <c r="E3395" s="22" t="s">
        <v>15</v>
      </c>
      <c r="F3395" s="22" t="s">
        <v>25</v>
      </c>
      <c r="G3395" s="1">
        <v>93951.51</v>
      </c>
    </row>
    <row r="3396" spans="2:7">
      <c r="B3396" s="22" t="s">
        <v>134</v>
      </c>
      <c r="C3396" s="22" t="s">
        <v>7</v>
      </c>
      <c r="D3396" s="22" t="s">
        <v>7</v>
      </c>
      <c r="E3396" s="22" t="s">
        <v>15</v>
      </c>
      <c r="F3396" s="22" t="s">
        <v>26</v>
      </c>
      <c r="G3396" s="1">
        <v>203775.06</v>
      </c>
    </row>
    <row r="3397" spans="2:7">
      <c r="B3397" s="22" t="s">
        <v>134</v>
      </c>
      <c r="C3397" s="22" t="s">
        <v>7</v>
      </c>
      <c r="D3397" s="22" t="s">
        <v>7</v>
      </c>
      <c r="E3397" s="22" t="s">
        <v>28</v>
      </c>
      <c r="F3397" s="22" t="s">
        <v>29</v>
      </c>
      <c r="G3397" s="1">
        <v>13550.41</v>
      </c>
    </row>
    <row r="3398" spans="2:7">
      <c r="B3398" s="22" t="s">
        <v>134</v>
      </c>
      <c r="C3398" s="22" t="s">
        <v>7</v>
      </c>
      <c r="D3398" s="22" t="s">
        <v>7</v>
      </c>
      <c r="E3398" s="22" t="s">
        <v>28</v>
      </c>
      <c r="F3398" s="22" t="s">
        <v>30</v>
      </c>
      <c r="G3398" s="1">
        <v>135.62</v>
      </c>
    </row>
    <row r="3399" spans="2:7">
      <c r="B3399" s="22" t="s">
        <v>134</v>
      </c>
      <c r="C3399" s="22" t="s">
        <v>7</v>
      </c>
      <c r="D3399" s="22" t="s">
        <v>7</v>
      </c>
      <c r="E3399" s="22" t="s">
        <v>28</v>
      </c>
      <c r="F3399" s="22" t="s">
        <v>33</v>
      </c>
      <c r="G3399" s="1">
        <v>4421.55</v>
      </c>
    </row>
    <row r="3400" spans="2:7">
      <c r="B3400" s="22" t="s">
        <v>134</v>
      </c>
      <c r="C3400" s="22" t="s">
        <v>7</v>
      </c>
      <c r="D3400" s="22" t="s">
        <v>7</v>
      </c>
      <c r="E3400" s="22" t="s">
        <v>34</v>
      </c>
      <c r="F3400" s="22" t="s">
        <v>35</v>
      </c>
      <c r="G3400" s="1">
        <v>23888.06</v>
      </c>
    </row>
    <row r="3401" spans="2:7">
      <c r="B3401" s="22" t="s">
        <v>134</v>
      </c>
      <c r="C3401" s="22" t="s">
        <v>7</v>
      </c>
      <c r="D3401" s="22" t="s">
        <v>7</v>
      </c>
      <c r="E3401" s="22" t="s">
        <v>34</v>
      </c>
      <c r="F3401" s="22" t="s">
        <v>38</v>
      </c>
      <c r="G3401" s="1">
        <v>208</v>
      </c>
    </row>
    <row r="3402" spans="2:7">
      <c r="B3402" s="22" t="s">
        <v>134</v>
      </c>
      <c r="C3402" s="22" t="s">
        <v>7</v>
      </c>
      <c r="D3402" s="22" t="s">
        <v>7</v>
      </c>
      <c r="E3402" s="22" t="s">
        <v>34</v>
      </c>
      <c r="F3402" s="22" t="s">
        <v>39</v>
      </c>
      <c r="G3402" s="1">
        <v>31112.66</v>
      </c>
    </row>
    <row r="3403" spans="2:7">
      <c r="B3403" s="22" t="s">
        <v>134</v>
      </c>
      <c r="C3403" s="22" t="s">
        <v>7</v>
      </c>
      <c r="D3403" s="22" t="s">
        <v>7</v>
      </c>
      <c r="E3403" s="22" t="s">
        <v>34</v>
      </c>
      <c r="F3403" s="22" t="s">
        <v>43</v>
      </c>
      <c r="G3403" s="1">
        <v>250</v>
      </c>
    </row>
    <row r="3404" spans="2:7">
      <c r="B3404" s="22" t="s">
        <v>134</v>
      </c>
      <c r="C3404" s="22" t="s">
        <v>7</v>
      </c>
      <c r="D3404" s="22" t="s">
        <v>7</v>
      </c>
      <c r="E3404" s="22" t="s">
        <v>34</v>
      </c>
      <c r="F3404" s="22" t="s">
        <v>47</v>
      </c>
      <c r="G3404" s="1">
        <v>6855.31</v>
      </c>
    </row>
    <row r="3405" spans="2:7">
      <c r="B3405" s="22" t="s">
        <v>134</v>
      </c>
      <c r="C3405" s="22" t="s">
        <v>7</v>
      </c>
      <c r="D3405" s="22" t="s">
        <v>7</v>
      </c>
      <c r="E3405" s="22" t="s">
        <v>34</v>
      </c>
      <c r="F3405" s="22" t="s">
        <v>75</v>
      </c>
      <c r="G3405" s="1">
        <v>4688.08</v>
      </c>
    </row>
    <row r="3406" spans="2:7">
      <c r="B3406" s="22" t="s">
        <v>134</v>
      </c>
      <c r="C3406" s="22" t="s">
        <v>7</v>
      </c>
      <c r="D3406" s="22" t="s">
        <v>7</v>
      </c>
      <c r="E3406" s="22" t="s">
        <v>34</v>
      </c>
      <c r="F3406" s="22" t="s">
        <v>50</v>
      </c>
      <c r="G3406" s="1">
        <v>46593.43</v>
      </c>
    </row>
    <row r="3407" spans="2:7">
      <c r="B3407" s="22" t="s">
        <v>134</v>
      </c>
      <c r="C3407" s="22" t="s">
        <v>7</v>
      </c>
      <c r="D3407" s="22" t="s">
        <v>7</v>
      </c>
      <c r="E3407" s="22" t="s">
        <v>34</v>
      </c>
      <c r="F3407" s="22" t="s">
        <v>56</v>
      </c>
      <c r="G3407" s="1">
        <v>305708.43</v>
      </c>
    </row>
    <row r="3408" spans="2:7">
      <c r="B3408" s="22" t="s">
        <v>134</v>
      </c>
      <c r="C3408" s="22" t="s">
        <v>7</v>
      </c>
      <c r="D3408" s="22" t="s">
        <v>7</v>
      </c>
      <c r="E3408" s="22" t="s">
        <v>34</v>
      </c>
      <c r="F3408" s="22" t="s">
        <v>58</v>
      </c>
      <c r="G3408" s="1">
        <v>1355</v>
      </c>
    </row>
    <row r="3409" spans="2:7">
      <c r="B3409" s="22" t="s">
        <v>134</v>
      </c>
      <c r="C3409" s="22" t="s">
        <v>7</v>
      </c>
      <c r="D3409" s="22" t="s">
        <v>7</v>
      </c>
      <c r="E3409" s="22" t="s">
        <v>59</v>
      </c>
      <c r="F3409" s="22" t="s">
        <v>55</v>
      </c>
      <c r="G3409" s="1">
        <v>2226.7600000000002</v>
      </c>
    </row>
    <row r="3410" spans="2:7">
      <c r="B3410" s="22" t="s">
        <v>134</v>
      </c>
      <c r="C3410" s="22" t="s">
        <v>7</v>
      </c>
      <c r="D3410" s="22" t="s">
        <v>7</v>
      </c>
      <c r="E3410" s="22" t="s">
        <v>60</v>
      </c>
      <c r="F3410" s="22" t="s">
        <v>61</v>
      </c>
      <c r="G3410" s="1">
        <v>4738.72</v>
      </c>
    </row>
    <row r="3411" spans="2:7">
      <c r="B3411" s="22" t="s">
        <v>134</v>
      </c>
      <c r="C3411" s="22" t="s">
        <v>7</v>
      </c>
      <c r="D3411" s="22" t="s">
        <v>7</v>
      </c>
      <c r="E3411" s="22" t="s">
        <v>60</v>
      </c>
      <c r="F3411" s="22" t="s">
        <v>80</v>
      </c>
      <c r="G3411" s="1">
        <v>65725.56</v>
      </c>
    </row>
    <row r="3412" spans="2:7">
      <c r="B3412" s="22" t="s">
        <v>134</v>
      </c>
      <c r="C3412" s="22" t="s">
        <v>7</v>
      </c>
      <c r="D3412" s="22" t="s">
        <v>7</v>
      </c>
      <c r="E3412" s="22" t="s">
        <v>60</v>
      </c>
      <c r="F3412" s="22" t="s">
        <v>81</v>
      </c>
      <c r="G3412" s="1">
        <v>18013.150000000001</v>
      </c>
    </row>
    <row r="3413" spans="2:7">
      <c r="B3413" s="22" t="s">
        <v>134</v>
      </c>
      <c r="C3413" s="22" t="s">
        <v>7</v>
      </c>
      <c r="D3413" s="22" t="s">
        <v>7</v>
      </c>
      <c r="E3413" s="22" t="s">
        <v>60</v>
      </c>
      <c r="F3413" s="22" t="s">
        <v>62</v>
      </c>
      <c r="G3413" s="1">
        <v>9747</v>
      </c>
    </row>
    <row r="3414" spans="2:7">
      <c r="B3414" s="22" t="s">
        <v>135</v>
      </c>
      <c r="C3414" s="22" t="s">
        <v>7</v>
      </c>
      <c r="D3414" s="22" t="s">
        <v>5</v>
      </c>
      <c r="E3414" s="22" t="s">
        <v>8</v>
      </c>
      <c r="F3414" s="22" t="s">
        <v>9</v>
      </c>
      <c r="G3414" s="1">
        <v>4375948.1100000003</v>
      </c>
    </row>
    <row r="3415" spans="2:7">
      <c r="B3415" s="22" t="s">
        <v>135</v>
      </c>
      <c r="C3415" s="22" t="s">
        <v>7</v>
      </c>
      <c r="D3415" s="22" t="s">
        <v>5</v>
      </c>
      <c r="E3415" s="22" t="s">
        <v>8</v>
      </c>
      <c r="F3415" s="22" t="s">
        <v>10</v>
      </c>
      <c r="G3415" s="1">
        <v>53734.07</v>
      </c>
    </row>
    <row r="3416" spans="2:7">
      <c r="B3416" s="22" t="s">
        <v>135</v>
      </c>
      <c r="C3416" s="22" t="s">
        <v>7</v>
      </c>
      <c r="D3416" s="22" t="s">
        <v>5</v>
      </c>
      <c r="E3416" s="22" t="s">
        <v>8</v>
      </c>
      <c r="F3416" s="22" t="s">
        <v>11</v>
      </c>
      <c r="G3416" s="1">
        <v>15267.97</v>
      </c>
    </row>
    <row r="3417" spans="2:7">
      <c r="B3417" s="22" t="s">
        <v>135</v>
      </c>
      <c r="C3417" s="22" t="s">
        <v>7</v>
      </c>
      <c r="D3417" s="22" t="s">
        <v>5</v>
      </c>
      <c r="E3417" s="22" t="s">
        <v>8</v>
      </c>
      <c r="F3417" s="22" t="s">
        <v>12</v>
      </c>
      <c r="G3417" s="1">
        <v>43309.62</v>
      </c>
    </row>
    <row r="3418" spans="2:7">
      <c r="B3418" s="22" t="s">
        <v>135</v>
      </c>
      <c r="C3418" s="22" t="s">
        <v>7</v>
      </c>
      <c r="D3418" s="22" t="s">
        <v>5</v>
      </c>
      <c r="E3418" s="22" t="s">
        <v>14</v>
      </c>
      <c r="F3418" s="22" t="s">
        <v>9</v>
      </c>
      <c r="G3418" s="1">
        <v>927247.29</v>
      </c>
    </row>
    <row r="3419" spans="2:7">
      <c r="B3419" s="22" t="s">
        <v>135</v>
      </c>
      <c r="C3419" s="22" t="s">
        <v>7</v>
      </c>
      <c r="D3419" s="22" t="s">
        <v>5</v>
      </c>
      <c r="E3419" s="22" t="s">
        <v>14</v>
      </c>
      <c r="F3419" s="22" t="s">
        <v>10</v>
      </c>
      <c r="G3419" s="1">
        <v>14685.11</v>
      </c>
    </row>
    <row r="3420" spans="2:7">
      <c r="B3420" s="22" t="s">
        <v>135</v>
      </c>
      <c r="C3420" s="22" t="s">
        <v>7</v>
      </c>
      <c r="D3420" s="22" t="s">
        <v>5</v>
      </c>
      <c r="E3420" s="22" t="s">
        <v>14</v>
      </c>
      <c r="F3420" s="22" t="s">
        <v>11</v>
      </c>
      <c r="G3420" s="1">
        <v>2078.1</v>
      </c>
    </row>
    <row r="3421" spans="2:7">
      <c r="B3421" s="22" t="s">
        <v>135</v>
      </c>
      <c r="C3421" s="22" t="s">
        <v>7</v>
      </c>
      <c r="D3421" s="22" t="s">
        <v>5</v>
      </c>
      <c r="E3421" s="22" t="s">
        <v>15</v>
      </c>
      <c r="F3421" s="22" t="s">
        <v>17</v>
      </c>
      <c r="G3421" s="1">
        <v>344499.56</v>
      </c>
    </row>
    <row r="3422" spans="2:7">
      <c r="B3422" s="22" t="s">
        <v>135</v>
      </c>
      <c r="C3422" s="22" t="s">
        <v>7</v>
      </c>
      <c r="D3422" s="22" t="s">
        <v>5</v>
      </c>
      <c r="E3422" s="22" t="s">
        <v>15</v>
      </c>
      <c r="F3422" s="22" t="s">
        <v>18</v>
      </c>
      <c r="G3422" s="1">
        <v>74231.72</v>
      </c>
    </row>
    <row r="3423" spans="2:7">
      <c r="B3423" s="22" t="s">
        <v>135</v>
      </c>
      <c r="C3423" s="22" t="s">
        <v>7</v>
      </c>
      <c r="D3423" s="22" t="s">
        <v>5</v>
      </c>
      <c r="E3423" s="22" t="s">
        <v>15</v>
      </c>
      <c r="F3423" s="22" t="s">
        <v>19</v>
      </c>
      <c r="G3423" s="1">
        <v>673570.42</v>
      </c>
    </row>
    <row r="3424" spans="2:7">
      <c r="B3424" s="22" t="s">
        <v>135</v>
      </c>
      <c r="C3424" s="22" t="s">
        <v>7</v>
      </c>
      <c r="D3424" s="22" t="s">
        <v>5</v>
      </c>
      <c r="E3424" s="22" t="s">
        <v>15</v>
      </c>
      <c r="F3424" s="22" t="s">
        <v>20</v>
      </c>
      <c r="G3424" s="1">
        <v>118776.8</v>
      </c>
    </row>
    <row r="3425" spans="2:7">
      <c r="B3425" s="22" t="s">
        <v>135</v>
      </c>
      <c r="C3425" s="22" t="s">
        <v>7</v>
      </c>
      <c r="D3425" s="22" t="s">
        <v>5</v>
      </c>
      <c r="E3425" s="22" t="s">
        <v>15</v>
      </c>
      <c r="F3425" s="22" t="s">
        <v>21</v>
      </c>
      <c r="G3425" s="1">
        <v>15578.19</v>
      </c>
    </row>
    <row r="3426" spans="2:7">
      <c r="B3426" s="22" t="s">
        <v>135</v>
      </c>
      <c r="C3426" s="22" t="s">
        <v>7</v>
      </c>
      <c r="D3426" s="22" t="s">
        <v>5</v>
      </c>
      <c r="E3426" s="22" t="s">
        <v>15</v>
      </c>
      <c r="F3426" s="22" t="s">
        <v>22</v>
      </c>
      <c r="G3426" s="1">
        <v>3212.75</v>
      </c>
    </row>
    <row r="3427" spans="2:7">
      <c r="B3427" s="22" t="s">
        <v>135</v>
      </c>
      <c r="C3427" s="22" t="s">
        <v>7</v>
      </c>
      <c r="D3427" s="22" t="s">
        <v>5</v>
      </c>
      <c r="E3427" s="22" t="s">
        <v>15</v>
      </c>
      <c r="F3427" s="22" t="s">
        <v>23</v>
      </c>
      <c r="G3427" s="1">
        <v>26495.13</v>
      </c>
    </row>
    <row r="3428" spans="2:7">
      <c r="B3428" s="22" t="s">
        <v>135</v>
      </c>
      <c r="C3428" s="22" t="s">
        <v>7</v>
      </c>
      <c r="D3428" s="22" t="s">
        <v>5</v>
      </c>
      <c r="E3428" s="22" t="s">
        <v>15</v>
      </c>
      <c r="F3428" s="22" t="s">
        <v>24</v>
      </c>
      <c r="G3428" s="1">
        <v>33549.919999999998</v>
      </c>
    </row>
    <row r="3429" spans="2:7">
      <c r="B3429" s="22" t="s">
        <v>135</v>
      </c>
      <c r="C3429" s="22" t="s">
        <v>7</v>
      </c>
      <c r="D3429" s="22" t="s">
        <v>5</v>
      </c>
      <c r="E3429" s="22" t="s">
        <v>15</v>
      </c>
      <c r="F3429" s="22" t="s">
        <v>25</v>
      </c>
      <c r="G3429" s="1">
        <v>708353.6</v>
      </c>
    </row>
    <row r="3430" spans="2:7">
      <c r="B3430" s="22" t="s">
        <v>135</v>
      </c>
      <c r="C3430" s="22" t="s">
        <v>7</v>
      </c>
      <c r="D3430" s="22" t="s">
        <v>5</v>
      </c>
      <c r="E3430" s="22" t="s">
        <v>15</v>
      </c>
      <c r="F3430" s="22" t="s">
        <v>26</v>
      </c>
      <c r="G3430" s="1">
        <v>331363.01</v>
      </c>
    </row>
    <row r="3431" spans="2:7">
      <c r="B3431" s="22" t="s">
        <v>135</v>
      </c>
      <c r="C3431" s="22" t="s">
        <v>7</v>
      </c>
      <c r="D3431" s="22" t="s">
        <v>5</v>
      </c>
      <c r="E3431" s="22" t="s">
        <v>28</v>
      </c>
      <c r="F3431" s="22" t="s">
        <v>29</v>
      </c>
      <c r="G3431" s="1">
        <v>140512.5</v>
      </c>
    </row>
    <row r="3432" spans="2:7">
      <c r="B3432" s="22" t="s">
        <v>135</v>
      </c>
      <c r="C3432" s="22" t="s">
        <v>7</v>
      </c>
      <c r="D3432" s="22" t="s">
        <v>5</v>
      </c>
      <c r="E3432" s="22" t="s">
        <v>28</v>
      </c>
      <c r="F3432" s="22" t="s">
        <v>30</v>
      </c>
      <c r="G3432" s="1">
        <v>2367.6799999999998</v>
      </c>
    </row>
    <row r="3433" spans="2:7">
      <c r="B3433" s="22" t="s">
        <v>135</v>
      </c>
      <c r="C3433" s="22" t="s">
        <v>7</v>
      </c>
      <c r="D3433" s="22" t="s">
        <v>5</v>
      </c>
      <c r="E3433" s="22" t="s">
        <v>28</v>
      </c>
      <c r="F3433" s="22" t="s">
        <v>31</v>
      </c>
      <c r="G3433" s="1">
        <v>18043.66</v>
      </c>
    </row>
    <row r="3434" spans="2:7">
      <c r="B3434" s="22" t="s">
        <v>135</v>
      </c>
      <c r="C3434" s="22" t="s">
        <v>7</v>
      </c>
      <c r="D3434" s="22" t="s">
        <v>5</v>
      </c>
      <c r="E3434" s="22" t="s">
        <v>28</v>
      </c>
      <c r="F3434" s="22" t="s">
        <v>32</v>
      </c>
      <c r="G3434" s="1">
        <v>61213.16</v>
      </c>
    </row>
    <row r="3435" spans="2:7">
      <c r="B3435" s="22" t="s">
        <v>135</v>
      </c>
      <c r="C3435" s="22" t="s">
        <v>7</v>
      </c>
      <c r="D3435" s="22" t="s">
        <v>5</v>
      </c>
      <c r="E3435" s="22" t="s">
        <v>28</v>
      </c>
      <c r="F3435" s="22" t="s">
        <v>33</v>
      </c>
      <c r="G3435" s="1">
        <v>15858.69</v>
      </c>
    </row>
    <row r="3436" spans="2:7">
      <c r="B3436" s="22" t="s">
        <v>135</v>
      </c>
      <c r="C3436" s="22" t="s">
        <v>7</v>
      </c>
      <c r="D3436" s="22" t="s">
        <v>5</v>
      </c>
      <c r="E3436" s="22" t="s">
        <v>34</v>
      </c>
      <c r="F3436" s="22" t="s">
        <v>35</v>
      </c>
      <c r="G3436" s="1">
        <v>50</v>
      </c>
    </row>
    <row r="3437" spans="2:7">
      <c r="B3437" s="22" t="s">
        <v>135</v>
      </c>
      <c r="C3437" s="22" t="s">
        <v>7</v>
      </c>
      <c r="D3437" s="22" t="s">
        <v>5</v>
      </c>
      <c r="E3437" s="22" t="s">
        <v>34</v>
      </c>
      <c r="F3437" s="22" t="s">
        <v>37</v>
      </c>
      <c r="G3437" s="1">
        <v>6963.05</v>
      </c>
    </row>
    <row r="3438" spans="2:7">
      <c r="B3438" s="22" t="s">
        <v>135</v>
      </c>
      <c r="C3438" s="22" t="s">
        <v>7</v>
      </c>
      <c r="D3438" s="22" t="s">
        <v>5</v>
      </c>
      <c r="E3438" s="22" t="s">
        <v>34</v>
      </c>
      <c r="F3438" s="22" t="s">
        <v>38</v>
      </c>
      <c r="G3438" s="1">
        <v>3664.94</v>
      </c>
    </row>
    <row r="3439" spans="2:7">
      <c r="B3439" s="22" t="s">
        <v>135</v>
      </c>
      <c r="C3439" s="22" t="s">
        <v>7</v>
      </c>
      <c r="D3439" s="22" t="s">
        <v>5</v>
      </c>
      <c r="E3439" s="22" t="s">
        <v>34</v>
      </c>
      <c r="F3439" s="22" t="s">
        <v>39</v>
      </c>
      <c r="G3439" s="1">
        <v>1882967.69</v>
      </c>
    </row>
    <row r="3440" spans="2:7">
      <c r="B3440" s="22" t="s">
        <v>135</v>
      </c>
      <c r="C3440" s="22" t="s">
        <v>7</v>
      </c>
      <c r="D3440" s="22" t="s">
        <v>5</v>
      </c>
      <c r="E3440" s="22" t="s">
        <v>34</v>
      </c>
      <c r="F3440" s="22" t="s">
        <v>41</v>
      </c>
      <c r="G3440" s="1">
        <v>20350.37</v>
      </c>
    </row>
    <row r="3441" spans="2:7">
      <c r="B3441" s="22" t="s">
        <v>135</v>
      </c>
      <c r="C3441" s="22" t="s">
        <v>7</v>
      </c>
      <c r="D3441" s="22" t="s">
        <v>5</v>
      </c>
      <c r="E3441" s="22" t="s">
        <v>34</v>
      </c>
      <c r="F3441" s="22" t="s">
        <v>42</v>
      </c>
      <c r="G3441" s="1">
        <v>11592.5</v>
      </c>
    </row>
    <row r="3442" spans="2:7">
      <c r="B3442" s="22" t="s">
        <v>135</v>
      </c>
      <c r="C3442" s="22" t="s">
        <v>7</v>
      </c>
      <c r="D3442" s="22" t="s">
        <v>5</v>
      </c>
      <c r="E3442" s="22" t="s">
        <v>34</v>
      </c>
      <c r="F3442" s="22" t="s">
        <v>44</v>
      </c>
      <c r="G3442" s="1">
        <v>13680</v>
      </c>
    </row>
    <row r="3443" spans="2:7">
      <c r="B3443" s="22" t="s">
        <v>135</v>
      </c>
      <c r="C3443" s="22" t="s">
        <v>7</v>
      </c>
      <c r="D3443" s="22" t="s">
        <v>5</v>
      </c>
      <c r="E3443" s="22" t="s">
        <v>34</v>
      </c>
      <c r="F3443" s="22" t="s">
        <v>45</v>
      </c>
      <c r="G3443" s="1">
        <v>143509.69</v>
      </c>
    </row>
    <row r="3444" spans="2:7">
      <c r="B3444" s="22" t="s">
        <v>135</v>
      </c>
      <c r="C3444" s="22" t="s">
        <v>7</v>
      </c>
      <c r="D3444" s="22" t="s">
        <v>5</v>
      </c>
      <c r="E3444" s="22" t="s">
        <v>34</v>
      </c>
      <c r="F3444" s="22" t="s">
        <v>46</v>
      </c>
      <c r="G3444" s="1">
        <v>5888.85</v>
      </c>
    </row>
    <row r="3445" spans="2:7">
      <c r="B3445" s="22" t="s">
        <v>135</v>
      </c>
      <c r="C3445" s="22" t="s">
        <v>7</v>
      </c>
      <c r="D3445" s="22" t="s">
        <v>5</v>
      </c>
      <c r="E3445" s="22" t="s">
        <v>34</v>
      </c>
      <c r="F3445" s="22" t="s">
        <v>47</v>
      </c>
      <c r="G3445" s="1">
        <v>49367.3</v>
      </c>
    </row>
    <row r="3446" spans="2:7">
      <c r="B3446" s="22" t="s">
        <v>135</v>
      </c>
      <c r="C3446" s="22" t="s">
        <v>7</v>
      </c>
      <c r="D3446" s="22" t="s">
        <v>5</v>
      </c>
      <c r="E3446" s="22" t="s">
        <v>34</v>
      </c>
      <c r="F3446" s="22" t="s">
        <v>48</v>
      </c>
      <c r="G3446" s="1">
        <v>88109.89</v>
      </c>
    </row>
    <row r="3447" spans="2:7">
      <c r="B3447" s="22" t="s">
        <v>135</v>
      </c>
      <c r="C3447" s="22" t="s">
        <v>7</v>
      </c>
      <c r="D3447" s="22" t="s">
        <v>5</v>
      </c>
      <c r="E3447" s="22" t="s">
        <v>34</v>
      </c>
      <c r="F3447" s="22" t="s">
        <v>75</v>
      </c>
      <c r="G3447" s="1">
        <v>3075.19</v>
      </c>
    </row>
    <row r="3448" spans="2:7">
      <c r="B3448" s="22" t="s">
        <v>135</v>
      </c>
      <c r="C3448" s="22" t="s">
        <v>7</v>
      </c>
      <c r="D3448" s="22" t="s">
        <v>5</v>
      </c>
      <c r="E3448" s="22" t="s">
        <v>34</v>
      </c>
      <c r="F3448" s="22" t="s">
        <v>66</v>
      </c>
      <c r="G3448" s="1">
        <v>48229.33</v>
      </c>
    </row>
    <row r="3449" spans="2:7">
      <c r="B3449" s="22" t="s">
        <v>135</v>
      </c>
      <c r="C3449" s="22" t="s">
        <v>7</v>
      </c>
      <c r="D3449" s="22" t="s">
        <v>5</v>
      </c>
      <c r="E3449" s="22" t="s">
        <v>34</v>
      </c>
      <c r="F3449" s="22" t="s">
        <v>67</v>
      </c>
      <c r="G3449" s="1">
        <v>581000.04</v>
      </c>
    </row>
    <row r="3450" spans="2:7">
      <c r="B3450" s="22" t="s">
        <v>135</v>
      </c>
      <c r="C3450" s="22" t="s">
        <v>7</v>
      </c>
      <c r="D3450" s="22" t="s">
        <v>5</v>
      </c>
      <c r="E3450" s="22" t="s">
        <v>34</v>
      </c>
      <c r="F3450" s="22" t="s">
        <v>49</v>
      </c>
      <c r="G3450" s="1">
        <v>66538</v>
      </c>
    </row>
    <row r="3451" spans="2:7">
      <c r="B3451" s="22" t="s">
        <v>135</v>
      </c>
      <c r="C3451" s="22" t="s">
        <v>7</v>
      </c>
      <c r="D3451" s="22" t="s">
        <v>5</v>
      </c>
      <c r="E3451" s="22" t="s">
        <v>34</v>
      </c>
      <c r="F3451" s="22" t="s">
        <v>50</v>
      </c>
      <c r="G3451" s="1">
        <v>26789.22</v>
      </c>
    </row>
    <row r="3452" spans="2:7">
      <c r="B3452" s="22" t="s">
        <v>135</v>
      </c>
      <c r="C3452" s="22" t="s">
        <v>7</v>
      </c>
      <c r="D3452" s="22" t="s">
        <v>5</v>
      </c>
      <c r="E3452" s="22" t="s">
        <v>34</v>
      </c>
      <c r="F3452" s="22" t="s">
        <v>52</v>
      </c>
      <c r="G3452" s="1">
        <v>1776.71</v>
      </c>
    </row>
    <row r="3453" spans="2:7">
      <c r="B3453" s="22" t="s">
        <v>135</v>
      </c>
      <c r="C3453" s="22" t="s">
        <v>7</v>
      </c>
      <c r="D3453" s="22" t="s">
        <v>5</v>
      </c>
      <c r="E3453" s="22" t="s">
        <v>34</v>
      </c>
      <c r="F3453" s="22" t="s">
        <v>53</v>
      </c>
      <c r="G3453" s="1">
        <v>232228.42</v>
      </c>
    </row>
    <row r="3454" spans="2:7">
      <c r="B3454" s="22" t="s">
        <v>135</v>
      </c>
      <c r="C3454" s="22" t="s">
        <v>7</v>
      </c>
      <c r="D3454" s="22" t="s">
        <v>5</v>
      </c>
      <c r="E3454" s="22" t="s">
        <v>34</v>
      </c>
      <c r="F3454" s="22" t="s">
        <v>55</v>
      </c>
      <c r="G3454" s="1">
        <v>19654.46</v>
      </c>
    </row>
    <row r="3455" spans="2:7">
      <c r="B3455" s="22" t="s">
        <v>135</v>
      </c>
      <c r="C3455" s="22" t="s">
        <v>7</v>
      </c>
      <c r="D3455" s="22" t="s">
        <v>5</v>
      </c>
      <c r="E3455" s="22" t="s">
        <v>34</v>
      </c>
      <c r="F3455" s="22" t="s">
        <v>56</v>
      </c>
      <c r="G3455" s="1">
        <v>7876.28</v>
      </c>
    </row>
    <row r="3456" spans="2:7">
      <c r="B3456" s="22" t="s">
        <v>135</v>
      </c>
      <c r="C3456" s="22" t="s">
        <v>7</v>
      </c>
      <c r="D3456" s="22" t="s">
        <v>5</v>
      </c>
      <c r="E3456" s="22" t="s">
        <v>34</v>
      </c>
      <c r="F3456" s="22" t="s">
        <v>76</v>
      </c>
      <c r="G3456" s="1">
        <v>25865.119999999999</v>
      </c>
    </row>
    <row r="3457" spans="2:7">
      <c r="B3457" s="22" t="s">
        <v>135</v>
      </c>
      <c r="C3457" s="22" t="s">
        <v>7</v>
      </c>
      <c r="D3457" s="22" t="s">
        <v>5</v>
      </c>
      <c r="E3457" s="22" t="s">
        <v>34</v>
      </c>
      <c r="F3457" s="22" t="s">
        <v>57</v>
      </c>
      <c r="G3457" s="1">
        <v>104448.47</v>
      </c>
    </row>
    <row r="3458" spans="2:7">
      <c r="B3458" s="22" t="s">
        <v>135</v>
      </c>
      <c r="C3458" s="22" t="s">
        <v>7</v>
      </c>
      <c r="D3458" s="22" t="s">
        <v>5</v>
      </c>
      <c r="E3458" s="22" t="s">
        <v>34</v>
      </c>
      <c r="F3458" s="22" t="s">
        <v>58</v>
      </c>
      <c r="G3458" s="1">
        <v>7731.43</v>
      </c>
    </row>
    <row r="3459" spans="2:7">
      <c r="B3459" s="22" t="s">
        <v>135</v>
      </c>
      <c r="C3459" s="22" t="s">
        <v>7</v>
      </c>
      <c r="D3459" s="22" t="s">
        <v>5</v>
      </c>
      <c r="E3459" s="22" t="s">
        <v>59</v>
      </c>
      <c r="F3459" s="22" t="s">
        <v>55</v>
      </c>
      <c r="G3459" s="1">
        <v>4280.9799999999996</v>
      </c>
    </row>
    <row r="3460" spans="2:7">
      <c r="B3460" s="22" t="s">
        <v>135</v>
      </c>
      <c r="C3460" s="22" t="s">
        <v>7</v>
      </c>
      <c r="D3460" s="22" t="s">
        <v>5</v>
      </c>
      <c r="E3460" s="22" t="s">
        <v>60</v>
      </c>
      <c r="F3460" s="22" t="s">
        <v>78</v>
      </c>
      <c r="G3460" s="1">
        <v>524.1</v>
      </c>
    </row>
    <row r="3461" spans="2:7">
      <c r="B3461" s="22" t="s">
        <v>135</v>
      </c>
      <c r="C3461" s="22" t="s">
        <v>7</v>
      </c>
      <c r="D3461" s="22" t="s">
        <v>5</v>
      </c>
      <c r="E3461" s="22" t="s">
        <v>60</v>
      </c>
      <c r="F3461" s="22" t="s">
        <v>79</v>
      </c>
      <c r="G3461" s="1">
        <v>31619.25</v>
      </c>
    </row>
    <row r="3462" spans="2:7">
      <c r="B3462" s="22" t="s">
        <v>135</v>
      </c>
      <c r="C3462" s="22" t="s">
        <v>7</v>
      </c>
      <c r="D3462" s="22" t="s">
        <v>5</v>
      </c>
      <c r="E3462" s="22" t="s">
        <v>60</v>
      </c>
      <c r="F3462" s="22" t="s">
        <v>61</v>
      </c>
      <c r="G3462" s="1">
        <v>11527.68</v>
      </c>
    </row>
    <row r="3463" spans="2:7">
      <c r="B3463" s="22" t="s">
        <v>135</v>
      </c>
      <c r="C3463" s="22" t="s">
        <v>7</v>
      </c>
      <c r="D3463" s="22" t="s">
        <v>5</v>
      </c>
      <c r="E3463" s="22" t="s">
        <v>60</v>
      </c>
      <c r="F3463" s="22" t="s">
        <v>80</v>
      </c>
      <c r="G3463" s="1">
        <v>93865.18</v>
      </c>
    </row>
    <row r="3464" spans="2:7">
      <c r="B3464" s="22" t="s">
        <v>135</v>
      </c>
      <c r="C3464" s="22" t="s">
        <v>7</v>
      </c>
      <c r="D3464" s="22" t="s">
        <v>5</v>
      </c>
      <c r="E3464" s="22" t="s">
        <v>60</v>
      </c>
      <c r="F3464" s="22" t="s">
        <v>81</v>
      </c>
      <c r="G3464" s="1">
        <v>6967.24</v>
      </c>
    </row>
    <row r="3465" spans="2:7">
      <c r="B3465" s="22" t="s">
        <v>135</v>
      </c>
      <c r="C3465" s="22" t="s">
        <v>7</v>
      </c>
      <c r="D3465" s="22" t="s">
        <v>5</v>
      </c>
      <c r="E3465" s="22" t="s">
        <v>60</v>
      </c>
      <c r="F3465" s="22" t="s">
        <v>62</v>
      </c>
      <c r="G3465" s="1">
        <v>37747.24</v>
      </c>
    </row>
    <row r="3466" spans="2:7">
      <c r="B3466" s="22" t="s">
        <v>135</v>
      </c>
      <c r="C3466" s="22" t="s">
        <v>7</v>
      </c>
      <c r="D3466" s="22" t="s">
        <v>7</v>
      </c>
      <c r="E3466" s="22" t="s">
        <v>8</v>
      </c>
      <c r="F3466" s="22" t="s">
        <v>9</v>
      </c>
      <c r="G3466" s="1">
        <v>249025.41</v>
      </c>
    </row>
    <row r="3467" spans="2:7">
      <c r="B3467" s="22" t="s">
        <v>135</v>
      </c>
      <c r="C3467" s="22" t="s">
        <v>7</v>
      </c>
      <c r="D3467" s="22" t="s">
        <v>7</v>
      </c>
      <c r="E3467" s="22" t="s">
        <v>8</v>
      </c>
      <c r="F3467" s="22" t="s">
        <v>10</v>
      </c>
      <c r="G3467" s="1">
        <v>78901.320000000007</v>
      </c>
    </row>
    <row r="3468" spans="2:7">
      <c r="B3468" s="22" t="s">
        <v>135</v>
      </c>
      <c r="C3468" s="22" t="s">
        <v>7</v>
      </c>
      <c r="D3468" s="22" t="s">
        <v>7</v>
      </c>
      <c r="E3468" s="22" t="s">
        <v>8</v>
      </c>
      <c r="F3468" s="22" t="s">
        <v>11</v>
      </c>
      <c r="G3468" s="1">
        <v>20470.57</v>
      </c>
    </row>
    <row r="3469" spans="2:7">
      <c r="B3469" s="22" t="s">
        <v>135</v>
      </c>
      <c r="C3469" s="22" t="s">
        <v>7</v>
      </c>
      <c r="D3469" s="22" t="s">
        <v>7</v>
      </c>
      <c r="E3469" s="22" t="s">
        <v>8</v>
      </c>
      <c r="F3469" s="22" t="s">
        <v>12</v>
      </c>
      <c r="G3469" s="1">
        <v>66801.75</v>
      </c>
    </row>
    <row r="3470" spans="2:7">
      <c r="B3470" s="22" t="s">
        <v>135</v>
      </c>
      <c r="C3470" s="22" t="s">
        <v>7</v>
      </c>
      <c r="D3470" s="22" t="s">
        <v>7</v>
      </c>
      <c r="E3470" s="22" t="s">
        <v>8</v>
      </c>
      <c r="F3470" s="22" t="s">
        <v>13</v>
      </c>
      <c r="G3470" s="1">
        <v>6878.15</v>
      </c>
    </row>
    <row r="3471" spans="2:7">
      <c r="B3471" s="22" t="s">
        <v>135</v>
      </c>
      <c r="C3471" s="22" t="s">
        <v>7</v>
      </c>
      <c r="D3471" s="22" t="s">
        <v>7</v>
      </c>
      <c r="E3471" s="22" t="s">
        <v>8</v>
      </c>
      <c r="F3471" s="22" t="s">
        <v>70</v>
      </c>
      <c r="G3471" s="1">
        <v>16515</v>
      </c>
    </row>
    <row r="3472" spans="2:7">
      <c r="B3472" s="22" t="s">
        <v>135</v>
      </c>
      <c r="C3472" s="22" t="s">
        <v>7</v>
      </c>
      <c r="D3472" s="22" t="s">
        <v>7</v>
      </c>
      <c r="E3472" s="22" t="s">
        <v>14</v>
      </c>
      <c r="F3472" s="22" t="s">
        <v>9</v>
      </c>
      <c r="G3472" s="1">
        <v>323602.59000000003</v>
      </c>
    </row>
    <row r="3473" spans="2:7">
      <c r="B3473" s="22" t="s">
        <v>135</v>
      </c>
      <c r="C3473" s="22" t="s">
        <v>7</v>
      </c>
      <c r="D3473" s="22" t="s">
        <v>7</v>
      </c>
      <c r="E3473" s="22" t="s">
        <v>14</v>
      </c>
      <c r="F3473" s="22" t="s">
        <v>10</v>
      </c>
      <c r="G3473" s="1">
        <v>79095.64</v>
      </c>
    </row>
    <row r="3474" spans="2:7">
      <c r="B3474" s="22" t="s">
        <v>135</v>
      </c>
      <c r="C3474" s="22" t="s">
        <v>7</v>
      </c>
      <c r="D3474" s="22" t="s">
        <v>7</v>
      </c>
      <c r="E3474" s="22" t="s">
        <v>14</v>
      </c>
      <c r="F3474" s="22" t="s">
        <v>11</v>
      </c>
      <c r="G3474" s="1">
        <v>7052.26</v>
      </c>
    </row>
    <row r="3475" spans="2:7">
      <c r="B3475" s="22" t="s">
        <v>135</v>
      </c>
      <c r="C3475" s="22" t="s">
        <v>7</v>
      </c>
      <c r="D3475" s="22" t="s">
        <v>7</v>
      </c>
      <c r="E3475" s="22" t="s">
        <v>14</v>
      </c>
      <c r="F3475" s="22" t="s">
        <v>12</v>
      </c>
      <c r="G3475" s="1">
        <v>119898.09</v>
      </c>
    </row>
    <row r="3476" spans="2:7">
      <c r="B3476" s="22" t="s">
        <v>135</v>
      </c>
      <c r="C3476" s="22" t="s">
        <v>7</v>
      </c>
      <c r="D3476" s="22" t="s">
        <v>7</v>
      </c>
      <c r="E3476" s="22" t="s">
        <v>15</v>
      </c>
      <c r="F3476" s="22" t="s">
        <v>17</v>
      </c>
      <c r="G3476" s="1">
        <v>36768.050000000003</v>
      </c>
    </row>
    <row r="3477" spans="2:7">
      <c r="B3477" s="22" t="s">
        <v>135</v>
      </c>
      <c r="C3477" s="22" t="s">
        <v>7</v>
      </c>
      <c r="D3477" s="22" t="s">
        <v>7</v>
      </c>
      <c r="E3477" s="22" t="s">
        <v>15</v>
      </c>
      <c r="F3477" s="22" t="s">
        <v>18</v>
      </c>
      <c r="G3477" s="1">
        <v>40205.43</v>
      </c>
    </row>
    <row r="3478" spans="2:7">
      <c r="B3478" s="22" t="s">
        <v>135</v>
      </c>
      <c r="C3478" s="22" t="s">
        <v>7</v>
      </c>
      <c r="D3478" s="22" t="s">
        <v>7</v>
      </c>
      <c r="E3478" s="22" t="s">
        <v>15</v>
      </c>
      <c r="F3478" s="22" t="s">
        <v>19</v>
      </c>
      <c r="G3478" s="1">
        <v>64382.32</v>
      </c>
    </row>
    <row r="3479" spans="2:7">
      <c r="B3479" s="22" t="s">
        <v>135</v>
      </c>
      <c r="C3479" s="22" t="s">
        <v>7</v>
      </c>
      <c r="D3479" s="22" t="s">
        <v>7</v>
      </c>
      <c r="E3479" s="22" t="s">
        <v>15</v>
      </c>
      <c r="F3479" s="22" t="s">
        <v>20</v>
      </c>
      <c r="G3479" s="1">
        <v>45285.35</v>
      </c>
    </row>
    <row r="3480" spans="2:7">
      <c r="B3480" s="22" t="s">
        <v>135</v>
      </c>
      <c r="C3480" s="22" t="s">
        <v>7</v>
      </c>
      <c r="D3480" s="22" t="s">
        <v>7</v>
      </c>
      <c r="E3480" s="22" t="s">
        <v>15</v>
      </c>
      <c r="F3480" s="22" t="s">
        <v>21</v>
      </c>
      <c r="G3480" s="1">
        <v>1685.78</v>
      </c>
    </row>
    <row r="3481" spans="2:7">
      <c r="B3481" s="22" t="s">
        <v>135</v>
      </c>
      <c r="C3481" s="22" t="s">
        <v>7</v>
      </c>
      <c r="D3481" s="22" t="s">
        <v>7</v>
      </c>
      <c r="E3481" s="22" t="s">
        <v>15</v>
      </c>
      <c r="F3481" s="22" t="s">
        <v>22</v>
      </c>
      <c r="G3481" s="1">
        <v>1816.15</v>
      </c>
    </row>
    <row r="3482" spans="2:7">
      <c r="B3482" s="22" t="s">
        <v>135</v>
      </c>
      <c r="C3482" s="22" t="s">
        <v>7</v>
      </c>
      <c r="D3482" s="22" t="s">
        <v>7</v>
      </c>
      <c r="E3482" s="22" t="s">
        <v>15</v>
      </c>
      <c r="F3482" s="22" t="s">
        <v>23</v>
      </c>
      <c r="G3482" s="1">
        <v>3493.23</v>
      </c>
    </row>
    <row r="3483" spans="2:7">
      <c r="B3483" s="22" t="s">
        <v>135</v>
      </c>
      <c r="C3483" s="22" t="s">
        <v>7</v>
      </c>
      <c r="D3483" s="22" t="s">
        <v>7</v>
      </c>
      <c r="E3483" s="22" t="s">
        <v>15</v>
      </c>
      <c r="F3483" s="22" t="s">
        <v>24</v>
      </c>
      <c r="G3483" s="1">
        <v>20927.77</v>
      </c>
    </row>
    <row r="3484" spans="2:7">
      <c r="B3484" s="22" t="s">
        <v>135</v>
      </c>
      <c r="C3484" s="22" t="s">
        <v>7</v>
      </c>
      <c r="D3484" s="22" t="s">
        <v>7</v>
      </c>
      <c r="E3484" s="22" t="s">
        <v>15</v>
      </c>
      <c r="F3484" s="22" t="s">
        <v>25</v>
      </c>
      <c r="G3484" s="1">
        <v>54874.63</v>
      </c>
    </row>
    <row r="3485" spans="2:7">
      <c r="B3485" s="22" t="s">
        <v>135</v>
      </c>
      <c r="C3485" s="22" t="s">
        <v>7</v>
      </c>
      <c r="D3485" s="22" t="s">
        <v>7</v>
      </c>
      <c r="E3485" s="22" t="s">
        <v>15</v>
      </c>
      <c r="F3485" s="22" t="s">
        <v>26</v>
      </c>
      <c r="G3485" s="1">
        <v>90987.29</v>
      </c>
    </row>
    <row r="3486" spans="2:7">
      <c r="B3486" s="22" t="s">
        <v>135</v>
      </c>
      <c r="C3486" s="22" t="s">
        <v>7</v>
      </c>
      <c r="D3486" s="22" t="s">
        <v>7</v>
      </c>
      <c r="E3486" s="22" t="s">
        <v>28</v>
      </c>
      <c r="F3486" s="22" t="s">
        <v>29</v>
      </c>
      <c r="G3486" s="1">
        <v>56593.11</v>
      </c>
    </row>
    <row r="3487" spans="2:7">
      <c r="B3487" s="22" t="s">
        <v>135</v>
      </c>
      <c r="C3487" s="22" t="s">
        <v>7</v>
      </c>
      <c r="D3487" s="22" t="s">
        <v>7</v>
      </c>
      <c r="E3487" s="22" t="s">
        <v>28</v>
      </c>
      <c r="F3487" s="22" t="s">
        <v>30</v>
      </c>
      <c r="G3487" s="1">
        <v>4401.84</v>
      </c>
    </row>
    <row r="3488" spans="2:7">
      <c r="B3488" s="22" t="s">
        <v>135</v>
      </c>
      <c r="C3488" s="22" t="s">
        <v>7</v>
      </c>
      <c r="D3488" s="22" t="s">
        <v>7</v>
      </c>
      <c r="E3488" s="22" t="s">
        <v>28</v>
      </c>
      <c r="F3488" s="22" t="s">
        <v>32</v>
      </c>
      <c r="G3488" s="1">
        <v>1854.06</v>
      </c>
    </row>
    <row r="3489" spans="2:7">
      <c r="B3489" s="22" t="s">
        <v>135</v>
      </c>
      <c r="C3489" s="22" t="s">
        <v>7</v>
      </c>
      <c r="D3489" s="22" t="s">
        <v>7</v>
      </c>
      <c r="E3489" s="22" t="s">
        <v>28</v>
      </c>
      <c r="F3489" s="22" t="s">
        <v>33</v>
      </c>
      <c r="G3489" s="1">
        <v>939.54</v>
      </c>
    </row>
    <row r="3490" spans="2:7">
      <c r="B3490" s="22" t="s">
        <v>135</v>
      </c>
      <c r="C3490" s="22" t="s">
        <v>7</v>
      </c>
      <c r="D3490" s="22" t="s">
        <v>7</v>
      </c>
      <c r="E3490" s="22" t="s">
        <v>34</v>
      </c>
      <c r="F3490" s="22" t="s">
        <v>35</v>
      </c>
      <c r="G3490" s="1">
        <v>9539.1200000000008</v>
      </c>
    </row>
    <row r="3491" spans="2:7">
      <c r="B3491" s="22" t="s">
        <v>135</v>
      </c>
      <c r="C3491" s="22" t="s">
        <v>7</v>
      </c>
      <c r="D3491" s="22" t="s">
        <v>7</v>
      </c>
      <c r="E3491" s="22" t="s">
        <v>34</v>
      </c>
      <c r="F3491" s="22" t="s">
        <v>73</v>
      </c>
      <c r="G3491" s="1">
        <v>180</v>
      </c>
    </row>
    <row r="3492" spans="2:7">
      <c r="B3492" s="22" t="s">
        <v>135</v>
      </c>
      <c r="C3492" s="22" t="s">
        <v>7</v>
      </c>
      <c r="D3492" s="22" t="s">
        <v>7</v>
      </c>
      <c r="E3492" s="22" t="s">
        <v>34</v>
      </c>
      <c r="F3492" s="22" t="s">
        <v>38</v>
      </c>
      <c r="G3492" s="1">
        <v>12146.19</v>
      </c>
    </row>
    <row r="3493" spans="2:7">
      <c r="B3493" s="22" t="s">
        <v>135</v>
      </c>
      <c r="C3493" s="22" t="s">
        <v>7</v>
      </c>
      <c r="D3493" s="22" t="s">
        <v>7</v>
      </c>
      <c r="E3493" s="22" t="s">
        <v>34</v>
      </c>
      <c r="F3493" s="22" t="s">
        <v>39</v>
      </c>
      <c r="G3493" s="1">
        <v>84738.63</v>
      </c>
    </row>
    <row r="3494" spans="2:7">
      <c r="B3494" s="22" t="s">
        <v>135</v>
      </c>
      <c r="C3494" s="22" t="s">
        <v>7</v>
      </c>
      <c r="D3494" s="22" t="s">
        <v>7</v>
      </c>
      <c r="E3494" s="22" t="s">
        <v>34</v>
      </c>
      <c r="F3494" s="22" t="s">
        <v>40</v>
      </c>
      <c r="G3494" s="1">
        <v>21323.5</v>
      </c>
    </row>
    <row r="3495" spans="2:7">
      <c r="B3495" s="22" t="s">
        <v>135</v>
      </c>
      <c r="C3495" s="22" t="s">
        <v>7</v>
      </c>
      <c r="D3495" s="22" t="s">
        <v>7</v>
      </c>
      <c r="E3495" s="22" t="s">
        <v>34</v>
      </c>
      <c r="F3495" s="22" t="s">
        <v>42</v>
      </c>
      <c r="G3495" s="1">
        <v>1033</v>
      </c>
    </row>
    <row r="3496" spans="2:7">
      <c r="B3496" s="22" t="s">
        <v>135</v>
      </c>
      <c r="C3496" s="22" t="s">
        <v>7</v>
      </c>
      <c r="D3496" s="22" t="s">
        <v>7</v>
      </c>
      <c r="E3496" s="22" t="s">
        <v>34</v>
      </c>
      <c r="F3496" s="22" t="s">
        <v>44</v>
      </c>
      <c r="G3496" s="1">
        <v>12744.36</v>
      </c>
    </row>
    <row r="3497" spans="2:7">
      <c r="B3497" s="22" t="s">
        <v>135</v>
      </c>
      <c r="C3497" s="22" t="s">
        <v>7</v>
      </c>
      <c r="D3497" s="22" t="s">
        <v>7</v>
      </c>
      <c r="E3497" s="22" t="s">
        <v>34</v>
      </c>
      <c r="F3497" s="22" t="s">
        <v>46</v>
      </c>
      <c r="G3497" s="1">
        <v>1875</v>
      </c>
    </row>
    <row r="3498" spans="2:7">
      <c r="B3498" s="22" t="s">
        <v>135</v>
      </c>
      <c r="C3498" s="22" t="s">
        <v>7</v>
      </c>
      <c r="D3498" s="22" t="s">
        <v>7</v>
      </c>
      <c r="E3498" s="22" t="s">
        <v>34</v>
      </c>
      <c r="F3498" s="22" t="s">
        <v>47</v>
      </c>
      <c r="G3498" s="1">
        <v>8613.14</v>
      </c>
    </row>
    <row r="3499" spans="2:7">
      <c r="B3499" s="22" t="s">
        <v>135</v>
      </c>
      <c r="C3499" s="22" t="s">
        <v>7</v>
      </c>
      <c r="D3499" s="22" t="s">
        <v>7</v>
      </c>
      <c r="E3499" s="22" t="s">
        <v>34</v>
      </c>
      <c r="F3499" s="22" t="s">
        <v>48</v>
      </c>
      <c r="G3499" s="1">
        <v>-25565.01</v>
      </c>
    </row>
    <row r="3500" spans="2:7">
      <c r="B3500" s="22" t="s">
        <v>135</v>
      </c>
      <c r="C3500" s="22" t="s">
        <v>7</v>
      </c>
      <c r="D3500" s="22" t="s">
        <v>7</v>
      </c>
      <c r="E3500" s="22" t="s">
        <v>34</v>
      </c>
      <c r="F3500" s="22" t="s">
        <v>75</v>
      </c>
      <c r="G3500" s="1">
        <v>2154.75</v>
      </c>
    </row>
    <row r="3501" spans="2:7">
      <c r="B3501" s="22" t="s">
        <v>135</v>
      </c>
      <c r="C3501" s="22" t="s">
        <v>7</v>
      </c>
      <c r="D3501" s="22" t="s">
        <v>7</v>
      </c>
      <c r="E3501" s="22" t="s">
        <v>34</v>
      </c>
      <c r="F3501" s="22" t="s">
        <v>66</v>
      </c>
      <c r="G3501" s="1">
        <v>88591.43</v>
      </c>
    </row>
    <row r="3502" spans="2:7">
      <c r="B3502" s="22" t="s">
        <v>135</v>
      </c>
      <c r="C3502" s="22" t="s">
        <v>7</v>
      </c>
      <c r="D3502" s="22" t="s">
        <v>7</v>
      </c>
      <c r="E3502" s="22" t="s">
        <v>34</v>
      </c>
      <c r="F3502" s="22" t="s">
        <v>67</v>
      </c>
      <c r="G3502" s="1">
        <v>215941.98</v>
      </c>
    </row>
    <row r="3503" spans="2:7">
      <c r="B3503" s="22" t="s">
        <v>135</v>
      </c>
      <c r="C3503" s="22" t="s">
        <v>7</v>
      </c>
      <c r="D3503" s="22" t="s">
        <v>7</v>
      </c>
      <c r="E3503" s="22" t="s">
        <v>34</v>
      </c>
      <c r="F3503" s="22" t="s">
        <v>85</v>
      </c>
      <c r="G3503" s="1">
        <v>2162.77</v>
      </c>
    </row>
    <row r="3504" spans="2:7">
      <c r="B3504" s="22" t="s">
        <v>135</v>
      </c>
      <c r="C3504" s="22" t="s">
        <v>7</v>
      </c>
      <c r="D3504" s="22" t="s">
        <v>7</v>
      </c>
      <c r="E3504" s="22" t="s">
        <v>34</v>
      </c>
      <c r="F3504" s="22" t="s">
        <v>50</v>
      </c>
      <c r="G3504" s="1">
        <v>13173.88</v>
      </c>
    </row>
    <row r="3505" spans="2:7">
      <c r="B3505" s="22" t="s">
        <v>135</v>
      </c>
      <c r="C3505" s="22" t="s">
        <v>7</v>
      </c>
      <c r="D3505" s="22" t="s">
        <v>7</v>
      </c>
      <c r="E3505" s="22" t="s">
        <v>34</v>
      </c>
      <c r="F3505" s="22" t="s">
        <v>51</v>
      </c>
      <c r="G3505" s="1">
        <v>1137.5</v>
      </c>
    </row>
    <row r="3506" spans="2:7">
      <c r="B3506" s="22" t="s">
        <v>135</v>
      </c>
      <c r="C3506" s="22" t="s">
        <v>7</v>
      </c>
      <c r="D3506" s="22" t="s">
        <v>7</v>
      </c>
      <c r="E3506" s="22" t="s">
        <v>34</v>
      </c>
      <c r="F3506" s="22" t="s">
        <v>52</v>
      </c>
      <c r="G3506" s="1">
        <v>4419.6099999999997</v>
      </c>
    </row>
    <row r="3507" spans="2:7">
      <c r="B3507" s="22" t="s">
        <v>135</v>
      </c>
      <c r="C3507" s="22" t="s">
        <v>7</v>
      </c>
      <c r="D3507" s="22" t="s">
        <v>7</v>
      </c>
      <c r="E3507" s="22" t="s">
        <v>34</v>
      </c>
      <c r="F3507" s="22" t="s">
        <v>53</v>
      </c>
      <c r="G3507" s="1">
        <v>113671.62</v>
      </c>
    </row>
    <row r="3508" spans="2:7">
      <c r="B3508" s="22" t="s">
        <v>135</v>
      </c>
      <c r="C3508" s="22" t="s">
        <v>7</v>
      </c>
      <c r="D3508" s="22" t="s">
        <v>7</v>
      </c>
      <c r="E3508" s="22" t="s">
        <v>34</v>
      </c>
      <c r="F3508" s="22" t="s">
        <v>54</v>
      </c>
      <c r="G3508" s="1">
        <v>7475</v>
      </c>
    </row>
    <row r="3509" spans="2:7">
      <c r="B3509" s="22" t="s">
        <v>135</v>
      </c>
      <c r="C3509" s="22" t="s">
        <v>7</v>
      </c>
      <c r="D3509" s="22" t="s">
        <v>7</v>
      </c>
      <c r="E3509" s="22" t="s">
        <v>34</v>
      </c>
      <c r="F3509" s="22" t="s">
        <v>55</v>
      </c>
      <c r="G3509" s="1">
        <v>31922.11</v>
      </c>
    </row>
    <row r="3510" spans="2:7">
      <c r="B3510" s="22" t="s">
        <v>135</v>
      </c>
      <c r="C3510" s="22" t="s">
        <v>7</v>
      </c>
      <c r="D3510" s="22" t="s">
        <v>7</v>
      </c>
      <c r="E3510" s="22" t="s">
        <v>34</v>
      </c>
      <c r="F3510" s="22" t="s">
        <v>56</v>
      </c>
      <c r="G3510" s="1">
        <v>199358.69</v>
      </c>
    </row>
    <row r="3511" spans="2:7">
      <c r="B3511" s="22" t="s">
        <v>135</v>
      </c>
      <c r="C3511" s="22" t="s">
        <v>7</v>
      </c>
      <c r="D3511" s="22" t="s">
        <v>7</v>
      </c>
      <c r="E3511" s="22" t="s">
        <v>34</v>
      </c>
      <c r="F3511" s="22" t="s">
        <v>58</v>
      </c>
      <c r="G3511" s="1">
        <v>9652.91</v>
      </c>
    </row>
    <row r="3512" spans="2:7">
      <c r="B3512" s="22" t="s">
        <v>135</v>
      </c>
      <c r="C3512" s="22" t="s">
        <v>7</v>
      </c>
      <c r="D3512" s="22" t="s">
        <v>7</v>
      </c>
      <c r="E3512" s="22" t="s">
        <v>34</v>
      </c>
      <c r="F3512" s="22" t="s">
        <v>118</v>
      </c>
      <c r="G3512" s="1">
        <v>19124.75</v>
      </c>
    </row>
    <row r="3513" spans="2:7">
      <c r="B3513" s="22" t="s">
        <v>135</v>
      </c>
      <c r="C3513" s="22" t="s">
        <v>7</v>
      </c>
      <c r="D3513" s="22" t="s">
        <v>7</v>
      </c>
      <c r="E3513" s="22" t="s">
        <v>34</v>
      </c>
      <c r="F3513" s="22" t="s">
        <v>136</v>
      </c>
      <c r="G3513" s="1">
        <v>800</v>
      </c>
    </row>
    <row r="3514" spans="2:7">
      <c r="B3514" s="22" t="s">
        <v>135</v>
      </c>
      <c r="C3514" s="22" t="s">
        <v>7</v>
      </c>
      <c r="D3514" s="22" t="s">
        <v>7</v>
      </c>
      <c r="E3514" s="22" t="s">
        <v>34</v>
      </c>
      <c r="F3514" s="22" t="s">
        <v>137</v>
      </c>
      <c r="G3514" s="1">
        <v>2035.59</v>
      </c>
    </row>
    <row r="3515" spans="2:7">
      <c r="B3515" s="22" t="s">
        <v>135</v>
      </c>
      <c r="C3515" s="22" t="s">
        <v>7</v>
      </c>
      <c r="D3515" s="22" t="s">
        <v>7</v>
      </c>
      <c r="E3515" s="22" t="s">
        <v>59</v>
      </c>
      <c r="F3515" s="22" t="s">
        <v>55</v>
      </c>
      <c r="G3515" s="1">
        <v>8194.74</v>
      </c>
    </row>
    <row r="3516" spans="2:7">
      <c r="B3516" s="22" t="s">
        <v>135</v>
      </c>
      <c r="C3516" s="22" t="s">
        <v>7</v>
      </c>
      <c r="D3516" s="22" t="s">
        <v>7</v>
      </c>
      <c r="E3516" s="22" t="s">
        <v>60</v>
      </c>
      <c r="F3516" s="22" t="s">
        <v>78</v>
      </c>
      <c r="G3516" s="1">
        <v>587.54999999999995</v>
      </c>
    </row>
    <row r="3517" spans="2:7">
      <c r="B3517" s="22" t="s">
        <v>135</v>
      </c>
      <c r="C3517" s="22" t="s">
        <v>7</v>
      </c>
      <c r="D3517" s="22" t="s">
        <v>7</v>
      </c>
      <c r="E3517" s="22" t="s">
        <v>60</v>
      </c>
      <c r="F3517" s="22" t="s">
        <v>61</v>
      </c>
      <c r="G3517" s="1">
        <v>724.19</v>
      </c>
    </row>
    <row r="3518" spans="2:7">
      <c r="B3518" s="22" t="s">
        <v>135</v>
      </c>
      <c r="C3518" s="22" t="s">
        <v>7</v>
      </c>
      <c r="D3518" s="22" t="s">
        <v>7</v>
      </c>
      <c r="E3518" s="22" t="s">
        <v>60</v>
      </c>
      <c r="F3518" s="22" t="s">
        <v>80</v>
      </c>
      <c r="G3518" s="1">
        <v>3421.89</v>
      </c>
    </row>
    <row r="3519" spans="2:7">
      <c r="B3519" s="22" t="s">
        <v>135</v>
      </c>
      <c r="C3519" s="22" t="s">
        <v>7</v>
      </c>
      <c r="D3519" s="22" t="s">
        <v>7</v>
      </c>
      <c r="E3519" s="22" t="s">
        <v>60</v>
      </c>
      <c r="F3519" s="22" t="s">
        <v>62</v>
      </c>
      <c r="G3519" s="1">
        <v>8150.19</v>
      </c>
    </row>
    <row r="3520" spans="2:7">
      <c r="B3520" s="22" t="s">
        <v>138</v>
      </c>
      <c r="C3520" s="22" t="s">
        <v>7</v>
      </c>
      <c r="D3520" s="22" t="s">
        <v>5</v>
      </c>
      <c r="E3520" s="22" t="s">
        <v>5</v>
      </c>
      <c r="F3520" s="22" t="s">
        <v>6</v>
      </c>
      <c r="G3520" s="1">
        <v>6069.19</v>
      </c>
    </row>
    <row r="3521" spans="2:7">
      <c r="B3521" s="22" t="s">
        <v>138</v>
      </c>
      <c r="C3521" s="22" t="s">
        <v>7</v>
      </c>
      <c r="D3521" s="22" t="s">
        <v>5</v>
      </c>
      <c r="E3521" s="22" t="s">
        <v>7</v>
      </c>
      <c r="F3521" s="22" t="s">
        <v>6</v>
      </c>
      <c r="G3521" s="1">
        <v>-376764.89</v>
      </c>
    </row>
    <row r="3522" spans="2:7">
      <c r="B3522" s="22" t="s">
        <v>138</v>
      </c>
      <c r="C3522" s="22" t="s">
        <v>7</v>
      </c>
      <c r="D3522" s="22" t="s">
        <v>5</v>
      </c>
      <c r="E3522" s="22" t="s">
        <v>8</v>
      </c>
      <c r="F3522" s="22" t="s">
        <v>9</v>
      </c>
      <c r="G3522" s="1">
        <v>11086751.6</v>
      </c>
    </row>
    <row r="3523" spans="2:7">
      <c r="B3523" s="22" t="s">
        <v>138</v>
      </c>
      <c r="C3523" s="22" t="s">
        <v>7</v>
      </c>
      <c r="D3523" s="22" t="s">
        <v>5</v>
      </c>
      <c r="E3523" s="22" t="s">
        <v>8</v>
      </c>
      <c r="F3523" s="22" t="s">
        <v>10</v>
      </c>
      <c r="G3523" s="1">
        <v>182554.26</v>
      </c>
    </row>
    <row r="3524" spans="2:7">
      <c r="B3524" s="22" t="s">
        <v>138</v>
      </c>
      <c r="C3524" s="22" t="s">
        <v>7</v>
      </c>
      <c r="D3524" s="22" t="s">
        <v>5</v>
      </c>
      <c r="E3524" s="22" t="s">
        <v>8</v>
      </c>
      <c r="F3524" s="22" t="s">
        <v>11</v>
      </c>
      <c r="G3524" s="1">
        <v>497788.9</v>
      </c>
    </row>
    <row r="3525" spans="2:7">
      <c r="B3525" s="22" t="s">
        <v>138</v>
      </c>
      <c r="C3525" s="22" t="s">
        <v>7</v>
      </c>
      <c r="D3525" s="22" t="s">
        <v>5</v>
      </c>
      <c r="E3525" s="22" t="s">
        <v>8</v>
      </c>
      <c r="F3525" s="22" t="s">
        <v>12</v>
      </c>
      <c r="G3525" s="1">
        <v>56665.34</v>
      </c>
    </row>
    <row r="3526" spans="2:7">
      <c r="B3526" s="22" t="s">
        <v>138</v>
      </c>
      <c r="C3526" s="22" t="s">
        <v>7</v>
      </c>
      <c r="D3526" s="22" t="s">
        <v>5</v>
      </c>
      <c r="E3526" s="22" t="s">
        <v>8</v>
      </c>
      <c r="F3526" s="22" t="s">
        <v>13</v>
      </c>
      <c r="G3526" s="1">
        <v>121245.79</v>
      </c>
    </row>
    <row r="3527" spans="2:7">
      <c r="B3527" s="22" t="s">
        <v>138</v>
      </c>
      <c r="C3527" s="22" t="s">
        <v>7</v>
      </c>
      <c r="D3527" s="22" t="s">
        <v>5</v>
      </c>
      <c r="E3527" s="22" t="s">
        <v>8</v>
      </c>
      <c r="F3527" s="22" t="s">
        <v>70</v>
      </c>
      <c r="G3527" s="1">
        <v>99686</v>
      </c>
    </row>
    <row r="3528" spans="2:7">
      <c r="B3528" s="22" t="s">
        <v>138</v>
      </c>
      <c r="C3528" s="22" t="s">
        <v>7</v>
      </c>
      <c r="D3528" s="22" t="s">
        <v>5</v>
      </c>
      <c r="E3528" s="22" t="s">
        <v>14</v>
      </c>
      <c r="F3528" s="22" t="s">
        <v>9</v>
      </c>
      <c r="G3528" s="1">
        <v>6870125.8300000001</v>
      </c>
    </row>
    <row r="3529" spans="2:7">
      <c r="B3529" s="22" t="s">
        <v>138</v>
      </c>
      <c r="C3529" s="22" t="s">
        <v>7</v>
      </c>
      <c r="D3529" s="22" t="s">
        <v>5</v>
      </c>
      <c r="E3529" s="22" t="s">
        <v>14</v>
      </c>
      <c r="F3529" s="22" t="s">
        <v>10</v>
      </c>
      <c r="G3529" s="1">
        <v>255502.84</v>
      </c>
    </row>
    <row r="3530" spans="2:7">
      <c r="B3530" s="22" t="s">
        <v>138</v>
      </c>
      <c r="C3530" s="22" t="s">
        <v>7</v>
      </c>
      <c r="D3530" s="22" t="s">
        <v>5</v>
      </c>
      <c r="E3530" s="22" t="s">
        <v>14</v>
      </c>
      <c r="F3530" s="22" t="s">
        <v>11</v>
      </c>
      <c r="G3530" s="1">
        <v>189569.54</v>
      </c>
    </row>
    <row r="3531" spans="2:7">
      <c r="B3531" s="22" t="s">
        <v>138</v>
      </c>
      <c r="C3531" s="22" t="s">
        <v>7</v>
      </c>
      <c r="D3531" s="22" t="s">
        <v>5</v>
      </c>
      <c r="E3531" s="22" t="s">
        <v>14</v>
      </c>
      <c r="F3531" s="22" t="s">
        <v>12</v>
      </c>
      <c r="G3531" s="1">
        <v>1300</v>
      </c>
    </row>
    <row r="3532" spans="2:7">
      <c r="B3532" s="22" t="s">
        <v>138</v>
      </c>
      <c r="C3532" s="22" t="s">
        <v>7</v>
      </c>
      <c r="D3532" s="22" t="s">
        <v>5</v>
      </c>
      <c r="E3532" s="22" t="s">
        <v>14</v>
      </c>
      <c r="F3532" s="22" t="s">
        <v>13</v>
      </c>
      <c r="G3532" s="1">
        <v>40489.74</v>
      </c>
    </row>
    <row r="3533" spans="2:7">
      <c r="B3533" s="22" t="s">
        <v>138</v>
      </c>
      <c r="C3533" s="22" t="s">
        <v>7</v>
      </c>
      <c r="D3533" s="22" t="s">
        <v>5</v>
      </c>
      <c r="E3533" s="22" t="s">
        <v>15</v>
      </c>
      <c r="F3533" s="22" t="s">
        <v>17</v>
      </c>
      <c r="G3533" s="1">
        <v>903616.15</v>
      </c>
    </row>
    <row r="3534" spans="2:7">
      <c r="B3534" s="22" t="s">
        <v>138</v>
      </c>
      <c r="C3534" s="22" t="s">
        <v>7</v>
      </c>
      <c r="D3534" s="22" t="s">
        <v>5</v>
      </c>
      <c r="E3534" s="22" t="s">
        <v>15</v>
      </c>
      <c r="F3534" s="22" t="s">
        <v>18</v>
      </c>
      <c r="G3534" s="1">
        <v>548962</v>
      </c>
    </row>
    <row r="3535" spans="2:7">
      <c r="B3535" s="22" t="s">
        <v>138</v>
      </c>
      <c r="C3535" s="22" t="s">
        <v>7</v>
      </c>
      <c r="D3535" s="22" t="s">
        <v>5</v>
      </c>
      <c r="E3535" s="22" t="s">
        <v>15</v>
      </c>
      <c r="F3535" s="22" t="s">
        <v>19</v>
      </c>
      <c r="G3535" s="1">
        <v>1811918.58</v>
      </c>
    </row>
    <row r="3536" spans="2:7">
      <c r="B3536" s="22" t="s">
        <v>138</v>
      </c>
      <c r="C3536" s="22" t="s">
        <v>7</v>
      </c>
      <c r="D3536" s="22" t="s">
        <v>5</v>
      </c>
      <c r="E3536" s="22" t="s">
        <v>15</v>
      </c>
      <c r="F3536" s="22" t="s">
        <v>20</v>
      </c>
      <c r="G3536" s="1">
        <v>922051.13</v>
      </c>
    </row>
    <row r="3537" spans="2:7">
      <c r="B3537" s="22" t="s">
        <v>138</v>
      </c>
      <c r="C3537" s="22" t="s">
        <v>7</v>
      </c>
      <c r="D3537" s="22" t="s">
        <v>5</v>
      </c>
      <c r="E3537" s="22" t="s">
        <v>15</v>
      </c>
      <c r="F3537" s="22" t="s">
        <v>21</v>
      </c>
      <c r="G3537" s="1">
        <v>24059.360000000001</v>
      </c>
    </row>
    <row r="3538" spans="2:7">
      <c r="B3538" s="22" t="s">
        <v>138</v>
      </c>
      <c r="C3538" s="22" t="s">
        <v>7</v>
      </c>
      <c r="D3538" s="22" t="s">
        <v>5</v>
      </c>
      <c r="E3538" s="22" t="s">
        <v>15</v>
      </c>
      <c r="F3538" s="22" t="s">
        <v>22</v>
      </c>
      <c r="G3538" s="1">
        <v>24964.799999999999</v>
      </c>
    </row>
    <row r="3539" spans="2:7">
      <c r="B3539" s="22" t="s">
        <v>138</v>
      </c>
      <c r="C3539" s="22" t="s">
        <v>7</v>
      </c>
      <c r="D3539" s="22" t="s">
        <v>5</v>
      </c>
      <c r="E3539" s="22" t="s">
        <v>15</v>
      </c>
      <c r="F3539" s="22" t="s">
        <v>23</v>
      </c>
      <c r="G3539" s="1">
        <v>64627.59</v>
      </c>
    </row>
    <row r="3540" spans="2:7">
      <c r="B3540" s="22" t="s">
        <v>138</v>
      </c>
      <c r="C3540" s="22" t="s">
        <v>7</v>
      </c>
      <c r="D3540" s="22" t="s">
        <v>5</v>
      </c>
      <c r="E3540" s="22" t="s">
        <v>15</v>
      </c>
      <c r="F3540" s="22" t="s">
        <v>24</v>
      </c>
      <c r="G3540" s="1">
        <v>270535.43</v>
      </c>
    </row>
    <row r="3541" spans="2:7">
      <c r="B3541" s="22" t="s">
        <v>138</v>
      </c>
      <c r="C3541" s="22" t="s">
        <v>7</v>
      </c>
      <c r="D3541" s="22" t="s">
        <v>5</v>
      </c>
      <c r="E3541" s="22" t="s">
        <v>15</v>
      </c>
      <c r="F3541" s="22" t="s">
        <v>25</v>
      </c>
      <c r="G3541" s="1">
        <v>1751956.54</v>
      </c>
    </row>
    <row r="3542" spans="2:7">
      <c r="B3542" s="22" t="s">
        <v>138</v>
      </c>
      <c r="C3542" s="22" t="s">
        <v>7</v>
      </c>
      <c r="D3542" s="22" t="s">
        <v>5</v>
      </c>
      <c r="E3542" s="22" t="s">
        <v>15</v>
      </c>
      <c r="F3542" s="22" t="s">
        <v>26</v>
      </c>
      <c r="G3542" s="1">
        <v>2364130.9500000002</v>
      </c>
    </row>
    <row r="3543" spans="2:7">
      <c r="B3543" s="22" t="s">
        <v>138</v>
      </c>
      <c r="C3543" s="22" t="s">
        <v>7</v>
      </c>
      <c r="D3543" s="22" t="s">
        <v>5</v>
      </c>
      <c r="E3543" s="22" t="s">
        <v>15</v>
      </c>
      <c r="F3543" s="22" t="s">
        <v>27</v>
      </c>
      <c r="G3543" s="1">
        <v>19031.93</v>
      </c>
    </row>
    <row r="3544" spans="2:7">
      <c r="B3544" s="22" t="s">
        <v>138</v>
      </c>
      <c r="C3544" s="22" t="s">
        <v>7</v>
      </c>
      <c r="D3544" s="22" t="s">
        <v>5</v>
      </c>
      <c r="E3544" s="22" t="s">
        <v>28</v>
      </c>
      <c r="F3544" s="22" t="s">
        <v>29</v>
      </c>
      <c r="G3544" s="1">
        <v>727522.24</v>
      </c>
    </row>
    <row r="3545" spans="2:7">
      <c r="B3545" s="22" t="s">
        <v>138</v>
      </c>
      <c r="C3545" s="22" t="s">
        <v>7</v>
      </c>
      <c r="D3545" s="22" t="s">
        <v>5</v>
      </c>
      <c r="E3545" s="22" t="s">
        <v>28</v>
      </c>
      <c r="F3545" s="22" t="s">
        <v>30</v>
      </c>
      <c r="G3545" s="1">
        <v>364883.79</v>
      </c>
    </row>
    <row r="3546" spans="2:7">
      <c r="B3546" s="22" t="s">
        <v>138</v>
      </c>
      <c r="C3546" s="22" t="s">
        <v>7</v>
      </c>
      <c r="D3546" s="22" t="s">
        <v>5</v>
      </c>
      <c r="E3546" s="22" t="s">
        <v>28</v>
      </c>
      <c r="F3546" s="22" t="s">
        <v>31</v>
      </c>
      <c r="G3546" s="1">
        <v>67076.33</v>
      </c>
    </row>
    <row r="3547" spans="2:7">
      <c r="B3547" s="22" t="s">
        <v>138</v>
      </c>
      <c r="C3547" s="22" t="s">
        <v>7</v>
      </c>
      <c r="D3547" s="22" t="s">
        <v>5</v>
      </c>
      <c r="E3547" s="22" t="s">
        <v>28</v>
      </c>
      <c r="F3547" s="22" t="s">
        <v>32</v>
      </c>
      <c r="G3547" s="1">
        <v>378128.1</v>
      </c>
    </row>
    <row r="3548" spans="2:7">
      <c r="B3548" s="22" t="s">
        <v>138</v>
      </c>
      <c r="C3548" s="22" t="s">
        <v>7</v>
      </c>
      <c r="D3548" s="22" t="s">
        <v>5</v>
      </c>
      <c r="E3548" s="22" t="s">
        <v>28</v>
      </c>
      <c r="F3548" s="22" t="s">
        <v>33</v>
      </c>
      <c r="G3548" s="1">
        <v>355903.38</v>
      </c>
    </row>
    <row r="3549" spans="2:7">
      <c r="B3549" s="22" t="s">
        <v>138</v>
      </c>
      <c r="C3549" s="22" t="s">
        <v>7</v>
      </c>
      <c r="D3549" s="22" t="s">
        <v>5</v>
      </c>
      <c r="E3549" s="22" t="s">
        <v>34</v>
      </c>
      <c r="F3549" s="22" t="s">
        <v>35</v>
      </c>
      <c r="G3549" s="1">
        <v>42761.97</v>
      </c>
    </row>
    <row r="3550" spans="2:7">
      <c r="B3550" s="22" t="s">
        <v>138</v>
      </c>
      <c r="C3550" s="22" t="s">
        <v>7</v>
      </c>
      <c r="D3550" s="22" t="s">
        <v>5</v>
      </c>
      <c r="E3550" s="22" t="s">
        <v>34</v>
      </c>
      <c r="F3550" s="22" t="s">
        <v>36</v>
      </c>
      <c r="G3550" s="1">
        <v>5276.37</v>
      </c>
    </row>
    <row r="3551" spans="2:7">
      <c r="B3551" s="22" t="s">
        <v>138</v>
      </c>
      <c r="C3551" s="22" t="s">
        <v>7</v>
      </c>
      <c r="D3551" s="22" t="s">
        <v>5</v>
      </c>
      <c r="E3551" s="22" t="s">
        <v>34</v>
      </c>
      <c r="F3551" s="22" t="s">
        <v>37</v>
      </c>
      <c r="G3551" s="1">
        <v>2411.5700000000002</v>
      </c>
    </row>
    <row r="3552" spans="2:7">
      <c r="B3552" s="22" t="s">
        <v>138</v>
      </c>
      <c r="C3552" s="22" t="s">
        <v>7</v>
      </c>
      <c r="D3552" s="22" t="s">
        <v>5</v>
      </c>
      <c r="E3552" s="22" t="s">
        <v>34</v>
      </c>
      <c r="F3552" s="22" t="s">
        <v>38</v>
      </c>
      <c r="G3552" s="1">
        <v>152530.54999999999</v>
      </c>
    </row>
    <row r="3553" spans="2:7">
      <c r="B3553" s="22" t="s">
        <v>138</v>
      </c>
      <c r="C3553" s="22" t="s">
        <v>7</v>
      </c>
      <c r="D3553" s="22" t="s">
        <v>5</v>
      </c>
      <c r="E3553" s="22" t="s">
        <v>34</v>
      </c>
      <c r="F3553" s="22" t="s">
        <v>39</v>
      </c>
      <c r="G3553" s="1">
        <v>336764.01</v>
      </c>
    </row>
    <row r="3554" spans="2:7">
      <c r="B3554" s="22" t="s">
        <v>138</v>
      </c>
      <c r="C3554" s="22" t="s">
        <v>7</v>
      </c>
      <c r="D3554" s="22" t="s">
        <v>5</v>
      </c>
      <c r="E3554" s="22" t="s">
        <v>34</v>
      </c>
      <c r="F3554" s="22" t="s">
        <v>40</v>
      </c>
      <c r="G3554" s="1">
        <v>2040</v>
      </c>
    </row>
    <row r="3555" spans="2:7">
      <c r="B3555" s="22" t="s">
        <v>138</v>
      </c>
      <c r="C3555" s="22" t="s">
        <v>7</v>
      </c>
      <c r="D3555" s="22" t="s">
        <v>5</v>
      </c>
      <c r="E3555" s="22" t="s">
        <v>34</v>
      </c>
      <c r="F3555" s="22" t="s">
        <v>41</v>
      </c>
      <c r="G3555" s="1">
        <v>34211.85</v>
      </c>
    </row>
    <row r="3556" spans="2:7">
      <c r="B3556" s="22" t="s">
        <v>138</v>
      </c>
      <c r="C3556" s="22" t="s">
        <v>7</v>
      </c>
      <c r="D3556" s="22" t="s">
        <v>5</v>
      </c>
      <c r="E3556" s="22" t="s">
        <v>34</v>
      </c>
      <c r="F3556" s="22" t="s">
        <v>65</v>
      </c>
      <c r="G3556" s="1">
        <v>26540</v>
      </c>
    </row>
    <row r="3557" spans="2:7">
      <c r="B3557" s="22" t="s">
        <v>138</v>
      </c>
      <c r="C3557" s="22" t="s">
        <v>7</v>
      </c>
      <c r="D3557" s="22" t="s">
        <v>5</v>
      </c>
      <c r="E3557" s="22" t="s">
        <v>34</v>
      </c>
      <c r="F3557" s="22" t="s">
        <v>42</v>
      </c>
      <c r="G3557" s="1">
        <v>119748.17</v>
      </c>
    </row>
    <row r="3558" spans="2:7">
      <c r="B3558" s="22" t="s">
        <v>138</v>
      </c>
      <c r="C3558" s="22" t="s">
        <v>7</v>
      </c>
      <c r="D3558" s="22" t="s">
        <v>5</v>
      </c>
      <c r="E3558" s="22" t="s">
        <v>34</v>
      </c>
      <c r="F3558" s="22" t="s">
        <v>43</v>
      </c>
      <c r="G3558" s="1">
        <v>84505.08</v>
      </c>
    </row>
    <row r="3559" spans="2:7">
      <c r="B3559" s="22" t="s">
        <v>138</v>
      </c>
      <c r="C3559" s="22" t="s">
        <v>7</v>
      </c>
      <c r="D3559" s="22" t="s">
        <v>5</v>
      </c>
      <c r="E3559" s="22" t="s">
        <v>34</v>
      </c>
      <c r="F3559" s="22" t="s">
        <v>45</v>
      </c>
      <c r="G3559" s="1">
        <v>77057.7</v>
      </c>
    </row>
    <row r="3560" spans="2:7">
      <c r="B3560" s="22" t="s">
        <v>138</v>
      </c>
      <c r="C3560" s="22" t="s">
        <v>7</v>
      </c>
      <c r="D3560" s="22" t="s">
        <v>5</v>
      </c>
      <c r="E3560" s="22" t="s">
        <v>34</v>
      </c>
      <c r="F3560" s="22" t="s">
        <v>46</v>
      </c>
      <c r="G3560" s="1">
        <v>26001.79</v>
      </c>
    </row>
    <row r="3561" spans="2:7">
      <c r="B3561" s="22" t="s">
        <v>138</v>
      </c>
      <c r="C3561" s="22" t="s">
        <v>7</v>
      </c>
      <c r="D3561" s="22" t="s">
        <v>5</v>
      </c>
      <c r="E3561" s="22" t="s">
        <v>34</v>
      </c>
      <c r="F3561" s="22" t="s">
        <v>47</v>
      </c>
      <c r="G3561" s="1">
        <v>150508.99</v>
      </c>
    </row>
    <row r="3562" spans="2:7">
      <c r="B3562" s="22" t="s">
        <v>138</v>
      </c>
      <c r="C3562" s="22" t="s">
        <v>7</v>
      </c>
      <c r="D3562" s="22" t="s">
        <v>5</v>
      </c>
      <c r="E3562" s="22" t="s">
        <v>34</v>
      </c>
      <c r="F3562" s="22" t="s">
        <v>48</v>
      </c>
      <c r="G3562" s="1">
        <v>66753.81</v>
      </c>
    </row>
    <row r="3563" spans="2:7">
      <c r="B3563" s="22" t="s">
        <v>138</v>
      </c>
      <c r="C3563" s="22" t="s">
        <v>7</v>
      </c>
      <c r="D3563" s="22" t="s">
        <v>5</v>
      </c>
      <c r="E3563" s="22" t="s">
        <v>34</v>
      </c>
      <c r="F3563" s="22" t="s">
        <v>75</v>
      </c>
      <c r="G3563" s="1">
        <v>46516.93</v>
      </c>
    </row>
    <row r="3564" spans="2:7">
      <c r="B3564" s="22" t="s">
        <v>138</v>
      </c>
      <c r="C3564" s="22" t="s">
        <v>7</v>
      </c>
      <c r="D3564" s="22" t="s">
        <v>5</v>
      </c>
      <c r="E3564" s="22" t="s">
        <v>34</v>
      </c>
      <c r="F3564" s="22" t="s">
        <v>49</v>
      </c>
      <c r="G3564" s="1">
        <v>304977.84000000003</v>
      </c>
    </row>
    <row r="3565" spans="2:7">
      <c r="B3565" s="22" t="s">
        <v>138</v>
      </c>
      <c r="C3565" s="22" t="s">
        <v>7</v>
      </c>
      <c r="D3565" s="22" t="s">
        <v>5</v>
      </c>
      <c r="E3565" s="22" t="s">
        <v>34</v>
      </c>
      <c r="F3565" s="22" t="s">
        <v>50</v>
      </c>
      <c r="G3565" s="1">
        <v>284949.90000000002</v>
      </c>
    </row>
    <row r="3566" spans="2:7">
      <c r="B3566" s="22" t="s">
        <v>138</v>
      </c>
      <c r="C3566" s="22" t="s">
        <v>7</v>
      </c>
      <c r="D3566" s="22" t="s">
        <v>5</v>
      </c>
      <c r="E3566" s="22" t="s">
        <v>34</v>
      </c>
      <c r="F3566" s="22" t="s">
        <v>51</v>
      </c>
      <c r="G3566" s="1">
        <v>476.29</v>
      </c>
    </row>
    <row r="3567" spans="2:7">
      <c r="B3567" s="22" t="s">
        <v>138</v>
      </c>
      <c r="C3567" s="22" t="s">
        <v>7</v>
      </c>
      <c r="D3567" s="22" t="s">
        <v>5</v>
      </c>
      <c r="E3567" s="22" t="s">
        <v>34</v>
      </c>
      <c r="F3567" s="22" t="s">
        <v>52</v>
      </c>
      <c r="G3567" s="1">
        <v>21458.93</v>
      </c>
    </row>
    <row r="3568" spans="2:7">
      <c r="B3568" s="22" t="s">
        <v>138</v>
      </c>
      <c r="C3568" s="22" t="s">
        <v>7</v>
      </c>
      <c r="D3568" s="22" t="s">
        <v>5</v>
      </c>
      <c r="E3568" s="22" t="s">
        <v>34</v>
      </c>
      <c r="F3568" s="22" t="s">
        <v>53</v>
      </c>
      <c r="G3568" s="1">
        <v>680221.23</v>
      </c>
    </row>
    <row r="3569" spans="2:7">
      <c r="B3569" s="22" t="s">
        <v>138</v>
      </c>
      <c r="C3569" s="22" t="s">
        <v>7</v>
      </c>
      <c r="D3569" s="22" t="s">
        <v>5</v>
      </c>
      <c r="E3569" s="22" t="s">
        <v>34</v>
      </c>
      <c r="F3569" s="22" t="s">
        <v>54</v>
      </c>
      <c r="G3569" s="1">
        <v>592000.21</v>
      </c>
    </row>
    <row r="3570" spans="2:7">
      <c r="B3570" s="22" t="s">
        <v>138</v>
      </c>
      <c r="C3570" s="22" t="s">
        <v>7</v>
      </c>
      <c r="D3570" s="22" t="s">
        <v>5</v>
      </c>
      <c r="E3570" s="22" t="s">
        <v>34</v>
      </c>
      <c r="F3570" s="22" t="s">
        <v>68</v>
      </c>
      <c r="G3570" s="1">
        <v>319282.39</v>
      </c>
    </row>
    <row r="3571" spans="2:7">
      <c r="B3571" s="22" t="s">
        <v>138</v>
      </c>
      <c r="C3571" s="22" t="s">
        <v>7</v>
      </c>
      <c r="D3571" s="22" t="s">
        <v>5</v>
      </c>
      <c r="E3571" s="22" t="s">
        <v>34</v>
      </c>
      <c r="F3571" s="22" t="s">
        <v>55</v>
      </c>
      <c r="G3571" s="1">
        <v>1844.92</v>
      </c>
    </row>
    <row r="3572" spans="2:7">
      <c r="B3572" s="22" t="s">
        <v>138</v>
      </c>
      <c r="C3572" s="22" t="s">
        <v>7</v>
      </c>
      <c r="D3572" s="22" t="s">
        <v>5</v>
      </c>
      <c r="E3572" s="22" t="s">
        <v>34</v>
      </c>
      <c r="F3572" s="22" t="s">
        <v>76</v>
      </c>
      <c r="G3572" s="1">
        <v>69012.62</v>
      </c>
    </row>
    <row r="3573" spans="2:7">
      <c r="B3573" s="22" t="s">
        <v>138</v>
      </c>
      <c r="C3573" s="22" t="s">
        <v>7</v>
      </c>
      <c r="D3573" s="22" t="s">
        <v>5</v>
      </c>
      <c r="E3573" s="22" t="s">
        <v>34</v>
      </c>
      <c r="F3573" s="22" t="s">
        <v>57</v>
      </c>
      <c r="G3573" s="1">
        <v>235228.74</v>
      </c>
    </row>
    <row r="3574" spans="2:7">
      <c r="B3574" s="22" t="s">
        <v>138</v>
      </c>
      <c r="C3574" s="22" t="s">
        <v>7</v>
      </c>
      <c r="D3574" s="22" t="s">
        <v>5</v>
      </c>
      <c r="E3574" s="22" t="s">
        <v>34</v>
      </c>
      <c r="F3574" s="22" t="s">
        <v>91</v>
      </c>
      <c r="G3574" s="1">
        <v>5006.8999999999996</v>
      </c>
    </row>
    <row r="3575" spans="2:7">
      <c r="B3575" s="22" t="s">
        <v>138</v>
      </c>
      <c r="C3575" s="22" t="s">
        <v>7</v>
      </c>
      <c r="D3575" s="22" t="s">
        <v>5</v>
      </c>
      <c r="E3575" s="22" t="s">
        <v>34</v>
      </c>
      <c r="F3575" s="22" t="s">
        <v>94</v>
      </c>
      <c r="G3575" s="1">
        <v>7087.58</v>
      </c>
    </row>
    <row r="3576" spans="2:7">
      <c r="B3576" s="22" t="s">
        <v>138</v>
      </c>
      <c r="C3576" s="22" t="s">
        <v>7</v>
      </c>
      <c r="D3576" s="22" t="s">
        <v>5</v>
      </c>
      <c r="E3576" s="22" t="s">
        <v>59</v>
      </c>
      <c r="F3576" s="22" t="s">
        <v>55</v>
      </c>
      <c r="G3576" s="1">
        <v>48753</v>
      </c>
    </row>
    <row r="3577" spans="2:7">
      <c r="B3577" s="22" t="s">
        <v>138</v>
      </c>
      <c r="C3577" s="22" t="s">
        <v>7</v>
      </c>
      <c r="D3577" s="22" t="s">
        <v>7</v>
      </c>
      <c r="E3577" s="22" t="s">
        <v>5</v>
      </c>
      <c r="F3577" s="22" t="s">
        <v>6</v>
      </c>
      <c r="G3577" s="1">
        <v>370695.7</v>
      </c>
    </row>
    <row r="3578" spans="2:7">
      <c r="B3578" s="22" t="s">
        <v>138</v>
      </c>
      <c r="C3578" s="22" t="s">
        <v>7</v>
      </c>
      <c r="D3578" s="22" t="s">
        <v>7</v>
      </c>
      <c r="E3578" s="22" t="s">
        <v>8</v>
      </c>
      <c r="F3578" s="22" t="s">
        <v>9</v>
      </c>
      <c r="G3578" s="1">
        <v>859141.91</v>
      </c>
    </row>
    <row r="3579" spans="2:7">
      <c r="B3579" s="22" t="s">
        <v>138</v>
      </c>
      <c r="C3579" s="22" t="s">
        <v>7</v>
      </c>
      <c r="D3579" s="22" t="s">
        <v>7</v>
      </c>
      <c r="E3579" s="22" t="s">
        <v>8</v>
      </c>
      <c r="F3579" s="22" t="s">
        <v>10</v>
      </c>
      <c r="G3579" s="1">
        <v>5731.43</v>
      </c>
    </row>
    <row r="3580" spans="2:7">
      <c r="B3580" s="22" t="s">
        <v>138</v>
      </c>
      <c r="C3580" s="22" t="s">
        <v>7</v>
      </c>
      <c r="D3580" s="22" t="s">
        <v>7</v>
      </c>
      <c r="E3580" s="22" t="s">
        <v>8</v>
      </c>
      <c r="F3580" s="22" t="s">
        <v>11</v>
      </c>
      <c r="G3580" s="1">
        <v>62253.31</v>
      </c>
    </row>
    <row r="3581" spans="2:7">
      <c r="B3581" s="22" t="s">
        <v>138</v>
      </c>
      <c r="C3581" s="22" t="s">
        <v>7</v>
      </c>
      <c r="D3581" s="22" t="s">
        <v>7</v>
      </c>
      <c r="E3581" s="22" t="s">
        <v>8</v>
      </c>
      <c r="F3581" s="22" t="s">
        <v>12</v>
      </c>
      <c r="G3581" s="1">
        <v>135759.79999999999</v>
      </c>
    </row>
    <row r="3582" spans="2:7">
      <c r="B3582" s="22" t="s">
        <v>138</v>
      </c>
      <c r="C3582" s="22" t="s">
        <v>7</v>
      </c>
      <c r="D3582" s="22" t="s">
        <v>7</v>
      </c>
      <c r="E3582" s="22" t="s">
        <v>8</v>
      </c>
      <c r="F3582" s="22" t="s">
        <v>13</v>
      </c>
      <c r="G3582" s="1">
        <v>34374.379999999997</v>
      </c>
    </row>
    <row r="3583" spans="2:7">
      <c r="B3583" s="22" t="s">
        <v>138</v>
      </c>
      <c r="C3583" s="22" t="s">
        <v>7</v>
      </c>
      <c r="D3583" s="22" t="s">
        <v>7</v>
      </c>
      <c r="E3583" s="22" t="s">
        <v>14</v>
      </c>
      <c r="F3583" s="22" t="s">
        <v>9</v>
      </c>
      <c r="G3583" s="1">
        <v>1799321.01</v>
      </c>
    </row>
    <row r="3584" spans="2:7">
      <c r="B3584" s="22" t="s">
        <v>138</v>
      </c>
      <c r="C3584" s="22" t="s">
        <v>7</v>
      </c>
      <c r="D3584" s="22" t="s">
        <v>7</v>
      </c>
      <c r="E3584" s="22" t="s">
        <v>14</v>
      </c>
      <c r="F3584" s="22" t="s">
        <v>10</v>
      </c>
      <c r="G3584" s="1">
        <v>18515.5</v>
      </c>
    </row>
    <row r="3585" spans="2:7">
      <c r="B3585" s="22" t="s">
        <v>138</v>
      </c>
      <c r="C3585" s="22" t="s">
        <v>7</v>
      </c>
      <c r="D3585" s="22" t="s">
        <v>7</v>
      </c>
      <c r="E3585" s="22" t="s">
        <v>14</v>
      </c>
      <c r="F3585" s="22" t="s">
        <v>11</v>
      </c>
      <c r="G3585" s="1">
        <v>55320.04</v>
      </c>
    </row>
    <row r="3586" spans="2:7">
      <c r="B3586" s="22" t="s">
        <v>138</v>
      </c>
      <c r="C3586" s="22" t="s">
        <v>7</v>
      </c>
      <c r="D3586" s="22" t="s">
        <v>7</v>
      </c>
      <c r="E3586" s="22" t="s">
        <v>14</v>
      </c>
      <c r="F3586" s="22" t="s">
        <v>12</v>
      </c>
      <c r="G3586" s="1">
        <v>5650</v>
      </c>
    </row>
    <row r="3587" spans="2:7">
      <c r="B3587" s="22" t="s">
        <v>138</v>
      </c>
      <c r="C3587" s="22" t="s">
        <v>7</v>
      </c>
      <c r="D3587" s="22" t="s">
        <v>7</v>
      </c>
      <c r="E3587" s="22" t="s">
        <v>14</v>
      </c>
      <c r="F3587" s="22" t="s">
        <v>13</v>
      </c>
      <c r="G3587" s="1">
        <v>1273.51</v>
      </c>
    </row>
    <row r="3588" spans="2:7">
      <c r="B3588" s="22" t="s">
        <v>138</v>
      </c>
      <c r="C3588" s="22" t="s">
        <v>7</v>
      </c>
      <c r="D3588" s="22" t="s">
        <v>7</v>
      </c>
      <c r="E3588" s="22" t="s">
        <v>15</v>
      </c>
      <c r="F3588" s="22" t="s">
        <v>17</v>
      </c>
      <c r="G3588" s="1">
        <v>83330.539999999994</v>
      </c>
    </row>
    <row r="3589" spans="2:7">
      <c r="B3589" s="22" t="s">
        <v>138</v>
      </c>
      <c r="C3589" s="22" t="s">
        <v>7</v>
      </c>
      <c r="D3589" s="22" t="s">
        <v>7</v>
      </c>
      <c r="E3589" s="22" t="s">
        <v>15</v>
      </c>
      <c r="F3589" s="22" t="s">
        <v>18</v>
      </c>
      <c r="G3589" s="1">
        <v>138549.17000000001</v>
      </c>
    </row>
    <row r="3590" spans="2:7">
      <c r="B3590" s="22" t="s">
        <v>138</v>
      </c>
      <c r="C3590" s="22" t="s">
        <v>7</v>
      </c>
      <c r="D3590" s="22" t="s">
        <v>7</v>
      </c>
      <c r="E3590" s="22" t="s">
        <v>15</v>
      </c>
      <c r="F3590" s="22" t="s">
        <v>19</v>
      </c>
      <c r="G3590" s="1">
        <v>166245.06</v>
      </c>
    </row>
    <row r="3591" spans="2:7">
      <c r="B3591" s="22" t="s">
        <v>138</v>
      </c>
      <c r="C3591" s="22" t="s">
        <v>7</v>
      </c>
      <c r="D3591" s="22" t="s">
        <v>7</v>
      </c>
      <c r="E3591" s="22" t="s">
        <v>15</v>
      </c>
      <c r="F3591" s="22" t="s">
        <v>20</v>
      </c>
      <c r="G3591" s="1">
        <v>227288.21</v>
      </c>
    </row>
    <row r="3592" spans="2:7">
      <c r="B3592" s="22" t="s">
        <v>138</v>
      </c>
      <c r="C3592" s="22" t="s">
        <v>7</v>
      </c>
      <c r="D3592" s="22" t="s">
        <v>7</v>
      </c>
      <c r="E3592" s="22" t="s">
        <v>15</v>
      </c>
      <c r="F3592" s="22" t="s">
        <v>21</v>
      </c>
      <c r="G3592" s="1">
        <v>2359.69</v>
      </c>
    </row>
    <row r="3593" spans="2:7">
      <c r="B3593" s="22" t="s">
        <v>138</v>
      </c>
      <c r="C3593" s="22" t="s">
        <v>7</v>
      </c>
      <c r="D3593" s="22" t="s">
        <v>7</v>
      </c>
      <c r="E3593" s="22" t="s">
        <v>15</v>
      </c>
      <c r="F3593" s="22" t="s">
        <v>22</v>
      </c>
      <c r="G3593" s="1">
        <v>6173.18</v>
      </c>
    </row>
    <row r="3594" spans="2:7">
      <c r="B3594" s="22" t="s">
        <v>138</v>
      </c>
      <c r="C3594" s="22" t="s">
        <v>7</v>
      </c>
      <c r="D3594" s="22" t="s">
        <v>7</v>
      </c>
      <c r="E3594" s="22" t="s">
        <v>15</v>
      </c>
      <c r="F3594" s="22" t="s">
        <v>23</v>
      </c>
      <c r="G3594" s="1">
        <v>5781.22</v>
      </c>
    </row>
    <row r="3595" spans="2:7">
      <c r="B3595" s="22" t="s">
        <v>138</v>
      </c>
      <c r="C3595" s="22" t="s">
        <v>7</v>
      </c>
      <c r="D3595" s="22" t="s">
        <v>7</v>
      </c>
      <c r="E3595" s="22" t="s">
        <v>15</v>
      </c>
      <c r="F3595" s="22" t="s">
        <v>24</v>
      </c>
      <c r="G3595" s="1">
        <v>59193.96</v>
      </c>
    </row>
    <row r="3596" spans="2:7">
      <c r="B3596" s="22" t="s">
        <v>138</v>
      </c>
      <c r="C3596" s="22" t="s">
        <v>7</v>
      </c>
      <c r="D3596" s="22" t="s">
        <v>7</v>
      </c>
      <c r="E3596" s="22" t="s">
        <v>15</v>
      </c>
      <c r="F3596" s="22" t="s">
        <v>25</v>
      </c>
      <c r="G3596" s="1">
        <v>125676.31</v>
      </c>
    </row>
    <row r="3597" spans="2:7">
      <c r="B3597" s="22" t="s">
        <v>138</v>
      </c>
      <c r="C3597" s="22" t="s">
        <v>7</v>
      </c>
      <c r="D3597" s="22" t="s">
        <v>7</v>
      </c>
      <c r="E3597" s="22" t="s">
        <v>15</v>
      </c>
      <c r="F3597" s="22" t="s">
        <v>26</v>
      </c>
      <c r="G3597" s="1">
        <v>408294.82</v>
      </c>
    </row>
    <row r="3598" spans="2:7">
      <c r="B3598" s="22" t="s">
        <v>138</v>
      </c>
      <c r="C3598" s="22" t="s">
        <v>7</v>
      </c>
      <c r="D3598" s="22" t="s">
        <v>7</v>
      </c>
      <c r="E3598" s="22" t="s">
        <v>15</v>
      </c>
      <c r="F3598" s="22" t="s">
        <v>27</v>
      </c>
      <c r="G3598" s="1">
        <v>1100.07</v>
      </c>
    </row>
    <row r="3599" spans="2:7">
      <c r="B3599" s="22" t="s">
        <v>138</v>
      </c>
      <c r="C3599" s="22" t="s">
        <v>7</v>
      </c>
      <c r="D3599" s="22" t="s">
        <v>7</v>
      </c>
      <c r="E3599" s="22" t="s">
        <v>28</v>
      </c>
      <c r="F3599" s="22" t="s">
        <v>29</v>
      </c>
      <c r="G3599" s="1">
        <v>67448.320000000007</v>
      </c>
    </row>
    <row r="3600" spans="2:7">
      <c r="B3600" s="22" t="s">
        <v>138</v>
      </c>
      <c r="C3600" s="22" t="s">
        <v>7</v>
      </c>
      <c r="D3600" s="22" t="s">
        <v>7</v>
      </c>
      <c r="E3600" s="22" t="s">
        <v>28</v>
      </c>
      <c r="F3600" s="22" t="s">
        <v>32</v>
      </c>
      <c r="G3600" s="1">
        <v>4189.1499999999996</v>
      </c>
    </row>
    <row r="3601" spans="2:7">
      <c r="B3601" s="22" t="s">
        <v>138</v>
      </c>
      <c r="C3601" s="22" t="s">
        <v>7</v>
      </c>
      <c r="D3601" s="22" t="s">
        <v>7</v>
      </c>
      <c r="E3601" s="22" t="s">
        <v>28</v>
      </c>
      <c r="F3601" s="22" t="s">
        <v>33</v>
      </c>
      <c r="G3601" s="1">
        <v>171.55</v>
      </c>
    </row>
    <row r="3602" spans="2:7">
      <c r="B3602" s="22" t="s">
        <v>138</v>
      </c>
      <c r="C3602" s="22" t="s">
        <v>7</v>
      </c>
      <c r="D3602" s="22" t="s">
        <v>7</v>
      </c>
      <c r="E3602" s="22" t="s">
        <v>34</v>
      </c>
      <c r="F3602" s="22" t="s">
        <v>38</v>
      </c>
      <c r="G3602" s="1">
        <v>4449.9799999999996</v>
      </c>
    </row>
    <row r="3603" spans="2:7">
      <c r="B3603" s="22" t="s">
        <v>138</v>
      </c>
      <c r="C3603" s="22" t="s">
        <v>7</v>
      </c>
      <c r="D3603" s="22" t="s">
        <v>7</v>
      </c>
      <c r="E3603" s="22" t="s">
        <v>34</v>
      </c>
      <c r="F3603" s="22" t="s">
        <v>39</v>
      </c>
      <c r="G3603" s="1">
        <v>164201.04</v>
      </c>
    </row>
    <row r="3604" spans="2:7">
      <c r="B3604" s="22" t="s">
        <v>138</v>
      </c>
      <c r="C3604" s="22" t="s">
        <v>7</v>
      </c>
      <c r="D3604" s="22" t="s">
        <v>7</v>
      </c>
      <c r="E3604" s="22" t="s">
        <v>34</v>
      </c>
      <c r="F3604" s="22" t="s">
        <v>42</v>
      </c>
      <c r="G3604" s="1">
        <v>21988.1</v>
      </c>
    </row>
    <row r="3605" spans="2:7">
      <c r="B3605" s="22" t="s">
        <v>138</v>
      </c>
      <c r="C3605" s="22" t="s">
        <v>7</v>
      </c>
      <c r="D3605" s="22" t="s">
        <v>7</v>
      </c>
      <c r="E3605" s="22" t="s">
        <v>34</v>
      </c>
      <c r="F3605" s="22" t="s">
        <v>45</v>
      </c>
      <c r="G3605" s="1">
        <v>8200.5</v>
      </c>
    </row>
    <row r="3606" spans="2:7">
      <c r="B3606" s="22" t="s">
        <v>138</v>
      </c>
      <c r="C3606" s="22" t="s">
        <v>7</v>
      </c>
      <c r="D3606" s="22" t="s">
        <v>7</v>
      </c>
      <c r="E3606" s="22" t="s">
        <v>34</v>
      </c>
      <c r="F3606" s="22" t="s">
        <v>46</v>
      </c>
      <c r="G3606" s="1">
        <v>1117.1099999999999</v>
      </c>
    </row>
    <row r="3607" spans="2:7">
      <c r="B3607" s="22" t="s">
        <v>138</v>
      </c>
      <c r="C3607" s="22" t="s">
        <v>7</v>
      </c>
      <c r="D3607" s="22" t="s">
        <v>7</v>
      </c>
      <c r="E3607" s="22" t="s">
        <v>34</v>
      </c>
      <c r="F3607" s="22" t="s">
        <v>48</v>
      </c>
      <c r="G3607" s="1">
        <v>153.75</v>
      </c>
    </row>
    <row r="3608" spans="2:7">
      <c r="B3608" s="22" t="s">
        <v>138</v>
      </c>
      <c r="C3608" s="22" t="s">
        <v>7</v>
      </c>
      <c r="D3608" s="22" t="s">
        <v>7</v>
      </c>
      <c r="E3608" s="22" t="s">
        <v>34</v>
      </c>
      <c r="F3608" s="22" t="s">
        <v>50</v>
      </c>
      <c r="G3608" s="1">
        <v>10290.35</v>
      </c>
    </row>
    <row r="3609" spans="2:7">
      <c r="B3609" s="22" t="s">
        <v>138</v>
      </c>
      <c r="C3609" s="22" t="s">
        <v>7</v>
      </c>
      <c r="D3609" s="22" t="s">
        <v>7</v>
      </c>
      <c r="E3609" s="22" t="s">
        <v>34</v>
      </c>
      <c r="F3609" s="22" t="s">
        <v>54</v>
      </c>
      <c r="G3609" s="1">
        <v>35000</v>
      </c>
    </row>
    <row r="3610" spans="2:7">
      <c r="B3610" s="22" t="s">
        <v>138</v>
      </c>
      <c r="C3610" s="22" t="s">
        <v>7</v>
      </c>
      <c r="D3610" s="22" t="s">
        <v>7</v>
      </c>
      <c r="E3610" s="22" t="s">
        <v>34</v>
      </c>
      <c r="F3610" s="22" t="s">
        <v>68</v>
      </c>
      <c r="G3610" s="1">
        <v>234814.87</v>
      </c>
    </row>
    <row r="3611" spans="2:7">
      <c r="B3611" s="22" t="s">
        <v>138</v>
      </c>
      <c r="C3611" s="22" t="s">
        <v>7</v>
      </c>
      <c r="D3611" s="22" t="s">
        <v>7</v>
      </c>
      <c r="E3611" s="22" t="s">
        <v>34</v>
      </c>
      <c r="F3611" s="22" t="s">
        <v>55</v>
      </c>
      <c r="G3611" s="1">
        <v>31.52</v>
      </c>
    </row>
    <row r="3612" spans="2:7">
      <c r="B3612" s="22" t="s">
        <v>138</v>
      </c>
      <c r="C3612" s="22" t="s">
        <v>7</v>
      </c>
      <c r="D3612" s="22" t="s">
        <v>7</v>
      </c>
      <c r="E3612" s="22" t="s">
        <v>34</v>
      </c>
      <c r="F3612" s="22" t="s">
        <v>76</v>
      </c>
      <c r="G3612" s="1">
        <v>1933.6</v>
      </c>
    </row>
    <row r="3613" spans="2:7">
      <c r="B3613" s="22" t="s">
        <v>138</v>
      </c>
      <c r="C3613" s="22" t="s">
        <v>7</v>
      </c>
      <c r="D3613" s="22" t="s">
        <v>7</v>
      </c>
      <c r="E3613" s="22" t="s">
        <v>34</v>
      </c>
      <c r="F3613" s="22" t="s">
        <v>57</v>
      </c>
      <c r="G3613" s="1">
        <v>9659.74</v>
      </c>
    </row>
    <row r="3614" spans="2:7">
      <c r="B3614" s="22" t="s">
        <v>138</v>
      </c>
      <c r="C3614" s="22" t="s">
        <v>7</v>
      </c>
      <c r="D3614" s="22" t="s">
        <v>7</v>
      </c>
      <c r="E3614" s="22" t="s">
        <v>59</v>
      </c>
      <c r="F3614" s="22" t="s">
        <v>55</v>
      </c>
      <c r="G3614" s="1">
        <v>1246.28</v>
      </c>
    </row>
    <row r="3615" spans="2:7">
      <c r="B3615" s="22" t="s">
        <v>139</v>
      </c>
      <c r="C3615" s="22" t="s">
        <v>7</v>
      </c>
      <c r="D3615" s="22" t="s">
        <v>5</v>
      </c>
      <c r="E3615" s="22" t="s">
        <v>5</v>
      </c>
      <c r="F3615" s="22" t="s">
        <v>6</v>
      </c>
      <c r="G3615" s="1">
        <v>131181.95000000001</v>
      </c>
    </row>
    <row r="3616" spans="2:7">
      <c r="B3616" s="22" t="s">
        <v>139</v>
      </c>
      <c r="C3616" s="22" t="s">
        <v>7</v>
      </c>
      <c r="D3616" s="22" t="s">
        <v>5</v>
      </c>
      <c r="E3616" s="22" t="s">
        <v>7</v>
      </c>
      <c r="F3616" s="22" t="s">
        <v>6</v>
      </c>
      <c r="G3616" s="1">
        <v>-944103.81</v>
      </c>
    </row>
    <row r="3617" spans="2:7">
      <c r="B3617" s="22" t="s">
        <v>139</v>
      </c>
      <c r="C3617" s="22" t="s">
        <v>7</v>
      </c>
      <c r="D3617" s="22" t="s">
        <v>5</v>
      </c>
      <c r="E3617" s="22" t="s">
        <v>8</v>
      </c>
      <c r="F3617" s="22" t="s">
        <v>9</v>
      </c>
      <c r="G3617" s="1">
        <v>24882028.59</v>
      </c>
    </row>
    <row r="3618" spans="2:7">
      <c r="B3618" s="22" t="s">
        <v>139</v>
      </c>
      <c r="C3618" s="22" t="s">
        <v>7</v>
      </c>
      <c r="D3618" s="22" t="s">
        <v>5</v>
      </c>
      <c r="E3618" s="22" t="s">
        <v>8</v>
      </c>
      <c r="F3618" s="22" t="s">
        <v>10</v>
      </c>
      <c r="G3618" s="1">
        <v>723709.77</v>
      </c>
    </row>
    <row r="3619" spans="2:7">
      <c r="B3619" s="22" t="s">
        <v>139</v>
      </c>
      <c r="C3619" s="22" t="s">
        <v>7</v>
      </c>
      <c r="D3619" s="22" t="s">
        <v>5</v>
      </c>
      <c r="E3619" s="22" t="s">
        <v>8</v>
      </c>
      <c r="F3619" s="22" t="s">
        <v>11</v>
      </c>
      <c r="G3619" s="1">
        <v>299586.46000000002</v>
      </c>
    </row>
    <row r="3620" spans="2:7">
      <c r="B3620" s="22" t="s">
        <v>139</v>
      </c>
      <c r="C3620" s="22" t="s">
        <v>7</v>
      </c>
      <c r="D3620" s="22" t="s">
        <v>5</v>
      </c>
      <c r="E3620" s="22" t="s">
        <v>8</v>
      </c>
      <c r="F3620" s="22" t="s">
        <v>12</v>
      </c>
      <c r="G3620" s="1">
        <v>700695.98</v>
      </c>
    </row>
    <row r="3621" spans="2:7">
      <c r="B3621" s="22" t="s">
        <v>139</v>
      </c>
      <c r="C3621" s="22" t="s">
        <v>7</v>
      </c>
      <c r="D3621" s="22" t="s">
        <v>5</v>
      </c>
      <c r="E3621" s="22" t="s">
        <v>8</v>
      </c>
      <c r="F3621" s="22" t="s">
        <v>13</v>
      </c>
      <c r="G3621" s="1">
        <v>153711.87</v>
      </c>
    </row>
    <row r="3622" spans="2:7">
      <c r="B3622" s="22" t="s">
        <v>139</v>
      </c>
      <c r="C3622" s="22" t="s">
        <v>7</v>
      </c>
      <c r="D3622" s="22" t="s">
        <v>5</v>
      </c>
      <c r="E3622" s="22" t="s">
        <v>8</v>
      </c>
      <c r="F3622" s="22" t="s">
        <v>70</v>
      </c>
      <c r="G3622" s="1">
        <v>169726</v>
      </c>
    </row>
    <row r="3623" spans="2:7">
      <c r="B3623" s="22" t="s">
        <v>139</v>
      </c>
      <c r="C3623" s="22" t="s">
        <v>7</v>
      </c>
      <c r="D3623" s="22" t="s">
        <v>5</v>
      </c>
      <c r="E3623" s="22" t="s">
        <v>14</v>
      </c>
      <c r="F3623" s="22" t="s">
        <v>9</v>
      </c>
      <c r="G3623" s="1">
        <v>8619847.1199999992</v>
      </c>
    </row>
    <row r="3624" spans="2:7">
      <c r="B3624" s="22" t="s">
        <v>139</v>
      </c>
      <c r="C3624" s="22" t="s">
        <v>7</v>
      </c>
      <c r="D3624" s="22" t="s">
        <v>5</v>
      </c>
      <c r="E3624" s="22" t="s">
        <v>14</v>
      </c>
      <c r="F3624" s="22" t="s">
        <v>10</v>
      </c>
      <c r="G3624" s="1">
        <v>472237.67</v>
      </c>
    </row>
    <row r="3625" spans="2:7">
      <c r="B3625" s="22" t="s">
        <v>139</v>
      </c>
      <c r="C3625" s="22" t="s">
        <v>7</v>
      </c>
      <c r="D3625" s="22" t="s">
        <v>5</v>
      </c>
      <c r="E3625" s="22" t="s">
        <v>14</v>
      </c>
      <c r="F3625" s="22" t="s">
        <v>11</v>
      </c>
      <c r="G3625" s="1">
        <v>297301.57</v>
      </c>
    </row>
    <row r="3626" spans="2:7">
      <c r="B3626" s="22" t="s">
        <v>139</v>
      </c>
      <c r="C3626" s="22" t="s">
        <v>7</v>
      </c>
      <c r="D3626" s="22" t="s">
        <v>5</v>
      </c>
      <c r="E3626" s="22" t="s">
        <v>14</v>
      </c>
      <c r="F3626" s="22" t="s">
        <v>12</v>
      </c>
      <c r="G3626" s="1">
        <v>195579.1</v>
      </c>
    </row>
    <row r="3627" spans="2:7">
      <c r="B3627" s="22" t="s">
        <v>139</v>
      </c>
      <c r="C3627" s="22" t="s">
        <v>7</v>
      </c>
      <c r="D3627" s="22" t="s">
        <v>5</v>
      </c>
      <c r="E3627" s="22" t="s">
        <v>14</v>
      </c>
      <c r="F3627" s="22" t="s">
        <v>13</v>
      </c>
      <c r="G3627" s="1">
        <v>65443.03</v>
      </c>
    </row>
    <row r="3628" spans="2:7">
      <c r="B3628" s="22" t="s">
        <v>139</v>
      </c>
      <c r="C3628" s="22" t="s">
        <v>7</v>
      </c>
      <c r="D3628" s="22" t="s">
        <v>5</v>
      </c>
      <c r="E3628" s="22" t="s">
        <v>15</v>
      </c>
      <c r="F3628" s="22" t="s">
        <v>17</v>
      </c>
      <c r="G3628" s="1">
        <v>2017211.89</v>
      </c>
    </row>
    <row r="3629" spans="2:7">
      <c r="B3629" s="22" t="s">
        <v>139</v>
      </c>
      <c r="C3629" s="22" t="s">
        <v>7</v>
      </c>
      <c r="D3629" s="22" t="s">
        <v>5</v>
      </c>
      <c r="E3629" s="22" t="s">
        <v>15</v>
      </c>
      <c r="F3629" s="22" t="s">
        <v>18</v>
      </c>
      <c r="G3629" s="1">
        <v>718808.5</v>
      </c>
    </row>
    <row r="3630" spans="2:7">
      <c r="B3630" s="22" t="s">
        <v>139</v>
      </c>
      <c r="C3630" s="22" t="s">
        <v>7</v>
      </c>
      <c r="D3630" s="22" t="s">
        <v>5</v>
      </c>
      <c r="E3630" s="22" t="s">
        <v>15</v>
      </c>
      <c r="F3630" s="22" t="s">
        <v>19</v>
      </c>
      <c r="G3630" s="1">
        <v>4038444.25</v>
      </c>
    </row>
    <row r="3631" spans="2:7">
      <c r="B3631" s="22" t="s">
        <v>139</v>
      </c>
      <c r="C3631" s="22" t="s">
        <v>7</v>
      </c>
      <c r="D3631" s="22" t="s">
        <v>5</v>
      </c>
      <c r="E3631" s="22" t="s">
        <v>15</v>
      </c>
      <c r="F3631" s="22" t="s">
        <v>20</v>
      </c>
      <c r="G3631" s="1">
        <v>1207522.81</v>
      </c>
    </row>
    <row r="3632" spans="2:7">
      <c r="B3632" s="22" t="s">
        <v>139</v>
      </c>
      <c r="C3632" s="22" t="s">
        <v>7</v>
      </c>
      <c r="D3632" s="22" t="s">
        <v>5</v>
      </c>
      <c r="E3632" s="22" t="s">
        <v>15</v>
      </c>
      <c r="F3632" s="22" t="s">
        <v>21</v>
      </c>
      <c r="G3632" s="1">
        <v>102096.91</v>
      </c>
    </row>
    <row r="3633" spans="2:7">
      <c r="B3633" s="22" t="s">
        <v>139</v>
      </c>
      <c r="C3633" s="22" t="s">
        <v>7</v>
      </c>
      <c r="D3633" s="22" t="s">
        <v>5</v>
      </c>
      <c r="E3633" s="22" t="s">
        <v>15</v>
      </c>
      <c r="F3633" s="22" t="s">
        <v>22</v>
      </c>
      <c r="G3633" s="1">
        <v>36549.620000000003</v>
      </c>
    </row>
    <row r="3634" spans="2:7">
      <c r="B3634" s="22" t="s">
        <v>139</v>
      </c>
      <c r="C3634" s="22" t="s">
        <v>7</v>
      </c>
      <c r="D3634" s="22" t="s">
        <v>5</v>
      </c>
      <c r="E3634" s="22" t="s">
        <v>15</v>
      </c>
      <c r="F3634" s="22" t="s">
        <v>23</v>
      </c>
      <c r="G3634" s="1">
        <v>184292.71</v>
      </c>
    </row>
    <row r="3635" spans="2:7">
      <c r="B3635" s="22" t="s">
        <v>139</v>
      </c>
      <c r="C3635" s="22" t="s">
        <v>7</v>
      </c>
      <c r="D3635" s="22" t="s">
        <v>5</v>
      </c>
      <c r="E3635" s="22" t="s">
        <v>15</v>
      </c>
      <c r="F3635" s="22" t="s">
        <v>24</v>
      </c>
      <c r="G3635" s="1">
        <v>318359.71000000002</v>
      </c>
    </row>
    <row r="3636" spans="2:7">
      <c r="B3636" s="22" t="s">
        <v>139</v>
      </c>
      <c r="C3636" s="22" t="s">
        <v>7</v>
      </c>
      <c r="D3636" s="22" t="s">
        <v>5</v>
      </c>
      <c r="E3636" s="22" t="s">
        <v>15</v>
      </c>
      <c r="F3636" s="22" t="s">
        <v>25</v>
      </c>
      <c r="G3636" s="1">
        <v>3905056.81</v>
      </c>
    </row>
    <row r="3637" spans="2:7">
      <c r="B3637" s="22" t="s">
        <v>139</v>
      </c>
      <c r="C3637" s="22" t="s">
        <v>7</v>
      </c>
      <c r="D3637" s="22" t="s">
        <v>5</v>
      </c>
      <c r="E3637" s="22" t="s">
        <v>15</v>
      </c>
      <c r="F3637" s="22" t="s">
        <v>26</v>
      </c>
      <c r="G3637" s="1">
        <v>3120357.45</v>
      </c>
    </row>
    <row r="3638" spans="2:7">
      <c r="B3638" s="22" t="s">
        <v>139</v>
      </c>
      <c r="C3638" s="22" t="s">
        <v>7</v>
      </c>
      <c r="D3638" s="22" t="s">
        <v>5</v>
      </c>
      <c r="E3638" s="22" t="s">
        <v>28</v>
      </c>
      <c r="F3638" s="22" t="s">
        <v>29</v>
      </c>
      <c r="G3638" s="1">
        <v>1313319.6200000001</v>
      </c>
    </row>
    <row r="3639" spans="2:7">
      <c r="B3639" s="22" t="s">
        <v>139</v>
      </c>
      <c r="C3639" s="22" t="s">
        <v>7</v>
      </c>
      <c r="D3639" s="22" t="s">
        <v>5</v>
      </c>
      <c r="E3639" s="22" t="s">
        <v>28</v>
      </c>
      <c r="F3639" s="22" t="s">
        <v>30</v>
      </c>
      <c r="G3639" s="1">
        <v>158273.65</v>
      </c>
    </row>
    <row r="3640" spans="2:7">
      <c r="B3640" s="22" t="s">
        <v>139</v>
      </c>
      <c r="C3640" s="22" t="s">
        <v>7</v>
      </c>
      <c r="D3640" s="22" t="s">
        <v>5</v>
      </c>
      <c r="E3640" s="22" t="s">
        <v>28</v>
      </c>
      <c r="F3640" s="22" t="s">
        <v>31</v>
      </c>
      <c r="G3640" s="1">
        <v>889191.45</v>
      </c>
    </row>
    <row r="3641" spans="2:7">
      <c r="B3641" s="22" t="s">
        <v>139</v>
      </c>
      <c r="C3641" s="22" t="s">
        <v>7</v>
      </c>
      <c r="D3641" s="22" t="s">
        <v>5</v>
      </c>
      <c r="E3641" s="22" t="s">
        <v>28</v>
      </c>
      <c r="F3641" s="22" t="s">
        <v>32</v>
      </c>
      <c r="G3641" s="1">
        <v>67166.22</v>
      </c>
    </row>
    <row r="3642" spans="2:7">
      <c r="B3642" s="22" t="s">
        <v>139</v>
      </c>
      <c r="C3642" s="22" t="s">
        <v>7</v>
      </c>
      <c r="D3642" s="22" t="s">
        <v>5</v>
      </c>
      <c r="E3642" s="22" t="s">
        <v>28</v>
      </c>
      <c r="F3642" s="22" t="s">
        <v>33</v>
      </c>
      <c r="G3642" s="1">
        <v>659544.42000000004</v>
      </c>
    </row>
    <row r="3643" spans="2:7">
      <c r="B3643" s="22" t="s">
        <v>139</v>
      </c>
      <c r="C3643" s="22" t="s">
        <v>7</v>
      </c>
      <c r="D3643" s="22" t="s">
        <v>5</v>
      </c>
      <c r="E3643" s="22" t="s">
        <v>34</v>
      </c>
      <c r="F3643" s="22" t="s">
        <v>35</v>
      </c>
      <c r="G3643" s="1">
        <v>193.48</v>
      </c>
    </row>
    <row r="3644" spans="2:7">
      <c r="B3644" s="22" t="s">
        <v>139</v>
      </c>
      <c r="C3644" s="22" t="s">
        <v>7</v>
      </c>
      <c r="D3644" s="22" t="s">
        <v>5</v>
      </c>
      <c r="E3644" s="22" t="s">
        <v>34</v>
      </c>
      <c r="F3644" s="22" t="s">
        <v>37</v>
      </c>
      <c r="G3644" s="1">
        <v>1360972.8</v>
      </c>
    </row>
    <row r="3645" spans="2:7">
      <c r="B3645" s="22" t="s">
        <v>139</v>
      </c>
      <c r="C3645" s="22" t="s">
        <v>7</v>
      </c>
      <c r="D3645" s="22" t="s">
        <v>5</v>
      </c>
      <c r="E3645" s="22" t="s">
        <v>34</v>
      </c>
      <c r="F3645" s="22" t="s">
        <v>38</v>
      </c>
      <c r="G3645" s="1">
        <v>130187.62</v>
      </c>
    </row>
    <row r="3646" spans="2:7">
      <c r="B3646" s="22" t="s">
        <v>139</v>
      </c>
      <c r="C3646" s="22" t="s">
        <v>7</v>
      </c>
      <c r="D3646" s="22" t="s">
        <v>5</v>
      </c>
      <c r="E3646" s="22" t="s">
        <v>34</v>
      </c>
      <c r="F3646" s="22" t="s">
        <v>39</v>
      </c>
      <c r="G3646" s="1">
        <v>1255035.55</v>
      </c>
    </row>
    <row r="3647" spans="2:7">
      <c r="B3647" s="22" t="s">
        <v>139</v>
      </c>
      <c r="C3647" s="22" t="s">
        <v>7</v>
      </c>
      <c r="D3647" s="22" t="s">
        <v>5</v>
      </c>
      <c r="E3647" s="22" t="s">
        <v>34</v>
      </c>
      <c r="F3647" s="22" t="s">
        <v>42</v>
      </c>
      <c r="G3647" s="1">
        <v>58926.39</v>
      </c>
    </row>
    <row r="3648" spans="2:7">
      <c r="B3648" s="22" t="s">
        <v>139</v>
      </c>
      <c r="C3648" s="22" t="s">
        <v>7</v>
      </c>
      <c r="D3648" s="22" t="s">
        <v>5</v>
      </c>
      <c r="E3648" s="22" t="s">
        <v>34</v>
      </c>
      <c r="F3648" s="22" t="s">
        <v>45</v>
      </c>
      <c r="G3648" s="1">
        <v>242882.12</v>
      </c>
    </row>
    <row r="3649" spans="2:7">
      <c r="B3649" s="22" t="s">
        <v>139</v>
      </c>
      <c r="C3649" s="22" t="s">
        <v>7</v>
      </c>
      <c r="D3649" s="22" t="s">
        <v>5</v>
      </c>
      <c r="E3649" s="22" t="s">
        <v>34</v>
      </c>
      <c r="F3649" s="22" t="s">
        <v>46</v>
      </c>
      <c r="G3649" s="1">
        <v>119409.69</v>
      </c>
    </row>
    <row r="3650" spans="2:7">
      <c r="B3650" s="22" t="s">
        <v>139</v>
      </c>
      <c r="C3650" s="22" t="s">
        <v>7</v>
      </c>
      <c r="D3650" s="22" t="s">
        <v>5</v>
      </c>
      <c r="E3650" s="22" t="s">
        <v>34</v>
      </c>
      <c r="F3650" s="22" t="s">
        <v>47</v>
      </c>
      <c r="G3650" s="1">
        <v>210114.69</v>
      </c>
    </row>
    <row r="3651" spans="2:7">
      <c r="B3651" s="22" t="s">
        <v>139</v>
      </c>
      <c r="C3651" s="22" t="s">
        <v>7</v>
      </c>
      <c r="D3651" s="22" t="s">
        <v>5</v>
      </c>
      <c r="E3651" s="22" t="s">
        <v>34</v>
      </c>
      <c r="F3651" s="22" t="s">
        <v>75</v>
      </c>
      <c r="G3651" s="1">
        <v>12020.36</v>
      </c>
    </row>
    <row r="3652" spans="2:7">
      <c r="B3652" s="22" t="s">
        <v>139</v>
      </c>
      <c r="C3652" s="22" t="s">
        <v>7</v>
      </c>
      <c r="D3652" s="22" t="s">
        <v>5</v>
      </c>
      <c r="E3652" s="22" t="s">
        <v>34</v>
      </c>
      <c r="F3652" s="22" t="s">
        <v>88</v>
      </c>
      <c r="G3652" s="1">
        <v>30403.38</v>
      </c>
    </row>
    <row r="3653" spans="2:7">
      <c r="B3653" s="22" t="s">
        <v>139</v>
      </c>
      <c r="C3653" s="22" t="s">
        <v>7</v>
      </c>
      <c r="D3653" s="22" t="s">
        <v>5</v>
      </c>
      <c r="E3653" s="22" t="s">
        <v>34</v>
      </c>
      <c r="F3653" s="22" t="s">
        <v>66</v>
      </c>
      <c r="G3653" s="1">
        <v>88233.38</v>
      </c>
    </row>
    <row r="3654" spans="2:7">
      <c r="B3654" s="22" t="s">
        <v>139</v>
      </c>
      <c r="C3654" s="22" t="s">
        <v>7</v>
      </c>
      <c r="D3654" s="22" t="s">
        <v>5</v>
      </c>
      <c r="E3654" s="22" t="s">
        <v>34</v>
      </c>
      <c r="F3654" s="22" t="s">
        <v>67</v>
      </c>
      <c r="G3654" s="1">
        <v>52288.4</v>
      </c>
    </row>
    <row r="3655" spans="2:7">
      <c r="B3655" s="22" t="s">
        <v>139</v>
      </c>
      <c r="C3655" s="22" t="s">
        <v>7</v>
      </c>
      <c r="D3655" s="22" t="s">
        <v>5</v>
      </c>
      <c r="E3655" s="22" t="s">
        <v>34</v>
      </c>
      <c r="F3655" s="22" t="s">
        <v>49</v>
      </c>
      <c r="G3655" s="1">
        <v>478862.86</v>
      </c>
    </row>
    <row r="3656" spans="2:7">
      <c r="B3656" s="22" t="s">
        <v>139</v>
      </c>
      <c r="C3656" s="22" t="s">
        <v>7</v>
      </c>
      <c r="D3656" s="22" t="s">
        <v>5</v>
      </c>
      <c r="E3656" s="22" t="s">
        <v>34</v>
      </c>
      <c r="F3656" s="22" t="s">
        <v>50</v>
      </c>
      <c r="G3656" s="1">
        <v>426547.21</v>
      </c>
    </row>
    <row r="3657" spans="2:7">
      <c r="B3657" s="22" t="s">
        <v>139</v>
      </c>
      <c r="C3657" s="22" t="s">
        <v>7</v>
      </c>
      <c r="D3657" s="22" t="s">
        <v>5</v>
      </c>
      <c r="E3657" s="22" t="s">
        <v>34</v>
      </c>
      <c r="F3657" s="22" t="s">
        <v>51</v>
      </c>
      <c r="G3657" s="1">
        <v>1500</v>
      </c>
    </row>
    <row r="3658" spans="2:7">
      <c r="B3658" s="22" t="s">
        <v>139</v>
      </c>
      <c r="C3658" s="22" t="s">
        <v>7</v>
      </c>
      <c r="D3658" s="22" t="s">
        <v>5</v>
      </c>
      <c r="E3658" s="22" t="s">
        <v>34</v>
      </c>
      <c r="F3658" s="22" t="s">
        <v>52</v>
      </c>
      <c r="G3658" s="1">
        <v>8373.57</v>
      </c>
    </row>
    <row r="3659" spans="2:7">
      <c r="B3659" s="22" t="s">
        <v>139</v>
      </c>
      <c r="C3659" s="22" t="s">
        <v>7</v>
      </c>
      <c r="D3659" s="22" t="s">
        <v>5</v>
      </c>
      <c r="E3659" s="22" t="s">
        <v>34</v>
      </c>
      <c r="F3659" s="22" t="s">
        <v>53</v>
      </c>
      <c r="G3659" s="1">
        <v>1201636.1000000001</v>
      </c>
    </row>
    <row r="3660" spans="2:7">
      <c r="B3660" s="22" t="s">
        <v>139</v>
      </c>
      <c r="C3660" s="22" t="s">
        <v>7</v>
      </c>
      <c r="D3660" s="22" t="s">
        <v>5</v>
      </c>
      <c r="E3660" s="22" t="s">
        <v>34</v>
      </c>
      <c r="F3660" s="22" t="s">
        <v>68</v>
      </c>
      <c r="G3660" s="1">
        <v>4053.77</v>
      </c>
    </row>
    <row r="3661" spans="2:7">
      <c r="B3661" s="22" t="s">
        <v>139</v>
      </c>
      <c r="C3661" s="22" t="s">
        <v>7</v>
      </c>
      <c r="D3661" s="22" t="s">
        <v>5</v>
      </c>
      <c r="E3661" s="22" t="s">
        <v>34</v>
      </c>
      <c r="F3661" s="22" t="s">
        <v>55</v>
      </c>
      <c r="G3661" s="1">
        <v>45377.96</v>
      </c>
    </row>
    <row r="3662" spans="2:7">
      <c r="B3662" s="22" t="s">
        <v>139</v>
      </c>
      <c r="C3662" s="22" t="s">
        <v>7</v>
      </c>
      <c r="D3662" s="22" t="s">
        <v>5</v>
      </c>
      <c r="E3662" s="22" t="s">
        <v>34</v>
      </c>
      <c r="F3662" s="22" t="s">
        <v>56</v>
      </c>
      <c r="G3662" s="1">
        <v>403483.39</v>
      </c>
    </row>
    <row r="3663" spans="2:7">
      <c r="B3663" s="22" t="s">
        <v>139</v>
      </c>
      <c r="C3663" s="22" t="s">
        <v>7</v>
      </c>
      <c r="D3663" s="22" t="s">
        <v>5</v>
      </c>
      <c r="E3663" s="22" t="s">
        <v>34</v>
      </c>
      <c r="F3663" s="22" t="s">
        <v>76</v>
      </c>
      <c r="G3663" s="1">
        <v>150701.39000000001</v>
      </c>
    </row>
    <row r="3664" spans="2:7">
      <c r="B3664" s="22" t="s">
        <v>139</v>
      </c>
      <c r="C3664" s="22" t="s">
        <v>7</v>
      </c>
      <c r="D3664" s="22" t="s">
        <v>5</v>
      </c>
      <c r="E3664" s="22" t="s">
        <v>34</v>
      </c>
      <c r="F3664" s="22" t="s">
        <v>57</v>
      </c>
      <c r="G3664" s="1">
        <v>486684.27</v>
      </c>
    </row>
    <row r="3665" spans="2:7">
      <c r="B3665" s="22" t="s">
        <v>139</v>
      </c>
      <c r="C3665" s="22" t="s">
        <v>7</v>
      </c>
      <c r="D3665" s="22" t="s">
        <v>5</v>
      </c>
      <c r="E3665" s="22" t="s">
        <v>34</v>
      </c>
      <c r="F3665" s="22" t="s">
        <v>94</v>
      </c>
      <c r="G3665" s="1">
        <v>29542.54</v>
      </c>
    </row>
    <row r="3666" spans="2:7">
      <c r="B3666" s="22" t="s">
        <v>139</v>
      </c>
      <c r="C3666" s="22" t="s">
        <v>7</v>
      </c>
      <c r="D3666" s="22" t="s">
        <v>5</v>
      </c>
      <c r="E3666" s="22" t="s">
        <v>34</v>
      </c>
      <c r="F3666" s="22" t="s">
        <v>58</v>
      </c>
      <c r="G3666" s="1">
        <v>60052.25</v>
      </c>
    </row>
    <row r="3667" spans="2:7">
      <c r="B3667" s="22" t="s">
        <v>139</v>
      </c>
      <c r="C3667" s="22" t="s">
        <v>7</v>
      </c>
      <c r="D3667" s="22" t="s">
        <v>5</v>
      </c>
      <c r="E3667" s="22" t="s">
        <v>59</v>
      </c>
      <c r="F3667" s="22" t="s">
        <v>55</v>
      </c>
      <c r="G3667" s="1">
        <v>47918.559999999998</v>
      </c>
    </row>
    <row r="3668" spans="2:7">
      <c r="B3668" s="22" t="s">
        <v>139</v>
      </c>
      <c r="C3668" s="22" t="s">
        <v>7</v>
      </c>
      <c r="D3668" s="22" t="s">
        <v>5</v>
      </c>
      <c r="E3668" s="22" t="s">
        <v>60</v>
      </c>
      <c r="F3668" s="22" t="s">
        <v>78</v>
      </c>
      <c r="G3668" s="1">
        <v>45645.9</v>
      </c>
    </row>
    <row r="3669" spans="2:7">
      <c r="B3669" s="22" t="s">
        <v>139</v>
      </c>
      <c r="C3669" s="22" t="s">
        <v>7</v>
      </c>
      <c r="D3669" s="22" t="s">
        <v>5</v>
      </c>
      <c r="E3669" s="22" t="s">
        <v>60</v>
      </c>
      <c r="F3669" s="22" t="s">
        <v>79</v>
      </c>
      <c r="G3669" s="1">
        <v>21902</v>
      </c>
    </row>
    <row r="3670" spans="2:7">
      <c r="B3670" s="22" t="s">
        <v>139</v>
      </c>
      <c r="C3670" s="22" t="s">
        <v>7</v>
      </c>
      <c r="D3670" s="22" t="s">
        <v>5</v>
      </c>
      <c r="E3670" s="22" t="s">
        <v>60</v>
      </c>
      <c r="F3670" s="22" t="s">
        <v>81</v>
      </c>
      <c r="G3670" s="1">
        <v>23422.03</v>
      </c>
    </row>
    <row r="3671" spans="2:7">
      <c r="B3671" s="22" t="s">
        <v>139</v>
      </c>
      <c r="C3671" s="22" t="s">
        <v>7</v>
      </c>
      <c r="D3671" s="22" t="s">
        <v>5</v>
      </c>
      <c r="E3671" s="22" t="s">
        <v>60</v>
      </c>
      <c r="F3671" s="22" t="s">
        <v>62</v>
      </c>
      <c r="G3671" s="1">
        <v>194723.02</v>
      </c>
    </row>
    <row r="3672" spans="2:7">
      <c r="B3672" s="22" t="s">
        <v>139</v>
      </c>
      <c r="C3672" s="22" t="s">
        <v>7</v>
      </c>
      <c r="D3672" s="22" t="s">
        <v>7</v>
      </c>
      <c r="E3672" s="22" t="s">
        <v>5</v>
      </c>
      <c r="F3672" s="22" t="s">
        <v>6</v>
      </c>
      <c r="G3672" s="1">
        <v>968858.76</v>
      </c>
    </row>
    <row r="3673" spans="2:7">
      <c r="B3673" s="22" t="s">
        <v>139</v>
      </c>
      <c r="C3673" s="22" t="s">
        <v>7</v>
      </c>
      <c r="D3673" s="22" t="s">
        <v>7</v>
      </c>
      <c r="E3673" s="22" t="s">
        <v>7</v>
      </c>
      <c r="F3673" s="22" t="s">
        <v>6</v>
      </c>
      <c r="G3673" s="1">
        <v>-155936.9</v>
      </c>
    </row>
    <row r="3674" spans="2:7">
      <c r="B3674" s="22" t="s">
        <v>139</v>
      </c>
      <c r="C3674" s="22" t="s">
        <v>7</v>
      </c>
      <c r="D3674" s="22" t="s">
        <v>7</v>
      </c>
      <c r="E3674" s="22" t="s">
        <v>8</v>
      </c>
      <c r="F3674" s="22" t="s">
        <v>9</v>
      </c>
      <c r="G3674" s="1">
        <v>1225146.3999999999</v>
      </c>
    </row>
    <row r="3675" spans="2:7">
      <c r="B3675" s="22" t="s">
        <v>139</v>
      </c>
      <c r="C3675" s="22" t="s">
        <v>7</v>
      </c>
      <c r="D3675" s="22" t="s">
        <v>7</v>
      </c>
      <c r="E3675" s="22" t="s">
        <v>8</v>
      </c>
      <c r="F3675" s="22" t="s">
        <v>11</v>
      </c>
      <c r="G3675" s="1">
        <v>18630.39</v>
      </c>
    </row>
    <row r="3676" spans="2:7">
      <c r="B3676" s="22" t="s">
        <v>139</v>
      </c>
      <c r="C3676" s="22" t="s">
        <v>7</v>
      </c>
      <c r="D3676" s="22" t="s">
        <v>7</v>
      </c>
      <c r="E3676" s="22" t="s">
        <v>8</v>
      </c>
      <c r="F3676" s="22" t="s">
        <v>12</v>
      </c>
      <c r="G3676" s="1">
        <v>90826.4</v>
      </c>
    </row>
    <row r="3677" spans="2:7">
      <c r="B3677" s="22" t="s">
        <v>139</v>
      </c>
      <c r="C3677" s="22" t="s">
        <v>7</v>
      </c>
      <c r="D3677" s="22" t="s">
        <v>7</v>
      </c>
      <c r="E3677" s="22" t="s">
        <v>14</v>
      </c>
      <c r="F3677" s="22" t="s">
        <v>9</v>
      </c>
      <c r="G3677" s="1">
        <v>1059464.79</v>
      </c>
    </row>
    <row r="3678" spans="2:7">
      <c r="B3678" s="22" t="s">
        <v>139</v>
      </c>
      <c r="C3678" s="22" t="s">
        <v>7</v>
      </c>
      <c r="D3678" s="22" t="s">
        <v>7</v>
      </c>
      <c r="E3678" s="22" t="s">
        <v>14</v>
      </c>
      <c r="F3678" s="22" t="s">
        <v>12</v>
      </c>
      <c r="G3678" s="1">
        <v>276945.23</v>
      </c>
    </row>
    <row r="3679" spans="2:7">
      <c r="B3679" s="22" t="s">
        <v>139</v>
      </c>
      <c r="C3679" s="22" t="s">
        <v>7</v>
      </c>
      <c r="D3679" s="22" t="s">
        <v>7</v>
      </c>
      <c r="E3679" s="22" t="s">
        <v>15</v>
      </c>
      <c r="F3679" s="22" t="s">
        <v>17</v>
      </c>
      <c r="G3679" s="1">
        <v>100021.42</v>
      </c>
    </row>
    <row r="3680" spans="2:7">
      <c r="B3680" s="22" t="s">
        <v>139</v>
      </c>
      <c r="C3680" s="22" t="s">
        <v>7</v>
      </c>
      <c r="D3680" s="22" t="s">
        <v>7</v>
      </c>
      <c r="E3680" s="22" t="s">
        <v>15</v>
      </c>
      <c r="F3680" s="22" t="s">
        <v>18</v>
      </c>
      <c r="G3680" s="1">
        <v>100004.83</v>
      </c>
    </row>
    <row r="3681" spans="2:7">
      <c r="B3681" s="22" t="s">
        <v>139</v>
      </c>
      <c r="C3681" s="22" t="s">
        <v>7</v>
      </c>
      <c r="D3681" s="22" t="s">
        <v>7</v>
      </c>
      <c r="E3681" s="22" t="s">
        <v>15</v>
      </c>
      <c r="F3681" s="22" t="s">
        <v>19</v>
      </c>
      <c r="G3681" s="1">
        <v>210230.19</v>
      </c>
    </row>
    <row r="3682" spans="2:7">
      <c r="B3682" s="22" t="s">
        <v>139</v>
      </c>
      <c r="C3682" s="22" t="s">
        <v>7</v>
      </c>
      <c r="D3682" s="22" t="s">
        <v>7</v>
      </c>
      <c r="E3682" s="22" t="s">
        <v>15</v>
      </c>
      <c r="F3682" s="22" t="s">
        <v>20</v>
      </c>
      <c r="G3682" s="1">
        <v>168415.61</v>
      </c>
    </row>
    <row r="3683" spans="2:7">
      <c r="B3683" s="22" t="s">
        <v>139</v>
      </c>
      <c r="C3683" s="22" t="s">
        <v>7</v>
      </c>
      <c r="D3683" s="22" t="s">
        <v>7</v>
      </c>
      <c r="E3683" s="22" t="s">
        <v>15</v>
      </c>
      <c r="F3683" s="22" t="s">
        <v>21</v>
      </c>
      <c r="G3683" s="1">
        <v>5030.74</v>
      </c>
    </row>
    <row r="3684" spans="2:7">
      <c r="B3684" s="22" t="s">
        <v>139</v>
      </c>
      <c r="C3684" s="22" t="s">
        <v>7</v>
      </c>
      <c r="D3684" s="22" t="s">
        <v>7</v>
      </c>
      <c r="E3684" s="22" t="s">
        <v>15</v>
      </c>
      <c r="F3684" s="22" t="s">
        <v>22</v>
      </c>
      <c r="G3684" s="1">
        <v>5105.6000000000004</v>
      </c>
    </row>
    <row r="3685" spans="2:7">
      <c r="B3685" s="22" t="s">
        <v>139</v>
      </c>
      <c r="C3685" s="22" t="s">
        <v>7</v>
      </c>
      <c r="D3685" s="22" t="s">
        <v>7</v>
      </c>
      <c r="E3685" s="22" t="s">
        <v>15</v>
      </c>
      <c r="F3685" s="22" t="s">
        <v>23</v>
      </c>
      <c r="G3685" s="1">
        <v>6570.37</v>
      </c>
    </row>
    <row r="3686" spans="2:7">
      <c r="B3686" s="22" t="s">
        <v>139</v>
      </c>
      <c r="C3686" s="22" t="s">
        <v>7</v>
      </c>
      <c r="D3686" s="22" t="s">
        <v>7</v>
      </c>
      <c r="E3686" s="22" t="s">
        <v>15</v>
      </c>
      <c r="F3686" s="22" t="s">
        <v>24</v>
      </c>
      <c r="G3686" s="1">
        <v>48377.57</v>
      </c>
    </row>
    <row r="3687" spans="2:7">
      <c r="B3687" s="22" t="s">
        <v>139</v>
      </c>
      <c r="C3687" s="22" t="s">
        <v>7</v>
      </c>
      <c r="D3687" s="22" t="s">
        <v>7</v>
      </c>
      <c r="E3687" s="22" t="s">
        <v>15</v>
      </c>
      <c r="F3687" s="22" t="s">
        <v>25</v>
      </c>
      <c r="G3687" s="1">
        <v>151041.07</v>
      </c>
    </row>
    <row r="3688" spans="2:7">
      <c r="B3688" s="22" t="s">
        <v>139</v>
      </c>
      <c r="C3688" s="22" t="s">
        <v>7</v>
      </c>
      <c r="D3688" s="22" t="s">
        <v>7</v>
      </c>
      <c r="E3688" s="22" t="s">
        <v>15</v>
      </c>
      <c r="F3688" s="22" t="s">
        <v>26</v>
      </c>
      <c r="G3688" s="1">
        <v>303559.31</v>
      </c>
    </row>
    <row r="3689" spans="2:7">
      <c r="B3689" s="22" t="s">
        <v>139</v>
      </c>
      <c r="C3689" s="22" t="s">
        <v>7</v>
      </c>
      <c r="D3689" s="22" t="s">
        <v>7</v>
      </c>
      <c r="E3689" s="22" t="s">
        <v>28</v>
      </c>
      <c r="F3689" s="22" t="s">
        <v>29</v>
      </c>
      <c r="G3689" s="1">
        <v>585478.74</v>
      </c>
    </row>
    <row r="3690" spans="2:7">
      <c r="B3690" s="22" t="s">
        <v>139</v>
      </c>
      <c r="C3690" s="22" t="s">
        <v>7</v>
      </c>
      <c r="D3690" s="22" t="s">
        <v>7</v>
      </c>
      <c r="E3690" s="22" t="s">
        <v>28</v>
      </c>
      <c r="F3690" s="22" t="s">
        <v>32</v>
      </c>
      <c r="G3690" s="1">
        <v>40295.800000000003</v>
      </c>
    </row>
    <row r="3691" spans="2:7">
      <c r="B3691" s="22" t="s">
        <v>139</v>
      </c>
      <c r="C3691" s="22" t="s">
        <v>7</v>
      </c>
      <c r="D3691" s="22" t="s">
        <v>7</v>
      </c>
      <c r="E3691" s="22" t="s">
        <v>28</v>
      </c>
      <c r="F3691" s="22" t="s">
        <v>33</v>
      </c>
      <c r="G3691" s="1">
        <v>412398.39</v>
      </c>
    </row>
    <row r="3692" spans="2:7">
      <c r="B3692" s="22" t="s">
        <v>139</v>
      </c>
      <c r="C3692" s="22" t="s">
        <v>7</v>
      </c>
      <c r="D3692" s="22" t="s">
        <v>7</v>
      </c>
      <c r="E3692" s="22" t="s">
        <v>34</v>
      </c>
      <c r="F3692" s="22" t="s">
        <v>35</v>
      </c>
      <c r="G3692" s="1">
        <v>3027.58</v>
      </c>
    </row>
    <row r="3693" spans="2:7">
      <c r="B3693" s="22" t="s">
        <v>139</v>
      </c>
      <c r="C3693" s="22" t="s">
        <v>7</v>
      </c>
      <c r="D3693" s="22" t="s">
        <v>7</v>
      </c>
      <c r="E3693" s="22" t="s">
        <v>34</v>
      </c>
      <c r="F3693" s="22" t="s">
        <v>36</v>
      </c>
      <c r="G3693" s="1">
        <v>7668.66</v>
      </c>
    </row>
    <row r="3694" spans="2:7">
      <c r="B3694" s="22" t="s">
        <v>139</v>
      </c>
      <c r="C3694" s="22" t="s">
        <v>7</v>
      </c>
      <c r="D3694" s="22" t="s">
        <v>7</v>
      </c>
      <c r="E3694" s="22" t="s">
        <v>34</v>
      </c>
      <c r="F3694" s="22" t="s">
        <v>37</v>
      </c>
      <c r="G3694" s="1">
        <v>24800</v>
      </c>
    </row>
    <row r="3695" spans="2:7">
      <c r="B3695" s="22" t="s">
        <v>139</v>
      </c>
      <c r="C3695" s="22" t="s">
        <v>7</v>
      </c>
      <c r="D3695" s="22" t="s">
        <v>7</v>
      </c>
      <c r="E3695" s="22" t="s">
        <v>34</v>
      </c>
      <c r="F3695" s="22" t="s">
        <v>38</v>
      </c>
      <c r="G3695" s="1">
        <v>4157</v>
      </c>
    </row>
    <row r="3696" spans="2:7">
      <c r="B3696" s="22" t="s">
        <v>139</v>
      </c>
      <c r="C3696" s="22" t="s">
        <v>7</v>
      </c>
      <c r="D3696" s="22" t="s">
        <v>7</v>
      </c>
      <c r="E3696" s="22" t="s">
        <v>34</v>
      </c>
      <c r="F3696" s="22" t="s">
        <v>39</v>
      </c>
      <c r="G3696" s="1">
        <v>218665.27</v>
      </c>
    </row>
    <row r="3697" spans="2:7">
      <c r="B3697" s="22" t="s">
        <v>139</v>
      </c>
      <c r="C3697" s="22" t="s">
        <v>7</v>
      </c>
      <c r="D3697" s="22" t="s">
        <v>7</v>
      </c>
      <c r="E3697" s="22" t="s">
        <v>34</v>
      </c>
      <c r="F3697" s="22" t="s">
        <v>40</v>
      </c>
      <c r="G3697" s="1">
        <v>31579.5</v>
      </c>
    </row>
    <row r="3698" spans="2:7">
      <c r="B3698" s="22" t="s">
        <v>139</v>
      </c>
      <c r="C3698" s="22" t="s">
        <v>7</v>
      </c>
      <c r="D3698" s="22" t="s">
        <v>7</v>
      </c>
      <c r="E3698" s="22" t="s">
        <v>34</v>
      </c>
      <c r="F3698" s="22" t="s">
        <v>41</v>
      </c>
      <c r="G3698" s="1">
        <v>39454.71</v>
      </c>
    </row>
    <row r="3699" spans="2:7">
      <c r="B3699" s="22" t="s">
        <v>139</v>
      </c>
      <c r="C3699" s="22" t="s">
        <v>7</v>
      </c>
      <c r="D3699" s="22" t="s">
        <v>7</v>
      </c>
      <c r="E3699" s="22" t="s">
        <v>34</v>
      </c>
      <c r="F3699" s="22" t="s">
        <v>42</v>
      </c>
      <c r="G3699" s="1">
        <v>32715.39</v>
      </c>
    </row>
    <row r="3700" spans="2:7">
      <c r="B3700" s="22" t="s">
        <v>139</v>
      </c>
      <c r="C3700" s="22" t="s">
        <v>7</v>
      </c>
      <c r="D3700" s="22" t="s">
        <v>7</v>
      </c>
      <c r="E3700" s="22" t="s">
        <v>34</v>
      </c>
      <c r="F3700" s="22" t="s">
        <v>46</v>
      </c>
      <c r="G3700" s="1">
        <v>498.33</v>
      </c>
    </row>
    <row r="3701" spans="2:7">
      <c r="B3701" s="22" t="s">
        <v>139</v>
      </c>
      <c r="C3701" s="22" t="s">
        <v>7</v>
      </c>
      <c r="D3701" s="22" t="s">
        <v>7</v>
      </c>
      <c r="E3701" s="22" t="s">
        <v>34</v>
      </c>
      <c r="F3701" s="22" t="s">
        <v>47</v>
      </c>
      <c r="G3701" s="1">
        <v>10947.29</v>
      </c>
    </row>
    <row r="3702" spans="2:7">
      <c r="B3702" s="22" t="s">
        <v>139</v>
      </c>
      <c r="C3702" s="22" t="s">
        <v>7</v>
      </c>
      <c r="D3702" s="22" t="s">
        <v>7</v>
      </c>
      <c r="E3702" s="22" t="s">
        <v>34</v>
      </c>
      <c r="F3702" s="22" t="s">
        <v>75</v>
      </c>
      <c r="G3702" s="1">
        <v>56851.97</v>
      </c>
    </row>
    <row r="3703" spans="2:7">
      <c r="B3703" s="22" t="s">
        <v>139</v>
      </c>
      <c r="C3703" s="22" t="s">
        <v>7</v>
      </c>
      <c r="D3703" s="22" t="s">
        <v>7</v>
      </c>
      <c r="E3703" s="22" t="s">
        <v>34</v>
      </c>
      <c r="F3703" s="22" t="s">
        <v>88</v>
      </c>
      <c r="G3703" s="1">
        <v>76415.92</v>
      </c>
    </row>
    <row r="3704" spans="2:7">
      <c r="B3704" s="22" t="s">
        <v>139</v>
      </c>
      <c r="C3704" s="22" t="s">
        <v>7</v>
      </c>
      <c r="D3704" s="22" t="s">
        <v>7</v>
      </c>
      <c r="E3704" s="22" t="s">
        <v>34</v>
      </c>
      <c r="F3704" s="22" t="s">
        <v>50</v>
      </c>
      <c r="G3704" s="1">
        <v>451474.01</v>
      </c>
    </row>
    <row r="3705" spans="2:7">
      <c r="B3705" s="22" t="s">
        <v>139</v>
      </c>
      <c r="C3705" s="22" t="s">
        <v>7</v>
      </c>
      <c r="D3705" s="22" t="s">
        <v>7</v>
      </c>
      <c r="E3705" s="22" t="s">
        <v>34</v>
      </c>
      <c r="F3705" s="22" t="s">
        <v>51</v>
      </c>
      <c r="G3705" s="1">
        <v>3217.5</v>
      </c>
    </row>
    <row r="3706" spans="2:7">
      <c r="B3706" s="22" t="s">
        <v>139</v>
      </c>
      <c r="C3706" s="22" t="s">
        <v>7</v>
      </c>
      <c r="D3706" s="22" t="s">
        <v>7</v>
      </c>
      <c r="E3706" s="22" t="s">
        <v>34</v>
      </c>
      <c r="F3706" s="22" t="s">
        <v>52</v>
      </c>
      <c r="G3706" s="1">
        <v>55872.49</v>
      </c>
    </row>
    <row r="3707" spans="2:7">
      <c r="B3707" s="22" t="s">
        <v>139</v>
      </c>
      <c r="C3707" s="22" t="s">
        <v>7</v>
      </c>
      <c r="D3707" s="22" t="s">
        <v>7</v>
      </c>
      <c r="E3707" s="22" t="s">
        <v>34</v>
      </c>
      <c r="F3707" s="22" t="s">
        <v>55</v>
      </c>
      <c r="G3707" s="1">
        <v>16128.8</v>
      </c>
    </row>
    <row r="3708" spans="2:7">
      <c r="B3708" s="22" t="s">
        <v>139</v>
      </c>
      <c r="C3708" s="22" t="s">
        <v>7</v>
      </c>
      <c r="D3708" s="22" t="s">
        <v>7</v>
      </c>
      <c r="E3708" s="22" t="s">
        <v>34</v>
      </c>
      <c r="F3708" s="22" t="s">
        <v>56</v>
      </c>
      <c r="G3708" s="1">
        <v>450</v>
      </c>
    </row>
    <row r="3709" spans="2:7">
      <c r="B3709" s="22" t="s">
        <v>139</v>
      </c>
      <c r="C3709" s="22" t="s">
        <v>7</v>
      </c>
      <c r="D3709" s="22" t="s">
        <v>7</v>
      </c>
      <c r="E3709" s="22" t="s">
        <v>34</v>
      </c>
      <c r="F3709" s="22" t="s">
        <v>58</v>
      </c>
      <c r="G3709" s="1">
        <v>54081.38</v>
      </c>
    </row>
    <row r="3710" spans="2:7">
      <c r="B3710" s="22" t="s">
        <v>139</v>
      </c>
      <c r="C3710" s="22" t="s">
        <v>7</v>
      </c>
      <c r="D3710" s="22" t="s">
        <v>7</v>
      </c>
      <c r="E3710" s="22" t="s">
        <v>59</v>
      </c>
      <c r="F3710" s="22" t="s">
        <v>55</v>
      </c>
      <c r="G3710" s="1">
        <v>17814.72</v>
      </c>
    </row>
    <row r="3711" spans="2:7">
      <c r="B3711" s="22" t="s">
        <v>139</v>
      </c>
      <c r="C3711" s="22" t="s">
        <v>7</v>
      </c>
      <c r="D3711" s="22" t="s">
        <v>7</v>
      </c>
      <c r="E3711" s="22" t="s">
        <v>60</v>
      </c>
      <c r="F3711" s="22" t="s">
        <v>62</v>
      </c>
      <c r="G3711" s="1">
        <v>6653</v>
      </c>
    </row>
    <row r="3712" spans="2:7">
      <c r="B3712" s="22" t="s">
        <v>140</v>
      </c>
      <c r="C3712" s="22" t="s">
        <v>7</v>
      </c>
      <c r="D3712" s="22" t="s">
        <v>5</v>
      </c>
      <c r="E3712" s="22" t="s">
        <v>5</v>
      </c>
      <c r="F3712" s="22" t="s">
        <v>6</v>
      </c>
      <c r="G3712" s="1">
        <v>10320.26</v>
      </c>
    </row>
    <row r="3713" spans="2:7">
      <c r="B3713" s="22" t="s">
        <v>140</v>
      </c>
      <c r="C3713" s="22" t="s">
        <v>7</v>
      </c>
      <c r="D3713" s="22" t="s">
        <v>5</v>
      </c>
      <c r="E3713" s="22" t="s">
        <v>7</v>
      </c>
      <c r="F3713" s="22" t="s">
        <v>6</v>
      </c>
      <c r="G3713" s="1">
        <v>-121478.29</v>
      </c>
    </row>
    <row r="3714" spans="2:7">
      <c r="B3714" s="22" t="s">
        <v>140</v>
      </c>
      <c r="C3714" s="22" t="s">
        <v>7</v>
      </c>
      <c r="D3714" s="22" t="s">
        <v>5</v>
      </c>
      <c r="E3714" s="22" t="s">
        <v>8</v>
      </c>
      <c r="F3714" s="22" t="s">
        <v>9</v>
      </c>
      <c r="G3714" s="1">
        <v>936235.1</v>
      </c>
    </row>
    <row r="3715" spans="2:7">
      <c r="B3715" s="22" t="s">
        <v>140</v>
      </c>
      <c r="C3715" s="22" t="s">
        <v>7</v>
      </c>
      <c r="D3715" s="22" t="s">
        <v>5</v>
      </c>
      <c r="E3715" s="22" t="s">
        <v>8</v>
      </c>
      <c r="F3715" s="22" t="s">
        <v>10</v>
      </c>
      <c r="G3715" s="1">
        <v>12190.94</v>
      </c>
    </row>
    <row r="3716" spans="2:7">
      <c r="B3716" s="22" t="s">
        <v>140</v>
      </c>
      <c r="C3716" s="22" t="s">
        <v>7</v>
      </c>
      <c r="D3716" s="22" t="s">
        <v>5</v>
      </c>
      <c r="E3716" s="22" t="s">
        <v>8</v>
      </c>
      <c r="F3716" s="22" t="s">
        <v>11</v>
      </c>
      <c r="G3716" s="1">
        <v>8860.9599999999991</v>
      </c>
    </row>
    <row r="3717" spans="2:7">
      <c r="B3717" s="22" t="s">
        <v>140</v>
      </c>
      <c r="C3717" s="22" t="s">
        <v>7</v>
      </c>
      <c r="D3717" s="22" t="s">
        <v>5</v>
      </c>
      <c r="E3717" s="22" t="s">
        <v>8</v>
      </c>
      <c r="F3717" s="22" t="s">
        <v>12</v>
      </c>
      <c r="G3717" s="1">
        <v>30260.45</v>
      </c>
    </row>
    <row r="3718" spans="2:7">
      <c r="B3718" s="22" t="s">
        <v>140</v>
      </c>
      <c r="C3718" s="22" t="s">
        <v>7</v>
      </c>
      <c r="D3718" s="22" t="s">
        <v>5</v>
      </c>
      <c r="E3718" s="22" t="s">
        <v>8</v>
      </c>
      <c r="F3718" s="22" t="s">
        <v>13</v>
      </c>
      <c r="G3718" s="1">
        <v>290</v>
      </c>
    </row>
    <row r="3719" spans="2:7">
      <c r="B3719" s="22" t="s">
        <v>140</v>
      </c>
      <c r="C3719" s="22" t="s">
        <v>7</v>
      </c>
      <c r="D3719" s="22" t="s">
        <v>5</v>
      </c>
      <c r="E3719" s="22" t="s">
        <v>14</v>
      </c>
      <c r="F3719" s="22" t="s">
        <v>9</v>
      </c>
      <c r="G3719" s="1">
        <v>651975.78</v>
      </c>
    </row>
    <row r="3720" spans="2:7">
      <c r="B3720" s="22" t="s">
        <v>140</v>
      </c>
      <c r="C3720" s="22" t="s">
        <v>7</v>
      </c>
      <c r="D3720" s="22" t="s">
        <v>5</v>
      </c>
      <c r="E3720" s="22" t="s">
        <v>14</v>
      </c>
      <c r="F3720" s="22" t="s">
        <v>10</v>
      </c>
      <c r="G3720" s="1">
        <v>35670.239999999998</v>
      </c>
    </row>
    <row r="3721" spans="2:7">
      <c r="B3721" s="22" t="s">
        <v>140</v>
      </c>
      <c r="C3721" s="22" t="s">
        <v>7</v>
      </c>
      <c r="D3721" s="22" t="s">
        <v>5</v>
      </c>
      <c r="E3721" s="22" t="s">
        <v>14</v>
      </c>
      <c r="F3721" s="22" t="s">
        <v>11</v>
      </c>
      <c r="G3721" s="1">
        <v>50125.62</v>
      </c>
    </row>
    <row r="3722" spans="2:7">
      <c r="B3722" s="22" t="s">
        <v>140</v>
      </c>
      <c r="C3722" s="22" t="s">
        <v>7</v>
      </c>
      <c r="D3722" s="22" t="s">
        <v>5</v>
      </c>
      <c r="E3722" s="22" t="s">
        <v>14</v>
      </c>
      <c r="F3722" s="22" t="s">
        <v>12</v>
      </c>
      <c r="G3722" s="1">
        <v>7137.5</v>
      </c>
    </row>
    <row r="3723" spans="2:7">
      <c r="B3723" s="22" t="s">
        <v>140</v>
      </c>
      <c r="C3723" s="22" t="s">
        <v>7</v>
      </c>
      <c r="D3723" s="22" t="s">
        <v>5</v>
      </c>
      <c r="E3723" s="22" t="s">
        <v>14</v>
      </c>
      <c r="F3723" s="22" t="s">
        <v>13</v>
      </c>
      <c r="G3723" s="1">
        <v>6112.17</v>
      </c>
    </row>
    <row r="3724" spans="2:7">
      <c r="B3724" s="22" t="s">
        <v>140</v>
      </c>
      <c r="C3724" s="22" t="s">
        <v>7</v>
      </c>
      <c r="D3724" s="22" t="s">
        <v>5</v>
      </c>
      <c r="E3724" s="22" t="s">
        <v>15</v>
      </c>
      <c r="F3724" s="22" t="s">
        <v>17</v>
      </c>
      <c r="G3724" s="1">
        <v>74165.61</v>
      </c>
    </row>
    <row r="3725" spans="2:7">
      <c r="B3725" s="22" t="s">
        <v>140</v>
      </c>
      <c r="C3725" s="22" t="s">
        <v>7</v>
      </c>
      <c r="D3725" s="22" t="s">
        <v>5</v>
      </c>
      <c r="E3725" s="22" t="s">
        <v>15</v>
      </c>
      <c r="F3725" s="22" t="s">
        <v>18</v>
      </c>
      <c r="G3725" s="1">
        <v>55547.73</v>
      </c>
    </row>
    <row r="3726" spans="2:7">
      <c r="B3726" s="22" t="s">
        <v>140</v>
      </c>
      <c r="C3726" s="22" t="s">
        <v>7</v>
      </c>
      <c r="D3726" s="22" t="s">
        <v>5</v>
      </c>
      <c r="E3726" s="22" t="s">
        <v>15</v>
      </c>
      <c r="F3726" s="22" t="s">
        <v>19</v>
      </c>
      <c r="G3726" s="1">
        <v>147201.76</v>
      </c>
    </row>
    <row r="3727" spans="2:7">
      <c r="B3727" s="22" t="s">
        <v>140</v>
      </c>
      <c r="C3727" s="22" t="s">
        <v>7</v>
      </c>
      <c r="D3727" s="22" t="s">
        <v>5</v>
      </c>
      <c r="E3727" s="22" t="s">
        <v>15</v>
      </c>
      <c r="F3727" s="22" t="s">
        <v>20</v>
      </c>
      <c r="G3727" s="1">
        <v>93982.58</v>
      </c>
    </row>
    <row r="3728" spans="2:7">
      <c r="B3728" s="22" t="s">
        <v>140</v>
      </c>
      <c r="C3728" s="22" t="s">
        <v>7</v>
      </c>
      <c r="D3728" s="22" t="s">
        <v>5</v>
      </c>
      <c r="E3728" s="22" t="s">
        <v>15</v>
      </c>
      <c r="F3728" s="22" t="s">
        <v>21</v>
      </c>
      <c r="G3728" s="1">
        <v>1668.18</v>
      </c>
    </row>
    <row r="3729" spans="2:7">
      <c r="B3729" s="22" t="s">
        <v>140</v>
      </c>
      <c r="C3729" s="22" t="s">
        <v>7</v>
      </c>
      <c r="D3729" s="22" t="s">
        <v>5</v>
      </c>
      <c r="E3729" s="22" t="s">
        <v>15</v>
      </c>
      <c r="F3729" s="22" t="s">
        <v>22</v>
      </c>
      <c r="G3729" s="1">
        <v>1308.9100000000001</v>
      </c>
    </row>
    <row r="3730" spans="2:7">
      <c r="B3730" s="22" t="s">
        <v>140</v>
      </c>
      <c r="C3730" s="22" t="s">
        <v>7</v>
      </c>
      <c r="D3730" s="22" t="s">
        <v>5</v>
      </c>
      <c r="E3730" s="22" t="s">
        <v>15</v>
      </c>
      <c r="F3730" s="22" t="s">
        <v>23</v>
      </c>
      <c r="G3730" s="1">
        <v>5105.12</v>
      </c>
    </row>
    <row r="3731" spans="2:7">
      <c r="B3731" s="22" t="s">
        <v>140</v>
      </c>
      <c r="C3731" s="22" t="s">
        <v>7</v>
      </c>
      <c r="D3731" s="22" t="s">
        <v>5</v>
      </c>
      <c r="E3731" s="22" t="s">
        <v>15</v>
      </c>
      <c r="F3731" s="22" t="s">
        <v>24</v>
      </c>
      <c r="G3731" s="1">
        <v>17898.34</v>
      </c>
    </row>
    <row r="3732" spans="2:7">
      <c r="B3732" s="22" t="s">
        <v>140</v>
      </c>
      <c r="C3732" s="22" t="s">
        <v>7</v>
      </c>
      <c r="D3732" s="22" t="s">
        <v>5</v>
      </c>
      <c r="E3732" s="22" t="s">
        <v>15</v>
      </c>
      <c r="F3732" s="22" t="s">
        <v>25</v>
      </c>
      <c r="G3732" s="1">
        <v>126733.88</v>
      </c>
    </row>
    <row r="3733" spans="2:7">
      <c r="B3733" s="22" t="s">
        <v>140</v>
      </c>
      <c r="C3733" s="22" t="s">
        <v>7</v>
      </c>
      <c r="D3733" s="22" t="s">
        <v>5</v>
      </c>
      <c r="E3733" s="22" t="s">
        <v>15</v>
      </c>
      <c r="F3733" s="22" t="s">
        <v>26</v>
      </c>
      <c r="G3733" s="1">
        <v>221539.97</v>
      </c>
    </row>
    <row r="3734" spans="2:7">
      <c r="B3734" s="22" t="s">
        <v>140</v>
      </c>
      <c r="C3734" s="22" t="s">
        <v>7</v>
      </c>
      <c r="D3734" s="22" t="s">
        <v>5</v>
      </c>
      <c r="E3734" s="22" t="s">
        <v>28</v>
      </c>
      <c r="F3734" s="22" t="s">
        <v>29</v>
      </c>
      <c r="G3734" s="1">
        <v>78122.850000000006</v>
      </c>
    </row>
    <row r="3735" spans="2:7">
      <c r="B3735" s="22" t="s">
        <v>140</v>
      </c>
      <c r="C3735" s="22" t="s">
        <v>7</v>
      </c>
      <c r="D3735" s="22" t="s">
        <v>5</v>
      </c>
      <c r="E3735" s="22" t="s">
        <v>28</v>
      </c>
      <c r="F3735" s="22" t="s">
        <v>30</v>
      </c>
      <c r="G3735" s="1">
        <v>23301.15</v>
      </c>
    </row>
    <row r="3736" spans="2:7">
      <c r="B3736" s="22" t="s">
        <v>140</v>
      </c>
      <c r="C3736" s="22" t="s">
        <v>7</v>
      </c>
      <c r="D3736" s="22" t="s">
        <v>5</v>
      </c>
      <c r="E3736" s="22" t="s">
        <v>28</v>
      </c>
      <c r="F3736" s="22" t="s">
        <v>31</v>
      </c>
      <c r="G3736" s="1">
        <v>115745.61</v>
      </c>
    </row>
    <row r="3737" spans="2:7">
      <c r="B3737" s="22" t="s">
        <v>140</v>
      </c>
      <c r="C3737" s="22" t="s">
        <v>7</v>
      </c>
      <c r="D3737" s="22" t="s">
        <v>5</v>
      </c>
      <c r="E3737" s="22" t="s">
        <v>28</v>
      </c>
      <c r="F3737" s="22" t="s">
        <v>32</v>
      </c>
      <c r="G3737" s="1">
        <v>2442.0300000000002</v>
      </c>
    </row>
    <row r="3738" spans="2:7">
      <c r="B3738" s="22" t="s">
        <v>140</v>
      </c>
      <c r="C3738" s="22" t="s">
        <v>7</v>
      </c>
      <c r="D3738" s="22" t="s">
        <v>5</v>
      </c>
      <c r="E3738" s="22" t="s">
        <v>28</v>
      </c>
      <c r="F3738" s="22" t="s">
        <v>33</v>
      </c>
      <c r="G3738" s="1">
        <v>129925.25</v>
      </c>
    </row>
    <row r="3739" spans="2:7">
      <c r="B3739" s="22" t="s">
        <v>140</v>
      </c>
      <c r="C3739" s="22" t="s">
        <v>7</v>
      </c>
      <c r="D3739" s="22" t="s">
        <v>5</v>
      </c>
      <c r="E3739" s="22" t="s">
        <v>34</v>
      </c>
      <c r="F3739" s="22" t="s">
        <v>35</v>
      </c>
      <c r="G3739" s="1">
        <v>12500</v>
      </c>
    </row>
    <row r="3740" spans="2:7">
      <c r="B3740" s="22" t="s">
        <v>140</v>
      </c>
      <c r="C3740" s="22" t="s">
        <v>7</v>
      </c>
      <c r="D3740" s="22" t="s">
        <v>5</v>
      </c>
      <c r="E3740" s="22" t="s">
        <v>34</v>
      </c>
      <c r="F3740" s="22" t="s">
        <v>36</v>
      </c>
      <c r="G3740" s="1">
        <v>4481.75</v>
      </c>
    </row>
    <row r="3741" spans="2:7">
      <c r="B3741" s="22" t="s">
        <v>140</v>
      </c>
      <c r="C3741" s="22" t="s">
        <v>7</v>
      </c>
      <c r="D3741" s="22" t="s">
        <v>5</v>
      </c>
      <c r="E3741" s="22" t="s">
        <v>34</v>
      </c>
      <c r="F3741" s="22" t="s">
        <v>37</v>
      </c>
      <c r="G3741" s="1">
        <v>253492.86</v>
      </c>
    </row>
    <row r="3742" spans="2:7">
      <c r="B3742" s="22" t="s">
        <v>140</v>
      </c>
      <c r="C3742" s="22" t="s">
        <v>7</v>
      </c>
      <c r="D3742" s="22" t="s">
        <v>5</v>
      </c>
      <c r="E3742" s="22" t="s">
        <v>34</v>
      </c>
      <c r="F3742" s="22" t="s">
        <v>38</v>
      </c>
      <c r="G3742" s="1">
        <v>11996.43</v>
      </c>
    </row>
    <row r="3743" spans="2:7">
      <c r="B3743" s="22" t="s">
        <v>140</v>
      </c>
      <c r="C3743" s="22" t="s">
        <v>7</v>
      </c>
      <c r="D3743" s="22" t="s">
        <v>5</v>
      </c>
      <c r="E3743" s="22" t="s">
        <v>34</v>
      </c>
      <c r="F3743" s="22" t="s">
        <v>39</v>
      </c>
      <c r="G3743" s="1">
        <v>20083.46</v>
      </c>
    </row>
    <row r="3744" spans="2:7">
      <c r="B3744" s="22" t="s">
        <v>140</v>
      </c>
      <c r="C3744" s="22" t="s">
        <v>7</v>
      </c>
      <c r="D3744" s="22" t="s">
        <v>5</v>
      </c>
      <c r="E3744" s="22" t="s">
        <v>34</v>
      </c>
      <c r="F3744" s="22" t="s">
        <v>40</v>
      </c>
      <c r="G3744" s="1">
        <v>1266.5</v>
      </c>
    </row>
    <row r="3745" spans="2:7">
      <c r="B3745" s="22" t="s">
        <v>140</v>
      </c>
      <c r="C3745" s="22" t="s">
        <v>7</v>
      </c>
      <c r="D3745" s="22" t="s">
        <v>5</v>
      </c>
      <c r="E3745" s="22" t="s">
        <v>34</v>
      </c>
      <c r="F3745" s="22" t="s">
        <v>41</v>
      </c>
      <c r="G3745" s="1">
        <v>1131</v>
      </c>
    </row>
    <row r="3746" spans="2:7">
      <c r="B3746" s="22" t="s">
        <v>140</v>
      </c>
      <c r="C3746" s="22" t="s">
        <v>7</v>
      </c>
      <c r="D3746" s="22" t="s">
        <v>5</v>
      </c>
      <c r="E3746" s="22" t="s">
        <v>34</v>
      </c>
      <c r="F3746" s="22" t="s">
        <v>45</v>
      </c>
      <c r="G3746" s="1">
        <v>28.84</v>
      </c>
    </row>
    <row r="3747" spans="2:7">
      <c r="B3747" s="22" t="s">
        <v>140</v>
      </c>
      <c r="C3747" s="22" t="s">
        <v>7</v>
      </c>
      <c r="D3747" s="22" t="s">
        <v>5</v>
      </c>
      <c r="E3747" s="22" t="s">
        <v>34</v>
      </c>
      <c r="F3747" s="22" t="s">
        <v>46</v>
      </c>
      <c r="G3747" s="1">
        <v>5936.7</v>
      </c>
    </row>
    <row r="3748" spans="2:7">
      <c r="B3748" s="22" t="s">
        <v>140</v>
      </c>
      <c r="C3748" s="22" t="s">
        <v>7</v>
      </c>
      <c r="D3748" s="22" t="s">
        <v>5</v>
      </c>
      <c r="E3748" s="22" t="s">
        <v>34</v>
      </c>
      <c r="F3748" s="22" t="s">
        <v>47</v>
      </c>
      <c r="G3748" s="1">
        <v>15454.85</v>
      </c>
    </row>
    <row r="3749" spans="2:7">
      <c r="B3749" s="22" t="s">
        <v>140</v>
      </c>
      <c r="C3749" s="22" t="s">
        <v>7</v>
      </c>
      <c r="D3749" s="22" t="s">
        <v>5</v>
      </c>
      <c r="E3749" s="22" t="s">
        <v>34</v>
      </c>
      <c r="F3749" s="22" t="s">
        <v>48</v>
      </c>
      <c r="G3749" s="1">
        <v>34148.589999999997</v>
      </c>
    </row>
    <row r="3750" spans="2:7">
      <c r="B3750" s="22" t="s">
        <v>140</v>
      </c>
      <c r="C3750" s="22" t="s">
        <v>7</v>
      </c>
      <c r="D3750" s="22" t="s">
        <v>5</v>
      </c>
      <c r="E3750" s="22" t="s">
        <v>34</v>
      </c>
      <c r="F3750" s="22" t="s">
        <v>75</v>
      </c>
      <c r="G3750" s="1">
        <v>328.43</v>
      </c>
    </row>
    <row r="3751" spans="2:7">
      <c r="B3751" s="22" t="s">
        <v>140</v>
      </c>
      <c r="C3751" s="22" t="s">
        <v>7</v>
      </c>
      <c r="D3751" s="22" t="s">
        <v>5</v>
      </c>
      <c r="E3751" s="22" t="s">
        <v>34</v>
      </c>
      <c r="F3751" s="22" t="s">
        <v>88</v>
      </c>
      <c r="G3751" s="1">
        <v>10347.98</v>
      </c>
    </row>
    <row r="3752" spans="2:7">
      <c r="B3752" s="22" t="s">
        <v>140</v>
      </c>
      <c r="C3752" s="22" t="s">
        <v>7</v>
      </c>
      <c r="D3752" s="22" t="s">
        <v>5</v>
      </c>
      <c r="E3752" s="22" t="s">
        <v>34</v>
      </c>
      <c r="F3752" s="22" t="s">
        <v>66</v>
      </c>
      <c r="G3752" s="1">
        <v>11857.89</v>
      </c>
    </row>
    <row r="3753" spans="2:7">
      <c r="B3753" s="22" t="s">
        <v>140</v>
      </c>
      <c r="C3753" s="22" t="s">
        <v>7</v>
      </c>
      <c r="D3753" s="22" t="s">
        <v>5</v>
      </c>
      <c r="E3753" s="22" t="s">
        <v>34</v>
      </c>
      <c r="F3753" s="22" t="s">
        <v>49</v>
      </c>
      <c r="G3753" s="1">
        <v>81588.13</v>
      </c>
    </row>
    <row r="3754" spans="2:7">
      <c r="B3754" s="22" t="s">
        <v>140</v>
      </c>
      <c r="C3754" s="22" t="s">
        <v>7</v>
      </c>
      <c r="D3754" s="22" t="s">
        <v>5</v>
      </c>
      <c r="E3754" s="22" t="s">
        <v>34</v>
      </c>
      <c r="F3754" s="22" t="s">
        <v>50</v>
      </c>
      <c r="G3754" s="1">
        <v>18989.82</v>
      </c>
    </row>
    <row r="3755" spans="2:7">
      <c r="B3755" s="22" t="s">
        <v>140</v>
      </c>
      <c r="C3755" s="22" t="s">
        <v>7</v>
      </c>
      <c r="D3755" s="22" t="s">
        <v>5</v>
      </c>
      <c r="E3755" s="22" t="s">
        <v>34</v>
      </c>
      <c r="F3755" s="22" t="s">
        <v>51</v>
      </c>
      <c r="G3755" s="1">
        <v>611.73</v>
      </c>
    </row>
    <row r="3756" spans="2:7">
      <c r="B3756" s="22" t="s">
        <v>140</v>
      </c>
      <c r="C3756" s="22" t="s">
        <v>7</v>
      </c>
      <c r="D3756" s="22" t="s">
        <v>5</v>
      </c>
      <c r="E3756" s="22" t="s">
        <v>34</v>
      </c>
      <c r="F3756" s="22" t="s">
        <v>52</v>
      </c>
      <c r="G3756" s="1">
        <v>303.24</v>
      </c>
    </row>
    <row r="3757" spans="2:7">
      <c r="B3757" s="22" t="s">
        <v>140</v>
      </c>
      <c r="C3757" s="22" t="s">
        <v>7</v>
      </c>
      <c r="D3757" s="22" t="s">
        <v>5</v>
      </c>
      <c r="E3757" s="22" t="s">
        <v>34</v>
      </c>
      <c r="F3757" s="22" t="s">
        <v>55</v>
      </c>
      <c r="G3757" s="1">
        <v>2835</v>
      </c>
    </row>
    <row r="3758" spans="2:7">
      <c r="B3758" s="22" t="s">
        <v>140</v>
      </c>
      <c r="C3758" s="22" t="s">
        <v>7</v>
      </c>
      <c r="D3758" s="22" t="s">
        <v>5</v>
      </c>
      <c r="E3758" s="22" t="s">
        <v>34</v>
      </c>
      <c r="F3758" s="22" t="s">
        <v>56</v>
      </c>
      <c r="G3758" s="1">
        <v>93090.37</v>
      </c>
    </row>
    <row r="3759" spans="2:7">
      <c r="B3759" s="22" t="s">
        <v>140</v>
      </c>
      <c r="C3759" s="22" t="s">
        <v>7</v>
      </c>
      <c r="D3759" s="22" t="s">
        <v>5</v>
      </c>
      <c r="E3759" s="22" t="s">
        <v>34</v>
      </c>
      <c r="F3759" s="22" t="s">
        <v>57</v>
      </c>
      <c r="G3759" s="1">
        <v>14395</v>
      </c>
    </row>
    <row r="3760" spans="2:7">
      <c r="B3760" s="22" t="s">
        <v>140</v>
      </c>
      <c r="C3760" s="22" t="s">
        <v>7</v>
      </c>
      <c r="D3760" s="22" t="s">
        <v>5</v>
      </c>
      <c r="E3760" s="22" t="s">
        <v>34</v>
      </c>
      <c r="F3760" s="22" t="s">
        <v>58</v>
      </c>
      <c r="G3760" s="1">
        <v>9282.48</v>
      </c>
    </row>
    <row r="3761" spans="2:7">
      <c r="B3761" s="22" t="s">
        <v>140</v>
      </c>
      <c r="C3761" s="22" t="s">
        <v>7</v>
      </c>
      <c r="D3761" s="22" t="s">
        <v>5</v>
      </c>
      <c r="E3761" s="22" t="s">
        <v>59</v>
      </c>
      <c r="F3761" s="22" t="s">
        <v>55</v>
      </c>
      <c r="G3761" s="1">
        <v>6364.63</v>
      </c>
    </row>
    <row r="3762" spans="2:7">
      <c r="B3762" s="22" t="s">
        <v>140</v>
      </c>
      <c r="C3762" s="22" t="s">
        <v>7</v>
      </c>
      <c r="D3762" s="22" t="s">
        <v>7</v>
      </c>
      <c r="E3762" s="22" t="s">
        <v>5</v>
      </c>
      <c r="F3762" s="22" t="s">
        <v>6</v>
      </c>
      <c r="G3762" s="1">
        <v>111158.03</v>
      </c>
    </row>
    <row r="3763" spans="2:7">
      <c r="B3763" s="22" t="s">
        <v>140</v>
      </c>
      <c r="C3763" s="22" t="s">
        <v>7</v>
      </c>
      <c r="D3763" s="22" t="s">
        <v>7</v>
      </c>
      <c r="E3763" s="22" t="s">
        <v>8</v>
      </c>
      <c r="F3763" s="22" t="s">
        <v>9</v>
      </c>
      <c r="G3763" s="1">
        <v>31479.279999999999</v>
      </c>
    </row>
    <row r="3764" spans="2:7">
      <c r="B3764" s="22" t="s">
        <v>140</v>
      </c>
      <c r="C3764" s="22" t="s">
        <v>7</v>
      </c>
      <c r="D3764" s="22" t="s">
        <v>7</v>
      </c>
      <c r="E3764" s="22" t="s">
        <v>8</v>
      </c>
      <c r="F3764" s="22" t="s">
        <v>10</v>
      </c>
      <c r="G3764" s="1">
        <v>580</v>
      </c>
    </row>
    <row r="3765" spans="2:7">
      <c r="B3765" s="22" t="s">
        <v>140</v>
      </c>
      <c r="C3765" s="22" t="s">
        <v>7</v>
      </c>
      <c r="D3765" s="22" t="s">
        <v>7</v>
      </c>
      <c r="E3765" s="22" t="s">
        <v>8</v>
      </c>
      <c r="F3765" s="22" t="s">
        <v>11</v>
      </c>
      <c r="G3765" s="1">
        <v>305</v>
      </c>
    </row>
    <row r="3766" spans="2:7">
      <c r="B3766" s="22" t="s">
        <v>140</v>
      </c>
      <c r="C3766" s="22" t="s">
        <v>7</v>
      </c>
      <c r="D3766" s="22" t="s">
        <v>7</v>
      </c>
      <c r="E3766" s="22" t="s">
        <v>8</v>
      </c>
      <c r="F3766" s="22" t="s">
        <v>12</v>
      </c>
      <c r="G3766" s="1">
        <v>7103.69</v>
      </c>
    </row>
    <row r="3767" spans="2:7">
      <c r="B3767" s="22" t="s">
        <v>140</v>
      </c>
      <c r="C3767" s="22" t="s">
        <v>7</v>
      </c>
      <c r="D3767" s="22" t="s">
        <v>7</v>
      </c>
      <c r="E3767" s="22" t="s">
        <v>14</v>
      </c>
      <c r="F3767" s="22" t="s">
        <v>9</v>
      </c>
      <c r="G3767" s="1">
        <v>84629.86</v>
      </c>
    </row>
    <row r="3768" spans="2:7">
      <c r="B3768" s="22" t="s">
        <v>140</v>
      </c>
      <c r="C3768" s="22" t="s">
        <v>7</v>
      </c>
      <c r="D3768" s="22" t="s">
        <v>7</v>
      </c>
      <c r="E3768" s="22" t="s">
        <v>14</v>
      </c>
      <c r="F3768" s="22" t="s">
        <v>10</v>
      </c>
      <c r="G3768" s="1">
        <v>2647.95</v>
      </c>
    </row>
    <row r="3769" spans="2:7">
      <c r="B3769" s="22" t="s">
        <v>140</v>
      </c>
      <c r="C3769" s="22" t="s">
        <v>7</v>
      </c>
      <c r="D3769" s="22" t="s">
        <v>7</v>
      </c>
      <c r="E3769" s="22" t="s">
        <v>14</v>
      </c>
      <c r="F3769" s="22" t="s">
        <v>11</v>
      </c>
      <c r="G3769" s="1">
        <v>38.94</v>
      </c>
    </row>
    <row r="3770" spans="2:7">
      <c r="B3770" s="22" t="s">
        <v>140</v>
      </c>
      <c r="C3770" s="22" t="s">
        <v>7</v>
      </c>
      <c r="D3770" s="22" t="s">
        <v>7</v>
      </c>
      <c r="E3770" s="22" t="s">
        <v>14</v>
      </c>
      <c r="F3770" s="22" t="s">
        <v>12</v>
      </c>
      <c r="G3770" s="1">
        <v>7400</v>
      </c>
    </row>
    <row r="3771" spans="2:7">
      <c r="B3771" s="22" t="s">
        <v>140</v>
      </c>
      <c r="C3771" s="22" t="s">
        <v>7</v>
      </c>
      <c r="D3771" s="22" t="s">
        <v>7</v>
      </c>
      <c r="E3771" s="22" t="s">
        <v>15</v>
      </c>
      <c r="F3771" s="22" t="s">
        <v>17</v>
      </c>
      <c r="G3771" s="1">
        <v>2951.7</v>
      </c>
    </row>
    <row r="3772" spans="2:7">
      <c r="B3772" s="22" t="s">
        <v>140</v>
      </c>
      <c r="C3772" s="22" t="s">
        <v>7</v>
      </c>
      <c r="D3772" s="22" t="s">
        <v>7</v>
      </c>
      <c r="E3772" s="22" t="s">
        <v>15</v>
      </c>
      <c r="F3772" s="22" t="s">
        <v>18</v>
      </c>
      <c r="G3772" s="1">
        <v>7038.89</v>
      </c>
    </row>
    <row r="3773" spans="2:7">
      <c r="B3773" s="22" t="s">
        <v>140</v>
      </c>
      <c r="C3773" s="22" t="s">
        <v>7</v>
      </c>
      <c r="D3773" s="22" t="s">
        <v>7</v>
      </c>
      <c r="E3773" s="22" t="s">
        <v>15</v>
      </c>
      <c r="F3773" s="22" t="s">
        <v>19</v>
      </c>
      <c r="G3773" s="1">
        <v>5796.64</v>
      </c>
    </row>
    <row r="3774" spans="2:7">
      <c r="B3774" s="22" t="s">
        <v>140</v>
      </c>
      <c r="C3774" s="22" t="s">
        <v>7</v>
      </c>
      <c r="D3774" s="22" t="s">
        <v>7</v>
      </c>
      <c r="E3774" s="22" t="s">
        <v>15</v>
      </c>
      <c r="F3774" s="22" t="s">
        <v>20</v>
      </c>
      <c r="G3774" s="1">
        <v>9918.07</v>
      </c>
    </row>
    <row r="3775" spans="2:7">
      <c r="B3775" s="22" t="s">
        <v>140</v>
      </c>
      <c r="C3775" s="22" t="s">
        <v>7</v>
      </c>
      <c r="D3775" s="22" t="s">
        <v>7</v>
      </c>
      <c r="E3775" s="22" t="s">
        <v>15</v>
      </c>
      <c r="F3775" s="22" t="s">
        <v>21</v>
      </c>
      <c r="G3775" s="1">
        <v>69.8</v>
      </c>
    </row>
    <row r="3776" spans="2:7">
      <c r="B3776" s="22" t="s">
        <v>140</v>
      </c>
      <c r="C3776" s="22" t="s">
        <v>7</v>
      </c>
      <c r="D3776" s="22" t="s">
        <v>7</v>
      </c>
      <c r="E3776" s="22" t="s">
        <v>15</v>
      </c>
      <c r="F3776" s="22" t="s">
        <v>22</v>
      </c>
      <c r="G3776" s="1">
        <v>167.28</v>
      </c>
    </row>
    <row r="3777" spans="2:7">
      <c r="B3777" s="22" t="s">
        <v>140</v>
      </c>
      <c r="C3777" s="22" t="s">
        <v>7</v>
      </c>
      <c r="D3777" s="22" t="s">
        <v>7</v>
      </c>
      <c r="E3777" s="22" t="s">
        <v>15</v>
      </c>
      <c r="F3777" s="22" t="s">
        <v>23</v>
      </c>
      <c r="G3777" s="1">
        <v>437.78</v>
      </c>
    </row>
    <row r="3778" spans="2:7">
      <c r="B3778" s="22" t="s">
        <v>140</v>
      </c>
      <c r="C3778" s="22" t="s">
        <v>7</v>
      </c>
      <c r="D3778" s="22" t="s">
        <v>7</v>
      </c>
      <c r="E3778" s="22" t="s">
        <v>15</v>
      </c>
      <c r="F3778" s="22" t="s">
        <v>24</v>
      </c>
      <c r="G3778" s="1">
        <v>1137.5999999999999</v>
      </c>
    </row>
    <row r="3779" spans="2:7">
      <c r="B3779" s="22" t="s">
        <v>140</v>
      </c>
      <c r="C3779" s="22" t="s">
        <v>7</v>
      </c>
      <c r="D3779" s="22" t="s">
        <v>7</v>
      </c>
      <c r="E3779" s="22" t="s">
        <v>15</v>
      </c>
      <c r="F3779" s="22" t="s">
        <v>25</v>
      </c>
      <c r="G3779" s="1">
        <v>10061.9</v>
      </c>
    </row>
    <row r="3780" spans="2:7">
      <c r="B3780" s="22" t="s">
        <v>140</v>
      </c>
      <c r="C3780" s="22" t="s">
        <v>7</v>
      </c>
      <c r="D3780" s="22" t="s">
        <v>7</v>
      </c>
      <c r="E3780" s="22" t="s">
        <v>15</v>
      </c>
      <c r="F3780" s="22" t="s">
        <v>26</v>
      </c>
      <c r="G3780" s="1">
        <v>19855.759999999998</v>
      </c>
    </row>
    <row r="3781" spans="2:7">
      <c r="B3781" s="22" t="s">
        <v>140</v>
      </c>
      <c r="C3781" s="22" t="s">
        <v>7</v>
      </c>
      <c r="D3781" s="22" t="s">
        <v>7</v>
      </c>
      <c r="E3781" s="22" t="s">
        <v>28</v>
      </c>
      <c r="F3781" s="22" t="s">
        <v>29</v>
      </c>
      <c r="G3781" s="1">
        <v>969</v>
      </c>
    </row>
    <row r="3782" spans="2:7">
      <c r="B3782" s="22" t="s">
        <v>140</v>
      </c>
      <c r="C3782" s="22" t="s">
        <v>7</v>
      </c>
      <c r="D3782" s="22" t="s">
        <v>7</v>
      </c>
      <c r="E3782" s="22" t="s">
        <v>28</v>
      </c>
      <c r="F3782" s="22" t="s">
        <v>33</v>
      </c>
      <c r="G3782" s="1">
        <v>17488.830000000002</v>
      </c>
    </row>
    <row r="3783" spans="2:7">
      <c r="B3783" s="22" t="s">
        <v>140</v>
      </c>
      <c r="C3783" s="22" t="s">
        <v>7</v>
      </c>
      <c r="D3783" s="22" t="s">
        <v>7</v>
      </c>
      <c r="E3783" s="22" t="s">
        <v>34</v>
      </c>
      <c r="F3783" s="22" t="s">
        <v>39</v>
      </c>
      <c r="G3783" s="1">
        <v>313.11</v>
      </c>
    </row>
    <row r="3784" spans="2:7">
      <c r="B3784" s="22" t="s">
        <v>140</v>
      </c>
      <c r="C3784" s="22" t="s">
        <v>7</v>
      </c>
      <c r="D3784" s="22" t="s">
        <v>7</v>
      </c>
      <c r="E3784" s="22" t="s">
        <v>34</v>
      </c>
      <c r="F3784" s="22" t="s">
        <v>54</v>
      </c>
      <c r="G3784" s="1">
        <v>86635.6</v>
      </c>
    </row>
    <row r="3785" spans="2:7">
      <c r="B3785" s="22" t="s">
        <v>140</v>
      </c>
      <c r="C3785" s="22" t="s">
        <v>7</v>
      </c>
      <c r="D3785" s="22" t="s">
        <v>7</v>
      </c>
      <c r="E3785" s="22" t="s">
        <v>34</v>
      </c>
      <c r="F3785" s="22" t="s">
        <v>55</v>
      </c>
      <c r="G3785" s="1">
        <v>6196</v>
      </c>
    </row>
    <row r="3786" spans="2:7">
      <c r="B3786" s="22" t="s">
        <v>140</v>
      </c>
      <c r="C3786" s="22" t="s">
        <v>7</v>
      </c>
      <c r="D3786" s="22" t="s">
        <v>7</v>
      </c>
      <c r="E3786" s="22" t="s">
        <v>34</v>
      </c>
      <c r="F3786" s="22" t="s">
        <v>56</v>
      </c>
      <c r="G3786" s="1">
        <v>51549.02</v>
      </c>
    </row>
    <row r="3787" spans="2:7">
      <c r="B3787" s="22" t="s">
        <v>140</v>
      </c>
      <c r="C3787" s="22" t="s">
        <v>7</v>
      </c>
      <c r="D3787" s="22" t="s">
        <v>7</v>
      </c>
      <c r="E3787" s="22" t="s">
        <v>34</v>
      </c>
      <c r="F3787" s="22" t="s">
        <v>58</v>
      </c>
      <c r="G3787" s="1">
        <v>107</v>
      </c>
    </row>
    <row r="3788" spans="2:7">
      <c r="B3788" s="22" t="s">
        <v>140</v>
      </c>
      <c r="C3788" s="22" t="s">
        <v>7</v>
      </c>
      <c r="D3788" s="22" t="s">
        <v>7</v>
      </c>
      <c r="E3788" s="22" t="s">
        <v>59</v>
      </c>
      <c r="F3788" s="22" t="s">
        <v>55</v>
      </c>
      <c r="G3788" s="1">
        <v>95.7</v>
      </c>
    </row>
    <row r="3789" spans="2:7">
      <c r="B3789" s="22" t="s">
        <v>141</v>
      </c>
      <c r="C3789" s="22" t="s">
        <v>7</v>
      </c>
      <c r="D3789" s="22" t="s">
        <v>5</v>
      </c>
      <c r="E3789" s="22" t="s">
        <v>7</v>
      </c>
      <c r="F3789" s="22" t="s">
        <v>6</v>
      </c>
      <c r="G3789" s="1">
        <v>-208720.84</v>
      </c>
    </row>
    <row r="3790" spans="2:7">
      <c r="B3790" s="22" t="s">
        <v>141</v>
      </c>
      <c r="C3790" s="22" t="s">
        <v>7</v>
      </c>
      <c r="D3790" s="22" t="s">
        <v>5</v>
      </c>
      <c r="E3790" s="22" t="s">
        <v>8</v>
      </c>
      <c r="F3790" s="22" t="s">
        <v>9</v>
      </c>
      <c r="G3790" s="1">
        <v>4025703.75</v>
      </c>
    </row>
    <row r="3791" spans="2:7">
      <c r="B3791" s="22" t="s">
        <v>141</v>
      </c>
      <c r="C3791" s="22" t="s">
        <v>7</v>
      </c>
      <c r="D3791" s="22" t="s">
        <v>5</v>
      </c>
      <c r="E3791" s="22" t="s">
        <v>8</v>
      </c>
      <c r="F3791" s="22" t="s">
        <v>10</v>
      </c>
      <c r="G3791" s="1">
        <v>36938.32</v>
      </c>
    </row>
    <row r="3792" spans="2:7">
      <c r="B3792" s="22" t="s">
        <v>141</v>
      </c>
      <c r="C3792" s="22" t="s">
        <v>7</v>
      </c>
      <c r="D3792" s="22" t="s">
        <v>5</v>
      </c>
      <c r="E3792" s="22" t="s">
        <v>8</v>
      </c>
      <c r="F3792" s="22" t="s">
        <v>11</v>
      </c>
      <c r="G3792" s="1">
        <v>101655.52</v>
      </c>
    </row>
    <row r="3793" spans="2:7">
      <c r="B3793" s="22" t="s">
        <v>141</v>
      </c>
      <c r="C3793" s="22" t="s">
        <v>7</v>
      </c>
      <c r="D3793" s="22" t="s">
        <v>5</v>
      </c>
      <c r="E3793" s="22" t="s">
        <v>8</v>
      </c>
      <c r="F3793" s="22" t="s">
        <v>12</v>
      </c>
      <c r="G3793" s="1">
        <v>68596.75</v>
      </c>
    </row>
    <row r="3794" spans="2:7">
      <c r="B3794" s="22" t="s">
        <v>141</v>
      </c>
      <c r="C3794" s="22" t="s">
        <v>7</v>
      </c>
      <c r="D3794" s="22" t="s">
        <v>5</v>
      </c>
      <c r="E3794" s="22" t="s">
        <v>8</v>
      </c>
      <c r="F3794" s="22" t="s">
        <v>13</v>
      </c>
      <c r="G3794" s="1">
        <v>6062.33</v>
      </c>
    </row>
    <row r="3795" spans="2:7">
      <c r="B3795" s="22" t="s">
        <v>141</v>
      </c>
      <c r="C3795" s="22" t="s">
        <v>7</v>
      </c>
      <c r="D3795" s="22" t="s">
        <v>5</v>
      </c>
      <c r="E3795" s="22" t="s">
        <v>8</v>
      </c>
      <c r="F3795" s="22" t="s">
        <v>70</v>
      </c>
      <c r="G3795" s="1">
        <v>31515</v>
      </c>
    </row>
    <row r="3796" spans="2:7">
      <c r="B3796" s="22" t="s">
        <v>141</v>
      </c>
      <c r="C3796" s="22" t="s">
        <v>7</v>
      </c>
      <c r="D3796" s="22" t="s">
        <v>5</v>
      </c>
      <c r="E3796" s="22" t="s">
        <v>14</v>
      </c>
      <c r="F3796" s="22" t="s">
        <v>9</v>
      </c>
      <c r="G3796" s="1">
        <v>1639028.97</v>
      </c>
    </row>
    <row r="3797" spans="2:7">
      <c r="B3797" s="22" t="s">
        <v>141</v>
      </c>
      <c r="C3797" s="22" t="s">
        <v>7</v>
      </c>
      <c r="D3797" s="22" t="s">
        <v>5</v>
      </c>
      <c r="E3797" s="22" t="s">
        <v>14</v>
      </c>
      <c r="F3797" s="22" t="s">
        <v>10</v>
      </c>
      <c r="G3797" s="1">
        <v>53927.83</v>
      </c>
    </row>
    <row r="3798" spans="2:7">
      <c r="B3798" s="22" t="s">
        <v>141</v>
      </c>
      <c r="C3798" s="22" t="s">
        <v>7</v>
      </c>
      <c r="D3798" s="22" t="s">
        <v>5</v>
      </c>
      <c r="E3798" s="22" t="s">
        <v>14</v>
      </c>
      <c r="F3798" s="22" t="s">
        <v>11</v>
      </c>
      <c r="G3798" s="1">
        <v>104985.47</v>
      </c>
    </row>
    <row r="3799" spans="2:7">
      <c r="B3799" s="22" t="s">
        <v>141</v>
      </c>
      <c r="C3799" s="22" t="s">
        <v>7</v>
      </c>
      <c r="D3799" s="22" t="s">
        <v>5</v>
      </c>
      <c r="E3799" s="22" t="s">
        <v>14</v>
      </c>
      <c r="F3799" s="22" t="s">
        <v>12</v>
      </c>
      <c r="G3799" s="1">
        <v>3100</v>
      </c>
    </row>
    <row r="3800" spans="2:7">
      <c r="B3800" s="22" t="s">
        <v>141</v>
      </c>
      <c r="C3800" s="22" t="s">
        <v>7</v>
      </c>
      <c r="D3800" s="22" t="s">
        <v>5</v>
      </c>
      <c r="E3800" s="22" t="s">
        <v>15</v>
      </c>
      <c r="F3800" s="22" t="s">
        <v>17</v>
      </c>
      <c r="G3800" s="1">
        <v>321101.34000000003</v>
      </c>
    </row>
    <row r="3801" spans="2:7">
      <c r="B3801" s="22" t="s">
        <v>141</v>
      </c>
      <c r="C3801" s="22" t="s">
        <v>7</v>
      </c>
      <c r="D3801" s="22" t="s">
        <v>5</v>
      </c>
      <c r="E3801" s="22" t="s">
        <v>15</v>
      </c>
      <c r="F3801" s="22" t="s">
        <v>18</v>
      </c>
      <c r="G3801" s="1">
        <v>135293.24</v>
      </c>
    </row>
    <row r="3802" spans="2:7">
      <c r="B3802" s="22" t="s">
        <v>141</v>
      </c>
      <c r="C3802" s="22" t="s">
        <v>7</v>
      </c>
      <c r="D3802" s="22" t="s">
        <v>5</v>
      </c>
      <c r="E3802" s="22" t="s">
        <v>15</v>
      </c>
      <c r="F3802" s="22" t="s">
        <v>19</v>
      </c>
      <c r="G3802" s="1">
        <v>642298</v>
      </c>
    </row>
    <row r="3803" spans="2:7">
      <c r="B3803" s="22" t="s">
        <v>141</v>
      </c>
      <c r="C3803" s="22" t="s">
        <v>7</v>
      </c>
      <c r="D3803" s="22" t="s">
        <v>5</v>
      </c>
      <c r="E3803" s="22" t="s">
        <v>15</v>
      </c>
      <c r="F3803" s="22" t="s">
        <v>20</v>
      </c>
      <c r="G3803" s="1">
        <v>229915.08</v>
      </c>
    </row>
    <row r="3804" spans="2:7">
      <c r="B3804" s="22" t="s">
        <v>141</v>
      </c>
      <c r="C3804" s="22" t="s">
        <v>7</v>
      </c>
      <c r="D3804" s="22" t="s">
        <v>5</v>
      </c>
      <c r="E3804" s="22" t="s">
        <v>15</v>
      </c>
      <c r="F3804" s="22" t="s">
        <v>90</v>
      </c>
      <c r="G3804" s="1">
        <v>1500</v>
      </c>
    </row>
    <row r="3805" spans="2:7">
      <c r="B3805" s="22" t="s">
        <v>141</v>
      </c>
      <c r="C3805" s="22" t="s">
        <v>7</v>
      </c>
      <c r="D3805" s="22" t="s">
        <v>5</v>
      </c>
      <c r="E3805" s="22" t="s">
        <v>15</v>
      </c>
      <c r="F3805" s="22" t="s">
        <v>142</v>
      </c>
      <c r="G3805" s="1">
        <v>4517.68</v>
      </c>
    </row>
    <row r="3806" spans="2:7">
      <c r="B3806" s="22" t="s">
        <v>141</v>
      </c>
      <c r="C3806" s="22" t="s">
        <v>7</v>
      </c>
      <c r="D3806" s="22" t="s">
        <v>5</v>
      </c>
      <c r="E3806" s="22" t="s">
        <v>15</v>
      </c>
      <c r="F3806" s="22" t="s">
        <v>21</v>
      </c>
      <c r="G3806" s="1">
        <v>15007.67</v>
      </c>
    </row>
    <row r="3807" spans="2:7">
      <c r="B3807" s="22" t="s">
        <v>141</v>
      </c>
      <c r="C3807" s="22" t="s">
        <v>7</v>
      </c>
      <c r="D3807" s="22" t="s">
        <v>5</v>
      </c>
      <c r="E3807" s="22" t="s">
        <v>15</v>
      </c>
      <c r="F3807" s="22" t="s">
        <v>22</v>
      </c>
      <c r="G3807" s="1">
        <v>7436.04</v>
      </c>
    </row>
    <row r="3808" spans="2:7">
      <c r="B3808" s="22" t="s">
        <v>141</v>
      </c>
      <c r="C3808" s="22" t="s">
        <v>7</v>
      </c>
      <c r="D3808" s="22" t="s">
        <v>5</v>
      </c>
      <c r="E3808" s="22" t="s">
        <v>15</v>
      </c>
      <c r="F3808" s="22" t="s">
        <v>23</v>
      </c>
      <c r="G3808" s="1">
        <v>27024.84</v>
      </c>
    </row>
    <row r="3809" spans="2:7">
      <c r="B3809" s="22" t="s">
        <v>141</v>
      </c>
      <c r="C3809" s="22" t="s">
        <v>7</v>
      </c>
      <c r="D3809" s="22" t="s">
        <v>5</v>
      </c>
      <c r="E3809" s="22" t="s">
        <v>15</v>
      </c>
      <c r="F3809" s="22" t="s">
        <v>24</v>
      </c>
      <c r="G3809" s="1">
        <v>42918.77</v>
      </c>
    </row>
    <row r="3810" spans="2:7">
      <c r="B3810" s="22" t="s">
        <v>141</v>
      </c>
      <c r="C3810" s="22" t="s">
        <v>7</v>
      </c>
      <c r="D3810" s="22" t="s">
        <v>5</v>
      </c>
      <c r="E3810" s="22" t="s">
        <v>15</v>
      </c>
      <c r="F3810" s="22" t="s">
        <v>25</v>
      </c>
      <c r="G3810" s="1">
        <v>657315.71</v>
      </c>
    </row>
    <row r="3811" spans="2:7">
      <c r="B3811" s="22" t="s">
        <v>141</v>
      </c>
      <c r="C3811" s="22" t="s">
        <v>7</v>
      </c>
      <c r="D3811" s="22" t="s">
        <v>5</v>
      </c>
      <c r="E3811" s="22" t="s">
        <v>15</v>
      </c>
      <c r="F3811" s="22" t="s">
        <v>26</v>
      </c>
      <c r="G3811" s="1">
        <v>563546.79</v>
      </c>
    </row>
    <row r="3812" spans="2:7">
      <c r="B3812" s="22" t="s">
        <v>141</v>
      </c>
      <c r="C3812" s="22" t="s">
        <v>7</v>
      </c>
      <c r="D3812" s="22" t="s">
        <v>5</v>
      </c>
      <c r="E3812" s="22" t="s">
        <v>28</v>
      </c>
      <c r="F3812" s="22" t="s">
        <v>29</v>
      </c>
      <c r="G3812" s="1">
        <v>290384.46000000002</v>
      </c>
    </row>
    <row r="3813" spans="2:7">
      <c r="B3813" s="22" t="s">
        <v>141</v>
      </c>
      <c r="C3813" s="22" t="s">
        <v>7</v>
      </c>
      <c r="D3813" s="22" t="s">
        <v>5</v>
      </c>
      <c r="E3813" s="22" t="s">
        <v>28</v>
      </c>
      <c r="F3813" s="22" t="s">
        <v>30</v>
      </c>
      <c r="G3813" s="1">
        <v>35394.58</v>
      </c>
    </row>
    <row r="3814" spans="2:7">
      <c r="B3814" s="22" t="s">
        <v>141</v>
      </c>
      <c r="C3814" s="22" t="s">
        <v>7</v>
      </c>
      <c r="D3814" s="22" t="s">
        <v>5</v>
      </c>
      <c r="E3814" s="22" t="s">
        <v>28</v>
      </c>
      <c r="F3814" s="22" t="s">
        <v>31</v>
      </c>
      <c r="G3814" s="1">
        <v>336140.53</v>
      </c>
    </row>
    <row r="3815" spans="2:7">
      <c r="B3815" s="22" t="s">
        <v>141</v>
      </c>
      <c r="C3815" s="22" t="s">
        <v>7</v>
      </c>
      <c r="D3815" s="22" t="s">
        <v>5</v>
      </c>
      <c r="E3815" s="22" t="s">
        <v>28</v>
      </c>
      <c r="F3815" s="22" t="s">
        <v>32</v>
      </c>
      <c r="G3815" s="1">
        <v>4605.32</v>
      </c>
    </row>
    <row r="3816" spans="2:7">
      <c r="B3816" s="22" t="s">
        <v>141</v>
      </c>
      <c r="C3816" s="22" t="s">
        <v>7</v>
      </c>
      <c r="D3816" s="22" t="s">
        <v>5</v>
      </c>
      <c r="E3816" s="22" t="s">
        <v>28</v>
      </c>
      <c r="F3816" s="22" t="s">
        <v>33</v>
      </c>
      <c r="G3816" s="1">
        <v>93459.53</v>
      </c>
    </row>
    <row r="3817" spans="2:7">
      <c r="B3817" s="22" t="s">
        <v>141</v>
      </c>
      <c r="C3817" s="22" t="s">
        <v>7</v>
      </c>
      <c r="D3817" s="22" t="s">
        <v>5</v>
      </c>
      <c r="E3817" s="22" t="s">
        <v>34</v>
      </c>
      <c r="F3817" s="22" t="s">
        <v>35</v>
      </c>
      <c r="G3817" s="1">
        <v>7645.08</v>
      </c>
    </row>
    <row r="3818" spans="2:7">
      <c r="B3818" s="22" t="s">
        <v>141</v>
      </c>
      <c r="C3818" s="22" t="s">
        <v>7</v>
      </c>
      <c r="D3818" s="22" t="s">
        <v>5</v>
      </c>
      <c r="E3818" s="22" t="s">
        <v>34</v>
      </c>
      <c r="F3818" s="22" t="s">
        <v>36</v>
      </c>
      <c r="G3818" s="1">
        <v>4697.18</v>
      </c>
    </row>
    <row r="3819" spans="2:7">
      <c r="B3819" s="22" t="s">
        <v>141</v>
      </c>
      <c r="C3819" s="22" t="s">
        <v>7</v>
      </c>
      <c r="D3819" s="22" t="s">
        <v>5</v>
      </c>
      <c r="E3819" s="22" t="s">
        <v>34</v>
      </c>
      <c r="F3819" s="22" t="s">
        <v>37</v>
      </c>
      <c r="G3819" s="1">
        <v>4165.5600000000004</v>
      </c>
    </row>
    <row r="3820" spans="2:7">
      <c r="B3820" s="22" t="s">
        <v>141</v>
      </c>
      <c r="C3820" s="22" t="s">
        <v>7</v>
      </c>
      <c r="D3820" s="22" t="s">
        <v>5</v>
      </c>
      <c r="E3820" s="22" t="s">
        <v>34</v>
      </c>
      <c r="F3820" s="22" t="s">
        <v>38</v>
      </c>
      <c r="G3820" s="1">
        <v>41055.31</v>
      </c>
    </row>
    <row r="3821" spans="2:7">
      <c r="B3821" s="22" t="s">
        <v>141</v>
      </c>
      <c r="C3821" s="22" t="s">
        <v>7</v>
      </c>
      <c r="D3821" s="22" t="s">
        <v>5</v>
      </c>
      <c r="E3821" s="22" t="s">
        <v>34</v>
      </c>
      <c r="F3821" s="22" t="s">
        <v>39</v>
      </c>
      <c r="G3821" s="1">
        <v>116700.17</v>
      </c>
    </row>
    <row r="3822" spans="2:7">
      <c r="B3822" s="22" t="s">
        <v>141</v>
      </c>
      <c r="C3822" s="22" t="s">
        <v>7</v>
      </c>
      <c r="D3822" s="22" t="s">
        <v>5</v>
      </c>
      <c r="E3822" s="22" t="s">
        <v>34</v>
      </c>
      <c r="F3822" s="22" t="s">
        <v>40</v>
      </c>
      <c r="G3822" s="1">
        <v>1858.5</v>
      </c>
    </row>
    <row r="3823" spans="2:7">
      <c r="B3823" s="22" t="s">
        <v>141</v>
      </c>
      <c r="C3823" s="22" t="s">
        <v>7</v>
      </c>
      <c r="D3823" s="22" t="s">
        <v>5</v>
      </c>
      <c r="E3823" s="22" t="s">
        <v>34</v>
      </c>
      <c r="F3823" s="22" t="s">
        <v>41</v>
      </c>
      <c r="G3823" s="1">
        <v>26706.89</v>
      </c>
    </row>
    <row r="3824" spans="2:7">
      <c r="B3824" s="22" t="s">
        <v>141</v>
      </c>
      <c r="C3824" s="22" t="s">
        <v>7</v>
      </c>
      <c r="D3824" s="22" t="s">
        <v>5</v>
      </c>
      <c r="E3824" s="22" t="s">
        <v>34</v>
      </c>
      <c r="F3824" s="22" t="s">
        <v>42</v>
      </c>
      <c r="G3824" s="1">
        <v>8341.5499999999993</v>
      </c>
    </row>
    <row r="3825" spans="2:7">
      <c r="B3825" s="22" t="s">
        <v>141</v>
      </c>
      <c r="C3825" s="22" t="s">
        <v>7</v>
      </c>
      <c r="D3825" s="22" t="s">
        <v>5</v>
      </c>
      <c r="E3825" s="22" t="s">
        <v>34</v>
      </c>
      <c r="F3825" s="22" t="s">
        <v>43</v>
      </c>
      <c r="G3825" s="1">
        <v>16497.21</v>
      </c>
    </row>
    <row r="3826" spans="2:7">
      <c r="B3826" s="22" t="s">
        <v>141</v>
      </c>
      <c r="C3826" s="22" t="s">
        <v>7</v>
      </c>
      <c r="D3826" s="22" t="s">
        <v>5</v>
      </c>
      <c r="E3826" s="22" t="s">
        <v>34</v>
      </c>
      <c r="F3826" s="22" t="s">
        <v>45</v>
      </c>
      <c r="G3826" s="1">
        <v>44121.21</v>
      </c>
    </row>
    <row r="3827" spans="2:7">
      <c r="B3827" s="22" t="s">
        <v>141</v>
      </c>
      <c r="C3827" s="22" t="s">
        <v>7</v>
      </c>
      <c r="D3827" s="22" t="s">
        <v>5</v>
      </c>
      <c r="E3827" s="22" t="s">
        <v>34</v>
      </c>
      <c r="F3827" s="22" t="s">
        <v>46</v>
      </c>
      <c r="G3827" s="1">
        <v>18474.09</v>
      </c>
    </row>
    <row r="3828" spans="2:7">
      <c r="B3828" s="22" t="s">
        <v>141</v>
      </c>
      <c r="C3828" s="22" t="s">
        <v>7</v>
      </c>
      <c r="D3828" s="22" t="s">
        <v>5</v>
      </c>
      <c r="E3828" s="22" t="s">
        <v>34</v>
      </c>
      <c r="F3828" s="22" t="s">
        <v>47</v>
      </c>
      <c r="G3828" s="1">
        <v>56438.16</v>
      </c>
    </row>
    <row r="3829" spans="2:7">
      <c r="B3829" s="22" t="s">
        <v>141</v>
      </c>
      <c r="C3829" s="22" t="s">
        <v>7</v>
      </c>
      <c r="D3829" s="22" t="s">
        <v>5</v>
      </c>
      <c r="E3829" s="22" t="s">
        <v>34</v>
      </c>
      <c r="F3829" s="22" t="s">
        <v>48</v>
      </c>
      <c r="G3829" s="1">
        <v>148.02000000000001</v>
      </c>
    </row>
    <row r="3830" spans="2:7">
      <c r="B3830" s="22" t="s">
        <v>141</v>
      </c>
      <c r="C3830" s="22" t="s">
        <v>7</v>
      </c>
      <c r="D3830" s="22" t="s">
        <v>5</v>
      </c>
      <c r="E3830" s="22" t="s">
        <v>34</v>
      </c>
      <c r="F3830" s="22" t="s">
        <v>74</v>
      </c>
      <c r="G3830" s="1">
        <v>2550</v>
      </c>
    </row>
    <row r="3831" spans="2:7">
      <c r="B3831" s="22" t="s">
        <v>141</v>
      </c>
      <c r="C3831" s="22" t="s">
        <v>7</v>
      </c>
      <c r="D3831" s="22" t="s">
        <v>5</v>
      </c>
      <c r="E3831" s="22" t="s">
        <v>34</v>
      </c>
      <c r="F3831" s="22" t="s">
        <v>75</v>
      </c>
      <c r="G3831" s="1">
        <v>200</v>
      </c>
    </row>
    <row r="3832" spans="2:7">
      <c r="B3832" s="22" t="s">
        <v>141</v>
      </c>
      <c r="C3832" s="22" t="s">
        <v>7</v>
      </c>
      <c r="D3832" s="22" t="s">
        <v>5</v>
      </c>
      <c r="E3832" s="22" t="s">
        <v>34</v>
      </c>
      <c r="F3832" s="22" t="s">
        <v>88</v>
      </c>
      <c r="G3832" s="1">
        <v>36328.559999999998</v>
      </c>
    </row>
    <row r="3833" spans="2:7">
      <c r="B3833" s="22" t="s">
        <v>141</v>
      </c>
      <c r="C3833" s="22" t="s">
        <v>7</v>
      </c>
      <c r="D3833" s="22" t="s">
        <v>5</v>
      </c>
      <c r="E3833" s="22" t="s">
        <v>34</v>
      </c>
      <c r="F3833" s="22" t="s">
        <v>66</v>
      </c>
      <c r="G3833" s="1">
        <v>15112.82</v>
      </c>
    </row>
    <row r="3834" spans="2:7">
      <c r="B3834" s="22" t="s">
        <v>141</v>
      </c>
      <c r="C3834" s="22" t="s">
        <v>7</v>
      </c>
      <c r="D3834" s="22" t="s">
        <v>5</v>
      </c>
      <c r="E3834" s="22" t="s">
        <v>34</v>
      </c>
      <c r="F3834" s="22" t="s">
        <v>49</v>
      </c>
      <c r="G3834" s="1">
        <v>126819.06</v>
      </c>
    </row>
    <row r="3835" spans="2:7">
      <c r="B3835" s="22" t="s">
        <v>141</v>
      </c>
      <c r="C3835" s="22" t="s">
        <v>7</v>
      </c>
      <c r="D3835" s="22" t="s">
        <v>5</v>
      </c>
      <c r="E3835" s="22" t="s">
        <v>34</v>
      </c>
      <c r="F3835" s="22" t="s">
        <v>50</v>
      </c>
      <c r="G3835" s="1">
        <v>185277.82</v>
      </c>
    </row>
    <row r="3836" spans="2:7">
      <c r="B3836" s="22" t="s">
        <v>141</v>
      </c>
      <c r="C3836" s="22" t="s">
        <v>7</v>
      </c>
      <c r="D3836" s="22" t="s">
        <v>5</v>
      </c>
      <c r="E3836" s="22" t="s">
        <v>34</v>
      </c>
      <c r="F3836" s="22" t="s">
        <v>51</v>
      </c>
      <c r="G3836" s="1">
        <v>492.94</v>
      </c>
    </row>
    <row r="3837" spans="2:7">
      <c r="B3837" s="22" t="s">
        <v>141</v>
      </c>
      <c r="C3837" s="22" t="s">
        <v>7</v>
      </c>
      <c r="D3837" s="22" t="s">
        <v>5</v>
      </c>
      <c r="E3837" s="22" t="s">
        <v>34</v>
      </c>
      <c r="F3837" s="22" t="s">
        <v>52</v>
      </c>
      <c r="G3837" s="1">
        <v>1233.83</v>
      </c>
    </row>
    <row r="3838" spans="2:7">
      <c r="B3838" s="22" t="s">
        <v>141</v>
      </c>
      <c r="C3838" s="22" t="s">
        <v>7</v>
      </c>
      <c r="D3838" s="22" t="s">
        <v>5</v>
      </c>
      <c r="E3838" s="22" t="s">
        <v>34</v>
      </c>
      <c r="F3838" s="22" t="s">
        <v>53</v>
      </c>
      <c r="G3838" s="1">
        <v>36960</v>
      </c>
    </row>
    <row r="3839" spans="2:7">
      <c r="B3839" s="22" t="s">
        <v>141</v>
      </c>
      <c r="C3839" s="22" t="s">
        <v>7</v>
      </c>
      <c r="D3839" s="22" t="s">
        <v>5</v>
      </c>
      <c r="E3839" s="22" t="s">
        <v>34</v>
      </c>
      <c r="F3839" s="22" t="s">
        <v>68</v>
      </c>
      <c r="G3839" s="1">
        <v>571</v>
      </c>
    </row>
    <row r="3840" spans="2:7">
      <c r="B3840" s="22" t="s">
        <v>141</v>
      </c>
      <c r="C3840" s="22" t="s">
        <v>7</v>
      </c>
      <c r="D3840" s="22" t="s">
        <v>5</v>
      </c>
      <c r="E3840" s="22" t="s">
        <v>34</v>
      </c>
      <c r="F3840" s="22" t="s">
        <v>55</v>
      </c>
      <c r="G3840" s="1">
        <v>7320.5</v>
      </c>
    </row>
    <row r="3841" spans="2:7">
      <c r="B3841" s="22" t="s">
        <v>141</v>
      </c>
      <c r="C3841" s="22" t="s">
        <v>7</v>
      </c>
      <c r="D3841" s="22" t="s">
        <v>5</v>
      </c>
      <c r="E3841" s="22" t="s">
        <v>34</v>
      </c>
      <c r="F3841" s="22" t="s">
        <v>56</v>
      </c>
      <c r="G3841" s="1">
        <v>304936.95</v>
      </c>
    </row>
    <row r="3842" spans="2:7">
      <c r="B3842" s="22" t="s">
        <v>141</v>
      </c>
      <c r="C3842" s="22" t="s">
        <v>7</v>
      </c>
      <c r="D3842" s="22" t="s">
        <v>5</v>
      </c>
      <c r="E3842" s="22" t="s">
        <v>34</v>
      </c>
      <c r="F3842" s="22" t="s">
        <v>57</v>
      </c>
      <c r="G3842" s="1">
        <v>68963</v>
      </c>
    </row>
    <row r="3843" spans="2:7">
      <c r="B3843" s="22" t="s">
        <v>141</v>
      </c>
      <c r="C3843" s="22" t="s">
        <v>7</v>
      </c>
      <c r="D3843" s="22" t="s">
        <v>5</v>
      </c>
      <c r="E3843" s="22" t="s">
        <v>34</v>
      </c>
      <c r="F3843" s="22" t="s">
        <v>58</v>
      </c>
      <c r="G3843" s="1">
        <v>22473.13</v>
      </c>
    </row>
    <row r="3844" spans="2:7">
      <c r="B3844" s="22" t="s">
        <v>141</v>
      </c>
      <c r="C3844" s="22" t="s">
        <v>7</v>
      </c>
      <c r="D3844" s="22" t="s">
        <v>5</v>
      </c>
      <c r="E3844" s="22" t="s">
        <v>59</v>
      </c>
      <c r="F3844" s="22" t="s">
        <v>55</v>
      </c>
      <c r="G3844" s="1">
        <v>36325.129999999997</v>
      </c>
    </row>
    <row r="3845" spans="2:7">
      <c r="B3845" s="22" t="s">
        <v>141</v>
      </c>
      <c r="C3845" s="22" t="s">
        <v>7</v>
      </c>
      <c r="D3845" s="22" t="s">
        <v>5</v>
      </c>
      <c r="E3845" s="22" t="s">
        <v>60</v>
      </c>
      <c r="F3845" s="22" t="s">
        <v>62</v>
      </c>
      <c r="G3845" s="1">
        <v>20441.62</v>
      </c>
    </row>
    <row r="3846" spans="2:7">
      <c r="B3846" s="22" t="s">
        <v>141</v>
      </c>
      <c r="C3846" s="22" t="s">
        <v>7</v>
      </c>
      <c r="D3846" s="22" t="s">
        <v>7</v>
      </c>
      <c r="E3846" s="22" t="s">
        <v>5</v>
      </c>
      <c r="F3846" s="22" t="s">
        <v>6</v>
      </c>
      <c r="G3846" s="1">
        <v>208720.84</v>
      </c>
    </row>
    <row r="3847" spans="2:7">
      <c r="B3847" s="22" t="s">
        <v>141</v>
      </c>
      <c r="C3847" s="22" t="s">
        <v>7</v>
      </c>
      <c r="D3847" s="22" t="s">
        <v>7</v>
      </c>
      <c r="E3847" s="22" t="s">
        <v>8</v>
      </c>
      <c r="F3847" s="22" t="s">
        <v>9</v>
      </c>
      <c r="G3847" s="1">
        <v>82569.42</v>
      </c>
    </row>
    <row r="3848" spans="2:7">
      <c r="B3848" s="22" t="s">
        <v>141</v>
      </c>
      <c r="C3848" s="22" t="s">
        <v>7</v>
      </c>
      <c r="D3848" s="22" t="s">
        <v>7</v>
      </c>
      <c r="E3848" s="22" t="s">
        <v>8</v>
      </c>
      <c r="F3848" s="22" t="s">
        <v>12</v>
      </c>
      <c r="G3848" s="1">
        <v>69233.440000000002</v>
      </c>
    </row>
    <row r="3849" spans="2:7">
      <c r="B3849" s="22" t="s">
        <v>141</v>
      </c>
      <c r="C3849" s="22" t="s">
        <v>7</v>
      </c>
      <c r="D3849" s="22" t="s">
        <v>7</v>
      </c>
      <c r="E3849" s="22" t="s">
        <v>14</v>
      </c>
      <c r="F3849" s="22" t="s">
        <v>9</v>
      </c>
      <c r="G3849" s="1">
        <v>379521.94</v>
      </c>
    </row>
    <row r="3850" spans="2:7">
      <c r="B3850" s="22" t="s">
        <v>141</v>
      </c>
      <c r="C3850" s="22" t="s">
        <v>7</v>
      </c>
      <c r="D3850" s="22" t="s">
        <v>7</v>
      </c>
      <c r="E3850" s="22" t="s">
        <v>14</v>
      </c>
      <c r="F3850" s="22" t="s">
        <v>10</v>
      </c>
      <c r="G3850" s="1">
        <v>27692.42</v>
      </c>
    </row>
    <row r="3851" spans="2:7">
      <c r="B3851" s="22" t="s">
        <v>141</v>
      </c>
      <c r="C3851" s="22" t="s">
        <v>7</v>
      </c>
      <c r="D3851" s="22" t="s">
        <v>7</v>
      </c>
      <c r="E3851" s="22" t="s">
        <v>14</v>
      </c>
      <c r="F3851" s="22" t="s">
        <v>11</v>
      </c>
      <c r="G3851" s="1">
        <v>12921.67</v>
      </c>
    </row>
    <row r="3852" spans="2:7">
      <c r="B3852" s="22" t="s">
        <v>141</v>
      </c>
      <c r="C3852" s="22" t="s">
        <v>7</v>
      </c>
      <c r="D3852" s="22" t="s">
        <v>7</v>
      </c>
      <c r="E3852" s="22" t="s">
        <v>14</v>
      </c>
      <c r="F3852" s="22" t="s">
        <v>12</v>
      </c>
      <c r="G3852" s="1">
        <v>94613.45</v>
      </c>
    </row>
    <row r="3853" spans="2:7">
      <c r="B3853" s="22" t="s">
        <v>141</v>
      </c>
      <c r="C3853" s="22" t="s">
        <v>7</v>
      </c>
      <c r="D3853" s="22" t="s">
        <v>7</v>
      </c>
      <c r="E3853" s="22" t="s">
        <v>15</v>
      </c>
      <c r="F3853" s="22" t="s">
        <v>17</v>
      </c>
      <c r="G3853" s="1">
        <v>11154.17</v>
      </c>
    </row>
    <row r="3854" spans="2:7">
      <c r="B3854" s="22" t="s">
        <v>141</v>
      </c>
      <c r="C3854" s="22" t="s">
        <v>7</v>
      </c>
      <c r="D3854" s="22" t="s">
        <v>7</v>
      </c>
      <c r="E3854" s="22" t="s">
        <v>15</v>
      </c>
      <c r="F3854" s="22" t="s">
        <v>18</v>
      </c>
      <c r="G3854" s="1">
        <v>38999.78</v>
      </c>
    </row>
    <row r="3855" spans="2:7">
      <c r="B3855" s="22" t="s">
        <v>141</v>
      </c>
      <c r="C3855" s="22" t="s">
        <v>7</v>
      </c>
      <c r="D3855" s="22" t="s">
        <v>7</v>
      </c>
      <c r="E3855" s="22" t="s">
        <v>15</v>
      </c>
      <c r="F3855" s="22" t="s">
        <v>19</v>
      </c>
      <c r="G3855" s="1">
        <v>23316.36</v>
      </c>
    </row>
    <row r="3856" spans="2:7">
      <c r="B3856" s="22" t="s">
        <v>141</v>
      </c>
      <c r="C3856" s="22" t="s">
        <v>7</v>
      </c>
      <c r="D3856" s="22" t="s">
        <v>7</v>
      </c>
      <c r="E3856" s="22" t="s">
        <v>15</v>
      </c>
      <c r="F3856" s="22" t="s">
        <v>20</v>
      </c>
      <c r="G3856" s="1">
        <v>60608.06</v>
      </c>
    </row>
    <row r="3857" spans="2:7">
      <c r="B3857" s="22" t="s">
        <v>141</v>
      </c>
      <c r="C3857" s="22" t="s">
        <v>7</v>
      </c>
      <c r="D3857" s="22" t="s">
        <v>7</v>
      </c>
      <c r="E3857" s="22" t="s">
        <v>15</v>
      </c>
      <c r="F3857" s="22" t="s">
        <v>21</v>
      </c>
      <c r="G3857" s="1">
        <v>444.09</v>
      </c>
    </row>
    <row r="3858" spans="2:7">
      <c r="B3858" s="22" t="s">
        <v>141</v>
      </c>
      <c r="C3858" s="22" t="s">
        <v>7</v>
      </c>
      <c r="D3858" s="22" t="s">
        <v>7</v>
      </c>
      <c r="E3858" s="22" t="s">
        <v>15</v>
      </c>
      <c r="F3858" s="22" t="s">
        <v>22</v>
      </c>
      <c r="G3858" s="1">
        <v>2145.59</v>
      </c>
    </row>
    <row r="3859" spans="2:7">
      <c r="B3859" s="22" t="s">
        <v>141</v>
      </c>
      <c r="C3859" s="22" t="s">
        <v>7</v>
      </c>
      <c r="D3859" s="22" t="s">
        <v>7</v>
      </c>
      <c r="E3859" s="22" t="s">
        <v>15</v>
      </c>
      <c r="F3859" s="22" t="s">
        <v>23</v>
      </c>
      <c r="G3859" s="1">
        <v>1152.6400000000001</v>
      </c>
    </row>
    <row r="3860" spans="2:7">
      <c r="B3860" s="22" t="s">
        <v>141</v>
      </c>
      <c r="C3860" s="22" t="s">
        <v>7</v>
      </c>
      <c r="D3860" s="22" t="s">
        <v>7</v>
      </c>
      <c r="E3860" s="22" t="s">
        <v>15</v>
      </c>
      <c r="F3860" s="22" t="s">
        <v>24</v>
      </c>
      <c r="G3860" s="1">
        <v>9411.73</v>
      </c>
    </row>
    <row r="3861" spans="2:7">
      <c r="B3861" s="22" t="s">
        <v>141</v>
      </c>
      <c r="C3861" s="22" t="s">
        <v>7</v>
      </c>
      <c r="D3861" s="22" t="s">
        <v>7</v>
      </c>
      <c r="E3861" s="22" t="s">
        <v>15</v>
      </c>
      <c r="F3861" s="22" t="s">
        <v>25</v>
      </c>
      <c r="G3861" s="1">
        <v>8391.35</v>
      </c>
    </row>
    <row r="3862" spans="2:7">
      <c r="B3862" s="22" t="s">
        <v>141</v>
      </c>
      <c r="C3862" s="22" t="s">
        <v>7</v>
      </c>
      <c r="D3862" s="22" t="s">
        <v>7</v>
      </c>
      <c r="E3862" s="22" t="s">
        <v>15</v>
      </c>
      <c r="F3862" s="22" t="s">
        <v>26</v>
      </c>
      <c r="G3862" s="1">
        <v>108266.17</v>
      </c>
    </row>
    <row r="3863" spans="2:7">
      <c r="B3863" s="22" t="s">
        <v>141</v>
      </c>
      <c r="C3863" s="22" t="s">
        <v>7</v>
      </c>
      <c r="D3863" s="22" t="s">
        <v>7</v>
      </c>
      <c r="E3863" s="22" t="s">
        <v>28</v>
      </c>
      <c r="F3863" s="22" t="s">
        <v>29</v>
      </c>
      <c r="G3863" s="1">
        <v>13547.7</v>
      </c>
    </row>
    <row r="3864" spans="2:7">
      <c r="B3864" s="22" t="s">
        <v>141</v>
      </c>
      <c r="C3864" s="22" t="s">
        <v>7</v>
      </c>
      <c r="D3864" s="22" t="s">
        <v>7</v>
      </c>
      <c r="E3864" s="22" t="s">
        <v>34</v>
      </c>
      <c r="F3864" s="22" t="s">
        <v>39</v>
      </c>
      <c r="G3864" s="1">
        <v>16393.099999999999</v>
      </c>
    </row>
    <row r="3865" spans="2:7">
      <c r="B3865" s="22" t="s">
        <v>141</v>
      </c>
      <c r="C3865" s="22" t="s">
        <v>7</v>
      </c>
      <c r="D3865" s="22" t="s">
        <v>7</v>
      </c>
      <c r="E3865" s="22" t="s">
        <v>34</v>
      </c>
      <c r="F3865" s="22" t="s">
        <v>47</v>
      </c>
      <c r="G3865" s="1">
        <v>335.47</v>
      </c>
    </row>
    <row r="3866" spans="2:7">
      <c r="B3866" s="22" t="s">
        <v>141</v>
      </c>
      <c r="C3866" s="22" t="s">
        <v>7</v>
      </c>
      <c r="D3866" s="22" t="s">
        <v>7</v>
      </c>
      <c r="E3866" s="22" t="s">
        <v>34</v>
      </c>
      <c r="F3866" s="22" t="s">
        <v>58</v>
      </c>
      <c r="G3866" s="1">
        <v>3343.95</v>
      </c>
    </row>
    <row r="3867" spans="2:7">
      <c r="B3867" s="22" t="s">
        <v>141</v>
      </c>
      <c r="C3867" s="22" t="s">
        <v>7</v>
      </c>
      <c r="D3867" s="22" t="s">
        <v>7</v>
      </c>
      <c r="E3867" s="22" t="s">
        <v>59</v>
      </c>
      <c r="F3867" s="22" t="s">
        <v>55</v>
      </c>
      <c r="G3867" s="1">
        <v>4301.01</v>
      </c>
    </row>
    <row r="3868" spans="2:7">
      <c r="B3868" s="22" t="s">
        <v>143</v>
      </c>
      <c r="C3868" s="22" t="s">
        <v>7</v>
      </c>
      <c r="D3868" s="22" t="s">
        <v>5</v>
      </c>
      <c r="E3868" s="22" t="s">
        <v>7</v>
      </c>
      <c r="F3868" s="22" t="s">
        <v>6</v>
      </c>
      <c r="G3868" s="1">
        <v>-19197.39</v>
      </c>
    </row>
    <row r="3869" spans="2:7">
      <c r="B3869" s="22" t="s">
        <v>143</v>
      </c>
      <c r="C3869" s="22" t="s">
        <v>7</v>
      </c>
      <c r="D3869" s="22" t="s">
        <v>5</v>
      </c>
      <c r="E3869" s="22" t="s">
        <v>8</v>
      </c>
      <c r="F3869" s="22" t="s">
        <v>9</v>
      </c>
      <c r="G3869" s="1">
        <v>128802.88</v>
      </c>
    </row>
    <row r="3870" spans="2:7">
      <c r="B3870" s="22" t="s">
        <v>143</v>
      </c>
      <c r="C3870" s="22" t="s">
        <v>7</v>
      </c>
      <c r="D3870" s="22" t="s">
        <v>5</v>
      </c>
      <c r="E3870" s="22" t="s">
        <v>8</v>
      </c>
      <c r="F3870" s="22" t="s">
        <v>10</v>
      </c>
      <c r="G3870" s="1">
        <v>1720</v>
      </c>
    </row>
    <row r="3871" spans="2:7">
      <c r="B3871" s="22" t="s">
        <v>143</v>
      </c>
      <c r="C3871" s="22" t="s">
        <v>7</v>
      </c>
      <c r="D3871" s="22" t="s">
        <v>5</v>
      </c>
      <c r="E3871" s="22" t="s">
        <v>8</v>
      </c>
      <c r="F3871" s="22" t="s">
        <v>12</v>
      </c>
      <c r="G3871" s="1">
        <v>273.51</v>
      </c>
    </row>
    <row r="3872" spans="2:7">
      <c r="B3872" s="22" t="s">
        <v>143</v>
      </c>
      <c r="C3872" s="22" t="s">
        <v>7</v>
      </c>
      <c r="D3872" s="22" t="s">
        <v>5</v>
      </c>
      <c r="E3872" s="22" t="s">
        <v>14</v>
      </c>
      <c r="F3872" s="22" t="s">
        <v>9</v>
      </c>
      <c r="G3872" s="1">
        <v>112176.03</v>
      </c>
    </row>
    <row r="3873" spans="2:7">
      <c r="B3873" s="22" t="s">
        <v>143</v>
      </c>
      <c r="C3873" s="22" t="s">
        <v>7</v>
      </c>
      <c r="D3873" s="22" t="s">
        <v>5</v>
      </c>
      <c r="E3873" s="22" t="s">
        <v>14</v>
      </c>
      <c r="F3873" s="22" t="s">
        <v>10</v>
      </c>
      <c r="G3873" s="1">
        <v>3182.46</v>
      </c>
    </row>
    <row r="3874" spans="2:7">
      <c r="B3874" s="22" t="s">
        <v>143</v>
      </c>
      <c r="C3874" s="22" t="s">
        <v>7</v>
      </c>
      <c r="D3874" s="22" t="s">
        <v>5</v>
      </c>
      <c r="E3874" s="22" t="s">
        <v>14</v>
      </c>
      <c r="F3874" s="22" t="s">
        <v>11</v>
      </c>
      <c r="G3874" s="1">
        <v>5325.47</v>
      </c>
    </row>
    <row r="3875" spans="2:7">
      <c r="B3875" s="22" t="s">
        <v>143</v>
      </c>
      <c r="C3875" s="22" t="s">
        <v>7</v>
      </c>
      <c r="D3875" s="22" t="s">
        <v>5</v>
      </c>
      <c r="E3875" s="22" t="s">
        <v>14</v>
      </c>
      <c r="F3875" s="22" t="s">
        <v>13</v>
      </c>
      <c r="G3875" s="1">
        <v>1175.33</v>
      </c>
    </row>
    <row r="3876" spans="2:7">
      <c r="B3876" s="22" t="s">
        <v>143</v>
      </c>
      <c r="C3876" s="22" t="s">
        <v>7</v>
      </c>
      <c r="D3876" s="22" t="s">
        <v>5</v>
      </c>
      <c r="E3876" s="22" t="s">
        <v>15</v>
      </c>
      <c r="F3876" s="22" t="s">
        <v>17</v>
      </c>
      <c r="G3876" s="1">
        <v>9851.42</v>
      </c>
    </row>
    <row r="3877" spans="2:7">
      <c r="B3877" s="22" t="s">
        <v>143</v>
      </c>
      <c r="C3877" s="22" t="s">
        <v>7</v>
      </c>
      <c r="D3877" s="22" t="s">
        <v>5</v>
      </c>
      <c r="E3877" s="22" t="s">
        <v>15</v>
      </c>
      <c r="F3877" s="22" t="s">
        <v>18</v>
      </c>
      <c r="G3877" s="1">
        <v>8983.41</v>
      </c>
    </row>
    <row r="3878" spans="2:7">
      <c r="B3878" s="22" t="s">
        <v>143</v>
      </c>
      <c r="C3878" s="22" t="s">
        <v>7</v>
      </c>
      <c r="D3878" s="22" t="s">
        <v>5</v>
      </c>
      <c r="E3878" s="22" t="s">
        <v>15</v>
      </c>
      <c r="F3878" s="22" t="s">
        <v>19</v>
      </c>
      <c r="G3878" s="1">
        <v>19994.189999999999</v>
      </c>
    </row>
    <row r="3879" spans="2:7">
      <c r="B3879" s="22" t="s">
        <v>143</v>
      </c>
      <c r="C3879" s="22" t="s">
        <v>7</v>
      </c>
      <c r="D3879" s="22" t="s">
        <v>5</v>
      </c>
      <c r="E3879" s="22" t="s">
        <v>15</v>
      </c>
      <c r="F3879" s="22" t="s">
        <v>20</v>
      </c>
      <c r="G3879" s="1">
        <v>15414.31</v>
      </c>
    </row>
    <row r="3880" spans="2:7">
      <c r="B3880" s="22" t="s">
        <v>143</v>
      </c>
      <c r="C3880" s="22" t="s">
        <v>7</v>
      </c>
      <c r="D3880" s="22" t="s">
        <v>5</v>
      </c>
      <c r="E3880" s="22" t="s">
        <v>15</v>
      </c>
      <c r="F3880" s="22" t="s">
        <v>21</v>
      </c>
      <c r="G3880" s="1">
        <v>191.88</v>
      </c>
    </row>
    <row r="3881" spans="2:7">
      <c r="B3881" s="22" t="s">
        <v>143</v>
      </c>
      <c r="C3881" s="22" t="s">
        <v>7</v>
      </c>
      <c r="D3881" s="22" t="s">
        <v>5</v>
      </c>
      <c r="E3881" s="22" t="s">
        <v>15</v>
      </c>
      <c r="F3881" s="22" t="s">
        <v>22</v>
      </c>
      <c r="G3881" s="1">
        <v>178.88</v>
      </c>
    </row>
    <row r="3882" spans="2:7">
      <c r="B3882" s="22" t="s">
        <v>143</v>
      </c>
      <c r="C3882" s="22" t="s">
        <v>7</v>
      </c>
      <c r="D3882" s="22" t="s">
        <v>5</v>
      </c>
      <c r="E3882" s="22" t="s">
        <v>15</v>
      </c>
      <c r="F3882" s="22" t="s">
        <v>23</v>
      </c>
      <c r="G3882" s="1">
        <v>905.78</v>
      </c>
    </row>
    <row r="3883" spans="2:7">
      <c r="B3883" s="22" t="s">
        <v>143</v>
      </c>
      <c r="C3883" s="22" t="s">
        <v>7</v>
      </c>
      <c r="D3883" s="22" t="s">
        <v>5</v>
      </c>
      <c r="E3883" s="22" t="s">
        <v>15</v>
      </c>
      <c r="F3883" s="22" t="s">
        <v>24</v>
      </c>
      <c r="G3883" s="1">
        <v>4182.1099999999997</v>
      </c>
    </row>
    <row r="3884" spans="2:7">
      <c r="B3884" s="22" t="s">
        <v>143</v>
      </c>
      <c r="C3884" s="22" t="s">
        <v>7</v>
      </c>
      <c r="D3884" s="22" t="s">
        <v>5</v>
      </c>
      <c r="E3884" s="22" t="s">
        <v>15</v>
      </c>
      <c r="F3884" s="22" t="s">
        <v>25</v>
      </c>
      <c r="G3884" s="1">
        <v>28113</v>
      </c>
    </row>
    <row r="3885" spans="2:7">
      <c r="B3885" s="22" t="s">
        <v>143</v>
      </c>
      <c r="C3885" s="22" t="s">
        <v>7</v>
      </c>
      <c r="D3885" s="22" t="s">
        <v>5</v>
      </c>
      <c r="E3885" s="22" t="s">
        <v>15</v>
      </c>
      <c r="F3885" s="22" t="s">
        <v>26</v>
      </c>
      <c r="G3885" s="1">
        <v>43640.25</v>
      </c>
    </row>
    <row r="3886" spans="2:7">
      <c r="B3886" s="22" t="s">
        <v>143</v>
      </c>
      <c r="C3886" s="22" t="s">
        <v>7</v>
      </c>
      <c r="D3886" s="22" t="s">
        <v>5</v>
      </c>
      <c r="E3886" s="22" t="s">
        <v>28</v>
      </c>
      <c r="F3886" s="22" t="s">
        <v>29</v>
      </c>
      <c r="G3886" s="1">
        <v>33434.26</v>
      </c>
    </row>
    <row r="3887" spans="2:7">
      <c r="B3887" s="22" t="s">
        <v>143</v>
      </c>
      <c r="C3887" s="22" t="s">
        <v>7</v>
      </c>
      <c r="D3887" s="22" t="s">
        <v>5</v>
      </c>
      <c r="E3887" s="22" t="s">
        <v>28</v>
      </c>
      <c r="F3887" s="22" t="s">
        <v>30</v>
      </c>
      <c r="G3887" s="1">
        <v>13927.73</v>
      </c>
    </row>
    <row r="3888" spans="2:7">
      <c r="B3888" s="22" t="s">
        <v>143</v>
      </c>
      <c r="C3888" s="22" t="s">
        <v>7</v>
      </c>
      <c r="D3888" s="22" t="s">
        <v>5</v>
      </c>
      <c r="E3888" s="22" t="s">
        <v>28</v>
      </c>
      <c r="F3888" s="22" t="s">
        <v>31</v>
      </c>
      <c r="G3888" s="1">
        <v>22482.16</v>
      </c>
    </row>
    <row r="3889" spans="2:7">
      <c r="B3889" s="22" t="s">
        <v>143</v>
      </c>
      <c r="C3889" s="22" t="s">
        <v>7</v>
      </c>
      <c r="D3889" s="22" t="s">
        <v>5</v>
      </c>
      <c r="E3889" s="22" t="s">
        <v>28</v>
      </c>
      <c r="F3889" s="22" t="s">
        <v>32</v>
      </c>
      <c r="G3889" s="1">
        <v>410.83</v>
      </c>
    </row>
    <row r="3890" spans="2:7">
      <c r="B3890" s="22" t="s">
        <v>143</v>
      </c>
      <c r="C3890" s="22" t="s">
        <v>7</v>
      </c>
      <c r="D3890" s="22" t="s">
        <v>5</v>
      </c>
      <c r="E3890" s="22" t="s">
        <v>28</v>
      </c>
      <c r="F3890" s="22" t="s">
        <v>33</v>
      </c>
      <c r="G3890" s="1">
        <v>1180.98</v>
      </c>
    </row>
    <row r="3891" spans="2:7">
      <c r="B3891" s="22" t="s">
        <v>143</v>
      </c>
      <c r="C3891" s="22" t="s">
        <v>7</v>
      </c>
      <c r="D3891" s="22" t="s">
        <v>5</v>
      </c>
      <c r="E3891" s="22" t="s">
        <v>34</v>
      </c>
      <c r="F3891" s="22" t="s">
        <v>35</v>
      </c>
      <c r="G3891" s="1">
        <v>525</v>
      </c>
    </row>
    <row r="3892" spans="2:7">
      <c r="B3892" s="22" t="s">
        <v>143</v>
      </c>
      <c r="C3892" s="22" t="s">
        <v>7</v>
      </c>
      <c r="D3892" s="22" t="s">
        <v>5</v>
      </c>
      <c r="E3892" s="22" t="s">
        <v>34</v>
      </c>
      <c r="F3892" s="22" t="s">
        <v>36</v>
      </c>
      <c r="G3892" s="1">
        <v>138.57</v>
      </c>
    </row>
    <row r="3893" spans="2:7">
      <c r="B3893" s="22" t="s">
        <v>143</v>
      </c>
      <c r="C3893" s="22" t="s">
        <v>7</v>
      </c>
      <c r="D3893" s="22" t="s">
        <v>5</v>
      </c>
      <c r="E3893" s="22" t="s">
        <v>34</v>
      </c>
      <c r="F3893" s="22" t="s">
        <v>38</v>
      </c>
      <c r="G3893" s="1">
        <v>12.84</v>
      </c>
    </row>
    <row r="3894" spans="2:7">
      <c r="B3894" s="22" t="s">
        <v>143</v>
      </c>
      <c r="C3894" s="22" t="s">
        <v>7</v>
      </c>
      <c r="D3894" s="22" t="s">
        <v>5</v>
      </c>
      <c r="E3894" s="22" t="s">
        <v>34</v>
      </c>
      <c r="F3894" s="22" t="s">
        <v>39</v>
      </c>
      <c r="G3894" s="1">
        <v>2316.71</v>
      </c>
    </row>
    <row r="3895" spans="2:7">
      <c r="B3895" s="22" t="s">
        <v>143</v>
      </c>
      <c r="C3895" s="22" t="s">
        <v>7</v>
      </c>
      <c r="D3895" s="22" t="s">
        <v>5</v>
      </c>
      <c r="E3895" s="22" t="s">
        <v>34</v>
      </c>
      <c r="F3895" s="22" t="s">
        <v>40</v>
      </c>
      <c r="G3895" s="1">
        <v>943.5</v>
      </c>
    </row>
    <row r="3896" spans="2:7">
      <c r="B3896" s="22" t="s">
        <v>143</v>
      </c>
      <c r="C3896" s="22" t="s">
        <v>7</v>
      </c>
      <c r="D3896" s="22" t="s">
        <v>5</v>
      </c>
      <c r="E3896" s="22" t="s">
        <v>34</v>
      </c>
      <c r="F3896" s="22" t="s">
        <v>41</v>
      </c>
      <c r="G3896" s="1">
        <v>1067.95</v>
      </c>
    </row>
    <row r="3897" spans="2:7">
      <c r="B3897" s="22" t="s">
        <v>143</v>
      </c>
      <c r="C3897" s="22" t="s">
        <v>7</v>
      </c>
      <c r="D3897" s="22" t="s">
        <v>5</v>
      </c>
      <c r="E3897" s="22" t="s">
        <v>34</v>
      </c>
      <c r="F3897" s="22" t="s">
        <v>45</v>
      </c>
      <c r="G3897" s="1">
        <v>3240.49</v>
      </c>
    </row>
    <row r="3898" spans="2:7">
      <c r="B3898" s="22" t="s">
        <v>143</v>
      </c>
      <c r="C3898" s="22" t="s">
        <v>7</v>
      </c>
      <c r="D3898" s="22" t="s">
        <v>5</v>
      </c>
      <c r="E3898" s="22" t="s">
        <v>34</v>
      </c>
      <c r="F3898" s="22" t="s">
        <v>46</v>
      </c>
      <c r="G3898" s="1">
        <v>1887.69</v>
      </c>
    </row>
    <row r="3899" spans="2:7">
      <c r="B3899" s="22" t="s">
        <v>143</v>
      </c>
      <c r="C3899" s="22" t="s">
        <v>7</v>
      </c>
      <c r="D3899" s="22" t="s">
        <v>5</v>
      </c>
      <c r="E3899" s="22" t="s">
        <v>34</v>
      </c>
      <c r="F3899" s="22" t="s">
        <v>47</v>
      </c>
      <c r="G3899" s="1">
        <v>10788.72</v>
      </c>
    </row>
    <row r="3900" spans="2:7">
      <c r="B3900" s="22" t="s">
        <v>143</v>
      </c>
      <c r="C3900" s="22" t="s">
        <v>7</v>
      </c>
      <c r="D3900" s="22" t="s">
        <v>5</v>
      </c>
      <c r="E3900" s="22" t="s">
        <v>34</v>
      </c>
      <c r="F3900" s="22" t="s">
        <v>88</v>
      </c>
      <c r="G3900" s="1">
        <v>6121.88</v>
      </c>
    </row>
    <row r="3901" spans="2:7">
      <c r="B3901" s="22" t="s">
        <v>143</v>
      </c>
      <c r="C3901" s="22" t="s">
        <v>7</v>
      </c>
      <c r="D3901" s="22" t="s">
        <v>5</v>
      </c>
      <c r="E3901" s="22" t="s">
        <v>34</v>
      </c>
      <c r="F3901" s="22" t="s">
        <v>49</v>
      </c>
      <c r="G3901" s="1">
        <v>15835.71</v>
      </c>
    </row>
    <row r="3902" spans="2:7">
      <c r="B3902" s="22" t="s">
        <v>143</v>
      </c>
      <c r="C3902" s="22" t="s">
        <v>7</v>
      </c>
      <c r="D3902" s="22" t="s">
        <v>5</v>
      </c>
      <c r="E3902" s="22" t="s">
        <v>34</v>
      </c>
      <c r="F3902" s="22" t="s">
        <v>50</v>
      </c>
      <c r="G3902" s="1">
        <v>2907.82</v>
      </c>
    </row>
    <row r="3903" spans="2:7">
      <c r="B3903" s="22" t="s">
        <v>143</v>
      </c>
      <c r="C3903" s="22" t="s">
        <v>7</v>
      </c>
      <c r="D3903" s="22" t="s">
        <v>5</v>
      </c>
      <c r="E3903" s="22" t="s">
        <v>34</v>
      </c>
      <c r="F3903" s="22" t="s">
        <v>51</v>
      </c>
      <c r="G3903" s="1">
        <v>58.86</v>
      </c>
    </row>
    <row r="3904" spans="2:7">
      <c r="B3904" s="22" t="s">
        <v>143</v>
      </c>
      <c r="C3904" s="22" t="s">
        <v>7</v>
      </c>
      <c r="D3904" s="22" t="s">
        <v>5</v>
      </c>
      <c r="E3904" s="22" t="s">
        <v>34</v>
      </c>
      <c r="F3904" s="22" t="s">
        <v>56</v>
      </c>
      <c r="G3904" s="1">
        <v>137122.88</v>
      </c>
    </row>
    <row r="3905" spans="2:7">
      <c r="B3905" s="22" t="s">
        <v>143</v>
      </c>
      <c r="C3905" s="22" t="s">
        <v>7</v>
      </c>
      <c r="D3905" s="22" t="s">
        <v>5</v>
      </c>
      <c r="E3905" s="22" t="s">
        <v>34</v>
      </c>
      <c r="F3905" s="22" t="s">
        <v>57</v>
      </c>
      <c r="G3905" s="1">
        <v>4080</v>
      </c>
    </row>
    <row r="3906" spans="2:7">
      <c r="B3906" s="22" t="s">
        <v>143</v>
      </c>
      <c r="C3906" s="22" t="s">
        <v>7</v>
      </c>
      <c r="D3906" s="22" t="s">
        <v>5</v>
      </c>
      <c r="E3906" s="22" t="s">
        <v>34</v>
      </c>
      <c r="F3906" s="22" t="s">
        <v>58</v>
      </c>
      <c r="G3906" s="1">
        <v>612.54</v>
      </c>
    </row>
    <row r="3907" spans="2:7">
      <c r="B3907" s="22" t="s">
        <v>143</v>
      </c>
      <c r="C3907" s="22" t="s">
        <v>7</v>
      </c>
      <c r="D3907" s="22" t="s">
        <v>5</v>
      </c>
      <c r="E3907" s="22" t="s">
        <v>59</v>
      </c>
      <c r="F3907" s="22" t="s">
        <v>55</v>
      </c>
      <c r="G3907" s="1">
        <v>954.6</v>
      </c>
    </row>
    <row r="3908" spans="2:7">
      <c r="B3908" s="22" t="s">
        <v>143</v>
      </c>
      <c r="C3908" s="22" t="s">
        <v>7</v>
      </c>
      <c r="D3908" s="22" t="s">
        <v>7</v>
      </c>
      <c r="E3908" s="22" t="s">
        <v>5</v>
      </c>
      <c r="F3908" s="22" t="s">
        <v>6</v>
      </c>
      <c r="G3908" s="1">
        <v>19197.39</v>
      </c>
    </row>
    <row r="3909" spans="2:7">
      <c r="B3909" s="22" t="s">
        <v>143</v>
      </c>
      <c r="C3909" s="22" t="s">
        <v>7</v>
      </c>
      <c r="D3909" s="22" t="s">
        <v>7</v>
      </c>
      <c r="E3909" s="22" t="s">
        <v>8</v>
      </c>
      <c r="F3909" s="22" t="s">
        <v>9</v>
      </c>
      <c r="G3909" s="1">
        <v>16408.53</v>
      </c>
    </row>
    <row r="3910" spans="2:7">
      <c r="B3910" s="22" t="s">
        <v>143</v>
      </c>
      <c r="C3910" s="22" t="s">
        <v>7</v>
      </c>
      <c r="D3910" s="22" t="s">
        <v>7</v>
      </c>
      <c r="E3910" s="22" t="s">
        <v>14</v>
      </c>
      <c r="F3910" s="22" t="s">
        <v>9</v>
      </c>
      <c r="G3910" s="1">
        <v>7827.64</v>
      </c>
    </row>
    <row r="3911" spans="2:7">
      <c r="B3911" s="22" t="s">
        <v>143</v>
      </c>
      <c r="C3911" s="22" t="s">
        <v>7</v>
      </c>
      <c r="D3911" s="22" t="s">
        <v>7</v>
      </c>
      <c r="E3911" s="22" t="s">
        <v>15</v>
      </c>
      <c r="F3911" s="22" t="s">
        <v>17</v>
      </c>
      <c r="G3911" s="1">
        <v>1154.6199999999999</v>
      </c>
    </row>
    <row r="3912" spans="2:7">
      <c r="B3912" s="22" t="s">
        <v>143</v>
      </c>
      <c r="C3912" s="22" t="s">
        <v>7</v>
      </c>
      <c r="D3912" s="22" t="s">
        <v>7</v>
      </c>
      <c r="E3912" s="22" t="s">
        <v>15</v>
      </c>
      <c r="F3912" s="22" t="s">
        <v>18</v>
      </c>
      <c r="G3912" s="1">
        <v>561.75</v>
      </c>
    </row>
    <row r="3913" spans="2:7">
      <c r="B3913" s="22" t="s">
        <v>143</v>
      </c>
      <c r="C3913" s="22" t="s">
        <v>7</v>
      </c>
      <c r="D3913" s="22" t="s">
        <v>7</v>
      </c>
      <c r="E3913" s="22" t="s">
        <v>15</v>
      </c>
      <c r="F3913" s="22" t="s">
        <v>19</v>
      </c>
      <c r="G3913" s="1">
        <v>2544.87</v>
      </c>
    </row>
    <row r="3914" spans="2:7">
      <c r="B3914" s="22" t="s">
        <v>143</v>
      </c>
      <c r="C3914" s="22" t="s">
        <v>7</v>
      </c>
      <c r="D3914" s="22" t="s">
        <v>7</v>
      </c>
      <c r="E3914" s="22" t="s">
        <v>15</v>
      </c>
      <c r="F3914" s="22" t="s">
        <v>20</v>
      </c>
      <c r="G3914" s="1">
        <v>1033.3599999999999</v>
      </c>
    </row>
    <row r="3915" spans="2:7">
      <c r="B3915" s="22" t="s">
        <v>143</v>
      </c>
      <c r="C3915" s="22" t="s">
        <v>7</v>
      </c>
      <c r="D3915" s="22" t="s">
        <v>7</v>
      </c>
      <c r="E3915" s="22" t="s">
        <v>15</v>
      </c>
      <c r="F3915" s="22" t="s">
        <v>21</v>
      </c>
      <c r="G3915" s="1">
        <v>24.06</v>
      </c>
    </row>
    <row r="3916" spans="2:7">
      <c r="B3916" s="22" t="s">
        <v>143</v>
      </c>
      <c r="C3916" s="22" t="s">
        <v>7</v>
      </c>
      <c r="D3916" s="22" t="s">
        <v>7</v>
      </c>
      <c r="E3916" s="22" t="s">
        <v>15</v>
      </c>
      <c r="F3916" s="22" t="s">
        <v>22</v>
      </c>
      <c r="G3916" s="1">
        <v>11.49</v>
      </c>
    </row>
    <row r="3917" spans="2:7">
      <c r="B3917" s="22" t="s">
        <v>143</v>
      </c>
      <c r="C3917" s="22" t="s">
        <v>7</v>
      </c>
      <c r="D3917" s="22" t="s">
        <v>7</v>
      </c>
      <c r="E3917" s="22" t="s">
        <v>15</v>
      </c>
      <c r="F3917" s="22" t="s">
        <v>23</v>
      </c>
      <c r="G3917" s="1">
        <v>85.45</v>
      </c>
    </row>
    <row r="3918" spans="2:7">
      <c r="B3918" s="22" t="s">
        <v>143</v>
      </c>
      <c r="C3918" s="22" t="s">
        <v>7</v>
      </c>
      <c r="D3918" s="22" t="s">
        <v>7</v>
      </c>
      <c r="E3918" s="22" t="s">
        <v>15</v>
      </c>
      <c r="F3918" s="22" t="s">
        <v>24</v>
      </c>
      <c r="G3918" s="1">
        <v>530.01</v>
      </c>
    </row>
    <row r="3919" spans="2:7">
      <c r="B3919" s="22" t="s">
        <v>143</v>
      </c>
      <c r="C3919" s="22" t="s">
        <v>7</v>
      </c>
      <c r="D3919" s="22" t="s">
        <v>7</v>
      </c>
      <c r="E3919" s="22" t="s">
        <v>15</v>
      </c>
      <c r="F3919" s="22" t="s">
        <v>25</v>
      </c>
      <c r="G3919" s="1">
        <v>4566</v>
      </c>
    </row>
    <row r="3920" spans="2:7">
      <c r="B3920" s="22" t="s">
        <v>143</v>
      </c>
      <c r="C3920" s="22" t="s">
        <v>7</v>
      </c>
      <c r="D3920" s="22" t="s">
        <v>7</v>
      </c>
      <c r="E3920" s="22" t="s">
        <v>15</v>
      </c>
      <c r="F3920" s="22" t="s">
        <v>26</v>
      </c>
      <c r="G3920" s="1">
        <v>2624.75</v>
      </c>
    </row>
    <row r="3921" spans="2:7">
      <c r="B3921" s="22" t="s">
        <v>143</v>
      </c>
      <c r="C3921" s="22" t="s">
        <v>7</v>
      </c>
      <c r="D3921" s="22" t="s">
        <v>7</v>
      </c>
      <c r="E3921" s="22" t="s">
        <v>34</v>
      </c>
      <c r="F3921" s="22" t="s">
        <v>37</v>
      </c>
      <c r="G3921" s="1">
        <v>28472.06</v>
      </c>
    </row>
    <row r="3922" spans="2:7">
      <c r="B3922" s="22" t="s">
        <v>144</v>
      </c>
      <c r="C3922" s="22" t="s">
        <v>7</v>
      </c>
      <c r="D3922" s="22" t="s">
        <v>5</v>
      </c>
      <c r="E3922" s="22" t="s">
        <v>5</v>
      </c>
      <c r="F3922" s="22" t="s">
        <v>6</v>
      </c>
      <c r="G3922" s="1">
        <v>507404.48</v>
      </c>
    </row>
    <row r="3923" spans="2:7">
      <c r="B3923" s="22" t="s">
        <v>144</v>
      </c>
      <c r="C3923" s="22" t="s">
        <v>7</v>
      </c>
      <c r="D3923" s="22" t="s">
        <v>5</v>
      </c>
      <c r="E3923" s="22" t="s">
        <v>7</v>
      </c>
      <c r="F3923" s="22" t="s">
        <v>6</v>
      </c>
      <c r="G3923" s="1">
        <v>-681069.73</v>
      </c>
    </row>
    <row r="3924" spans="2:7">
      <c r="B3924" s="22" t="s">
        <v>144</v>
      </c>
      <c r="C3924" s="22" t="s">
        <v>7</v>
      </c>
      <c r="D3924" s="22" t="s">
        <v>5</v>
      </c>
      <c r="E3924" s="22" t="s">
        <v>8</v>
      </c>
      <c r="F3924" s="22" t="s">
        <v>9</v>
      </c>
      <c r="G3924" s="1">
        <v>30503921.18</v>
      </c>
    </row>
    <row r="3925" spans="2:7">
      <c r="B3925" s="22" t="s">
        <v>144</v>
      </c>
      <c r="C3925" s="22" t="s">
        <v>7</v>
      </c>
      <c r="D3925" s="22" t="s">
        <v>5</v>
      </c>
      <c r="E3925" s="22" t="s">
        <v>8</v>
      </c>
      <c r="F3925" s="22" t="s">
        <v>10</v>
      </c>
      <c r="G3925" s="1">
        <v>533529.87</v>
      </c>
    </row>
    <row r="3926" spans="2:7">
      <c r="B3926" s="22" t="s">
        <v>144</v>
      </c>
      <c r="C3926" s="22" t="s">
        <v>7</v>
      </c>
      <c r="D3926" s="22" t="s">
        <v>5</v>
      </c>
      <c r="E3926" s="22" t="s">
        <v>8</v>
      </c>
      <c r="F3926" s="22" t="s">
        <v>11</v>
      </c>
      <c r="G3926" s="1">
        <v>984075.13</v>
      </c>
    </row>
    <row r="3927" spans="2:7">
      <c r="B3927" s="22" t="s">
        <v>144</v>
      </c>
      <c r="C3927" s="22" t="s">
        <v>7</v>
      </c>
      <c r="D3927" s="22" t="s">
        <v>5</v>
      </c>
      <c r="E3927" s="22" t="s">
        <v>8</v>
      </c>
      <c r="F3927" s="22" t="s">
        <v>12</v>
      </c>
      <c r="G3927" s="1">
        <v>279697.34000000003</v>
      </c>
    </row>
    <row r="3928" spans="2:7">
      <c r="B3928" s="22" t="s">
        <v>144</v>
      </c>
      <c r="C3928" s="22" t="s">
        <v>7</v>
      </c>
      <c r="D3928" s="22" t="s">
        <v>5</v>
      </c>
      <c r="E3928" s="22" t="s">
        <v>8</v>
      </c>
      <c r="F3928" s="22" t="s">
        <v>13</v>
      </c>
      <c r="G3928" s="1">
        <v>59669.26</v>
      </c>
    </row>
    <row r="3929" spans="2:7">
      <c r="B3929" s="22" t="s">
        <v>144</v>
      </c>
      <c r="C3929" s="22" t="s">
        <v>7</v>
      </c>
      <c r="D3929" s="22" t="s">
        <v>5</v>
      </c>
      <c r="E3929" s="22" t="s">
        <v>8</v>
      </c>
      <c r="F3929" s="22" t="s">
        <v>70</v>
      </c>
      <c r="G3929" s="1">
        <v>402058</v>
      </c>
    </row>
    <row r="3930" spans="2:7">
      <c r="B3930" s="22" t="s">
        <v>144</v>
      </c>
      <c r="C3930" s="22" t="s">
        <v>7</v>
      </c>
      <c r="D3930" s="22" t="s">
        <v>5</v>
      </c>
      <c r="E3930" s="22" t="s">
        <v>14</v>
      </c>
      <c r="F3930" s="22" t="s">
        <v>9</v>
      </c>
      <c r="G3930" s="1">
        <v>10127623.220000001</v>
      </c>
    </row>
    <row r="3931" spans="2:7">
      <c r="B3931" s="22" t="s">
        <v>144</v>
      </c>
      <c r="C3931" s="22" t="s">
        <v>7</v>
      </c>
      <c r="D3931" s="22" t="s">
        <v>5</v>
      </c>
      <c r="E3931" s="22" t="s">
        <v>14</v>
      </c>
      <c r="F3931" s="22" t="s">
        <v>10</v>
      </c>
      <c r="G3931" s="1">
        <v>232526.99</v>
      </c>
    </row>
    <row r="3932" spans="2:7">
      <c r="B3932" s="22" t="s">
        <v>144</v>
      </c>
      <c r="C3932" s="22" t="s">
        <v>7</v>
      </c>
      <c r="D3932" s="22" t="s">
        <v>5</v>
      </c>
      <c r="E3932" s="22" t="s">
        <v>14</v>
      </c>
      <c r="F3932" s="22" t="s">
        <v>11</v>
      </c>
      <c r="G3932" s="1">
        <v>282389.64</v>
      </c>
    </row>
    <row r="3933" spans="2:7">
      <c r="B3933" s="22" t="s">
        <v>144</v>
      </c>
      <c r="C3933" s="22" t="s">
        <v>7</v>
      </c>
      <c r="D3933" s="22" t="s">
        <v>5</v>
      </c>
      <c r="E3933" s="22" t="s">
        <v>14</v>
      </c>
      <c r="F3933" s="22" t="s">
        <v>12</v>
      </c>
      <c r="G3933" s="1">
        <v>248495.14</v>
      </c>
    </row>
    <row r="3934" spans="2:7">
      <c r="B3934" s="22" t="s">
        <v>144</v>
      </c>
      <c r="C3934" s="22" t="s">
        <v>7</v>
      </c>
      <c r="D3934" s="22" t="s">
        <v>5</v>
      </c>
      <c r="E3934" s="22" t="s">
        <v>14</v>
      </c>
      <c r="F3934" s="22" t="s">
        <v>13</v>
      </c>
      <c r="G3934" s="1">
        <v>79916.429999999993</v>
      </c>
    </row>
    <row r="3935" spans="2:7">
      <c r="B3935" s="22" t="s">
        <v>144</v>
      </c>
      <c r="C3935" s="22" t="s">
        <v>7</v>
      </c>
      <c r="D3935" s="22" t="s">
        <v>5</v>
      </c>
      <c r="E3935" s="22" t="s">
        <v>15</v>
      </c>
      <c r="F3935" s="22" t="s">
        <v>16</v>
      </c>
      <c r="G3935" s="1">
        <v>3480</v>
      </c>
    </row>
    <row r="3936" spans="2:7">
      <c r="B3936" s="22" t="s">
        <v>144</v>
      </c>
      <c r="C3936" s="22" t="s">
        <v>7</v>
      </c>
      <c r="D3936" s="22" t="s">
        <v>5</v>
      </c>
      <c r="E3936" s="22" t="s">
        <v>15</v>
      </c>
      <c r="F3936" s="22" t="s">
        <v>17</v>
      </c>
      <c r="G3936" s="1">
        <v>2435537.0699999998</v>
      </c>
    </row>
    <row r="3937" spans="2:7">
      <c r="B3937" s="22" t="s">
        <v>144</v>
      </c>
      <c r="C3937" s="22" t="s">
        <v>7</v>
      </c>
      <c r="D3937" s="22" t="s">
        <v>5</v>
      </c>
      <c r="E3937" s="22" t="s">
        <v>15</v>
      </c>
      <c r="F3937" s="22" t="s">
        <v>18</v>
      </c>
      <c r="G3937" s="1">
        <v>816829.81</v>
      </c>
    </row>
    <row r="3938" spans="2:7">
      <c r="B3938" s="22" t="s">
        <v>144</v>
      </c>
      <c r="C3938" s="22" t="s">
        <v>7</v>
      </c>
      <c r="D3938" s="22" t="s">
        <v>5</v>
      </c>
      <c r="E3938" s="22" t="s">
        <v>15</v>
      </c>
      <c r="F3938" s="22" t="s">
        <v>19</v>
      </c>
      <c r="G3938" s="1">
        <v>5002589.2</v>
      </c>
    </row>
    <row r="3939" spans="2:7">
      <c r="B3939" s="22" t="s">
        <v>144</v>
      </c>
      <c r="C3939" s="22" t="s">
        <v>7</v>
      </c>
      <c r="D3939" s="22" t="s">
        <v>5</v>
      </c>
      <c r="E3939" s="22" t="s">
        <v>15</v>
      </c>
      <c r="F3939" s="22" t="s">
        <v>20</v>
      </c>
      <c r="G3939" s="1">
        <v>1401000.16</v>
      </c>
    </row>
    <row r="3940" spans="2:7">
      <c r="B3940" s="22" t="s">
        <v>144</v>
      </c>
      <c r="C3940" s="22" t="s">
        <v>7</v>
      </c>
      <c r="D3940" s="22" t="s">
        <v>5</v>
      </c>
      <c r="E3940" s="22" t="s">
        <v>15</v>
      </c>
      <c r="F3940" s="22" t="s">
        <v>21</v>
      </c>
      <c r="G3940" s="1">
        <v>80946.929999999993</v>
      </c>
    </row>
    <row r="3941" spans="2:7">
      <c r="B3941" s="22" t="s">
        <v>144</v>
      </c>
      <c r="C3941" s="22" t="s">
        <v>7</v>
      </c>
      <c r="D3941" s="22" t="s">
        <v>5</v>
      </c>
      <c r="E3941" s="22" t="s">
        <v>15</v>
      </c>
      <c r="F3941" s="22" t="s">
        <v>22</v>
      </c>
      <c r="G3941" s="1">
        <v>41648.32</v>
      </c>
    </row>
    <row r="3942" spans="2:7">
      <c r="B3942" s="22" t="s">
        <v>144</v>
      </c>
      <c r="C3942" s="22" t="s">
        <v>7</v>
      </c>
      <c r="D3942" s="22" t="s">
        <v>5</v>
      </c>
      <c r="E3942" s="22" t="s">
        <v>15</v>
      </c>
      <c r="F3942" s="22" t="s">
        <v>23</v>
      </c>
      <c r="G3942" s="1">
        <v>151451.72</v>
      </c>
    </row>
    <row r="3943" spans="2:7">
      <c r="B3943" s="22" t="s">
        <v>144</v>
      </c>
      <c r="C3943" s="22" t="s">
        <v>7</v>
      </c>
      <c r="D3943" s="22" t="s">
        <v>5</v>
      </c>
      <c r="E3943" s="22" t="s">
        <v>15</v>
      </c>
      <c r="F3943" s="22" t="s">
        <v>24</v>
      </c>
      <c r="G3943" s="1">
        <v>215857.01</v>
      </c>
    </row>
    <row r="3944" spans="2:7">
      <c r="B3944" s="22" t="s">
        <v>144</v>
      </c>
      <c r="C3944" s="22" t="s">
        <v>7</v>
      </c>
      <c r="D3944" s="22" t="s">
        <v>5</v>
      </c>
      <c r="E3944" s="22" t="s">
        <v>15</v>
      </c>
      <c r="F3944" s="22" t="s">
        <v>25</v>
      </c>
      <c r="G3944" s="1">
        <v>4564920.54</v>
      </c>
    </row>
    <row r="3945" spans="2:7">
      <c r="B3945" s="22" t="s">
        <v>144</v>
      </c>
      <c r="C3945" s="22" t="s">
        <v>7</v>
      </c>
      <c r="D3945" s="22" t="s">
        <v>5</v>
      </c>
      <c r="E3945" s="22" t="s">
        <v>15</v>
      </c>
      <c r="F3945" s="22" t="s">
        <v>26</v>
      </c>
      <c r="G3945" s="1">
        <v>2895566.85</v>
      </c>
    </row>
    <row r="3946" spans="2:7">
      <c r="B3946" s="22" t="s">
        <v>144</v>
      </c>
      <c r="C3946" s="22" t="s">
        <v>7</v>
      </c>
      <c r="D3946" s="22" t="s">
        <v>5</v>
      </c>
      <c r="E3946" s="22" t="s">
        <v>28</v>
      </c>
      <c r="F3946" s="22" t="s">
        <v>29</v>
      </c>
      <c r="G3946" s="1">
        <v>1702693.42</v>
      </c>
    </row>
    <row r="3947" spans="2:7">
      <c r="B3947" s="22" t="s">
        <v>144</v>
      </c>
      <c r="C3947" s="22" t="s">
        <v>7</v>
      </c>
      <c r="D3947" s="22" t="s">
        <v>5</v>
      </c>
      <c r="E3947" s="22" t="s">
        <v>28</v>
      </c>
      <c r="F3947" s="22" t="s">
        <v>30</v>
      </c>
      <c r="G3947" s="1">
        <v>138469.82</v>
      </c>
    </row>
    <row r="3948" spans="2:7">
      <c r="B3948" s="22" t="s">
        <v>144</v>
      </c>
      <c r="C3948" s="22" t="s">
        <v>7</v>
      </c>
      <c r="D3948" s="22" t="s">
        <v>5</v>
      </c>
      <c r="E3948" s="22" t="s">
        <v>28</v>
      </c>
      <c r="F3948" s="22" t="s">
        <v>31</v>
      </c>
      <c r="G3948" s="1">
        <v>882212.68</v>
      </c>
    </row>
    <row r="3949" spans="2:7">
      <c r="B3949" s="22" t="s">
        <v>144</v>
      </c>
      <c r="C3949" s="22" t="s">
        <v>7</v>
      </c>
      <c r="D3949" s="22" t="s">
        <v>5</v>
      </c>
      <c r="E3949" s="22" t="s">
        <v>28</v>
      </c>
      <c r="F3949" s="22" t="s">
        <v>32</v>
      </c>
      <c r="G3949" s="1">
        <v>659636.06000000006</v>
      </c>
    </row>
    <row r="3950" spans="2:7">
      <c r="B3950" s="22" t="s">
        <v>144</v>
      </c>
      <c r="C3950" s="22" t="s">
        <v>7</v>
      </c>
      <c r="D3950" s="22" t="s">
        <v>5</v>
      </c>
      <c r="E3950" s="22" t="s">
        <v>28</v>
      </c>
      <c r="F3950" s="22" t="s">
        <v>33</v>
      </c>
      <c r="G3950" s="1">
        <v>1785982.13</v>
      </c>
    </row>
    <row r="3951" spans="2:7">
      <c r="B3951" s="22" t="s">
        <v>144</v>
      </c>
      <c r="C3951" s="22" t="s">
        <v>7</v>
      </c>
      <c r="D3951" s="22" t="s">
        <v>5</v>
      </c>
      <c r="E3951" s="22" t="s">
        <v>34</v>
      </c>
      <c r="F3951" s="22" t="s">
        <v>36</v>
      </c>
      <c r="G3951" s="1">
        <v>37424.82</v>
      </c>
    </row>
    <row r="3952" spans="2:7">
      <c r="B3952" s="22" t="s">
        <v>144</v>
      </c>
      <c r="C3952" s="22" t="s">
        <v>7</v>
      </c>
      <c r="D3952" s="22" t="s">
        <v>5</v>
      </c>
      <c r="E3952" s="22" t="s">
        <v>34</v>
      </c>
      <c r="F3952" s="22" t="s">
        <v>38</v>
      </c>
      <c r="G3952" s="1">
        <v>66111.759999999995</v>
      </c>
    </row>
    <row r="3953" spans="2:7">
      <c r="B3953" s="22" t="s">
        <v>144</v>
      </c>
      <c r="C3953" s="22" t="s">
        <v>7</v>
      </c>
      <c r="D3953" s="22" t="s">
        <v>5</v>
      </c>
      <c r="E3953" s="22" t="s">
        <v>34</v>
      </c>
      <c r="F3953" s="22" t="s">
        <v>39</v>
      </c>
      <c r="G3953" s="1">
        <v>991598.3</v>
      </c>
    </row>
    <row r="3954" spans="2:7">
      <c r="B3954" s="22" t="s">
        <v>144</v>
      </c>
      <c r="C3954" s="22" t="s">
        <v>7</v>
      </c>
      <c r="D3954" s="22" t="s">
        <v>5</v>
      </c>
      <c r="E3954" s="22" t="s">
        <v>34</v>
      </c>
      <c r="F3954" s="22" t="s">
        <v>40</v>
      </c>
      <c r="G3954" s="1">
        <v>25082</v>
      </c>
    </row>
    <row r="3955" spans="2:7">
      <c r="B3955" s="22" t="s">
        <v>144</v>
      </c>
      <c r="C3955" s="22" t="s">
        <v>7</v>
      </c>
      <c r="D3955" s="22" t="s">
        <v>5</v>
      </c>
      <c r="E3955" s="22" t="s">
        <v>34</v>
      </c>
      <c r="F3955" s="22" t="s">
        <v>41</v>
      </c>
      <c r="G3955" s="1">
        <v>21316.32</v>
      </c>
    </row>
    <row r="3956" spans="2:7">
      <c r="B3956" s="22" t="s">
        <v>144</v>
      </c>
      <c r="C3956" s="22" t="s">
        <v>7</v>
      </c>
      <c r="D3956" s="22" t="s">
        <v>5</v>
      </c>
      <c r="E3956" s="22" t="s">
        <v>34</v>
      </c>
      <c r="F3956" s="22" t="s">
        <v>65</v>
      </c>
      <c r="G3956" s="1">
        <v>6401</v>
      </c>
    </row>
    <row r="3957" spans="2:7">
      <c r="B3957" s="22" t="s">
        <v>144</v>
      </c>
      <c r="C3957" s="22" t="s">
        <v>7</v>
      </c>
      <c r="D3957" s="22" t="s">
        <v>5</v>
      </c>
      <c r="E3957" s="22" t="s">
        <v>34</v>
      </c>
      <c r="F3957" s="22" t="s">
        <v>42</v>
      </c>
      <c r="G3957" s="1">
        <v>165153.32999999999</v>
      </c>
    </row>
    <row r="3958" spans="2:7">
      <c r="B3958" s="22" t="s">
        <v>144</v>
      </c>
      <c r="C3958" s="22" t="s">
        <v>7</v>
      </c>
      <c r="D3958" s="22" t="s">
        <v>5</v>
      </c>
      <c r="E3958" s="22" t="s">
        <v>34</v>
      </c>
      <c r="F3958" s="22" t="s">
        <v>44</v>
      </c>
      <c r="G3958" s="1">
        <v>492.57</v>
      </c>
    </row>
    <row r="3959" spans="2:7">
      <c r="B3959" s="22" t="s">
        <v>144</v>
      </c>
      <c r="C3959" s="22" t="s">
        <v>7</v>
      </c>
      <c r="D3959" s="22" t="s">
        <v>5</v>
      </c>
      <c r="E3959" s="22" t="s">
        <v>34</v>
      </c>
      <c r="F3959" s="22" t="s">
        <v>45</v>
      </c>
      <c r="G3959" s="1">
        <v>134700.68</v>
      </c>
    </row>
    <row r="3960" spans="2:7">
      <c r="B3960" s="22" t="s">
        <v>144</v>
      </c>
      <c r="C3960" s="22" t="s">
        <v>7</v>
      </c>
      <c r="D3960" s="22" t="s">
        <v>5</v>
      </c>
      <c r="E3960" s="22" t="s">
        <v>34</v>
      </c>
      <c r="F3960" s="22" t="s">
        <v>46</v>
      </c>
      <c r="G3960" s="1">
        <v>122224.41</v>
      </c>
    </row>
    <row r="3961" spans="2:7">
      <c r="B3961" s="22" t="s">
        <v>144</v>
      </c>
      <c r="C3961" s="22" t="s">
        <v>7</v>
      </c>
      <c r="D3961" s="22" t="s">
        <v>5</v>
      </c>
      <c r="E3961" s="22" t="s">
        <v>34</v>
      </c>
      <c r="F3961" s="22" t="s">
        <v>47</v>
      </c>
      <c r="G3961" s="1">
        <v>50009.58</v>
      </c>
    </row>
    <row r="3962" spans="2:7">
      <c r="B3962" s="22" t="s">
        <v>144</v>
      </c>
      <c r="C3962" s="22" t="s">
        <v>7</v>
      </c>
      <c r="D3962" s="22" t="s">
        <v>5</v>
      </c>
      <c r="E3962" s="22" t="s">
        <v>34</v>
      </c>
      <c r="F3962" s="22" t="s">
        <v>48</v>
      </c>
      <c r="G3962" s="1">
        <v>9631.1299999999992</v>
      </c>
    </row>
    <row r="3963" spans="2:7">
      <c r="B3963" s="22" t="s">
        <v>144</v>
      </c>
      <c r="C3963" s="22" t="s">
        <v>7</v>
      </c>
      <c r="D3963" s="22" t="s">
        <v>5</v>
      </c>
      <c r="E3963" s="22" t="s">
        <v>34</v>
      </c>
      <c r="F3963" s="22" t="s">
        <v>74</v>
      </c>
      <c r="G3963" s="1">
        <v>797.07</v>
      </c>
    </row>
    <row r="3964" spans="2:7">
      <c r="B3964" s="22" t="s">
        <v>144</v>
      </c>
      <c r="C3964" s="22" t="s">
        <v>7</v>
      </c>
      <c r="D3964" s="22" t="s">
        <v>5</v>
      </c>
      <c r="E3964" s="22" t="s">
        <v>34</v>
      </c>
      <c r="F3964" s="22" t="s">
        <v>75</v>
      </c>
      <c r="G3964" s="1">
        <v>8127.93</v>
      </c>
    </row>
    <row r="3965" spans="2:7">
      <c r="B3965" s="22" t="s">
        <v>144</v>
      </c>
      <c r="C3965" s="22" t="s">
        <v>7</v>
      </c>
      <c r="D3965" s="22" t="s">
        <v>5</v>
      </c>
      <c r="E3965" s="22" t="s">
        <v>34</v>
      </c>
      <c r="F3965" s="22" t="s">
        <v>88</v>
      </c>
      <c r="G3965" s="1">
        <v>154460.57999999999</v>
      </c>
    </row>
    <row r="3966" spans="2:7">
      <c r="B3966" s="22" t="s">
        <v>144</v>
      </c>
      <c r="C3966" s="22" t="s">
        <v>7</v>
      </c>
      <c r="D3966" s="22" t="s">
        <v>5</v>
      </c>
      <c r="E3966" s="22" t="s">
        <v>34</v>
      </c>
      <c r="F3966" s="22" t="s">
        <v>49</v>
      </c>
      <c r="G3966" s="1">
        <v>611933</v>
      </c>
    </row>
    <row r="3967" spans="2:7">
      <c r="B3967" s="22" t="s">
        <v>144</v>
      </c>
      <c r="C3967" s="22" t="s">
        <v>7</v>
      </c>
      <c r="D3967" s="22" t="s">
        <v>5</v>
      </c>
      <c r="E3967" s="22" t="s">
        <v>34</v>
      </c>
      <c r="F3967" s="22" t="s">
        <v>50</v>
      </c>
      <c r="G3967" s="1">
        <v>104303.18</v>
      </c>
    </row>
    <row r="3968" spans="2:7">
      <c r="B3968" s="22" t="s">
        <v>144</v>
      </c>
      <c r="C3968" s="22" t="s">
        <v>7</v>
      </c>
      <c r="D3968" s="22" t="s">
        <v>5</v>
      </c>
      <c r="E3968" s="22" t="s">
        <v>34</v>
      </c>
      <c r="F3968" s="22" t="s">
        <v>51</v>
      </c>
      <c r="G3968" s="1">
        <v>886.76</v>
      </c>
    </row>
    <row r="3969" spans="2:7">
      <c r="B3969" s="22" t="s">
        <v>144</v>
      </c>
      <c r="C3969" s="22" t="s">
        <v>7</v>
      </c>
      <c r="D3969" s="22" t="s">
        <v>5</v>
      </c>
      <c r="E3969" s="22" t="s">
        <v>34</v>
      </c>
      <c r="F3969" s="22" t="s">
        <v>52</v>
      </c>
      <c r="G3969" s="1">
        <v>25534.77</v>
      </c>
    </row>
    <row r="3970" spans="2:7">
      <c r="B3970" s="22" t="s">
        <v>144</v>
      </c>
      <c r="C3970" s="22" t="s">
        <v>7</v>
      </c>
      <c r="D3970" s="22" t="s">
        <v>5</v>
      </c>
      <c r="E3970" s="22" t="s">
        <v>34</v>
      </c>
      <c r="F3970" s="22" t="s">
        <v>55</v>
      </c>
      <c r="G3970" s="1">
        <v>108566.87</v>
      </c>
    </row>
    <row r="3971" spans="2:7">
      <c r="B3971" s="22" t="s">
        <v>144</v>
      </c>
      <c r="C3971" s="22" t="s">
        <v>7</v>
      </c>
      <c r="D3971" s="22" t="s">
        <v>5</v>
      </c>
      <c r="E3971" s="22" t="s">
        <v>34</v>
      </c>
      <c r="F3971" s="22" t="s">
        <v>56</v>
      </c>
      <c r="G3971" s="1">
        <v>1754721.07</v>
      </c>
    </row>
    <row r="3972" spans="2:7">
      <c r="B3972" s="22" t="s">
        <v>144</v>
      </c>
      <c r="C3972" s="22" t="s">
        <v>7</v>
      </c>
      <c r="D3972" s="22" t="s">
        <v>5</v>
      </c>
      <c r="E3972" s="22" t="s">
        <v>34</v>
      </c>
      <c r="F3972" s="22" t="s">
        <v>76</v>
      </c>
      <c r="G3972" s="1">
        <v>230.9</v>
      </c>
    </row>
    <row r="3973" spans="2:7">
      <c r="B3973" s="22" t="s">
        <v>144</v>
      </c>
      <c r="C3973" s="22" t="s">
        <v>7</v>
      </c>
      <c r="D3973" s="22" t="s">
        <v>5</v>
      </c>
      <c r="E3973" s="22" t="s">
        <v>34</v>
      </c>
      <c r="F3973" s="22" t="s">
        <v>57</v>
      </c>
      <c r="G3973" s="1">
        <v>495422.03</v>
      </c>
    </row>
    <row r="3974" spans="2:7">
      <c r="B3974" s="22" t="s">
        <v>144</v>
      </c>
      <c r="C3974" s="22" t="s">
        <v>7</v>
      </c>
      <c r="D3974" s="22" t="s">
        <v>5</v>
      </c>
      <c r="E3974" s="22" t="s">
        <v>34</v>
      </c>
      <c r="F3974" s="22" t="s">
        <v>58</v>
      </c>
      <c r="G3974" s="1">
        <v>53482.44</v>
      </c>
    </row>
    <row r="3975" spans="2:7">
      <c r="B3975" s="22" t="s">
        <v>144</v>
      </c>
      <c r="C3975" s="22" t="s">
        <v>7</v>
      </c>
      <c r="D3975" s="22" t="s">
        <v>5</v>
      </c>
      <c r="E3975" s="22" t="s">
        <v>59</v>
      </c>
      <c r="F3975" s="22" t="s">
        <v>55</v>
      </c>
      <c r="G3975" s="1">
        <v>74030.429999999993</v>
      </c>
    </row>
    <row r="3976" spans="2:7">
      <c r="B3976" s="22" t="s">
        <v>144</v>
      </c>
      <c r="C3976" s="22" t="s">
        <v>7</v>
      </c>
      <c r="D3976" s="22" t="s">
        <v>5</v>
      </c>
      <c r="E3976" s="22" t="s">
        <v>60</v>
      </c>
      <c r="F3976" s="22" t="s">
        <v>78</v>
      </c>
      <c r="G3976" s="1">
        <v>105956.81</v>
      </c>
    </row>
    <row r="3977" spans="2:7">
      <c r="B3977" s="22" t="s">
        <v>144</v>
      </c>
      <c r="C3977" s="22" t="s">
        <v>7</v>
      </c>
      <c r="D3977" s="22" t="s">
        <v>5</v>
      </c>
      <c r="E3977" s="22" t="s">
        <v>60</v>
      </c>
      <c r="F3977" s="22" t="s">
        <v>79</v>
      </c>
      <c r="G3977" s="1">
        <v>83255.3</v>
      </c>
    </row>
    <row r="3978" spans="2:7">
      <c r="B3978" s="22" t="s">
        <v>144</v>
      </c>
      <c r="C3978" s="22" t="s">
        <v>7</v>
      </c>
      <c r="D3978" s="22" t="s">
        <v>5</v>
      </c>
      <c r="E3978" s="22" t="s">
        <v>60</v>
      </c>
      <c r="F3978" s="22" t="s">
        <v>80</v>
      </c>
      <c r="G3978" s="1">
        <v>173188.73</v>
      </c>
    </row>
    <row r="3979" spans="2:7">
      <c r="B3979" s="22" t="s">
        <v>144</v>
      </c>
      <c r="C3979" s="22" t="s">
        <v>7</v>
      </c>
      <c r="D3979" s="22" t="s">
        <v>5</v>
      </c>
      <c r="E3979" s="22" t="s">
        <v>60</v>
      </c>
      <c r="F3979" s="22" t="s">
        <v>62</v>
      </c>
      <c r="G3979" s="1">
        <v>91949.9</v>
      </c>
    </row>
    <row r="3980" spans="2:7">
      <c r="B3980" s="22" t="s">
        <v>144</v>
      </c>
      <c r="C3980" s="22" t="s">
        <v>7</v>
      </c>
      <c r="D3980" s="22" t="s">
        <v>7</v>
      </c>
      <c r="E3980" s="22" t="s">
        <v>5</v>
      </c>
      <c r="F3980" s="22" t="s">
        <v>6</v>
      </c>
      <c r="G3980" s="1">
        <v>173665.25</v>
      </c>
    </row>
    <row r="3981" spans="2:7">
      <c r="B3981" s="22" t="s">
        <v>144</v>
      </c>
      <c r="C3981" s="22" t="s">
        <v>7</v>
      </c>
      <c r="D3981" s="22" t="s">
        <v>7</v>
      </c>
      <c r="E3981" s="22" t="s">
        <v>8</v>
      </c>
      <c r="F3981" s="22" t="s">
        <v>9</v>
      </c>
      <c r="G3981" s="1">
        <v>2106484.4500000002</v>
      </c>
    </row>
    <row r="3982" spans="2:7">
      <c r="B3982" s="22" t="s">
        <v>144</v>
      </c>
      <c r="C3982" s="22" t="s">
        <v>7</v>
      </c>
      <c r="D3982" s="22" t="s">
        <v>7</v>
      </c>
      <c r="E3982" s="22" t="s">
        <v>8</v>
      </c>
      <c r="F3982" s="22" t="s">
        <v>10</v>
      </c>
      <c r="G3982" s="1">
        <v>296696.37</v>
      </c>
    </row>
    <row r="3983" spans="2:7">
      <c r="B3983" s="22" t="s">
        <v>144</v>
      </c>
      <c r="C3983" s="22" t="s">
        <v>7</v>
      </c>
      <c r="D3983" s="22" t="s">
        <v>7</v>
      </c>
      <c r="E3983" s="22" t="s">
        <v>8</v>
      </c>
      <c r="F3983" s="22" t="s">
        <v>11</v>
      </c>
      <c r="G3983" s="1">
        <v>678793.73</v>
      </c>
    </row>
    <row r="3984" spans="2:7">
      <c r="B3984" s="22" t="s">
        <v>144</v>
      </c>
      <c r="C3984" s="22" t="s">
        <v>7</v>
      </c>
      <c r="D3984" s="22" t="s">
        <v>7</v>
      </c>
      <c r="E3984" s="22" t="s">
        <v>8</v>
      </c>
      <c r="F3984" s="22" t="s">
        <v>12</v>
      </c>
      <c r="G3984" s="1">
        <v>1046921.14</v>
      </c>
    </row>
    <row r="3985" spans="2:7">
      <c r="B3985" s="22" t="s">
        <v>144</v>
      </c>
      <c r="C3985" s="22" t="s">
        <v>7</v>
      </c>
      <c r="D3985" s="22" t="s">
        <v>7</v>
      </c>
      <c r="E3985" s="22" t="s">
        <v>8</v>
      </c>
      <c r="F3985" s="22" t="s">
        <v>13</v>
      </c>
      <c r="G3985" s="1">
        <v>655800.52</v>
      </c>
    </row>
    <row r="3986" spans="2:7">
      <c r="B3986" s="22" t="s">
        <v>144</v>
      </c>
      <c r="C3986" s="22" t="s">
        <v>7</v>
      </c>
      <c r="D3986" s="22" t="s">
        <v>7</v>
      </c>
      <c r="E3986" s="22" t="s">
        <v>14</v>
      </c>
      <c r="F3986" s="22" t="s">
        <v>9</v>
      </c>
      <c r="G3986" s="1">
        <v>1560082.15</v>
      </c>
    </row>
    <row r="3987" spans="2:7">
      <c r="B3987" s="22" t="s">
        <v>144</v>
      </c>
      <c r="C3987" s="22" t="s">
        <v>7</v>
      </c>
      <c r="D3987" s="22" t="s">
        <v>7</v>
      </c>
      <c r="E3987" s="22" t="s">
        <v>14</v>
      </c>
      <c r="F3987" s="22" t="s">
        <v>10</v>
      </c>
      <c r="G3987" s="1">
        <v>49691.48</v>
      </c>
    </row>
    <row r="3988" spans="2:7">
      <c r="B3988" s="22" t="s">
        <v>144</v>
      </c>
      <c r="C3988" s="22" t="s">
        <v>7</v>
      </c>
      <c r="D3988" s="22" t="s">
        <v>7</v>
      </c>
      <c r="E3988" s="22" t="s">
        <v>14</v>
      </c>
      <c r="F3988" s="22" t="s">
        <v>11</v>
      </c>
      <c r="G3988" s="1">
        <v>44585.66</v>
      </c>
    </row>
    <row r="3989" spans="2:7">
      <c r="B3989" s="22" t="s">
        <v>144</v>
      </c>
      <c r="C3989" s="22" t="s">
        <v>7</v>
      </c>
      <c r="D3989" s="22" t="s">
        <v>7</v>
      </c>
      <c r="E3989" s="22" t="s">
        <v>14</v>
      </c>
      <c r="F3989" s="22" t="s">
        <v>12</v>
      </c>
      <c r="G3989" s="1">
        <v>821661.56</v>
      </c>
    </row>
    <row r="3990" spans="2:7">
      <c r="B3990" s="22" t="s">
        <v>144</v>
      </c>
      <c r="C3990" s="22" t="s">
        <v>7</v>
      </c>
      <c r="D3990" s="22" t="s">
        <v>7</v>
      </c>
      <c r="E3990" s="22" t="s">
        <v>14</v>
      </c>
      <c r="F3990" s="22" t="s">
        <v>13</v>
      </c>
      <c r="G3990" s="1">
        <v>66718.13</v>
      </c>
    </row>
    <row r="3991" spans="2:7">
      <c r="B3991" s="22" t="s">
        <v>144</v>
      </c>
      <c r="C3991" s="22" t="s">
        <v>7</v>
      </c>
      <c r="D3991" s="22" t="s">
        <v>7</v>
      </c>
      <c r="E3991" s="22" t="s">
        <v>15</v>
      </c>
      <c r="F3991" s="22" t="s">
        <v>17</v>
      </c>
      <c r="G3991" s="1">
        <v>350630.93</v>
      </c>
    </row>
    <row r="3992" spans="2:7">
      <c r="B3992" s="22" t="s">
        <v>144</v>
      </c>
      <c r="C3992" s="22" t="s">
        <v>7</v>
      </c>
      <c r="D3992" s="22" t="s">
        <v>7</v>
      </c>
      <c r="E3992" s="22" t="s">
        <v>15</v>
      </c>
      <c r="F3992" s="22" t="s">
        <v>18</v>
      </c>
      <c r="G3992" s="1">
        <v>188670.22</v>
      </c>
    </row>
    <row r="3993" spans="2:7">
      <c r="B3993" s="22" t="s">
        <v>144</v>
      </c>
      <c r="C3993" s="22" t="s">
        <v>7</v>
      </c>
      <c r="D3993" s="22" t="s">
        <v>7</v>
      </c>
      <c r="E3993" s="22" t="s">
        <v>15</v>
      </c>
      <c r="F3993" s="22" t="s">
        <v>19</v>
      </c>
      <c r="G3993" s="1">
        <v>661711.71</v>
      </c>
    </row>
    <row r="3994" spans="2:7">
      <c r="B3994" s="22" t="s">
        <v>144</v>
      </c>
      <c r="C3994" s="22" t="s">
        <v>7</v>
      </c>
      <c r="D3994" s="22" t="s">
        <v>7</v>
      </c>
      <c r="E3994" s="22" t="s">
        <v>15</v>
      </c>
      <c r="F3994" s="22" t="s">
        <v>20</v>
      </c>
      <c r="G3994" s="1">
        <v>310826.7</v>
      </c>
    </row>
    <row r="3995" spans="2:7">
      <c r="B3995" s="22" t="s">
        <v>144</v>
      </c>
      <c r="C3995" s="22" t="s">
        <v>7</v>
      </c>
      <c r="D3995" s="22" t="s">
        <v>7</v>
      </c>
      <c r="E3995" s="22" t="s">
        <v>15</v>
      </c>
      <c r="F3995" s="22" t="s">
        <v>21</v>
      </c>
      <c r="G3995" s="1">
        <v>16077.58</v>
      </c>
    </row>
    <row r="3996" spans="2:7">
      <c r="B3996" s="22" t="s">
        <v>144</v>
      </c>
      <c r="C3996" s="22" t="s">
        <v>7</v>
      </c>
      <c r="D3996" s="22" t="s">
        <v>7</v>
      </c>
      <c r="E3996" s="22" t="s">
        <v>15</v>
      </c>
      <c r="F3996" s="22" t="s">
        <v>22</v>
      </c>
      <c r="G3996" s="1">
        <v>14425.9</v>
      </c>
    </row>
    <row r="3997" spans="2:7">
      <c r="B3997" s="22" t="s">
        <v>144</v>
      </c>
      <c r="C3997" s="22" t="s">
        <v>7</v>
      </c>
      <c r="D3997" s="22" t="s">
        <v>7</v>
      </c>
      <c r="E3997" s="22" t="s">
        <v>15</v>
      </c>
      <c r="F3997" s="22" t="s">
        <v>23</v>
      </c>
      <c r="G3997" s="1">
        <v>18645.900000000001</v>
      </c>
    </row>
    <row r="3998" spans="2:7">
      <c r="B3998" s="22" t="s">
        <v>144</v>
      </c>
      <c r="C3998" s="22" t="s">
        <v>7</v>
      </c>
      <c r="D3998" s="22" t="s">
        <v>7</v>
      </c>
      <c r="E3998" s="22" t="s">
        <v>15</v>
      </c>
      <c r="F3998" s="22" t="s">
        <v>24</v>
      </c>
      <c r="G3998" s="1">
        <v>46749.2</v>
      </c>
    </row>
    <row r="3999" spans="2:7">
      <c r="B3999" s="22" t="s">
        <v>144</v>
      </c>
      <c r="C3999" s="22" t="s">
        <v>7</v>
      </c>
      <c r="D3999" s="22" t="s">
        <v>7</v>
      </c>
      <c r="E3999" s="22" t="s">
        <v>15</v>
      </c>
      <c r="F3999" s="22" t="s">
        <v>25</v>
      </c>
      <c r="G3999" s="1">
        <v>373751.91</v>
      </c>
    </row>
    <row r="4000" spans="2:7">
      <c r="B4000" s="22" t="s">
        <v>144</v>
      </c>
      <c r="C4000" s="22" t="s">
        <v>7</v>
      </c>
      <c r="D4000" s="22" t="s">
        <v>7</v>
      </c>
      <c r="E4000" s="22" t="s">
        <v>15</v>
      </c>
      <c r="F4000" s="22" t="s">
        <v>26</v>
      </c>
      <c r="G4000" s="1">
        <v>759260.39</v>
      </c>
    </row>
    <row r="4001" spans="2:7">
      <c r="B4001" s="22" t="s">
        <v>144</v>
      </c>
      <c r="C4001" s="22" t="s">
        <v>7</v>
      </c>
      <c r="D4001" s="22" t="s">
        <v>7</v>
      </c>
      <c r="E4001" s="22" t="s">
        <v>28</v>
      </c>
      <c r="F4001" s="22" t="s">
        <v>29</v>
      </c>
      <c r="G4001" s="1">
        <v>858065.54</v>
      </c>
    </row>
    <row r="4002" spans="2:7">
      <c r="B4002" s="22" t="s">
        <v>144</v>
      </c>
      <c r="C4002" s="22" t="s">
        <v>7</v>
      </c>
      <c r="D4002" s="22" t="s">
        <v>7</v>
      </c>
      <c r="E4002" s="22" t="s">
        <v>28</v>
      </c>
      <c r="F4002" s="22" t="s">
        <v>30</v>
      </c>
      <c r="G4002" s="1">
        <v>2765.9</v>
      </c>
    </row>
    <row r="4003" spans="2:7">
      <c r="B4003" s="22" t="s">
        <v>144</v>
      </c>
      <c r="C4003" s="22" t="s">
        <v>7</v>
      </c>
      <c r="D4003" s="22" t="s">
        <v>7</v>
      </c>
      <c r="E4003" s="22" t="s">
        <v>28</v>
      </c>
      <c r="F4003" s="22" t="s">
        <v>31</v>
      </c>
      <c r="G4003" s="1">
        <v>32072.68</v>
      </c>
    </row>
    <row r="4004" spans="2:7">
      <c r="B4004" s="22" t="s">
        <v>144</v>
      </c>
      <c r="C4004" s="22" t="s">
        <v>7</v>
      </c>
      <c r="D4004" s="22" t="s">
        <v>7</v>
      </c>
      <c r="E4004" s="22" t="s">
        <v>28</v>
      </c>
      <c r="F4004" s="22" t="s">
        <v>32</v>
      </c>
      <c r="G4004" s="1">
        <v>679.94</v>
      </c>
    </row>
    <row r="4005" spans="2:7">
      <c r="B4005" s="22" t="s">
        <v>144</v>
      </c>
      <c r="C4005" s="22" t="s">
        <v>7</v>
      </c>
      <c r="D4005" s="22" t="s">
        <v>7</v>
      </c>
      <c r="E4005" s="22" t="s">
        <v>28</v>
      </c>
      <c r="F4005" s="22" t="s">
        <v>33</v>
      </c>
      <c r="G4005" s="1">
        <v>125632.91</v>
      </c>
    </row>
    <row r="4006" spans="2:7">
      <c r="B4006" s="22" t="s">
        <v>144</v>
      </c>
      <c r="C4006" s="22" t="s">
        <v>7</v>
      </c>
      <c r="D4006" s="22" t="s">
        <v>7</v>
      </c>
      <c r="E4006" s="22" t="s">
        <v>34</v>
      </c>
      <c r="F4006" s="22" t="s">
        <v>37</v>
      </c>
      <c r="G4006" s="1">
        <v>111048.95</v>
      </c>
    </row>
    <row r="4007" spans="2:7">
      <c r="B4007" s="22" t="s">
        <v>144</v>
      </c>
      <c r="C4007" s="22" t="s">
        <v>7</v>
      </c>
      <c r="D4007" s="22" t="s">
        <v>7</v>
      </c>
      <c r="E4007" s="22" t="s">
        <v>34</v>
      </c>
      <c r="F4007" s="22" t="s">
        <v>38</v>
      </c>
      <c r="G4007" s="1">
        <v>6840.33</v>
      </c>
    </row>
    <row r="4008" spans="2:7">
      <c r="B4008" s="22" t="s">
        <v>144</v>
      </c>
      <c r="C4008" s="22" t="s">
        <v>7</v>
      </c>
      <c r="D4008" s="22" t="s">
        <v>7</v>
      </c>
      <c r="E4008" s="22" t="s">
        <v>34</v>
      </c>
      <c r="F4008" s="22" t="s">
        <v>39</v>
      </c>
      <c r="G4008" s="1">
        <v>109622.54</v>
      </c>
    </row>
    <row r="4009" spans="2:7">
      <c r="B4009" s="22" t="s">
        <v>144</v>
      </c>
      <c r="C4009" s="22" t="s">
        <v>7</v>
      </c>
      <c r="D4009" s="22" t="s">
        <v>7</v>
      </c>
      <c r="E4009" s="22" t="s">
        <v>34</v>
      </c>
      <c r="F4009" s="22" t="s">
        <v>42</v>
      </c>
      <c r="G4009" s="1">
        <v>8534.0499999999993</v>
      </c>
    </row>
    <row r="4010" spans="2:7">
      <c r="B4010" s="22" t="s">
        <v>144</v>
      </c>
      <c r="C4010" s="22" t="s">
        <v>7</v>
      </c>
      <c r="D4010" s="22" t="s">
        <v>7</v>
      </c>
      <c r="E4010" s="22" t="s">
        <v>34</v>
      </c>
      <c r="F4010" s="22" t="s">
        <v>74</v>
      </c>
      <c r="G4010" s="1">
        <v>50</v>
      </c>
    </row>
    <row r="4011" spans="2:7">
      <c r="B4011" s="22" t="s">
        <v>144</v>
      </c>
      <c r="C4011" s="22" t="s">
        <v>7</v>
      </c>
      <c r="D4011" s="22" t="s">
        <v>7</v>
      </c>
      <c r="E4011" s="22" t="s">
        <v>34</v>
      </c>
      <c r="F4011" s="22" t="s">
        <v>75</v>
      </c>
      <c r="G4011" s="1">
        <v>15380.1</v>
      </c>
    </row>
    <row r="4012" spans="2:7">
      <c r="B4012" s="22" t="s">
        <v>144</v>
      </c>
      <c r="C4012" s="22" t="s">
        <v>7</v>
      </c>
      <c r="D4012" s="22" t="s">
        <v>7</v>
      </c>
      <c r="E4012" s="22" t="s">
        <v>34</v>
      </c>
      <c r="F4012" s="22" t="s">
        <v>52</v>
      </c>
      <c r="G4012" s="1">
        <v>1637.5</v>
      </c>
    </row>
    <row r="4013" spans="2:7">
      <c r="B4013" s="22" t="s">
        <v>144</v>
      </c>
      <c r="C4013" s="22" t="s">
        <v>7</v>
      </c>
      <c r="D4013" s="22" t="s">
        <v>7</v>
      </c>
      <c r="E4013" s="22" t="s">
        <v>34</v>
      </c>
      <c r="F4013" s="22" t="s">
        <v>55</v>
      </c>
      <c r="G4013" s="1">
        <v>12221.53</v>
      </c>
    </row>
    <row r="4014" spans="2:7">
      <c r="B4014" s="22" t="s">
        <v>144</v>
      </c>
      <c r="C4014" s="22" t="s">
        <v>7</v>
      </c>
      <c r="D4014" s="22" t="s">
        <v>7</v>
      </c>
      <c r="E4014" s="22" t="s">
        <v>34</v>
      </c>
      <c r="F4014" s="22" t="s">
        <v>58</v>
      </c>
      <c r="G4014" s="1">
        <v>23275.68</v>
      </c>
    </row>
    <row r="4015" spans="2:7">
      <c r="B4015" s="22" t="s">
        <v>144</v>
      </c>
      <c r="C4015" s="22" t="s">
        <v>7</v>
      </c>
      <c r="D4015" s="22" t="s">
        <v>7</v>
      </c>
      <c r="E4015" s="22" t="s">
        <v>59</v>
      </c>
      <c r="F4015" s="22" t="s">
        <v>55</v>
      </c>
      <c r="G4015" s="1">
        <v>34783.730000000003</v>
      </c>
    </row>
    <row r="4016" spans="2:7">
      <c r="B4016" s="22" t="s">
        <v>144</v>
      </c>
      <c r="C4016" s="22" t="s">
        <v>7</v>
      </c>
      <c r="D4016" s="22" t="s">
        <v>7</v>
      </c>
      <c r="E4016" s="22" t="s">
        <v>60</v>
      </c>
      <c r="F4016" s="22" t="s">
        <v>78</v>
      </c>
      <c r="G4016" s="1">
        <v>8662.92</v>
      </c>
    </row>
    <row r="4017" spans="2:7">
      <c r="B4017" s="22" t="s">
        <v>144</v>
      </c>
      <c r="C4017" s="22" t="s">
        <v>7</v>
      </c>
      <c r="D4017" s="22" t="s">
        <v>7</v>
      </c>
      <c r="E4017" s="22" t="s">
        <v>60</v>
      </c>
      <c r="F4017" s="22" t="s">
        <v>79</v>
      </c>
      <c r="G4017" s="1">
        <v>32358.23</v>
      </c>
    </row>
    <row r="4018" spans="2:7">
      <c r="B4018" s="22" t="s">
        <v>144</v>
      </c>
      <c r="C4018" s="22" t="s">
        <v>7</v>
      </c>
      <c r="D4018" s="22" t="s">
        <v>7</v>
      </c>
      <c r="E4018" s="22" t="s">
        <v>60</v>
      </c>
      <c r="F4018" s="22" t="s">
        <v>61</v>
      </c>
      <c r="G4018" s="1">
        <v>15851.82</v>
      </c>
    </row>
    <row r="4019" spans="2:7">
      <c r="B4019" s="22" t="s">
        <v>144</v>
      </c>
      <c r="C4019" s="22" t="s">
        <v>7</v>
      </c>
      <c r="D4019" s="22" t="s">
        <v>7</v>
      </c>
      <c r="E4019" s="22" t="s">
        <v>60</v>
      </c>
      <c r="F4019" s="22" t="s">
        <v>80</v>
      </c>
      <c r="G4019" s="1">
        <v>67238.899999999994</v>
      </c>
    </row>
    <row r="4020" spans="2:7">
      <c r="B4020" s="22" t="s">
        <v>145</v>
      </c>
      <c r="C4020" s="22" t="s">
        <v>7</v>
      </c>
      <c r="D4020" s="22" t="s">
        <v>5</v>
      </c>
      <c r="E4020" s="22" t="s">
        <v>5</v>
      </c>
      <c r="F4020" s="22" t="s">
        <v>6</v>
      </c>
      <c r="G4020" s="1">
        <v>19692.32</v>
      </c>
    </row>
    <row r="4021" spans="2:7">
      <c r="B4021" s="22" t="s">
        <v>145</v>
      </c>
      <c r="C4021" s="22" t="s">
        <v>7</v>
      </c>
      <c r="D4021" s="22" t="s">
        <v>5</v>
      </c>
      <c r="E4021" s="22" t="s">
        <v>7</v>
      </c>
      <c r="F4021" s="22" t="s">
        <v>6</v>
      </c>
      <c r="G4021" s="1">
        <v>-32708.69</v>
      </c>
    </row>
    <row r="4022" spans="2:7">
      <c r="B4022" s="22" t="s">
        <v>145</v>
      </c>
      <c r="C4022" s="22" t="s">
        <v>7</v>
      </c>
      <c r="D4022" s="22" t="s">
        <v>5</v>
      </c>
      <c r="E4022" s="22" t="s">
        <v>8</v>
      </c>
      <c r="F4022" s="22" t="s">
        <v>9</v>
      </c>
      <c r="G4022" s="1">
        <v>948991.84</v>
      </c>
    </row>
    <row r="4023" spans="2:7">
      <c r="B4023" s="22" t="s">
        <v>145</v>
      </c>
      <c r="C4023" s="22" t="s">
        <v>7</v>
      </c>
      <c r="D4023" s="22" t="s">
        <v>5</v>
      </c>
      <c r="E4023" s="22" t="s">
        <v>8</v>
      </c>
      <c r="F4023" s="22" t="s">
        <v>10</v>
      </c>
      <c r="G4023" s="1">
        <v>13322.34</v>
      </c>
    </row>
    <row r="4024" spans="2:7">
      <c r="B4024" s="22" t="s">
        <v>145</v>
      </c>
      <c r="C4024" s="22" t="s">
        <v>7</v>
      </c>
      <c r="D4024" s="22" t="s">
        <v>5</v>
      </c>
      <c r="E4024" s="22" t="s">
        <v>8</v>
      </c>
      <c r="F4024" s="22" t="s">
        <v>11</v>
      </c>
      <c r="G4024" s="1">
        <v>1837.11</v>
      </c>
    </row>
    <row r="4025" spans="2:7">
      <c r="B4025" s="22" t="s">
        <v>145</v>
      </c>
      <c r="C4025" s="22" t="s">
        <v>7</v>
      </c>
      <c r="D4025" s="22" t="s">
        <v>5</v>
      </c>
      <c r="E4025" s="22" t="s">
        <v>8</v>
      </c>
      <c r="F4025" s="22" t="s">
        <v>12</v>
      </c>
      <c r="G4025" s="1">
        <v>18092.37</v>
      </c>
    </row>
    <row r="4026" spans="2:7">
      <c r="B4026" s="22" t="s">
        <v>145</v>
      </c>
      <c r="C4026" s="22" t="s">
        <v>7</v>
      </c>
      <c r="D4026" s="22" t="s">
        <v>5</v>
      </c>
      <c r="E4026" s="22" t="s">
        <v>8</v>
      </c>
      <c r="F4026" s="22" t="s">
        <v>13</v>
      </c>
      <c r="G4026" s="1">
        <v>2300.62</v>
      </c>
    </row>
    <row r="4027" spans="2:7">
      <c r="B4027" s="22" t="s">
        <v>145</v>
      </c>
      <c r="C4027" s="22" t="s">
        <v>7</v>
      </c>
      <c r="D4027" s="22" t="s">
        <v>5</v>
      </c>
      <c r="E4027" s="22" t="s">
        <v>14</v>
      </c>
      <c r="F4027" s="22" t="s">
        <v>9</v>
      </c>
      <c r="G4027" s="1">
        <v>296899.17</v>
      </c>
    </row>
    <row r="4028" spans="2:7">
      <c r="B4028" s="22" t="s">
        <v>145</v>
      </c>
      <c r="C4028" s="22" t="s">
        <v>7</v>
      </c>
      <c r="D4028" s="22" t="s">
        <v>5</v>
      </c>
      <c r="E4028" s="22" t="s">
        <v>14</v>
      </c>
      <c r="F4028" s="22" t="s">
        <v>10</v>
      </c>
      <c r="G4028" s="1">
        <v>15400.99</v>
      </c>
    </row>
    <row r="4029" spans="2:7">
      <c r="B4029" s="22" t="s">
        <v>145</v>
      </c>
      <c r="C4029" s="22" t="s">
        <v>7</v>
      </c>
      <c r="D4029" s="22" t="s">
        <v>5</v>
      </c>
      <c r="E4029" s="22" t="s">
        <v>14</v>
      </c>
      <c r="F4029" s="22" t="s">
        <v>11</v>
      </c>
      <c r="G4029" s="1">
        <v>2980.54</v>
      </c>
    </row>
    <row r="4030" spans="2:7">
      <c r="B4030" s="22" t="s">
        <v>145</v>
      </c>
      <c r="C4030" s="22" t="s">
        <v>7</v>
      </c>
      <c r="D4030" s="22" t="s">
        <v>5</v>
      </c>
      <c r="E4030" s="22" t="s">
        <v>14</v>
      </c>
      <c r="F4030" s="22" t="s">
        <v>12</v>
      </c>
      <c r="G4030" s="1">
        <v>18700</v>
      </c>
    </row>
    <row r="4031" spans="2:7">
      <c r="B4031" s="22" t="s">
        <v>145</v>
      </c>
      <c r="C4031" s="22" t="s">
        <v>7</v>
      </c>
      <c r="D4031" s="22" t="s">
        <v>5</v>
      </c>
      <c r="E4031" s="22" t="s">
        <v>15</v>
      </c>
      <c r="F4031" s="22" t="s">
        <v>17</v>
      </c>
      <c r="G4031" s="1">
        <v>72199.39</v>
      </c>
    </row>
    <row r="4032" spans="2:7">
      <c r="B4032" s="22" t="s">
        <v>145</v>
      </c>
      <c r="C4032" s="22" t="s">
        <v>7</v>
      </c>
      <c r="D4032" s="22" t="s">
        <v>5</v>
      </c>
      <c r="E4032" s="22" t="s">
        <v>15</v>
      </c>
      <c r="F4032" s="22" t="s">
        <v>18</v>
      </c>
      <c r="G4032" s="1">
        <v>22611.79</v>
      </c>
    </row>
    <row r="4033" spans="2:7">
      <c r="B4033" s="22" t="s">
        <v>145</v>
      </c>
      <c r="C4033" s="22" t="s">
        <v>7</v>
      </c>
      <c r="D4033" s="22" t="s">
        <v>5</v>
      </c>
      <c r="E4033" s="22" t="s">
        <v>15</v>
      </c>
      <c r="F4033" s="22" t="s">
        <v>19</v>
      </c>
      <c r="G4033" s="1">
        <v>150766.54</v>
      </c>
    </row>
    <row r="4034" spans="2:7">
      <c r="B4034" s="22" t="s">
        <v>145</v>
      </c>
      <c r="C4034" s="22" t="s">
        <v>7</v>
      </c>
      <c r="D4034" s="22" t="s">
        <v>5</v>
      </c>
      <c r="E4034" s="22" t="s">
        <v>15</v>
      </c>
      <c r="F4034" s="22" t="s">
        <v>20</v>
      </c>
      <c r="G4034" s="1">
        <v>34280.81</v>
      </c>
    </row>
    <row r="4035" spans="2:7">
      <c r="B4035" s="22" t="s">
        <v>145</v>
      </c>
      <c r="C4035" s="22" t="s">
        <v>7</v>
      </c>
      <c r="D4035" s="22" t="s">
        <v>5</v>
      </c>
      <c r="E4035" s="22" t="s">
        <v>15</v>
      </c>
      <c r="F4035" s="22" t="s">
        <v>21</v>
      </c>
      <c r="G4035" s="1">
        <v>-491.58</v>
      </c>
    </row>
    <row r="4036" spans="2:7">
      <c r="B4036" s="22" t="s">
        <v>145</v>
      </c>
      <c r="C4036" s="22" t="s">
        <v>7</v>
      </c>
      <c r="D4036" s="22" t="s">
        <v>5</v>
      </c>
      <c r="E4036" s="22" t="s">
        <v>15</v>
      </c>
      <c r="F4036" s="22" t="s">
        <v>22</v>
      </c>
      <c r="G4036" s="1">
        <v>-130.56</v>
      </c>
    </row>
    <row r="4037" spans="2:7">
      <c r="B4037" s="22" t="s">
        <v>145</v>
      </c>
      <c r="C4037" s="22" t="s">
        <v>7</v>
      </c>
      <c r="D4037" s="22" t="s">
        <v>5</v>
      </c>
      <c r="E4037" s="22" t="s">
        <v>15</v>
      </c>
      <c r="F4037" s="22" t="s">
        <v>23</v>
      </c>
      <c r="G4037" s="1">
        <v>6767.6</v>
      </c>
    </row>
    <row r="4038" spans="2:7">
      <c r="B4038" s="22" t="s">
        <v>145</v>
      </c>
      <c r="C4038" s="22" t="s">
        <v>7</v>
      </c>
      <c r="D4038" s="22" t="s">
        <v>5</v>
      </c>
      <c r="E4038" s="22" t="s">
        <v>15</v>
      </c>
      <c r="F4038" s="22" t="s">
        <v>24</v>
      </c>
      <c r="G4038" s="1">
        <v>8803.6299999999992</v>
      </c>
    </row>
    <row r="4039" spans="2:7">
      <c r="B4039" s="22" t="s">
        <v>145</v>
      </c>
      <c r="C4039" s="22" t="s">
        <v>7</v>
      </c>
      <c r="D4039" s="22" t="s">
        <v>5</v>
      </c>
      <c r="E4039" s="22" t="s">
        <v>15</v>
      </c>
      <c r="F4039" s="22" t="s">
        <v>25</v>
      </c>
      <c r="G4039" s="1">
        <v>165648</v>
      </c>
    </row>
    <row r="4040" spans="2:7">
      <c r="B4040" s="22" t="s">
        <v>145</v>
      </c>
      <c r="C4040" s="22" t="s">
        <v>7</v>
      </c>
      <c r="D4040" s="22" t="s">
        <v>5</v>
      </c>
      <c r="E4040" s="22" t="s">
        <v>15</v>
      </c>
      <c r="F4040" s="22" t="s">
        <v>26</v>
      </c>
      <c r="G4040" s="1">
        <v>90834.93</v>
      </c>
    </row>
    <row r="4041" spans="2:7">
      <c r="B4041" s="22" t="s">
        <v>145</v>
      </c>
      <c r="C4041" s="22" t="s">
        <v>7</v>
      </c>
      <c r="D4041" s="22" t="s">
        <v>5</v>
      </c>
      <c r="E4041" s="22" t="s">
        <v>28</v>
      </c>
      <c r="F4041" s="22" t="s">
        <v>29</v>
      </c>
      <c r="G4041" s="1">
        <v>48039.89</v>
      </c>
    </row>
    <row r="4042" spans="2:7">
      <c r="B4042" s="22" t="s">
        <v>145</v>
      </c>
      <c r="C4042" s="22" t="s">
        <v>7</v>
      </c>
      <c r="D4042" s="22" t="s">
        <v>5</v>
      </c>
      <c r="E4042" s="22" t="s">
        <v>28</v>
      </c>
      <c r="F4042" s="22" t="s">
        <v>30</v>
      </c>
      <c r="G4042" s="1">
        <v>24328.29</v>
      </c>
    </row>
    <row r="4043" spans="2:7">
      <c r="B4043" s="22" t="s">
        <v>145</v>
      </c>
      <c r="C4043" s="22" t="s">
        <v>7</v>
      </c>
      <c r="D4043" s="22" t="s">
        <v>5</v>
      </c>
      <c r="E4043" s="22" t="s">
        <v>28</v>
      </c>
      <c r="F4043" s="22" t="s">
        <v>31</v>
      </c>
      <c r="G4043" s="1">
        <v>39359.410000000003</v>
      </c>
    </row>
    <row r="4044" spans="2:7">
      <c r="B4044" s="22" t="s">
        <v>145</v>
      </c>
      <c r="C4044" s="22" t="s">
        <v>7</v>
      </c>
      <c r="D4044" s="22" t="s">
        <v>5</v>
      </c>
      <c r="E4044" s="22" t="s">
        <v>28</v>
      </c>
      <c r="F4044" s="22" t="s">
        <v>32</v>
      </c>
      <c r="G4044" s="1">
        <v>6319.64</v>
      </c>
    </row>
    <row r="4045" spans="2:7">
      <c r="B4045" s="22" t="s">
        <v>145</v>
      </c>
      <c r="C4045" s="22" t="s">
        <v>7</v>
      </c>
      <c r="D4045" s="22" t="s">
        <v>5</v>
      </c>
      <c r="E4045" s="22" t="s">
        <v>28</v>
      </c>
      <c r="F4045" s="22" t="s">
        <v>33</v>
      </c>
      <c r="G4045" s="1">
        <v>23452.44</v>
      </c>
    </row>
    <row r="4046" spans="2:7">
      <c r="B4046" s="22" t="s">
        <v>145</v>
      </c>
      <c r="C4046" s="22" t="s">
        <v>7</v>
      </c>
      <c r="D4046" s="22" t="s">
        <v>5</v>
      </c>
      <c r="E4046" s="22" t="s">
        <v>34</v>
      </c>
      <c r="F4046" s="22" t="s">
        <v>36</v>
      </c>
      <c r="G4046" s="1">
        <v>1842.95</v>
      </c>
    </row>
    <row r="4047" spans="2:7">
      <c r="B4047" s="22" t="s">
        <v>145</v>
      </c>
      <c r="C4047" s="22" t="s">
        <v>7</v>
      </c>
      <c r="D4047" s="22" t="s">
        <v>5</v>
      </c>
      <c r="E4047" s="22" t="s">
        <v>34</v>
      </c>
      <c r="F4047" s="22" t="s">
        <v>38</v>
      </c>
      <c r="G4047" s="1">
        <v>577.84</v>
      </c>
    </row>
    <row r="4048" spans="2:7">
      <c r="B4048" s="22" t="s">
        <v>145</v>
      </c>
      <c r="C4048" s="22" t="s">
        <v>7</v>
      </c>
      <c r="D4048" s="22" t="s">
        <v>5</v>
      </c>
      <c r="E4048" s="22" t="s">
        <v>34</v>
      </c>
      <c r="F4048" s="22" t="s">
        <v>39</v>
      </c>
      <c r="G4048" s="1">
        <v>14847.72</v>
      </c>
    </row>
    <row r="4049" spans="2:7">
      <c r="B4049" s="22" t="s">
        <v>145</v>
      </c>
      <c r="C4049" s="22" t="s">
        <v>7</v>
      </c>
      <c r="D4049" s="22" t="s">
        <v>5</v>
      </c>
      <c r="E4049" s="22" t="s">
        <v>34</v>
      </c>
      <c r="F4049" s="22" t="s">
        <v>41</v>
      </c>
      <c r="G4049" s="1">
        <v>1531.4</v>
      </c>
    </row>
    <row r="4050" spans="2:7">
      <c r="B4050" s="22" t="s">
        <v>145</v>
      </c>
      <c r="C4050" s="22" t="s">
        <v>7</v>
      </c>
      <c r="D4050" s="22" t="s">
        <v>5</v>
      </c>
      <c r="E4050" s="22" t="s">
        <v>34</v>
      </c>
      <c r="F4050" s="22" t="s">
        <v>42</v>
      </c>
      <c r="G4050" s="1">
        <v>111.97</v>
      </c>
    </row>
    <row r="4051" spans="2:7">
      <c r="B4051" s="22" t="s">
        <v>145</v>
      </c>
      <c r="C4051" s="22" t="s">
        <v>7</v>
      </c>
      <c r="D4051" s="22" t="s">
        <v>5</v>
      </c>
      <c r="E4051" s="22" t="s">
        <v>34</v>
      </c>
      <c r="F4051" s="22" t="s">
        <v>45</v>
      </c>
      <c r="G4051" s="1">
        <v>8983.73</v>
      </c>
    </row>
    <row r="4052" spans="2:7">
      <c r="B4052" s="22" t="s">
        <v>145</v>
      </c>
      <c r="C4052" s="22" t="s">
        <v>7</v>
      </c>
      <c r="D4052" s="22" t="s">
        <v>5</v>
      </c>
      <c r="E4052" s="22" t="s">
        <v>34</v>
      </c>
      <c r="F4052" s="22" t="s">
        <v>46</v>
      </c>
      <c r="G4052" s="1">
        <v>5185.7299999999996</v>
      </c>
    </row>
    <row r="4053" spans="2:7">
      <c r="B4053" s="22" t="s">
        <v>145</v>
      </c>
      <c r="C4053" s="22" t="s">
        <v>7</v>
      </c>
      <c r="D4053" s="22" t="s">
        <v>5</v>
      </c>
      <c r="E4053" s="22" t="s">
        <v>34</v>
      </c>
      <c r="F4053" s="22" t="s">
        <v>48</v>
      </c>
      <c r="G4053" s="1">
        <v>268.08</v>
      </c>
    </row>
    <row r="4054" spans="2:7">
      <c r="B4054" s="22" t="s">
        <v>145</v>
      </c>
      <c r="C4054" s="22" t="s">
        <v>7</v>
      </c>
      <c r="D4054" s="22" t="s">
        <v>5</v>
      </c>
      <c r="E4054" s="22" t="s">
        <v>34</v>
      </c>
      <c r="F4054" s="22" t="s">
        <v>88</v>
      </c>
      <c r="G4054" s="1">
        <v>3042.32</v>
      </c>
    </row>
    <row r="4055" spans="2:7">
      <c r="B4055" s="22" t="s">
        <v>145</v>
      </c>
      <c r="C4055" s="22" t="s">
        <v>7</v>
      </c>
      <c r="D4055" s="22" t="s">
        <v>5</v>
      </c>
      <c r="E4055" s="22" t="s">
        <v>34</v>
      </c>
      <c r="F4055" s="22" t="s">
        <v>49</v>
      </c>
      <c r="G4055" s="1">
        <v>48317.21</v>
      </c>
    </row>
    <row r="4056" spans="2:7">
      <c r="B4056" s="22" t="s">
        <v>145</v>
      </c>
      <c r="C4056" s="22" t="s">
        <v>7</v>
      </c>
      <c r="D4056" s="22" t="s">
        <v>5</v>
      </c>
      <c r="E4056" s="22" t="s">
        <v>34</v>
      </c>
      <c r="F4056" s="22" t="s">
        <v>50</v>
      </c>
      <c r="G4056" s="1">
        <v>15016.87</v>
      </c>
    </row>
    <row r="4057" spans="2:7">
      <c r="B4057" s="22" t="s">
        <v>145</v>
      </c>
      <c r="C4057" s="22" t="s">
        <v>7</v>
      </c>
      <c r="D4057" s="22" t="s">
        <v>5</v>
      </c>
      <c r="E4057" s="22" t="s">
        <v>34</v>
      </c>
      <c r="F4057" s="22" t="s">
        <v>51</v>
      </c>
      <c r="G4057" s="1">
        <v>152.5</v>
      </c>
    </row>
    <row r="4058" spans="2:7">
      <c r="B4058" s="22" t="s">
        <v>145</v>
      </c>
      <c r="C4058" s="22" t="s">
        <v>7</v>
      </c>
      <c r="D4058" s="22" t="s">
        <v>5</v>
      </c>
      <c r="E4058" s="22" t="s">
        <v>34</v>
      </c>
      <c r="F4058" s="22" t="s">
        <v>53</v>
      </c>
      <c r="G4058" s="1">
        <v>12115.93</v>
      </c>
    </row>
    <row r="4059" spans="2:7">
      <c r="B4059" s="22" t="s">
        <v>145</v>
      </c>
      <c r="C4059" s="22" t="s">
        <v>7</v>
      </c>
      <c r="D4059" s="22" t="s">
        <v>5</v>
      </c>
      <c r="E4059" s="22" t="s">
        <v>34</v>
      </c>
      <c r="F4059" s="22" t="s">
        <v>55</v>
      </c>
      <c r="G4059" s="1">
        <v>3672</v>
      </c>
    </row>
    <row r="4060" spans="2:7">
      <c r="B4060" s="22" t="s">
        <v>145</v>
      </c>
      <c r="C4060" s="22" t="s">
        <v>7</v>
      </c>
      <c r="D4060" s="22" t="s">
        <v>5</v>
      </c>
      <c r="E4060" s="22" t="s">
        <v>34</v>
      </c>
      <c r="F4060" s="22" t="s">
        <v>56</v>
      </c>
      <c r="G4060" s="1">
        <v>94905.63</v>
      </c>
    </row>
    <row r="4061" spans="2:7">
      <c r="B4061" s="22" t="s">
        <v>145</v>
      </c>
      <c r="C4061" s="22" t="s">
        <v>7</v>
      </c>
      <c r="D4061" s="22" t="s">
        <v>5</v>
      </c>
      <c r="E4061" s="22" t="s">
        <v>34</v>
      </c>
      <c r="F4061" s="22" t="s">
        <v>57</v>
      </c>
      <c r="G4061" s="1">
        <v>29020</v>
      </c>
    </row>
    <row r="4062" spans="2:7">
      <c r="B4062" s="22" t="s">
        <v>145</v>
      </c>
      <c r="C4062" s="22" t="s">
        <v>7</v>
      </c>
      <c r="D4062" s="22" t="s">
        <v>5</v>
      </c>
      <c r="E4062" s="22" t="s">
        <v>34</v>
      </c>
      <c r="F4062" s="22" t="s">
        <v>58</v>
      </c>
      <c r="G4062" s="1">
        <v>6527.8</v>
      </c>
    </row>
    <row r="4063" spans="2:7">
      <c r="B4063" s="22" t="s">
        <v>145</v>
      </c>
      <c r="C4063" s="22" t="s">
        <v>7</v>
      </c>
      <c r="D4063" s="22" t="s">
        <v>5</v>
      </c>
      <c r="E4063" s="22" t="s">
        <v>59</v>
      </c>
      <c r="F4063" s="22" t="s">
        <v>55</v>
      </c>
      <c r="G4063" s="1">
        <v>13833.61</v>
      </c>
    </row>
    <row r="4064" spans="2:7">
      <c r="B4064" s="22" t="s">
        <v>145</v>
      </c>
      <c r="C4064" s="22" t="s">
        <v>7</v>
      </c>
      <c r="D4064" s="22" t="s">
        <v>7</v>
      </c>
      <c r="E4064" s="22" t="s">
        <v>5</v>
      </c>
      <c r="F4064" s="22" t="s">
        <v>6</v>
      </c>
      <c r="G4064" s="1">
        <v>13016.37</v>
      </c>
    </row>
    <row r="4065" spans="2:7">
      <c r="B4065" s="22" t="s">
        <v>145</v>
      </c>
      <c r="C4065" s="22" t="s">
        <v>7</v>
      </c>
      <c r="D4065" s="22" t="s">
        <v>7</v>
      </c>
      <c r="E4065" s="22" t="s">
        <v>8</v>
      </c>
      <c r="F4065" s="22" t="s">
        <v>12</v>
      </c>
      <c r="G4065" s="1">
        <v>13690</v>
      </c>
    </row>
    <row r="4066" spans="2:7">
      <c r="B4066" s="22" t="s">
        <v>145</v>
      </c>
      <c r="C4066" s="22" t="s">
        <v>7</v>
      </c>
      <c r="D4066" s="22" t="s">
        <v>7</v>
      </c>
      <c r="E4066" s="22" t="s">
        <v>14</v>
      </c>
      <c r="F4066" s="22" t="s">
        <v>9</v>
      </c>
      <c r="G4066" s="1">
        <v>32214.01</v>
      </c>
    </row>
    <row r="4067" spans="2:7">
      <c r="B4067" s="22" t="s">
        <v>145</v>
      </c>
      <c r="C4067" s="22" t="s">
        <v>7</v>
      </c>
      <c r="D4067" s="22" t="s">
        <v>7</v>
      </c>
      <c r="E4067" s="22" t="s">
        <v>14</v>
      </c>
      <c r="F4067" s="22" t="s">
        <v>10</v>
      </c>
      <c r="G4067" s="1">
        <v>5671.06</v>
      </c>
    </row>
    <row r="4068" spans="2:7">
      <c r="B4068" s="22" t="s">
        <v>145</v>
      </c>
      <c r="C4068" s="22" t="s">
        <v>7</v>
      </c>
      <c r="D4068" s="22" t="s">
        <v>7</v>
      </c>
      <c r="E4068" s="22" t="s">
        <v>14</v>
      </c>
      <c r="F4068" s="22" t="s">
        <v>11</v>
      </c>
      <c r="G4068" s="1">
        <v>1505.72</v>
      </c>
    </row>
    <row r="4069" spans="2:7">
      <c r="B4069" s="22" t="s">
        <v>145</v>
      </c>
      <c r="C4069" s="22" t="s">
        <v>7</v>
      </c>
      <c r="D4069" s="22" t="s">
        <v>7</v>
      </c>
      <c r="E4069" s="22" t="s">
        <v>14</v>
      </c>
      <c r="F4069" s="22" t="s">
        <v>12</v>
      </c>
      <c r="G4069" s="1">
        <v>17605</v>
      </c>
    </row>
    <row r="4070" spans="2:7">
      <c r="B4070" s="22" t="s">
        <v>145</v>
      </c>
      <c r="C4070" s="22" t="s">
        <v>7</v>
      </c>
      <c r="D4070" s="22" t="s">
        <v>7</v>
      </c>
      <c r="E4070" s="22" t="s">
        <v>15</v>
      </c>
      <c r="F4070" s="22" t="s">
        <v>17</v>
      </c>
      <c r="G4070" s="1">
        <v>1016.77</v>
      </c>
    </row>
    <row r="4071" spans="2:7">
      <c r="B4071" s="22" t="s">
        <v>145</v>
      </c>
      <c r="C4071" s="22" t="s">
        <v>7</v>
      </c>
      <c r="D4071" s="22" t="s">
        <v>7</v>
      </c>
      <c r="E4071" s="22" t="s">
        <v>15</v>
      </c>
      <c r="F4071" s="22" t="s">
        <v>18</v>
      </c>
      <c r="G4071" s="1">
        <v>5492.45</v>
      </c>
    </row>
    <row r="4072" spans="2:7">
      <c r="B4072" s="22" t="s">
        <v>145</v>
      </c>
      <c r="C4072" s="22" t="s">
        <v>7</v>
      </c>
      <c r="D4072" s="22" t="s">
        <v>7</v>
      </c>
      <c r="E4072" s="22" t="s">
        <v>15</v>
      </c>
      <c r="F4072" s="22" t="s">
        <v>19</v>
      </c>
      <c r="G4072" s="1">
        <v>2122.91</v>
      </c>
    </row>
    <row r="4073" spans="2:7">
      <c r="B4073" s="22" t="s">
        <v>145</v>
      </c>
      <c r="C4073" s="22" t="s">
        <v>7</v>
      </c>
      <c r="D4073" s="22" t="s">
        <v>7</v>
      </c>
      <c r="E4073" s="22" t="s">
        <v>15</v>
      </c>
      <c r="F4073" s="22" t="s">
        <v>20</v>
      </c>
      <c r="G4073" s="1">
        <v>7998.18</v>
      </c>
    </row>
    <row r="4074" spans="2:7">
      <c r="B4074" s="22" t="s">
        <v>145</v>
      </c>
      <c r="C4074" s="22" t="s">
        <v>7</v>
      </c>
      <c r="D4074" s="22" t="s">
        <v>7</v>
      </c>
      <c r="E4074" s="22" t="s">
        <v>15</v>
      </c>
      <c r="F4074" s="22" t="s">
        <v>21</v>
      </c>
      <c r="G4074" s="1">
        <v>-1.53</v>
      </c>
    </row>
    <row r="4075" spans="2:7">
      <c r="B4075" s="22" t="s">
        <v>145</v>
      </c>
      <c r="C4075" s="22" t="s">
        <v>7</v>
      </c>
      <c r="D4075" s="22" t="s">
        <v>7</v>
      </c>
      <c r="E4075" s="22" t="s">
        <v>15</v>
      </c>
      <c r="F4075" s="22" t="s">
        <v>22</v>
      </c>
      <c r="G4075" s="1">
        <v>-52.84</v>
      </c>
    </row>
    <row r="4076" spans="2:7">
      <c r="B4076" s="22" t="s">
        <v>145</v>
      </c>
      <c r="C4076" s="22" t="s">
        <v>7</v>
      </c>
      <c r="D4076" s="22" t="s">
        <v>7</v>
      </c>
      <c r="E4076" s="22" t="s">
        <v>15</v>
      </c>
      <c r="F4076" s="22" t="s">
        <v>23</v>
      </c>
      <c r="G4076" s="1">
        <v>91.3</v>
      </c>
    </row>
    <row r="4077" spans="2:7">
      <c r="B4077" s="22" t="s">
        <v>145</v>
      </c>
      <c r="C4077" s="22" t="s">
        <v>7</v>
      </c>
      <c r="D4077" s="22" t="s">
        <v>7</v>
      </c>
      <c r="E4077" s="22" t="s">
        <v>15</v>
      </c>
      <c r="F4077" s="22" t="s">
        <v>24</v>
      </c>
      <c r="G4077" s="1">
        <v>3312.68</v>
      </c>
    </row>
    <row r="4078" spans="2:7">
      <c r="B4078" s="22" t="s">
        <v>145</v>
      </c>
      <c r="C4078" s="22" t="s">
        <v>7</v>
      </c>
      <c r="D4078" s="22" t="s">
        <v>7</v>
      </c>
      <c r="E4078" s="22" t="s">
        <v>15</v>
      </c>
      <c r="F4078" s="22" t="s">
        <v>26</v>
      </c>
      <c r="G4078" s="1">
        <v>28049.07</v>
      </c>
    </row>
    <row r="4079" spans="2:7">
      <c r="B4079" s="22" t="s">
        <v>145</v>
      </c>
      <c r="C4079" s="22" t="s">
        <v>7</v>
      </c>
      <c r="D4079" s="22" t="s">
        <v>7</v>
      </c>
      <c r="E4079" s="22" t="s">
        <v>28</v>
      </c>
      <c r="F4079" s="22" t="s">
        <v>29</v>
      </c>
      <c r="G4079" s="1">
        <v>34391.050000000003</v>
      </c>
    </row>
    <row r="4080" spans="2:7">
      <c r="B4080" s="22" t="s">
        <v>145</v>
      </c>
      <c r="C4080" s="22" t="s">
        <v>7</v>
      </c>
      <c r="D4080" s="22" t="s">
        <v>7</v>
      </c>
      <c r="E4080" s="22" t="s">
        <v>28</v>
      </c>
      <c r="F4080" s="22" t="s">
        <v>33</v>
      </c>
      <c r="G4080" s="1">
        <v>3256.43</v>
      </c>
    </row>
    <row r="4081" spans="2:7">
      <c r="B4081" s="22" t="s">
        <v>145</v>
      </c>
      <c r="C4081" s="22" t="s">
        <v>7</v>
      </c>
      <c r="D4081" s="22" t="s">
        <v>7</v>
      </c>
      <c r="E4081" s="22" t="s">
        <v>34</v>
      </c>
      <c r="F4081" s="22" t="s">
        <v>38</v>
      </c>
      <c r="G4081" s="1">
        <v>350</v>
      </c>
    </row>
    <row r="4082" spans="2:7">
      <c r="B4082" s="22" t="s">
        <v>145</v>
      </c>
      <c r="C4082" s="22" t="s">
        <v>7</v>
      </c>
      <c r="D4082" s="22" t="s">
        <v>7</v>
      </c>
      <c r="E4082" s="22" t="s">
        <v>34</v>
      </c>
      <c r="F4082" s="22" t="s">
        <v>39</v>
      </c>
      <c r="G4082" s="1">
        <v>7831.2</v>
      </c>
    </row>
    <row r="4083" spans="2:7">
      <c r="B4083" s="22" t="s">
        <v>145</v>
      </c>
      <c r="C4083" s="22" t="s">
        <v>7</v>
      </c>
      <c r="D4083" s="22" t="s">
        <v>7</v>
      </c>
      <c r="E4083" s="22" t="s">
        <v>34</v>
      </c>
      <c r="F4083" s="22" t="s">
        <v>46</v>
      </c>
      <c r="G4083" s="1">
        <v>617.48</v>
      </c>
    </row>
    <row r="4084" spans="2:7">
      <c r="B4084" s="22" t="s">
        <v>145</v>
      </c>
      <c r="C4084" s="22" t="s">
        <v>7</v>
      </c>
      <c r="D4084" s="22" t="s">
        <v>7</v>
      </c>
      <c r="E4084" s="22" t="s">
        <v>34</v>
      </c>
      <c r="F4084" s="22" t="s">
        <v>47</v>
      </c>
      <c r="G4084" s="1">
        <v>678.76</v>
      </c>
    </row>
    <row r="4085" spans="2:7">
      <c r="B4085" s="22" t="s">
        <v>145</v>
      </c>
      <c r="C4085" s="22" t="s">
        <v>7</v>
      </c>
      <c r="D4085" s="22" t="s">
        <v>7</v>
      </c>
      <c r="E4085" s="22" t="s">
        <v>34</v>
      </c>
      <c r="F4085" s="22" t="s">
        <v>48</v>
      </c>
      <c r="G4085" s="1">
        <v>1303.6400000000001</v>
      </c>
    </row>
    <row r="4086" spans="2:7">
      <c r="B4086" s="22" t="s">
        <v>145</v>
      </c>
      <c r="C4086" s="22" t="s">
        <v>7</v>
      </c>
      <c r="D4086" s="22" t="s">
        <v>7</v>
      </c>
      <c r="E4086" s="22" t="s">
        <v>34</v>
      </c>
      <c r="F4086" s="22" t="s">
        <v>50</v>
      </c>
      <c r="G4086" s="1">
        <v>1148.6099999999999</v>
      </c>
    </row>
    <row r="4087" spans="2:7">
      <c r="B4087" s="22" t="s">
        <v>145</v>
      </c>
      <c r="C4087" s="22" t="s">
        <v>7</v>
      </c>
      <c r="D4087" s="22" t="s">
        <v>7</v>
      </c>
      <c r="E4087" s="22" t="s">
        <v>34</v>
      </c>
      <c r="F4087" s="22" t="s">
        <v>56</v>
      </c>
      <c r="G4087" s="1">
        <v>13792.36</v>
      </c>
    </row>
    <row r="4088" spans="2:7">
      <c r="B4088" s="22" t="s">
        <v>145</v>
      </c>
      <c r="C4088" s="22" t="s">
        <v>7</v>
      </c>
      <c r="D4088" s="22" t="s">
        <v>7</v>
      </c>
      <c r="E4088" s="22" t="s">
        <v>34</v>
      </c>
      <c r="F4088" s="22" t="s">
        <v>58</v>
      </c>
      <c r="G4088" s="1">
        <v>1376.55</v>
      </c>
    </row>
    <row r="4089" spans="2:7">
      <c r="B4089" s="22" t="s">
        <v>145</v>
      </c>
      <c r="C4089" s="22" t="s">
        <v>7</v>
      </c>
      <c r="D4089" s="22" t="s">
        <v>7</v>
      </c>
      <c r="E4089" s="22" t="s">
        <v>59</v>
      </c>
      <c r="F4089" s="22" t="s">
        <v>55</v>
      </c>
      <c r="G4089" s="1">
        <v>69.599999999999994</v>
      </c>
    </row>
    <row r="4090" spans="2:7">
      <c r="B4090" s="22" t="s">
        <v>146</v>
      </c>
      <c r="C4090" s="22" t="s">
        <v>7</v>
      </c>
      <c r="D4090" s="22" t="s">
        <v>5</v>
      </c>
      <c r="E4090" s="22" t="s">
        <v>5</v>
      </c>
      <c r="F4090" s="22" t="s">
        <v>6</v>
      </c>
      <c r="G4090" s="1">
        <v>3067.08</v>
      </c>
    </row>
    <row r="4091" spans="2:7">
      <c r="B4091" s="22" t="s">
        <v>146</v>
      </c>
      <c r="C4091" s="22" t="s">
        <v>7</v>
      </c>
      <c r="D4091" s="22" t="s">
        <v>5</v>
      </c>
      <c r="E4091" s="22" t="s">
        <v>7</v>
      </c>
      <c r="F4091" s="22" t="s">
        <v>6</v>
      </c>
      <c r="G4091" s="1">
        <v>-96188.81</v>
      </c>
    </row>
    <row r="4092" spans="2:7">
      <c r="B4092" s="22" t="s">
        <v>146</v>
      </c>
      <c r="C4092" s="22" t="s">
        <v>7</v>
      </c>
      <c r="D4092" s="22" t="s">
        <v>5</v>
      </c>
      <c r="E4092" s="22" t="s">
        <v>8</v>
      </c>
      <c r="F4092" s="22" t="s">
        <v>9</v>
      </c>
      <c r="G4092" s="1">
        <v>1518851.65</v>
      </c>
    </row>
    <row r="4093" spans="2:7">
      <c r="B4093" s="22" t="s">
        <v>146</v>
      </c>
      <c r="C4093" s="22" t="s">
        <v>7</v>
      </c>
      <c r="D4093" s="22" t="s">
        <v>5</v>
      </c>
      <c r="E4093" s="22" t="s">
        <v>8</v>
      </c>
      <c r="F4093" s="22" t="s">
        <v>10</v>
      </c>
      <c r="G4093" s="1">
        <v>23030.65</v>
      </c>
    </row>
    <row r="4094" spans="2:7">
      <c r="B4094" s="22" t="s">
        <v>146</v>
      </c>
      <c r="C4094" s="22" t="s">
        <v>7</v>
      </c>
      <c r="D4094" s="22" t="s">
        <v>5</v>
      </c>
      <c r="E4094" s="22" t="s">
        <v>8</v>
      </c>
      <c r="F4094" s="22" t="s">
        <v>11</v>
      </c>
      <c r="G4094" s="1">
        <v>7164.74</v>
      </c>
    </row>
    <row r="4095" spans="2:7">
      <c r="B4095" s="22" t="s">
        <v>146</v>
      </c>
      <c r="C4095" s="22" t="s">
        <v>7</v>
      </c>
      <c r="D4095" s="22" t="s">
        <v>5</v>
      </c>
      <c r="E4095" s="22" t="s">
        <v>8</v>
      </c>
      <c r="F4095" s="22" t="s">
        <v>12</v>
      </c>
      <c r="G4095" s="1">
        <v>38159.230000000003</v>
      </c>
    </row>
    <row r="4096" spans="2:7">
      <c r="B4096" s="22" t="s">
        <v>146</v>
      </c>
      <c r="C4096" s="22" t="s">
        <v>7</v>
      </c>
      <c r="D4096" s="22" t="s">
        <v>5</v>
      </c>
      <c r="E4096" s="22" t="s">
        <v>8</v>
      </c>
      <c r="F4096" s="22" t="s">
        <v>13</v>
      </c>
      <c r="G4096" s="1">
        <v>4689.5</v>
      </c>
    </row>
    <row r="4097" spans="2:7">
      <c r="B4097" s="22" t="s">
        <v>146</v>
      </c>
      <c r="C4097" s="22" t="s">
        <v>7</v>
      </c>
      <c r="D4097" s="22" t="s">
        <v>5</v>
      </c>
      <c r="E4097" s="22" t="s">
        <v>14</v>
      </c>
      <c r="F4097" s="22" t="s">
        <v>9</v>
      </c>
      <c r="G4097" s="1">
        <v>530737.44999999995</v>
      </c>
    </row>
    <row r="4098" spans="2:7">
      <c r="B4098" s="22" t="s">
        <v>146</v>
      </c>
      <c r="C4098" s="22" t="s">
        <v>7</v>
      </c>
      <c r="D4098" s="22" t="s">
        <v>5</v>
      </c>
      <c r="E4098" s="22" t="s">
        <v>14</v>
      </c>
      <c r="F4098" s="22" t="s">
        <v>10</v>
      </c>
      <c r="G4098" s="1">
        <v>33027.01</v>
      </c>
    </row>
    <row r="4099" spans="2:7">
      <c r="B4099" s="22" t="s">
        <v>146</v>
      </c>
      <c r="C4099" s="22" t="s">
        <v>7</v>
      </c>
      <c r="D4099" s="22" t="s">
        <v>5</v>
      </c>
      <c r="E4099" s="22" t="s">
        <v>14</v>
      </c>
      <c r="F4099" s="22" t="s">
        <v>11</v>
      </c>
      <c r="G4099" s="1">
        <v>8904.93</v>
      </c>
    </row>
    <row r="4100" spans="2:7">
      <c r="B4100" s="22" t="s">
        <v>146</v>
      </c>
      <c r="C4100" s="22" t="s">
        <v>7</v>
      </c>
      <c r="D4100" s="22" t="s">
        <v>5</v>
      </c>
      <c r="E4100" s="22" t="s">
        <v>14</v>
      </c>
      <c r="F4100" s="22" t="s">
        <v>12</v>
      </c>
      <c r="G4100" s="1">
        <v>500</v>
      </c>
    </row>
    <row r="4101" spans="2:7">
      <c r="B4101" s="22" t="s">
        <v>146</v>
      </c>
      <c r="C4101" s="22" t="s">
        <v>7</v>
      </c>
      <c r="D4101" s="22" t="s">
        <v>5</v>
      </c>
      <c r="E4101" s="22" t="s">
        <v>14</v>
      </c>
      <c r="F4101" s="22" t="s">
        <v>13</v>
      </c>
      <c r="G4101" s="1">
        <v>4144.7700000000004</v>
      </c>
    </row>
    <row r="4102" spans="2:7">
      <c r="B4102" s="22" t="s">
        <v>146</v>
      </c>
      <c r="C4102" s="22" t="s">
        <v>7</v>
      </c>
      <c r="D4102" s="22" t="s">
        <v>5</v>
      </c>
      <c r="E4102" s="22" t="s">
        <v>15</v>
      </c>
      <c r="F4102" s="22" t="s">
        <v>17</v>
      </c>
      <c r="G4102" s="1">
        <v>119226.18</v>
      </c>
    </row>
    <row r="4103" spans="2:7">
      <c r="B4103" s="22" t="s">
        <v>146</v>
      </c>
      <c r="C4103" s="22" t="s">
        <v>7</v>
      </c>
      <c r="D4103" s="22" t="s">
        <v>5</v>
      </c>
      <c r="E4103" s="22" t="s">
        <v>15</v>
      </c>
      <c r="F4103" s="22" t="s">
        <v>18</v>
      </c>
      <c r="G4103" s="1">
        <v>42330.879999999997</v>
      </c>
    </row>
    <row r="4104" spans="2:7">
      <c r="B4104" s="22" t="s">
        <v>146</v>
      </c>
      <c r="C4104" s="22" t="s">
        <v>7</v>
      </c>
      <c r="D4104" s="22" t="s">
        <v>5</v>
      </c>
      <c r="E4104" s="22" t="s">
        <v>15</v>
      </c>
      <c r="F4104" s="22" t="s">
        <v>19</v>
      </c>
      <c r="G4104" s="1">
        <v>242461.89</v>
      </c>
    </row>
    <row r="4105" spans="2:7">
      <c r="B4105" s="22" t="s">
        <v>146</v>
      </c>
      <c r="C4105" s="22" t="s">
        <v>7</v>
      </c>
      <c r="D4105" s="22" t="s">
        <v>5</v>
      </c>
      <c r="E4105" s="22" t="s">
        <v>15</v>
      </c>
      <c r="F4105" s="22" t="s">
        <v>20</v>
      </c>
      <c r="G4105" s="1">
        <v>67307.539999999994</v>
      </c>
    </row>
    <row r="4106" spans="2:7">
      <c r="B4106" s="22" t="s">
        <v>146</v>
      </c>
      <c r="C4106" s="22" t="s">
        <v>7</v>
      </c>
      <c r="D4106" s="22" t="s">
        <v>5</v>
      </c>
      <c r="E4106" s="22" t="s">
        <v>15</v>
      </c>
      <c r="F4106" s="22" t="s">
        <v>21</v>
      </c>
      <c r="G4106" s="1">
        <v>7169.37</v>
      </c>
    </row>
    <row r="4107" spans="2:7">
      <c r="B4107" s="22" t="s">
        <v>146</v>
      </c>
      <c r="C4107" s="22" t="s">
        <v>7</v>
      </c>
      <c r="D4107" s="22" t="s">
        <v>5</v>
      </c>
      <c r="E4107" s="22" t="s">
        <v>15</v>
      </c>
      <c r="F4107" s="22" t="s">
        <v>22</v>
      </c>
      <c r="G4107" s="1">
        <v>3086.78</v>
      </c>
    </row>
    <row r="4108" spans="2:7">
      <c r="B4108" s="22" t="s">
        <v>146</v>
      </c>
      <c r="C4108" s="22" t="s">
        <v>7</v>
      </c>
      <c r="D4108" s="22" t="s">
        <v>5</v>
      </c>
      <c r="E4108" s="22" t="s">
        <v>15</v>
      </c>
      <c r="F4108" s="22" t="s">
        <v>23</v>
      </c>
      <c r="G4108" s="1">
        <v>7737.78</v>
      </c>
    </row>
    <row r="4109" spans="2:7">
      <c r="B4109" s="22" t="s">
        <v>146</v>
      </c>
      <c r="C4109" s="22" t="s">
        <v>7</v>
      </c>
      <c r="D4109" s="22" t="s">
        <v>5</v>
      </c>
      <c r="E4109" s="22" t="s">
        <v>15</v>
      </c>
      <c r="F4109" s="22" t="s">
        <v>24</v>
      </c>
      <c r="G4109" s="1">
        <v>15342.32</v>
      </c>
    </row>
    <row r="4110" spans="2:7">
      <c r="B4110" s="22" t="s">
        <v>146</v>
      </c>
      <c r="C4110" s="22" t="s">
        <v>7</v>
      </c>
      <c r="D4110" s="22" t="s">
        <v>5</v>
      </c>
      <c r="E4110" s="22" t="s">
        <v>15</v>
      </c>
      <c r="F4110" s="22" t="s">
        <v>25</v>
      </c>
      <c r="G4110" s="1">
        <v>237524.66</v>
      </c>
    </row>
    <row r="4111" spans="2:7">
      <c r="B4111" s="22" t="s">
        <v>146</v>
      </c>
      <c r="C4111" s="22" t="s">
        <v>7</v>
      </c>
      <c r="D4111" s="22" t="s">
        <v>5</v>
      </c>
      <c r="E4111" s="22" t="s">
        <v>15</v>
      </c>
      <c r="F4111" s="22" t="s">
        <v>26</v>
      </c>
      <c r="G4111" s="1">
        <v>152807.28</v>
      </c>
    </row>
    <row r="4112" spans="2:7">
      <c r="B4112" s="22" t="s">
        <v>146</v>
      </c>
      <c r="C4112" s="22" t="s">
        <v>7</v>
      </c>
      <c r="D4112" s="22" t="s">
        <v>5</v>
      </c>
      <c r="E4112" s="22" t="s">
        <v>28</v>
      </c>
      <c r="F4112" s="22" t="s">
        <v>29</v>
      </c>
      <c r="G4112" s="1">
        <v>92142.48</v>
      </c>
    </row>
    <row r="4113" spans="2:7">
      <c r="B4113" s="22" t="s">
        <v>146</v>
      </c>
      <c r="C4113" s="22" t="s">
        <v>7</v>
      </c>
      <c r="D4113" s="22" t="s">
        <v>5</v>
      </c>
      <c r="E4113" s="22" t="s">
        <v>28</v>
      </c>
      <c r="F4113" s="22" t="s">
        <v>30</v>
      </c>
      <c r="G4113" s="1">
        <v>18386.34</v>
      </c>
    </row>
    <row r="4114" spans="2:7">
      <c r="B4114" s="22" t="s">
        <v>146</v>
      </c>
      <c r="C4114" s="22" t="s">
        <v>7</v>
      </c>
      <c r="D4114" s="22" t="s">
        <v>5</v>
      </c>
      <c r="E4114" s="22" t="s">
        <v>28</v>
      </c>
      <c r="F4114" s="22" t="s">
        <v>31</v>
      </c>
      <c r="G4114" s="1">
        <v>79571.16</v>
      </c>
    </row>
    <row r="4115" spans="2:7">
      <c r="B4115" s="22" t="s">
        <v>146</v>
      </c>
      <c r="C4115" s="22" t="s">
        <v>7</v>
      </c>
      <c r="D4115" s="22" t="s">
        <v>5</v>
      </c>
      <c r="E4115" s="22" t="s">
        <v>28</v>
      </c>
      <c r="F4115" s="22" t="s">
        <v>32</v>
      </c>
      <c r="G4115" s="1">
        <v>16061.36</v>
      </c>
    </row>
    <row r="4116" spans="2:7">
      <c r="B4116" s="22" t="s">
        <v>146</v>
      </c>
      <c r="C4116" s="22" t="s">
        <v>7</v>
      </c>
      <c r="D4116" s="22" t="s">
        <v>5</v>
      </c>
      <c r="E4116" s="22" t="s">
        <v>28</v>
      </c>
      <c r="F4116" s="22" t="s">
        <v>33</v>
      </c>
      <c r="G4116" s="1">
        <v>14419.07</v>
      </c>
    </row>
    <row r="4117" spans="2:7">
      <c r="B4117" s="22" t="s">
        <v>146</v>
      </c>
      <c r="C4117" s="22" t="s">
        <v>7</v>
      </c>
      <c r="D4117" s="22" t="s">
        <v>5</v>
      </c>
      <c r="E4117" s="22" t="s">
        <v>34</v>
      </c>
      <c r="F4117" s="22" t="s">
        <v>35</v>
      </c>
      <c r="G4117" s="1">
        <v>85264.47</v>
      </c>
    </row>
    <row r="4118" spans="2:7">
      <c r="B4118" s="22" t="s">
        <v>146</v>
      </c>
      <c r="C4118" s="22" t="s">
        <v>7</v>
      </c>
      <c r="D4118" s="22" t="s">
        <v>5</v>
      </c>
      <c r="E4118" s="22" t="s">
        <v>34</v>
      </c>
      <c r="F4118" s="22" t="s">
        <v>36</v>
      </c>
      <c r="G4118" s="1">
        <v>6587.02</v>
      </c>
    </row>
    <row r="4119" spans="2:7">
      <c r="B4119" s="22" t="s">
        <v>146</v>
      </c>
      <c r="C4119" s="22" t="s">
        <v>7</v>
      </c>
      <c r="D4119" s="22" t="s">
        <v>5</v>
      </c>
      <c r="E4119" s="22" t="s">
        <v>34</v>
      </c>
      <c r="F4119" s="22" t="s">
        <v>73</v>
      </c>
      <c r="G4119" s="1">
        <v>26136.39</v>
      </c>
    </row>
    <row r="4120" spans="2:7">
      <c r="B4120" s="22" t="s">
        <v>146</v>
      </c>
      <c r="C4120" s="22" t="s">
        <v>7</v>
      </c>
      <c r="D4120" s="22" t="s">
        <v>5</v>
      </c>
      <c r="E4120" s="22" t="s">
        <v>34</v>
      </c>
      <c r="F4120" s="22" t="s">
        <v>38</v>
      </c>
      <c r="G4120" s="1">
        <v>48760.57</v>
      </c>
    </row>
    <row r="4121" spans="2:7">
      <c r="B4121" s="22" t="s">
        <v>146</v>
      </c>
      <c r="C4121" s="22" t="s">
        <v>7</v>
      </c>
      <c r="D4121" s="22" t="s">
        <v>5</v>
      </c>
      <c r="E4121" s="22" t="s">
        <v>34</v>
      </c>
      <c r="F4121" s="22" t="s">
        <v>39</v>
      </c>
      <c r="G4121" s="1">
        <v>456324.89</v>
      </c>
    </row>
    <row r="4122" spans="2:7">
      <c r="B4122" s="22" t="s">
        <v>146</v>
      </c>
      <c r="C4122" s="22" t="s">
        <v>7</v>
      </c>
      <c r="D4122" s="22" t="s">
        <v>5</v>
      </c>
      <c r="E4122" s="22" t="s">
        <v>34</v>
      </c>
      <c r="F4122" s="22" t="s">
        <v>40</v>
      </c>
      <c r="G4122" s="1">
        <v>4939.5</v>
      </c>
    </row>
    <row r="4123" spans="2:7">
      <c r="B4123" s="22" t="s">
        <v>146</v>
      </c>
      <c r="C4123" s="22" t="s">
        <v>7</v>
      </c>
      <c r="D4123" s="22" t="s">
        <v>5</v>
      </c>
      <c r="E4123" s="22" t="s">
        <v>34</v>
      </c>
      <c r="F4123" s="22" t="s">
        <v>42</v>
      </c>
      <c r="G4123" s="1">
        <v>123.06</v>
      </c>
    </row>
    <row r="4124" spans="2:7">
      <c r="B4124" s="22" t="s">
        <v>146</v>
      </c>
      <c r="C4124" s="22" t="s">
        <v>7</v>
      </c>
      <c r="D4124" s="22" t="s">
        <v>5</v>
      </c>
      <c r="E4124" s="22" t="s">
        <v>34</v>
      </c>
      <c r="F4124" s="22" t="s">
        <v>45</v>
      </c>
      <c r="G4124" s="1">
        <v>18634.88</v>
      </c>
    </row>
    <row r="4125" spans="2:7">
      <c r="B4125" s="22" t="s">
        <v>146</v>
      </c>
      <c r="C4125" s="22" t="s">
        <v>7</v>
      </c>
      <c r="D4125" s="22" t="s">
        <v>5</v>
      </c>
      <c r="E4125" s="22" t="s">
        <v>34</v>
      </c>
      <c r="F4125" s="22" t="s">
        <v>46</v>
      </c>
      <c r="G4125" s="1">
        <v>26444.01</v>
      </c>
    </row>
    <row r="4126" spans="2:7">
      <c r="B4126" s="22" t="s">
        <v>146</v>
      </c>
      <c r="C4126" s="22" t="s">
        <v>7</v>
      </c>
      <c r="D4126" s="22" t="s">
        <v>5</v>
      </c>
      <c r="E4126" s="22" t="s">
        <v>34</v>
      </c>
      <c r="F4126" s="22" t="s">
        <v>47</v>
      </c>
      <c r="G4126" s="1">
        <v>59991.5</v>
      </c>
    </row>
    <row r="4127" spans="2:7">
      <c r="B4127" s="22" t="s">
        <v>146</v>
      </c>
      <c r="C4127" s="22" t="s">
        <v>7</v>
      </c>
      <c r="D4127" s="22" t="s">
        <v>5</v>
      </c>
      <c r="E4127" s="22" t="s">
        <v>34</v>
      </c>
      <c r="F4127" s="22" t="s">
        <v>75</v>
      </c>
      <c r="G4127" s="1">
        <v>19436.330000000002</v>
      </c>
    </row>
    <row r="4128" spans="2:7">
      <c r="B4128" s="22" t="s">
        <v>146</v>
      </c>
      <c r="C4128" s="22" t="s">
        <v>7</v>
      </c>
      <c r="D4128" s="22" t="s">
        <v>5</v>
      </c>
      <c r="E4128" s="22" t="s">
        <v>34</v>
      </c>
      <c r="F4128" s="22" t="s">
        <v>66</v>
      </c>
      <c r="G4128" s="1">
        <v>5600.26</v>
      </c>
    </row>
    <row r="4129" spans="2:7">
      <c r="B4129" s="22" t="s">
        <v>146</v>
      </c>
      <c r="C4129" s="22" t="s">
        <v>7</v>
      </c>
      <c r="D4129" s="22" t="s">
        <v>5</v>
      </c>
      <c r="E4129" s="22" t="s">
        <v>34</v>
      </c>
      <c r="F4129" s="22" t="s">
        <v>49</v>
      </c>
      <c r="G4129" s="1">
        <v>77027.3</v>
      </c>
    </row>
    <row r="4130" spans="2:7">
      <c r="B4130" s="22" t="s">
        <v>146</v>
      </c>
      <c r="C4130" s="22" t="s">
        <v>7</v>
      </c>
      <c r="D4130" s="22" t="s">
        <v>5</v>
      </c>
      <c r="E4130" s="22" t="s">
        <v>34</v>
      </c>
      <c r="F4130" s="22" t="s">
        <v>50</v>
      </c>
      <c r="G4130" s="1">
        <v>46490.97</v>
      </c>
    </row>
    <row r="4131" spans="2:7">
      <c r="B4131" s="22" t="s">
        <v>146</v>
      </c>
      <c r="C4131" s="22" t="s">
        <v>7</v>
      </c>
      <c r="D4131" s="22" t="s">
        <v>5</v>
      </c>
      <c r="E4131" s="22" t="s">
        <v>34</v>
      </c>
      <c r="F4131" s="22" t="s">
        <v>51</v>
      </c>
      <c r="G4131" s="1">
        <v>1497.28</v>
      </c>
    </row>
    <row r="4132" spans="2:7">
      <c r="B4132" s="22" t="s">
        <v>146</v>
      </c>
      <c r="C4132" s="22" t="s">
        <v>7</v>
      </c>
      <c r="D4132" s="22" t="s">
        <v>5</v>
      </c>
      <c r="E4132" s="22" t="s">
        <v>34</v>
      </c>
      <c r="F4132" s="22" t="s">
        <v>52</v>
      </c>
      <c r="G4132" s="1">
        <v>6464.14</v>
      </c>
    </row>
    <row r="4133" spans="2:7">
      <c r="B4133" s="22" t="s">
        <v>146</v>
      </c>
      <c r="C4133" s="22" t="s">
        <v>7</v>
      </c>
      <c r="D4133" s="22" t="s">
        <v>5</v>
      </c>
      <c r="E4133" s="22" t="s">
        <v>34</v>
      </c>
      <c r="F4133" s="22" t="s">
        <v>53</v>
      </c>
      <c r="G4133" s="1">
        <v>69670.28</v>
      </c>
    </row>
    <row r="4134" spans="2:7">
      <c r="B4134" s="22" t="s">
        <v>146</v>
      </c>
      <c r="C4134" s="22" t="s">
        <v>7</v>
      </c>
      <c r="D4134" s="22" t="s">
        <v>5</v>
      </c>
      <c r="E4134" s="22" t="s">
        <v>34</v>
      </c>
      <c r="F4134" s="22" t="s">
        <v>55</v>
      </c>
      <c r="G4134" s="1">
        <v>875</v>
      </c>
    </row>
    <row r="4135" spans="2:7">
      <c r="B4135" s="22" t="s">
        <v>146</v>
      </c>
      <c r="C4135" s="22" t="s">
        <v>7</v>
      </c>
      <c r="D4135" s="22" t="s">
        <v>5</v>
      </c>
      <c r="E4135" s="22" t="s">
        <v>34</v>
      </c>
      <c r="F4135" s="22" t="s">
        <v>56</v>
      </c>
      <c r="G4135" s="1">
        <v>23760.240000000002</v>
      </c>
    </row>
    <row r="4136" spans="2:7">
      <c r="B4136" s="22" t="s">
        <v>146</v>
      </c>
      <c r="C4136" s="22" t="s">
        <v>7</v>
      </c>
      <c r="D4136" s="22" t="s">
        <v>5</v>
      </c>
      <c r="E4136" s="22" t="s">
        <v>34</v>
      </c>
      <c r="F4136" s="22" t="s">
        <v>57</v>
      </c>
      <c r="G4136" s="1">
        <v>47911</v>
      </c>
    </row>
    <row r="4137" spans="2:7">
      <c r="B4137" s="22" t="s">
        <v>146</v>
      </c>
      <c r="C4137" s="22" t="s">
        <v>7</v>
      </c>
      <c r="D4137" s="22" t="s">
        <v>5</v>
      </c>
      <c r="E4137" s="22" t="s">
        <v>34</v>
      </c>
      <c r="F4137" s="22" t="s">
        <v>58</v>
      </c>
      <c r="G4137" s="1">
        <v>17082.28</v>
      </c>
    </row>
    <row r="4138" spans="2:7">
      <c r="B4138" s="22" t="s">
        <v>146</v>
      </c>
      <c r="C4138" s="22" t="s">
        <v>7</v>
      </c>
      <c r="D4138" s="22" t="s">
        <v>5</v>
      </c>
      <c r="E4138" s="22" t="s">
        <v>59</v>
      </c>
      <c r="F4138" s="22" t="s">
        <v>55</v>
      </c>
      <c r="G4138" s="1">
        <v>10598.36</v>
      </c>
    </row>
    <row r="4139" spans="2:7">
      <c r="B4139" s="22" t="s">
        <v>146</v>
      </c>
      <c r="C4139" s="22" t="s">
        <v>7</v>
      </c>
      <c r="D4139" s="22" t="s">
        <v>5</v>
      </c>
      <c r="E4139" s="22" t="s">
        <v>60</v>
      </c>
      <c r="F4139" s="22" t="s">
        <v>62</v>
      </c>
      <c r="G4139" s="1">
        <v>15553.75</v>
      </c>
    </row>
    <row r="4140" spans="2:7">
      <c r="B4140" s="22" t="s">
        <v>146</v>
      </c>
      <c r="C4140" s="22" t="s">
        <v>7</v>
      </c>
      <c r="D4140" s="22" t="s">
        <v>7</v>
      </c>
      <c r="E4140" s="22" t="s">
        <v>5</v>
      </c>
      <c r="F4140" s="22" t="s">
        <v>6</v>
      </c>
      <c r="G4140" s="1">
        <v>93121.73</v>
      </c>
    </row>
    <row r="4141" spans="2:7">
      <c r="B4141" s="22" t="s">
        <v>146</v>
      </c>
      <c r="C4141" s="22" t="s">
        <v>7</v>
      </c>
      <c r="D4141" s="22" t="s">
        <v>7</v>
      </c>
      <c r="E4141" s="22" t="s">
        <v>8</v>
      </c>
      <c r="F4141" s="22" t="s">
        <v>9</v>
      </c>
      <c r="G4141" s="1">
        <v>124313.06</v>
      </c>
    </row>
    <row r="4142" spans="2:7">
      <c r="B4142" s="22" t="s">
        <v>146</v>
      </c>
      <c r="C4142" s="22" t="s">
        <v>7</v>
      </c>
      <c r="D4142" s="22" t="s">
        <v>7</v>
      </c>
      <c r="E4142" s="22" t="s">
        <v>8</v>
      </c>
      <c r="F4142" s="22" t="s">
        <v>11</v>
      </c>
      <c r="G4142" s="1">
        <v>471.48</v>
      </c>
    </row>
    <row r="4143" spans="2:7">
      <c r="B4143" s="22" t="s">
        <v>146</v>
      </c>
      <c r="C4143" s="22" t="s">
        <v>7</v>
      </c>
      <c r="D4143" s="22" t="s">
        <v>7</v>
      </c>
      <c r="E4143" s="22" t="s">
        <v>8</v>
      </c>
      <c r="F4143" s="22" t="s">
        <v>12</v>
      </c>
      <c r="G4143" s="1">
        <v>6250</v>
      </c>
    </row>
    <row r="4144" spans="2:7">
      <c r="B4144" s="22" t="s">
        <v>146</v>
      </c>
      <c r="C4144" s="22" t="s">
        <v>7</v>
      </c>
      <c r="D4144" s="22" t="s">
        <v>7</v>
      </c>
      <c r="E4144" s="22" t="s">
        <v>14</v>
      </c>
      <c r="F4144" s="22" t="s">
        <v>9</v>
      </c>
      <c r="G4144" s="1">
        <v>20557.68</v>
      </c>
    </row>
    <row r="4145" spans="2:7">
      <c r="B4145" s="22" t="s">
        <v>146</v>
      </c>
      <c r="C4145" s="22" t="s">
        <v>7</v>
      </c>
      <c r="D4145" s="22" t="s">
        <v>7</v>
      </c>
      <c r="E4145" s="22" t="s">
        <v>14</v>
      </c>
      <c r="F4145" s="22" t="s">
        <v>10</v>
      </c>
      <c r="G4145" s="1">
        <v>1584.18</v>
      </c>
    </row>
    <row r="4146" spans="2:7">
      <c r="B4146" s="22" t="s">
        <v>146</v>
      </c>
      <c r="C4146" s="22" t="s">
        <v>7</v>
      </c>
      <c r="D4146" s="22" t="s">
        <v>7</v>
      </c>
      <c r="E4146" s="22" t="s">
        <v>14</v>
      </c>
      <c r="F4146" s="22" t="s">
        <v>12</v>
      </c>
      <c r="G4146" s="1">
        <v>81541.33</v>
      </c>
    </row>
    <row r="4147" spans="2:7">
      <c r="B4147" s="22" t="s">
        <v>146</v>
      </c>
      <c r="C4147" s="22" t="s">
        <v>7</v>
      </c>
      <c r="D4147" s="22" t="s">
        <v>7</v>
      </c>
      <c r="E4147" s="22" t="s">
        <v>15</v>
      </c>
      <c r="F4147" s="22" t="s">
        <v>17</v>
      </c>
      <c r="G4147" s="1">
        <v>9895.7000000000007</v>
      </c>
    </row>
    <row r="4148" spans="2:7">
      <c r="B4148" s="22" t="s">
        <v>146</v>
      </c>
      <c r="C4148" s="22" t="s">
        <v>7</v>
      </c>
      <c r="D4148" s="22" t="s">
        <v>7</v>
      </c>
      <c r="E4148" s="22" t="s">
        <v>15</v>
      </c>
      <c r="F4148" s="22" t="s">
        <v>18</v>
      </c>
      <c r="G4148" s="1">
        <v>8022.89</v>
      </c>
    </row>
    <row r="4149" spans="2:7">
      <c r="B4149" s="22" t="s">
        <v>146</v>
      </c>
      <c r="C4149" s="22" t="s">
        <v>7</v>
      </c>
      <c r="D4149" s="22" t="s">
        <v>7</v>
      </c>
      <c r="E4149" s="22" t="s">
        <v>15</v>
      </c>
      <c r="F4149" s="22" t="s">
        <v>19</v>
      </c>
      <c r="G4149" s="1">
        <v>20322.740000000002</v>
      </c>
    </row>
    <row r="4150" spans="2:7">
      <c r="B4150" s="22" t="s">
        <v>146</v>
      </c>
      <c r="C4150" s="22" t="s">
        <v>7</v>
      </c>
      <c r="D4150" s="22" t="s">
        <v>7</v>
      </c>
      <c r="E4150" s="22" t="s">
        <v>15</v>
      </c>
      <c r="F4150" s="22" t="s">
        <v>20</v>
      </c>
      <c r="G4150" s="1">
        <v>8581.99</v>
      </c>
    </row>
    <row r="4151" spans="2:7">
      <c r="B4151" s="22" t="s">
        <v>146</v>
      </c>
      <c r="C4151" s="22" t="s">
        <v>7</v>
      </c>
      <c r="D4151" s="22" t="s">
        <v>7</v>
      </c>
      <c r="E4151" s="22" t="s">
        <v>15</v>
      </c>
      <c r="F4151" s="22" t="s">
        <v>21</v>
      </c>
      <c r="G4151" s="1">
        <v>565.80999999999995</v>
      </c>
    </row>
    <row r="4152" spans="2:7">
      <c r="B4152" s="22" t="s">
        <v>146</v>
      </c>
      <c r="C4152" s="22" t="s">
        <v>7</v>
      </c>
      <c r="D4152" s="22" t="s">
        <v>7</v>
      </c>
      <c r="E4152" s="22" t="s">
        <v>15</v>
      </c>
      <c r="F4152" s="22" t="s">
        <v>22</v>
      </c>
      <c r="G4152" s="1">
        <v>546.16999999999996</v>
      </c>
    </row>
    <row r="4153" spans="2:7">
      <c r="B4153" s="22" t="s">
        <v>146</v>
      </c>
      <c r="C4153" s="22" t="s">
        <v>7</v>
      </c>
      <c r="D4153" s="22" t="s">
        <v>7</v>
      </c>
      <c r="E4153" s="22" t="s">
        <v>15</v>
      </c>
      <c r="F4153" s="22" t="s">
        <v>23</v>
      </c>
      <c r="G4153" s="1">
        <v>646.30999999999995</v>
      </c>
    </row>
    <row r="4154" spans="2:7">
      <c r="B4154" s="22" t="s">
        <v>146</v>
      </c>
      <c r="C4154" s="22" t="s">
        <v>7</v>
      </c>
      <c r="D4154" s="22" t="s">
        <v>7</v>
      </c>
      <c r="E4154" s="22" t="s">
        <v>15</v>
      </c>
      <c r="F4154" s="22" t="s">
        <v>24</v>
      </c>
      <c r="G4154" s="1">
        <v>928.14</v>
      </c>
    </row>
    <row r="4155" spans="2:7">
      <c r="B4155" s="22" t="s">
        <v>146</v>
      </c>
      <c r="C4155" s="22" t="s">
        <v>7</v>
      </c>
      <c r="D4155" s="22" t="s">
        <v>7</v>
      </c>
      <c r="E4155" s="22" t="s">
        <v>15</v>
      </c>
      <c r="F4155" s="22" t="s">
        <v>25</v>
      </c>
      <c r="G4155" s="1">
        <v>19245.650000000001</v>
      </c>
    </row>
    <row r="4156" spans="2:7">
      <c r="B4156" s="22" t="s">
        <v>146</v>
      </c>
      <c r="C4156" s="22" t="s">
        <v>7</v>
      </c>
      <c r="D4156" s="22" t="s">
        <v>7</v>
      </c>
      <c r="E4156" s="22" t="s">
        <v>15</v>
      </c>
      <c r="F4156" s="22" t="s">
        <v>26</v>
      </c>
      <c r="G4156" s="1">
        <v>7859.29</v>
      </c>
    </row>
    <row r="4157" spans="2:7">
      <c r="B4157" s="22" t="s">
        <v>146</v>
      </c>
      <c r="C4157" s="22" t="s">
        <v>7</v>
      </c>
      <c r="D4157" s="22" t="s">
        <v>7</v>
      </c>
      <c r="E4157" s="22" t="s">
        <v>28</v>
      </c>
      <c r="F4157" s="22" t="s">
        <v>29</v>
      </c>
      <c r="G4157" s="1">
        <v>19538.77</v>
      </c>
    </row>
    <row r="4158" spans="2:7">
      <c r="B4158" s="22" t="s">
        <v>146</v>
      </c>
      <c r="C4158" s="22" t="s">
        <v>7</v>
      </c>
      <c r="D4158" s="22" t="s">
        <v>7</v>
      </c>
      <c r="E4158" s="22" t="s">
        <v>28</v>
      </c>
      <c r="F4158" s="22" t="s">
        <v>32</v>
      </c>
      <c r="G4158" s="1">
        <v>32396.6</v>
      </c>
    </row>
    <row r="4159" spans="2:7">
      <c r="B4159" s="22" t="s">
        <v>146</v>
      </c>
      <c r="C4159" s="22" t="s">
        <v>7</v>
      </c>
      <c r="D4159" s="22" t="s">
        <v>7</v>
      </c>
      <c r="E4159" s="22" t="s">
        <v>28</v>
      </c>
      <c r="F4159" s="22" t="s">
        <v>33</v>
      </c>
      <c r="G4159" s="1">
        <v>18164.669999999998</v>
      </c>
    </row>
    <row r="4160" spans="2:7">
      <c r="B4160" s="22" t="s">
        <v>146</v>
      </c>
      <c r="C4160" s="22" t="s">
        <v>7</v>
      </c>
      <c r="D4160" s="22" t="s">
        <v>7</v>
      </c>
      <c r="E4160" s="22" t="s">
        <v>34</v>
      </c>
      <c r="F4160" s="22" t="s">
        <v>38</v>
      </c>
      <c r="G4160" s="1">
        <v>15777.2</v>
      </c>
    </row>
    <row r="4161" spans="2:7">
      <c r="B4161" s="22" t="s">
        <v>146</v>
      </c>
      <c r="C4161" s="22" t="s">
        <v>7</v>
      </c>
      <c r="D4161" s="22" t="s">
        <v>7</v>
      </c>
      <c r="E4161" s="22" t="s">
        <v>34</v>
      </c>
      <c r="F4161" s="22" t="s">
        <v>39</v>
      </c>
      <c r="G4161" s="1">
        <v>48393.71</v>
      </c>
    </row>
    <row r="4162" spans="2:7">
      <c r="B4162" s="22" t="s">
        <v>146</v>
      </c>
      <c r="C4162" s="22" t="s">
        <v>7</v>
      </c>
      <c r="D4162" s="22" t="s">
        <v>7</v>
      </c>
      <c r="E4162" s="22" t="s">
        <v>34</v>
      </c>
      <c r="F4162" s="22" t="s">
        <v>75</v>
      </c>
      <c r="G4162" s="1">
        <v>633.88</v>
      </c>
    </row>
    <row r="4163" spans="2:7">
      <c r="B4163" s="22" t="s">
        <v>146</v>
      </c>
      <c r="C4163" s="22" t="s">
        <v>7</v>
      </c>
      <c r="D4163" s="22" t="s">
        <v>7</v>
      </c>
      <c r="E4163" s="22" t="s">
        <v>34</v>
      </c>
      <c r="F4163" s="22" t="s">
        <v>50</v>
      </c>
      <c r="G4163" s="1">
        <v>5530.35</v>
      </c>
    </row>
    <row r="4164" spans="2:7">
      <c r="B4164" s="22" t="s">
        <v>146</v>
      </c>
      <c r="C4164" s="22" t="s">
        <v>7</v>
      </c>
      <c r="D4164" s="22" t="s">
        <v>7</v>
      </c>
      <c r="E4164" s="22" t="s">
        <v>34</v>
      </c>
      <c r="F4164" s="22" t="s">
        <v>55</v>
      </c>
      <c r="G4164" s="1">
        <v>959.25</v>
      </c>
    </row>
    <row r="4165" spans="2:7">
      <c r="B4165" s="22" t="s">
        <v>146</v>
      </c>
      <c r="C4165" s="22" t="s">
        <v>7</v>
      </c>
      <c r="D4165" s="22" t="s">
        <v>7</v>
      </c>
      <c r="E4165" s="22" t="s">
        <v>34</v>
      </c>
      <c r="F4165" s="22" t="s">
        <v>56</v>
      </c>
      <c r="G4165" s="1">
        <v>99518.7</v>
      </c>
    </row>
    <row r="4166" spans="2:7">
      <c r="B4166" s="22" t="s">
        <v>146</v>
      </c>
      <c r="C4166" s="22" t="s">
        <v>7</v>
      </c>
      <c r="D4166" s="22" t="s">
        <v>7</v>
      </c>
      <c r="E4166" s="22" t="s">
        <v>34</v>
      </c>
      <c r="F4166" s="22" t="s">
        <v>58</v>
      </c>
      <c r="G4166" s="1">
        <v>-1890.84</v>
      </c>
    </row>
    <row r="4167" spans="2:7">
      <c r="B4167" s="22" t="s">
        <v>147</v>
      </c>
      <c r="C4167" s="22" t="s">
        <v>7</v>
      </c>
      <c r="D4167" s="22" t="s">
        <v>5</v>
      </c>
      <c r="E4167" s="22" t="s">
        <v>5</v>
      </c>
      <c r="F4167" s="22" t="s">
        <v>6</v>
      </c>
      <c r="G4167" s="1">
        <v>2364.87</v>
      </c>
    </row>
    <row r="4168" spans="2:7">
      <c r="B4168" s="22" t="s">
        <v>147</v>
      </c>
      <c r="C4168" s="22" t="s">
        <v>7</v>
      </c>
      <c r="D4168" s="22" t="s">
        <v>5</v>
      </c>
      <c r="E4168" s="22" t="s">
        <v>7</v>
      </c>
      <c r="F4168" s="22" t="s">
        <v>6</v>
      </c>
      <c r="G4168" s="1">
        <v>-2364.87</v>
      </c>
    </row>
    <row r="4169" spans="2:7">
      <c r="B4169" s="22" t="s">
        <v>147</v>
      </c>
      <c r="C4169" s="22" t="s">
        <v>7</v>
      </c>
      <c r="D4169" s="22" t="s">
        <v>5</v>
      </c>
      <c r="E4169" s="22" t="s">
        <v>8</v>
      </c>
      <c r="F4169" s="22" t="s">
        <v>9</v>
      </c>
      <c r="G4169" s="1">
        <v>223360.5</v>
      </c>
    </row>
    <row r="4170" spans="2:7">
      <c r="B4170" s="22" t="s">
        <v>147</v>
      </c>
      <c r="C4170" s="22" t="s">
        <v>7</v>
      </c>
      <c r="D4170" s="22" t="s">
        <v>5</v>
      </c>
      <c r="E4170" s="22" t="s">
        <v>8</v>
      </c>
      <c r="F4170" s="22" t="s">
        <v>10</v>
      </c>
      <c r="G4170" s="1">
        <v>1782.4</v>
      </c>
    </row>
    <row r="4171" spans="2:7">
      <c r="B4171" s="22" t="s">
        <v>147</v>
      </c>
      <c r="C4171" s="22" t="s">
        <v>7</v>
      </c>
      <c r="D4171" s="22" t="s">
        <v>5</v>
      </c>
      <c r="E4171" s="22" t="s">
        <v>8</v>
      </c>
      <c r="F4171" s="22" t="s">
        <v>11</v>
      </c>
      <c r="G4171" s="1">
        <v>10191.969999999999</v>
      </c>
    </row>
    <row r="4172" spans="2:7">
      <c r="B4172" s="22" t="s">
        <v>147</v>
      </c>
      <c r="C4172" s="22" t="s">
        <v>7</v>
      </c>
      <c r="D4172" s="22" t="s">
        <v>5</v>
      </c>
      <c r="E4172" s="22" t="s">
        <v>8</v>
      </c>
      <c r="F4172" s="22" t="s">
        <v>12</v>
      </c>
      <c r="G4172" s="1">
        <v>7195.16</v>
      </c>
    </row>
    <row r="4173" spans="2:7">
      <c r="B4173" s="22" t="s">
        <v>147</v>
      </c>
      <c r="C4173" s="22" t="s">
        <v>7</v>
      </c>
      <c r="D4173" s="22" t="s">
        <v>5</v>
      </c>
      <c r="E4173" s="22" t="s">
        <v>8</v>
      </c>
      <c r="F4173" s="22" t="s">
        <v>13</v>
      </c>
      <c r="G4173" s="1">
        <v>7671.69</v>
      </c>
    </row>
    <row r="4174" spans="2:7">
      <c r="B4174" s="22" t="s">
        <v>147</v>
      </c>
      <c r="C4174" s="22" t="s">
        <v>7</v>
      </c>
      <c r="D4174" s="22" t="s">
        <v>5</v>
      </c>
      <c r="E4174" s="22" t="s">
        <v>14</v>
      </c>
      <c r="F4174" s="22" t="s">
        <v>9</v>
      </c>
      <c r="G4174" s="1">
        <v>163960.32999999999</v>
      </c>
    </row>
    <row r="4175" spans="2:7">
      <c r="B4175" s="22" t="s">
        <v>147</v>
      </c>
      <c r="C4175" s="22" t="s">
        <v>7</v>
      </c>
      <c r="D4175" s="22" t="s">
        <v>5</v>
      </c>
      <c r="E4175" s="22" t="s">
        <v>14</v>
      </c>
      <c r="F4175" s="22" t="s">
        <v>10</v>
      </c>
      <c r="G4175" s="1">
        <v>5134.8100000000004</v>
      </c>
    </row>
    <row r="4176" spans="2:7">
      <c r="B4176" s="22" t="s">
        <v>147</v>
      </c>
      <c r="C4176" s="22" t="s">
        <v>7</v>
      </c>
      <c r="D4176" s="22" t="s">
        <v>5</v>
      </c>
      <c r="E4176" s="22" t="s">
        <v>14</v>
      </c>
      <c r="F4176" s="22" t="s">
        <v>11</v>
      </c>
      <c r="G4176" s="1">
        <v>3838.99</v>
      </c>
    </row>
    <row r="4177" spans="2:7">
      <c r="B4177" s="22" t="s">
        <v>147</v>
      </c>
      <c r="C4177" s="22" t="s">
        <v>7</v>
      </c>
      <c r="D4177" s="22" t="s">
        <v>5</v>
      </c>
      <c r="E4177" s="22" t="s">
        <v>14</v>
      </c>
      <c r="F4177" s="22" t="s">
        <v>12</v>
      </c>
      <c r="G4177" s="1">
        <v>6307.2</v>
      </c>
    </row>
    <row r="4178" spans="2:7">
      <c r="B4178" s="22" t="s">
        <v>147</v>
      </c>
      <c r="C4178" s="22" t="s">
        <v>7</v>
      </c>
      <c r="D4178" s="22" t="s">
        <v>5</v>
      </c>
      <c r="E4178" s="22" t="s">
        <v>15</v>
      </c>
      <c r="F4178" s="22" t="s">
        <v>17</v>
      </c>
      <c r="G4178" s="1">
        <v>13955.95</v>
      </c>
    </row>
    <row r="4179" spans="2:7">
      <c r="B4179" s="22" t="s">
        <v>147</v>
      </c>
      <c r="C4179" s="22" t="s">
        <v>7</v>
      </c>
      <c r="D4179" s="22" t="s">
        <v>5</v>
      </c>
      <c r="E4179" s="22" t="s">
        <v>15</v>
      </c>
      <c r="F4179" s="22" t="s">
        <v>18</v>
      </c>
      <c r="G4179" s="1">
        <v>11787.33</v>
      </c>
    </row>
    <row r="4180" spans="2:7">
      <c r="B4180" s="22" t="s">
        <v>147</v>
      </c>
      <c r="C4180" s="22" t="s">
        <v>7</v>
      </c>
      <c r="D4180" s="22" t="s">
        <v>5</v>
      </c>
      <c r="E4180" s="22" t="s">
        <v>15</v>
      </c>
      <c r="F4180" s="22" t="s">
        <v>19</v>
      </c>
      <c r="G4180" s="1">
        <v>23880.86</v>
      </c>
    </row>
    <row r="4181" spans="2:7">
      <c r="B4181" s="22" t="s">
        <v>147</v>
      </c>
      <c r="C4181" s="22" t="s">
        <v>7</v>
      </c>
      <c r="D4181" s="22" t="s">
        <v>5</v>
      </c>
      <c r="E4181" s="22" t="s">
        <v>15</v>
      </c>
      <c r="F4181" s="22" t="s">
        <v>20</v>
      </c>
      <c r="G4181" s="1">
        <v>22059.93</v>
      </c>
    </row>
    <row r="4182" spans="2:7">
      <c r="B4182" s="22" t="s">
        <v>147</v>
      </c>
      <c r="C4182" s="22" t="s">
        <v>7</v>
      </c>
      <c r="D4182" s="22" t="s">
        <v>5</v>
      </c>
      <c r="E4182" s="22" t="s">
        <v>15</v>
      </c>
      <c r="F4182" s="22" t="s">
        <v>97</v>
      </c>
      <c r="G4182" s="1">
        <v>5100.71</v>
      </c>
    </row>
    <row r="4183" spans="2:7">
      <c r="B4183" s="22" t="s">
        <v>147</v>
      </c>
      <c r="C4183" s="22" t="s">
        <v>7</v>
      </c>
      <c r="D4183" s="22" t="s">
        <v>5</v>
      </c>
      <c r="E4183" s="22" t="s">
        <v>15</v>
      </c>
      <c r="F4183" s="22" t="s">
        <v>98</v>
      </c>
      <c r="G4183" s="1">
        <v>3389.55</v>
      </c>
    </row>
    <row r="4184" spans="2:7">
      <c r="B4184" s="22" t="s">
        <v>147</v>
      </c>
      <c r="C4184" s="22" t="s">
        <v>7</v>
      </c>
      <c r="D4184" s="22" t="s">
        <v>5</v>
      </c>
      <c r="E4184" s="22" t="s">
        <v>15</v>
      </c>
      <c r="F4184" s="22" t="s">
        <v>90</v>
      </c>
      <c r="G4184" s="1">
        <v>8609.2900000000009</v>
      </c>
    </row>
    <row r="4185" spans="2:7">
      <c r="B4185" s="22" t="s">
        <v>147</v>
      </c>
      <c r="C4185" s="22" t="s">
        <v>7</v>
      </c>
      <c r="D4185" s="22" t="s">
        <v>5</v>
      </c>
      <c r="E4185" s="22" t="s">
        <v>15</v>
      </c>
      <c r="F4185" s="22" t="s">
        <v>21</v>
      </c>
      <c r="G4185" s="1">
        <v>85.16</v>
      </c>
    </row>
    <row r="4186" spans="2:7">
      <c r="B4186" s="22" t="s">
        <v>147</v>
      </c>
      <c r="C4186" s="22" t="s">
        <v>7</v>
      </c>
      <c r="D4186" s="22" t="s">
        <v>5</v>
      </c>
      <c r="E4186" s="22" t="s">
        <v>15</v>
      </c>
      <c r="F4186" s="22" t="s">
        <v>22</v>
      </c>
      <c r="G4186" s="1">
        <v>86.75</v>
      </c>
    </row>
    <row r="4187" spans="2:7">
      <c r="B4187" s="22" t="s">
        <v>147</v>
      </c>
      <c r="C4187" s="22" t="s">
        <v>7</v>
      </c>
      <c r="D4187" s="22" t="s">
        <v>5</v>
      </c>
      <c r="E4187" s="22" t="s">
        <v>15</v>
      </c>
      <c r="F4187" s="22" t="s">
        <v>23</v>
      </c>
      <c r="G4187" s="1">
        <v>746.65</v>
      </c>
    </row>
    <row r="4188" spans="2:7">
      <c r="B4188" s="22" t="s">
        <v>147</v>
      </c>
      <c r="C4188" s="22" t="s">
        <v>7</v>
      </c>
      <c r="D4188" s="22" t="s">
        <v>5</v>
      </c>
      <c r="E4188" s="22" t="s">
        <v>15</v>
      </c>
      <c r="F4188" s="22" t="s">
        <v>24</v>
      </c>
      <c r="G4188" s="1">
        <v>3949.07</v>
      </c>
    </row>
    <row r="4189" spans="2:7">
      <c r="B4189" s="22" t="s">
        <v>147</v>
      </c>
      <c r="C4189" s="22" t="s">
        <v>7</v>
      </c>
      <c r="D4189" s="22" t="s">
        <v>5</v>
      </c>
      <c r="E4189" s="22" t="s">
        <v>15</v>
      </c>
      <c r="F4189" s="22" t="s">
        <v>25</v>
      </c>
      <c r="G4189" s="1">
        <v>38079.269999999997</v>
      </c>
    </row>
    <row r="4190" spans="2:7">
      <c r="B4190" s="22" t="s">
        <v>147</v>
      </c>
      <c r="C4190" s="22" t="s">
        <v>7</v>
      </c>
      <c r="D4190" s="22" t="s">
        <v>5</v>
      </c>
      <c r="E4190" s="22" t="s">
        <v>15</v>
      </c>
      <c r="F4190" s="22" t="s">
        <v>26</v>
      </c>
      <c r="G4190" s="1">
        <v>59243.88</v>
      </c>
    </row>
    <row r="4191" spans="2:7">
      <c r="B4191" s="22" t="s">
        <v>147</v>
      </c>
      <c r="C4191" s="22" t="s">
        <v>7</v>
      </c>
      <c r="D4191" s="22" t="s">
        <v>5</v>
      </c>
      <c r="E4191" s="22" t="s">
        <v>28</v>
      </c>
      <c r="F4191" s="22" t="s">
        <v>29</v>
      </c>
      <c r="G4191" s="1">
        <v>68607.3</v>
      </c>
    </row>
    <row r="4192" spans="2:7">
      <c r="B4192" s="22" t="s">
        <v>147</v>
      </c>
      <c r="C4192" s="22" t="s">
        <v>7</v>
      </c>
      <c r="D4192" s="22" t="s">
        <v>5</v>
      </c>
      <c r="E4192" s="22" t="s">
        <v>28</v>
      </c>
      <c r="F4192" s="22" t="s">
        <v>30</v>
      </c>
      <c r="G4192" s="1">
        <v>3197.32</v>
      </c>
    </row>
    <row r="4193" spans="2:7">
      <c r="B4193" s="22" t="s">
        <v>147</v>
      </c>
      <c r="C4193" s="22" t="s">
        <v>7</v>
      </c>
      <c r="D4193" s="22" t="s">
        <v>5</v>
      </c>
      <c r="E4193" s="22" t="s">
        <v>28</v>
      </c>
      <c r="F4193" s="22" t="s">
        <v>31</v>
      </c>
      <c r="G4193" s="1">
        <v>22004.18</v>
      </c>
    </row>
    <row r="4194" spans="2:7">
      <c r="B4194" s="22" t="s">
        <v>147</v>
      </c>
      <c r="C4194" s="22" t="s">
        <v>7</v>
      </c>
      <c r="D4194" s="22" t="s">
        <v>5</v>
      </c>
      <c r="E4194" s="22" t="s">
        <v>28</v>
      </c>
      <c r="F4194" s="22" t="s">
        <v>32</v>
      </c>
      <c r="G4194" s="1">
        <v>537.03</v>
      </c>
    </row>
    <row r="4195" spans="2:7">
      <c r="B4195" s="22" t="s">
        <v>147</v>
      </c>
      <c r="C4195" s="22" t="s">
        <v>7</v>
      </c>
      <c r="D4195" s="22" t="s">
        <v>5</v>
      </c>
      <c r="E4195" s="22" t="s">
        <v>28</v>
      </c>
      <c r="F4195" s="22" t="s">
        <v>33</v>
      </c>
      <c r="G4195" s="1">
        <v>41424.800000000003</v>
      </c>
    </row>
    <row r="4196" spans="2:7">
      <c r="B4196" s="22" t="s">
        <v>147</v>
      </c>
      <c r="C4196" s="22" t="s">
        <v>7</v>
      </c>
      <c r="D4196" s="22" t="s">
        <v>5</v>
      </c>
      <c r="E4196" s="22" t="s">
        <v>34</v>
      </c>
      <c r="F4196" s="22" t="s">
        <v>35</v>
      </c>
      <c r="G4196" s="1">
        <v>1137</v>
      </c>
    </row>
    <row r="4197" spans="2:7">
      <c r="B4197" s="22" t="s">
        <v>147</v>
      </c>
      <c r="C4197" s="22" t="s">
        <v>7</v>
      </c>
      <c r="D4197" s="22" t="s">
        <v>5</v>
      </c>
      <c r="E4197" s="22" t="s">
        <v>34</v>
      </c>
      <c r="F4197" s="22" t="s">
        <v>36</v>
      </c>
      <c r="G4197" s="1">
        <v>1143.43</v>
      </c>
    </row>
    <row r="4198" spans="2:7">
      <c r="B4198" s="22" t="s">
        <v>147</v>
      </c>
      <c r="C4198" s="22" t="s">
        <v>7</v>
      </c>
      <c r="D4198" s="22" t="s">
        <v>5</v>
      </c>
      <c r="E4198" s="22" t="s">
        <v>34</v>
      </c>
      <c r="F4198" s="22" t="s">
        <v>37</v>
      </c>
      <c r="G4198" s="1">
        <v>66151.56</v>
      </c>
    </row>
    <row r="4199" spans="2:7">
      <c r="B4199" s="22" t="s">
        <v>147</v>
      </c>
      <c r="C4199" s="22" t="s">
        <v>7</v>
      </c>
      <c r="D4199" s="22" t="s">
        <v>5</v>
      </c>
      <c r="E4199" s="22" t="s">
        <v>34</v>
      </c>
      <c r="F4199" s="22" t="s">
        <v>39</v>
      </c>
      <c r="G4199" s="1">
        <v>28294.44</v>
      </c>
    </row>
    <row r="4200" spans="2:7">
      <c r="B4200" s="22" t="s">
        <v>147</v>
      </c>
      <c r="C4200" s="22" t="s">
        <v>7</v>
      </c>
      <c r="D4200" s="22" t="s">
        <v>5</v>
      </c>
      <c r="E4200" s="22" t="s">
        <v>34</v>
      </c>
      <c r="F4200" s="22" t="s">
        <v>40</v>
      </c>
      <c r="G4200" s="1">
        <v>166.5</v>
      </c>
    </row>
    <row r="4201" spans="2:7">
      <c r="B4201" s="22" t="s">
        <v>147</v>
      </c>
      <c r="C4201" s="22" t="s">
        <v>7</v>
      </c>
      <c r="D4201" s="22" t="s">
        <v>5</v>
      </c>
      <c r="E4201" s="22" t="s">
        <v>34</v>
      </c>
      <c r="F4201" s="22" t="s">
        <v>41</v>
      </c>
      <c r="G4201" s="1">
        <v>1131</v>
      </c>
    </row>
    <row r="4202" spans="2:7">
      <c r="B4202" s="22" t="s">
        <v>147</v>
      </c>
      <c r="C4202" s="22" t="s">
        <v>7</v>
      </c>
      <c r="D4202" s="22" t="s">
        <v>5</v>
      </c>
      <c r="E4202" s="22" t="s">
        <v>34</v>
      </c>
      <c r="F4202" s="22" t="s">
        <v>42</v>
      </c>
      <c r="G4202" s="1">
        <v>150</v>
      </c>
    </row>
    <row r="4203" spans="2:7">
      <c r="B4203" s="22" t="s">
        <v>147</v>
      </c>
      <c r="C4203" s="22" t="s">
        <v>7</v>
      </c>
      <c r="D4203" s="22" t="s">
        <v>5</v>
      </c>
      <c r="E4203" s="22" t="s">
        <v>34</v>
      </c>
      <c r="F4203" s="22" t="s">
        <v>45</v>
      </c>
      <c r="G4203" s="1">
        <v>1051.75</v>
      </c>
    </row>
    <row r="4204" spans="2:7">
      <c r="B4204" s="22" t="s">
        <v>147</v>
      </c>
      <c r="C4204" s="22" t="s">
        <v>7</v>
      </c>
      <c r="D4204" s="22" t="s">
        <v>5</v>
      </c>
      <c r="E4204" s="22" t="s">
        <v>34</v>
      </c>
      <c r="F4204" s="22" t="s">
        <v>75</v>
      </c>
      <c r="G4204" s="1">
        <v>6961.7</v>
      </c>
    </row>
    <row r="4205" spans="2:7">
      <c r="B4205" s="22" t="s">
        <v>147</v>
      </c>
      <c r="C4205" s="22" t="s">
        <v>7</v>
      </c>
      <c r="D4205" s="22" t="s">
        <v>5</v>
      </c>
      <c r="E4205" s="22" t="s">
        <v>34</v>
      </c>
      <c r="F4205" s="22" t="s">
        <v>85</v>
      </c>
      <c r="G4205" s="1">
        <v>3071.09</v>
      </c>
    </row>
    <row r="4206" spans="2:7">
      <c r="B4206" s="22" t="s">
        <v>147</v>
      </c>
      <c r="C4206" s="22" t="s">
        <v>7</v>
      </c>
      <c r="D4206" s="22" t="s">
        <v>5</v>
      </c>
      <c r="E4206" s="22" t="s">
        <v>34</v>
      </c>
      <c r="F4206" s="22" t="s">
        <v>49</v>
      </c>
      <c r="G4206" s="1">
        <v>27894.959999999999</v>
      </c>
    </row>
    <row r="4207" spans="2:7">
      <c r="B4207" s="22" t="s">
        <v>147</v>
      </c>
      <c r="C4207" s="22" t="s">
        <v>7</v>
      </c>
      <c r="D4207" s="22" t="s">
        <v>5</v>
      </c>
      <c r="E4207" s="22" t="s">
        <v>34</v>
      </c>
      <c r="F4207" s="22" t="s">
        <v>50</v>
      </c>
      <c r="G4207" s="1">
        <v>3158.99</v>
      </c>
    </row>
    <row r="4208" spans="2:7">
      <c r="B4208" s="22" t="s">
        <v>147</v>
      </c>
      <c r="C4208" s="22" t="s">
        <v>7</v>
      </c>
      <c r="D4208" s="22" t="s">
        <v>5</v>
      </c>
      <c r="E4208" s="22" t="s">
        <v>34</v>
      </c>
      <c r="F4208" s="22" t="s">
        <v>51</v>
      </c>
      <c r="G4208" s="1">
        <v>70</v>
      </c>
    </row>
    <row r="4209" spans="2:7">
      <c r="B4209" s="22" t="s">
        <v>147</v>
      </c>
      <c r="C4209" s="22" t="s">
        <v>7</v>
      </c>
      <c r="D4209" s="22" t="s">
        <v>5</v>
      </c>
      <c r="E4209" s="22" t="s">
        <v>34</v>
      </c>
      <c r="F4209" s="22" t="s">
        <v>55</v>
      </c>
      <c r="G4209" s="1">
        <v>1035</v>
      </c>
    </row>
    <row r="4210" spans="2:7">
      <c r="B4210" s="22" t="s">
        <v>147</v>
      </c>
      <c r="C4210" s="22" t="s">
        <v>7</v>
      </c>
      <c r="D4210" s="22" t="s">
        <v>5</v>
      </c>
      <c r="E4210" s="22" t="s">
        <v>34</v>
      </c>
      <c r="F4210" s="22" t="s">
        <v>56</v>
      </c>
      <c r="G4210" s="1">
        <v>40549.51</v>
      </c>
    </row>
    <row r="4211" spans="2:7">
      <c r="B4211" s="22" t="s">
        <v>147</v>
      </c>
      <c r="C4211" s="22" t="s">
        <v>7</v>
      </c>
      <c r="D4211" s="22" t="s">
        <v>5</v>
      </c>
      <c r="E4211" s="22" t="s">
        <v>34</v>
      </c>
      <c r="F4211" s="22" t="s">
        <v>57</v>
      </c>
      <c r="G4211" s="1">
        <v>36537.129999999997</v>
      </c>
    </row>
    <row r="4212" spans="2:7">
      <c r="B4212" s="22" t="s">
        <v>147</v>
      </c>
      <c r="C4212" s="22" t="s">
        <v>7</v>
      </c>
      <c r="D4212" s="22" t="s">
        <v>5</v>
      </c>
      <c r="E4212" s="22" t="s">
        <v>34</v>
      </c>
      <c r="F4212" s="22" t="s">
        <v>58</v>
      </c>
      <c r="G4212" s="1">
        <v>562</v>
      </c>
    </row>
    <row r="4213" spans="2:7">
      <c r="B4213" s="22" t="s">
        <v>147</v>
      </c>
      <c r="C4213" s="22" t="s">
        <v>7</v>
      </c>
      <c r="D4213" s="22" t="s">
        <v>5</v>
      </c>
      <c r="E4213" s="22" t="s">
        <v>59</v>
      </c>
      <c r="F4213" s="22" t="s">
        <v>55</v>
      </c>
      <c r="G4213" s="1">
        <v>7030.59</v>
      </c>
    </row>
    <row r="4214" spans="2:7">
      <c r="B4214" s="22" t="s">
        <v>147</v>
      </c>
      <c r="C4214" s="22" t="s">
        <v>7</v>
      </c>
      <c r="D4214" s="22" t="s">
        <v>7</v>
      </c>
      <c r="E4214" s="22" t="s">
        <v>14</v>
      </c>
      <c r="F4214" s="22" t="s">
        <v>9</v>
      </c>
      <c r="G4214" s="1">
        <v>37774.339999999997</v>
      </c>
    </row>
    <row r="4215" spans="2:7">
      <c r="B4215" s="22" t="s">
        <v>147</v>
      </c>
      <c r="C4215" s="22" t="s">
        <v>7</v>
      </c>
      <c r="D4215" s="22" t="s">
        <v>7</v>
      </c>
      <c r="E4215" s="22" t="s">
        <v>14</v>
      </c>
      <c r="F4215" s="22" t="s">
        <v>11</v>
      </c>
      <c r="G4215" s="1">
        <v>10936.36</v>
      </c>
    </row>
    <row r="4216" spans="2:7">
      <c r="B4216" s="22" t="s">
        <v>147</v>
      </c>
      <c r="C4216" s="22" t="s">
        <v>7</v>
      </c>
      <c r="D4216" s="22" t="s">
        <v>7</v>
      </c>
      <c r="E4216" s="22" t="s">
        <v>15</v>
      </c>
      <c r="F4216" s="22" t="s">
        <v>18</v>
      </c>
      <c r="G4216" s="1">
        <v>3540.31</v>
      </c>
    </row>
    <row r="4217" spans="2:7">
      <c r="B4217" s="22" t="s">
        <v>147</v>
      </c>
      <c r="C4217" s="22" t="s">
        <v>7</v>
      </c>
      <c r="D4217" s="22" t="s">
        <v>7</v>
      </c>
      <c r="E4217" s="22" t="s">
        <v>15</v>
      </c>
      <c r="F4217" s="22" t="s">
        <v>20</v>
      </c>
      <c r="G4217" s="1">
        <v>6426.09</v>
      </c>
    </row>
    <row r="4218" spans="2:7">
      <c r="B4218" s="22" t="s">
        <v>147</v>
      </c>
      <c r="C4218" s="22" t="s">
        <v>7</v>
      </c>
      <c r="D4218" s="22" t="s">
        <v>7</v>
      </c>
      <c r="E4218" s="22" t="s">
        <v>15</v>
      </c>
      <c r="F4218" s="22" t="s">
        <v>98</v>
      </c>
      <c r="G4218" s="1">
        <v>583.35</v>
      </c>
    </row>
    <row r="4219" spans="2:7">
      <c r="B4219" s="22" t="s">
        <v>147</v>
      </c>
      <c r="C4219" s="22" t="s">
        <v>7</v>
      </c>
      <c r="D4219" s="22" t="s">
        <v>7</v>
      </c>
      <c r="E4219" s="22" t="s">
        <v>15</v>
      </c>
      <c r="F4219" s="22" t="s">
        <v>22</v>
      </c>
      <c r="G4219" s="1">
        <v>23.57</v>
      </c>
    </row>
    <row r="4220" spans="2:7">
      <c r="B4220" s="22" t="s">
        <v>147</v>
      </c>
      <c r="C4220" s="22" t="s">
        <v>7</v>
      </c>
      <c r="D4220" s="22" t="s">
        <v>7</v>
      </c>
      <c r="E4220" s="22" t="s">
        <v>15</v>
      </c>
      <c r="F4220" s="22" t="s">
        <v>24</v>
      </c>
      <c r="G4220" s="1">
        <v>1499.22</v>
      </c>
    </row>
    <row r="4221" spans="2:7">
      <c r="B4221" s="22" t="s">
        <v>147</v>
      </c>
      <c r="C4221" s="22" t="s">
        <v>7</v>
      </c>
      <c r="D4221" s="22" t="s">
        <v>7</v>
      </c>
      <c r="E4221" s="22" t="s">
        <v>15</v>
      </c>
      <c r="F4221" s="22" t="s">
        <v>26</v>
      </c>
      <c r="G4221" s="1">
        <v>12378.21</v>
      </c>
    </row>
    <row r="4222" spans="2:7">
      <c r="B4222" s="22" t="s">
        <v>147</v>
      </c>
      <c r="C4222" s="22" t="s">
        <v>7</v>
      </c>
      <c r="D4222" s="22" t="s">
        <v>7</v>
      </c>
      <c r="E4222" s="22" t="s">
        <v>28</v>
      </c>
      <c r="F4222" s="22" t="s">
        <v>29</v>
      </c>
      <c r="G4222" s="1">
        <v>18552.91</v>
      </c>
    </row>
    <row r="4223" spans="2:7">
      <c r="B4223" s="22" t="s">
        <v>147</v>
      </c>
      <c r="C4223" s="22" t="s">
        <v>7</v>
      </c>
      <c r="D4223" s="22" t="s">
        <v>7</v>
      </c>
      <c r="E4223" s="22" t="s">
        <v>28</v>
      </c>
      <c r="F4223" s="22" t="s">
        <v>31</v>
      </c>
      <c r="G4223" s="1">
        <v>3202.62</v>
      </c>
    </row>
    <row r="4224" spans="2:7">
      <c r="B4224" s="22" t="s">
        <v>147</v>
      </c>
      <c r="C4224" s="22" t="s">
        <v>7</v>
      </c>
      <c r="D4224" s="22" t="s">
        <v>7</v>
      </c>
      <c r="E4224" s="22" t="s">
        <v>34</v>
      </c>
      <c r="F4224" s="22" t="s">
        <v>37</v>
      </c>
      <c r="G4224" s="1">
        <v>257941.26</v>
      </c>
    </row>
    <row r="4225" spans="2:7">
      <c r="B4225" s="22" t="s">
        <v>147</v>
      </c>
      <c r="C4225" s="22" t="s">
        <v>7</v>
      </c>
      <c r="D4225" s="22" t="s">
        <v>7</v>
      </c>
      <c r="E4225" s="22" t="s">
        <v>34</v>
      </c>
      <c r="F4225" s="22" t="s">
        <v>39</v>
      </c>
      <c r="G4225" s="1">
        <v>32703.42</v>
      </c>
    </row>
    <row r="4226" spans="2:7">
      <c r="B4226" s="22" t="s">
        <v>147</v>
      </c>
      <c r="C4226" s="22" t="s">
        <v>7</v>
      </c>
      <c r="D4226" s="22" t="s">
        <v>7</v>
      </c>
      <c r="E4226" s="22" t="s">
        <v>34</v>
      </c>
      <c r="F4226" s="22" t="s">
        <v>47</v>
      </c>
      <c r="G4226" s="1">
        <v>20294.25</v>
      </c>
    </row>
    <row r="4227" spans="2:7">
      <c r="B4227" s="22" t="s">
        <v>147</v>
      </c>
      <c r="C4227" s="22" t="s">
        <v>7</v>
      </c>
      <c r="D4227" s="22" t="s">
        <v>7</v>
      </c>
      <c r="E4227" s="22" t="s">
        <v>34</v>
      </c>
      <c r="F4227" s="22" t="s">
        <v>56</v>
      </c>
      <c r="G4227" s="1">
        <v>41000</v>
      </c>
    </row>
    <row r="4228" spans="2:7">
      <c r="B4228" s="22" t="s">
        <v>147</v>
      </c>
      <c r="C4228" s="22" t="s">
        <v>7</v>
      </c>
      <c r="D4228" s="22" t="s">
        <v>7</v>
      </c>
      <c r="E4228" s="22" t="s">
        <v>59</v>
      </c>
      <c r="F4228" s="22" t="s">
        <v>55</v>
      </c>
      <c r="G4228" s="1">
        <v>977.45</v>
      </c>
    </row>
    <row r="4229" spans="2:7">
      <c r="B4229" s="22" t="s">
        <v>147</v>
      </c>
      <c r="C4229" s="22" t="s">
        <v>7</v>
      </c>
      <c r="D4229" s="22" t="s">
        <v>7</v>
      </c>
      <c r="E4229" s="22" t="s">
        <v>60</v>
      </c>
      <c r="F4229" s="22" t="s">
        <v>77</v>
      </c>
      <c r="G4229" s="1">
        <v>1481.12</v>
      </c>
    </row>
    <row r="4230" spans="2:7">
      <c r="B4230" s="22" t="s">
        <v>148</v>
      </c>
      <c r="C4230" s="22" t="s">
        <v>7</v>
      </c>
      <c r="D4230" s="22" t="s">
        <v>5</v>
      </c>
      <c r="E4230" s="22" t="s">
        <v>5</v>
      </c>
      <c r="F4230" s="22" t="s">
        <v>6</v>
      </c>
      <c r="G4230" s="1">
        <v>14153.92</v>
      </c>
    </row>
    <row r="4231" spans="2:7">
      <c r="B4231" s="22" t="s">
        <v>148</v>
      </c>
      <c r="C4231" s="22" t="s">
        <v>7</v>
      </c>
      <c r="D4231" s="22" t="s">
        <v>5</v>
      </c>
      <c r="E4231" s="22" t="s">
        <v>7</v>
      </c>
      <c r="F4231" s="22" t="s">
        <v>6</v>
      </c>
      <c r="G4231" s="1">
        <v>-14153.92</v>
      </c>
    </row>
    <row r="4232" spans="2:7">
      <c r="B4232" s="22" t="s">
        <v>148</v>
      </c>
      <c r="C4232" s="22" t="s">
        <v>7</v>
      </c>
      <c r="D4232" s="22" t="s">
        <v>5</v>
      </c>
      <c r="E4232" s="22" t="s">
        <v>8</v>
      </c>
      <c r="F4232" s="22" t="s">
        <v>9</v>
      </c>
      <c r="G4232" s="1">
        <v>1095015.79</v>
      </c>
    </row>
    <row r="4233" spans="2:7">
      <c r="B4233" s="22" t="s">
        <v>148</v>
      </c>
      <c r="C4233" s="22" t="s">
        <v>7</v>
      </c>
      <c r="D4233" s="22" t="s">
        <v>5</v>
      </c>
      <c r="E4233" s="22" t="s">
        <v>8</v>
      </c>
      <c r="F4233" s="22" t="s">
        <v>10</v>
      </c>
      <c r="G4233" s="1">
        <v>19287.43</v>
      </c>
    </row>
    <row r="4234" spans="2:7">
      <c r="B4234" s="22" t="s">
        <v>148</v>
      </c>
      <c r="C4234" s="22" t="s">
        <v>7</v>
      </c>
      <c r="D4234" s="22" t="s">
        <v>5</v>
      </c>
      <c r="E4234" s="22" t="s">
        <v>8</v>
      </c>
      <c r="F4234" s="22" t="s">
        <v>11</v>
      </c>
      <c r="G4234" s="1">
        <v>7272.17</v>
      </c>
    </row>
    <row r="4235" spans="2:7">
      <c r="B4235" s="22" t="s">
        <v>148</v>
      </c>
      <c r="C4235" s="22" t="s">
        <v>7</v>
      </c>
      <c r="D4235" s="22" t="s">
        <v>5</v>
      </c>
      <c r="E4235" s="22" t="s">
        <v>8</v>
      </c>
      <c r="F4235" s="22" t="s">
        <v>12</v>
      </c>
      <c r="G4235" s="1">
        <v>16851.98</v>
      </c>
    </row>
    <row r="4236" spans="2:7">
      <c r="B4236" s="22" t="s">
        <v>148</v>
      </c>
      <c r="C4236" s="22" t="s">
        <v>7</v>
      </c>
      <c r="D4236" s="22" t="s">
        <v>5</v>
      </c>
      <c r="E4236" s="22" t="s">
        <v>8</v>
      </c>
      <c r="F4236" s="22" t="s">
        <v>13</v>
      </c>
      <c r="G4236" s="1">
        <v>10715.82</v>
      </c>
    </row>
    <row r="4237" spans="2:7">
      <c r="B4237" s="22" t="s">
        <v>148</v>
      </c>
      <c r="C4237" s="22" t="s">
        <v>7</v>
      </c>
      <c r="D4237" s="22" t="s">
        <v>5</v>
      </c>
      <c r="E4237" s="22" t="s">
        <v>8</v>
      </c>
      <c r="F4237" s="22" t="s">
        <v>70</v>
      </c>
      <c r="G4237" s="1">
        <v>6303</v>
      </c>
    </row>
    <row r="4238" spans="2:7">
      <c r="B4238" s="22" t="s">
        <v>148</v>
      </c>
      <c r="C4238" s="22" t="s">
        <v>7</v>
      </c>
      <c r="D4238" s="22" t="s">
        <v>5</v>
      </c>
      <c r="E4238" s="22" t="s">
        <v>14</v>
      </c>
      <c r="F4238" s="22" t="s">
        <v>9</v>
      </c>
      <c r="G4238" s="1">
        <v>670810.81999999995</v>
      </c>
    </row>
    <row r="4239" spans="2:7">
      <c r="B4239" s="22" t="s">
        <v>148</v>
      </c>
      <c r="C4239" s="22" t="s">
        <v>7</v>
      </c>
      <c r="D4239" s="22" t="s">
        <v>5</v>
      </c>
      <c r="E4239" s="22" t="s">
        <v>14</v>
      </c>
      <c r="F4239" s="22" t="s">
        <v>10</v>
      </c>
      <c r="G4239" s="1">
        <v>3368.29</v>
      </c>
    </row>
    <row r="4240" spans="2:7">
      <c r="B4240" s="22" t="s">
        <v>148</v>
      </c>
      <c r="C4240" s="22" t="s">
        <v>7</v>
      </c>
      <c r="D4240" s="22" t="s">
        <v>5</v>
      </c>
      <c r="E4240" s="22" t="s">
        <v>14</v>
      </c>
      <c r="F4240" s="22" t="s">
        <v>11</v>
      </c>
      <c r="G4240" s="1">
        <v>25137.73</v>
      </c>
    </row>
    <row r="4241" spans="2:7">
      <c r="B4241" s="22" t="s">
        <v>148</v>
      </c>
      <c r="C4241" s="22" t="s">
        <v>7</v>
      </c>
      <c r="D4241" s="22" t="s">
        <v>5</v>
      </c>
      <c r="E4241" s="22" t="s">
        <v>14</v>
      </c>
      <c r="F4241" s="22" t="s">
        <v>12</v>
      </c>
      <c r="G4241" s="1">
        <v>86</v>
      </c>
    </row>
    <row r="4242" spans="2:7">
      <c r="B4242" s="22" t="s">
        <v>148</v>
      </c>
      <c r="C4242" s="22" t="s">
        <v>7</v>
      </c>
      <c r="D4242" s="22" t="s">
        <v>5</v>
      </c>
      <c r="E4242" s="22" t="s">
        <v>14</v>
      </c>
      <c r="F4242" s="22" t="s">
        <v>13</v>
      </c>
      <c r="G4242" s="1">
        <v>9174.8799999999992</v>
      </c>
    </row>
    <row r="4243" spans="2:7">
      <c r="B4243" s="22" t="s">
        <v>148</v>
      </c>
      <c r="C4243" s="22" t="s">
        <v>7</v>
      </c>
      <c r="D4243" s="22" t="s">
        <v>5</v>
      </c>
      <c r="E4243" s="22" t="s">
        <v>15</v>
      </c>
      <c r="F4243" s="22" t="s">
        <v>17</v>
      </c>
      <c r="G4243" s="1">
        <v>86019.73</v>
      </c>
    </row>
    <row r="4244" spans="2:7">
      <c r="B4244" s="22" t="s">
        <v>148</v>
      </c>
      <c r="C4244" s="22" t="s">
        <v>7</v>
      </c>
      <c r="D4244" s="22" t="s">
        <v>5</v>
      </c>
      <c r="E4244" s="22" t="s">
        <v>15</v>
      </c>
      <c r="F4244" s="22" t="s">
        <v>18</v>
      </c>
      <c r="G4244" s="1">
        <v>53085.78</v>
      </c>
    </row>
    <row r="4245" spans="2:7">
      <c r="B4245" s="22" t="s">
        <v>148</v>
      </c>
      <c r="C4245" s="22" t="s">
        <v>7</v>
      </c>
      <c r="D4245" s="22" t="s">
        <v>5</v>
      </c>
      <c r="E4245" s="22" t="s">
        <v>15</v>
      </c>
      <c r="F4245" s="22" t="s">
        <v>19</v>
      </c>
      <c r="G4245" s="1">
        <v>192061.37</v>
      </c>
    </row>
    <row r="4246" spans="2:7">
      <c r="B4246" s="22" t="s">
        <v>148</v>
      </c>
      <c r="C4246" s="22" t="s">
        <v>7</v>
      </c>
      <c r="D4246" s="22" t="s">
        <v>5</v>
      </c>
      <c r="E4246" s="22" t="s">
        <v>15</v>
      </c>
      <c r="F4246" s="22" t="s">
        <v>20</v>
      </c>
      <c r="G4246" s="1">
        <v>101698.99</v>
      </c>
    </row>
    <row r="4247" spans="2:7">
      <c r="B4247" s="22" t="s">
        <v>148</v>
      </c>
      <c r="C4247" s="22" t="s">
        <v>7</v>
      </c>
      <c r="D4247" s="22" t="s">
        <v>5</v>
      </c>
      <c r="E4247" s="22" t="s">
        <v>15</v>
      </c>
      <c r="F4247" s="22" t="s">
        <v>21</v>
      </c>
      <c r="G4247" s="1">
        <v>1694.8</v>
      </c>
    </row>
    <row r="4248" spans="2:7">
      <c r="B4248" s="22" t="s">
        <v>148</v>
      </c>
      <c r="C4248" s="22" t="s">
        <v>7</v>
      </c>
      <c r="D4248" s="22" t="s">
        <v>5</v>
      </c>
      <c r="E4248" s="22" t="s">
        <v>15</v>
      </c>
      <c r="F4248" s="22" t="s">
        <v>22</v>
      </c>
      <c r="G4248" s="1">
        <v>1037.52</v>
      </c>
    </row>
    <row r="4249" spans="2:7">
      <c r="B4249" s="22" t="s">
        <v>148</v>
      </c>
      <c r="C4249" s="22" t="s">
        <v>7</v>
      </c>
      <c r="D4249" s="22" t="s">
        <v>5</v>
      </c>
      <c r="E4249" s="22" t="s">
        <v>15</v>
      </c>
      <c r="F4249" s="22" t="s">
        <v>23</v>
      </c>
      <c r="G4249" s="1">
        <v>7482.8</v>
      </c>
    </row>
    <row r="4250" spans="2:7">
      <c r="B4250" s="22" t="s">
        <v>148</v>
      </c>
      <c r="C4250" s="22" t="s">
        <v>7</v>
      </c>
      <c r="D4250" s="22" t="s">
        <v>5</v>
      </c>
      <c r="E4250" s="22" t="s">
        <v>15</v>
      </c>
      <c r="F4250" s="22" t="s">
        <v>24</v>
      </c>
      <c r="G4250" s="1">
        <v>17546.03</v>
      </c>
    </row>
    <row r="4251" spans="2:7">
      <c r="B4251" s="22" t="s">
        <v>148</v>
      </c>
      <c r="C4251" s="22" t="s">
        <v>7</v>
      </c>
      <c r="D4251" s="22" t="s">
        <v>5</v>
      </c>
      <c r="E4251" s="22" t="s">
        <v>15</v>
      </c>
      <c r="F4251" s="22" t="s">
        <v>25</v>
      </c>
      <c r="G4251" s="1">
        <v>202484.21</v>
      </c>
    </row>
    <row r="4252" spans="2:7">
      <c r="B4252" s="22" t="s">
        <v>148</v>
      </c>
      <c r="C4252" s="22" t="s">
        <v>7</v>
      </c>
      <c r="D4252" s="22" t="s">
        <v>5</v>
      </c>
      <c r="E4252" s="22" t="s">
        <v>15</v>
      </c>
      <c r="F4252" s="22" t="s">
        <v>26</v>
      </c>
      <c r="G4252" s="1">
        <v>215386.95</v>
      </c>
    </row>
    <row r="4253" spans="2:7">
      <c r="B4253" s="22" t="s">
        <v>148</v>
      </c>
      <c r="C4253" s="22" t="s">
        <v>7</v>
      </c>
      <c r="D4253" s="22" t="s">
        <v>5</v>
      </c>
      <c r="E4253" s="22" t="s">
        <v>15</v>
      </c>
      <c r="F4253" s="22" t="s">
        <v>27</v>
      </c>
      <c r="G4253" s="1">
        <v>-408.28</v>
      </c>
    </row>
    <row r="4254" spans="2:7">
      <c r="B4254" s="22" t="s">
        <v>148</v>
      </c>
      <c r="C4254" s="22" t="s">
        <v>7</v>
      </c>
      <c r="D4254" s="22" t="s">
        <v>5</v>
      </c>
      <c r="E4254" s="22" t="s">
        <v>15</v>
      </c>
      <c r="F4254" s="22" t="s">
        <v>72</v>
      </c>
      <c r="G4254" s="1">
        <v>-408.28</v>
      </c>
    </row>
    <row r="4255" spans="2:7">
      <c r="B4255" s="22" t="s">
        <v>148</v>
      </c>
      <c r="C4255" s="22" t="s">
        <v>7</v>
      </c>
      <c r="D4255" s="22" t="s">
        <v>5</v>
      </c>
      <c r="E4255" s="22" t="s">
        <v>28</v>
      </c>
      <c r="F4255" s="22" t="s">
        <v>29</v>
      </c>
      <c r="G4255" s="1">
        <v>50637</v>
      </c>
    </row>
    <row r="4256" spans="2:7">
      <c r="B4256" s="22" t="s">
        <v>148</v>
      </c>
      <c r="C4256" s="22" t="s">
        <v>7</v>
      </c>
      <c r="D4256" s="22" t="s">
        <v>5</v>
      </c>
      <c r="E4256" s="22" t="s">
        <v>28</v>
      </c>
      <c r="F4256" s="22" t="s">
        <v>31</v>
      </c>
      <c r="G4256" s="1">
        <v>59958.45</v>
      </c>
    </row>
    <row r="4257" spans="2:7">
      <c r="B4257" s="22" t="s">
        <v>148</v>
      </c>
      <c r="C4257" s="22" t="s">
        <v>7</v>
      </c>
      <c r="D4257" s="22" t="s">
        <v>5</v>
      </c>
      <c r="E4257" s="22" t="s">
        <v>34</v>
      </c>
      <c r="F4257" s="22" t="s">
        <v>35</v>
      </c>
      <c r="G4257" s="1">
        <v>20957.310000000001</v>
      </c>
    </row>
    <row r="4258" spans="2:7">
      <c r="B4258" s="22" t="s">
        <v>148</v>
      </c>
      <c r="C4258" s="22" t="s">
        <v>7</v>
      </c>
      <c r="D4258" s="22" t="s">
        <v>5</v>
      </c>
      <c r="E4258" s="22" t="s">
        <v>34</v>
      </c>
      <c r="F4258" s="22" t="s">
        <v>37</v>
      </c>
      <c r="G4258" s="1">
        <v>107275.81</v>
      </c>
    </row>
    <row r="4259" spans="2:7">
      <c r="B4259" s="22" t="s">
        <v>148</v>
      </c>
      <c r="C4259" s="22" t="s">
        <v>7</v>
      </c>
      <c r="D4259" s="22" t="s">
        <v>5</v>
      </c>
      <c r="E4259" s="22" t="s">
        <v>34</v>
      </c>
      <c r="F4259" s="22" t="s">
        <v>64</v>
      </c>
      <c r="G4259" s="1">
        <v>12820</v>
      </c>
    </row>
    <row r="4260" spans="2:7">
      <c r="B4260" s="22" t="s">
        <v>148</v>
      </c>
      <c r="C4260" s="22" t="s">
        <v>7</v>
      </c>
      <c r="D4260" s="22" t="s">
        <v>5</v>
      </c>
      <c r="E4260" s="22" t="s">
        <v>34</v>
      </c>
      <c r="F4260" s="22" t="s">
        <v>38</v>
      </c>
      <c r="G4260" s="1">
        <v>11151.61</v>
      </c>
    </row>
    <row r="4261" spans="2:7">
      <c r="B4261" s="22" t="s">
        <v>148</v>
      </c>
      <c r="C4261" s="22" t="s">
        <v>7</v>
      </c>
      <c r="D4261" s="22" t="s">
        <v>5</v>
      </c>
      <c r="E4261" s="22" t="s">
        <v>34</v>
      </c>
      <c r="F4261" s="22" t="s">
        <v>42</v>
      </c>
      <c r="G4261" s="1">
        <v>1874.97</v>
      </c>
    </row>
    <row r="4262" spans="2:7">
      <c r="B4262" s="22" t="s">
        <v>148</v>
      </c>
      <c r="C4262" s="22" t="s">
        <v>7</v>
      </c>
      <c r="D4262" s="22" t="s">
        <v>5</v>
      </c>
      <c r="E4262" s="22" t="s">
        <v>34</v>
      </c>
      <c r="F4262" s="22" t="s">
        <v>45</v>
      </c>
      <c r="G4262" s="1">
        <v>31191</v>
      </c>
    </row>
    <row r="4263" spans="2:7">
      <c r="B4263" s="22" t="s">
        <v>148</v>
      </c>
      <c r="C4263" s="22" t="s">
        <v>7</v>
      </c>
      <c r="D4263" s="22" t="s">
        <v>5</v>
      </c>
      <c r="E4263" s="22" t="s">
        <v>34</v>
      </c>
      <c r="F4263" s="22" t="s">
        <v>46</v>
      </c>
      <c r="G4263" s="1">
        <v>11623.19</v>
      </c>
    </row>
    <row r="4264" spans="2:7">
      <c r="B4264" s="22" t="s">
        <v>148</v>
      </c>
      <c r="C4264" s="22" t="s">
        <v>7</v>
      </c>
      <c r="D4264" s="22" t="s">
        <v>5</v>
      </c>
      <c r="E4264" s="22" t="s">
        <v>34</v>
      </c>
      <c r="F4264" s="22" t="s">
        <v>48</v>
      </c>
      <c r="G4264" s="1">
        <v>33878.21</v>
      </c>
    </row>
    <row r="4265" spans="2:7">
      <c r="B4265" s="22" t="s">
        <v>148</v>
      </c>
      <c r="C4265" s="22" t="s">
        <v>7</v>
      </c>
      <c r="D4265" s="22" t="s">
        <v>5</v>
      </c>
      <c r="E4265" s="22" t="s">
        <v>34</v>
      </c>
      <c r="F4265" s="22" t="s">
        <v>67</v>
      </c>
      <c r="G4265" s="1">
        <v>7093.64</v>
      </c>
    </row>
    <row r="4266" spans="2:7">
      <c r="B4266" s="22" t="s">
        <v>148</v>
      </c>
      <c r="C4266" s="22" t="s">
        <v>7</v>
      </c>
      <c r="D4266" s="22" t="s">
        <v>5</v>
      </c>
      <c r="E4266" s="22" t="s">
        <v>34</v>
      </c>
      <c r="F4266" s="22" t="s">
        <v>49</v>
      </c>
      <c r="G4266" s="1">
        <v>60942.79</v>
      </c>
    </row>
    <row r="4267" spans="2:7">
      <c r="B4267" s="22" t="s">
        <v>148</v>
      </c>
      <c r="C4267" s="22" t="s">
        <v>7</v>
      </c>
      <c r="D4267" s="22" t="s">
        <v>5</v>
      </c>
      <c r="E4267" s="22" t="s">
        <v>34</v>
      </c>
      <c r="F4267" s="22" t="s">
        <v>53</v>
      </c>
      <c r="G4267" s="1">
        <v>102468.24</v>
      </c>
    </row>
    <row r="4268" spans="2:7">
      <c r="B4268" s="22" t="s">
        <v>148</v>
      </c>
      <c r="C4268" s="22" t="s">
        <v>7</v>
      </c>
      <c r="D4268" s="22" t="s">
        <v>5</v>
      </c>
      <c r="E4268" s="22" t="s">
        <v>34</v>
      </c>
      <c r="F4268" s="22" t="s">
        <v>57</v>
      </c>
      <c r="G4268" s="1">
        <v>44520</v>
      </c>
    </row>
    <row r="4269" spans="2:7">
      <c r="B4269" s="22" t="s">
        <v>148</v>
      </c>
      <c r="C4269" s="22" t="s">
        <v>7</v>
      </c>
      <c r="D4269" s="22" t="s">
        <v>5</v>
      </c>
      <c r="E4269" s="22" t="s">
        <v>34</v>
      </c>
      <c r="F4269" s="22" t="s">
        <v>94</v>
      </c>
      <c r="G4269" s="1">
        <v>39647.199999999997</v>
      </c>
    </row>
    <row r="4270" spans="2:7">
      <c r="B4270" s="22" t="s">
        <v>148</v>
      </c>
      <c r="C4270" s="22" t="s">
        <v>7</v>
      </c>
      <c r="D4270" s="22" t="s">
        <v>5</v>
      </c>
      <c r="E4270" s="22" t="s">
        <v>34</v>
      </c>
      <c r="F4270" s="22" t="s">
        <v>100</v>
      </c>
      <c r="G4270" s="1">
        <v>228.76</v>
      </c>
    </row>
    <row r="4271" spans="2:7">
      <c r="B4271" s="22" t="s">
        <v>148</v>
      </c>
      <c r="C4271" s="22" t="s">
        <v>7</v>
      </c>
      <c r="D4271" s="22" t="s">
        <v>5</v>
      </c>
      <c r="E4271" s="22" t="s">
        <v>34</v>
      </c>
      <c r="F4271" s="22" t="s">
        <v>58</v>
      </c>
      <c r="G4271" s="1">
        <v>-21.82</v>
      </c>
    </row>
    <row r="4272" spans="2:7">
      <c r="B4272" s="22" t="s">
        <v>148</v>
      </c>
      <c r="C4272" s="22" t="s">
        <v>7</v>
      </c>
      <c r="D4272" s="22" t="s">
        <v>5</v>
      </c>
      <c r="E4272" s="22" t="s">
        <v>59</v>
      </c>
      <c r="F4272" s="22" t="s">
        <v>55</v>
      </c>
      <c r="G4272" s="1">
        <v>1859.47</v>
      </c>
    </row>
    <row r="4273" spans="2:7">
      <c r="B4273" s="22" t="s">
        <v>148</v>
      </c>
      <c r="C4273" s="22" t="s">
        <v>7</v>
      </c>
      <c r="D4273" s="22" t="s">
        <v>7</v>
      </c>
      <c r="E4273" s="22" t="s">
        <v>8</v>
      </c>
      <c r="F4273" s="22" t="s">
        <v>12</v>
      </c>
      <c r="G4273" s="1">
        <v>6036.07</v>
      </c>
    </row>
    <row r="4274" spans="2:7">
      <c r="B4274" s="22" t="s">
        <v>148</v>
      </c>
      <c r="C4274" s="22" t="s">
        <v>7</v>
      </c>
      <c r="D4274" s="22" t="s">
        <v>7</v>
      </c>
      <c r="E4274" s="22" t="s">
        <v>14</v>
      </c>
      <c r="F4274" s="22" t="s">
        <v>11</v>
      </c>
      <c r="G4274" s="1">
        <v>5764.57</v>
      </c>
    </row>
    <row r="4275" spans="2:7">
      <c r="B4275" s="22" t="s">
        <v>148</v>
      </c>
      <c r="C4275" s="22" t="s">
        <v>7</v>
      </c>
      <c r="D4275" s="22" t="s">
        <v>7</v>
      </c>
      <c r="E4275" s="22" t="s">
        <v>14</v>
      </c>
      <c r="F4275" s="22" t="s">
        <v>12</v>
      </c>
      <c r="G4275" s="1">
        <v>87545.3</v>
      </c>
    </row>
    <row r="4276" spans="2:7">
      <c r="B4276" s="22" t="s">
        <v>148</v>
      </c>
      <c r="C4276" s="22" t="s">
        <v>7</v>
      </c>
      <c r="D4276" s="22" t="s">
        <v>7</v>
      </c>
      <c r="E4276" s="22" t="s">
        <v>15</v>
      </c>
      <c r="F4276" s="22" t="s">
        <v>17</v>
      </c>
      <c r="G4276" s="1">
        <v>454.77</v>
      </c>
    </row>
    <row r="4277" spans="2:7">
      <c r="B4277" s="22" t="s">
        <v>148</v>
      </c>
      <c r="C4277" s="22" t="s">
        <v>7</v>
      </c>
      <c r="D4277" s="22" t="s">
        <v>7</v>
      </c>
      <c r="E4277" s="22" t="s">
        <v>15</v>
      </c>
      <c r="F4277" s="22" t="s">
        <v>18</v>
      </c>
      <c r="G4277" s="1">
        <v>7041.88</v>
      </c>
    </row>
    <row r="4278" spans="2:7">
      <c r="B4278" s="22" t="s">
        <v>148</v>
      </c>
      <c r="C4278" s="22" t="s">
        <v>7</v>
      </c>
      <c r="D4278" s="22" t="s">
        <v>7</v>
      </c>
      <c r="E4278" s="22" t="s">
        <v>15</v>
      </c>
      <c r="F4278" s="22" t="s">
        <v>19</v>
      </c>
      <c r="G4278" s="1">
        <v>936.19</v>
      </c>
    </row>
    <row r="4279" spans="2:7">
      <c r="B4279" s="22" t="s">
        <v>148</v>
      </c>
      <c r="C4279" s="22" t="s">
        <v>7</v>
      </c>
      <c r="D4279" s="22" t="s">
        <v>7</v>
      </c>
      <c r="E4279" s="22" t="s">
        <v>15</v>
      </c>
      <c r="F4279" s="22" t="s">
        <v>20</v>
      </c>
      <c r="G4279" s="1">
        <v>7231.49</v>
      </c>
    </row>
    <row r="4280" spans="2:7">
      <c r="B4280" s="22" t="s">
        <v>148</v>
      </c>
      <c r="C4280" s="22" t="s">
        <v>7</v>
      </c>
      <c r="D4280" s="22" t="s">
        <v>7</v>
      </c>
      <c r="E4280" s="22" t="s">
        <v>15</v>
      </c>
      <c r="F4280" s="22" t="s">
        <v>21</v>
      </c>
      <c r="G4280" s="1">
        <v>8.85</v>
      </c>
    </row>
    <row r="4281" spans="2:7">
      <c r="B4281" s="22" t="s">
        <v>148</v>
      </c>
      <c r="C4281" s="22" t="s">
        <v>7</v>
      </c>
      <c r="D4281" s="22" t="s">
        <v>7</v>
      </c>
      <c r="E4281" s="22" t="s">
        <v>15</v>
      </c>
      <c r="F4281" s="22" t="s">
        <v>22</v>
      </c>
      <c r="G4281" s="1">
        <v>136.82</v>
      </c>
    </row>
    <row r="4282" spans="2:7">
      <c r="B4282" s="22" t="s">
        <v>148</v>
      </c>
      <c r="C4282" s="22" t="s">
        <v>7</v>
      </c>
      <c r="D4282" s="22" t="s">
        <v>7</v>
      </c>
      <c r="E4282" s="22" t="s">
        <v>15</v>
      </c>
      <c r="F4282" s="22" t="s">
        <v>24</v>
      </c>
      <c r="G4282" s="1">
        <v>1298.3699999999999</v>
      </c>
    </row>
    <row r="4283" spans="2:7">
      <c r="B4283" s="22" t="s">
        <v>148</v>
      </c>
      <c r="C4283" s="22" t="s">
        <v>7</v>
      </c>
      <c r="D4283" s="22" t="s">
        <v>7</v>
      </c>
      <c r="E4283" s="22" t="s">
        <v>28</v>
      </c>
      <c r="F4283" s="22" t="s">
        <v>29</v>
      </c>
      <c r="G4283" s="1">
        <v>144930.69</v>
      </c>
    </row>
    <row r="4284" spans="2:7">
      <c r="B4284" s="22" t="s">
        <v>148</v>
      </c>
      <c r="C4284" s="22" t="s">
        <v>7</v>
      </c>
      <c r="D4284" s="22" t="s">
        <v>7</v>
      </c>
      <c r="E4284" s="22" t="s">
        <v>28</v>
      </c>
      <c r="F4284" s="22" t="s">
        <v>30</v>
      </c>
      <c r="G4284" s="1">
        <v>13477.18</v>
      </c>
    </row>
    <row r="4285" spans="2:7">
      <c r="B4285" s="22" t="s">
        <v>148</v>
      </c>
      <c r="C4285" s="22" t="s">
        <v>7</v>
      </c>
      <c r="D4285" s="22" t="s">
        <v>7</v>
      </c>
      <c r="E4285" s="22" t="s">
        <v>28</v>
      </c>
      <c r="F4285" s="22" t="s">
        <v>32</v>
      </c>
      <c r="G4285" s="1">
        <v>2427.2199999999998</v>
      </c>
    </row>
    <row r="4286" spans="2:7">
      <c r="B4286" s="22" t="s">
        <v>148</v>
      </c>
      <c r="C4286" s="22" t="s">
        <v>7</v>
      </c>
      <c r="D4286" s="22" t="s">
        <v>7</v>
      </c>
      <c r="E4286" s="22" t="s">
        <v>28</v>
      </c>
      <c r="F4286" s="22" t="s">
        <v>33</v>
      </c>
      <c r="G4286" s="1">
        <v>884.15</v>
      </c>
    </row>
    <row r="4287" spans="2:7">
      <c r="B4287" s="22" t="s">
        <v>148</v>
      </c>
      <c r="C4287" s="22" t="s">
        <v>7</v>
      </c>
      <c r="D4287" s="22" t="s">
        <v>7</v>
      </c>
      <c r="E4287" s="22" t="s">
        <v>34</v>
      </c>
      <c r="F4287" s="22" t="s">
        <v>35</v>
      </c>
      <c r="G4287" s="1">
        <v>35979.99</v>
      </c>
    </row>
    <row r="4288" spans="2:7">
      <c r="B4288" s="22" t="s">
        <v>148</v>
      </c>
      <c r="C4288" s="22" t="s">
        <v>7</v>
      </c>
      <c r="D4288" s="22" t="s">
        <v>7</v>
      </c>
      <c r="E4288" s="22" t="s">
        <v>34</v>
      </c>
      <c r="F4288" s="22" t="s">
        <v>36</v>
      </c>
      <c r="G4288" s="1">
        <v>485.2</v>
      </c>
    </row>
    <row r="4289" spans="2:7">
      <c r="B4289" s="22" t="s">
        <v>148</v>
      </c>
      <c r="C4289" s="22" t="s">
        <v>7</v>
      </c>
      <c r="D4289" s="22" t="s">
        <v>7</v>
      </c>
      <c r="E4289" s="22" t="s">
        <v>34</v>
      </c>
      <c r="F4289" s="22" t="s">
        <v>37</v>
      </c>
      <c r="G4289" s="1">
        <v>2560.0500000000002</v>
      </c>
    </row>
    <row r="4290" spans="2:7">
      <c r="B4290" s="22" t="s">
        <v>148</v>
      </c>
      <c r="C4290" s="22" t="s">
        <v>7</v>
      </c>
      <c r="D4290" s="22" t="s">
        <v>7</v>
      </c>
      <c r="E4290" s="22" t="s">
        <v>34</v>
      </c>
      <c r="F4290" s="22" t="s">
        <v>38</v>
      </c>
      <c r="G4290" s="1">
        <v>6525.9</v>
      </c>
    </row>
    <row r="4291" spans="2:7">
      <c r="B4291" s="22" t="s">
        <v>148</v>
      </c>
      <c r="C4291" s="22" t="s">
        <v>7</v>
      </c>
      <c r="D4291" s="22" t="s">
        <v>7</v>
      </c>
      <c r="E4291" s="22" t="s">
        <v>34</v>
      </c>
      <c r="F4291" s="22" t="s">
        <v>41</v>
      </c>
      <c r="G4291" s="1">
        <v>1131</v>
      </c>
    </row>
    <row r="4292" spans="2:7">
      <c r="B4292" s="22" t="s">
        <v>148</v>
      </c>
      <c r="C4292" s="22" t="s">
        <v>7</v>
      </c>
      <c r="D4292" s="22" t="s">
        <v>7</v>
      </c>
      <c r="E4292" s="22" t="s">
        <v>34</v>
      </c>
      <c r="F4292" s="22" t="s">
        <v>42</v>
      </c>
      <c r="G4292" s="1">
        <v>308.56</v>
      </c>
    </row>
    <row r="4293" spans="2:7">
      <c r="B4293" s="22" t="s">
        <v>148</v>
      </c>
      <c r="C4293" s="22" t="s">
        <v>7</v>
      </c>
      <c r="D4293" s="22" t="s">
        <v>7</v>
      </c>
      <c r="E4293" s="22" t="s">
        <v>34</v>
      </c>
      <c r="F4293" s="22" t="s">
        <v>43</v>
      </c>
      <c r="G4293" s="1">
        <v>17212</v>
      </c>
    </row>
    <row r="4294" spans="2:7">
      <c r="B4294" s="22" t="s">
        <v>148</v>
      </c>
      <c r="C4294" s="22" t="s">
        <v>7</v>
      </c>
      <c r="D4294" s="22" t="s">
        <v>7</v>
      </c>
      <c r="E4294" s="22" t="s">
        <v>34</v>
      </c>
      <c r="F4294" s="22" t="s">
        <v>47</v>
      </c>
      <c r="G4294" s="1">
        <v>22370.09</v>
      </c>
    </row>
    <row r="4295" spans="2:7">
      <c r="B4295" s="22" t="s">
        <v>148</v>
      </c>
      <c r="C4295" s="22" t="s">
        <v>7</v>
      </c>
      <c r="D4295" s="22" t="s">
        <v>7</v>
      </c>
      <c r="E4295" s="22" t="s">
        <v>34</v>
      </c>
      <c r="F4295" s="22" t="s">
        <v>49</v>
      </c>
      <c r="G4295" s="1">
        <v>4500.78</v>
      </c>
    </row>
    <row r="4296" spans="2:7">
      <c r="B4296" s="22" t="s">
        <v>148</v>
      </c>
      <c r="C4296" s="22" t="s">
        <v>7</v>
      </c>
      <c r="D4296" s="22" t="s">
        <v>7</v>
      </c>
      <c r="E4296" s="22" t="s">
        <v>34</v>
      </c>
      <c r="F4296" s="22" t="s">
        <v>50</v>
      </c>
      <c r="G4296" s="1">
        <v>5057.8599999999997</v>
      </c>
    </row>
    <row r="4297" spans="2:7">
      <c r="B4297" s="22" t="s">
        <v>148</v>
      </c>
      <c r="C4297" s="22" t="s">
        <v>7</v>
      </c>
      <c r="D4297" s="22" t="s">
        <v>7</v>
      </c>
      <c r="E4297" s="22" t="s">
        <v>34</v>
      </c>
      <c r="F4297" s="22" t="s">
        <v>51</v>
      </c>
      <c r="G4297" s="1">
        <v>2754.4</v>
      </c>
    </row>
    <row r="4298" spans="2:7">
      <c r="B4298" s="22" t="s">
        <v>148</v>
      </c>
      <c r="C4298" s="22" t="s">
        <v>7</v>
      </c>
      <c r="D4298" s="22" t="s">
        <v>7</v>
      </c>
      <c r="E4298" s="22" t="s">
        <v>34</v>
      </c>
      <c r="F4298" s="22" t="s">
        <v>52</v>
      </c>
      <c r="G4298" s="1">
        <v>14749.77</v>
      </c>
    </row>
    <row r="4299" spans="2:7">
      <c r="B4299" s="22" t="s">
        <v>148</v>
      </c>
      <c r="C4299" s="22" t="s">
        <v>7</v>
      </c>
      <c r="D4299" s="22" t="s">
        <v>7</v>
      </c>
      <c r="E4299" s="22" t="s">
        <v>34</v>
      </c>
      <c r="F4299" s="22" t="s">
        <v>53</v>
      </c>
      <c r="G4299" s="1">
        <v>17097.900000000001</v>
      </c>
    </row>
    <row r="4300" spans="2:7">
      <c r="B4300" s="22" t="s">
        <v>148</v>
      </c>
      <c r="C4300" s="22" t="s">
        <v>7</v>
      </c>
      <c r="D4300" s="22" t="s">
        <v>7</v>
      </c>
      <c r="E4300" s="22" t="s">
        <v>34</v>
      </c>
      <c r="F4300" s="22" t="s">
        <v>56</v>
      </c>
      <c r="G4300" s="1">
        <v>44484.19</v>
      </c>
    </row>
    <row r="4301" spans="2:7">
      <c r="B4301" s="22" t="s">
        <v>148</v>
      </c>
      <c r="C4301" s="22" t="s">
        <v>7</v>
      </c>
      <c r="D4301" s="22" t="s">
        <v>7</v>
      </c>
      <c r="E4301" s="22" t="s">
        <v>59</v>
      </c>
      <c r="F4301" s="22" t="s">
        <v>55</v>
      </c>
      <c r="G4301" s="1">
        <v>7184.51</v>
      </c>
    </row>
    <row r="4302" spans="2:7">
      <c r="B4302" s="22" t="s">
        <v>149</v>
      </c>
      <c r="C4302" s="22" t="s">
        <v>7</v>
      </c>
      <c r="D4302" s="22" t="s">
        <v>5</v>
      </c>
      <c r="E4302" s="22" t="s">
        <v>5</v>
      </c>
      <c r="F4302" s="22" t="s">
        <v>6</v>
      </c>
      <c r="G4302" s="1">
        <v>1726.42</v>
      </c>
    </row>
    <row r="4303" spans="2:7">
      <c r="B4303" s="22" t="s">
        <v>149</v>
      </c>
      <c r="C4303" s="22" t="s">
        <v>7</v>
      </c>
      <c r="D4303" s="22" t="s">
        <v>5</v>
      </c>
      <c r="E4303" s="22" t="s">
        <v>7</v>
      </c>
      <c r="F4303" s="22" t="s">
        <v>6</v>
      </c>
      <c r="G4303" s="1">
        <v>-1726.42</v>
      </c>
    </row>
    <row r="4304" spans="2:7">
      <c r="B4304" s="22" t="s">
        <v>149</v>
      </c>
      <c r="C4304" s="22" t="s">
        <v>7</v>
      </c>
      <c r="D4304" s="22" t="s">
        <v>5</v>
      </c>
      <c r="E4304" s="22" t="s">
        <v>8</v>
      </c>
      <c r="F4304" s="22" t="s">
        <v>9</v>
      </c>
      <c r="G4304" s="1">
        <v>317258.09000000003</v>
      </c>
    </row>
    <row r="4305" spans="2:7">
      <c r="B4305" s="22" t="s">
        <v>149</v>
      </c>
      <c r="C4305" s="22" t="s">
        <v>7</v>
      </c>
      <c r="D4305" s="22" t="s">
        <v>5</v>
      </c>
      <c r="E4305" s="22" t="s">
        <v>8</v>
      </c>
      <c r="F4305" s="22" t="s">
        <v>11</v>
      </c>
      <c r="G4305" s="1">
        <v>3511.65</v>
      </c>
    </row>
    <row r="4306" spans="2:7">
      <c r="B4306" s="22" t="s">
        <v>149</v>
      </c>
      <c r="C4306" s="22" t="s">
        <v>7</v>
      </c>
      <c r="D4306" s="22" t="s">
        <v>5</v>
      </c>
      <c r="E4306" s="22" t="s">
        <v>8</v>
      </c>
      <c r="F4306" s="22" t="s">
        <v>12</v>
      </c>
      <c r="G4306" s="1">
        <v>19084.41</v>
      </c>
    </row>
    <row r="4307" spans="2:7">
      <c r="B4307" s="22" t="s">
        <v>149</v>
      </c>
      <c r="C4307" s="22" t="s">
        <v>7</v>
      </c>
      <c r="D4307" s="22" t="s">
        <v>5</v>
      </c>
      <c r="E4307" s="22" t="s">
        <v>8</v>
      </c>
      <c r="F4307" s="22" t="s">
        <v>70</v>
      </c>
      <c r="G4307" s="1">
        <v>18515</v>
      </c>
    </row>
    <row r="4308" spans="2:7">
      <c r="B4308" s="22" t="s">
        <v>149</v>
      </c>
      <c r="C4308" s="22" t="s">
        <v>7</v>
      </c>
      <c r="D4308" s="22" t="s">
        <v>5</v>
      </c>
      <c r="E4308" s="22" t="s">
        <v>14</v>
      </c>
      <c r="F4308" s="22" t="s">
        <v>9</v>
      </c>
      <c r="G4308" s="1">
        <v>265700.74</v>
      </c>
    </row>
    <row r="4309" spans="2:7">
      <c r="B4309" s="22" t="s">
        <v>149</v>
      </c>
      <c r="C4309" s="22" t="s">
        <v>7</v>
      </c>
      <c r="D4309" s="22" t="s">
        <v>5</v>
      </c>
      <c r="E4309" s="22" t="s">
        <v>14</v>
      </c>
      <c r="F4309" s="22" t="s">
        <v>10</v>
      </c>
      <c r="G4309" s="1">
        <v>18661.95</v>
      </c>
    </row>
    <row r="4310" spans="2:7">
      <c r="B4310" s="22" t="s">
        <v>149</v>
      </c>
      <c r="C4310" s="22" t="s">
        <v>7</v>
      </c>
      <c r="D4310" s="22" t="s">
        <v>5</v>
      </c>
      <c r="E4310" s="22" t="s">
        <v>14</v>
      </c>
      <c r="F4310" s="22" t="s">
        <v>11</v>
      </c>
      <c r="G4310" s="1">
        <v>1024.99</v>
      </c>
    </row>
    <row r="4311" spans="2:7">
      <c r="B4311" s="22" t="s">
        <v>149</v>
      </c>
      <c r="C4311" s="22" t="s">
        <v>7</v>
      </c>
      <c r="D4311" s="22" t="s">
        <v>5</v>
      </c>
      <c r="E4311" s="22" t="s">
        <v>14</v>
      </c>
      <c r="F4311" s="22" t="s">
        <v>12</v>
      </c>
      <c r="G4311" s="1">
        <v>21418</v>
      </c>
    </row>
    <row r="4312" spans="2:7">
      <c r="B4312" s="22" t="s">
        <v>149</v>
      </c>
      <c r="C4312" s="22" t="s">
        <v>7</v>
      </c>
      <c r="D4312" s="22" t="s">
        <v>5</v>
      </c>
      <c r="E4312" s="22" t="s">
        <v>15</v>
      </c>
      <c r="F4312" s="22" t="s">
        <v>16</v>
      </c>
      <c r="G4312" s="1">
        <v>8845.24</v>
      </c>
    </row>
    <row r="4313" spans="2:7">
      <c r="B4313" s="22" t="s">
        <v>149</v>
      </c>
      <c r="C4313" s="22" t="s">
        <v>7</v>
      </c>
      <c r="D4313" s="22" t="s">
        <v>5</v>
      </c>
      <c r="E4313" s="22" t="s">
        <v>15</v>
      </c>
      <c r="F4313" s="22" t="s">
        <v>17</v>
      </c>
      <c r="G4313" s="1">
        <v>1245.44</v>
      </c>
    </row>
    <row r="4314" spans="2:7">
      <c r="B4314" s="22" t="s">
        <v>149</v>
      </c>
      <c r="C4314" s="22" t="s">
        <v>7</v>
      </c>
      <c r="D4314" s="22" t="s">
        <v>5</v>
      </c>
      <c r="E4314" s="22" t="s">
        <v>15</v>
      </c>
      <c r="F4314" s="22" t="s">
        <v>18</v>
      </c>
      <c r="G4314" s="1">
        <v>22977.68</v>
      </c>
    </row>
    <row r="4315" spans="2:7">
      <c r="B4315" s="22" t="s">
        <v>149</v>
      </c>
      <c r="C4315" s="22" t="s">
        <v>7</v>
      </c>
      <c r="D4315" s="22" t="s">
        <v>5</v>
      </c>
      <c r="E4315" s="22" t="s">
        <v>15</v>
      </c>
      <c r="F4315" s="22" t="s">
        <v>19</v>
      </c>
      <c r="G4315" s="1">
        <v>617.21</v>
      </c>
    </row>
    <row r="4316" spans="2:7">
      <c r="B4316" s="22" t="s">
        <v>149</v>
      </c>
      <c r="C4316" s="22" t="s">
        <v>7</v>
      </c>
      <c r="D4316" s="22" t="s">
        <v>5</v>
      </c>
      <c r="E4316" s="22" t="s">
        <v>15</v>
      </c>
      <c r="F4316" s="22" t="s">
        <v>20</v>
      </c>
      <c r="G4316" s="1">
        <v>28687.27</v>
      </c>
    </row>
    <row r="4317" spans="2:7">
      <c r="B4317" s="22" t="s">
        <v>149</v>
      </c>
      <c r="C4317" s="22" t="s">
        <v>7</v>
      </c>
      <c r="D4317" s="22" t="s">
        <v>5</v>
      </c>
      <c r="E4317" s="22" t="s">
        <v>15</v>
      </c>
      <c r="F4317" s="22" t="s">
        <v>97</v>
      </c>
      <c r="G4317" s="1">
        <v>26531.55</v>
      </c>
    </row>
    <row r="4318" spans="2:7">
      <c r="B4318" s="22" t="s">
        <v>149</v>
      </c>
      <c r="C4318" s="22" t="s">
        <v>7</v>
      </c>
      <c r="D4318" s="22" t="s">
        <v>5</v>
      </c>
      <c r="E4318" s="22" t="s">
        <v>15</v>
      </c>
      <c r="F4318" s="22" t="s">
        <v>90</v>
      </c>
      <c r="G4318" s="1">
        <v>34033.910000000003</v>
      </c>
    </row>
    <row r="4319" spans="2:7">
      <c r="B4319" s="22" t="s">
        <v>149</v>
      </c>
      <c r="C4319" s="22" t="s">
        <v>7</v>
      </c>
      <c r="D4319" s="22" t="s">
        <v>5</v>
      </c>
      <c r="E4319" s="22" t="s">
        <v>15</v>
      </c>
      <c r="F4319" s="22" t="s">
        <v>22</v>
      </c>
      <c r="G4319" s="1">
        <v>834.34</v>
      </c>
    </row>
    <row r="4320" spans="2:7">
      <c r="B4320" s="22" t="s">
        <v>149</v>
      </c>
      <c r="C4320" s="22" t="s">
        <v>7</v>
      </c>
      <c r="D4320" s="22" t="s">
        <v>5</v>
      </c>
      <c r="E4320" s="22" t="s">
        <v>15</v>
      </c>
      <c r="F4320" s="22" t="s">
        <v>24</v>
      </c>
      <c r="G4320" s="1">
        <v>7625.05</v>
      </c>
    </row>
    <row r="4321" spans="2:7">
      <c r="B4321" s="22" t="s">
        <v>149</v>
      </c>
      <c r="C4321" s="22" t="s">
        <v>7</v>
      </c>
      <c r="D4321" s="22" t="s">
        <v>5</v>
      </c>
      <c r="E4321" s="22" t="s">
        <v>15</v>
      </c>
      <c r="F4321" s="22" t="s">
        <v>25</v>
      </c>
      <c r="G4321" s="1">
        <v>31628.6</v>
      </c>
    </row>
    <row r="4322" spans="2:7">
      <c r="B4322" s="22" t="s">
        <v>149</v>
      </c>
      <c r="C4322" s="22" t="s">
        <v>7</v>
      </c>
      <c r="D4322" s="22" t="s">
        <v>5</v>
      </c>
      <c r="E4322" s="22" t="s">
        <v>15</v>
      </c>
      <c r="F4322" s="22" t="s">
        <v>26</v>
      </c>
      <c r="G4322" s="1">
        <v>83966.43</v>
      </c>
    </row>
    <row r="4323" spans="2:7">
      <c r="B4323" s="22" t="s">
        <v>149</v>
      </c>
      <c r="C4323" s="22" t="s">
        <v>7</v>
      </c>
      <c r="D4323" s="22" t="s">
        <v>5</v>
      </c>
      <c r="E4323" s="22" t="s">
        <v>28</v>
      </c>
      <c r="F4323" s="22" t="s">
        <v>29</v>
      </c>
      <c r="G4323" s="1">
        <v>75191.81</v>
      </c>
    </row>
    <row r="4324" spans="2:7">
      <c r="B4324" s="22" t="s">
        <v>149</v>
      </c>
      <c r="C4324" s="22" t="s">
        <v>7</v>
      </c>
      <c r="D4324" s="22" t="s">
        <v>5</v>
      </c>
      <c r="E4324" s="22" t="s">
        <v>28</v>
      </c>
      <c r="F4324" s="22" t="s">
        <v>30</v>
      </c>
      <c r="G4324" s="1">
        <v>21012.16</v>
      </c>
    </row>
    <row r="4325" spans="2:7">
      <c r="B4325" s="22" t="s">
        <v>149</v>
      </c>
      <c r="C4325" s="22" t="s">
        <v>7</v>
      </c>
      <c r="D4325" s="22" t="s">
        <v>5</v>
      </c>
      <c r="E4325" s="22" t="s">
        <v>28</v>
      </c>
      <c r="F4325" s="22" t="s">
        <v>31</v>
      </c>
      <c r="G4325" s="1">
        <v>23631.26</v>
      </c>
    </row>
    <row r="4326" spans="2:7">
      <c r="B4326" s="22" t="s">
        <v>149</v>
      </c>
      <c r="C4326" s="22" t="s">
        <v>7</v>
      </c>
      <c r="D4326" s="22" t="s">
        <v>5</v>
      </c>
      <c r="E4326" s="22" t="s">
        <v>28</v>
      </c>
      <c r="F4326" s="22" t="s">
        <v>32</v>
      </c>
      <c r="G4326" s="1">
        <v>487.86</v>
      </c>
    </row>
    <row r="4327" spans="2:7">
      <c r="B4327" s="22" t="s">
        <v>149</v>
      </c>
      <c r="C4327" s="22" t="s">
        <v>7</v>
      </c>
      <c r="D4327" s="22" t="s">
        <v>5</v>
      </c>
      <c r="E4327" s="22" t="s">
        <v>28</v>
      </c>
      <c r="F4327" s="22" t="s">
        <v>33</v>
      </c>
      <c r="G4327" s="1">
        <v>16952.13</v>
      </c>
    </row>
    <row r="4328" spans="2:7">
      <c r="B4328" s="22" t="s">
        <v>149</v>
      </c>
      <c r="C4328" s="22" t="s">
        <v>7</v>
      </c>
      <c r="D4328" s="22" t="s">
        <v>5</v>
      </c>
      <c r="E4328" s="22" t="s">
        <v>34</v>
      </c>
      <c r="F4328" s="22" t="s">
        <v>35</v>
      </c>
      <c r="G4328" s="1">
        <v>1790.49</v>
      </c>
    </row>
    <row r="4329" spans="2:7">
      <c r="B4329" s="22" t="s">
        <v>149</v>
      </c>
      <c r="C4329" s="22" t="s">
        <v>7</v>
      </c>
      <c r="D4329" s="22" t="s">
        <v>5</v>
      </c>
      <c r="E4329" s="22" t="s">
        <v>34</v>
      </c>
      <c r="F4329" s="22" t="s">
        <v>36</v>
      </c>
      <c r="G4329" s="1">
        <v>332.89</v>
      </c>
    </row>
    <row r="4330" spans="2:7">
      <c r="B4330" s="22" t="s">
        <v>149</v>
      </c>
      <c r="C4330" s="22" t="s">
        <v>7</v>
      </c>
      <c r="D4330" s="22" t="s">
        <v>5</v>
      </c>
      <c r="E4330" s="22" t="s">
        <v>34</v>
      </c>
      <c r="F4330" s="22" t="s">
        <v>38</v>
      </c>
      <c r="G4330" s="1">
        <v>4157.37</v>
      </c>
    </row>
    <row r="4331" spans="2:7">
      <c r="B4331" s="22" t="s">
        <v>149</v>
      </c>
      <c r="C4331" s="22" t="s">
        <v>7</v>
      </c>
      <c r="D4331" s="22" t="s">
        <v>5</v>
      </c>
      <c r="E4331" s="22" t="s">
        <v>34</v>
      </c>
      <c r="F4331" s="22" t="s">
        <v>39</v>
      </c>
      <c r="G4331" s="1">
        <v>38777.82</v>
      </c>
    </row>
    <row r="4332" spans="2:7">
      <c r="B4332" s="22" t="s">
        <v>149</v>
      </c>
      <c r="C4332" s="22" t="s">
        <v>7</v>
      </c>
      <c r="D4332" s="22" t="s">
        <v>5</v>
      </c>
      <c r="E4332" s="22" t="s">
        <v>34</v>
      </c>
      <c r="F4332" s="22" t="s">
        <v>40</v>
      </c>
      <c r="G4332" s="1">
        <v>802</v>
      </c>
    </row>
    <row r="4333" spans="2:7">
      <c r="B4333" s="22" t="s">
        <v>149</v>
      </c>
      <c r="C4333" s="22" t="s">
        <v>7</v>
      </c>
      <c r="D4333" s="22" t="s">
        <v>5</v>
      </c>
      <c r="E4333" s="22" t="s">
        <v>34</v>
      </c>
      <c r="F4333" s="22" t="s">
        <v>41</v>
      </c>
      <c r="G4333" s="1">
        <v>1131</v>
      </c>
    </row>
    <row r="4334" spans="2:7">
      <c r="B4334" s="22" t="s">
        <v>149</v>
      </c>
      <c r="C4334" s="22" t="s">
        <v>7</v>
      </c>
      <c r="D4334" s="22" t="s">
        <v>5</v>
      </c>
      <c r="E4334" s="22" t="s">
        <v>34</v>
      </c>
      <c r="F4334" s="22" t="s">
        <v>45</v>
      </c>
      <c r="G4334" s="1">
        <v>1620</v>
      </c>
    </row>
    <row r="4335" spans="2:7">
      <c r="B4335" s="22" t="s">
        <v>149</v>
      </c>
      <c r="C4335" s="22" t="s">
        <v>7</v>
      </c>
      <c r="D4335" s="22" t="s">
        <v>5</v>
      </c>
      <c r="E4335" s="22" t="s">
        <v>34</v>
      </c>
      <c r="F4335" s="22" t="s">
        <v>46</v>
      </c>
      <c r="G4335" s="1">
        <v>3917.11</v>
      </c>
    </row>
    <row r="4336" spans="2:7">
      <c r="B4336" s="22" t="s">
        <v>149</v>
      </c>
      <c r="C4336" s="22" t="s">
        <v>7</v>
      </c>
      <c r="D4336" s="22" t="s">
        <v>5</v>
      </c>
      <c r="E4336" s="22" t="s">
        <v>34</v>
      </c>
      <c r="F4336" s="22" t="s">
        <v>47</v>
      </c>
      <c r="G4336" s="1">
        <v>1974.34</v>
      </c>
    </row>
    <row r="4337" spans="2:7">
      <c r="B4337" s="22" t="s">
        <v>149</v>
      </c>
      <c r="C4337" s="22" t="s">
        <v>7</v>
      </c>
      <c r="D4337" s="22" t="s">
        <v>5</v>
      </c>
      <c r="E4337" s="22" t="s">
        <v>34</v>
      </c>
      <c r="F4337" s="22" t="s">
        <v>48</v>
      </c>
      <c r="G4337" s="1">
        <v>6652.4</v>
      </c>
    </row>
    <row r="4338" spans="2:7">
      <c r="B4338" s="22" t="s">
        <v>149</v>
      </c>
      <c r="C4338" s="22" t="s">
        <v>7</v>
      </c>
      <c r="D4338" s="22" t="s">
        <v>5</v>
      </c>
      <c r="E4338" s="22" t="s">
        <v>34</v>
      </c>
      <c r="F4338" s="22" t="s">
        <v>75</v>
      </c>
      <c r="G4338" s="1">
        <v>3967.37</v>
      </c>
    </row>
    <row r="4339" spans="2:7">
      <c r="B4339" s="22" t="s">
        <v>149</v>
      </c>
      <c r="C4339" s="22" t="s">
        <v>7</v>
      </c>
      <c r="D4339" s="22" t="s">
        <v>5</v>
      </c>
      <c r="E4339" s="22" t="s">
        <v>34</v>
      </c>
      <c r="F4339" s="22" t="s">
        <v>50</v>
      </c>
      <c r="G4339" s="1">
        <v>8644.9</v>
      </c>
    </row>
    <row r="4340" spans="2:7">
      <c r="B4340" s="22" t="s">
        <v>149</v>
      </c>
      <c r="C4340" s="22" t="s">
        <v>7</v>
      </c>
      <c r="D4340" s="22" t="s">
        <v>5</v>
      </c>
      <c r="E4340" s="22" t="s">
        <v>34</v>
      </c>
      <c r="F4340" s="22" t="s">
        <v>68</v>
      </c>
      <c r="G4340" s="1">
        <v>186.32</v>
      </c>
    </row>
    <row r="4341" spans="2:7">
      <c r="B4341" s="22" t="s">
        <v>149</v>
      </c>
      <c r="C4341" s="22" t="s">
        <v>7</v>
      </c>
      <c r="D4341" s="22" t="s">
        <v>5</v>
      </c>
      <c r="E4341" s="22" t="s">
        <v>34</v>
      </c>
      <c r="F4341" s="22" t="s">
        <v>55</v>
      </c>
      <c r="G4341" s="1">
        <v>2445.19</v>
      </c>
    </row>
    <row r="4342" spans="2:7">
      <c r="B4342" s="22" t="s">
        <v>149</v>
      </c>
      <c r="C4342" s="22" t="s">
        <v>7</v>
      </c>
      <c r="D4342" s="22" t="s">
        <v>5</v>
      </c>
      <c r="E4342" s="22" t="s">
        <v>34</v>
      </c>
      <c r="F4342" s="22" t="s">
        <v>56</v>
      </c>
      <c r="G4342" s="1">
        <v>16750.759999999998</v>
      </c>
    </row>
    <row r="4343" spans="2:7">
      <c r="B4343" s="22" t="s">
        <v>149</v>
      </c>
      <c r="C4343" s="22" t="s">
        <v>7</v>
      </c>
      <c r="D4343" s="22" t="s">
        <v>5</v>
      </c>
      <c r="E4343" s="22" t="s">
        <v>34</v>
      </c>
      <c r="F4343" s="22" t="s">
        <v>76</v>
      </c>
      <c r="G4343" s="1">
        <v>-1195.76</v>
      </c>
    </row>
    <row r="4344" spans="2:7">
      <c r="B4344" s="22" t="s">
        <v>149</v>
      </c>
      <c r="C4344" s="22" t="s">
        <v>7</v>
      </c>
      <c r="D4344" s="22" t="s">
        <v>5</v>
      </c>
      <c r="E4344" s="22" t="s">
        <v>34</v>
      </c>
      <c r="F4344" s="22" t="s">
        <v>57</v>
      </c>
      <c r="G4344" s="1">
        <v>30929.15</v>
      </c>
    </row>
    <row r="4345" spans="2:7">
      <c r="B4345" s="22" t="s">
        <v>149</v>
      </c>
      <c r="C4345" s="22" t="s">
        <v>7</v>
      </c>
      <c r="D4345" s="22" t="s">
        <v>5</v>
      </c>
      <c r="E4345" s="22" t="s">
        <v>34</v>
      </c>
      <c r="F4345" s="22" t="s">
        <v>91</v>
      </c>
      <c r="G4345" s="1">
        <v>2556.5700000000002</v>
      </c>
    </row>
    <row r="4346" spans="2:7">
      <c r="B4346" s="22" t="s">
        <v>149</v>
      </c>
      <c r="C4346" s="22" t="s">
        <v>7</v>
      </c>
      <c r="D4346" s="22" t="s">
        <v>5</v>
      </c>
      <c r="E4346" s="22" t="s">
        <v>59</v>
      </c>
      <c r="F4346" s="22" t="s">
        <v>55</v>
      </c>
      <c r="G4346" s="1">
        <v>4789.53</v>
      </c>
    </row>
    <row r="4347" spans="2:7">
      <c r="B4347" s="22" t="s">
        <v>149</v>
      </c>
      <c r="C4347" s="22" t="s">
        <v>7</v>
      </c>
      <c r="D4347" s="22" t="s">
        <v>7</v>
      </c>
      <c r="E4347" s="22" t="s">
        <v>28</v>
      </c>
      <c r="F4347" s="22" t="s">
        <v>29</v>
      </c>
      <c r="G4347" s="1">
        <v>5453.73</v>
      </c>
    </row>
    <row r="4348" spans="2:7">
      <c r="B4348" s="22" t="s">
        <v>149</v>
      </c>
      <c r="C4348" s="22" t="s">
        <v>7</v>
      </c>
      <c r="D4348" s="22" t="s">
        <v>7</v>
      </c>
      <c r="E4348" s="22" t="s">
        <v>34</v>
      </c>
      <c r="F4348" s="22" t="s">
        <v>39</v>
      </c>
      <c r="G4348" s="1">
        <v>28024.400000000001</v>
      </c>
    </row>
    <row r="4349" spans="2:7">
      <c r="B4349" s="22" t="s">
        <v>149</v>
      </c>
      <c r="C4349" s="22" t="s">
        <v>7</v>
      </c>
      <c r="D4349" s="22" t="s">
        <v>7</v>
      </c>
      <c r="E4349" s="22" t="s">
        <v>34</v>
      </c>
      <c r="F4349" s="22" t="s">
        <v>47</v>
      </c>
      <c r="G4349" s="1">
        <v>16092.69</v>
      </c>
    </row>
    <row r="4350" spans="2:7">
      <c r="B4350" s="22" t="s">
        <v>149</v>
      </c>
      <c r="C4350" s="22" t="s">
        <v>7</v>
      </c>
      <c r="D4350" s="22" t="s">
        <v>7</v>
      </c>
      <c r="E4350" s="22" t="s">
        <v>34</v>
      </c>
      <c r="F4350" s="22" t="s">
        <v>56</v>
      </c>
      <c r="G4350" s="1">
        <v>51250</v>
      </c>
    </row>
    <row r="4351" spans="2:7">
      <c r="B4351" s="22" t="s">
        <v>150</v>
      </c>
      <c r="C4351" s="22" t="s">
        <v>7</v>
      </c>
      <c r="D4351" s="22" t="s">
        <v>5</v>
      </c>
      <c r="E4351" s="22" t="s">
        <v>5</v>
      </c>
      <c r="F4351" s="22" t="s">
        <v>6</v>
      </c>
      <c r="G4351" s="1">
        <v>107433.54</v>
      </c>
    </row>
    <row r="4352" spans="2:7">
      <c r="B4352" s="22" t="s">
        <v>150</v>
      </c>
      <c r="C4352" s="22" t="s">
        <v>7</v>
      </c>
      <c r="D4352" s="22" t="s">
        <v>5</v>
      </c>
      <c r="E4352" s="22" t="s">
        <v>7</v>
      </c>
      <c r="F4352" s="22" t="s">
        <v>6</v>
      </c>
      <c r="G4352" s="1">
        <v>-107962.27</v>
      </c>
    </row>
    <row r="4353" spans="2:7">
      <c r="B4353" s="22" t="s">
        <v>150</v>
      </c>
      <c r="C4353" s="22" t="s">
        <v>7</v>
      </c>
      <c r="D4353" s="22" t="s">
        <v>5</v>
      </c>
      <c r="E4353" s="22" t="s">
        <v>8</v>
      </c>
      <c r="F4353" s="22" t="s">
        <v>9</v>
      </c>
      <c r="G4353" s="1">
        <v>1591718.42</v>
      </c>
    </row>
    <row r="4354" spans="2:7">
      <c r="B4354" s="22" t="s">
        <v>150</v>
      </c>
      <c r="C4354" s="22" t="s">
        <v>7</v>
      </c>
      <c r="D4354" s="22" t="s">
        <v>5</v>
      </c>
      <c r="E4354" s="22" t="s">
        <v>8</v>
      </c>
      <c r="F4354" s="22" t="s">
        <v>10</v>
      </c>
      <c r="G4354" s="1">
        <v>27369.11</v>
      </c>
    </row>
    <row r="4355" spans="2:7">
      <c r="B4355" s="22" t="s">
        <v>150</v>
      </c>
      <c r="C4355" s="22" t="s">
        <v>7</v>
      </c>
      <c r="D4355" s="22" t="s">
        <v>5</v>
      </c>
      <c r="E4355" s="22" t="s">
        <v>8</v>
      </c>
      <c r="F4355" s="22" t="s">
        <v>11</v>
      </c>
      <c r="G4355" s="1">
        <v>73662.58</v>
      </c>
    </row>
    <row r="4356" spans="2:7">
      <c r="B4356" s="22" t="s">
        <v>150</v>
      </c>
      <c r="C4356" s="22" t="s">
        <v>7</v>
      </c>
      <c r="D4356" s="22" t="s">
        <v>5</v>
      </c>
      <c r="E4356" s="22" t="s">
        <v>8</v>
      </c>
      <c r="F4356" s="22" t="s">
        <v>12</v>
      </c>
      <c r="G4356" s="1">
        <v>21647.14</v>
      </c>
    </row>
    <row r="4357" spans="2:7">
      <c r="B4357" s="22" t="s">
        <v>150</v>
      </c>
      <c r="C4357" s="22" t="s">
        <v>7</v>
      </c>
      <c r="D4357" s="22" t="s">
        <v>5</v>
      </c>
      <c r="E4357" s="22" t="s">
        <v>8</v>
      </c>
      <c r="F4357" s="22" t="s">
        <v>13</v>
      </c>
      <c r="G4357" s="1">
        <v>13081.98</v>
      </c>
    </row>
    <row r="4358" spans="2:7">
      <c r="B4358" s="22" t="s">
        <v>150</v>
      </c>
      <c r="C4358" s="22" t="s">
        <v>7</v>
      </c>
      <c r="D4358" s="22" t="s">
        <v>5</v>
      </c>
      <c r="E4358" s="22" t="s">
        <v>8</v>
      </c>
      <c r="F4358" s="22" t="s">
        <v>70</v>
      </c>
      <c r="G4358" s="1">
        <v>10505</v>
      </c>
    </row>
    <row r="4359" spans="2:7">
      <c r="B4359" s="22" t="s">
        <v>150</v>
      </c>
      <c r="C4359" s="22" t="s">
        <v>7</v>
      </c>
      <c r="D4359" s="22" t="s">
        <v>5</v>
      </c>
      <c r="E4359" s="22" t="s">
        <v>14</v>
      </c>
      <c r="F4359" s="22" t="s">
        <v>9</v>
      </c>
      <c r="G4359" s="1">
        <v>765081.08</v>
      </c>
    </row>
    <row r="4360" spans="2:7">
      <c r="B4360" s="22" t="s">
        <v>150</v>
      </c>
      <c r="C4360" s="22" t="s">
        <v>7</v>
      </c>
      <c r="D4360" s="22" t="s">
        <v>5</v>
      </c>
      <c r="E4360" s="22" t="s">
        <v>14</v>
      </c>
      <c r="F4360" s="22" t="s">
        <v>10</v>
      </c>
      <c r="G4360" s="1">
        <v>5952.1</v>
      </c>
    </row>
    <row r="4361" spans="2:7">
      <c r="B4361" s="22" t="s">
        <v>150</v>
      </c>
      <c r="C4361" s="22" t="s">
        <v>7</v>
      </c>
      <c r="D4361" s="22" t="s">
        <v>5</v>
      </c>
      <c r="E4361" s="22" t="s">
        <v>14</v>
      </c>
      <c r="F4361" s="22" t="s">
        <v>11</v>
      </c>
      <c r="G4361" s="1">
        <v>12249.52</v>
      </c>
    </row>
    <row r="4362" spans="2:7">
      <c r="B4362" s="22" t="s">
        <v>150</v>
      </c>
      <c r="C4362" s="22" t="s">
        <v>7</v>
      </c>
      <c r="D4362" s="22" t="s">
        <v>5</v>
      </c>
      <c r="E4362" s="22" t="s">
        <v>15</v>
      </c>
      <c r="F4362" s="22" t="s">
        <v>16</v>
      </c>
      <c r="G4362" s="1">
        <v>42637.13</v>
      </c>
    </row>
    <row r="4363" spans="2:7">
      <c r="B4363" s="22" t="s">
        <v>150</v>
      </c>
      <c r="C4363" s="22" t="s">
        <v>7</v>
      </c>
      <c r="D4363" s="22" t="s">
        <v>5</v>
      </c>
      <c r="E4363" s="22" t="s">
        <v>15</v>
      </c>
      <c r="F4363" s="22" t="s">
        <v>71</v>
      </c>
      <c r="G4363" s="1">
        <v>1674.93</v>
      </c>
    </row>
    <row r="4364" spans="2:7">
      <c r="B4364" s="22" t="s">
        <v>150</v>
      </c>
      <c r="C4364" s="22" t="s">
        <v>7</v>
      </c>
      <c r="D4364" s="22" t="s">
        <v>5</v>
      </c>
      <c r="E4364" s="22" t="s">
        <v>15</v>
      </c>
      <c r="F4364" s="22" t="s">
        <v>17</v>
      </c>
      <c r="G4364" s="1">
        <v>141408.41</v>
      </c>
    </row>
    <row r="4365" spans="2:7">
      <c r="B4365" s="22" t="s">
        <v>150</v>
      </c>
      <c r="C4365" s="22" t="s">
        <v>7</v>
      </c>
      <c r="D4365" s="22" t="s">
        <v>5</v>
      </c>
      <c r="E4365" s="22" t="s">
        <v>15</v>
      </c>
      <c r="F4365" s="22" t="s">
        <v>18</v>
      </c>
      <c r="G4365" s="1">
        <v>60436.2</v>
      </c>
    </row>
    <row r="4366" spans="2:7">
      <c r="B4366" s="22" t="s">
        <v>150</v>
      </c>
      <c r="C4366" s="22" t="s">
        <v>7</v>
      </c>
      <c r="D4366" s="22" t="s">
        <v>5</v>
      </c>
      <c r="E4366" s="22" t="s">
        <v>15</v>
      </c>
      <c r="F4366" s="22" t="s">
        <v>19</v>
      </c>
      <c r="G4366" s="1">
        <v>279396.57</v>
      </c>
    </row>
    <row r="4367" spans="2:7">
      <c r="B4367" s="22" t="s">
        <v>150</v>
      </c>
      <c r="C4367" s="22" t="s">
        <v>7</v>
      </c>
      <c r="D4367" s="22" t="s">
        <v>5</v>
      </c>
      <c r="E4367" s="22" t="s">
        <v>15</v>
      </c>
      <c r="F4367" s="22" t="s">
        <v>20</v>
      </c>
      <c r="G4367" s="1">
        <v>102150.16</v>
      </c>
    </row>
    <row r="4368" spans="2:7">
      <c r="B4368" s="22" t="s">
        <v>150</v>
      </c>
      <c r="C4368" s="22" t="s">
        <v>7</v>
      </c>
      <c r="D4368" s="22" t="s">
        <v>5</v>
      </c>
      <c r="E4368" s="22" t="s">
        <v>15</v>
      </c>
      <c r="F4368" s="22" t="s">
        <v>21</v>
      </c>
      <c r="G4368" s="1">
        <v>1986.88</v>
      </c>
    </row>
    <row r="4369" spans="2:7">
      <c r="B4369" s="22" t="s">
        <v>150</v>
      </c>
      <c r="C4369" s="22" t="s">
        <v>7</v>
      </c>
      <c r="D4369" s="22" t="s">
        <v>5</v>
      </c>
      <c r="E4369" s="22" t="s">
        <v>15</v>
      </c>
      <c r="F4369" s="22" t="s">
        <v>22</v>
      </c>
      <c r="G4369" s="1">
        <v>959.57</v>
      </c>
    </row>
    <row r="4370" spans="2:7">
      <c r="B4370" s="22" t="s">
        <v>150</v>
      </c>
      <c r="C4370" s="22" t="s">
        <v>7</v>
      </c>
      <c r="D4370" s="22" t="s">
        <v>5</v>
      </c>
      <c r="E4370" s="22" t="s">
        <v>15</v>
      </c>
      <c r="F4370" s="22" t="s">
        <v>23</v>
      </c>
      <c r="G4370" s="1">
        <v>7679.87</v>
      </c>
    </row>
    <row r="4371" spans="2:7">
      <c r="B4371" s="22" t="s">
        <v>150</v>
      </c>
      <c r="C4371" s="22" t="s">
        <v>7</v>
      </c>
      <c r="D4371" s="22" t="s">
        <v>5</v>
      </c>
      <c r="E4371" s="22" t="s">
        <v>15</v>
      </c>
      <c r="F4371" s="22" t="s">
        <v>24</v>
      </c>
      <c r="G4371" s="1">
        <v>14485.87</v>
      </c>
    </row>
    <row r="4372" spans="2:7">
      <c r="B4372" s="22" t="s">
        <v>150</v>
      </c>
      <c r="C4372" s="22" t="s">
        <v>7</v>
      </c>
      <c r="D4372" s="22" t="s">
        <v>5</v>
      </c>
      <c r="E4372" s="22" t="s">
        <v>15</v>
      </c>
      <c r="F4372" s="22" t="s">
        <v>25</v>
      </c>
      <c r="G4372" s="1">
        <v>228430.23</v>
      </c>
    </row>
    <row r="4373" spans="2:7">
      <c r="B4373" s="22" t="s">
        <v>150</v>
      </c>
      <c r="C4373" s="22" t="s">
        <v>7</v>
      </c>
      <c r="D4373" s="22" t="s">
        <v>5</v>
      </c>
      <c r="E4373" s="22" t="s">
        <v>15</v>
      </c>
      <c r="F4373" s="22" t="s">
        <v>26</v>
      </c>
      <c r="G4373" s="1">
        <v>201542.8</v>
      </c>
    </row>
    <row r="4374" spans="2:7">
      <c r="B4374" s="22" t="s">
        <v>150</v>
      </c>
      <c r="C4374" s="22" t="s">
        <v>7</v>
      </c>
      <c r="D4374" s="22" t="s">
        <v>5</v>
      </c>
      <c r="E4374" s="22" t="s">
        <v>15</v>
      </c>
      <c r="F4374" s="22" t="s">
        <v>27</v>
      </c>
      <c r="G4374" s="1">
        <v>2054.3000000000002</v>
      </c>
    </row>
    <row r="4375" spans="2:7">
      <c r="B4375" s="22" t="s">
        <v>150</v>
      </c>
      <c r="C4375" s="22" t="s">
        <v>7</v>
      </c>
      <c r="D4375" s="22" t="s">
        <v>5</v>
      </c>
      <c r="E4375" s="22" t="s">
        <v>15</v>
      </c>
      <c r="F4375" s="22" t="s">
        <v>72</v>
      </c>
      <c r="G4375" s="1">
        <v>903.76</v>
      </c>
    </row>
    <row r="4376" spans="2:7">
      <c r="B4376" s="22" t="s">
        <v>150</v>
      </c>
      <c r="C4376" s="22" t="s">
        <v>7</v>
      </c>
      <c r="D4376" s="22" t="s">
        <v>5</v>
      </c>
      <c r="E4376" s="22" t="s">
        <v>28</v>
      </c>
      <c r="F4376" s="22" t="s">
        <v>29</v>
      </c>
      <c r="G4376" s="1">
        <v>96991.5</v>
      </c>
    </row>
    <row r="4377" spans="2:7">
      <c r="B4377" s="22" t="s">
        <v>150</v>
      </c>
      <c r="C4377" s="22" t="s">
        <v>7</v>
      </c>
      <c r="D4377" s="22" t="s">
        <v>5</v>
      </c>
      <c r="E4377" s="22" t="s">
        <v>28</v>
      </c>
      <c r="F4377" s="22" t="s">
        <v>30</v>
      </c>
      <c r="G4377" s="1">
        <v>4571.6899999999996</v>
      </c>
    </row>
    <row r="4378" spans="2:7">
      <c r="B4378" s="22" t="s">
        <v>150</v>
      </c>
      <c r="C4378" s="22" t="s">
        <v>7</v>
      </c>
      <c r="D4378" s="22" t="s">
        <v>5</v>
      </c>
      <c r="E4378" s="22" t="s">
        <v>28</v>
      </c>
      <c r="F4378" s="22" t="s">
        <v>31</v>
      </c>
      <c r="G4378" s="1">
        <v>118701.31</v>
      </c>
    </row>
    <row r="4379" spans="2:7">
      <c r="B4379" s="22" t="s">
        <v>150</v>
      </c>
      <c r="C4379" s="22" t="s">
        <v>7</v>
      </c>
      <c r="D4379" s="22" t="s">
        <v>5</v>
      </c>
      <c r="E4379" s="22" t="s">
        <v>28</v>
      </c>
      <c r="F4379" s="22" t="s">
        <v>32</v>
      </c>
      <c r="G4379" s="1">
        <v>7057.3</v>
      </c>
    </row>
    <row r="4380" spans="2:7">
      <c r="B4380" s="22" t="s">
        <v>150</v>
      </c>
      <c r="C4380" s="22" t="s">
        <v>7</v>
      </c>
      <c r="D4380" s="22" t="s">
        <v>5</v>
      </c>
      <c r="E4380" s="22" t="s">
        <v>28</v>
      </c>
      <c r="F4380" s="22" t="s">
        <v>33</v>
      </c>
      <c r="G4380" s="1">
        <v>14777.14</v>
      </c>
    </row>
    <row r="4381" spans="2:7">
      <c r="B4381" s="22" t="s">
        <v>150</v>
      </c>
      <c r="C4381" s="22" t="s">
        <v>7</v>
      </c>
      <c r="D4381" s="22" t="s">
        <v>5</v>
      </c>
      <c r="E4381" s="22" t="s">
        <v>34</v>
      </c>
      <c r="F4381" s="22" t="s">
        <v>35</v>
      </c>
      <c r="G4381" s="1">
        <v>19792.07</v>
      </c>
    </row>
    <row r="4382" spans="2:7">
      <c r="B4382" s="22" t="s">
        <v>150</v>
      </c>
      <c r="C4382" s="22" t="s">
        <v>7</v>
      </c>
      <c r="D4382" s="22" t="s">
        <v>5</v>
      </c>
      <c r="E4382" s="22" t="s">
        <v>34</v>
      </c>
      <c r="F4382" s="22" t="s">
        <v>37</v>
      </c>
      <c r="G4382" s="1">
        <v>72994.009999999995</v>
      </c>
    </row>
    <row r="4383" spans="2:7">
      <c r="B4383" s="22" t="s">
        <v>150</v>
      </c>
      <c r="C4383" s="22" t="s">
        <v>7</v>
      </c>
      <c r="D4383" s="22" t="s">
        <v>5</v>
      </c>
      <c r="E4383" s="22" t="s">
        <v>34</v>
      </c>
      <c r="F4383" s="22" t="s">
        <v>38</v>
      </c>
      <c r="G4383" s="1">
        <v>7447.32</v>
      </c>
    </row>
    <row r="4384" spans="2:7">
      <c r="B4384" s="22" t="s">
        <v>150</v>
      </c>
      <c r="C4384" s="22" t="s">
        <v>7</v>
      </c>
      <c r="D4384" s="22" t="s">
        <v>5</v>
      </c>
      <c r="E4384" s="22" t="s">
        <v>34</v>
      </c>
      <c r="F4384" s="22" t="s">
        <v>39</v>
      </c>
      <c r="G4384" s="1">
        <v>55067.41</v>
      </c>
    </row>
    <row r="4385" spans="2:7">
      <c r="B4385" s="22" t="s">
        <v>150</v>
      </c>
      <c r="C4385" s="22" t="s">
        <v>7</v>
      </c>
      <c r="D4385" s="22" t="s">
        <v>5</v>
      </c>
      <c r="E4385" s="22" t="s">
        <v>34</v>
      </c>
      <c r="F4385" s="22" t="s">
        <v>41</v>
      </c>
      <c r="G4385" s="1">
        <v>6211.66</v>
      </c>
    </row>
    <row r="4386" spans="2:7">
      <c r="B4386" s="22" t="s">
        <v>150</v>
      </c>
      <c r="C4386" s="22" t="s">
        <v>7</v>
      </c>
      <c r="D4386" s="22" t="s">
        <v>5</v>
      </c>
      <c r="E4386" s="22" t="s">
        <v>34</v>
      </c>
      <c r="F4386" s="22" t="s">
        <v>65</v>
      </c>
      <c r="G4386" s="1">
        <v>2467</v>
      </c>
    </row>
    <row r="4387" spans="2:7">
      <c r="B4387" s="22" t="s">
        <v>150</v>
      </c>
      <c r="C4387" s="22" t="s">
        <v>7</v>
      </c>
      <c r="D4387" s="22" t="s">
        <v>5</v>
      </c>
      <c r="E4387" s="22" t="s">
        <v>34</v>
      </c>
      <c r="F4387" s="22" t="s">
        <v>42</v>
      </c>
      <c r="G4387" s="1">
        <v>16156.85</v>
      </c>
    </row>
    <row r="4388" spans="2:7">
      <c r="B4388" s="22" t="s">
        <v>150</v>
      </c>
      <c r="C4388" s="22" t="s">
        <v>7</v>
      </c>
      <c r="D4388" s="22" t="s">
        <v>5</v>
      </c>
      <c r="E4388" s="22" t="s">
        <v>34</v>
      </c>
      <c r="F4388" s="22" t="s">
        <v>44</v>
      </c>
      <c r="G4388" s="1">
        <v>1867.89</v>
      </c>
    </row>
    <row r="4389" spans="2:7">
      <c r="B4389" s="22" t="s">
        <v>150</v>
      </c>
      <c r="C4389" s="22" t="s">
        <v>7</v>
      </c>
      <c r="D4389" s="22" t="s">
        <v>5</v>
      </c>
      <c r="E4389" s="22" t="s">
        <v>34</v>
      </c>
      <c r="F4389" s="22" t="s">
        <v>45</v>
      </c>
      <c r="G4389" s="1">
        <v>13138.8</v>
      </c>
    </row>
    <row r="4390" spans="2:7">
      <c r="B4390" s="22" t="s">
        <v>150</v>
      </c>
      <c r="C4390" s="22" t="s">
        <v>7</v>
      </c>
      <c r="D4390" s="22" t="s">
        <v>5</v>
      </c>
      <c r="E4390" s="22" t="s">
        <v>34</v>
      </c>
      <c r="F4390" s="22" t="s">
        <v>46</v>
      </c>
      <c r="G4390" s="1">
        <v>3131.21</v>
      </c>
    </row>
    <row r="4391" spans="2:7">
      <c r="B4391" s="22" t="s">
        <v>150</v>
      </c>
      <c r="C4391" s="22" t="s">
        <v>7</v>
      </c>
      <c r="D4391" s="22" t="s">
        <v>5</v>
      </c>
      <c r="E4391" s="22" t="s">
        <v>34</v>
      </c>
      <c r="F4391" s="22" t="s">
        <v>48</v>
      </c>
      <c r="G4391" s="1">
        <v>16491.88</v>
      </c>
    </row>
    <row r="4392" spans="2:7">
      <c r="B4392" s="22" t="s">
        <v>150</v>
      </c>
      <c r="C4392" s="22" t="s">
        <v>7</v>
      </c>
      <c r="D4392" s="22" t="s">
        <v>5</v>
      </c>
      <c r="E4392" s="22" t="s">
        <v>34</v>
      </c>
      <c r="F4392" s="22" t="s">
        <v>75</v>
      </c>
      <c r="G4392" s="1">
        <v>5540.12</v>
      </c>
    </row>
    <row r="4393" spans="2:7">
      <c r="B4393" s="22" t="s">
        <v>150</v>
      </c>
      <c r="C4393" s="22" t="s">
        <v>7</v>
      </c>
      <c r="D4393" s="22" t="s">
        <v>5</v>
      </c>
      <c r="E4393" s="22" t="s">
        <v>34</v>
      </c>
      <c r="F4393" s="22" t="s">
        <v>66</v>
      </c>
      <c r="G4393" s="1">
        <v>9114.23</v>
      </c>
    </row>
    <row r="4394" spans="2:7">
      <c r="B4394" s="22" t="s">
        <v>150</v>
      </c>
      <c r="C4394" s="22" t="s">
        <v>7</v>
      </c>
      <c r="D4394" s="22" t="s">
        <v>5</v>
      </c>
      <c r="E4394" s="22" t="s">
        <v>34</v>
      </c>
      <c r="F4394" s="22" t="s">
        <v>85</v>
      </c>
      <c r="G4394" s="1">
        <v>6706.34</v>
      </c>
    </row>
    <row r="4395" spans="2:7">
      <c r="B4395" s="22" t="s">
        <v>150</v>
      </c>
      <c r="C4395" s="22" t="s">
        <v>7</v>
      </c>
      <c r="D4395" s="22" t="s">
        <v>5</v>
      </c>
      <c r="E4395" s="22" t="s">
        <v>34</v>
      </c>
      <c r="F4395" s="22" t="s">
        <v>49</v>
      </c>
      <c r="G4395" s="1">
        <v>60439.86</v>
      </c>
    </row>
    <row r="4396" spans="2:7">
      <c r="B4396" s="22" t="s">
        <v>150</v>
      </c>
      <c r="C4396" s="22" t="s">
        <v>7</v>
      </c>
      <c r="D4396" s="22" t="s">
        <v>5</v>
      </c>
      <c r="E4396" s="22" t="s">
        <v>34</v>
      </c>
      <c r="F4396" s="22" t="s">
        <v>50</v>
      </c>
      <c r="G4396" s="1">
        <v>23823.94</v>
      </c>
    </row>
    <row r="4397" spans="2:7">
      <c r="B4397" s="22" t="s">
        <v>150</v>
      </c>
      <c r="C4397" s="22" t="s">
        <v>7</v>
      </c>
      <c r="D4397" s="22" t="s">
        <v>5</v>
      </c>
      <c r="E4397" s="22" t="s">
        <v>34</v>
      </c>
      <c r="F4397" s="22" t="s">
        <v>51</v>
      </c>
      <c r="G4397" s="1">
        <v>427.96</v>
      </c>
    </row>
    <row r="4398" spans="2:7">
      <c r="B4398" s="22" t="s">
        <v>150</v>
      </c>
      <c r="C4398" s="22" t="s">
        <v>7</v>
      </c>
      <c r="D4398" s="22" t="s">
        <v>5</v>
      </c>
      <c r="E4398" s="22" t="s">
        <v>34</v>
      </c>
      <c r="F4398" s="22" t="s">
        <v>53</v>
      </c>
      <c r="G4398" s="1">
        <v>96732.88</v>
      </c>
    </row>
    <row r="4399" spans="2:7">
      <c r="B4399" s="22" t="s">
        <v>150</v>
      </c>
      <c r="C4399" s="22" t="s">
        <v>7</v>
      </c>
      <c r="D4399" s="22" t="s">
        <v>5</v>
      </c>
      <c r="E4399" s="22" t="s">
        <v>34</v>
      </c>
      <c r="F4399" s="22" t="s">
        <v>68</v>
      </c>
      <c r="G4399" s="1">
        <v>380</v>
      </c>
    </row>
    <row r="4400" spans="2:7">
      <c r="B4400" s="22" t="s">
        <v>150</v>
      </c>
      <c r="C4400" s="22" t="s">
        <v>7</v>
      </c>
      <c r="D4400" s="22" t="s">
        <v>5</v>
      </c>
      <c r="E4400" s="22" t="s">
        <v>34</v>
      </c>
      <c r="F4400" s="22" t="s">
        <v>55</v>
      </c>
      <c r="G4400" s="1">
        <v>9516.15</v>
      </c>
    </row>
    <row r="4401" spans="2:7">
      <c r="B4401" s="22" t="s">
        <v>150</v>
      </c>
      <c r="C4401" s="22" t="s">
        <v>7</v>
      </c>
      <c r="D4401" s="22" t="s">
        <v>5</v>
      </c>
      <c r="E4401" s="22" t="s">
        <v>34</v>
      </c>
      <c r="F4401" s="22" t="s">
        <v>56</v>
      </c>
      <c r="G4401" s="1">
        <v>15000.01</v>
      </c>
    </row>
    <row r="4402" spans="2:7">
      <c r="B4402" s="22" t="s">
        <v>150</v>
      </c>
      <c r="C4402" s="22" t="s">
        <v>7</v>
      </c>
      <c r="D4402" s="22" t="s">
        <v>5</v>
      </c>
      <c r="E4402" s="22" t="s">
        <v>34</v>
      </c>
      <c r="F4402" s="22" t="s">
        <v>106</v>
      </c>
      <c r="G4402" s="1">
        <v>271.37</v>
      </c>
    </row>
    <row r="4403" spans="2:7">
      <c r="B4403" s="22" t="s">
        <v>150</v>
      </c>
      <c r="C4403" s="22" t="s">
        <v>7</v>
      </c>
      <c r="D4403" s="22" t="s">
        <v>5</v>
      </c>
      <c r="E4403" s="22" t="s">
        <v>34</v>
      </c>
      <c r="F4403" s="22" t="s">
        <v>57</v>
      </c>
      <c r="G4403" s="1">
        <v>148823.76</v>
      </c>
    </row>
    <row r="4404" spans="2:7">
      <c r="B4404" s="22" t="s">
        <v>150</v>
      </c>
      <c r="C4404" s="22" t="s">
        <v>7</v>
      </c>
      <c r="D4404" s="22" t="s">
        <v>5</v>
      </c>
      <c r="E4404" s="22" t="s">
        <v>34</v>
      </c>
      <c r="F4404" s="22" t="s">
        <v>58</v>
      </c>
      <c r="G4404" s="1">
        <v>9696.39</v>
      </c>
    </row>
    <row r="4405" spans="2:7">
      <c r="B4405" s="22" t="s">
        <v>150</v>
      </c>
      <c r="C4405" s="22" t="s">
        <v>7</v>
      </c>
      <c r="D4405" s="22" t="s">
        <v>5</v>
      </c>
      <c r="E4405" s="22" t="s">
        <v>59</v>
      </c>
      <c r="F4405" s="22" t="s">
        <v>55</v>
      </c>
      <c r="G4405" s="1">
        <v>18122.990000000002</v>
      </c>
    </row>
    <row r="4406" spans="2:7">
      <c r="B4406" s="22" t="s">
        <v>150</v>
      </c>
      <c r="C4406" s="22" t="s">
        <v>7</v>
      </c>
      <c r="D4406" s="22" t="s">
        <v>5</v>
      </c>
      <c r="E4406" s="22" t="s">
        <v>60</v>
      </c>
      <c r="F4406" s="22" t="s">
        <v>79</v>
      </c>
      <c r="G4406" s="1">
        <v>209.22</v>
      </c>
    </row>
    <row r="4407" spans="2:7">
      <c r="B4407" s="22" t="s">
        <v>150</v>
      </c>
      <c r="C4407" s="22" t="s">
        <v>7</v>
      </c>
      <c r="D4407" s="22" t="s">
        <v>7</v>
      </c>
      <c r="E4407" s="22" t="s">
        <v>5</v>
      </c>
      <c r="F4407" s="22" t="s">
        <v>6</v>
      </c>
      <c r="G4407" s="1">
        <v>528.73</v>
      </c>
    </row>
    <row r="4408" spans="2:7">
      <c r="B4408" s="22" t="s">
        <v>150</v>
      </c>
      <c r="C4408" s="22" t="s">
        <v>7</v>
      </c>
      <c r="D4408" s="22" t="s">
        <v>7</v>
      </c>
      <c r="E4408" s="22" t="s">
        <v>8</v>
      </c>
      <c r="F4408" s="22" t="s">
        <v>9</v>
      </c>
      <c r="G4408" s="1">
        <v>109926</v>
      </c>
    </row>
    <row r="4409" spans="2:7">
      <c r="B4409" s="22" t="s">
        <v>150</v>
      </c>
      <c r="C4409" s="22" t="s">
        <v>7</v>
      </c>
      <c r="D4409" s="22" t="s">
        <v>7</v>
      </c>
      <c r="E4409" s="22" t="s">
        <v>8</v>
      </c>
      <c r="F4409" s="22" t="s">
        <v>10</v>
      </c>
      <c r="G4409" s="1">
        <v>43161.52</v>
      </c>
    </row>
    <row r="4410" spans="2:7">
      <c r="B4410" s="22" t="s">
        <v>150</v>
      </c>
      <c r="C4410" s="22" t="s">
        <v>7</v>
      </c>
      <c r="D4410" s="22" t="s">
        <v>7</v>
      </c>
      <c r="E4410" s="22" t="s">
        <v>8</v>
      </c>
      <c r="F4410" s="22" t="s">
        <v>11</v>
      </c>
      <c r="G4410" s="1">
        <v>12768.55</v>
      </c>
    </row>
    <row r="4411" spans="2:7">
      <c r="B4411" s="22" t="s">
        <v>150</v>
      </c>
      <c r="C4411" s="22" t="s">
        <v>7</v>
      </c>
      <c r="D4411" s="22" t="s">
        <v>7</v>
      </c>
      <c r="E4411" s="22" t="s">
        <v>8</v>
      </c>
      <c r="F4411" s="22" t="s">
        <v>12</v>
      </c>
      <c r="G4411" s="1">
        <v>17074</v>
      </c>
    </row>
    <row r="4412" spans="2:7">
      <c r="B4412" s="22" t="s">
        <v>150</v>
      </c>
      <c r="C4412" s="22" t="s">
        <v>7</v>
      </c>
      <c r="D4412" s="22" t="s">
        <v>7</v>
      </c>
      <c r="E4412" s="22" t="s">
        <v>8</v>
      </c>
      <c r="F4412" s="22" t="s">
        <v>13</v>
      </c>
      <c r="G4412" s="1">
        <v>868.22</v>
      </c>
    </row>
    <row r="4413" spans="2:7">
      <c r="B4413" s="22" t="s">
        <v>150</v>
      </c>
      <c r="C4413" s="22" t="s">
        <v>7</v>
      </c>
      <c r="D4413" s="22" t="s">
        <v>7</v>
      </c>
      <c r="E4413" s="22" t="s">
        <v>14</v>
      </c>
      <c r="F4413" s="22" t="s">
        <v>9</v>
      </c>
      <c r="G4413" s="1">
        <v>44478.86</v>
      </c>
    </row>
    <row r="4414" spans="2:7">
      <c r="B4414" s="22" t="s">
        <v>150</v>
      </c>
      <c r="C4414" s="22" t="s">
        <v>7</v>
      </c>
      <c r="D4414" s="22" t="s">
        <v>7</v>
      </c>
      <c r="E4414" s="22" t="s">
        <v>14</v>
      </c>
      <c r="F4414" s="22" t="s">
        <v>10</v>
      </c>
      <c r="G4414" s="1">
        <v>19532.009999999998</v>
      </c>
    </row>
    <row r="4415" spans="2:7">
      <c r="B4415" s="22" t="s">
        <v>150</v>
      </c>
      <c r="C4415" s="22" t="s">
        <v>7</v>
      </c>
      <c r="D4415" s="22" t="s">
        <v>7</v>
      </c>
      <c r="E4415" s="22" t="s">
        <v>14</v>
      </c>
      <c r="F4415" s="22" t="s">
        <v>11</v>
      </c>
      <c r="G4415" s="1">
        <v>1196</v>
      </c>
    </row>
    <row r="4416" spans="2:7">
      <c r="B4416" s="22" t="s">
        <v>150</v>
      </c>
      <c r="C4416" s="22" t="s">
        <v>7</v>
      </c>
      <c r="D4416" s="22" t="s">
        <v>7</v>
      </c>
      <c r="E4416" s="22" t="s">
        <v>14</v>
      </c>
      <c r="F4416" s="22" t="s">
        <v>12</v>
      </c>
      <c r="G4416" s="1">
        <v>86988.6</v>
      </c>
    </row>
    <row r="4417" spans="2:7">
      <c r="B4417" s="22" t="s">
        <v>150</v>
      </c>
      <c r="C4417" s="22" t="s">
        <v>7</v>
      </c>
      <c r="D4417" s="22" t="s">
        <v>7</v>
      </c>
      <c r="E4417" s="22" t="s">
        <v>15</v>
      </c>
      <c r="F4417" s="22" t="s">
        <v>16</v>
      </c>
      <c r="G4417" s="1">
        <v>6295.61</v>
      </c>
    </row>
    <row r="4418" spans="2:7">
      <c r="B4418" s="22" t="s">
        <v>150</v>
      </c>
      <c r="C4418" s="22" t="s">
        <v>7</v>
      </c>
      <c r="D4418" s="22" t="s">
        <v>7</v>
      </c>
      <c r="E4418" s="22" t="s">
        <v>15</v>
      </c>
      <c r="F4418" s="22" t="s">
        <v>17</v>
      </c>
      <c r="G4418" s="1">
        <v>2636.94</v>
      </c>
    </row>
    <row r="4419" spans="2:7">
      <c r="B4419" s="22" t="s">
        <v>150</v>
      </c>
      <c r="C4419" s="22" t="s">
        <v>7</v>
      </c>
      <c r="D4419" s="22" t="s">
        <v>7</v>
      </c>
      <c r="E4419" s="22" t="s">
        <v>15</v>
      </c>
      <c r="F4419" s="22" t="s">
        <v>18</v>
      </c>
      <c r="G4419" s="1">
        <v>10352.58</v>
      </c>
    </row>
    <row r="4420" spans="2:7">
      <c r="B4420" s="22" t="s">
        <v>150</v>
      </c>
      <c r="C4420" s="22" t="s">
        <v>7</v>
      </c>
      <c r="D4420" s="22" t="s">
        <v>7</v>
      </c>
      <c r="E4420" s="22" t="s">
        <v>15</v>
      </c>
      <c r="F4420" s="22" t="s">
        <v>19</v>
      </c>
      <c r="G4420" s="1">
        <v>4090.86</v>
      </c>
    </row>
    <row r="4421" spans="2:7">
      <c r="B4421" s="22" t="s">
        <v>150</v>
      </c>
      <c r="C4421" s="22" t="s">
        <v>7</v>
      </c>
      <c r="D4421" s="22" t="s">
        <v>7</v>
      </c>
      <c r="E4421" s="22" t="s">
        <v>15</v>
      </c>
      <c r="F4421" s="22" t="s">
        <v>20</v>
      </c>
      <c r="G4421" s="1">
        <v>12276.84</v>
      </c>
    </row>
    <row r="4422" spans="2:7">
      <c r="B4422" s="22" t="s">
        <v>150</v>
      </c>
      <c r="C4422" s="22" t="s">
        <v>7</v>
      </c>
      <c r="D4422" s="22" t="s">
        <v>7</v>
      </c>
      <c r="E4422" s="22" t="s">
        <v>15</v>
      </c>
      <c r="F4422" s="22" t="s">
        <v>21</v>
      </c>
      <c r="G4422" s="1">
        <v>39.770000000000003</v>
      </c>
    </row>
    <row r="4423" spans="2:7">
      <c r="B4423" s="22" t="s">
        <v>150</v>
      </c>
      <c r="C4423" s="22" t="s">
        <v>7</v>
      </c>
      <c r="D4423" s="22" t="s">
        <v>7</v>
      </c>
      <c r="E4423" s="22" t="s">
        <v>15</v>
      </c>
      <c r="F4423" s="22" t="s">
        <v>22</v>
      </c>
      <c r="G4423" s="1">
        <v>162.35</v>
      </c>
    </row>
    <row r="4424" spans="2:7">
      <c r="B4424" s="22" t="s">
        <v>150</v>
      </c>
      <c r="C4424" s="22" t="s">
        <v>7</v>
      </c>
      <c r="D4424" s="22" t="s">
        <v>7</v>
      </c>
      <c r="E4424" s="22" t="s">
        <v>15</v>
      </c>
      <c r="F4424" s="22" t="s">
        <v>23</v>
      </c>
      <c r="G4424" s="1">
        <v>86.15</v>
      </c>
    </row>
    <row r="4425" spans="2:7">
      <c r="B4425" s="22" t="s">
        <v>150</v>
      </c>
      <c r="C4425" s="22" t="s">
        <v>7</v>
      </c>
      <c r="D4425" s="22" t="s">
        <v>7</v>
      </c>
      <c r="E4425" s="22" t="s">
        <v>15</v>
      </c>
      <c r="F4425" s="22" t="s">
        <v>24</v>
      </c>
      <c r="G4425" s="1">
        <v>1905.73</v>
      </c>
    </row>
    <row r="4426" spans="2:7">
      <c r="B4426" s="22" t="s">
        <v>150</v>
      </c>
      <c r="C4426" s="22" t="s">
        <v>7</v>
      </c>
      <c r="D4426" s="22" t="s">
        <v>7</v>
      </c>
      <c r="E4426" s="22" t="s">
        <v>15</v>
      </c>
      <c r="F4426" s="22" t="s">
        <v>25</v>
      </c>
      <c r="G4426" s="1">
        <v>989.33</v>
      </c>
    </row>
    <row r="4427" spans="2:7">
      <c r="B4427" s="22" t="s">
        <v>150</v>
      </c>
      <c r="C4427" s="22" t="s">
        <v>7</v>
      </c>
      <c r="D4427" s="22" t="s">
        <v>7</v>
      </c>
      <c r="E4427" s="22" t="s">
        <v>15</v>
      </c>
      <c r="F4427" s="22" t="s">
        <v>26</v>
      </c>
      <c r="G4427" s="1">
        <v>15788.31</v>
      </c>
    </row>
    <row r="4428" spans="2:7">
      <c r="B4428" s="22" t="s">
        <v>150</v>
      </c>
      <c r="C4428" s="22" t="s">
        <v>7</v>
      </c>
      <c r="D4428" s="22" t="s">
        <v>7</v>
      </c>
      <c r="E4428" s="22" t="s">
        <v>15</v>
      </c>
      <c r="F4428" s="22" t="s">
        <v>27</v>
      </c>
      <c r="G4428" s="1">
        <v>47.11</v>
      </c>
    </row>
    <row r="4429" spans="2:7">
      <c r="B4429" s="22" t="s">
        <v>150</v>
      </c>
      <c r="C4429" s="22" t="s">
        <v>7</v>
      </c>
      <c r="D4429" s="22" t="s">
        <v>7</v>
      </c>
      <c r="E4429" s="22" t="s">
        <v>15</v>
      </c>
      <c r="F4429" s="22" t="s">
        <v>72</v>
      </c>
      <c r="G4429" s="1">
        <v>115.91</v>
      </c>
    </row>
    <row r="4430" spans="2:7">
      <c r="B4430" s="22" t="s">
        <v>150</v>
      </c>
      <c r="C4430" s="22" t="s">
        <v>7</v>
      </c>
      <c r="D4430" s="22" t="s">
        <v>7</v>
      </c>
      <c r="E4430" s="22" t="s">
        <v>28</v>
      </c>
      <c r="F4430" s="22" t="s">
        <v>29</v>
      </c>
      <c r="G4430" s="1">
        <v>293464.01</v>
      </c>
    </row>
    <row r="4431" spans="2:7">
      <c r="B4431" s="22" t="s">
        <v>150</v>
      </c>
      <c r="C4431" s="22" t="s">
        <v>7</v>
      </c>
      <c r="D4431" s="22" t="s">
        <v>7</v>
      </c>
      <c r="E4431" s="22" t="s">
        <v>28</v>
      </c>
      <c r="F4431" s="22" t="s">
        <v>32</v>
      </c>
      <c r="G4431" s="1">
        <v>39229.699999999997</v>
      </c>
    </row>
    <row r="4432" spans="2:7">
      <c r="B4432" s="22" t="s">
        <v>150</v>
      </c>
      <c r="C4432" s="22" t="s">
        <v>7</v>
      </c>
      <c r="D4432" s="22" t="s">
        <v>7</v>
      </c>
      <c r="E4432" s="22" t="s">
        <v>28</v>
      </c>
      <c r="F4432" s="22" t="s">
        <v>33</v>
      </c>
      <c r="G4432" s="1">
        <v>66631.600000000006</v>
      </c>
    </row>
    <row r="4433" spans="2:7">
      <c r="B4433" s="22" t="s">
        <v>150</v>
      </c>
      <c r="C4433" s="22" t="s">
        <v>7</v>
      </c>
      <c r="D4433" s="22" t="s">
        <v>7</v>
      </c>
      <c r="E4433" s="22" t="s">
        <v>34</v>
      </c>
      <c r="F4433" s="22" t="s">
        <v>35</v>
      </c>
      <c r="G4433" s="1">
        <v>41023.68</v>
      </c>
    </row>
    <row r="4434" spans="2:7">
      <c r="B4434" s="22" t="s">
        <v>150</v>
      </c>
      <c r="C4434" s="22" t="s">
        <v>7</v>
      </c>
      <c r="D4434" s="22" t="s">
        <v>7</v>
      </c>
      <c r="E4434" s="22" t="s">
        <v>34</v>
      </c>
      <c r="F4434" s="22" t="s">
        <v>37</v>
      </c>
      <c r="G4434" s="1">
        <v>20000</v>
      </c>
    </row>
    <row r="4435" spans="2:7">
      <c r="B4435" s="22" t="s">
        <v>150</v>
      </c>
      <c r="C4435" s="22" t="s">
        <v>7</v>
      </c>
      <c r="D4435" s="22" t="s">
        <v>7</v>
      </c>
      <c r="E4435" s="22" t="s">
        <v>34</v>
      </c>
      <c r="F4435" s="22" t="s">
        <v>38</v>
      </c>
      <c r="G4435" s="1">
        <v>1350</v>
      </c>
    </row>
    <row r="4436" spans="2:7">
      <c r="B4436" s="22" t="s">
        <v>150</v>
      </c>
      <c r="C4436" s="22" t="s">
        <v>7</v>
      </c>
      <c r="D4436" s="22" t="s">
        <v>7</v>
      </c>
      <c r="E4436" s="22" t="s">
        <v>34</v>
      </c>
      <c r="F4436" s="22" t="s">
        <v>39</v>
      </c>
      <c r="G4436" s="1">
        <v>4756.01</v>
      </c>
    </row>
    <row r="4437" spans="2:7">
      <c r="B4437" s="22" t="s">
        <v>150</v>
      </c>
      <c r="C4437" s="22" t="s">
        <v>7</v>
      </c>
      <c r="D4437" s="22" t="s">
        <v>7</v>
      </c>
      <c r="E4437" s="22" t="s">
        <v>34</v>
      </c>
      <c r="F4437" s="22" t="s">
        <v>40</v>
      </c>
      <c r="G4437" s="1">
        <v>61188.61</v>
      </c>
    </row>
    <row r="4438" spans="2:7">
      <c r="B4438" s="22" t="s">
        <v>150</v>
      </c>
      <c r="C4438" s="22" t="s">
        <v>7</v>
      </c>
      <c r="D4438" s="22" t="s">
        <v>7</v>
      </c>
      <c r="E4438" s="22" t="s">
        <v>34</v>
      </c>
      <c r="F4438" s="22" t="s">
        <v>47</v>
      </c>
      <c r="G4438" s="1">
        <v>13338.39</v>
      </c>
    </row>
    <row r="4439" spans="2:7">
      <c r="B4439" s="22" t="s">
        <v>150</v>
      </c>
      <c r="C4439" s="22" t="s">
        <v>7</v>
      </c>
      <c r="D4439" s="22" t="s">
        <v>7</v>
      </c>
      <c r="E4439" s="22" t="s">
        <v>34</v>
      </c>
      <c r="F4439" s="22" t="s">
        <v>66</v>
      </c>
      <c r="G4439" s="1">
        <v>9516.36</v>
      </c>
    </row>
    <row r="4440" spans="2:7">
      <c r="B4440" s="22" t="s">
        <v>150</v>
      </c>
      <c r="C4440" s="22" t="s">
        <v>7</v>
      </c>
      <c r="D4440" s="22" t="s">
        <v>7</v>
      </c>
      <c r="E4440" s="22" t="s">
        <v>34</v>
      </c>
      <c r="F4440" s="22" t="s">
        <v>50</v>
      </c>
      <c r="G4440" s="1">
        <v>62732</v>
      </c>
    </row>
    <row r="4441" spans="2:7">
      <c r="B4441" s="22" t="s">
        <v>150</v>
      </c>
      <c r="C4441" s="22" t="s">
        <v>7</v>
      </c>
      <c r="D4441" s="22" t="s">
        <v>7</v>
      </c>
      <c r="E4441" s="22" t="s">
        <v>34</v>
      </c>
      <c r="F4441" s="22" t="s">
        <v>55</v>
      </c>
      <c r="G4441" s="1">
        <v>13522.87</v>
      </c>
    </row>
    <row r="4442" spans="2:7">
      <c r="B4442" s="22" t="s">
        <v>150</v>
      </c>
      <c r="C4442" s="22" t="s">
        <v>7</v>
      </c>
      <c r="D4442" s="22" t="s">
        <v>7</v>
      </c>
      <c r="E4442" s="22" t="s">
        <v>34</v>
      </c>
      <c r="F4442" s="22" t="s">
        <v>57</v>
      </c>
      <c r="G4442" s="1">
        <v>46.22</v>
      </c>
    </row>
    <row r="4443" spans="2:7">
      <c r="B4443" s="22" t="s">
        <v>150</v>
      </c>
      <c r="C4443" s="22" t="s">
        <v>7</v>
      </c>
      <c r="D4443" s="22" t="s">
        <v>7</v>
      </c>
      <c r="E4443" s="22" t="s">
        <v>34</v>
      </c>
      <c r="F4443" s="22" t="s">
        <v>58</v>
      </c>
      <c r="G4443" s="1">
        <v>1348.5</v>
      </c>
    </row>
    <row r="4444" spans="2:7">
      <c r="B4444" s="22" t="s">
        <v>150</v>
      </c>
      <c r="C4444" s="22" t="s">
        <v>7</v>
      </c>
      <c r="D4444" s="22" t="s">
        <v>7</v>
      </c>
      <c r="E4444" s="22" t="s">
        <v>59</v>
      </c>
      <c r="F4444" s="22" t="s">
        <v>55</v>
      </c>
      <c r="G4444" s="1">
        <v>11719.17</v>
      </c>
    </row>
    <row r="4445" spans="2:7">
      <c r="B4445" s="22" t="s">
        <v>150</v>
      </c>
      <c r="C4445" s="22" t="s">
        <v>7</v>
      </c>
      <c r="D4445" s="22" t="s">
        <v>7</v>
      </c>
      <c r="E4445" s="22" t="s">
        <v>60</v>
      </c>
      <c r="F4445" s="22" t="s">
        <v>62</v>
      </c>
      <c r="G4445" s="1">
        <v>52170.48</v>
      </c>
    </row>
    <row r="4446" spans="2:7">
      <c r="B4446" s="22" t="s">
        <v>151</v>
      </c>
      <c r="C4446" s="22" t="s">
        <v>7</v>
      </c>
      <c r="D4446" s="22" t="s">
        <v>5</v>
      </c>
      <c r="E4446" s="22" t="s">
        <v>8</v>
      </c>
      <c r="F4446" s="22" t="s">
        <v>9</v>
      </c>
      <c r="G4446" s="1">
        <v>1799789.09</v>
      </c>
    </row>
    <row r="4447" spans="2:7">
      <c r="B4447" s="22" t="s">
        <v>151</v>
      </c>
      <c r="C4447" s="22" t="s">
        <v>7</v>
      </c>
      <c r="D4447" s="22" t="s">
        <v>5</v>
      </c>
      <c r="E4447" s="22" t="s">
        <v>8</v>
      </c>
      <c r="F4447" s="22" t="s">
        <v>10</v>
      </c>
      <c r="G4447" s="1">
        <v>18760.39</v>
      </c>
    </row>
    <row r="4448" spans="2:7">
      <c r="B4448" s="22" t="s">
        <v>151</v>
      </c>
      <c r="C4448" s="22" t="s">
        <v>7</v>
      </c>
      <c r="D4448" s="22" t="s">
        <v>5</v>
      </c>
      <c r="E4448" s="22" t="s">
        <v>8</v>
      </c>
      <c r="F4448" s="22" t="s">
        <v>11</v>
      </c>
      <c r="G4448" s="1">
        <v>7086.95</v>
      </c>
    </row>
    <row r="4449" spans="2:7">
      <c r="B4449" s="22" t="s">
        <v>151</v>
      </c>
      <c r="C4449" s="22" t="s">
        <v>7</v>
      </c>
      <c r="D4449" s="22" t="s">
        <v>5</v>
      </c>
      <c r="E4449" s="22" t="s">
        <v>8</v>
      </c>
      <c r="F4449" s="22" t="s">
        <v>12</v>
      </c>
      <c r="G4449" s="1">
        <v>30162.5</v>
      </c>
    </row>
    <row r="4450" spans="2:7">
      <c r="B4450" s="22" t="s">
        <v>151</v>
      </c>
      <c r="C4450" s="22" t="s">
        <v>7</v>
      </c>
      <c r="D4450" s="22" t="s">
        <v>5</v>
      </c>
      <c r="E4450" s="22" t="s">
        <v>8</v>
      </c>
      <c r="F4450" s="22" t="s">
        <v>13</v>
      </c>
      <c r="G4450" s="1">
        <v>39821.17</v>
      </c>
    </row>
    <row r="4451" spans="2:7">
      <c r="B4451" s="22" t="s">
        <v>151</v>
      </c>
      <c r="C4451" s="22" t="s">
        <v>7</v>
      </c>
      <c r="D4451" s="22" t="s">
        <v>5</v>
      </c>
      <c r="E4451" s="22" t="s">
        <v>8</v>
      </c>
      <c r="F4451" s="22" t="s">
        <v>70</v>
      </c>
      <c r="G4451" s="1">
        <v>10505</v>
      </c>
    </row>
    <row r="4452" spans="2:7">
      <c r="B4452" s="22" t="s">
        <v>151</v>
      </c>
      <c r="C4452" s="22" t="s">
        <v>7</v>
      </c>
      <c r="D4452" s="22" t="s">
        <v>5</v>
      </c>
      <c r="E4452" s="22" t="s">
        <v>14</v>
      </c>
      <c r="F4452" s="22" t="s">
        <v>9</v>
      </c>
      <c r="G4452" s="1">
        <v>913955.66</v>
      </c>
    </row>
    <row r="4453" spans="2:7">
      <c r="B4453" s="22" t="s">
        <v>151</v>
      </c>
      <c r="C4453" s="22" t="s">
        <v>7</v>
      </c>
      <c r="D4453" s="22" t="s">
        <v>5</v>
      </c>
      <c r="E4453" s="22" t="s">
        <v>14</v>
      </c>
      <c r="F4453" s="22" t="s">
        <v>10</v>
      </c>
      <c r="G4453" s="1">
        <v>24877.919999999998</v>
      </c>
    </row>
    <row r="4454" spans="2:7">
      <c r="B4454" s="22" t="s">
        <v>151</v>
      </c>
      <c r="C4454" s="22" t="s">
        <v>7</v>
      </c>
      <c r="D4454" s="22" t="s">
        <v>5</v>
      </c>
      <c r="E4454" s="22" t="s">
        <v>14</v>
      </c>
      <c r="F4454" s="22" t="s">
        <v>11</v>
      </c>
      <c r="G4454" s="1">
        <v>12282.97</v>
      </c>
    </row>
    <row r="4455" spans="2:7">
      <c r="B4455" s="22" t="s">
        <v>151</v>
      </c>
      <c r="C4455" s="22" t="s">
        <v>7</v>
      </c>
      <c r="D4455" s="22" t="s">
        <v>5</v>
      </c>
      <c r="E4455" s="22" t="s">
        <v>14</v>
      </c>
      <c r="F4455" s="22" t="s">
        <v>12</v>
      </c>
      <c r="G4455" s="1">
        <v>6117</v>
      </c>
    </row>
    <row r="4456" spans="2:7">
      <c r="B4456" s="22" t="s">
        <v>151</v>
      </c>
      <c r="C4456" s="22" t="s">
        <v>7</v>
      </c>
      <c r="D4456" s="22" t="s">
        <v>5</v>
      </c>
      <c r="E4456" s="22" t="s">
        <v>14</v>
      </c>
      <c r="F4456" s="22" t="s">
        <v>13</v>
      </c>
      <c r="G4456" s="1">
        <v>36145.01</v>
      </c>
    </row>
    <row r="4457" spans="2:7">
      <c r="B4457" s="22" t="s">
        <v>151</v>
      </c>
      <c r="C4457" s="22" t="s">
        <v>7</v>
      </c>
      <c r="D4457" s="22" t="s">
        <v>5</v>
      </c>
      <c r="E4457" s="22" t="s">
        <v>15</v>
      </c>
      <c r="F4457" s="22" t="s">
        <v>16</v>
      </c>
      <c r="G4457" s="1">
        <v>-3026.29</v>
      </c>
    </row>
    <row r="4458" spans="2:7">
      <c r="B4458" s="22" t="s">
        <v>151</v>
      </c>
      <c r="C4458" s="22" t="s">
        <v>7</v>
      </c>
      <c r="D4458" s="22" t="s">
        <v>5</v>
      </c>
      <c r="E4458" s="22" t="s">
        <v>15</v>
      </c>
      <c r="F4458" s="22" t="s">
        <v>71</v>
      </c>
      <c r="G4458" s="1">
        <v>-3717.7</v>
      </c>
    </row>
    <row r="4459" spans="2:7">
      <c r="B4459" s="22" t="s">
        <v>151</v>
      </c>
      <c r="C4459" s="22" t="s">
        <v>7</v>
      </c>
      <c r="D4459" s="22" t="s">
        <v>5</v>
      </c>
      <c r="E4459" s="22" t="s">
        <v>15</v>
      </c>
      <c r="F4459" s="22" t="s">
        <v>17</v>
      </c>
      <c r="G4459" s="1">
        <v>143152.89000000001</v>
      </c>
    </row>
    <row r="4460" spans="2:7">
      <c r="B4460" s="22" t="s">
        <v>151</v>
      </c>
      <c r="C4460" s="22" t="s">
        <v>7</v>
      </c>
      <c r="D4460" s="22" t="s">
        <v>5</v>
      </c>
      <c r="E4460" s="22" t="s">
        <v>15</v>
      </c>
      <c r="F4460" s="22" t="s">
        <v>18</v>
      </c>
      <c r="G4460" s="1">
        <v>68291.19</v>
      </c>
    </row>
    <row r="4461" spans="2:7">
      <c r="B4461" s="22" t="s">
        <v>151</v>
      </c>
      <c r="C4461" s="22" t="s">
        <v>7</v>
      </c>
      <c r="D4461" s="22" t="s">
        <v>5</v>
      </c>
      <c r="E4461" s="22" t="s">
        <v>15</v>
      </c>
      <c r="F4461" s="22" t="s">
        <v>19</v>
      </c>
      <c r="G4461" s="1">
        <v>301453.33</v>
      </c>
    </row>
    <row r="4462" spans="2:7">
      <c r="B4462" s="22" t="s">
        <v>151</v>
      </c>
      <c r="C4462" s="22" t="s">
        <v>7</v>
      </c>
      <c r="D4462" s="22" t="s">
        <v>5</v>
      </c>
      <c r="E4462" s="22" t="s">
        <v>15</v>
      </c>
      <c r="F4462" s="22" t="s">
        <v>20</v>
      </c>
      <c r="G4462" s="1">
        <v>114285.09</v>
      </c>
    </row>
    <row r="4463" spans="2:7">
      <c r="B4463" s="22" t="s">
        <v>151</v>
      </c>
      <c r="C4463" s="22" t="s">
        <v>7</v>
      </c>
      <c r="D4463" s="22" t="s">
        <v>5</v>
      </c>
      <c r="E4463" s="22" t="s">
        <v>15</v>
      </c>
      <c r="F4463" s="22" t="s">
        <v>21</v>
      </c>
      <c r="G4463" s="1">
        <v>8077.62</v>
      </c>
    </row>
    <row r="4464" spans="2:7">
      <c r="B4464" s="22" t="s">
        <v>151</v>
      </c>
      <c r="C4464" s="22" t="s">
        <v>7</v>
      </c>
      <c r="D4464" s="22" t="s">
        <v>5</v>
      </c>
      <c r="E4464" s="22" t="s">
        <v>15</v>
      </c>
      <c r="F4464" s="22" t="s">
        <v>22</v>
      </c>
      <c r="G4464" s="1">
        <v>4507.7</v>
      </c>
    </row>
    <row r="4465" spans="2:7">
      <c r="B4465" s="22" t="s">
        <v>151</v>
      </c>
      <c r="C4465" s="22" t="s">
        <v>7</v>
      </c>
      <c r="D4465" s="22" t="s">
        <v>5</v>
      </c>
      <c r="E4465" s="22" t="s">
        <v>15</v>
      </c>
      <c r="F4465" s="22" t="s">
        <v>23</v>
      </c>
      <c r="G4465" s="1">
        <v>8503.08</v>
      </c>
    </row>
    <row r="4466" spans="2:7">
      <c r="B4466" s="22" t="s">
        <v>151</v>
      </c>
      <c r="C4466" s="22" t="s">
        <v>7</v>
      </c>
      <c r="D4466" s="22" t="s">
        <v>5</v>
      </c>
      <c r="E4466" s="22" t="s">
        <v>15</v>
      </c>
      <c r="F4466" s="22" t="s">
        <v>24</v>
      </c>
      <c r="G4466" s="1">
        <v>20133.07</v>
      </c>
    </row>
    <row r="4467" spans="2:7">
      <c r="B4467" s="22" t="s">
        <v>151</v>
      </c>
      <c r="C4467" s="22" t="s">
        <v>7</v>
      </c>
      <c r="D4467" s="22" t="s">
        <v>5</v>
      </c>
      <c r="E4467" s="22" t="s">
        <v>15</v>
      </c>
      <c r="F4467" s="22" t="s">
        <v>25</v>
      </c>
      <c r="G4467" s="1">
        <v>292933.77</v>
      </c>
    </row>
    <row r="4468" spans="2:7">
      <c r="B4468" s="22" t="s">
        <v>151</v>
      </c>
      <c r="C4468" s="22" t="s">
        <v>7</v>
      </c>
      <c r="D4468" s="22" t="s">
        <v>5</v>
      </c>
      <c r="E4468" s="22" t="s">
        <v>15</v>
      </c>
      <c r="F4468" s="22" t="s">
        <v>26</v>
      </c>
      <c r="G4468" s="1">
        <v>291120.05</v>
      </c>
    </row>
    <row r="4469" spans="2:7">
      <c r="B4469" s="22" t="s">
        <v>151</v>
      </c>
      <c r="C4469" s="22" t="s">
        <v>7</v>
      </c>
      <c r="D4469" s="22" t="s">
        <v>5</v>
      </c>
      <c r="E4469" s="22" t="s">
        <v>28</v>
      </c>
      <c r="F4469" s="22" t="s">
        <v>29</v>
      </c>
      <c r="G4469" s="1">
        <v>135831.85999999999</v>
      </c>
    </row>
    <row r="4470" spans="2:7">
      <c r="B4470" s="22" t="s">
        <v>151</v>
      </c>
      <c r="C4470" s="22" t="s">
        <v>7</v>
      </c>
      <c r="D4470" s="22" t="s">
        <v>5</v>
      </c>
      <c r="E4470" s="22" t="s">
        <v>28</v>
      </c>
      <c r="F4470" s="22" t="s">
        <v>30</v>
      </c>
      <c r="G4470" s="1">
        <v>37682.26</v>
      </c>
    </row>
    <row r="4471" spans="2:7">
      <c r="B4471" s="22" t="s">
        <v>151</v>
      </c>
      <c r="C4471" s="22" t="s">
        <v>7</v>
      </c>
      <c r="D4471" s="22" t="s">
        <v>5</v>
      </c>
      <c r="E4471" s="22" t="s">
        <v>28</v>
      </c>
      <c r="F4471" s="22" t="s">
        <v>31</v>
      </c>
      <c r="G4471" s="1">
        <v>97181.49</v>
      </c>
    </row>
    <row r="4472" spans="2:7">
      <c r="B4472" s="22" t="s">
        <v>151</v>
      </c>
      <c r="C4472" s="22" t="s">
        <v>7</v>
      </c>
      <c r="D4472" s="22" t="s">
        <v>5</v>
      </c>
      <c r="E4472" s="22" t="s">
        <v>34</v>
      </c>
      <c r="F4472" s="22" t="s">
        <v>35</v>
      </c>
      <c r="G4472" s="1">
        <v>31641.43</v>
      </c>
    </row>
    <row r="4473" spans="2:7">
      <c r="B4473" s="22" t="s">
        <v>151</v>
      </c>
      <c r="C4473" s="22" t="s">
        <v>7</v>
      </c>
      <c r="D4473" s="22" t="s">
        <v>5</v>
      </c>
      <c r="E4473" s="22" t="s">
        <v>34</v>
      </c>
      <c r="F4473" s="22" t="s">
        <v>36</v>
      </c>
      <c r="G4473" s="1">
        <v>961.53</v>
      </c>
    </row>
    <row r="4474" spans="2:7">
      <c r="B4474" s="22" t="s">
        <v>151</v>
      </c>
      <c r="C4474" s="22" t="s">
        <v>7</v>
      </c>
      <c r="D4474" s="22" t="s">
        <v>5</v>
      </c>
      <c r="E4474" s="22" t="s">
        <v>34</v>
      </c>
      <c r="F4474" s="22" t="s">
        <v>37</v>
      </c>
      <c r="G4474" s="1">
        <v>352152.12</v>
      </c>
    </row>
    <row r="4475" spans="2:7">
      <c r="B4475" s="22" t="s">
        <v>151</v>
      </c>
      <c r="C4475" s="22" t="s">
        <v>7</v>
      </c>
      <c r="D4475" s="22" t="s">
        <v>5</v>
      </c>
      <c r="E4475" s="22" t="s">
        <v>34</v>
      </c>
      <c r="F4475" s="22" t="s">
        <v>64</v>
      </c>
      <c r="G4475" s="1">
        <v>4217.6400000000003</v>
      </c>
    </row>
    <row r="4476" spans="2:7">
      <c r="B4476" s="22" t="s">
        <v>151</v>
      </c>
      <c r="C4476" s="22" t="s">
        <v>7</v>
      </c>
      <c r="D4476" s="22" t="s">
        <v>5</v>
      </c>
      <c r="E4476" s="22" t="s">
        <v>34</v>
      </c>
      <c r="F4476" s="22" t="s">
        <v>73</v>
      </c>
      <c r="G4476" s="1">
        <v>1672.8</v>
      </c>
    </row>
    <row r="4477" spans="2:7">
      <c r="B4477" s="22" t="s">
        <v>151</v>
      </c>
      <c r="C4477" s="22" t="s">
        <v>7</v>
      </c>
      <c r="D4477" s="22" t="s">
        <v>5</v>
      </c>
      <c r="E4477" s="22" t="s">
        <v>34</v>
      </c>
      <c r="F4477" s="22" t="s">
        <v>38</v>
      </c>
      <c r="G4477" s="1">
        <v>12865.17</v>
      </c>
    </row>
    <row r="4478" spans="2:7">
      <c r="B4478" s="22" t="s">
        <v>151</v>
      </c>
      <c r="C4478" s="22" t="s">
        <v>7</v>
      </c>
      <c r="D4478" s="22" t="s">
        <v>5</v>
      </c>
      <c r="E4478" s="22" t="s">
        <v>34</v>
      </c>
      <c r="F4478" s="22" t="s">
        <v>39</v>
      </c>
      <c r="G4478" s="1">
        <v>22497.77</v>
      </c>
    </row>
    <row r="4479" spans="2:7">
      <c r="B4479" s="22" t="s">
        <v>151</v>
      </c>
      <c r="C4479" s="22" t="s">
        <v>7</v>
      </c>
      <c r="D4479" s="22" t="s">
        <v>5</v>
      </c>
      <c r="E4479" s="22" t="s">
        <v>34</v>
      </c>
      <c r="F4479" s="22" t="s">
        <v>40</v>
      </c>
      <c r="G4479" s="1">
        <v>28968.23</v>
      </c>
    </row>
    <row r="4480" spans="2:7">
      <c r="B4480" s="22" t="s">
        <v>151</v>
      </c>
      <c r="C4480" s="22" t="s">
        <v>7</v>
      </c>
      <c r="D4480" s="22" t="s">
        <v>5</v>
      </c>
      <c r="E4480" s="22" t="s">
        <v>34</v>
      </c>
      <c r="F4480" s="22" t="s">
        <v>41</v>
      </c>
      <c r="G4480" s="1">
        <v>2343.0700000000002</v>
      </c>
    </row>
    <row r="4481" spans="2:7">
      <c r="B4481" s="22" t="s">
        <v>151</v>
      </c>
      <c r="C4481" s="22" t="s">
        <v>7</v>
      </c>
      <c r="D4481" s="22" t="s">
        <v>5</v>
      </c>
      <c r="E4481" s="22" t="s">
        <v>34</v>
      </c>
      <c r="F4481" s="22" t="s">
        <v>42</v>
      </c>
      <c r="G4481" s="1">
        <v>154.29</v>
      </c>
    </row>
    <row r="4482" spans="2:7">
      <c r="B4482" s="22" t="s">
        <v>151</v>
      </c>
      <c r="C4482" s="22" t="s">
        <v>7</v>
      </c>
      <c r="D4482" s="22" t="s">
        <v>5</v>
      </c>
      <c r="E4482" s="22" t="s">
        <v>34</v>
      </c>
      <c r="F4482" s="22" t="s">
        <v>43</v>
      </c>
      <c r="G4482" s="1">
        <v>16856.38</v>
      </c>
    </row>
    <row r="4483" spans="2:7">
      <c r="B4483" s="22" t="s">
        <v>151</v>
      </c>
      <c r="C4483" s="22" t="s">
        <v>7</v>
      </c>
      <c r="D4483" s="22" t="s">
        <v>5</v>
      </c>
      <c r="E4483" s="22" t="s">
        <v>34</v>
      </c>
      <c r="F4483" s="22" t="s">
        <v>44</v>
      </c>
      <c r="G4483" s="1">
        <v>1068.1600000000001</v>
      </c>
    </row>
    <row r="4484" spans="2:7">
      <c r="B4484" s="22" t="s">
        <v>151</v>
      </c>
      <c r="C4484" s="22" t="s">
        <v>7</v>
      </c>
      <c r="D4484" s="22" t="s">
        <v>5</v>
      </c>
      <c r="E4484" s="22" t="s">
        <v>34</v>
      </c>
      <c r="F4484" s="22" t="s">
        <v>45</v>
      </c>
      <c r="G4484" s="1">
        <v>24672.74</v>
      </c>
    </row>
    <row r="4485" spans="2:7">
      <c r="B4485" s="22" t="s">
        <v>151</v>
      </c>
      <c r="C4485" s="22" t="s">
        <v>7</v>
      </c>
      <c r="D4485" s="22" t="s">
        <v>5</v>
      </c>
      <c r="E4485" s="22" t="s">
        <v>34</v>
      </c>
      <c r="F4485" s="22" t="s">
        <v>46</v>
      </c>
      <c r="G4485" s="1">
        <v>703.43</v>
      </c>
    </row>
    <row r="4486" spans="2:7">
      <c r="B4486" s="22" t="s">
        <v>151</v>
      </c>
      <c r="C4486" s="22" t="s">
        <v>7</v>
      </c>
      <c r="D4486" s="22" t="s">
        <v>5</v>
      </c>
      <c r="E4486" s="22" t="s">
        <v>34</v>
      </c>
      <c r="F4486" s="22" t="s">
        <v>47</v>
      </c>
      <c r="G4486" s="1">
        <v>9375.4500000000007</v>
      </c>
    </row>
    <row r="4487" spans="2:7">
      <c r="B4487" s="22" t="s">
        <v>151</v>
      </c>
      <c r="C4487" s="22" t="s">
        <v>7</v>
      </c>
      <c r="D4487" s="22" t="s">
        <v>5</v>
      </c>
      <c r="E4487" s="22" t="s">
        <v>34</v>
      </c>
      <c r="F4487" s="22" t="s">
        <v>48</v>
      </c>
      <c r="G4487" s="1">
        <v>300.24</v>
      </c>
    </row>
    <row r="4488" spans="2:7">
      <c r="B4488" s="22" t="s">
        <v>151</v>
      </c>
      <c r="C4488" s="22" t="s">
        <v>7</v>
      </c>
      <c r="D4488" s="22" t="s">
        <v>5</v>
      </c>
      <c r="E4488" s="22" t="s">
        <v>34</v>
      </c>
      <c r="F4488" s="22" t="s">
        <v>66</v>
      </c>
      <c r="G4488" s="1">
        <v>10399.49</v>
      </c>
    </row>
    <row r="4489" spans="2:7">
      <c r="B4489" s="22" t="s">
        <v>151</v>
      </c>
      <c r="C4489" s="22" t="s">
        <v>7</v>
      </c>
      <c r="D4489" s="22" t="s">
        <v>5</v>
      </c>
      <c r="E4489" s="22" t="s">
        <v>34</v>
      </c>
      <c r="F4489" s="22" t="s">
        <v>67</v>
      </c>
      <c r="G4489" s="1">
        <v>136532.82999999999</v>
      </c>
    </row>
    <row r="4490" spans="2:7">
      <c r="B4490" s="22" t="s">
        <v>151</v>
      </c>
      <c r="C4490" s="22" t="s">
        <v>7</v>
      </c>
      <c r="D4490" s="22" t="s">
        <v>5</v>
      </c>
      <c r="E4490" s="22" t="s">
        <v>34</v>
      </c>
      <c r="F4490" s="22" t="s">
        <v>49</v>
      </c>
      <c r="G4490" s="1">
        <v>223141.13</v>
      </c>
    </row>
    <row r="4491" spans="2:7">
      <c r="B4491" s="22" t="s">
        <v>151</v>
      </c>
      <c r="C4491" s="22" t="s">
        <v>7</v>
      </c>
      <c r="D4491" s="22" t="s">
        <v>5</v>
      </c>
      <c r="E4491" s="22" t="s">
        <v>34</v>
      </c>
      <c r="F4491" s="22" t="s">
        <v>50</v>
      </c>
      <c r="G4491" s="1">
        <v>1747.83</v>
      </c>
    </row>
    <row r="4492" spans="2:7">
      <c r="B4492" s="22" t="s">
        <v>151</v>
      </c>
      <c r="C4492" s="22" t="s">
        <v>7</v>
      </c>
      <c r="D4492" s="22" t="s">
        <v>5</v>
      </c>
      <c r="E4492" s="22" t="s">
        <v>34</v>
      </c>
      <c r="F4492" s="22" t="s">
        <v>51</v>
      </c>
      <c r="G4492" s="1">
        <v>564.5</v>
      </c>
    </row>
    <row r="4493" spans="2:7">
      <c r="B4493" s="22" t="s">
        <v>151</v>
      </c>
      <c r="C4493" s="22" t="s">
        <v>7</v>
      </c>
      <c r="D4493" s="22" t="s">
        <v>5</v>
      </c>
      <c r="E4493" s="22" t="s">
        <v>34</v>
      </c>
      <c r="F4493" s="22" t="s">
        <v>52</v>
      </c>
      <c r="G4493" s="1">
        <v>15150.05</v>
      </c>
    </row>
    <row r="4494" spans="2:7">
      <c r="B4494" s="22" t="s">
        <v>151</v>
      </c>
      <c r="C4494" s="22" t="s">
        <v>7</v>
      </c>
      <c r="D4494" s="22" t="s">
        <v>5</v>
      </c>
      <c r="E4494" s="22" t="s">
        <v>34</v>
      </c>
      <c r="F4494" s="22" t="s">
        <v>56</v>
      </c>
      <c r="G4494" s="1">
        <v>1937.73</v>
      </c>
    </row>
    <row r="4495" spans="2:7">
      <c r="B4495" s="22" t="s">
        <v>151</v>
      </c>
      <c r="C4495" s="22" t="s">
        <v>7</v>
      </c>
      <c r="D4495" s="22" t="s">
        <v>5</v>
      </c>
      <c r="E4495" s="22" t="s">
        <v>34</v>
      </c>
      <c r="F4495" s="22" t="s">
        <v>57</v>
      </c>
      <c r="G4495" s="1">
        <v>85657.69</v>
      </c>
    </row>
    <row r="4496" spans="2:7">
      <c r="B4496" s="22" t="s">
        <v>151</v>
      </c>
      <c r="C4496" s="22" t="s">
        <v>7</v>
      </c>
      <c r="D4496" s="22" t="s">
        <v>5</v>
      </c>
      <c r="E4496" s="22" t="s">
        <v>34</v>
      </c>
      <c r="F4496" s="22" t="s">
        <v>58</v>
      </c>
      <c r="G4496" s="1">
        <v>257</v>
      </c>
    </row>
    <row r="4497" spans="2:7">
      <c r="B4497" s="22" t="s">
        <v>151</v>
      </c>
      <c r="C4497" s="22" t="s">
        <v>7</v>
      </c>
      <c r="D4497" s="22" t="s">
        <v>5</v>
      </c>
      <c r="E4497" s="22" t="s">
        <v>34</v>
      </c>
      <c r="F4497" s="22" t="s">
        <v>137</v>
      </c>
      <c r="G4497" s="1">
        <v>97.01</v>
      </c>
    </row>
    <row r="4498" spans="2:7">
      <c r="B4498" s="22" t="s">
        <v>151</v>
      </c>
      <c r="C4498" s="22" t="s">
        <v>7</v>
      </c>
      <c r="D4498" s="22" t="s">
        <v>5</v>
      </c>
      <c r="E4498" s="22" t="s">
        <v>59</v>
      </c>
      <c r="F4498" s="22" t="s">
        <v>55</v>
      </c>
      <c r="G4498" s="1">
        <v>5012.63</v>
      </c>
    </row>
    <row r="4499" spans="2:7">
      <c r="B4499" s="22" t="s">
        <v>151</v>
      </c>
      <c r="C4499" s="22" t="s">
        <v>7</v>
      </c>
      <c r="D4499" s="22" t="s">
        <v>5</v>
      </c>
      <c r="E4499" s="22" t="s">
        <v>60</v>
      </c>
      <c r="F4499" s="22" t="s">
        <v>77</v>
      </c>
      <c r="G4499" s="1">
        <v>151131.25</v>
      </c>
    </row>
    <row r="4500" spans="2:7">
      <c r="B4500" s="22" t="s">
        <v>151</v>
      </c>
      <c r="C4500" s="22" t="s">
        <v>7</v>
      </c>
      <c r="D4500" s="22" t="s">
        <v>7</v>
      </c>
      <c r="E4500" s="22" t="s">
        <v>8</v>
      </c>
      <c r="F4500" s="22" t="s">
        <v>13</v>
      </c>
      <c r="G4500" s="1">
        <v>4400</v>
      </c>
    </row>
    <row r="4501" spans="2:7">
      <c r="B4501" s="22" t="s">
        <v>151</v>
      </c>
      <c r="C4501" s="22" t="s">
        <v>7</v>
      </c>
      <c r="D4501" s="22" t="s">
        <v>7</v>
      </c>
      <c r="E4501" s="22" t="s">
        <v>14</v>
      </c>
      <c r="F4501" s="22" t="s">
        <v>12</v>
      </c>
      <c r="G4501" s="1">
        <v>62147.29</v>
      </c>
    </row>
    <row r="4502" spans="2:7">
      <c r="B4502" s="22" t="s">
        <v>151</v>
      </c>
      <c r="C4502" s="22" t="s">
        <v>7</v>
      </c>
      <c r="D4502" s="22" t="s">
        <v>7</v>
      </c>
      <c r="E4502" s="22" t="s">
        <v>15</v>
      </c>
      <c r="F4502" s="22" t="s">
        <v>17</v>
      </c>
      <c r="G4502" s="1">
        <v>330.76</v>
      </c>
    </row>
    <row r="4503" spans="2:7">
      <c r="B4503" s="22" t="s">
        <v>151</v>
      </c>
      <c r="C4503" s="22" t="s">
        <v>7</v>
      </c>
      <c r="D4503" s="22" t="s">
        <v>7</v>
      </c>
      <c r="E4503" s="22" t="s">
        <v>15</v>
      </c>
      <c r="F4503" s="22" t="s">
        <v>18</v>
      </c>
      <c r="G4503" s="1">
        <v>4887.99</v>
      </c>
    </row>
    <row r="4504" spans="2:7">
      <c r="B4504" s="22" t="s">
        <v>151</v>
      </c>
      <c r="C4504" s="22" t="s">
        <v>7</v>
      </c>
      <c r="D4504" s="22" t="s">
        <v>7</v>
      </c>
      <c r="E4504" s="22" t="s">
        <v>15</v>
      </c>
      <c r="F4504" s="22" t="s">
        <v>19</v>
      </c>
      <c r="G4504" s="1">
        <v>651.39</v>
      </c>
    </row>
    <row r="4505" spans="2:7">
      <c r="B4505" s="22" t="s">
        <v>151</v>
      </c>
      <c r="C4505" s="22" t="s">
        <v>7</v>
      </c>
      <c r="D4505" s="22" t="s">
        <v>7</v>
      </c>
      <c r="E4505" s="22" t="s">
        <v>15</v>
      </c>
      <c r="F4505" s="22" t="s">
        <v>20</v>
      </c>
      <c r="G4505" s="1">
        <v>2995.46</v>
      </c>
    </row>
    <row r="4506" spans="2:7">
      <c r="B4506" s="22" t="s">
        <v>151</v>
      </c>
      <c r="C4506" s="22" t="s">
        <v>7</v>
      </c>
      <c r="D4506" s="22" t="s">
        <v>7</v>
      </c>
      <c r="E4506" s="22" t="s">
        <v>15</v>
      </c>
      <c r="F4506" s="22" t="s">
        <v>21</v>
      </c>
      <c r="G4506" s="1">
        <v>10.02</v>
      </c>
    </row>
    <row r="4507" spans="2:7">
      <c r="B4507" s="22" t="s">
        <v>151</v>
      </c>
      <c r="C4507" s="22" t="s">
        <v>7</v>
      </c>
      <c r="D4507" s="22" t="s">
        <v>7</v>
      </c>
      <c r="E4507" s="22" t="s">
        <v>15</v>
      </c>
      <c r="F4507" s="22" t="s">
        <v>22</v>
      </c>
      <c r="G4507" s="1">
        <v>258.67</v>
      </c>
    </row>
    <row r="4508" spans="2:7">
      <c r="B4508" s="22" t="s">
        <v>151</v>
      </c>
      <c r="C4508" s="22" t="s">
        <v>7</v>
      </c>
      <c r="D4508" s="22" t="s">
        <v>7</v>
      </c>
      <c r="E4508" s="22" t="s">
        <v>15</v>
      </c>
      <c r="F4508" s="22" t="s">
        <v>23</v>
      </c>
      <c r="G4508" s="1">
        <v>19.59</v>
      </c>
    </row>
    <row r="4509" spans="2:7">
      <c r="B4509" s="22" t="s">
        <v>151</v>
      </c>
      <c r="C4509" s="22" t="s">
        <v>7</v>
      </c>
      <c r="D4509" s="22" t="s">
        <v>7</v>
      </c>
      <c r="E4509" s="22" t="s">
        <v>15</v>
      </c>
      <c r="F4509" s="22" t="s">
        <v>24</v>
      </c>
      <c r="G4509" s="1">
        <v>470.62</v>
      </c>
    </row>
    <row r="4510" spans="2:7">
      <c r="B4510" s="22" t="s">
        <v>151</v>
      </c>
      <c r="C4510" s="22" t="s">
        <v>7</v>
      </c>
      <c r="D4510" s="22" t="s">
        <v>7</v>
      </c>
      <c r="E4510" s="22" t="s">
        <v>15</v>
      </c>
      <c r="F4510" s="22" t="s">
        <v>25</v>
      </c>
      <c r="G4510" s="1">
        <v>37.86</v>
      </c>
    </row>
    <row r="4511" spans="2:7">
      <c r="B4511" s="22" t="s">
        <v>151</v>
      </c>
      <c r="C4511" s="22" t="s">
        <v>7</v>
      </c>
      <c r="D4511" s="22" t="s">
        <v>7</v>
      </c>
      <c r="E4511" s="22" t="s">
        <v>15</v>
      </c>
      <c r="F4511" s="22" t="s">
        <v>26</v>
      </c>
      <c r="G4511" s="1">
        <v>638.29</v>
      </c>
    </row>
    <row r="4512" spans="2:7">
      <c r="B4512" s="22" t="s">
        <v>151</v>
      </c>
      <c r="C4512" s="22" t="s">
        <v>7</v>
      </c>
      <c r="D4512" s="22" t="s">
        <v>7</v>
      </c>
      <c r="E4512" s="22" t="s">
        <v>28</v>
      </c>
      <c r="F4512" s="22" t="s">
        <v>29</v>
      </c>
      <c r="G4512" s="1">
        <v>64732.35</v>
      </c>
    </row>
    <row r="4513" spans="2:7">
      <c r="B4513" s="22" t="s">
        <v>151</v>
      </c>
      <c r="C4513" s="22" t="s">
        <v>7</v>
      </c>
      <c r="D4513" s="22" t="s">
        <v>7</v>
      </c>
      <c r="E4513" s="22" t="s">
        <v>28</v>
      </c>
      <c r="F4513" s="22" t="s">
        <v>30</v>
      </c>
      <c r="G4513" s="1">
        <v>836.92</v>
      </c>
    </row>
    <row r="4514" spans="2:7">
      <c r="B4514" s="22" t="s">
        <v>151</v>
      </c>
      <c r="C4514" s="22" t="s">
        <v>7</v>
      </c>
      <c r="D4514" s="22" t="s">
        <v>7</v>
      </c>
      <c r="E4514" s="22" t="s">
        <v>28</v>
      </c>
      <c r="F4514" s="22" t="s">
        <v>33</v>
      </c>
      <c r="G4514" s="1">
        <v>193.73</v>
      </c>
    </row>
    <row r="4515" spans="2:7">
      <c r="B4515" s="22" t="s">
        <v>151</v>
      </c>
      <c r="C4515" s="22" t="s">
        <v>7</v>
      </c>
      <c r="D4515" s="22" t="s">
        <v>7</v>
      </c>
      <c r="E4515" s="22" t="s">
        <v>34</v>
      </c>
      <c r="F4515" s="22" t="s">
        <v>35</v>
      </c>
      <c r="G4515" s="1">
        <v>451.34</v>
      </c>
    </row>
    <row r="4516" spans="2:7">
      <c r="B4516" s="22" t="s">
        <v>151</v>
      </c>
      <c r="C4516" s="22" t="s">
        <v>7</v>
      </c>
      <c r="D4516" s="22" t="s">
        <v>7</v>
      </c>
      <c r="E4516" s="22" t="s">
        <v>34</v>
      </c>
      <c r="F4516" s="22" t="s">
        <v>37</v>
      </c>
      <c r="G4516" s="1">
        <v>149191.6</v>
      </c>
    </row>
    <row r="4517" spans="2:7">
      <c r="B4517" s="22" t="s">
        <v>151</v>
      </c>
      <c r="C4517" s="22" t="s">
        <v>7</v>
      </c>
      <c r="D4517" s="22" t="s">
        <v>7</v>
      </c>
      <c r="E4517" s="22" t="s">
        <v>34</v>
      </c>
      <c r="F4517" s="22" t="s">
        <v>38</v>
      </c>
      <c r="G4517" s="1">
        <v>17791</v>
      </c>
    </row>
    <row r="4518" spans="2:7">
      <c r="B4518" s="22" t="s">
        <v>151</v>
      </c>
      <c r="C4518" s="22" t="s">
        <v>7</v>
      </c>
      <c r="D4518" s="22" t="s">
        <v>7</v>
      </c>
      <c r="E4518" s="22" t="s">
        <v>34</v>
      </c>
      <c r="F4518" s="22" t="s">
        <v>39</v>
      </c>
      <c r="G4518" s="1">
        <v>3612.35</v>
      </c>
    </row>
    <row r="4519" spans="2:7">
      <c r="B4519" s="22" t="s">
        <v>151</v>
      </c>
      <c r="C4519" s="22" t="s">
        <v>7</v>
      </c>
      <c r="D4519" s="22" t="s">
        <v>7</v>
      </c>
      <c r="E4519" s="22" t="s">
        <v>34</v>
      </c>
      <c r="F4519" s="22" t="s">
        <v>45</v>
      </c>
      <c r="G4519" s="1">
        <v>13749.18</v>
      </c>
    </row>
    <row r="4520" spans="2:7">
      <c r="B4520" s="22" t="s">
        <v>151</v>
      </c>
      <c r="C4520" s="22" t="s">
        <v>7</v>
      </c>
      <c r="D4520" s="22" t="s">
        <v>7</v>
      </c>
      <c r="E4520" s="22" t="s">
        <v>34</v>
      </c>
      <c r="F4520" s="22" t="s">
        <v>46</v>
      </c>
      <c r="G4520" s="1">
        <v>291.79000000000002</v>
      </c>
    </row>
    <row r="4521" spans="2:7">
      <c r="B4521" s="22" t="s">
        <v>151</v>
      </c>
      <c r="C4521" s="22" t="s">
        <v>7</v>
      </c>
      <c r="D4521" s="22" t="s">
        <v>7</v>
      </c>
      <c r="E4521" s="22" t="s">
        <v>34</v>
      </c>
      <c r="F4521" s="22" t="s">
        <v>47</v>
      </c>
      <c r="G4521" s="1">
        <v>54</v>
      </c>
    </row>
    <row r="4522" spans="2:7">
      <c r="B4522" s="22" t="s">
        <v>151</v>
      </c>
      <c r="C4522" s="22" t="s">
        <v>7</v>
      </c>
      <c r="D4522" s="22" t="s">
        <v>7</v>
      </c>
      <c r="E4522" s="22" t="s">
        <v>34</v>
      </c>
      <c r="F4522" s="22" t="s">
        <v>66</v>
      </c>
      <c r="G4522" s="1">
        <v>10583.87</v>
      </c>
    </row>
    <row r="4523" spans="2:7">
      <c r="B4523" s="22" t="s">
        <v>151</v>
      </c>
      <c r="C4523" s="22" t="s">
        <v>7</v>
      </c>
      <c r="D4523" s="22" t="s">
        <v>7</v>
      </c>
      <c r="E4523" s="22" t="s">
        <v>34</v>
      </c>
      <c r="F4523" s="22" t="s">
        <v>50</v>
      </c>
      <c r="G4523" s="1">
        <v>12471.06</v>
      </c>
    </row>
    <row r="4524" spans="2:7">
      <c r="B4524" s="22" t="s">
        <v>151</v>
      </c>
      <c r="C4524" s="22" t="s">
        <v>7</v>
      </c>
      <c r="D4524" s="22" t="s">
        <v>7</v>
      </c>
      <c r="E4524" s="22" t="s">
        <v>34</v>
      </c>
      <c r="F4524" s="22" t="s">
        <v>51</v>
      </c>
      <c r="G4524" s="1">
        <v>250</v>
      </c>
    </row>
    <row r="4525" spans="2:7">
      <c r="B4525" s="22" t="s">
        <v>151</v>
      </c>
      <c r="C4525" s="22" t="s">
        <v>7</v>
      </c>
      <c r="D4525" s="22" t="s">
        <v>7</v>
      </c>
      <c r="E4525" s="22" t="s">
        <v>34</v>
      </c>
      <c r="F4525" s="22" t="s">
        <v>52</v>
      </c>
      <c r="G4525" s="1">
        <v>8728.2900000000009</v>
      </c>
    </row>
    <row r="4526" spans="2:7">
      <c r="B4526" s="22" t="s">
        <v>151</v>
      </c>
      <c r="C4526" s="22" t="s">
        <v>7</v>
      </c>
      <c r="D4526" s="22" t="s">
        <v>7</v>
      </c>
      <c r="E4526" s="22" t="s">
        <v>34</v>
      </c>
      <c r="F4526" s="22" t="s">
        <v>53</v>
      </c>
      <c r="G4526" s="1">
        <v>9954.83</v>
      </c>
    </row>
    <row r="4527" spans="2:7">
      <c r="B4527" s="22" t="s">
        <v>151</v>
      </c>
      <c r="C4527" s="22" t="s">
        <v>7</v>
      </c>
      <c r="D4527" s="22" t="s">
        <v>7</v>
      </c>
      <c r="E4527" s="22" t="s">
        <v>34</v>
      </c>
      <c r="F4527" s="22" t="s">
        <v>56</v>
      </c>
      <c r="G4527" s="1">
        <v>15945.24</v>
      </c>
    </row>
    <row r="4528" spans="2:7">
      <c r="B4528" s="22" t="s">
        <v>151</v>
      </c>
      <c r="C4528" s="22" t="s">
        <v>7</v>
      </c>
      <c r="D4528" s="22" t="s">
        <v>7</v>
      </c>
      <c r="E4528" s="22" t="s">
        <v>34</v>
      </c>
      <c r="F4528" s="22" t="s">
        <v>57</v>
      </c>
      <c r="G4528" s="1">
        <v>41380.129999999997</v>
      </c>
    </row>
    <row r="4529" spans="2:7">
      <c r="B4529" s="22" t="s">
        <v>151</v>
      </c>
      <c r="C4529" s="22" t="s">
        <v>7</v>
      </c>
      <c r="D4529" s="22" t="s">
        <v>7</v>
      </c>
      <c r="E4529" s="22" t="s">
        <v>34</v>
      </c>
      <c r="F4529" s="22" t="s">
        <v>58</v>
      </c>
      <c r="G4529" s="1">
        <v>1748.25</v>
      </c>
    </row>
    <row r="4530" spans="2:7">
      <c r="B4530" s="22" t="s">
        <v>151</v>
      </c>
      <c r="C4530" s="22" t="s">
        <v>7</v>
      </c>
      <c r="D4530" s="22" t="s">
        <v>7</v>
      </c>
      <c r="E4530" s="22" t="s">
        <v>59</v>
      </c>
      <c r="F4530" s="22" t="s">
        <v>55</v>
      </c>
      <c r="G4530" s="1">
        <v>1397.03</v>
      </c>
    </row>
    <row r="4531" spans="2:7">
      <c r="B4531" s="22" t="s">
        <v>152</v>
      </c>
      <c r="C4531" s="22" t="s">
        <v>7</v>
      </c>
      <c r="D4531" s="22" t="s">
        <v>5</v>
      </c>
      <c r="E4531" s="22" t="s">
        <v>5</v>
      </c>
      <c r="F4531" s="22" t="s">
        <v>6</v>
      </c>
      <c r="G4531" s="1">
        <v>19144.97</v>
      </c>
    </row>
    <row r="4532" spans="2:7">
      <c r="B4532" s="22" t="s">
        <v>152</v>
      </c>
      <c r="C4532" s="22" t="s">
        <v>7</v>
      </c>
      <c r="D4532" s="22" t="s">
        <v>5</v>
      </c>
      <c r="E4532" s="22" t="s">
        <v>7</v>
      </c>
      <c r="F4532" s="22" t="s">
        <v>6</v>
      </c>
      <c r="G4532" s="1">
        <v>-200845.82</v>
      </c>
    </row>
    <row r="4533" spans="2:7">
      <c r="B4533" s="22" t="s">
        <v>152</v>
      </c>
      <c r="C4533" s="22" t="s">
        <v>7</v>
      </c>
      <c r="D4533" s="22" t="s">
        <v>5</v>
      </c>
      <c r="E4533" s="22" t="s">
        <v>8</v>
      </c>
      <c r="F4533" s="22" t="s">
        <v>9</v>
      </c>
      <c r="G4533" s="1">
        <v>92848631.989999995</v>
      </c>
    </row>
    <row r="4534" spans="2:7">
      <c r="B4534" s="22" t="s">
        <v>152</v>
      </c>
      <c r="C4534" s="22" t="s">
        <v>7</v>
      </c>
      <c r="D4534" s="22" t="s">
        <v>5</v>
      </c>
      <c r="E4534" s="22" t="s">
        <v>8</v>
      </c>
      <c r="F4534" s="22" t="s">
        <v>10</v>
      </c>
      <c r="G4534" s="1">
        <v>1597559.72</v>
      </c>
    </row>
    <row r="4535" spans="2:7">
      <c r="B4535" s="22" t="s">
        <v>152</v>
      </c>
      <c r="C4535" s="22" t="s">
        <v>7</v>
      </c>
      <c r="D4535" s="22" t="s">
        <v>5</v>
      </c>
      <c r="E4535" s="22" t="s">
        <v>8</v>
      </c>
      <c r="F4535" s="22" t="s">
        <v>11</v>
      </c>
      <c r="G4535" s="1">
        <v>4883561.05</v>
      </c>
    </row>
    <row r="4536" spans="2:7">
      <c r="B4536" s="22" t="s">
        <v>152</v>
      </c>
      <c r="C4536" s="22" t="s">
        <v>7</v>
      </c>
      <c r="D4536" s="22" t="s">
        <v>5</v>
      </c>
      <c r="E4536" s="22" t="s">
        <v>8</v>
      </c>
      <c r="F4536" s="22" t="s">
        <v>12</v>
      </c>
      <c r="G4536" s="1">
        <v>972107</v>
      </c>
    </row>
    <row r="4537" spans="2:7">
      <c r="B4537" s="22" t="s">
        <v>152</v>
      </c>
      <c r="C4537" s="22" t="s">
        <v>7</v>
      </c>
      <c r="D4537" s="22" t="s">
        <v>5</v>
      </c>
      <c r="E4537" s="22" t="s">
        <v>8</v>
      </c>
      <c r="F4537" s="22" t="s">
        <v>13</v>
      </c>
      <c r="G4537" s="1">
        <v>1957178.09</v>
      </c>
    </row>
    <row r="4538" spans="2:7">
      <c r="B4538" s="22" t="s">
        <v>152</v>
      </c>
      <c r="C4538" s="22" t="s">
        <v>7</v>
      </c>
      <c r="D4538" s="22" t="s">
        <v>5</v>
      </c>
      <c r="E4538" s="22" t="s">
        <v>14</v>
      </c>
      <c r="F4538" s="22" t="s">
        <v>9</v>
      </c>
      <c r="G4538" s="1">
        <v>30462427.469999999</v>
      </c>
    </row>
    <row r="4539" spans="2:7">
      <c r="B4539" s="22" t="s">
        <v>152</v>
      </c>
      <c r="C4539" s="22" t="s">
        <v>7</v>
      </c>
      <c r="D4539" s="22" t="s">
        <v>5</v>
      </c>
      <c r="E4539" s="22" t="s">
        <v>14</v>
      </c>
      <c r="F4539" s="22" t="s">
        <v>10</v>
      </c>
      <c r="G4539" s="1">
        <v>790746.95</v>
      </c>
    </row>
    <row r="4540" spans="2:7">
      <c r="B4540" s="22" t="s">
        <v>152</v>
      </c>
      <c r="C4540" s="22" t="s">
        <v>7</v>
      </c>
      <c r="D4540" s="22" t="s">
        <v>5</v>
      </c>
      <c r="E4540" s="22" t="s">
        <v>14</v>
      </c>
      <c r="F4540" s="22" t="s">
        <v>11</v>
      </c>
      <c r="G4540" s="1">
        <v>2649831.0099999998</v>
      </c>
    </row>
    <row r="4541" spans="2:7">
      <c r="B4541" s="22" t="s">
        <v>152</v>
      </c>
      <c r="C4541" s="22" t="s">
        <v>7</v>
      </c>
      <c r="D4541" s="22" t="s">
        <v>5</v>
      </c>
      <c r="E4541" s="22" t="s">
        <v>14</v>
      </c>
      <c r="F4541" s="22" t="s">
        <v>13</v>
      </c>
      <c r="G4541" s="1">
        <v>135437.56</v>
      </c>
    </row>
    <row r="4542" spans="2:7">
      <c r="B4542" s="22" t="s">
        <v>152</v>
      </c>
      <c r="C4542" s="22" t="s">
        <v>7</v>
      </c>
      <c r="D4542" s="22" t="s">
        <v>5</v>
      </c>
      <c r="E4542" s="22" t="s">
        <v>15</v>
      </c>
      <c r="F4542" s="22" t="s">
        <v>17</v>
      </c>
      <c r="G4542" s="1">
        <v>7672035.1100000003</v>
      </c>
    </row>
    <row r="4543" spans="2:7">
      <c r="B4543" s="22" t="s">
        <v>152</v>
      </c>
      <c r="C4543" s="22" t="s">
        <v>7</v>
      </c>
      <c r="D4543" s="22" t="s">
        <v>5</v>
      </c>
      <c r="E4543" s="22" t="s">
        <v>15</v>
      </c>
      <c r="F4543" s="22" t="s">
        <v>18</v>
      </c>
      <c r="G4543" s="1">
        <v>2563076.67</v>
      </c>
    </row>
    <row r="4544" spans="2:7">
      <c r="B4544" s="22" t="s">
        <v>152</v>
      </c>
      <c r="C4544" s="22" t="s">
        <v>7</v>
      </c>
      <c r="D4544" s="22" t="s">
        <v>5</v>
      </c>
      <c r="E4544" s="22" t="s">
        <v>15</v>
      </c>
      <c r="F4544" s="22" t="s">
        <v>19</v>
      </c>
      <c r="G4544" s="1">
        <v>15427983.640000001</v>
      </c>
    </row>
    <row r="4545" spans="2:7">
      <c r="B4545" s="22" t="s">
        <v>152</v>
      </c>
      <c r="C4545" s="22" t="s">
        <v>7</v>
      </c>
      <c r="D4545" s="22" t="s">
        <v>5</v>
      </c>
      <c r="E4545" s="22" t="s">
        <v>15</v>
      </c>
      <c r="F4545" s="22" t="s">
        <v>20</v>
      </c>
      <c r="G4545" s="1">
        <v>4140837.84</v>
      </c>
    </row>
    <row r="4546" spans="2:7">
      <c r="B4546" s="22" t="s">
        <v>152</v>
      </c>
      <c r="C4546" s="22" t="s">
        <v>7</v>
      </c>
      <c r="D4546" s="22" t="s">
        <v>5</v>
      </c>
      <c r="E4546" s="22" t="s">
        <v>15</v>
      </c>
      <c r="F4546" s="22" t="s">
        <v>21</v>
      </c>
      <c r="G4546" s="1">
        <v>22828.71</v>
      </c>
    </row>
    <row r="4547" spans="2:7">
      <c r="B4547" s="22" t="s">
        <v>152</v>
      </c>
      <c r="C4547" s="22" t="s">
        <v>7</v>
      </c>
      <c r="D4547" s="22" t="s">
        <v>5</v>
      </c>
      <c r="E4547" s="22" t="s">
        <v>15</v>
      </c>
      <c r="F4547" s="22" t="s">
        <v>22</v>
      </c>
      <c r="G4547" s="1">
        <v>7131.88</v>
      </c>
    </row>
    <row r="4548" spans="2:7">
      <c r="B4548" s="22" t="s">
        <v>152</v>
      </c>
      <c r="C4548" s="22" t="s">
        <v>7</v>
      </c>
      <c r="D4548" s="22" t="s">
        <v>5</v>
      </c>
      <c r="E4548" s="22" t="s">
        <v>15</v>
      </c>
      <c r="F4548" s="22" t="s">
        <v>23</v>
      </c>
      <c r="G4548" s="1">
        <v>670874.97</v>
      </c>
    </row>
    <row r="4549" spans="2:7">
      <c r="B4549" s="22" t="s">
        <v>152</v>
      </c>
      <c r="C4549" s="22" t="s">
        <v>7</v>
      </c>
      <c r="D4549" s="22" t="s">
        <v>5</v>
      </c>
      <c r="E4549" s="22" t="s">
        <v>15</v>
      </c>
      <c r="F4549" s="22" t="s">
        <v>24</v>
      </c>
      <c r="G4549" s="1">
        <v>1378346.86</v>
      </c>
    </row>
    <row r="4550" spans="2:7">
      <c r="B4550" s="22" t="s">
        <v>152</v>
      </c>
      <c r="C4550" s="22" t="s">
        <v>7</v>
      </c>
      <c r="D4550" s="22" t="s">
        <v>5</v>
      </c>
      <c r="E4550" s="22" t="s">
        <v>15</v>
      </c>
      <c r="F4550" s="22" t="s">
        <v>25</v>
      </c>
      <c r="G4550" s="1">
        <v>14831848.060000001</v>
      </c>
    </row>
    <row r="4551" spans="2:7">
      <c r="B4551" s="22" t="s">
        <v>152</v>
      </c>
      <c r="C4551" s="22" t="s">
        <v>7</v>
      </c>
      <c r="D4551" s="22" t="s">
        <v>5</v>
      </c>
      <c r="E4551" s="22" t="s">
        <v>15</v>
      </c>
      <c r="F4551" s="22" t="s">
        <v>26</v>
      </c>
      <c r="G4551" s="1">
        <v>10622960.5</v>
      </c>
    </row>
    <row r="4552" spans="2:7">
      <c r="B4552" s="22" t="s">
        <v>152</v>
      </c>
      <c r="C4552" s="22" t="s">
        <v>7</v>
      </c>
      <c r="D4552" s="22" t="s">
        <v>5</v>
      </c>
      <c r="E4552" s="22" t="s">
        <v>15</v>
      </c>
      <c r="F4552" s="22" t="s">
        <v>27</v>
      </c>
      <c r="G4552" s="1">
        <v>175481.3</v>
      </c>
    </row>
    <row r="4553" spans="2:7">
      <c r="B4553" s="22" t="s">
        <v>152</v>
      </c>
      <c r="C4553" s="22" t="s">
        <v>7</v>
      </c>
      <c r="D4553" s="22" t="s">
        <v>5</v>
      </c>
      <c r="E4553" s="22" t="s">
        <v>15</v>
      </c>
      <c r="F4553" s="22" t="s">
        <v>72</v>
      </c>
      <c r="G4553" s="1">
        <v>49686.82</v>
      </c>
    </row>
    <row r="4554" spans="2:7">
      <c r="B4554" s="22" t="s">
        <v>152</v>
      </c>
      <c r="C4554" s="22" t="s">
        <v>7</v>
      </c>
      <c r="D4554" s="22" t="s">
        <v>5</v>
      </c>
      <c r="E4554" s="22" t="s">
        <v>28</v>
      </c>
      <c r="F4554" s="22" t="s">
        <v>29</v>
      </c>
      <c r="G4554" s="1">
        <v>7290799.8300000001</v>
      </c>
    </row>
    <row r="4555" spans="2:7">
      <c r="B4555" s="22" t="s">
        <v>152</v>
      </c>
      <c r="C4555" s="22" t="s">
        <v>7</v>
      </c>
      <c r="D4555" s="22" t="s">
        <v>5</v>
      </c>
      <c r="E4555" s="22" t="s">
        <v>28</v>
      </c>
      <c r="F4555" s="22" t="s">
        <v>30</v>
      </c>
      <c r="G4555" s="1">
        <v>202411.11</v>
      </c>
    </row>
    <row r="4556" spans="2:7">
      <c r="B4556" s="22" t="s">
        <v>152</v>
      </c>
      <c r="C4556" s="22" t="s">
        <v>7</v>
      </c>
      <c r="D4556" s="22" t="s">
        <v>5</v>
      </c>
      <c r="E4556" s="22" t="s">
        <v>28</v>
      </c>
      <c r="F4556" s="22" t="s">
        <v>31</v>
      </c>
      <c r="G4556" s="1">
        <v>3874813.29</v>
      </c>
    </row>
    <row r="4557" spans="2:7">
      <c r="B4557" s="22" t="s">
        <v>152</v>
      </c>
      <c r="C4557" s="22" t="s">
        <v>7</v>
      </c>
      <c r="D4557" s="22" t="s">
        <v>5</v>
      </c>
      <c r="E4557" s="22" t="s">
        <v>28</v>
      </c>
      <c r="F4557" s="22" t="s">
        <v>32</v>
      </c>
      <c r="G4557" s="1">
        <v>903262.19</v>
      </c>
    </row>
    <row r="4558" spans="2:7">
      <c r="B4558" s="22" t="s">
        <v>152</v>
      </c>
      <c r="C4558" s="22" t="s">
        <v>7</v>
      </c>
      <c r="D4558" s="22" t="s">
        <v>5</v>
      </c>
      <c r="E4558" s="22" t="s">
        <v>34</v>
      </c>
      <c r="F4558" s="22" t="s">
        <v>38</v>
      </c>
      <c r="G4558" s="1">
        <v>6437.5</v>
      </c>
    </row>
    <row r="4559" spans="2:7">
      <c r="B4559" s="22" t="s">
        <v>152</v>
      </c>
      <c r="C4559" s="22" t="s">
        <v>7</v>
      </c>
      <c r="D4559" s="22" t="s">
        <v>5</v>
      </c>
      <c r="E4559" s="22" t="s">
        <v>34</v>
      </c>
      <c r="F4559" s="22" t="s">
        <v>39</v>
      </c>
      <c r="G4559" s="1">
        <v>13683786.689999999</v>
      </c>
    </row>
    <row r="4560" spans="2:7">
      <c r="B4560" s="22" t="s">
        <v>152</v>
      </c>
      <c r="C4560" s="22" t="s">
        <v>7</v>
      </c>
      <c r="D4560" s="22" t="s">
        <v>5</v>
      </c>
      <c r="E4560" s="22" t="s">
        <v>34</v>
      </c>
      <c r="F4560" s="22" t="s">
        <v>41</v>
      </c>
      <c r="G4560" s="1">
        <v>73105.94</v>
      </c>
    </row>
    <row r="4561" spans="2:7">
      <c r="B4561" s="22" t="s">
        <v>152</v>
      </c>
      <c r="C4561" s="22" t="s">
        <v>7</v>
      </c>
      <c r="D4561" s="22" t="s">
        <v>5</v>
      </c>
      <c r="E4561" s="22" t="s">
        <v>34</v>
      </c>
      <c r="F4561" s="22" t="s">
        <v>46</v>
      </c>
      <c r="G4561" s="1">
        <v>391158.71</v>
      </c>
    </row>
    <row r="4562" spans="2:7">
      <c r="B4562" s="22" t="s">
        <v>152</v>
      </c>
      <c r="C4562" s="22" t="s">
        <v>7</v>
      </c>
      <c r="D4562" s="22" t="s">
        <v>5</v>
      </c>
      <c r="E4562" s="22" t="s">
        <v>34</v>
      </c>
      <c r="F4562" s="22" t="s">
        <v>49</v>
      </c>
      <c r="G4562" s="1">
        <v>1818870.48</v>
      </c>
    </row>
    <row r="4563" spans="2:7">
      <c r="B4563" s="22" t="s">
        <v>152</v>
      </c>
      <c r="C4563" s="22" t="s">
        <v>7</v>
      </c>
      <c r="D4563" s="22" t="s">
        <v>5</v>
      </c>
      <c r="E4563" s="22" t="s">
        <v>34</v>
      </c>
      <c r="F4563" s="22" t="s">
        <v>50</v>
      </c>
      <c r="G4563" s="1">
        <v>119868.31</v>
      </c>
    </row>
    <row r="4564" spans="2:7">
      <c r="B4564" s="22" t="s">
        <v>152</v>
      </c>
      <c r="C4564" s="22" t="s">
        <v>7</v>
      </c>
      <c r="D4564" s="22" t="s">
        <v>5</v>
      </c>
      <c r="E4564" s="22" t="s">
        <v>34</v>
      </c>
      <c r="F4564" s="22" t="s">
        <v>76</v>
      </c>
      <c r="G4564" s="1">
        <v>449558.57</v>
      </c>
    </row>
    <row r="4565" spans="2:7">
      <c r="B4565" s="22" t="s">
        <v>152</v>
      </c>
      <c r="C4565" s="22" t="s">
        <v>7</v>
      </c>
      <c r="D4565" s="22" t="s">
        <v>5</v>
      </c>
      <c r="E4565" s="22" t="s">
        <v>34</v>
      </c>
      <c r="F4565" s="22" t="s">
        <v>57</v>
      </c>
      <c r="G4565" s="1">
        <v>2060782.02</v>
      </c>
    </row>
    <row r="4566" spans="2:7">
      <c r="B4566" s="22" t="s">
        <v>152</v>
      </c>
      <c r="C4566" s="22" t="s">
        <v>7</v>
      </c>
      <c r="D4566" s="22" t="s">
        <v>5</v>
      </c>
      <c r="E4566" s="22" t="s">
        <v>59</v>
      </c>
      <c r="F4566" s="22" t="s">
        <v>55</v>
      </c>
      <c r="G4566" s="1">
        <v>248323.02</v>
      </c>
    </row>
    <row r="4567" spans="2:7">
      <c r="B4567" s="22" t="s">
        <v>152</v>
      </c>
      <c r="C4567" s="22" t="s">
        <v>7</v>
      </c>
      <c r="D4567" s="22" t="s">
        <v>5</v>
      </c>
      <c r="E4567" s="22" t="s">
        <v>60</v>
      </c>
      <c r="F4567" s="22" t="s">
        <v>62</v>
      </c>
      <c r="G4567" s="1">
        <v>291398.95</v>
      </c>
    </row>
    <row r="4568" spans="2:7">
      <c r="B4568" s="22" t="s">
        <v>152</v>
      </c>
      <c r="C4568" s="22" t="s">
        <v>7</v>
      </c>
      <c r="D4568" s="22" t="s">
        <v>7</v>
      </c>
      <c r="E4568" s="22" t="s">
        <v>5</v>
      </c>
      <c r="F4568" s="22" t="s">
        <v>6</v>
      </c>
      <c r="G4568" s="1">
        <v>181700.85</v>
      </c>
    </row>
    <row r="4569" spans="2:7">
      <c r="B4569" s="22" t="s">
        <v>152</v>
      </c>
      <c r="C4569" s="22" t="s">
        <v>7</v>
      </c>
      <c r="D4569" s="22" t="s">
        <v>7</v>
      </c>
      <c r="E4569" s="22" t="s">
        <v>8</v>
      </c>
      <c r="F4569" s="22" t="s">
        <v>9</v>
      </c>
      <c r="G4569" s="1">
        <v>10439363.77</v>
      </c>
    </row>
    <row r="4570" spans="2:7">
      <c r="B4570" s="22" t="s">
        <v>152</v>
      </c>
      <c r="C4570" s="22" t="s">
        <v>7</v>
      </c>
      <c r="D4570" s="22" t="s">
        <v>7</v>
      </c>
      <c r="E4570" s="22" t="s">
        <v>8</v>
      </c>
      <c r="F4570" s="22" t="s">
        <v>10</v>
      </c>
      <c r="G4570" s="1">
        <v>1189321.21</v>
      </c>
    </row>
    <row r="4571" spans="2:7">
      <c r="B4571" s="22" t="s">
        <v>152</v>
      </c>
      <c r="C4571" s="22" t="s">
        <v>7</v>
      </c>
      <c r="D4571" s="22" t="s">
        <v>7</v>
      </c>
      <c r="E4571" s="22" t="s">
        <v>8</v>
      </c>
      <c r="F4571" s="22" t="s">
        <v>11</v>
      </c>
      <c r="G4571" s="1">
        <v>900112.18</v>
      </c>
    </row>
    <row r="4572" spans="2:7">
      <c r="B4572" s="22" t="s">
        <v>152</v>
      </c>
      <c r="C4572" s="22" t="s">
        <v>7</v>
      </c>
      <c r="D4572" s="22" t="s">
        <v>7</v>
      </c>
      <c r="E4572" s="22" t="s">
        <v>8</v>
      </c>
      <c r="F4572" s="22" t="s">
        <v>12</v>
      </c>
      <c r="G4572" s="1">
        <v>2508913.31</v>
      </c>
    </row>
    <row r="4573" spans="2:7">
      <c r="B4573" s="22" t="s">
        <v>152</v>
      </c>
      <c r="C4573" s="22" t="s">
        <v>7</v>
      </c>
      <c r="D4573" s="22" t="s">
        <v>7</v>
      </c>
      <c r="E4573" s="22" t="s">
        <v>8</v>
      </c>
      <c r="F4573" s="22" t="s">
        <v>13</v>
      </c>
      <c r="G4573" s="1">
        <v>2062411.9</v>
      </c>
    </row>
    <row r="4574" spans="2:7">
      <c r="B4574" s="22" t="s">
        <v>152</v>
      </c>
      <c r="C4574" s="22" t="s">
        <v>7</v>
      </c>
      <c r="D4574" s="22" t="s">
        <v>7</v>
      </c>
      <c r="E4574" s="22" t="s">
        <v>14</v>
      </c>
      <c r="F4574" s="22" t="s">
        <v>9</v>
      </c>
      <c r="G4574" s="1">
        <v>2165693.0099999998</v>
      </c>
    </row>
    <row r="4575" spans="2:7">
      <c r="B4575" s="22" t="s">
        <v>152</v>
      </c>
      <c r="C4575" s="22" t="s">
        <v>7</v>
      </c>
      <c r="D4575" s="22" t="s">
        <v>7</v>
      </c>
      <c r="E4575" s="22" t="s">
        <v>14</v>
      </c>
      <c r="F4575" s="22" t="s">
        <v>10</v>
      </c>
      <c r="G4575" s="1">
        <v>30008.240000000002</v>
      </c>
    </row>
    <row r="4576" spans="2:7">
      <c r="B4576" s="22" t="s">
        <v>152</v>
      </c>
      <c r="C4576" s="22" t="s">
        <v>7</v>
      </c>
      <c r="D4576" s="22" t="s">
        <v>7</v>
      </c>
      <c r="E4576" s="22" t="s">
        <v>14</v>
      </c>
      <c r="F4576" s="22" t="s">
        <v>11</v>
      </c>
      <c r="G4576" s="1">
        <v>431400.39</v>
      </c>
    </row>
    <row r="4577" spans="2:7">
      <c r="B4577" s="22" t="s">
        <v>152</v>
      </c>
      <c r="C4577" s="22" t="s">
        <v>7</v>
      </c>
      <c r="D4577" s="22" t="s">
        <v>7</v>
      </c>
      <c r="E4577" s="22" t="s">
        <v>14</v>
      </c>
      <c r="F4577" s="22" t="s">
        <v>13</v>
      </c>
      <c r="G4577" s="1">
        <v>162626.20000000001</v>
      </c>
    </row>
    <row r="4578" spans="2:7">
      <c r="B4578" s="22" t="s">
        <v>152</v>
      </c>
      <c r="C4578" s="22" t="s">
        <v>7</v>
      </c>
      <c r="D4578" s="22" t="s">
        <v>7</v>
      </c>
      <c r="E4578" s="22" t="s">
        <v>15</v>
      </c>
      <c r="F4578" s="22" t="s">
        <v>17</v>
      </c>
      <c r="G4578" s="1">
        <v>1262967.44</v>
      </c>
    </row>
    <row r="4579" spans="2:7">
      <c r="B4579" s="22" t="s">
        <v>152</v>
      </c>
      <c r="C4579" s="22" t="s">
        <v>7</v>
      </c>
      <c r="D4579" s="22" t="s">
        <v>7</v>
      </c>
      <c r="E4579" s="22" t="s">
        <v>15</v>
      </c>
      <c r="F4579" s="22" t="s">
        <v>18</v>
      </c>
      <c r="G4579" s="1">
        <v>209672.68</v>
      </c>
    </row>
    <row r="4580" spans="2:7">
      <c r="B4580" s="22" t="s">
        <v>152</v>
      </c>
      <c r="C4580" s="22" t="s">
        <v>7</v>
      </c>
      <c r="D4580" s="22" t="s">
        <v>7</v>
      </c>
      <c r="E4580" s="22" t="s">
        <v>15</v>
      </c>
      <c r="F4580" s="22" t="s">
        <v>19</v>
      </c>
      <c r="G4580" s="1">
        <v>2277830.52</v>
      </c>
    </row>
    <row r="4581" spans="2:7">
      <c r="B4581" s="22" t="s">
        <v>152</v>
      </c>
      <c r="C4581" s="22" t="s">
        <v>7</v>
      </c>
      <c r="D4581" s="22" t="s">
        <v>7</v>
      </c>
      <c r="E4581" s="22" t="s">
        <v>15</v>
      </c>
      <c r="F4581" s="22" t="s">
        <v>20</v>
      </c>
      <c r="G4581" s="1">
        <v>304159.59000000003</v>
      </c>
    </row>
    <row r="4582" spans="2:7">
      <c r="B4582" s="22" t="s">
        <v>152</v>
      </c>
      <c r="C4582" s="22" t="s">
        <v>7</v>
      </c>
      <c r="D4582" s="22" t="s">
        <v>7</v>
      </c>
      <c r="E4582" s="22" t="s">
        <v>15</v>
      </c>
      <c r="F4582" s="22" t="s">
        <v>21</v>
      </c>
      <c r="G4582" s="1">
        <v>5373.18</v>
      </c>
    </row>
    <row r="4583" spans="2:7">
      <c r="B4583" s="22" t="s">
        <v>152</v>
      </c>
      <c r="C4583" s="22" t="s">
        <v>7</v>
      </c>
      <c r="D4583" s="22" t="s">
        <v>7</v>
      </c>
      <c r="E4583" s="22" t="s">
        <v>15</v>
      </c>
      <c r="F4583" s="22" t="s">
        <v>22</v>
      </c>
      <c r="G4583" s="1">
        <v>565.29</v>
      </c>
    </row>
    <row r="4584" spans="2:7">
      <c r="B4584" s="22" t="s">
        <v>152</v>
      </c>
      <c r="C4584" s="22" t="s">
        <v>7</v>
      </c>
      <c r="D4584" s="22" t="s">
        <v>7</v>
      </c>
      <c r="E4584" s="22" t="s">
        <v>15</v>
      </c>
      <c r="F4584" s="22" t="s">
        <v>23</v>
      </c>
      <c r="G4584" s="1">
        <v>100026.74</v>
      </c>
    </row>
    <row r="4585" spans="2:7">
      <c r="B4585" s="22" t="s">
        <v>152</v>
      </c>
      <c r="C4585" s="22" t="s">
        <v>7</v>
      </c>
      <c r="D4585" s="22" t="s">
        <v>7</v>
      </c>
      <c r="E4585" s="22" t="s">
        <v>15</v>
      </c>
      <c r="F4585" s="22" t="s">
        <v>24</v>
      </c>
      <c r="G4585" s="1">
        <v>100127.09</v>
      </c>
    </row>
    <row r="4586" spans="2:7">
      <c r="B4586" s="22" t="s">
        <v>152</v>
      </c>
      <c r="C4586" s="22" t="s">
        <v>7</v>
      </c>
      <c r="D4586" s="22" t="s">
        <v>7</v>
      </c>
      <c r="E4586" s="22" t="s">
        <v>15</v>
      </c>
      <c r="F4586" s="22" t="s">
        <v>25</v>
      </c>
      <c r="G4586" s="1">
        <v>1726301.37</v>
      </c>
    </row>
    <row r="4587" spans="2:7">
      <c r="B4587" s="22" t="s">
        <v>152</v>
      </c>
      <c r="C4587" s="22" t="s">
        <v>7</v>
      </c>
      <c r="D4587" s="22" t="s">
        <v>7</v>
      </c>
      <c r="E4587" s="22" t="s">
        <v>15</v>
      </c>
      <c r="F4587" s="22" t="s">
        <v>26</v>
      </c>
      <c r="G4587" s="1">
        <v>602703.94999999995</v>
      </c>
    </row>
    <row r="4588" spans="2:7">
      <c r="B4588" s="22" t="s">
        <v>152</v>
      </c>
      <c r="C4588" s="22" t="s">
        <v>7</v>
      </c>
      <c r="D4588" s="22" t="s">
        <v>7</v>
      </c>
      <c r="E4588" s="22" t="s">
        <v>15</v>
      </c>
      <c r="F4588" s="22" t="s">
        <v>27</v>
      </c>
      <c r="G4588" s="1">
        <v>24862.36</v>
      </c>
    </row>
    <row r="4589" spans="2:7">
      <c r="B4589" s="22" t="s">
        <v>152</v>
      </c>
      <c r="C4589" s="22" t="s">
        <v>7</v>
      </c>
      <c r="D4589" s="22" t="s">
        <v>7</v>
      </c>
      <c r="E4589" s="22" t="s">
        <v>15</v>
      </c>
      <c r="F4589" s="22" t="s">
        <v>72</v>
      </c>
      <c r="G4589" s="1">
        <v>3836.24</v>
      </c>
    </row>
    <row r="4590" spans="2:7">
      <c r="B4590" s="22" t="s">
        <v>152</v>
      </c>
      <c r="C4590" s="22" t="s">
        <v>7</v>
      </c>
      <c r="D4590" s="22" t="s">
        <v>7</v>
      </c>
      <c r="E4590" s="22" t="s">
        <v>28</v>
      </c>
      <c r="F4590" s="22" t="s">
        <v>29</v>
      </c>
      <c r="G4590" s="1">
        <v>1887965.64</v>
      </c>
    </row>
    <row r="4591" spans="2:7">
      <c r="B4591" s="22" t="s">
        <v>152</v>
      </c>
      <c r="C4591" s="22" t="s">
        <v>7</v>
      </c>
      <c r="D4591" s="22" t="s">
        <v>7</v>
      </c>
      <c r="E4591" s="22" t="s">
        <v>28</v>
      </c>
      <c r="F4591" s="22" t="s">
        <v>30</v>
      </c>
      <c r="G4591" s="1">
        <v>382342.74</v>
      </c>
    </row>
    <row r="4592" spans="2:7">
      <c r="B4592" s="22" t="s">
        <v>152</v>
      </c>
      <c r="C4592" s="22" t="s">
        <v>7</v>
      </c>
      <c r="D4592" s="22" t="s">
        <v>7</v>
      </c>
      <c r="E4592" s="22" t="s">
        <v>34</v>
      </c>
      <c r="F4592" s="22" t="s">
        <v>38</v>
      </c>
      <c r="G4592" s="1">
        <v>7205.41</v>
      </c>
    </row>
    <row r="4593" spans="2:7">
      <c r="B4593" s="22" t="s">
        <v>152</v>
      </c>
      <c r="C4593" s="22" t="s">
        <v>7</v>
      </c>
      <c r="D4593" s="22" t="s">
        <v>7</v>
      </c>
      <c r="E4593" s="22" t="s">
        <v>34</v>
      </c>
      <c r="F4593" s="22" t="s">
        <v>39</v>
      </c>
      <c r="G4593" s="1">
        <v>711440.12</v>
      </c>
    </row>
    <row r="4594" spans="2:7">
      <c r="B4594" s="22" t="s">
        <v>152</v>
      </c>
      <c r="C4594" s="22" t="s">
        <v>7</v>
      </c>
      <c r="D4594" s="22" t="s">
        <v>7</v>
      </c>
      <c r="E4594" s="22" t="s">
        <v>34</v>
      </c>
      <c r="F4594" s="22" t="s">
        <v>49</v>
      </c>
      <c r="G4594" s="1">
        <v>144244.51999999999</v>
      </c>
    </row>
    <row r="4595" spans="2:7">
      <c r="B4595" s="22" t="s">
        <v>152</v>
      </c>
      <c r="C4595" s="22" t="s">
        <v>7</v>
      </c>
      <c r="D4595" s="22" t="s">
        <v>7</v>
      </c>
      <c r="E4595" s="22" t="s">
        <v>59</v>
      </c>
      <c r="F4595" s="22" t="s">
        <v>55</v>
      </c>
      <c r="G4595" s="1">
        <v>334281.32</v>
      </c>
    </row>
    <row r="4596" spans="2:7">
      <c r="B4596" s="22" t="s">
        <v>153</v>
      </c>
      <c r="C4596" s="22" t="s">
        <v>7</v>
      </c>
      <c r="D4596" s="22" t="s">
        <v>5</v>
      </c>
      <c r="E4596" s="22" t="s">
        <v>5</v>
      </c>
      <c r="F4596" s="22" t="s">
        <v>6</v>
      </c>
      <c r="G4596" s="1">
        <v>15809.25</v>
      </c>
    </row>
    <row r="4597" spans="2:7">
      <c r="B4597" s="22" t="s">
        <v>153</v>
      </c>
      <c r="C4597" s="22" t="s">
        <v>7</v>
      </c>
      <c r="D4597" s="22" t="s">
        <v>5</v>
      </c>
      <c r="E4597" s="22" t="s">
        <v>7</v>
      </c>
      <c r="F4597" s="22" t="s">
        <v>6</v>
      </c>
      <c r="G4597" s="1">
        <v>-127827.94</v>
      </c>
    </row>
    <row r="4598" spans="2:7">
      <c r="B4598" s="22" t="s">
        <v>153</v>
      </c>
      <c r="C4598" s="22" t="s">
        <v>7</v>
      </c>
      <c r="D4598" s="22" t="s">
        <v>5</v>
      </c>
      <c r="E4598" s="22" t="s">
        <v>8</v>
      </c>
      <c r="F4598" s="22" t="s">
        <v>9</v>
      </c>
      <c r="G4598" s="1">
        <v>11050132.949999999</v>
      </c>
    </row>
    <row r="4599" spans="2:7">
      <c r="B4599" s="22" t="s">
        <v>153</v>
      </c>
      <c r="C4599" s="22" t="s">
        <v>7</v>
      </c>
      <c r="D4599" s="22" t="s">
        <v>5</v>
      </c>
      <c r="E4599" s="22" t="s">
        <v>8</v>
      </c>
      <c r="F4599" s="22" t="s">
        <v>10</v>
      </c>
      <c r="G4599" s="1">
        <v>61387.72</v>
      </c>
    </row>
    <row r="4600" spans="2:7">
      <c r="B4600" s="22" t="s">
        <v>153</v>
      </c>
      <c r="C4600" s="22" t="s">
        <v>7</v>
      </c>
      <c r="D4600" s="22" t="s">
        <v>5</v>
      </c>
      <c r="E4600" s="22" t="s">
        <v>8</v>
      </c>
      <c r="F4600" s="22" t="s">
        <v>11</v>
      </c>
      <c r="G4600" s="1">
        <v>338620</v>
      </c>
    </row>
    <row r="4601" spans="2:7">
      <c r="B4601" s="22" t="s">
        <v>153</v>
      </c>
      <c r="C4601" s="22" t="s">
        <v>7</v>
      </c>
      <c r="D4601" s="22" t="s">
        <v>5</v>
      </c>
      <c r="E4601" s="22" t="s">
        <v>8</v>
      </c>
      <c r="F4601" s="22" t="s">
        <v>12</v>
      </c>
      <c r="G4601" s="1">
        <v>193600.9</v>
      </c>
    </row>
    <row r="4602" spans="2:7">
      <c r="B4602" s="22" t="s">
        <v>153</v>
      </c>
      <c r="C4602" s="22" t="s">
        <v>7</v>
      </c>
      <c r="D4602" s="22" t="s">
        <v>5</v>
      </c>
      <c r="E4602" s="22" t="s">
        <v>8</v>
      </c>
      <c r="F4602" s="22" t="s">
        <v>13</v>
      </c>
      <c r="G4602" s="1">
        <v>93589.04</v>
      </c>
    </row>
    <row r="4603" spans="2:7">
      <c r="B4603" s="22" t="s">
        <v>153</v>
      </c>
      <c r="C4603" s="22" t="s">
        <v>7</v>
      </c>
      <c r="D4603" s="22" t="s">
        <v>5</v>
      </c>
      <c r="E4603" s="22" t="s">
        <v>8</v>
      </c>
      <c r="F4603" s="22" t="s">
        <v>70</v>
      </c>
      <c r="G4603" s="1">
        <v>95555</v>
      </c>
    </row>
    <row r="4604" spans="2:7">
      <c r="B4604" s="22" t="s">
        <v>153</v>
      </c>
      <c r="C4604" s="22" t="s">
        <v>7</v>
      </c>
      <c r="D4604" s="22" t="s">
        <v>5</v>
      </c>
      <c r="E4604" s="22" t="s">
        <v>14</v>
      </c>
      <c r="F4604" s="22" t="s">
        <v>9</v>
      </c>
      <c r="G4604" s="1">
        <v>4099317.2</v>
      </c>
    </row>
    <row r="4605" spans="2:7">
      <c r="B4605" s="22" t="s">
        <v>153</v>
      </c>
      <c r="C4605" s="22" t="s">
        <v>7</v>
      </c>
      <c r="D4605" s="22" t="s">
        <v>5</v>
      </c>
      <c r="E4605" s="22" t="s">
        <v>14</v>
      </c>
      <c r="F4605" s="22" t="s">
        <v>10</v>
      </c>
      <c r="G4605" s="1">
        <v>108179.11</v>
      </c>
    </row>
    <row r="4606" spans="2:7">
      <c r="B4606" s="22" t="s">
        <v>153</v>
      </c>
      <c r="C4606" s="22" t="s">
        <v>7</v>
      </c>
      <c r="D4606" s="22" t="s">
        <v>5</v>
      </c>
      <c r="E4606" s="22" t="s">
        <v>14</v>
      </c>
      <c r="F4606" s="22" t="s">
        <v>11</v>
      </c>
      <c r="G4606" s="1">
        <v>74595.03</v>
      </c>
    </row>
    <row r="4607" spans="2:7">
      <c r="B4607" s="22" t="s">
        <v>153</v>
      </c>
      <c r="C4607" s="22" t="s">
        <v>7</v>
      </c>
      <c r="D4607" s="22" t="s">
        <v>5</v>
      </c>
      <c r="E4607" s="22" t="s">
        <v>14</v>
      </c>
      <c r="F4607" s="22" t="s">
        <v>12</v>
      </c>
      <c r="G4607" s="1">
        <v>5204</v>
      </c>
    </row>
    <row r="4608" spans="2:7">
      <c r="B4608" s="22" t="s">
        <v>153</v>
      </c>
      <c r="C4608" s="22" t="s">
        <v>7</v>
      </c>
      <c r="D4608" s="22" t="s">
        <v>5</v>
      </c>
      <c r="E4608" s="22" t="s">
        <v>14</v>
      </c>
      <c r="F4608" s="22" t="s">
        <v>13</v>
      </c>
      <c r="G4608" s="1">
        <v>50360.21</v>
      </c>
    </row>
    <row r="4609" spans="2:7">
      <c r="B4609" s="22" t="s">
        <v>153</v>
      </c>
      <c r="C4609" s="22" t="s">
        <v>7</v>
      </c>
      <c r="D4609" s="22" t="s">
        <v>5</v>
      </c>
      <c r="E4609" s="22" t="s">
        <v>15</v>
      </c>
      <c r="F4609" s="22" t="s">
        <v>17</v>
      </c>
      <c r="G4609" s="1">
        <v>882983.76</v>
      </c>
    </row>
    <row r="4610" spans="2:7">
      <c r="B4610" s="22" t="s">
        <v>153</v>
      </c>
      <c r="C4610" s="22" t="s">
        <v>7</v>
      </c>
      <c r="D4610" s="22" t="s">
        <v>5</v>
      </c>
      <c r="E4610" s="22" t="s">
        <v>15</v>
      </c>
      <c r="F4610" s="22" t="s">
        <v>18</v>
      </c>
      <c r="G4610" s="1">
        <v>321873.61</v>
      </c>
    </row>
    <row r="4611" spans="2:7">
      <c r="B4611" s="22" t="s">
        <v>153</v>
      </c>
      <c r="C4611" s="22" t="s">
        <v>7</v>
      </c>
      <c r="D4611" s="22" t="s">
        <v>5</v>
      </c>
      <c r="E4611" s="22" t="s">
        <v>15</v>
      </c>
      <c r="F4611" s="22" t="s">
        <v>19</v>
      </c>
      <c r="G4611" s="1">
        <v>1812039.43</v>
      </c>
    </row>
    <row r="4612" spans="2:7">
      <c r="B4612" s="22" t="s">
        <v>153</v>
      </c>
      <c r="C4612" s="22" t="s">
        <v>7</v>
      </c>
      <c r="D4612" s="22" t="s">
        <v>5</v>
      </c>
      <c r="E4612" s="22" t="s">
        <v>15</v>
      </c>
      <c r="F4612" s="22" t="s">
        <v>20</v>
      </c>
      <c r="G4612" s="1">
        <v>535359.88</v>
      </c>
    </row>
    <row r="4613" spans="2:7">
      <c r="B4613" s="22" t="s">
        <v>153</v>
      </c>
      <c r="C4613" s="22" t="s">
        <v>7</v>
      </c>
      <c r="D4613" s="22" t="s">
        <v>5</v>
      </c>
      <c r="E4613" s="22" t="s">
        <v>15</v>
      </c>
      <c r="F4613" s="22" t="s">
        <v>21</v>
      </c>
      <c r="G4613" s="1">
        <v>17298.189999999999</v>
      </c>
    </row>
    <row r="4614" spans="2:7">
      <c r="B4614" s="22" t="s">
        <v>153</v>
      </c>
      <c r="C4614" s="22" t="s">
        <v>7</v>
      </c>
      <c r="D4614" s="22" t="s">
        <v>5</v>
      </c>
      <c r="E4614" s="22" t="s">
        <v>15</v>
      </c>
      <c r="F4614" s="22" t="s">
        <v>22</v>
      </c>
      <c r="G4614" s="1">
        <v>6363.12</v>
      </c>
    </row>
    <row r="4615" spans="2:7">
      <c r="B4615" s="22" t="s">
        <v>153</v>
      </c>
      <c r="C4615" s="22" t="s">
        <v>7</v>
      </c>
      <c r="D4615" s="22" t="s">
        <v>5</v>
      </c>
      <c r="E4615" s="22" t="s">
        <v>15</v>
      </c>
      <c r="F4615" s="22" t="s">
        <v>23</v>
      </c>
      <c r="G4615" s="1">
        <v>73665.22</v>
      </c>
    </row>
    <row r="4616" spans="2:7">
      <c r="B4616" s="22" t="s">
        <v>153</v>
      </c>
      <c r="C4616" s="22" t="s">
        <v>7</v>
      </c>
      <c r="D4616" s="22" t="s">
        <v>5</v>
      </c>
      <c r="E4616" s="22" t="s">
        <v>15</v>
      </c>
      <c r="F4616" s="22" t="s">
        <v>24</v>
      </c>
      <c r="G4616" s="1">
        <v>159354.32999999999</v>
      </c>
    </row>
    <row r="4617" spans="2:7">
      <c r="B4617" s="22" t="s">
        <v>153</v>
      </c>
      <c r="C4617" s="22" t="s">
        <v>7</v>
      </c>
      <c r="D4617" s="22" t="s">
        <v>5</v>
      </c>
      <c r="E4617" s="22" t="s">
        <v>15</v>
      </c>
      <c r="F4617" s="22" t="s">
        <v>25</v>
      </c>
      <c r="G4617" s="1">
        <v>1677816.02</v>
      </c>
    </row>
    <row r="4618" spans="2:7">
      <c r="B4618" s="22" t="s">
        <v>153</v>
      </c>
      <c r="C4618" s="22" t="s">
        <v>7</v>
      </c>
      <c r="D4618" s="22" t="s">
        <v>5</v>
      </c>
      <c r="E4618" s="22" t="s">
        <v>15</v>
      </c>
      <c r="F4618" s="22" t="s">
        <v>26</v>
      </c>
      <c r="G4618" s="1">
        <v>1512380.42</v>
      </c>
    </row>
    <row r="4619" spans="2:7">
      <c r="B4619" s="22" t="s">
        <v>153</v>
      </c>
      <c r="C4619" s="22" t="s">
        <v>7</v>
      </c>
      <c r="D4619" s="22" t="s">
        <v>5</v>
      </c>
      <c r="E4619" s="22" t="s">
        <v>28</v>
      </c>
      <c r="F4619" s="22" t="s">
        <v>29</v>
      </c>
      <c r="G4619" s="1">
        <v>680864.94</v>
      </c>
    </row>
    <row r="4620" spans="2:7">
      <c r="B4620" s="22" t="s">
        <v>153</v>
      </c>
      <c r="C4620" s="22" t="s">
        <v>7</v>
      </c>
      <c r="D4620" s="22" t="s">
        <v>5</v>
      </c>
      <c r="E4620" s="22" t="s">
        <v>28</v>
      </c>
      <c r="F4620" s="22" t="s">
        <v>30</v>
      </c>
      <c r="G4620" s="1">
        <v>137677.13</v>
      </c>
    </row>
    <row r="4621" spans="2:7">
      <c r="B4621" s="22" t="s">
        <v>153</v>
      </c>
      <c r="C4621" s="22" t="s">
        <v>7</v>
      </c>
      <c r="D4621" s="22" t="s">
        <v>5</v>
      </c>
      <c r="E4621" s="22" t="s">
        <v>28</v>
      </c>
      <c r="F4621" s="22" t="s">
        <v>31</v>
      </c>
      <c r="G4621" s="1">
        <v>429724.31</v>
      </c>
    </row>
    <row r="4622" spans="2:7">
      <c r="B4622" s="22" t="s">
        <v>153</v>
      </c>
      <c r="C4622" s="22" t="s">
        <v>7</v>
      </c>
      <c r="D4622" s="22" t="s">
        <v>5</v>
      </c>
      <c r="E4622" s="22" t="s">
        <v>28</v>
      </c>
      <c r="F4622" s="22" t="s">
        <v>32</v>
      </c>
      <c r="G4622" s="1">
        <v>33824.15</v>
      </c>
    </row>
    <row r="4623" spans="2:7">
      <c r="B4623" s="22" t="s">
        <v>153</v>
      </c>
      <c r="C4623" s="22" t="s">
        <v>7</v>
      </c>
      <c r="D4623" s="22" t="s">
        <v>5</v>
      </c>
      <c r="E4623" s="22" t="s">
        <v>28</v>
      </c>
      <c r="F4623" s="22" t="s">
        <v>33</v>
      </c>
      <c r="G4623" s="1">
        <v>13911.76</v>
      </c>
    </row>
    <row r="4624" spans="2:7">
      <c r="B4624" s="22" t="s">
        <v>153</v>
      </c>
      <c r="C4624" s="22" t="s">
        <v>7</v>
      </c>
      <c r="D4624" s="22" t="s">
        <v>5</v>
      </c>
      <c r="E4624" s="22" t="s">
        <v>34</v>
      </c>
      <c r="F4624" s="22" t="s">
        <v>35</v>
      </c>
      <c r="G4624" s="1">
        <v>15492.42</v>
      </c>
    </row>
    <row r="4625" spans="2:7">
      <c r="B4625" s="22" t="s">
        <v>153</v>
      </c>
      <c r="C4625" s="22" t="s">
        <v>7</v>
      </c>
      <c r="D4625" s="22" t="s">
        <v>5</v>
      </c>
      <c r="E4625" s="22" t="s">
        <v>34</v>
      </c>
      <c r="F4625" s="22" t="s">
        <v>36</v>
      </c>
      <c r="G4625" s="1">
        <v>39791.81</v>
      </c>
    </row>
    <row r="4626" spans="2:7">
      <c r="B4626" s="22" t="s">
        <v>153</v>
      </c>
      <c r="C4626" s="22" t="s">
        <v>7</v>
      </c>
      <c r="D4626" s="22" t="s">
        <v>5</v>
      </c>
      <c r="E4626" s="22" t="s">
        <v>34</v>
      </c>
      <c r="F4626" s="22" t="s">
        <v>37</v>
      </c>
      <c r="G4626" s="1">
        <v>65053.68</v>
      </c>
    </row>
    <row r="4627" spans="2:7">
      <c r="B4627" s="22" t="s">
        <v>153</v>
      </c>
      <c r="C4627" s="22" t="s">
        <v>7</v>
      </c>
      <c r="D4627" s="22" t="s">
        <v>5</v>
      </c>
      <c r="E4627" s="22" t="s">
        <v>34</v>
      </c>
      <c r="F4627" s="22" t="s">
        <v>38</v>
      </c>
      <c r="G4627" s="1">
        <v>67710.210000000006</v>
      </c>
    </row>
    <row r="4628" spans="2:7">
      <c r="B4628" s="22" t="s">
        <v>153</v>
      </c>
      <c r="C4628" s="22" t="s">
        <v>7</v>
      </c>
      <c r="D4628" s="22" t="s">
        <v>5</v>
      </c>
      <c r="E4628" s="22" t="s">
        <v>34</v>
      </c>
      <c r="F4628" s="22" t="s">
        <v>39</v>
      </c>
      <c r="G4628" s="1">
        <v>13808.36</v>
      </c>
    </row>
    <row r="4629" spans="2:7">
      <c r="B4629" s="22" t="s">
        <v>153</v>
      </c>
      <c r="C4629" s="22" t="s">
        <v>7</v>
      </c>
      <c r="D4629" s="22" t="s">
        <v>5</v>
      </c>
      <c r="E4629" s="22" t="s">
        <v>34</v>
      </c>
      <c r="F4629" s="22" t="s">
        <v>40</v>
      </c>
      <c r="G4629" s="1">
        <v>4900</v>
      </c>
    </row>
    <row r="4630" spans="2:7">
      <c r="B4630" s="22" t="s">
        <v>153</v>
      </c>
      <c r="C4630" s="22" t="s">
        <v>7</v>
      </c>
      <c r="D4630" s="22" t="s">
        <v>5</v>
      </c>
      <c r="E4630" s="22" t="s">
        <v>34</v>
      </c>
      <c r="F4630" s="22" t="s">
        <v>41</v>
      </c>
      <c r="G4630" s="1">
        <v>26642.26</v>
      </c>
    </row>
    <row r="4631" spans="2:7">
      <c r="B4631" s="22" t="s">
        <v>153</v>
      </c>
      <c r="C4631" s="22" t="s">
        <v>7</v>
      </c>
      <c r="D4631" s="22" t="s">
        <v>5</v>
      </c>
      <c r="E4631" s="22" t="s">
        <v>34</v>
      </c>
      <c r="F4631" s="22" t="s">
        <v>65</v>
      </c>
      <c r="G4631" s="1">
        <v>21884</v>
      </c>
    </row>
    <row r="4632" spans="2:7">
      <c r="B4632" s="22" t="s">
        <v>153</v>
      </c>
      <c r="C4632" s="22" t="s">
        <v>7</v>
      </c>
      <c r="D4632" s="22" t="s">
        <v>5</v>
      </c>
      <c r="E4632" s="22" t="s">
        <v>34</v>
      </c>
      <c r="F4632" s="22" t="s">
        <v>42</v>
      </c>
      <c r="G4632" s="1">
        <v>145874.07</v>
      </c>
    </row>
    <row r="4633" spans="2:7">
      <c r="B4633" s="22" t="s">
        <v>153</v>
      </c>
      <c r="C4633" s="22" t="s">
        <v>7</v>
      </c>
      <c r="D4633" s="22" t="s">
        <v>5</v>
      </c>
      <c r="E4633" s="22" t="s">
        <v>34</v>
      </c>
      <c r="F4633" s="22" t="s">
        <v>43</v>
      </c>
      <c r="G4633" s="1">
        <v>91175.32</v>
      </c>
    </row>
    <row r="4634" spans="2:7">
      <c r="B4634" s="22" t="s">
        <v>153</v>
      </c>
      <c r="C4634" s="22" t="s">
        <v>7</v>
      </c>
      <c r="D4634" s="22" t="s">
        <v>5</v>
      </c>
      <c r="E4634" s="22" t="s">
        <v>34</v>
      </c>
      <c r="F4634" s="22" t="s">
        <v>44</v>
      </c>
      <c r="G4634" s="1">
        <v>368.65</v>
      </c>
    </row>
    <row r="4635" spans="2:7">
      <c r="B4635" s="22" t="s">
        <v>153</v>
      </c>
      <c r="C4635" s="22" t="s">
        <v>7</v>
      </c>
      <c r="D4635" s="22" t="s">
        <v>5</v>
      </c>
      <c r="E4635" s="22" t="s">
        <v>34</v>
      </c>
      <c r="F4635" s="22" t="s">
        <v>45</v>
      </c>
      <c r="G4635" s="1">
        <v>89946.27</v>
      </c>
    </row>
    <row r="4636" spans="2:7">
      <c r="B4636" s="22" t="s">
        <v>153</v>
      </c>
      <c r="C4636" s="22" t="s">
        <v>7</v>
      </c>
      <c r="D4636" s="22" t="s">
        <v>5</v>
      </c>
      <c r="E4636" s="22" t="s">
        <v>34</v>
      </c>
      <c r="F4636" s="22" t="s">
        <v>46</v>
      </c>
      <c r="G4636" s="1">
        <v>44581.67</v>
      </c>
    </row>
    <row r="4637" spans="2:7">
      <c r="B4637" s="22" t="s">
        <v>153</v>
      </c>
      <c r="C4637" s="22" t="s">
        <v>7</v>
      </c>
      <c r="D4637" s="22" t="s">
        <v>5</v>
      </c>
      <c r="E4637" s="22" t="s">
        <v>34</v>
      </c>
      <c r="F4637" s="22" t="s">
        <v>47</v>
      </c>
      <c r="G4637" s="1">
        <v>53001.21</v>
      </c>
    </row>
    <row r="4638" spans="2:7">
      <c r="B4638" s="22" t="s">
        <v>153</v>
      </c>
      <c r="C4638" s="22" t="s">
        <v>7</v>
      </c>
      <c r="D4638" s="22" t="s">
        <v>5</v>
      </c>
      <c r="E4638" s="22" t="s">
        <v>34</v>
      </c>
      <c r="F4638" s="22" t="s">
        <v>48</v>
      </c>
      <c r="G4638" s="1">
        <v>5974.68</v>
      </c>
    </row>
    <row r="4639" spans="2:7">
      <c r="B4639" s="22" t="s">
        <v>153</v>
      </c>
      <c r="C4639" s="22" t="s">
        <v>7</v>
      </c>
      <c r="D4639" s="22" t="s">
        <v>5</v>
      </c>
      <c r="E4639" s="22" t="s">
        <v>34</v>
      </c>
      <c r="F4639" s="22" t="s">
        <v>75</v>
      </c>
      <c r="G4639" s="1">
        <v>43325.31</v>
      </c>
    </row>
    <row r="4640" spans="2:7">
      <c r="B4640" s="22" t="s">
        <v>153</v>
      </c>
      <c r="C4640" s="22" t="s">
        <v>7</v>
      </c>
      <c r="D4640" s="22" t="s">
        <v>5</v>
      </c>
      <c r="E4640" s="22" t="s">
        <v>34</v>
      </c>
      <c r="F4640" s="22" t="s">
        <v>49</v>
      </c>
      <c r="G4640" s="1">
        <v>447338.31</v>
      </c>
    </row>
    <row r="4641" spans="2:7">
      <c r="B4641" s="22" t="s">
        <v>153</v>
      </c>
      <c r="C4641" s="22" t="s">
        <v>7</v>
      </c>
      <c r="D4641" s="22" t="s">
        <v>5</v>
      </c>
      <c r="E4641" s="22" t="s">
        <v>34</v>
      </c>
      <c r="F4641" s="22" t="s">
        <v>50</v>
      </c>
      <c r="G4641" s="1">
        <v>123563.22</v>
      </c>
    </row>
    <row r="4642" spans="2:7">
      <c r="B4642" s="22" t="s">
        <v>153</v>
      </c>
      <c r="C4642" s="22" t="s">
        <v>7</v>
      </c>
      <c r="D4642" s="22" t="s">
        <v>5</v>
      </c>
      <c r="E4642" s="22" t="s">
        <v>34</v>
      </c>
      <c r="F4642" s="22" t="s">
        <v>51</v>
      </c>
      <c r="G4642" s="1">
        <v>9762.42</v>
      </c>
    </row>
    <row r="4643" spans="2:7">
      <c r="B4643" s="22" t="s">
        <v>153</v>
      </c>
      <c r="C4643" s="22" t="s">
        <v>7</v>
      </c>
      <c r="D4643" s="22" t="s">
        <v>5</v>
      </c>
      <c r="E4643" s="22" t="s">
        <v>34</v>
      </c>
      <c r="F4643" s="22" t="s">
        <v>53</v>
      </c>
      <c r="G4643" s="1">
        <v>234480.04</v>
      </c>
    </row>
    <row r="4644" spans="2:7">
      <c r="B4644" s="22" t="s">
        <v>153</v>
      </c>
      <c r="C4644" s="22" t="s">
        <v>7</v>
      </c>
      <c r="D4644" s="22" t="s">
        <v>5</v>
      </c>
      <c r="E4644" s="22" t="s">
        <v>34</v>
      </c>
      <c r="F4644" s="22" t="s">
        <v>54</v>
      </c>
      <c r="G4644" s="1">
        <v>114571.76</v>
      </c>
    </row>
    <row r="4645" spans="2:7">
      <c r="B4645" s="22" t="s">
        <v>153</v>
      </c>
      <c r="C4645" s="22" t="s">
        <v>7</v>
      </c>
      <c r="D4645" s="22" t="s">
        <v>5</v>
      </c>
      <c r="E4645" s="22" t="s">
        <v>34</v>
      </c>
      <c r="F4645" s="22" t="s">
        <v>68</v>
      </c>
      <c r="G4645" s="1">
        <v>58800.89</v>
      </c>
    </row>
    <row r="4646" spans="2:7">
      <c r="B4646" s="22" t="s">
        <v>153</v>
      </c>
      <c r="C4646" s="22" t="s">
        <v>7</v>
      </c>
      <c r="D4646" s="22" t="s">
        <v>5</v>
      </c>
      <c r="E4646" s="22" t="s">
        <v>34</v>
      </c>
      <c r="F4646" s="22" t="s">
        <v>55</v>
      </c>
      <c r="G4646" s="1">
        <v>13702.88</v>
      </c>
    </row>
    <row r="4647" spans="2:7">
      <c r="B4647" s="22" t="s">
        <v>153</v>
      </c>
      <c r="C4647" s="22" t="s">
        <v>7</v>
      </c>
      <c r="D4647" s="22" t="s">
        <v>5</v>
      </c>
      <c r="E4647" s="22" t="s">
        <v>34</v>
      </c>
      <c r="F4647" s="22" t="s">
        <v>56</v>
      </c>
      <c r="G4647" s="1">
        <v>325442.65000000002</v>
      </c>
    </row>
    <row r="4648" spans="2:7">
      <c r="B4648" s="22" t="s">
        <v>153</v>
      </c>
      <c r="C4648" s="22" t="s">
        <v>7</v>
      </c>
      <c r="D4648" s="22" t="s">
        <v>5</v>
      </c>
      <c r="E4648" s="22" t="s">
        <v>34</v>
      </c>
      <c r="F4648" s="22" t="s">
        <v>76</v>
      </c>
      <c r="G4648" s="1">
        <v>38304.5</v>
      </c>
    </row>
    <row r="4649" spans="2:7">
      <c r="B4649" s="22" t="s">
        <v>153</v>
      </c>
      <c r="C4649" s="22" t="s">
        <v>7</v>
      </c>
      <c r="D4649" s="22" t="s">
        <v>5</v>
      </c>
      <c r="E4649" s="22" t="s">
        <v>34</v>
      </c>
      <c r="F4649" s="22" t="s">
        <v>57</v>
      </c>
      <c r="G4649" s="1">
        <v>268578.67</v>
      </c>
    </row>
    <row r="4650" spans="2:7">
      <c r="B4650" s="22" t="s">
        <v>153</v>
      </c>
      <c r="C4650" s="22" t="s">
        <v>7</v>
      </c>
      <c r="D4650" s="22" t="s">
        <v>5</v>
      </c>
      <c r="E4650" s="22" t="s">
        <v>34</v>
      </c>
      <c r="F4650" s="22" t="s">
        <v>58</v>
      </c>
      <c r="G4650" s="1">
        <v>9762.43</v>
      </c>
    </row>
    <row r="4651" spans="2:7">
      <c r="B4651" s="22" t="s">
        <v>153</v>
      </c>
      <c r="C4651" s="22" t="s">
        <v>7</v>
      </c>
      <c r="D4651" s="22" t="s">
        <v>5</v>
      </c>
      <c r="E4651" s="22" t="s">
        <v>34</v>
      </c>
      <c r="F4651" s="22" t="s">
        <v>118</v>
      </c>
      <c r="G4651" s="1">
        <v>25617.46</v>
      </c>
    </row>
    <row r="4652" spans="2:7">
      <c r="B4652" s="22" t="s">
        <v>153</v>
      </c>
      <c r="C4652" s="22" t="s">
        <v>7</v>
      </c>
      <c r="D4652" s="22" t="s">
        <v>5</v>
      </c>
      <c r="E4652" s="22" t="s">
        <v>34</v>
      </c>
      <c r="F4652" s="22" t="s">
        <v>119</v>
      </c>
      <c r="G4652" s="1">
        <v>2081.9699999999998</v>
      </c>
    </row>
    <row r="4653" spans="2:7">
      <c r="B4653" s="22" t="s">
        <v>153</v>
      </c>
      <c r="C4653" s="22" t="s">
        <v>7</v>
      </c>
      <c r="D4653" s="22" t="s">
        <v>5</v>
      </c>
      <c r="E4653" s="22" t="s">
        <v>59</v>
      </c>
      <c r="F4653" s="22" t="s">
        <v>55</v>
      </c>
      <c r="G4653" s="1">
        <v>47941.49</v>
      </c>
    </row>
    <row r="4654" spans="2:7">
      <c r="B4654" s="22" t="s">
        <v>153</v>
      </c>
      <c r="C4654" s="22" t="s">
        <v>7</v>
      </c>
      <c r="D4654" s="22" t="s">
        <v>5</v>
      </c>
      <c r="E4654" s="22" t="s">
        <v>60</v>
      </c>
      <c r="F4654" s="22" t="s">
        <v>78</v>
      </c>
      <c r="G4654" s="1">
        <v>2079.77</v>
      </c>
    </row>
    <row r="4655" spans="2:7">
      <c r="B4655" s="22" t="s">
        <v>153</v>
      </c>
      <c r="C4655" s="22" t="s">
        <v>7</v>
      </c>
      <c r="D4655" s="22" t="s">
        <v>5</v>
      </c>
      <c r="E4655" s="22" t="s">
        <v>60</v>
      </c>
      <c r="F4655" s="22" t="s">
        <v>79</v>
      </c>
      <c r="G4655" s="1">
        <v>125564.58</v>
      </c>
    </row>
    <row r="4656" spans="2:7">
      <c r="B4656" s="22" t="s">
        <v>153</v>
      </c>
      <c r="C4656" s="22" t="s">
        <v>7</v>
      </c>
      <c r="D4656" s="22" t="s">
        <v>5</v>
      </c>
      <c r="E4656" s="22" t="s">
        <v>60</v>
      </c>
      <c r="F4656" s="22" t="s">
        <v>61</v>
      </c>
      <c r="G4656" s="1">
        <v>86916.26</v>
      </c>
    </row>
    <row r="4657" spans="2:7">
      <c r="B4657" s="22" t="s">
        <v>153</v>
      </c>
      <c r="C4657" s="22" t="s">
        <v>7</v>
      </c>
      <c r="D4657" s="22" t="s">
        <v>5</v>
      </c>
      <c r="E4657" s="22" t="s">
        <v>60</v>
      </c>
      <c r="F4657" s="22" t="s">
        <v>80</v>
      </c>
      <c r="G4657" s="1">
        <v>132900.66</v>
      </c>
    </row>
    <row r="4658" spans="2:7">
      <c r="B4658" s="22" t="s">
        <v>153</v>
      </c>
      <c r="C4658" s="22" t="s">
        <v>7</v>
      </c>
      <c r="D4658" s="22" t="s">
        <v>5</v>
      </c>
      <c r="E4658" s="22" t="s">
        <v>60</v>
      </c>
      <c r="F4658" s="22" t="s">
        <v>62</v>
      </c>
      <c r="G4658" s="1">
        <v>61831.12</v>
      </c>
    </row>
    <row r="4659" spans="2:7">
      <c r="B4659" s="22" t="s">
        <v>153</v>
      </c>
      <c r="C4659" s="22" t="s">
        <v>7</v>
      </c>
      <c r="D4659" s="22" t="s">
        <v>7</v>
      </c>
      <c r="E4659" s="22" t="s">
        <v>5</v>
      </c>
      <c r="F4659" s="22" t="s">
        <v>6</v>
      </c>
      <c r="G4659" s="1">
        <v>112018.69</v>
      </c>
    </row>
    <row r="4660" spans="2:7">
      <c r="B4660" s="22" t="s">
        <v>153</v>
      </c>
      <c r="C4660" s="22" t="s">
        <v>7</v>
      </c>
      <c r="D4660" s="22" t="s">
        <v>7</v>
      </c>
      <c r="E4660" s="22" t="s">
        <v>8</v>
      </c>
      <c r="F4660" s="22" t="s">
        <v>9</v>
      </c>
      <c r="G4660" s="1">
        <v>109423.5</v>
      </c>
    </row>
    <row r="4661" spans="2:7">
      <c r="B4661" s="22" t="s">
        <v>153</v>
      </c>
      <c r="C4661" s="22" t="s">
        <v>7</v>
      </c>
      <c r="D4661" s="22" t="s">
        <v>7</v>
      </c>
      <c r="E4661" s="22" t="s">
        <v>8</v>
      </c>
      <c r="F4661" s="22" t="s">
        <v>10</v>
      </c>
      <c r="G4661" s="1">
        <v>209500.02</v>
      </c>
    </row>
    <row r="4662" spans="2:7">
      <c r="B4662" s="22" t="s">
        <v>153</v>
      </c>
      <c r="C4662" s="22" t="s">
        <v>7</v>
      </c>
      <c r="D4662" s="22" t="s">
        <v>7</v>
      </c>
      <c r="E4662" s="22" t="s">
        <v>8</v>
      </c>
      <c r="F4662" s="22" t="s">
        <v>11</v>
      </c>
      <c r="G4662" s="1">
        <v>163108.42000000001</v>
      </c>
    </row>
    <row r="4663" spans="2:7">
      <c r="B4663" s="22" t="s">
        <v>153</v>
      </c>
      <c r="C4663" s="22" t="s">
        <v>7</v>
      </c>
      <c r="D4663" s="22" t="s">
        <v>7</v>
      </c>
      <c r="E4663" s="22" t="s">
        <v>8</v>
      </c>
      <c r="F4663" s="22" t="s">
        <v>12</v>
      </c>
      <c r="G4663" s="1">
        <v>56795.76</v>
      </c>
    </row>
    <row r="4664" spans="2:7">
      <c r="B4664" s="22" t="s">
        <v>153</v>
      </c>
      <c r="C4664" s="22" t="s">
        <v>7</v>
      </c>
      <c r="D4664" s="22" t="s">
        <v>7</v>
      </c>
      <c r="E4664" s="22" t="s">
        <v>8</v>
      </c>
      <c r="F4664" s="22" t="s">
        <v>13</v>
      </c>
      <c r="G4664" s="1">
        <v>960</v>
      </c>
    </row>
    <row r="4665" spans="2:7">
      <c r="B4665" s="22" t="s">
        <v>153</v>
      </c>
      <c r="C4665" s="22" t="s">
        <v>7</v>
      </c>
      <c r="D4665" s="22" t="s">
        <v>7</v>
      </c>
      <c r="E4665" s="22" t="s">
        <v>14</v>
      </c>
      <c r="F4665" s="22" t="s">
        <v>9</v>
      </c>
      <c r="G4665" s="1">
        <v>294894.27</v>
      </c>
    </row>
    <row r="4666" spans="2:7">
      <c r="B4666" s="22" t="s">
        <v>153</v>
      </c>
      <c r="C4666" s="22" t="s">
        <v>7</v>
      </c>
      <c r="D4666" s="22" t="s">
        <v>7</v>
      </c>
      <c r="E4666" s="22" t="s">
        <v>14</v>
      </c>
      <c r="F4666" s="22" t="s">
        <v>10</v>
      </c>
      <c r="G4666" s="1">
        <v>38185.18</v>
      </c>
    </row>
    <row r="4667" spans="2:7">
      <c r="B4667" s="22" t="s">
        <v>153</v>
      </c>
      <c r="C4667" s="22" t="s">
        <v>7</v>
      </c>
      <c r="D4667" s="22" t="s">
        <v>7</v>
      </c>
      <c r="E4667" s="22" t="s">
        <v>14</v>
      </c>
      <c r="F4667" s="22" t="s">
        <v>11</v>
      </c>
      <c r="G4667" s="1">
        <v>5625.49</v>
      </c>
    </row>
    <row r="4668" spans="2:7">
      <c r="B4668" s="22" t="s">
        <v>153</v>
      </c>
      <c r="C4668" s="22" t="s">
        <v>7</v>
      </c>
      <c r="D4668" s="22" t="s">
        <v>7</v>
      </c>
      <c r="E4668" s="22" t="s">
        <v>14</v>
      </c>
      <c r="F4668" s="22" t="s">
        <v>12</v>
      </c>
      <c r="G4668" s="1">
        <v>285822.74</v>
      </c>
    </row>
    <row r="4669" spans="2:7">
      <c r="B4669" s="22" t="s">
        <v>153</v>
      </c>
      <c r="C4669" s="22" t="s">
        <v>7</v>
      </c>
      <c r="D4669" s="22" t="s">
        <v>7</v>
      </c>
      <c r="E4669" s="22" t="s">
        <v>15</v>
      </c>
      <c r="F4669" s="22" t="s">
        <v>17</v>
      </c>
      <c r="G4669" s="1">
        <v>40687.43</v>
      </c>
    </row>
    <row r="4670" spans="2:7">
      <c r="B4670" s="22" t="s">
        <v>153</v>
      </c>
      <c r="C4670" s="22" t="s">
        <v>7</v>
      </c>
      <c r="D4670" s="22" t="s">
        <v>7</v>
      </c>
      <c r="E4670" s="22" t="s">
        <v>15</v>
      </c>
      <c r="F4670" s="22" t="s">
        <v>18</v>
      </c>
      <c r="G4670" s="1">
        <v>46847.23</v>
      </c>
    </row>
    <row r="4671" spans="2:7">
      <c r="B4671" s="22" t="s">
        <v>153</v>
      </c>
      <c r="C4671" s="22" t="s">
        <v>7</v>
      </c>
      <c r="D4671" s="22" t="s">
        <v>7</v>
      </c>
      <c r="E4671" s="22" t="s">
        <v>15</v>
      </c>
      <c r="F4671" s="22" t="s">
        <v>19</v>
      </c>
      <c r="G4671" s="1">
        <v>52344.87</v>
      </c>
    </row>
    <row r="4672" spans="2:7">
      <c r="B4672" s="22" t="s">
        <v>153</v>
      </c>
      <c r="C4672" s="22" t="s">
        <v>7</v>
      </c>
      <c r="D4672" s="22" t="s">
        <v>7</v>
      </c>
      <c r="E4672" s="22" t="s">
        <v>15</v>
      </c>
      <c r="F4672" s="22" t="s">
        <v>20</v>
      </c>
      <c r="G4672" s="1">
        <v>67006.350000000006</v>
      </c>
    </row>
    <row r="4673" spans="2:7">
      <c r="B4673" s="22" t="s">
        <v>153</v>
      </c>
      <c r="C4673" s="22" t="s">
        <v>7</v>
      </c>
      <c r="D4673" s="22" t="s">
        <v>7</v>
      </c>
      <c r="E4673" s="22" t="s">
        <v>15</v>
      </c>
      <c r="F4673" s="22" t="s">
        <v>21</v>
      </c>
      <c r="G4673" s="1">
        <v>791.3</v>
      </c>
    </row>
    <row r="4674" spans="2:7">
      <c r="B4674" s="22" t="s">
        <v>153</v>
      </c>
      <c r="C4674" s="22" t="s">
        <v>7</v>
      </c>
      <c r="D4674" s="22" t="s">
        <v>7</v>
      </c>
      <c r="E4674" s="22" t="s">
        <v>15</v>
      </c>
      <c r="F4674" s="22" t="s">
        <v>22</v>
      </c>
      <c r="G4674" s="1">
        <v>916.25</v>
      </c>
    </row>
    <row r="4675" spans="2:7">
      <c r="B4675" s="22" t="s">
        <v>153</v>
      </c>
      <c r="C4675" s="22" t="s">
        <v>7</v>
      </c>
      <c r="D4675" s="22" t="s">
        <v>7</v>
      </c>
      <c r="E4675" s="22" t="s">
        <v>15</v>
      </c>
      <c r="F4675" s="22" t="s">
        <v>23</v>
      </c>
      <c r="G4675" s="1">
        <v>4606</v>
      </c>
    </row>
    <row r="4676" spans="2:7">
      <c r="B4676" s="22" t="s">
        <v>153</v>
      </c>
      <c r="C4676" s="22" t="s">
        <v>7</v>
      </c>
      <c r="D4676" s="22" t="s">
        <v>7</v>
      </c>
      <c r="E4676" s="22" t="s">
        <v>15</v>
      </c>
      <c r="F4676" s="22" t="s">
        <v>24</v>
      </c>
      <c r="G4676" s="1">
        <v>13200.79</v>
      </c>
    </row>
    <row r="4677" spans="2:7">
      <c r="B4677" s="22" t="s">
        <v>153</v>
      </c>
      <c r="C4677" s="22" t="s">
        <v>7</v>
      </c>
      <c r="D4677" s="22" t="s">
        <v>7</v>
      </c>
      <c r="E4677" s="22" t="s">
        <v>15</v>
      </c>
      <c r="F4677" s="22" t="s">
        <v>25</v>
      </c>
      <c r="G4677" s="1">
        <v>20063.79</v>
      </c>
    </row>
    <row r="4678" spans="2:7">
      <c r="B4678" s="22" t="s">
        <v>153</v>
      </c>
      <c r="C4678" s="22" t="s">
        <v>7</v>
      </c>
      <c r="D4678" s="22" t="s">
        <v>7</v>
      </c>
      <c r="E4678" s="22" t="s">
        <v>15</v>
      </c>
      <c r="F4678" s="22" t="s">
        <v>26</v>
      </c>
      <c r="G4678" s="1">
        <v>107221</v>
      </c>
    </row>
    <row r="4679" spans="2:7">
      <c r="B4679" s="22" t="s">
        <v>153</v>
      </c>
      <c r="C4679" s="22" t="s">
        <v>7</v>
      </c>
      <c r="D4679" s="22" t="s">
        <v>7</v>
      </c>
      <c r="E4679" s="22" t="s">
        <v>28</v>
      </c>
      <c r="F4679" s="22" t="s">
        <v>29</v>
      </c>
      <c r="G4679" s="1">
        <v>44245.599999999999</v>
      </c>
    </row>
    <row r="4680" spans="2:7">
      <c r="B4680" s="22" t="s">
        <v>153</v>
      </c>
      <c r="C4680" s="22" t="s">
        <v>7</v>
      </c>
      <c r="D4680" s="22" t="s">
        <v>7</v>
      </c>
      <c r="E4680" s="22" t="s">
        <v>28</v>
      </c>
      <c r="F4680" s="22" t="s">
        <v>32</v>
      </c>
      <c r="G4680" s="1">
        <v>70145.509999999995</v>
      </c>
    </row>
    <row r="4681" spans="2:7">
      <c r="B4681" s="22" t="s">
        <v>153</v>
      </c>
      <c r="C4681" s="22" t="s">
        <v>7</v>
      </c>
      <c r="D4681" s="22" t="s">
        <v>7</v>
      </c>
      <c r="E4681" s="22" t="s">
        <v>34</v>
      </c>
      <c r="F4681" s="22" t="s">
        <v>38</v>
      </c>
      <c r="G4681" s="1">
        <v>20756.740000000002</v>
      </c>
    </row>
    <row r="4682" spans="2:7">
      <c r="B4682" s="22" t="s">
        <v>153</v>
      </c>
      <c r="C4682" s="22" t="s">
        <v>7</v>
      </c>
      <c r="D4682" s="22" t="s">
        <v>7</v>
      </c>
      <c r="E4682" s="22" t="s">
        <v>34</v>
      </c>
      <c r="F4682" s="22" t="s">
        <v>39</v>
      </c>
      <c r="G4682" s="1">
        <v>2000</v>
      </c>
    </row>
    <row r="4683" spans="2:7">
      <c r="B4683" s="22" t="s">
        <v>153</v>
      </c>
      <c r="C4683" s="22" t="s">
        <v>7</v>
      </c>
      <c r="D4683" s="22" t="s">
        <v>7</v>
      </c>
      <c r="E4683" s="22" t="s">
        <v>34</v>
      </c>
      <c r="F4683" s="22" t="s">
        <v>42</v>
      </c>
      <c r="G4683" s="1">
        <v>84982.27</v>
      </c>
    </row>
    <row r="4684" spans="2:7">
      <c r="B4684" s="22" t="s">
        <v>153</v>
      </c>
      <c r="C4684" s="22" t="s">
        <v>7</v>
      </c>
      <c r="D4684" s="22" t="s">
        <v>7</v>
      </c>
      <c r="E4684" s="22" t="s">
        <v>34</v>
      </c>
      <c r="F4684" s="22" t="s">
        <v>43</v>
      </c>
      <c r="G4684" s="1">
        <v>47.33</v>
      </c>
    </row>
    <row r="4685" spans="2:7">
      <c r="B4685" s="22" t="s">
        <v>153</v>
      </c>
      <c r="C4685" s="22" t="s">
        <v>7</v>
      </c>
      <c r="D4685" s="22" t="s">
        <v>7</v>
      </c>
      <c r="E4685" s="22" t="s">
        <v>34</v>
      </c>
      <c r="F4685" s="22" t="s">
        <v>44</v>
      </c>
      <c r="G4685" s="1">
        <v>19293.88</v>
      </c>
    </row>
    <row r="4686" spans="2:7">
      <c r="B4686" s="22" t="s">
        <v>153</v>
      </c>
      <c r="C4686" s="22" t="s">
        <v>7</v>
      </c>
      <c r="D4686" s="22" t="s">
        <v>7</v>
      </c>
      <c r="E4686" s="22" t="s">
        <v>34</v>
      </c>
      <c r="F4686" s="22" t="s">
        <v>47</v>
      </c>
      <c r="G4686" s="1">
        <v>16832.939999999999</v>
      </c>
    </row>
    <row r="4687" spans="2:7">
      <c r="B4687" s="22" t="s">
        <v>153</v>
      </c>
      <c r="C4687" s="22" t="s">
        <v>7</v>
      </c>
      <c r="D4687" s="22" t="s">
        <v>7</v>
      </c>
      <c r="E4687" s="22" t="s">
        <v>34</v>
      </c>
      <c r="F4687" s="22" t="s">
        <v>48</v>
      </c>
      <c r="G4687" s="1">
        <v>88846.82</v>
      </c>
    </row>
    <row r="4688" spans="2:7">
      <c r="B4688" s="22" t="s">
        <v>153</v>
      </c>
      <c r="C4688" s="22" t="s">
        <v>7</v>
      </c>
      <c r="D4688" s="22" t="s">
        <v>7</v>
      </c>
      <c r="E4688" s="22" t="s">
        <v>34</v>
      </c>
      <c r="F4688" s="22" t="s">
        <v>50</v>
      </c>
      <c r="G4688" s="1">
        <v>5269.48</v>
      </c>
    </row>
    <row r="4689" spans="2:7">
      <c r="B4689" s="22" t="s">
        <v>153</v>
      </c>
      <c r="C4689" s="22" t="s">
        <v>7</v>
      </c>
      <c r="D4689" s="22" t="s">
        <v>7</v>
      </c>
      <c r="E4689" s="22" t="s">
        <v>34</v>
      </c>
      <c r="F4689" s="22" t="s">
        <v>53</v>
      </c>
      <c r="G4689" s="1">
        <v>16575</v>
      </c>
    </row>
    <row r="4690" spans="2:7">
      <c r="B4690" s="22" t="s">
        <v>153</v>
      </c>
      <c r="C4690" s="22" t="s">
        <v>7</v>
      </c>
      <c r="D4690" s="22" t="s">
        <v>7</v>
      </c>
      <c r="E4690" s="22" t="s">
        <v>34</v>
      </c>
      <c r="F4690" s="22" t="s">
        <v>54</v>
      </c>
      <c r="G4690" s="1">
        <v>39331.53</v>
      </c>
    </row>
    <row r="4691" spans="2:7">
      <c r="B4691" s="22" t="s">
        <v>153</v>
      </c>
      <c r="C4691" s="22" t="s">
        <v>7</v>
      </c>
      <c r="D4691" s="22" t="s">
        <v>7</v>
      </c>
      <c r="E4691" s="22" t="s">
        <v>34</v>
      </c>
      <c r="F4691" s="22" t="s">
        <v>55</v>
      </c>
      <c r="G4691" s="1">
        <v>8566.5</v>
      </c>
    </row>
    <row r="4692" spans="2:7">
      <c r="B4692" s="22" t="s">
        <v>153</v>
      </c>
      <c r="C4692" s="22" t="s">
        <v>7</v>
      </c>
      <c r="D4692" s="22" t="s">
        <v>7</v>
      </c>
      <c r="E4692" s="22" t="s">
        <v>34</v>
      </c>
      <c r="F4692" s="22" t="s">
        <v>58</v>
      </c>
      <c r="G4692" s="1">
        <v>5844</v>
      </c>
    </row>
    <row r="4693" spans="2:7">
      <c r="B4693" s="22" t="s">
        <v>153</v>
      </c>
      <c r="C4693" s="22" t="s">
        <v>7</v>
      </c>
      <c r="D4693" s="22" t="s">
        <v>7</v>
      </c>
      <c r="E4693" s="22" t="s">
        <v>59</v>
      </c>
      <c r="F4693" s="22" t="s">
        <v>55</v>
      </c>
      <c r="G4693" s="1">
        <v>20482.900000000001</v>
      </c>
    </row>
    <row r="4694" spans="2:7">
      <c r="B4694" s="22" t="s">
        <v>153</v>
      </c>
      <c r="C4694" s="22" t="s">
        <v>7</v>
      </c>
      <c r="D4694" s="22" t="s">
        <v>7</v>
      </c>
      <c r="E4694" s="22" t="s">
        <v>60</v>
      </c>
      <c r="F4694" s="22" t="s">
        <v>80</v>
      </c>
      <c r="G4694" s="1">
        <v>60395.01</v>
      </c>
    </row>
    <row r="4695" spans="2:7">
      <c r="B4695" s="22" t="s">
        <v>153</v>
      </c>
      <c r="C4695" s="22" t="s">
        <v>7</v>
      </c>
      <c r="D4695" s="22" t="s">
        <v>7</v>
      </c>
      <c r="E4695" s="22" t="s">
        <v>60</v>
      </c>
      <c r="F4695" s="22" t="s">
        <v>62</v>
      </c>
      <c r="G4695" s="1">
        <v>134729.51</v>
      </c>
    </row>
    <row r="4696" spans="2:7">
      <c r="B4696" s="22" t="s">
        <v>154</v>
      </c>
      <c r="C4696" s="22" t="s">
        <v>7</v>
      </c>
      <c r="D4696" s="22" t="s">
        <v>5</v>
      </c>
      <c r="E4696" s="22" t="s">
        <v>8</v>
      </c>
      <c r="F4696" s="22" t="s">
        <v>9</v>
      </c>
      <c r="G4696" s="1">
        <v>133276.79999999999</v>
      </c>
    </row>
    <row r="4697" spans="2:7">
      <c r="B4697" s="22" t="s">
        <v>154</v>
      </c>
      <c r="C4697" s="22" t="s">
        <v>7</v>
      </c>
      <c r="D4697" s="22" t="s">
        <v>5</v>
      </c>
      <c r="E4697" s="22" t="s">
        <v>8</v>
      </c>
      <c r="F4697" s="22" t="s">
        <v>10</v>
      </c>
      <c r="G4697" s="1">
        <v>680</v>
      </c>
    </row>
    <row r="4698" spans="2:7">
      <c r="B4698" s="22" t="s">
        <v>154</v>
      </c>
      <c r="C4698" s="22" t="s">
        <v>7</v>
      </c>
      <c r="D4698" s="22" t="s">
        <v>5</v>
      </c>
      <c r="E4698" s="22" t="s">
        <v>8</v>
      </c>
      <c r="F4698" s="22" t="s">
        <v>12</v>
      </c>
      <c r="G4698" s="1">
        <v>9070.26</v>
      </c>
    </row>
    <row r="4699" spans="2:7">
      <c r="B4699" s="22" t="s">
        <v>154</v>
      </c>
      <c r="C4699" s="22" t="s">
        <v>7</v>
      </c>
      <c r="D4699" s="22" t="s">
        <v>5</v>
      </c>
      <c r="E4699" s="22" t="s">
        <v>14</v>
      </c>
      <c r="F4699" s="22" t="s">
        <v>9</v>
      </c>
      <c r="G4699" s="1">
        <v>53031.97</v>
      </c>
    </row>
    <row r="4700" spans="2:7">
      <c r="B4700" s="22" t="s">
        <v>154</v>
      </c>
      <c r="C4700" s="22" t="s">
        <v>7</v>
      </c>
      <c r="D4700" s="22" t="s">
        <v>5</v>
      </c>
      <c r="E4700" s="22" t="s">
        <v>14</v>
      </c>
      <c r="F4700" s="22" t="s">
        <v>10</v>
      </c>
      <c r="G4700" s="1">
        <v>34.380000000000003</v>
      </c>
    </row>
    <row r="4701" spans="2:7">
      <c r="B4701" s="22" t="s">
        <v>154</v>
      </c>
      <c r="C4701" s="22" t="s">
        <v>7</v>
      </c>
      <c r="D4701" s="22" t="s">
        <v>5</v>
      </c>
      <c r="E4701" s="22" t="s">
        <v>15</v>
      </c>
      <c r="F4701" s="22" t="s">
        <v>17</v>
      </c>
      <c r="G4701" s="1">
        <v>10096.16</v>
      </c>
    </row>
    <row r="4702" spans="2:7">
      <c r="B4702" s="22" t="s">
        <v>154</v>
      </c>
      <c r="C4702" s="22" t="s">
        <v>7</v>
      </c>
      <c r="D4702" s="22" t="s">
        <v>5</v>
      </c>
      <c r="E4702" s="22" t="s">
        <v>15</v>
      </c>
      <c r="F4702" s="22" t="s">
        <v>18</v>
      </c>
      <c r="G4702" s="1">
        <v>3862.53</v>
      </c>
    </row>
    <row r="4703" spans="2:7">
      <c r="B4703" s="22" t="s">
        <v>154</v>
      </c>
      <c r="C4703" s="22" t="s">
        <v>7</v>
      </c>
      <c r="D4703" s="22" t="s">
        <v>5</v>
      </c>
      <c r="E4703" s="22" t="s">
        <v>15</v>
      </c>
      <c r="F4703" s="22" t="s">
        <v>19</v>
      </c>
      <c r="G4703" s="1">
        <v>19955.13</v>
      </c>
    </row>
    <row r="4704" spans="2:7">
      <c r="B4704" s="22" t="s">
        <v>154</v>
      </c>
      <c r="C4704" s="22" t="s">
        <v>7</v>
      </c>
      <c r="D4704" s="22" t="s">
        <v>5</v>
      </c>
      <c r="E4704" s="22" t="s">
        <v>15</v>
      </c>
      <c r="F4704" s="22" t="s">
        <v>20</v>
      </c>
      <c r="G4704" s="1">
        <v>7157.13</v>
      </c>
    </row>
    <row r="4705" spans="2:7">
      <c r="B4705" s="22" t="s">
        <v>154</v>
      </c>
      <c r="C4705" s="22" t="s">
        <v>7</v>
      </c>
      <c r="D4705" s="22" t="s">
        <v>5</v>
      </c>
      <c r="E4705" s="22" t="s">
        <v>15</v>
      </c>
      <c r="F4705" s="22" t="s">
        <v>23</v>
      </c>
      <c r="G4705" s="1">
        <v>683.95</v>
      </c>
    </row>
    <row r="4706" spans="2:7">
      <c r="B4706" s="22" t="s">
        <v>154</v>
      </c>
      <c r="C4706" s="22" t="s">
        <v>7</v>
      </c>
      <c r="D4706" s="22" t="s">
        <v>5</v>
      </c>
      <c r="E4706" s="22" t="s">
        <v>15</v>
      </c>
      <c r="F4706" s="22" t="s">
        <v>24</v>
      </c>
      <c r="G4706" s="1">
        <v>1901.19</v>
      </c>
    </row>
    <row r="4707" spans="2:7">
      <c r="B4707" s="22" t="s">
        <v>154</v>
      </c>
      <c r="C4707" s="22" t="s">
        <v>7</v>
      </c>
      <c r="D4707" s="22" t="s">
        <v>5</v>
      </c>
      <c r="E4707" s="22" t="s">
        <v>15</v>
      </c>
      <c r="F4707" s="22" t="s">
        <v>25</v>
      </c>
      <c r="G4707" s="1">
        <v>25776</v>
      </c>
    </row>
    <row r="4708" spans="2:7">
      <c r="B4708" s="22" t="s">
        <v>154</v>
      </c>
      <c r="C4708" s="22" t="s">
        <v>7</v>
      </c>
      <c r="D4708" s="22" t="s">
        <v>5</v>
      </c>
      <c r="E4708" s="22" t="s">
        <v>15</v>
      </c>
      <c r="F4708" s="22" t="s">
        <v>26</v>
      </c>
      <c r="G4708" s="1">
        <v>23664</v>
      </c>
    </row>
    <row r="4709" spans="2:7">
      <c r="B4709" s="22" t="s">
        <v>154</v>
      </c>
      <c r="C4709" s="22" t="s">
        <v>7</v>
      </c>
      <c r="D4709" s="22" t="s">
        <v>5</v>
      </c>
      <c r="E4709" s="22" t="s">
        <v>28</v>
      </c>
      <c r="F4709" s="22" t="s">
        <v>29</v>
      </c>
      <c r="G4709" s="1">
        <v>40807.51</v>
      </c>
    </row>
    <row r="4710" spans="2:7">
      <c r="B4710" s="22" t="s">
        <v>154</v>
      </c>
      <c r="C4710" s="22" t="s">
        <v>7</v>
      </c>
      <c r="D4710" s="22" t="s">
        <v>5</v>
      </c>
      <c r="E4710" s="22" t="s">
        <v>28</v>
      </c>
      <c r="F4710" s="22" t="s">
        <v>32</v>
      </c>
      <c r="G4710" s="1">
        <v>517.03</v>
      </c>
    </row>
    <row r="4711" spans="2:7">
      <c r="B4711" s="22" t="s">
        <v>154</v>
      </c>
      <c r="C4711" s="22" t="s">
        <v>7</v>
      </c>
      <c r="D4711" s="22" t="s">
        <v>5</v>
      </c>
      <c r="E4711" s="22" t="s">
        <v>34</v>
      </c>
      <c r="F4711" s="22" t="s">
        <v>36</v>
      </c>
      <c r="G4711" s="1">
        <v>145.5</v>
      </c>
    </row>
    <row r="4712" spans="2:7">
      <c r="B4712" s="22" t="s">
        <v>154</v>
      </c>
      <c r="C4712" s="22" t="s">
        <v>7</v>
      </c>
      <c r="D4712" s="22" t="s">
        <v>5</v>
      </c>
      <c r="E4712" s="22" t="s">
        <v>34</v>
      </c>
      <c r="F4712" s="22" t="s">
        <v>37</v>
      </c>
      <c r="G4712" s="1">
        <v>2479.02</v>
      </c>
    </row>
    <row r="4713" spans="2:7">
      <c r="B4713" s="22" t="s">
        <v>154</v>
      </c>
      <c r="C4713" s="22" t="s">
        <v>7</v>
      </c>
      <c r="D4713" s="22" t="s">
        <v>5</v>
      </c>
      <c r="E4713" s="22" t="s">
        <v>34</v>
      </c>
      <c r="F4713" s="22" t="s">
        <v>38</v>
      </c>
      <c r="G4713" s="1">
        <v>30</v>
      </c>
    </row>
    <row r="4714" spans="2:7">
      <c r="B4714" s="22" t="s">
        <v>154</v>
      </c>
      <c r="C4714" s="22" t="s">
        <v>7</v>
      </c>
      <c r="D4714" s="22" t="s">
        <v>5</v>
      </c>
      <c r="E4714" s="22" t="s">
        <v>34</v>
      </c>
      <c r="F4714" s="22" t="s">
        <v>39</v>
      </c>
      <c r="G4714" s="1">
        <v>6288.98</v>
      </c>
    </row>
    <row r="4715" spans="2:7">
      <c r="B4715" s="22" t="s">
        <v>154</v>
      </c>
      <c r="C4715" s="22" t="s">
        <v>7</v>
      </c>
      <c r="D4715" s="22" t="s">
        <v>5</v>
      </c>
      <c r="E4715" s="22" t="s">
        <v>34</v>
      </c>
      <c r="F4715" s="22" t="s">
        <v>41</v>
      </c>
      <c r="G4715" s="1">
        <v>1131</v>
      </c>
    </row>
    <row r="4716" spans="2:7">
      <c r="B4716" s="22" t="s">
        <v>154</v>
      </c>
      <c r="C4716" s="22" t="s">
        <v>7</v>
      </c>
      <c r="D4716" s="22" t="s">
        <v>5</v>
      </c>
      <c r="E4716" s="22" t="s">
        <v>34</v>
      </c>
      <c r="F4716" s="22" t="s">
        <v>43</v>
      </c>
      <c r="G4716" s="1">
        <v>10492.62</v>
      </c>
    </row>
    <row r="4717" spans="2:7">
      <c r="B4717" s="22" t="s">
        <v>154</v>
      </c>
      <c r="C4717" s="22" t="s">
        <v>7</v>
      </c>
      <c r="D4717" s="22" t="s">
        <v>5</v>
      </c>
      <c r="E4717" s="22" t="s">
        <v>34</v>
      </c>
      <c r="F4717" s="22" t="s">
        <v>46</v>
      </c>
      <c r="G4717" s="1">
        <v>1339.21</v>
      </c>
    </row>
    <row r="4718" spans="2:7">
      <c r="B4718" s="22" t="s">
        <v>154</v>
      </c>
      <c r="C4718" s="22" t="s">
        <v>7</v>
      </c>
      <c r="D4718" s="22" t="s">
        <v>5</v>
      </c>
      <c r="E4718" s="22" t="s">
        <v>34</v>
      </c>
      <c r="F4718" s="22" t="s">
        <v>47</v>
      </c>
      <c r="G4718" s="1">
        <v>1426.14</v>
      </c>
    </row>
    <row r="4719" spans="2:7">
      <c r="B4719" s="22" t="s">
        <v>154</v>
      </c>
      <c r="C4719" s="22" t="s">
        <v>7</v>
      </c>
      <c r="D4719" s="22" t="s">
        <v>5</v>
      </c>
      <c r="E4719" s="22" t="s">
        <v>34</v>
      </c>
      <c r="F4719" s="22" t="s">
        <v>66</v>
      </c>
      <c r="G4719" s="1">
        <v>59.72</v>
      </c>
    </row>
    <row r="4720" spans="2:7">
      <c r="B4720" s="22" t="s">
        <v>154</v>
      </c>
      <c r="C4720" s="22" t="s">
        <v>7</v>
      </c>
      <c r="D4720" s="22" t="s">
        <v>5</v>
      </c>
      <c r="E4720" s="22" t="s">
        <v>34</v>
      </c>
      <c r="F4720" s="22" t="s">
        <v>49</v>
      </c>
      <c r="G4720" s="1">
        <v>29565.56</v>
      </c>
    </row>
    <row r="4721" spans="2:7">
      <c r="B4721" s="22" t="s">
        <v>154</v>
      </c>
      <c r="C4721" s="22" t="s">
        <v>7</v>
      </c>
      <c r="D4721" s="22" t="s">
        <v>5</v>
      </c>
      <c r="E4721" s="22" t="s">
        <v>34</v>
      </c>
      <c r="F4721" s="22" t="s">
        <v>50</v>
      </c>
      <c r="G4721" s="1">
        <v>7322.31</v>
      </c>
    </row>
    <row r="4722" spans="2:7">
      <c r="B4722" s="22" t="s">
        <v>154</v>
      </c>
      <c r="C4722" s="22" t="s">
        <v>7</v>
      </c>
      <c r="D4722" s="22" t="s">
        <v>5</v>
      </c>
      <c r="E4722" s="22" t="s">
        <v>34</v>
      </c>
      <c r="F4722" s="22" t="s">
        <v>55</v>
      </c>
      <c r="G4722" s="1">
        <v>400</v>
      </c>
    </row>
    <row r="4723" spans="2:7">
      <c r="B4723" s="22" t="s">
        <v>154</v>
      </c>
      <c r="C4723" s="22" t="s">
        <v>7</v>
      </c>
      <c r="D4723" s="22" t="s">
        <v>5</v>
      </c>
      <c r="E4723" s="22" t="s">
        <v>34</v>
      </c>
      <c r="F4723" s="22" t="s">
        <v>56</v>
      </c>
      <c r="G4723" s="1">
        <v>10469.950000000001</v>
      </c>
    </row>
    <row r="4724" spans="2:7">
      <c r="B4724" s="22" t="s">
        <v>154</v>
      </c>
      <c r="C4724" s="22" t="s">
        <v>7</v>
      </c>
      <c r="D4724" s="22" t="s">
        <v>5</v>
      </c>
      <c r="E4724" s="22" t="s">
        <v>34</v>
      </c>
      <c r="F4724" s="22" t="s">
        <v>57</v>
      </c>
      <c r="G4724" s="1">
        <v>4032.1</v>
      </c>
    </row>
    <row r="4725" spans="2:7">
      <c r="B4725" s="22" t="s">
        <v>154</v>
      </c>
      <c r="C4725" s="22" t="s">
        <v>7</v>
      </c>
      <c r="D4725" s="22" t="s">
        <v>5</v>
      </c>
      <c r="E4725" s="22" t="s">
        <v>34</v>
      </c>
      <c r="F4725" s="22" t="s">
        <v>58</v>
      </c>
      <c r="G4725" s="1">
        <v>4393.72</v>
      </c>
    </row>
    <row r="4726" spans="2:7">
      <c r="B4726" s="22" t="s">
        <v>154</v>
      </c>
      <c r="C4726" s="22" t="s">
        <v>7</v>
      </c>
      <c r="D4726" s="22" t="s">
        <v>5</v>
      </c>
      <c r="E4726" s="22" t="s">
        <v>59</v>
      </c>
      <c r="F4726" s="22" t="s">
        <v>55</v>
      </c>
      <c r="G4726" s="1">
        <v>57.75</v>
      </c>
    </row>
    <row r="4727" spans="2:7">
      <c r="B4727" s="22" t="s">
        <v>154</v>
      </c>
      <c r="C4727" s="22" t="s">
        <v>7</v>
      </c>
      <c r="D4727" s="22" t="s">
        <v>5</v>
      </c>
      <c r="E4727" s="22" t="s">
        <v>60</v>
      </c>
      <c r="F4727" s="22" t="s">
        <v>61</v>
      </c>
      <c r="G4727" s="1">
        <v>1074.1400000000001</v>
      </c>
    </row>
    <row r="4728" spans="2:7">
      <c r="B4728" s="22" t="s">
        <v>154</v>
      </c>
      <c r="C4728" s="22" t="s">
        <v>7</v>
      </c>
      <c r="D4728" s="22" t="s">
        <v>5</v>
      </c>
      <c r="E4728" s="22" t="s">
        <v>60</v>
      </c>
      <c r="F4728" s="22" t="s">
        <v>81</v>
      </c>
      <c r="G4728" s="1">
        <v>14.99</v>
      </c>
    </row>
    <row r="4729" spans="2:7">
      <c r="B4729" s="22" t="s">
        <v>154</v>
      </c>
      <c r="C4729" s="22" t="s">
        <v>7</v>
      </c>
      <c r="D4729" s="22" t="s">
        <v>5</v>
      </c>
      <c r="E4729" s="22" t="s">
        <v>60</v>
      </c>
      <c r="F4729" s="22" t="s">
        <v>62</v>
      </c>
      <c r="G4729" s="1">
        <v>415.61</v>
      </c>
    </row>
    <row r="4730" spans="2:7">
      <c r="B4730" s="22" t="s">
        <v>154</v>
      </c>
      <c r="C4730" s="22" t="s">
        <v>7</v>
      </c>
      <c r="D4730" s="22" t="s">
        <v>7</v>
      </c>
      <c r="E4730" s="22" t="s">
        <v>8</v>
      </c>
      <c r="F4730" s="22" t="s">
        <v>12</v>
      </c>
      <c r="G4730" s="1">
        <v>6429.74</v>
      </c>
    </row>
    <row r="4731" spans="2:7">
      <c r="B4731" s="22" t="s">
        <v>154</v>
      </c>
      <c r="C4731" s="22" t="s">
        <v>7</v>
      </c>
      <c r="D4731" s="22" t="s">
        <v>7</v>
      </c>
      <c r="E4731" s="22" t="s">
        <v>15</v>
      </c>
      <c r="F4731" s="22" t="s">
        <v>17</v>
      </c>
      <c r="G4731" s="1">
        <v>1171.76</v>
      </c>
    </row>
    <row r="4732" spans="2:7">
      <c r="B4732" s="22" t="s">
        <v>154</v>
      </c>
      <c r="C4732" s="22" t="s">
        <v>7</v>
      </c>
      <c r="D4732" s="22" t="s">
        <v>7</v>
      </c>
      <c r="E4732" s="22" t="s">
        <v>15</v>
      </c>
      <c r="F4732" s="22" t="s">
        <v>19</v>
      </c>
      <c r="G4732" s="1">
        <v>2403.4499999999998</v>
      </c>
    </row>
    <row r="4733" spans="2:7">
      <c r="B4733" s="22" t="s">
        <v>154</v>
      </c>
      <c r="C4733" s="22" t="s">
        <v>7</v>
      </c>
      <c r="D4733" s="22" t="s">
        <v>7</v>
      </c>
      <c r="E4733" s="22" t="s">
        <v>15</v>
      </c>
      <c r="F4733" s="22" t="s">
        <v>23</v>
      </c>
      <c r="G4733" s="1">
        <v>3.1</v>
      </c>
    </row>
    <row r="4734" spans="2:7">
      <c r="B4734" s="22" t="s">
        <v>155</v>
      </c>
      <c r="C4734" s="22" t="s">
        <v>7</v>
      </c>
      <c r="D4734" s="22" t="s">
        <v>5</v>
      </c>
      <c r="E4734" s="22" t="s">
        <v>5</v>
      </c>
      <c r="F4734" s="22" t="s">
        <v>6</v>
      </c>
      <c r="G4734" s="1">
        <v>29306</v>
      </c>
    </row>
    <row r="4735" spans="2:7">
      <c r="B4735" s="22" t="s">
        <v>155</v>
      </c>
      <c r="C4735" s="22" t="s">
        <v>7</v>
      </c>
      <c r="D4735" s="22" t="s">
        <v>5</v>
      </c>
      <c r="E4735" s="22" t="s">
        <v>7</v>
      </c>
      <c r="F4735" s="22" t="s">
        <v>6</v>
      </c>
      <c r="G4735" s="1">
        <v>-29306</v>
      </c>
    </row>
    <row r="4736" spans="2:7">
      <c r="B4736" s="22" t="s">
        <v>155</v>
      </c>
      <c r="C4736" s="22" t="s">
        <v>7</v>
      </c>
      <c r="D4736" s="22" t="s">
        <v>5</v>
      </c>
      <c r="E4736" s="22" t="s">
        <v>8</v>
      </c>
      <c r="F4736" s="22" t="s">
        <v>9</v>
      </c>
      <c r="G4736" s="1">
        <v>775331.07</v>
      </c>
    </row>
    <row r="4737" spans="2:7">
      <c r="B4737" s="22" t="s">
        <v>155</v>
      </c>
      <c r="C4737" s="22" t="s">
        <v>7</v>
      </c>
      <c r="D4737" s="22" t="s">
        <v>5</v>
      </c>
      <c r="E4737" s="22" t="s">
        <v>8</v>
      </c>
      <c r="F4737" s="22" t="s">
        <v>10</v>
      </c>
      <c r="G4737" s="1">
        <v>6698.54</v>
      </c>
    </row>
    <row r="4738" spans="2:7">
      <c r="B4738" s="22" t="s">
        <v>155</v>
      </c>
      <c r="C4738" s="22" t="s">
        <v>7</v>
      </c>
      <c r="D4738" s="22" t="s">
        <v>5</v>
      </c>
      <c r="E4738" s="22" t="s">
        <v>8</v>
      </c>
      <c r="F4738" s="22" t="s">
        <v>11</v>
      </c>
      <c r="G4738" s="1">
        <v>9494.15</v>
      </c>
    </row>
    <row r="4739" spans="2:7">
      <c r="B4739" s="22" t="s">
        <v>155</v>
      </c>
      <c r="C4739" s="22" t="s">
        <v>7</v>
      </c>
      <c r="D4739" s="22" t="s">
        <v>5</v>
      </c>
      <c r="E4739" s="22" t="s">
        <v>8</v>
      </c>
      <c r="F4739" s="22" t="s">
        <v>12</v>
      </c>
      <c r="G4739" s="1">
        <v>21463.040000000001</v>
      </c>
    </row>
    <row r="4740" spans="2:7">
      <c r="B4740" s="22" t="s">
        <v>155</v>
      </c>
      <c r="C4740" s="22" t="s">
        <v>7</v>
      </c>
      <c r="D4740" s="22" t="s">
        <v>5</v>
      </c>
      <c r="E4740" s="22" t="s">
        <v>8</v>
      </c>
      <c r="F4740" s="22" t="s">
        <v>13</v>
      </c>
      <c r="G4740" s="1">
        <v>5830.76</v>
      </c>
    </row>
    <row r="4741" spans="2:7">
      <c r="B4741" s="22" t="s">
        <v>155</v>
      </c>
      <c r="C4741" s="22" t="s">
        <v>7</v>
      </c>
      <c r="D4741" s="22" t="s">
        <v>5</v>
      </c>
      <c r="E4741" s="22" t="s">
        <v>14</v>
      </c>
      <c r="F4741" s="22" t="s">
        <v>9</v>
      </c>
      <c r="G4741" s="1">
        <v>317856.2</v>
      </c>
    </row>
    <row r="4742" spans="2:7">
      <c r="B4742" s="22" t="s">
        <v>155</v>
      </c>
      <c r="C4742" s="22" t="s">
        <v>7</v>
      </c>
      <c r="D4742" s="22" t="s">
        <v>5</v>
      </c>
      <c r="E4742" s="22" t="s">
        <v>14</v>
      </c>
      <c r="F4742" s="22" t="s">
        <v>10</v>
      </c>
      <c r="G4742" s="1">
        <v>4643.38</v>
      </c>
    </row>
    <row r="4743" spans="2:7">
      <c r="B4743" s="22" t="s">
        <v>155</v>
      </c>
      <c r="C4743" s="22" t="s">
        <v>7</v>
      </c>
      <c r="D4743" s="22" t="s">
        <v>5</v>
      </c>
      <c r="E4743" s="22" t="s">
        <v>14</v>
      </c>
      <c r="F4743" s="22" t="s">
        <v>11</v>
      </c>
      <c r="G4743" s="1">
        <v>4759.57</v>
      </c>
    </row>
    <row r="4744" spans="2:7">
      <c r="B4744" s="22" t="s">
        <v>155</v>
      </c>
      <c r="C4744" s="22" t="s">
        <v>7</v>
      </c>
      <c r="D4744" s="22" t="s">
        <v>5</v>
      </c>
      <c r="E4744" s="22" t="s">
        <v>14</v>
      </c>
      <c r="F4744" s="22" t="s">
        <v>13</v>
      </c>
      <c r="G4744" s="1">
        <v>2481.1799999999998</v>
      </c>
    </row>
    <row r="4745" spans="2:7">
      <c r="B4745" s="22" t="s">
        <v>155</v>
      </c>
      <c r="C4745" s="22" t="s">
        <v>7</v>
      </c>
      <c r="D4745" s="22" t="s">
        <v>5</v>
      </c>
      <c r="E4745" s="22" t="s">
        <v>15</v>
      </c>
      <c r="F4745" s="22" t="s">
        <v>16</v>
      </c>
      <c r="G4745" s="1">
        <v>1520.8</v>
      </c>
    </row>
    <row r="4746" spans="2:7">
      <c r="B4746" s="22" t="s">
        <v>155</v>
      </c>
      <c r="C4746" s="22" t="s">
        <v>7</v>
      </c>
      <c r="D4746" s="22" t="s">
        <v>5</v>
      </c>
      <c r="E4746" s="22" t="s">
        <v>15</v>
      </c>
      <c r="F4746" s="22" t="s">
        <v>17</v>
      </c>
      <c r="G4746" s="1">
        <v>64689.04</v>
      </c>
    </row>
    <row r="4747" spans="2:7">
      <c r="B4747" s="22" t="s">
        <v>155</v>
      </c>
      <c r="C4747" s="22" t="s">
        <v>7</v>
      </c>
      <c r="D4747" s="22" t="s">
        <v>5</v>
      </c>
      <c r="E4747" s="22" t="s">
        <v>15</v>
      </c>
      <c r="F4747" s="22" t="s">
        <v>18</v>
      </c>
      <c r="G4747" s="1">
        <v>24930.61</v>
      </c>
    </row>
    <row r="4748" spans="2:7">
      <c r="B4748" s="22" t="s">
        <v>155</v>
      </c>
      <c r="C4748" s="22" t="s">
        <v>7</v>
      </c>
      <c r="D4748" s="22" t="s">
        <v>5</v>
      </c>
      <c r="E4748" s="22" t="s">
        <v>15</v>
      </c>
      <c r="F4748" s="22" t="s">
        <v>19</v>
      </c>
      <c r="G4748" s="1">
        <v>125131</v>
      </c>
    </row>
    <row r="4749" spans="2:7">
      <c r="B4749" s="22" t="s">
        <v>155</v>
      </c>
      <c r="C4749" s="22" t="s">
        <v>7</v>
      </c>
      <c r="D4749" s="22" t="s">
        <v>5</v>
      </c>
      <c r="E4749" s="22" t="s">
        <v>15</v>
      </c>
      <c r="F4749" s="22" t="s">
        <v>20</v>
      </c>
      <c r="G4749" s="1">
        <v>43142.39</v>
      </c>
    </row>
    <row r="4750" spans="2:7">
      <c r="B4750" s="22" t="s">
        <v>155</v>
      </c>
      <c r="C4750" s="22" t="s">
        <v>7</v>
      </c>
      <c r="D4750" s="22" t="s">
        <v>5</v>
      </c>
      <c r="E4750" s="22" t="s">
        <v>15</v>
      </c>
      <c r="F4750" s="22" t="s">
        <v>21</v>
      </c>
      <c r="G4750" s="1">
        <v>4145.7299999999996</v>
      </c>
    </row>
    <row r="4751" spans="2:7">
      <c r="B4751" s="22" t="s">
        <v>155</v>
      </c>
      <c r="C4751" s="22" t="s">
        <v>7</v>
      </c>
      <c r="D4751" s="22" t="s">
        <v>5</v>
      </c>
      <c r="E4751" s="22" t="s">
        <v>15</v>
      </c>
      <c r="F4751" s="22" t="s">
        <v>22</v>
      </c>
      <c r="G4751" s="1">
        <v>2024.22</v>
      </c>
    </row>
    <row r="4752" spans="2:7">
      <c r="B4752" s="22" t="s">
        <v>155</v>
      </c>
      <c r="C4752" s="22" t="s">
        <v>7</v>
      </c>
      <c r="D4752" s="22" t="s">
        <v>5</v>
      </c>
      <c r="E4752" s="22" t="s">
        <v>15</v>
      </c>
      <c r="F4752" s="22" t="s">
        <v>23</v>
      </c>
      <c r="G4752" s="1">
        <v>8408.4599999999991</v>
      </c>
    </row>
    <row r="4753" spans="2:7">
      <c r="B4753" s="22" t="s">
        <v>155</v>
      </c>
      <c r="C4753" s="22" t="s">
        <v>7</v>
      </c>
      <c r="D4753" s="22" t="s">
        <v>5</v>
      </c>
      <c r="E4753" s="22" t="s">
        <v>15</v>
      </c>
      <c r="F4753" s="22" t="s">
        <v>24</v>
      </c>
      <c r="G4753" s="1">
        <v>17312.849999999999</v>
      </c>
    </row>
    <row r="4754" spans="2:7">
      <c r="B4754" s="22" t="s">
        <v>155</v>
      </c>
      <c r="C4754" s="22" t="s">
        <v>7</v>
      </c>
      <c r="D4754" s="22" t="s">
        <v>5</v>
      </c>
      <c r="E4754" s="22" t="s">
        <v>15</v>
      </c>
      <c r="F4754" s="22" t="s">
        <v>25</v>
      </c>
      <c r="G4754" s="1">
        <v>130916.46</v>
      </c>
    </row>
    <row r="4755" spans="2:7">
      <c r="B4755" s="22" t="s">
        <v>155</v>
      </c>
      <c r="C4755" s="22" t="s">
        <v>7</v>
      </c>
      <c r="D4755" s="22" t="s">
        <v>5</v>
      </c>
      <c r="E4755" s="22" t="s">
        <v>15</v>
      </c>
      <c r="F4755" s="22" t="s">
        <v>26</v>
      </c>
      <c r="G4755" s="1">
        <v>104287.59</v>
      </c>
    </row>
    <row r="4756" spans="2:7">
      <c r="B4756" s="22" t="s">
        <v>155</v>
      </c>
      <c r="C4756" s="22" t="s">
        <v>7</v>
      </c>
      <c r="D4756" s="22" t="s">
        <v>5</v>
      </c>
      <c r="E4756" s="22" t="s">
        <v>28</v>
      </c>
      <c r="F4756" s="22" t="s">
        <v>29</v>
      </c>
      <c r="G4756" s="1">
        <v>56347.839999999997</v>
      </c>
    </row>
    <row r="4757" spans="2:7">
      <c r="B4757" s="22" t="s">
        <v>155</v>
      </c>
      <c r="C4757" s="22" t="s">
        <v>7</v>
      </c>
      <c r="D4757" s="22" t="s">
        <v>5</v>
      </c>
      <c r="E4757" s="22" t="s">
        <v>28</v>
      </c>
      <c r="F4757" s="22" t="s">
        <v>30</v>
      </c>
      <c r="G4757" s="1">
        <v>12284.38</v>
      </c>
    </row>
    <row r="4758" spans="2:7">
      <c r="B4758" s="22" t="s">
        <v>155</v>
      </c>
      <c r="C4758" s="22" t="s">
        <v>7</v>
      </c>
      <c r="D4758" s="22" t="s">
        <v>5</v>
      </c>
      <c r="E4758" s="22" t="s">
        <v>28</v>
      </c>
      <c r="F4758" s="22" t="s">
        <v>31</v>
      </c>
      <c r="G4758" s="1">
        <v>16778.310000000001</v>
      </c>
    </row>
    <row r="4759" spans="2:7">
      <c r="B4759" s="22" t="s">
        <v>155</v>
      </c>
      <c r="C4759" s="22" t="s">
        <v>7</v>
      </c>
      <c r="D4759" s="22" t="s">
        <v>5</v>
      </c>
      <c r="E4759" s="22" t="s">
        <v>28</v>
      </c>
      <c r="F4759" s="22" t="s">
        <v>32</v>
      </c>
      <c r="G4759" s="1">
        <v>5294.46</v>
      </c>
    </row>
    <row r="4760" spans="2:7">
      <c r="B4760" s="22" t="s">
        <v>155</v>
      </c>
      <c r="C4760" s="22" t="s">
        <v>7</v>
      </c>
      <c r="D4760" s="22" t="s">
        <v>5</v>
      </c>
      <c r="E4760" s="22" t="s">
        <v>28</v>
      </c>
      <c r="F4760" s="22" t="s">
        <v>33</v>
      </c>
      <c r="G4760" s="1">
        <v>206.22</v>
      </c>
    </row>
    <row r="4761" spans="2:7">
      <c r="B4761" s="22" t="s">
        <v>155</v>
      </c>
      <c r="C4761" s="22" t="s">
        <v>7</v>
      </c>
      <c r="D4761" s="22" t="s">
        <v>5</v>
      </c>
      <c r="E4761" s="22" t="s">
        <v>34</v>
      </c>
      <c r="F4761" s="22" t="s">
        <v>37</v>
      </c>
      <c r="G4761" s="1">
        <v>1644</v>
      </c>
    </row>
    <row r="4762" spans="2:7">
      <c r="B4762" s="22" t="s">
        <v>155</v>
      </c>
      <c r="C4762" s="22" t="s">
        <v>7</v>
      </c>
      <c r="D4762" s="22" t="s">
        <v>5</v>
      </c>
      <c r="E4762" s="22" t="s">
        <v>34</v>
      </c>
      <c r="F4762" s="22" t="s">
        <v>38</v>
      </c>
      <c r="G4762" s="1">
        <v>401.84</v>
      </c>
    </row>
    <row r="4763" spans="2:7">
      <c r="B4763" s="22" t="s">
        <v>155</v>
      </c>
      <c r="C4763" s="22" t="s">
        <v>7</v>
      </c>
      <c r="D4763" s="22" t="s">
        <v>5</v>
      </c>
      <c r="E4763" s="22" t="s">
        <v>34</v>
      </c>
      <c r="F4763" s="22" t="s">
        <v>39</v>
      </c>
      <c r="G4763" s="1">
        <v>108438.09</v>
      </c>
    </row>
    <row r="4764" spans="2:7">
      <c r="B4764" s="22" t="s">
        <v>155</v>
      </c>
      <c r="C4764" s="22" t="s">
        <v>7</v>
      </c>
      <c r="D4764" s="22" t="s">
        <v>5</v>
      </c>
      <c r="E4764" s="22" t="s">
        <v>34</v>
      </c>
      <c r="F4764" s="22" t="s">
        <v>42</v>
      </c>
      <c r="G4764" s="1">
        <v>8179.19</v>
      </c>
    </row>
    <row r="4765" spans="2:7">
      <c r="B4765" s="22" t="s">
        <v>155</v>
      </c>
      <c r="C4765" s="22" t="s">
        <v>7</v>
      </c>
      <c r="D4765" s="22" t="s">
        <v>5</v>
      </c>
      <c r="E4765" s="22" t="s">
        <v>34</v>
      </c>
      <c r="F4765" s="22" t="s">
        <v>43</v>
      </c>
      <c r="G4765" s="1">
        <v>14500</v>
      </c>
    </row>
    <row r="4766" spans="2:7">
      <c r="B4766" s="22" t="s">
        <v>155</v>
      </c>
      <c r="C4766" s="22" t="s">
        <v>7</v>
      </c>
      <c r="D4766" s="22" t="s">
        <v>5</v>
      </c>
      <c r="E4766" s="22" t="s">
        <v>34</v>
      </c>
      <c r="F4766" s="22" t="s">
        <v>45</v>
      </c>
      <c r="G4766" s="1">
        <v>9816.61</v>
      </c>
    </row>
    <row r="4767" spans="2:7">
      <c r="B4767" s="22" t="s">
        <v>155</v>
      </c>
      <c r="C4767" s="22" t="s">
        <v>7</v>
      </c>
      <c r="D4767" s="22" t="s">
        <v>5</v>
      </c>
      <c r="E4767" s="22" t="s">
        <v>34</v>
      </c>
      <c r="F4767" s="22" t="s">
        <v>46</v>
      </c>
      <c r="G4767" s="1">
        <v>2083.81</v>
      </c>
    </row>
    <row r="4768" spans="2:7">
      <c r="B4768" s="22" t="s">
        <v>155</v>
      </c>
      <c r="C4768" s="22" t="s">
        <v>7</v>
      </c>
      <c r="D4768" s="22" t="s">
        <v>5</v>
      </c>
      <c r="E4768" s="22" t="s">
        <v>34</v>
      </c>
      <c r="F4768" s="22" t="s">
        <v>48</v>
      </c>
      <c r="G4768" s="1">
        <v>25814.16</v>
      </c>
    </row>
    <row r="4769" spans="2:7">
      <c r="B4769" s="22" t="s">
        <v>155</v>
      </c>
      <c r="C4769" s="22" t="s">
        <v>7</v>
      </c>
      <c r="D4769" s="22" t="s">
        <v>5</v>
      </c>
      <c r="E4769" s="22" t="s">
        <v>34</v>
      </c>
      <c r="F4769" s="22" t="s">
        <v>66</v>
      </c>
      <c r="G4769" s="1">
        <v>38289.480000000003</v>
      </c>
    </row>
    <row r="4770" spans="2:7">
      <c r="B4770" s="22" t="s">
        <v>155</v>
      </c>
      <c r="C4770" s="22" t="s">
        <v>7</v>
      </c>
      <c r="D4770" s="22" t="s">
        <v>5</v>
      </c>
      <c r="E4770" s="22" t="s">
        <v>34</v>
      </c>
      <c r="F4770" s="22" t="s">
        <v>49</v>
      </c>
      <c r="G4770" s="1">
        <v>48947.97</v>
      </c>
    </row>
    <row r="4771" spans="2:7">
      <c r="B4771" s="22" t="s">
        <v>155</v>
      </c>
      <c r="C4771" s="22" t="s">
        <v>7</v>
      </c>
      <c r="D4771" s="22" t="s">
        <v>5</v>
      </c>
      <c r="E4771" s="22" t="s">
        <v>34</v>
      </c>
      <c r="F4771" s="22" t="s">
        <v>50</v>
      </c>
      <c r="G4771" s="1">
        <v>6245.79</v>
      </c>
    </row>
    <row r="4772" spans="2:7">
      <c r="B4772" s="22" t="s">
        <v>155</v>
      </c>
      <c r="C4772" s="22" t="s">
        <v>7</v>
      </c>
      <c r="D4772" s="22" t="s">
        <v>5</v>
      </c>
      <c r="E4772" s="22" t="s">
        <v>34</v>
      </c>
      <c r="F4772" s="22" t="s">
        <v>53</v>
      </c>
      <c r="G4772" s="1">
        <v>4393.5</v>
      </c>
    </row>
    <row r="4773" spans="2:7">
      <c r="B4773" s="22" t="s">
        <v>155</v>
      </c>
      <c r="C4773" s="22" t="s">
        <v>7</v>
      </c>
      <c r="D4773" s="22" t="s">
        <v>5</v>
      </c>
      <c r="E4773" s="22" t="s">
        <v>34</v>
      </c>
      <c r="F4773" s="22" t="s">
        <v>68</v>
      </c>
      <c r="G4773" s="1">
        <v>2017.96</v>
      </c>
    </row>
    <row r="4774" spans="2:7">
      <c r="B4774" s="22" t="s">
        <v>155</v>
      </c>
      <c r="C4774" s="22" t="s">
        <v>7</v>
      </c>
      <c r="D4774" s="22" t="s">
        <v>5</v>
      </c>
      <c r="E4774" s="22" t="s">
        <v>34</v>
      </c>
      <c r="F4774" s="22" t="s">
        <v>57</v>
      </c>
      <c r="G4774" s="1">
        <v>31929.79</v>
      </c>
    </row>
    <row r="4775" spans="2:7">
      <c r="B4775" s="22" t="s">
        <v>155</v>
      </c>
      <c r="C4775" s="22" t="s">
        <v>7</v>
      </c>
      <c r="D4775" s="22" t="s">
        <v>5</v>
      </c>
      <c r="E4775" s="22" t="s">
        <v>34</v>
      </c>
      <c r="F4775" s="22" t="s">
        <v>94</v>
      </c>
      <c r="G4775" s="1">
        <v>29948.5</v>
      </c>
    </row>
    <row r="4776" spans="2:7">
      <c r="B4776" s="22" t="s">
        <v>155</v>
      </c>
      <c r="C4776" s="22" t="s">
        <v>7</v>
      </c>
      <c r="D4776" s="22" t="s">
        <v>5</v>
      </c>
      <c r="E4776" s="22" t="s">
        <v>34</v>
      </c>
      <c r="F4776" s="22" t="s">
        <v>58</v>
      </c>
      <c r="G4776" s="1">
        <v>1573.75</v>
      </c>
    </row>
    <row r="4777" spans="2:7">
      <c r="B4777" s="22" t="s">
        <v>155</v>
      </c>
      <c r="C4777" s="22" t="s">
        <v>7</v>
      </c>
      <c r="D4777" s="22" t="s">
        <v>5</v>
      </c>
      <c r="E4777" s="22" t="s">
        <v>59</v>
      </c>
      <c r="F4777" s="22" t="s">
        <v>55</v>
      </c>
      <c r="G4777" s="1">
        <v>511.64</v>
      </c>
    </row>
    <row r="4778" spans="2:7">
      <c r="B4778" s="22" t="s">
        <v>155</v>
      </c>
      <c r="C4778" s="22" t="s">
        <v>7</v>
      </c>
      <c r="D4778" s="22" t="s">
        <v>5</v>
      </c>
      <c r="E4778" s="22" t="s">
        <v>60</v>
      </c>
      <c r="F4778" s="22" t="s">
        <v>80</v>
      </c>
      <c r="G4778" s="1">
        <v>16519.080000000002</v>
      </c>
    </row>
    <row r="4779" spans="2:7">
      <c r="B4779" s="22" t="s">
        <v>155</v>
      </c>
      <c r="C4779" s="22" t="s">
        <v>7</v>
      </c>
      <c r="D4779" s="22" t="s">
        <v>7</v>
      </c>
      <c r="E4779" s="22" t="s">
        <v>8</v>
      </c>
      <c r="F4779" s="22" t="s">
        <v>11</v>
      </c>
      <c r="G4779" s="1">
        <v>4078.83</v>
      </c>
    </row>
    <row r="4780" spans="2:7">
      <c r="B4780" s="22" t="s">
        <v>155</v>
      </c>
      <c r="C4780" s="22" t="s">
        <v>7</v>
      </c>
      <c r="D4780" s="22" t="s">
        <v>7</v>
      </c>
      <c r="E4780" s="22" t="s">
        <v>8</v>
      </c>
      <c r="F4780" s="22" t="s">
        <v>12</v>
      </c>
      <c r="G4780" s="1">
        <v>4017.4</v>
      </c>
    </row>
    <row r="4781" spans="2:7">
      <c r="B4781" s="22" t="s">
        <v>155</v>
      </c>
      <c r="C4781" s="22" t="s">
        <v>7</v>
      </c>
      <c r="D4781" s="22" t="s">
        <v>7</v>
      </c>
      <c r="E4781" s="22" t="s">
        <v>14</v>
      </c>
      <c r="F4781" s="22" t="s">
        <v>9</v>
      </c>
      <c r="G4781" s="1">
        <v>975.53</v>
      </c>
    </row>
    <row r="4782" spans="2:7">
      <c r="B4782" s="22" t="s">
        <v>155</v>
      </c>
      <c r="C4782" s="22" t="s">
        <v>7</v>
      </c>
      <c r="D4782" s="22" t="s">
        <v>7</v>
      </c>
      <c r="E4782" s="22" t="s">
        <v>14</v>
      </c>
      <c r="F4782" s="22" t="s">
        <v>10</v>
      </c>
      <c r="G4782" s="1">
        <v>3996.38</v>
      </c>
    </row>
    <row r="4783" spans="2:7">
      <c r="B4783" s="22" t="s">
        <v>155</v>
      </c>
      <c r="C4783" s="22" t="s">
        <v>7</v>
      </c>
      <c r="D4783" s="22" t="s">
        <v>7</v>
      </c>
      <c r="E4783" s="22" t="s">
        <v>15</v>
      </c>
      <c r="F4783" s="22" t="s">
        <v>16</v>
      </c>
      <c r="G4783" s="1">
        <v>3.84</v>
      </c>
    </row>
    <row r="4784" spans="2:7">
      <c r="B4784" s="22" t="s">
        <v>155</v>
      </c>
      <c r="C4784" s="22" t="s">
        <v>7</v>
      </c>
      <c r="D4784" s="22" t="s">
        <v>7</v>
      </c>
      <c r="E4784" s="22" t="s">
        <v>15</v>
      </c>
      <c r="F4784" s="22" t="s">
        <v>17</v>
      </c>
      <c r="G4784" s="1">
        <v>603.07000000000005</v>
      </c>
    </row>
    <row r="4785" spans="2:7">
      <c r="B4785" s="22" t="s">
        <v>155</v>
      </c>
      <c r="C4785" s="22" t="s">
        <v>7</v>
      </c>
      <c r="D4785" s="22" t="s">
        <v>7</v>
      </c>
      <c r="E4785" s="22" t="s">
        <v>15</v>
      </c>
      <c r="F4785" s="22" t="s">
        <v>18</v>
      </c>
      <c r="G4785" s="1">
        <v>377.87</v>
      </c>
    </row>
    <row r="4786" spans="2:7">
      <c r="B4786" s="22" t="s">
        <v>155</v>
      </c>
      <c r="C4786" s="22" t="s">
        <v>7</v>
      </c>
      <c r="D4786" s="22" t="s">
        <v>7</v>
      </c>
      <c r="E4786" s="22" t="s">
        <v>15</v>
      </c>
      <c r="F4786" s="22" t="s">
        <v>19</v>
      </c>
      <c r="G4786" s="1">
        <v>1215.77</v>
      </c>
    </row>
    <row r="4787" spans="2:7">
      <c r="B4787" s="22" t="s">
        <v>155</v>
      </c>
      <c r="C4787" s="22" t="s">
        <v>7</v>
      </c>
      <c r="D4787" s="22" t="s">
        <v>7</v>
      </c>
      <c r="E4787" s="22" t="s">
        <v>15</v>
      </c>
      <c r="F4787" s="22" t="s">
        <v>20</v>
      </c>
      <c r="G4787" s="1">
        <v>315.10000000000002</v>
      </c>
    </row>
    <row r="4788" spans="2:7">
      <c r="B4788" s="22" t="s">
        <v>155</v>
      </c>
      <c r="C4788" s="22" t="s">
        <v>7</v>
      </c>
      <c r="D4788" s="22" t="s">
        <v>7</v>
      </c>
      <c r="E4788" s="22" t="s">
        <v>15</v>
      </c>
      <c r="F4788" s="22" t="s">
        <v>21</v>
      </c>
      <c r="G4788" s="1">
        <v>42.02</v>
      </c>
    </row>
    <row r="4789" spans="2:7">
      <c r="B4789" s="22" t="s">
        <v>155</v>
      </c>
      <c r="C4789" s="22" t="s">
        <v>7</v>
      </c>
      <c r="D4789" s="22" t="s">
        <v>7</v>
      </c>
      <c r="E4789" s="22" t="s">
        <v>15</v>
      </c>
      <c r="F4789" s="22" t="s">
        <v>22</v>
      </c>
      <c r="G4789" s="1">
        <v>25.91</v>
      </c>
    </row>
    <row r="4790" spans="2:7">
      <c r="B4790" s="22" t="s">
        <v>155</v>
      </c>
      <c r="C4790" s="22" t="s">
        <v>7</v>
      </c>
      <c r="D4790" s="22" t="s">
        <v>7</v>
      </c>
      <c r="E4790" s="22" t="s">
        <v>15</v>
      </c>
      <c r="F4790" s="22" t="s">
        <v>24</v>
      </c>
      <c r="G4790" s="1">
        <v>527.49</v>
      </c>
    </row>
    <row r="4791" spans="2:7">
      <c r="B4791" s="22" t="s">
        <v>155</v>
      </c>
      <c r="C4791" s="22" t="s">
        <v>7</v>
      </c>
      <c r="D4791" s="22" t="s">
        <v>7</v>
      </c>
      <c r="E4791" s="22" t="s">
        <v>15</v>
      </c>
      <c r="F4791" s="22" t="s">
        <v>25</v>
      </c>
      <c r="G4791" s="1">
        <v>338.04</v>
      </c>
    </row>
    <row r="4792" spans="2:7">
      <c r="B4792" s="22" t="s">
        <v>155</v>
      </c>
      <c r="C4792" s="22" t="s">
        <v>7</v>
      </c>
      <c r="D4792" s="22" t="s">
        <v>7</v>
      </c>
      <c r="E4792" s="22" t="s">
        <v>15</v>
      </c>
      <c r="F4792" s="22" t="s">
        <v>26</v>
      </c>
      <c r="G4792" s="1">
        <v>248.85</v>
      </c>
    </row>
    <row r="4793" spans="2:7">
      <c r="B4793" s="22" t="s">
        <v>155</v>
      </c>
      <c r="C4793" s="22" t="s">
        <v>7</v>
      </c>
      <c r="D4793" s="22" t="s">
        <v>7</v>
      </c>
      <c r="E4793" s="22" t="s">
        <v>28</v>
      </c>
      <c r="F4793" s="22" t="s">
        <v>29</v>
      </c>
      <c r="G4793" s="1">
        <v>6.47</v>
      </c>
    </row>
    <row r="4794" spans="2:7">
      <c r="B4794" s="22" t="s">
        <v>155</v>
      </c>
      <c r="C4794" s="22" t="s">
        <v>7</v>
      </c>
      <c r="D4794" s="22" t="s">
        <v>7</v>
      </c>
      <c r="E4794" s="22" t="s">
        <v>34</v>
      </c>
      <c r="F4794" s="22" t="s">
        <v>39</v>
      </c>
      <c r="G4794" s="1">
        <v>9.25</v>
      </c>
    </row>
    <row r="4795" spans="2:7">
      <c r="B4795" s="22" t="s">
        <v>155</v>
      </c>
      <c r="C4795" s="22" t="s">
        <v>7</v>
      </c>
      <c r="D4795" s="22" t="s">
        <v>7</v>
      </c>
      <c r="E4795" s="22" t="s">
        <v>34</v>
      </c>
      <c r="F4795" s="22" t="s">
        <v>42</v>
      </c>
      <c r="G4795" s="1">
        <v>34111.550000000003</v>
      </c>
    </row>
    <row r="4796" spans="2:7">
      <c r="B4796" s="22" t="s">
        <v>155</v>
      </c>
      <c r="C4796" s="22" t="s">
        <v>7</v>
      </c>
      <c r="D4796" s="22" t="s">
        <v>7</v>
      </c>
      <c r="E4796" s="22" t="s">
        <v>34</v>
      </c>
      <c r="F4796" s="22" t="s">
        <v>52</v>
      </c>
      <c r="G4796" s="1">
        <v>638.49</v>
      </c>
    </row>
    <row r="4797" spans="2:7">
      <c r="B4797" s="22" t="s">
        <v>156</v>
      </c>
      <c r="C4797" s="22" t="s">
        <v>7</v>
      </c>
      <c r="D4797" s="22" t="s">
        <v>5</v>
      </c>
      <c r="E4797" s="22" t="s">
        <v>5</v>
      </c>
      <c r="F4797" s="22" t="s">
        <v>6</v>
      </c>
      <c r="G4797" s="1">
        <v>22838.09</v>
      </c>
    </row>
    <row r="4798" spans="2:7">
      <c r="B4798" s="22" t="s">
        <v>156</v>
      </c>
      <c r="C4798" s="22" t="s">
        <v>7</v>
      </c>
      <c r="D4798" s="22" t="s">
        <v>5</v>
      </c>
      <c r="E4798" s="22" t="s">
        <v>7</v>
      </c>
      <c r="F4798" s="22" t="s">
        <v>6</v>
      </c>
      <c r="G4798" s="1">
        <v>-48234.57</v>
      </c>
    </row>
    <row r="4799" spans="2:7">
      <c r="B4799" s="22" t="s">
        <v>156</v>
      </c>
      <c r="C4799" s="22" t="s">
        <v>7</v>
      </c>
      <c r="D4799" s="22" t="s">
        <v>5</v>
      </c>
      <c r="E4799" s="22" t="s">
        <v>8</v>
      </c>
      <c r="F4799" s="22" t="s">
        <v>9</v>
      </c>
      <c r="G4799" s="1">
        <v>1431986.44</v>
      </c>
    </row>
    <row r="4800" spans="2:7">
      <c r="B4800" s="22" t="s">
        <v>156</v>
      </c>
      <c r="C4800" s="22" t="s">
        <v>7</v>
      </c>
      <c r="D4800" s="22" t="s">
        <v>5</v>
      </c>
      <c r="E4800" s="22" t="s">
        <v>8</v>
      </c>
      <c r="F4800" s="22" t="s">
        <v>10</v>
      </c>
      <c r="G4800" s="1">
        <v>17874.97</v>
      </c>
    </row>
    <row r="4801" spans="2:7">
      <c r="B4801" s="22" t="s">
        <v>156</v>
      </c>
      <c r="C4801" s="22" t="s">
        <v>7</v>
      </c>
      <c r="D4801" s="22" t="s">
        <v>5</v>
      </c>
      <c r="E4801" s="22" t="s">
        <v>8</v>
      </c>
      <c r="F4801" s="22" t="s">
        <v>11</v>
      </c>
      <c r="G4801" s="1">
        <v>49910.96</v>
      </c>
    </row>
    <row r="4802" spans="2:7">
      <c r="B4802" s="22" t="s">
        <v>156</v>
      </c>
      <c r="C4802" s="22" t="s">
        <v>7</v>
      </c>
      <c r="D4802" s="22" t="s">
        <v>5</v>
      </c>
      <c r="E4802" s="22" t="s">
        <v>8</v>
      </c>
      <c r="F4802" s="22" t="s">
        <v>13</v>
      </c>
      <c r="G4802" s="1">
        <v>600</v>
      </c>
    </row>
    <row r="4803" spans="2:7">
      <c r="B4803" s="22" t="s">
        <v>156</v>
      </c>
      <c r="C4803" s="22" t="s">
        <v>7</v>
      </c>
      <c r="D4803" s="22" t="s">
        <v>5</v>
      </c>
      <c r="E4803" s="22" t="s">
        <v>14</v>
      </c>
      <c r="F4803" s="22" t="s">
        <v>9</v>
      </c>
      <c r="G4803" s="1">
        <v>795522.3</v>
      </c>
    </row>
    <row r="4804" spans="2:7">
      <c r="B4804" s="22" t="s">
        <v>156</v>
      </c>
      <c r="C4804" s="22" t="s">
        <v>7</v>
      </c>
      <c r="D4804" s="22" t="s">
        <v>5</v>
      </c>
      <c r="E4804" s="22" t="s">
        <v>14</v>
      </c>
      <c r="F4804" s="22" t="s">
        <v>10</v>
      </c>
      <c r="G4804" s="1">
        <v>20365.740000000002</v>
      </c>
    </row>
    <row r="4805" spans="2:7">
      <c r="B4805" s="22" t="s">
        <v>156</v>
      </c>
      <c r="C4805" s="22" t="s">
        <v>7</v>
      </c>
      <c r="D4805" s="22" t="s">
        <v>5</v>
      </c>
      <c r="E4805" s="22" t="s">
        <v>14</v>
      </c>
      <c r="F4805" s="22" t="s">
        <v>11</v>
      </c>
      <c r="G4805" s="1">
        <v>25259.86</v>
      </c>
    </row>
    <row r="4806" spans="2:7">
      <c r="B4806" s="22" t="s">
        <v>156</v>
      </c>
      <c r="C4806" s="22" t="s">
        <v>7</v>
      </c>
      <c r="D4806" s="22" t="s">
        <v>5</v>
      </c>
      <c r="E4806" s="22" t="s">
        <v>14</v>
      </c>
      <c r="F4806" s="22" t="s">
        <v>12</v>
      </c>
      <c r="G4806" s="1">
        <v>4506.5</v>
      </c>
    </row>
    <row r="4807" spans="2:7">
      <c r="B4807" s="22" t="s">
        <v>156</v>
      </c>
      <c r="C4807" s="22" t="s">
        <v>7</v>
      </c>
      <c r="D4807" s="22" t="s">
        <v>5</v>
      </c>
      <c r="E4807" s="22" t="s">
        <v>14</v>
      </c>
      <c r="F4807" s="22" t="s">
        <v>13</v>
      </c>
      <c r="G4807" s="1">
        <v>3854.63</v>
      </c>
    </row>
    <row r="4808" spans="2:7">
      <c r="B4808" s="22" t="s">
        <v>156</v>
      </c>
      <c r="C4808" s="22" t="s">
        <v>7</v>
      </c>
      <c r="D4808" s="22" t="s">
        <v>5</v>
      </c>
      <c r="E4808" s="22" t="s">
        <v>15</v>
      </c>
      <c r="F4808" s="22" t="s">
        <v>17</v>
      </c>
      <c r="G4808" s="1">
        <v>109024.7</v>
      </c>
    </row>
    <row r="4809" spans="2:7">
      <c r="B4809" s="22" t="s">
        <v>156</v>
      </c>
      <c r="C4809" s="22" t="s">
        <v>7</v>
      </c>
      <c r="D4809" s="22" t="s">
        <v>5</v>
      </c>
      <c r="E4809" s="22" t="s">
        <v>15</v>
      </c>
      <c r="F4809" s="22" t="s">
        <v>18</v>
      </c>
      <c r="G4809" s="1">
        <v>61946.879999999997</v>
      </c>
    </row>
    <row r="4810" spans="2:7">
      <c r="B4810" s="22" t="s">
        <v>156</v>
      </c>
      <c r="C4810" s="22" t="s">
        <v>7</v>
      </c>
      <c r="D4810" s="22" t="s">
        <v>5</v>
      </c>
      <c r="E4810" s="22" t="s">
        <v>15</v>
      </c>
      <c r="F4810" s="22" t="s">
        <v>19</v>
      </c>
      <c r="G4810" s="1">
        <v>221917.67</v>
      </c>
    </row>
    <row r="4811" spans="2:7">
      <c r="B4811" s="22" t="s">
        <v>156</v>
      </c>
      <c r="C4811" s="22" t="s">
        <v>7</v>
      </c>
      <c r="D4811" s="22" t="s">
        <v>5</v>
      </c>
      <c r="E4811" s="22" t="s">
        <v>15</v>
      </c>
      <c r="F4811" s="22" t="s">
        <v>20</v>
      </c>
      <c r="G4811" s="1">
        <v>108260.38</v>
      </c>
    </row>
    <row r="4812" spans="2:7">
      <c r="B4812" s="22" t="s">
        <v>156</v>
      </c>
      <c r="C4812" s="22" t="s">
        <v>7</v>
      </c>
      <c r="D4812" s="22" t="s">
        <v>5</v>
      </c>
      <c r="E4812" s="22" t="s">
        <v>15</v>
      </c>
      <c r="F4812" s="22" t="s">
        <v>21</v>
      </c>
      <c r="G4812" s="1">
        <v>2202.96</v>
      </c>
    </row>
    <row r="4813" spans="2:7">
      <c r="B4813" s="22" t="s">
        <v>156</v>
      </c>
      <c r="C4813" s="22" t="s">
        <v>7</v>
      </c>
      <c r="D4813" s="22" t="s">
        <v>5</v>
      </c>
      <c r="E4813" s="22" t="s">
        <v>15</v>
      </c>
      <c r="F4813" s="22" t="s">
        <v>22</v>
      </c>
      <c r="G4813" s="1">
        <v>1246.26</v>
      </c>
    </row>
    <row r="4814" spans="2:7">
      <c r="B4814" s="22" t="s">
        <v>156</v>
      </c>
      <c r="C4814" s="22" t="s">
        <v>7</v>
      </c>
      <c r="D4814" s="22" t="s">
        <v>5</v>
      </c>
      <c r="E4814" s="22" t="s">
        <v>15</v>
      </c>
      <c r="F4814" s="22" t="s">
        <v>23</v>
      </c>
      <c r="G4814" s="1">
        <v>8527.51</v>
      </c>
    </row>
    <row r="4815" spans="2:7">
      <c r="B4815" s="22" t="s">
        <v>156</v>
      </c>
      <c r="C4815" s="22" t="s">
        <v>7</v>
      </c>
      <c r="D4815" s="22" t="s">
        <v>5</v>
      </c>
      <c r="E4815" s="22" t="s">
        <v>15</v>
      </c>
      <c r="F4815" s="22" t="s">
        <v>24</v>
      </c>
      <c r="G4815" s="1">
        <v>30347.65</v>
      </c>
    </row>
    <row r="4816" spans="2:7">
      <c r="B4816" s="22" t="s">
        <v>156</v>
      </c>
      <c r="C4816" s="22" t="s">
        <v>7</v>
      </c>
      <c r="D4816" s="22" t="s">
        <v>5</v>
      </c>
      <c r="E4816" s="22" t="s">
        <v>15</v>
      </c>
      <c r="F4816" s="22" t="s">
        <v>25</v>
      </c>
      <c r="G4816" s="1">
        <v>223140.28</v>
      </c>
    </row>
    <row r="4817" spans="2:7">
      <c r="B4817" s="22" t="s">
        <v>156</v>
      </c>
      <c r="C4817" s="22" t="s">
        <v>7</v>
      </c>
      <c r="D4817" s="22" t="s">
        <v>5</v>
      </c>
      <c r="E4817" s="22" t="s">
        <v>15</v>
      </c>
      <c r="F4817" s="22" t="s">
        <v>26</v>
      </c>
      <c r="G4817" s="1">
        <v>323886.28999999998</v>
      </c>
    </row>
    <row r="4818" spans="2:7">
      <c r="B4818" s="22" t="s">
        <v>156</v>
      </c>
      <c r="C4818" s="22" t="s">
        <v>7</v>
      </c>
      <c r="D4818" s="22" t="s">
        <v>5</v>
      </c>
      <c r="E4818" s="22" t="s">
        <v>15</v>
      </c>
      <c r="F4818" s="22" t="s">
        <v>27</v>
      </c>
      <c r="G4818" s="1">
        <v>775.81</v>
      </c>
    </row>
    <row r="4819" spans="2:7">
      <c r="B4819" s="22" t="s">
        <v>156</v>
      </c>
      <c r="C4819" s="22" t="s">
        <v>7</v>
      </c>
      <c r="D4819" s="22" t="s">
        <v>5</v>
      </c>
      <c r="E4819" s="22" t="s">
        <v>15</v>
      </c>
      <c r="F4819" s="22" t="s">
        <v>72</v>
      </c>
      <c r="G4819" s="1">
        <v>581.02</v>
      </c>
    </row>
    <row r="4820" spans="2:7">
      <c r="B4820" s="22" t="s">
        <v>156</v>
      </c>
      <c r="C4820" s="22" t="s">
        <v>7</v>
      </c>
      <c r="D4820" s="22" t="s">
        <v>5</v>
      </c>
      <c r="E4820" s="22" t="s">
        <v>28</v>
      </c>
      <c r="F4820" s="22" t="s">
        <v>29</v>
      </c>
      <c r="G4820" s="1">
        <v>152217.97</v>
      </c>
    </row>
    <row r="4821" spans="2:7">
      <c r="B4821" s="22" t="s">
        <v>156</v>
      </c>
      <c r="C4821" s="22" t="s">
        <v>7</v>
      </c>
      <c r="D4821" s="22" t="s">
        <v>5</v>
      </c>
      <c r="E4821" s="22" t="s">
        <v>28</v>
      </c>
      <c r="F4821" s="22" t="s">
        <v>30</v>
      </c>
      <c r="G4821" s="1">
        <v>26839.69</v>
      </c>
    </row>
    <row r="4822" spans="2:7">
      <c r="B4822" s="22" t="s">
        <v>156</v>
      </c>
      <c r="C4822" s="22" t="s">
        <v>7</v>
      </c>
      <c r="D4822" s="22" t="s">
        <v>5</v>
      </c>
      <c r="E4822" s="22" t="s">
        <v>28</v>
      </c>
      <c r="F4822" s="22" t="s">
        <v>31</v>
      </c>
      <c r="G4822" s="1">
        <v>58134.64</v>
      </c>
    </row>
    <row r="4823" spans="2:7">
      <c r="B4823" s="22" t="s">
        <v>156</v>
      </c>
      <c r="C4823" s="22" t="s">
        <v>7</v>
      </c>
      <c r="D4823" s="22" t="s">
        <v>5</v>
      </c>
      <c r="E4823" s="22" t="s">
        <v>28</v>
      </c>
      <c r="F4823" s="22" t="s">
        <v>32</v>
      </c>
      <c r="G4823" s="1">
        <v>12238.88</v>
      </c>
    </row>
    <row r="4824" spans="2:7">
      <c r="B4824" s="22" t="s">
        <v>156</v>
      </c>
      <c r="C4824" s="22" t="s">
        <v>7</v>
      </c>
      <c r="D4824" s="22" t="s">
        <v>5</v>
      </c>
      <c r="E4824" s="22" t="s">
        <v>28</v>
      </c>
      <c r="F4824" s="22" t="s">
        <v>33</v>
      </c>
      <c r="G4824" s="1">
        <v>58696.56</v>
      </c>
    </row>
    <row r="4825" spans="2:7">
      <c r="B4825" s="22" t="s">
        <v>156</v>
      </c>
      <c r="C4825" s="22" t="s">
        <v>7</v>
      </c>
      <c r="D4825" s="22" t="s">
        <v>5</v>
      </c>
      <c r="E4825" s="22" t="s">
        <v>34</v>
      </c>
      <c r="F4825" s="22" t="s">
        <v>35</v>
      </c>
      <c r="G4825" s="1">
        <v>8871.41</v>
      </c>
    </row>
    <row r="4826" spans="2:7">
      <c r="B4826" s="22" t="s">
        <v>156</v>
      </c>
      <c r="C4826" s="22" t="s">
        <v>7</v>
      </c>
      <c r="D4826" s="22" t="s">
        <v>5</v>
      </c>
      <c r="E4826" s="22" t="s">
        <v>34</v>
      </c>
      <c r="F4826" s="22" t="s">
        <v>37</v>
      </c>
      <c r="G4826" s="1">
        <v>18795.439999999999</v>
      </c>
    </row>
    <row r="4827" spans="2:7">
      <c r="B4827" s="22" t="s">
        <v>156</v>
      </c>
      <c r="C4827" s="22" t="s">
        <v>7</v>
      </c>
      <c r="D4827" s="22" t="s">
        <v>5</v>
      </c>
      <c r="E4827" s="22" t="s">
        <v>34</v>
      </c>
      <c r="F4827" s="22" t="s">
        <v>38</v>
      </c>
      <c r="G4827" s="1">
        <v>9940.32</v>
      </c>
    </row>
    <row r="4828" spans="2:7">
      <c r="B4828" s="22" t="s">
        <v>156</v>
      </c>
      <c r="C4828" s="22" t="s">
        <v>7</v>
      </c>
      <c r="D4828" s="22" t="s">
        <v>5</v>
      </c>
      <c r="E4828" s="22" t="s">
        <v>34</v>
      </c>
      <c r="F4828" s="22" t="s">
        <v>39</v>
      </c>
      <c r="G4828" s="1">
        <v>67228.06</v>
      </c>
    </row>
    <row r="4829" spans="2:7">
      <c r="B4829" s="22" t="s">
        <v>156</v>
      </c>
      <c r="C4829" s="22" t="s">
        <v>7</v>
      </c>
      <c r="D4829" s="22" t="s">
        <v>5</v>
      </c>
      <c r="E4829" s="22" t="s">
        <v>34</v>
      </c>
      <c r="F4829" s="22" t="s">
        <v>41</v>
      </c>
      <c r="G4829" s="1">
        <v>522.71</v>
      </c>
    </row>
    <row r="4830" spans="2:7">
      <c r="B4830" s="22" t="s">
        <v>156</v>
      </c>
      <c r="C4830" s="22" t="s">
        <v>7</v>
      </c>
      <c r="D4830" s="22" t="s">
        <v>5</v>
      </c>
      <c r="E4830" s="22" t="s">
        <v>34</v>
      </c>
      <c r="F4830" s="22" t="s">
        <v>42</v>
      </c>
      <c r="G4830" s="1">
        <v>323.7</v>
      </c>
    </row>
    <row r="4831" spans="2:7">
      <c r="B4831" s="22" t="s">
        <v>156</v>
      </c>
      <c r="C4831" s="22" t="s">
        <v>7</v>
      </c>
      <c r="D4831" s="22" t="s">
        <v>5</v>
      </c>
      <c r="E4831" s="22" t="s">
        <v>34</v>
      </c>
      <c r="F4831" s="22" t="s">
        <v>43</v>
      </c>
      <c r="G4831" s="1">
        <v>15785.82</v>
      </c>
    </row>
    <row r="4832" spans="2:7">
      <c r="B4832" s="22" t="s">
        <v>156</v>
      </c>
      <c r="C4832" s="22" t="s">
        <v>7</v>
      </c>
      <c r="D4832" s="22" t="s">
        <v>5</v>
      </c>
      <c r="E4832" s="22" t="s">
        <v>34</v>
      </c>
      <c r="F4832" s="22" t="s">
        <v>45</v>
      </c>
      <c r="G4832" s="1">
        <v>13116.09</v>
      </c>
    </row>
    <row r="4833" spans="2:7">
      <c r="B4833" s="22" t="s">
        <v>156</v>
      </c>
      <c r="C4833" s="22" t="s">
        <v>7</v>
      </c>
      <c r="D4833" s="22" t="s">
        <v>5</v>
      </c>
      <c r="E4833" s="22" t="s">
        <v>34</v>
      </c>
      <c r="F4833" s="22" t="s">
        <v>46</v>
      </c>
      <c r="G4833" s="1">
        <v>9338.93</v>
      </c>
    </row>
    <row r="4834" spans="2:7">
      <c r="B4834" s="22" t="s">
        <v>156</v>
      </c>
      <c r="C4834" s="22" t="s">
        <v>7</v>
      </c>
      <c r="D4834" s="22" t="s">
        <v>5</v>
      </c>
      <c r="E4834" s="22" t="s">
        <v>34</v>
      </c>
      <c r="F4834" s="22" t="s">
        <v>47</v>
      </c>
      <c r="G4834" s="1">
        <v>34300.25</v>
      </c>
    </row>
    <row r="4835" spans="2:7">
      <c r="B4835" s="22" t="s">
        <v>156</v>
      </c>
      <c r="C4835" s="22" t="s">
        <v>7</v>
      </c>
      <c r="D4835" s="22" t="s">
        <v>5</v>
      </c>
      <c r="E4835" s="22" t="s">
        <v>34</v>
      </c>
      <c r="F4835" s="22" t="s">
        <v>48</v>
      </c>
      <c r="G4835" s="1">
        <v>44093.66</v>
      </c>
    </row>
    <row r="4836" spans="2:7">
      <c r="B4836" s="22" t="s">
        <v>156</v>
      </c>
      <c r="C4836" s="22" t="s">
        <v>7</v>
      </c>
      <c r="D4836" s="22" t="s">
        <v>5</v>
      </c>
      <c r="E4836" s="22" t="s">
        <v>34</v>
      </c>
      <c r="F4836" s="22" t="s">
        <v>75</v>
      </c>
      <c r="G4836" s="1">
        <v>1086.43</v>
      </c>
    </row>
    <row r="4837" spans="2:7">
      <c r="B4837" s="22" t="s">
        <v>156</v>
      </c>
      <c r="C4837" s="22" t="s">
        <v>7</v>
      </c>
      <c r="D4837" s="22" t="s">
        <v>5</v>
      </c>
      <c r="E4837" s="22" t="s">
        <v>34</v>
      </c>
      <c r="F4837" s="22" t="s">
        <v>88</v>
      </c>
      <c r="G4837" s="1">
        <v>232.8</v>
      </c>
    </row>
    <row r="4838" spans="2:7">
      <c r="B4838" s="22" t="s">
        <v>156</v>
      </c>
      <c r="C4838" s="22" t="s">
        <v>7</v>
      </c>
      <c r="D4838" s="22" t="s">
        <v>5</v>
      </c>
      <c r="E4838" s="22" t="s">
        <v>34</v>
      </c>
      <c r="F4838" s="22" t="s">
        <v>66</v>
      </c>
      <c r="G4838" s="1">
        <v>26849.759999999998</v>
      </c>
    </row>
    <row r="4839" spans="2:7">
      <c r="B4839" s="22" t="s">
        <v>156</v>
      </c>
      <c r="C4839" s="22" t="s">
        <v>7</v>
      </c>
      <c r="D4839" s="22" t="s">
        <v>5</v>
      </c>
      <c r="E4839" s="22" t="s">
        <v>34</v>
      </c>
      <c r="F4839" s="22" t="s">
        <v>49</v>
      </c>
      <c r="G4839" s="1">
        <v>99624.06</v>
      </c>
    </row>
    <row r="4840" spans="2:7">
      <c r="B4840" s="22" t="s">
        <v>156</v>
      </c>
      <c r="C4840" s="22" t="s">
        <v>7</v>
      </c>
      <c r="D4840" s="22" t="s">
        <v>5</v>
      </c>
      <c r="E4840" s="22" t="s">
        <v>34</v>
      </c>
      <c r="F4840" s="22" t="s">
        <v>50</v>
      </c>
      <c r="G4840" s="1">
        <v>20253.23</v>
      </c>
    </row>
    <row r="4841" spans="2:7">
      <c r="B4841" s="22" t="s">
        <v>156</v>
      </c>
      <c r="C4841" s="22" t="s">
        <v>7</v>
      </c>
      <c r="D4841" s="22" t="s">
        <v>5</v>
      </c>
      <c r="E4841" s="22" t="s">
        <v>34</v>
      </c>
      <c r="F4841" s="22" t="s">
        <v>51</v>
      </c>
      <c r="G4841" s="1">
        <v>7780.05</v>
      </c>
    </row>
    <row r="4842" spans="2:7">
      <c r="B4842" s="22" t="s">
        <v>156</v>
      </c>
      <c r="C4842" s="22" t="s">
        <v>7</v>
      </c>
      <c r="D4842" s="22" t="s">
        <v>5</v>
      </c>
      <c r="E4842" s="22" t="s">
        <v>34</v>
      </c>
      <c r="F4842" s="22" t="s">
        <v>53</v>
      </c>
      <c r="G4842" s="1">
        <v>24113.98</v>
      </c>
    </row>
    <row r="4843" spans="2:7">
      <c r="B4843" s="22" t="s">
        <v>156</v>
      </c>
      <c r="C4843" s="22" t="s">
        <v>7</v>
      </c>
      <c r="D4843" s="22" t="s">
        <v>5</v>
      </c>
      <c r="E4843" s="22" t="s">
        <v>34</v>
      </c>
      <c r="F4843" s="22" t="s">
        <v>55</v>
      </c>
      <c r="G4843" s="1">
        <v>135</v>
      </c>
    </row>
    <row r="4844" spans="2:7">
      <c r="B4844" s="22" t="s">
        <v>156</v>
      </c>
      <c r="C4844" s="22" t="s">
        <v>7</v>
      </c>
      <c r="D4844" s="22" t="s">
        <v>5</v>
      </c>
      <c r="E4844" s="22" t="s">
        <v>34</v>
      </c>
      <c r="F4844" s="22" t="s">
        <v>57</v>
      </c>
      <c r="G4844" s="1">
        <v>116507.78</v>
      </c>
    </row>
    <row r="4845" spans="2:7">
      <c r="B4845" s="22" t="s">
        <v>156</v>
      </c>
      <c r="C4845" s="22" t="s">
        <v>7</v>
      </c>
      <c r="D4845" s="22" t="s">
        <v>5</v>
      </c>
      <c r="E4845" s="22" t="s">
        <v>34</v>
      </c>
      <c r="F4845" s="22" t="s">
        <v>94</v>
      </c>
      <c r="G4845" s="1">
        <v>16482.419999999998</v>
      </c>
    </row>
    <row r="4846" spans="2:7">
      <c r="B4846" s="22" t="s">
        <v>156</v>
      </c>
      <c r="C4846" s="22" t="s">
        <v>7</v>
      </c>
      <c r="D4846" s="22" t="s">
        <v>5</v>
      </c>
      <c r="E4846" s="22" t="s">
        <v>34</v>
      </c>
      <c r="F4846" s="22" t="s">
        <v>58</v>
      </c>
      <c r="G4846" s="1">
        <v>7682.62</v>
      </c>
    </row>
    <row r="4847" spans="2:7">
      <c r="B4847" s="22" t="s">
        <v>156</v>
      </c>
      <c r="C4847" s="22" t="s">
        <v>7</v>
      </c>
      <c r="D4847" s="22" t="s">
        <v>5</v>
      </c>
      <c r="E4847" s="22" t="s">
        <v>59</v>
      </c>
      <c r="F4847" s="22" t="s">
        <v>55</v>
      </c>
      <c r="G4847" s="1">
        <v>3013.02</v>
      </c>
    </row>
    <row r="4848" spans="2:7">
      <c r="B4848" s="22" t="s">
        <v>156</v>
      </c>
      <c r="C4848" s="22" t="s">
        <v>7</v>
      </c>
      <c r="D4848" s="22" t="s">
        <v>5</v>
      </c>
      <c r="E4848" s="22" t="s">
        <v>60</v>
      </c>
      <c r="F4848" s="22" t="s">
        <v>78</v>
      </c>
      <c r="G4848" s="1">
        <v>10222.700000000001</v>
      </c>
    </row>
    <row r="4849" spans="2:7">
      <c r="B4849" s="22" t="s">
        <v>156</v>
      </c>
      <c r="C4849" s="22" t="s">
        <v>7</v>
      </c>
      <c r="D4849" s="22" t="s">
        <v>5</v>
      </c>
      <c r="E4849" s="22" t="s">
        <v>60</v>
      </c>
      <c r="F4849" s="22" t="s">
        <v>80</v>
      </c>
      <c r="G4849" s="1">
        <v>8944.91</v>
      </c>
    </row>
    <row r="4850" spans="2:7">
      <c r="B4850" s="22" t="s">
        <v>156</v>
      </c>
      <c r="C4850" s="22" t="s">
        <v>7</v>
      </c>
      <c r="D4850" s="22" t="s">
        <v>5</v>
      </c>
      <c r="E4850" s="22" t="s">
        <v>60</v>
      </c>
      <c r="F4850" s="22" t="s">
        <v>62</v>
      </c>
      <c r="G4850" s="1">
        <v>36649.769999999997</v>
      </c>
    </row>
    <row r="4851" spans="2:7">
      <c r="B4851" s="22" t="s">
        <v>156</v>
      </c>
      <c r="C4851" s="22" t="s">
        <v>7</v>
      </c>
      <c r="D4851" s="22" t="s">
        <v>7</v>
      </c>
      <c r="E4851" s="22" t="s">
        <v>5</v>
      </c>
      <c r="F4851" s="22" t="s">
        <v>6</v>
      </c>
      <c r="G4851" s="1">
        <v>25396.48</v>
      </c>
    </row>
    <row r="4852" spans="2:7">
      <c r="B4852" s="22" t="s">
        <v>156</v>
      </c>
      <c r="C4852" s="22" t="s">
        <v>7</v>
      </c>
      <c r="D4852" s="22" t="s">
        <v>7</v>
      </c>
      <c r="E4852" s="22" t="s">
        <v>8</v>
      </c>
      <c r="F4852" s="22" t="s">
        <v>9</v>
      </c>
      <c r="G4852" s="1">
        <v>403215</v>
      </c>
    </row>
    <row r="4853" spans="2:7">
      <c r="B4853" s="22" t="s">
        <v>156</v>
      </c>
      <c r="C4853" s="22" t="s">
        <v>7</v>
      </c>
      <c r="D4853" s="22" t="s">
        <v>7</v>
      </c>
      <c r="E4853" s="22" t="s">
        <v>8</v>
      </c>
      <c r="F4853" s="22" t="s">
        <v>10</v>
      </c>
      <c r="G4853" s="1">
        <v>55</v>
      </c>
    </row>
    <row r="4854" spans="2:7">
      <c r="B4854" s="22" t="s">
        <v>156</v>
      </c>
      <c r="C4854" s="22" t="s">
        <v>7</v>
      </c>
      <c r="D4854" s="22" t="s">
        <v>7</v>
      </c>
      <c r="E4854" s="22" t="s">
        <v>8</v>
      </c>
      <c r="F4854" s="22" t="s">
        <v>11</v>
      </c>
      <c r="G4854" s="1">
        <v>17781.32</v>
      </c>
    </row>
    <row r="4855" spans="2:7">
      <c r="B4855" s="22" t="s">
        <v>156</v>
      </c>
      <c r="C4855" s="22" t="s">
        <v>7</v>
      </c>
      <c r="D4855" s="22" t="s">
        <v>7</v>
      </c>
      <c r="E4855" s="22" t="s">
        <v>8</v>
      </c>
      <c r="F4855" s="22" t="s">
        <v>12</v>
      </c>
      <c r="G4855" s="1">
        <v>55871.96</v>
      </c>
    </row>
    <row r="4856" spans="2:7">
      <c r="B4856" s="22" t="s">
        <v>156</v>
      </c>
      <c r="C4856" s="22" t="s">
        <v>7</v>
      </c>
      <c r="D4856" s="22" t="s">
        <v>7</v>
      </c>
      <c r="E4856" s="22" t="s">
        <v>8</v>
      </c>
      <c r="F4856" s="22" t="s">
        <v>13</v>
      </c>
      <c r="G4856" s="1">
        <v>1800</v>
      </c>
    </row>
    <row r="4857" spans="2:7">
      <c r="B4857" s="22" t="s">
        <v>156</v>
      </c>
      <c r="C4857" s="22" t="s">
        <v>7</v>
      </c>
      <c r="D4857" s="22" t="s">
        <v>7</v>
      </c>
      <c r="E4857" s="22" t="s">
        <v>14</v>
      </c>
      <c r="F4857" s="22" t="s">
        <v>9</v>
      </c>
      <c r="G4857" s="1">
        <v>71744.800000000003</v>
      </c>
    </row>
    <row r="4858" spans="2:7">
      <c r="B4858" s="22" t="s">
        <v>156</v>
      </c>
      <c r="C4858" s="22" t="s">
        <v>7</v>
      </c>
      <c r="D4858" s="22" t="s">
        <v>7</v>
      </c>
      <c r="E4858" s="22" t="s">
        <v>14</v>
      </c>
      <c r="F4858" s="22" t="s">
        <v>10</v>
      </c>
      <c r="G4858" s="1">
        <v>601.02</v>
      </c>
    </row>
    <row r="4859" spans="2:7">
      <c r="B4859" s="22" t="s">
        <v>156</v>
      </c>
      <c r="C4859" s="22" t="s">
        <v>7</v>
      </c>
      <c r="D4859" s="22" t="s">
        <v>7</v>
      </c>
      <c r="E4859" s="22" t="s">
        <v>14</v>
      </c>
      <c r="F4859" s="22" t="s">
        <v>11</v>
      </c>
      <c r="G4859" s="1">
        <v>18004.240000000002</v>
      </c>
    </row>
    <row r="4860" spans="2:7">
      <c r="B4860" s="22" t="s">
        <v>156</v>
      </c>
      <c r="C4860" s="22" t="s">
        <v>7</v>
      </c>
      <c r="D4860" s="22" t="s">
        <v>7</v>
      </c>
      <c r="E4860" s="22" t="s">
        <v>14</v>
      </c>
      <c r="F4860" s="22" t="s">
        <v>12</v>
      </c>
      <c r="G4860" s="1">
        <v>63224.87</v>
      </c>
    </row>
    <row r="4861" spans="2:7">
      <c r="B4861" s="22" t="s">
        <v>156</v>
      </c>
      <c r="C4861" s="22" t="s">
        <v>7</v>
      </c>
      <c r="D4861" s="22" t="s">
        <v>7</v>
      </c>
      <c r="E4861" s="22" t="s">
        <v>14</v>
      </c>
      <c r="F4861" s="22" t="s">
        <v>13</v>
      </c>
      <c r="G4861" s="1">
        <v>3041.6</v>
      </c>
    </row>
    <row r="4862" spans="2:7">
      <c r="B4862" s="22" t="s">
        <v>156</v>
      </c>
      <c r="C4862" s="22" t="s">
        <v>7</v>
      </c>
      <c r="D4862" s="22" t="s">
        <v>7</v>
      </c>
      <c r="E4862" s="22" t="s">
        <v>15</v>
      </c>
      <c r="F4862" s="22" t="s">
        <v>17</v>
      </c>
      <c r="G4862" s="1">
        <v>35668.449999999997</v>
      </c>
    </row>
    <row r="4863" spans="2:7">
      <c r="B4863" s="22" t="s">
        <v>156</v>
      </c>
      <c r="C4863" s="22" t="s">
        <v>7</v>
      </c>
      <c r="D4863" s="22" t="s">
        <v>7</v>
      </c>
      <c r="E4863" s="22" t="s">
        <v>15</v>
      </c>
      <c r="F4863" s="22" t="s">
        <v>18</v>
      </c>
      <c r="G4863" s="1">
        <v>11431.34</v>
      </c>
    </row>
    <row r="4864" spans="2:7">
      <c r="B4864" s="22" t="s">
        <v>156</v>
      </c>
      <c r="C4864" s="22" t="s">
        <v>7</v>
      </c>
      <c r="D4864" s="22" t="s">
        <v>7</v>
      </c>
      <c r="E4864" s="22" t="s">
        <v>15</v>
      </c>
      <c r="F4864" s="22" t="s">
        <v>19</v>
      </c>
      <c r="G4864" s="1">
        <v>72231.05</v>
      </c>
    </row>
    <row r="4865" spans="2:7">
      <c r="B4865" s="22" t="s">
        <v>156</v>
      </c>
      <c r="C4865" s="22" t="s">
        <v>7</v>
      </c>
      <c r="D4865" s="22" t="s">
        <v>7</v>
      </c>
      <c r="E4865" s="22" t="s">
        <v>15</v>
      </c>
      <c r="F4865" s="22" t="s">
        <v>20</v>
      </c>
      <c r="G4865" s="1">
        <v>14983.98</v>
      </c>
    </row>
    <row r="4866" spans="2:7">
      <c r="B4866" s="22" t="s">
        <v>156</v>
      </c>
      <c r="C4866" s="22" t="s">
        <v>7</v>
      </c>
      <c r="D4866" s="22" t="s">
        <v>7</v>
      </c>
      <c r="E4866" s="22" t="s">
        <v>15</v>
      </c>
      <c r="F4866" s="22" t="s">
        <v>21</v>
      </c>
      <c r="G4866" s="1">
        <v>696.84</v>
      </c>
    </row>
    <row r="4867" spans="2:7">
      <c r="B4867" s="22" t="s">
        <v>156</v>
      </c>
      <c r="C4867" s="22" t="s">
        <v>7</v>
      </c>
      <c r="D4867" s="22" t="s">
        <v>7</v>
      </c>
      <c r="E4867" s="22" t="s">
        <v>15</v>
      </c>
      <c r="F4867" s="22" t="s">
        <v>22</v>
      </c>
      <c r="G4867" s="1">
        <v>226.91</v>
      </c>
    </row>
    <row r="4868" spans="2:7">
      <c r="B4868" s="22" t="s">
        <v>156</v>
      </c>
      <c r="C4868" s="22" t="s">
        <v>7</v>
      </c>
      <c r="D4868" s="22" t="s">
        <v>7</v>
      </c>
      <c r="E4868" s="22" t="s">
        <v>15</v>
      </c>
      <c r="F4868" s="22" t="s">
        <v>23</v>
      </c>
      <c r="G4868" s="1">
        <v>2781.32</v>
      </c>
    </row>
    <row r="4869" spans="2:7">
      <c r="B4869" s="22" t="s">
        <v>156</v>
      </c>
      <c r="C4869" s="22" t="s">
        <v>7</v>
      </c>
      <c r="D4869" s="22" t="s">
        <v>7</v>
      </c>
      <c r="E4869" s="22" t="s">
        <v>15</v>
      </c>
      <c r="F4869" s="22" t="s">
        <v>24</v>
      </c>
      <c r="G4869" s="1">
        <v>3153.17</v>
      </c>
    </row>
    <row r="4870" spans="2:7">
      <c r="B4870" s="22" t="s">
        <v>156</v>
      </c>
      <c r="C4870" s="22" t="s">
        <v>7</v>
      </c>
      <c r="D4870" s="22" t="s">
        <v>7</v>
      </c>
      <c r="E4870" s="22" t="s">
        <v>15</v>
      </c>
      <c r="F4870" s="22" t="s">
        <v>25</v>
      </c>
      <c r="G4870" s="1">
        <v>69462.48</v>
      </c>
    </row>
    <row r="4871" spans="2:7">
      <c r="B4871" s="22" t="s">
        <v>156</v>
      </c>
      <c r="C4871" s="22" t="s">
        <v>7</v>
      </c>
      <c r="D4871" s="22" t="s">
        <v>7</v>
      </c>
      <c r="E4871" s="22" t="s">
        <v>15</v>
      </c>
      <c r="F4871" s="22" t="s">
        <v>26</v>
      </c>
      <c r="G4871" s="1">
        <v>24450.29</v>
      </c>
    </row>
    <row r="4872" spans="2:7">
      <c r="B4872" s="22" t="s">
        <v>156</v>
      </c>
      <c r="C4872" s="22" t="s">
        <v>7</v>
      </c>
      <c r="D4872" s="22" t="s">
        <v>7</v>
      </c>
      <c r="E4872" s="22" t="s">
        <v>15</v>
      </c>
      <c r="F4872" s="22" t="s">
        <v>27</v>
      </c>
      <c r="G4872" s="1">
        <v>315.11</v>
      </c>
    </row>
    <row r="4873" spans="2:7">
      <c r="B4873" s="22" t="s">
        <v>156</v>
      </c>
      <c r="C4873" s="22" t="s">
        <v>7</v>
      </c>
      <c r="D4873" s="22" t="s">
        <v>7</v>
      </c>
      <c r="E4873" s="22" t="s">
        <v>15</v>
      </c>
      <c r="F4873" s="22" t="s">
        <v>72</v>
      </c>
      <c r="G4873" s="1">
        <v>94.02</v>
      </c>
    </row>
    <row r="4874" spans="2:7">
      <c r="B4874" s="22" t="s">
        <v>156</v>
      </c>
      <c r="C4874" s="22" t="s">
        <v>7</v>
      </c>
      <c r="D4874" s="22" t="s">
        <v>7</v>
      </c>
      <c r="E4874" s="22" t="s">
        <v>28</v>
      </c>
      <c r="F4874" s="22" t="s">
        <v>29</v>
      </c>
      <c r="G4874" s="1">
        <v>25427.06</v>
      </c>
    </row>
    <row r="4875" spans="2:7">
      <c r="B4875" s="22" t="s">
        <v>156</v>
      </c>
      <c r="C4875" s="22" t="s">
        <v>7</v>
      </c>
      <c r="D4875" s="22" t="s">
        <v>7</v>
      </c>
      <c r="E4875" s="22" t="s">
        <v>28</v>
      </c>
      <c r="F4875" s="22" t="s">
        <v>32</v>
      </c>
      <c r="G4875" s="1">
        <v>22834.31</v>
      </c>
    </row>
    <row r="4876" spans="2:7">
      <c r="B4876" s="22" t="s">
        <v>156</v>
      </c>
      <c r="C4876" s="22" t="s">
        <v>7</v>
      </c>
      <c r="D4876" s="22" t="s">
        <v>7</v>
      </c>
      <c r="E4876" s="22" t="s">
        <v>28</v>
      </c>
      <c r="F4876" s="22" t="s">
        <v>33</v>
      </c>
      <c r="G4876" s="1">
        <v>2923.8</v>
      </c>
    </row>
    <row r="4877" spans="2:7">
      <c r="B4877" s="22" t="s">
        <v>156</v>
      </c>
      <c r="C4877" s="22" t="s">
        <v>7</v>
      </c>
      <c r="D4877" s="22" t="s">
        <v>7</v>
      </c>
      <c r="E4877" s="22" t="s">
        <v>34</v>
      </c>
      <c r="F4877" s="22" t="s">
        <v>73</v>
      </c>
      <c r="G4877" s="1">
        <v>2443</v>
      </c>
    </row>
    <row r="4878" spans="2:7">
      <c r="B4878" s="22" t="s">
        <v>156</v>
      </c>
      <c r="C4878" s="22" t="s">
        <v>7</v>
      </c>
      <c r="D4878" s="22" t="s">
        <v>7</v>
      </c>
      <c r="E4878" s="22" t="s">
        <v>34</v>
      </c>
      <c r="F4878" s="22" t="s">
        <v>38</v>
      </c>
      <c r="G4878" s="1">
        <v>14.95</v>
      </c>
    </row>
    <row r="4879" spans="2:7">
      <c r="B4879" s="22" t="s">
        <v>156</v>
      </c>
      <c r="C4879" s="22" t="s">
        <v>7</v>
      </c>
      <c r="D4879" s="22" t="s">
        <v>7</v>
      </c>
      <c r="E4879" s="22" t="s">
        <v>34</v>
      </c>
      <c r="F4879" s="22" t="s">
        <v>39</v>
      </c>
      <c r="G4879" s="1">
        <v>650</v>
      </c>
    </row>
    <row r="4880" spans="2:7">
      <c r="B4880" s="22" t="s">
        <v>156</v>
      </c>
      <c r="C4880" s="22" t="s">
        <v>7</v>
      </c>
      <c r="D4880" s="22" t="s">
        <v>7</v>
      </c>
      <c r="E4880" s="22" t="s">
        <v>34</v>
      </c>
      <c r="F4880" s="22" t="s">
        <v>74</v>
      </c>
      <c r="G4880" s="1">
        <v>2450.75</v>
      </c>
    </row>
    <row r="4881" spans="2:7">
      <c r="B4881" s="22" t="s">
        <v>156</v>
      </c>
      <c r="C4881" s="22" t="s">
        <v>7</v>
      </c>
      <c r="D4881" s="22" t="s">
        <v>7</v>
      </c>
      <c r="E4881" s="22" t="s">
        <v>34</v>
      </c>
      <c r="F4881" s="22" t="s">
        <v>75</v>
      </c>
      <c r="G4881" s="1">
        <v>1050</v>
      </c>
    </row>
    <row r="4882" spans="2:7">
      <c r="B4882" s="22" t="s">
        <v>156</v>
      </c>
      <c r="C4882" s="22" t="s">
        <v>7</v>
      </c>
      <c r="D4882" s="22" t="s">
        <v>7</v>
      </c>
      <c r="E4882" s="22" t="s">
        <v>34</v>
      </c>
      <c r="F4882" s="22" t="s">
        <v>55</v>
      </c>
      <c r="G4882" s="1">
        <v>164</v>
      </c>
    </row>
    <row r="4883" spans="2:7">
      <c r="B4883" s="22" t="s">
        <v>156</v>
      </c>
      <c r="C4883" s="22" t="s">
        <v>7</v>
      </c>
      <c r="D4883" s="22" t="s">
        <v>7</v>
      </c>
      <c r="E4883" s="22" t="s">
        <v>34</v>
      </c>
      <c r="F4883" s="22" t="s">
        <v>58</v>
      </c>
      <c r="G4883" s="1">
        <v>4024.25</v>
      </c>
    </row>
    <row r="4884" spans="2:7">
      <c r="B4884" s="22" t="s">
        <v>156</v>
      </c>
      <c r="C4884" s="22" t="s">
        <v>7</v>
      </c>
      <c r="D4884" s="22" t="s">
        <v>7</v>
      </c>
      <c r="E4884" s="22" t="s">
        <v>59</v>
      </c>
      <c r="F4884" s="22" t="s">
        <v>55</v>
      </c>
      <c r="G4884" s="1">
        <v>7337.19</v>
      </c>
    </row>
    <row r="4885" spans="2:7">
      <c r="B4885" s="22" t="s">
        <v>157</v>
      </c>
      <c r="C4885" s="22" t="s">
        <v>7</v>
      </c>
      <c r="D4885" s="22" t="s">
        <v>5</v>
      </c>
      <c r="E4885" s="22" t="s">
        <v>5</v>
      </c>
      <c r="F4885" s="22" t="s">
        <v>6</v>
      </c>
      <c r="G4885" s="1">
        <v>43202.45</v>
      </c>
    </row>
    <row r="4886" spans="2:7">
      <c r="B4886" s="22" t="s">
        <v>157</v>
      </c>
      <c r="C4886" s="22" t="s">
        <v>7</v>
      </c>
      <c r="D4886" s="22" t="s">
        <v>5</v>
      </c>
      <c r="E4886" s="22" t="s">
        <v>7</v>
      </c>
      <c r="F4886" s="22" t="s">
        <v>6</v>
      </c>
      <c r="G4886" s="1">
        <v>-884167.9</v>
      </c>
    </row>
    <row r="4887" spans="2:7">
      <c r="B4887" s="22" t="s">
        <v>157</v>
      </c>
      <c r="C4887" s="22" t="s">
        <v>7</v>
      </c>
      <c r="D4887" s="22" t="s">
        <v>5</v>
      </c>
      <c r="E4887" s="22" t="s">
        <v>8</v>
      </c>
      <c r="F4887" s="22" t="s">
        <v>9</v>
      </c>
      <c r="G4887" s="1">
        <v>12632965.550000001</v>
      </c>
    </row>
    <row r="4888" spans="2:7">
      <c r="B4888" s="22" t="s">
        <v>157</v>
      </c>
      <c r="C4888" s="22" t="s">
        <v>7</v>
      </c>
      <c r="D4888" s="22" t="s">
        <v>5</v>
      </c>
      <c r="E4888" s="22" t="s">
        <v>8</v>
      </c>
      <c r="F4888" s="22" t="s">
        <v>10</v>
      </c>
      <c r="G4888" s="1">
        <v>193525.51</v>
      </c>
    </row>
    <row r="4889" spans="2:7">
      <c r="B4889" s="22" t="s">
        <v>157</v>
      </c>
      <c r="C4889" s="22" t="s">
        <v>7</v>
      </c>
      <c r="D4889" s="22" t="s">
        <v>5</v>
      </c>
      <c r="E4889" s="22" t="s">
        <v>8</v>
      </c>
      <c r="F4889" s="22" t="s">
        <v>11</v>
      </c>
      <c r="G4889" s="1">
        <v>200356.61</v>
      </c>
    </row>
    <row r="4890" spans="2:7">
      <c r="B4890" s="22" t="s">
        <v>157</v>
      </c>
      <c r="C4890" s="22" t="s">
        <v>7</v>
      </c>
      <c r="D4890" s="22" t="s">
        <v>5</v>
      </c>
      <c r="E4890" s="22" t="s">
        <v>8</v>
      </c>
      <c r="F4890" s="22" t="s">
        <v>12</v>
      </c>
      <c r="G4890" s="1">
        <v>424223.47</v>
      </c>
    </row>
    <row r="4891" spans="2:7">
      <c r="B4891" s="22" t="s">
        <v>157</v>
      </c>
      <c r="C4891" s="22" t="s">
        <v>7</v>
      </c>
      <c r="D4891" s="22" t="s">
        <v>5</v>
      </c>
      <c r="E4891" s="22" t="s">
        <v>8</v>
      </c>
      <c r="F4891" s="22" t="s">
        <v>13</v>
      </c>
      <c r="G4891" s="1">
        <v>80747.72</v>
      </c>
    </row>
    <row r="4892" spans="2:7">
      <c r="B4892" s="22" t="s">
        <v>157</v>
      </c>
      <c r="C4892" s="22" t="s">
        <v>7</v>
      </c>
      <c r="D4892" s="22" t="s">
        <v>5</v>
      </c>
      <c r="E4892" s="22" t="s">
        <v>8</v>
      </c>
      <c r="F4892" s="22" t="s">
        <v>70</v>
      </c>
      <c r="G4892" s="1">
        <v>84040</v>
      </c>
    </row>
    <row r="4893" spans="2:7">
      <c r="B4893" s="22" t="s">
        <v>157</v>
      </c>
      <c r="C4893" s="22" t="s">
        <v>7</v>
      </c>
      <c r="D4893" s="22" t="s">
        <v>5</v>
      </c>
      <c r="E4893" s="22" t="s">
        <v>14</v>
      </c>
      <c r="F4893" s="22" t="s">
        <v>9</v>
      </c>
      <c r="G4893" s="1">
        <v>5236632.18</v>
      </c>
    </row>
    <row r="4894" spans="2:7">
      <c r="B4894" s="22" t="s">
        <v>157</v>
      </c>
      <c r="C4894" s="22" t="s">
        <v>7</v>
      </c>
      <c r="D4894" s="22" t="s">
        <v>5</v>
      </c>
      <c r="E4894" s="22" t="s">
        <v>14</v>
      </c>
      <c r="F4894" s="22" t="s">
        <v>10</v>
      </c>
      <c r="G4894" s="1">
        <v>103388.56</v>
      </c>
    </row>
    <row r="4895" spans="2:7">
      <c r="B4895" s="22" t="s">
        <v>157</v>
      </c>
      <c r="C4895" s="22" t="s">
        <v>7</v>
      </c>
      <c r="D4895" s="22" t="s">
        <v>5</v>
      </c>
      <c r="E4895" s="22" t="s">
        <v>14</v>
      </c>
      <c r="F4895" s="22" t="s">
        <v>11</v>
      </c>
      <c r="G4895" s="1">
        <v>144800.54999999999</v>
      </c>
    </row>
    <row r="4896" spans="2:7">
      <c r="B4896" s="22" t="s">
        <v>157</v>
      </c>
      <c r="C4896" s="22" t="s">
        <v>7</v>
      </c>
      <c r="D4896" s="22" t="s">
        <v>5</v>
      </c>
      <c r="E4896" s="22" t="s">
        <v>14</v>
      </c>
      <c r="F4896" s="22" t="s">
        <v>12</v>
      </c>
      <c r="G4896" s="1">
        <v>12196.35</v>
      </c>
    </row>
    <row r="4897" spans="2:7">
      <c r="B4897" s="22" t="s">
        <v>157</v>
      </c>
      <c r="C4897" s="22" t="s">
        <v>7</v>
      </c>
      <c r="D4897" s="22" t="s">
        <v>5</v>
      </c>
      <c r="E4897" s="22" t="s">
        <v>14</v>
      </c>
      <c r="F4897" s="22" t="s">
        <v>13</v>
      </c>
      <c r="G4897" s="1">
        <v>104445.72</v>
      </c>
    </row>
    <row r="4898" spans="2:7">
      <c r="B4898" s="22" t="s">
        <v>157</v>
      </c>
      <c r="C4898" s="22" t="s">
        <v>7</v>
      </c>
      <c r="D4898" s="22" t="s">
        <v>5</v>
      </c>
      <c r="E4898" s="22" t="s">
        <v>15</v>
      </c>
      <c r="F4898" s="22" t="s">
        <v>16</v>
      </c>
      <c r="G4898" s="1">
        <v>5882.56</v>
      </c>
    </row>
    <row r="4899" spans="2:7">
      <c r="B4899" s="22" t="s">
        <v>157</v>
      </c>
      <c r="C4899" s="22" t="s">
        <v>7</v>
      </c>
      <c r="D4899" s="22" t="s">
        <v>5</v>
      </c>
      <c r="E4899" s="22" t="s">
        <v>15</v>
      </c>
      <c r="F4899" s="22" t="s">
        <v>71</v>
      </c>
      <c r="G4899" s="1">
        <v>1073</v>
      </c>
    </row>
    <row r="4900" spans="2:7">
      <c r="B4900" s="22" t="s">
        <v>157</v>
      </c>
      <c r="C4900" s="22" t="s">
        <v>7</v>
      </c>
      <c r="D4900" s="22" t="s">
        <v>5</v>
      </c>
      <c r="E4900" s="22" t="s">
        <v>15</v>
      </c>
      <c r="F4900" s="22" t="s">
        <v>17</v>
      </c>
      <c r="G4900" s="1">
        <v>1039608.14</v>
      </c>
    </row>
    <row r="4901" spans="2:7">
      <c r="B4901" s="22" t="s">
        <v>157</v>
      </c>
      <c r="C4901" s="22" t="s">
        <v>7</v>
      </c>
      <c r="D4901" s="22" t="s">
        <v>5</v>
      </c>
      <c r="E4901" s="22" t="s">
        <v>15</v>
      </c>
      <c r="F4901" s="22" t="s">
        <v>18</v>
      </c>
      <c r="G4901" s="1">
        <v>511923.06</v>
      </c>
    </row>
    <row r="4902" spans="2:7">
      <c r="B4902" s="22" t="s">
        <v>157</v>
      </c>
      <c r="C4902" s="22" t="s">
        <v>7</v>
      </c>
      <c r="D4902" s="22" t="s">
        <v>5</v>
      </c>
      <c r="E4902" s="22" t="s">
        <v>15</v>
      </c>
      <c r="F4902" s="22" t="s">
        <v>19</v>
      </c>
      <c r="G4902" s="1">
        <v>2049457.38</v>
      </c>
    </row>
    <row r="4903" spans="2:7">
      <c r="B4903" s="22" t="s">
        <v>157</v>
      </c>
      <c r="C4903" s="22" t="s">
        <v>7</v>
      </c>
      <c r="D4903" s="22" t="s">
        <v>5</v>
      </c>
      <c r="E4903" s="22" t="s">
        <v>15</v>
      </c>
      <c r="F4903" s="22" t="s">
        <v>20</v>
      </c>
      <c r="G4903" s="1">
        <v>879419.12</v>
      </c>
    </row>
    <row r="4904" spans="2:7">
      <c r="B4904" s="22" t="s">
        <v>157</v>
      </c>
      <c r="C4904" s="22" t="s">
        <v>7</v>
      </c>
      <c r="D4904" s="22" t="s">
        <v>5</v>
      </c>
      <c r="E4904" s="22" t="s">
        <v>15</v>
      </c>
      <c r="F4904" s="22" t="s">
        <v>21</v>
      </c>
      <c r="G4904" s="1">
        <v>11961.64</v>
      </c>
    </row>
    <row r="4905" spans="2:7">
      <c r="B4905" s="22" t="s">
        <v>157</v>
      </c>
      <c r="C4905" s="22" t="s">
        <v>7</v>
      </c>
      <c r="D4905" s="22" t="s">
        <v>5</v>
      </c>
      <c r="E4905" s="22" t="s">
        <v>15</v>
      </c>
      <c r="F4905" s="22" t="s">
        <v>22</v>
      </c>
      <c r="G4905" s="1">
        <v>8029.32</v>
      </c>
    </row>
    <row r="4906" spans="2:7">
      <c r="B4906" s="22" t="s">
        <v>157</v>
      </c>
      <c r="C4906" s="22" t="s">
        <v>7</v>
      </c>
      <c r="D4906" s="22" t="s">
        <v>5</v>
      </c>
      <c r="E4906" s="22" t="s">
        <v>15</v>
      </c>
      <c r="F4906" s="22" t="s">
        <v>23</v>
      </c>
      <c r="G4906" s="1">
        <v>78436.78</v>
      </c>
    </row>
    <row r="4907" spans="2:7">
      <c r="B4907" s="22" t="s">
        <v>157</v>
      </c>
      <c r="C4907" s="22" t="s">
        <v>7</v>
      </c>
      <c r="D4907" s="22" t="s">
        <v>5</v>
      </c>
      <c r="E4907" s="22" t="s">
        <v>15</v>
      </c>
      <c r="F4907" s="22" t="s">
        <v>24</v>
      </c>
      <c r="G4907" s="1">
        <v>81300.149999999994</v>
      </c>
    </row>
    <row r="4908" spans="2:7">
      <c r="B4908" s="22" t="s">
        <v>157</v>
      </c>
      <c r="C4908" s="22" t="s">
        <v>7</v>
      </c>
      <c r="D4908" s="22" t="s">
        <v>5</v>
      </c>
      <c r="E4908" s="22" t="s">
        <v>15</v>
      </c>
      <c r="F4908" s="22" t="s">
        <v>25</v>
      </c>
      <c r="G4908" s="1">
        <v>2046067.67</v>
      </c>
    </row>
    <row r="4909" spans="2:7">
      <c r="B4909" s="22" t="s">
        <v>157</v>
      </c>
      <c r="C4909" s="22" t="s">
        <v>7</v>
      </c>
      <c r="D4909" s="22" t="s">
        <v>5</v>
      </c>
      <c r="E4909" s="22" t="s">
        <v>15</v>
      </c>
      <c r="F4909" s="22" t="s">
        <v>26</v>
      </c>
      <c r="G4909" s="1">
        <v>1944592.96</v>
      </c>
    </row>
    <row r="4910" spans="2:7">
      <c r="B4910" s="22" t="s">
        <v>157</v>
      </c>
      <c r="C4910" s="22" t="s">
        <v>7</v>
      </c>
      <c r="D4910" s="22" t="s">
        <v>5</v>
      </c>
      <c r="E4910" s="22" t="s">
        <v>15</v>
      </c>
      <c r="F4910" s="22" t="s">
        <v>27</v>
      </c>
      <c r="G4910" s="1">
        <v>21443.22</v>
      </c>
    </row>
    <row r="4911" spans="2:7">
      <c r="B4911" s="22" t="s">
        <v>157</v>
      </c>
      <c r="C4911" s="22" t="s">
        <v>7</v>
      </c>
      <c r="D4911" s="22" t="s">
        <v>5</v>
      </c>
      <c r="E4911" s="22" t="s">
        <v>15</v>
      </c>
      <c r="F4911" s="22" t="s">
        <v>72</v>
      </c>
      <c r="G4911" s="1">
        <v>3832.86</v>
      </c>
    </row>
    <row r="4912" spans="2:7">
      <c r="B4912" s="22" t="s">
        <v>157</v>
      </c>
      <c r="C4912" s="22" t="s">
        <v>7</v>
      </c>
      <c r="D4912" s="22" t="s">
        <v>5</v>
      </c>
      <c r="E4912" s="22" t="s">
        <v>28</v>
      </c>
      <c r="F4912" s="22" t="s">
        <v>29</v>
      </c>
      <c r="G4912" s="1">
        <v>1163121.72</v>
      </c>
    </row>
    <row r="4913" spans="2:7">
      <c r="B4913" s="22" t="s">
        <v>157</v>
      </c>
      <c r="C4913" s="22" t="s">
        <v>7</v>
      </c>
      <c r="D4913" s="22" t="s">
        <v>5</v>
      </c>
      <c r="E4913" s="22" t="s">
        <v>28</v>
      </c>
      <c r="F4913" s="22" t="s">
        <v>30</v>
      </c>
      <c r="G4913" s="1">
        <v>70968.72</v>
      </c>
    </row>
    <row r="4914" spans="2:7">
      <c r="B4914" s="22" t="s">
        <v>157</v>
      </c>
      <c r="C4914" s="22" t="s">
        <v>7</v>
      </c>
      <c r="D4914" s="22" t="s">
        <v>5</v>
      </c>
      <c r="E4914" s="22" t="s">
        <v>28</v>
      </c>
      <c r="F4914" s="22" t="s">
        <v>31</v>
      </c>
      <c r="G4914" s="1">
        <v>996101.85</v>
      </c>
    </row>
    <row r="4915" spans="2:7">
      <c r="B4915" s="22" t="s">
        <v>157</v>
      </c>
      <c r="C4915" s="22" t="s">
        <v>7</v>
      </c>
      <c r="D4915" s="22" t="s">
        <v>5</v>
      </c>
      <c r="E4915" s="22" t="s">
        <v>28</v>
      </c>
      <c r="F4915" s="22" t="s">
        <v>32</v>
      </c>
      <c r="G4915" s="1">
        <v>23801.17</v>
      </c>
    </row>
    <row r="4916" spans="2:7">
      <c r="B4916" s="22" t="s">
        <v>157</v>
      </c>
      <c r="C4916" s="22" t="s">
        <v>7</v>
      </c>
      <c r="D4916" s="22" t="s">
        <v>5</v>
      </c>
      <c r="E4916" s="22" t="s">
        <v>28</v>
      </c>
      <c r="F4916" s="22" t="s">
        <v>33</v>
      </c>
      <c r="G4916" s="1">
        <v>179036.02</v>
      </c>
    </row>
    <row r="4917" spans="2:7">
      <c r="B4917" s="22" t="s">
        <v>157</v>
      </c>
      <c r="C4917" s="22" t="s">
        <v>7</v>
      </c>
      <c r="D4917" s="22" t="s">
        <v>5</v>
      </c>
      <c r="E4917" s="22" t="s">
        <v>34</v>
      </c>
      <c r="F4917" s="22" t="s">
        <v>35</v>
      </c>
      <c r="G4917" s="1">
        <v>15304.32</v>
      </c>
    </row>
    <row r="4918" spans="2:7">
      <c r="B4918" s="22" t="s">
        <v>157</v>
      </c>
      <c r="C4918" s="22" t="s">
        <v>7</v>
      </c>
      <c r="D4918" s="22" t="s">
        <v>5</v>
      </c>
      <c r="E4918" s="22" t="s">
        <v>34</v>
      </c>
      <c r="F4918" s="22" t="s">
        <v>36</v>
      </c>
      <c r="G4918" s="1">
        <v>4588.9799999999996</v>
      </c>
    </row>
    <row r="4919" spans="2:7">
      <c r="B4919" s="22" t="s">
        <v>157</v>
      </c>
      <c r="C4919" s="22" t="s">
        <v>7</v>
      </c>
      <c r="D4919" s="22" t="s">
        <v>5</v>
      </c>
      <c r="E4919" s="22" t="s">
        <v>34</v>
      </c>
      <c r="F4919" s="22" t="s">
        <v>37</v>
      </c>
      <c r="G4919" s="1">
        <v>47031.02</v>
      </c>
    </row>
    <row r="4920" spans="2:7">
      <c r="B4920" s="22" t="s">
        <v>157</v>
      </c>
      <c r="C4920" s="22" t="s">
        <v>7</v>
      </c>
      <c r="D4920" s="22" t="s">
        <v>5</v>
      </c>
      <c r="E4920" s="22" t="s">
        <v>34</v>
      </c>
      <c r="F4920" s="22" t="s">
        <v>73</v>
      </c>
      <c r="G4920" s="1">
        <v>2750</v>
      </c>
    </row>
    <row r="4921" spans="2:7">
      <c r="B4921" s="22" t="s">
        <v>157</v>
      </c>
      <c r="C4921" s="22" t="s">
        <v>7</v>
      </c>
      <c r="D4921" s="22" t="s">
        <v>5</v>
      </c>
      <c r="E4921" s="22" t="s">
        <v>34</v>
      </c>
      <c r="F4921" s="22" t="s">
        <v>38</v>
      </c>
      <c r="G4921" s="1">
        <v>316191.55</v>
      </c>
    </row>
    <row r="4922" spans="2:7">
      <c r="B4922" s="22" t="s">
        <v>157</v>
      </c>
      <c r="C4922" s="22" t="s">
        <v>7</v>
      </c>
      <c r="D4922" s="22" t="s">
        <v>5</v>
      </c>
      <c r="E4922" s="22" t="s">
        <v>34</v>
      </c>
      <c r="F4922" s="22" t="s">
        <v>39</v>
      </c>
      <c r="G4922" s="1">
        <v>1114167.3899999999</v>
      </c>
    </row>
    <row r="4923" spans="2:7">
      <c r="B4923" s="22" t="s">
        <v>157</v>
      </c>
      <c r="C4923" s="22" t="s">
        <v>7</v>
      </c>
      <c r="D4923" s="22" t="s">
        <v>5</v>
      </c>
      <c r="E4923" s="22" t="s">
        <v>34</v>
      </c>
      <c r="F4923" s="22" t="s">
        <v>41</v>
      </c>
      <c r="G4923" s="1">
        <v>28636.91</v>
      </c>
    </row>
    <row r="4924" spans="2:7">
      <c r="B4924" s="22" t="s">
        <v>157</v>
      </c>
      <c r="C4924" s="22" t="s">
        <v>7</v>
      </c>
      <c r="D4924" s="22" t="s">
        <v>5</v>
      </c>
      <c r="E4924" s="22" t="s">
        <v>34</v>
      </c>
      <c r="F4924" s="22" t="s">
        <v>65</v>
      </c>
      <c r="G4924" s="1">
        <v>2300</v>
      </c>
    </row>
    <row r="4925" spans="2:7">
      <c r="B4925" s="22" t="s">
        <v>157</v>
      </c>
      <c r="C4925" s="22" t="s">
        <v>7</v>
      </c>
      <c r="D4925" s="22" t="s">
        <v>5</v>
      </c>
      <c r="E4925" s="22" t="s">
        <v>34</v>
      </c>
      <c r="F4925" s="22" t="s">
        <v>42</v>
      </c>
      <c r="G4925" s="1">
        <v>30322.51</v>
      </c>
    </row>
    <row r="4926" spans="2:7">
      <c r="B4926" s="22" t="s">
        <v>157</v>
      </c>
      <c r="C4926" s="22" t="s">
        <v>7</v>
      </c>
      <c r="D4926" s="22" t="s">
        <v>5</v>
      </c>
      <c r="E4926" s="22" t="s">
        <v>34</v>
      </c>
      <c r="F4926" s="22" t="s">
        <v>43</v>
      </c>
      <c r="G4926" s="1">
        <v>124958.13</v>
      </c>
    </row>
    <row r="4927" spans="2:7">
      <c r="B4927" s="22" t="s">
        <v>157</v>
      </c>
      <c r="C4927" s="22" t="s">
        <v>7</v>
      </c>
      <c r="D4927" s="22" t="s">
        <v>5</v>
      </c>
      <c r="E4927" s="22" t="s">
        <v>34</v>
      </c>
      <c r="F4927" s="22" t="s">
        <v>44</v>
      </c>
      <c r="G4927" s="1">
        <v>8504.15</v>
      </c>
    </row>
    <row r="4928" spans="2:7">
      <c r="B4928" s="22" t="s">
        <v>157</v>
      </c>
      <c r="C4928" s="22" t="s">
        <v>7</v>
      </c>
      <c r="D4928" s="22" t="s">
        <v>5</v>
      </c>
      <c r="E4928" s="22" t="s">
        <v>34</v>
      </c>
      <c r="F4928" s="22" t="s">
        <v>45</v>
      </c>
      <c r="G4928" s="1">
        <v>74917.31</v>
      </c>
    </row>
    <row r="4929" spans="2:7">
      <c r="B4929" s="22" t="s">
        <v>157</v>
      </c>
      <c r="C4929" s="22" t="s">
        <v>7</v>
      </c>
      <c r="D4929" s="22" t="s">
        <v>5</v>
      </c>
      <c r="E4929" s="22" t="s">
        <v>34</v>
      </c>
      <c r="F4929" s="22" t="s">
        <v>46</v>
      </c>
      <c r="G4929" s="1">
        <v>51123.14</v>
      </c>
    </row>
    <row r="4930" spans="2:7">
      <c r="B4930" s="22" t="s">
        <v>157</v>
      </c>
      <c r="C4930" s="22" t="s">
        <v>7</v>
      </c>
      <c r="D4930" s="22" t="s">
        <v>5</v>
      </c>
      <c r="E4930" s="22" t="s">
        <v>34</v>
      </c>
      <c r="F4930" s="22" t="s">
        <v>47</v>
      </c>
      <c r="G4930" s="1">
        <v>63460.75</v>
      </c>
    </row>
    <row r="4931" spans="2:7">
      <c r="B4931" s="22" t="s">
        <v>157</v>
      </c>
      <c r="C4931" s="22" t="s">
        <v>7</v>
      </c>
      <c r="D4931" s="22" t="s">
        <v>5</v>
      </c>
      <c r="E4931" s="22" t="s">
        <v>34</v>
      </c>
      <c r="F4931" s="22" t="s">
        <v>48</v>
      </c>
      <c r="G4931" s="1">
        <v>37058.83</v>
      </c>
    </row>
    <row r="4932" spans="2:7">
      <c r="B4932" s="22" t="s">
        <v>157</v>
      </c>
      <c r="C4932" s="22" t="s">
        <v>7</v>
      </c>
      <c r="D4932" s="22" t="s">
        <v>5</v>
      </c>
      <c r="E4932" s="22" t="s">
        <v>34</v>
      </c>
      <c r="F4932" s="22" t="s">
        <v>74</v>
      </c>
      <c r="G4932" s="1">
        <v>39068.800000000003</v>
      </c>
    </row>
    <row r="4933" spans="2:7">
      <c r="B4933" s="22" t="s">
        <v>157</v>
      </c>
      <c r="C4933" s="22" t="s">
        <v>7</v>
      </c>
      <c r="D4933" s="22" t="s">
        <v>5</v>
      </c>
      <c r="E4933" s="22" t="s">
        <v>34</v>
      </c>
      <c r="F4933" s="22" t="s">
        <v>75</v>
      </c>
      <c r="G4933" s="1">
        <v>8275.1</v>
      </c>
    </row>
    <row r="4934" spans="2:7">
      <c r="B4934" s="22" t="s">
        <v>157</v>
      </c>
      <c r="C4934" s="22" t="s">
        <v>7</v>
      </c>
      <c r="D4934" s="22" t="s">
        <v>5</v>
      </c>
      <c r="E4934" s="22" t="s">
        <v>34</v>
      </c>
      <c r="F4934" s="22" t="s">
        <v>88</v>
      </c>
      <c r="G4934" s="1">
        <v>309588.90999999997</v>
      </c>
    </row>
    <row r="4935" spans="2:7">
      <c r="B4935" s="22" t="s">
        <v>157</v>
      </c>
      <c r="C4935" s="22" t="s">
        <v>7</v>
      </c>
      <c r="D4935" s="22" t="s">
        <v>5</v>
      </c>
      <c r="E4935" s="22" t="s">
        <v>34</v>
      </c>
      <c r="F4935" s="22" t="s">
        <v>66</v>
      </c>
      <c r="G4935" s="1">
        <v>2965.7</v>
      </c>
    </row>
    <row r="4936" spans="2:7">
      <c r="B4936" s="22" t="s">
        <v>157</v>
      </c>
      <c r="C4936" s="22" t="s">
        <v>7</v>
      </c>
      <c r="D4936" s="22" t="s">
        <v>5</v>
      </c>
      <c r="E4936" s="22" t="s">
        <v>34</v>
      </c>
      <c r="F4936" s="22" t="s">
        <v>84</v>
      </c>
      <c r="G4936" s="1">
        <v>4322</v>
      </c>
    </row>
    <row r="4937" spans="2:7">
      <c r="B4937" s="22" t="s">
        <v>157</v>
      </c>
      <c r="C4937" s="22" t="s">
        <v>7</v>
      </c>
      <c r="D4937" s="22" t="s">
        <v>5</v>
      </c>
      <c r="E4937" s="22" t="s">
        <v>34</v>
      </c>
      <c r="F4937" s="22" t="s">
        <v>49</v>
      </c>
      <c r="G4937" s="1">
        <v>50017.16</v>
      </c>
    </row>
    <row r="4938" spans="2:7">
      <c r="B4938" s="22" t="s">
        <v>157</v>
      </c>
      <c r="C4938" s="22" t="s">
        <v>7</v>
      </c>
      <c r="D4938" s="22" t="s">
        <v>5</v>
      </c>
      <c r="E4938" s="22" t="s">
        <v>34</v>
      </c>
      <c r="F4938" s="22" t="s">
        <v>50</v>
      </c>
      <c r="G4938" s="1">
        <v>581515.02</v>
      </c>
    </row>
    <row r="4939" spans="2:7">
      <c r="B4939" s="22" t="s">
        <v>157</v>
      </c>
      <c r="C4939" s="22" t="s">
        <v>7</v>
      </c>
      <c r="D4939" s="22" t="s">
        <v>5</v>
      </c>
      <c r="E4939" s="22" t="s">
        <v>34</v>
      </c>
      <c r="F4939" s="22" t="s">
        <v>52</v>
      </c>
      <c r="G4939" s="1">
        <v>2012.34</v>
      </c>
    </row>
    <row r="4940" spans="2:7">
      <c r="B4940" s="22" t="s">
        <v>157</v>
      </c>
      <c r="C4940" s="22" t="s">
        <v>7</v>
      </c>
      <c r="D4940" s="22" t="s">
        <v>5</v>
      </c>
      <c r="E4940" s="22" t="s">
        <v>34</v>
      </c>
      <c r="F4940" s="22" t="s">
        <v>53</v>
      </c>
      <c r="G4940" s="1">
        <v>321518.8</v>
      </c>
    </row>
    <row r="4941" spans="2:7">
      <c r="B4941" s="22" t="s">
        <v>157</v>
      </c>
      <c r="C4941" s="22" t="s">
        <v>7</v>
      </c>
      <c r="D4941" s="22" t="s">
        <v>5</v>
      </c>
      <c r="E4941" s="22" t="s">
        <v>34</v>
      </c>
      <c r="F4941" s="22" t="s">
        <v>68</v>
      </c>
      <c r="G4941" s="1">
        <v>2739.85</v>
      </c>
    </row>
    <row r="4942" spans="2:7">
      <c r="B4942" s="22" t="s">
        <v>157</v>
      </c>
      <c r="C4942" s="22" t="s">
        <v>7</v>
      </c>
      <c r="D4942" s="22" t="s">
        <v>5</v>
      </c>
      <c r="E4942" s="22" t="s">
        <v>34</v>
      </c>
      <c r="F4942" s="22" t="s">
        <v>55</v>
      </c>
      <c r="G4942" s="1">
        <v>31341.96</v>
      </c>
    </row>
    <row r="4943" spans="2:7">
      <c r="B4943" s="22" t="s">
        <v>157</v>
      </c>
      <c r="C4943" s="22" t="s">
        <v>7</v>
      </c>
      <c r="D4943" s="22" t="s">
        <v>5</v>
      </c>
      <c r="E4943" s="22" t="s">
        <v>34</v>
      </c>
      <c r="F4943" s="22" t="s">
        <v>56</v>
      </c>
      <c r="G4943" s="1">
        <v>70193.03</v>
      </c>
    </row>
    <row r="4944" spans="2:7">
      <c r="B4944" s="22" t="s">
        <v>157</v>
      </c>
      <c r="C4944" s="22" t="s">
        <v>7</v>
      </c>
      <c r="D4944" s="22" t="s">
        <v>5</v>
      </c>
      <c r="E4944" s="22" t="s">
        <v>34</v>
      </c>
      <c r="F4944" s="22" t="s">
        <v>57</v>
      </c>
      <c r="G4944" s="1">
        <v>244261.77</v>
      </c>
    </row>
    <row r="4945" spans="2:7">
      <c r="B4945" s="22" t="s">
        <v>157</v>
      </c>
      <c r="C4945" s="22" t="s">
        <v>7</v>
      </c>
      <c r="D4945" s="22" t="s">
        <v>5</v>
      </c>
      <c r="E4945" s="22" t="s">
        <v>34</v>
      </c>
      <c r="F4945" s="22" t="s">
        <v>91</v>
      </c>
      <c r="G4945" s="1">
        <v>330.04</v>
      </c>
    </row>
    <row r="4946" spans="2:7">
      <c r="B4946" s="22" t="s">
        <v>157</v>
      </c>
      <c r="C4946" s="22" t="s">
        <v>7</v>
      </c>
      <c r="D4946" s="22" t="s">
        <v>5</v>
      </c>
      <c r="E4946" s="22" t="s">
        <v>34</v>
      </c>
      <c r="F4946" s="22" t="s">
        <v>58</v>
      </c>
      <c r="G4946" s="1">
        <v>104290.69</v>
      </c>
    </row>
    <row r="4947" spans="2:7">
      <c r="B4947" s="22" t="s">
        <v>157</v>
      </c>
      <c r="C4947" s="22" t="s">
        <v>7</v>
      </c>
      <c r="D4947" s="22" t="s">
        <v>5</v>
      </c>
      <c r="E4947" s="22" t="s">
        <v>34</v>
      </c>
      <c r="F4947" s="22" t="s">
        <v>126</v>
      </c>
      <c r="G4947" s="1">
        <v>14975</v>
      </c>
    </row>
    <row r="4948" spans="2:7">
      <c r="B4948" s="22" t="s">
        <v>157</v>
      </c>
      <c r="C4948" s="22" t="s">
        <v>7</v>
      </c>
      <c r="D4948" s="22" t="s">
        <v>5</v>
      </c>
      <c r="E4948" s="22" t="s">
        <v>59</v>
      </c>
      <c r="F4948" s="22" t="s">
        <v>55</v>
      </c>
      <c r="G4948" s="1">
        <v>63279.01</v>
      </c>
    </row>
    <row r="4949" spans="2:7">
      <c r="B4949" s="22" t="s">
        <v>157</v>
      </c>
      <c r="C4949" s="22" t="s">
        <v>7</v>
      </c>
      <c r="D4949" s="22" t="s">
        <v>5</v>
      </c>
      <c r="E4949" s="22" t="s">
        <v>60</v>
      </c>
      <c r="F4949" s="22" t="s">
        <v>79</v>
      </c>
      <c r="G4949" s="1">
        <v>37817.31</v>
      </c>
    </row>
    <row r="4950" spans="2:7">
      <c r="B4950" s="22" t="s">
        <v>157</v>
      </c>
      <c r="C4950" s="22" t="s">
        <v>7</v>
      </c>
      <c r="D4950" s="22" t="s">
        <v>5</v>
      </c>
      <c r="E4950" s="22" t="s">
        <v>60</v>
      </c>
      <c r="F4950" s="22" t="s">
        <v>62</v>
      </c>
      <c r="G4950" s="1">
        <v>5344.93</v>
      </c>
    </row>
    <row r="4951" spans="2:7">
      <c r="B4951" s="22" t="s">
        <v>157</v>
      </c>
      <c r="C4951" s="22" t="s">
        <v>7</v>
      </c>
      <c r="D4951" s="22" t="s">
        <v>7</v>
      </c>
      <c r="E4951" s="22" t="s">
        <v>5</v>
      </c>
      <c r="F4951" s="22" t="s">
        <v>6</v>
      </c>
      <c r="G4951" s="1">
        <v>840965.45</v>
      </c>
    </row>
    <row r="4952" spans="2:7">
      <c r="B4952" s="22" t="s">
        <v>157</v>
      </c>
      <c r="C4952" s="22" t="s">
        <v>7</v>
      </c>
      <c r="D4952" s="22" t="s">
        <v>7</v>
      </c>
      <c r="E4952" s="22" t="s">
        <v>8</v>
      </c>
      <c r="F4952" s="22" t="s">
        <v>9</v>
      </c>
      <c r="G4952" s="1">
        <v>803812.64</v>
      </c>
    </row>
    <row r="4953" spans="2:7">
      <c r="B4953" s="22" t="s">
        <v>157</v>
      </c>
      <c r="C4953" s="22" t="s">
        <v>7</v>
      </c>
      <c r="D4953" s="22" t="s">
        <v>7</v>
      </c>
      <c r="E4953" s="22" t="s">
        <v>8</v>
      </c>
      <c r="F4953" s="22" t="s">
        <v>10</v>
      </c>
      <c r="G4953" s="1">
        <v>217734.06</v>
      </c>
    </row>
    <row r="4954" spans="2:7">
      <c r="B4954" s="22" t="s">
        <v>157</v>
      </c>
      <c r="C4954" s="22" t="s">
        <v>7</v>
      </c>
      <c r="D4954" s="22" t="s">
        <v>7</v>
      </c>
      <c r="E4954" s="22" t="s">
        <v>8</v>
      </c>
      <c r="F4954" s="22" t="s">
        <v>11</v>
      </c>
      <c r="G4954" s="1">
        <v>101366.19</v>
      </c>
    </row>
    <row r="4955" spans="2:7">
      <c r="B4955" s="22" t="s">
        <v>157</v>
      </c>
      <c r="C4955" s="22" t="s">
        <v>7</v>
      </c>
      <c r="D4955" s="22" t="s">
        <v>7</v>
      </c>
      <c r="E4955" s="22" t="s">
        <v>8</v>
      </c>
      <c r="F4955" s="22" t="s">
        <v>12</v>
      </c>
      <c r="G4955" s="1">
        <v>193392.24</v>
      </c>
    </row>
    <row r="4956" spans="2:7">
      <c r="B4956" s="22" t="s">
        <v>157</v>
      </c>
      <c r="C4956" s="22" t="s">
        <v>7</v>
      </c>
      <c r="D4956" s="22" t="s">
        <v>7</v>
      </c>
      <c r="E4956" s="22" t="s">
        <v>8</v>
      </c>
      <c r="F4956" s="22" t="s">
        <v>13</v>
      </c>
      <c r="G4956" s="1">
        <v>9905.7999999999993</v>
      </c>
    </row>
    <row r="4957" spans="2:7">
      <c r="B4957" s="22" t="s">
        <v>157</v>
      </c>
      <c r="C4957" s="22" t="s">
        <v>7</v>
      </c>
      <c r="D4957" s="22" t="s">
        <v>7</v>
      </c>
      <c r="E4957" s="22" t="s">
        <v>14</v>
      </c>
      <c r="F4957" s="22" t="s">
        <v>9</v>
      </c>
      <c r="G4957" s="1">
        <v>1195587.43</v>
      </c>
    </row>
    <row r="4958" spans="2:7">
      <c r="B4958" s="22" t="s">
        <v>157</v>
      </c>
      <c r="C4958" s="22" t="s">
        <v>7</v>
      </c>
      <c r="D4958" s="22" t="s">
        <v>7</v>
      </c>
      <c r="E4958" s="22" t="s">
        <v>14</v>
      </c>
      <c r="F4958" s="22" t="s">
        <v>10</v>
      </c>
      <c r="G4958" s="1">
        <v>45392.76</v>
      </c>
    </row>
    <row r="4959" spans="2:7">
      <c r="B4959" s="22" t="s">
        <v>157</v>
      </c>
      <c r="C4959" s="22" t="s">
        <v>7</v>
      </c>
      <c r="D4959" s="22" t="s">
        <v>7</v>
      </c>
      <c r="E4959" s="22" t="s">
        <v>14</v>
      </c>
      <c r="F4959" s="22" t="s">
        <v>11</v>
      </c>
      <c r="G4959" s="1">
        <v>114906.5</v>
      </c>
    </row>
    <row r="4960" spans="2:7">
      <c r="B4960" s="22" t="s">
        <v>157</v>
      </c>
      <c r="C4960" s="22" t="s">
        <v>7</v>
      </c>
      <c r="D4960" s="22" t="s">
        <v>7</v>
      </c>
      <c r="E4960" s="22" t="s">
        <v>14</v>
      </c>
      <c r="F4960" s="22" t="s">
        <v>12</v>
      </c>
      <c r="G4960" s="1">
        <v>226379.94</v>
      </c>
    </row>
    <row r="4961" spans="2:7">
      <c r="B4961" s="22" t="s">
        <v>157</v>
      </c>
      <c r="C4961" s="22" t="s">
        <v>7</v>
      </c>
      <c r="D4961" s="22" t="s">
        <v>7</v>
      </c>
      <c r="E4961" s="22" t="s">
        <v>14</v>
      </c>
      <c r="F4961" s="22" t="s">
        <v>13</v>
      </c>
      <c r="G4961" s="1">
        <v>41889.17</v>
      </c>
    </row>
    <row r="4962" spans="2:7">
      <c r="B4962" s="22" t="s">
        <v>157</v>
      </c>
      <c r="C4962" s="22" t="s">
        <v>7</v>
      </c>
      <c r="D4962" s="22" t="s">
        <v>7</v>
      </c>
      <c r="E4962" s="22" t="s">
        <v>15</v>
      </c>
      <c r="F4962" s="22" t="s">
        <v>16</v>
      </c>
      <c r="G4962" s="1">
        <v>0.12</v>
      </c>
    </row>
    <row r="4963" spans="2:7">
      <c r="B4963" s="22" t="s">
        <v>157</v>
      </c>
      <c r="C4963" s="22" t="s">
        <v>7</v>
      </c>
      <c r="D4963" s="22" t="s">
        <v>7</v>
      </c>
      <c r="E4963" s="22" t="s">
        <v>15</v>
      </c>
      <c r="F4963" s="22" t="s">
        <v>71</v>
      </c>
      <c r="G4963" s="1">
        <v>22.2</v>
      </c>
    </row>
    <row r="4964" spans="2:7">
      <c r="B4964" s="22" t="s">
        <v>157</v>
      </c>
      <c r="C4964" s="22" t="s">
        <v>7</v>
      </c>
      <c r="D4964" s="22" t="s">
        <v>7</v>
      </c>
      <c r="E4964" s="22" t="s">
        <v>15</v>
      </c>
      <c r="F4964" s="22" t="s">
        <v>17</v>
      </c>
      <c r="G4964" s="1">
        <v>81753.36</v>
      </c>
    </row>
    <row r="4965" spans="2:7">
      <c r="B4965" s="22" t="s">
        <v>157</v>
      </c>
      <c r="C4965" s="22" t="s">
        <v>7</v>
      </c>
      <c r="D4965" s="22" t="s">
        <v>7</v>
      </c>
      <c r="E4965" s="22" t="s">
        <v>15</v>
      </c>
      <c r="F4965" s="22" t="s">
        <v>18</v>
      </c>
      <c r="G4965" s="1">
        <v>30311.57</v>
      </c>
    </row>
    <row r="4966" spans="2:7">
      <c r="B4966" s="22" t="s">
        <v>157</v>
      </c>
      <c r="C4966" s="22" t="s">
        <v>7</v>
      </c>
      <c r="D4966" s="22" t="s">
        <v>7</v>
      </c>
      <c r="E4966" s="22" t="s">
        <v>15</v>
      </c>
      <c r="F4966" s="22" t="s">
        <v>19</v>
      </c>
      <c r="G4966" s="1">
        <v>174082.48</v>
      </c>
    </row>
    <row r="4967" spans="2:7">
      <c r="B4967" s="22" t="s">
        <v>157</v>
      </c>
      <c r="C4967" s="22" t="s">
        <v>7</v>
      </c>
      <c r="D4967" s="22" t="s">
        <v>7</v>
      </c>
      <c r="E4967" s="22" t="s">
        <v>15</v>
      </c>
      <c r="F4967" s="22" t="s">
        <v>20</v>
      </c>
      <c r="G4967" s="1">
        <v>43249.58</v>
      </c>
    </row>
    <row r="4968" spans="2:7">
      <c r="B4968" s="22" t="s">
        <v>157</v>
      </c>
      <c r="C4968" s="22" t="s">
        <v>7</v>
      </c>
      <c r="D4968" s="22" t="s">
        <v>7</v>
      </c>
      <c r="E4968" s="22" t="s">
        <v>15</v>
      </c>
      <c r="F4968" s="22" t="s">
        <v>21</v>
      </c>
      <c r="G4968" s="1">
        <v>1838.35</v>
      </c>
    </row>
    <row r="4969" spans="2:7">
      <c r="B4969" s="22" t="s">
        <v>157</v>
      </c>
      <c r="C4969" s="22" t="s">
        <v>7</v>
      </c>
      <c r="D4969" s="22" t="s">
        <v>7</v>
      </c>
      <c r="E4969" s="22" t="s">
        <v>15</v>
      </c>
      <c r="F4969" s="22" t="s">
        <v>22</v>
      </c>
      <c r="G4969" s="1">
        <v>343.22</v>
      </c>
    </row>
    <row r="4970" spans="2:7">
      <c r="B4970" s="22" t="s">
        <v>157</v>
      </c>
      <c r="C4970" s="22" t="s">
        <v>7</v>
      </c>
      <c r="D4970" s="22" t="s">
        <v>7</v>
      </c>
      <c r="E4970" s="22" t="s">
        <v>15</v>
      </c>
      <c r="F4970" s="22" t="s">
        <v>23</v>
      </c>
      <c r="G4970" s="1">
        <v>1344.58</v>
      </c>
    </row>
    <row r="4971" spans="2:7">
      <c r="B4971" s="22" t="s">
        <v>157</v>
      </c>
      <c r="C4971" s="22" t="s">
        <v>7</v>
      </c>
      <c r="D4971" s="22" t="s">
        <v>7</v>
      </c>
      <c r="E4971" s="22" t="s">
        <v>15</v>
      </c>
      <c r="F4971" s="22" t="s">
        <v>24</v>
      </c>
      <c r="G4971" s="1">
        <v>3376.44</v>
      </c>
    </row>
    <row r="4972" spans="2:7">
      <c r="B4972" s="22" t="s">
        <v>157</v>
      </c>
      <c r="C4972" s="22" t="s">
        <v>7</v>
      </c>
      <c r="D4972" s="22" t="s">
        <v>7</v>
      </c>
      <c r="E4972" s="22" t="s">
        <v>15</v>
      </c>
      <c r="F4972" s="22" t="s">
        <v>25</v>
      </c>
      <c r="G4972" s="1">
        <v>31156.06</v>
      </c>
    </row>
    <row r="4973" spans="2:7">
      <c r="B4973" s="22" t="s">
        <v>157</v>
      </c>
      <c r="C4973" s="22" t="s">
        <v>7</v>
      </c>
      <c r="D4973" s="22" t="s">
        <v>7</v>
      </c>
      <c r="E4973" s="22" t="s">
        <v>15</v>
      </c>
      <c r="F4973" s="22" t="s">
        <v>26</v>
      </c>
      <c r="G4973" s="1">
        <v>239059.86</v>
      </c>
    </row>
    <row r="4974" spans="2:7">
      <c r="B4974" s="22" t="s">
        <v>157</v>
      </c>
      <c r="C4974" s="22" t="s">
        <v>7</v>
      </c>
      <c r="D4974" s="22" t="s">
        <v>7</v>
      </c>
      <c r="E4974" s="22" t="s">
        <v>15</v>
      </c>
      <c r="F4974" s="22" t="s">
        <v>27</v>
      </c>
      <c r="G4974" s="1">
        <v>424.53</v>
      </c>
    </row>
    <row r="4975" spans="2:7">
      <c r="B4975" s="22" t="s">
        <v>157</v>
      </c>
      <c r="C4975" s="22" t="s">
        <v>7</v>
      </c>
      <c r="D4975" s="22" t="s">
        <v>7</v>
      </c>
      <c r="E4975" s="22" t="s">
        <v>15</v>
      </c>
      <c r="F4975" s="22" t="s">
        <v>72</v>
      </c>
      <c r="G4975" s="1">
        <v>445.07</v>
      </c>
    </row>
    <row r="4976" spans="2:7">
      <c r="B4976" s="22" t="s">
        <v>157</v>
      </c>
      <c r="C4976" s="22" t="s">
        <v>7</v>
      </c>
      <c r="D4976" s="22" t="s">
        <v>7</v>
      </c>
      <c r="E4976" s="22" t="s">
        <v>28</v>
      </c>
      <c r="F4976" s="22" t="s">
        <v>29</v>
      </c>
      <c r="G4976" s="1">
        <v>505184.63</v>
      </c>
    </row>
    <row r="4977" spans="2:7">
      <c r="B4977" s="22" t="s">
        <v>157</v>
      </c>
      <c r="C4977" s="22" t="s">
        <v>7</v>
      </c>
      <c r="D4977" s="22" t="s">
        <v>7</v>
      </c>
      <c r="E4977" s="22" t="s">
        <v>28</v>
      </c>
      <c r="F4977" s="22" t="s">
        <v>32</v>
      </c>
      <c r="G4977" s="1">
        <v>727.86</v>
      </c>
    </row>
    <row r="4978" spans="2:7">
      <c r="B4978" s="22" t="s">
        <v>157</v>
      </c>
      <c r="C4978" s="22" t="s">
        <v>7</v>
      </c>
      <c r="D4978" s="22" t="s">
        <v>7</v>
      </c>
      <c r="E4978" s="22" t="s">
        <v>28</v>
      </c>
      <c r="F4978" s="22" t="s">
        <v>33</v>
      </c>
      <c r="G4978" s="1">
        <v>3609.78</v>
      </c>
    </row>
    <row r="4979" spans="2:7">
      <c r="B4979" s="22" t="s">
        <v>157</v>
      </c>
      <c r="C4979" s="22" t="s">
        <v>7</v>
      </c>
      <c r="D4979" s="22" t="s">
        <v>7</v>
      </c>
      <c r="E4979" s="22" t="s">
        <v>34</v>
      </c>
      <c r="F4979" s="22" t="s">
        <v>37</v>
      </c>
      <c r="G4979" s="1">
        <v>26436.54</v>
      </c>
    </row>
    <row r="4980" spans="2:7">
      <c r="B4980" s="22" t="s">
        <v>157</v>
      </c>
      <c r="C4980" s="22" t="s">
        <v>7</v>
      </c>
      <c r="D4980" s="22" t="s">
        <v>7</v>
      </c>
      <c r="E4980" s="22" t="s">
        <v>34</v>
      </c>
      <c r="F4980" s="22" t="s">
        <v>38</v>
      </c>
      <c r="G4980" s="1">
        <v>600</v>
      </c>
    </row>
    <row r="4981" spans="2:7">
      <c r="B4981" s="22" t="s">
        <v>157</v>
      </c>
      <c r="C4981" s="22" t="s">
        <v>7</v>
      </c>
      <c r="D4981" s="22" t="s">
        <v>7</v>
      </c>
      <c r="E4981" s="22" t="s">
        <v>34</v>
      </c>
      <c r="F4981" s="22" t="s">
        <v>39</v>
      </c>
      <c r="G4981" s="1">
        <v>15699.31</v>
      </c>
    </row>
    <row r="4982" spans="2:7">
      <c r="B4982" s="22" t="s">
        <v>157</v>
      </c>
      <c r="C4982" s="22" t="s">
        <v>7</v>
      </c>
      <c r="D4982" s="22" t="s">
        <v>7</v>
      </c>
      <c r="E4982" s="22" t="s">
        <v>34</v>
      </c>
      <c r="F4982" s="22" t="s">
        <v>40</v>
      </c>
      <c r="G4982" s="1">
        <v>158707.67000000001</v>
      </c>
    </row>
    <row r="4983" spans="2:7">
      <c r="B4983" s="22" t="s">
        <v>157</v>
      </c>
      <c r="C4983" s="22" t="s">
        <v>7</v>
      </c>
      <c r="D4983" s="22" t="s">
        <v>7</v>
      </c>
      <c r="E4983" s="22" t="s">
        <v>34</v>
      </c>
      <c r="F4983" s="22" t="s">
        <v>49</v>
      </c>
      <c r="G4983" s="1">
        <v>222910.04</v>
      </c>
    </row>
    <row r="4984" spans="2:7">
      <c r="B4984" s="22" t="s">
        <v>157</v>
      </c>
      <c r="C4984" s="22" t="s">
        <v>7</v>
      </c>
      <c r="D4984" s="22" t="s">
        <v>7</v>
      </c>
      <c r="E4984" s="22" t="s">
        <v>34</v>
      </c>
      <c r="F4984" s="22" t="s">
        <v>50</v>
      </c>
      <c r="G4984" s="1">
        <v>26450.16</v>
      </c>
    </row>
    <row r="4985" spans="2:7">
      <c r="B4985" s="22" t="s">
        <v>157</v>
      </c>
      <c r="C4985" s="22" t="s">
        <v>7</v>
      </c>
      <c r="D4985" s="22" t="s">
        <v>7</v>
      </c>
      <c r="E4985" s="22" t="s">
        <v>34</v>
      </c>
      <c r="F4985" s="22" t="s">
        <v>55</v>
      </c>
      <c r="G4985" s="1">
        <v>3061.25</v>
      </c>
    </row>
    <row r="4986" spans="2:7">
      <c r="B4986" s="22" t="s">
        <v>157</v>
      </c>
      <c r="C4986" s="22" t="s">
        <v>7</v>
      </c>
      <c r="D4986" s="22" t="s">
        <v>7</v>
      </c>
      <c r="E4986" s="22" t="s">
        <v>34</v>
      </c>
      <c r="F4986" s="22" t="s">
        <v>58</v>
      </c>
      <c r="G4986" s="1">
        <v>5065.45</v>
      </c>
    </row>
    <row r="4987" spans="2:7">
      <c r="B4987" s="22" t="s">
        <v>157</v>
      </c>
      <c r="C4987" s="22" t="s">
        <v>7</v>
      </c>
      <c r="D4987" s="22" t="s">
        <v>7</v>
      </c>
      <c r="E4987" s="22" t="s">
        <v>59</v>
      </c>
      <c r="F4987" s="22" t="s">
        <v>55</v>
      </c>
      <c r="G4987" s="1">
        <v>4538.8599999999997</v>
      </c>
    </row>
    <row r="4988" spans="2:7">
      <c r="B4988" s="22" t="s">
        <v>158</v>
      </c>
      <c r="C4988" s="22" t="s">
        <v>7</v>
      </c>
      <c r="D4988" s="22" t="s">
        <v>5</v>
      </c>
      <c r="E4988" s="22" t="s">
        <v>7</v>
      </c>
      <c r="F4988" s="22" t="s">
        <v>6</v>
      </c>
      <c r="G4988" s="1">
        <v>-661707.18999999994</v>
      </c>
    </row>
    <row r="4989" spans="2:7">
      <c r="B4989" s="22" t="s">
        <v>158</v>
      </c>
      <c r="C4989" s="22" t="s">
        <v>7</v>
      </c>
      <c r="D4989" s="22" t="s">
        <v>5</v>
      </c>
      <c r="E4989" s="22" t="s">
        <v>8</v>
      </c>
      <c r="F4989" s="22" t="s">
        <v>9</v>
      </c>
      <c r="G4989" s="1">
        <v>16221565.1</v>
      </c>
    </row>
    <row r="4990" spans="2:7">
      <c r="B4990" s="22" t="s">
        <v>158</v>
      </c>
      <c r="C4990" s="22" t="s">
        <v>7</v>
      </c>
      <c r="D4990" s="22" t="s">
        <v>5</v>
      </c>
      <c r="E4990" s="22" t="s">
        <v>8</v>
      </c>
      <c r="F4990" s="22" t="s">
        <v>10</v>
      </c>
      <c r="G4990" s="1">
        <v>568611.80000000005</v>
      </c>
    </row>
    <row r="4991" spans="2:7">
      <c r="B4991" s="22" t="s">
        <v>158</v>
      </c>
      <c r="C4991" s="22" t="s">
        <v>7</v>
      </c>
      <c r="D4991" s="22" t="s">
        <v>5</v>
      </c>
      <c r="E4991" s="22" t="s">
        <v>8</v>
      </c>
      <c r="F4991" s="22" t="s">
        <v>11</v>
      </c>
      <c r="G4991" s="1">
        <v>301616.94</v>
      </c>
    </row>
    <row r="4992" spans="2:7">
      <c r="B4992" s="22" t="s">
        <v>158</v>
      </c>
      <c r="C4992" s="22" t="s">
        <v>7</v>
      </c>
      <c r="D4992" s="22" t="s">
        <v>5</v>
      </c>
      <c r="E4992" s="22" t="s">
        <v>8</v>
      </c>
      <c r="F4992" s="22" t="s">
        <v>12</v>
      </c>
      <c r="G4992" s="1">
        <v>1246845.82</v>
      </c>
    </row>
    <row r="4993" spans="2:7">
      <c r="B4993" s="22" t="s">
        <v>158</v>
      </c>
      <c r="C4993" s="22" t="s">
        <v>7</v>
      </c>
      <c r="D4993" s="22" t="s">
        <v>5</v>
      </c>
      <c r="E4993" s="22" t="s">
        <v>8</v>
      </c>
      <c r="F4993" s="22" t="s">
        <v>13</v>
      </c>
      <c r="G4993" s="1">
        <v>193152.68</v>
      </c>
    </row>
    <row r="4994" spans="2:7">
      <c r="B4994" s="22" t="s">
        <v>158</v>
      </c>
      <c r="C4994" s="22" t="s">
        <v>7</v>
      </c>
      <c r="D4994" s="22" t="s">
        <v>5</v>
      </c>
      <c r="E4994" s="22" t="s">
        <v>8</v>
      </c>
      <c r="F4994" s="22" t="s">
        <v>70</v>
      </c>
      <c r="G4994" s="1">
        <v>110604</v>
      </c>
    </row>
    <row r="4995" spans="2:7">
      <c r="B4995" s="22" t="s">
        <v>158</v>
      </c>
      <c r="C4995" s="22" t="s">
        <v>7</v>
      </c>
      <c r="D4995" s="22" t="s">
        <v>5</v>
      </c>
      <c r="E4995" s="22" t="s">
        <v>14</v>
      </c>
      <c r="F4995" s="22" t="s">
        <v>9</v>
      </c>
      <c r="G4995" s="1">
        <v>5802008.8799999999</v>
      </c>
    </row>
    <row r="4996" spans="2:7">
      <c r="B4996" s="22" t="s">
        <v>158</v>
      </c>
      <c r="C4996" s="22" t="s">
        <v>7</v>
      </c>
      <c r="D4996" s="22" t="s">
        <v>5</v>
      </c>
      <c r="E4996" s="22" t="s">
        <v>14</v>
      </c>
      <c r="F4996" s="22" t="s">
        <v>10</v>
      </c>
      <c r="G4996" s="1">
        <v>373584.93</v>
      </c>
    </row>
    <row r="4997" spans="2:7">
      <c r="B4997" s="22" t="s">
        <v>158</v>
      </c>
      <c r="C4997" s="22" t="s">
        <v>7</v>
      </c>
      <c r="D4997" s="22" t="s">
        <v>5</v>
      </c>
      <c r="E4997" s="22" t="s">
        <v>14</v>
      </c>
      <c r="F4997" s="22" t="s">
        <v>11</v>
      </c>
      <c r="G4997" s="1">
        <v>245486.88</v>
      </c>
    </row>
    <row r="4998" spans="2:7">
      <c r="B4998" s="22" t="s">
        <v>158</v>
      </c>
      <c r="C4998" s="22" t="s">
        <v>7</v>
      </c>
      <c r="D4998" s="22" t="s">
        <v>5</v>
      </c>
      <c r="E4998" s="22" t="s">
        <v>14</v>
      </c>
      <c r="F4998" s="22" t="s">
        <v>125</v>
      </c>
      <c r="G4998" s="1">
        <v>574.58000000000004</v>
      </c>
    </row>
    <row r="4999" spans="2:7">
      <c r="B4999" s="22" t="s">
        <v>158</v>
      </c>
      <c r="C4999" s="22" t="s">
        <v>7</v>
      </c>
      <c r="D4999" s="22" t="s">
        <v>5</v>
      </c>
      <c r="E4999" s="22" t="s">
        <v>14</v>
      </c>
      <c r="F4999" s="22" t="s">
        <v>12</v>
      </c>
      <c r="G4999" s="1">
        <v>90357.41</v>
      </c>
    </row>
    <row r="5000" spans="2:7">
      <c r="B5000" s="22" t="s">
        <v>158</v>
      </c>
      <c r="C5000" s="22" t="s">
        <v>7</v>
      </c>
      <c r="D5000" s="22" t="s">
        <v>5</v>
      </c>
      <c r="E5000" s="22" t="s">
        <v>14</v>
      </c>
      <c r="F5000" s="22" t="s">
        <v>13</v>
      </c>
      <c r="G5000" s="1">
        <v>24422.62</v>
      </c>
    </row>
    <row r="5001" spans="2:7">
      <c r="B5001" s="22" t="s">
        <v>158</v>
      </c>
      <c r="C5001" s="22" t="s">
        <v>7</v>
      </c>
      <c r="D5001" s="22" t="s">
        <v>5</v>
      </c>
      <c r="E5001" s="22" t="s">
        <v>15</v>
      </c>
      <c r="F5001" s="22" t="s">
        <v>17</v>
      </c>
      <c r="G5001" s="1">
        <v>1386882.36</v>
      </c>
    </row>
    <row r="5002" spans="2:7">
      <c r="B5002" s="22" t="s">
        <v>158</v>
      </c>
      <c r="C5002" s="22" t="s">
        <v>7</v>
      </c>
      <c r="D5002" s="22" t="s">
        <v>5</v>
      </c>
      <c r="E5002" s="22" t="s">
        <v>15</v>
      </c>
      <c r="F5002" s="22" t="s">
        <v>18</v>
      </c>
      <c r="G5002" s="1">
        <v>488411.21</v>
      </c>
    </row>
    <row r="5003" spans="2:7">
      <c r="B5003" s="22" t="s">
        <v>158</v>
      </c>
      <c r="C5003" s="22" t="s">
        <v>7</v>
      </c>
      <c r="D5003" s="22" t="s">
        <v>5</v>
      </c>
      <c r="E5003" s="22" t="s">
        <v>15</v>
      </c>
      <c r="F5003" s="22" t="s">
        <v>19</v>
      </c>
      <c r="G5003" s="1">
        <v>2773633.73</v>
      </c>
    </row>
    <row r="5004" spans="2:7">
      <c r="B5004" s="22" t="s">
        <v>158</v>
      </c>
      <c r="C5004" s="22" t="s">
        <v>7</v>
      </c>
      <c r="D5004" s="22" t="s">
        <v>5</v>
      </c>
      <c r="E5004" s="22" t="s">
        <v>15</v>
      </c>
      <c r="F5004" s="22" t="s">
        <v>20</v>
      </c>
      <c r="G5004" s="1">
        <v>784937.68</v>
      </c>
    </row>
    <row r="5005" spans="2:7">
      <c r="B5005" s="22" t="s">
        <v>158</v>
      </c>
      <c r="C5005" s="22" t="s">
        <v>7</v>
      </c>
      <c r="D5005" s="22" t="s">
        <v>5</v>
      </c>
      <c r="E5005" s="22" t="s">
        <v>15</v>
      </c>
      <c r="F5005" s="22" t="s">
        <v>21</v>
      </c>
      <c r="G5005" s="1">
        <v>31322</v>
      </c>
    </row>
    <row r="5006" spans="2:7">
      <c r="B5006" s="22" t="s">
        <v>158</v>
      </c>
      <c r="C5006" s="22" t="s">
        <v>7</v>
      </c>
      <c r="D5006" s="22" t="s">
        <v>5</v>
      </c>
      <c r="E5006" s="22" t="s">
        <v>15</v>
      </c>
      <c r="F5006" s="22" t="s">
        <v>22</v>
      </c>
      <c r="G5006" s="1">
        <v>15724.33</v>
      </c>
    </row>
    <row r="5007" spans="2:7">
      <c r="B5007" s="22" t="s">
        <v>158</v>
      </c>
      <c r="C5007" s="22" t="s">
        <v>7</v>
      </c>
      <c r="D5007" s="22" t="s">
        <v>5</v>
      </c>
      <c r="E5007" s="22" t="s">
        <v>15</v>
      </c>
      <c r="F5007" s="22" t="s">
        <v>23</v>
      </c>
      <c r="G5007" s="1">
        <v>88752.97</v>
      </c>
    </row>
    <row r="5008" spans="2:7">
      <c r="B5008" s="22" t="s">
        <v>158</v>
      </c>
      <c r="C5008" s="22" t="s">
        <v>7</v>
      </c>
      <c r="D5008" s="22" t="s">
        <v>5</v>
      </c>
      <c r="E5008" s="22" t="s">
        <v>15</v>
      </c>
      <c r="F5008" s="22" t="s">
        <v>24</v>
      </c>
      <c r="G5008" s="1">
        <v>161346.32999999999</v>
      </c>
    </row>
    <row r="5009" spans="2:7">
      <c r="B5009" s="22" t="s">
        <v>158</v>
      </c>
      <c r="C5009" s="22" t="s">
        <v>7</v>
      </c>
      <c r="D5009" s="22" t="s">
        <v>5</v>
      </c>
      <c r="E5009" s="22" t="s">
        <v>15</v>
      </c>
      <c r="F5009" s="22" t="s">
        <v>25</v>
      </c>
      <c r="G5009" s="1">
        <v>2583633.0099999998</v>
      </c>
    </row>
    <row r="5010" spans="2:7">
      <c r="B5010" s="22" t="s">
        <v>158</v>
      </c>
      <c r="C5010" s="22" t="s">
        <v>7</v>
      </c>
      <c r="D5010" s="22" t="s">
        <v>5</v>
      </c>
      <c r="E5010" s="22" t="s">
        <v>15</v>
      </c>
      <c r="F5010" s="22" t="s">
        <v>26</v>
      </c>
      <c r="G5010" s="1">
        <v>2008065.58</v>
      </c>
    </row>
    <row r="5011" spans="2:7">
      <c r="B5011" s="22" t="s">
        <v>158</v>
      </c>
      <c r="C5011" s="22" t="s">
        <v>7</v>
      </c>
      <c r="D5011" s="22" t="s">
        <v>5</v>
      </c>
      <c r="E5011" s="22" t="s">
        <v>15</v>
      </c>
      <c r="F5011" s="22" t="s">
        <v>27</v>
      </c>
      <c r="G5011" s="1">
        <v>27051.27</v>
      </c>
    </row>
    <row r="5012" spans="2:7">
      <c r="B5012" s="22" t="s">
        <v>158</v>
      </c>
      <c r="C5012" s="22" t="s">
        <v>7</v>
      </c>
      <c r="D5012" s="22" t="s">
        <v>5</v>
      </c>
      <c r="E5012" s="22" t="s">
        <v>15</v>
      </c>
      <c r="F5012" s="22" t="s">
        <v>72</v>
      </c>
      <c r="G5012" s="1">
        <v>9553.18</v>
      </c>
    </row>
    <row r="5013" spans="2:7">
      <c r="B5013" s="22" t="s">
        <v>158</v>
      </c>
      <c r="C5013" s="22" t="s">
        <v>7</v>
      </c>
      <c r="D5013" s="22" t="s">
        <v>5</v>
      </c>
      <c r="E5013" s="22" t="s">
        <v>28</v>
      </c>
      <c r="F5013" s="22" t="s">
        <v>29</v>
      </c>
      <c r="G5013" s="1">
        <v>686765.12</v>
      </c>
    </row>
    <row r="5014" spans="2:7">
      <c r="B5014" s="22" t="s">
        <v>158</v>
      </c>
      <c r="C5014" s="22" t="s">
        <v>7</v>
      </c>
      <c r="D5014" s="22" t="s">
        <v>5</v>
      </c>
      <c r="E5014" s="22" t="s">
        <v>28</v>
      </c>
      <c r="F5014" s="22" t="s">
        <v>30</v>
      </c>
      <c r="G5014" s="1">
        <v>51891.51</v>
      </c>
    </row>
    <row r="5015" spans="2:7">
      <c r="B5015" s="22" t="s">
        <v>158</v>
      </c>
      <c r="C5015" s="22" t="s">
        <v>7</v>
      </c>
      <c r="D5015" s="22" t="s">
        <v>5</v>
      </c>
      <c r="E5015" s="22" t="s">
        <v>28</v>
      </c>
      <c r="F5015" s="22" t="s">
        <v>31</v>
      </c>
      <c r="G5015" s="1">
        <v>127787.19</v>
      </c>
    </row>
    <row r="5016" spans="2:7">
      <c r="B5016" s="22" t="s">
        <v>158</v>
      </c>
      <c r="C5016" s="22" t="s">
        <v>7</v>
      </c>
      <c r="D5016" s="22" t="s">
        <v>5</v>
      </c>
      <c r="E5016" s="22" t="s">
        <v>28</v>
      </c>
      <c r="F5016" s="22" t="s">
        <v>32</v>
      </c>
      <c r="G5016" s="1">
        <v>56013.39</v>
      </c>
    </row>
    <row r="5017" spans="2:7">
      <c r="B5017" s="22" t="s">
        <v>158</v>
      </c>
      <c r="C5017" s="22" t="s">
        <v>7</v>
      </c>
      <c r="D5017" s="22" t="s">
        <v>5</v>
      </c>
      <c r="E5017" s="22" t="s">
        <v>28</v>
      </c>
      <c r="F5017" s="22" t="s">
        <v>33</v>
      </c>
      <c r="G5017" s="1">
        <v>213974.25</v>
      </c>
    </row>
    <row r="5018" spans="2:7">
      <c r="B5018" s="22" t="s">
        <v>158</v>
      </c>
      <c r="C5018" s="22" t="s">
        <v>7</v>
      </c>
      <c r="D5018" s="22" t="s">
        <v>5</v>
      </c>
      <c r="E5018" s="22" t="s">
        <v>34</v>
      </c>
      <c r="F5018" s="22" t="s">
        <v>35</v>
      </c>
      <c r="G5018" s="1">
        <v>57337.95</v>
      </c>
    </row>
    <row r="5019" spans="2:7">
      <c r="B5019" s="22" t="s">
        <v>158</v>
      </c>
      <c r="C5019" s="22" t="s">
        <v>7</v>
      </c>
      <c r="D5019" s="22" t="s">
        <v>5</v>
      </c>
      <c r="E5019" s="22" t="s">
        <v>34</v>
      </c>
      <c r="F5019" s="22" t="s">
        <v>38</v>
      </c>
      <c r="G5019" s="1">
        <v>16478.740000000002</v>
      </c>
    </row>
    <row r="5020" spans="2:7">
      <c r="B5020" s="22" t="s">
        <v>158</v>
      </c>
      <c r="C5020" s="22" t="s">
        <v>7</v>
      </c>
      <c r="D5020" s="22" t="s">
        <v>5</v>
      </c>
      <c r="E5020" s="22" t="s">
        <v>34</v>
      </c>
      <c r="F5020" s="22" t="s">
        <v>39</v>
      </c>
      <c r="G5020" s="1">
        <v>595549.15</v>
      </c>
    </row>
    <row r="5021" spans="2:7">
      <c r="B5021" s="22" t="s">
        <v>158</v>
      </c>
      <c r="C5021" s="22" t="s">
        <v>7</v>
      </c>
      <c r="D5021" s="22" t="s">
        <v>5</v>
      </c>
      <c r="E5021" s="22" t="s">
        <v>34</v>
      </c>
      <c r="F5021" s="22" t="s">
        <v>44</v>
      </c>
      <c r="G5021" s="1">
        <v>12580.48</v>
      </c>
    </row>
    <row r="5022" spans="2:7">
      <c r="B5022" s="22" t="s">
        <v>158</v>
      </c>
      <c r="C5022" s="22" t="s">
        <v>7</v>
      </c>
      <c r="D5022" s="22" t="s">
        <v>5</v>
      </c>
      <c r="E5022" s="22" t="s">
        <v>34</v>
      </c>
      <c r="F5022" s="22" t="s">
        <v>46</v>
      </c>
      <c r="G5022" s="1">
        <v>7137.48</v>
      </c>
    </row>
    <row r="5023" spans="2:7">
      <c r="B5023" s="22" t="s">
        <v>158</v>
      </c>
      <c r="C5023" s="22" t="s">
        <v>7</v>
      </c>
      <c r="D5023" s="22" t="s">
        <v>5</v>
      </c>
      <c r="E5023" s="22" t="s">
        <v>34</v>
      </c>
      <c r="F5023" s="22" t="s">
        <v>47</v>
      </c>
      <c r="G5023" s="1">
        <v>1255.23</v>
      </c>
    </row>
    <row r="5024" spans="2:7">
      <c r="B5024" s="22" t="s">
        <v>158</v>
      </c>
      <c r="C5024" s="22" t="s">
        <v>7</v>
      </c>
      <c r="D5024" s="22" t="s">
        <v>5</v>
      </c>
      <c r="E5024" s="22" t="s">
        <v>34</v>
      </c>
      <c r="F5024" s="22" t="s">
        <v>48</v>
      </c>
      <c r="G5024" s="1">
        <v>37130.58</v>
      </c>
    </row>
    <row r="5025" spans="2:7">
      <c r="B5025" s="22" t="s">
        <v>158</v>
      </c>
      <c r="C5025" s="22" t="s">
        <v>7</v>
      </c>
      <c r="D5025" s="22" t="s">
        <v>5</v>
      </c>
      <c r="E5025" s="22" t="s">
        <v>34</v>
      </c>
      <c r="F5025" s="22" t="s">
        <v>66</v>
      </c>
      <c r="G5025" s="1">
        <v>57919.1</v>
      </c>
    </row>
    <row r="5026" spans="2:7">
      <c r="B5026" s="22" t="s">
        <v>158</v>
      </c>
      <c r="C5026" s="22" t="s">
        <v>7</v>
      </c>
      <c r="D5026" s="22" t="s">
        <v>5</v>
      </c>
      <c r="E5026" s="22" t="s">
        <v>34</v>
      </c>
      <c r="F5026" s="22" t="s">
        <v>49</v>
      </c>
      <c r="G5026" s="1">
        <v>161637.19</v>
      </c>
    </row>
    <row r="5027" spans="2:7">
      <c r="B5027" s="22" t="s">
        <v>158</v>
      </c>
      <c r="C5027" s="22" t="s">
        <v>7</v>
      </c>
      <c r="D5027" s="22" t="s">
        <v>5</v>
      </c>
      <c r="E5027" s="22" t="s">
        <v>34</v>
      </c>
      <c r="F5027" s="22" t="s">
        <v>50</v>
      </c>
      <c r="G5027" s="1">
        <v>265423.61</v>
      </c>
    </row>
    <row r="5028" spans="2:7">
      <c r="B5028" s="22" t="s">
        <v>158</v>
      </c>
      <c r="C5028" s="22" t="s">
        <v>7</v>
      </c>
      <c r="D5028" s="22" t="s">
        <v>5</v>
      </c>
      <c r="E5028" s="22" t="s">
        <v>34</v>
      </c>
      <c r="F5028" s="22" t="s">
        <v>53</v>
      </c>
      <c r="G5028" s="1">
        <v>472259.13</v>
      </c>
    </row>
    <row r="5029" spans="2:7">
      <c r="B5029" s="22" t="s">
        <v>158</v>
      </c>
      <c r="C5029" s="22" t="s">
        <v>7</v>
      </c>
      <c r="D5029" s="22" t="s">
        <v>5</v>
      </c>
      <c r="E5029" s="22" t="s">
        <v>34</v>
      </c>
      <c r="F5029" s="22" t="s">
        <v>68</v>
      </c>
      <c r="G5029" s="1">
        <v>646171.52</v>
      </c>
    </row>
    <row r="5030" spans="2:7">
      <c r="B5030" s="22" t="s">
        <v>158</v>
      </c>
      <c r="C5030" s="22" t="s">
        <v>7</v>
      </c>
      <c r="D5030" s="22" t="s">
        <v>5</v>
      </c>
      <c r="E5030" s="22" t="s">
        <v>34</v>
      </c>
      <c r="F5030" s="22" t="s">
        <v>55</v>
      </c>
      <c r="G5030" s="1">
        <v>65593.59</v>
      </c>
    </row>
    <row r="5031" spans="2:7">
      <c r="B5031" s="22" t="s">
        <v>158</v>
      </c>
      <c r="C5031" s="22" t="s">
        <v>7</v>
      </c>
      <c r="D5031" s="22" t="s">
        <v>5</v>
      </c>
      <c r="E5031" s="22" t="s">
        <v>34</v>
      </c>
      <c r="F5031" s="22" t="s">
        <v>56</v>
      </c>
      <c r="G5031" s="1">
        <v>483971.44</v>
      </c>
    </row>
    <row r="5032" spans="2:7">
      <c r="B5032" s="22" t="s">
        <v>158</v>
      </c>
      <c r="C5032" s="22" t="s">
        <v>7</v>
      </c>
      <c r="D5032" s="22" t="s">
        <v>5</v>
      </c>
      <c r="E5032" s="22" t="s">
        <v>34</v>
      </c>
      <c r="F5032" s="22" t="s">
        <v>58</v>
      </c>
      <c r="G5032" s="1">
        <v>26847.75</v>
      </c>
    </row>
    <row r="5033" spans="2:7">
      <c r="B5033" s="22" t="s">
        <v>158</v>
      </c>
      <c r="C5033" s="22" t="s">
        <v>7</v>
      </c>
      <c r="D5033" s="22" t="s">
        <v>5</v>
      </c>
      <c r="E5033" s="22" t="s">
        <v>59</v>
      </c>
      <c r="F5033" s="22" t="s">
        <v>55</v>
      </c>
      <c r="G5033" s="1">
        <v>100144.12</v>
      </c>
    </row>
    <row r="5034" spans="2:7">
      <c r="B5034" s="22" t="s">
        <v>158</v>
      </c>
      <c r="C5034" s="22" t="s">
        <v>7</v>
      </c>
      <c r="D5034" s="22" t="s">
        <v>5</v>
      </c>
      <c r="E5034" s="22" t="s">
        <v>60</v>
      </c>
      <c r="F5034" s="22" t="s">
        <v>61</v>
      </c>
      <c r="G5034" s="1">
        <v>56.19</v>
      </c>
    </row>
    <row r="5035" spans="2:7">
      <c r="B5035" s="22" t="s">
        <v>158</v>
      </c>
      <c r="C5035" s="22" t="s">
        <v>7</v>
      </c>
      <c r="D5035" s="22" t="s">
        <v>5</v>
      </c>
      <c r="E5035" s="22" t="s">
        <v>60</v>
      </c>
      <c r="F5035" s="22" t="s">
        <v>80</v>
      </c>
      <c r="G5035" s="1">
        <v>98006.78</v>
      </c>
    </row>
    <row r="5036" spans="2:7">
      <c r="B5036" s="22" t="s">
        <v>158</v>
      </c>
      <c r="C5036" s="22" t="s">
        <v>7</v>
      </c>
      <c r="D5036" s="22" t="s">
        <v>5</v>
      </c>
      <c r="E5036" s="22" t="s">
        <v>60</v>
      </c>
      <c r="F5036" s="22" t="s">
        <v>81</v>
      </c>
      <c r="G5036" s="1">
        <v>5583.53</v>
      </c>
    </row>
    <row r="5037" spans="2:7">
      <c r="B5037" s="22" t="s">
        <v>158</v>
      </c>
      <c r="C5037" s="22" t="s">
        <v>7</v>
      </c>
      <c r="D5037" s="22" t="s">
        <v>5</v>
      </c>
      <c r="E5037" s="22" t="s">
        <v>60</v>
      </c>
      <c r="F5037" s="22" t="s">
        <v>62</v>
      </c>
      <c r="G5037" s="1">
        <v>46664.14</v>
      </c>
    </row>
    <row r="5038" spans="2:7">
      <c r="B5038" s="22" t="s">
        <v>158</v>
      </c>
      <c r="C5038" s="22" t="s">
        <v>7</v>
      </c>
      <c r="D5038" s="22" t="s">
        <v>7</v>
      </c>
      <c r="E5038" s="22" t="s">
        <v>5</v>
      </c>
      <c r="F5038" s="22" t="s">
        <v>6</v>
      </c>
      <c r="G5038" s="1">
        <v>661707.18999999994</v>
      </c>
    </row>
    <row r="5039" spans="2:7">
      <c r="B5039" s="22" t="s">
        <v>158</v>
      </c>
      <c r="C5039" s="22" t="s">
        <v>7</v>
      </c>
      <c r="D5039" s="22" t="s">
        <v>7</v>
      </c>
      <c r="E5039" s="22" t="s">
        <v>8</v>
      </c>
      <c r="F5039" s="22" t="s">
        <v>9</v>
      </c>
      <c r="G5039" s="1">
        <v>245542.65</v>
      </c>
    </row>
    <row r="5040" spans="2:7">
      <c r="B5040" s="22" t="s">
        <v>158</v>
      </c>
      <c r="C5040" s="22" t="s">
        <v>7</v>
      </c>
      <c r="D5040" s="22" t="s">
        <v>7</v>
      </c>
      <c r="E5040" s="22" t="s">
        <v>8</v>
      </c>
      <c r="F5040" s="22" t="s">
        <v>10</v>
      </c>
      <c r="G5040" s="1">
        <v>6674.98</v>
      </c>
    </row>
    <row r="5041" spans="2:7">
      <c r="B5041" s="22" t="s">
        <v>158</v>
      </c>
      <c r="C5041" s="22" t="s">
        <v>7</v>
      </c>
      <c r="D5041" s="22" t="s">
        <v>7</v>
      </c>
      <c r="E5041" s="22" t="s">
        <v>8</v>
      </c>
      <c r="F5041" s="22" t="s">
        <v>11</v>
      </c>
      <c r="G5041" s="1">
        <v>8348.89</v>
      </c>
    </row>
    <row r="5042" spans="2:7">
      <c r="B5042" s="22" t="s">
        <v>158</v>
      </c>
      <c r="C5042" s="22" t="s">
        <v>7</v>
      </c>
      <c r="D5042" s="22" t="s">
        <v>7</v>
      </c>
      <c r="E5042" s="22" t="s">
        <v>8</v>
      </c>
      <c r="F5042" s="22" t="s">
        <v>12</v>
      </c>
      <c r="G5042" s="1">
        <v>437697.97</v>
      </c>
    </row>
    <row r="5043" spans="2:7">
      <c r="B5043" s="22" t="s">
        <v>158</v>
      </c>
      <c r="C5043" s="22" t="s">
        <v>7</v>
      </c>
      <c r="D5043" s="22" t="s">
        <v>7</v>
      </c>
      <c r="E5043" s="22" t="s">
        <v>14</v>
      </c>
      <c r="F5043" s="22" t="s">
        <v>9</v>
      </c>
      <c r="G5043" s="1">
        <v>1437033.12</v>
      </c>
    </row>
    <row r="5044" spans="2:7">
      <c r="B5044" s="22" t="s">
        <v>158</v>
      </c>
      <c r="C5044" s="22" t="s">
        <v>7</v>
      </c>
      <c r="D5044" s="22" t="s">
        <v>7</v>
      </c>
      <c r="E5044" s="22" t="s">
        <v>14</v>
      </c>
      <c r="F5044" s="22" t="s">
        <v>10</v>
      </c>
      <c r="G5044" s="1">
        <v>116675.13</v>
      </c>
    </row>
    <row r="5045" spans="2:7">
      <c r="B5045" s="22" t="s">
        <v>158</v>
      </c>
      <c r="C5045" s="22" t="s">
        <v>7</v>
      </c>
      <c r="D5045" s="22" t="s">
        <v>7</v>
      </c>
      <c r="E5045" s="22" t="s">
        <v>14</v>
      </c>
      <c r="F5045" s="22" t="s">
        <v>11</v>
      </c>
      <c r="G5045" s="1">
        <v>46651.51</v>
      </c>
    </row>
    <row r="5046" spans="2:7">
      <c r="B5046" s="22" t="s">
        <v>158</v>
      </c>
      <c r="C5046" s="22" t="s">
        <v>7</v>
      </c>
      <c r="D5046" s="22" t="s">
        <v>7</v>
      </c>
      <c r="E5046" s="22" t="s">
        <v>14</v>
      </c>
      <c r="F5046" s="22" t="s">
        <v>12</v>
      </c>
      <c r="G5046" s="1">
        <v>493621.99</v>
      </c>
    </row>
    <row r="5047" spans="2:7">
      <c r="B5047" s="22" t="s">
        <v>158</v>
      </c>
      <c r="C5047" s="22" t="s">
        <v>7</v>
      </c>
      <c r="D5047" s="22" t="s">
        <v>7</v>
      </c>
      <c r="E5047" s="22" t="s">
        <v>14</v>
      </c>
      <c r="F5047" s="22" t="s">
        <v>13</v>
      </c>
      <c r="G5047" s="1">
        <v>30578.14</v>
      </c>
    </row>
    <row r="5048" spans="2:7">
      <c r="B5048" s="22" t="s">
        <v>158</v>
      </c>
      <c r="C5048" s="22" t="s">
        <v>7</v>
      </c>
      <c r="D5048" s="22" t="s">
        <v>7</v>
      </c>
      <c r="E5048" s="22" t="s">
        <v>15</v>
      </c>
      <c r="F5048" s="22" t="s">
        <v>17</v>
      </c>
      <c r="G5048" s="1">
        <v>57351.27</v>
      </c>
    </row>
    <row r="5049" spans="2:7">
      <c r="B5049" s="22" t="s">
        <v>158</v>
      </c>
      <c r="C5049" s="22" t="s">
        <v>7</v>
      </c>
      <c r="D5049" s="22" t="s">
        <v>7</v>
      </c>
      <c r="E5049" s="22" t="s">
        <v>15</v>
      </c>
      <c r="F5049" s="22" t="s">
        <v>18</v>
      </c>
      <c r="G5049" s="1">
        <v>158900.71</v>
      </c>
    </row>
    <row r="5050" spans="2:7">
      <c r="B5050" s="22" t="s">
        <v>158</v>
      </c>
      <c r="C5050" s="22" t="s">
        <v>7</v>
      </c>
      <c r="D5050" s="22" t="s">
        <v>7</v>
      </c>
      <c r="E5050" s="22" t="s">
        <v>15</v>
      </c>
      <c r="F5050" s="22" t="s">
        <v>19</v>
      </c>
      <c r="G5050" s="1">
        <v>102712.64</v>
      </c>
    </row>
    <row r="5051" spans="2:7">
      <c r="B5051" s="22" t="s">
        <v>158</v>
      </c>
      <c r="C5051" s="22" t="s">
        <v>7</v>
      </c>
      <c r="D5051" s="22" t="s">
        <v>7</v>
      </c>
      <c r="E5051" s="22" t="s">
        <v>15</v>
      </c>
      <c r="F5051" s="22" t="s">
        <v>20</v>
      </c>
      <c r="G5051" s="1">
        <v>247340.26</v>
      </c>
    </row>
    <row r="5052" spans="2:7">
      <c r="B5052" s="22" t="s">
        <v>158</v>
      </c>
      <c r="C5052" s="22" t="s">
        <v>7</v>
      </c>
      <c r="D5052" s="22" t="s">
        <v>7</v>
      </c>
      <c r="E5052" s="22" t="s">
        <v>15</v>
      </c>
      <c r="F5052" s="22" t="s">
        <v>90</v>
      </c>
      <c r="G5052" s="1">
        <v>11952.41</v>
      </c>
    </row>
    <row r="5053" spans="2:7">
      <c r="B5053" s="22" t="s">
        <v>158</v>
      </c>
      <c r="C5053" s="22" t="s">
        <v>7</v>
      </c>
      <c r="D5053" s="22" t="s">
        <v>7</v>
      </c>
      <c r="E5053" s="22" t="s">
        <v>15</v>
      </c>
      <c r="F5053" s="22" t="s">
        <v>21</v>
      </c>
      <c r="G5053" s="1">
        <v>1467.27</v>
      </c>
    </row>
    <row r="5054" spans="2:7">
      <c r="B5054" s="22" t="s">
        <v>158</v>
      </c>
      <c r="C5054" s="22" t="s">
        <v>7</v>
      </c>
      <c r="D5054" s="22" t="s">
        <v>7</v>
      </c>
      <c r="E5054" s="22" t="s">
        <v>15</v>
      </c>
      <c r="F5054" s="22" t="s">
        <v>22</v>
      </c>
      <c r="G5054" s="1">
        <v>4841.8900000000003</v>
      </c>
    </row>
    <row r="5055" spans="2:7">
      <c r="B5055" s="22" t="s">
        <v>158</v>
      </c>
      <c r="C5055" s="22" t="s">
        <v>7</v>
      </c>
      <c r="D5055" s="22" t="s">
        <v>7</v>
      </c>
      <c r="E5055" s="22" t="s">
        <v>15</v>
      </c>
      <c r="F5055" s="22" t="s">
        <v>23</v>
      </c>
      <c r="G5055" s="1">
        <v>2534.31</v>
      </c>
    </row>
    <row r="5056" spans="2:7">
      <c r="B5056" s="22" t="s">
        <v>158</v>
      </c>
      <c r="C5056" s="22" t="s">
        <v>7</v>
      </c>
      <c r="D5056" s="22" t="s">
        <v>7</v>
      </c>
      <c r="E5056" s="22" t="s">
        <v>15</v>
      </c>
      <c r="F5056" s="22" t="s">
        <v>24</v>
      </c>
      <c r="G5056" s="1">
        <v>80998.03</v>
      </c>
    </row>
    <row r="5057" spans="2:7">
      <c r="B5057" s="22" t="s">
        <v>158</v>
      </c>
      <c r="C5057" s="22" t="s">
        <v>7</v>
      </c>
      <c r="D5057" s="22" t="s">
        <v>7</v>
      </c>
      <c r="E5057" s="22" t="s">
        <v>15</v>
      </c>
      <c r="F5057" s="22" t="s">
        <v>25</v>
      </c>
      <c r="G5057" s="1">
        <v>41664.589999999997</v>
      </c>
    </row>
    <row r="5058" spans="2:7">
      <c r="B5058" s="22" t="s">
        <v>158</v>
      </c>
      <c r="C5058" s="22" t="s">
        <v>7</v>
      </c>
      <c r="D5058" s="22" t="s">
        <v>7</v>
      </c>
      <c r="E5058" s="22" t="s">
        <v>15</v>
      </c>
      <c r="F5058" s="22" t="s">
        <v>26</v>
      </c>
      <c r="G5058" s="1">
        <v>326664.68</v>
      </c>
    </row>
    <row r="5059" spans="2:7">
      <c r="B5059" s="22" t="s">
        <v>158</v>
      </c>
      <c r="C5059" s="22" t="s">
        <v>7</v>
      </c>
      <c r="D5059" s="22" t="s">
        <v>7</v>
      </c>
      <c r="E5059" s="22" t="s">
        <v>15</v>
      </c>
      <c r="F5059" s="22" t="s">
        <v>27</v>
      </c>
      <c r="G5059" s="1">
        <v>1123.4100000000001</v>
      </c>
    </row>
    <row r="5060" spans="2:7">
      <c r="B5060" s="22" t="s">
        <v>158</v>
      </c>
      <c r="C5060" s="22" t="s">
        <v>7</v>
      </c>
      <c r="D5060" s="22" t="s">
        <v>7</v>
      </c>
      <c r="E5060" s="22" t="s">
        <v>15</v>
      </c>
      <c r="F5060" s="22" t="s">
        <v>72</v>
      </c>
      <c r="G5060" s="1">
        <v>3113.12</v>
      </c>
    </row>
    <row r="5061" spans="2:7">
      <c r="B5061" s="22" t="s">
        <v>158</v>
      </c>
      <c r="C5061" s="22" t="s">
        <v>7</v>
      </c>
      <c r="D5061" s="22" t="s">
        <v>7</v>
      </c>
      <c r="E5061" s="22" t="s">
        <v>28</v>
      </c>
      <c r="F5061" s="22" t="s">
        <v>29</v>
      </c>
      <c r="G5061" s="1">
        <v>706961.35</v>
      </c>
    </row>
    <row r="5062" spans="2:7">
      <c r="B5062" s="22" t="s">
        <v>158</v>
      </c>
      <c r="C5062" s="22" t="s">
        <v>7</v>
      </c>
      <c r="D5062" s="22" t="s">
        <v>7</v>
      </c>
      <c r="E5062" s="22" t="s">
        <v>28</v>
      </c>
      <c r="F5062" s="22" t="s">
        <v>30</v>
      </c>
      <c r="G5062" s="1">
        <v>23405.33</v>
      </c>
    </row>
    <row r="5063" spans="2:7">
      <c r="B5063" s="22" t="s">
        <v>158</v>
      </c>
      <c r="C5063" s="22" t="s">
        <v>7</v>
      </c>
      <c r="D5063" s="22" t="s">
        <v>7</v>
      </c>
      <c r="E5063" s="22" t="s">
        <v>28</v>
      </c>
      <c r="F5063" s="22" t="s">
        <v>32</v>
      </c>
      <c r="G5063" s="1">
        <v>113283.41</v>
      </c>
    </row>
    <row r="5064" spans="2:7">
      <c r="B5064" s="22" t="s">
        <v>158</v>
      </c>
      <c r="C5064" s="22" t="s">
        <v>7</v>
      </c>
      <c r="D5064" s="22" t="s">
        <v>7</v>
      </c>
      <c r="E5064" s="22" t="s">
        <v>28</v>
      </c>
      <c r="F5064" s="22" t="s">
        <v>33</v>
      </c>
      <c r="G5064" s="1">
        <v>73879.17</v>
      </c>
    </row>
    <row r="5065" spans="2:7">
      <c r="B5065" s="22" t="s">
        <v>158</v>
      </c>
      <c r="C5065" s="22" t="s">
        <v>7</v>
      </c>
      <c r="D5065" s="22" t="s">
        <v>7</v>
      </c>
      <c r="E5065" s="22" t="s">
        <v>34</v>
      </c>
      <c r="F5065" s="22" t="s">
        <v>35</v>
      </c>
      <c r="G5065" s="1">
        <v>90781.7</v>
      </c>
    </row>
    <row r="5066" spans="2:7">
      <c r="B5066" s="22" t="s">
        <v>158</v>
      </c>
      <c r="C5066" s="22" t="s">
        <v>7</v>
      </c>
      <c r="D5066" s="22" t="s">
        <v>7</v>
      </c>
      <c r="E5066" s="22" t="s">
        <v>34</v>
      </c>
      <c r="F5066" s="22" t="s">
        <v>36</v>
      </c>
      <c r="G5066" s="1">
        <v>1463.83</v>
      </c>
    </row>
    <row r="5067" spans="2:7">
      <c r="B5067" s="22" t="s">
        <v>158</v>
      </c>
      <c r="C5067" s="22" t="s">
        <v>7</v>
      </c>
      <c r="D5067" s="22" t="s">
        <v>7</v>
      </c>
      <c r="E5067" s="22" t="s">
        <v>34</v>
      </c>
      <c r="F5067" s="22" t="s">
        <v>38</v>
      </c>
      <c r="G5067" s="1">
        <v>16169.19</v>
      </c>
    </row>
    <row r="5068" spans="2:7">
      <c r="B5068" s="22" t="s">
        <v>158</v>
      </c>
      <c r="C5068" s="22" t="s">
        <v>7</v>
      </c>
      <c r="D5068" s="22" t="s">
        <v>7</v>
      </c>
      <c r="E5068" s="22" t="s">
        <v>34</v>
      </c>
      <c r="F5068" s="22" t="s">
        <v>39</v>
      </c>
      <c r="G5068" s="1">
        <v>201487.07</v>
      </c>
    </row>
    <row r="5069" spans="2:7">
      <c r="B5069" s="22" t="s">
        <v>158</v>
      </c>
      <c r="C5069" s="22" t="s">
        <v>7</v>
      </c>
      <c r="D5069" s="22" t="s">
        <v>7</v>
      </c>
      <c r="E5069" s="22" t="s">
        <v>34</v>
      </c>
      <c r="F5069" s="22" t="s">
        <v>40</v>
      </c>
      <c r="G5069" s="1">
        <v>105779.15</v>
      </c>
    </row>
    <row r="5070" spans="2:7">
      <c r="B5070" s="22" t="s">
        <v>158</v>
      </c>
      <c r="C5070" s="22" t="s">
        <v>7</v>
      </c>
      <c r="D5070" s="22" t="s">
        <v>7</v>
      </c>
      <c r="E5070" s="22" t="s">
        <v>34</v>
      </c>
      <c r="F5070" s="22" t="s">
        <v>41</v>
      </c>
      <c r="G5070" s="1">
        <v>37043.81</v>
      </c>
    </row>
    <row r="5071" spans="2:7">
      <c r="B5071" s="22" t="s">
        <v>158</v>
      </c>
      <c r="C5071" s="22" t="s">
        <v>7</v>
      </c>
      <c r="D5071" s="22" t="s">
        <v>7</v>
      </c>
      <c r="E5071" s="22" t="s">
        <v>34</v>
      </c>
      <c r="F5071" s="22" t="s">
        <v>43</v>
      </c>
      <c r="G5071" s="1">
        <v>878.5</v>
      </c>
    </row>
    <row r="5072" spans="2:7">
      <c r="B5072" s="22" t="s">
        <v>158</v>
      </c>
      <c r="C5072" s="22" t="s">
        <v>7</v>
      </c>
      <c r="D5072" s="22" t="s">
        <v>7</v>
      </c>
      <c r="E5072" s="22" t="s">
        <v>34</v>
      </c>
      <c r="F5072" s="22" t="s">
        <v>45</v>
      </c>
      <c r="G5072" s="1">
        <v>174666.8</v>
      </c>
    </row>
    <row r="5073" spans="2:7">
      <c r="B5073" s="22" t="s">
        <v>158</v>
      </c>
      <c r="C5073" s="22" t="s">
        <v>7</v>
      </c>
      <c r="D5073" s="22" t="s">
        <v>7</v>
      </c>
      <c r="E5073" s="22" t="s">
        <v>34</v>
      </c>
      <c r="F5073" s="22" t="s">
        <v>46</v>
      </c>
      <c r="G5073" s="1">
        <v>48690.77</v>
      </c>
    </row>
    <row r="5074" spans="2:7">
      <c r="B5074" s="22" t="s">
        <v>158</v>
      </c>
      <c r="C5074" s="22" t="s">
        <v>7</v>
      </c>
      <c r="D5074" s="22" t="s">
        <v>7</v>
      </c>
      <c r="E5074" s="22" t="s">
        <v>34</v>
      </c>
      <c r="F5074" s="22" t="s">
        <v>47</v>
      </c>
      <c r="G5074" s="1">
        <v>104580.97</v>
      </c>
    </row>
    <row r="5075" spans="2:7">
      <c r="B5075" s="22" t="s">
        <v>158</v>
      </c>
      <c r="C5075" s="22" t="s">
        <v>7</v>
      </c>
      <c r="D5075" s="22" t="s">
        <v>7</v>
      </c>
      <c r="E5075" s="22" t="s">
        <v>34</v>
      </c>
      <c r="F5075" s="22" t="s">
        <v>48</v>
      </c>
      <c r="G5075" s="1">
        <v>15816.61</v>
      </c>
    </row>
    <row r="5076" spans="2:7">
      <c r="B5076" s="22" t="s">
        <v>158</v>
      </c>
      <c r="C5076" s="22" t="s">
        <v>7</v>
      </c>
      <c r="D5076" s="22" t="s">
        <v>7</v>
      </c>
      <c r="E5076" s="22" t="s">
        <v>34</v>
      </c>
      <c r="F5076" s="22" t="s">
        <v>74</v>
      </c>
      <c r="G5076" s="1">
        <v>27096.880000000001</v>
      </c>
    </row>
    <row r="5077" spans="2:7">
      <c r="B5077" s="22" t="s">
        <v>158</v>
      </c>
      <c r="C5077" s="22" t="s">
        <v>7</v>
      </c>
      <c r="D5077" s="22" t="s">
        <v>7</v>
      </c>
      <c r="E5077" s="22" t="s">
        <v>34</v>
      </c>
      <c r="F5077" s="22" t="s">
        <v>66</v>
      </c>
      <c r="G5077" s="1">
        <v>64.14</v>
      </c>
    </row>
    <row r="5078" spans="2:7">
      <c r="B5078" s="22" t="s">
        <v>158</v>
      </c>
      <c r="C5078" s="22" t="s">
        <v>7</v>
      </c>
      <c r="D5078" s="22" t="s">
        <v>7</v>
      </c>
      <c r="E5078" s="22" t="s">
        <v>34</v>
      </c>
      <c r="F5078" s="22" t="s">
        <v>49</v>
      </c>
      <c r="G5078" s="1">
        <v>361398.06</v>
      </c>
    </row>
    <row r="5079" spans="2:7">
      <c r="B5079" s="22" t="s">
        <v>158</v>
      </c>
      <c r="C5079" s="22" t="s">
        <v>7</v>
      </c>
      <c r="D5079" s="22" t="s">
        <v>7</v>
      </c>
      <c r="E5079" s="22" t="s">
        <v>34</v>
      </c>
      <c r="F5079" s="22" t="s">
        <v>50</v>
      </c>
      <c r="G5079" s="1">
        <v>92703.42</v>
      </c>
    </row>
    <row r="5080" spans="2:7">
      <c r="B5080" s="22" t="s">
        <v>158</v>
      </c>
      <c r="C5080" s="22" t="s">
        <v>7</v>
      </c>
      <c r="D5080" s="22" t="s">
        <v>7</v>
      </c>
      <c r="E5080" s="22" t="s">
        <v>34</v>
      </c>
      <c r="F5080" s="22" t="s">
        <v>51</v>
      </c>
      <c r="G5080" s="1">
        <v>16703.48</v>
      </c>
    </row>
    <row r="5081" spans="2:7">
      <c r="B5081" s="22" t="s">
        <v>158</v>
      </c>
      <c r="C5081" s="22" t="s">
        <v>7</v>
      </c>
      <c r="D5081" s="22" t="s">
        <v>7</v>
      </c>
      <c r="E5081" s="22" t="s">
        <v>34</v>
      </c>
      <c r="F5081" s="22" t="s">
        <v>52</v>
      </c>
      <c r="G5081" s="1">
        <v>2061.9699999999998</v>
      </c>
    </row>
    <row r="5082" spans="2:7">
      <c r="B5082" s="22" t="s">
        <v>158</v>
      </c>
      <c r="C5082" s="22" t="s">
        <v>7</v>
      </c>
      <c r="D5082" s="22" t="s">
        <v>7</v>
      </c>
      <c r="E5082" s="22" t="s">
        <v>34</v>
      </c>
      <c r="F5082" s="22" t="s">
        <v>55</v>
      </c>
      <c r="G5082" s="1">
        <v>21693.67</v>
      </c>
    </row>
    <row r="5083" spans="2:7">
      <c r="B5083" s="22" t="s">
        <v>158</v>
      </c>
      <c r="C5083" s="22" t="s">
        <v>7</v>
      </c>
      <c r="D5083" s="22" t="s">
        <v>7</v>
      </c>
      <c r="E5083" s="22" t="s">
        <v>34</v>
      </c>
      <c r="F5083" s="22" t="s">
        <v>56</v>
      </c>
      <c r="G5083" s="1">
        <v>168236.31</v>
      </c>
    </row>
    <row r="5084" spans="2:7">
      <c r="B5084" s="22" t="s">
        <v>158</v>
      </c>
      <c r="C5084" s="22" t="s">
        <v>7</v>
      </c>
      <c r="D5084" s="22" t="s">
        <v>7</v>
      </c>
      <c r="E5084" s="22" t="s">
        <v>34</v>
      </c>
      <c r="F5084" s="22" t="s">
        <v>76</v>
      </c>
      <c r="G5084" s="1">
        <v>105947.23</v>
      </c>
    </row>
    <row r="5085" spans="2:7">
      <c r="B5085" s="22" t="s">
        <v>158</v>
      </c>
      <c r="C5085" s="22" t="s">
        <v>7</v>
      </c>
      <c r="D5085" s="22" t="s">
        <v>7</v>
      </c>
      <c r="E5085" s="22" t="s">
        <v>34</v>
      </c>
      <c r="F5085" s="22" t="s">
        <v>57</v>
      </c>
      <c r="G5085" s="1">
        <v>252010.26</v>
      </c>
    </row>
    <row r="5086" spans="2:7">
      <c r="B5086" s="22" t="s">
        <v>158</v>
      </c>
      <c r="C5086" s="22" t="s">
        <v>7</v>
      </c>
      <c r="D5086" s="22" t="s">
        <v>7</v>
      </c>
      <c r="E5086" s="22" t="s">
        <v>34</v>
      </c>
      <c r="F5086" s="22" t="s">
        <v>58</v>
      </c>
      <c r="G5086" s="1">
        <v>28786.33</v>
      </c>
    </row>
    <row r="5087" spans="2:7">
      <c r="B5087" s="22" t="s">
        <v>158</v>
      </c>
      <c r="C5087" s="22" t="s">
        <v>7</v>
      </c>
      <c r="D5087" s="22" t="s">
        <v>7</v>
      </c>
      <c r="E5087" s="22" t="s">
        <v>59</v>
      </c>
      <c r="F5087" s="22" t="s">
        <v>55</v>
      </c>
      <c r="G5087" s="1">
        <v>22530.16</v>
      </c>
    </row>
    <row r="5088" spans="2:7">
      <c r="B5088" s="22" t="s">
        <v>158</v>
      </c>
      <c r="C5088" s="22" t="s">
        <v>7</v>
      </c>
      <c r="D5088" s="22" t="s">
        <v>7</v>
      </c>
      <c r="E5088" s="22" t="s">
        <v>60</v>
      </c>
      <c r="F5088" s="22" t="s">
        <v>78</v>
      </c>
      <c r="G5088" s="1">
        <v>47979.360000000001</v>
      </c>
    </row>
    <row r="5089" spans="2:7">
      <c r="B5089" s="22" t="s">
        <v>158</v>
      </c>
      <c r="C5089" s="22" t="s">
        <v>7</v>
      </c>
      <c r="D5089" s="22" t="s">
        <v>7</v>
      </c>
      <c r="E5089" s="22" t="s">
        <v>60</v>
      </c>
      <c r="F5089" s="22" t="s">
        <v>79</v>
      </c>
      <c r="G5089" s="1">
        <v>10913.32</v>
      </c>
    </row>
    <row r="5090" spans="2:7">
      <c r="B5090" s="22" t="s">
        <v>158</v>
      </c>
      <c r="C5090" s="22" t="s">
        <v>7</v>
      </c>
      <c r="D5090" s="22" t="s">
        <v>7</v>
      </c>
      <c r="E5090" s="22" t="s">
        <v>60</v>
      </c>
      <c r="F5090" s="22" t="s">
        <v>80</v>
      </c>
      <c r="G5090" s="1">
        <v>239669.21</v>
      </c>
    </row>
    <row r="5091" spans="2:7">
      <c r="B5091" s="22" t="s">
        <v>158</v>
      </c>
      <c r="C5091" s="22" t="s">
        <v>7</v>
      </c>
      <c r="D5091" s="22" t="s">
        <v>7</v>
      </c>
      <c r="E5091" s="22" t="s">
        <v>60</v>
      </c>
      <c r="F5091" s="22" t="s">
        <v>62</v>
      </c>
      <c r="G5091" s="1">
        <v>104837.31</v>
      </c>
    </row>
    <row r="5092" spans="2:7">
      <c r="B5092" s="22" t="s">
        <v>159</v>
      </c>
      <c r="C5092" s="22" t="s">
        <v>7</v>
      </c>
      <c r="D5092" s="22" t="s">
        <v>5</v>
      </c>
      <c r="E5092" s="22" t="s">
        <v>5</v>
      </c>
      <c r="F5092" s="22" t="s">
        <v>6</v>
      </c>
      <c r="G5092" s="1">
        <v>391.5</v>
      </c>
    </row>
    <row r="5093" spans="2:7">
      <c r="B5093" s="22" t="s">
        <v>159</v>
      </c>
      <c r="C5093" s="22" t="s">
        <v>7</v>
      </c>
      <c r="D5093" s="22" t="s">
        <v>5</v>
      </c>
      <c r="E5093" s="22" t="s">
        <v>7</v>
      </c>
      <c r="F5093" s="22" t="s">
        <v>6</v>
      </c>
      <c r="G5093" s="1">
        <v>-256494.38</v>
      </c>
    </row>
    <row r="5094" spans="2:7">
      <c r="B5094" s="22" t="s">
        <v>159</v>
      </c>
      <c r="C5094" s="22" t="s">
        <v>7</v>
      </c>
      <c r="D5094" s="22" t="s">
        <v>5</v>
      </c>
      <c r="E5094" s="22" t="s">
        <v>8</v>
      </c>
      <c r="F5094" s="22" t="s">
        <v>9</v>
      </c>
      <c r="G5094" s="1">
        <v>5032726.6900000004</v>
      </c>
    </row>
    <row r="5095" spans="2:7">
      <c r="B5095" s="22" t="s">
        <v>159</v>
      </c>
      <c r="C5095" s="22" t="s">
        <v>7</v>
      </c>
      <c r="D5095" s="22" t="s">
        <v>5</v>
      </c>
      <c r="E5095" s="22" t="s">
        <v>8</v>
      </c>
      <c r="F5095" s="22" t="s">
        <v>10</v>
      </c>
      <c r="G5095" s="1">
        <v>69777.179999999993</v>
      </c>
    </row>
    <row r="5096" spans="2:7">
      <c r="B5096" s="22" t="s">
        <v>159</v>
      </c>
      <c r="C5096" s="22" t="s">
        <v>7</v>
      </c>
      <c r="D5096" s="22" t="s">
        <v>5</v>
      </c>
      <c r="E5096" s="22" t="s">
        <v>8</v>
      </c>
      <c r="F5096" s="22" t="s">
        <v>11</v>
      </c>
      <c r="G5096" s="1">
        <v>1530.03</v>
      </c>
    </row>
    <row r="5097" spans="2:7">
      <c r="B5097" s="22" t="s">
        <v>159</v>
      </c>
      <c r="C5097" s="22" t="s">
        <v>7</v>
      </c>
      <c r="D5097" s="22" t="s">
        <v>5</v>
      </c>
      <c r="E5097" s="22" t="s">
        <v>8</v>
      </c>
      <c r="F5097" s="22" t="s">
        <v>12</v>
      </c>
      <c r="G5097" s="1">
        <v>133693.18</v>
      </c>
    </row>
    <row r="5098" spans="2:7">
      <c r="B5098" s="22" t="s">
        <v>159</v>
      </c>
      <c r="C5098" s="22" t="s">
        <v>7</v>
      </c>
      <c r="D5098" s="22" t="s">
        <v>5</v>
      </c>
      <c r="E5098" s="22" t="s">
        <v>8</v>
      </c>
      <c r="F5098" s="22" t="s">
        <v>13</v>
      </c>
      <c r="G5098" s="1">
        <v>1947.36</v>
      </c>
    </row>
    <row r="5099" spans="2:7">
      <c r="B5099" s="22" t="s">
        <v>159</v>
      </c>
      <c r="C5099" s="22" t="s">
        <v>7</v>
      </c>
      <c r="D5099" s="22" t="s">
        <v>5</v>
      </c>
      <c r="E5099" s="22" t="s">
        <v>8</v>
      </c>
      <c r="F5099" s="22" t="s">
        <v>70</v>
      </c>
      <c r="G5099" s="1">
        <v>19808</v>
      </c>
    </row>
    <row r="5100" spans="2:7">
      <c r="B5100" s="22" t="s">
        <v>159</v>
      </c>
      <c r="C5100" s="22" t="s">
        <v>7</v>
      </c>
      <c r="D5100" s="22" t="s">
        <v>5</v>
      </c>
      <c r="E5100" s="22" t="s">
        <v>14</v>
      </c>
      <c r="F5100" s="22" t="s">
        <v>9</v>
      </c>
      <c r="G5100" s="1">
        <v>1629118.5</v>
      </c>
    </row>
    <row r="5101" spans="2:7">
      <c r="B5101" s="22" t="s">
        <v>159</v>
      </c>
      <c r="C5101" s="22" t="s">
        <v>7</v>
      </c>
      <c r="D5101" s="22" t="s">
        <v>5</v>
      </c>
      <c r="E5101" s="22" t="s">
        <v>14</v>
      </c>
      <c r="F5101" s="22" t="s">
        <v>10</v>
      </c>
      <c r="G5101" s="1">
        <v>85196.26</v>
      </c>
    </row>
    <row r="5102" spans="2:7">
      <c r="B5102" s="22" t="s">
        <v>159</v>
      </c>
      <c r="C5102" s="22" t="s">
        <v>7</v>
      </c>
      <c r="D5102" s="22" t="s">
        <v>5</v>
      </c>
      <c r="E5102" s="22" t="s">
        <v>14</v>
      </c>
      <c r="F5102" s="22" t="s">
        <v>11</v>
      </c>
      <c r="G5102" s="1">
        <v>11659.23</v>
      </c>
    </row>
    <row r="5103" spans="2:7">
      <c r="B5103" s="22" t="s">
        <v>159</v>
      </c>
      <c r="C5103" s="22" t="s">
        <v>7</v>
      </c>
      <c r="D5103" s="22" t="s">
        <v>5</v>
      </c>
      <c r="E5103" s="22" t="s">
        <v>14</v>
      </c>
      <c r="F5103" s="22" t="s">
        <v>12</v>
      </c>
      <c r="G5103" s="1">
        <v>5654.31</v>
      </c>
    </row>
    <row r="5104" spans="2:7">
      <c r="B5104" s="22" t="s">
        <v>159</v>
      </c>
      <c r="C5104" s="22" t="s">
        <v>7</v>
      </c>
      <c r="D5104" s="22" t="s">
        <v>5</v>
      </c>
      <c r="E5104" s="22" t="s">
        <v>14</v>
      </c>
      <c r="F5104" s="22" t="s">
        <v>13</v>
      </c>
      <c r="G5104" s="1">
        <v>14652.69</v>
      </c>
    </row>
    <row r="5105" spans="2:7">
      <c r="B5105" s="22" t="s">
        <v>159</v>
      </c>
      <c r="C5105" s="22" t="s">
        <v>7</v>
      </c>
      <c r="D5105" s="22" t="s">
        <v>5</v>
      </c>
      <c r="E5105" s="22" t="s">
        <v>15</v>
      </c>
      <c r="F5105" s="22" t="s">
        <v>17</v>
      </c>
      <c r="G5105" s="1">
        <v>409878.67</v>
      </c>
    </row>
    <row r="5106" spans="2:7">
      <c r="B5106" s="22" t="s">
        <v>159</v>
      </c>
      <c r="C5106" s="22" t="s">
        <v>7</v>
      </c>
      <c r="D5106" s="22" t="s">
        <v>5</v>
      </c>
      <c r="E5106" s="22" t="s">
        <v>15</v>
      </c>
      <c r="F5106" s="22" t="s">
        <v>18</v>
      </c>
      <c r="G5106" s="1">
        <v>143646.44</v>
      </c>
    </row>
    <row r="5107" spans="2:7">
      <c r="B5107" s="22" t="s">
        <v>159</v>
      </c>
      <c r="C5107" s="22" t="s">
        <v>7</v>
      </c>
      <c r="D5107" s="22" t="s">
        <v>5</v>
      </c>
      <c r="E5107" s="22" t="s">
        <v>15</v>
      </c>
      <c r="F5107" s="22" t="s">
        <v>19</v>
      </c>
      <c r="G5107" s="1">
        <v>816579.05</v>
      </c>
    </row>
    <row r="5108" spans="2:7">
      <c r="B5108" s="22" t="s">
        <v>159</v>
      </c>
      <c r="C5108" s="22" t="s">
        <v>7</v>
      </c>
      <c r="D5108" s="22" t="s">
        <v>5</v>
      </c>
      <c r="E5108" s="22" t="s">
        <v>15</v>
      </c>
      <c r="F5108" s="22" t="s">
        <v>20</v>
      </c>
      <c r="G5108" s="1">
        <v>231243.57</v>
      </c>
    </row>
    <row r="5109" spans="2:7">
      <c r="B5109" s="22" t="s">
        <v>159</v>
      </c>
      <c r="C5109" s="22" t="s">
        <v>7</v>
      </c>
      <c r="D5109" s="22" t="s">
        <v>5</v>
      </c>
      <c r="E5109" s="22" t="s">
        <v>15</v>
      </c>
      <c r="F5109" s="22" t="s">
        <v>21</v>
      </c>
      <c r="G5109" s="1">
        <v>24108.25</v>
      </c>
    </row>
    <row r="5110" spans="2:7">
      <c r="B5110" s="22" t="s">
        <v>159</v>
      </c>
      <c r="C5110" s="22" t="s">
        <v>7</v>
      </c>
      <c r="D5110" s="22" t="s">
        <v>5</v>
      </c>
      <c r="E5110" s="22" t="s">
        <v>15</v>
      </c>
      <c r="F5110" s="22" t="s">
        <v>22</v>
      </c>
      <c r="G5110" s="1">
        <v>9599.24</v>
      </c>
    </row>
    <row r="5111" spans="2:7">
      <c r="B5111" s="22" t="s">
        <v>159</v>
      </c>
      <c r="C5111" s="22" t="s">
        <v>7</v>
      </c>
      <c r="D5111" s="22" t="s">
        <v>5</v>
      </c>
      <c r="E5111" s="22" t="s">
        <v>15</v>
      </c>
      <c r="F5111" s="22" t="s">
        <v>23</v>
      </c>
      <c r="G5111" s="1">
        <v>28426.43</v>
      </c>
    </row>
    <row r="5112" spans="2:7">
      <c r="B5112" s="22" t="s">
        <v>159</v>
      </c>
      <c r="C5112" s="22" t="s">
        <v>7</v>
      </c>
      <c r="D5112" s="22" t="s">
        <v>5</v>
      </c>
      <c r="E5112" s="22" t="s">
        <v>15</v>
      </c>
      <c r="F5112" s="22" t="s">
        <v>24</v>
      </c>
      <c r="G5112" s="1">
        <v>48856.42</v>
      </c>
    </row>
    <row r="5113" spans="2:7">
      <c r="B5113" s="22" t="s">
        <v>159</v>
      </c>
      <c r="C5113" s="22" t="s">
        <v>7</v>
      </c>
      <c r="D5113" s="22" t="s">
        <v>5</v>
      </c>
      <c r="E5113" s="22" t="s">
        <v>15</v>
      </c>
      <c r="F5113" s="22" t="s">
        <v>25</v>
      </c>
      <c r="G5113" s="1">
        <v>881385.76</v>
      </c>
    </row>
    <row r="5114" spans="2:7">
      <c r="B5114" s="22" t="s">
        <v>159</v>
      </c>
      <c r="C5114" s="22" t="s">
        <v>7</v>
      </c>
      <c r="D5114" s="22" t="s">
        <v>5</v>
      </c>
      <c r="E5114" s="22" t="s">
        <v>15</v>
      </c>
      <c r="F5114" s="22" t="s">
        <v>26</v>
      </c>
      <c r="G5114" s="1">
        <v>727244.29</v>
      </c>
    </row>
    <row r="5115" spans="2:7">
      <c r="B5115" s="22" t="s">
        <v>159</v>
      </c>
      <c r="C5115" s="22" t="s">
        <v>7</v>
      </c>
      <c r="D5115" s="22" t="s">
        <v>5</v>
      </c>
      <c r="E5115" s="22" t="s">
        <v>15</v>
      </c>
      <c r="F5115" s="22" t="s">
        <v>27</v>
      </c>
      <c r="G5115" s="1">
        <v>98.64</v>
      </c>
    </row>
    <row r="5116" spans="2:7">
      <c r="B5116" s="22" t="s">
        <v>159</v>
      </c>
      <c r="C5116" s="22" t="s">
        <v>7</v>
      </c>
      <c r="D5116" s="22" t="s">
        <v>5</v>
      </c>
      <c r="E5116" s="22" t="s">
        <v>28</v>
      </c>
      <c r="F5116" s="22" t="s">
        <v>29</v>
      </c>
      <c r="G5116" s="1">
        <v>277476.07</v>
      </c>
    </row>
    <row r="5117" spans="2:7">
      <c r="B5117" s="22" t="s">
        <v>159</v>
      </c>
      <c r="C5117" s="22" t="s">
        <v>7</v>
      </c>
      <c r="D5117" s="22" t="s">
        <v>5</v>
      </c>
      <c r="E5117" s="22" t="s">
        <v>28</v>
      </c>
      <c r="F5117" s="22" t="s">
        <v>30</v>
      </c>
      <c r="G5117" s="1">
        <v>33689.919999999998</v>
      </c>
    </row>
    <row r="5118" spans="2:7">
      <c r="B5118" s="22" t="s">
        <v>159</v>
      </c>
      <c r="C5118" s="22" t="s">
        <v>7</v>
      </c>
      <c r="D5118" s="22" t="s">
        <v>5</v>
      </c>
      <c r="E5118" s="22" t="s">
        <v>28</v>
      </c>
      <c r="F5118" s="22" t="s">
        <v>31</v>
      </c>
      <c r="G5118" s="1">
        <v>301192.73</v>
      </c>
    </row>
    <row r="5119" spans="2:7">
      <c r="B5119" s="22" t="s">
        <v>159</v>
      </c>
      <c r="C5119" s="22" t="s">
        <v>7</v>
      </c>
      <c r="D5119" s="22" t="s">
        <v>5</v>
      </c>
      <c r="E5119" s="22" t="s">
        <v>28</v>
      </c>
      <c r="F5119" s="22" t="s">
        <v>32</v>
      </c>
      <c r="G5119" s="1">
        <v>93508.57</v>
      </c>
    </row>
    <row r="5120" spans="2:7">
      <c r="B5120" s="22" t="s">
        <v>159</v>
      </c>
      <c r="C5120" s="22" t="s">
        <v>7</v>
      </c>
      <c r="D5120" s="22" t="s">
        <v>5</v>
      </c>
      <c r="E5120" s="22" t="s">
        <v>28</v>
      </c>
      <c r="F5120" s="22" t="s">
        <v>33</v>
      </c>
      <c r="G5120" s="1">
        <v>175907.84</v>
      </c>
    </row>
    <row r="5121" spans="2:7">
      <c r="B5121" s="22" t="s">
        <v>159</v>
      </c>
      <c r="C5121" s="22" t="s">
        <v>7</v>
      </c>
      <c r="D5121" s="22" t="s">
        <v>5</v>
      </c>
      <c r="E5121" s="22" t="s">
        <v>34</v>
      </c>
      <c r="F5121" s="22" t="s">
        <v>35</v>
      </c>
      <c r="G5121" s="1">
        <v>2535</v>
      </c>
    </row>
    <row r="5122" spans="2:7">
      <c r="B5122" s="22" t="s">
        <v>159</v>
      </c>
      <c r="C5122" s="22" t="s">
        <v>7</v>
      </c>
      <c r="D5122" s="22" t="s">
        <v>5</v>
      </c>
      <c r="E5122" s="22" t="s">
        <v>34</v>
      </c>
      <c r="F5122" s="22" t="s">
        <v>36</v>
      </c>
      <c r="G5122" s="1">
        <v>3807.71</v>
      </c>
    </row>
    <row r="5123" spans="2:7">
      <c r="B5123" s="22" t="s">
        <v>159</v>
      </c>
      <c r="C5123" s="22" t="s">
        <v>7</v>
      </c>
      <c r="D5123" s="22" t="s">
        <v>5</v>
      </c>
      <c r="E5123" s="22" t="s">
        <v>34</v>
      </c>
      <c r="F5123" s="22" t="s">
        <v>37</v>
      </c>
      <c r="G5123" s="1">
        <v>2693.55</v>
      </c>
    </row>
    <row r="5124" spans="2:7">
      <c r="B5124" s="22" t="s">
        <v>159</v>
      </c>
      <c r="C5124" s="22" t="s">
        <v>7</v>
      </c>
      <c r="D5124" s="22" t="s">
        <v>5</v>
      </c>
      <c r="E5124" s="22" t="s">
        <v>34</v>
      </c>
      <c r="F5124" s="22" t="s">
        <v>38</v>
      </c>
      <c r="G5124" s="1">
        <v>43088.02</v>
      </c>
    </row>
    <row r="5125" spans="2:7">
      <c r="B5125" s="22" t="s">
        <v>159</v>
      </c>
      <c r="C5125" s="22" t="s">
        <v>7</v>
      </c>
      <c r="D5125" s="22" t="s">
        <v>5</v>
      </c>
      <c r="E5125" s="22" t="s">
        <v>34</v>
      </c>
      <c r="F5125" s="22" t="s">
        <v>39</v>
      </c>
      <c r="G5125" s="1">
        <v>232095.2</v>
      </c>
    </row>
    <row r="5126" spans="2:7">
      <c r="B5126" s="22" t="s">
        <v>159</v>
      </c>
      <c r="C5126" s="22" t="s">
        <v>7</v>
      </c>
      <c r="D5126" s="22" t="s">
        <v>5</v>
      </c>
      <c r="E5126" s="22" t="s">
        <v>34</v>
      </c>
      <c r="F5126" s="22" t="s">
        <v>40</v>
      </c>
      <c r="G5126" s="1">
        <v>45397.94</v>
      </c>
    </row>
    <row r="5127" spans="2:7">
      <c r="B5127" s="22" t="s">
        <v>159</v>
      </c>
      <c r="C5127" s="22" t="s">
        <v>7</v>
      </c>
      <c r="D5127" s="22" t="s">
        <v>5</v>
      </c>
      <c r="E5127" s="22" t="s">
        <v>34</v>
      </c>
      <c r="F5127" s="22" t="s">
        <v>41</v>
      </c>
      <c r="G5127" s="1">
        <v>20503.86</v>
      </c>
    </row>
    <row r="5128" spans="2:7">
      <c r="B5128" s="22" t="s">
        <v>159</v>
      </c>
      <c r="C5128" s="22" t="s">
        <v>7</v>
      </c>
      <c r="D5128" s="22" t="s">
        <v>5</v>
      </c>
      <c r="E5128" s="22" t="s">
        <v>34</v>
      </c>
      <c r="F5128" s="22" t="s">
        <v>42</v>
      </c>
      <c r="G5128" s="1">
        <v>29852.44</v>
      </c>
    </row>
    <row r="5129" spans="2:7">
      <c r="B5129" s="22" t="s">
        <v>159</v>
      </c>
      <c r="C5129" s="22" t="s">
        <v>7</v>
      </c>
      <c r="D5129" s="22" t="s">
        <v>5</v>
      </c>
      <c r="E5129" s="22" t="s">
        <v>34</v>
      </c>
      <c r="F5129" s="22" t="s">
        <v>44</v>
      </c>
      <c r="G5129" s="1">
        <v>3745.49</v>
      </c>
    </row>
    <row r="5130" spans="2:7">
      <c r="B5130" s="22" t="s">
        <v>159</v>
      </c>
      <c r="C5130" s="22" t="s">
        <v>7</v>
      </c>
      <c r="D5130" s="22" t="s">
        <v>5</v>
      </c>
      <c r="E5130" s="22" t="s">
        <v>34</v>
      </c>
      <c r="F5130" s="22" t="s">
        <v>45</v>
      </c>
      <c r="G5130" s="1">
        <v>55907.02</v>
      </c>
    </row>
    <row r="5131" spans="2:7">
      <c r="B5131" s="22" t="s">
        <v>159</v>
      </c>
      <c r="C5131" s="22" t="s">
        <v>7</v>
      </c>
      <c r="D5131" s="22" t="s">
        <v>5</v>
      </c>
      <c r="E5131" s="22" t="s">
        <v>34</v>
      </c>
      <c r="F5131" s="22" t="s">
        <v>48</v>
      </c>
      <c r="G5131" s="1">
        <v>3749.56</v>
      </c>
    </row>
    <row r="5132" spans="2:7">
      <c r="B5132" s="22" t="s">
        <v>159</v>
      </c>
      <c r="C5132" s="22" t="s">
        <v>7</v>
      </c>
      <c r="D5132" s="22" t="s">
        <v>5</v>
      </c>
      <c r="E5132" s="22" t="s">
        <v>34</v>
      </c>
      <c r="F5132" s="22" t="s">
        <v>88</v>
      </c>
      <c r="G5132" s="1">
        <v>29585.7</v>
      </c>
    </row>
    <row r="5133" spans="2:7">
      <c r="B5133" s="22" t="s">
        <v>159</v>
      </c>
      <c r="C5133" s="22" t="s">
        <v>7</v>
      </c>
      <c r="D5133" s="22" t="s">
        <v>5</v>
      </c>
      <c r="E5133" s="22" t="s">
        <v>34</v>
      </c>
      <c r="F5133" s="22" t="s">
        <v>66</v>
      </c>
      <c r="G5133" s="1">
        <v>7844.33</v>
      </c>
    </row>
    <row r="5134" spans="2:7">
      <c r="B5134" s="22" t="s">
        <v>159</v>
      </c>
      <c r="C5134" s="22" t="s">
        <v>7</v>
      </c>
      <c r="D5134" s="22" t="s">
        <v>5</v>
      </c>
      <c r="E5134" s="22" t="s">
        <v>34</v>
      </c>
      <c r="F5134" s="22" t="s">
        <v>85</v>
      </c>
      <c r="G5134" s="1">
        <v>3230.63</v>
      </c>
    </row>
    <row r="5135" spans="2:7">
      <c r="B5135" s="22" t="s">
        <v>159</v>
      </c>
      <c r="C5135" s="22" t="s">
        <v>7</v>
      </c>
      <c r="D5135" s="22" t="s">
        <v>5</v>
      </c>
      <c r="E5135" s="22" t="s">
        <v>34</v>
      </c>
      <c r="F5135" s="22" t="s">
        <v>49</v>
      </c>
      <c r="G5135" s="1">
        <v>25493.51</v>
      </c>
    </row>
    <row r="5136" spans="2:7">
      <c r="B5136" s="22" t="s">
        <v>159</v>
      </c>
      <c r="C5136" s="22" t="s">
        <v>7</v>
      </c>
      <c r="D5136" s="22" t="s">
        <v>5</v>
      </c>
      <c r="E5136" s="22" t="s">
        <v>34</v>
      </c>
      <c r="F5136" s="22" t="s">
        <v>50</v>
      </c>
      <c r="G5136" s="1">
        <v>109495.98</v>
      </c>
    </row>
    <row r="5137" spans="2:7">
      <c r="B5137" s="22" t="s">
        <v>159</v>
      </c>
      <c r="C5137" s="22" t="s">
        <v>7</v>
      </c>
      <c r="D5137" s="22" t="s">
        <v>5</v>
      </c>
      <c r="E5137" s="22" t="s">
        <v>34</v>
      </c>
      <c r="F5137" s="22" t="s">
        <v>51</v>
      </c>
      <c r="G5137" s="1">
        <v>120.47</v>
      </c>
    </row>
    <row r="5138" spans="2:7">
      <c r="B5138" s="22" t="s">
        <v>159</v>
      </c>
      <c r="C5138" s="22" t="s">
        <v>7</v>
      </c>
      <c r="D5138" s="22" t="s">
        <v>5</v>
      </c>
      <c r="E5138" s="22" t="s">
        <v>34</v>
      </c>
      <c r="F5138" s="22" t="s">
        <v>53</v>
      </c>
      <c r="G5138" s="1">
        <v>215131.17</v>
      </c>
    </row>
    <row r="5139" spans="2:7">
      <c r="B5139" s="22" t="s">
        <v>159</v>
      </c>
      <c r="C5139" s="22" t="s">
        <v>7</v>
      </c>
      <c r="D5139" s="22" t="s">
        <v>5</v>
      </c>
      <c r="E5139" s="22" t="s">
        <v>34</v>
      </c>
      <c r="F5139" s="22" t="s">
        <v>68</v>
      </c>
      <c r="G5139" s="1">
        <v>9818.0499999999993</v>
      </c>
    </row>
    <row r="5140" spans="2:7">
      <c r="B5140" s="22" t="s">
        <v>159</v>
      </c>
      <c r="C5140" s="22" t="s">
        <v>7</v>
      </c>
      <c r="D5140" s="22" t="s">
        <v>5</v>
      </c>
      <c r="E5140" s="22" t="s">
        <v>34</v>
      </c>
      <c r="F5140" s="22" t="s">
        <v>55</v>
      </c>
      <c r="G5140" s="1">
        <v>26179.19</v>
      </c>
    </row>
    <row r="5141" spans="2:7">
      <c r="B5141" s="22" t="s">
        <v>159</v>
      </c>
      <c r="C5141" s="22" t="s">
        <v>7</v>
      </c>
      <c r="D5141" s="22" t="s">
        <v>5</v>
      </c>
      <c r="E5141" s="22" t="s">
        <v>34</v>
      </c>
      <c r="F5141" s="22" t="s">
        <v>56</v>
      </c>
      <c r="G5141" s="1">
        <v>94301.47</v>
      </c>
    </row>
    <row r="5142" spans="2:7">
      <c r="B5142" s="22" t="s">
        <v>159</v>
      </c>
      <c r="C5142" s="22" t="s">
        <v>7</v>
      </c>
      <c r="D5142" s="22" t="s">
        <v>5</v>
      </c>
      <c r="E5142" s="22" t="s">
        <v>34</v>
      </c>
      <c r="F5142" s="22" t="s">
        <v>76</v>
      </c>
      <c r="G5142" s="1">
        <v>26005.54</v>
      </c>
    </row>
    <row r="5143" spans="2:7">
      <c r="B5143" s="22" t="s">
        <v>159</v>
      </c>
      <c r="C5143" s="22" t="s">
        <v>7</v>
      </c>
      <c r="D5143" s="22" t="s">
        <v>5</v>
      </c>
      <c r="E5143" s="22" t="s">
        <v>34</v>
      </c>
      <c r="F5143" s="22" t="s">
        <v>57</v>
      </c>
      <c r="G5143" s="1">
        <v>92595.66</v>
      </c>
    </row>
    <row r="5144" spans="2:7">
      <c r="B5144" s="22" t="s">
        <v>159</v>
      </c>
      <c r="C5144" s="22" t="s">
        <v>7</v>
      </c>
      <c r="D5144" s="22" t="s">
        <v>5</v>
      </c>
      <c r="E5144" s="22" t="s">
        <v>34</v>
      </c>
      <c r="F5144" s="22" t="s">
        <v>58</v>
      </c>
      <c r="G5144" s="1">
        <v>9322.6</v>
      </c>
    </row>
    <row r="5145" spans="2:7">
      <c r="B5145" s="22" t="s">
        <v>159</v>
      </c>
      <c r="C5145" s="22" t="s">
        <v>7</v>
      </c>
      <c r="D5145" s="22" t="s">
        <v>5</v>
      </c>
      <c r="E5145" s="22" t="s">
        <v>59</v>
      </c>
      <c r="F5145" s="22" t="s">
        <v>55</v>
      </c>
      <c r="G5145" s="1">
        <v>29389.01</v>
      </c>
    </row>
    <row r="5146" spans="2:7">
      <c r="B5146" s="22" t="s">
        <v>159</v>
      </c>
      <c r="C5146" s="22" t="s">
        <v>7</v>
      </c>
      <c r="D5146" s="22" t="s">
        <v>5</v>
      </c>
      <c r="E5146" s="22" t="s">
        <v>60</v>
      </c>
      <c r="F5146" s="22" t="s">
        <v>61</v>
      </c>
      <c r="G5146" s="1">
        <v>1083.8399999999999</v>
      </c>
    </row>
    <row r="5147" spans="2:7">
      <c r="B5147" s="22" t="s">
        <v>159</v>
      </c>
      <c r="C5147" s="22" t="s">
        <v>7</v>
      </c>
      <c r="D5147" s="22" t="s">
        <v>5</v>
      </c>
      <c r="E5147" s="22" t="s">
        <v>60</v>
      </c>
      <c r="F5147" s="22" t="s">
        <v>80</v>
      </c>
      <c r="G5147" s="1">
        <v>13742.91</v>
      </c>
    </row>
    <row r="5148" spans="2:7">
      <c r="B5148" s="22" t="s">
        <v>159</v>
      </c>
      <c r="C5148" s="22" t="s">
        <v>7</v>
      </c>
      <c r="D5148" s="22" t="s">
        <v>5</v>
      </c>
      <c r="E5148" s="22" t="s">
        <v>60</v>
      </c>
      <c r="F5148" s="22" t="s">
        <v>62</v>
      </c>
      <c r="G5148" s="1">
        <v>9325.68</v>
      </c>
    </row>
    <row r="5149" spans="2:7">
      <c r="B5149" s="22" t="s">
        <v>159</v>
      </c>
      <c r="C5149" s="22" t="s">
        <v>7</v>
      </c>
      <c r="D5149" s="22" t="s">
        <v>7</v>
      </c>
      <c r="E5149" s="22" t="s">
        <v>5</v>
      </c>
      <c r="F5149" s="22" t="s">
        <v>6</v>
      </c>
      <c r="G5149" s="1">
        <v>256102.88</v>
      </c>
    </row>
    <row r="5150" spans="2:7">
      <c r="B5150" s="22" t="s">
        <v>159</v>
      </c>
      <c r="C5150" s="22" t="s">
        <v>7</v>
      </c>
      <c r="D5150" s="22" t="s">
        <v>7</v>
      </c>
      <c r="E5150" s="22" t="s">
        <v>8</v>
      </c>
      <c r="F5150" s="22" t="s">
        <v>9</v>
      </c>
      <c r="G5150" s="1">
        <v>314290.39</v>
      </c>
    </row>
    <row r="5151" spans="2:7">
      <c r="B5151" s="22" t="s">
        <v>159</v>
      </c>
      <c r="C5151" s="22" t="s">
        <v>7</v>
      </c>
      <c r="D5151" s="22" t="s">
        <v>7</v>
      </c>
      <c r="E5151" s="22" t="s">
        <v>8</v>
      </c>
      <c r="F5151" s="22" t="s">
        <v>10</v>
      </c>
      <c r="G5151" s="1">
        <v>73010.570000000007</v>
      </c>
    </row>
    <row r="5152" spans="2:7">
      <c r="B5152" s="22" t="s">
        <v>159</v>
      </c>
      <c r="C5152" s="22" t="s">
        <v>7</v>
      </c>
      <c r="D5152" s="22" t="s">
        <v>7</v>
      </c>
      <c r="E5152" s="22" t="s">
        <v>8</v>
      </c>
      <c r="F5152" s="22" t="s">
        <v>12</v>
      </c>
      <c r="G5152" s="1">
        <v>77379.03</v>
      </c>
    </row>
    <row r="5153" spans="2:7">
      <c r="B5153" s="22" t="s">
        <v>159</v>
      </c>
      <c r="C5153" s="22" t="s">
        <v>7</v>
      </c>
      <c r="D5153" s="22" t="s">
        <v>7</v>
      </c>
      <c r="E5153" s="22" t="s">
        <v>8</v>
      </c>
      <c r="F5153" s="22" t="s">
        <v>13</v>
      </c>
      <c r="G5153" s="1">
        <v>21249.3</v>
      </c>
    </row>
    <row r="5154" spans="2:7">
      <c r="B5154" s="22" t="s">
        <v>159</v>
      </c>
      <c r="C5154" s="22" t="s">
        <v>7</v>
      </c>
      <c r="D5154" s="22" t="s">
        <v>7</v>
      </c>
      <c r="E5154" s="22" t="s">
        <v>14</v>
      </c>
      <c r="F5154" s="22" t="s">
        <v>9</v>
      </c>
      <c r="G5154" s="1">
        <v>313608.84000000003</v>
      </c>
    </row>
    <row r="5155" spans="2:7">
      <c r="B5155" s="22" t="s">
        <v>159</v>
      </c>
      <c r="C5155" s="22" t="s">
        <v>7</v>
      </c>
      <c r="D5155" s="22" t="s">
        <v>7</v>
      </c>
      <c r="E5155" s="22" t="s">
        <v>14</v>
      </c>
      <c r="F5155" s="22" t="s">
        <v>10</v>
      </c>
      <c r="G5155" s="1">
        <v>494.71</v>
      </c>
    </row>
    <row r="5156" spans="2:7">
      <c r="B5156" s="22" t="s">
        <v>159</v>
      </c>
      <c r="C5156" s="22" t="s">
        <v>7</v>
      </c>
      <c r="D5156" s="22" t="s">
        <v>7</v>
      </c>
      <c r="E5156" s="22" t="s">
        <v>14</v>
      </c>
      <c r="F5156" s="22" t="s">
        <v>12</v>
      </c>
      <c r="G5156" s="1">
        <v>180566.02</v>
      </c>
    </row>
    <row r="5157" spans="2:7">
      <c r="B5157" s="22" t="s">
        <v>159</v>
      </c>
      <c r="C5157" s="22" t="s">
        <v>7</v>
      </c>
      <c r="D5157" s="22" t="s">
        <v>7</v>
      </c>
      <c r="E5157" s="22" t="s">
        <v>14</v>
      </c>
      <c r="F5157" s="22" t="s">
        <v>13</v>
      </c>
      <c r="G5157" s="1">
        <v>5098.08</v>
      </c>
    </row>
    <row r="5158" spans="2:7">
      <c r="B5158" s="22" t="s">
        <v>159</v>
      </c>
      <c r="C5158" s="22" t="s">
        <v>7</v>
      </c>
      <c r="D5158" s="22" t="s">
        <v>7</v>
      </c>
      <c r="E5158" s="22" t="s">
        <v>15</v>
      </c>
      <c r="F5158" s="22" t="s">
        <v>17</v>
      </c>
      <c r="G5158" s="1">
        <v>17341.3</v>
      </c>
    </row>
    <row r="5159" spans="2:7">
      <c r="B5159" s="22" t="s">
        <v>159</v>
      </c>
      <c r="C5159" s="22" t="s">
        <v>7</v>
      </c>
      <c r="D5159" s="22" t="s">
        <v>7</v>
      </c>
      <c r="E5159" s="22" t="s">
        <v>15</v>
      </c>
      <c r="F5159" s="22" t="s">
        <v>18</v>
      </c>
      <c r="G5159" s="1">
        <v>21276.22</v>
      </c>
    </row>
    <row r="5160" spans="2:7">
      <c r="B5160" s="22" t="s">
        <v>159</v>
      </c>
      <c r="C5160" s="22" t="s">
        <v>7</v>
      </c>
      <c r="D5160" s="22" t="s">
        <v>7</v>
      </c>
      <c r="E5160" s="22" t="s">
        <v>15</v>
      </c>
      <c r="F5160" s="22" t="s">
        <v>19</v>
      </c>
      <c r="G5160" s="1">
        <v>18008.740000000002</v>
      </c>
    </row>
    <row r="5161" spans="2:7">
      <c r="B5161" s="22" t="s">
        <v>159</v>
      </c>
      <c r="C5161" s="22" t="s">
        <v>7</v>
      </c>
      <c r="D5161" s="22" t="s">
        <v>7</v>
      </c>
      <c r="E5161" s="22" t="s">
        <v>15</v>
      </c>
      <c r="F5161" s="22" t="s">
        <v>20</v>
      </c>
      <c r="G5161" s="1">
        <v>38800.44</v>
      </c>
    </row>
    <row r="5162" spans="2:7">
      <c r="B5162" s="22" t="s">
        <v>159</v>
      </c>
      <c r="C5162" s="22" t="s">
        <v>7</v>
      </c>
      <c r="D5162" s="22" t="s">
        <v>7</v>
      </c>
      <c r="E5162" s="22" t="s">
        <v>15</v>
      </c>
      <c r="F5162" s="22" t="s">
        <v>21</v>
      </c>
      <c r="G5162" s="1">
        <v>671.49</v>
      </c>
    </row>
    <row r="5163" spans="2:7">
      <c r="B5163" s="22" t="s">
        <v>159</v>
      </c>
      <c r="C5163" s="22" t="s">
        <v>7</v>
      </c>
      <c r="D5163" s="22" t="s">
        <v>7</v>
      </c>
      <c r="E5163" s="22" t="s">
        <v>15</v>
      </c>
      <c r="F5163" s="22" t="s">
        <v>22</v>
      </c>
      <c r="G5163" s="1">
        <v>1825.02</v>
      </c>
    </row>
    <row r="5164" spans="2:7">
      <c r="B5164" s="22" t="s">
        <v>159</v>
      </c>
      <c r="C5164" s="22" t="s">
        <v>7</v>
      </c>
      <c r="D5164" s="22" t="s">
        <v>7</v>
      </c>
      <c r="E5164" s="22" t="s">
        <v>15</v>
      </c>
      <c r="F5164" s="22" t="s">
        <v>23</v>
      </c>
      <c r="G5164" s="1">
        <v>781.33</v>
      </c>
    </row>
    <row r="5165" spans="2:7">
      <c r="B5165" s="22" t="s">
        <v>159</v>
      </c>
      <c r="C5165" s="22" t="s">
        <v>7</v>
      </c>
      <c r="D5165" s="22" t="s">
        <v>7</v>
      </c>
      <c r="E5165" s="22" t="s">
        <v>15</v>
      </c>
      <c r="F5165" s="22" t="s">
        <v>24</v>
      </c>
      <c r="G5165" s="1">
        <v>4421.79</v>
      </c>
    </row>
    <row r="5166" spans="2:7">
      <c r="B5166" s="22" t="s">
        <v>159</v>
      </c>
      <c r="C5166" s="22" t="s">
        <v>7</v>
      </c>
      <c r="D5166" s="22" t="s">
        <v>7</v>
      </c>
      <c r="E5166" s="22" t="s">
        <v>15</v>
      </c>
      <c r="F5166" s="22" t="s">
        <v>25</v>
      </c>
      <c r="G5166" s="1">
        <v>22566.97</v>
      </c>
    </row>
    <row r="5167" spans="2:7">
      <c r="B5167" s="22" t="s">
        <v>159</v>
      </c>
      <c r="C5167" s="22" t="s">
        <v>7</v>
      </c>
      <c r="D5167" s="22" t="s">
        <v>7</v>
      </c>
      <c r="E5167" s="22" t="s">
        <v>15</v>
      </c>
      <c r="F5167" s="22" t="s">
        <v>26</v>
      </c>
      <c r="G5167" s="1">
        <v>22289.24</v>
      </c>
    </row>
    <row r="5168" spans="2:7">
      <c r="B5168" s="22" t="s">
        <v>159</v>
      </c>
      <c r="C5168" s="22" t="s">
        <v>7</v>
      </c>
      <c r="D5168" s="22" t="s">
        <v>7</v>
      </c>
      <c r="E5168" s="22" t="s">
        <v>28</v>
      </c>
      <c r="F5168" s="22" t="s">
        <v>29</v>
      </c>
      <c r="G5168" s="1">
        <v>16248.96</v>
      </c>
    </row>
    <row r="5169" spans="2:7">
      <c r="B5169" s="22" t="s">
        <v>159</v>
      </c>
      <c r="C5169" s="22" t="s">
        <v>7</v>
      </c>
      <c r="D5169" s="22" t="s">
        <v>7</v>
      </c>
      <c r="E5169" s="22" t="s">
        <v>34</v>
      </c>
      <c r="F5169" s="22" t="s">
        <v>38</v>
      </c>
      <c r="G5169" s="1">
        <v>25589.49</v>
      </c>
    </row>
    <row r="5170" spans="2:7">
      <c r="B5170" s="22" t="s">
        <v>159</v>
      </c>
      <c r="C5170" s="22" t="s">
        <v>7</v>
      </c>
      <c r="D5170" s="22" t="s">
        <v>7</v>
      </c>
      <c r="E5170" s="22" t="s">
        <v>34</v>
      </c>
      <c r="F5170" s="22" t="s">
        <v>39</v>
      </c>
      <c r="G5170" s="1">
        <v>3027.24</v>
      </c>
    </row>
    <row r="5171" spans="2:7">
      <c r="B5171" s="22" t="s">
        <v>159</v>
      </c>
      <c r="C5171" s="22" t="s">
        <v>7</v>
      </c>
      <c r="D5171" s="22" t="s">
        <v>7</v>
      </c>
      <c r="E5171" s="22" t="s">
        <v>34</v>
      </c>
      <c r="F5171" s="22" t="s">
        <v>47</v>
      </c>
      <c r="G5171" s="1">
        <v>4385.12</v>
      </c>
    </row>
    <row r="5172" spans="2:7">
      <c r="B5172" s="22" t="s">
        <v>159</v>
      </c>
      <c r="C5172" s="22" t="s">
        <v>7</v>
      </c>
      <c r="D5172" s="22" t="s">
        <v>7</v>
      </c>
      <c r="E5172" s="22" t="s">
        <v>34</v>
      </c>
      <c r="F5172" s="22" t="s">
        <v>49</v>
      </c>
      <c r="G5172" s="1">
        <v>127076.75</v>
      </c>
    </row>
    <row r="5173" spans="2:7">
      <c r="B5173" s="22" t="s">
        <v>159</v>
      </c>
      <c r="C5173" s="22" t="s">
        <v>7</v>
      </c>
      <c r="D5173" s="22" t="s">
        <v>7</v>
      </c>
      <c r="E5173" s="22" t="s">
        <v>34</v>
      </c>
      <c r="F5173" s="22" t="s">
        <v>55</v>
      </c>
      <c r="G5173" s="1">
        <v>3767.07</v>
      </c>
    </row>
    <row r="5174" spans="2:7">
      <c r="B5174" s="22" t="s">
        <v>159</v>
      </c>
      <c r="C5174" s="22" t="s">
        <v>7</v>
      </c>
      <c r="D5174" s="22" t="s">
        <v>7</v>
      </c>
      <c r="E5174" s="22" t="s">
        <v>34</v>
      </c>
      <c r="F5174" s="22" t="s">
        <v>57</v>
      </c>
      <c r="G5174" s="1">
        <v>35.840000000000003</v>
      </c>
    </row>
    <row r="5175" spans="2:7">
      <c r="B5175" s="22" t="s">
        <v>159</v>
      </c>
      <c r="C5175" s="22" t="s">
        <v>7</v>
      </c>
      <c r="D5175" s="22" t="s">
        <v>7</v>
      </c>
      <c r="E5175" s="22" t="s">
        <v>34</v>
      </c>
      <c r="F5175" s="22" t="s">
        <v>58</v>
      </c>
      <c r="G5175" s="1">
        <v>800</v>
      </c>
    </row>
    <row r="5176" spans="2:7">
      <c r="B5176" s="22" t="s">
        <v>159</v>
      </c>
      <c r="C5176" s="22" t="s">
        <v>7</v>
      </c>
      <c r="D5176" s="22" t="s">
        <v>7</v>
      </c>
      <c r="E5176" s="22" t="s">
        <v>59</v>
      </c>
      <c r="F5176" s="22" t="s">
        <v>55</v>
      </c>
      <c r="G5176" s="1">
        <v>23844.36</v>
      </c>
    </row>
    <row r="5177" spans="2:7">
      <c r="B5177" s="22" t="s">
        <v>160</v>
      </c>
      <c r="C5177" s="22" t="s">
        <v>7</v>
      </c>
      <c r="D5177" s="22" t="s">
        <v>5</v>
      </c>
      <c r="E5177" s="22" t="s">
        <v>7</v>
      </c>
      <c r="F5177" s="22" t="s">
        <v>6</v>
      </c>
      <c r="G5177" s="1">
        <v>-56506.12</v>
      </c>
    </row>
    <row r="5178" spans="2:7">
      <c r="B5178" s="22" t="s">
        <v>160</v>
      </c>
      <c r="C5178" s="22" t="s">
        <v>7</v>
      </c>
      <c r="D5178" s="22" t="s">
        <v>5</v>
      </c>
      <c r="E5178" s="22" t="s">
        <v>8</v>
      </c>
      <c r="F5178" s="22" t="s">
        <v>9</v>
      </c>
      <c r="G5178" s="1">
        <v>1114685.98</v>
      </c>
    </row>
    <row r="5179" spans="2:7">
      <c r="B5179" s="22" t="s">
        <v>160</v>
      </c>
      <c r="C5179" s="22" t="s">
        <v>7</v>
      </c>
      <c r="D5179" s="22" t="s">
        <v>5</v>
      </c>
      <c r="E5179" s="22" t="s">
        <v>8</v>
      </c>
      <c r="F5179" s="22" t="s">
        <v>10</v>
      </c>
      <c r="G5179" s="1">
        <v>21672.82</v>
      </c>
    </row>
    <row r="5180" spans="2:7">
      <c r="B5180" s="22" t="s">
        <v>160</v>
      </c>
      <c r="C5180" s="22" t="s">
        <v>7</v>
      </c>
      <c r="D5180" s="22" t="s">
        <v>5</v>
      </c>
      <c r="E5180" s="22" t="s">
        <v>8</v>
      </c>
      <c r="F5180" s="22" t="s">
        <v>11</v>
      </c>
      <c r="G5180" s="1">
        <v>16389.52</v>
      </c>
    </row>
    <row r="5181" spans="2:7">
      <c r="B5181" s="22" t="s">
        <v>160</v>
      </c>
      <c r="C5181" s="22" t="s">
        <v>7</v>
      </c>
      <c r="D5181" s="22" t="s">
        <v>5</v>
      </c>
      <c r="E5181" s="22" t="s">
        <v>8</v>
      </c>
      <c r="F5181" s="22" t="s">
        <v>12</v>
      </c>
      <c r="G5181" s="1">
        <v>8673.5</v>
      </c>
    </row>
    <row r="5182" spans="2:7">
      <c r="B5182" s="22" t="s">
        <v>160</v>
      </c>
      <c r="C5182" s="22" t="s">
        <v>7</v>
      </c>
      <c r="D5182" s="22" t="s">
        <v>5</v>
      </c>
      <c r="E5182" s="22" t="s">
        <v>8</v>
      </c>
      <c r="F5182" s="22" t="s">
        <v>13</v>
      </c>
      <c r="G5182" s="1">
        <v>6760</v>
      </c>
    </row>
    <row r="5183" spans="2:7">
      <c r="B5183" s="22" t="s">
        <v>160</v>
      </c>
      <c r="C5183" s="22" t="s">
        <v>7</v>
      </c>
      <c r="D5183" s="22" t="s">
        <v>5</v>
      </c>
      <c r="E5183" s="22" t="s">
        <v>14</v>
      </c>
      <c r="F5183" s="22" t="s">
        <v>9</v>
      </c>
      <c r="G5183" s="1">
        <v>543350.94999999995</v>
      </c>
    </row>
    <row r="5184" spans="2:7">
      <c r="B5184" s="22" t="s">
        <v>160</v>
      </c>
      <c r="C5184" s="22" t="s">
        <v>7</v>
      </c>
      <c r="D5184" s="22" t="s">
        <v>5</v>
      </c>
      <c r="E5184" s="22" t="s">
        <v>14</v>
      </c>
      <c r="F5184" s="22" t="s">
        <v>10</v>
      </c>
      <c r="G5184" s="1">
        <v>14348.81</v>
      </c>
    </row>
    <row r="5185" spans="2:7">
      <c r="B5185" s="22" t="s">
        <v>160</v>
      </c>
      <c r="C5185" s="22" t="s">
        <v>7</v>
      </c>
      <c r="D5185" s="22" t="s">
        <v>5</v>
      </c>
      <c r="E5185" s="22" t="s">
        <v>14</v>
      </c>
      <c r="F5185" s="22" t="s">
        <v>11</v>
      </c>
      <c r="G5185" s="1">
        <v>17899.72</v>
      </c>
    </row>
    <row r="5186" spans="2:7">
      <c r="B5186" s="22" t="s">
        <v>160</v>
      </c>
      <c r="C5186" s="22" t="s">
        <v>7</v>
      </c>
      <c r="D5186" s="22" t="s">
        <v>5</v>
      </c>
      <c r="E5186" s="22" t="s">
        <v>14</v>
      </c>
      <c r="F5186" s="22" t="s">
        <v>12</v>
      </c>
      <c r="G5186" s="1">
        <v>8140</v>
      </c>
    </row>
    <row r="5187" spans="2:7">
      <c r="B5187" s="22" t="s">
        <v>160</v>
      </c>
      <c r="C5187" s="22" t="s">
        <v>7</v>
      </c>
      <c r="D5187" s="22" t="s">
        <v>5</v>
      </c>
      <c r="E5187" s="22" t="s">
        <v>14</v>
      </c>
      <c r="F5187" s="22" t="s">
        <v>13</v>
      </c>
      <c r="G5187" s="1">
        <v>3188.4</v>
      </c>
    </row>
    <row r="5188" spans="2:7">
      <c r="B5188" s="22" t="s">
        <v>160</v>
      </c>
      <c r="C5188" s="22" t="s">
        <v>7</v>
      </c>
      <c r="D5188" s="22" t="s">
        <v>5</v>
      </c>
      <c r="E5188" s="22" t="s">
        <v>15</v>
      </c>
      <c r="F5188" s="22" t="s">
        <v>17</v>
      </c>
      <c r="G5188" s="1">
        <v>87994.71</v>
      </c>
    </row>
    <row r="5189" spans="2:7">
      <c r="B5189" s="22" t="s">
        <v>160</v>
      </c>
      <c r="C5189" s="22" t="s">
        <v>7</v>
      </c>
      <c r="D5189" s="22" t="s">
        <v>5</v>
      </c>
      <c r="E5189" s="22" t="s">
        <v>15</v>
      </c>
      <c r="F5189" s="22" t="s">
        <v>18</v>
      </c>
      <c r="G5189" s="1">
        <v>43634.48</v>
      </c>
    </row>
    <row r="5190" spans="2:7">
      <c r="B5190" s="22" t="s">
        <v>160</v>
      </c>
      <c r="C5190" s="22" t="s">
        <v>7</v>
      </c>
      <c r="D5190" s="22" t="s">
        <v>5</v>
      </c>
      <c r="E5190" s="22" t="s">
        <v>15</v>
      </c>
      <c r="F5190" s="22" t="s">
        <v>19</v>
      </c>
      <c r="G5190" s="1">
        <v>177276.88</v>
      </c>
    </row>
    <row r="5191" spans="2:7">
      <c r="B5191" s="22" t="s">
        <v>160</v>
      </c>
      <c r="C5191" s="22" t="s">
        <v>7</v>
      </c>
      <c r="D5191" s="22" t="s">
        <v>5</v>
      </c>
      <c r="E5191" s="22" t="s">
        <v>15</v>
      </c>
      <c r="F5191" s="22" t="s">
        <v>20</v>
      </c>
      <c r="G5191" s="1">
        <v>73278.899999999994</v>
      </c>
    </row>
    <row r="5192" spans="2:7">
      <c r="B5192" s="22" t="s">
        <v>160</v>
      </c>
      <c r="C5192" s="22" t="s">
        <v>7</v>
      </c>
      <c r="D5192" s="22" t="s">
        <v>5</v>
      </c>
      <c r="E5192" s="22" t="s">
        <v>15</v>
      </c>
      <c r="F5192" s="22" t="s">
        <v>21</v>
      </c>
      <c r="G5192" s="1">
        <v>1713.42</v>
      </c>
    </row>
    <row r="5193" spans="2:7">
      <c r="B5193" s="22" t="s">
        <v>160</v>
      </c>
      <c r="C5193" s="22" t="s">
        <v>7</v>
      </c>
      <c r="D5193" s="22" t="s">
        <v>5</v>
      </c>
      <c r="E5193" s="22" t="s">
        <v>15</v>
      </c>
      <c r="F5193" s="22" t="s">
        <v>22</v>
      </c>
      <c r="G5193" s="1">
        <v>897.6</v>
      </c>
    </row>
    <row r="5194" spans="2:7">
      <c r="B5194" s="22" t="s">
        <v>160</v>
      </c>
      <c r="C5194" s="22" t="s">
        <v>7</v>
      </c>
      <c r="D5194" s="22" t="s">
        <v>5</v>
      </c>
      <c r="E5194" s="22" t="s">
        <v>15</v>
      </c>
      <c r="F5194" s="22" t="s">
        <v>23</v>
      </c>
      <c r="G5194" s="1">
        <v>5239.08</v>
      </c>
    </row>
    <row r="5195" spans="2:7">
      <c r="B5195" s="22" t="s">
        <v>160</v>
      </c>
      <c r="C5195" s="22" t="s">
        <v>7</v>
      </c>
      <c r="D5195" s="22" t="s">
        <v>5</v>
      </c>
      <c r="E5195" s="22" t="s">
        <v>15</v>
      </c>
      <c r="F5195" s="22" t="s">
        <v>24</v>
      </c>
      <c r="G5195" s="1">
        <v>18085.169999999998</v>
      </c>
    </row>
    <row r="5196" spans="2:7">
      <c r="B5196" s="22" t="s">
        <v>160</v>
      </c>
      <c r="C5196" s="22" t="s">
        <v>7</v>
      </c>
      <c r="D5196" s="22" t="s">
        <v>5</v>
      </c>
      <c r="E5196" s="22" t="s">
        <v>15</v>
      </c>
      <c r="F5196" s="22" t="s">
        <v>25</v>
      </c>
      <c r="G5196" s="1">
        <v>205149.44</v>
      </c>
    </row>
    <row r="5197" spans="2:7">
      <c r="B5197" s="22" t="s">
        <v>160</v>
      </c>
      <c r="C5197" s="22" t="s">
        <v>7</v>
      </c>
      <c r="D5197" s="22" t="s">
        <v>5</v>
      </c>
      <c r="E5197" s="22" t="s">
        <v>15</v>
      </c>
      <c r="F5197" s="22" t="s">
        <v>26</v>
      </c>
      <c r="G5197" s="1">
        <v>209304.58</v>
      </c>
    </row>
    <row r="5198" spans="2:7">
      <c r="B5198" s="22" t="s">
        <v>160</v>
      </c>
      <c r="C5198" s="22" t="s">
        <v>7</v>
      </c>
      <c r="D5198" s="22" t="s">
        <v>5</v>
      </c>
      <c r="E5198" s="22" t="s">
        <v>28</v>
      </c>
      <c r="F5198" s="22" t="s">
        <v>29</v>
      </c>
      <c r="G5198" s="1">
        <v>80081.09</v>
      </c>
    </row>
    <row r="5199" spans="2:7">
      <c r="B5199" s="22" t="s">
        <v>160</v>
      </c>
      <c r="C5199" s="22" t="s">
        <v>7</v>
      </c>
      <c r="D5199" s="22" t="s">
        <v>5</v>
      </c>
      <c r="E5199" s="22" t="s">
        <v>28</v>
      </c>
      <c r="F5199" s="22" t="s">
        <v>30</v>
      </c>
      <c r="G5199" s="1">
        <v>30160.89</v>
      </c>
    </row>
    <row r="5200" spans="2:7">
      <c r="B5200" s="22" t="s">
        <v>160</v>
      </c>
      <c r="C5200" s="22" t="s">
        <v>7</v>
      </c>
      <c r="D5200" s="22" t="s">
        <v>5</v>
      </c>
      <c r="E5200" s="22" t="s">
        <v>28</v>
      </c>
      <c r="F5200" s="22" t="s">
        <v>31</v>
      </c>
      <c r="G5200" s="1">
        <v>65682.2</v>
      </c>
    </row>
    <row r="5201" spans="2:7">
      <c r="B5201" s="22" t="s">
        <v>160</v>
      </c>
      <c r="C5201" s="22" t="s">
        <v>7</v>
      </c>
      <c r="D5201" s="22" t="s">
        <v>5</v>
      </c>
      <c r="E5201" s="22" t="s">
        <v>28</v>
      </c>
      <c r="F5201" s="22" t="s">
        <v>32</v>
      </c>
      <c r="G5201" s="1">
        <v>18002.82</v>
      </c>
    </row>
    <row r="5202" spans="2:7">
      <c r="B5202" s="22" t="s">
        <v>160</v>
      </c>
      <c r="C5202" s="22" t="s">
        <v>7</v>
      </c>
      <c r="D5202" s="22" t="s">
        <v>5</v>
      </c>
      <c r="E5202" s="22" t="s">
        <v>28</v>
      </c>
      <c r="F5202" s="22" t="s">
        <v>33</v>
      </c>
      <c r="G5202" s="1">
        <v>53174.81</v>
      </c>
    </row>
    <row r="5203" spans="2:7">
      <c r="B5203" s="22" t="s">
        <v>160</v>
      </c>
      <c r="C5203" s="22" t="s">
        <v>7</v>
      </c>
      <c r="D5203" s="22" t="s">
        <v>5</v>
      </c>
      <c r="E5203" s="22" t="s">
        <v>34</v>
      </c>
      <c r="F5203" s="22" t="s">
        <v>35</v>
      </c>
      <c r="G5203" s="1">
        <v>860.54</v>
      </c>
    </row>
    <row r="5204" spans="2:7">
      <c r="B5204" s="22" t="s">
        <v>160</v>
      </c>
      <c r="C5204" s="22" t="s">
        <v>7</v>
      </c>
      <c r="D5204" s="22" t="s">
        <v>5</v>
      </c>
      <c r="E5204" s="22" t="s">
        <v>34</v>
      </c>
      <c r="F5204" s="22" t="s">
        <v>36</v>
      </c>
      <c r="G5204" s="1">
        <v>3666.37</v>
      </c>
    </row>
    <row r="5205" spans="2:7">
      <c r="B5205" s="22" t="s">
        <v>160</v>
      </c>
      <c r="C5205" s="22" t="s">
        <v>7</v>
      </c>
      <c r="D5205" s="22" t="s">
        <v>5</v>
      </c>
      <c r="E5205" s="22" t="s">
        <v>34</v>
      </c>
      <c r="F5205" s="22" t="s">
        <v>37</v>
      </c>
      <c r="G5205" s="1">
        <v>23811.25</v>
      </c>
    </row>
    <row r="5206" spans="2:7">
      <c r="B5206" s="22" t="s">
        <v>160</v>
      </c>
      <c r="C5206" s="22" t="s">
        <v>7</v>
      </c>
      <c r="D5206" s="22" t="s">
        <v>5</v>
      </c>
      <c r="E5206" s="22" t="s">
        <v>34</v>
      </c>
      <c r="F5206" s="22" t="s">
        <v>38</v>
      </c>
      <c r="G5206" s="1">
        <v>21835.040000000001</v>
      </c>
    </row>
    <row r="5207" spans="2:7">
      <c r="B5207" s="22" t="s">
        <v>160</v>
      </c>
      <c r="C5207" s="22" t="s">
        <v>7</v>
      </c>
      <c r="D5207" s="22" t="s">
        <v>5</v>
      </c>
      <c r="E5207" s="22" t="s">
        <v>34</v>
      </c>
      <c r="F5207" s="22" t="s">
        <v>39</v>
      </c>
      <c r="G5207" s="1">
        <v>14109.87</v>
      </c>
    </row>
    <row r="5208" spans="2:7">
      <c r="B5208" s="22" t="s">
        <v>160</v>
      </c>
      <c r="C5208" s="22" t="s">
        <v>7</v>
      </c>
      <c r="D5208" s="22" t="s">
        <v>5</v>
      </c>
      <c r="E5208" s="22" t="s">
        <v>34</v>
      </c>
      <c r="F5208" s="22" t="s">
        <v>40</v>
      </c>
      <c r="G5208" s="1">
        <v>3255</v>
      </c>
    </row>
    <row r="5209" spans="2:7">
      <c r="B5209" s="22" t="s">
        <v>160</v>
      </c>
      <c r="C5209" s="22" t="s">
        <v>7</v>
      </c>
      <c r="D5209" s="22" t="s">
        <v>5</v>
      </c>
      <c r="E5209" s="22" t="s">
        <v>34</v>
      </c>
      <c r="F5209" s="22" t="s">
        <v>41</v>
      </c>
      <c r="G5209" s="1">
        <v>1131</v>
      </c>
    </row>
    <row r="5210" spans="2:7">
      <c r="B5210" s="22" t="s">
        <v>160</v>
      </c>
      <c r="C5210" s="22" t="s">
        <v>7</v>
      </c>
      <c r="D5210" s="22" t="s">
        <v>5</v>
      </c>
      <c r="E5210" s="22" t="s">
        <v>34</v>
      </c>
      <c r="F5210" s="22" t="s">
        <v>45</v>
      </c>
      <c r="G5210" s="1">
        <v>11748.38</v>
      </c>
    </row>
    <row r="5211" spans="2:7">
      <c r="B5211" s="22" t="s">
        <v>160</v>
      </c>
      <c r="C5211" s="22" t="s">
        <v>7</v>
      </c>
      <c r="D5211" s="22" t="s">
        <v>5</v>
      </c>
      <c r="E5211" s="22" t="s">
        <v>34</v>
      </c>
      <c r="F5211" s="22" t="s">
        <v>46</v>
      </c>
      <c r="G5211" s="1">
        <v>4370.04</v>
      </c>
    </row>
    <row r="5212" spans="2:7">
      <c r="B5212" s="22" t="s">
        <v>160</v>
      </c>
      <c r="C5212" s="22" t="s">
        <v>7</v>
      </c>
      <c r="D5212" s="22" t="s">
        <v>5</v>
      </c>
      <c r="E5212" s="22" t="s">
        <v>34</v>
      </c>
      <c r="F5212" s="22" t="s">
        <v>47</v>
      </c>
      <c r="G5212" s="1">
        <v>37500.58</v>
      </c>
    </row>
    <row r="5213" spans="2:7">
      <c r="B5213" s="22" t="s">
        <v>160</v>
      </c>
      <c r="C5213" s="22" t="s">
        <v>7</v>
      </c>
      <c r="D5213" s="22" t="s">
        <v>5</v>
      </c>
      <c r="E5213" s="22" t="s">
        <v>34</v>
      </c>
      <c r="F5213" s="22" t="s">
        <v>48</v>
      </c>
      <c r="G5213" s="1">
        <v>37186.559999999998</v>
      </c>
    </row>
    <row r="5214" spans="2:7">
      <c r="B5214" s="22" t="s">
        <v>160</v>
      </c>
      <c r="C5214" s="22" t="s">
        <v>7</v>
      </c>
      <c r="D5214" s="22" t="s">
        <v>5</v>
      </c>
      <c r="E5214" s="22" t="s">
        <v>34</v>
      </c>
      <c r="F5214" s="22" t="s">
        <v>49</v>
      </c>
      <c r="G5214" s="1">
        <v>78595.850000000006</v>
      </c>
    </row>
    <row r="5215" spans="2:7">
      <c r="B5215" s="22" t="s">
        <v>160</v>
      </c>
      <c r="C5215" s="22" t="s">
        <v>7</v>
      </c>
      <c r="D5215" s="22" t="s">
        <v>5</v>
      </c>
      <c r="E5215" s="22" t="s">
        <v>34</v>
      </c>
      <c r="F5215" s="22" t="s">
        <v>50</v>
      </c>
      <c r="G5215" s="1">
        <v>17547.080000000002</v>
      </c>
    </row>
    <row r="5216" spans="2:7">
      <c r="B5216" s="22" t="s">
        <v>160</v>
      </c>
      <c r="C5216" s="22" t="s">
        <v>7</v>
      </c>
      <c r="D5216" s="22" t="s">
        <v>5</v>
      </c>
      <c r="E5216" s="22" t="s">
        <v>34</v>
      </c>
      <c r="F5216" s="22" t="s">
        <v>51</v>
      </c>
      <c r="G5216" s="1">
        <v>347.89</v>
      </c>
    </row>
    <row r="5217" spans="2:7">
      <c r="B5217" s="22" t="s">
        <v>160</v>
      </c>
      <c r="C5217" s="22" t="s">
        <v>7</v>
      </c>
      <c r="D5217" s="22" t="s">
        <v>5</v>
      </c>
      <c r="E5217" s="22" t="s">
        <v>34</v>
      </c>
      <c r="F5217" s="22" t="s">
        <v>53</v>
      </c>
      <c r="G5217" s="1">
        <v>21830.5</v>
      </c>
    </row>
    <row r="5218" spans="2:7">
      <c r="B5218" s="22" t="s">
        <v>160</v>
      </c>
      <c r="C5218" s="22" t="s">
        <v>7</v>
      </c>
      <c r="D5218" s="22" t="s">
        <v>5</v>
      </c>
      <c r="E5218" s="22" t="s">
        <v>34</v>
      </c>
      <c r="F5218" s="22" t="s">
        <v>56</v>
      </c>
      <c r="G5218" s="1">
        <v>98914.18</v>
      </c>
    </row>
    <row r="5219" spans="2:7">
      <c r="B5219" s="22" t="s">
        <v>160</v>
      </c>
      <c r="C5219" s="22" t="s">
        <v>7</v>
      </c>
      <c r="D5219" s="22" t="s">
        <v>5</v>
      </c>
      <c r="E5219" s="22" t="s">
        <v>34</v>
      </c>
      <c r="F5219" s="22" t="s">
        <v>57</v>
      </c>
      <c r="G5219" s="1">
        <v>46734.66</v>
      </c>
    </row>
    <row r="5220" spans="2:7">
      <c r="B5220" s="22" t="s">
        <v>160</v>
      </c>
      <c r="C5220" s="22" t="s">
        <v>7</v>
      </c>
      <c r="D5220" s="22" t="s">
        <v>5</v>
      </c>
      <c r="E5220" s="22" t="s">
        <v>34</v>
      </c>
      <c r="F5220" s="22" t="s">
        <v>91</v>
      </c>
      <c r="G5220" s="1">
        <v>451.54</v>
      </c>
    </row>
    <row r="5221" spans="2:7">
      <c r="B5221" s="22" t="s">
        <v>160</v>
      </c>
      <c r="C5221" s="22" t="s">
        <v>7</v>
      </c>
      <c r="D5221" s="22" t="s">
        <v>5</v>
      </c>
      <c r="E5221" s="22" t="s">
        <v>34</v>
      </c>
      <c r="F5221" s="22" t="s">
        <v>58</v>
      </c>
      <c r="G5221" s="1">
        <v>2296</v>
      </c>
    </row>
    <row r="5222" spans="2:7">
      <c r="B5222" s="22" t="s">
        <v>160</v>
      </c>
      <c r="C5222" s="22" t="s">
        <v>7</v>
      </c>
      <c r="D5222" s="22" t="s">
        <v>5</v>
      </c>
      <c r="E5222" s="22" t="s">
        <v>59</v>
      </c>
      <c r="F5222" s="22" t="s">
        <v>55</v>
      </c>
      <c r="G5222" s="1">
        <v>132.84</v>
      </c>
    </row>
    <row r="5223" spans="2:7">
      <c r="B5223" s="22" t="s">
        <v>160</v>
      </c>
      <c r="C5223" s="22" t="s">
        <v>7</v>
      </c>
      <c r="D5223" s="22" t="s">
        <v>5</v>
      </c>
      <c r="E5223" s="22" t="s">
        <v>60</v>
      </c>
      <c r="F5223" s="22" t="s">
        <v>61</v>
      </c>
      <c r="G5223" s="1">
        <v>1192.43</v>
      </c>
    </row>
    <row r="5224" spans="2:7">
      <c r="B5224" s="22" t="s">
        <v>160</v>
      </c>
      <c r="C5224" s="22" t="s">
        <v>7</v>
      </c>
      <c r="D5224" s="22" t="s">
        <v>5</v>
      </c>
      <c r="E5224" s="22" t="s">
        <v>60</v>
      </c>
      <c r="F5224" s="22" t="s">
        <v>62</v>
      </c>
      <c r="G5224" s="1">
        <v>356.06</v>
      </c>
    </row>
    <row r="5225" spans="2:7">
      <c r="B5225" s="22" t="s">
        <v>160</v>
      </c>
      <c r="C5225" s="22" t="s">
        <v>7</v>
      </c>
      <c r="D5225" s="22" t="s">
        <v>7</v>
      </c>
      <c r="E5225" s="22" t="s">
        <v>5</v>
      </c>
      <c r="F5225" s="22" t="s">
        <v>6</v>
      </c>
      <c r="G5225" s="1">
        <v>56506.12</v>
      </c>
    </row>
    <row r="5226" spans="2:7">
      <c r="B5226" s="22" t="s">
        <v>160</v>
      </c>
      <c r="C5226" s="22" t="s">
        <v>7</v>
      </c>
      <c r="D5226" s="22" t="s">
        <v>7</v>
      </c>
      <c r="E5226" s="22" t="s">
        <v>14</v>
      </c>
      <c r="F5226" s="22" t="s">
        <v>9</v>
      </c>
      <c r="G5226" s="1">
        <v>10094.99</v>
      </c>
    </row>
    <row r="5227" spans="2:7">
      <c r="B5227" s="22" t="s">
        <v>160</v>
      </c>
      <c r="C5227" s="22" t="s">
        <v>7</v>
      </c>
      <c r="D5227" s="22" t="s">
        <v>7</v>
      </c>
      <c r="E5227" s="22" t="s">
        <v>14</v>
      </c>
      <c r="F5227" s="22" t="s">
        <v>10</v>
      </c>
      <c r="G5227" s="1">
        <v>128.25</v>
      </c>
    </row>
    <row r="5228" spans="2:7">
      <c r="B5228" s="22" t="s">
        <v>160</v>
      </c>
      <c r="C5228" s="22" t="s">
        <v>7</v>
      </c>
      <c r="D5228" s="22" t="s">
        <v>7</v>
      </c>
      <c r="E5228" s="22" t="s">
        <v>14</v>
      </c>
      <c r="F5228" s="22" t="s">
        <v>11</v>
      </c>
      <c r="G5228" s="1">
        <v>1656.58</v>
      </c>
    </row>
    <row r="5229" spans="2:7">
      <c r="B5229" s="22" t="s">
        <v>160</v>
      </c>
      <c r="C5229" s="22" t="s">
        <v>7</v>
      </c>
      <c r="D5229" s="22" t="s">
        <v>7</v>
      </c>
      <c r="E5229" s="22" t="s">
        <v>14</v>
      </c>
      <c r="F5229" s="22" t="s">
        <v>12</v>
      </c>
      <c r="G5229" s="1">
        <v>89866.96</v>
      </c>
    </row>
    <row r="5230" spans="2:7">
      <c r="B5230" s="22" t="s">
        <v>160</v>
      </c>
      <c r="C5230" s="22" t="s">
        <v>7</v>
      </c>
      <c r="D5230" s="22" t="s">
        <v>7</v>
      </c>
      <c r="E5230" s="22" t="s">
        <v>15</v>
      </c>
      <c r="F5230" s="22" t="s">
        <v>18</v>
      </c>
      <c r="G5230" s="1">
        <v>7722.63</v>
      </c>
    </row>
    <row r="5231" spans="2:7">
      <c r="B5231" s="22" t="s">
        <v>160</v>
      </c>
      <c r="C5231" s="22" t="s">
        <v>7</v>
      </c>
      <c r="D5231" s="22" t="s">
        <v>7</v>
      </c>
      <c r="E5231" s="22" t="s">
        <v>15</v>
      </c>
      <c r="F5231" s="22" t="s">
        <v>20</v>
      </c>
      <c r="G5231" s="1">
        <v>10503.22</v>
      </c>
    </row>
    <row r="5232" spans="2:7">
      <c r="B5232" s="22" t="s">
        <v>160</v>
      </c>
      <c r="C5232" s="22" t="s">
        <v>7</v>
      </c>
      <c r="D5232" s="22" t="s">
        <v>7</v>
      </c>
      <c r="E5232" s="22" t="s">
        <v>15</v>
      </c>
      <c r="F5232" s="22" t="s">
        <v>22</v>
      </c>
      <c r="G5232" s="1">
        <v>149.19</v>
      </c>
    </row>
    <row r="5233" spans="2:7">
      <c r="B5233" s="22" t="s">
        <v>160</v>
      </c>
      <c r="C5233" s="22" t="s">
        <v>7</v>
      </c>
      <c r="D5233" s="22" t="s">
        <v>7</v>
      </c>
      <c r="E5233" s="22" t="s">
        <v>15</v>
      </c>
      <c r="F5233" s="22" t="s">
        <v>24</v>
      </c>
      <c r="G5233" s="1">
        <v>1837.63</v>
      </c>
    </row>
    <row r="5234" spans="2:7">
      <c r="B5234" s="22" t="s">
        <v>160</v>
      </c>
      <c r="C5234" s="22" t="s">
        <v>7</v>
      </c>
      <c r="D5234" s="22" t="s">
        <v>7</v>
      </c>
      <c r="E5234" s="22" t="s">
        <v>28</v>
      </c>
      <c r="F5234" s="22" t="s">
        <v>29</v>
      </c>
      <c r="G5234" s="1">
        <v>10171.11</v>
      </c>
    </row>
    <row r="5235" spans="2:7">
      <c r="B5235" s="22" t="s">
        <v>160</v>
      </c>
      <c r="C5235" s="22" t="s">
        <v>7</v>
      </c>
      <c r="D5235" s="22" t="s">
        <v>7</v>
      </c>
      <c r="E5235" s="22" t="s">
        <v>28</v>
      </c>
      <c r="F5235" s="22" t="s">
        <v>30</v>
      </c>
      <c r="G5235" s="1">
        <v>899.21</v>
      </c>
    </row>
    <row r="5236" spans="2:7">
      <c r="B5236" s="22" t="s">
        <v>160</v>
      </c>
      <c r="C5236" s="22" t="s">
        <v>7</v>
      </c>
      <c r="D5236" s="22" t="s">
        <v>7</v>
      </c>
      <c r="E5236" s="22" t="s">
        <v>34</v>
      </c>
      <c r="F5236" s="22" t="s">
        <v>38</v>
      </c>
      <c r="G5236" s="1">
        <v>582.5</v>
      </c>
    </row>
    <row r="5237" spans="2:7">
      <c r="B5237" s="22" t="s">
        <v>160</v>
      </c>
      <c r="C5237" s="22" t="s">
        <v>7</v>
      </c>
      <c r="D5237" s="22" t="s">
        <v>7</v>
      </c>
      <c r="E5237" s="22" t="s">
        <v>34</v>
      </c>
      <c r="F5237" s="22" t="s">
        <v>39</v>
      </c>
      <c r="G5237" s="1">
        <v>8750</v>
      </c>
    </row>
    <row r="5238" spans="2:7">
      <c r="B5238" s="22" t="s">
        <v>160</v>
      </c>
      <c r="C5238" s="22" t="s">
        <v>7</v>
      </c>
      <c r="D5238" s="22" t="s">
        <v>7</v>
      </c>
      <c r="E5238" s="22" t="s">
        <v>59</v>
      </c>
      <c r="F5238" s="22" t="s">
        <v>55</v>
      </c>
      <c r="G5238" s="1">
        <v>10546.49</v>
      </c>
    </row>
    <row r="5239" spans="2:7">
      <c r="B5239" s="22" t="s">
        <v>161</v>
      </c>
      <c r="C5239" s="22" t="s">
        <v>7</v>
      </c>
      <c r="D5239" s="22" t="s">
        <v>5</v>
      </c>
      <c r="E5239" s="22" t="s">
        <v>7</v>
      </c>
      <c r="F5239" s="22" t="s">
        <v>6</v>
      </c>
      <c r="G5239" s="1">
        <v>-176559.26</v>
      </c>
    </row>
    <row r="5240" spans="2:7">
      <c r="B5240" s="22" t="s">
        <v>161</v>
      </c>
      <c r="C5240" s="22" t="s">
        <v>7</v>
      </c>
      <c r="D5240" s="22" t="s">
        <v>5</v>
      </c>
      <c r="E5240" s="22" t="s">
        <v>8</v>
      </c>
      <c r="F5240" s="22" t="s">
        <v>9</v>
      </c>
      <c r="G5240" s="1">
        <v>2688345.02</v>
      </c>
    </row>
    <row r="5241" spans="2:7">
      <c r="B5241" s="22" t="s">
        <v>161</v>
      </c>
      <c r="C5241" s="22" t="s">
        <v>7</v>
      </c>
      <c r="D5241" s="22" t="s">
        <v>5</v>
      </c>
      <c r="E5241" s="22" t="s">
        <v>8</v>
      </c>
      <c r="F5241" s="22" t="s">
        <v>10</v>
      </c>
      <c r="G5241" s="1">
        <v>39592.69</v>
      </c>
    </row>
    <row r="5242" spans="2:7">
      <c r="B5242" s="22" t="s">
        <v>161</v>
      </c>
      <c r="C5242" s="22" t="s">
        <v>7</v>
      </c>
      <c r="D5242" s="22" t="s">
        <v>5</v>
      </c>
      <c r="E5242" s="22" t="s">
        <v>8</v>
      </c>
      <c r="F5242" s="22" t="s">
        <v>12</v>
      </c>
      <c r="G5242" s="1">
        <v>105122.48</v>
      </c>
    </row>
    <row r="5243" spans="2:7">
      <c r="B5243" s="22" t="s">
        <v>161</v>
      </c>
      <c r="C5243" s="22" t="s">
        <v>7</v>
      </c>
      <c r="D5243" s="22" t="s">
        <v>5</v>
      </c>
      <c r="E5243" s="22" t="s">
        <v>8</v>
      </c>
      <c r="F5243" s="22" t="s">
        <v>13</v>
      </c>
      <c r="G5243" s="1">
        <v>7812.02</v>
      </c>
    </row>
    <row r="5244" spans="2:7">
      <c r="B5244" s="22" t="s">
        <v>161</v>
      </c>
      <c r="C5244" s="22" t="s">
        <v>7</v>
      </c>
      <c r="D5244" s="22" t="s">
        <v>5</v>
      </c>
      <c r="E5244" s="22" t="s">
        <v>14</v>
      </c>
      <c r="F5244" s="22" t="s">
        <v>9</v>
      </c>
      <c r="G5244" s="1">
        <v>1364589.57</v>
      </c>
    </row>
    <row r="5245" spans="2:7">
      <c r="B5245" s="22" t="s">
        <v>161</v>
      </c>
      <c r="C5245" s="22" t="s">
        <v>7</v>
      </c>
      <c r="D5245" s="22" t="s">
        <v>5</v>
      </c>
      <c r="E5245" s="22" t="s">
        <v>14</v>
      </c>
      <c r="F5245" s="22" t="s">
        <v>10</v>
      </c>
      <c r="G5245" s="1">
        <v>48773.17</v>
      </c>
    </row>
    <row r="5246" spans="2:7">
      <c r="B5246" s="22" t="s">
        <v>161</v>
      </c>
      <c r="C5246" s="22" t="s">
        <v>7</v>
      </c>
      <c r="D5246" s="22" t="s">
        <v>5</v>
      </c>
      <c r="E5246" s="22" t="s">
        <v>14</v>
      </c>
      <c r="F5246" s="22" t="s">
        <v>11</v>
      </c>
      <c r="G5246" s="1">
        <v>14736.88</v>
      </c>
    </row>
    <row r="5247" spans="2:7">
      <c r="B5247" s="22" t="s">
        <v>161</v>
      </c>
      <c r="C5247" s="22" t="s">
        <v>7</v>
      </c>
      <c r="D5247" s="22" t="s">
        <v>5</v>
      </c>
      <c r="E5247" s="22" t="s">
        <v>14</v>
      </c>
      <c r="F5247" s="22" t="s">
        <v>12</v>
      </c>
      <c r="G5247" s="1">
        <v>7062.38</v>
      </c>
    </row>
    <row r="5248" spans="2:7">
      <c r="B5248" s="22" t="s">
        <v>161</v>
      </c>
      <c r="C5248" s="22" t="s">
        <v>7</v>
      </c>
      <c r="D5248" s="22" t="s">
        <v>5</v>
      </c>
      <c r="E5248" s="22" t="s">
        <v>14</v>
      </c>
      <c r="F5248" s="22" t="s">
        <v>13</v>
      </c>
      <c r="G5248" s="1">
        <v>7471.43</v>
      </c>
    </row>
    <row r="5249" spans="2:7">
      <c r="B5249" s="22" t="s">
        <v>161</v>
      </c>
      <c r="C5249" s="22" t="s">
        <v>7</v>
      </c>
      <c r="D5249" s="22" t="s">
        <v>5</v>
      </c>
      <c r="E5249" s="22" t="s">
        <v>15</v>
      </c>
      <c r="F5249" s="22" t="s">
        <v>17</v>
      </c>
      <c r="G5249" s="1">
        <v>212998.27</v>
      </c>
    </row>
    <row r="5250" spans="2:7">
      <c r="B5250" s="22" t="s">
        <v>161</v>
      </c>
      <c r="C5250" s="22" t="s">
        <v>7</v>
      </c>
      <c r="D5250" s="22" t="s">
        <v>5</v>
      </c>
      <c r="E5250" s="22" t="s">
        <v>15</v>
      </c>
      <c r="F5250" s="22" t="s">
        <v>18</v>
      </c>
      <c r="G5250" s="1">
        <v>107113.85</v>
      </c>
    </row>
    <row r="5251" spans="2:7">
      <c r="B5251" s="22" t="s">
        <v>161</v>
      </c>
      <c r="C5251" s="22" t="s">
        <v>7</v>
      </c>
      <c r="D5251" s="22" t="s">
        <v>5</v>
      </c>
      <c r="E5251" s="22" t="s">
        <v>15</v>
      </c>
      <c r="F5251" s="22" t="s">
        <v>19</v>
      </c>
      <c r="G5251" s="1">
        <v>431378.77</v>
      </c>
    </row>
    <row r="5252" spans="2:7">
      <c r="B5252" s="22" t="s">
        <v>161</v>
      </c>
      <c r="C5252" s="22" t="s">
        <v>7</v>
      </c>
      <c r="D5252" s="22" t="s">
        <v>5</v>
      </c>
      <c r="E5252" s="22" t="s">
        <v>15</v>
      </c>
      <c r="F5252" s="22" t="s">
        <v>20</v>
      </c>
      <c r="G5252" s="1">
        <v>184315.43</v>
      </c>
    </row>
    <row r="5253" spans="2:7">
      <c r="B5253" s="22" t="s">
        <v>161</v>
      </c>
      <c r="C5253" s="22" t="s">
        <v>7</v>
      </c>
      <c r="D5253" s="22" t="s">
        <v>5</v>
      </c>
      <c r="E5253" s="22" t="s">
        <v>15</v>
      </c>
      <c r="F5253" s="22" t="s">
        <v>21</v>
      </c>
      <c r="G5253" s="1">
        <v>13208</v>
      </c>
    </row>
    <row r="5254" spans="2:7">
      <c r="B5254" s="22" t="s">
        <v>161</v>
      </c>
      <c r="C5254" s="22" t="s">
        <v>7</v>
      </c>
      <c r="D5254" s="22" t="s">
        <v>5</v>
      </c>
      <c r="E5254" s="22" t="s">
        <v>15</v>
      </c>
      <c r="F5254" s="22" t="s">
        <v>22</v>
      </c>
      <c r="G5254" s="1">
        <v>7809.56</v>
      </c>
    </row>
    <row r="5255" spans="2:7">
      <c r="B5255" s="22" t="s">
        <v>161</v>
      </c>
      <c r="C5255" s="22" t="s">
        <v>7</v>
      </c>
      <c r="D5255" s="22" t="s">
        <v>5</v>
      </c>
      <c r="E5255" s="22" t="s">
        <v>15</v>
      </c>
      <c r="F5255" s="22" t="s">
        <v>23</v>
      </c>
      <c r="G5255" s="1">
        <v>15192.71</v>
      </c>
    </row>
    <row r="5256" spans="2:7">
      <c r="B5256" s="22" t="s">
        <v>161</v>
      </c>
      <c r="C5256" s="22" t="s">
        <v>7</v>
      </c>
      <c r="D5256" s="22" t="s">
        <v>5</v>
      </c>
      <c r="E5256" s="22" t="s">
        <v>15</v>
      </c>
      <c r="F5256" s="22" t="s">
        <v>24</v>
      </c>
      <c r="G5256" s="1">
        <v>34156.75</v>
      </c>
    </row>
    <row r="5257" spans="2:7">
      <c r="B5257" s="22" t="s">
        <v>161</v>
      </c>
      <c r="C5257" s="22" t="s">
        <v>7</v>
      </c>
      <c r="D5257" s="22" t="s">
        <v>5</v>
      </c>
      <c r="E5257" s="22" t="s">
        <v>15</v>
      </c>
      <c r="F5257" s="22" t="s">
        <v>25</v>
      </c>
      <c r="G5257" s="1">
        <v>452100.41</v>
      </c>
    </row>
    <row r="5258" spans="2:7">
      <c r="B5258" s="22" t="s">
        <v>161</v>
      </c>
      <c r="C5258" s="22" t="s">
        <v>7</v>
      </c>
      <c r="D5258" s="22" t="s">
        <v>5</v>
      </c>
      <c r="E5258" s="22" t="s">
        <v>15</v>
      </c>
      <c r="F5258" s="22" t="s">
        <v>26</v>
      </c>
      <c r="G5258" s="1">
        <v>459517.52</v>
      </c>
    </row>
    <row r="5259" spans="2:7">
      <c r="B5259" s="22" t="s">
        <v>161</v>
      </c>
      <c r="C5259" s="22" t="s">
        <v>7</v>
      </c>
      <c r="D5259" s="22" t="s">
        <v>5</v>
      </c>
      <c r="E5259" s="22" t="s">
        <v>28</v>
      </c>
      <c r="F5259" s="22" t="s">
        <v>29</v>
      </c>
      <c r="G5259" s="1">
        <v>259768.43</v>
      </c>
    </row>
    <row r="5260" spans="2:7">
      <c r="B5260" s="22" t="s">
        <v>161</v>
      </c>
      <c r="C5260" s="22" t="s">
        <v>7</v>
      </c>
      <c r="D5260" s="22" t="s">
        <v>5</v>
      </c>
      <c r="E5260" s="22" t="s">
        <v>28</v>
      </c>
      <c r="F5260" s="22" t="s">
        <v>30</v>
      </c>
      <c r="G5260" s="1">
        <v>25508.52</v>
      </c>
    </row>
    <row r="5261" spans="2:7">
      <c r="B5261" s="22" t="s">
        <v>161</v>
      </c>
      <c r="C5261" s="22" t="s">
        <v>7</v>
      </c>
      <c r="D5261" s="22" t="s">
        <v>5</v>
      </c>
      <c r="E5261" s="22" t="s">
        <v>28</v>
      </c>
      <c r="F5261" s="22" t="s">
        <v>31</v>
      </c>
      <c r="G5261" s="1">
        <v>199315.78</v>
      </c>
    </row>
    <row r="5262" spans="2:7">
      <c r="B5262" s="22" t="s">
        <v>161</v>
      </c>
      <c r="C5262" s="22" t="s">
        <v>7</v>
      </c>
      <c r="D5262" s="22" t="s">
        <v>5</v>
      </c>
      <c r="E5262" s="22" t="s">
        <v>28</v>
      </c>
      <c r="F5262" s="22" t="s">
        <v>32</v>
      </c>
      <c r="G5262" s="1">
        <v>41512.83</v>
      </c>
    </row>
    <row r="5263" spans="2:7">
      <c r="B5263" s="22" t="s">
        <v>161</v>
      </c>
      <c r="C5263" s="22" t="s">
        <v>7</v>
      </c>
      <c r="D5263" s="22" t="s">
        <v>5</v>
      </c>
      <c r="E5263" s="22" t="s">
        <v>28</v>
      </c>
      <c r="F5263" s="22" t="s">
        <v>33</v>
      </c>
      <c r="G5263" s="1">
        <v>78471.72</v>
      </c>
    </row>
    <row r="5264" spans="2:7">
      <c r="B5264" s="22" t="s">
        <v>161</v>
      </c>
      <c r="C5264" s="22" t="s">
        <v>7</v>
      </c>
      <c r="D5264" s="22" t="s">
        <v>5</v>
      </c>
      <c r="E5264" s="22" t="s">
        <v>34</v>
      </c>
      <c r="F5264" s="22" t="s">
        <v>35</v>
      </c>
      <c r="G5264" s="1">
        <v>1168.2</v>
      </c>
    </row>
    <row r="5265" spans="2:7">
      <c r="B5265" s="22" t="s">
        <v>161</v>
      </c>
      <c r="C5265" s="22" t="s">
        <v>7</v>
      </c>
      <c r="D5265" s="22" t="s">
        <v>5</v>
      </c>
      <c r="E5265" s="22" t="s">
        <v>34</v>
      </c>
      <c r="F5265" s="22" t="s">
        <v>36</v>
      </c>
      <c r="G5265" s="1">
        <v>5095.68</v>
      </c>
    </row>
    <row r="5266" spans="2:7">
      <c r="B5266" s="22" t="s">
        <v>161</v>
      </c>
      <c r="C5266" s="22" t="s">
        <v>7</v>
      </c>
      <c r="D5266" s="22" t="s">
        <v>5</v>
      </c>
      <c r="E5266" s="22" t="s">
        <v>34</v>
      </c>
      <c r="F5266" s="22" t="s">
        <v>38</v>
      </c>
      <c r="G5266" s="1">
        <v>40860</v>
      </c>
    </row>
    <row r="5267" spans="2:7">
      <c r="B5267" s="22" t="s">
        <v>161</v>
      </c>
      <c r="C5267" s="22" t="s">
        <v>7</v>
      </c>
      <c r="D5267" s="22" t="s">
        <v>5</v>
      </c>
      <c r="E5267" s="22" t="s">
        <v>34</v>
      </c>
      <c r="F5267" s="22" t="s">
        <v>39</v>
      </c>
      <c r="G5267" s="1">
        <v>51939.74</v>
      </c>
    </row>
    <row r="5268" spans="2:7">
      <c r="B5268" s="22" t="s">
        <v>161</v>
      </c>
      <c r="C5268" s="22" t="s">
        <v>7</v>
      </c>
      <c r="D5268" s="22" t="s">
        <v>5</v>
      </c>
      <c r="E5268" s="22" t="s">
        <v>34</v>
      </c>
      <c r="F5268" s="22" t="s">
        <v>40</v>
      </c>
      <c r="G5268" s="1">
        <v>15478.06</v>
      </c>
    </row>
    <row r="5269" spans="2:7">
      <c r="B5269" s="22" t="s">
        <v>161</v>
      </c>
      <c r="C5269" s="22" t="s">
        <v>7</v>
      </c>
      <c r="D5269" s="22" t="s">
        <v>5</v>
      </c>
      <c r="E5269" s="22" t="s">
        <v>34</v>
      </c>
      <c r="F5269" s="22" t="s">
        <v>41</v>
      </c>
      <c r="G5269" s="1">
        <v>22396.55</v>
      </c>
    </row>
    <row r="5270" spans="2:7">
      <c r="B5270" s="22" t="s">
        <v>161</v>
      </c>
      <c r="C5270" s="22" t="s">
        <v>7</v>
      </c>
      <c r="D5270" s="22" t="s">
        <v>5</v>
      </c>
      <c r="E5270" s="22" t="s">
        <v>34</v>
      </c>
      <c r="F5270" s="22" t="s">
        <v>45</v>
      </c>
      <c r="G5270" s="1">
        <v>38441.11</v>
      </c>
    </row>
    <row r="5271" spans="2:7">
      <c r="B5271" s="22" t="s">
        <v>161</v>
      </c>
      <c r="C5271" s="22" t="s">
        <v>7</v>
      </c>
      <c r="D5271" s="22" t="s">
        <v>5</v>
      </c>
      <c r="E5271" s="22" t="s">
        <v>34</v>
      </c>
      <c r="F5271" s="22" t="s">
        <v>47</v>
      </c>
      <c r="G5271" s="1">
        <v>98845.04</v>
      </c>
    </row>
    <row r="5272" spans="2:7">
      <c r="B5272" s="22" t="s">
        <v>161</v>
      </c>
      <c r="C5272" s="22" t="s">
        <v>7</v>
      </c>
      <c r="D5272" s="22" t="s">
        <v>5</v>
      </c>
      <c r="E5272" s="22" t="s">
        <v>34</v>
      </c>
      <c r="F5272" s="22" t="s">
        <v>48</v>
      </c>
      <c r="G5272" s="1">
        <v>3659.71</v>
      </c>
    </row>
    <row r="5273" spans="2:7">
      <c r="B5273" s="22" t="s">
        <v>161</v>
      </c>
      <c r="C5273" s="22" t="s">
        <v>7</v>
      </c>
      <c r="D5273" s="22" t="s">
        <v>5</v>
      </c>
      <c r="E5273" s="22" t="s">
        <v>34</v>
      </c>
      <c r="F5273" s="22" t="s">
        <v>75</v>
      </c>
      <c r="G5273" s="1">
        <v>270</v>
      </c>
    </row>
    <row r="5274" spans="2:7">
      <c r="B5274" s="22" t="s">
        <v>161</v>
      </c>
      <c r="C5274" s="22" t="s">
        <v>7</v>
      </c>
      <c r="D5274" s="22" t="s">
        <v>5</v>
      </c>
      <c r="E5274" s="22" t="s">
        <v>34</v>
      </c>
      <c r="F5274" s="22" t="s">
        <v>88</v>
      </c>
      <c r="G5274" s="1">
        <v>47280.160000000003</v>
      </c>
    </row>
    <row r="5275" spans="2:7">
      <c r="B5275" s="22" t="s">
        <v>161</v>
      </c>
      <c r="C5275" s="22" t="s">
        <v>7</v>
      </c>
      <c r="D5275" s="22" t="s">
        <v>5</v>
      </c>
      <c r="E5275" s="22" t="s">
        <v>34</v>
      </c>
      <c r="F5275" s="22" t="s">
        <v>66</v>
      </c>
      <c r="G5275" s="1">
        <v>3490.88</v>
      </c>
    </row>
    <row r="5276" spans="2:7">
      <c r="B5276" s="22" t="s">
        <v>161</v>
      </c>
      <c r="C5276" s="22" t="s">
        <v>7</v>
      </c>
      <c r="D5276" s="22" t="s">
        <v>5</v>
      </c>
      <c r="E5276" s="22" t="s">
        <v>34</v>
      </c>
      <c r="F5276" s="22" t="s">
        <v>49</v>
      </c>
      <c r="G5276" s="1">
        <v>18730.47</v>
      </c>
    </row>
    <row r="5277" spans="2:7">
      <c r="B5277" s="22" t="s">
        <v>161</v>
      </c>
      <c r="C5277" s="22" t="s">
        <v>7</v>
      </c>
      <c r="D5277" s="22" t="s">
        <v>5</v>
      </c>
      <c r="E5277" s="22" t="s">
        <v>34</v>
      </c>
      <c r="F5277" s="22" t="s">
        <v>50</v>
      </c>
      <c r="G5277" s="1">
        <v>43850.02</v>
      </c>
    </row>
    <row r="5278" spans="2:7">
      <c r="B5278" s="22" t="s">
        <v>161</v>
      </c>
      <c r="C5278" s="22" t="s">
        <v>7</v>
      </c>
      <c r="D5278" s="22" t="s">
        <v>5</v>
      </c>
      <c r="E5278" s="22" t="s">
        <v>34</v>
      </c>
      <c r="F5278" s="22" t="s">
        <v>51</v>
      </c>
      <c r="G5278" s="1">
        <v>6492.74</v>
      </c>
    </row>
    <row r="5279" spans="2:7">
      <c r="B5279" s="22" t="s">
        <v>161</v>
      </c>
      <c r="C5279" s="22" t="s">
        <v>7</v>
      </c>
      <c r="D5279" s="22" t="s">
        <v>5</v>
      </c>
      <c r="E5279" s="22" t="s">
        <v>34</v>
      </c>
      <c r="F5279" s="22" t="s">
        <v>53</v>
      </c>
      <c r="G5279" s="1">
        <v>70086.759999999995</v>
      </c>
    </row>
    <row r="5280" spans="2:7">
      <c r="B5280" s="22" t="s">
        <v>161</v>
      </c>
      <c r="C5280" s="22" t="s">
        <v>7</v>
      </c>
      <c r="D5280" s="22" t="s">
        <v>5</v>
      </c>
      <c r="E5280" s="22" t="s">
        <v>34</v>
      </c>
      <c r="F5280" s="22" t="s">
        <v>54</v>
      </c>
      <c r="G5280" s="1">
        <v>412.5</v>
      </c>
    </row>
    <row r="5281" spans="2:7">
      <c r="B5281" s="22" t="s">
        <v>161</v>
      </c>
      <c r="C5281" s="22" t="s">
        <v>7</v>
      </c>
      <c r="D5281" s="22" t="s">
        <v>5</v>
      </c>
      <c r="E5281" s="22" t="s">
        <v>34</v>
      </c>
      <c r="F5281" s="22" t="s">
        <v>55</v>
      </c>
      <c r="G5281" s="1">
        <v>7645.66</v>
      </c>
    </row>
    <row r="5282" spans="2:7">
      <c r="B5282" s="22" t="s">
        <v>161</v>
      </c>
      <c r="C5282" s="22" t="s">
        <v>7</v>
      </c>
      <c r="D5282" s="22" t="s">
        <v>5</v>
      </c>
      <c r="E5282" s="22" t="s">
        <v>34</v>
      </c>
      <c r="F5282" s="22" t="s">
        <v>56</v>
      </c>
      <c r="G5282" s="1">
        <v>193281.4</v>
      </c>
    </row>
    <row r="5283" spans="2:7">
      <c r="B5283" s="22" t="s">
        <v>161</v>
      </c>
      <c r="C5283" s="22" t="s">
        <v>7</v>
      </c>
      <c r="D5283" s="22" t="s">
        <v>5</v>
      </c>
      <c r="E5283" s="22" t="s">
        <v>34</v>
      </c>
      <c r="F5283" s="22" t="s">
        <v>57</v>
      </c>
      <c r="G5283" s="1">
        <v>57487.27</v>
      </c>
    </row>
    <row r="5284" spans="2:7">
      <c r="B5284" s="22" t="s">
        <v>161</v>
      </c>
      <c r="C5284" s="22" t="s">
        <v>7</v>
      </c>
      <c r="D5284" s="22" t="s">
        <v>5</v>
      </c>
      <c r="E5284" s="22" t="s">
        <v>34</v>
      </c>
      <c r="F5284" s="22" t="s">
        <v>94</v>
      </c>
      <c r="G5284" s="1">
        <v>5569.1</v>
      </c>
    </row>
    <row r="5285" spans="2:7">
      <c r="B5285" s="22" t="s">
        <v>161</v>
      </c>
      <c r="C5285" s="22" t="s">
        <v>7</v>
      </c>
      <c r="D5285" s="22" t="s">
        <v>5</v>
      </c>
      <c r="E5285" s="22" t="s">
        <v>34</v>
      </c>
      <c r="F5285" s="22" t="s">
        <v>58</v>
      </c>
      <c r="G5285" s="1">
        <v>15106.02</v>
      </c>
    </row>
    <row r="5286" spans="2:7">
      <c r="B5286" s="22" t="s">
        <v>161</v>
      </c>
      <c r="C5286" s="22" t="s">
        <v>7</v>
      </c>
      <c r="D5286" s="22" t="s">
        <v>5</v>
      </c>
      <c r="E5286" s="22" t="s">
        <v>59</v>
      </c>
      <c r="F5286" s="22" t="s">
        <v>55</v>
      </c>
      <c r="G5286" s="1">
        <v>16468.84</v>
      </c>
    </row>
    <row r="5287" spans="2:7">
      <c r="B5287" s="22" t="s">
        <v>161</v>
      </c>
      <c r="C5287" s="22" t="s">
        <v>7</v>
      </c>
      <c r="D5287" s="22" t="s">
        <v>7</v>
      </c>
      <c r="E5287" s="22" t="s">
        <v>5</v>
      </c>
      <c r="F5287" s="22" t="s">
        <v>6</v>
      </c>
      <c r="G5287" s="1">
        <v>176559.26</v>
      </c>
    </row>
    <row r="5288" spans="2:7">
      <c r="B5288" s="22" t="s">
        <v>161</v>
      </c>
      <c r="C5288" s="22" t="s">
        <v>7</v>
      </c>
      <c r="D5288" s="22" t="s">
        <v>7</v>
      </c>
      <c r="E5288" s="22" t="s">
        <v>8</v>
      </c>
      <c r="F5288" s="22" t="s">
        <v>9</v>
      </c>
      <c r="G5288" s="1">
        <v>6361.02</v>
      </c>
    </row>
    <row r="5289" spans="2:7">
      <c r="B5289" s="22" t="s">
        <v>161</v>
      </c>
      <c r="C5289" s="22" t="s">
        <v>7</v>
      </c>
      <c r="D5289" s="22" t="s">
        <v>7</v>
      </c>
      <c r="E5289" s="22" t="s">
        <v>8</v>
      </c>
      <c r="F5289" s="22" t="s">
        <v>10</v>
      </c>
      <c r="G5289" s="1">
        <v>96497.5</v>
      </c>
    </row>
    <row r="5290" spans="2:7">
      <c r="B5290" s="22" t="s">
        <v>161</v>
      </c>
      <c r="C5290" s="22" t="s">
        <v>7</v>
      </c>
      <c r="D5290" s="22" t="s">
        <v>7</v>
      </c>
      <c r="E5290" s="22" t="s">
        <v>8</v>
      </c>
      <c r="F5290" s="22" t="s">
        <v>12</v>
      </c>
      <c r="G5290" s="1">
        <v>3062.5</v>
      </c>
    </row>
    <row r="5291" spans="2:7">
      <c r="B5291" s="22" t="s">
        <v>161</v>
      </c>
      <c r="C5291" s="22" t="s">
        <v>7</v>
      </c>
      <c r="D5291" s="22" t="s">
        <v>7</v>
      </c>
      <c r="E5291" s="22" t="s">
        <v>14</v>
      </c>
      <c r="F5291" s="22" t="s">
        <v>9</v>
      </c>
      <c r="G5291" s="1">
        <v>17092.82</v>
      </c>
    </row>
    <row r="5292" spans="2:7">
      <c r="B5292" s="22" t="s">
        <v>161</v>
      </c>
      <c r="C5292" s="22" t="s">
        <v>7</v>
      </c>
      <c r="D5292" s="22" t="s">
        <v>7</v>
      </c>
      <c r="E5292" s="22" t="s">
        <v>14</v>
      </c>
      <c r="F5292" s="22" t="s">
        <v>10</v>
      </c>
      <c r="G5292" s="1">
        <v>8984.11</v>
      </c>
    </row>
    <row r="5293" spans="2:7">
      <c r="B5293" s="22" t="s">
        <v>161</v>
      </c>
      <c r="C5293" s="22" t="s">
        <v>7</v>
      </c>
      <c r="D5293" s="22" t="s">
        <v>7</v>
      </c>
      <c r="E5293" s="22" t="s">
        <v>14</v>
      </c>
      <c r="F5293" s="22" t="s">
        <v>11</v>
      </c>
      <c r="G5293" s="1">
        <v>6.02</v>
      </c>
    </row>
    <row r="5294" spans="2:7">
      <c r="B5294" s="22" t="s">
        <v>161</v>
      </c>
      <c r="C5294" s="22" t="s">
        <v>7</v>
      </c>
      <c r="D5294" s="22" t="s">
        <v>7</v>
      </c>
      <c r="E5294" s="22" t="s">
        <v>14</v>
      </c>
      <c r="F5294" s="22" t="s">
        <v>12</v>
      </c>
      <c r="G5294" s="1">
        <v>141929.49</v>
      </c>
    </row>
    <row r="5295" spans="2:7">
      <c r="B5295" s="22" t="s">
        <v>161</v>
      </c>
      <c r="C5295" s="22" t="s">
        <v>7</v>
      </c>
      <c r="D5295" s="22" t="s">
        <v>7</v>
      </c>
      <c r="E5295" s="22" t="s">
        <v>15</v>
      </c>
      <c r="F5295" s="22" t="s">
        <v>17</v>
      </c>
      <c r="G5295" s="1">
        <v>8083.06</v>
      </c>
    </row>
    <row r="5296" spans="2:7">
      <c r="B5296" s="22" t="s">
        <v>161</v>
      </c>
      <c r="C5296" s="22" t="s">
        <v>7</v>
      </c>
      <c r="D5296" s="22" t="s">
        <v>7</v>
      </c>
      <c r="E5296" s="22" t="s">
        <v>15</v>
      </c>
      <c r="F5296" s="22" t="s">
        <v>18</v>
      </c>
      <c r="G5296" s="1">
        <v>12676.5</v>
      </c>
    </row>
    <row r="5297" spans="2:7">
      <c r="B5297" s="22" t="s">
        <v>161</v>
      </c>
      <c r="C5297" s="22" t="s">
        <v>7</v>
      </c>
      <c r="D5297" s="22" t="s">
        <v>7</v>
      </c>
      <c r="E5297" s="22" t="s">
        <v>15</v>
      </c>
      <c r="F5297" s="22" t="s">
        <v>19</v>
      </c>
      <c r="G5297" s="1">
        <v>3230.69</v>
      </c>
    </row>
    <row r="5298" spans="2:7">
      <c r="B5298" s="22" t="s">
        <v>161</v>
      </c>
      <c r="C5298" s="22" t="s">
        <v>7</v>
      </c>
      <c r="D5298" s="22" t="s">
        <v>7</v>
      </c>
      <c r="E5298" s="22" t="s">
        <v>15</v>
      </c>
      <c r="F5298" s="22" t="s">
        <v>20</v>
      </c>
      <c r="G5298" s="1">
        <v>18119.59</v>
      </c>
    </row>
    <row r="5299" spans="2:7">
      <c r="B5299" s="22" t="s">
        <v>161</v>
      </c>
      <c r="C5299" s="22" t="s">
        <v>7</v>
      </c>
      <c r="D5299" s="22" t="s">
        <v>7</v>
      </c>
      <c r="E5299" s="22" t="s">
        <v>15</v>
      </c>
      <c r="F5299" s="22" t="s">
        <v>21</v>
      </c>
      <c r="G5299" s="1">
        <v>582.24</v>
      </c>
    </row>
    <row r="5300" spans="2:7">
      <c r="B5300" s="22" t="s">
        <v>161</v>
      </c>
      <c r="C5300" s="22" t="s">
        <v>7</v>
      </c>
      <c r="D5300" s="22" t="s">
        <v>7</v>
      </c>
      <c r="E5300" s="22" t="s">
        <v>15</v>
      </c>
      <c r="F5300" s="22" t="s">
        <v>22</v>
      </c>
      <c r="G5300" s="1">
        <v>831.52</v>
      </c>
    </row>
    <row r="5301" spans="2:7">
      <c r="B5301" s="22" t="s">
        <v>161</v>
      </c>
      <c r="C5301" s="22" t="s">
        <v>7</v>
      </c>
      <c r="D5301" s="22" t="s">
        <v>7</v>
      </c>
      <c r="E5301" s="22" t="s">
        <v>15</v>
      </c>
      <c r="F5301" s="22" t="s">
        <v>23</v>
      </c>
      <c r="G5301" s="1">
        <v>964.17</v>
      </c>
    </row>
    <row r="5302" spans="2:7">
      <c r="B5302" s="22" t="s">
        <v>161</v>
      </c>
      <c r="C5302" s="22" t="s">
        <v>7</v>
      </c>
      <c r="D5302" s="22" t="s">
        <v>7</v>
      </c>
      <c r="E5302" s="22" t="s">
        <v>15</v>
      </c>
      <c r="F5302" s="22" t="s">
        <v>24</v>
      </c>
      <c r="G5302" s="1">
        <v>2943.39</v>
      </c>
    </row>
    <row r="5303" spans="2:7">
      <c r="B5303" s="22" t="s">
        <v>161</v>
      </c>
      <c r="C5303" s="22" t="s">
        <v>7</v>
      </c>
      <c r="D5303" s="22" t="s">
        <v>7</v>
      </c>
      <c r="E5303" s="22" t="s">
        <v>15</v>
      </c>
      <c r="F5303" s="22" t="s">
        <v>25</v>
      </c>
      <c r="G5303" s="1">
        <v>6895.74</v>
      </c>
    </row>
    <row r="5304" spans="2:7">
      <c r="B5304" s="22" t="s">
        <v>161</v>
      </c>
      <c r="C5304" s="22" t="s">
        <v>7</v>
      </c>
      <c r="D5304" s="22" t="s">
        <v>7</v>
      </c>
      <c r="E5304" s="22" t="s">
        <v>15</v>
      </c>
      <c r="F5304" s="22" t="s">
        <v>26</v>
      </c>
      <c r="G5304" s="1">
        <v>6560.12</v>
      </c>
    </row>
    <row r="5305" spans="2:7">
      <c r="B5305" s="22" t="s">
        <v>161</v>
      </c>
      <c r="C5305" s="22" t="s">
        <v>7</v>
      </c>
      <c r="D5305" s="22" t="s">
        <v>7</v>
      </c>
      <c r="E5305" s="22" t="s">
        <v>28</v>
      </c>
      <c r="F5305" s="22" t="s">
        <v>29</v>
      </c>
      <c r="G5305" s="1">
        <v>6016.17</v>
      </c>
    </row>
    <row r="5306" spans="2:7">
      <c r="B5306" s="22" t="s">
        <v>161</v>
      </c>
      <c r="C5306" s="22" t="s">
        <v>7</v>
      </c>
      <c r="D5306" s="22" t="s">
        <v>7</v>
      </c>
      <c r="E5306" s="22" t="s">
        <v>34</v>
      </c>
      <c r="F5306" s="22" t="s">
        <v>38</v>
      </c>
      <c r="G5306" s="1">
        <v>208</v>
      </c>
    </row>
    <row r="5307" spans="2:7">
      <c r="B5307" s="22" t="s">
        <v>161</v>
      </c>
      <c r="C5307" s="22" t="s">
        <v>7</v>
      </c>
      <c r="D5307" s="22" t="s">
        <v>7</v>
      </c>
      <c r="E5307" s="22" t="s">
        <v>34</v>
      </c>
      <c r="F5307" s="22" t="s">
        <v>39</v>
      </c>
      <c r="G5307" s="1">
        <v>9880.77</v>
      </c>
    </row>
    <row r="5308" spans="2:7">
      <c r="B5308" s="22" t="s">
        <v>161</v>
      </c>
      <c r="C5308" s="22" t="s">
        <v>7</v>
      </c>
      <c r="D5308" s="22" t="s">
        <v>7</v>
      </c>
      <c r="E5308" s="22" t="s">
        <v>34</v>
      </c>
      <c r="F5308" s="22" t="s">
        <v>48</v>
      </c>
      <c r="G5308" s="1">
        <v>4581.72</v>
      </c>
    </row>
    <row r="5309" spans="2:7">
      <c r="B5309" s="22" t="s">
        <v>161</v>
      </c>
      <c r="C5309" s="22" t="s">
        <v>7</v>
      </c>
      <c r="D5309" s="22" t="s">
        <v>7</v>
      </c>
      <c r="E5309" s="22" t="s">
        <v>34</v>
      </c>
      <c r="F5309" s="22" t="s">
        <v>49</v>
      </c>
      <c r="G5309" s="1">
        <v>120553.04</v>
      </c>
    </row>
    <row r="5310" spans="2:7">
      <c r="B5310" s="22" t="s">
        <v>161</v>
      </c>
      <c r="C5310" s="22" t="s">
        <v>7</v>
      </c>
      <c r="D5310" s="22" t="s">
        <v>7</v>
      </c>
      <c r="E5310" s="22" t="s">
        <v>34</v>
      </c>
      <c r="F5310" s="22" t="s">
        <v>50</v>
      </c>
      <c r="G5310" s="1">
        <v>1238.8900000000001</v>
      </c>
    </row>
    <row r="5311" spans="2:7">
      <c r="B5311" s="22" t="s">
        <v>161</v>
      </c>
      <c r="C5311" s="22" t="s">
        <v>7</v>
      </c>
      <c r="D5311" s="22" t="s">
        <v>7</v>
      </c>
      <c r="E5311" s="22" t="s">
        <v>34</v>
      </c>
      <c r="F5311" s="22" t="s">
        <v>55</v>
      </c>
      <c r="G5311" s="1">
        <v>275</v>
      </c>
    </row>
    <row r="5312" spans="2:7">
      <c r="B5312" s="22" t="s">
        <v>161</v>
      </c>
      <c r="C5312" s="22" t="s">
        <v>7</v>
      </c>
      <c r="D5312" s="22" t="s">
        <v>7</v>
      </c>
      <c r="E5312" s="22" t="s">
        <v>34</v>
      </c>
      <c r="F5312" s="22" t="s">
        <v>56</v>
      </c>
      <c r="G5312" s="1">
        <v>117842.2</v>
      </c>
    </row>
    <row r="5313" spans="2:7">
      <c r="B5313" s="22" t="s">
        <v>161</v>
      </c>
      <c r="C5313" s="22" t="s">
        <v>7</v>
      </c>
      <c r="D5313" s="22" t="s">
        <v>7</v>
      </c>
      <c r="E5313" s="22" t="s">
        <v>34</v>
      </c>
      <c r="F5313" s="22" t="s">
        <v>58</v>
      </c>
      <c r="G5313" s="1">
        <v>9296.49</v>
      </c>
    </row>
    <row r="5314" spans="2:7">
      <c r="B5314" s="22" t="s">
        <v>161</v>
      </c>
      <c r="C5314" s="22" t="s">
        <v>7</v>
      </c>
      <c r="D5314" s="22" t="s">
        <v>7</v>
      </c>
      <c r="E5314" s="22" t="s">
        <v>59</v>
      </c>
      <c r="F5314" s="22" t="s">
        <v>55</v>
      </c>
      <c r="G5314" s="1">
        <v>671.54</v>
      </c>
    </row>
    <row r="5315" spans="2:7">
      <c r="B5315" s="22" t="s">
        <v>162</v>
      </c>
      <c r="C5315" s="22" t="s">
        <v>7</v>
      </c>
      <c r="D5315" s="22" t="s">
        <v>5</v>
      </c>
      <c r="E5315" s="22" t="s">
        <v>5</v>
      </c>
      <c r="F5315" s="22" t="s">
        <v>6</v>
      </c>
      <c r="G5315" s="1">
        <v>330007.71999999997</v>
      </c>
    </row>
    <row r="5316" spans="2:7">
      <c r="B5316" s="22" t="s">
        <v>162</v>
      </c>
      <c r="C5316" s="22" t="s">
        <v>7</v>
      </c>
      <c r="D5316" s="22" t="s">
        <v>5</v>
      </c>
      <c r="E5316" s="22" t="s">
        <v>7</v>
      </c>
      <c r="F5316" s="22" t="s">
        <v>6</v>
      </c>
      <c r="G5316" s="1">
        <v>-468411.15</v>
      </c>
    </row>
    <row r="5317" spans="2:7">
      <c r="B5317" s="22" t="s">
        <v>162</v>
      </c>
      <c r="C5317" s="22" t="s">
        <v>7</v>
      </c>
      <c r="D5317" s="22" t="s">
        <v>5</v>
      </c>
      <c r="E5317" s="22" t="s">
        <v>8</v>
      </c>
      <c r="F5317" s="22" t="s">
        <v>9</v>
      </c>
      <c r="G5317" s="1">
        <v>7749312.2000000002</v>
      </c>
    </row>
    <row r="5318" spans="2:7">
      <c r="B5318" s="22" t="s">
        <v>162</v>
      </c>
      <c r="C5318" s="22" t="s">
        <v>7</v>
      </c>
      <c r="D5318" s="22" t="s">
        <v>5</v>
      </c>
      <c r="E5318" s="22" t="s">
        <v>8</v>
      </c>
      <c r="F5318" s="22" t="s">
        <v>10</v>
      </c>
      <c r="G5318" s="1">
        <v>242779.07</v>
      </c>
    </row>
    <row r="5319" spans="2:7">
      <c r="B5319" s="22" t="s">
        <v>162</v>
      </c>
      <c r="C5319" s="22" t="s">
        <v>7</v>
      </c>
      <c r="D5319" s="22" t="s">
        <v>5</v>
      </c>
      <c r="E5319" s="22" t="s">
        <v>8</v>
      </c>
      <c r="F5319" s="22" t="s">
        <v>11</v>
      </c>
      <c r="G5319" s="1">
        <v>354263.05</v>
      </c>
    </row>
    <row r="5320" spans="2:7">
      <c r="B5320" s="22" t="s">
        <v>162</v>
      </c>
      <c r="C5320" s="22" t="s">
        <v>7</v>
      </c>
      <c r="D5320" s="22" t="s">
        <v>5</v>
      </c>
      <c r="E5320" s="22" t="s">
        <v>8</v>
      </c>
      <c r="F5320" s="22" t="s">
        <v>12</v>
      </c>
      <c r="G5320" s="1">
        <v>130266.32</v>
      </c>
    </row>
    <row r="5321" spans="2:7">
      <c r="B5321" s="22" t="s">
        <v>162</v>
      </c>
      <c r="C5321" s="22" t="s">
        <v>7</v>
      </c>
      <c r="D5321" s="22" t="s">
        <v>5</v>
      </c>
      <c r="E5321" s="22" t="s">
        <v>8</v>
      </c>
      <c r="F5321" s="22" t="s">
        <v>13</v>
      </c>
      <c r="G5321" s="1">
        <v>121812.85</v>
      </c>
    </row>
    <row r="5322" spans="2:7">
      <c r="B5322" s="22" t="s">
        <v>162</v>
      </c>
      <c r="C5322" s="22" t="s">
        <v>7</v>
      </c>
      <c r="D5322" s="22" t="s">
        <v>5</v>
      </c>
      <c r="E5322" s="22" t="s">
        <v>8</v>
      </c>
      <c r="F5322" s="22" t="s">
        <v>70</v>
      </c>
      <c r="G5322" s="1">
        <v>52525</v>
      </c>
    </row>
    <row r="5323" spans="2:7">
      <c r="B5323" s="22" t="s">
        <v>162</v>
      </c>
      <c r="C5323" s="22" t="s">
        <v>7</v>
      </c>
      <c r="D5323" s="22" t="s">
        <v>5</v>
      </c>
      <c r="E5323" s="22" t="s">
        <v>14</v>
      </c>
      <c r="F5323" s="22" t="s">
        <v>9</v>
      </c>
      <c r="G5323" s="1">
        <v>3282706.08</v>
      </c>
    </row>
    <row r="5324" spans="2:7">
      <c r="B5324" s="22" t="s">
        <v>162</v>
      </c>
      <c r="C5324" s="22" t="s">
        <v>7</v>
      </c>
      <c r="D5324" s="22" t="s">
        <v>5</v>
      </c>
      <c r="E5324" s="22" t="s">
        <v>14</v>
      </c>
      <c r="F5324" s="22" t="s">
        <v>10</v>
      </c>
      <c r="G5324" s="1">
        <v>91545.919999999998</v>
      </c>
    </row>
    <row r="5325" spans="2:7">
      <c r="B5325" s="22" t="s">
        <v>162</v>
      </c>
      <c r="C5325" s="22" t="s">
        <v>7</v>
      </c>
      <c r="D5325" s="22" t="s">
        <v>5</v>
      </c>
      <c r="E5325" s="22" t="s">
        <v>14</v>
      </c>
      <c r="F5325" s="22" t="s">
        <v>11</v>
      </c>
      <c r="G5325" s="1">
        <v>112610.38</v>
      </c>
    </row>
    <row r="5326" spans="2:7">
      <c r="B5326" s="22" t="s">
        <v>162</v>
      </c>
      <c r="C5326" s="22" t="s">
        <v>7</v>
      </c>
      <c r="D5326" s="22" t="s">
        <v>5</v>
      </c>
      <c r="E5326" s="22" t="s">
        <v>14</v>
      </c>
      <c r="F5326" s="22" t="s">
        <v>12</v>
      </c>
      <c r="G5326" s="1">
        <v>36405.699999999997</v>
      </c>
    </row>
    <row r="5327" spans="2:7">
      <c r="B5327" s="22" t="s">
        <v>162</v>
      </c>
      <c r="C5327" s="22" t="s">
        <v>7</v>
      </c>
      <c r="D5327" s="22" t="s">
        <v>5</v>
      </c>
      <c r="E5327" s="22" t="s">
        <v>14</v>
      </c>
      <c r="F5327" s="22" t="s">
        <v>13</v>
      </c>
      <c r="G5327" s="1">
        <v>28715.33</v>
      </c>
    </row>
    <row r="5328" spans="2:7">
      <c r="B5328" s="22" t="s">
        <v>162</v>
      </c>
      <c r="C5328" s="22" t="s">
        <v>7</v>
      </c>
      <c r="D5328" s="22" t="s">
        <v>5</v>
      </c>
      <c r="E5328" s="22" t="s">
        <v>15</v>
      </c>
      <c r="F5328" s="22" t="s">
        <v>16</v>
      </c>
      <c r="G5328" s="1">
        <v>850857.1</v>
      </c>
    </row>
    <row r="5329" spans="2:7">
      <c r="B5329" s="22" t="s">
        <v>162</v>
      </c>
      <c r="C5329" s="22" t="s">
        <v>7</v>
      </c>
      <c r="D5329" s="22" t="s">
        <v>5</v>
      </c>
      <c r="E5329" s="22" t="s">
        <v>15</v>
      </c>
      <c r="F5329" s="22" t="s">
        <v>71</v>
      </c>
      <c r="G5329" s="1">
        <v>887921.75</v>
      </c>
    </row>
    <row r="5330" spans="2:7">
      <c r="B5330" s="22" t="s">
        <v>162</v>
      </c>
      <c r="C5330" s="22" t="s">
        <v>7</v>
      </c>
      <c r="D5330" s="22" t="s">
        <v>5</v>
      </c>
      <c r="E5330" s="22" t="s">
        <v>15</v>
      </c>
      <c r="F5330" s="22" t="s">
        <v>17</v>
      </c>
      <c r="G5330" s="1">
        <v>736649.12</v>
      </c>
    </row>
    <row r="5331" spans="2:7">
      <c r="B5331" s="22" t="s">
        <v>162</v>
      </c>
      <c r="C5331" s="22" t="s">
        <v>7</v>
      </c>
      <c r="D5331" s="22" t="s">
        <v>5</v>
      </c>
      <c r="E5331" s="22" t="s">
        <v>15</v>
      </c>
      <c r="F5331" s="22" t="s">
        <v>18</v>
      </c>
      <c r="G5331" s="1">
        <v>297456.96000000002</v>
      </c>
    </row>
    <row r="5332" spans="2:7">
      <c r="B5332" s="22" t="s">
        <v>162</v>
      </c>
      <c r="C5332" s="22" t="s">
        <v>7</v>
      </c>
      <c r="D5332" s="22" t="s">
        <v>5</v>
      </c>
      <c r="E5332" s="22" t="s">
        <v>15</v>
      </c>
      <c r="F5332" s="22" t="s">
        <v>19</v>
      </c>
      <c r="G5332" s="1">
        <v>1406496.38</v>
      </c>
    </row>
    <row r="5333" spans="2:7">
      <c r="B5333" s="22" t="s">
        <v>162</v>
      </c>
      <c r="C5333" s="22" t="s">
        <v>7</v>
      </c>
      <c r="D5333" s="22" t="s">
        <v>5</v>
      </c>
      <c r="E5333" s="22" t="s">
        <v>15</v>
      </c>
      <c r="F5333" s="22" t="s">
        <v>20</v>
      </c>
      <c r="G5333" s="1">
        <v>507682.81</v>
      </c>
    </row>
    <row r="5334" spans="2:7">
      <c r="B5334" s="22" t="s">
        <v>162</v>
      </c>
      <c r="C5334" s="22" t="s">
        <v>7</v>
      </c>
      <c r="D5334" s="22" t="s">
        <v>5</v>
      </c>
      <c r="E5334" s="22" t="s">
        <v>15</v>
      </c>
      <c r="F5334" s="22" t="s">
        <v>21</v>
      </c>
      <c r="G5334" s="1">
        <v>13588.28</v>
      </c>
    </row>
    <row r="5335" spans="2:7">
      <c r="B5335" s="22" t="s">
        <v>162</v>
      </c>
      <c r="C5335" s="22" t="s">
        <v>7</v>
      </c>
      <c r="D5335" s="22" t="s">
        <v>5</v>
      </c>
      <c r="E5335" s="22" t="s">
        <v>15</v>
      </c>
      <c r="F5335" s="22" t="s">
        <v>22</v>
      </c>
      <c r="G5335" s="1">
        <v>1910.73</v>
      </c>
    </row>
    <row r="5336" spans="2:7">
      <c r="B5336" s="22" t="s">
        <v>162</v>
      </c>
      <c r="C5336" s="22" t="s">
        <v>7</v>
      </c>
      <c r="D5336" s="22" t="s">
        <v>5</v>
      </c>
      <c r="E5336" s="22" t="s">
        <v>15</v>
      </c>
      <c r="F5336" s="22" t="s">
        <v>23</v>
      </c>
      <c r="G5336" s="1">
        <v>47812</v>
      </c>
    </row>
    <row r="5337" spans="2:7">
      <c r="B5337" s="22" t="s">
        <v>162</v>
      </c>
      <c r="C5337" s="22" t="s">
        <v>7</v>
      </c>
      <c r="D5337" s="22" t="s">
        <v>5</v>
      </c>
      <c r="E5337" s="22" t="s">
        <v>15</v>
      </c>
      <c r="F5337" s="22" t="s">
        <v>24</v>
      </c>
      <c r="G5337" s="1">
        <v>45522.97</v>
      </c>
    </row>
    <row r="5338" spans="2:7">
      <c r="B5338" s="22" t="s">
        <v>162</v>
      </c>
      <c r="C5338" s="22" t="s">
        <v>7</v>
      </c>
      <c r="D5338" s="22" t="s">
        <v>5</v>
      </c>
      <c r="E5338" s="22" t="s">
        <v>15</v>
      </c>
      <c r="F5338" s="22" t="s">
        <v>25</v>
      </c>
      <c r="G5338" s="1">
        <v>443069.65</v>
      </c>
    </row>
    <row r="5339" spans="2:7">
      <c r="B5339" s="22" t="s">
        <v>162</v>
      </c>
      <c r="C5339" s="22" t="s">
        <v>7</v>
      </c>
      <c r="D5339" s="22" t="s">
        <v>5</v>
      </c>
      <c r="E5339" s="22" t="s">
        <v>15</v>
      </c>
      <c r="F5339" s="22" t="s">
        <v>26</v>
      </c>
      <c r="G5339" s="1">
        <v>394991.26</v>
      </c>
    </row>
    <row r="5340" spans="2:7">
      <c r="B5340" s="22" t="s">
        <v>162</v>
      </c>
      <c r="C5340" s="22" t="s">
        <v>7</v>
      </c>
      <c r="D5340" s="22" t="s">
        <v>5</v>
      </c>
      <c r="E5340" s="22" t="s">
        <v>15</v>
      </c>
      <c r="F5340" s="22" t="s">
        <v>27</v>
      </c>
      <c r="G5340" s="1">
        <v>118760.97</v>
      </c>
    </row>
    <row r="5341" spans="2:7">
      <c r="B5341" s="22" t="s">
        <v>162</v>
      </c>
      <c r="C5341" s="22" t="s">
        <v>7</v>
      </c>
      <c r="D5341" s="22" t="s">
        <v>5</v>
      </c>
      <c r="E5341" s="22" t="s">
        <v>15</v>
      </c>
      <c r="F5341" s="22" t="s">
        <v>72</v>
      </c>
      <c r="G5341" s="1">
        <v>2199.69</v>
      </c>
    </row>
    <row r="5342" spans="2:7">
      <c r="B5342" s="22" t="s">
        <v>162</v>
      </c>
      <c r="C5342" s="22" t="s">
        <v>7</v>
      </c>
      <c r="D5342" s="22" t="s">
        <v>5</v>
      </c>
      <c r="E5342" s="22" t="s">
        <v>28</v>
      </c>
      <c r="F5342" s="22" t="s">
        <v>29</v>
      </c>
      <c r="G5342" s="1">
        <v>1593378.81</v>
      </c>
    </row>
    <row r="5343" spans="2:7">
      <c r="B5343" s="22" t="s">
        <v>162</v>
      </c>
      <c r="C5343" s="22" t="s">
        <v>7</v>
      </c>
      <c r="D5343" s="22" t="s">
        <v>5</v>
      </c>
      <c r="E5343" s="22" t="s">
        <v>28</v>
      </c>
      <c r="F5343" s="22" t="s">
        <v>30</v>
      </c>
      <c r="G5343" s="1">
        <v>83451.429999999993</v>
      </c>
    </row>
    <row r="5344" spans="2:7">
      <c r="B5344" s="22" t="s">
        <v>162</v>
      </c>
      <c r="C5344" s="22" t="s">
        <v>7</v>
      </c>
      <c r="D5344" s="22" t="s">
        <v>5</v>
      </c>
      <c r="E5344" s="22" t="s">
        <v>28</v>
      </c>
      <c r="F5344" s="22" t="s">
        <v>31</v>
      </c>
      <c r="G5344" s="1">
        <v>404902.66</v>
      </c>
    </row>
    <row r="5345" spans="2:7">
      <c r="B5345" s="22" t="s">
        <v>162</v>
      </c>
      <c r="C5345" s="22" t="s">
        <v>7</v>
      </c>
      <c r="D5345" s="22" t="s">
        <v>5</v>
      </c>
      <c r="E5345" s="22" t="s">
        <v>28</v>
      </c>
      <c r="F5345" s="22" t="s">
        <v>32</v>
      </c>
      <c r="G5345" s="1">
        <v>9972.93</v>
      </c>
    </row>
    <row r="5346" spans="2:7">
      <c r="B5346" s="22" t="s">
        <v>162</v>
      </c>
      <c r="C5346" s="22" t="s">
        <v>7</v>
      </c>
      <c r="D5346" s="22" t="s">
        <v>5</v>
      </c>
      <c r="E5346" s="22" t="s">
        <v>28</v>
      </c>
      <c r="F5346" s="22" t="s">
        <v>33</v>
      </c>
      <c r="G5346" s="1">
        <v>305070.71000000002</v>
      </c>
    </row>
    <row r="5347" spans="2:7">
      <c r="B5347" s="22" t="s">
        <v>162</v>
      </c>
      <c r="C5347" s="22" t="s">
        <v>7</v>
      </c>
      <c r="D5347" s="22" t="s">
        <v>5</v>
      </c>
      <c r="E5347" s="22" t="s">
        <v>34</v>
      </c>
      <c r="F5347" s="22" t="s">
        <v>35</v>
      </c>
      <c r="G5347" s="1">
        <v>47451.18</v>
      </c>
    </row>
    <row r="5348" spans="2:7">
      <c r="B5348" s="22" t="s">
        <v>162</v>
      </c>
      <c r="C5348" s="22" t="s">
        <v>7</v>
      </c>
      <c r="D5348" s="22" t="s">
        <v>5</v>
      </c>
      <c r="E5348" s="22" t="s">
        <v>34</v>
      </c>
      <c r="F5348" s="22" t="s">
        <v>36</v>
      </c>
      <c r="G5348" s="1">
        <v>4632.1000000000004</v>
      </c>
    </row>
    <row r="5349" spans="2:7">
      <c r="B5349" s="22" t="s">
        <v>162</v>
      </c>
      <c r="C5349" s="22" t="s">
        <v>7</v>
      </c>
      <c r="D5349" s="22" t="s">
        <v>5</v>
      </c>
      <c r="E5349" s="22" t="s">
        <v>34</v>
      </c>
      <c r="F5349" s="22" t="s">
        <v>73</v>
      </c>
      <c r="G5349" s="1">
        <v>15962.5</v>
      </c>
    </row>
    <row r="5350" spans="2:7">
      <c r="B5350" s="22" t="s">
        <v>162</v>
      </c>
      <c r="C5350" s="22" t="s">
        <v>7</v>
      </c>
      <c r="D5350" s="22" t="s">
        <v>5</v>
      </c>
      <c r="E5350" s="22" t="s">
        <v>34</v>
      </c>
      <c r="F5350" s="22" t="s">
        <v>38</v>
      </c>
      <c r="G5350" s="1">
        <v>186276.71</v>
      </c>
    </row>
    <row r="5351" spans="2:7">
      <c r="B5351" s="22" t="s">
        <v>162</v>
      </c>
      <c r="C5351" s="22" t="s">
        <v>7</v>
      </c>
      <c r="D5351" s="22" t="s">
        <v>5</v>
      </c>
      <c r="E5351" s="22" t="s">
        <v>34</v>
      </c>
      <c r="F5351" s="22" t="s">
        <v>39</v>
      </c>
      <c r="G5351" s="1">
        <v>256906.02</v>
      </c>
    </row>
    <row r="5352" spans="2:7">
      <c r="B5352" s="22" t="s">
        <v>162</v>
      </c>
      <c r="C5352" s="22" t="s">
        <v>7</v>
      </c>
      <c r="D5352" s="22" t="s">
        <v>5</v>
      </c>
      <c r="E5352" s="22" t="s">
        <v>34</v>
      </c>
      <c r="F5352" s="22" t="s">
        <v>40</v>
      </c>
      <c r="G5352" s="1">
        <v>38144.65</v>
      </c>
    </row>
    <row r="5353" spans="2:7">
      <c r="B5353" s="22" t="s">
        <v>162</v>
      </c>
      <c r="C5353" s="22" t="s">
        <v>7</v>
      </c>
      <c r="D5353" s="22" t="s">
        <v>5</v>
      </c>
      <c r="E5353" s="22" t="s">
        <v>34</v>
      </c>
      <c r="F5353" s="22" t="s">
        <v>41</v>
      </c>
      <c r="G5353" s="1">
        <v>15014.73</v>
      </c>
    </row>
    <row r="5354" spans="2:7">
      <c r="B5354" s="22" t="s">
        <v>162</v>
      </c>
      <c r="C5354" s="22" t="s">
        <v>7</v>
      </c>
      <c r="D5354" s="22" t="s">
        <v>5</v>
      </c>
      <c r="E5354" s="22" t="s">
        <v>34</v>
      </c>
      <c r="F5354" s="22" t="s">
        <v>42</v>
      </c>
      <c r="G5354" s="1">
        <v>34683.65</v>
      </c>
    </row>
    <row r="5355" spans="2:7">
      <c r="B5355" s="22" t="s">
        <v>162</v>
      </c>
      <c r="C5355" s="22" t="s">
        <v>7</v>
      </c>
      <c r="D5355" s="22" t="s">
        <v>5</v>
      </c>
      <c r="E5355" s="22" t="s">
        <v>34</v>
      </c>
      <c r="F5355" s="22" t="s">
        <v>45</v>
      </c>
      <c r="G5355" s="1">
        <v>117040.43</v>
      </c>
    </row>
    <row r="5356" spans="2:7">
      <c r="B5356" s="22" t="s">
        <v>162</v>
      </c>
      <c r="C5356" s="22" t="s">
        <v>7</v>
      </c>
      <c r="D5356" s="22" t="s">
        <v>5</v>
      </c>
      <c r="E5356" s="22" t="s">
        <v>34</v>
      </c>
      <c r="F5356" s="22" t="s">
        <v>46</v>
      </c>
      <c r="G5356" s="1">
        <v>4868.08</v>
      </c>
    </row>
    <row r="5357" spans="2:7">
      <c r="B5357" s="22" t="s">
        <v>162</v>
      </c>
      <c r="C5357" s="22" t="s">
        <v>7</v>
      </c>
      <c r="D5357" s="22" t="s">
        <v>5</v>
      </c>
      <c r="E5357" s="22" t="s">
        <v>34</v>
      </c>
      <c r="F5357" s="22" t="s">
        <v>47</v>
      </c>
      <c r="G5357" s="1">
        <v>67407.98</v>
      </c>
    </row>
    <row r="5358" spans="2:7">
      <c r="B5358" s="22" t="s">
        <v>162</v>
      </c>
      <c r="C5358" s="22" t="s">
        <v>7</v>
      </c>
      <c r="D5358" s="22" t="s">
        <v>5</v>
      </c>
      <c r="E5358" s="22" t="s">
        <v>34</v>
      </c>
      <c r="F5358" s="22" t="s">
        <v>75</v>
      </c>
      <c r="G5358" s="1">
        <v>44169.84</v>
      </c>
    </row>
    <row r="5359" spans="2:7">
      <c r="B5359" s="22" t="s">
        <v>162</v>
      </c>
      <c r="C5359" s="22" t="s">
        <v>7</v>
      </c>
      <c r="D5359" s="22" t="s">
        <v>5</v>
      </c>
      <c r="E5359" s="22" t="s">
        <v>34</v>
      </c>
      <c r="F5359" s="22" t="s">
        <v>49</v>
      </c>
      <c r="G5359" s="1">
        <v>238221.97</v>
      </c>
    </row>
    <row r="5360" spans="2:7">
      <c r="B5360" s="22" t="s">
        <v>162</v>
      </c>
      <c r="C5360" s="22" t="s">
        <v>7</v>
      </c>
      <c r="D5360" s="22" t="s">
        <v>5</v>
      </c>
      <c r="E5360" s="22" t="s">
        <v>34</v>
      </c>
      <c r="F5360" s="22" t="s">
        <v>50</v>
      </c>
      <c r="G5360" s="1">
        <v>41413.57</v>
      </c>
    </row>
    <row r="5361" spans="2:7">
      <c r="B5361" s="22" t="s">
        <v>162</v>
      </c>
      <c r="C5361" s="22" t="s">
        <v>7</v>
      </c>
      <c r="D5361" s="22" t="s">
        <v>5</v>
      </c>
      <c r="E5361" s="22" t="s">
        <v>34</v>
      </c>
      <c r="F5361" s="22" t="s">
        <v>51</v>
      </c>
      <c r="G5361" s="1">
        <v>1944.54</v>
      </c>
    </row>
    <row r="5362" spans="2:7">
      <c r="B5362" s="22" t="s">
        <v>162</v>
      </c>
      <c r="C5362" s="22" t="s">
        <v>7</v>
      </c>
      <c r="D5362" s="22" t="s">
        <v>5</v>
      </c>
      <c r="E5362" s="22" t="s">
        <v>34</v>
      </c>
      <c r="F5362" s="22" t="s">
        <v>52</v>
      </c>
      <c r="G5362" s="1">
        <v>8721.9599999999991</v>
      </c>
    </row>
    <row r="5363" spans="2:7">
      <c r="B5363" s="22" t="s">
        <v>162</v>
      </c>
      <c r="C5363" s="22" t="s">
        <v>7</v>
      </c>
      <c r="D5363" s="22" t="s">
        <v>5</v>
      </c>
      <c r="E5363" s="22" t="s">
        <v>34</v>
      </c>
      <c r="F5363" s="22" t="s">
        <v>53</v>
      </c>
      <c r="G5363" s="1">
        <v>263816.34999999998</v>
      </c>
    </row>
    <row r="5364" spans="2:7">
      <c r="B5364" s="22" t="s">
        <v>162</v>
      </c>
      <c r="C5364" s="22" t="s">
        <v>7</v>
      </c>
      <c r="D5364" s="22" t="s">
        <v>5</v>
      </c>
      <c r="E5364" s="22" t="s">
        <v>34</v>
      </c>
      <c r="F5364" s="22" t="s">
        <v>55</v>
      </c>
      <c r="G5364" s="1">
        <v>111560.1</v>
      </c>
    </row>
    <row r="5365" spans="2:7">
      <c r="B5365" s="22" t="s">
        <v>162</v>
      </c>
      <c r="C5365" s="22" t="s">
        <v>7</v>
      </c>
      <c r="D5365" s="22" t="s">
        <v>5</v>
      </c>
      <c r="E5365" s="22" t="s">
        <v>34</v>
      </c>
      <c r="F5365" s="22" t="s">
        <v>56</v>
      </c>
      <c r="G5365" s="1">
        <v>195126.3</v>
      </c>
    </row>
    <row r="5366" spans="2:7">
      <c r="B5366" s="22" t="s">
        <v>162</v>
      </c>
      <c r="C5366" s="22" t="s">
        <v>7</v>
      </c>
      <c r="D5366" s="22" t="s">
        <v>5</v>
      </c>
      <c r="E5366" s="22" t="s">
        <v>34</v>
      </c>
      <c r="F5366" s="22" t="s">
        <v>57</v>
      </c>
      <c r="G5366" s="1">
        <v>174577.58</v>
      </c>
    </row>
    <row r="5367" spans="2:7">
      <c r="B5367" s="22" t="s">
        <v>162</v>
      </c>
      <c r="C5367" s="22" t="s">
        <v>7</v>
      </c>
      <c r="D5367" s="22" t="s">
        <v>5</v>
      </c>
      <c r="E5367" s="22" t="s">
        <v>34</v>
      </c>
      <c r="F5367" s="22" t="s">
        <v>58</v>
      </c>
      <c r="G5367" s="1">
        <v>14248.51</v>
      </c>
    </row>
    <row r="5368" spans="2:7">
      <c r="B5368" s="22" t="s">
        <v>162</v>
      </c>
      <c r="C5368" s="22" t="s">
        <v>7</v>
      </c>
      <c r="D5368" s="22" t="s">
        <v>5</v>
      </c>
      <c r="E5368" s="22" t="s">
        <v>59</v>
      </c>
      <c r="F5368" s="22" t="s">
        <v>55</v>
      </c>
      <c r="G5368" s="1">
        <v>106546.99</v>
      </c>
    </row>
    <row r="5369" spans="2:7">
      <c r="B5369" s="22" t="s">
        <v>162</v>
      </c>
      <c r="C5369" s="22" t="s">
        <v>7</v>
      </c>
      <c r="D5369" s="22" t="s">
        <v>5</v>
      </c>
      <c r="E5369" s="22" t="s">
        <v>60</v>
      </c>
      <c r="F5369" s="22" t="s">
        <v>78</v>
      </c>
      <c r="G5369" s="1">
        <v>41468.06</v>
      </c>
    </row>
    <row r="5370" spans="2:7">
      <c r="B5370" s="22" t="s">
        <v>162</v>
      </c>
      <c r="C5370" s="22" t="s">
        <v>7</v>
      </c>
      <c r="D5370" s="22" t="s">
        <v>5</v>
      </c>
      <c r="E5370" s="22" t="s">
        <v>60</v>
      </c>
      <c r="F5370" s="22" t="s">
        <v>81</v>
      </c>
      <c r="G5370" s="1">
        <v>10752.24</v>
      </c>
    </row>
    <row r="5371" spans="2:7">
      <c r="B5371" s="22" t="s">
        <v>162</v>
      </c>
      <c r="C5371" s="22" t="s">
        <v>7</v>
      </c>
      <c r="D5371" s="22" t="s">
        <v>5</v>
      </c>
      <c r="E5371" s="22" t="s">
        <v>60</v>
      </c>
      <c r="F5371" s="22" t="s">
        <v>62</v>
      </c>
      <c r="G5371" s="1">
        <v>22319.01</v>
      </c>
    </row>
    <row r="5372" spans="2:7">
      <c r="B5372" s="22" t="s">
        <v>162</v>
      </c>
      <c r="C5372" s="22" t="s">
        <v>7</v>
      </c>
      <c r="D5372" s="22" t="s">
        <v>7</v>
      </c>
      <c r="E5372" s="22" t="s">
        <v>5</v>
      </c>
      <c r="F5372" s="22" t="s">
        <v>6</v>
      </c>
      <c r="G5372" s="1">
        <v>138403.43</v>
      </c>
    </row>
    <row r="5373" spans="2:7">
      <c r="B5373" s="22" t="s">
        <v>162</v>
      </c>
      <c r="C5373" s="22" t="s">
        <v>7</v>
      </c>
      <c r="D5373" s="22" t="s">
        <v>7</v>
      </c>
      <c r="E5373" s="22" t="s">
        <v>8</v>
      </c>
      <c r="F5373" s="22" t="s">
        <v>9</v>
      </c>
      <c r="G5373" s="1">
        <v>626394.17000000004</v>
      </c>
    </row>
    <row r="5374" spans="2:7">
      <c r="B5374" s="22" t="s">
        <v>162</v>
      </c>
      <c r="C5374" s="22" t="s">
        <v>7</v>
      </c>
      <c r="D5374" s="22" t="s">
        <v>7</v>
      </c>
      <c r="E5374" s="22" t="s">
        <v>8</v>
      </c>
      <c r="F5374" s="22" t="s">
        <v>10</v>
      </c>
      <c r="G5374" s="1">
        <v>3618.23</v>
      </c>
    </row>
    <row r="5375" spans="2:7">
      <c r="B5375" s="22" t="s">
        <v>162</v>
      </c>
      <c r="C5375" s="22" t="s">
        <v>7</v>
      </c>
      <c r="D5375" s="22" t="s">
        <v>7</v>
      </c>
      <c r="E5375" s="22" t="s">
        <v>8</v>
      </c>
      <c r="F5375" s="22" t="s">
        <v>11</v>
      </c>
      <c r="G5375" s="1">
        <v>102503.87</v>
      </c>
    </row>
    <row r="5376" spans="2:7">
      <c r="B5376" s="22" t="s">
        <v>162</v>
      </c>
      <c r="C5376" s="22" t="s">
        <v>7</v>
      </c>
      <c r="D5376" s="22" t="s">
        <v>7</v>
      </c>
      <c r="E5376" s="22" t="s">
        <v>8</v>
      </c>
      <c r="F5376" s="22" t="s">
        <v>12</v>
      </c>
      <c r="G5376" s="1">
        <v>135386.5</v>
      </c>
    </row>
    <row r="5377" spans="2:7">
      <c r="B5377" s="22" t="s">
        <v>162</v>
      </c>
      <c r="C5377" s="22" t="s">
        <v>7</v>
      </c>
      <c r="D5377" s="22" t="s">
        <v>7</v>
      </c>
      <c r="E5377" s="22" t="s">
        <v>8</v>
      </c>
      <c r="F5377" s="22" t="s">
        <v>13</v>
      </c>
      <c r="G5377" s="1">
        <v>224.97</v>
      </c>
    </row>
    <row r="5378" spans="2:7">
      <c r="B5378" s="22" t="s">
        <v>162</v>
      </c>
      <c r="C5378" s="22" t="s">
        <v>7</v>
      </c>
      <c r="D5378" s="22" t="s">
        <v>7</v>
      </c>
      <c r="E5378" s="22" t="s">
        <v>14</v>
      </c>
      <c r="F5378" s="22" t="s">
        <v>9</v>
      </c>
      <c r="G5378" s="1">
        <v>543334.34</v>
      </c>
    </row>
    <row r="5379" spans="2:7">
      <c r="B5379" s="22" t="s">
        <v>162</v>
      </c>
      <c r="C5379" s="22" t="s">
        <v>7</v>
      </c>
      <c r="D5379" s="22" t="s">
        <v>7</v>
      </c>
      <c r="E5379" s="22" t="s">
        <v>14</v>
      </c>
      <c r="F5379" s="22" t="s">
        <v>10</v>
      </c>
      <c r="G5379" s="1">
        <v>945.68</v>
      </c>
    </row>
    <row r="5380" spans="2:7">
      <c r="B5380" s="22" t="s">
        <v>162</v>
      </c>
      <c r="C5380" s="22" t="s">
        <v>7</v>
      </c>
      <c r="D5380" s="22" t="s">
        <v>7</v>
      </c>
      <c r="E5380" s="22" t="s">
        <v>14</v>
      </c>
      <c r="F5380" s="22" t="s">
        <v>11</v>
      </c>
      <c r="G5380" s="1">
        <v>4870.9799999999996</v>
      </c>
    </row>
    <row r="5381" spans="2:7">
      <c r="B5381" s="22" t="s">
        <v>162</v>
      </c>
      <c r="C5381" s="22" t="s">
        <v>7</v>
      </c>
      <c r="D5381" s="22" t="s">
        <v>7</v>
      </c>
      <c r="E5381" s="22" t="s">
        <v>14</v>
      </c>
      <c r="F5381" s="22" t="s">
        <v>12</v>
      </c>
      <c r="G5381" s="1">
        <v>179527.41</v>
      </c>
    </row>
    <row r="5382" spans="2:7">
      <c r="B5382" s="22" t="s">
        <v>162</v>
      </c>
      <c r="C5382" s="22" t="s">
        <v>7</v>
      </c>
      <c r="D5382" s="22" t="s">
        <v>7</v>
      </c>
      <c r="E5382" s="22" t="s">
        <v>15</v>
      </c>
      <c r="F5382" s="22" t="s">
        <v>16</v>
      </c>
      <c r="G5382" s="1">
        <v>5044.6099999999997</v>
      </c>
    </row>
    <row r="5383" spans="2:7">
      <c r="B5383" s="22" t="s">
        <v>162</v>
      </c>
      <c r="C5383" s="22" t="s">
        <v>7</v>
      </c>
      <c r="D5383" s="22" t="s">
        <v>7</v>
      </c>
      <c r="E5383" s="22" t="s">
        <v>15</v>
      </c>
      <c r="F5383" s="22" t="s">
        <v>71</v>
      </c>
      <c r="G5383" s="1">
        <v>40544.120000000003</v>
      </c>
    </row>
    <row r="5384" spans="2:7">
      <c r="B5384" s="22" t="s">
        <v>162</v>
      </c>
      <c r="C5384" s="22" t="s">
        <v>7</v>
      </c>
      <c r="D5384" s="22" t="s">
        <v>7</v>
      </c>
      <c r="E5384" s="22" t="s">
        <v>15</v>
      </c>
      <c r="F5384" s="22" t="s">
        <v>17</v>
      </c>
      <c r="G5384" s="1">
        <v>14304.84</v>
      </c>
    </row>
    <row r="5385" spans="2:7">
      <c r="B5385" s="22" t="s">
        <v>162</v>
      </c>
      <c r="C5385" s="22" t="s">
        <v>7</v>
      </c>
      <c r="D5385" s="22" t="s">
        <v>7</v>
      </c>
      <c r="E5385" s="22" t="s">
        <v>15</v>
      </c>
      <c r="F5385" s="22" t="s">
        <v>18</v>
      </c>
      <c r="G5385" s="1">
        <v>26627.79</v>
      </c>
    </row>
    <row r="5386" spans="2:7">
      <c r="B5386" s="22" t="s">
        <v>162</v>
      </c>
      <c r="C5386" s="22" t="s">
        <v>7</v>
      </c>
      <c r="D5386" s="22" t="s">
        <v>7</v>
      </c>
      <c r="E5386" s="22" t="s">
        <v>15</v>
      </c>
      <c r="F5386" s="22" t="s">
        <v>19</v>
      </c>
      <c r="G5386" s="1">
        <v>28542.01</v>
      </c>
    </row>
    <row r="5387" spans="2:7">
      <c r="B5387" s="22" t="s">
        <v>162</v>
      </c>
      <c r="C5387" s="22" t="s">
        <v>7</v>
      </c>
      <c r="D5387" s="22" t="s">
        <v>7</v>
      </c>
      <c r="E5387" s="22" t="s">
        <v>15</v>
      </c>
      <c r="F5387" s="22" t="s">
        <v>20</v>
      </c>
      <c r="G5387" s="1">
        <v>24906.75</v>
      </c>
    </row>
    <row r="5388" spans="2:7">
      <c r="B5388" s="22" t="s">
        <v>162</v>
      </c>
      <c r="C5388" s="22" t="s">
        <v>7</v>
      </c>
      <c r="D5388" s="22" t="s">
        <v>7</v>
      </c>
      <c r="E5388" s="22" t="s">
        <v>15</v>
      </c>
      <c r="F5388" s="22" t="s">
        <v>21</v>
      </c>
      <c r="G5388" s="1">
        <v>275.77</v>
      </c>
    </row>
    <row r="5389" spans="2:7">
      <c r="B5389" s="22" t="s">
        <v>162</v>
      </c>
      <c r="C5389" s="22" t="s">
        <v>7</v>
      </c>
      <c r="D5389" s="22" t="s">
        <v>7</v>
      </c>
      <c r="E5389" s="22" t="s">
        <v>15</v>
      </c>
      <c r="F5389" s="22" t="s">
        <v>22</v>
      </c>
      <c r="G5389" s="1">
        <v>268.7</v>
      </c>
    </row>
    <row r="5390" spans="2:7">
      <c r="B5390" s="22" t="s">
        <v>162</v>
      </c>
      <c r="C5390" s="22" t="s">
        <v>7</v>
      </c>
      <c r="D5390" s="22" t="s">
        <v>7</v>
      </c>
      <c r="E5390" s="22" t="s">
        <v>15</v>
      </c>
      <c r="F5390" s="22" t="s">
        <v>23</v>
      </c>
      <c r="G5390" s="1">
        <v>891.45</v>
      </c>
    </row>
    <row r="5391" spans="2:7">
      <c r="B5391" s="22" t="s">
        <v>162</v>
      </c>
      <c r="C5391" s="22" t="s">
        <v>7</v>
      </c>
      <c r="D5391" s="22" t="s">
        <v>7</v>
      </c>
      <c r="E5391" s="22" t="s">
        <v>15</v>
      </c>
      <c r="F5391" s="22" t="s">
        <v>24</v>
      </c>
      <c r="G5391" s="1">
        <v>3873.93</v>
      </c>
    </row>
    <row r="5392" spans="2:7">
      <c r="B5392" s="22" t="s">
        <v>162</v>
      </c>
      <c r="C5392" s="22" t="s">
        <v>7</v>
      </c>
      <c r="D5392" s="22" t="s">
        <v>7</v>
      </c>
      <c r="E5392" s="22" t="s">
        <v>15</v>
      </c>
      <c r="F5392" s="22" t="s">
        <v>25</v>
      </c>
      <c r="G5392" s="1">
        <v>2006.79</v>
      </c>
    </row>
    <row r="5393" spans="2:7">
      <c r="B5393" s="22" t="s">
        <v>162</v>
      </c>
      <c r="C5393" s="22" t="s">
        <v>7</v>
      </c>
      <c r="D5393" s="22" t="s">
        <v>7</v>
      </c>
      <c r="E5393" s="22" t="s">
        <v>15</v>
      </c>
      <c r="F5393" s="22" t="s">
        <v>26</v>
      </c>
      <c r="G5393" s="1">
        <v>18626.32</v>
      </c>
    </row>
    <row r="5394" spans="2:7">
      <c r="B5394" s="22" t="s">
        <v>162</v>
      </c>
      <c r="C5394" s="22" t="s">
        <v>7</v>
      </c>
      <c r="D5394" s="22" t="s">
        <v>7</v>
      </c>
      <c r="E5394" s="22" t="s">
        <v>15</v>
      </c>
      <c r="F5394" s="22" t="s">
        <v>27</v>
      </c>
      <c r="G5394" s="1">
        <v>13.03</v>
      </c>
    </row>
    <row r="5395" spans="2:7">
      <c r="B5395" s="22" t="s">
        <v>162</v>
      </c>
      <c r="C5395" s="22" t="s">
        <v>7</v>
      </c>
      <c r="D5395" s="22" t="s">
        <v>7</v>
      </c>
      <c r="E5395" s="22" t="s">
        <v>15</v>
      </c>
      <c r="F5395" s="22" t="s">
        <v>72</v>
      </c>
      <c r="G5395" s="1">
        <v>113.91</v>
      </c>
    </row>
    <row r="5396" spans="2:7">
      <c r="B5396" s="22" t="s">
        <v>162</v>
      </c>
      <c r="C5396" s="22" t="s">
        <v>7</v>
      </c>
      <c r="D5396" s="22" t="s">
        <v>7</v>
      </c>
      <c r="E5396" s="22" t="s">
        <v>28</v>
      </c>
      <c r="F5396" s="22" t="s">
        <v>29</v>
      </c>
      <c r="G5396" s="1">
        <v>255162.48</v>
      </c>
    </row>
    <row r="5397" spans="2:7">
      <c r="B5397" s="22" t="s">
        <v>162</v>
      </c>
      <c r="C5397" s="22" t="s">
        <v>7</v>
      </c>
      <c r="D5397" s="22" t="s">
        <v>7</v>
      </c>
      <c r="E5397" s="22" t="s">
        <v>28</v>
      </c>
      <c r="F5397" s="22" t="s">
        <v>33</v>
      </c>
      <c r="G5397" s="1">
        <v>26277.97</v>
      </c>
    </row>
    <row r="5398" spans="2:7">
      <c r="B5398" s="22" t="s">
        <v>162</v>
      </c>
      <c r="C5398" s="22" t="s">
        <v>7</v>
      </c>
      <c r="D5398" s="22" t="s">
        <v>7</v>
      </c>
      <c r="E5398" s="22" t="s">
        <v>34</v>
      </c>
      <c r="F5398" s="22" t="s">
        <v>38</v>
      </c>
      <c r="G5398" s="1">
        <v>1003.48</v>
      </c>
    </row>
    <row r="5399" spans="2:7">
      <c r="B5399" s="22" t="s">
        <v>162</v>
      </c>
      <c r="C5399" s="22" t="s">
        <v>7</v>
      </c>
      <c r="D5399" s="22" t="s">
        <v>7</v>
      </c>
      <c r="E5399" s="22" t="s">
        <v>34</v>
      </c>
      <c r="F5399" s="22" t="s">
        <v>74</v>
      </c>
      <c r="G5399" s="1">
        <v>35637.24</v>
      </c>
    </row>
    <row r="5400" spans="2:7">
      <c r="B5400" s="22" t="s">
        <v>162</v>
      </c>
      <c r="C5400" s="22" t="s">
        <v>7</v>
      </c>
      <c r="D5400" s="22" t="s">
        <v>7</v>
      </c>
      <c r="E5400" s="22" t="s">
        <v>34</v>
      </c>
      <c r="F5400" s="22" t="s">
        <v>58</v>
      </c>
      <c r="G5400" s="1">
        <v>1680</v>
      </c>
    </row>
    <row r="5401" spans="2:7">
      <c r="B5401" s="22" t="s">
        <v>162</v>
      </c>
      <c r="C5401" s="22" t="s">
        <v>7</v>
      </c>
      <c r="D5401" s="22" t="s">
        <v>7</v>
      </c>
      <c r="E5401" s="22" t="s">
        <v>59</v>
      </c>
      <c r="F5401" s="22" t="s">
        <v>55</v>
      </c>
      <c r="G5401" s="1">
        <v>23149.75</v>
      </c>
    </row>
    <row r="5402" spans="2:7">
      <c r="B5402" s="22" t="s">
        <v>163</v>
      </c>
      <c r="C5402" s="22" t="s">
        <v>7</v>
      </c>
      <c r="D5402" s="22" t="s">
        <v>5</v>
      </c>
      <c r="E5402" s="22" t="s">
        <v>5</v>
      </c>
      <c r="F5402" s="22" t="s">
        <v>6</v>
      </c>
      <c r="G5402" s="1">
        <v>160237.01999999999</v>
      </c>
    </row>
    <row r="5403" spans="2:7">
      <c r="B5403" s="22" t="s">
        <v>163</v>
      </c>
      <c r="C5403" s="22" t="s">
        <v>7</v>
      </c>
      <c r="D5403" s="22" t="s">
        <v>5</v>
      </c>
      <c r="E5403" s="22" t="s">
        <v>7</v>
      </c>
      <c r="F5403" s="22" t="s">
        <v>6</v>
      </c>
      <c r="G5403" s="1">
        <v>-347438</v>
      </c>
    </row>
    <row r="5404" spans="2:7">
      <c r="B5404" s="22" t="s">
        <v>163</v>
      </c>
      <c r="C5404" s="22" t="s">
        <v>7</v>
      </c>
      <c r="D5404" s="22" t="s">
        <v>5</v>
      </c>
      <c r="E5404" s="22" t="s">
        <v>8</v>
      </c>
      <c r="F5404" s="22" t="s">
        <v>9</v>
      </c>
      <c r="G5404" s="1">
        <v>38383177.770000003</v>
      </c>
    </row>
    <row r="5405" spans="2:7">
      <c r="B5405" s="22" t="s">
        <v>163</v>
      </c>
      <c r="C5405" s="22" t="s">
        <v>7</v>
      </c>
      <c r="D5405" s="22" t="s">
        <v>5</v>
      </c>
      <c r="E5405" s="22" t="s">
        <v>8</v>
      </c>
      <c r="F5405" s="22" t="s">
        <v>10</v>
      </c>
      <c r="G5405" s="1">
        <v>720612.53</v>
      </c>
    </row>
    <row r="5406" spans="2:7">
      <c r="B5406" s="22" t="s">
        <v>163</v>
      </c>
      <c r="C5406" s="22" t="s">
        <v>7</v>
      </c>
      <c r="D5406" s="22" t="s">
        <v>5</v>
      </c>
      <c r="E5406" s="22" t="s">
        <v>8</v>
      </c>
      <c r="F5406" s="22" t="s">
        <v>11</v>
      </c>
      <c r="G5406" s="1">
        <v>1437743.06</v>
      </c>
    </row>
    <row r="5407" spans="2:7">
      <c r="B5407" s="22" t="s">
        <v>163</v>
      </c>
      <c r="C5407" s="22" t="s">
        <v>7</v>
      </c>
      <c r="D5407" s="22" t="s">
        <v>5</v>
      </c>
      <c r="E5407" s="22" t="s">
        <v>8</v>
      </c>
      <c r="F5407" s="22" t="s">
        <v>12</v>
      </c>
      <c r="G5407" s="1">
        <v>8710213.5600000005</v>
      </c>
    </row>
    <row r="5408" spans="2:7">
      <c r="B5408" s="22" t="s">
        <v>163</v>
      </c>
      <c r="C5408" s="22" t="s">
        <v>7</v>
      </c>
      <c r="D5408" s="22" t="s">
        <v>5</v>
      </c>
      <c r="E5408" s="22" t="s">
        <v>8</v>
      </c>
      <c r="F5408" s="22" t="s">
        <v>13</v>
      </c>
      <c r="G5408" s="1">
        <v>7542.94</v>
      </c>
    </row>
    <row r="5409" spans="2:7">
      <c r="B5409" s="22" t="s">
        <v>163</v>
      </c>
      <c r="C5409" s="22" t="s">
        <v>7</v>
      </c>
      <c r="D5409" s="22" t="s">
        <v>5</v>
      </c>
      <c r="E5409" s="22" t="s">
        <v>14</v>
      </c>
      <c r="F5409" s="22" t="s">
        <v>9</v>
      </c>
      <c r="G5409" s="1">
        <v>14323620.880000001</v>
      </c>
    </row>
    <row r="5410" spans="2:7">
      <c r="B5410" s="22" t="s">
        <v>163</v>
      </c>
      <c r="C5410" s="22" t="s">
        <v>7</v>
      </c>
      <c r="D5410" s="22" t="s">
        <v>5</v>
      </c>
      <c r="E5410" s="22" t="s">
        <v>14</v>
      </c>
      <c r="F5410" s="22" t="s">
        <v>10</v>
      </c>
      <c r="G5410" s="1">
        <v>496358.31</v>
      </c>
    </row>
    <row r="5411" spans="2:7">
      <c r="B5411" s="22" t="s">
        <v>163</v>
      </c>
      <c r="C5411" s="22" t="s">
        <v>7</v>
      </c>
      <c r="D5411" s="22" t="s">
        <v>5</v>
      </c>
      <c r="E5411" s="22" t="s">
        <v>14</v>
      </c>
      <c r="F5411" s="22" t="s">
        <v>11</v>
      </c>
      <c r="G5411" s="1">
        <v>331853.2</v>
      </c>
    </row>
    <row r="5412" spans="2:7">
      <c r="B5412" s="22" t="s">
        <v>163</v>
      </c>
      <c r="C5412" s="22" t="s">
        <v>7</v>
      </c>
      <c r="D5412" s="22" t="s">
        <v>5</v>
      </c>
      <c r="E5412" s="22" t="s">
        <v>14</v>
      </c>
      <c r="F5412" s="22" t="s">
        <v>12</v>
      </c>
      <c r="G5412" s="1">
        <v>265773.06</v>
      </c>
    </row>
    <row r="5413" spans="2:7">
      <c r="B5413" s="22" t="s">
        <v>163</v>
      </c>
      <c r="C5413" s="22" t="s">
        <v>7</v>
      </c>
      <c r="D5413" s="22" t="s">
        <v>5</v>
      </c>
      <c r="E5413" s="22" t="s">
        <v>14</v>
      </c>
      <c r="F5413" s="22" t="s">
        <v>13</v>
      </c>
      <c r="G5413" s="1">
        <v>5901.55</v>
      </c>
    </row>
    <row r="5414" spans="2:7">
      <c r="B5414" s="22" t="s">
        <v>163</v>
      </c>
      <c r="C5414" s="22" t="s">
        <v>7</v>
      </c>
      <c r="D5414" s="22" t="s">
        <v>5</v>
      </c>
      <c r="E5414" s="22" t="s">
        <v>15</v>
      </c>
      <c r="F5414" s="22" t="s">
        <v>16</v>
      </c>
      <c r="G5414" s="1">
        <v>-3624.54</v>
      </c>
    </row>
    <row r="5415" spans="2:7">
      <c r="B5415" s="22" t="s">
        <v>163</v>
      </c>
      <c r="C5415" s="22" t="s">
        <v>7</v>
      </c>
      <c r="D5415" s="22" t="s">
        <v>5</v>
      </c>
      <c r="E5415" s="22" t="s">
        <v>15</v>
      </c>
      <c r="F5415" s="22" t="s">
        <v>71</v>
      </c>
      <c r="G5415" s="1">
        <v>-797.76</v>
      </c>
    </row>
    <row r="5416" spans="2:7">
      <c r="B5416" s="22" t="s">
        <v>163</v>
      </c>
      <c r="C5416" s="22" t="s">
        <v>7</v>
      </c>
      <c r="D5416" s="22" t="s">
        <v>5</v>
      </c>
      <c r="E5416" s="22" t="s">
        <v>15</v>
      </c>
      <c r="F5416" s="22" t="s">
        <v>17</v>
      </c>
      <c r="G5416" s="1">
        <v>3632924.02</v>
      </c>
    </row>
    <row r="5417" spans="2:7">
      <c r="B5417" s="22" t="s">
        <v>163</v>
      </c>
      <c r="C5417" s="22" t="s">
        <v>7</v>
      </c>
      <c r="D5417" s="22" t="s">
        <v>5</v>
      </c>
      <c r="E5417" s="22" t="s">
        <v>15</v>
      </c>
      <c r="F5417" s="22" t="s">
        <v>18</v>
      </c>
      <c r="G5417" s="1">
        <v>956403.9</v>
      </c>
    </row>
    <row r="5418" spans="2:7">
      <c r="B5418" s="22" t="s">
        <v>163</v>
      </c>
      <c r="C5418" s="22" t="s">
        <v>7</v>
      </c>
      <c r="D5418" s="22" t="s">
        <v>5</v>
      </c>
      <c r="E5418" s="22" t="s">
        <v>15</v>
      </c>
      <c r="F5418" s="22" t="s">
        <v>19</v>
      </c>
      <c r="G5418" s="1">
        <v>7405144.9699999997</v>
      </c>
    </row>
    <row r="5419" spans="2:7">
      <c r="B5419" s="22" t="s">
        <v>163</v>
      </c>
      <c r="C5419" s="22" t="s">
        <v>7</v>
      </c>
      <c r="D5419" s="22" t="s">
        <v>5</v>
      </c>
      <c r="E5419" s="22" t="s">
        <v>15</v>
      </c>
      <c r="F5419" s="22" t="s">
        <v>20</v>
      </c>
      <c r="G5419" s="1">
        <v>1642126.39</v>
      </c>
    </row>
    <row r="5420" spans="2:7">
      <c r="B5420" s="22" t="s">
        <v>163</v>
      </c>
      <c r="C5420" s="22" t="s">
        <v>7</v>
      </c>
      <c r="D5420" s="22" t="s">
        <v>5</v>
      </c>
      <c r="E5420" s="22" t="s">
        <v>15</v>
      </c>
      <c r="F5420" s="22" t="s">
        <v>21</v>
      </c>
      <c r="G5420" s="1">
        <v>34657.25</v>
      </c>
    </row>
    <row r="5421" spans="2:7">
      <c r="B5421" s="22" t="s">
        <v>163</v>
      </c>
      <c r="C5421" s="22" t="s">
        <v>7</v>
      </c>
      <c r="D5421" s="22" t="s">
        <v>5</v>
      </c>
      <c r="E5421" s="22" t="s">
        <v>15</v>
      </c>
      <c r="F5421" s="22" t="s">
        <v>22</v>
      </c>
      <c r="G5421" s="1">
        <v>15945.93</v>
      </c>
    </row>
    <row r="5422" spans="2:7">
      <c r="B5422" s="22" t="s">
        <v>163</v>
      </c>
      <c r="C5422" s="22" t="s">
        <v>7</v>
      </c>
      <c r="D5422" s="22" t="s">
        <v>5</v>
      </c>
      <c r="E5422" s="22" t="s">
        <v>15</v>
      </c>
      <c r="F5422" s="22" t="s">
        <v>23</v>
      </c>
      <c r="G5422" s="1">
        <v>200259.74</v>
      </c>
    </row>
    <row r="5423" spans="2:7">
      <c r="B5423" s="22" t="s">
        <v>163</v>
      </c>
      <c r="C5423" s="22" t="s">
        <v>7</v>
      </c>
      <c r="D5423" s="22" t="s">
        <v>5</v>
      </c>
      <c r="E5423" s="22" t="s">
        <v>15</v>
      </c>
      <c r="F5423" s="22" t="s">
        <v>24</v>
      </c>
      <c r="G5423" s="1">
        <v>324847.07</v>
      </c>
    </row>
    <row r="5424" spans="2:7">
      <c r="B5424" s="22" t="s">
        <v>163</v>
      </c>
      <c r="C5424" s="22" t="s">
        <v>7</v>
      </c>
      <c r="D5424" s="22" t="s">
        <v>5</v>
      </c>
      <c r="E5424" s="22" t="s">
        <v>15</v>
      </c>
      <c r="F5424" s="22" t="s">
        <v>25</v>
      </c>
      <c r="G5424" s="1">
        <v>6445224.1299999999</v>
      </c>
    </row>
    <row r="5425" spans="2:7">
      <c r="B5425" s="22" t="s">
        <v>163</v>
      </c>
      <c r="C5425" s="22" t="s">
        <v>7</v>
      </c>
      <c r="D5425" s="22" t="s">
        <v>5</v>
      </c>
      <c r="E5425" s="22" t="s">
        <v>15</v>
      </c>
      <c r="F5425" s="22" t="s">
        <v>26</v>
      </c>
      <c r="G5425" s="1">
        <v>4814987.26</v>
      </c>
    </row>
    <row r="5426" spans="2:7">
      <c r="B5426" s="22" t="s">
        <v>163</v>
      </c>
      <c r="C5426" s="22" t="s">
        <v>7</v>
      </c>
      <c r="D5426" s="22" t="s">
        <v>5</v>
      </c>
      <c r="E5426" s="22" t="s">
        <v>15</v>
      </c>
      <c r="F5426" s="22" t="s">
        <v>27</v>
      </c>
      <c r="G5426" s="1">
        <v>183004.89</v>
      </c>
    </row>
    <row r="5427" spans="2:7">
      <c r="B5427" s="22" t="s">
        <v>163</v>
      </c>
      <c r="C5427" s="22" t="s">
        <v>7</v>
      </c>
      <c r="D5427" s="22" t="s">
        <v>5</v>
      </c>
      <c r="E5427" s="22" t="s">
        <v>15</v>
      </c>
      <c r="F5427" s="22" t="s">
        <v>72</v>
      </c>
      <c r="G5427" s="1">
        <v>23715.48</v>
      </c>
    </row>
    <row r="5428" spans="2:7">
      <c r="B5428" s="22" t="s">
        <v>163</v>
      </c>
      <c r="C5428" s="22" t="s">
        <v>7</v>
      </c>
      <c r="D5428" s="22" t="s">
        <v>5</v>
      </c>
      <c r="E5428" s="22" t="s">
        <v>28</v>
      </c>
      <c r="F5428" s="22" t="s">
        <v>29</v>
      </c>
      <c r="G5428" s="1">
        <v>2301622.52</v>
      </c>
    </row>
    <row r="5429" spans="2:7">
      <c r="B5429" s="22" t="s">
        <v>163</v>
      </c>
      <c r="C5429" s="22" t="s">
        <v>7</v>
      </c>
      <c r="D5429" s="22" t="s">
        <v>5</v>
      </c>
      <c r="E5429" s="22" t="s">
        <v>28</v>
      </c>
      <c r="F5429" s="22" t="s">
        <v>30</v>
      </c>
      <c r="G5429" s="1">
        <v>20800.54</v>
      </c>
    </row>
    <row r="5430" spans="2:7">
      <c r="B5430" s="22" t="s">
        <v>163</v>
      </c>
      <c r="C5430" s="22" t="s">
        <v>7</v>
      </c>
      <c r="D5430" s="22" t="s">
        <v>5</v>
      </c>
      <c r="E5430" s="22" t="s">
        <v>28</v>
      </c>
      <c r="F5430" s="22" t="s">
        <v>31</v>
      </c>
      <c r="G5430" s="1">
        <v>275136.99</v>
      </c>
    </row>
    <row r="5431" spans="2:7">
      <c r="B5431" s="22" t="s">
        <v>163</v>
      </c>
      <c r="C5431" s="22" t="s">
        <v>7</v>
      </c>
      <c r="D5431" s="22" t="s">
        <v>5</v>
      </c>
      <c r="E5431" s="22" t="s">
        <v>28</v>
      </c>
      <c r="F5431" s="22" t="s">
        <v>32</v>
      </c>
      <c r="G5431" s="1">
        <v>532078.54</v>
      </c>
    </row>
    <row r="5432" spans="2:7">
      <c r="B5432" s="22" t="s">
        <v>163</v>
      </c>
      <c r="C5432" s="22" t="s">
        <v>7</v>
      </c>
      <c r="D5432" s="22" t="s">
        <v>5</v>
      </c>
      <c r="E5432" s="22" t="s">
        <v>28</v>
      </c>
      <c r="F5432" s="22" t="s">
        <v>33</v>
      </c>
      <c r="G5432" s="1">
        <v>457911.58</v>
      </c>
    </row>
    <row r="5433" spans="2:7">
      <c r="B5433" s="22" t="s">
        <v>163</v>
      </c>
      <c r="C5433" s="22" t="s">
        <v>7</v>
      </c>
      <c r="D5433" s="22" t="s">
        <v>5</v>
      </c>
      <c r="E5433" s="22" t="s">
        <v>34</v>
      </c>
      <c r="F5433" s="22" t="s">
        <v>35</v>
      </c>
      <c r="G5433" s="1">
        <v>103869.09</v>
      </c>
    </row>
    <row r="5434" spans="2:7">
      <c r="B5434" s="22" t="s">
        <v>163</v>
      </c>
      <c r="C5434" s="22" t="s">
        <v>7</v>
      </c>
      <c r="D5434" s="22" t="s">
        <v>5</v>
      </c>
      <c r="E5434" s="22" t="s">
        <v>34</v>
      </c>
      <c r="F5434" s="22" t="s">
        <v>36</v>
      </c>
      <c r="G5434" s="1">
        <v>5935.13</v>
      </c>
    </row>
    <row r="5435" spans="2:7">
      <c r="B5435" s="22" t="s">
        <v>163</v>
      </c>
      <c r="C5435" s="22" t="s">
        <v>7</v>
      </c>
      <c r="D5435" s="22" t="s">
        <v>5</v>
      </c>
      <c r="E5435" s="22" t="s">
        <v>34</v>
      </c>
      <c r="F5435" s="22" t="s">
        <v>37</v>
      </c>
      <c r="G5435" s="1">
        <v>725387.2</v>
      </c>
    </row>
    <row r="5436" spans="2:7">
      <c r="B5436" s="22" t="s">
        <v>163</v>
      </c>
      <c r="C5436" s="22" t="s">
        <v>7</v>
      </c>
      <c r="D5436" s="22" t="s">
        <v>5</v>
      </c>
      <c r="E5436" s="22" t="s">
        <v>34</v>
      </c>
      <c r="F5436" s="22" t="s">
        <v>64</v>
      </c>
      <c r="G5436" s="1">
        <v>143520</v>
      </c>
    </row>
    <row r="5437" spans="2:7">
      <c r="B5437" s="22" t="s">
        <v>163</v>
      </c>
      <c r="C5437" s="22" t="s">
        <v>7</v>
      </c>
      <c r="D5437" s="22" t="s">
        <v>5</v>
      </c>
      <c r="E5437" s="22" t="s">
        <v>34</v>
      </c>
      <c r="F5437" s="22" t="s">
        <v>38</v>
      </c>
      <c r="G5437" s="1">
        <v>406020.84</v>
      </c>
    </row>
    <row r="5438" spans="2:7">
      <c r="B5438" s="22" t="s">
        <v>163</v>
      </c>
      <c r="C5438" s="22" t="s">
        <v>7</v>
      </c>
      <c r="D5438" s="22" t="s">
        <v>5</v>
      </c>
      <c r="E5438" s="22" t="s">
        <v>34</v>
      </c>
      <c r="F5438" s="22" t="s">
        <v>39</v>
      </c>
      <c r="G5438" s="1">
        <v>510610.65</v>
      </c>
    </row>
    <row r="5439" spans="2:7">
      <c r="B5439" s="22" t="s">
        <v>163</v>
      </c>
      <c r="C5439" s="22" t="s">
        <v>7</v>
      </c>
      <c r="D5439" s="22" t="s">
        <v>5</v>
      </c>
      <c r="E5439" s="22" t="s">
        <v>34</v>
      </c>
      <c r="F5439" s="22" t="s">
        <v>40</v>
      </c>
      <c r="G5439" s="1">
        <v>468488.02</v>
      </c>
    </row>
    <row r="5440" spans="2:7">
      <c r="B5440" s="22" t="s">
        <v>163</v>
      </c>
      <c r="C5440" s="22" t="s">
        <v>7</v>
      </c>
      <c r="D5440" s="22" t="s">
        <v>5</v>
      </c>
      <c r="E5440" s="22" t="s">
        <v>34</v>
      </c>
      <c r="F5440" s="22" t="s">
        <v>41</v>
      </c>
      <c r="G5440" s="1">
        <v>34475.599999999999</v>
      </c>
    </row>
    <row r="5441" spans="2:7">
      <c r="B5441" s="22" t="s">
        <v>163</v>
      </c>
      <c r="C5441" s="22" t="s">
        <v>7</v>
      </c>
      <c r="D5441" s="22" t="s">
        <v>5</v>
      </c>
      <c r="E5441" s="22" t="s">
        <v>34</v>
      </c>
      <c r="F5441" s="22" t="s">
        <v>65</v>
      </c>
      <c r="G5441" s="1">
        <v>45520</v>
      </c>
    </row>
    <row r="5442" spans="2:7">
      <c r="B5442" s="22" t="s">
        <v>163</v>
      </c>
      <c r="C5442" s="22" t="s">
        <v>7</v>
      </c>
      <c r="D5442" s="22" t="s">
        <v>5</v>
      </c>
      <c r="E5442" s="22" t="s">
        <v>34</v>
      </c>
      <c r="F5442" s="22" t="s">
        <v>42</v>
      </c>
      <c r="G5442" s="1">
        <v>101021.39</v>
      </c>
    </row>
    <row r="5443" spans="2:7">
      <c r="B5443" s="22" t="s">
        <v>163</v>
      </c>
      <c r="C5443" s="22" t="s">
        <v>7</v>
      </c>
      <c r="D5443" s="22" t="s">
        <v>5</v>
      </c>
      <c r="E5443" s="22" t="s">
        <v>34</v>
      </c>
      <c r="F5443" s="22" t="s">
        <v>45</v>
      </c>
      <c r="G5443" s="1">
        <v>403878.52</v>
      </c>
    </row>
    <row r="5444" spans="2:7">
      <c r="B5444" s="22" t="s">
        <v>163</v>
      </c>
      <c r="C5444" s="22" t="s">
        <v>7</v>
      </c>
      <c r="D5444" s="22" t="s">
        <v>5</v>
      </c>
      <c r="E5444" s="22" t="s">
        <v>34</v>
      </c>
      <c r="F5444" s="22" t="s">
        <v>46</v>
      </c>
      <c r="G5444" s="1">
        <v>40178.199999999997</v>
      </c>
    </row>
    <row r="5445" spans="2:7">
      <c r="B5445" s="22" t="s">
        <v>163</v>
      </c>
      <c r="C5445" s="22" t="s">
        <v>7</v>
      </c>
      <c r="D5445" s="22" t="s">
        <v>5</v>
      </c>
      <c r="E5445" s="22" t="s">
        <v>34</v>
      </c>
      <c r="F5445" s="22" t="s">
        <v>47</v>
      </c>
      <c r="G5445" s="1">
        <v>95526.399999999994</v>
      </c>
    </row>
    <row r="5446" spans="2:7">
      <c r="B5446" s="22" t="s">
        <v>163</v>
      </c>
      <c r="C5446" s="22" t="s">
        <v>7</v>
      </c>
      <c r="D5446" s="22" t="s">
        <v>5</v>
      </c>
      <c r="E5446" s="22" t="s">
        <v>34</v>
      </c>
      <c r="F5446" s="22" t="s">
        <v>48</v>
      </c>
      <c r="G5446" s="1">
        <v>1214.57</v>
      </c>
    </row>
    <row r="5447" spans="2:7">
      <c r="B5447" s="22" t="s">
        <v>163</v>
      </c>
      <c r="C5447" s="22" t="s">
        <v>7</v>
      </c>
      <c r="D5447" s="22" t="s">
        <v>5</v>
      </c>
      <c r="E5447" s="22" t="s">
        <v>34</v>
      </c>
      <c r="F5447" s="22" t="s">
        <v>74</v>
      </c>
      <c r="G5447" s="1">
        <v>121106.52</v>
      </c>
    </row>
    <row r="5448" spans="2:7">
      <c r="B5448" s="22" t="s">
        <v>163</v>
      </c>
      <c r="C5448" s="22" t="s">
        <v>7</v>
      </c>
      <c r="D5448" s="22" t="s">
        <v>5</v>
      </c>
      <c r="E5448" s="22" t="s">
        <v>34</v>
      </c>
      <c r="F5448" s="22" t="s">
        <v>75</v>
      </c>
      <c r="G5448" s="1">
        <v>57726.32</v>
      </c>
    </row>
    <row r="5449" spans="2:7">
      <c r="B5449" s="22" t="s">
        <v>163</v>
      </c>
      <c r="C5449" s="22" t="s">
        <v>7</v>
      </c>
      <c r="D5449" s="22" t="s">
        <v>5</v>
      </c>
      <c r="E5449" s="22" t="s">
        <v>34</v>
      </c>
      <c r="F5449" s="22" t="s">
        <v>88</v>
      </c>
      <c r="G5449" s="1">
        <v>226242.78</v>
      </c>
    </row>
    <row r="5450" spans="2:7">
      <c r="B5450" s="22" t="s">
        <v>163</v>
      </c>
      <c r="C5450" s="22" t="s">
        <v>7</v>
      </c>
      <c r="D5450" s="22" t="s">
        <v>5</v>
      </c>
      <c r="E5450" s="22" t="s">
        <v>34</v>
      </c>
      <c r="F5450" s="22" t="s">
        <v>67</v>
      </c>
      <c r="G5450" s="1">
        <v>2252.96</v>
      </c>
    </row>
    <row r="5451" spans="2:7">
      <c r="B5451" s="22" t="s">
        <v>163</v>
      </c>
      <c r="C5451" s="22" t="s">
        <v>7</v>
      </c>
      <c r="D5451" s="22" t="s">
        <v>5</v>
      </c>
      <c r="E5451" s="22" t="s">
        <v>34</v>
      </c>
      <c r="F5451" s="22" t="s">
        <v>49</v>
      </c>
      <c r="G5451" s="1">
        <v>893633.98</v>
      </c>
    </row>
    <row r="5452" spans="2:7">
      <c r="B5452" s="22" t="s">
        <v>163</v>
      </c>
      <c r="C5452" s="22" t="s">
        <v>7</v>
      </c>
      <c r="D5452" s="22" t="s">
        <v>5</v>
      </c>
      <c r="E5452" s="22" t="s">
        <v>34</v>
      </c>
      <c r="F5452" s="22" t="s">
        <v>50</v>
      </c>
      <c r="G5452" s="1">
        <v>55225.45</v>
      </c>
    </row>
    <row r="5453" spans="2:7">
      <c r="B5453" s="22" t="s">
        <v>163</v>
      </c>
      <c r="C5453" s="22" t="s">
        <v>7</v>
      </c>
      <c r="D5453" s="22" t="s">
        <v>5</v>
      </c>
      <c r="E5453" s="22" t="s">
        <v>34</v>
      </c>
      <c r="F5453" s="22" t="s">
        <v>51</v>
      </c>
      <c r="G5453" s="1">
        <v>162.96</v>
      </c>
    </row>
    <row r="5454" spans="2:7">
      <c r="B5454" s="22" t="s">
        <v>163</v>
      </c>
      <c r="C5454" s="22" t="s">
        <v>7</v>
      </c>
      <c r="D5454" s="22" t="s">
        <v>5</v>
      </c>
      <c r="E5454" s="22" t="s">
        <v>34</v>
      </c>
      <c r="F5454" s="22" t="s">
        <v>52</v>
      </c>
      <c r="G5454" s="1">
        <v>27050.15</v>
      </c>
    </row>
    <row r="5455" spans="2:7">
      <c r="B5455" s="22" t="s">
        <v>163</v>
      </c>
      <c r="C5455" s="22" t="s">
        <v>7</v>
      </c>
      <c r="D5455" s="22" t="s">
        <v>5</v>
      </c>
      <c r="E5455" s="22" t="s">
        <v>34</v>
      </c>
      <c r="F5455" s="22" t="s">
        <v>53</v>
      </c>
      <c r="G5455" s="1">
        <v>3069695.13</v>
      </c>
    </row>
    <row r="5456" spans="2:7">
      <c r="B5456" s="22" t="s">
        <v>163</v>
      </c>
      <c r="C5456" s="22" t="s">
        <v>7</v>
      </c>
      <c r="D5456" s="22" t="s">
        <v>5</v>
      </c>
      <c r="E5456" s="22" t="s">
        <v>34</v>
      </c>
      <c r="F5456" s="22" t="s">
        <v>68</v>
      </c>
      <c r="G5456" s="1">
        <v>1435729.11</v>
      </c>
    </row>
    <row r="5457" spans="2:7">
      <c r="B5457" s="22" t="s">
        <v>163</v>
      </c>
      <c r="C5457" s="22" t="s">
        <v>7</v>
      </c>
      <c r="D5457" s="22" t="s">
        <v>5</v>
      </c>
      <c r="E5457" s="22" t="s">
        <v>34</v>
      </c>
      <c r="F5457" s="22" t="s">
        <v>55</v>
      </c>
      <c r="G5457" s="1">
        <v>21209.42</v>
      </c>
    </row>
    <row r="5458" spans="2:7">
      <c r="B5458" s="22" t="s">
        <v>163</v>
      </c>
      <c r="C5458" s="22" t="s">
        <v>7</v>
      </c>
      <c r="D5458" s="22" t="s">
        <v>5</v>
      </c>
      <c r="E5458" s="22" t="s">
        <v>34</v>
      </c>
      <c r="F5458" s="22" t="s">
        <v>56</v>
      </c>
      <c r="G5458" s="1">
        <v>1011137.65</v>
      </c>
    </row>
    <row r="5459" spans="2:7">
      <c r="B5459" s="22" t="s">
        <v>163</v>
      </c>
      <c r="C5459" s="22" t="s">
        <v>7</v>
      </c>
      <c r="D5459" s="22" t="s">
        <v>5</v>
      </c>
      <c r="E5459" s="22" t="s">
        <v>34</v>
      </c>
      <c r="F5459" s="22" t="s">
        <v>76</v>
      </c>
      <c r="G5459" s="1">
        <v>355336.49</v>
      </c>
    </row>
    <row r="5460" spans="2:7">
      <c r="B5460" s="22" t="s">
        <v>163</v>
      </c>
      <c r="C5460" s="22" t="s">
        <v>7</v>
      </c>
      <c r="D5460" s="22" t="s">
        <v>5</v>
      </c>
      <c r="E5460" s="22" t="s">
        <v>34</v>
      </c>
      <c r="F5460" s="22" t="s">
        <v>57</v>
      </c>
      <c r="G5460" s="1">
        <v>621040.18999999994</v>
      </c>
    </row>
    <row r="5461" spans="2:7">
      <c r="B5461" s="22" t="s">
        <v>163</v>
      </c>
      <c r="C5461" s="22" t="s">
        <v>7</v>
      </c>
      <c r="D5461" s="22" t="s">
        <v>5</v>
      </c>
      <c r="E5461" s="22" t="s">
        <v>34</v>
      </c>
      <c r="F5461" s="22" t="s">
        <v>58</v>
      </c>
      <c r="G5461" s="1">
        <v>34872.92</v>
      </c>
    </row>
    <row r="5462" spans="2:7">
      <c r="B5462" s="22" t="s">
        <v>163</v>
      </c>
      <c r="C5462" s="22" t="s">
        <v>7</v>
      </c>
      <c r="D5462" s="22" t="s">
        <v>5</v>
      </c>
      <c r="E5462" s="22" t="s">
        <v>59</v>
      </c>
      <c r="F5462" s="22" t="s">
        <v>55</v>
      </c>
      <c r="G5462" s="1">
        <v>91264.41</v>
      </c>
    </row>
    <row r="5463" spans="2:7">
      <c r="B5463" s="22" t="s">
        <v>163</v>
      </c>
      <c r="C5463" s="22" t="s">
        <v>7</v>
      </c>
      <c r="D5463" s="22" t="s">
        <v>7</v>
      </c>
      <c r="E5463" s="22" t="s">
        <v>5</v>
      </c>
      <c r="F5463" s="22" t="s">
        <v>6</v>
      </c>
      <c r="G5463" s="1">
        <v>187200.98</v>
      </c>
    </row>
    <row r="5464" spans="2:7">
      <c r="B5464" s="22" t="s">
        <v>163</v>
      </c>
      <c r="C5464" s="22" t="s">
        <v>7</v>
      </c>
      <c r="D5464" s="22" t="s">
        <v>7</v>
      </c>
      <c r="E5464" s="22" t="s">
        <v>8</v>
      </c>
      <c r="F5464" s="22" t="s">
        <v>9</v>
      </c>
      <c r="G5464" s="1">
        <v>1630850</v>
      </c>
    </row>
    <row r="5465" spans="2:7">
      <c r="B5465" s="22" t="s">
        <v>163</v>
      </c>
      <c r="C5465" s="22" t="s">
        <v>7</v>
      </c>
      <c r="D5465" s="22" t="s">
        <v>7</v>
      </c>
      <c r="E5465" s="22" t="s">
        <v>8</v>
      </c>
      <c r="F5465" s="22" t="s">
        <v>10</v>
      </c>
      <c r="G5465" s="1">
        <v>13837</v>
      </c>
    </row>
    <row r="5466" spans="2:7">
      <c r="B5466" s="22" t="s">
        <v>163</v>
      </c>
      <c r="C5466" s="22" t="s">
        <v>7</v>
      </c>
      <c r="D5466" s="22" t="s">
        <v>7</v>
      </c>
      <c r="E5466" s="22" t="s">
        <v>8</v>
      </c>
      <c r="F5466" s="22" t="s">
        <v>11</v>
      </c>
      <c r="G5466" s="1">
        <v>66640.600000000006</v>
      </c>
    </row>
    <row r="5467" spans="2:7">
      <c r="B5467" s="22" t="s">
        <v>163</v>
      </c>
      <c r="C5467" s="22" t="s">
        <v>7</v>
      </c>
      <c r="D5467" s="22" t="s">
        <v>7</v>
      </c>
      <c r="E5467" s="22" t="s">
        <v>8</v>
      </c>
      <c r="F5467" s="22" t="s">
        <v>12</v>
      </c>
      <c r="G5467" s="1">
        <v>542081.93999999994</v>
      </c>
    </row>
    <row r="5468" spans="2:7">
      <c r="B5468" s="22" t="s">
        <v>163</v>
      </c>
      <c r="C5468" s="22" t="s">
        <v>7</v>
      </c>
      <c r="D5468" s="22" t="s">
        <v>7</v>
      </c>
      <c r="E5468" s="22" t="s">
        <v>8</v>
      </c>
      <c r="F5468" s="22" t="s">
        <v>13</v>
      </c>
      <c r="G5468" s="1">
        <v>153</v>
      </c>
    </row>
    <row r="5469" spans="2:7">
      <c r="B5469" s="22" t="s">
        <v>163</v>
      </c>
      <c r="C5469" s="22" t="s">
        <v>7</v>
      </c>
      <c r="D5469" s="22" t="s">
        <v>7</v>
      </c>
      <c r="E5469" s="22" t="s">
        <v>14</v>
      </c>
      <c r="F5469" s="22" t="s">
        <v>9</v>
      </c>
      <c r="G5469" s="1">
        <v>2646344.33</v>
      </c>
    </row>
    <row r="5470" spans="2:7">
      <c r="B5470" s="22" t="s">
        <v>163</v>
      </c>
      <c r="C5470" s="22" t="s">
        <v>7</v>
      </c>
      <c r="D5470" s="22" t="s">
        <v>7</v>
      </c>
      <c r="E5470" s="22" t="s">
        <v>14</v>
      </c>
      <c r="F5470" s="22" t="s">
        <v>10</v>
      </c>
      <c r="G5470" s="1">
        <v>52454.3</v>
      </c>
    </row>
    <row r="5471" spans="2:7">
      <c r="B5471" s="22" t="s">
        <v>163</v>
      </c>
      <c r="C5471" s="22" t="s">
        <v>7</v>
      </c>
      <c r="D5471" s="22" t="s">
        <v>7</v>
      </c>
      <c r="E5471" s="22" t="s">
        <v>14</v>
      </c>
      <c r="F5471" s="22" t="s">
        <v>11</v>
      </c>
      <c r="G5471" s="1">
        <v>201553.95</v>
      </c>
    </row>
    <row r="5472" spans="2:7">
      <c r="B5472" s="22" t="s">
        <v>163</v>
      </c>
      <c r="C5472" s="22" t="s">
        <v>7</v>
      </c>
      <c r="D5472" s="22" t="s">
        <v>7</v>
      </c>
      <c r="E5472" s="22" t="s">
        <v>14</v>
      </c>
      <c r="F5472" s="22" t="s">
        <v>12</v>
      </c>
      <c r="G5472" s="1">
        <v>780475.11</v>
      </c>
    </row>
    <row r="5473" spans="2:7">
      <c r="B5473" s="22" t="s">
        <v>163</v>
      </c>
      <c r="C5473" s="22" t="s">
        <v>7</v>
      </c>
      <c r="D5473" s="22" t="s">
        <v>7</v>
      </c>
      <c r="E5473" s="22" t="s">
        <v>14</v>
      </c>
      <c r="F5473" s="22" t="s">
        <v>13</v>
      </c>
      <c r="G5473" s="1">
        <v>41</v>
      </c>
    </row>
    <row r="5474" spans="2:7">
      <c r="B5474" s="22" t="s">
        <v>163</v>
      </c>
      <c r="C5474" s="22" t="s">
        <v>7</v>
      </c>
      <c r="D5474" s="22" t="s">
        <v>7</v>
      </c>
      <c r="E5474" s="22" t="s">
        <v>15</v>
      </c>
      <c r="F5474" s="22" t="s">
        <v>17</v>
      </c>
      <c r="G5474" s="1">
        <v>155502.62</v>
      </c>
    </row>
    <row r="5475" spans="2:7">
      <c r="B5475" s="22" t="s">
        <v>163</v>
      </c>
      <c r="C5475" s="22" t="s">
        <v>7</v>
      </c>
      <c r="D5475" s="22" t="s">
        <v>7</v>
      </c>
      <c r="E5475" s="22" t="s">
        <v>15</v>
      </c>
      <c r="F5475" s="22" t="s">
        <v>18</v>
      </c>
      <c r="G5475" s="1">
        <v>429020.78</v>
      </c>
    </row>
    <row r="5476" spans="2:7">
      <c r="B5476" s="22" t="s">
        <v>163</v>
      </c>
      <c r="C5476" s="22" t="s">
        <v>7</v>
      </c>
      <c r="D5476" s="22" t="s">
        <v>7</v>
      </c>
      <c r="E5476" s="22" t="s">
        <v>15</v>
      </c>
      <c r="F5476" s="22" t="s">
        <v>19</v>
      </c>
      <c r="G5476" s="1">
        <v>320355.42</v>
      </c>
    </row>
    <row r="5477" spans="2:7">
      <c r="B5477" s="22" t="s">
        <v>163</v>
      </c>
      <c r="C5477" s="22" t="s">
        <v>7</v>
      </c>
      <c r="D5477" s="22" t="s">
        <v>7</v>
      </c>
      <c r="E5477" s="22" t="s">
        <v>15</v>
      </c>
      <c r="F5477" s="22" t="s">
        <v>20</v>
      </c>
      <c r="G5477" s="1">
        <v>713411.48</v>
      </c>
    </row>
    <row r="5478" spans="2:7">
      <c r="B5478" s="22" t="s">
        <v>163</v>
      </c>
      <c r="C5478" s="22" t="s">
        <v>7</v>
      </c>
      <c r="D5478" s="22" t="s">
        <v>7</v>
      </c>
      <c r="E5478" s="22" t="s">
        <v>15</v>
      </c>
      <c r="F5478" s="22" t="s">
        <v>21</v>
      </c>
      <c r="G5478" s="1">
        <v>1510.16</v>
      </c>
    </row>
    <row r="5479" spans="2:7">
      <c r="B5479" s="22" t="s">
        <v>163</v>
      </c>
      <c r="C5479" s="22" t="s">
        <v>7</v>
      </c>
      <c r="D5479" s="22" t="s">
        <v>7</v>
      </c>
      <c r="E5479" s="22" t="s">
        <v>15</v>
      </c>
      <c r="F5479" s="22" t="s">
        <v>22</v>
      </c>
      <c r="G5479" s="1">
        <v>4078.67</v>
      </c>
    </row>
    <row r="5480" spans="2:7">
      <c r="B5480" s="22" t="s">
        <v>163</v>
      </c>
      <c r="C5480" s="22" t="s">
        <v>7</v>
      </c>
      <c r="D5480" s="22" t="s">
        <v>7</v>
      </c>
      <c r="E5480" s="22" t="s">
        <v>15</v>
      </c>
      <c r="F5480" s="22" t="s">
        <v>23</v>
      </c>
      <c r="G5480" s="1">
        <v>13454.98</v>
      </c>
    </row>
    <row r="5481" spans="2:7">
      <c r="B5481" s="22" t="s">
        <v>163</v>
      </c>
      <c r="C5481" s="22" t="s">
        <v>7</v>
      </c>
      <c r="D5481" s="22" t="s">
        <v>7</v>
      </c>
      <c r="E5481" s="22" t="s">
        <v>15</v>
      </c>
      <c r="F5481" s="22" t="s">
        <v>24</v>
      </c>
      <c r="G5481" s="1">
        <v>88833.73</v>
      </c>
    </row>
    <row r="5482" spans="2:7">
      <c r="B5482" s="22" t="s">
        <v>163</v>
      </c>
      <c r="C5482" s="22" t="s">
        <v>7</v>
      </c>
      <c r="D5482" s="22" t="s">
        <v>7</v>
      </c>
      <c r="E5482" s="22" t="s">
        <v>15</v>
      </c>
      <c r="F5482" s="22" t="s">
        <v>25</v>
      </c>
      <c r="G5482" s="1">
        <v>252210.56</v>
      </c>
    </row>
    <row r="5483" spans="2:7">
      <c r="B5483" s="22" t="s">
        <v>163</v>
      </c>
      <c r="C5483" s="22" t="s">
        <v>7</v>
      </c>
      <c r="D5483" s="22" t="s">
        <v>7</v>
      </c>
      <c r="E5483" s="22" t="s">
        <v>15</v>
      </c>
      <c r="F5483" s="22" t="s">
        <v>26</v>
      </c>
      <c r="G5483" s="1">
        <v>955307.66</v>
      </c>
    </row>
    <row r="5484" spans="2:7">
      <c r="B5484" s="22" t="s">
        <v>163</v>
      </c>
      <c r="C5484" s="22" t="s">
        <v>7</v>
      </c>
      <c r="D5484" s="22" t="s">
        <v>7</v>
      </c>
      <c r="E5484" s="22" t="s">
        <v>15</v>
      </c>
      <c r="F5484" s="22" t="s">
        <v>27</v>
      </c>
      <c r="G5484" s="1">
        <v>7907.93</v>
      </c>
    </row>
    <row r="5485" spans="2:7">
      <c r="B5485" s="22" t="s">
        <v>163</v>
      </c>
      <c r="C5485" s="22" t="s">
        <v>7</v>
      </c>
      <c r="D5485" s="22" t="s">
        <v>7</v>
      </c>
      <c r="E5485" s="22" t="s">
        <v>15</v>
      </c>
      <c r="F5485" s="22" t="s">
        <v>72</v>
      </c>
      <c r="G5485" s="1">
        <v>7237.72</v>
      </c>
    </row>
    <row r="5486" spans="2:7">
      <c r="B5486" s="22" t="s">
        <v>163</v>
      </c>
      <c r="C5486" s="22" t="s">
        <v>7</v>
      </c>
      <c r="D5486" s="22" t="s">
        <v>7</v>
      </c>
      <c r="E5486" s="22" t="s">
        <v>28</v>
      </c>
      <c r="F5486" s="22" t="s">
        <v>29</v>
      </c>
      <c r="G5486" s="1">
        <v>1072195.54</v>
      </c>
    </row>
    <row r="5487" spans="2:7">
      <c r="B5487" s="22" t="s">
        <v>163</v>
      </c>
      <c r="C5487" s="22" t="s">
        <v>7</v>
      </c>
      <c r="D5487" s="22" t="s">
        <v>7</v>
      </c>
      <c r="E5487" s="22" t="s">
        <v>28</v>
      </c>
      <c r="F5487" s="22" t="s">
        <v>30</v>
      </c>
      <c r="G5487" s="1">
        <v>296043.13</v>
      </c>
    </row>
    <row r="5488" spans="2:7">
      <c r="B5488" s="22" t="s">
        <v>163</v>
      </c>
      <c r="C5488" s="22" t="s">
        <v>7</v>
      </c>
      <c r="D5488" s="22" t="s">
        <v>7</v>
      </c>
      <c r="E5488" s="22" t="s">
        <v>28</v>
      </c>
      <c r="F5488" s="22" t="s">
        <v>33</v>
      </c>
      <c r="G5488" s="1">
        <v>107036.93</v>
      </c>
    </row>
    <row r="5489" spans="2:7">
      <c r="B5489" s="22" t="s">
        <v>163</v>
      </c>
      <c r="C5489" s="22" t="s">
        <v>7</v>
      </c>
      <c r="D5489" s="22" t="s">
        <v>7</v>
      </c>
      <c r="E5489" s="22" t="s">
        <v>34</v>
      </c>
      <c r="F5489" s="22" t="s">
        <v>35</v>
      </c>
      <c r="G5489" s="1">
        <v>138177.48000000001</v>
      </c>
    </row>
    <row r="5490" spans="2:7">
      <c r="B5490" s="22" t="s">
        <v>163</v>
      </c>
      <c r="C5490" s="22" t="s">
        <v>7</v>
      </c>
      <c r="D5490" s="22" t="s">
        <v>7</v>
      </c>
      <c r="E5490" s="22" t="s">
        <v>34</v>
      </c>
      <c r="F5490" s="22" t="s">
        <v>37</v>
      </c>
      <c r="G5490" s="1">
        <v>45709.89</v>
      </c>
    </row>
    <row r="5491" spans="2:7">
      <c r="B5491" s="22" t="s">
        <v>163</v>
      </c>
      <c r="C5491" s="22" t="s">
        <v>7</v>
      </c>
      <c r="D5491" s="22" t="s">
        <v>7</v>
      </c>
      <c r="E5491" s="22" t="s">
        <v>34</v>
      </c>
      <c r="F5491" s="22" t="s">
        <v>38</v>
      </c>
      <c r="G5491" s="1">
        <v>8631.6299999999992</v>
      </c>
    </row>
    <row r="5492" spans="2:7">
      <c r="B5492" s="22" t="s">
        <v>163</v>
      </c>
      <c r="C5492" s="22" t="s">
        <v>7</v>
      </c>
      <c r="D5492" s="22" t="s">
        <v>7</v>
      </c>
      <c r="E5492" s="22" t="s">
        <v>34</v>
      </c>
      <c r="F5492" s="22" t="s">
        <v>39</v>
      </c>
      <c r="G5492" s="1">
        <v>35294.67</v>
      </c>
    </row>
    <row r="5493" spans="2:7">
      <c r="B5493" s="22" t="s">
        <v>163</v>
      </c>
      <c r="C5493" s="22" t="s">
        <v>7</v>
      </c>
      <c r="D5493" s="22" t="s">
        <v>7</v>
      </c>
      <c r="E5493" s="22" t="s">
        <v>34</v>
      </c>
      <c r="F5493" s="22" t="s">
        <v>42</v>
      </c>
      <c r="G5493" s="1">
        <v>30895.64</v>
      </c>
    </row>
    <row r="5494" spans="2:7">
      <c r="B5494" s="22" t="s">
        <v>163</v>
      </c>
      <c r="C5494" s="22" t="s">
        <v>7</v>
      </c>
      <c r="D5494" s="22" t="s">
        <v>7</v>
      </c>
      <c r="E5494" s="22" t="s">
        <v>34</v>
      </c>
      <c r="F5494" s="22" t="s">
        <v>43</v>
      </c>
      <c r="G5494" s="1">
        <v>289939.7</v>
      </c>
    </row>
    <row r="5495" spans="2:7">
      <c r="B5495" s="22" t="s">
        <v>163</v>
      </c>
      <c r="C5495" s="22" t="s">
        <v>7</v>
      </c>
      <c r="D5495" s="22" t="s">
        <v>7</v>
      </c>
      <c r="E5495" s="22" t="s">
        <v>34</v>
      </c>
      <c r="F5495" s="22" t="s">
        <v>46</v>
      </c>
      <c r="G5495" s="1">
        <v>188423.76</v>
      </c>
    </row>
    <row r="5496" spans="2:7">
      <c r="B5496" s="22" t="s">
        <v>163</v>
      </c>
      <c r="C5496" s="22" t="s">
        <v>7</v>
      </c>
      <c r="D5496" s="22" t="s">
        <v>7</v>
      </c>
      <c r="E5496" s="22" t="s">
        <v>34</v>
      </c>
      <c r="F5496" s="22" t="s">
        <v>47</v>
      </c>
      <c r="G5496" s="1">
        <v>430675.64</v>
      </c>
    </row>
    <row r="5497" spans="2:7">
      <c r="B5497" s="22" t="s">
        <v>163</v>
      </c>
      <c r="C5497" s="22" t="s">
        <v>7</v>
      </c>
      <c r="D5497" s="22" t="s">
        <v>7</v>
      </c>
      <c r="E5497" s="22" t="s">
        <v>34</v>
      </c>
      <c r="F5497" s="22" t="s">
        <v>75</v>
      </c>
      <c r="G5497" s="1">
        <v>55645.17</v>
      </c>
    </row>
    <row r="5498" spans="2:7">
      <c r="B5498" s="22" t="s">
        <v>163</v>
      </c>
      <c r="C5498" s="22" t="s">
        <v>7</v>
      </c>
      <c r="D5498" s="22" t="s">
        <v>7</v>
      </c>
      <c r="E5498" s="22" t="s">
        <v>34</v>
      </c>
      <c r="F5498" s="22" t="s">
        <v>88</v>
      </c>
      <c r="G5498" s="1">
        <v>7725.7</v>
      </c>
    </row>
    <row r="5499" spans="2:7">
      <c r="B5499" s="22" t="s">
        <v>163</v>
      </c>
      <c r="C5499" s="22" t="s">
        <v>7</v>
      </c>
      <c r="D5499" s="22" t="s">
        <v>7</v>
      </c>
      <c r="E5499" s="22" t="s">
        <v>34</v>
      </c>
      <c r="F5499" s="22" t="s">
        <v>84</v>
      </c>
      <c r="G5499" s="1">
        <v>20955.169999999998</v>
      </c>
    </row>
    <row r="5500" spans="2:7">
      <c r="B5500" s="22" t="s">
        <v>163</v>
      </c>
      <c r="C5500" s="22" t="s">
        <v>7</v>
      </c>
      <c r="D5500" s="22" t="s">
        <v>7</v>
      </c>
      <c r="E5500" s="22" t="s">
        <v>34</v>
      </c>
      <c r="F5500" s="22" t="s">
        <v>85</v>
      </c>
      <c r="G5500" s="1">
        <v>15241.29</v>
      </c>
    </row>
    <row r="5501" spans="2:7">
      <c r="B5501" s="22" t="s">
        <v>163</v>
      </c>
      <c r="C5501" s="22" t="s">
        <v>7</v>
      </c>
      <c r="D5501" s="22" t="s">
        <v>7</v>
      </c>
      <c r="E5501" s="22" t="s">
        <v>34</v>
      </c>
      <c r="F5501" s="22" t="s">
        <v>50</v>
      </c>
      <c r="G5501" s="1">
        <v>522747.25</v>
      </c>
    </row>
    <row r="5502" spans="2:7">
      <c r="B5502" s="22" t="s">
        <v>163</v>
      </c>
      <c r="C5502" s="22" t="s">
        <v>7</v>
      </c>
      <c r="D5502" s="22" t="s">
        <v>7</v>
      </c>
      <c r="E5502" s="22" t="s">
        <v>34</v>
      </c>
      <c r="F5502" s="22" t="s">
        <v>55</v>
      </c>
      <c r="G5502" s="1">
        <v>4940</v>
      </c>
    </row>
    <row r="5503" spans="2:7">
      <c r="B5503" s="22" t="s">
        <v>163</v>
      </c>
      <c r="C5503" s="22" t="s">
        <v>7</v>
      </c>
      <c r="D5503" s="22" t="s">
        <v>7</v>
      </c>
      <c r="E5503" s="22" t="s">
        <v>34</v>
      </c>
      <c r="F5503" s="22" t="s">
        <v>58</v>
      </c>
      <c r="G5503" s="1">
        <v>6312.3</v>
      </c>
    </row>
    <row r="5504" spans="2:7">
      <c r="B5504" s="22" t="s">
        <v>163</v>
      </c>
      <c r="C5504" s="22" t="s">
        <v>7</v>
      </c>
      <c r="D5504" s="22" t="s">
        <v>7</v>
      </c>
      <c r="E5504" s="22" t="s">
        <v>59</v>
      </c>
      <c r="F5504" s="22" t="s">
        <v>55</v>
      </c>
      <c r="G5504" s="1">
        <v>40974.68</v>
      </c>
    </row>
    <row r="5505" spans="2:7">
      <c r="B5505" s="22" t="s">
        <v>163</v>
      </c>
      <c r="C5505" s="22" t="s">
        <v>7</v>
      </c>
      <c r="D5505" s="22" t="s">
        <v>7</v>
      </c>
      <c r="E5505" s="22" t="s">
        <v>60</v>
      </c>
      <c r="F5505" s="22" t="s">
        <v>80</v>
      </c>
      <c r="G5505" s="1">
        <v>12518.95</v>
      </c>
    </row>
    <row r="5506" spans="2:7">
      <c r="B5506" s="22" t="s">
        <v>164</v>
      </c>
      <c r="C5506" s="22" t="s">
        <v>7</v>
      </c>
      <c r="D5506" s="22" t="s">
        <v>5</v>
      </c>
      <c r="E5506" s="22" t="s">
        <v>5</v>
      </c>
      <c r="F5506" s="22" t="s">
        <v>6</v>
      </c>
      <c r="G5506" s="1">
        <v>17139.45</v>
      </c>
    </row>
    <row r="5507" spans="2:7">
      <c r="B5507" s="22" t="s">
        <v>164</v>
      </c>
      <c r="C5507" s="22" t="s">
        <v>7</v>
      </c>
      <c r="D5507" s="22" t="s">
        <v>5</v>
      </c>
      <c r="E5507" s="22" t="s">
        <v>7</v>
      </c>
      <c r="F5507" s="22" t="s">
        <v>6</v>
      </c>
      <c r="G5507" s="1">
        <v>-430927.91</v>
      </c>
    </row>
    <row r="5508" spans="2:7">
      <c r="B5508" s="22" t="s">
        <v>164</v>
      </c>
      <c r="C5508" s="22" t="s">
        <v>7</v>
      </c>
      <c r="D5508" s="22" t="s">
        <v>5</v>
      </c>
      <c r="E5508" s="22" t="s">
        <v>8</v>
      </c>
      <c r="F5508" s="22" t="s">
        <v>9</v>
      </c>
      <c r="G5508" s="1">
        <v>13103811.949999999</v>
      </c>
    </row>
    <row r="5509" spans="2:7">
      <c r="B5509" s="22" t="s">
        <v>164</v>
      </c>
      <c r="C5509" s="22" t="s">
        <v>7</v>
      </c>
      <c r="D5509" s="22" t="s">
        <v>5</v>
      </c>
      <c r="E5509" s="22" t="s">
        <v>8</v>
      </c>
      <c r="F5509" s="22" t="s">
        <v>10</v>
      </c>
      <c r="G5509" s="1">
        <v>119819.09</v>
      </c>
    </row>
    <row r="5510" spans="2:7">
      <c r="B5510" s="22" t="s">
        <v>164</v>
      </c>
      <c r="C5510" s="22" t="s">
        <v>7</v>
      </c>
      <c r="D5510" s="22" t="s">
        <v>5</v>
      </c>
      <c r="E5510" s="22" t="s">
        <v>8</v>
      </c>
      <c r="F5510" s="22" t="s">
        <v>11</v>
      </c>
      <c r="G5510" s="1">
        <v>176992</v>
      </c>
    </row>
    <row r="5511" spans="2:7">
      <c r="B5511" s="22" t="s">
        <v>164</v>
      </c>
      <c r="C5511" s="22" t="s">
        <v>7</v>
      </c>
      <c r="D5511" s="22" t="s">
        <v>5</v>
      </c>
      <c r="E5511" s="22" t="s">
        <v>8</v>
      </c>
      <c r="F5511" s="22" t="s">
        <v>12</v>
      </c>
      <c r="G5511" s="1">
        <v>594367.02</v>
      </c>
    </row>
    <row r="5512" spans="2:7">
      <c r="B5512" s="22" t="s">
        <v>164</v>
      </c>
      <c r="C5512" s="22" t="s">
        <v>7</v>
      </c>
      <c r="D5512" s="22" t="s">
        <v>5</v>
      </c>
      <c r="E5512" s="22" t="s">
        <v>8</v>
      </c>
      <c r="F5512" s="22" t="s">
        <v>13</v>
      </c>
      <c r="G5512" s="1">
        <v>13966</v>
      </c>
    </row>
    <row r="5513" spans="2:7">
      <c r="B5513" s="22" t="s">
        <v>164</v>
      </c>
      <c r="C5513" s="22" t="s">
        <v>7</v>
      </c>
      <c r="D5513" s="22" t="s">
        <v>5</v>
      </c>
      <c r="E5513" s="22" t="s">
        <v>8</v>
      </c>
      <c r="F5513" s="22" t="s">
        <v>70</v>
      </c>
      <c r="G5513" s="1">
        <v>44040</v>
      </c>
    </row>
    <row r="5514" spans="2:7">
      <c r="B5514" s="22" t="s">
        <v>164</v>
      </c>
      <c r="C5514" s="22" t="s">
        <v>7</v>
      </c>
      <c r="D5514" s="22" t="s">
        <v>5</v>
      </c>
      <c r="E5514" s="22" t="s">
        <v>14</v>
      </c>
      <c r="F5514" s="22" t="s">
        <v>9</v>
      </c>
      <c r="G5514" s="1">
        <v>4037391.79</v>
      </c>
    </row>
    <row r="5515" spans="2:7">
      <c r="B5515" s="22" t="s">
        <v>164</v>
      </c>
      <c r="C5515" s="22" t="s">
        <v>7</v>
      </c>
      <c r="D5515" s="22" t="s">
        <v>5</v>
      </c>
      <c r="E5515" s="22" t="s">
        <v>14</v>
      </c>
      <c r="F5515" s="22" t="s">
        <v>10</v>
      </c>
      <c r="G5515" s="1">
        <v>149568.49</v>
      </c>
    </row>
    <row r="5516" spans="2:7">
      <c r="B5516" s="22" t="s">
        <v>164</v>
      </c>
      <c r="C5516" s="22" t="s">
        <v>7</v>
      </c>
      <c r="D5516" s="22" t="s">
        <v>5</v>
      </c>
      <c r="E5516" s="22" t="s">
        <v>14</v>
      </c>
      <c r="F5516" s="22" t="s">
        <v>11</v>
      </c>
      <c r="G5516" s="1">
        <v>129419.98</v>
      </c>
    </row>
    <row r="5517" spans="2:7">
      <c r="B5517" s="22" t="s">
        <v>164</v>
      </c>
      <c r="C5517" s="22" t="s">
        <v>7</v>
      </c>
      <c r="D5517" s="22" t="s">
        <v>5</v>
      </c>
      <c r="E5517" s="22" t="s">
        <v>14</v>
      </c>
      <c r="F5517" s="22" t="s">
        <v>12</v>
      </c>
      <c r="G5517" s="1">
        <v>2592.96</v>
      </c>
    </row>
    <row r="5518" spans="2:7">
      <c r="B5518" s="22" t="s">
        <v>164</v>
      </c>
      <c r="C5518" s="22" t="s">
        <v>7</v>
      </c>
      <c r="D5518" s="22" t="s">
        <v>5</v>
      </c>
      <c r="E5518" s="22" t="s">
        <v>14</v>
      </c>
      <c r="F5518" s="22" t="s">
        <v>13</v>
      </c>
      <c r="G5518" s="1">
        <v>56951.46</v>
      </c>
    </row>
    <row r="5519" spans="2:7">
      <c r="B5519" s="22" t="s">
        <v>164</v>
      </c>
      <c r="C5519" s="22" t="s">
        <v>7</v>
      </c>
      <c r="D5519" s="22" t="s">
        <v>5</v>
      </c>
      <c r="E5519" s="22" t="s">
        <v>15</v>
      </c>
      <c r="F5519" s="22" t="s">
        <v>17</v>
      </c>
      <c r="G5519" s="1">
        <v>1047126.88</v>
      </c>
    </row>
    <row r="5520" spans="2:7">
      <c r="B5520" s="22" t="s">
        <v>164</v>
      </c>
      <c r="C5520" s="22" t="s">
        <v>7</v>
      </c>
      <c r="D5520" s="22" t="s">
        <v>5</v>
      </c>
      <c r="E5520" s="22" t="s">
        <v>15</v>
      </c>
      <c r="F5520" s="22" t="s">
        <v>18</v>
      </c>
      <c r="G5520" s="1">
        <v>318873.28999999998</v>
      </c>
    </row>
    <row r="5521" spans="2:7">
      <c r="B5521" s="22" t="s">
        <v>164</v>
      </c>
      <c r="C5521" s="22" t="s">
        <v>7</v>
      </c>
      <c r="D5521" s="22" t="s">
        <v>5</v>
      </c>
      <c r="E5521" s="22" t="s">
        <v>15</v>
      </c>
      <c r="F5521" s="22" t="s">
        <v>19</v>
      </c>
      <c r="G5521" s="1">
        <v>2158678.06</v>
      </c>
    </row>
    <row r="5522" spans="2:7">
      <c r="B5522" s="22" t="s">
        <v>164</v>
      </c>
      <c r="C5522" s="22" t="s">
        <v>7</v>
      </c>
      <c r="D5522" s="22" t="s">
        <v>5</v>
      </c>
      <c r="E5522" s="22" t="s">
        <v>15</v>
      </c>
      <c r="F5522" s="22" t="s">
        <v>20</v>
      </c>
      <c r="G5522" s="1">
        <v>545377.9</v>
      </c>
    </row>
    <row r="5523" spans="2:7">
      <c r="B5523" s="22" t="s">
        <v>164</v>
      </c>
      <c r="C5523" s="22" t="s">
        <v>7</v>
      </c>
      <c r="D5523" s="22" t="s">
        <v>5</v>
      </c>
      <c r="E5523" s="22" t="s">
        <v>15</v>
      </c>
      <c r="F5523" s="22" t="s">
        <v>21</v>
      </c>
      <c r="G5523" s="1">
        <v>48809.86</v>
      </c>
    </row>
    <row r="5524" spans="2:7">
      <c r="B5524" s="22" t="s">
        <v>164</v>
      </c>
      <c r="C5524" s="22" t="s">
        <v>7</v>
      </c>
      <c r="D5524" s="22" t="s">
        <v>5</v>
      </c>
      <c r="E5524" s="22" t="s">
        <v>15</v>
      </c>
      <c r="F5524" s="22" t="s">
        <v>22</v>
      </c>
      <c r="G5524" s="1">
        <v>19265.939999999999</v>
      </c>
    </row>
    <row r="5525" spans="2:7">
      <c r="B5525" s="22" t="s">
        <v>164</v>
      </c>
      <c r="C5525" s="22" t="s">
        <v>7</v>
      </c>
      <c r="D5525" s="22" t="s">
        <v>5</v>
      </c>
      <c r="E5525" s="22" t="s">
        <v>15</v>
      </c>
      <c r="F5525" s="22" t="s">
        <v>23</v>
      </c>
      <c r="G5525" s="1">
        <v>62265.78</v>
      </c>
    </row>
    <row r="5526" spans="2:7">
      <c r="B5526" s="22" t="s">
        <v>164</v>
      </c>
      <c r="C5526" s="22" t="s">
        <v>7</v>
      </c>
      <c r="D5526" s="22" t="s">
        <v>5</v>
      </c>
      <c r="E5526" s="22" t="s">
        <v>15</v>
      </c>
      <c r="F5526" s="22" t="s">
        <v>24</v>
      </c>
      <c r="G5526" s="1">
        <v>93126.16</v>
      </c>
    </row>
    <row r="5527" spans="2:7">
      <c r="B5527" s="22" t="s">
        <v>164</v>
      </c>
      <c r="C5527" s="22" t="s">
        <v>7</v>
      </c>
      <c r="D5527" s="22" t="s">
        <v>5</v>
      </c>
      <c r="E5527" s="22" t="s">
        <v>15</v>
      </c>
      <c r="F5527" s="22" t="s">
        <v>25</v>
      </c>
      <c r="G5527" s="1">
        <v>1876948.27</v>
      </c>
    </row>
    <row r="5528" spans="2:7">
      <c r="B5528" s="22" t="s">
        <v>164</v>
      </c>
      <c r="C5528" s="22" t="s">
        <v>7</v>
      </c>
      <c r="D5528" s="22" t="s">
        <v>5</v>
      </c>
      <c r="E5528" s="22" t="s">
        <v>15</v>
      </c>
      <c r="F5528" s="22" t="s">
        <v>26</v>
      </c>
      <c r="G5528" s="1">
        <v>1449808.64</v>
      </c>
    </row>
    <row r="5529" spans="2:7">
      <c r="B5529" s="22" t="s">
        <v>164</v>
      </c>
      <c r="C5529" s="22" t="s">
        <v>7</v>
      </c>
      <c r="D5529" s="22" t="s">
        <v>5</v>
      </c>
      <c r="E5529" s="22" t="s">
        <v>28</v>
      </c>
      <c r="F5529" s="22" t="s">
        <v>29</v>
      </c>
      <c r="G5529" s="1">
        <v>903397.6</v>
      </c>
    </row>
    <row r="5530" spans="2:7">
      <c r="B5530" s="22" t="s">
        <v>164</v>
      </c>
      <c r="C5530" s="22" t="s">
        <v>7</v>
      </c>
      <c r="D5530" s="22" t="s">
        <v>5</v>
      </c>
      <c r="E5530" s="22" t="s">
        <v>28</v>
      </c>
      <c r="F5530" s="22" t="s">
        <v>30</v>
      </c>
      <c r="G5530" s="1">
        <v>122080.74</v>
      </c>
    </row>
    <row r="5531" spans="2:7">
      <c r="B5531" s="22" t="s">
        <v>164</v>
      </c>
      <c r="C5531" s="22" t="s">
        <v>7</v>
      </c>
      <c r="D5531" s="22" t="s">
        <v>5</v>
      </c>
      <c r="E5531" s="22" t="s">
        <v>28</v>
      </c>
      <c r="F5531" s="22" t="s">
        <v>31</v>
      </c>
      <c r="G5531" s="1">
        <v>386504.83</v>
      </c>
    </row>
    <row r="5532" spans="2:7">
      <c r="B5532" s="22" t="s">
        <v>164</v>
      </c>
      <c r="C5532" s="22" t="s">
        <v>7</v>
      </c>
      <c r="D5532" s="22" t="s">
        <v>5</v>
      </c>
      <c r="E5532" s="22" t="s">
        <v>28</v>
      </c>
      <c r="F5532" s="22" t="s">
        <v>32</v>
      </c>
      <c r="G5532" s="1">
        <v>63283.98</v>
      </c>
    </row>
    <row r="5533" spans="2:7">
      <c r="B5533" s="22" t="s">
        <v>164</v>
      </c>
      <c r="C5533" s="22" t="s">
        <v>7</v>
      </c>
      <c r="D5533" s="22" t="s">
        <v>5</v>
      </c>
      <c r="E5533" s="22" t="s">
        <v>28</v>
      </c>
      <c r="F5533" s="22" t="s">
        <v>33</v>
      </c>
      <c r="G5533" s="1">
        <v>893706.54</v>
      </c>
    </row>
    <row r="5534" spans="2:7">
      <c r="B5534" s="22" t="s">
        <v>164</v>
      </c>
      <c r="C5534" s="22" t="s">
        <v>7</v>
      </c>
      <c r="D5534" s="22" t="s">
        <v>5</v>
      </c>
      <c r="E5534" s="22" t="s">
        <v>34</v>
      </c>
      <c r="F5534" s="22" t="s">
        <v>35</v>
      </c>
      <c r="G5534" s="1">
        <v>424</v>
      </c>
    </row>
    <row r="5535" spans="2:7">
      <c r="B5535" s="22" t="s">
        <v>164</v>
      </c>
      <c r="C5535" s="22" t="s">
        <v>7</v>
      </c>
      <c r="D5535" s="22" t="s">
        <v>5</v>
      </c>
      <c r="E5535" s="22" t="s">
        <v>34</v>
      </c>
      <c r="F5535" s="22" t="s">
        <v>36</v>
      </c>
      <c r="G5535" s="1">
        <v>2114.64</v>
      </c>
    </row>
    <row r="5536" spans="2:7">
      <c r="B5536" s="22" t="s">
        <v>164</v>
      </c>
      <c r="C5536" s="22" t="s">
        <v>7</v>
      </c>
      <c r="D5536" s="22" t="s">
        <v>5</v>
      </c>
      <c r="E5536" s="22" t="s">
        <v>34</v>
      </c>
      <c r="F5536" s="22" t="s">
        <v>37</v>
      </c>
      <c r="G5536" s="1">
        <v>27707.21</v>
      </c>
    </row>
    <row r="5537" spans="2:7">
      <c r="B5537" s="22" t="s">
        <v>164</v>
      </c>
      <c r="C5537" s="22" t="s">
        <v>7</v>
      </c>
      <c r="D5537" s="22" t="s">
        <v>5</v>
      </c>
      <c r="E5537" s="22" t="s">
        <v>34</v>
      </c>
      <c r="F5537" s="22" t="s">
        <v>38</v>
      </c>
      <c r="G5537" s="1">
        <v>151193.71</v>
      </c>
    </row>
    <row r="5538" spans="2:7">
      <c r="B5538" s="22" t="s">
        <v>164</v>
      </c>
      <c r="C5538" s="22" t="s">
        <v>7</v>
      </c>
      <c r="D5538" s="22" t="s">
        <v>5</v>
      </c>
      <c r="E5538" s="22" t="s">
        <v>34</v>
      </c>
      <c r="F5538" s="22" t="s">
        <v>39</v>
      </c>
      <c r="G5538" s="1">
        <v>196865.94</v>
      </c>
    </row>
    <row r="5539" spans="2:7">
      <c r="B5539" s="22" t="s">
        <v>164</v>
      </c>
      <c r="C5539" s="22" t="s">
        <v>7</v>
      </c>
      <c r="D5539" s="22" t="s">
        <v>5</v>
      </c>
      <c r="E5539" s="22" t="s">
        <v>34</v>
      </c>
      <c r="F5539" s="22" t="s">
        <v>40</v>
      </c>
      <c r="G5539" s="1">
        <v>10838.22</v>
      </c>
    </row>
    <row r="5540" spans="2:7">
      <c r="B5540" s="22" t="s">
        <v>164</v>
      </c>
      <c r="C5540" s="22" t="s">
        <v>7</v>
      </c>
      <c r="D5540" s="22" t="s">
        <v>5</v>
      </c>
      <c r="E5540" s="22" t="s">
        <v>34</v>
      </c>
      <c r="F5540" s="22" t="s">
        <v>41</v>
      </c>
      <c r="G5540" s="1">
        <v>6581.08</v>
      </c>
    </row>
    <row r="5541" spans="2:7">
      <c r="B5541" s="22" t="s">
        <v>164</v>
      </c>
      <c r="C5541" s="22" t="s">
        <v>7</v>
      </c>
      <c r="D5541" s="22" t="s">
        <v>5</v>
      </c>
      <c r="E5541" s="22" t="s">
        <v>34</v>
      </c>
      <c r="F5541" s="22" t="s">
        <v>42</v>
      </c>
      <c r="G5541" s="1">
        <v>17102.23</v>
      </c>
    </row>
    <row r="5542" spans="2:7">
      <c r="B5542" s="22" t="s">
        <v>164</v>
      </c>
      <c r="C5542" s="22" t="s">
        <v>7</v>
      </c>
      <c r="D5542" s="22" t="s">
        <v>5</v>
      </c>
      <c r="E5542" s="22" t="s">
        <v>34</v>
      </c>
      <c r="F5542" s="22" t="s">
        <v>44</v>
      </c>
      <c r="G5542" s="1">
        <v>12130.25</v>
      </c>
    </row>
    <row r="5543" spans="2:7">
      <c r="B5543" s="22" t="s">
        <v>164</v>
      </c>
      <c r="C5543" s="22" t="s">
        <v>7</v>
      </c>
      <c r="D5543" s="22" t="s">
        <v>5</v>
      </c>
      <c r="E5543" s="22" t="s">
        <v>34</v>
      </c>
      <c r="F5543" s="22" t="s">
        <v>45</v>
      </c>
      <c r="G5543" s="1">
        <v>99678.39</v>
      </c>
    </row>
    <row r="5544" spans="2:7">
      <c r="B5544" s="22" t="s">
        <v>164</v>
      </c>
      <c r="C5544" s="22" t="s">
        <v>7</v>
      </c>
      <c r="D5544" s="22" t="s">
        <v>5</v>
      </c>
      <c r="E5544" s="22" t="s">
        <v>34</v>
      </c>
      <c r="F5544" s="22" t="s">
        <v>46</v>
      </c>
      <c r="G5544" s="1">
        <v>74553.91</v>
      </c>
    </row>
    <row r="5545" spans="2:7">
      <c r="B5545" s="22" t="s">
        <v>164</v>
      </c>
      <c r="C5545" s="22" t="s">
        <v>7</v>
      </c>
      <c r="D5545" s="22" t="s">
        <v>5</v>
      </c>
      <c r="E5545" s="22" t="s">
        <v>34</v>
      </c>
      <c r="F5545" s="22" t="s">
        <v>47</v>
      </c>
      <c r="G5545" s="1">
        <v>11686.78</v>
      </c>
    </row>
    <row r="5546" spans="2:7">
      <c r="B5546" s="22" t="s">
        <v>164</v>
      </c>
      <c r="C5546" s="22" t="s">
        <v>7</v>
      </c>
      <c r="D5546" s="22" t="s">
        <v>5</v>
      </c>
      <c r="E5546" s="22" t="s">
        <v>34</v>
      </c>
      <c r="F5546" s="22" t="s">
        <v>48</v>
      </c>
      <c r="G5546" s="1">
        <v>11504.21</v>
      </c>
    </row>
    <row r="5547" spans="2:7">
      <c r="B5547" s="22" t="s">
        <v>164</v>
      </c>
      <c r="C5547" s="22" t="s">
        <v>7</v>
      </c>
      <c r="D5547" s="22" t="s">
        <v>5</v>
      </c>
      <c r="E5547" s="22" t="s">
        <v>34</v>
      </c>
      <c r="F5547" s="22" t="s">
        <v>74</v>
      </c>
      <c r="G5547" s="1">
        <v>2459.4499999999998</v>
      </c>
    </row>
    <row r="5548" spans="2:7">
      <c r="B5548" s="22" t="s">
        <v>164</v>
      </c>
      <c r="C5548" s="22" t="s">
        <v>7</v>
      </c>
      <c r="D5548" s="22" t="s">
        <v>5</v>
      </c>
      <c r="E5548" s="22" t="s">
        <v>34</v>
      </c>
      <c r="F5548" s="22" t="s">
        <v>75</v>
      </c>
      <c r="G5548" s="1">
        <v>4379.99</v>
      </c>
    </row>
    <row r="5549" spans="2:7">
      <c r="B5549" s="22" t="s">
        <v>164</v>
      </c>
      <c r="C5549" s="22" t="s">
        <v>7</v>
      </c>
      <c r="D5549" s="22" t="s">
        <v>5</v>
      </c>
      <c r="E5549" s="22" t="s">
        <v>34</v>
      </c>
      <c r="F5549" s="22" t="s">
        <v>88</v>
      </c>
      <c r="G5549" s="1">
        <v>107061.13</v>
      </c>
    </row>
    <row r="5550" spans="2:7">
      <c r="B5550" s="22" t="s">
        <v>164</v>
      </c>
      <c r="C5550" s="22" t="s">
        <v>7</v>
      </c>
      <c r="D5550" s="22" t="s">
        <v>5</v>
      </c>
      <c r="E5550" s="22" t="s">
        <v>34</v>
      </c>
      <c r="F5550" s="22" t="s">
        <v>67</v>
      </c>
      <c r="G5550" s="1">
        <v>4009.74</v>
      </c>
    </row>
    <row r="5551" spans="2:7">
      <c r="B5551" s="22" t="s">
        <v>164</v>
      </c>
      <c r="C5551" s="22" t="s">
        <v>7</v>
      </c>
      <c r="D5551" s="22" t="s">
        <v>5</v>
      </c>
      <c r="E5551" s="22" t="s">
        <v>34</v>
      </c>
      <c r="F5551" s="22" t="s">
        <v>49</v>
      </c>
      <c r="G5551" s="1">
        <v>305677.45</v>
      </c>
    </row>
    <row r="5552" spans="2:7">
      <c r="B5552" s="22" t="s">
        <v>164</v>
      </c>
      <c r="C5552" s="22" t="s">
        <v>7</v>
      </c>
      <c r="D5552" s="22" t="s">
        <v>5</v>
      </c>
      <c r="E5552" s="22" t="s">
        <v>34</v>
      </c>
      <c r="F5552" s="22" t="s">
        <v>50</v>
      </c>
      <c r="G5552" s="1">
        <v>104175.41</v>
      </c>
    </row>
    <row r="5553" spans="2:7">
      <c r="B5553" s="22" t="s">
        <v>164</v>
      </c>
      <c r="C5553" s="22" t="s">
        <v>7</v>
      </c>
      <c r="D5553" s="22" t="s">
        <v>5</v>
      </c>
      <c r="E5553" s="22" t="s">
        <v>34</v>
      </c>
      <c r="F5553" s="22" t="s">
        <v>51</v>
      </c>
      <c r="G5553" s="1">
        <v>1294.6199999999999</v>
      </c>
    </row>
    <row r="5554" spans="2:7">
      <c r="B5554" s="22" t="s">
        <v>164</v>
      </c>
      <c r="C5554" s="22" t="s">
        <v>7</v>
      </c>
      <c r="D5554" s="22" t="s">
        <v>5</v>
      </c>
      <c r="E5554" s="22" t="s">
        <v>34</v>
      </c>
      <c r="F5554" s="22" t="s">
        <v>53</v>
      </c>
      <c r="G5554" s="1">
        <v>559194.84</v>
      </c>
    </row>
    <row r="5555" spans="2:7">
      <c r="B5555" s="22" t="s">
        <v>164</v>
      </c>
      <c r="C5555" s="22" t="s">
        <v>7</v>
      </c>
      <c r="D5555" s="22" t="s">
        <v>5</v>
      </c>
      <c r="E5555" s="22" t="s">
        <v>34</v>
      </c>
      <c r="F5555" s="22" t="s">
        <v>55</v>
      </c>
      <c r="G5555" s="1">
        <v>11501.66</v>
      </c>
    </row>
    <row r="5556" spans="2:7">
      <c r="B5556" s="22" t="s">
        <v>164</v>
      </c>
      <c r="C5556" s="22" t="s">
        <v>7</v>
      </c>
      <c r="D5556" s="22" t="s">
        <v>5</v>
      </c>
      <c r="E5556" s="22" t="s">
        <v>34</v>
      </c>
      <c r="F5556" s="22" t="s">
        <v>56</v>
      </c>
      <c r="G5556" s="1">
        <v>453648.77</v>
      </c>
    </row>
    <row r="5557" spans="2:7">
      <c r="B5557" s="22" t="s">
        <v>164</v>
      </c>
      <c r="C5557" s="22" t="s">
        <v>7</v>
      </c>
      <c r="D5557" s="22" t="s">
        <v>5</v>
      </c>
      <c r="E5557" s="22" t="s">
        <v>34</v>
      </c>
      <c r="F5557" s="22" t="s">
        <v>57</v>
      </c>
      <c r="G5557" s="1">
        <v>207237.49</v>
      </c>
    </row>
    <row r="5558" spans="2:7">
      <c r="B5558" s="22" t="s">
        <v>164</v>
      </c>
      <c r="C5558" s="22" t="s">
        <v>7</v>
      </c>
      <c r="D5558" s="22" t="s">
        <v>5</v>
      </c>
      <c r="E5558" s="22" t="s">
        <v>34</v>
      </c>
      <c r="F5558" s="22" t="s">
        <v>58</v>
      </c>
      <c r="G5558" s="1">
        <v>48251.46</v>
      </c>
    </row>
    <row r="5559" spans="2:7">
      <c r="B5559" s="22" t="s">
        <v>164</v>
      </c>
      <c r="C5559" s="22" t="s">
        <v>7</v>
      </c>
      <c r="D5559" s="22" t="s">
        <v>5</v>
      </c>
      <c r="E5559" s="22" t="s">
        <v>59</v>
      </c>
      <c r="F5559" s="22" t="s">
        <v>55</v>
      </c>
      <c r="G5559" s="1">
        <v>29906</v>
      </c>
    </row>
    <row r="5560" spans="2:7">
      <c r="B5560" s="22" t="s">
        <v>164</v>
      </c>
      <c r="C5560" s="22" t="s">
        <v>7</v>
      </c>
      <c r="D5560" s="22" t="s">
        <v>5</v>
      </c>
      <c r="E5560" s="22" t="s">
        <v>60</v>
      </c>
      <c r="F5560" s="22" t="s">
        <v>61</v>
      </c>
      <c r="G5560" s="1">
        <v>34779.74</v>
      </c>
    </row>
    <row r="5561" spans="2:7">
      <c r="B5561" s="22" t="s">
        <v>164</v>
      </c>
      <c r="C5561" s="22" t="s">
        <v>7</v>
      </c>
      <c r="D5561" s="22" t="s">
        <v>5</v>
      </c>
      <c r="E5561" s="22" t="s">
        <v>60</v>
      </c>
      <c r="F5561" s="22" t="s">
        <v>80</v>
      </c>
      <c r="G5561" s="1">
        <v>332924.68</v>
      </c>
    </row>
    <row r="5562" spans="2:7">
      <c r="B5562" s="22" t="s">
        <v>164</v>
      </c>
      <c r="C5562" s="22" t="s">
        <v>7</v>
      </c>
      <c r="D5562" s="22" t="s">
        <v>5</v>
      </c>
      <c r="E5562" s="22" t="s">
        <v>60</v>
      </c>
      <c r="F5562" s="22" t="s">
        <v>62</v>
      </c>
      <c r="G5562" s="1">
        <v>43670.48</v>
      </c>
    </row>
    <row r="5563" spans="2:7">
      <c r="B5563" s="22" t="s">
        <v>164</v>
      </c>
      <c r="C5563" s="22" t="s">
        <v>7</v>
      </c>
      <c r="D5563" s="22" t="s">
        <v>7</v>
      </c>
      <c r="E5563" s="22" t="s">
        <v>5</v>
      </c>
      <c r="F5563" s="22" t="s">
        <v>6</v>
      </c>
      <c r="G5563" s="1">
        <v>413788.46</v>
      </c>
    </row>
    <row r="5564" spans="2:7">
      <c r="B5564" s="22" t="s">
        <v>164</v>
      </c>
      <c r="C5564" s="22" t="s">
        <v>7</v>
      </c>
      <c r="D5564" s="22" t="s">
        <v>7</v>
      </c>
      <c r="E5564" s="22" t="s">
        <v>8</v>
      </c>
      <c r="F5564" s="22" t="s">
        <v>9</v>
      </c>
      <c r="G5564" s="1">
        <v>189098.07</v>
      </c>
    </row>
    <row r="5565" spans="2:7">
      <c r="B5565" s="22" t="s">
        <v>164</v>
      </c>
      <c r="C5565" s="22" t="s">
        <v>7</v>
      </c>
      <c r="D5565" s="22" t="s">
        <v>7</v>
      </c>
      <c r="E5565" s="22" t="s">
        <v>8</v>
      </c>
      <c r="F5565" s="22" t="s">
        <v>10</v>
      </c>
      <c r="G5565" s="1">
        <v>48885.73</v>
      </c>
    </row>
    <row r="5566" spans="2:7">
      <c r="B5566" s="22" t="s">
        <v>164</v>
      </c>
      <c r="C5566" s="22" t="s">
        <v>7</v>
      </c>
      <c r="D5566" s="22" t="s">
        <v>7</v>
      </c>
      <c r="E5566" s="22" t="s">
        <v>8</v>
      </c>
      <c r="F5566" s="22" t="s">
        <v>11</v>
      </c>
      <c r="G5566" s="1">
        <v>37572.07</v>
      </c>
    </row>
    <row r="5567" spans="2:7">
      <c r="B5567" s="22" t="s">
        <v>164</v>
      </c>
      <c r="C5567" s="22" t="s">
        <v>7</v>
      </c>
      <c r="D5567" s="22" t="s">
        <v>7</v>
      </c>
      <c r="E5567" s="22" t="s">
        <v>8</v>
      </c>
      <c r="F5567" s="22" t="s">
        <v>12</v>
      </c>
      <c r="G5567" s="1">
        <v>50110.09</v>
      </c>
    </row>
    <row r="5568" spans="2:7">
      <c r="B5568" s="22" t="s">
        <v>164</v>
      </c>
      <c r="C5568" s="22" t="s">
        <v>7</v>
      </c>
      <c r="D5568" s="22" t="s">
        <v>7</v>
      </c>
      <c r="E5568" s="22" t="s">
        <v>8</v>
      </c>
      <c r="F5568" s="22" t="s">
        <v>13</v>
      </c>
      <c r="G5568" s="1">
        <v>112891.77</v>
      </c>
    </row>
    <row r="5569" spans="2:7">
      <c r="B5569" s="22" t="s">
        <v>164</v>
      </c>
      <c r="C5569" s="22" t="s">
        <v>7</v>
      </c>
      <c r="D5569" s="22" t="s">
        <v>7</v>
      </c>
      <c r="E5569" s="22" t="s">
        <v>14</v>
      </c>
      <c r="F5569" s="22" t="s">
        <v>9</v>
      </c>
      <c r="G5569" s="1">
        <v>792864.11</v>
      </c>
    </row>
    <row r="5570" spans="2:7">
      <c r="B5570" s="22" t="s">
        <v>164</v>
      </c>
      <c r="C5570" s="22" t="s">
        <v>7</v>
      </c>
      <c r="D5570" s="22" t="s">
        <v>7</v>
      </c>
      <c r="E5570" s="22" t="s">
        <v>14</v>
      </c>
      <c r="F5570" s="22" t="s">
        <v>10</v>
      </c>
      <c r="G5570" s="1">
        <v>161911.72</v>
      </c>
    </row>
    <row r="5571" spans="2:7">
      <c r="B5571" s="22" t="s">
        <v>164</v>
      </c>
      <c r="C5571" s="22" t="s">
        <v>7</v>
      </c>
      <c r="D5571" s="22" t="s">
        <v>7</v>
      </c>
      <c r="E5571" s="22" t="s">
        <v>14</v>
      </c>
      <c r="F5571" s="22" t="s">
        <v>11</v>
      </c>
      <c r="G5571" s="1">
        <v>80841.22</v>
      </c>
    </row>
    <row r="5572" spans="2:7">
      <c r="B5572" s="22" t="s">
        <v>164</v>
      </c>
      <c r="C5572" s="22" t="s">
        <v>7</v>
      </c>
      <c r="D5572" s="22" t="s">
        <v>7</v>
      </c>
      <c r="E5572" s="22" t="s">
        <v>14</v>
      </c>
      <c r="F5572" s="22" t="s">
        <v>12</v>
      </c>
      <c r="G5572" s="1">
        <v>465337.29</v>
      </c>
    </row>
    <row r="5573" spans="2:7">
      <c r="B5573" s="22" t="s">
        <v>164</v>
      </c>
      <c r="C5573" s="22" t="s">
        <v>7</v>
      </c>
      <c r="D5573" s="22" t="s">
        <v>7</v>
      </c>
      <c r="E5573" s="22" t="s">
        <v>14</v>
      </c>
      <c r="F5573" s="22" t="s">
        <v>13</v>
      </c>
      <c r="G5573" s="1">
        <v>45302.63</v>
      </c>
    </row>
    <row r="5574" spans="2:7">
      <c r="B5574" s="22" t="s">
        <v>164</v>
      </c>
      <c r="C5574" s="22" t="s">
        <v>7</v>
      </c>
      <c r="D5574" s="22" t="s">
        <v>7</v>
      </c>
      <c r="E5574" s="22" t="s">
        <v>15</v>
      </c>
      <c r="F5574" s="22" t="s">
        <v>17</v>
      </c>
      <c r="G5574" s="1">
        <v>23718</v>
      </c>
    </row>
    <row r="5575" spans="2:7">
      <c r="B5575" s="22" t="s">
        <v>164</v>
      </c>
      <c r="C5575" s="22" t="s">
        <v>7</v>
      </c>
      <c r="D5575" s="22" t="s">
        <v>7</v>
      </c>
      <c r="E5575" s="22" t="s">
        <v>15</v>
      </c>
      <c r="F5575" s="22" t="s">
        <v>18</v>
      </c>
      <c r="G5575" s="1">
        <v>112266.81</v>
      </c>
    </row>
    <row r="5576" spans="2:7">
      <c r="B5576" s="22" t="s">
        <v>164</v>
      </c>
      <c r="C5576" s="22" t="s">
        <v>7</v>
      </c>
      <c r="D5576" s="22" t="s">
        <v>7</v>
      </c>
      <c r="E5576" s="22" t="s">
        <v>15</v>
      </c>
      <c r="F5576" s="22" t="s">
        <v>19</v>
      </c>
      <c r="G5576" s="1">
        <v>45862.91</v>
      </c>
    </row>
    <row r="5577" spans="2:7">
      <c r="B5577" s="22" t="s">
        <v>164</v>
      </c>
      <c r="C5577" s="22" t="s">
        <v>7</v>
      </c>
      <c r="D5577" s="22" t="s">
        <v>7</v>
      </c>
      <c r="E5577" s="22" t="s">
        <v>15</v>
      </c>
      <c r="F5577" s="22" t="s">
        <v>20</v>
      </c>
      <c r="G5577" s="1">
        <v>172420.52</v>
      </c>
    </row>
    <row r="5578" spans="2:7">
      <c r="B5578" s="22" t="s">
        <v>164</v>
      </c>
      <c r="C5578" s="22" t="s">
        <v>7</v>
      </c>
      <c r="D5578" s="22" t="s">
        <v>7</v>
      </c>
      <c r="E5578" s="22" t="s">
        <v>15</v>
      </c>
      <c r="F5578" s="22" t="s">
        <v>21</v>
      </c>
      <c r="G5578" s="1">
        <v>1495.16</v>
      </c>
    </row>
    <row r="5579" spans="2:7">
      <c r="B5579" s="22" t="s">
        <v>164</v>
      </c>
      <c r="C5579" s="22" t="s">
        <v>7</v>
      </c>
      <c r="D5579" s="22" t="s">
        <v>7</v>
      </c>
      <c r="E5579" s="22" t="s">
        <v>15</v>
      </c>
      <c r="F5579" s="22" t="s">
        <v>22</v>
      </c>
      <c r="G5579" s="1">
        <v>6546.72</v>
      </c>
    </row>
    <row r="5580" spans="2:7">
      <c r="B5580" s="22" t="s">
        <v>164</v>
      </c>
      <c r="C5580" s="22" t="s">
        <v>7</v>
      </c>
      <c r="D5580" s="22" t="s">
        <v>7</v>
      </c>
      <c r="E5580" s="22" t="s">
        <v>15</v>
      </c>
      <c r="F5580" s="22" t="s">
        <v>23</v>
      </c>
      <c r="G5580" s="1">
        <v>1298.47</v>
      </c>
    </row>
    <row r="5581" spans="2:7">
      <c r="B5581" s="22" t="s">
        <v>164</v>
      </c>
      <c r="C5581" s="22" t="s">
        <v>7</v>
      </c>
      <c r="D5581" s="22" t="s">
        <v>7</v>
      </c>
      <c r="E5581" s="22" t="s">
        <v>15</v>
      </c>
      <c r="F5581" s="22" t="s">
        <v>24</v>
      </c>
      <c r="G5581" s="1">
        <v>38994.29</v>
      </c>
    </row>
    <row r="5582" spans="2:7">
      <c r="B5582" s="22" t="s">
        <v>164</v>
      </c>
      <c r="C5582" s="22" t="s">
        <v>7</v>
      </c>
      <c r="D5582" s="22" t="s">
        <v>7</v>
      </c>
      <c r="E5582" s="22" t="s">
        <v>15</v>
      </c>
      <c r="F5582" s="22" t="s">
        <v>25</v>
      </c>
      <c r="G5582" s="1">
        <v>19678.84</v>
      </c>
    </row>
    <row r="5583" spans="2:7">
      <c r="B5583" s="22" t="s">
        <v>164</v>
      </c>
      <c r="C5583" s="22" t="s">
        <v>7</v>
      </c>
      <c r="D5583" s="22" t="s">
        <v>7</v>
      </c>
      <c r="E5583" s="22" t="s">
        <v>15</v>
      </c>
      <c r="F5583" s="22" t="s">
        <v>26</v>
      </c>
      <c r="G5583" s="1">
        <v>209770.22</v>
      </c>
    </row>
    <row r="5584" spans="2:7">
      <c r="B5584" s="22" t="s">
        <v>164</v>
      </c>
      <c r="C5584" s="22" t="s">
        <v>7</v>
      </c>
      <c r="D5584" s="22" t="s">
        <v>7</v>
      </c>
      <c r="E5584" s="22" t="s">
        <v>28</v>
      </c>
      <c r="F5584" s="22" t="s">
        <v>29</v>
      </c>
      <c r="G5584" s="1">
        <v>132198.17000000001</v>
      </c>
    </row>
    <row r="5585" spans="2:7">
      <c r="B5585" s="22" t="s">
        <v>164</v>
      </c>
      <c r="C5585" s="22" t="s">
        <v>7</v>
      </c>
      <c r="D5585" s="22" t="s">
        <v>7</v>
      </c>
      <c r="E5585" s="22" t="s">
        <v>28</v>
      </c>
      <c r="F5585" s="22" t="s">
        <v>30</v>
      </c>
      <c r="G5585" s="1">
        <v>15312.93</v>
      </c>
    </row>
    <row r="5586" spans="2:7">
      <c r="B5586" s="22" t="s">
        <v>164</v>
      </c>
      <c r="C5586" s="22" t="s">
        <v>7</v>
      </c>
      <c r="D5586" s="22" t="s">
        <v>7</v>
      </c>
      <c r="E5586" s="22" t="s">
        <v>28</v>
      </c>
      <c r="F5586" s="22" t="s">
        <v>31</v>
      </c>
      <c r="G5586" s="1">
        <v>52428.86</v>
      </c>
    </row>
    <row r="5587" spans="2:7">
      <c r="B5587" s="22" t="s">
        <v>164</v>
      </c>
      <c r="C5587" s="22" t="s">
        <v>7</v>
      </c>
      <c r="D5587" s="22" t="s">
        <v>7</v>
      </c>
      <c r="E5587" s="22" t="s">
        <v>28</v>
      </c>
      <c r="F5587" s="22" t="s">
        <v>32</v>
      </c>
      <c r="G5587" s="1">
        <v>62682.73</v>
      </c>
    </row>
    <row r="5588" spans="2:7">
      <c r="B5588" s="22" t="s">
        <v>164</v>
      </c>
      <c r="C5588" s="22" t="s">
        <v>7</v>
      </c>
      <c r="D5588" s="22" t="s">
        <v>7</v>
      </c>
      <c r="E5588" s="22" t="s">
        <v>28</v>
      </c>
      <c r="F5588" s="22" t="s">
        <v>33</v>
      </c>
      <c r="G5588" s="1">
        <v>77455.649999999994</v>
      </c>
    </row>
    <row r="5589" spans="2:7">
      <c r="B5589" s="22" t="s">
        <v>164</v>
      </c>
      <c r="C5589" s="22" t="s">
        <v>7</v>
      </c>
      <c r="D5589" s="22" t="s">
        <v>7</v>
      </c>
      <c r="E5589" s="22" t="s">
        <v>34</v>
      </c>
      <c r="F5589" s="22" t="s">
        <v>37</v>
      </c>
      <c r="G5589" s="1">
        <v>6867.26</v>
      </c>
    </row>
    <row r="5590" spans="2:7">
      <c r="B5590" s="22" t="s">
        <v>164</v>
      </c>
      <c r="C5590" s="22" t="s">
        <v>7</v>
      </c>
      <c r="D5590" s="22" t="s">
        <v>7</v>
      </c>
      <c r="E5590" s="22" t="s">
        <v>34</v>
      </c>
      <c r="F5590" s="22" t="s">
        <v>38</v>
      </c>
      <c r="G5590" s="1">
        <v>13008.2</v>
      </c>
    </row>
    <row r="5591" spans="2:7">
      <c r="B5591" s="22" t="s">
        <v>164</v>
      </c>
      <c r="C5591" s="22" t="s">
        <v>7</v>
      </c>
      <c r="D5591" s="22" t="s">
        <v>7</v>
      </c>
      <c r="E5591" s="22" t="s">
        <v>34</v>
      </c>
      <c r="F5591" s="22" t="s">
        <v>39</v>
      </c>
      <c r="G5591" s="1">
        <v>80654.55</v>
      </c>
    </row>
    <row r="5592" spans="2:7">
      <c r="B5592" s="22" t="s">
        <v>164</v>
      </c>
      <c r="C5592" s="22" t="s">
        <v>7</v>
      </c>
      <c r="D5592" s="22" t="s">
        <v>7</v>
      </c>
      <c r="E5592" s="22" t="s">
        <v>34</v>
      </c>
      <c r="F5592" s="22" t="s">
        <v>44</v>
      </c>
      <c r="G5592" s="1">
        <v>4431.22</v>
      </c>
    </row>
    <row r="5593" spans="2:7">
      <c r="B5593" s="22" t="s">
        <v>164</v>
      </c>
      <c r="C5593" s="22" t="s">
        <v>7</v>
      </c>
      <c r="D5593" s="22" t="s">
        <v>7</v>
      </c>
      <c r="E5593" s="22" t="s">
        <v>34</v>
      </c>
      <c r="F5593" s="22" t="s">
        <v>46</v>
      </c>
      <c r="G5593" s="1">
        <v>390</v>
      </c>
    </row>
    <row r="5594" spans="2:7">
      <c r="B5594" s="22" t="s">
        <v>164</v>
      </c>
      <c r="C5594" s="22" t="s">
        <v>7</v>
      </c>
      <c r="D5594" s="22" t="s">
        <v>7</v>
      </c>
      <c r="E5594" s="22" t="s">
        <v>34</v>
      </c>
      <c r="F5594" s="22" t="s">
        <v>47</v>
      </c>
      <c r="G5594" s="1">
        <v>141953.14000000001</v>
      </c>
    </row>
    <row r="5595" spans="2:7">
      <c r="B5595" s="22" t="s">
        <v>164</v>
      </c>
      <c r="C5595" s="22" t="s">
        <v>7</v>
      </c>
      <c r="D5595" s="22" t="s">
        <v>7</v>
      </c>
      <c r="E5595" s="22" t="s">
        <v>34</v>
      </c>
      <c r="F5595" s="22" t="s">
        <v>48</v>
      </c>
      <c r="G5595" s="1">
        <v>1198.32</v>
      </c>
    </row>
    <row r="5596" spans="2:7">
      <c r="B5596" s="22" t="s">
        <v>164</v>
      </c>
      <c r="C5596" s="22" t="s">
        <v>7</v>
      </c>
      <c r="D5596" s="22" t="s">
        <v>7</v>
      </c>
      <c r="E5596" s="22" t="s">
        <v>34</v>
      </c>
      <c r="F5596" s="22" t="s">
        <v>74</v>
      </c>
      <c r="G5596" s="1">
        <v>679.84</v>
      </c>
    </row>
    <row r="5597" spans="2:7">
      <c r="B5597" s="22" t="s">
        <v>164</v>
      </c>
      <c r="C5597" s="22" t="s">
        <v>7</v>
      </c>
      <c r="D5597" s="22" t="s">
        <v>7</v>
      </c>
      <c r="E5597" s="22" t="s">
        <v>34</v>
      </c>
      <c r="F5597" s="22" t="s">
        <v>75</v>
      </c>
      <c r="G5597" s="1">
        <v>93.22</v>
      </c>
    </row>
    <row r="5598" spans="2:7">
      <c r="B5598" s="22" t="s">
        <v>164</v>
      </c>
      <c r="C5598" s="22" t="s">
        <v>7</v>
      </c>
      <c r="D5598" s="22" t="s">
        <v>7</v>
      </c>
      <c r="E5598" s="22" t="s">
        <v>34</v>
      </c>
      <c r="F5598" s="22" t="s">
        <v>88</v>
      </c>
      <c r="G5598" s="1">
        <v>10910.04</v>
      </c>
    </row>
    <row r="5599" spans="2:7">
      <c r="B5599" s="22" t="s">
        <v>164</v>
      </c>
      <c r="C5599" s="22" t="s">
        <v>7</v>
      </c>
      <c r="D5599" s="22" t="s">
        <v>7</v>
      </c>
      <c r="E5599" s="22" t="s">
        <v>34</v>
      </c>
      <c r="F5599" s="22" t="s">
        <v>50</v>
      </c>
      <c r="G5599" s="1">
        <v>165</v>
      </c>
    </row>
    <row r="5600" spans="2:7">
      <c r="B5600" s="22" t="s">
        <v>164</v>
      </c>
      <c r="C5600" s="22" t="s">
        <v>7</v>
      </c>
      <c r="D5600" s="22" t="s">
        <v>7</v>
      </c>
      <c r="E5600" s="22" t="s">
        <v>34</v>
      </c>
      <c r="F5600" s="22" t="s">
        <v>51</v>
      </c>
      <c r="G5600" s="1">
        <v>1471.25</v>
      </c>
    </row>
    <row r="5601" spans="2:7">
      <c r="B5601" s="22" t="s">
        <v>164</v>
      </c>
      <c r="C5601" s="22" t="s">
        <v>7</v>
      </c>
      <c r="D5601" s="22" t="s">
        <v>7</v>
      </c>
      <c r="E5601" s="22" t="s">
        <v>34</v>
      </c>
      <c r="F5601" s="22" t="s">
        <v>53</v>
      </c>
      <c r="G5601" s="1">
        <v>74552.06</v>
      </c>
    </row>
    <row r="5602" spans="2:7">
      <c r="B5602" s="22" t="s">
        <v>164</v>
      </c>
      <c r="C5602" s="22" t="s">
        <v>7</v>
      </c>
      <c r="D5602" s="22" t="s">
        <v>7</v>
      </c>
      <c r="E5602" s="22" t="s">
        <v>34</v>
      </c>
      <c r="F5602" s="22" t="s">
        <v>55</v>
      </c>
      <c r="G5602" s="1">
        <v>1940.5</v>
      </c>
    </row>
    <row r="5603" spans="2:7">
      <c r="B5603" s="22" t="s">
        <v>164</v>
      </c>
      <c r="C5603" s="22" t="s">
        <v>7</v>
      </c>
      <c r="D5603" s="22" t="s">
        <v>7</v>
      </c>
      <c r="E5603" s="22" t="s">
        <v>34</v>
      </c>
      <c r="F5603" s="22" t="s">
        <v>56</v>
      </c>
      <c r="G5603" s="1">
        <v>77084.100000000006</v>
      </c>
    </row>
    <row r="5604" spans="2:7">
      <c r="B5604" s="22" t="s">
        <v>164</v>
      </c>
      <c r="C5604" s="22" t="s">
        <v>7</v>
      </c>
      <c r="D5604" s="22" t="s">
        <v>7</v>
      </c>
      <c r="E5604" s="22" t="s">
        <v>34</v>
      </c>
      <c r="F5604" s="22" t="s">
        <v>58</v>
      </c>
      <c r="G5604" s="1">
        <v>6341.42</v>
      </c>
    </row>
    <row r="5605" spans="2:7">
      <c r="B5605" s="22" t="s">
        <v>164</v>
      </c>
      <c r="C5605" s="22" t="s">
        <v>7</v>
      </c>
      <c r="D5605" s="22" t="s">
        <v>7</v>
      </c>
      <c r="E5605" s="22" t="s">
        <v>59</v>
      </c>
      <c r="F5605" s="22" t="s">
        <v>55</v>
      </c>
      <c r="G5605" s="1">
        <v>10262.5</v>
      </c>
    </row>
    <row r="5606" spans="2:7">
      <c r="B5606" s="22" t="s">
        <v>164</v>
      </c>
      <c r="C5606" s="22" t="s">
        <v>7</v>
      </c>
      <c r="D5606" s="22" t="s">
        <v>7</v>
      </c>
      <c r="E5606" s="22" t="s">
        <v>60</v>
      </c>
      <c r="F5606" s="22" t="s">
        <v>61</v>
      </c>
      <c r="G5606" s="1">
        <v>119627.6</v>
      </c>
    </row>
    <row r="5607" spans="2:7">
      <c r="B5607" s="22" t="s">
        <v>164</v>
      </c>
      <c r="C5607" s="22" t="s">
        <v>7</v>
      </c>
      <c r="D5607" s="22" t="s">
        <v>7</v>
      </c>
      <c r="E5607" s="22" t="s">
        <v>60</v>
      </c>
      <c r="F5607" s="22" t="s">
        <v>80</v>
      </c>
      <c r="G5607" s="1">
        <v>251342.44</v>
      </c>
    </row>
    <row r="5608" spans="2:7">
      <c r="B5608" s="22" t="s">
        <v>164</v>
      </c>
      <c r="C5608" s="22" t="s">
        <v>7</v>
      </c>
      <c r="D5608" s="22" t="s">
        <v>7</v>
      </c>
      <c r="E5608" s="22" t="s">
        <v>60</v>
      </c>
      <c r="F5608" s="22" t="s">
        <v>81</v>
      </c>
      <c r="G5608" s="1">
        <v>15086.98</v>
      </c>
    </row>
    <row r="5609" spans="2:7">
      <c r="B5609" s="22" t="s">
        <v>164</v>
      </c>
      <c r="C5609" s="22" t="s">
        <v>7</v>
      </c>
      <c r="D5609" s="22" t="s">
        <v>7</v>
      </c>
      <c r="E5609" s="22" t="s">
        <v>60</v>
      </c>
      <c r="F5609" s="22" t="s">
        <v>62</v>
      </c>
      <c r="G5609" s="1">
        <v>107323.21</v>
      </c>
    </row>
    <row r="5610" spans="2:7">
      <c r="B5610" s="22" t="s">
        <v>165</v>
      </c>
      <c r="C5610" s="22" t="s">
        <v>7</v>
      </c>
      <c r="D5610" s="22" t="s">
        <v>5</v>
      </c>
      <c r="E5610" s="22" t="s">
        <v>5</v>
      </c>
      <c r="F5610" s="22" t="s">
        <v>6</v>
      </c>
      <c r="G5610" s="1">
        <v>5927.68</v>
      </c>
    </row>
    <row r="5611" spans="2:7">
      <c r="B5611" s="22" t="s">
        <v>165</v>
      </c>
      <c r="C5611" s="22" t="s">
        <v>7</v>
      </c>
      <c r="D5611" s="22" t="s">
        <v>5</v>
      </c>
      <c r="E5611" s="22" t="s">
        <v>7</v>
      </c>
      <c r="F5611" s="22" t="s">
        <v>6</v>
      </c>
      <c r="G5611" s="1">
        <v>-71193.91</v>
      </c>
    </row>
    <row r="5612" spans="2:7">
      <c r="B5612" s="22" t="s">
        <v>165</v>
      </c>
      <c r="C5612" s="22" t="s">
        <v>7</v>
      </c>
      <c r="D5612" s="22" t="s">
        <v>5</v>
      </c>
      <c r="E5612" s="22" t="s">
        <v>8</v>
      </c>
      <c r="F5612" s="22" t="s">
        <v>9</v>
      </c>
      <c r="G5612" s="1">
        <v>957316.96</v>
      </c>
    </row>
    <row r="5613" spans="2:7">
      <c r="B5613" s="22" t="s">
        <v>165</v>
      </c>
      <c r="C5613" s="22" t="s">
        <v>7</v>
      </c>
      <c r="D5613" s="22" t="s">
        <v>5</v>
      </c>
      <c r="E5613" s="22" t="s">
        <v>8</v>
      </c>
      <c r="F5613" s="22" t="s">
        <v>10</v>
      </c>
      <c r="G5613" s="1">
        <v>14888.76</v>
      </c>
    </row>
    <row r="5614" spans="2:7">
      <c r="B5614" s="22" t="s">
        <v>165</v>
      </c>
      <c r="C5614" s="22" t="s">
        <v>7</v>
      </c>
      <c r="D5614" s="22" t="s">
        <v>5</v>
      </c>
      <c r="E5614" s="22" t="s">
        <v>8</v>
      </c>
      <c r="F5614" s="22" t="s">
        <v>11</v>
      </c>
      <c r="G5614" s="1">
        <v>20.77</v>
      </c>
    </row>
    <row r="5615" spans="2:7">
      <c r="B5615" s="22" t="s">
        <v>165</v>
      </c>
      <c r="C5615" s="22" t="s">
        <v>7</v>
      </c>
      <c r="D5615" s="22" t="s">
        <v>5</v>
      </c>
      <c r="E5615" s="22" t="s">
        <v>8</v>
      </c>
      <c r="F5615" s="22" t="s">
        <v>12</v>
      </c>
      <c r="G5615" s="1">
        <v>6619.2</v>
      </c>
    </row>
    <row r="5616" spans="2:7">
      <c r="B5616" s="22" t="s">
        <v>165</v>
      </c>
      <c r="C5616" s="22" t="s">
        <v>7</v>
      </c>
      <c r="D5616" s="22" t="s">
        <v>5</v>
      </c>
      <c r="E5616" s="22" t="s">
        <v>14</v>
      </c>
      <c r="F5616" s="22" t="s">
        <v>9</v>
      </c>
      <c r="G5616" s="1">
        <v>601696.84</v>
      </c>
    </row>
    <row r="5617" spans="2:7">
      <c r="B5617" s="22" t="s">
        <v>165</v>
      </c>
      <c r="C5617" s="22" t="s">
        <v>7</v>
      </c>
      <c r="D5617" s="22" t="s">
        <v>5</v>
      </c>
      <c r="E5617" s="22" t="s">
        <v>14</v>
      </c>
      <c r="F5617" s="22" t="s">
        <v>10</v>
      </c>
      <c r="G5617" s="1">
        <v>8402.44</v>
      </c>
    </row>
    <row r="5618" spans="2:7">
      <c r="B5618" s="22" t="s">
        <v>165</v>
      </c>
      <c r="C5618" s="22" t="s">
        <v>7</v>
      </c>
      <c r="D5618" s="22" t="s">
        <v>5</v>
      </c>
      <c r="E5618" s="22" t="s">
        <v>14</v>
      </c>
      <c r="F5618" s="22" t="s">
        <v>11</v>
      </c>
      <c r="G5618" s="1">
        <v>748.07</v>
      </c>
    </row>
    <row r="5619" spans="2:7">
      <c r="B5619" s="22" t="s">
        <v>165</v>
      </c>
      <c r="C5619" s="22" t="s">
        <v>7</v>
      </c>
      <c r="D5619" s="22" t="s">
        <v>5</v>
      </c>
      <c r="E5619" s="22" t="s">
        <v>14</v>
      </c>
      <c r="F5619" s="22" t="s">
        <v>12</v>
      </c>
      <c r="G5619" s="1">
        <v>3000</v>
      </c>
    </row>
    <row r="5620" spans="2:7">
      <c r="B5620" s="22" t="s">
        <v>165</v>
      </c>
      <c r="C5620" s="22" t="s">
        <v>7</v>
      </c>
      <c r="D5620" s="22" t="s">
        <v>5</v>
      </c>
      <c r="E5620" s="22" t="s">
        <v>15</v>
      </c>
      <c r="F5620" s="22" t="s">
        <v>16</v>
      </c>
      <c r="G5620" s="1">
        <v>45675.62</v>
      </c>
    </row>
    <row r="5621" spans="2:7">
      <c r="B5621" s="22" t="s">
        <v>165</v>
      </c>
      <c r="C5621" s="22" t="s">
        <v>7</v>
      </c>
      <c r="D5621" s="22" t="s">
        <v>5</v>
      </c>
      <c r="E5621" s="22" t="s">
        <v>15</v>
      </c>
      <c r="F5621" s="22" t="s">
        <v>71</v>
      </c>
      <c r="G5621" s="1">
        <v>49589.66</v>
      </c>
    </row>
    <row r="5622" spans="2:7">
      <c r="B5622" s="22" t="s">
        <v>165</v>
      </c>
      <c r="C5622" s="22" t="s">
        <v>7</v>
      </c>
      <c r="D5622" s="22" t="s">
        <v>5</v>
      </c>
      <c r="E5622" s="22" t="s">
        <v>15</v>
      </c>
      <c r="F5622" s="22" t="s">
        <v>17</v>
      </c>
      <c r="G5622" s="1">
        <v>73390.17</v>
      </c>
    </row>
    <row r="5623" spans="2:7">
      <c r="B5623" s="22" t="s">
        <v>165</v>
      </c>
      <c r="C5623" s="22" t="s">
        <v>7</v>
      </c>
      <c r="D5623" s="22" t="s">
        <v>5</v>
      </c>
      <c r="E5623" s="22" t="s">
        <v>15</v>
      </c>
      <c r="F5623" s="22" t="s">
        <v>18</v>
      </c>
      <c r="G5623" s="1">
        <v>46214.42</v>
      </c>
    </row>
    <row r="5624" spans="2:7">
      <c r="B5624" s="22" t="s">
        <v>165</v>
      </c>
      <c r="C5624" s="22" t="s">
        <v>7</v>
      </c>
      <c r="D5624" s="22" t="s">
        <v>5</v>
      </c>
      <c r="E5624" s="22" t="s">
        <v>15</v>
      </c>
      <c r="F5624" s="22" t="s">
        <v>19</v>
      </c>
      <c r="G5624" s="1">
        <v>146645.48000000001</v>
      </c>
    </row>
    <row r="5625" spans="2:7">
      <c r="B5625" s="22" t="s">
        <v>165</v>
      </c>
      <c r="C5625" s="22" t="s">
        <v>7</v>
      </c>
      <c r="D5625" s="22" t="s">
        <v>5</v>
      </c>
      <c r="E5625" s="22" t="s">
        <v>15</v>
      </c>
      <c r="F5625" s="22" t="s">
        <v>20</v>
      </c>
      <c r="G5625" s="1">
        <v>73246.47</v>
      </c>
    </row>
    <row r="5626" spans="2:7">
      <c r="B5626" s="22" t="s">
        <v>165</v>
      </c>
      <c r="C5626" s="22" t="s">
        <v>7</v>
      </c>
      <c r="D5626" s="22" t="s">
        <v>5</v>
      </c>
      <c r="E5626" s="22" t="s">
        <v>15</v>
      </c>
      <c r="F5626" s="22" t="s">
        <v>21</v>
      </c>
      <c r="G5626" s="1">
        <v>3020.2</v>
      </c>
    </row>
    <row r="5627" spans="2:7">
      <c r="B5627" s="22" t="s">
        <v>165</v>
      </c>
      <c r="C5627" s="22" t="s">
        <v>7</v>
      </c>
      <c r="D5627" s="22" t="s">
        <v>5</v>
      </c>
      <c r="E5627" s="22" t="s">
        <v>15</v>
      </c>
      <c r="F5627" s="22" t="s">
        <v>22</v>
      </c>
      <c r="G5627" s="1">
        <v>2371.44</v>
      </c>
    </row>
    <row r="5628" spans="2:7">
      <c r="B5628" s="22" t="s">
        <v>165</v>
      </c>
      <c r="C5628" s="22" t="s">
        <v>7</v>
      </c>
      <c r="D5628" s="22" t="s">
        <v>5</v>
      </c>
      <c r="E5628" s="22" t="s">
        <v>15</v>
      </c>
      <c r="F5628" s="22" t="s">
        <v>23</v>
      </c>
      <c r="G5628" s="1">
        <v>6416.31</v>
      </c>
    </row>
    <row r="5629" spans="2:7">
      <c r="B5629" s="22" t="s">
        <v>165</v>
      </c>
      <c r="C5629" s="22" t="s">
        <v>7</v>
      </c>
      <c r="D5629" s="22" t="s">
        <v>5</v>
      </c>
      <c r="E5629" s="22" t="s">
        <v>15</v>
      </c>
      <c r="F5629" s="22" t="s">
        <v>24</v>
      </c>
      <c r="G5629" s="1">
        <v>20564.32</v>
      </c>
    </row>
    <row r="5630" spans="2:7">
      <c r="B5630" s="22" t="s">
        <v>165</v>
      </c>
      <c r="C5630" s="22" t="s">
        <v>7</v>
      </c>
      <c r="D5630" s="22" t="s">
        <v>5</v>
      </c>
      <c r="E5630" s="22" t="s">
        <v>15</v>
      </c>
      <c r="F5630" s="22" t="s">
        <v>25</v>
      </c>
      <c r="G5630" s="1">
        <v>94940.61</v>
      </c>
    </row>
    <row r="5631" spans="2:7">
      <c r="B5631" s="22" t="s">
        <v>165</v>
      </c>
      <c r="C5631" s="22" t="s">
        <v>7</v>
      </c>
      <c r="D5631" s="22" t="s">
        <v>5</v>
      </c>
      <c r="E5631" s="22" t="s">
        <v>15</v>
      </c>
      <c r="F5631" s="22" t="s">
        <v>26</v>
      </c>
      <c r="G5631" s="1">
        <v>137644.67000000001</v>
      </c>
    </row>
    <row r="5632" spans="2:7">
      <c r="B5632" s="22" t="s">
        <v>165</v>
      </c>
      <c r="C5632" s="22" t="s">
        <v>7</v>
      </c>
      <c r="D5632" s="22" t="s">
        <v>5</v>
      </c>
      <c r="E5632" s="22" t="s">
        <v>15</v>
      </c>
      <c r="F5632" s="22" t="s">
        <v>27</v>
      </c>
      <c r="G5632" s="1">
        <v>1416.67</v>
      </c>
    </row>
    <row r="5633" spans="2:7">
      <c r="B5633" s="22" t="s">
        <v>165</v>
      </c>
      <c r="C5633" s="22" t="s">
        <v>7</v>
      </c>
      <c r="D5633" s="22" t="s">
        <v>5</v>
      </c>
      <c r="E5633" s="22" t="s">
        <v>15</v>
      </c>
      <c r="F5633" s="22" t="s">
        <v>72</v>
      </c>
      <c r="G5633" s="1">
        <v>3249.29</v>
      </c>
    </row>
    <row r="5634" spans="2:7">
      <c r="B5634" s="22" t="s">
        <v>165</v>
      </c>
      <c r="C5634" s="22" t="s">
        <v>7</v>
      </c>
      <c r="D5634" s="22" t="s">
        <v>5</v>
      </c>
      <c r="E5634" s="22" t="s">
        <v>28</v>
      </c>
      <c r="F5634" s="22" t="s">
        <v>29</v>
      </c>
      <c r="G5634" s="1">
        <v>94672.58</v>
      </c>
    </row>
    <row r="5635" spans="2:7">
      <c r="B5635" s="22" t="s">
        <v>165</v>
      </c>
      <c r="C5635" s="22" t="s">
        <v>7</v>
      </c>
      <c r="D5635" s="22" t="s">
        <v>5</v>
      </c>
      <c r="E5635" s="22" t="s">
        <v>28</v>
      </c>
      <c r="F5635" s="22" t="s">
        <v>30</v>
      </c>
      <c r="G5635" s="1">
        <v>31550.560000000001</v>
      </c>
    </row>
    <row r="5636" spans="2:7">
      <c r="B5636" s="22" t="s">
        <v>165</v>
      </c>
      <c r="C5636" s="22" t="s">
        <v>7</v>
      </c>
      <c r="D5636" s="22" t="s">
        <v>5</v>
      </c>
      <c r="E5636" s="22" t="s">
        <v>28</v>
      </c>
      <c r="F5636" s="22" t="s">
        <v>31</v>
      </c>
      <c r="G5636" s="1">
        <v>49723.96</v>
      </c>
    </row>
    <row r="5637" spans="2:7">
      <c r="B5637" s="22" t="s">
        <v>165</v>
      </c>
      <c r="C5637" s="22" t="s">
        <v>7</v>
      </c>
      <c r="D5637" s="22" t="s">
        <v>5</v>
      </c>
      <c r="E5637" s="22" t="s">
        <v>28</v>
      </c>
      <c r="F5637" s="22" t="s">
        <v>32</v>
      </c>
      <c r="G5637" s="1">
        <v>832.84</v>
      </c>
    </row>
    <row r="5638" spans="2:7">
      <c r="B5638" s="22" t="s">
        <v>165</v>
      </c>
      <c r="C5638" s="22" t="s">
        <v>7</v>
      </c>
      <c r="D5638" s="22" t="s">
        <v>5</v>
      </c>
      <c r="E5638" s="22" t="s">
        <v>28</v>
      </c>
      <c r="F5638" s="22" t="s">
        <v>33</v>
      </c>
      <c r="G5638" s="1">
        <v>22020.95</v>
      </c>
    </row>
    <row r="5639" spans="2:7">
      <c r="B5639" s="22" t="s">
        <v>165</v>
      </c>
      <c r="C5639" s="22" t="s">
        <v>7</v>
      </c>
      <c r="D5639" s="22" t="s">
        <v>5</v>
      </c>
      <c r="E5639" s="22" t="s">
        <v>34</v>
      </c>
      <c r="F5639" s="22" t="s">
        <v>35</v>
      </c>
      <c r="G5639" s="1">
        <v>2333.41</v>
      </c>
    </row>
    <row r="5640" spans="2:7">
      <c r="B5640" s="22" t="s">
        <v>165</v>
      </c>
      <c r="C5640" s="22" t="s">
        <v>7</v>
      </c>
      <c r="D5640" s="22" t="s">
        <v>5</v>
      </c>
      <c r="E5640" s="22" t="s">
        <v>34</v>
      </c>
      <c r="F5640" s="22" t="s">
        <v>36</v>
      </c>
      <c r="G5640" s="1">
        <v>741.23</v>
      </c>
    </row>
    <row r="5641" spans="2:7">
      <c r="B5641" s="22" t="s">
        <v>165</v>
      </c>
      <c r="C5641" s="22" t="s">
        <v>7</v>
      </c>
      <c r="D5641" s="22" t="s">
        <v>5</v>
      </c>
      <c r="E5641" s="22" t="s">
        <v>34</v>
      </c>
      <c r="F5641" s="22" t="s">
        <v>37</v>
      </c>
      <c r="G5641" s="1">
        <v>23365.02</v>
      </c>
    </row>
    <row r="5642" spans="2:7">
      <c r="B5642" s="22" t="s">
        <v>165</v>
      </c>
      <c r="C5642" s="22" t="s">
        <v>7</v>
      </c>
      <c r="D5642" s="22" t="s">
        <v>5</v>
      </c>
      <c r="E5642" s="22" t="s">
        <v>34</v>
      </c>
      <c r="F5642" s="22" t="s">
        <v>38</v>
      </c>
      <c r="G5642" s="1">
        <v>19510.98</v>
      </c>
    </row>
    <row r="5643" spans="2:7">
      <c r="B5643" s="22" t="s">
        <v>165</v>
      </c>
      <c r="C5643" s="22" t="s">
        <v>7</v>
      </c>
      <c r="D5643" s="22" t="s">
        <v>5</v>
      </c>
      <c r="E5643" s="22" t="s">
        <v>34</v>
      </c>
      <c r="F5643" s="22" t="s">
        <v>39</v>
      </c>
      <c r="G5643" s="1">
        <v>105961.44</v>
      </c>
    </row>
    <row r="5644" spans="2:7">
      <c r="B5644" s="22" t="s">
        <v>165</v>
      </c>
      <c r="C5644" s="22" t="s">
        <v>7</v>
      </c>
      <c r="D5644" s="22" t="s">
        <v>5</v>
      </c>
      <c r="E5644" s="22" t="s">
        <v>34</v>
      </c>
      <c r="F5644" s="22" t="s">
        <v>40</v>
      </c>
      <c r="G5644" s="1">
        <v>7623</v>
      </c>
    </row>
    <row r="5645" spans="2:7">
      <c r="B5645" s="22" t="s">
        <v>165</v>
      </c>
      <c r="C5645" s="22" t="s">
        <v>7</v>
      </c>
      <c r="D5645" s="22" t="s">
        <v>5</v>
      </c>
      <c r="E5645" s="22" t="s">
        <v>34</v>
      </c>
      <c r="F5645" s="22" t="s">
        <v>41</v>
      </c>
      <c r="G5645" s="1">
        <v>1618.5</v>
      </c>
    </row>
    <row r="5646" spans="2:7">
      <c r="B5646" s="22" t="s">
        <v>165</v>
      </c>
      <c r="C5646" s="22" t="s">
        <v>7</v>
      </c>
      <c r="D5646" s="22" t="s">
        <v>5</v>
      </c>
      <c r="E5646" s="22" t="s">
        <v>34</v>
      </c>
      <c r="F5646" s="22" t="s">
        <v>65</v>
      </c>
      <c r="G5646" s="1">
        <v>399</v>
      </c>
    </row>
    <row r="5647" spans="2:7">
      <c r="B5647" s="22" t="s">
        <v>165</v>
      </c>
      <c r="C5647" s="22" t="s">
        <v>7</v>
      </c>
      <c r="D5647" s="22" t="s">
        <v>5</v>
      </c>
      <c r="E5647" s="22" t="s">
        <v>34</v>
      </c>
      <c r="F5647" s="22" t="s">
        <v>42</v>
      </c>
      <c r="G5647" s="1">
        <v>489.15</v>
      </c>
    </row>
    <row r="5648" spans="2:7">
      <c r="B5648" s="22" t="s">
        <v>165</v>
      </c>
      <c r="C5648" s="22" t="s">
        <v>7</v>
      </c>
      <c r="D5648" s="22" t="s">
        <v>5</v>
      </c>
      <c r="E5648" s="22" t="s">
        <v>34</v>
      </c>
      <c r="F5648" s="22" t="s">
        <v>43</v>
      </c>
      <c r="G5648" s="1">
        <v>3636.63</v>
      </c>
    </row>
    <row r="5649" spans="2:7">
      <c r="B5649" s="22" t="s">
        <v>165</v>
      </c>
      <c r="C5649" s="22" t="s">
        <v>7</v>
      </c>
      <c r="D5649" s="22" t="s">
        <v>5</v>
      </c>
      <c r="E5649" s="22" t="s">
        <v>34</v>
      </c>
      <c r="F5649" s="22" t="s">
        <v>45</v>
      </c>
      <c r="G5649" s="1">
        <v>28040.26</v>
      </c>
    </row>
    <row r="5650" spans="2:7">
      <c r="B5650" s="22" t="s">
        <v>165</v>
      </c>
      <c r="C5650" s="22" t="s">
        <v>7</v>
      </c>
      <c r="D5650" s="22" t="s">
        <v>5</v>
      </c>
      <c r="E5650" s="22" t="s">
        <v>34</v>
      </c>
      <c r="F5650" s="22" t="s">
        <v>46</v>
      </c>
      <c r="G5650" s="1">
        <v>1621.25</v>
      </c>
    </row>
    <row r="5651" spans="2:7">
      <c r="B5651" s="22" t="s">
        <v>165</v>
      </c>
      <c r="C5651" s="22" t="s">
        <v>7</v>
      </c>
      <c r="D5651" s="22" t="s">
        <v>5</v>
      </c>
      <c r="E5651" s="22" t="s">
        <v>34</v>
      </c>
      <c r="F5651" s="22" t="s">
        <v>47</v>
      </c>
      <c r="G5651" s="1">
        <v>25515.49</v>
      </c>
    </row>
    <row r="5652" spans="2:7">
      <c r="B5652" s="22" t="s">
        <v>165</v>
      </c>
      <c r="C5652" s="22" t="s">
        <v>7</v>
      </c>
      <c r="D5652" s="22" t="s">
        <v>5</v>
      </c>
      <c r="E5652" s="22" t="s">
        <v>34</v>
      </c>
      <c r="F5652" s="22" t="s">
        <v>48</v>
      </c>
      <c r="G5652" s="1">
        <v>532.79</v>
      </c>
    </row>
    <row r="5653" spans="2:7">
      <c r="B5653" s="22" t="s">
        <v>165</v>
      </c>
      <c r="C5653" s="22" t="s">
        <v>7</v>
      </c>
      <c r="D5653" s="22" t="s">
        <v>5</v>
      </c>
      <c r="E5653" s="22" t="s">
        <v>34</v>
      </c>
      <c r="F5653" s="22" t="s">
        <v>88</v>
      </c>
      <c r="G5653" s="1">
        <v>6521.69</v>
      </c>
    </row>
    <row r="5654" spans="2:7">
      <c r="B5654" s="22" t="s">
        <v>165</v>
      </c>
      <c r="C5654" s="22" t="s">
        <v>7</v>
      </c>
      <c r="D5654" s="22" t="s">
        <v>5</v>
      </c>
      <c r="E5654" s="22" t="s">
        <v>34</v>
      </c>
      <c r="F5654" s="22" t="s">
        <v>66</v>
      </c>
      <c r="G5654" s="1">
        <v>6072.66</v>
      </c>
    </row>
    <row r="5655" spans="2:7">
      <c r="B5655" s="22" t="s">
        <v>165</v>
      </c>
      <c r="C5655" s="22" t="s">
        <v>7</v>
      </c>
      <c r="D5655" s="22" t="s">
        <v>5</v>
      </c>
      <c r="E5655" s="22" t="s">
        <v>34</v>
      </c>
      <c r="F5655" s="22" t="s">
        <v>49</v>
      </c>
      <c r="G5655" s="1">
        <v>65951.360000000001</v>
      </c>
    </row>
    <row r="5656" spans="2:7">
      <c r="B5656" s="22" t="s">
        <v>165</v>
      </c>
      <c r="C5656" s="22" t="s">
        <v>7</v>
      </c>
      <c r="D5656" s="22" t="s">
        <v>5</v>
      </c>
      <c r="E5656" s="22" t="s">
        <v>34</v>
      </c>
      <c r="F5656" s="22" t="s">
        <v>50</v>
      </c>
      <c r="G5656" s="1">
        <v>1325.14</v>
      </c>
    </row>
    <row r="5657" spans="2:7">
      <c r="B5657" s="22" t="s">
        <v>165</v>
      </c>
      <c r="C5657" s="22" t="s">
        <v>7</v>
      </c>
      <c r="D5657" s="22" t="s">
        <v>5</v>
      </c>
      <c r="E5657" s="22" t="s">
        <v>34</v>
      </c>
      <c r="F5657" s="22" t="s">
        <v>53</v>
      </c>
      <c r="G5657" s="1">
        <v>10</v>
      </c>
    </row>
    <row r="5658" spans="2:7">
      <c r="B5658" s="22" t="s">
        <v>165</v>
      </c>
      <c r="C5658" s="22" t="s">
        <v>7</v>
      </c>
      <c r="D5658" s="22" t="s">
        <v>5</v>
      </c>
      <c r="E5658" s="22" t="s">
        <v>34</v>
      </c>
      <c r="F5658" s="22" t="s">
        <v>54</v>
      </c>
      <c r="G5658" s="1">
        <v>11917.09</v>
      </c>
    </row>
    <row r="5659" spans="2:7">
      <c r="B5659" s="22" t="s">
        <v>165</v>
      </c>
      <c r="C5659" s="22" t="s">
        <v>7</v>
      </c>
      <c r="D5659" s="22" t="s">
        <v>5</v>
      </c>
      <c r="E5659" s="22" t="s">
        <v>34</v>
      </c>
      <c r="F5659" s="22" t="s">
        <v>68</v>
      </c>
      <c r="G5659" s="1">
        <v>2663.22</v>
      </c>
    </row>
    <row r="5660" spans="2:7">
      <c r="B5660" s="22" t="s">
        <v>165</v>
      </c>
      <c r="C5660" s="22" t="s">
        <v>7</v>
      </c>
      <c r="D5660" s="22" t="s">
        <v>5</v>
      </c>
      <c r="E5660" s="22" t="s">
        <v>34</v>
      </c>
      <c r="F5660" s="22" t="s">
        <v>55</v>
      </c>
      <c r="G5660" s="1">
        <v>3369</v>
      </c>
    </row>
    <row r="5661" spans="2:7">
      <c r="B5661" s="22" t="s">
        <v>165</v>
      </c>
      <c r="C5661" s="22" t="s">
        <v>7</v>
      </c>
      <c r="D5661" s="22" t="s">
        <v>5</v>
      </c>
      <c r="E5661" s="22" t="s">
        <v>34</v>
      </c>
      <c r="F5661" s="22" t="s">
        <v>56</v>
      </c>
      <c r="G5661" s="1">
        <v>12632.67</v>
      </c>
    </row>
    <row r="5662" spans="2:7">
      <c r="B5662" s="22" t="s">
        <v>165</v>
      </c>
      <c r="C5662" s="22" t="s">
        <v>7</v>
      </c>
      <c r="D5662" s="22" t="s">
        <v>5</v>
      </c>
      <c r="E5662" s="22" t="s">
        <v>34</v>
      </c>
      <c r="F5662" s="22" t="s">
        <v>57</v>
      </c>
      <c r="G5662" s="1">
        <v>28577.14</v>
      </c>
    </row>
    <row r="5663" spans="2:7">
      <c r="B5663" s="22" t="s">
        <v>165</v>
      </c>
      <c r="C5663" s="22" t="s">
        <v>7</v>
      </c>
      <c r="D5663" s="22" t="s">
        <v>5</v>
      </c>
      <c r="E5663" s="22" t="s">
        <v>34</v>
      </c>
      <c r="F5663" s="22" t="s">
        <v>58</v>
      </c>
      <c r="G5663" s="1">
        <v>3128</v>
      </c>
    </row>
    <row r="5664" spans="2:7">
      <c r="B5664" s="22" t="s">
        <v>165</v>
      </c>
      <c r="C5664" s="22" t="s">
        <v>7</v>
      </c>
      <c r="D5664" s="22" t="s">
        <v>5</v>
      </c>
      <c r="E5664" s="22" t="s">
        <v>59</v>
      </c>
      <c r="F5664" s="22" t="s">
        <v>55</v>
      </c>
      <c r="G5664" s="1">
        <v>8982.9699999999993</v>
      </c>
    </row>
    <row r="5665" spans="2:7">
      <c r="B5665" s="22" t="s">
        <v>165</v>
      </c>
      <c r="C5665" s="22" t="s">
        <v>7</v>
      </c>
      <c r="D5665" s="22" t="s">
        <v>5</v>
      </c>
      <c r="E5665" s="22" t="s">
        <v>60</v>
      </c>
      <c r="F5665" s="22" t="s">
        <v>78</v>
      </c>
      <c r="G5665" s="1">
        <v>3713.28</v>
      </c>
    </row>
    <row r="5666" spans="2:7">
      <c r="B5666" s="22" t="s">
        <v>165</v>
      </c>
      <c r="C5666" s="22" t="s">
        <v>7</v>
      </c>
      <c r="D5666" s="22" t="s">
        <v>5</v>
      </c>
      <c r="E5666" s="22" t="s">
        <v>60</v>
      </c>
      <c r="F5666" s="22" t="s">
        <v>79</v>
      </c>
      <c r="G5666" s="1">
        <v>23843</v>
      </c>
    </row>
    <row r="5667" spans="2:7">
      <c r="B5667" s="22" t="s">
        <v>165</v>
      </c>
      <c r="C5667" s="22" t="s">
        <v>7</v>
      </c>
      <c r="D5667" s="22" t="s">
        <v>7</v>
      </c>
      <c r="E5667" s="22" t="s">
        <v>5</v>
      </c>
      <c r="F5667" s="22" t="s">
        <v>6</v>
      </c>
      <c r="G5667" s="1">
        <v>65266.23</v>
      </c>
    </row>
    <row r="5668" spans="2:7">
      <c r="B5668" s="22" t="s">
        <v>165</v>
      </c>
      <c r="C5668" s="22" t="s">
        <v>7</v>
      </c>
      <c r="D5668" s="22" t="s">
        <v>7</v>
      </c>
      <c r="E5668" s="22" t="s">
        <v>8</v>
      </c>
      <c r="F5668" s="22" t="s">
        <v>10</v>
      </c>
      <c r="G5668" s="1">
        <v>1851.66</v>
      </c>
    </row>
    <row r="5669" spans="2:7">
      <c r="B5669" s="22" t="s">
        <v>165</v>
      </c>
      <c r="C5669" s="22" t="s">
        <v>7</v>
      </c>
      <c r="D5669" s="22" t="s">
        <v>7</v>
      </c>
      <c r="E5669" s="22" t="s">
        <v>8</v>
      </c>
      <c r="F5669" s="22" t="s">
        <v>11</v>
      </c>
      <c r="G5669" s="1">
        <v>594.80999999999995</v>
      </c>
    </row>
    <row r="5670" spans="2:7">
      <c r="B5670" s="22" t="s">
        <v>165</v>
      </c>
      <c r="C5670" s="22" t="s">
        <v>7</v>
      </c>
      <c r="D5670" s="22" t="s">
        <v>7</v>
      </c>
      <c r="E5670" s="22" t="s">
        <v>8</v>
      </c>
      <c r="F5670" s="22" t="s">
        <v>12</v>
      </c>
      <c r="G5670" s="1">
        <v>16855.57</v>
      </c>
    </row>
    <row r="5671" spans="2:7">
      <c r="B5671" s="22" t="s">
        <v>165</v>
      </c>
      <c r="C5671" s="22" t="s">
        <v>7</v>
      </c>
      <c r="D5671" s="22" t="s">
        <v>7</v>
      </c>
      <c r="E5671" s="22" t="s">
        <v>14</v>
      </c>
      <c r="F5671" s="22" t="s">
        <v>9</v>
      </c>
      <c r="G5671" s="1">
        <v>61315.54</v>
      </c>
    </row>
    <row r="5672" spans="2:7">
      <c r="B5672" s="22" t="s">
        <v>165</v>
      </c>
      <c r="C5672" s="22" t="s">
        <v>7</v>
      </c>
      <c r="D5672" s="22" t="s">
        <v>7</v>
      </c>
      <c r="E5672" s="22" t="s">
        <v>14</v>
      </c>
      <c r="F5672" s="22" t="s">
        <v>10</v>
      </c>
      <c r="G5672" s="1">
        <v>8654.99</v>
      </c>
    </row>
    <row r="5673" spans="2:7">
      <c r="B5673" s="22" t="s">
        <v>165</v>
      </c>
      <c r="C5673" s="22" t="s">
        <v>7</v>
      </c>
      <c r="D5673" s="22" t="s">
        <v>7</v>
      </c>
      <c r="E5673" s="22" t="s">
        <v>14</v>
      </c>
      <c r="F5673" s="22" t="s">
        <v>11</v>
      </c>
      <c r="G5673" s="1">
        <v>100.52</v>
      </c>
    </row>
    <row r="5674" spans="2:7">
      <c r="B5674" s="22" t="s">
        <v>165</v>
      </c>
      <c r="C5674" s="22" t="s">
        <v>7</v>
      </c>
      <c r="D5674" s="22" t="s">
        <v>7</v>
      </c>
      <c r="E5674" s="22" t="s">
        <v>14</v>
      </c>
      <c r="F5674" s="22" t="s">
        <v>12</v>
      </c>
      <c r="G5674" s="1">
        <v>55057.98</v>
      </c>
    </row>
    <row r="5675" spans="2:7">
      <c r="B5675" s="22" t="s">
        <v>165</v>
      </c>
      <c r="C5675" s="22" t="s">
        <v>7</v>
      </c>
      <c r="D5675" s="22" t="s">
        <v>7</v>
      </c>
      <c r="E5675" s="22" t="s">
        <v>15</v>
      </c>
      <c r="F5675" s="22" t="s">
        <v>16</v>
      </c>
      <c r="G5675" s="1">
        <v>817.54</v>
      </c>
    </row>
    <row r="5676" spans="2:7">
      <c r="B5676" s="22" t="s">
        <v>165</v>
      </c>
      <c r="C5676" s="22" t="s">
        <v>7</v>
      </c>
      <c r="D5676" s="22" t="s">
        <v>7</v>
      </c>
      <c r="E5676" s="22" t="s">
        <v>15</v>
      </c>
      <c r="F5676" s="22" t="s">
        <v>71</v>
      </c>
      <c r="G5676" s="1">
        <v>7719.62</v>
      </c>
    </row>
    <row r="5677" spans="2:7">
      <c r="B5677" s="22" t="s">
        <v>165</v>
      </c>
      <c r="C5677" s="22" t="s">
        <v>7</v>
      </c>
      <c r="D5677" s="22" t="s">
        <v>7</v>
      </c>
      <c r="E5677" s="22" t="s">
        <v>15</v>
      </c>
      <c r="F5677" s="22" t="s">
        <v>17</v>
      </c>
      <c r="G5677" s="1">
        <v>1455.39</v>
      </c>
    </row>
    <row r="5678" spans="2:7">
      <c r="B5678" s="22" t="s">
        <v>165</v>
      </c>
      <c r="C5678" s="22" t="s">
        <v>7</v>
      </c>
      <c r="D5678" s="22" t="s">
        <v>7</v>
      </c>
      <c r="E5678" s="22" t="s">
        <v>15</v>
      </c>
      <c r="F5678" s="22" t="s">
        <v>18</v>
      </c>
      <c r="G5678" s="1">
        <v>9838.85</v>
      </c>
    </row>
    <row r="5679" spans="2:7">
      <c r="B5679" s="22" t="s">
        <v>165</v>
      </c>
      <c r="C5679" s="22" t="s">
        <v>7</v>
      </c>
      <c r="D5679" s="22" t="s">
        <v>7</v>
      </c>
      <c r="E5679" s="22" t="s">
        <v>15</v>
      </c>
      <c r="F5679" s="22" t="s">
        <v>19</v>
      </c>
      <c r="G5679" s="1">
        <v>2577.7600000000002</v>
      </c>
    </row>
    <row r="5680" spans="2:7">
      <c r="B5680" s="22" t="s">
        <v>165</v>
      </c>
      <c r="C5680" s="22" t="s">
        <v>7</v>
      </c>
      <c r="D5680" s="22" t="s">
        <v>7</v>
      </c>
      <c r="E5680" s="22" t="s">
        <v>15</v>
      </c>
      <c r="F5680" s="22" t="s">
        <v>20</v>
      </c>
      <c r="G5680" s="1">
        <v>11789.59</v>
      </c>
    </row>
    <row r="5681" spans="2:7">
      <c r="B5681" s="22" t="s">
        <v>165</v>
      </c>
      <c r="C5681" s="22" t="s">
        <v>7</v>
      </c>
      <c r="D5681" s="22" t="s">
        <v>7</v>
      </c>
      <c r="E5681" s="22" t="s">
        <v>15</v>
      </c>
      <c r="F5681" s="22" t="s">
        <v>21</v>
      </c>
      <c r="G5681" s="1">
        <v>81.14</v>
      </c>
    </row>
    <row r="5682" spans="2:7">
      <c r="B5682" s="22" t="s">
        <v>165</v>
      </c>
      <c r="C5682" s="22" t="s">
        <v>7</v>
      </c>
      <c r="D5682" s="22" t="s">
        <v>7</v>
      </c>
      <c r="E5682" s="22" t="s">
        <v>15</v>
      </c>
      <c r="F5682" s="22" t="s">
        <v>22</v>
      </c>
      <c r="G5682" s="1">
        <v>395.56</v>
      </c>
    </row>
    <row r="5683" spans="2:7">
      <c r="B5683" s="22" t="s">
        <v>165</v>
      </c>
      <c r="C5683" s="22" t="s">
        <v>7</v>
      </c>
      <c r="D5683" s="22" t="s">
        <v>7</v>
      </c>
      <c r="E5683" s="22" t="s">
        <v>15</v>
      </c>
      <c r="F5683" s="22" t="s">
        <v>23</v>
      </c>
      <c r="G5683" s="1">
        <v>162.37</v>
      </c>
    </row>
    <row r="5684" spans="2:7">
      <c r="B5684" s="22" t="s">
        <v>165</v>
      </c>
      <c r="C5684" s="22" t="s">
        <v>7</v>
      </c>
      <c r="D5684" s="22" t="s">
        <v>7</v>
      </c>
      <c r="E5684" s="22" t="s">
        <v>15</v>
      </c>
      <c r="F5684" s="22" t="s">
        <v>24</v>
      </c>
      <c r="G5684" s="1">
        <v>2340.25</v>
      </c>
    </row>
    <row r="5685" spans="2:7">
      <c r="B5685" s="22" t="s">
        <v>165</v>
      </c>
      <c r="C5685" s="22" t="s">
        <v>7</v>
      </c>
      <c r="D5685" s="22" t="s">
        <v>7</v>
      </c>
      <c r="E5685" s="22" t="s">
        <v>15</v>
      </c>
      <c r="F5685" s="22" t="s">
        <v>25</v>
      </c>
      <c r="G5685" s="1">
        <v>1636.06</v>
      </c>
    </row>
    <row r="5686" spans="2:7">
      <c r="B5686" s="22" t="s">
        <v>165</v>
      </c>
      <c r="C5686" s="22" t="s">
        <v>7</v>
      </c>
      <c r="D5686" s="22" t="s">
        <v>7</v>
      </c>
      <c r="E5686" s="22" t="s">
        <v>15</v>
      </c>
      <c r="F5686" s="22" t="s">
        <v>26</v>
      </c>
      <c r="G5686" s="1">
        <v>17793.240000000002</v>
      </c>
    </row>
    <row r="5687" spans="2:7">
      <c r="B5687" s="22" t="s">
        <v>165</v>
      </c>
      <c r="C5687" s="22" t="s">
        <v>7</v>
      </c>
      <c r="D5687" s="22" t="s">
        <v>7</v>
      </c>
      <c r="E5687" s="22" t="s">
        <v>15</v>
      </c>
      <c r="F5687" s="22" t="s">
        <v>27</v>
      </c>
      <c r="G5687" s="1">
        <v>28.3</v>
      </c>
    </row>
    <row r="5688" spans="2:7">
      <c r="B5688" s="22" t="s">
        <v>165</v>
      </c>
      <c r="C5688" s="22" t="s">
        <v>7</v>
      </c>
      <c r="D5688" s="22" t="s">
        <v>7</v>
      </c>
      <c r="E5688" s="22" t="s">
        <v>15</v>
      </c>
      <c r="F5688" s="22" t="s">
        <v>72</v>
      </c>
      <c r="G5688" s="1">
        <v>184.19</v>
      </c>
    </row>
    <row r="5689" spans="2:7">
      <c r="B5689" s="22" t="s">
        <v>165</v>
      </c>
      <c r="C5689" s="22" t="s">
        <v>7</v>
      </c>
      <c r="D5689" s="22" t="s">
        <v>7</v>
      </c>
      <c r="E5689" s="22" t="s">
        <v>28</v>
      </c>
      <c r="F5689" s="22" t="s">
        <v>29</v>
      </c>
      <c r="G5689" s="1">
        <v>8005.68</v>
      </c>
    </row>
    <row r="5690" spans="2:7">
      <c r="B5690" s="22" t="s">
        <v>165</v>
      </c>
      <c r="C5690" s="22" t="s">
        <v>7</v>
      </c>
      <c r="D5690" s="22" t="s">
        <v>7</v>
      </c>
      <c r="E5690" s="22" t="s">
        <v>28</v>
      </c>
      <c r="F5690" s="22" t="s">
        <v>30</v>
      </c>
      <c r="G5690" s="1">
        <v>3559.23</v>
      </c>
    </row>
    <row r="5691" spans="2:7">
      <c r="B5691" s="22" t="s">
        <v>165</v>
      </c>
      <c r="C5691" s="22" t="s">
        <v>7</v>
      </c>
      <c r="D5691" s="22" t="s">
        <v>7</v>
      </c>
      <c r="E5691" s="22" t="s">
        <v>28</v>
      </c>
      <c r="F5691" s="22" t="s">
        <v>31</v>
      </c>
      <c r="G5691" s="1">
        <v>343.03</v>
      </c>
    </row>
    <row r="5692" spans="2:7">
      <c r="B5692" s="22" t="s">
        <v>165</v>
      </c>
      <c r="C5692" s="22" t="s">
        <v>7</v>
      </c>
      <c r="D5692" s="22" t="s">
        <v>7</v>
      </c>
      <c r="E5692" s="22" t="s">
        <v>28</v>
      </c>
      <c r="F5692" s="22" t="s">
        <v>33</v>
      </c>
      <c r="G5692" s="1">
        <v>112.22</v>
      </c>
    </row>
    <row r="5693" spans="2:7">
      <c r="B5693" s="22" t="s">
        <v>165</v>
      </c>
      <c r="C5693" s="22" t="s">
        <v>7</v>
      </c>
      <c r="D5693" s="22" t="s">
        <v>7</v>
      </c>
      <c r="E5693" s="22" t="s">
        <v>34</v>
      </c>
      <c r="F5693" s="22" t="s">
        <v>35</v>
      </c>
      <c r="G5693" s="1">
        <v>215.39</v>
      </c>
    </row>
    <row r="5694" spans="2:7">
      <c r="B5694" s="22" t="s">
        <v>165</v>
      </c>
      <c r="C5694" s="22" t="s">
        <v>7</v>
      </c>
      <c r="D5694" s="22" t="s">
        <v>7</v>
      </c>
      <c r="E5694" s="22" t="s">
        <v>34</v>
      </c>
      <c r="F5694" s="22" t="s">
        <v>36</v>
      </c>
      <c r="G5694" s="1">
        <v>53.22</v>
      </c>
    </row>
    <row r="5695" spans="2:7">
      <c r="B5695" s="22" t="s">
        <v>165</v>
      </c>
      <c r="C5695" s="22" t="s">
        <v>7</v>
      </c>
      <c r="D5695" s="22" t="s">
        <v>7</v>
      </c>
      <c r="E5695" s="22" t="s">
        <v>34</v>
      </c>
      <c r="F5695" s="22" t="s">
        <v>39</v>
      </c>
      <c r="G5695" s="1">
        <v>11530.61</v>
      </c>
    </row>
    <row r="5696" spans="2:7">
      <c r="B5696" s="22" t="s">
        <v>165</v>
      </c>
      <c r="C5696" s="22" t="s">
        <v>7</v>
      </c>
      <c r="D5696" s="22" t="s">
        <v>7</v>
      </c>
      <c r="E5696" s="22" t="s">
        <v>34</v>
      </c>
      <c r="F5696" s="22" t="s">
        <v>40</v>
      </c>
      <c r="G5696" s="1">
        <v>497</v>
      </c>
    </row>
    <row r="5697" spans="2:7">
      <c r="B5697" s="22" t="s">
        <v>165</v>
      </c>
      <c r="C5697" s="22" t="s">
        <v>7</v>
      </c>
      <c r="D5697" s="22" t="s">
        <v>7</v>
      </c>
      <c r="E5697" s="22" t="s">
        <v>34</v>
      </c>
      <c r="F5697" s="22" t="s">
        <v>45</v>
      </c>
      <c r="G5697" s="1">
        <v>197.83</v>
      </c>
    </row>
    <row r="5698" spans="2:7">
      <c r="B5698" s="22" t="s">
        <v>165</v>
      </c>
      <c r="C5698" s="22" t="s">
        <v>7</v>
      </c>
      <c r="D5698" s="22" t="s">
        <v>7</v>
      </c>
      <c r="E5698" s="22" t="s">
        <v>34</v>
      </c>
      <c r="F5698" s="22" t="s">
        <v>47</v>
      </c>
      <c r="G5698" s="1">
        <v>3527.27</v>
      </c>
    </row>
    <row r="5699" spans="2:7">
      <c r="B5699" s="22" t="s">
        <v>165</v>
      </c>
      <c r="C5699" s="22" t="s">
        <v>7</v>
      </c>
      <c r="D5699" s="22" t="s">
        <v>7</v>
      </c>
      <c r="E5699" s="22" t="s">
        <v>34</v>
      </c>
      <c r="F5699" s="22" t="s">
        <v>50</v>
      </c>
      <c r="G5699" s="1">
        <v>115.9</v>
      </c>
    </row>
    <row r="5700" spans="2:7">
      <c r="B5700" s="22" t="s">
        <v>165</v>
      </c>
      <c r="C5700" s="22" t="s">
        <v>7</v>
      </c>
      <c r="D5700" s="22" t="s">
        <v>7</v>
      </c>
      <c r="E5700" s="22" t="s">
        <v>34</v>
      </c>
      <c r="F5700" s="22" t="s">
        <v>55</v>
      </c>
      <c r="G5700" s="1">
        <v>325</v>
      </c>
    </row>
    <row r="5701" spans="2:7">
      <c r="B5701" s="22" t="s">
        <v>165</v>
      </c>
      <c r="C5701" s="22" t="s">
        <v>7</v>
      </c>
      <c r="D5701" s="22" t="s">
        <v>7</v>
      </c>
      <c r="E5701" s="22" t="s">
        <v>34</v>
      </c>
      <c r="F5701" s="22" t="s">
        <v>58</v>
      </c>
      <c r="G5701" s="1">
        <v>891</v>
      </c>
    </row>
    <row r="5702" spans="2:7">
      <c r="B5702" s="22" t="s">
        <v>165</v>
      </c>
      <c r="C5702" s="22" t="s">
        <v>7</v>
      </c>
      <c r="D5702" s="22" t="s">
        <v>7</v>
      </c>
      <c r="E5702" s="22" t="s">
        <v>59</v>
      </c>
      <c r="F5702" s="22" t="s">
        <v>55</v>
      </c>
      <c r="G5702" s="1">
        <v>6940.28</v>
      </c>
    </row>
    <row r="5703" spans="2:7">
      <c r="B5703" s="22" t="s">
        <v>166</v>
      </c>
      <c r="C5703" s="22" t="s">
        <v>7</v>
      </c>
      <c r="D5703" s="22" t="s">
        <v>5</v>
      </c>
      <c r="E5703" s="22" t="s">
        <v>5</v>
      </c>
      <c r="F5703" s="22" t="s">
        <v>6</v>
      </c>
      <c r="G5703" s="1">
        <v>12008.32</v>
      </c>
    </row>
    <row r="5704" spans="2:7">
      <c r="B5704" s="22" t="s">
        <v>166</v>
      </c>
      <c r="C5704" s="22" t="s">
        <v>7</v>
      </c>
      <c r="D5704" s="22" t="s">
        <v>5</v>
      </c>
      <c r="E5704" s="22" t="s">
        <v>7</v>
      </c>
      <c r="F5704" s="22" t="s">
        <v>6</v>
      </c>
      <c r="G5704" s="1">
        <v>-225420.05</v>
      </c>
    </row>
    <row r="5705" spans="2:7">
      <c r="B5705" s="22" t="s">
        <v>166</v>
      </c>
      <c r="C5705" s="22" t="s">
        <v>7</v>
      </c>
      <c r="D5705" s="22" t="s">
        <v>5</v>
      </c>
      <c r="E5705" s="22" t="s">
        <v>8</v>
      </c>
      <c r="F5705" s="22" t="s">
        <v>9</v>
      </c>
      <c r="G5705" s="1">
        <v>3104995.07</v>
      </c>
    </row>
    <row r="5706" spans="2:7">
      <c r="B5706" s="22" t="s">
        <v>166</v>
      </c>
      <c r="C5706" s="22" t="s">
        <v>7</v>
      </c>
      <c r="D5706" s="22" t="s">
        <v>5</v>
      </c>
      <c r="E5706" s="22" t="s">
        <v>8</v>
      </c>
      <c r="F5706" s="22" t="s">
        <v>10</v>
      </c>
      <c r="G5706" s="1">
        <v>86768.83</v>
      </c>
    </row>
    <row r="5707" spans="2:7">
      <c r="B5707" s="22" t="s">
        <v>166</v>
      </c>
      <c r="C5707" s="22" t="s">
        <v>7</v>
      </c>
      <c r="D5707" s="22" t="s">
        <v>5</v>
      </c>
      <c r="E5707" s="22" t="s">
        <v>8</v>
      </c>
      <c r="F5707" s="22" t="s">
        <v>11</v>
      </c>
      <c r="G5707" s="1">
        <v>23736.76</v>
      </c>
    </row>
    <row r="5708" spans="2:7">
      <c r="B5708" s="22" t="s">
        <v>166</v>
      </c>
      <c r="C5708" s="22" t="s">
        <v>7</v>
      </c>
      <c r="D5708" s="22" t="s">
        <v>5</v>
      </c>
      <c r="E5708" s="22" t="s">
        <v>8</v>
      </c>
      <c r="F5708" s="22" t="s">
        <v>12</v>
      </c>
      <c r="G5708" s="1">
        <v>90653.73</v>
      </c>
    </row>
    <row r="5709" spans="2:7">
      <c r="B5709" s="22" t="s">
        <v>166</v>
      </c>
      <c r="C5709" s="22" t="s">
        <v>7</v>
      </c>
      <c r="D5709" s="22" t="s">
        <v>5</v>
      </c>
      <c r="E5709" s="22" t="s">
        <v>8</v>
      </c>
      <c r="F5709" s="22" t="s">
        <v>13</v>
      </c>
      <c r="G5709" s="1">
        <v>47990.1</v>
      </c>
    </row>
    <row r="5710" spans="2:7">
      <c r="B5710" s="22" t="s">
        <v>166</v>
      </c>
      <c r="C5710" s="22" t="s">
        <v>7</v>
      </c>
      <c r="D5710" s="22" t="s">
        <v>5</v>
      </c>
      <c r="E5710" s="22" t="s">
        <v>8</v>
      </c>
      <c r="F5710" s="22" t="s">
        <v>70</v>
      </c>
      <c r="G5710" s="1">
        <v>52525</v>
      </c>
    </row>
    <row r="5711" spans="2:7">
      <c r="B5711" s="22" t="s">
        <v>166</v>
      </c>
      <c r="C5711" s="22" t="s">
        <v>7</v>
      </c>
      <c r="D5711" s="22" t="s">
        <v>5</v>
      </c>
      <c r="E5711" s="22" t="s">
        <v>14</v>
      </c>
      <c r="F5711" s="22" t="s">
        <v>9</v>
      </c>
      <c r="G5711" s="1">
        <v>2087728.13</v>
      </c>
    </row>
    <row r="5712" spans="2:7">
      <c r="B5712" s="22" t="s">
        <v>166</v>
      </c>
      <c r="C5712" s="22" t="s">
        <v>7</v>
      </c>
      <c r="D5712" s="22" t="s">
        <v>5</v>
      </c>
      <c r="E5712" s="22" t="s">
        <v>14</v>
      </c>
      <c r="F5712" s="22" t="s">
        <v>10</v>
      </c>
      <c r="G5712" s="1">
        <v>84360.17</v>
      </c>
    </row>
    <row r="5713" spans="2:7">
      <c r="B5713" s="22" t="s">
        <v>166</v>
      </c>
      <c r="C5713" s="22" t="s">
        <v>7</v>
      </c>
      <c r="D5713" s="22" t="s">
        <v>5</v>
      </c>
      <c r="E5713" s="22" t="s">
        <v>14</v>
      </c>
      <c r="F5713" s="22" t="s">
        <v>11</v>
      </c>
      <c r="G5713" s="1">
        <v>164198.75</v>
      </c>
    </row>
    <row r="5714" spans="2:7">
      <c r="B5714" s="22" t="s">
        <v>166</v>
      </c>
      <c r="C5714" s="22" t="s">
        <v>7</v>
      </c>
      <c r="D5714" s="22" t="s">
        <v>5</v>
      </c>
      <c r="E5714" s="22" t="s">
        <v>14</v>
      </c>
      <c r="F5714" s="22" t="s">
        <v>12</v>
      </c>
      <c r="G5714" s="1">
        <v>6300.08</v>
      </c>
    </row>
    <row r="5715" spans="2:7">
      <c r="B5715" s="22" t="s">
        <v>166</v>
      </c>
      <c r="C5715" s="22" t="s">
        <v>7</v>
      </c>
      <c r="D5715" s="22" t="s">
        <v>5</v>
      </c>
      <c r="E5715" s="22" t="s">
        <v>14</v>
      </c>
      <c r="F5715" s="22" t="s">
        <v>13</v>
      </c>
      <c r="G5715" s="1">
        <v>359.9</v>
      </c>
    </row>
    <row r="5716" spans="2:7">
      <c r="B5716" s="22" t="s">
        <v>166</v>
      </c>
      <c r="C5716" s="22" t="s">
        <v>7</v>
      </c>
      <c r="D5716" s="22" t="s">
        <v>5</v>
      </c>
      <c r="E5716" s="22" t="s">
        <v>15</v>
      </c>
      <c r="F5716" s="22" t="s">
        <v>17</v>
      </c>
      <c r="G5716" s="1">
        <v>254898.62</v>
      </c>
    </row>
    <row r="5717" spans="2:7">
      <c r="B5717" s="22" t="s">
        <v>166</v>
      </c>
      <c r="C5717" s="22" t="s">
        <v>7</v>
      </c>
      <c r="D5717" s="22" t="s">
        <v>5</v>
      </c>
      <c r="E5717" s="22" t="s">
        <v>15</v>
      </c>
      <c r="F5717" s="22" t="s">
        <v>18</v>
      </c>
      <c r="G5717" s="1">
        <v>176152.72</v>
      </c>
    </row>
    <row r="5718" spans="2:7">
      <c r="B5718" s="22" t="s">
        <v>166</v>
      </c>
      <c r="C5718" s="22" t="s">
        <v>7</v>
      </c>
      <c r="D5718" s="22" t="s">
        <v>5</v>
      </c>
      <c r="E5718" s="22" t="s">
        <v>15</v>
      </c>
      <c r="F5718" s="22" t="s">
        <v>19</v>
      </c>
      <c r="G5718" s="1">
        <v>505982.74</v>
      </c>
    </row>
    <row r="5719" spans="2:7">
      <c r="B5719" s="22" t="s">
        <v>166</v>
      </c>
      <c r="C5719" s="22" t="s">
        <v>7</v>
      </c>
      <c r="D5719" s="22" t="s">
        <v>5</v>
      </c>
      <c r="E5719" s="22" t="s">
        <v>15</v>
      </c>
      <c r="F5719" s="22" t="s">
        <v>20</v>
      </c>
      <c r="G5719" s="1">
        <v>285987.52</v>
      </c>
    </row>
    <row r="5720" spans="2:7">
      <c r="B5720" s="22" t="s">
        <v>166</v>
      </c>
      <c r="C5720" s="22" t="s">
        <v>7</v>
      </c>
      <c r="D5720" s="22" t="s">
        <v>5</v>
      </c>
      <c r="E5720" s="22" t="s">
        <v>15</v>
      </c>
      <c r="F5720" s="22" t="s">
        <v>21</v>
      </c>
      <c r="G5720" s="1">
        <v>7876.16</v>
      </c>
    </row>
    <row r="5721" spans="2:7">
      <c r="B5721" s="22" t="s">
        <v>166</v>
      </c>
      <c r="C5721" s="22" t="s">
        <v>7</v>
      </c>
      <c r="D5721" s="22" t="s">
        <v>5</v>
      </c>
      <c r="E5721" s="22" t="s">
        <v>15</v>
      </c>
      <c r="F5721" s="22" t="s">
        <v>22</v>
      </c>
      <c r="G5721" s="1">
        <v>5867.78</v>
      </c>
    </row>
    <row r="5722" spans="2:7">
      <c r="B5722" s="22" t="s">
        <v>166</v>
      </c>
      <c r="C5722" s="22" t="s">
        <v>7</v>
      </c>
      <c r="D5722" s="22" t="s">
        <v>5</v>
      </c>
      <c r="E5722" s="22" t="s">
        <v>15</v>
      </c>
      <c r="F5722" s="22" t="s">
        <v>23</v>
      </c>
      <c r="G5722" s="1">
        <v>20176.919999999998</v>
      </c>
    </row>
    <row r="5723" spans="2:7">
      <c r="B5723" s="22" t="s">
        <v>166</v>
      </c>
      <c r="C5723" s="22" t="s">
        <v>7</v>
      </c>
      <c r="D5723" s="22" t="s">
        <v>5</v>
      </c>
      <c r="E5723" s="22" t="s">
        <v>15</v>
      </c>
      <c r="F5723" s="22" t="s">
        <v>24</v>
      </c>
      <c r="G5723" s="1">
        <v>59277.93</v>
      </c>
    </row>
    <row r="5724" spans="2:7">
      <c r="B5724" s="22" t="s">
        <v>166</v>
      </c>
      <c r="C5724" s="22" t="s">
        <v>7</v>
      </c>
      <c r="D5724" s="22" t="s">
        <v>5</v>
      </c>
      <c r="E5724" s="22" t="s">
        <v>15</v>
      </c>
      <c r="F5724" s="22" t="s">
        <v>25</v>
      </c>
      <c r="G5724" s="1">
        <v>537787.26</v>
      </c>
    </row>
    <row r="5725" spans="2:7">
      <c r="B5725" s="22" t="s">
        <v>166</v>
      </c>
      <c r="C5725" s="22" t="s">
        <v>7</v>
      </c>
      <c r="D5725" s="22" t="s">
        <v>5</v>
      </c>
      <c r="E5725" s="22" t="s">
        <v>15</v>
      </c>
      <c r="F5725" s="22" t="s">
        <v>26</v>
      </c>
      <c r="G5725" s="1">
        <v>771950.93</v>
      </c>
    </row>
    <row r="5726" spans="2:7">
      <c r="B5726" s="22" t="s">
        <v>166</v>
      </c>
      <c r="C5726" s="22" t="s">
        <v>7</v>
      </c>
      <c r="D5726" s="22" t="s">
        <v>5</v>
      </c>
      <c r="E5726" s="22" t="s">
        <v>28</v>
      </c>
      <c r="F5726" s="22" t="s">
        <v>29</v>
      </c>
      <c r="G5726" s="1">
        <v>250030.22</v>
      </c>
    </row>
    <row r="5727" spans="2:7">
      <c r="B5727" s="22" t="s">
        <v>166</v>
      </c>
      <c r="C5727" s="22" t="s">
        <v>7</v>
      </c>
      <c r="D5727" s="22" t="s">
        <v>5</v>
      </c>
      <c r="E5727" s="22" t="s">
        <v>28</v>
      </c>
      <c r="F5727" s="22" t="s">
        <v>30</v>
      </c>
      <c r="G5727" s="1">
        <v>41817.760000000002</v>
      </c>
    </row>
    <row r="5728" spans="2:7">
      <c r="B5728" s="22" t="s">
        <v>166</v>
      </c>
      <c r="C5728" s="22" t="s">
        <v>7</v>
      </c>
      <c r="D5728" s="22" t="s">
        <v>5</v>
      </c>
      <c r="E5728" s="22" t="s">
        <v>28</v>
      </c>
      <c r="F5728" s="22" t="s">
        <v>31</v>
      </c>
      <c r="G5728" s="1">
        <v>49195.199999999997</v>
      </c>
    </row>
    <row r="5729" spans="2:7">
      <c r="B5729" s="22" t="s">
        <v>166</v>
      </c>
      <c r="C5729" s="22" t="s">
        <v>7</v>
      </c>
      <c r="D5729" s="22" t="s">
        <v>5</v>
      </c>
      <c r="E5729" s="22" t="s">
        <v>28</v>
      </c>
      <c r="F5729" s="22" t="s">
        <v>32</v>
      </c>
      <c r="G5729" s="1">
        <v>53961.56</v>
      </c>
    </row>
    <row r="5730" spans="2:7">
      <c r="B5730" s="22" t="s">
        <v>166</v>
      </c>
      <c r="C5730" s="22" t="s">
        <v>7</v>
      </c>
      <c r="D5730" s="22" t="s">
        <v>5</v>
      </c>
      <c r="E5730" s="22" t="s">
        <v>28</v>
      </c>
      <c r="F5730" s="22" t="s">
        <v>33</v>
      </c>
      <c r="G5730" s="1">
        <v>163251.12</v>
      </c>
    </row>
    <row r="5731" spans="2:7">
      <c r="B5731" s="22" t="s">
        <v>166</v>
      </c>
      <c r="C5731" s="22" t="s">
        <v>7</v>
      </c>
      <c r="D5731" s="22" t="s">
        <v>5</v>
      </c>
      <c r="E5731" s="22" t="s">
        <v>34</v>
      </c>
      <c r="F5731" s="22" t="s">
        <v>36</v>
      </c>
      <c r="G5731" s="1">
        <v>1120.08</v>
      </c>
    </row>
    <row r="5732" spans="2:7">
      <c r="B5732" s="22" t="s">
        <v>166</v>
      </c>
      <c r="C5732" s="22" t="s">
        <v>7</v>
      </c>
      <c r="D5732" s="22" t="s">
        <v>5</v>
      </c>
      <c r="E5732" s="22" t="s">
        <v>34</v>
      </c>
      <c r="F5732" s="22" t="s">
        <v>37</v>
      </c>
      <c r="G5732" s="1">
        <v>250</v>
      </c>
    </row>
    <row r="5733" spans="2:7">
      <c r="B5733" s="22" t="s">
        <v>166</v>
      </c>
      <c r="C5733" s="22" t="s">
        <v>7</v>
      </c>
      <c r="D5733" s="22" t="s">
        <v>5</v>
      </c>
      <c r="E5733" s="22" t="s">
        <v>34</v>
      </c>
      <c r="F5733" s="22" t="s">
        <v>38</v>
      </c>
      <c r="G5733" s="1">
        <v>1465</v>
      </c>
    </row>
    <row r="5734" spans="2:7">
      <c r="B5734" s="22" t="s">
        <v>166</v>
      </c>
      <c r="C5734" s="22" t="s">
        <v>7</v>
      </c>
      <c r="D5734" s="22" t="s">
        <v>5</v>
      </c>
      <c r="E5734" s="22" t="s">
        <v>34</v>
      </c>
      <c r="F5734" s="22" t="s">
        <v>39</v>
      </c>
      <c r="G5734" s="1">
        <v>292836.18</v>
      </c>
    </row>
    <row r="5735" spans="2:7">
      <c r="B5735" s="22" t="s">
        <v>166</v>
      </c>
      <c r="C5735" s="22" t="s">
        <v>7</v>
      </c>
      <c r="D5735" s="22" t="s">
        <v>5</v>
      </c>
      <c r="E5735" s="22" t="s">
        <v>34</v>
      </c>
      <c r="F5735" s="22" t="s">
        <v>40</v>
      </c>
      <c r="G5735" s="1">
        <v>1982</v>
      </c>
    </row>
    <row r="5736" spans="2:7">
      <c r="B5736" s="22" t="s">
        <v>166</v>
      </c>
      <c r="C5736" s="22" t="s">
        <v>7</v>
      </c>
      <c r="D5736" s="22" t="s">
        <v>5</v>
      </c>
      <c r="E5736" s="22" t="s">
        <v>34</v>
      </c>
      <c r="F5736" s="22" t="s">
        <v>45</v>
      </c>
      <c r="G5736" s="1">
        <v>150780.07</v>
      </c>
    </row>
    <row r="5737" spans="2:7">
      <c r="B5737" s="22" t="s">
        <v>166</v>
      </c>
      <c r="C5737" s="22" t="s">
        <v>7</v>
      </c>
      <c r="D5737" s="22" t="s">
        <v>5</v>
      </c>
      <c r="E5737" s="22" t="s">
        <v>34</v>
      </c>
      <c r="F5737" s="22" t="s">
        <v>46</v>
      </c>
      <c r="G5737" s="1">
        <v>53288.32</v>
      </c>
    </row>
    <row r="5738" spans="2:7">
      <c r="B5738" s="22" t="s">
        <v>166</v>
      </c>
      <c r="C5738" s="22" t="s">
        <v>7</v>
      </c>
      <c r="D5738" s="22" t="s">
        <v>5</v>
      </c>
      <c r="E5738" s="22" t="s">
        <v>34</v>
      </c>
      <c r="F5738" s="22" t="s">
        <v>49</v>
      </c>
      <c r="G5738" s="1">
        <v>23196.89</v>
      </c>
    </row>
    <row r="5739" spans="2:7">
      <c r="B5739" s="22" t="s">
        <v>166</v>
      </c>
      <c r="C5739" s="22" t="s">
        <v>7</v>
      </c>
      <c r="D5739" s="22" t="s">
        <v>5</v>
      </c>
      <c r="E5739" s="22" t="s">
        <v>34</v>
      </c>
      <c r="F5739" s="22" t="s">
        <v>50</v>
      </c>
      <c r="G5739" s="1">
        <v>17632.77</v>
      </c>
    </row>
    <row r="5740" spans="2:7">
      <c r="B5740" s="22" t="s">
        <v>166</v>
      </c>
      <c r="C5740" s="22" t="s">
        <v>7</v>
      </c>
      <c r="D5740" s="22" t="s">
        <v>5</v>
      </c>
      <c r="E5740" s="22" t="s">
        <v>34</v>
      </c>
      <c r="F5740" s="22" t="s">
        <v>51</v>
      </c>
      <c r="G5740" s="1">
        <v>1994.52</v>
      </c>
    </row>
    <row r="5741" spans="2:7">
      <c r="B5741" s="22" t="s">
        <v>166</v>
      </c>
      <c r="C5741" s="22" t="s">
        <v>7</v>
      </c>
      <c r="D5741" s="22" t="s">
        <v>5</v>
      </c>
      <c r="E5741" s="22" t="s">
        <v>34</v>
      </c>
      <c r="F5741" s="22" t="s">
        <v>53</v>
      </c>
      <c r="G5741" s="1">
        <v>61279.66</v>
      </c>
    </row>
    <row r="5742" spans="2:7">
      <c r="B5742" s="22" t="s">
        <v>166</v>
      </c>
      <c r="C5742" s="22" t="s">
        <v>7</v>
      </c>
      <c r="D5742" s="22" t="s">
        <v>5</v>
      </c>
      <c r="E5742" s="22" t="s">
        <v>34</v>
      </c>
      <c r="F5742" s="22" t="s">
        <v>68</v>
      </c>
      <c r="G5742" s="1">
        <v>132133.35999999999</v>
      </c>
    </row>
    <row r="5743" spans="2:7">
      <c r="B5743" s="22" t="s">
        <v>166</v>
      </c>
      <c r="C5743" s="22" t="s">
        <v>7</v>
      </c>
      <c r="D5743" s="22" t="s">
        <v>5</v>
      </c>
      <c r="E5743" s="22" t="s">
        <v>34</v>
      </c>
      <c r="F5743" s="22" t="s">
        <v>55</v>
      </c>
      <c r="G5743" s="1">
        <v>10330.68</v>
      </c>
    </row>
    <row r="5744" spans="2:7">
      <c r="B5744" s="22" t="s">
        <v>166</v>
      </c>
      <c r="C5744" s="22" t="s">
        <v>7</v>
      </c>
      <c r="D5744" s="22" t="s">
        <v>5</v>
      </c>
      <c r="E5744" s="22" t="s">
        <v>34</v>
      </c>
      <c r="F5744" s="22" t="s">
        <v>56</v>
      </c>
      <c r="G5744" s="1">
        <v>355299.64</v>
      </c>
    </row>
    <row r="5745" spans="2:7">
      <c r="B5745" s="22" t="s">
        <v>166</v>
      </c>
      <c r="C5745" s="22" t="s">
        <v>7</v>
      </c>
      <c r="D5745" s="22" t="s">
        <v>5</v>
      </c>
      <c r="E5745" s="22" t="s">
        <v>34</v>
      </c>
      <c r="F5745" s="22" t="s">
        <v>57</v>
      </c>
      <c r="G5745" s="1">
        <v>139169.32999999999</v>
      </c>
    </row>
    <row r="5746" spans="2:7">
      <c r="B5746" s="22" t="s">
        <v>166</v>
      </c>
      <c r="C5746" s="22" t="s">
        <v>7</v>
      </c>
      <c r="D5746" s="22" t="s">
        <v>5</v>
      </c>
      <c r="E5746" s="22" t="s">
        <v>34</v>
      </c>
      <c r="F5746" s="22" t="s">
        <v>58</v>
      </c>
      <c r="G5746" s="1">
        <v>6103.99</v>
      </c>
    </row>
    <row r="5747" spans="2:7">
      <c r="B5747" s="22" t="s">
        <v>166</v>
      </c>
      <c r="C5747" s="22" t="s">
        <v>7</v>
      </c>
      <c r="D5747" s="22" t="s">
        <v>5</v>
      </c>
      <c r="E5747" s="22" t="s">
        <v>59</v>
      </c>
      <c r="F5747" s="22" t="s">
        <v>55</v>
      </c>
      <c r="G5747" s="1">
        <v>41220.33</v>
      </c>
    </row>
    <row r="5748" spans="2:7">
      <c r="B5748" s="22" t="s">
        <v>166</v>
      </c>
      <c r="C5748" s="22" t="s">
        <v>7</v>
      </c>
      <c r="D5748" s="22" t="s">
        <v>7</v>
      </c>
      <c r="E5748" s="22" t="s">
        <v>5</v>
      </c>
      <c r="F5748" s="22" t="s">
        <v>6</v>
      </c>
      <c r="G5748" s="1">
        <v>213411.73</v>
      </c>
    </row>
    <row r="5749" spans="2:7">
      <c r="B5749" s="22" t="s">
        <v>166</v>
      </c>
      <c r="C5749" s="22" t="s">
        <v>7</v>
      </c>
      <c r="D5749" s="22" t="s">
        <v>7</v>
      </c>
      <c r="E5749" s="22" t="s">
        <v>8</v>
      </c>
      <c r="F5749" s="22" t="s">
        <v>9</v>
      </c>
      <c r="G5749" s="1">
        <v>335667.18</v>
      </c>
    </row>
    <row r="5750" spans="2:7">
      <c r="B5750" s="22" t="s">
        <v>166</v>
      </c>
      <c r="C5750" s="22" t="s">
        <v>7</v>
      </c>
      <c r="D5750" s="22" t="s">
        <v>7</v>
      </c>
      <c r="E5750" s="22" t="s">
        <v>8</v>
      </c>
      <c r="F5750" s="22" t="s">
        <v>11</v>
      </c>
      <c r="G5750" s="1">
        <v>38695</v>
      </c>
    </row>
    <row r="5751" spans="2:7">
      <c r="B5751" s="22" t="s">
        <v>166</v>
      </c>
      <c r="C5751" s="22" t="s">
        <v>7</v>
      </c>
      <c r="D5751" s="22" t="s">
        <v>7</v>
      </c>
      <c r="E5751" s="22" t="s">
        <v>8</v>
      </c>
      <c r="F5751" s="22" t="s">
        <v>12</v>
      </c>
      <c r="G5751" s="1">
        <v>250</v>
      </c>
    </row>
    <row r="5752" spans="2:7">
      <c r="B5752" s="22" t="s">
        <v>166</v>
      </c>
      <c r="C5752" s="22" t="s">
        <v>7</v>
      </c>
      <c r="D5752" s="22" t="s">
        <v>7</v>
      </c>
      <c r="E5752" s="22" t="s">
        <v>14</v>
      </c>
      <c r="F5752" s="22" t="s">
        <v>9</v>
      </c>
      <c r="G5752" s="1">
        <v>118079.08</v>
      </c>
    </row>
    <row r="5753" spans="2:7">
      <c r="B5753" s="22" t="s">
        <v>166</v>
      </c>
      <c r="C5753" s="22" t="s">
        <v>7</v>
      </c>
      <c r="D5753" s="22" t="s">
        <v>7</v>
      </c>
      <c r="E5753" s="22" t="s">
        <v>14</v>
      </c>
      <c r="F5753" s="22" t="s">
        <v>11</v>
      </c>
      <c r="G5753" s="1">
        <v>3465</v>
      </c>
    </row>
    <row r="5754" spans="2:7">
      <c r="B5754" s="22" t="s">
        <v>166</v>
      </c>
      <c r="C5754" s="22" t="s">
        <v>7</v>
      </c>
      <c r="D5754" s="22" t="s">
        <v>7</v>
      </c>
      <c r="E5754" s="22" t="s">
        <v>14</v>
      </c>
      <c r="F5754" s="22" t="s">
        <v>12</v>
      </c>
      <c r="G5754" s="1">
        <v>125554.4</v>
      </c>
    </row>
    <row r="5755" spans="2:7">
      <c r="B5755" s="22" t="s">
        <v>166</v>
      </c>
      <c r="C5755" s="22" t="s">
        <v>7</v>
      </c>
      <c r="D5755" s="22" t="s">
        <v>7</v>
      </c>
      <c r="E5755" s="22" t="s">
        <v>15</v>
      </c>
      <c r="F5755" s="22" t="s">
        <v>17</v>
      </c>
      <c r="G5755" s="1">
        <v>28093.18</v>
      </c>
    </row>
    <row r="5756" spans="2:7">
      <c r="B5756" s="22" t="s">
        <v>166</v>
      </c>
      <c r="C5756" s="22" t="s">
        <v>7</v>
      </c>
      <c r="D5756" s="22" t="s">
        <v>7</v>
      </c>
      <c r="E5756" s="22" t="s">
        <v>15</v>
      </c>
      <c r="F5756" s="22" t="s">
        <v>18</v>
      </c>
      <c r="G5756" s="1">
        <v>18590.8</v>
      </c>
    </row>
    <row r="5757" spans="2:7">
      <c r="B5757" s="22" t="s">
        <v>166</v>
      </c>
      <c r="C5757" s="22" t="s">
        <v>7</v>
      </c>
      <c r="D5757" s="22" t="s">
        <v>7</v>
      </c>
      <c r="E5757" s="22" t="s">
        <v>15</v>
      </c>
      <c r="F5757" s="22" t="s">
        <v>19</v>
      </c>
      <c r="G5757" s="1">
        <v>58100.19</v>
      </c>
    </row>
    <row r="5758" spans="2:7">
      <c r="B5758" s="22" t="s">
        <v>166</v>
      </c>
      <c r="C5758" s="22" t="s">
        <v>7</v>
      </c>
      <c r="D5758" s="22" t="s">
        <v>7</v>
      </c>
      <c r="E5758" s="22" t="s">
        <v>15</v>
      </c>
      <c r="F5758" s="22" t="s">
        <v>20</v>
      </c>
      <c r="G5758" s="1">
        <v>28295.77</v>
      </c>
    </row>
    <row r="5759" spans="2:7">
      <c r="B5759" s="22" t="s">
        <v>166</v>
      </c>
      <c r="C5759" s="22" t="s">
        <v>7</v>
      </c>
      <c r="D5759" s="22" t="s">
        <v>7</v>
      </c>
      <c r="E5759" s="22" t="s">
        <v>15</v>
      </c>
      <c r="F5759" s="22" t="s">
        <v>21</v>
      </c>
      <c r="G5759" s="1">
        <v>869.03</v>
      </c>
    </row>
    <row r="5760" spans="2:7">
      <c r="B5760" s="22" t="s">
        <v>166</v>
      </c>
      <c r="C5760" s="22" t="s">
        <v>7</v>
      </c>
      <c r="D5760" s="22" t="s">
        <v>7</v>
      </c>
      <c r="E5760" s="22" t="s">
        <v>15</v>
      </c>
      <c r="F5760" s="22" t="s">
        <v>22</v>
      </c>
      <c r="G5760" s="1">
        <v>614.34</v>
      </c>
    </row>
    <row r="5761" spans="2:7">
      <c r="B5761" s="22" t="s">
        <v>166</v>
      </c>
      <c r="C5761" s="22" t="s">
        <v>7</v>
      </c>
      <c r="D5761" s="22" t="s">
        <v>7</v>
      </c>
      <c r="E5761" s="22" t="s">
        <v>15</v>
      </c>
      <c r="F5761" s="22" t="s">
        <v>23</v>
      </c>
      <c r="G5761" s="1">
        <v>2177.84</v>
      </c>
    </row>
    <row r="5762" spans="2:7">
      <c r="B5762" s="22" t="s">
        <v>166</v>
      </c>
      <c r="C5762" s="22" t="s">
        <v>7</v>
      </c>
      <c r="D5762" s="22" t="s">
        <v>7</v>
      </c>
      <c r="E5762" s="22" t="s">
        <v>15</v>
      </c>
      <c r="F5762" s="22" t="s">
        <v>24</v>
      </c>
      <c r="G5762" s="1">
        <v>5747.96</v>
      </c>
    </row>
    <row r="5763" spans="2:7">
      <c r="B5763" s="22" t="s">
        <v>166</v>
      </c>
      <c r="C5763" s="22" t="s">
        <v>7</v>
      </c>
      <c r="D5763" s="22" t="s">
        <v>7</v>
      </c>
      <c r="E5763" s="22" t="s">
        <v>15</v>
      </c>
      <c r="F5763" s="22" t="s">
        <v>25</v>
      </c>
      <c r="G5763" s="1">
        <v>59408.54</v>
      </c>
    </row>
    <row r="5764" spans="2:7">
      <c r="B5764" s="22" t="s">
        <v>166</v>
      </c>
      <c r="C5764" s="22" t="s">
        <v>7</v>
      </c>
      <c r="D5764" s="22" t="s">
        <v>7</v>
      </c>
      <c r="E5764" s="22" t="s">
        <v>15</v>
      </c>
      <c r="F5764" s="22" t="s">
        <v>26</v>
      </c>
      <c r="G5764" s="1">
        <v>41760.75</v>
      </c>
    </row>
    <row r="5765" spans="2:7">
      <c r="B5765" s="22" t="s">
        <v>166</v>
      </c>
      <c r="C5765" s="22" t="s">
        <v>7</v>
      </c>
      <c r="D5765" s="22" t="s">
        <v>7</v>
      </c>
      <c r="E5765" s="22" t="s">
        <v>28</v>
      </c>
      <c r="F5765" s="22" t="s">
        <v>29</v>
      </c>
      <c r="G5765" s="1">
        <v>58219.8</v>
      </c>
    </row>
    <row r="5766" spans="2:7">
      <c r="B5766" s="22" t="s">
        <v>166</v>
      </c>
      <c r="C5766" s="22" t="s">
        <v>7</v>
      </c>
      <c r="D5766" s="22" t="s">
        <v>7</v>
      </c>
      <c r="E5766" s="22" t="s">
        <v>28</v>
      </c>
      <c r="F5766" s="22" t="s">
        <v>32</v>
      </c>
      <c r="G5766" s="1">
        <v>4394.62</v>
      </c>
    </row>
    <row r="5767" spans="2:7">
      <c r="B5767" s="22" t="s">
        <v>166</v>
      </c>
      <c r="C5767" s="22" t="s">
        <v>7</v>
      </c>
      <c r="D5767" s="22" t="s">
        <v>7</v>
      </c>
      <c r="E5767" s="22" t="s">
        <v>28</v>
      </c>
      <c r="F5767" s="22" t="s">
        <v>33</v>
      </c>
      <c r="G5767" s="1">
        <v>1.89</v>
      </c>
    </row>
    <row r="5768" spans="2:7">
      <c r="B5768" s="22" t="s">
        <v>166</v>
      </c>
      <c r="C5768" s="22" t="s">
        <v>7</v>
      </c>
      <c r="D5768" s="22" t="s">
        <v>7</v>
      </c>
      <c r="E5768" s="22" t="s">
        <v>34</v>
      </c>
      <c r="F5768" s="22" t="s">
        <v>39</v>
      </c>
      <c r="G5768" s="1">
        <v>3552.06</v>
      </c>
    </row>
    <row r="5769" spans="2:7">
      <c r="B5769" s="22" t="s">
        <v>166</v>
      </c>
      <c r="C5769" s="22" t="s">
        <v>7</v>
      </c>
      <c r="D5769" s="22" t="s">
        <v>7</v>
      </c>
      <c r="E5769" s="22" t="s">
        <v>34</v>
      </c>
      <c r="F5769" s="22" t="s">
        <v>40</v>
      </c>
      <c r="G5769" s="1">
        <v>26844.95</v>
      </c>
    </row>
    <row r="5770" spans="2:7">
      <c r="B5770" s="22" t="s">
        <v>166</v>
      </c>
      <c r="C5770" s="22" t="s">
        <v>7</v>
      </c>
      <c r="D5770" s="22" t="s">
        <v>7</v>
      </c>
      <c r="E5770" s="22" t="s">
        <v>34</v>
      </c>
      <c r="F5770" s="22" t="s">
        <v>41</v>
      </c>
      <c r="G5770" s="1">
        <v>11514.08</v>
      </c>
    </row>
    <row r="5771" spans="2:7">
      <c r="B5771" s="22" t="s">
        <v>166</v>
      </c>
      <c r="C5771" s="22" t="s">
        <v>7</v>
      </c>
      <c r="D5771" s="22" t="s">
        <v>7</v>
      </c>
      <c r="E5771" s="22" t="s">
        <v>34</v>
      </c>
      <c r="F5771" s="22" t="s">
        <v>46</v>
      </c>
      <c r="G5771" s="1">
        <v>57567.26</v>
      </c>
    </row>
    <row r="5772" spans="2:7">
      <c r="B5772" s="22" t="s">
        <v>166</v>
      </c>
      <c r="C5772" s="22" t="s">
        <v>7</v>
      </c>
      <c r="D5772" s="22" t="s">
        <v>7</v>
      </c>
      <c r="E5772" s="22" t="s">
        <v>34</v>
      </c>
      <c r="F5772" s="22" t="s">
        <v>47</v>
      </c>
      <c r="G5772" s="1">
        <v>61205.18</v>
      </c>
    </row>
    <row r="5773" spans="2:7">
      <c r="B5773" s="22" t="s">
        <v>166</v>
      </c>
      <c r="C5773" s="22" t="s">
        <v>7</v>
      </c>
      <c r="D5773" s="22" t="s">
        <v>7</v>
      </c>
      <c r="E5773" s="22" t="s">
        <v>34</v>
      </c>
      <c r="F5773" s="22" t="s">
        <v>48</v>
      </c>
      <c r="G5773" s="1">
        <v>549.32000000000005</v>
      </c>
    </row>
    <row r="5774" spans="2:7">
      <c r="B5774" s="22" t="s">
        <v>166</v>
      </c>
      <c r="C5774" s="22" t="s">
        <v>7</v>
      </c>
      <c r="D5774" s="22" t="s">
        <v>7</v>
      </c>
      <c r="E5774" s="22" t="s">
        <v>34</v>
      </c>
      <c r="F5774" s="22" t="s">
        <v>75</v>
      </c>
      <c r="G5774" s="1">
        <v>833</v>
      </c>
    </row>
    <row r="5775" spans="2:7">
      <c r="B5775" s="22" t="s">
        <v>166</v>
      </c>
      <c r="C5775" s="22" t="s">
        <v>7</v>
      </c>
      <c r="D5775" s="22" t="s">
        <v>7</v>
      </c>
      <c r="E5775" s="22" t="s">
        <v>34</v>
      </c>
      <c r="F5775" s="22" t="s">
        <v>49</v>
      </c>
      <c r="G5775" s="1">
        <v>100627.69</v>
      </c>
    </row>
    <row r="5776" spans="2:7">
      <c r="B5776" s="22" t="s">
        <v>166</v>
      </c>
      <c r="C5776" s="22" t="s">
        <v>7</v>
      </c>
      <c r="D5776" s="22" t="s">
        <v>7</v>
      </c>
      <c r="E5776" s="22" t="s">
        <v>34</v>
      </c>
      <c r="F5776" s="22" t="s">
        <v>50</v>
      </c>
      <c r="G5776" s="1">
        <v>16284.4</v>
      </c>
    </row>
    <row r="5777" spans="2:7">
      <c r="B5777" s="22" t="s">
        <v>166</v>
      </c>
      <c r="C5777" s="22" t="s">
        <v>7</v>
      </c>
      <c r="D5777" s="22" t="s">
        <v>7</v>
      </c>
      <c r="E5777" s="22" t="s">
        <v>34</v>
      </c>
      <c r="F5777" s="22" t="s">
        <v>51</v>
      </c>
      <c r="G5777" s="1">
        <v>2814.26</v>
      </c>
    </row>
    <row r="5778" spans="2:7">
      <c r="B5778" s="22" t="s">
        <v>166</v>
      </c>
      <c r="C5778" s="22" t="s">
        <v>7</v>
      </c>
      <c r="D5778" s="22" t="s">
        <v>7</v>
      </c>
      <c r="E5778" s="22" t="s">
        <v>34</v>
      </c>
      <c r="F5778" s="22" t="s">
        <v>56</v>
      </c>
      <c r="G5778" s="1">
        <v>127439.23</v>
      </c>
    </row>
    <row r="5779" spans="2:7">
      <c r="B5779" s="22" t="s">
        <v>166</v>
      </c>
      <c r="C5779" s="22" t="s">
        <v>7</v>
      </c>
      <c r="D5779" s="22" t="s">
        <v>7</v>
      </c>
      <c r="E5779" s="22" t="s">
        <v>34</v>
      </c>
      <c r="F5779" s="22" t="s">
        <v>58</v>
      </c>
      <c r="G5779" s="1">
        <v>5896.32</v>
      </c>
    </row>
    <row r="5780" spans="2:7">
      <c r="B5780" s="22" t="s">
        <v>166</v>
      </c>
      <c r="C5780" s="22" t="s">
        <v>7</v>
      </c>
      <c r="D5780" s="22" t="s">
        <v>7</v>
      </c>
      <c r="E5780" s="22" t="s">
        <v>59</v>
      </c>
      <c r="F5780" s="22" t="s">
        <v>55</v>
      </c>
      <c r="G5780" s="1">
        <v>22250.39</v>
      </c>
    </row>
    <row r="5781" spans="2:7">
      <c r="B5781" s="22" t="s">
        <v>167</v>
      </c>
      <c r="C5781" s="22" t="s">
        <v>7</v>
      </c>
      <c r="D5781" s="22" t="s">
        <v>5</v>
      </c>
      <c r="E5781" s="22" t="s">
        <v>5</v>
      </c>
      <c r="F5781" s="22" t="s">
        <v>6</v>
      </c>
      <c r="G5781" s="1">
        <v>716676.5</v>
      </c>
    </row>
    <row r="5782" spans="2:7">
      <c r="B5782" s="22" t="s">
        <v>167</v>
      </c>
      <c r="C5782" s="22" t="s">
        <v>7</v>
      </c>
      <c r="D5782" s="22" t="s">
        <v>5</v>
      </c>
      <c r="E5782" s="22" t="s">
        <v>7</v>
      </c>
      <c r="F5782" s="22" t="s">
        <v>6</v>
      </c>
      <c r="G5782" s="1">
        <v>-766045.91</v>
      </c>
    </row>
    <row r="5783" spans="2:7">
      <c r="B5783" s="22" t="s">
        <v>167</v>
      </c>
      <c r="C5783" s="22" t="s">
        <v>7</v>
      </c>
      <c r="D5783" s="22" t="s">
        <v>5</v>
      </c>
      <c r="E5783" s="22" t="s">
        <v>8</v>
      </c>
      <c r="F5783" s="22" t="s">
        <v>9</v>
      </c>
      <c r="G5783" s="1">
        <v>17801024.170000002</v>
      </c>
    </row>
    <row r="5784" spans="2:7">
      <c r="B5784" s="22" t="s">
        <v>167</v>
      </c>
      <c r="C5784" s="22" t="s">
        <v>7</v>
      </c>
      <c r="D5784" s="22" t="s">
        <v>5</v>
      </c>
      <c r="E5784" s="22" t="s">
        <v>8</v>
      </c>
      <c r="F5784" s="22" t="s">
        <v>10</v>
      </c>
      <c r="G5784" s="1">
        <v>354602.63</v>
      </c>
    </row>
    <row r="5785" spans="2:7">
      <c r="B5785" s="22" t="s">
        <v>167</v>
      </c>
      <c r="C5785" s="22" t="s">
        <v>7</v>
      </c>
      <c r="D5785" s="22" t="s">
        <v>5</v>
      </c>
      <c r="E5785" s="22" t="s">
        <v>8</v>
      </c>
      <c r="F5785" s="22" t="s">
        <v>11</v>
      </c>
      <c r="G5785" s="1">
        <v>110616.31</v>
      </c>
    </row>
    <row r="5786" spans="2:7">
      <c r="B5786" s="22" t="s">
        <v>167</v>
      </c>
      <c r="C5786" s="22" t="s">
        <v>7</v>
      </c>
      <c r="D5786" s="22" t="s">
        <v>5</v>
      </c>
      <c r="E5786" s="22" t="s">
        <v>8</v>
      </c>
      <c r="F5786" s="22" t="s">
        <v>12</v>
      </c>
      <c r="G5786" s="1">
        <v>483277.43</v>
      </c>
    </row>
    <row r="5787" spans="2:7">
      <c r="B5787" s="22" t="s">
        <v>167</v>
      </c>
      <c r="C5787" s="22" t="s">
        <v>7</v>
      </c>
      <c r="D5787" s="22" t="s">
        <v>5</v>
      </c>
      <c r="E5787" s="22" t="s">
        <v>8</v>
      </c>
      <c r="F5787" s="22" t="s">
        <v>13</v>
      </c>
      <c r="G5787" s="1">
        <v>172505.91</v>
      </c>
    </row>
    <row r="5788" spans="2:7">
      <c r="B5788" s="22" t="s">
        <v>167</v>
      </c>
      <c r="C5788" s="22" t="s">
        <v>7</v>
      </c>
      <c r="D5788" s="22" t="s">
        <v>5</v>
      </c>
      <c r="E5788" s="22" t="s">
        <v>8</v>
      </c>
      <c r="F5788" s="22" t="s">
        <v>70</v>
      </c>
      <c r="G5788" s="1">
        <v>282966</v>
      </c>
    </row>
    <row r="5789" spans="2:7">
      <c r="B5789" s="22" t="s">
        <v>167</v>
      </c>
      <c r="C5789" s="22" t="s">
        <v>7</v>
      </c>
      <c r="D5789" s="22" t="s">
        <v>5</v>
      </c>
      <c r="E5789" s="22" t="s">
        <v>14</v>
      </c>
      <c r="F5789" s="22" t="s">
        <v>9</v>
      </c>
      <c r="G5789" s="1">
        <v>8233891</v>
      </c>
    </row>
    <row r="5790" spans="2:7">
      <c r="B5790" s="22" t="s">
        <v>167</v>
      </c>
      <c r="C5790" s="22" t="s">
        <v>7</v>
      </c>
      <c r="D5790" s="22" t="s">
        <v>5</v>
      </c>
      <c r="E5790" s="22" t="s">
        <v>14</v>
      </c>
      <c r="F5790" s="22" t="s">
        <v>10</v>
      </c>
      <c r="G5790" s="1">
        <v>342896.7</v>
      </c>
    </row>
    <row r="5791" spans="2:7">
      <c r="B5791" s="22" t="s">
        <v>167</v>
      </c>
      <c r="C5791" s="22" t="s">
        <v>7</v>
      </c>
      <c r="D5791" s="22" t="s">
        <v>5</v>
      </c>
      <c r="E5791" s="22" t="s">
        <v>14</v>
      </c>
      <c r="F5791" s="22" t="s">
        <v>11</v>
      </c>
      <c r="G5791" s="1">
        <v>219961.87</v>
      </c>
    </row>
    <row r="5792" spans="2:7">
      <c r="B5792" s="22" t="s">
        <v>167</v>
      </c>
      <c r="C5792" s="22" t="s">
        <v>7</v>
      </c>
      <c r="D5792" s="22" t="s">
        <v>5</v>
      </c>
      <c r="E5792" s="22" t="s">
        <v>14</v>
      </c>
      <c r="F5792" s="22" t="s">
        <v>12</v>
      </c>
      <c r="G5792" s="1">
        <v>353826.46</v>
      </c>
    </row>
    <row r="5793" spans="2:7">
      <c r="B5793" s="22" t="s">
        <v>167</v>
      </c>
      <c r="C5793" s="22" t="s">
        <v>7</v>
      </c>
      <c r="D5793" s="22" t="s">
        <v>5</v>
      </c>
      <c r="E5793" s="22" t="s">
        <v>14</v>
      </c>
      <c r="F5793" s="22" t="s">
        <v>13</v>
      </c>
      <c r="G5793" s="1">
        <v>119535.15</v>
      </c>
    </row>
    <row r="5794" spans="2:7">
      <c r="B5794" s="22" t="s">
        <v>167</v>
      </c>
      <c r="C5794" s="22" t="s">
        <v>7</v>
      </c>
      <c r="D5794" s="22" t="s">
        <v>5</v>
      </c>
      <c r="E5794" s="22" t="s">
        <v>15</v>
      </c>
      <c r="F5794" s="22" t="s">
        <v>16</v>
      </c>
      <c r="G5794" s="1">
        <v>8277.7199999999993</v>
      </c>
    </row>
    <row r="5795" spans="2:7">
      <c r="B5795" s="22" t="s">
        <v>167</v>
      </c>
      <c r="C5795" s="22" t="s">
        <v>7</v>
      </c>
      <c r="D5795" s="22" t="s">
        <v>5</v>
      </c>
      <c r="E5795" s="22" t="s">
        <v>15</v>
      </c>
      <c r="F5795" s="22" t="s">
        <v>71</v>
      </c>
      <c r="G5795" s="1">
        <v>8973.33</v>
      </c>
    </row>
    <row r="5796" spans="2:7">
      <c r="B5796" s="22" t="s">
        <v>167</v>
      </c>
      <c r="C5796" s="22" t="s">
        <v>7</v>
      </c>
      <c r="D5796" s="22" t="s">
        <v>5</v>
      </c>
      <c r="E5796" s="22" t="s">
        <v>15</v>
      </c>
      <c r="F5796" s="22" t="s">
        <v>17</v>
      </c>
      <c r="G5796" s="1">
        <v>1440541.83</v>
      </c>
    </row>
    <row r="5797" spans="2:7">
      <c r="B5797" s="22" t="s">
        <v>167</v>
      </c>
      <c r="C5797" s="22" t="s">
        <v>7</v>
      </c>
      <c r="D5797" s="22" t="s">
        <v>5</v>
      </c>
      <c r="E5797" s="22" t="s">
        <v>15</v>
      </c>
      <c r="F5797" s="22" t="s">
        <v>18</v>
      </c>
      <c r="G5797" s="1">
        <v>687662.86</v>
      </c>
    </row>
    <row r="5798" spans="2:7">
      <c r="B5798" s="22" t="s">
        <v>167</v>
      </c>
      <c r="C5798" s="22" t="s">
        <v>7</v>
      </c>
      <c r="D5798" s="22" t="s">
        <v>5</v>
      </c>
      <c r="E5798" s="22" t="s">
        <v>15</v>
      </c>
      <c r="F5798" s="22" t="s">
        <v>19</v>
      </c>
      <c r="G5798" s="1">
        <v>2902342.43</v>
      </c>
    </row>
    <row r="5799" spans="2:7">
      <c r="B5799" s="22" t="s">
        <v>167</v>
      </c>
      <c r="C5799" s="22" t="s">
        <v>7</v>
      </c>
      <c r="D5799" s="22" t="s">
        <v>5</v>
      </c>
      <c r="E5799" s="22" t="s">
        <v>15</v>
      </c>
      <c r="F5799" s="22" t="s">
        <v>20</v>
      </c>
      <c r="G5799" s="1">
        <v>1140914.25</v>
      </c>
    </row>
    <row r="5800" spans="2:7">
      <c r="B5800" s="22" t="s">
        <v>167</v>
      </c>
      <c r="C5800" s="22" t="s">
        <v>7</v>
      </c>
      <c r="D5800" s="22" t="s">
        <v>5</v>
      </c>
      <c r="E5800" s="22" t="s">
        <v>15</v>
      </c>
      <c r="F5800" s="22" t="s">
        <v>21</v>
      </c>
      <c r="G5800" s="1">
        <v>59789.24</v>
      </c>
    </row>
    <row r="5801" spans="2:7">
      <c r="B5801" s="22" t="s">
        <v>167</v>
      </c>
      <c r="C5801" s="22" t="s">
        <v>7</v>
      </c>
      <c r="D5801" s="22" t="s">
        <v>5</v>
      </c>
      <c r="E5801" s="22" t="s">
        <v>15</v>
      </c>
      <c r="F5801" s="22" t="s">
        <v>22</v>
      </c>
      <c r="G5801" s="1">
        <v>28636.53</v>
      </c>
    </row>
    <row r="5802" spans="2:7">
      <c r="B5802" s="22" t="s">
        <v>167</v>
      </c>
      <c r="C5802" s="22" t="s">
        <v>7</v>
      </c>
      <c r="D5802" s="22" t="s">
        <v>5</v>
      </c>
      <c r="E5802" s="22" t="s">
        <v>15</v>
      </c>
      <c r="F5802" s="22" t="s">
        <v>23</v>
      </c>
      <c r="G5802" s="1">
        <v>82364.009999999995</v>
      </c>
    </row>
    <row r="5803" spans="2:7">
      <c r="B5803" s="22" t="s">
        <v>167</v>
      </c>
      <c r="C5803" s="22" t="s">
        <v>7</v>
      </c>
      <c r="D5803" s="22" t="s">
        <v>5</v>
      </c>
      <c r="E5803" s="22" t="s">
        <v>15</v>
      </c>
      <c r="F5803" s="22" t="s">
        <v>24</v>
      </c>
      <c r="G5803" s="1">
        <v>191647.51</v>
      </c>
    </row>
    <row r="5804" spans="2:7">
      <c r="B5804" s="22" t="s">
        <v>167</v>
      </c>
      <c r="C5804" s="22" t="s">
        <v>7</v>
      </c>
      <c r="D5804" s="22" t="s">
        <v>5</v>
      </c>
      <c r="E5804" s="22" t="s">
        <v>15</v>
      </c>
      <c r="F5804" s="22" t="s">
        <v>25</v>
      </c>
      <c r="G5804" s="1">
        <v>2427783.9500000002</v>
      </c>
    </row>
    <row r="5805" spans="2:7">
      <c r="B5805" s="22" t="s">
        <v>167</v>
      </c>
      <c r="C5805" s="22" t="s">
        <v>7</v>
      </c>
      <c r="D5805" s="22" t="s">
        <v>5</v>
      </c>
      <c r="E5805" s="22" t="s">
        <v>15</v>
      </c>
      <c r="F5805" s="22" t="s">
        <v>26</v>
      </c>
      <c r="G5805" s="1">
        <v>2647985.02</v>
      </c>
    </row>
    <row r="5806" spans="2:7">
      <c r="B5806" s="22" t="s">
        <v>167</v>
      </c>
      <c r="C5806" s="22" t="s">
        <v>7</v>
      </c>
      <c r="D5806" s="22" t="s">
        <v>5</v>
      </c>
      <c r="E5806" s="22" t="s">
        <v>15</v>
      </c>
      <c r="F5806" s="22" t="s">
        <v>27</v>
      </c>
      <c r="G5806" s="1">
        <v>46331.62</v>
      </c>
    </row>
    <row r="5807" spans="2:7">
      <c r="B5807" s="22" t="s">
        <v>167</v>
      </c>
      <c r="C5807" s="22" t="s">
        <v>7</v>
      </c>
      <c r="D5807" s="22" t="s">
        <v>5</v>
      </c>
      <c r="E5807" s="22" t="s">
        <v>15</v>
      </c>
      <c r="F5807" s="22" t="s">
        <v>72</v>
      </c>
      <c r="G5807" s="1">
        <v>41641.949999999997</v>
      </c>
    </row>
    <row r="5808" spans="2:7">
      <c r="B5808" s="22" t="s">
        <v>167</v>
      </c>
      <c r="C5808" s="22" t="s">
        <v>7</v>
      </c>
      <c r="D5808" s="22" t="s">
        <v>5</v>
      </c>
      <c r="E5808" s="22" t="s">
        <v>28</v>
      </c>
      <c r="F5808" s="22" t="s">
        <v>29</v>
      </c>
      <c r="G5808" s="1">
        <v>1053110.1100000001</v>
      </c>
    </row>
    <row r="5809" spans="2:7">
      <c r="B5809" s="22" t="s">
        <v>167</v>
      </c>
      <c r="C5809" s="22" t="s">
        <v>7</v>
      </c>
      <c r="D5809" s="22" t="s">
        <v>5</v>
      </c>
      <c r="E5809" s="22" t="s">
        <v>28</v>
      </c>
      <c r="F5809" s="22" t="s">
        <v>30</v>
      </c>
      <c r="G5809" s="1">
        <v>91956.08</v>
      </c>
    </row>
    <row r="5810" spans="2:7">
      <c r="B5810" s="22" t="s">
        <v>167</v>
      </c>
      <c r="C5810" s="22" t="s">
        <v>7</v>
      </c>
      <c r="D5810" s="22" t="s">
        <v>5</v>
      </c>
      <c r="E5810" s="22" t="s">
        <v>28</v>
      </c>
      <c r="F5810" s="22" t="s">
        <v>31</v>
      </c>
      <c r="G5810" s="1">
        <v>917067.03</v>
      </c>
    </row>
    <row r="5811" spans="2:7">
      <c r="B5811" s="22" t="s">
        <v>167</v>
      </c>
      <c r="C5811" s="22" t="s">
        <v>7</v>
      </c>
      <c r="D5811" s="22" t="s">
        <v>5</v>
      </c>
      <c r="E5811" s="22" t="s">
        <v>28</v>
      </c>
      <c r="F5811" s="22" t="s">
        <v>32</v>
      </c>
      <c r="G5811" s="1">
        <v>404630.74</v>
      </c>
    </row>
    <row r="5812" spans="2:7">
      <c r="B5812" s="22" t="s">
        <v>167</v>
      </c>
      <c r="C5812" s="22" t="s">
        <v>7</v>
      </c>
      <c r="D5812" s="22" t="s">
        <v>5</v>
      </c>
      <c r="E5812" s="22" t="s">
        <v>28</v>
      </c>
      <c r="F5812" s="22" t="s">
        <v>33</v>
      </c>
      <c r="G5812" s="1">
        <v>349944.21</v>
      </c>
    </row>
    <row r="5813" spans="2:7">
      <c r="B5813" s="22" t="s">
        <v>167</v>
      </c>
      <c r="C5813" s="22" t="s">
        <v>7</v>
      </c>
      <c r="D5813" s="22" t="s">
        <v>5</v>
      </c>
      <c r="E5813" s="22" t="s">
        <v>34</v>
      </c>
      <c r="F5813" s="22" t="s">
        <v>35</v>
      </c>
      <c r="G5813" s="1">
        <v>78414.600000000006</v>
      </c>
    </row>
    <row r="5814" spans="2:7">
      <c r="B5814" s="22" t="s">
        <v>167</v>
      </c>
      <c r="C5814" s="22" t="s">
        <v>7</v>
      </c>
      <c r="D5814" s="22" t="s">
        <v>5</v>
      </c>
      <c r="E5814" s="22" t="s">
        <v>34</v>
      </c>
      <c r="F5814" s="22" t="s">
        <v>36</v>
      </c>
      <c r="G5814" s="1">
        <v>28710.5</v>
      </c>
    </row>
    <row r="5815" spans="2:7">
      <c r="B5815" s="22" t="s">
        <v>167</v>
      </c>
      <c r="C5815" s="22" t="s">
        <v>7</v>
      </c>
      <c r="D5815" s="22" t="s">
        <v>5</v>
      </c>
      <c r="E5815" s="22" t="s">
        <v>34</v>
      </c>
      <c r="F5815" s="22" t="s">
        <v>37</v>
      </c>
      <c r="G5815" s="1">
        <v>197178.31</v>
      </c>
    </row>
    <row r="5816" spans="2:7">
      <c r="B5816" s="22" t="s">
        <v>167</v>
      </c>
      <c r="C5816" s="22" t="s">
        <v>7</v>
      </c>
      <c r="D5816" s="22" t="s">
        <v>5</v>
      </c>
      <c r="E5816" s="22" t="s">
        <v>34</v>
      </c>
      <c r="F5816" s="22" t="s">
        <v>64</v>
      </c>
      <c r="G5816" s="1">
        <v>15940.98</v>
      </c>
    </row>
    <row r="5817" spans="2:7">
      <c r="B5817" s="22" t="s">
        <v>167</v>
      </c>
      <c r="C5817" s="22" t="s">
        <v>7</v>
      </c>
      <c r="D5817" s="22" t="s">
        <v>5</v>
      </c>
      <c r="E5817" s="22" t="s">
        <v>34</v>
      </c>
      <c r="F5817" s="22" t="s">
        <v>73</v>
      </c>
      <c r="G5817" s="1">
        <v>991153.96</v>
      </c>
    </row>
    <row r="5818" spans="2:7">
      <c r="B5818" s="22" t="s">
        <v>167</v>
      </c>
      <c r="C5818" s="22" t="s">
        <v>7</v>
      </c>
      <c r="D5818" s="22" t="s">
        <v>5</v>
      </c>
      <c r="E5818" s="22" t="s">
        <v>34</v>
      </c>
      <c r="F5818" s="22" t="s">
        <v>38</v>
      </c>
      <c r="G5818" s="1">
        <v>58792.67</v>
      </c>
    </row>
    <row r="5819" spans="2:7">
      <c r="B5819" s="22" t="s">
        <v>167</v>
      </c>
      <c r="C5819" s="22" t="s">
        <v>7</v>
      </c>
      <c r="D5819" s="22" t="s">
        <v>5</v>
      </c>
      <c r="E5819" s="22" t="s">
        <v>34</v>
      </c>
      <c r="F5819" s="22" t="s">
        <v>39</v>
      </c>
      <c r="G5819" s="1">
        <v>320760.24</v>
      </c>
    </row>
    <row r="5820" spans="2:7">
      <c r="B5820" s="22" t="s">
        <v>167</v>
      </c>
      <c r="C5820" s="22" t="s">
        <v>7</v>
      </c>
      <c r="D5820" s="22" t="s">
        <v>5</v>
      </c>
      <c r="E5820" s="22" t="s">
        <v>34</v>
      </c>
      <c r="F5820" s="22" t="s">
        <v>40</v>
      </c>
      <c r="G5820" s="1">
        <v>4478.75</v>
      </c>
    </row>
    <row r="5821" spans="2:7">
      <c r="B5821" s="22" t="s">
        <v>167</v>
      </c>
      <c r="C5821" s="22" t="s">
        <v>7</v>
      </c>
      <c r="D5821" s="22" t="s">
        <v>5</v>
      </c>
      <c r="E5821" s="22" t="s">
        <v>34</v>
      </c>
      <c r="F5821" s="22" t="s">
        <v>41</v>
      </c>
      <c r="G5821" s="1">
        <v>36541.379999999997</v>
      </c>
    </row>
    <row r="5822" spans="2:7">
      <c r="B5822" s="22" t="s">
        <v>167</v>
      </c>
      <c r="C5822" s="22" t="s">
        <v>7</v>
      </c>
      <c r="D5822" s="22" t="s">
        <v>5</v>
      </c>
      <c r="E5822" s="22" t="s">
        <v>34</v>
      </c>
      <c r="F5822" s="22" t="s">
        <v>42</v>
      </c>
      <c r="G5822" s="1">
        <v>456905.15</v>
      </c>
    </row>
    <row r="5823" spans="2:7">
      <c r="B5823" s="22" t="s">
        <v>167</v>
      </c>
      <c r="C5823" s="22" t="s">
        <v>7</v>
      </c>
      <c r="D5823" s="22" t="s">
        <v>5</v>
      </c>
      <c r="E5823" s="22" t="s">
        <v>34</v>
      </c>
      <c r="F5823" s="22" t="s">
        <v>43</v>
      </c>
      <c r="G5823" s="1">
        <v>16726.330000000002</v>
      </c>
    </row>
    <row r="5824" spans="2:7">
      <c r="B5824" s="22" t="s">
        <v>167</v>
      </c>
      <c r="C5824" s="22" t="s">
        <v>7</v>
      </c>
      <c r="D5824" s="22" t="s">
        <v>5</v>
      </c>
      <c r="E5824" s="22" t="s">
        <v>34</v>
      </c>
      <c r="F5824" s="22" t="s">
        <v>44</v>
      </c>
      <c r="G5824" s="1">
        <v>40324.11</v>
      </c>
    </row>
    <row r="5825" spans="2:7">
      <c r="B5825" s="22" t="s">
        <v>167</v>
      </c>
      <c r="C5825" s="22" t="s">
        <v>7</v>
      </c>
      <c r="D5825" s="22" t="s">
        <v>5</v>
      </c>
      <c r="E5825" s="22" t="s">
        <v>34</v>
      </c>
      <c r="F5825" s="22" t="s">
        <v>45</v>
      </c>
      <c r="G5825" s="1">
        <v>77747.87</v>
      </c>
    </row>
    <row r="5826" spans="2:7">
      <c r="B5826" s="22" t="s">
        <v>167</v>
      </c>
      <c r="C5826" s="22" t="s">
        <v>7</v>
      </c>
      <c r="D5826" s="22" t="s">
        <v>5</v>
      </c>
      <c r="E5826" s="22" t="s">
        <v>34</v>
      </c>
      <c r="F5826" s="22" t="s">
        <v>46</v>
      </c>
      <c r="G5826" s="1">
        <v>84503.2</v>
      </c>
    </row>
    <row r="5827" spans="2:7">
      <c r="B5827" s="22" t="s">
        <v>167</v>
      </c>
      <c r="C5827" s="22" t="s">
        <v>7</v>
      </c>
      <c r="D5827" s="22" t="s">
        <v>5</v>
      </c>
      <c r="E5827" s="22" t="s">
        <v>34</v>
      </c>
      <c r="F5827" s="22" t="s">
        <v>47</v>
      </c>
      <c r="G5827" s="1">
        <v>30358.36</v>
      </c>
    </row>
    <row r="5828" spans="2:7">
      <c r="B5828" s="22" t="s">
        <v>167</v>
      </c>
      <c r="C5828" s="22" t="s">
        <v>7</v>
      </c>
      <c r="D5828" s="22" t="s">
        <v>5</v>
      </c>
      <c r="E5828" s="22" t="s">
        <v>34</v>
      </c>
      <c r="F5828" s="22" t="s">
        <v>48</v>
      </c>
      <c r="G5828" s="1">
        <v>254475.08</v>
      </c>
    </row>
    <row r="5829" spans="2:7">
      <c r="B5829" s="22" t="s">
        <v>167</v>
      </c>
      <c r="C5829" s="22" t="s">
        <v>7</v>
      </c>
      <c r="D5829" s="22" t="s">
        <v>5</v>
      </c>
      <c r="E5829" s="22" t="s">
        <v>34</v>
      </c>
      <c r="F5829" s="22" t="s">
        <v>66</v>
      </c>
      <c r="G5829" s="1">
        <v>242474.49</v>
      </c>
    </row>
    <row r="5830" spans="2:7">
      <c r="B5830" s="22" t="s">
        <v>167</v>
      </c>
      <c r="C5830" s="22" t="s">
        <v>7</v>
      </c>
      <c r="D5830" s="22" t="s">
        <v>5</v>
      </c>
      <c r="E5830" s="22" t="s">
        <v>34</v>
      </c>
      <c r="F5830" s="22" t="s">
        <v>67</v>
      </c>
      <c r="G5830" s="1">
        <v>478807.51</v>
      </c>
    </row>
    <row r="5831" spans="2:7">
      <c r="B5831" s="22" t="s">
        <v>167</v>
      </c>
      <c r="C5831" s="22" t="s">
        <v>7</v>
      </c>
      <c r="D5831" s="22" t="s">
        <v>5</v>
      </c>
      <c r="E5831" s="22" t="s">
        <v>34</v>
      </c>
      <c r="F5831" s="22" t="s">
        <v>85</v>
      </c>
      <c r="G5831" s="1">
        <v>2177.4499999999998</v>
      </c>
    </row>
    <row r="5832" spans="2:7">
      <c r="B5832" s="22" t="s">
        <v>167</v>
      </c>
      <c r="C5832" s="22" t="s">
        <v>7</v>
      </c>
      <c r="D5832" s="22" t="s">
        <v>5</v>
      </c>
      <c r="E5832" s="22" t="s">
        <v>34</v>
      </c>
      <c r="F5832" s="22" t="s">
        <v>49</v>
      </c>
      <c r="G5832" s="1">
        <v>429445.48</v>
      </c>
    </row>
    <row r="5833" spans="2:7">
      <c r="B5833" s="22" t="s">
        <v>167</v>
      </c>
      <c r="C5833" s="22" t="s">
        <v>7</v>
      </c>
      <c r="D5833" s="22" t="s">
        <v>5</v>
      </c>
      <c r="E5833" s="22" t="s">
        <v>34</v>
      </c>
      <c r="F5833" s="22" t="s">
        <v>50</v>
      </c>
      <c r="G5833" s="1">
        <v>113329.60000000001</v>
      </c>
    </row>
    <row r="5834" spans="2:7">
      <c r="B5834" s="22" t="s">
        <v>167</v>
      </c>
      <c r="C5834" s="22" t="s">
        <v>7</v>
      </c>
      <c r="D5834" s="22" t="s">
        <v>5</v>
      </c>
      <c r="E5834" s="22" t="s">
        <v>34</v>
      </c>
      <c r="F5834" s="22" t="s">
        <v>51</v>
      </c>
      <c r="G5834" s="1">
        <v>5135.67</v>
      </c>
    </row>
    <row r="5835" spans="2:7">
      <c r="B5835" s="22" t="s">
        <v>167</v>
      </c>
      <c r="C5835" s="22" t="s">
        <v>7</v>
      </c>
      <c r="D5835" s="22" t="s">
        <v>5</v>
      </c>
      <c r="E5835" s="22" t="s">
        <v>34</v>
      </c>
      <c r="F5835" s="22" t="s">
        <v>52</v>
      </c>
      <c r="G5835" s="1">
        <v>53763.15</v>
      </c>
    </row>
    <row r="5836" spans="2:7">
      <c r="B5836" s="22" t="s">
        <v>167</v>
      </c>
      <c r="C5836" s="22" t="s">
        <v>7</v>
      </c>
      <c r="D5836" s="22" t="s">
        <v>5</v>
      </c>
      <c r="E5836" s="22" t="s">
        <v>34</v>
      </c>
      <c r="F5836" s="22" t="s">
        <v>53</v>
      </c>
      <c r="G5836" s="1">
        <v>805358.4</v>
      </c>
    </row>
    <row r="5837" spans="2:7">
      <c r="B5837" s="22" t="s">
        <v>167</v>
      </c>
      <c r="C5837" s="22" t="s">
        <v>7</v>
      </c>
      <c r="D5837" s="22" t="s">
        <v>5</v>
      </c>
      <c r="E5837" s="22" t="s">
        <v>34</v>
      </c>
      <c r="F5837" s="22" t="s">
        <v>54</v>
      </c>
      <c r="G5837" s="1">
        <v>99350</v>
      </c>
    </row>
    <row r="5838" spans="2:7">
      <c r="B5838" s="22" t="s">
        <v>167</v>
      </c>
      <c r="C5838" s="22" t="s">
        <v>7</v>
      </c>
      <c r="D5838" s="22" t="s">
        <v>5</v>
      </c>
      <c r="E5838" s="22" t="s">
        <v>34</v>
      </c>
      <c r="F5838" s="22" t="s">
        <v>55</v>
      </c>
      <c r="G5838" s="1">
        <v>61491.6</v>
      </c>
    </row>
    <row r="5839" spans="2:7">
      <c r="B5839" s="22" t="s">
        <v>167</v>
      </c>
      <c r="C5839" s="22" t="s">
        <v>7</v>
      </c>
      <c r="D5839" s="22" t="s">
        <v>5</v>
      </c>
      <c r="E5839" s="22" t="s">
        <v>34</v>
      </c>
      <c r="F5839" s="22" t="s">
        <v>56</v>
      </c>
      <c r="G5839" s="1">
        <v>364567.76</v>
      </c>
    </row>
    <row r="5840" spans="2:7">
      <c r="B5840" s="22" t="s">
        <v>167</v>
      </c>
      <c r="C5840" s="22" t="s">
        <v>7</v>
      </c>
      <c r="D5840" s="22" t="s">
        <v>5</v>
      </c>
      <c r="E5840" s="22" t="s">
        <v>34</v>
      </c>
      <c r="F5840" s="22" t="s">
        <v>76</v>
      </c>
      <c r="G5840" s="1">
        <v>148418.79999999999</v>
      </c>
    </row>
    <row r="5841" spans="2:7">
      <c r="B5841" s="22" t="s">
        <v>167</v>
      </c>
      <c r="C5841" s="22" t="s">
        <v>7</v>
      </c>
      <c r="D5841" s="22" t="s">
        <v>5</v>
      </c>
      <c r="E5841" s="22" t="s">
        <v>34</v>
      </c>
      <c r="F5841" s="22" t="s">
        <v>57</v>
      </c>
      <c r="G5841" s="1">
        <v>550059.17000000004</v>
      </c>
    </row>
    <row r="5842" spans="2:7">
      <c r="B5842" s="22" t="s">
        <v>167</v>
      </c>
      <c r="C5842" s="22" t="s">
        <v>7</v>
      </c>
      <c r="D5842" s="22" t="s">
        <v>5</v>
      </c>
      <c r="E5842" s="22" t="s">
        <v>34</v>
      </c>
      <c r="F5842" s="22" t="s">
        <v>91</v>
      </c>
      <c r="G5842" s="1">
        <v>15015.48</v>
      </c>
    </row>
    <row r="5843" spans="2:7">
      <c r="B5843" s="22" t="s">
        <v>167</v>
      </c>
      <c r="C5843" s="22" t="s">
        <v>7</v>
      </c>
      <c r="D5843" s="22" t="s">
        <v>5</v>
      </c>
      <c r="E5843" s="22" t="s">
        <v>34</v>
      </c>
      <c r="F5843" s="22" t="s">
        <v>58</v>
      </c>
      <c r="G5843" s="1">
        <v>98762.15</v>
      </c>
    </row>
    <row r="5844" spans="2:7">
      <c r="B5844" s="22" t="s">
        <v>167</v>
      </c>
      <c r="C5844" s="22" t="s">
        <v>7</v>
      </c>
      <c r="D5844" s="22" t="s">
        <v>5</v>
      </c>
      <c r="E5844" s="22" t="s">
        <v>34</v>
      </c>
      <c r="F5844" s="22" t="s">
        <v>112</v>
      </c>
      <c r="G5844" s="1">
        <v>2941.11</v>
      </c>
    </row>
    <row r="5845" spans="2:7">
      <c r="B5845" s="22" t="s">
        <v>167</v>
      </c>
      <c r="C5845" s="22" t="s">
        <v>7</v>
      </c>
      <c r="D5845" s="22" t="s">
        <v>5</v>
      </c>
      <c r="E5845" s="22" t="s">
        <v>59</v>
      </c>
      <c r="F5845" s="22" t="s">
        <v>55</v>
      </c>
      <c r="G5845" s="1">
        <v>46320.87</v>
      </c>
    </row>
    <row r="5846" spans="2:7">
      <c r="B5846" s="22" t="s">
        <v>167</v>
      </c>
      <c r="C5846" s="22" t="s">
        <v>7</v>
      </c>
      <c r="D5846" s="22" t="s">
        <v>5</v>
      </c>
      <c r="E5846" s="22" t="s">
        <v>60</v>
      </c>
      <c r="F5846" s="22" t="s">
        <v>77</v>
      </c>
      <c r="G5846" s="1">
        <v>6000</v>
      </c>
    </row>
    <row r="5847" spans="2:7">
      <c r="B5847" s="22" t="s">
        <v>167</v>
      </c>
      <c r="C5847" s="22" t="s">
        <v>7</v>
      </c>
      <c r="D5847" s="22" t="s">
        <v>5</v>
      </c>
      <c r="E5847" s="22" t="s">
        <v>60</v>
      </c>
      <c r="F5847" s="22" t="s">
        <v>61</v>
      </c>
      <c r="G5847" s="1">
        <v>323086.32</v>
      </c>
    </row>
    <row r="5848" spans="2:7">
      <c r="B5848" s="22" t="s">
        <v>167</v>
      </c>
      <c r="C5848" s="22" t="s">
        <v>7</v>
      </c>
      <c r="D5848" s="22" t="s">
        <v>5</v>
      </c>
      <c r="E5848" s="22" t="s">
        <v>60</v>
      </c>
      <c r="F5848" s="22" t="s">
        <v>80</v>
      </c>
      <c r="G5848" s="1">
        <v>166846.04</v>
      </c>
    </row>
    <row r="5849" spans="2:7">
      <c r="B5849" s="22" t="s">
        <v>167</v>
      </c>
      <c r="C5849" s="22" t="s">
        <v>7</v>
      </c>
      <c r="D5849" s="22" t="s">
        <v>5</v>
      </c>
      <c r="E5849" s="22" t="s">
        <v>60</v>
      </c>
      <c r="F5849" s="22" t="s">
        <v>81</v>
      </c>
      <c r="G5849" s="1">
        <v>32169.05</v>
      </c>
    </row>
    <row r="5850" spans="2:7">
      <c r="B5850" s="22" t="s">
        <v>167</v>
      </c>
      <c r="C5850" s="22" t="s">
        <v>7</v>
      </c>
      <c r="D5850" s="22" t="s">
        <v>5</v>
      </c>
      <c r="E5850" s="22" t="s">
        <v>60</v>
      </c>
      <c r="F5850" s="22" t="s">
        <v>62</v>
      </c>
      <c r="G5850" s="1">
        <v>23395.13</v>
      </c>
    </row>
    <row r="5851" spans="2:7">
      <c r="B5851" s="22" t="s">
        <v>167</v>
      </c>
      <c r="C5851" s="22" t="s">
        <v>7</v>
      </c>
      <c r="D5851" s="22" t="s">
        <v>7</v>
      </c>
      <c r="E5851" s="22" t="s">
        <v>5</v>
      </c>
      <c r="F5851" s="22" t="s">
        <v>6</v>
      </c>
      <c r="G5851" s="1">
        <v>49369.41</v>
      </c>
    </row>
    <row r="5852" spans="2:7">
      <c r="B5852" s="22" t="s">
        <v>167</v>
      </c>
      <c r="C5852" s="22" t="s">
        <v>7</v>
      </c>
      <c r="D5852" s="22" t="s">
        <v>7</v>
      </c>
      <c r="E5852" s="22" t="s">
        <v>8</v>
      </c>
      <c r="F5852" s="22" t="s">
        <v>9</v>
      </c>
      <c r="G5852" s="1">
        <v>1092862.94</v>
      </c>
    </row>
    <row r="5853" spans="2:7">
      <c r="B5853" s="22" t="s">
        <v>167</v>
      </c>
      <c r="C5853" s="22" t="s">
        <v>7</v>
      </c>
      <c r="D5853" s="22" t="s">
        <v>7</v>
      </c>
      <c r="E5853" s="22" t="s">
        <v>8</v>
      </c>
      <c r="F5853" s="22" t="s">
        <v>10</v>
      </c>
      <c r="G5853" s="1">
        <v>45345.7</v>
      </c>
    </row>
    <row r="5854" spans="2:7">
      <c r="B5854" s="22" t="s">
        <v>167</v>
      </c>
      <c r="C5854" s="22" t="s">
        <v>7</v>
      </c>
      <c r="D5854" s="22" t="s">
        <v>7</v>
      </c>
      <c r="E5854" s="22" t="s">
        <v>8</v>
      </c>
      <c r="F5854" s="22" t="s">
        <v>11</v>
      </c>
      <c r="G5854" s="1">
        <v>34533.08</v>
      </c>
    </row>
    <row r="5855" spans="2:7">
      <c r="B5855" s="22" t="s">
        <v>167</v>
      </c>
      <c r="C5855" s="22" t="s">
        <v>7</v>
      </c>
      <c r="D5855" s="22" t="s">
        <v>7</v>
      </c>
      <c r="E5855" s="22" t="s">
        <v>8</v>
      </c>
      <c r="F5855" s="22" t="s">
        <v>12</v>
      </c>
      <c r="G5855" s="1">
        <v>89551.91</v>
      </c>
    </row>
    <row r="5856" spans="2:7">
      <c r="B5856" s="22" t="s">
        <v>167</v>
      </c>
      <c r="C5856" s="22" t="s">
        <v>7</v>
      </c>
      <c r="D5856" s="22" t="s">
        <v>7</v>
      </c>
      <c r="E5856" s="22" t="s">
        <v>8</v>
      </c>
      <c r="F5856" s="22" t="s">
        <v>13</v>
      </c>
      <c r="G5856" s="1">
        <v>22618.02</v>
      </c>
    </row>
    <row r="5857" spans="2:7">
      <c r="B5857" s="22" t="s">
        <v>167</v>
      </c>
      <c r="C5857" s="22" t="s">
        <v>7</v>
      </c>
      <c r="D5857" s="22" t="s">
        <v>7</v>
      </c>
      <c r="E5857" s="22" t="s">
        <v>14</v>
      </c>
      <c r="F5857" s="22" t="s">
        <v>9</v>
      </c>
      <c r="G5857" s="1">
        <v>126785.59</v>
      </c>
    </row>
    <row r="5858" spans="2:7">
      <c r="B5858" s="22" t="s">
        <v>167</v>
      </c>
      <c r="C5858" s="22" t="s">
        <v>7</v>
      </c>
      <c r="D5858" s="22" t="s">
        <v>7</v>
      </c>
      <c r="E5858" s="22" t="s">
        <v>14</v>
      </c>
      <c r="F5858" s="22" t="s">
        <v>10</v>
      </c>
      <c r="G5858" s="1">
        <v>7566.16</v>
      </c>
    </row>
    <row r="5859" spans="2:7">
      <c r="B5859" s="22" t="s">
        <v>167</v>
      </c>
      <c r="C5859" s="22" t="s">
        <v>7</v>
      </c>
      <c r="D5859" s="22" t="s">
        <v>7</v>
      </c>
      <c r="E5859" s="22" t="s">
        <v>14</v>
      </c>
      <c r="F5859" s="22" t="s">
        <v>11</v>
      </c>
      <c r="G5859" s="1">
        <v>61967.5</v>
      </c>
    </row>
    <row r="5860" spans="2:7">
      <c r="B5860" s="22" t="s">
        <v>167</v>
      </c>
      <c r="C5860" s="22" t="s">
        <v>7</v>
      </c>
      <c r="D5860" s="22" t="s">
        <v>7</v>
      </c>
      <c r="E5860" s="22" t="s">
        <v>14</v>
      </c>
      <c r="F5860" s="22" t="s">
        <v>12</v>
      </c>
      <c r="G5860" s="1">
        <v>122525.96</v>
      </c>
    </row>
    <row r="5861" spans="2:7">
      <c r="B5861" s="22" t="s">
        <v>167</v>
      </c>
      <c r="C5861" s="22" t="s">
        <v>7</v>
      </c>
      <c r="D5861" s="22" t="s">
        <v>7</v>
      </c>
      <c r="E5861" s="22" t="s">
        <v>14</v>
      </c>
      <c r="F5861" s="22" t="s">
        <v>13</v>
      </c>
      <c r="G5861" s="1">
        <v>2310.44</v>
      </c>
    </row>
    <row r="5862" spans="2:7">
      <c r="B5862" s="22" t="s">
        <v>167</v>
      </c>
      <c r="C5862" s="22" t="s">
        <v>7</v>
      </c>
      <c r="D5862" s="22" t="s">
        <v>7</v>
      </c>
      <c r="E5862" s="22" t="s">
        <v>15</v>
      </c>
      <c r="F5862" s="22" t="s">
        <v>16</v>
      </c>
      <c r="G5862" s="1">
        <v>632.72</v>
      </c>
    </row>
    <row r="5863" spans="2:7">
      <c r="B5863" s="22" t="s">
        <v>167</v>
      </c>
      <c r="C5863" s="22" t="s">
        <v>7</v>
      </c>
      <c r="D5863" s="22" t="s">
        <v>7</v>
      </c>
      <c r="E5863" s="22" t="s">
        <v>15</v>
      </c>
      <c r="F5863" s="22" t="s">
        <v>71</v>
      </c>
      <c r="G5863" s="1">
        <v>218.82</v>
      </c>
    </row>
    <row r="5864" spans="2:7">
      <c r="B5864" s="22" t="s">
        <v>167</v>
      </c>
      <c r="C5864" s="22" t="s">
        <v>7</v>
      </c>
      <c r="D5864" s="22" t="s">
        <v>7</v>
      </c>
      <c r="E5864" s="22" t="s">
        <v>15</v>
      </c>
      <c r="F5864" s="22" t="s">
        <v>17</v>
      </c>
      <c r="G5864" s="1">
        <v>96586.69</v>
      </c>
    </row>
    <row r="5865" spans="2:7">
      <c r="B5865" s="22" t="s">
        <v>167</v>
      </c>
      <c r="C5865" s="22" t="s">
        <v>7</v>
      </c>
      <c r="D5865" s="22" t="s">
        <v>7</v>
      </c>
      <c r="E5865" s="22" t="s">
        <v>15</v>
      </c>
      <c r="F5865" s="22" t="s">
        <v>18</v>
      </c>
      <c r="G5865" s="1">
        <v>23988.79</v>
      </c>
    </row>
    <row r="5866" spans="2:7">
      <c r="B5866" s="22" t="s">
        <v>167</v>
      </c>
      <c r="C5866" s="22" t="s">
        <v>7</v>
      </c>
      <c r="D5866" s="22" t="s">
        <v>7</v>
      </c>
      <c r="E5866" s="22" t="s">
        <v>15</v>
      </c>
      <c r="F5866" s="22" t="s">
        <v>19</v>
      </c>
      <c r="G5866" s="1">
        <v>182821.05</v>
      </c>
    </row>
    <row r="5867" spans="2:7">
      <c r="B5867" s="22" t="s">
        <v>167</v>
      </c>
      <c r="C5867" s="22" t="s">
        <v>7</v>
      </c>
      <c r="D5867" s="22" t="s">
        <v>7</v>
      </c>
      <c r="E5867" s="22" t="s">
        <v>15</v>
      </c>
      <c r="F5867" s="22" t="s">
        <v>20</v>
      </c>
      <c r="G5867" s="1">
        <v>34325.53</v>
      </c>
    </row>
    <row r="5868" spans="2:7">
      <c r="B5868" s="22" t="s">
        <v>167</v>
      </c>
      <c r="C5868" s="22" t="s">
        <v>7</v>
      </c>
      <c r="D5868" s="22" t="s">
        <v>7</v>
      </c>
      <c r="E5868" s="22" t="s">
        <v>15</v>
      </c>
      <c r="F5868" s="22" t="s">
        <v>21</v>
      </c>
      <c r="G5868" s="1">
        <v>3925.5</v>
      </c>
    </row>
    <row r="5869" spans="2:7">
      <c r="B5869" s="22" t="s">
        <v>167</v>
      </c>
      <c r="C5869" s="22" t="s">
        <v>7</v>
      </c>
      <c r="D5869" s="22" t="s">
        <v>7</v>
      </c>
      <c r="E5869" s="22" t="s">
        <v>15</v>
      </c>
      <c r="F5869" s="22" t="s">
        <v>22</v>
      </c>
      <c r="G5869" s="1">
        <v>1094.4100000000001</v>
      </c>
    </row>
    <row r="5870" spans="2:7">
      <c r="B5870" s="22" t="s">
        <v>167</v>
      </c>
      <c r="C5870" s="22" t="s">
        <v>7</v>
      </c>
      <c r="D5870" s="22" t="s">
        <v>7</v>
      </c>
      <c r="E5870" s="22" t="s">
        <v>15</v>
      </c>
      <c r="F5870" s="22" t="s">
        <v>23</v>
      </c>
      <c r="G5870" s="1">
        <v>5352.19</v>
      </c>
    </row>
    <row r="5871" spans="2:7">
      <c r="B5871" s="22" t="s">
        <v>167</v>
      </c>
      <c r="C5871" s="22" t="s">
        <v>7</v>
      </c>
      <c r="D5871" s="22" t="s">
        <v>7</v>
      </c>
      <c r="E5871" s="22" t="s">
        <v>15</v>
      </c>
      <c r="F5871" s="22" t="s">
        <v>24</v>
      </c>
      <c r="G5871" s="1">
        <v>9800.92</v>
      </c>
    </row>
    <row r="5872" spans="2:7">
      <c r="B5872" s="22" t="s">
        <v>167</v>
      </c>
      <c r="C5872" s="22" t="s">
        <v>7</v>
      </c>
      <c r="D5872" s="22" t="s">
        <v>7</v>
      </c>
      <c r="E5872" s="22" t="s">
        <v>15</v>
      </c>
      <c r="F5872" s="22" t="s">
        <v>25</v>
      </c>
      <c r="G5872" s="1">
        <v>149654.78</v>
      </c>
    </row>
    <row r="5873" spans="2:7">
      <c r="B5873" s="22" t="s">
        <v>167</v>
      </c>
      <c r="C5873" s="22" t="s">
        <v>7</v>
      </c>
      <c r="D5873" s="22" t="s">
        <v>7</v>
      </c>
      <c r="E5873" s="22" t="s">
        <v>15</v>
      </c>
      <c r="F5873" s="22" t="s">
        <v>26</v>
      </c>
      <c r="G5873" s="1">
        <v>25715.91</v>
      </c>
    </row>
    <row r="5874" spans="2:7">
      <c r="B5874" s="22" t="s">
        <v>167</v>
      </c>
      <c r="C5874" s="22" t="s">
        <v>7</v>
      </c>
      <c r="D5874" s="22" t="s">
        <v>7</v>
      </c>
      <c r="E5874" s="22" t="s">
        <v>15</v>
      </c>
      <c r="F5874" s="22" t="s">
        <v>27</v>
      </c>
      <c r="G5874" s="1">
        <v>2861.62</v>
      </c>
    </row>
    <row r="5875" spans="2:7">
      <c r="B5875" s="22" t="s">
        <v>167</v>
      </c>
      <c r="C5875" s="22" t="s">
        <v>7</v>
      </c>
      <c r="D5875" s="22" t="s">
        <v>7</v>
      </c>
      <c r="E5875" s="22" t="s">
        <v>15</v>
      </c>
      <c r="F5875" s="22" t="s">
        <v>72</v>
      </c>
      <c r="G5875" s="1">
        <v>806.26</v>
      </c>
    </row>
    <row r="5876" spans="2:7">
      <c r="B5876" s="22" t="s">
        <v>167</v>
      </c>
      <c r="C5876" s="22" t="s">
        <v>7</v>
      </c>
      <c r="D5876" s="22" t="s">
        <v>7</v>
      </c>
      <c r="E5876" s="22" t="s">
        <v>28</v>
      </c>
      <c r="F5876" s="22" t="s">
        <v>29</v>
      </c>
      <c r="G5876" s="1">
        <v>48031.69</v>
      </c>
    </row>
    <row r="5877" spans="2:7">
      <c r="B5877" s="22" t="s">
        <v>167</v>
      </c>
      <c r="C5877" s="22" t="s">
        <v>7</v>
      </c>
      <c r="D5877" s="22" t="s">
        <v>7</v>
      </c>
      <c r="E5877" s="22" t="s">
        <v>34</v>
      </c>
      <c r="F5877" s="22" t="s">
        <v>37</v>
      </c>
      <c r="G5877" s="1">
        <v>5000</v>
      </c>
    </row>
    <row r="5878" spans="2:7">
      <c r="B5878" s="22" t="s">
        <v>167</v>
      </c>
      <c r="C5878" s="22" t="s">
        <v>7</v>
      </c>
      <c r="D5878" s="22" t="s">
        <v>7</v>
      </c>
      <c r="E5878" s="22" t="s">
        <v>34</v>
      </c>
      <c r="F5878" s="22" t="s">
        <v>39</v>
      </c>
      <c r="G5878" s="1">
        <v>-490</v>
      </c>
    </row>
    <row r="5879" spans="2:7">
      <c r="B5879" s="22" t="s">
        <v>167</v>
      </c>
      <c r="C5879" s="22" t="s">
        <v>7</v>
      </c>
      <c r="D5879" s="22" t="s">
        <v>7</v>
      </c>
      <c r="E5879" s="22" t="s">
        <v>34</v>
      </c>
      <c r="F5879" s="22" t="s">
        <v>47</v>
      </c>
      <c r="G5879" s="1">
        <v>12939.35</v>
      </c>
    </row>
    <row r="5880" spans="2:7">
      <c r="B5880" s="22" t="s">
        <v>167</v>
      </c>
      <c r="C5880" s="22" t="s">
        <v>7</v>
      </c>
      <c r="D5880" s="22" t="s">
        <v>7</v>
      </c>
      <c r="E5880" s="22" t="s">
        <v>34</v>
      </c>
      <c r="F5880" s="22" t="s">
        <v>52</v>
      </c>
      <c r="G5880" s="1">
        <v>547.96</v>
      </c>
    </row>
    <row r="5881" spans="2:7">
      <c r="B5881" s="22" t="s">
        <v>167</v>
      </c>
      <c r="C5881" s="22" t="s">
        <v>7</v>
      </c>
      <c r="D5881" s="22" t="s">
        <v>7</v>
      </c>
      <c r="E5881" s="22" t="s">
        <v>34</v>
      </c>
      <c r="F5881" s="22" t="s">
        <v>58</v>
      </c>
      <c r="G5881" s="1">
        <v>81015.06</v>
      </c>
    </row>
    <row r="5882" spans="2:7">
      <c r="B5882" s="22" t="s">
        <v>167</v>
      </c>
      <c r="C5882" s="22" t="s">
        <v>7</v>
      </c>
      <c r="D5882" s="22" t="s">
        <v>7</v>
      </c>
      <c r="E5882" s="22" t="s">
        <v>59</v>
      </c>
      <c r="F5882" s="22" t="s">
        <v>55</v>
      </c>
      <c r="G5882" s="1">
        <v>6720.29</v>
      </c>
    </row>
    <row r="5883" spans="2:7">
      <c r="B5883" s="22" t="s">
        <v>168</v>
      </c>
      <c r="C5883" s="22" t="s">
        <v>7</v>
      </c>
      <c r="D5883" s="22" t="s">
        <v>5</v>
      </c>
      <c r="E5883" s="22" t="s">
        <v>5</v>
      </c>
      <c r="F5883" s="22" t="s">
        <v>6</v>
      </c>
      <c r="G5883" s="1">
        <v>132.06</v>
      </c>
    </row>
    <row r="5884" spans="2:7">
      <c r="B5884" s="22" t="s">
        <v>168</v>
      </c>
      <c r="C5884" s="22" t="s">
        <v>7</v>
      </c>
      <c r="D5884" s="22" t="s">
        <v>5</v>
      </c>
      <c r="E5884" s="22" t="s">
        <v>7</v>
      </c>
      <c r="F5884" s="22" t="s">
        <v>6</v>
      </c>
      <c r="G5884" s="1">
        <v>-564351.62</v>
      </c>
    </row>
    <row r="5885" spans="2:7">
      <c r="B5885" s="22" t="s">
        <v>168</v>
      </c>
      <c r="C5885" s="22" t="s">
        <v>7</v>
      </c>
      <c r="D5885" s="22" t="s">
        <v>5</v>
      </c>
      <c r="E5885" s="22" t="s">
        <v>8</v>
      </c>
      <c r="F5885" s="22" t="s">
        <v>9</v>
      </c>
      <c r="G5885" s="1">
        <v>8025244</v>
      </c>
    </row>
    <row r="5886" spans="2:7">
      <c r="B5886" s="22" t="s">
        <v>168</v>
      </c>
      <c r="C5886" s="22" t="s">
        <v>7</v>
      </c>
      <c r="D5886" s="22" t="s">
        <v>5</v>
      </c>
      <c r="E5886" s="22" t="s">
        <v>8</v>
      </c>
      <c r="F5886" s="22" t="s">
        <v>10</v>
      </c>
      <c r="G5886" s="1">
        <v>53396.87</v>
      </c>
    </row>
    <row r="5887" spans="2:7">
      <c r="B5887" s="22" t="s">
        <v>168</v>
      </c>
      <c r="C5887" s="22" t="s">
        <v>7</v>
      </c>
      <c r="D5887" s="22" t="s">
        <v>5</v>
      </c>
      <c r="E5887" s="22" t="s">
        <v>8</v>
      </c>
      <c r="F5887" s="22" t="s">
        <v>11</v>
      </c>
      <c r="G5887" s="1">
        <v>36026.46</v>
      </c>
    </row>
    <row r="5888" spans="2:7">
      <c r="B5888" s="22" t="s">
        <v>168</v>
      </c>
      <c r="C5888" s="22" t="s">
        <v>7</v>
      </c>
      <c r="D5888" s="22" t="s">
        <v>5</v>
      </c>
      <c r="E5888" s="22" t="s">
        <v>8</v>
      </c>
      <c r="F5888" s="22" t="s">
        <v>12</v>
      </c>
      <c r="G5888" s="1">
        <v>184212.59</v>
      </c>
    </row>
    <row r="5889" spans="2:7">
      <c r="B5889" s="22" t="s">
        <v>168</v>
      </c>
      <c r="C5889" s="22" t="s">
        <v>7</v>
      </c>
      <c r="D5889" s="22" t="s">
        <v>5</v>
      </c>
      <c r="E5889" s="22" t="s">
        <v>8</v>
      </c>
      <c r="F5889" s="22" t="s">
        <v>13</v>
      </c>
      <c r="G5889" s="1">
        <v>41907.65</v>
      </c>
    </row>
    <row r="5890" spans="2:7">
      <c r="B5890" s="22" t="s">
        <v>168</v>
      </c>
      <c r="C5890" s="22" t="s">
        <v>7</v>
      </c>
      <c r="D5890" s="22" t="s">
        <v>5</v>
      </c>
      <c r="E5890" s="22" t="s">
        <v>8</v>
      </c>
      <c r="F5890" s="22" t="s">
        <v>70</v>
      </c>
      <c r="G5890" s="1">
        <v>94545</v>
      </c>
    </row>
    <row r="5891" spans="2:7">
      <c r="B5891" s="22" t="s">
        <v>168</v>
      </c>
      <c r="C5891" s="22" t="s">
        <v>7</v>
      </c>
      <c r="D5891" s="22" t="s">
        <v>5</v>
      </c>
      <c r="E5891" s="22" t="s">
        <v>14</v>
      </c>
      <c r="F5891" s="22" t="s">
        <v>9</v>
      </c>
      <c r="G5891" s="1">
        <v>3155358.33</v>
      </c>
    </row>
    <row r="5892" spans="2:7">
      <c r="B5892" s="22" t="s">
        <v>168</v>
      </c>
      <c r="C5892" s="22" t="s">
        <v>7</v>
      </c>
      <c r="D5892" s="22" t="s">
        <v>5</v>
      </c>
      <c r="E5892" s="22" t="s">
        <v>14</v>
      </c>
      <c r="F5892" s="22" t="s">
        <v>10</v>
      </c>
      <c r="G5892" s="1">
        <v>40012.400000000001</v>
      </c>
    </row>
    <row r="5893" spans="2:7">
      <c r="B5893" s="22" t="s">
        <v>168</v>
      </c>
      <c r="C5893" s="22" t="s">
        <v>7</v>
      </c>
      <c r="D5893" s="22" t="s">
        <v>5</v>
      </c>
      <c r="E5893" s="22" t="s">
        <v>14</v>
      </c>
      <c r="F5893" s="22" t="s">
        <v>11</v>
      </c>
      <c r="G5893" s="1">
        <v>97525.119999999995</v>
      </c>
    </row>
    <row r="5894" spans="2:7">
      <c r="B5894" s="22" t="s">
        <v>168</v>
      </c>
      <c r="C5894" s="22" t="s">
        <v>7</v>
      </c>
      <c r="D5894" s="22" t="s">
        <v>5</v>
      </c>
      <c r="E5894" s="22" t="s">
        <v>14</v>
      </c>
      <c r="F5894" s="22" t="s">
        <v>12</v>
      </c>
      <c r="G5894" s="1">
        <v>16087.94</v>
      </c>
    </row>
    <row r="5895" spans="2:7">
      <c r="B5895" s="22" t="s">
        <v>168</v>
      </c>
      <c r="C5895" s="22" t="s">
        <v>7</v>
      </c>
      <c r="D5895" s="22" t="s">
        <v>5</v>
      </c>
      <c r="E5895" s="22" t="s">
        <v>14</v>
      </c>
      <c r="F5895" s="22" t="s">
        <v>13</v>
      </c>
      <c r="G5895" s="1">
        <v>4034.35</v>
      </c>
    </row>
    <row r="5896" spans="2:7">
      <c r="B5896" s="22" t="s">
        <v>168</v>
      </c>
      <c r="C5896" s="22" t="s">
        <v>7</v>
      </c>
      <c r="D5896" s="22" t="s">
        <v>5</v>
      </c>
      <c r="E5896" s="22" t="s">
        <v>15</v>
      </c>
      <c r="F5896" s="22" t="s">
        <v>16</v>
      </c>
      <c r="G5896" s="1">
        <v>6563.1</v>
      </c>
    </row>
    <row r="5897" spans="2:7">
      <c r="B5897" s="22" t="s">
        <v>168</v>
      </c>
      <c r="C5897" s="22" t="s">
        <v>7</v>
      </c>
      <c r="D5897" s="22" t="s">
        <v>5</v>
      </c>
      <c r="E5897" s="22" t="s">
        <v>15</v>
      </c>
      <c r="F5897" s="22" t="s">
        <v>17</v>
      </c>
      <c r="G5897" s="1">
        <v>654098.13</v>
      </c>
    </row>
    <row r="5898" spans="2:7">
      <c r="B5898" s="22" t="s">
        <v>168</v>
      </c>
      <c r="C5898" s="22" t="s">
        <v>7</v>
      </c>
      <c r="D5898" s="22" t="s">
        <v>5</v>
      </c>
      <c r="E5898" s="22" t="s">
        <v>15</v>
      </c>
      <c r="F5898" s="22" t="s">
        <v>18</v>
      </c>
      <c r="G5898" s="1">
        <v>288715.92</v>
      </c>
    </row>
    <row r="5899" spans="2:7">
      <c r="B5899" s="22" t="s">
        <v>168</v>
      </c>
      <c r="C5899" s="22" t="s">
        <v>7</v>
      </c>
      <c r="D5899" s="22" t="s">
        <v>5</v>
      </c>
      <c r="E5899" s="22" t="s">
        <v>15</v>
      </c>
      <c r="F5899" s="22" t="s">
        <v>19</v>
      </c>
      <c r="G5899" s="1">
        <v>1337119.6200000001</v>
      </c>
    </row>
    <row r="5900" spans="2:7">
      <c r="B5900" s="22" t="s">
        <v>168</v>
      </c>
      <c r="C5900" s="22" t="s">
        <v>7</v>
      </c>
      <c r="D5900" s="22" t="s">
        <v>5</v>
      </c>
      <c r="E5900" s="22" t="s">
        <v>15</v>
      </c>
      <c r="F5900" s="22" t="s">
        <v>20</v>
      </c>
      <c r="G5900" s="1">
        <v>496773.6</v>
      </c>
    </row>
    <row r="5901" spans="2:7">
      <c r="B5901" s="22" t="s">
        <v>168</v>
      </c>
      <c r="C5901" s="22" t="s">
        <v>7</v>
      </c>
      <c r="D5901" s="22" t="s">
        <v>5</v>
      </c>
      <c r="E5901" s="22" t="s">
        <v>15</v>
      </c>
      <c r="F5901" s="22" t="s">
        <v>21</v>
      </c>
      <c r="G5901" s="1">
        <v>31673.9</v>
      </c>
    </row>
    <row r="5902" spans="2:7">
      <c r="B5902" s="22" t="s">
        <v>168</v>
      </c>
      <c r="C5902" s="22" t="s">
        <v>7</v>
      </c>
      <c r="D5902" s="22" t="s">
        <v>5</v>
      </c>
      <c r="E5902" s="22" t="s">
        <v>15</v>
      </c>
      <c r="F5902" s="22" t="s">
        <v>22</v>
      </c>
      <c r="G5902" s="1">
        <v>17663.16</v>
      </c>
    </row>
    <row r="5903" spans="2:7">
      <c r="B5903" s="22" t="s">
        <v>168</v>
      </c>
      <c r="C5903" s="22" t="s">
        <v>7</v>
      </c>
      <c r="D5903" s="22" t="s">
        <v>5</v>
      </c>
      <c r="E5903" s="22" t="s">
        <v>15</v>
      </c>
      <c r="F5903" s="22" t="s">
        <v>23</v>
      </c>
      <c r="G5903" s="1">
        <v>54347.37</v>
      </c>
    </row>
    <row r="5904" spans="2:7">
      <c r="B5904" s="22" t="s">
        <v>168</v>
      </c>
      <c r="C5904" s="22" t="s">
        <v>7</v>
      </c>
      <c r="D5904" s="22" t="s">
        <v>5</v>
      </c>
      <c r="E5904" s="22" t="s">
        <v>15</v>
      </c>
      <c r="F5904" s="22" t="s">
        <v>24</v>
      </c>
      <c r="G5904" s="1">
        <v>132140.32</v>
      </c>
    </row>
    <row r="5905" spans="2:7">
      <c r="B5905" s="22" t="s">
        <v>168</v>
      </c>
      <c r="C5905" s="22" t="s">
        <v>7</v>
      </c>
      <c r="D5905" s="22" t="s">
        <v>5</v>
      </c>
      <c r="E5905" s="22" t="s">
        <v>15</v>
      </c>
      <c r="F5905" s="22" t="s">
        <v>25</v>
      </c>
      <c r="G5905" s="1">
        <v>1146021.8500000001</v>
      </c>
    </row>
    <row r="5906" spans="2:7">
      <c r="B5906" s="22" t="s">
        <v>168</v>
      </c>
      <c r="C5906" s="22" t="s">
        <v>7</v>
      </c>
      <c r="D5906" s="22" t="s">
        <v>5</v>
      </c>
      <c r="E5906" s="22" t="s">
        <v>15</v>
      </c>
      <c r="F5906" s="22" t="s">
        <v>26</v>
      </c>
      <c r="G5906" s="1">
        <v>1172986.1399999999</v>
      </c>
    </row>
    <row r="5907" spans="2:7">
      <c r="B5907" s="22" t="s">
        <v>168</v>
      </c>
      <c r="C5907" s="22" t="s">
        <v>7</v>
      </c>
      <c r="D5907" s="22" t="s">
        <v>5</v>
      </c>
      <c r="E5907" s="22" t="s">
        <v>15</v>
      </c>
      <c r="F5907" s="22" t="s">
        <v>27</v>
      </c>
      <c r="G5907" s="1">
        <v>21708.29</v>
      </c>
    </row>
    <row r="5908" spans="2:7">
      <c r="B5908" s="22" t="s">
        <v>168</v>
      </c>
      <c r="C5908" s="22" t="s">
        <v>7</v>
      </c>
      <c r="D5908" s="22" t="s">
        <v>5</v>
      </c>
      <c r="E5908" s="22" t="s">
        <v>15</v>
      </c>
      <c r="F5908" s="22" t="s">
        <v>72</v>
      </c>
      <c r="G5908" s="1">
        <v>19304.62</v>
      </c>
    </row>
    <row r="5909" spans="2:7">
      <c r="B5909" s="22" t="s">
        <v>168</v>
      </c>
      <c r="C5909" s="22" t="s">
        <v>7</v>
      </c>
      <c r="D5909" s="22" t="s">
        <v>5</v>
      </c>
      <c r="E5909" s="22" t="s">
        <v>28</v>
      </c>
      <c r="F5909" s="22" t="s">
        <v>29</v>
      </c>
      <c r="G5909" s="1">
        <v>554540.76</v>
      </c>
    </row>
    <row r="5910" spans="2:7">
      <c r="B5910" s="22" t="s">
        <v>168</v>
      </c>
      <c r="C5910" s="22" t="s">
        <v>7</v>
      </c>
      <c r="D5910" s="22" t="s">
        <v>5</v>
      </c>
      <c r="E5910" s="22" t="s">
        <v>28</v>
      </c>
      <c r="F5910" s="22" t="s">
        <v>30</v>
      </c>
      <c r="G5910" s="1">
        <v>53072.3</v>
      </c>
    </row>
    <row r="5911" spans="2:7">
      <c r="B5911" s="22" t="s">
        <v>168</v>
      </c>
      <c r="C5911" s="22" t="s">
        <v>7</v>
      </c>
      <c r="D5911" s="22" t="s">
        <v>5</v>
      </c>
      <c r="E5911" s="22" t="s">
        <v>28</v>
      </c>
      <c r="F5911" s="22" t="s">
        <v>31</v>
      </c>
      <c r="G5911" s="1">
        <v>306433.02</v>
      </c>
    </row>
    <row r="5912" spans="2:7">
      <c r="B5912" s="22" t="s">
        <v>168</v>
      </c>
      <c r="C5912" s="22" t="s">
        <v>7</v>
      </c>
      <c r="D5912" s="22" t="s">
        <v>5</v>
      </c>
      <c r="E5912" s="22" t="s">
        <v>28</v>
      </c>
      <c r="F5912" s="22" t="s">
        <v>32</v>
      </c>
      <c r="G5912" s="1">
        <v>29522.81</v>
      </c>
    </row>
    <row r="5913" spans="2:7">
      <c r="B5913" s="22" t="s">
        <v>168</v>
      </c>
      <c r="C5913" s="22" t="s">
        <v>7</v>
      </c>
      <c r="D5913" s="22" t="s">
        <v>5</v>
      </c>
      <c r="E5913" s="22" t="s">
        <v>28</v>
      </c>
      <c r="F5913" s="22" t="s">
        <v>33</v>
      </c>
      <c r="G5913" s="1">
        <v>77590.55</v>
      </c>
    </row>
    <row r="5914" spans="2:7">
      <c r="B5914" s="22" t="s">
        <v>168</v>
      </c>
      <c r="C5914" s="22" t="s">
        <v>7</v>
      </c>
      <c r="D5914" s="22" t="s">
        <v>5</v>
      </c>
      <c r="E5914" s="22" t="s">
        <v>34</v>
      </c>
      <c r="F5914" s="22" t="s">
        <v>36</v>
      </c>
      <c r="G5914" s="1">
        <v>16186.88</v>
      </c>
    </row>
    <row r="5915" spans="2:7">
      <c r="B5915" s="22" t="s">
        <v>168</v>
      </c>
      <c r="C5915" s="22" t="s">
        <v>7</v>
      </c>
      <c r="D5915" s="22" t="s">
        <v>5</v>
      </c>
      <c r="E5915" s="22" t="s">
        <v>34</v>
      </c>
      <c r="F5915" s="22" t="s">
        <v>37</v>
      </c>
      <c r="G5915" s="1">
        <v>4000</v>
      </c>
    </row>
    <row r="5916" spans="2:7">
      <c r="B5916" s="22" t="s">
        <v>168</v>
      </c>
      <c r="C5916" s="22" t="s">
        <v>7</v>
      </c>
      <c r="D5916" s="22" t="s">
        <v>5</v>
      </c>
      <c r="E5916" s="22" t="s">
        <v>34</v>
      </c>
      <c r="F5916" s="22" t="s">
        <v>38</v>
      </c>
      <c r="G5916" s="1">
        <v>83495.89</v>
      </c>
    </row>
    <row r="5917" spans="2:7">
      <c r="B5917" s="22" t="s">
        <v>168</v>
      </c>
      <c r="C5917" s="22" t="s">
        <v>7</v>
      </c>
      <c r="D5917" s="22" t="s">
        <v>5</v>
      </c>
      <c r="E5917" s="22" t="s">
        <v>34</v>
      </c>
      <c r="F5917" s="22" t="s">
        <v>39</v>
      </c>
      <c r="G5917" s="1">
        <v>288286.44</v>
      </c>
    </row>
    <row r="5918" spans="2:7">
      <c r="B5918" s="22" t="s">
        <v>168</v>
      </c>
      <c r="C5918" s="22" t="s">
        <v>7</v>
      </c>
      <c r="D5918" s="22" t="s">
        <v>5</v>
      </c>
      <c r="E5918" s="22" t="s">
        <v>34</v>
      </c>
      <c r="F5918" s="22" t="s">
        <v>40</v>
      </c>
      <c r="G5918" s="1">
        <v>810</v>
      </c>
    </row>
    <row r="5919" spans="2:7">
      <c r="B5919" s="22" t="s">
        <v>168</v>
      </c>
      <c r="C5919" s="22" t="s">
        <v>7</v>
      </c>
      <c r="D5919" s="22" t="s">
        <v>5</v>
      </c>
      <c r="E5919" s="22" t="s">
        <v>34</v>
      </c>
      <c r="F5919" s="22" t="s">
        <v>41</v>
      </c>
      <c r="G5919" s="1">
        <v>25094.99</v>
      </c>
    </row>
    <row r="5920" spans="2:7">
      <c r="B5920" s="22" t="s">
        <v>168</v>
      </c>
      <c r="C5920" s="22" t="s">
        <v>7</v>
      </c>
      <c r="D5920" s="22" t="s">
        <v>5</v>
      </c>
      <c r="E5920" s="22" t="s">
        <v>34</v>
      </c>
      <c r="F5920" s="22" t="s">
        <v>65</v>
      </c>
      <c r="G5920" s="1">
        <v>36475.5</v>
      </c>
    </row>
    <row r="5921" spans="2:7">
      <c r="B5921" s="22" t="s">
        <v>168</v>
      </c>
      <c r="C5921" s="22" t="s">
        <v>7</v>
      </c>
      <c r="D5921" s="22" t="s">
        <v>5</v>
      </c>
      <c r="E5921" s="22" t="s">
        <v>34</v>
      </c>
      <c r="F5921" s="22" t="s">
        <v>42</v>
      </c>
      <c r="G5921" s="1">
        <v>4014.5</v>
      </c>
    </row>
    <row r="5922" spans="2:7">
      <c r="B5922" s="22" t="s">
        <v>168</v>
      </c>
      <c r="C5922" s="22" t="s">
        <v>7</v>
      </c>
      <c r="D5922" s="22" t="s">
        <v>5</v>
      </c>
      <c r="E5922" s="22" t="s">
        <v>34</v>
      </c>
      <c r="F5922" s="22" t="s">
        <v>45</v>
      </c>
      <c r="G5922" s="1">
        <v>73652.25</v>
      </c>
    </row>
    <row r="5923" spans="2:7">
      <c r="B5923" s="22" t="s">
        <v>168</v>
      </c>
      <c r="C5923" s="22" t="s">
        <v>7</v>
      </c>
      <c r="D5923" s="22" t="s">
        <v>5</v>
      </c>
      <c r="E5923" s="22" t="s">
        <v>34</v>
      </c>
      <c r="F5923" s="22" t="s">
        <v>46</v>
      </c>
      <c r="G5923" s="1">
        <v>65899.45</v>
      </c>
    </row>
    <row r="5924" spans="2:7">
      <c r="B5924" s="22" t="s">
        <v>168</v>
      </c>
      <c r="C5924" s="22" t="s">
        <v>7</v>
      </c>
      <c r="D5924" s="22" t="s">
        <v>5</v>
      </c>
      <c r="E5924" s="22" t="s">
        <v>34</v>
      </c>
      <c r="F5924" s="22" t="s">
        <v>47</v>
      </c>
      <c r="G5924" s="1">
        <v>45419.25</v>
      </c>
    </row>
    <row r="5925" spans="2:7">
      <c r="B5925" s="22" t="s">
        <v>168</v>
      </c>
      <c r="C5925" s="22" t="s">
        <v>7</v>
      </c>
      <c r="D5925" s="22" t="s">
        <v>5</v>
      </c>
      <c r="E5925" s="22" t="s">
        <v>34</v>
      </c>
      <c r="F5925" s="22" t="s">
        <v>74</v>
      </c>
      <c r="G5925" s="1">
        <v>23392.5</v>
      </c>
    </row>
    <row r="5926" spans="2:7">
      <c r="B5926" s="22" t="s">
        <v>168</v>
      </c>
      <c r="C5926" s="22" t="s">
        <v>7</v>
      </c>
      <c r="D5926" s="22" t="s">
        <v>5</v>
      </c>
      <c r="E5926" s="22" t="s">
        <v>34</v>
      </c>
      <c r="F5926" s="22" t="s">
        <v>75</v>
      </c>
      <c r="G5926" s="1">
        <v>52109.39</v>
      </c>
    </row>
    <row r="5927" spans="2:7">
      <c r="B5927" s="22" t="s">
        <v>168</v>
      </c>
      <c r="C5927" s="22" t="s">
        <v>7</v>
      </c>
      <c r="D5927" s="22" t="s">
        <v>5</v>
      </c>
      <c r="E5927" s="22" t="s">
        <v>34</v>
      </c>
      <c r="F5927" s="22" t="s">
        <v>49</v>
      </c>
      <c r="G5927" s="1">
        <v>238866.3</v>
      </c>
    </row>
    <row r="5928" spans="2:7">
      <c r="B5928" s="22" t="s">
        <v>168</v>
      </c>
      <c r="C5928" s="22" t="s">
        <v>7</v>
      </c>
      <c r="D5928" s="22" t="s">
        <v>5</v>
      </c>
      <c r="E5928" s="22" t="s">
        <v>34</v>
      </c>
      <c r="F5928" s="22" t="s">
        <v>50</v>
      </c>
      <c r="G5928" s="1">
        <v>225814.5</v>
      </c>
    </row>
    <row r="5929" spans="2:7">
      <c r="B5929" s="22" t="s">
        <v>168</v>
      </c>
      <c r="C5929" s="22" t="s">
        <v>7</v>
      </c>
      <c r="D5929" s="22" t="s">
        <v>5</v>
      </c>
      <c r="E5929" s="22" t="s">
        <v>34</v>
      </c>
      <c r="F5929" s="22" t="s">
        <v>51</v>
      </c>
      <c r="G5929" s="1">
        <v>2238.71</v>
      </c>
    </row>
    <row r="5930" spans="2:7">
      <c r="B5930" s="22" t="s">
        <v>168</v>
      </c>
      <c r="C5930" s="22" t="s">
        <v>7</v>
      </c>
      <c r="D5930" s="22" t="s">
        <v>5</v>
      </c>
      <c r="E5930" s="22" t="s">
        <v>34</v>
      </c>
      <c r="F5930" s="22" t="s">
        <v>52</v>
      </c>
      <c r="G5930" s="1">
        <v>3993.19</v>
      </c>
    </row>
    <row r="5931" spans="2:7">
      <c r="B5931" s="22" t="s">
        <v>168</v>
      </c>
      <c r="C5931" s="22" t="s">
        <v>7</v>
      </c>
      <c r="D5931" s="22" t="s">
        <v>5</v>
      </c>
      <c r="E5931" s="22" t="s">
        <v>34</v>
      </c>
      <c r="F5931" s="22" t="s">
        <v>53</v>
      </c>
      <c r="G5931" s="1">
        <v>244248.98</v>
      </c>
    </row>
    <row r="5932" spans="2:7">
      <c r="B5932" s="22" t="s">
        <v>168</v>
      </c>
      <c r="C5932" s="22" t="s">
        <v>7</v>
      </c>
      <c r="D5932" s="22" t="s">
        <v>5</v>
      </c>
      <c r="E5932" s="22" t="s">
        <v>34</v>
      </c>
      <c r="F5932" s="22" t="s">
        <v>54</v>
      </c>
      <c r="G5932" s="1">
        <v>115192.18</v>
      </c>
    </row>
    <row r="5933" spans="2:7">
      <c r="B5933" s="22" t="s">
        <v>168</v>
      </c>
      <c r="C5933" s="22" t="s">
        <v>7</v>
      </c>
      <c r="D5933" s="22" t="s">
        <v>5</v>
      </c>
      <c r="E5933" s="22" t="s">
        <v>34</v>
      </c>
      <c r="F5933" s="22" t="s">
        <v>55</v>
      </c>
      <c r="G5933" s="1">
        <v>240</v>
      </c>
    </row>
    <row r="5934" spans="2:7">
      <c r="B5934" s="22" t="s">
        <v>168</v>
      </c>
      <c r="C5934" s="22" t="s">
        <v>7</v>
      </c>
      <c r="D5934" s="22" t="s">
        <v>5</v>
      </c>
      <c r="E5934" s="22" t="s">
        <v>34</v>
      </c>
      <c r="F5934" s="22" t="s">
        <v>56</v>
      </c>
      <c r="G5934" s="1">
        <v>101722.87</v>
      </c>
    </row>
    <row r="5935" spans="2:7">
      <c r="B5935" s="22" t="s">
        <v>168</v>
      </c>
      <c r="C5935" s="22" t="s">
        <v>7</v>
      </c>
      <c r="D5935" s="22" t="s">
        <v>5</v>
      </c>
      <c r="E5935" s="22" t="s">
        <v>34</v>
      </c>
      <c r="F5935" s="22" t="s">
        <v>76</v>
      </c>
      <c r="G5935" s="1">
        <v>122168.19</v>
      </c>
    </row>
    <row r="5936" spans="2:7">
      <c r="B5936" s="22" t="s">
        <v>168</v>
      </c>
      <c r="C5936" s="22" t="s">
        <v>7</v>
      </c>
      <c r="D5936" s="22" t="s">
        <v>5</v>
      </c>
      <c r="E5936" s="22" t="s">
        <v>34</v>
      </c>
      <c r="F5936" s="22" t="s">
        <v>57</v>
      </c>
      <c r="G5936" s="1">
        <v>290185.90999999997</v>
      </c>
    </row>
    <row r="5937" spans="2:7">
      <c r="B5937" s="22" t="s">
        <v>168</v>
      </c>
      <c r="C5937" s="22" t="s">
        <v>7</v>
      </c>
      <c r="D5937" s="22" t="s">
        <v>5</v>
      </c>
      <c r="E5937" s="22" t="s">
        <v>34</v>
      </c>
      <c r="F5937" s="22" t="s">
        <v>58</v>
      </c>
      <c r="G5937" s="1">
        <v>41861.56</v>
      </c>
    </row>
    <row r="5938" spans="2:7">
      <c r="B5938" s="22" t="s">
        <v>168</v>
      </c>
      <c r="C5938" s="22" t="s">
        <v>7</v>
      </c>
      <c r="D5938" s="22" t="s">
        <v>5</v>
      </c>
      <c r="E5938" s="22" t="s">
        <v>59</v>
      </c>
      <c r="F5938" s="22" t="s">
        <v>55</v>
      </c>
      <c r="G5938" s="1">
        <v>22526.49</v>
      </c>
    </row>
    <row r="5939" spans="2:7">
      <c r="B5939" s="22" t="s">
        <v>168</v>
      </c>
      <c r="C5939" s="22" t="s">
        <v>7</v>
      </c>
      <c r="D5939" s="22" t="s">
        <v>5</v>
      </c>
      <c r="E5939" s="22" t="s">
        <v>60</v>
      </c>
      <c r="F5939" s="22" t="s">
        <v>77</v>
      </c>
      <c r="G5939" s="1">
        <v>51053.32</v>
      </c>
    </row>
    <row r="5940" spans="2:7">
      <c r="B5940" s="22" t="s">
        <v>168</v>
      </c>
      <c r="C5940" s="22" t="s">
        <v>7</v>
      </c>
      <c r="D5940" s="22" t="s">
        <v>5</v>
      </c>
      <c r="E5940" s="22" t="s">
        <v>60</v>
      </c>
      <c r="F5940" s="22" t="s">
        <v>79</v>
      </c>
      <c r="G5940" s="1">
        <v>33638.69</v>
      </c>
    </row>
    <row r="5941" spans="2:7">
      <c r="B5941" s="22" t="s">
        <v>168</v>
      </c>
      <c r="C5941" s="22" t="s">
        <v>7</v>
      </c>
      <c r="D5941" s="22" t="s">
        <v>5</v>
      </c>
      <c r="E5941" s="22" t="s">
        <v>60</v>
      </c>
      <c r="F5941" s="22" t="s">
        <v>80</v>
      </c>
      <c r="G5941" s="1">
        <v>23267</v>
      </c>
    </row>
    <row r="5942" spans="2:7">
      <c r="B5942" s="22" t="s">
        <v>168</v>
      </c>
      <c r="C5942" s="22" t="s">
        <v>7</v>
      </c>
      <c r="D5942" s="22" t="s">
        <v>5</v>
      </c>
      <c r="E5942" s="22" t="s">
        <v>60</v>
      </c>
      <c r="F5942" s="22" t="s">
        <v>62</v>
      </c>
      <c r="G5942" s="1">
        <v>18620.62</v>
      </c>
    </row>
    <row r="5943" spans="2:7">
      <c r="B5943" s="22" t="s">
        <v>168</v>
      </c>
      <c r="C5943" s="22" t="s">
        <v>7</v>
      </c>
      <c r="D5943" s="22" t="s">
        <v>7</v>
      </c>
      <c r="E5943" s="22" t="s">
        <v>5</v>
      </c>
      <c r="F5943" s="22" t="s">
        <v>6</v>
      </c>
      <c r="G5943" s="1">
        <v>564219.56000000006</v>
      </c>
    </row>
    <row r="5944" spans="2:7">
      <c r="B5944" s="22" t="s">
        <v>168</v>
      </c>
      <c r="C5944" s="22" t="s">
        <v>7</v>
      </c>
      <c r="D5944" s="22" t="s">
        <v>7</v>
      </c>
      <c r="E5944" s="22" t="s">
        <v>8</v>
      </c>
      <c r="F5944" s="22" t="s">
        <v>9</v>
      </c>
      <c r="G5944" s="1">
        <v>543063.81999999995</v>
      </c>
    </row>
    <row r="5945" spans="2:7">
      <c r="B5945" s="22" t="s">
        <v>168</v>
      </c>
      <c r="C5945" s="22" t="s">
        <v>7</v>
      </c>
      <c r="D5945" s="22" t="s">
        <v>7</v>
      </c>
      <c r="E5945" s="22" t="s">
        <v>8</v>
      </c>
      <c r="F5945" s="22" t="s">
        <v>10</v>
      </c>
      <c r="G5945" s="1">
        <v>51766.39</v>
      </c>
    </row>
    <row r="5946" spans="2:7">
      <c r="B5946" s="22" t="s">
        <v>168</v>
      </c>
      <c r="C5946" s="22" t="s">
        <v>7</v>
      </c>
      <c r="D5946" s="22" t="s">
        <v>7</v>
      </c>
      <c r="E5946" s="22" t="s">
        <v>8</v>
      </c>
      <c r="F5946" s="22" t="s">
        <v>11</v>
      </c>
      <c r="G5946" s="1">
        <v>31521.87</v>
      </c>
    </row>
    <row r="5947" spans="2:7">
      <c r="B5947" s="22" t="s">
        <v>168</v>
      </c>
      <c r="C5947" s="22" t="s">
        <v>7</v>
      </c>
      <c r="D5947" s="22" t="s">
        <v>7</v>
      </c>
      <c r="E5947" s="22" t="s">
        <v>8</v>
      </c>
      <c r="F5947" s="22" t="s">
        <v>12</v>
      </c>
      <c r="G5947" s="1">
        <v>55423.37</v>
      </c>
    </row>
    <row r="5948" spans="2:7">
      <c r="B5948" s="22" t="s">
        <v>168</v>
      </c>
      <c r="C5948" s="22" t="s">
        <v>7</v>
      </c>
      <c r="D5948" s="22" t="s">
        <v>7</v>
      </c>
      <c r="E5948" s="22" t="s">
        <v>8</v>
      </c>
      <c r="F5948" s="22" t="s">
        <v>13</v>
      </c>
      <c r="G5948" s="1">
        <v>66982.91</v>
      </c>
    </row>
    <row r="5949" spans="2:7">
      <c r="B5949" s="22" t="s">
        <v>168</v>
      </c>
      <c r="C5949" s="22" t="s">
        <v>7</v>
      </c>
      <c r="D5949" s="22" t="s">
        <v>7</v>
      </c>
      <c r="E5949" s="22" t="s">
        <v>14</v>
      </c>
      <c r="F5949" s="22" t="s">
        <v>9</v>
      </c>
      <c r="G5949" s="1">
        <v>924618.8</v>
      </c>
    </row>
    <row r="5950" spans="2:7">
      <c r="B5950" s="22" t="s">
        <v>168</v>
      </c>
      <c r="C5950" s="22" t="s">
        <v>7</v>
      </c>
      <c r="D5950" s="22" t="s">
        <v>7</v>
      </c>
      <c r="E5950" s="22" t="s">
        <v>14</v>
      </c>
      <c r="F5950" s="22" t="s">
        <v>10</v>
      </c>
      <c r="G5950" s="1">
        <v>29756.7</v>
      </c>
    </row>
    <row r="5951" spans="2:7">
      <c r="B5951" s="22" t="s">
        <v>168</v>
      </c>
      <c r="C5951" s="22" t="s">
        <v>7</v>
      </c>
      <c r="D5951" s="22" t="s">
        <v>7</v>
      </c>
      <c r="E5951" s="22" t="s">
        <v>14</v>
      </c>
      <c r="F5951" s="22" t="s">
        <v>11</v>
      </c>
      <c r="G5951" s="1">
        <v>67442.48</v>
      </c>
    </row>
    <row r="5952" spans="2:7">
      <c r="B5952" s="22" t="s">
        <v>168</v>
      </c>
      <c r="C5952" s="22" t="s">
        <v>7</v>
      </c>
      <c r="D5952" s="22" t="s">
        <v>7</v>
      </c>
      <c r="E5952" s="22" t="s">
        <v>14</v>
      </c>
      <c r="F5952" s="22" t="s">
        <v>12</v>
      </c>
      <c r="G5952" s="1">
        <v>223761.92000000001</v>
      </c>
    </row>
    <row r="5953" spans="2:7">
      <c r="B5953" s="22" t="s">
        <v>168</v>
      </c>
      <c r="C5953" s="22" t="s">
        <v>7</v>
      </c>
      <c r="D5953" s="22" t="s">
        <v>7</v>
      </c>
      <c r="E5953" s="22" t="s">
        <v>14</v>
      </c>
      <c r="F5953" s="22" t="s">
        <v>13</v>
      </c>
      <c r="G5953" s="1">
        <v>17335.23</v>
      </c>
    </row>
    <row r="5954" spans="2:7">
      <c r="B5954" s="22" t="s">
        <v>168</v>
      </c>
      <c r="C5954" s="22" t="s">
        <v>7</v>
      </c>
      <c r="D5954" s="22" t="s">
        <v>7</v>
      </c>
      <c r="E5954" s="22" t="s">
        <v>15</v>
      </c>
      <c r="F5954" s="22" t="s">
        <v>16</v>
      </c>
      <c r="G5954" s="1">
        <v>93.87</v>
      </c>
    </row>
    <row r="5955" spans="2:7">
      <c r="B5955" s="22" t="s">
        <v>168</v>
      </c>
      <c r="C5955" s="22" t="s">
        <v>7</v>
      </c>
      <c r="D5955" s="22" t="s">
        <v>7</v>
      </c>
      <c r="E5955" s="22" t="s">
        <v>15</v>
      </c>
      <c r="F5955" s="22" t="s">
        <v>71</v>
      </c>
      <c r="G5955" s="1">
        <v>0.63</v>
      </c>
    </row>
    <row r="5956" spans="2:7">
      <c r="B5956" s="22" t="s">
        <v>168</v>
      </c>
      <c r="C5956" s="22" t="s">
        <v>7</v>
      </c>
      <c r="D5956" s="22" t="s">
        <v>7</v>
      </c>
      <c r="E5956" s="22" t="s">
        <v>15</v>
      </c>
      <c r="F5956" s="22" t="s">
        <v>17</v>
      </c>
      <c r="G5956" s="1">
        <v>33054.589999999997</v>
      </c>
    </row>
    <row r="5957" spans="2:7">
      <c r="B5957" s="22" t="s">
        <v>168</v>
      </c>
      <c r="C5957" s="22" t="s">
        <v>7</v>
      </c>
      <c r="D5957" s="22" t="s">
        <v>7</v>
      </c>
      <c r="E5957" s="22" t="s">
        <v>15</v>
      </c>
      <c r="F5957" s="22" t="s">
        <v>18</v>
      </c>
      <c r="G5957" s="1">
        <v>54060.93</v>
      </c>
    </row>
    <row r="5958" spans="2:7">
      <c r="B5958" s="22" t="s">
        <v>168</v>
      </c>
      <c r="C5958" s="22" t="s">
        <v>7</v>
      </c>
      <c r="D5958" s="22" t="s">
        <v>7</v>
      </c>
      <c r="E5958" s="22" t="s">
        <v>15</v>
      </c>
      <c r="F5958" s="22" t="s">
        <v>19</v>
      </c>
      <c r="G5958" s="1">
        <v>51993.46</v>
      </c>
    </row>
    <row r="5959" spans="2:7">
      <c r="B5959" s="22" t="s">
        <v>168</v>
      </c>
      <c r="C5959" s="22" t="s">
        <v>7</v>
      </c>
      <c r="D5959" s="22" t="s">
        <v>7</v>
      </c>
      <c r="E5959" s="22" t="s">
        <v>15</v>
      </c>
      <c r="F5959" s="22" t="s">
        <v>20</v>
      </c>
      <c r="G5959" s="1">
        <v>85275.37</v>
      </c>
    </row>
    <row r="5960" spans="2:7">
      <c r="B5960" s="22" t="s">
        <v>168</v>
      </c>
      <c r="C5960" s="22" t="s">
        <v>7</v>
      </c>
      <c r="D5960" s="22" t="s">
        <v>7</v>
      </c>
      <c r="E5960" s="22" t="s">
        <v>15</v>
      </c>
      <c r="F5960" s="22" t="s">
        <v>21</v>
      </c>
      <c r="G5960" s="1">
        <v>1610.5</v>
      </c>
    </row>
    <row r="5961" spans="2:7">
      <c r="B5961" s="22" t="s">
        <v>168</v>
      </c>
      <c r="C5961" s="22" t="s">
        <v>7</v>
      </c>
      <c r="D5961" s="22" t="s">
        <v>7</v>
      </c>
      <c r="E5961" s="22" t="s">
        <v>15</v>
      </c>
      <c r="F5961" s="22" t="s">
        <v>22</v>
      </c>
      <c r="G5961" s="1">
        <v>3003.11</v>
      </c>
    </row>
    <row r="5962" spans="2:7">
      <c r="B5962" s="22" t="s">
        <v>168</v>
      </c>
      <c r="C5962" s="22" t="s">
        <v>7</v>
      </c>
      <c r="D5962" s="22" t="s">
        <v>7</v>
      </c>
      <c r="E5962" s="22" t="s">
        <v>15</v>
      </c>
      <c r="F5962" s="22" t="s">
        <v>23</v>
      </c>
      <c r="G5962" s="1">
        <v>2777.68</v>
      </c>
    </row>
    <row r="5963" spans="2:7">
      <c r="B5963" s="22" t="s">
        <v>168</v>
      </c>
      <c r="C5963" s="22" t="s">
        <v>7</v>
      </c>
      <c r="D5963" s="22" t="s">
        <v>7</v>
      </c>
      <c r="E5963" s="22" t="s">
        <v>15</v>
      </c>
      <c r="F5963" s="22" t="s">
        <v>24</v>
      </c>
      <c r="G5963" s="1">
        <v>24193.73</v>
      </c>
    </row>
    <row r="5964" spans="2:7">
      <c r="B5964" s="22" t="s">
        <v>168</v>
      </c>
      <c r="C5964" s="22" t="s">
        <v>7</v>
      </c>
      <c r="D5964" s="22" t="s">
        <v>7</v>
      </c>
      <c r="E5964" s="22" t="s">
        <v>15</v>
      </c>
      <c r="F5964" s="22" t="s">
        <v>25</v>
      </c>
      <c r="G5964" s="1">
        <v>32354.2</v>
      </c>
    </row>
    <row r="5965" spans="2:7">
      <c r="B5965" s="22" t="s">
        <v>168</v>
      </c>
      <c r="C5965" s="22" t="s">
        <v>7</v>
      </c>
      <c r="D5965" s="22" t="s">
        <v>7</v>
      </c>
      <c r="E5965" s="22" t="s">
        <v>15</v>
      </c>
      <c r="F5965" s="22" t="s">
        <v>26</v>
      </c>
      <c r="G5965" s="1">
        <v>67167.19</v>
      </c>
    </row>
    <row r="5966" spans="2:7">
      <c r="B5966" s="22" t="s">
        <v>168</v>
      </c>
      <c r="C5966" s="22" t="s">
        <v>7</v>
      </c>
      <c r="D5966" s="22" t="s">
        <v>7</v>
      </c>
      <c r="E5966" s="22" t="s">
        <v>15</v>
      </c>
      <c r="F5966" s="22" t="s">
        <v>27</v>
      </c>
      <c r="G5966" s="1">
        <v>635.96</v>
      </c>
    </row>
    <row r="5967" spans="2:7">
      <c r="B5967" s="22" t="s">
        <v>168</v>
      </c>
      <c r="C5967" s="22" t="s">
        <v>7</v>
      </c>
      <c r="D5967" s="22" t="s">
        <v>7</v>
      </c>
      <c r="E5967" s="22" t="s">
        <v>15</v>
      </c>
      <c r="F5967" s="22" t="s">
        <v>72</v>
      </c>
      <c r="G5967" s="1">
        <v>1095.75</v>
      </c>
    </row>
    <row r="5968" spans="2:7">
      <c r="B5968" s="22" t="s">
        <v>168</v>
      </c>
      <c r="C5968" s="22" t="s">
        <v>7</v>
      </c>
      <c r="D5968" s="22" t="s">
        <v>7</v>
      </c>
      <c r="E5968" s="22" t="s">
        <v>28</v>
      </c>
      <c r="F5968" s="22" t="s">
        <v>29</v>
      </c>
      <c r="G5968" s="1">
        <v>103477.14</v>
      </c>
    </row>
    <row r="5969" spans="2:7">
      <c r="B5969" s="22" t="s">
        <v>168</v>
      </c>
      <c r="C5969" s="22" t="s">
        <v>7</v>
      </c>
      <c r="D5969" s="22" t="s">
        <v>7</v>
      </c>
      <c r="E5969" s="22" t="s">
        <v>28</v>
      </c>
      <c r="F5969" s="22" t="s">
        <v>30</v>
      </c>
      <c r="G5969" s="1">
        <v>92.19</v>
      </c>
    </row>
    <row r="5970" spans="2:7">
      <c r="B5970" s="22" t="s">
        <v>168</v>
      </c>
      <c r="C5970" s="22" t="s">
        <v>7</v>
      </c>
      <c r="D5970" s="22" t="s">
        <v>7</v>
      </c>
      <c r="E5970" s="22" t="s">
        <v>28</v>
      </c>
      <c r="F5970" s="22" t="s">
        <v>31</v>
      </c>
      <c r="G5970" s="1">
        <v>87344.31</v>
      </c>
    </row>
    <row r="5971" spans="2:7">
      <c r="B5971" s="22" t="s">
        <v>168</v>
      </c>
      <c r="C5971" s="22" t="s">
        <v>7</v>
      </c>
      <c r="D5971" s="22" t="s">
        <v>7</v>
      </c>
      <c r="E5971" s="22" t="s">
        <v>28</v>
      </c>
      <c r="F5971" s="22" t="s">
        <v>32</v>
      </c>
      <c r="G5971" s="1">
        <v>107273.59</v>
      </c>
    </row>
    <row r="5972" spans="2:7">
      <c r="B5972" s="22" t="s">
        <v>168</v>
      </c>
      <c r="C5972" s="22" t="s">
        <v>7</v>
      </c>
      <c r="D5972" s="22" t="s">
        <v>7</v>
      </c>
      <c r="E5972" s="22" t="s">
        <v>28</v>
      </c>
      <c r="F5972" s="22" t="s">
        <v>33</v>
      </c>
      <c r="G5972" s="1">
        <v>73154.92</v>
      </c>
    </row>
    <row r="5973" spans="2:7">
      <c r="B5973" s="22" t="s">
        <v>168</v>
      </c>
      <c r="C5973" s="22" t="s">
        <v>7</v>
      </c>
      <c r="D5973" s="22" t="s">
        <v>7</v>
      </c>
      <c r="E5973" s="22" t="s">
        <v>34</v>
      </c>
      <c r="F5973" s="22" t="s">
        <v>35</v>
      </c>
      <c r="G5973" s="1">
        <v>924.48</v>
      </c>
    </row>
    <row r="5974" spans="2:7">
      <c r="B5974" s="22" t="s">
        <v>168</v>
      </c>
      <c r="C5974" s="22" t="s">
        <v>7</v>
      </c>
      <c r="D5974" s="22" t="s">
        <v>7</v>
      </c>
      <c r="E5974" s="22" t="s">
        <v>34</v>
      </c>
      <c r="F5974" s="22" t="s">
        <v>38</v>
      </c>
      <c r="G5974" s="1">
        <v>12483.98</v>
      </c>
    </row>
    <row r="5975" spans="2:7">
      <c r="B5975" s="22" t="s">
        <v>168</v>
      </c>
      <c r="C5975" s="22" t="s">
        <v>7</v>
      </c>
      <c r="D5975" s="22" t="s">
        <v>7</v>
      </c>
      <c r="E5975" s="22" t="s">
        <v>34</v>
      </c>
      <c r="F5975" s="22" t="s">
        <v>39</v>
      </c>
      <c r="G5975" s="1">
        <v>17123.88</v>
      </c>
    </row>
    <row r="5976" spans="2:7">
      <c r="B5976" s="22" t="s">
        <v>168</v>
      </c>
      <c r="C5976" s="22" t="s">
        <v>7</v>
      </c>
      <c r="D5976" s="22" t="s">
        <v>7</v>
      </c>
      <c r="E5976" s="22" t="s">
        <v>34</v>
      </c>
      <c r="F5976" s="22" t="s">
        <v>45</v>
      </c>
      <c r="G5976" s="1">
        <v>7520.21</v>
      </c>
    </row>
    <row r="5977" spans="2:7">
      <c r="B5977" s="22" t="s">
        <v>168</v>
      </c>
      <c r="C5977" s="22" t="s">
        <v>7</v>
      </c>
      <c r="D5977" s="22" t="s">
        <v>7</v>
      </c>
      <c r="E5977" s="22" t="s">
        <v>34</v>
      </c>
      <c r="F5977" s="22" t="s">
        <v>47</v>
      </c>
      <c r="G5977" s="1">
        <v>6217.87</v>
      </c>
    </row>
    <row r="5978" spans="2:7">
      <c r="B5978" s="22" t="s">
        <v>168</v>
      </c>
      <c r="C5978" s="22" t="s">
        <v>7</v>
      </c>
      <c r="D5978" s="22" t="s">
        <v>7</v>
      </c>
      <c r="E5978" s="22" t="s">
        <v>34</v>
      </c>
      <c r="F5978" s="22" t="s">
        <v>48</v>
      </c>
      <c r="G5978" s="1">
        <v>598.4</v>
      </c>
    </row>
    <row r="5979" spans="2:7">
      <c r="B5979" s="22" t="s">
        <v>168</v>
      </c>
      <c r="C5979" s="22" t="s">
        <v>7</v>
      </c>
      <c r="D5979" s="22" t="s">
        <v>7</v>
      </c>
      <c r="E5979" s="22" t="s">
        <v>34</v>
      </c>
      <c r="F5979" s="22" t="s">
        <v>74</v>
      </c>
      <c r="G5979" s="1">
        <v>41500</v>
      </c>
    </row>
    <row r="5980" spans="2:7">
      <c r="B5980" s="22" t="s">
        <v>168</v>
      </c>
      <c r="C5980" s="22" t="s">
        <v>7</v>
      </c>
      <c r="D5980" s="22" t="s">
        <v>7</v>
      </c>
      <c r="E5980" s="22" t="s">
        <v>34</v>
      </c>
      <c r="F5980" s="22" t="s">
        <v>75</v>
      </c>
      <c r="G5980" s="1">
        <v>764</v>
      </c>
    </row>
    <row r="5981" spans="2:7">
      <c r="B5981" s="22" t="s">
        <v>168</v>
      </c>
      <c r="C5981" s="22" t="s">
        <v>7</v>
      </c>
      <c r="D5981" s="22" t="s">
        <v>7</v>
      </c>
      <c r="E5981" s="22" t="s">
        <v>34</v>
      </c>
      <c r="F5981" s="22" t="s">
        <v>50</v>
      </c>
      <c r="G5981" s="1">
        <v>208043.34</v>
      </c>
    </row>
    <row r="5982" spans="2:7">
      <c r="B5982" s="22" t="s">
        <v>168</v>
      </c>
      <c r="C5982" s="22" t="s">
        <v>7</v>
      </c>
      <c r="D5982" s="22" t="s">
        <v>7</v>
      </c>
      <c r="E5982" s="22" t="s">
        <v>34</v>
      </c>
      <c r="F5982" s="22" t="s">
        <v>52</v>
      </c>
      <c r="G5982" s="1">
        <v>13450.68</v>
      </c>
    </row>
    <row r="5983" spans="2:7">
      <c r="B5983" s="22" t="s">
        <v>168</v>
      </c>
      <c r="C5983" s="22" t="s">
        <v>7</v>
      </c>
      <c r="D5983" s="22" t="s">
        <v>7</v>
      </c>
      <c r="E5983" s="22" t="s">
        <v>34</v>
      </c>
      <c r="F5983" s="22" t="s">
        <v>55</v>
      </c>
      <c r="G5983" s="1">
        <v>420</v>
      </c>
    </row>
    <row r="5984" spans="2:7">
      <c r="B5984" s="22" t="s">
        <v>168</v>
      </c>
      <c r="C5984" s="22" t="s">
        <v>7</v>
      </c>
      <c r="D5984" s="22" t="s">
        <v>7</v>
      </c>
      <c r="E5984" s="22" t="s">
        <v>34</v>
      </c>
      <c r="F5984" s="22" t="s">
        <v>56</v>
      </c>
      <c r="G5984" s="1">
        <v>14700</v>
      </c>
    </row>
    <row r="5985" spans="2:7">
      <c r="B5985" s="22" t="s">
        <v>168</v>
      </c>
      <c r="C5985" s="22" t="s">
        <v>7</v>
      </c>
      <c r="D5985" s="22" t="s">
        <v>7</v>
      </c>
      <c r="E5985" s="22" t="s">
        <v>34</v>
      </c>
      <c r="F5985" s="22" t="s">
        <v>76</v>
      </c>
      <c r="G5985" s="1">
        <v>10023.48</v>
      </c>
    </row>
    <row r="5986" spans="2:7">
      <c r="B5986" s="22" t="s">
        <v>168</v>
      </c>
      <c r="C5986" s="22" t="s">
        <v>7</v>
      </c>
      <c r="D5986" s="22" t="s">
        <v>7</v>
      </c>
      <c r="E5986" s="22" t="s">
        <v>34</v>
      </c>
      <c r="F5986" s="22" t="s">
        <v>57</v>
      </c>
      <c r="G5986" s="1">
        <v>20835.16</v>
      </c>
    </row>
    <row r="5987" spans="2:7">
      <c r="B5987" s="22" t="s">
        <v>168</v>
      </c>
      <c r="C5987" s="22" t="s">
        <v>7</v>
      </c>
      <c r="D5987" s="22" t="s">
        <v>7</v>
      </c>
      <c r="E5987" s="22" t="s">
        <v>34</v>
      </c>
      <c r="F5987" s="22" t="s">
        <v>58</v>
      </c>
      <c r="G5987" s="1">
        <v>10661.12</v>
      </c>
    </row>
    <row r="5988" spans="2:7">
      <c r="B5988" s="22" t="s">
        <v>168</v>
      </c>
      <c r="C5988" s="22" t="s">
        <v>7</v>
      </c>
      <c r="D5988" s="22" t="s">
        <v>7</v>
      </c>
      <c r="E5988" s="22" t="s">
        <v>59</v>
      </c>
      <c r="F5988" s="22" t="s">
        <v>55</v>
      </c>
      <c r="G5988" s="1">
        <v>12717.91</v>
      </c>
    </row>
    <row r="5989" spans="2:7">
      <c r="B5989" s="22" t="s">
        <v>168</v>
      </c>
      <c r="C5989" s="22" t="s">
        <v>7</v>
      </c>
      <c r="D5989" s="22" t="s">
        <v>7</v>
      </c>
      <c r="E5989" s="22" t="s">
        <v>60</v>
      </c>
      <c r="F5989" s="22" t="s">
        <v>77</v>
      </c>
      <c r="G5989" s="1">
        <v>57614.98</v>
      </c>
    </row>
    <row r="5990" spans="2:7">
      <c r="B5990" s="22" t="s">
        <v>168</v>
      </c>
      <c r="C5990" s="22" t="s">
        <v>7</v>
      </c>
      <c r="D5990" s="22" t="s">
        <v>7</v>
      </c>
      <c r="E5990" s="22" t="s">
        <v>60</v>
      </c>
      <c r="F5990" s="22" t="s">
        <v>80</v>
      </c>
      <c r="G5990" s="1">
        <v>21801.9</v>
      </c>
    </row>
    <row r="5991" spans="2:7">
      <c r="B5991" s="22" t="s">
        <v>169</v>
      </c>
      <c r="C5991" s="22" t="s">
        <v>7</v>
      </c>
      <c r="D5991" s="22" t="s">
        <v>5</v>
      </c>
      <c r="E5991" s="22" t="s">
        <v>7</v>
      </c>
      <c r="F5991" s="22" t="s">
        <v>6</v>
      </c>
      <c r="G5991" s="1">
        <v>-254341.64</v>
      </c>
    </row>
    <row r="5992" spans="2:7">
      <c r="B5992" s="22" t="s">
        <v>169</v>
      </c>
      <c r="C5992" s="22" t="s">
        <v>7</v>
      </c>
      <c r="D5992" s="22" t="s">
        <v>5</v>
      </c>
      <c r="E5992" s="22" t="s">
        <v>8</v>
      </c>
      <c r="F5992" s="22" t="s">
        <v>9</v>
      </c>
      <c r="G5992" s="1">
        <v>3788887.74</v>
      </c>
    </row>
    <row r="5993" spans="2:7">
      <c r="B5993" s="22" t="s">
        <v>169</v>
      </c>
      <c r="C5993" s="22" t="s">
        <v>7</v>
      </c>
      <c r="D5993" s="22" t="s">
        <v>5</v>
      </c>
      <c r="E5993" s="22" t="s">
        <v>8</v>
      </c>
      <c r="F5993" s="22" t="s">
        <v>10</v>
      </c>
      <c r="G5993" s="1">
        <v>39428.559999999998</v>
      </c>
    </row>
    <row r="5994" spans="2:7">
      <c r="B5994" s="22" t="s">
        <v>169</v>
      </c>
      <c r="C5994" s="22" t="s">
        <v>7</v>
      </c>
      <c r="D5994" s="22" t="s">
        <v>5</v>
      </c>
      <c r="E5994" s="22" t="s">
        <v>8</v>
      </c>
      <c r="F5994" s="22" t="s">
        <v>11</v>
      </c>
      <c r="G5994" s="1">
        <v>34050.11</v>
      </c>
    </row>
    <row r="5995" spans="2:7">
      <c r="B5995" s="22" t="s">
        <v>169</v>
      </c>
      <c r="C5995" s="22" t="s">
        <v>7</v>
      </c>
      <c r="D5995" s="22" t="s">
        <v>5</v>
      </c>
      <c r="E5995" s="22" t="s">
        <v>8</v>
      </c>
      <c r="F5995" s="22" t="s">
        <v>12</v>
      </c>
      <c r="G5995" s="1">
        <v>6635.39</v>
      </c>
    </row>
    <row r="5996" spans="2:7">
      <c r="B5996" s="22" t="s">
        <v>169</v>
      </c>
      <c r="C5996" s="22" t="s">
        <v>7</v>
      </c>
      <c r="D5996" s="22" t="s">
        <v>5</v>
      </c>
      <c r="E5996" s="22" t="s">
        <v>8</v>
      </c>
      <c r="F5996" s="22" t="s">
        <v>70</v>
      </c>
      <c r="G5996" s="1">
        <v>21010</v>
      </c>
    </row>
    <row r="5997" spans="2:7">
      <c r="B5997" s="22" t="s">
        <v>169</v>
      </c>
      <c r="C5997" s="22" t="s">
        <v>7</v>
      </c>
      <c r="D5997" s="22" t="s">
        <v>5</v>
      </c>
      <c r="E5997" s="22" t="s">
        <v>14</v>
      </c>
      <c r="F5997" s="22" t="s">
        <v>9</v>
      </c>
      <c r="G5997" s="1">
        <v>1612316.65</v>
      </c>
    </row>
    <row r="5998" spans="2:7">
      <c r="B5998" s="22" t="s">
        <v>169</v>
      </c>
      <c r="C5998" s="22" t="s">
        <v>7</v>
      </c>
      <c r="D5998" s="22" t="s">
        <v>5</v>
      </c>
      <c r="E5998" s="22" t="s">
        <v>14</v>
      </c>
      <c r="F5998" s="22" t="s">
        <v>10</v>
      </c>
      <c r="G5998" s="1">
        <v>55507.58</v>
      </c>
    </row>
    <row r="5999" spans="2:7">
      <c r="B5999" s="22" t="s">
        <v>169</v>
      </c>
      <c r="C5999" s="22" t="s">
        <v>7</v>
      </c>
      <c r="D5999" s="22" t="s">
        <v>5</v>
      </c>
      <c r="E5999" s="22" t="s">
        <v>14</v>
      </c>
      <c r="F5999" s="22" t="s">
        <v>11</v>
      </c>
      <c r="G5999" s="1">
        <v>82746.25</v>
      </c>
    </row>
    <row r="6000" spans="2:7">
      <c r="B6000" s="22" t="s">
        <v>169</v>
      </c>
      <c r="C6000" s="22" t="s">
        <v>7</v>
      </c>
      <c r="D6000" s="22" t="s">
        <v>5</v>
      </c>
      <c r="E6000" s="22" t="s">
        <v>14</v>
      </c>
      <c r="F6000" s="22" t="s">
        <v>13</v>
      </c>
      <c r="G6000" s="1">
        <v>10001.629999999999</v>
      </c>
    </row>
    <row r="6001" spans="2:7">
      <c r="B6001" s="22" t="s">
        <v>169</v>
      </c>
      <c r="C6001" s="22" t="s">
        <v>7</v>
      </c>
      <c r="D6001" s="22" t="s">
        <v>5</v>
      </c>
      <c r="E6001" s="22" t="s">
        <v>15</v>
      </c>
      <c r="F6001" s="22" t="s">
        <v>17</v>
      </c>
      <c r="G6001" s="1">
        <v>296726.90999999997</v>
      </c>
    </row>
    <row r="6002" spans="2:7">
      <c r="B6002" s="22" t="s">
        <v>169</v>
      </c>
      <c r="C6002" s="22" t="s">
        <v>7</v>
      </c>
      <c r="D6002" s="22" t="s">
        <v>5</v>
      </c>
      <c r="E6002" s="22" t="s">
        <v>15</v>
      </c>
      <c r="F6002" s="22" t="s">
        <v>18</v>
      </c>
      <c r="G6002" s="1">
        <v>133790.32</v>
      </c>
    </row>
    <row r="6003" spans="2:7">
      <c r="B6003" s="22" t="s">
        <v>169</v>
      </c>
      <c r="C6003" s="22" t="s">
        <v>7</v>
      </c>
      <c r="D6003" s="22" t="s">
        <v>5</v>
      </c>
      <c r="E6003" s="22" t="s">
        <v>15</v>
      </c>
      <c r="F6003" s="22" t="s">
        <v>19</v>
      </c>
      <c r="G6003" s="1">
        <v>600352.91</v>
      </c>
    </row>
    <row r="6004" spans="2:7">
      <c r="B6004" s="22" t="s">
        <v>169</v>
      </c>
      <c r="C6004" s="22" t="s">
        <v>7</v>
      </c>
      <c r="D6004" s="22" t="s">
        <v>5</v>
      </c>
      <c r="E6004" s="22" t="s">
        <v>15</v>
      </c>
      <c r="F6004" s="22" t="s">
        <v>20</v>
      </c>
      <c r="G6004" s="1">
        <v>216558.52</v>
      </c>
    </row>
    <row r="6005" spans="2:7">
      <c r="B6005" s="22" t="s">
        <v>169</v>
      </c>
      <c r="C6005" s="22" t="s">
        <v>7</v>
      </c>
      <c r="D6005" s="22" t="s">
        <v>5</v>
      </c>
      <c r="E6005" s="22" t="s">
        <v>15</v>
      </c>
      <c r="F6005" s="22" t="s">
        <v>21</v>
      </c>
      <c r="G6005" s="1">
        <v>9576.3799999999992</v>
      </c>
    </row>
    <row r="6006" spans="2:7">
      <c r="B6006" s="22" t="s">
        <v>169</v>
      </c>
      <c r="C6006" s="22" t="s">
        <v>7</v>
      </c>
      <c r="D6006" s="22" t="s">
        <v>5</v>
      </c>
      <c r="E6006" s="22" t="s">
        <v>15</v>
      </c>
      <c r="F6006" s="22" t="s">
        <v>22</v>
      </c>
      <c r="G6006" s="1">
        <v>5308.08</v>
      </c>
    </row>
    <row r="6007" spans="2:7">
      <c r="B6007" s="22" t="s">
        <v>169</v>
      </c>
      <c r="C6007" s="22" t="s">
        <v>7</v>
      </c>
      <c r="D6007" s="22" t="s">
        <v>5</v>
      </c>
      <c r="E6007" s="22" t="s">
        <v>15</v>
      </c>
      <c r="F6007" s="22" t="s">
        <v>23</v>
      </c>
      <c r="G6007" s="1">
        <v>33382.35</v>
      </c>
    </row>
    <row r="6008" spans="2:7">
      <c r="B6008" s="22" t="s">
        <v>169</v>
      </c>
      <c r="C6008" s="22" t="s">
        <v>7</v>
      </c>
      <c r="D6008" s="22" t="s">
        <v>5</v>
      </c>
      <c r="E6008" s="22" t="s">
        <v>15</v>
      </c>
      <c r="F6008" s="22" t="s">
        <v>24</v>
      </c>
      <c r="G6008" s="1">
        <v>86078.38</v>
      </c>
    </row>
    <row r="6009" spans="2:7">
      <c r="B6009" s="22" t="s">
        <v>169</v>
      </c>
      <c r="C6009" s="22" t="s">
        <v>7</v>
      </c>
      <c r="D6009" s="22" t="s">
        <v>5</v>
      </c>
      <c r="E6009" s="22" t="s">
        <v>15</v>
      </c>
      <c r="F6009" s="22" t="s">
        <v>25</v>
      </c>
      <c r="G6009" s="1">
        <v>562692.06999999995</v>
      </c>
    </row>
    <row r="6010" spans="2:7">
      <c r="B6010" s="22" t="s">
        <v>169</v>
      </c>
      <c r="C6010" s="22" t="s">
        <v>7</v>
      </c>
      <c r="D6010" s="22" t="s">
        <v>5</v>
      </c>
      <c r="E6010" s="22" t="s">
        <v>15</v>
      </c>
      <c r="F6010" s="22" t="s">
        <v>26</v>
      </c>
      <c r="G6010" s="1">
        <v>518761.03</v>
      </c>
    </row>
    <row r="6011" spans="2:7">
      <c r="B6011" s="22" t="s">
        <v>169</v>
      </c>
      <c r="C6011" s="22" t="s">
        <v>7</v>
      </c>
      <c r="D6011" s="22" t="s">
        <v>5</v>
      </c>
      <c r="E6011" s="22" t="s">
        <v>15</v>
      </c>
      <c r="F6011" s="22" t="s">
        <v>27</v>
      </c>
      <c r="G6011" s="1">
        <v>3612.75</v>
      </c>
    </row>
    <row r="6012" spans="2:7">
      <c r="B6012" s="22" t="s">
        <v>169</v>
      </c>
      <c r="C6012" s="22" t="s">
        <v>7</v>
      </c>
      <c r="D6012" s="22" t="s">
        <v>5</v>
      </c>
      <c r="E6012" s="22" t="s">
        <v>15</v>
      </c>
      <c r="F6012" s="22" t="s">
        <v>72</v>
      </c>
      <c r="G6012" s="1">
        <v>4508.17</v>
      </c>
    </row>
    <row r="6013" spans="2:7">
      <c r="B6013" s="22" t="s">
        <v>169</v>
      </c>
      <c r="C6013" s="22" t="s">
        <v>7</v>
      </c>
      <c r="D6013" s="22" t="s">
        <v>5</v>
      </c>
      <c r="E6013" s="22" t="s">
        <v>28</v>
      </c>
      <c r="F6013" s="22" t="s">
        <v>29</v>
      </c>
      <c r="G6013" s="1">
        <v>234330.59</v>
      </c>
    </row>
    <row r="6014" spans="2:7">
      <c r="B6014" s="22" t="s">
        <v>169</v>
      </c>
      <c r="C6014" s="22" t="s">
        <v>7</v>
      </c>
      <c r="D6014" s="22" t="s">
        <v>5</v>
      </c>
      <c r="E6014" s="22" t="s">
        <v>28</v>
      </c>
      <c r="F6014" s="22" t="s">
        <v>30</v>
      </c>
      <c r="G6014" s="1">
        <v>49580.22</v>
      </c>
    </row>
    <row r="6015" spans="2:7">
      <c r="B6015" s="22" t="s">
        <v>169</v>
      </c>
      <c r="C6015" s="22" t="s">
        <v>7</v>
      </c>
      <c r="D6015" s="22" t="s">
        <v>5</v>
      </c>
      <c r="E6015" s="22" t="s">
        <v>28</v>
      </c>
      <c r="F6015" s="22" t="s">
        <v>31</v>
      </c>
      <c r="G6015" s="1">
        <v>101995.12</v>
      </c>
    </row>
    <row r="6016" spans="2:7">
      <c r="B6016" s="22" t="s">
        <v>169</v>
      </c>
      <c r="C6016" s="22" t="s">
        <v>7</v>
      </c>
      <c r="D6016" s="22" t="s">
        <v>5</v>
      </c>
      <c r="E6016" s="22" t="s">
        <v>28</v>
      </c>
      <c r="F6016" s="22" t="s">
        <v>32</v>
      </c>
      <c r="G6016" s="1">
        <v>23656.55</v>
      </c>
    </row>
    <row r="6017" spans="2:7">
      <c r="B6017" s="22" t="s">
        <v>169</v>
      </c>
      <c r="C6017" s="22" t="s">
        <v>7</v>
      </c>
      <c r="D6017" s="22" t="s">
        <v>5</v>
      </c>
      <c r="E6017" s="22" t="s">
        <v>28</v>
      </c>
      <c r="F6017" s="22" t="s">
        <v>33</v>
      </c>
      <c r="G6017" s="1">
        <v>46111.040000000001</v>
      </c>
    </row>
    <row r="6018" spans="2:7">
      <c r="B6018" s="22" t="s">
        <v>169</v>
      </c>
      <c r="C6018" s="22" t="s">
        <v>7</v>
      </c>
      <c r="D6018" s="22" t="s">
        <v>5</v>
      </c>
      <c r="E6018" s="22" t="s">
        <v>34</v>
      </c>
      <c r="F6018" s="22" t="s">
        <v>36</v>
      </c>
      <c r="G6018" s="1">
        <v>15023.24</v>
      </c>
    </row>
    <row r="6019" spans="2:7">
      <c r="B6019" s="22" t="s">
        <v>169</v>
      </c>
      <c r="C6019" s="22" t="s">
        <v>7</v>
      </c>
      <c r="D6019" s="22" t="s">
        <v>5</v>
      </c>
      <c r="E6019" s="22" t="s">
        <v>34</v>
      </c>
      <c r="F6019" s="22" t="s">
        <v>37</v>
      </c>
      <c r="G6019" s="1">
        <v>37927.24</v>
      </c>
    </row>
    <row r="6020" spans="2:7">
      <c r="B6020" s="22" t="s">
        <v>169</v>
      </c>
      <c r="C6020" s="22" t="s">
        <v>7</v>
      </c>
      <c r="D6020" s="22" t="s">
        <v>5</v>
      </c>
      <c r="E6020" s="22" t="s">
        <v>34</v>
      </c>
      <c r="F6020" s="22" t="s">
        <v>38</v>
      </c>
      <c r="G6020" s="1">
        <v>30853.759999999998</v>
      </c>
    </row>
    <row r="6021" spans="2:7">
      <c r="B6021" s="22" t="s">
        <v>169</v>
      </c>
      <c r="C6021" s="22" t="s">
        <v>7</v>
      </c>
      <c r="D6021" s="22" t="s">
        <v>5</v>
      </c>
      <c r="E6021" s="22" t="s">
        <v>34</v>
      </c>
      <c r="F6021" s="22" t="s">
        <v>39</v>
      </c>
      <c r="G6021" s="1">
        <v>208010.35</v>
      </c>
    </row>
    <row r="6022" spans="2:7">
      <c r="B6022" s="22" t="s">
        <v>169</v>
      </c>
      <c r="C6022" s="22" t="s">
        <v>7</v>
      </c>
      <c r="D6022" s="22" t="s">
        <v>5</v>
      </c>
      <c r="E6022" s="22" t="s">
        <v>34</v>
      </c>
      <c r="F6022" s="22" t="s">
        <v>40</v>
      </c>
      <c r="G6022" s="1">
        <v>1890</v>
      </c>
    </row>
    <row r="6023" spans="2:7">
      <c r="B6023" s="22" t="s">
        <v>169</v>
      </c>
      <c r="C6023" s="22" t="s">
        <v>7</v>
      </c>
      <c r="D6023" s="22" t="s">
        <v>5</v>
      </c>
      <c r="E6023" s="22" t="s">
        <v>34</v>
      </c>
      <c r="F6023" s="22" t="s">
        <v>41</v>
      </c>
      <c r="G6023" s="1">
        <v>33796</v>
      </c>
    </row>
    <row r="6024" spans="2:7">
      <c r="B6024" s="22" t="s">
        <v>169</v>
      </c>
      <c r="C6024" s="22" t="s">
        <v>7</v>
      </c>
      <c r="D6024" s="22" t="s">
        <v>5</v>
      </c>
      <c r="E6024" s="22" t="s">
        <v>34</v>
      </c>
      <c r="F6024" s="22" t="s">
        <v>65</v>
      </c>
      <c r="G6024" s="1">
        <v>25529.75</v>
      </c>
    </row>
    <row r="6025" spans="2:7">
      <c r="B6025" s="22" t="s">
        <v>169</v>
      </c>
      <c r="C6025" s="22" t="s">
        <v>7</v>
      </c>
      <c r="D6025" s="22" t="s">
        <v>5</v>
      </c>
      <c r="E6025" s="22" t="s">
        <v>34</v>
      </c>
      <c r="F6025" s="22" t="s">
        <v>42</v>
      </c>
      <c r="G6025" s="1">
        <v>1011</v>
      </c>
    </row>
    <row r="6026" spans="2:7">
      <c r="B6026" s="22" t="s">
        <v>169</v>
      </c>
      <c r="C6026" s="22" t="s">
        <v>7</v>
      </c>
      <c r="D6026" s="22" t="s">
        <v>5</v>
      </c>
      <c r="E6026" s="22" t="s">
        <v>34</v>
      </c>
      <c r="F6026" s="22" t="s">
        <v>43</v>
      </c>
      <c r="G6026" s="1">
        <v>28812.84</v>
      </c>
    </row>
    <row r="6027" spans="2:7">
      <c r="B6027" s="22" t="s">
        <v>169</v>
      </c>
      <c r="C6027" s="22" t="s">
        <v>7</v>
      </c>
      <c r="D6027" s="22" t="s">
        <v>5</v>
      </c>
      <c r="E6027" s="22" t="s">
        <v>34</v>
      </c>
      <c r="F6027" s="22" t="s">
        <v>45</v>
      </c>
      <c r="G6027" s="1">
        <v>25558.21</v>
      </c>
    </row>
    <row r="6028" spans="2:7">
      <c r="B6028" s="22" t="s">
        <v>169</v>
      </c>
      <c r="C6028" s="22" t="s">
        <v>7</v>
      </c>
      <c r="D6028" s="22" t="s">
        <v>5</v>
      </c>
      <c r="E6028" s="22" t="s">
        <v>34</v>
      </c>
      <c r="F6028" s="22" t="s">
        <v>46</v>
      </c>
      <c r="G6028" s="1">
        <v>26396</v>
      </c>
    </row>
    <row r="6029" spans="2:7">
      <c r="B6029" s="22" t="s">
        <v>169</v>
      </c>
      <c r="C6029" s="22" t="s">
        <v>7</v>
      </c>
      <c r="D6029" s="22" t="s">
        <v>5</v>
      </c>
      <c r="E6029" s="22" t="s">
        <v>34</v>
      </c>
      <c r="F6029" s="22" t="s">
        <v>47</v>
      </c>
      <c r="G6029" s="1">
        <v>50252.14</v>
      </c>
    </row>
    <row r="6030" spans="2:7">
      <c r="B6030" s="22" t="s">
        <v>169</v>
      </c>
      <c r="C6030" s="22" t="s">
        <v>7</v>
      </c>
      <c r="D6030" s="22" t="s">
        <v>5</v>
      </c>
      <c r="E6030" s="22" t="s">
        <v>34</v>
      </c>
      <c r="F6030" s="22" t="s">
        <v>75</v>
      </c>
      <c r="G6030" s="1">
        <v>3570.83</v>
      </c>
    </row>
    <row r="6031" spans="2:7">
      <c r="B6031" s="22" t="s">
        <v>169</v>
      </c>
      <c r="C6031" s="22" t="s">
        <v>7</v>
      </c>
      <c r="D6031" s="22" t="s">
        <v>5</v>
      </c>
      <c r="E6031" s="22" t="s">
        <v>34</v>
      </c>
      <c r="F6031" s="22" t="s">
        <v>66</v>
      </c>
      <c r="G6031" s="1">
        <v>22016.400000000001</v>
      </c>
    </row>
    <row r="6032" spans="2:7">
      <c r="B6032" s="22" t="s">
        <v>169</v>
      </c>
      <c r="C6032" s="22" t="s">
        <v>7</v>
      </c>
      <c r="D6032" s="22" t="s">
        <v>5</v>
      </c>
      <c r="E6032" s="22" t="s">
        <v>34</v>
      </c>
      <c r="F6032" s="22" t="s">
        <v>84</v>
      </c>
      <c r="G6032" s="1">
        <v>4047.73</v>
      </c>
    </row>
    <row r="6033" spans="2:7">
      <c r="B6033" s="22" t="s">
        <v>169</v>
      </c>
      <c r="C6033" s="22" t="s">
        <v>7</v>
      </c>
      <c r="D6033" s="22" t="s">
        <v>5</v>
      </c>
      <c r="E6033" s="22" t="s">
        <v>34</v>
      </c>
      <c r="F6033" s="22" t="s">
        <v>49</v>
      </c>
      <c r="G6033" s="1">
        <v>126440.53</v>
      </c>
    </row>
    <row r="6034" spans="2:7">
      <c r="B6034" s="22" t="s">
        <v>169</v>
      </c>
      <c r="C6034" s="22" t="s">
        <v>7</v>
      </c>
      <c r="D6034" s="22" t="s">
        <v>5</v>
      </c>
      <c r="E6034" s="22" t="s">
        <v>34</v>
      </c>
      <c r="F6034" s="22" t="s">
        <v>50</v>
      </c>
      <c r="G6034" s="1">
        <v>50057.02</v>
      </c>
    </row>
    <row r="6035" spans="2:7">
      <c r="B6035" s="22" t="s">
        <v>169</v>
      </c>
      <c r="C6035" s="22" t="s">
        <v>7</v>
      </c>
      <c r="D6035" s="22" t="s">
        <v>5</v>
      </c>
      <c r="E6035" s="22" t="s">
        <v>34</v>
      </c>
      <c r="F6035" s="22" t="s">
        <v>51</v>
      </c>
      <c r="G6035" s="1">
        <v>2491.31</v>
      </c>
    </row>
    <row r="6036" spans="2:7">
      <c r="B6036" s="22" t="s">
        <v>169</v>
      </c>
      <c r="C6036" s="22" t="s">
        <v>7</v>
      </c>
      <c r="D6036" s="22" t="s">
        <v>5</v>
      </c>
      <c r="E6036" s="22" t="s">
        <v>34</v>
      </c>
      <c r="F6036" s="22" t="s">
        <v>53</v>
      </c>
      <c r="G6036" s="1">
        <v>187240.22</v>
      </c>
    </row>
    <row r="6037" spans="2:7">
      <c r="B6037" s="22" t="s">
        <v>169</v>
      </c>
      <c r="C6037" s="22" t="s">
        <v>7</v>
      </c>
      <c r="D6037" s="22" t="s">
        <v>5</v>
      </c>
      <c r="E6037" s="22" t="s">
        <v>34</v>
      </c>
      <c r="F6037" s="22" t="s">
        <v>56</v>
      </c>
      <c r="G6037" s="1">
        <v>105509.08</v>
      </c>
    </row>
    <row r="6038" spans="2:7">
      <c r="B6038" s="22" t="s">
        <v>169</v>
      </c>
      <c r="C6038" s="22" t="s">
        <v>7</v>
      </c>
      <c r="D6038" s="22" t="s">
        <v>5</v>
      </c>
      <c r="E6038" s="22" t="s">
        <v>34</v>
      </c>
      <c r="F6038" s="22" t="s">
        <v>57</v>
      </c>
      <c r="G6038" s="1">
        <v>178132.01</v>
      </c>
    </row>
    <row r="6039" spans="2:7">
      <c r="B6039" s="22" t="s">
        <v>169</v>
      </c>
      <c r="C6039" s="22" t="s">
        <v>7</v>
      </c>
      <c r="D6039" s="22" t="s">
        <v>5</v>
      </c>
      <c r="E6039" s="22" t="s">
        <v>34</v>
      </c>
      <c r="F6039" s="22" t="s">
        <v>91</v>
      </c>
      <c r="G6039" s="1">
        <v>13157.78</v>
      </c>
    </row>
    <row r="6040" spans="2:7">
      <c r="B6040" s="22" t="s">
        <v>169</v>
      </c>
      <c r="C6040" s="22" t="s">
        <v>7</v>
      </c>
      <c r="D6040" s="22" t="s">
        <v>5</v>
      </c>
      <c r="E6040" s="22" t="s">
        <v>34</v>
      </c>
      <c r="F6040" s="22" t="s">
        <v>58</v>
      </c>
      <c r="G6040" s="1">
        <v>6894.46</v>
      </c>
    </row>
    <row r="6041" spans="2:7">
      <c r="B6041" s="22" t="s">
        <v>169</v>
      </c>
      <c r="C6041" s="22" t="s">
        <v>7</v>
      </c>
      <c r="D6041" s="22" t="s">
        <v>5</v>
      </c>
      <c r="E6041" s="22" t="s">
        <v>59</v>
      </c>
      <c r="F6041" s="22" t="s">
        <v>55</v>
      </c>
      <c r="G6041" s="1">
        <v>40857.269999999997</v>
      </c>
    </row>
    <row r="6042" spans="2:7">
      <c r="B6042" s="22" t="s">
        <v>169</v>
      </c>
      <c r="C6042" s="22" t="s">
        <v>7</v>
      </c>
      <c r="D6042" s="22" t="s">
        <v>5</v>
      </c>
      <c r="E6042" s="22" t="s">
        <v>60</v>
      </c>
      <c r="F6042" s="22" t="s">
        <v>77</v>
      </c>
      <c r="G6042" s="1">
        <v>11181.96</v>
      </c>
    </row>
    <row r="6043" spans="2:7">
      <c r="B6043" s="22" t="s">
        <v>169</v>
      </c>
      <c r="C6043" s="22" t="s">
        <v>7</v>
      </c>
      <c r="D6043" s="22" t="s">
        <v>5</v>
      </c>
      <c r="E6043" s="22" t="s">
        <v>60</v>
      </c>
      <c r="F6043" s="22" t="s">
        <v>78</v>
      </c>
      <c r="G6043" s="1">
        <v>3055.91</v>
      </c>
    </row>
    <row r="6044" spans="2:7">
      <c r="B6044" s="22" t="s">
        <v>169</v>
      </c>
      <c r="C6044" s="22" t="s">
        <v>7</v>
      </c>
      <c r="D6044" s="22" t="s">
        <v>5</v>
      </c>
      <c r="E6044" s="22" t="s">
        <v>60</v>
      </c>
      <c r="F6044" s="22" t="s">
        <v>80</v>
      </c>
      <c r="G6044" s="1">
        <v>22595.65</v>
      </c>
    </row>
    <row r="6045" spans="2:7">
      <c r="B6045" s="22" t="s">
        <v>169</v>
      </c>
      <c r="C6045" s="22" t="s">
        <v>7</v>
      </c>
      <c r="D6045" s="22" t="s">
        <v>5</v>
      </c>
      <c r="E6045" s="22" t="s">
        <v>60</v>
      </c>
      <c r="F6045" s="22" t="s">
        <v>62</v>
      </c>
      <c r="G6045" s="1">
        <v>25414</v>
      </c>
    </row>
    <row r="6046" spans="2:7">
      <c r="B6046" s="22" t="s">
        <v>169</v>
      </c>
      <c r="C6046" s="22" t="s">
        <v>7</v>
      </c>
      <c r="D6046" s="22" t="s">
        <v>7</v>
      </c>
      <c r="E6046" s="22" t="s">
        <v>5</v>
      </c>
      <c r="F6046" s="22" t="s">
        <v>6</v>
      </c>
      <c r="G6046" s="1">
        <v>254341.64</v>
      </c>
    </row>
    <row r="6047" spans="2:7">
      <c r="B6047" s="22" t="s">
        <v>169</v>
      </c>
      <c r="C6047" s="22" t="s">
        <v>7</v>
      </c>
      <c r="D6047" s="22" t="s">
        <v>7</v>
      </c>
      <c r="E6047" s="22" t="s">
        <v>8</v>
      </c>
      <c r="F6047" s="22" t="s">
        <v>9</v>
      </c>
      <c r="G6047" s="1">
        <v>458406.74</v>
      </c>
    </row>
    <row r="6048" spans="2:7">
      <c r="B6048" s="22" t="s">
        <v>169</v>
      </c>
      <c r="C6048" s="22" t="s">
        <v>7</v>
      </c>
      <c r="D6048" s="22" t="s">
        <v>7</v>
      </c>
      <c r="E6048" s="22" t="s">
        <v>8</v>
      </c>
      <c r="F6048" s="22" t="s">
        <v>10</v>
      </c>
      <c r="G6048" s="1">
        <v>82264.2</v>
      </c>
    </row>
    <row r="6049" spans="2:7">
      <c r="B6049" s="22" t="s">
        <v>169</v>
      </c>
      <c r="C6049" s="22" t="s">
        <v>7</v>
      </c>
      <c r="D6049" s="22" t="s">
        <v>7</v>
      </c>
      <c r="E6049" s="22" t="s">
        <v>8</v>
      </c>
      <c r="F6049" s="22" t="s">
        <v>11</v>
      </c>
      <c r="G6049" s="1">
        <v>6897.59</v>
      </c>
    </row>
    <row r="6050" spans="2:7">
      <c r="B6050" s="22" t="s">
        <v>169</v>
      </c>
      <c r="C6050" s="22" t="s">
        <v>7</v>
      </c>
      <c r="D6050" s="22" t="s">
        <v>7</v>
      </c>
      <c r="E6050" s="22" t="s">
        <v>8</v>
      </c>
      <c r="F6050" s="22" t="s">
        <v>12</v>
      </c>
      <c r="G6050" s="1">
        <v>135</v>
      </c>
    </row>
    <row r="6051" spans="2:7">
      <c r="B6051" s="22" t="s">
        <v>169</v>
      </c>
      <c r="C6051" s="22" t="s">
        <v>7</v>
      </c>
      <c r="D6051" s="22" t="s">
        <v>7</v>
      </c>
      <c r="E6051" s="22" t="s">
        <v>8</v>
      </c>
      <c r="F6051" s="22" t="s">
        <v>13</v>
      </c>
      <c r="G6051" s="1">
        <v>74338.080000000002</v>
      </c>
    </row>
    <row r="6052" spans="2:7">
      <c r="B6052" s="22" t="s">
        <v>169</v>
      </c>
      <c r="C6052" s="22" t="s">
        <v>7</v>
      </c>
      <c r="D6052" s="22" t="s">
        <v>7</v>
      </c>
      <c r="E6052" s="22" t="s">
        <v>14</v>
      </c>
      <c r="F6052" s="22" t="s">
        <v>9</v>
      </c>
      <c r="G6052" s="1">
        <v>353000.33</v>
      </c>
    </row>
    <row r="6053" spans="2:7">
      <c r="B6053" s="22" t="s">
        <v>169</v>
      </c>
      <c r="C6053" s="22" t="s">
        <v>7</v>
      </c>
      <c r="D6053" s="22" t="s">
        <v>7</v>
      </c>
      <c r="E6053" s="22" t="s">
        <v>14</v>
      </c>
      <c r="F6053" s="22" t="s">
        <v>10</v>
      </c>
      <c r="G6053" s="1">
        <v>47207.6</v>
      </c>
    </row>
    <row r="6054" spans="2:7">
      <c r="B6054" s="22" t="s">
        <v>169</v>
      </c>
      <c r="C6054" s="22" t="s">
        <v>7</v>
      </c>
      <c r="D6054" s="22" t="s">
        <v>7</v>
      </c>
      <c r="E6054" s="22" t="s">
        <v>14</v>
      </c>
      <c r="F6054" s="22" t="s">
        <v>11</v>
      </c>
      <c r="G6054" s="1">
        <v>42883.31</v>
      </c>
    </row>
    <row r="6055" spans="2:7">
      <c r="B6055" s="22" t="s">
        <v>169</v>
      </c>
      <c r="C6055" s="22" t="s">
        <v>7</v>
      </c>
      <c r="D6055" s="22" t="s">
        <v>7</v>
      </c>
      <c r="E6055" s="22" t="s">
        <v>14</v>
      </c>
      <c r="F6055" s="22" t="s">
        <v>12</v>
      </c>
      <c r="G6055" s="1">
        <v>128255.44</v>
      </c>
    </row>
    <row r="6056" spans="2:7">
      <c r="B6056" s="22" t="s">
        <v>169</v>
      </c>
      <c r="C6056" s="22" t="s">
        <v>7</v>
      </c>
      <c r="D6056" s="22" t="s">
        <v>7</v>
      </c>
      <c r="E6056" s="22" t="s">
        <v>14</v>
      </c>
      <c r="F6056" s="22" t="s">
        <v>13</v>
      </c>
      <c r="G6056" s="1">
        <v>65187.34</v>
      </c>
    </row>
    <row r="6057" spans="2:7">
      <c r="B6057" s="22" t="s">
        <v>169</v>
      </c>
      <c r="C6057" s="22" t="s">
        <v>7</v>
      </c>
      <c r="D6057" s="22" t="s">
        <v>7</v>
      </c>
      <c r="E6057" s="22" t="s">
        <v>15</v>
      </c>
      <c r="F6057" s="22" t="s">
        <v>17</v>
      </c>
      <c r="G6057" s="1">
        <v>46661.73</v>
      </c>
    </row>
    <row r="6058" spans="2:7">
      <c r="B6058" s="22" t="s">
        <v>169</v>
      </c>
      <c r="C6058" s="22" t="s">
        <v>7</v>
      </c>
      <c r="D6058" s="22" t="s">
        <v>7</v>
      </c>
      <c r="E6058" s="22" t="s">
        <v>15</v>
      </c>
      <c r="F6058" s="22" t="s">
        <v>18</v>
      </c>
      <c r="G6058" s="1">
        <v>48131.89</v>
      </c>
    </row>
    <row r="6059" spans="2:7">
      <c r="B6059" s="22" t="s">
        <v>169</v>
      </c>
      <c r="C6059" s="22" t="s">
        <v>7</v>
      </c>
      <c r="D6059" s="22" t="s">
        <v>7</v>
      </c>
      <c r="E6059" s="22" t="s">
        <v>15</v>
      </c>
      <c r="F6059" s="22" t="s">
        <v>19</v>
      </c>
      <c r="G6059" s="1">
        <v>76669.259999999995</v>
      </c>
    </row>
    <row r="6060" spans="2:7">
      <c r="B6060" s="22" t="s">
        <v>169</v>
      </c>
      <c r="C6060" s="22" t="s">
        <v>7</v>
      </c>
      <c r="D6060" s="22" t="s">
        <v>7</v>
      </c>
      <c r="E6060" s="22" t="s">
        <v>15</v>
      </c>
      <c r="F6060" s="22" t="s">
        <v>20</v>
      </c>
      <c r="G6060" s="1">
        <v>65682.19</v>
      </c>
    </row>
    <row r="6061" spans="2:7">
      <c r="B6061" s="22" t="s">
        <v>169</v>
      </c>
      <c r="C6061" s="22" t="s">
        <v>7</v>
      </c>
      <c r="D6061" s="22" t="s">
        <v>7</v>
      </c>
      <c r="E6061" s="22" t="s">
        <v>15</v>
      </c>
      <c r="F6061" s="22" t="s">
        <v>21</v>
      </c>
      <c r="G6061" s="1">
        <v>1550.62</v>
      </c>
    </row>
    <row r="6062" spans="2:7">
      <c r="B6062" s="22" t="s">
        <v>169</v>
      </c>
      <c r="C6062" s="22" t="s">
        <v>7</v>
      </c>
      <c r="D6062" s="22" t="s">
        <v>7</v>
      </c>
      <c r="E6062" s="22" t="s">
        <v>15</v>
      </c>
      <c r="F6062" s="22" t="s">
        <v>22</v>
      </c>
      <c r="G6062" s="1">
        <v>2079.83</v>
      </c>
    </row>
    <row r="6063" spans="2:7">
      <c r="B6063" s="22" t="s">
        <v>169</v>
      </c>
      <c r="C6063" s="22" t="s">
        <v>7</v>
      </c>
      <c r="D6063" s="22" t="s">
        <v>7</v>
      </c>
      <c r="E6063" s="22" t="s">
        <v>15</v>
      </c>
      <c r="F6063" s="22" t="s">
        <v>23</v>
      </c>
      <c r="G6063" s="1">
        <v>5530.04</v>
      </c>
    </row>
    <row r="6064" spans="2:7">
      <c r="B6064" s="22" t="s">
        <v>169</v>
      </c>
      <c r="C6064" s="22" t="s">
        <v>7</v>
      </c>
      <c r="D6064" s="22" t="s">
        <v>7</v>
      </c>
      <c r="E6064" s="22" t="s">
        <v>15</v>
      </c>
      <c r="F6064" s="22" t="s">
        <v>24</v>
      </c>
      <c r="G6064" s="1">
        <v>27321.23</v>
      </c>
    </row>
    <row r="6065" spans="2:7">
      <c r="B6065" s="22" t="s">
        <v>169</v>
      </c>
      <c r="C6065" s="22" t="s">
        <v>7</v>
      </c>
      <c r="D6065" s="22" t="s">
        <v>7</v>
      </c>
      <c r="E6065" s="22" t="s">
        <v>15</v>
      </c>
      <c r="F6065" s="22" t="s">
        <v>25</v>
      </c>
      <c r="G6065" s="1">
        <v>76413.25</v>
      </c>
    </row>
    <row r="6066" spans="2:7">
      <c r="B6066" s="22" t="s">
        <v>169</v>
      </c>
      <c r="C6066" s="22" t="s">
        <v>7</v>
      </c>
      <c r="D6066" s="22" t="s">
        <v>7</v>
      </c>
      <c r="E6066" s="22" t="s">
        <v>15</v>
      </c>
      <c r="F6066" s="22" t="s">
        <v>26</v>
      </c>
      <c r="G6066" s="1">
        <v>136643.01999999999</v>
      </c>
    </row>
    <row r="6067" spans="2:7">
      <c r="B6067" s="22" t="s">
        <v>169</v>
      </c>
      <c r="C6067" s="22" t="s">
        <v>7</v>
      </c>
      <c r="D6067" s="22" t="s">
        <v>7</v>
      </c>
      <c r="E6067" s="22" t="s">
        <v>15</v>
      </c>
      <c r="F6067" s="22" t="s">
        <v>27</v>
      </c>
      <c r="G6067" s="1">
        <v>684.8</v>
      </c>
    </row>
    <row r="6068" spans="2:7">
      <c r="B6068" s="22" t="s">
        <v>169</v>
      </c>
      <c r="C6068" s="22" t="s">
        <v>7</v>
      </c>
      <c r="D6068" s="22" t="s">
        <v>7</v>
      </c>
      <c r="E6068" s="22" t="s">
        <v>15</v>
      </c>
      <c r="F6068" s="22" t="s">
        <v>72</v>
      </c>
      <c r="G6068" s="1">
        <v>1380.44</v>
      </c>
    </row>
    <row r="6069" spans="2:7">
      <c r="B6069" s="22" t="s">
        <v>169</v>
      </c>
      <c r="C6069" s="22" t="s">
        <v>7</v>
      </c>
      <c r="D6069" s="22" t="s">
        <v>7</v>
      </c>
      <c r="E6069" s="22" t="s">
        <v>28</v>
      </c>
      <c r="F6069" s="22" t="s">
        <v>29</v>
      </c>
      <c r="G6069" s="1">
        <v>90088.75</v>
      </c>
    </row>
    <row r="6070" spans="2:7">
      <c r="B6070" s="22" t="s">
        <v>169</v>
      </c>
      <c r="C6070" s="22" t="s">
        <v>7</v>
      </c>
      <c r="D6070" s="22" t="s">
        <v>7</v>
      </c>
      <c r="E6070" s="22" t="s">
        <v>28</v>
      </c>
      <c r="F6070" s="22" t="s">
        <v>31</v>
      </c>
      <c r="G6070" s="1">
        <v>90751.54</v>
      </c>
    </row>
    <row r="6071" spans="2:7">
      <c r="B6071" s="22" t="s">
        <v>169</v>
      </c>
      <c r="C6071" s="22" t="s">
        <v>7</v>
      </c>
      <c r="D6071" s="22" t="s">
        <v>7</v>
      </c>
      <c r="E6071" s="22" t="s">
        <v>28</v>
      </c>
      <c r="F6071" s="22" t="s">
        <v>32</v>
      </c>
      <c r="G6071" s="1">
        <v>61.94</v>
      </c>
    </row>
    <row r="6072" spans="2:7">
      <c r="B6072" s="22" t="s">
        <v>169</v>
      </c>
      <c r="C6072" s="22" t="s">
        <v>7</v>
      </c>
      <c r="D6072" s="22" t="s">
        <v>7</v>
      </c>
      <c r="E6072" s="22" t="s">
        <v>28</v>
      </c>
      <c r="F6072" s="22" t="s">
        <v>33</v>
      </c>
      <c r="G6072" s="1">
        <v>15852.75</v>
      </c>
    </row>
    <row r="6073" spans="2:7">
      <c r="B6073" s="22" t="s">
        <v>169</v>
      </c>
      <c r="C6073" s="22" t="s">
        <v>7</v>
      </c>
      <c r="D6073" s="22" t="s">
        <v>7</v>
      </c>
      <c r="E6073" s="22" t="s">
        <v>34</v>
      </c>
      <c r="F6073" s="22" t="s">
        <v>37</v>
      </c>
      <c r="G6073" s="1">
        <v>1600</v>
      </c>
    </row>
    <row r="6074" spans="2:7">
      <c r="B6074" s="22" t="s">
        <v>169</v>
      </c>
      <c r="C6074" s="22" t="s">
        <v>7</v>
      </c>
      <c r="D6074" s="22" t="s">
        <v>7</v>
      </c>
      <c r="E6074" s="22" t="s">
        <v>34</v>
      </c>
      <c r="F6074" s="22" t="s">
        <v>38</v>
      </c>
      <c r="G6074" s="1">
        <v>645</v>
      </c>
    </row>
    <row r="6075" spans="2:7">
      <c r="B6075" s="22" t="s">
        <v>169</v>
      </c>
      <c r="C6075" s="22" t="s">
        <v>7</v>
      </c>
      <c r="D6075" s="22" t="s">
        <v>7</v>
      </c>
      <c r="E6075" s="22" t="s">
        <v>34</v>
      </c>
      <c r="F6075" s="22" t="s">
        <v>39</v>
      </c>
      <c r="G6075" s="1">
        <v>17184.12</v>
      </c>
    </row>
    <row r="6076" spans="2:7">
      <c r="B6076" s="22" t="s">
        <v>169</v>
      </c>
      <c r="C6076" s="22" t="s">
        <v>7</v>
      </c>
      <c r="D6076" s="22" t="s">
        <v>7</v>
      </c>
      <c r="E6076" s="22" t="s">
        <v>34</v>
      </c>
      <c r="F6076" s="22" t="s">
        <v>50</v>
      </c>
      <c r="G6076" s="1">
        <v>427.76</v>
      </c>
    </row>
    <row r="6077" spans="2:7">
      <c r="B6077" s="22" t="s">
        <v>169</v>
      </c>
      <c r="C6077" s="22" t="s">
        <v>7</v>
      </c>
      <c r="D6077" s="22" t="s">
        <v>7</v>
      </c>
      <c r="E6077" s="22" t="s">
        <v>34</v>
      </c>
      <c r="F6077" s="22" t="s">
        <v>55</v>
      </c>
      <c r="G6077" s="1">
        <v>4066.73</v>
      </c>
    </row>
    <row r="6078" spans="2:7">
      <c r="B6078" s="22" t="s">
        <v>169</v>
      </c>
      <c r="C6078" s="22" t="s">
        <v>7</v>
      </c>
      <c r="D6078" s="22" t="s">
        <v>7</v>
      </c>
      <c r="E6078" s="22" t="s">
        <v>34</v>
      </c>
      <c r="F6078" s="22" t="s">
        <v>58</v>
      </c>
      <c r="G6078" s="1">
        <v>85</v>
      </c>
    </row>
    <row r="6079" spans="2:7">
      <c r="B6079" s="22" t="s">
        <v>169</v>
      </c>
      <c r="C6079" s="22" t="s">
        <v>7</v>
      </c>
      <c r="D6079" s="22" t="s">
        <v>7</v>
      </c>
      <c r="E6079" s="22" t="s">
        <v>59</v>
      </c>
      <c r="F6079" s="22" t="s">
        <v>55</v>
      </c>
      <c r="G6079" s="1">
        <v>11623.61</v>
      </c>
    </row>
    <row r="6080" spans="2:7">
      <c r="B6080" s="22" t="s">
        <v>169</v>
      </c>
      <c r="C6080" s="22" t="s">
        <v>7</v>
      </c>
      <c r="D6080" s="22" t="s">
        <v>7</v>
      </c>
      <c r="E6080" s="22" t="s">
        <v>60</v>
      </c>
      <c r="F6080" s="22" t="s">
        <v>61</v>
      </c>
      <c r="G6080" s="1">
        <v>8175</v>
      </c>
    </row>
    <row r="6081" spans="2:7">
      <c r="B6081" s="22" t="s">
        <v>169</v>
      </c>
      <c r="C6081" s="22" t="s">
        <v>7</v>
      </c>
      <c r="D6081" s="22" t="s">
        <v>7</v>
      </c>
      <c r="E6081" s="22" t="s">
        <v>60</v>
      </c>
      <c r="F6081" s="22" t="s">
        <v>80</v>
      </c>
      <c r="G6081" s="1">
        <v>3811.87</v>
      </c>
    </row>
    <row r="6082" spans="2:7">
      <c r="B6082" s="22" t="s">
        <v>169</v>
      </c>
      <c r="C6082" s="22" t="s">
        <v>7</v>
      </c>
      <c r="D6082" s="22" t="s">
        <v>7</v>
      </c>
      <c r="E6082" s="22" t="s">
        <v>60</v>
      </c>
      <c r="F6082" s="22" t="s">
        <v>62</v>
      </c>
      <c r="G6082" s="1">
        <v>26857.98</v>
      </c>
    </row>
    <row r="6083" spans="2:7">
      <c r="B6083" s="22" t="s">
        <v>170</v>
      </c>
      <c r="C6083" s="22" t="s">
        <v>7</v>
      </c>
      <c r="D6083" s="22" t="s">
        <v>5</v>
      </c>
      <c r="E6083" s="22" t="s">
        <v>7</v>
      </c>
      <c r="F6083" s="22" t="s">
        <v>6</v>
      </c>
      <c r="G6083" s="1">
        <v>-46285.19</v>
      </c>
    </row>
    <row r="6084" spans="2:7">
      <c r="B6084" s="22" t="s">
        <v>170</v>
      </c>
      <c r="C6084" s="22" t="s">
        <v>7</v>
      </c>
      <c r="D6084" s="22" t="s">
        <v>5</v>
      </c>
      <c r="E6084" s="22" t="s">
        <v>8</v>
      </c>
      <c r="F6084" s="22" t="s">
        <v>9</v>
      </c>
      <c r="G6084" s="1">
        <v>1578258.8</v>
      </c>
    </row>
    <row r="6085" spans="2:7">
      <c r="B6085" s="22" t="s">
        <v>170</v>
      </c>
      <c r="C6085" s="22" t="s">
        <v>7</v>
      </c>
      <c r="D6085" s="22" t="s">
        <v>5</v>
      </c>
      <c r="E6085" s="22" t="s">
        <v>8</v>
      </c>
      <c r="F6085" s="22" t="s">
        <v>10</v>
      </c>
      <c r="G6085" s="1">
        <v>9182.1200000000008</v>
      </c>
    </row>
    <row r="6086" spans="2:7">
      <c r="B6086" s="22" t="s">
        <v>170</v>
      </c>
      <c r="C6086" s="22" t="s">
        <v>7</v>
      </c>
      <c r="D6086" s="22" t="s">
        <v>5</v>
      </c>
      <c r="E6086" s="22" t="s">
        <v>8</v>
      </c>
      <c r="F6086" s="22" t="s">
        <v>11</v>
      </c>
      <c r="G6086" s="1">
        <v>10113.379999999999</v>
      </c>
    </row>
    <row r="6087" spans="2:7">
      <c r="B6087" s="22" t="s">
        <v>170</v>
      </c>
      <c r="C6087" s="22" t="s">
        <v>7</v>
      </c>
      <c r="D6087" s="22" t="s">
        <v>5</v>
      </c>
      <c r="E6087" s="22" t="s">
        <v>8</v>
      </c>
      <c r="F6087" s="22" t="s">
        <v>12</v>
      </c>
      <c r="G6087" s="1">
        <v>25469.39</v>
      </c>
    </row>
    <row r="6088" spans="2:7">
      <c r="B6088" s="22" t="s">
        <v>170</v>
      </c>
      <c r="C6088" s="22" t="s">
        <v>7</v>
      </c>
      <c r="D6088" s="22" t="s">
        <v>5</v>
      </c>
      <c r="E6088" s="22" t="s">
        <v>8</v>
      </c>
      <c r="F6088" s="22" t="s">
        <v>13</v>
      </c>
      <c r="G6088" s="1">
        <v>20614.169999999998</v>
      </c>
    </row>
    <row r="6089" spans="2:7">
      <c r="B6089" s="22" t="s">
        <v>170</v>
      </c>
      <c r="C6089" s="22" t="s">
        <v>7</v>
      </c>
      <c r="D6089" s="22" t="s">
        <v>5</v>
      </c>
      <c r="E6089" s="22" t="s">
        <v>8</v>
      </c>
      <c r="F6089" s="22" t="s">
        <v>70</v>
      </c>
      <c r="G6089" s="1">
        <v>37818</v>
      </c>
    </row>
    <row r="6090" spans="2:7">
      <c r="B6090" s="22" t="s">
        <v>170</v>
      </c>
      <c r="C6090" s="22" t="s">
        <v>7</v>
      </c>
      <c r="D6090" s="22" t="s">
        <v>5</v>
      </c>
      <c r="E6090" s="22" t="s">
        <v>14</v>
      </c>
      <c r="F6090" s="22" t="s">
        <v>9</v>
      </c>
      <c r="G6090" s="1">
        <v>700809.14</v>
      </c>
    </row>
    <row r="6091" spans="2:7">
      <c r="B6091" s="22" t="s">
        <v>170</v>
      </c>
      <c r="C6091" s="22" t="s">
        <v>7</v>
      </c>
      <c r="D6091" s="22" t="s">
        <v>5</v>
      </c>
      <c r="E6091" s="22" t="s">
        <v>14</v>
      </c>
      <c r="F6091" s="22" t="s">
        <v>10</v>
      </c>
      <c r="G6091" s="1">
        <v>12588.92</v>
      </c>
    </row>
    <row r="6092" spans="2:7">
      <c r="B6092" s="22" t="s">
        <v>170</v>
      </c>
      <c r="C6092" s="22" t="s">
        <v>7</v>
      </c>
      <c r="D6092" s="22" t="s">
        <v>5</v>
      </c>
      <c r="E6092" s="22" t="s">
        <v>14</v>
      </c>
      <c r="F6092" s="22" t="s">
        <v>11</v>
      </c>
      <c r="G6092" s="1">
        <v>9101.26</v>
      </c>
    </row>
    <row r="6093" spans="2:7">
      <c r="B6093" s="22" t="s">
        <v>170</v>
      </c>
      <c r="C6093" s="22" t="s">
        <v>7</v>
      </c>
      <c r="D6093" s="22" t="s">
        <v>5</v>
      </c>
      <c r="E6093" s="22" t="s">
        <v>14</v>
      </c>
      <c r="F6093" s="22" t="s">
        <v>12</v>
      </c>
      <c r="G6093" s="1">
        <v>1280</v>
      </c>
    </row>
    <row r="6094" spans="2:7">
      <c r="B6094" s="22" t="s">
        <v>170</v>
      </c>
      <c r="C6094" s="22" t="s">
        <v>7</v>
      </c>
      <c r="D6094" s="22" t="s">
        <v>5</v>
      </c>
      <c r="E6094" s="22" t="s">
        <v>14</v>
      </c>
      <c r="F6094" s="22" t="s">
        <v>13</v>
      </c>
      <c r="G6094" s="1">
        <v>643.98</v>
      </c>
    </row>
    <row r="6095" spans="2:7">
      <c r="B6095" s="22" t="s">
        <v>170</v>
      </c>
      <c r="C6095" s="22" t="s">
        <v>7</v>
      </c>
      <c r="D6095" s="22" t="s">
        <v>5</v>
      </c>
      <c r="E6095" s="22" t="s">
        <v>15</v>
      </c>
      <c r="F6095" s="22" t="s">
        <v>17</v>
      </c>
      <c r="G6095" s="1">
        <v>127705.67</v>
      </c>
    </row>
    <row r="6096" spans="2:7">
      <c r="B6096" s="22" t="s">
        <v>170</v>
      </c>
      <c r="C6096" s="22" t="s">
        <v>7</v>
      </c>
      <c r="D6096" s="22" t="s">
        <v>5</v>
      </c>
      <c r="E6096" s="22" t="s">
        <v>15</v>
      </c>
      <c r="F6096" s="22" t="s">
        <v>18</v>
      </c>
      <c r="G6096" s="1">
        <v>52911.18</v>
      </c>
    </row>
    <row r="6097" spans="2:7">
      <c r="B6097" s="22" t="s">
        <v>170</v>
      </c>
      <c r="C6097" s="22" t="s">
        <v>7</v>
      </c>
      <c r="D6097" s="22" t="s">
        <v>5</v>
      </c>
      <c r="E6097" s="22" t="s">
        <v>15</v>
      </c>
      <c r="F6097" s="22" t="s">
        <v>19</v>
      </c>
      <c r="G6097" s="1">
        <v>250481.13</v>
      </c>
    </row>
    <row r="6098" spans="2:7">
      <c r="B6098" s="22" t="s">
        <v>170</v>
      </c>
      <c r="C6098" s="22" t="s">
        <v>7</v>
      </c>
      <c r="D6098" s="22" t="s">
        <v>5</v>
      </c>
      <c r="E6098" s="22" t="s">
        <v>15</v>
      </c>
      <c r="F6098" s="22" t="s">
        <v>20</v>
      </c>
      <c r="G6098" s="1">
        <v>93989.77</v>
      </c>
    </row>
    <row r="6099" spans="2:7">
      <c r="B6099" s="22" t="s">
        <v>170</v>
      </c>
      <c r="C6099" s="22" t="s">
        <v>7</v>
      </c>
      <c r="D6099" s="22" t="s">
        <v>5</v>
      </c>
      <c r="E6099" s="22" t="s">
        <v>15</v>
      </c>
      <c r="F6099" s="22" t="s">
        <v>21</v>
      </c>
      <c r="G6099" s="1">
        <v>4537.78</v>
      </c>
    </row>
    <row r="6100" spans="2:7">
      <c r="B6100" s="22" t="s">
        <v>170</v>
      </c>
      <c r="C6100" s="22" t="s">
        <v>7</v>
      </c>
      <c r="D6100" s="22" t="s">
        <v>5</v>
      </c>
      <c r="E6100" s="22" t="s">
        <v>15</v>
      </c>
      <c r="F6100" s="22" t="s">
        <v>22</v>
      </c>
      <c r="G6100" s="1">
        <v>3906.25</v>
      </c>
    </row>
    <row r="6101" spans="2:7">
      <c r="B6101" s="22" t="s">
        <v>170</v>
      </c>
      <c r="C6101" s="22" t="s">
        <v>7</v>
      </c>
      <c r="D6101" s="22" t="s">
        <v>5</v>
      </c>
      <c r="E6101" s="22" t="s">
        <v>15</v>
      </c>
      <c r="F6101" s="22" t="s">
        <v>23</v>
      </c>
      <c r="G6101" s="1">
        <v>10586.28</v>
      </c>
    </row>
    <row r="6102" spans="2:7">
      <c r="B6102" s="22" t="s">
        <v>170</v>
      </c>
      <c r="C6102" s="22" t="s">
        <v>7</v>
      </c>
      <c r="D6102" s="22" t="s">
        <v>5</v>
      </c>
      <c r="E6102" s="22" t="s">
        <v>15</v>
      </c>
      <c r="F6102" s="22" t="s">
        <v>24</v>
      </c>
      <c r="G6102" s="1">
        <v>24636.57</v>
      </c>
    </row>
    <row r="6103" spans="2:7">
      <c r="B6103" s="22" t="s">
        <v>170</v>
      </c>
      <c r="C6103" s="22" t="s">
        <v>7</v>
      </c>
      <c r="D6103" s="22" t="s">
        <v>5</v>
      </c>
      <c r="E6103" s="22" t="s">
        <v>15</v>
      </c>
      <c r="F6103" s="22" t="s">
        <v>25</v>
      </c>
      <c r="G6103" s="1">
        <v>252788.32</v>
      </c>
    </row>
    <row r="6104" spans="2:7">
      <c r="B6104" s="22" t="s">
        <v>170</v>
      </c>
      <c r="C6104" s="22" t="s">
        <v>7</v>
      </c>
      <c r="D6104" s="22" t="s">
        <v>5</v>
      </c>
      <c r="E6104" s="22" t="s">
        <v>15</v>
      </c>
      <c r="F6104" s="22" t="s">
        <v>26</v>
      </c>
      <c r="G6104" s="1">
        <v>305535.93</v>
      </c>
    </row>
    <row r="6105" spans="2:7">
      <c r="B6105" s="22" t="s">
        <v>170</v>
      </c>
      <c r="C6105" s="22" t="s">
        <v>7</v>
      </c>
      <c r="D6105" s="22" t="s">
        <v>5</v>
      </c>
      <c r="E6105" s="22" t="s">
        <v>28</v>
      </c>
      <c r="F6105" s="22" t="s">
        <v>29</v>
      </c>
      <c r="G6105" s="1">
        <v>72345.22</v>
      </c>
    </row>
    <row r="6106" spans="2:7">
      <c r="B6106" s="22" t="s">
        <v>170</v>
      </c>
      <c r="C6106" s="22" t="s">
        <v>7</v>
      </c>
      <c r="D6106" s="22" t="s">
        <v>5</v>
      </c>
      <c r="E6106" s="22" t="s">
        <v>28</v>
      </c>
      <c r="F6106" s="22" t="s">
        <v>30</v>
      </c>
      <c r="G6106" s="1">
        <v>8769.9500000000007</v>
      </c>
    </row>
    <row r="6107" spans="2:7">
      <c r="B6107" s="22" t="s">
        <v>170</v>
      </c>
      <c r="C6107" s="22" t="s">
        <v>7</v>
      </c>
      <c r="D6107" s="22" t="s">
        <v>5</v>
      </c>
      <c r="E6107" s="22" t="s">
        <v>28</v>
      </c>
      <c r="F6107" s="22" t="s">
        <v>31</v>
      </c>
      <c r="G6107" s="1">
        <v>14217.88</v>
      </c>
    </row>
    <row r="6108" spans="2:7">
      <c r="B6108" s="22" t="s">
        <v>170</v>
      </c>
      <c r="C6108" s="22" t="s">
        <v>7</v>
      </c>
      <c r="D6108" s="22" t="s">
        <v>5</v>
      </c>
      <c r="E6108" s="22" t="s">
        <v>28</v>
      </c>
      <c r="F6108" s="22" t="s">
        <v>32</v>
      </c>
      <c r="G6108" s="1">
        <v>45931.92</v>
      </c>
    </row>
    <row r="6109" spans="2:7">
      <c r="B6109" s="22" t="s">
        <v>170</v>
      </c>
      <c r="C6109" s="22" t="s">
        <v>7</v>
      </c>
      <c r="D6109" s="22" t="s">
        <v>5</v>
      </c>
      <c r="E6109" s="22" t="s">
        <v>28</v>
      </c>
      <c r="F6109" s="22" t="s">
        <v>33</v>
      </c>
      <c r="G6109" s="1">
        <v>72974.28</v>
      </c>
    </row>
    <row r="6110" spans="2:7">
      <c r="B6110" s="22" t="s">
        <v>170</v>
      </c>
      <c r="C6110" s="22" t="s">
        <v>7</v>
      </c>
      <c r="D6110" s="22" t="s">
        <v>5</v>
      </c>
      <c r="E6110" s="22" t="s">
        <v>34</v>
      </c>
      <c r="F6110" s="22" t="s">
        <v>35</v>
      </c>
      <c r="G6110" s="1">
        <v>3240.94</v>
      </c>
    </row>
    <row r="6111" spans="2:7">
      <c r="B6111" s="22" t="s">
        <v>170</v>
      </c>
      <c r="C6111" s="22" t="s">
        <v>7</v>
      </c>
      <c r="D6111" s="22" t="s">
        <v>5</v>
      </c>
      <c r="E6111" s="22" t="s">
        <v>34</v>
      </c>
      <c r="F6111" s="22" t="s">
        <v>36</v>
      </c>
      <c r="G6111" s="1">
        <v>4634.9799999999996</v>
      </c>
    </row>
    <row r="6112" spans="2:7">
      <c r="B6112" s="22" t="s">
        <v>170</v>
      </c>
      <c r="C6112" s="22" t="s">
        <v>7</v>
      </c>
      <c r="D6112" s="22" t="s">
        <v>5</v>
      </c>
      <c r="E6112" s="22" t="s">
        <v>34</v>
      </c>
      <c r="F6112" s="22" t="s">
        <v>37</v>
      </c>
      <c r="G6112" s="1">
        <v>25474.07</v>
      </c>
    </row>
    <row r="6113" spans="2:7">
      <c r="B6113" s="22" t="s">
        <v>170</v>
      </c>
      <c r="C6113" s="22" t="s">
        <v>7</v>
      </c>
      <c r="D6113" s="22" t="s">
        <v>5</v>
      </c>
      <c r="E6113" s="22" t="s">
        <v>34</v>
      </c>
      <c r="F6113" s="22" t="s">
        <v>73</v>
      </c>
      <c r="G6113" s="1">
        <v>83484.27</v>
      </c>
    </row>
    <row r="6114" spans="2:7">
      <c r="B6114" s="22" t="s">
        <v>170</v>
      </c>
      <c r="C6114" s="22" t="s">
        <v>7</v>
      </c>
      <c r="D6114" s="22" t="s">
        <v>5</v>
      </c>
      <c r="E6114" s="22" t="s">
        <v>34</v>
      </c>
      <c r="F6114" s="22" t="s">
        <v>38</v>
      </c>
      <c r="G6114" s="1">
        <v>15927.18</v>
      </c>
    </row>
    <row r="6115" spans="2:7">
      <c r="B6115" s="22" t="s">
        <v>170</v>
      </c>
      <c r="C6115" s="22" t="s">
        <v>7</v>
      </c>
      <c r="D6115" s="22" t="s">
        <v>5</v>
      </c>
      <c r="E6115" s="22" t="s">
        <v>34</v>
      </c>
      <c r="F6115" s="22" t="s">
        <v>39</v>
      </c>
      <c r="G6115" s="1">
        <v>7770.48</v>
      </c>
    </row>
    <row r="6116" spans="2:7">
      <c r="B6116" s="22" t="s">
        <v>170</v>
      </c>
      <c r="C6116" s="22" t="s">
        <v>7</v>
      </c>
      <c r="D6116" s="22" t="s">
        <v>5</v>
      </c>
      <c r="E6116" s="22" t="s">
        <v>34</v>
      </c>
      <c r="F6116" s="22" t="s">
        <v>40</v>
      </c>
      <c r="G6116" s="1">
        <v>3501</v>
      </c>
    </row>
    <row r="6117" spans="2:7">
      <c r="B6117" s="22" t="s">
        <v>170</v>
      </c>
      <c r="C6117" s="22" t="s">
        <v>7</v>
      </c>
      <c r="D6117" s="22" t="s">
        <v>5</v>
      </c>
      <c r="E6117" s="22" t="s">
        <v>34</v>
      </c>
      <c r="F6117" s="22" t="s">
        <v>65</v>
      </c>
      <c r="G6117" s="1">
        <v>207.35</v>
      </c>
    </row>
    <row r="6118" spans="2:7">
      <c r="B6118" s="22" t="s">
        <v>170</v>
      </c>
      <c r="C6118" s="22" t="s">
        <v>7</v>
      </c>
      <c r="D6118" s="22" t="s">
        <v>5</v>
      </c>
      <c r="E6118" s="22" t="s">
        <v>34</v>
      </c>
      <c r="F6118" s="22" t="s">
        <v>42</v>
      </c>
      <c r="G6118" s="1">
        <v>16570</v>
      </c>
    </row>
    <row r="6119" spans="2:7">
      <c r="B6119" s="22" t="s">
        <v>170</v>
      </c>
      <c r="C6119" s="22" t="s">
        <v>7</v>
      </c>
      <c r="D6119" s="22" t="s">
        <v>5</v>
      </c>
      <c r="E6119" s="22" t="s">
        <v>34</v>
      </c>
      <c r="F6119" s="22" t="s">
        <v>43</v>
      </c>
      <c r="G6119" s="1">
        <v>27687.72</v>
      </c>
    </row>
    <row r="6120" spans="2:7">
      <c r="B6120" s="22" t="s">
        <v>170</v>
      </c>
      <c r="C6120" s="22" t="s">
        <v>7</v>
      </c>
      <c r="D6120" s="22" t="s">
        <v>5</v>
      </c>
      <c r="E6120" s="22" t="s">
        <v>34</v>
      </c>
      <c r="F6120" s="22" t="s">
        <v>46</v>
      </c>
      <c r="G6120" s="1">
        <v>11219.61</v>
      </c>
    </row>
    <row r="6121" spans="2:7">
      <c r="B6121" s="22" t="s">
        <v>170</v>
      </c>
      <c r="C6121" s="22" t="s">
        <v>7</v>
      </c>
      <c r="D6121" s="22" t="s">
        <v>5</v>
      </c>
      <c r="E6121" s="22" t="s">
        <v>34</v>
      </c>
      <c r="F6121" s="22" t="s">
        <v>47</v>
      </c>
      <c r="G6121" s="1">
        <v>22773.9</v>
      </c>
    </row>
    <row r="6122" spans="2:7">
      <c r="B6122" s="22" t="s">
        <v>170</v>
      </c>
      <c r="C6122" s="22" t="s">
        <v>7</v>
      </c>
      <c r="D6122" s="22" t="s">
        <v>5</v>
      </c>
      <c r="E6122" s="22" t="s">
        <v>34</v>
      </c>
      <c r="F6122" s="22" t="s">
        <v>48</v>
      </c>
      <c r="G6122" s="1">
        <v>2193.41</v>
      </c>
    </row>
    <row r="6123" spans="2:7">
      <c r="B6123" s="22" t="s">
        <v>170</v>
      </c>
      <c r="C6123" s="22" t="s">
        <v>7</v>
      </c>
      <c r="D6123" s="22" t="s">
        <v>5</v>
      </c>
      <c r="E6123" s="22" t="s">
        <v>34</v>
      </c>
      <c r="F6123" s="22" t="s">
        <v>75</v>
      </c>
      <c r="G6123" s="1">
        <v>4670.75</v>
      </c>
    </row>
    <row r="6124" spans="2:7">
      <c r="B6124" s="22" t="s">
        <v>170</v>
      </c>
      <c r="C6124" s="22" t="s">
        <v>7</v>
      </c>
      <c r="D6124" s="22" t="s">
        <v>5</v>
      </c>
      <c r="E6124" s="22" t="s">
        <v>34</v>
      </c>
      <c r="F6124" s="22" t="s">
        <v>66</v>
      </c>
      <c r="G6124" s="1">
        <v>15292.74</v>
      </c>
    </row>
    <row r="6125" spans="2:7">
      <c r="B6125" s="22" t="s">
        <v>170</v>
      </c>
      <c r="C6125" s="22" t="s">
        <v>7</v>
      </c>
      <c r="D6125" s="22" t="s">
        <v>5</v>
      </c>
      <c r="E6125" s="22" t="s">
        <v>34</v>
      </c>
      <c r="F6125" s="22" t="s">
        <v>49</v>
      </c>
      <c r="G6125" s="1">
        <v>100134.5</v>
      </c>
    </row>
    <row r="6126" spans="2:7">
      <c r="B6126" s="22" t="s">
        <v>170</v>
      </c>
      <c r="C6126" s="22" t="s">
        <v>7</v>
      </c>
      <c r="D6126" s="22" t="s">
        <v>5</v>
      </c>
      <c r="E6126" s="22" t="s">
        <v>34</v>
      </c>
      <c r="F6126" s="22" t="s">
        <v>50</v>
      </c>
      <c r="G6126" s="1">
        <v>9929.2099999999991</v>
      </c>
    </row>
    <row r="6127" spans="2:7">
      <c r="B6127" s="22" t="s">
        <v>170</v>
      </c>
      <c r="C6127" s="22" t="s">
        <v>7</v>
      </c>
      <c r="D6127" s="22" t="s">
        <v>5</v>
      </c>
      <c r="E6127" s="22" t="s">
        <v>34</v>
      </c>
      <c r="F6127" s="22" t="s">
        <v>51</v>
      </c>
      <c r="G6127" s="1">
        <v>119.26</v>
      </c>
    </row>
    <row r="6128" spans="2:7">
      <c r="B6128" s="22" t="s">
        <v>170</v>
      </c>
      <c r="C6128" s="22" t="s">
        <v>7</v>
      </c>
      <c r="D6128" s="22" t="s">
        <v>5</v>
      </c>
      <c r="E6128" s="22" t="s">
        <v>34</v>
      </c>
      <c r="F6128" s="22" t="s">
        <v>52</v>
      </c>
      <c r="G6128" s="1">
        <v>5046.63</v>
      </c>
    </row>
    <row r="6129" spans="2:7">
      <c r="B6129" s="22" t="s">
        <v>170</v>
      </c>
      <c r="C6129" s="22" t="s">
        <v>7</v>
      </c>
      <c r="D6129" s="22" t="s">
        <v>5</v>
      </c>
      <c r="E6129" s="22" t="s">
        <v>34</v>
      </c>
      <c r="F6129" s="22" t="s">
        <v>55</v>
      </c>
      <c r="G6129" s="1">
        <v>685</v>
      </c>
    </row>
    <row r="6130" spans="2:7">
      <c r="B6130" s="22" t="s">
        <v>170</v>
      </c>
      <c r="C6130" s="22" t="s">
        <v>7</v>
      </c>
      <c r="D6130" s="22" t="s">
        <v>5</v>
      </c>
      <c r="E6130" s="22" t="s">
        <v>34</v>
      </c>
      <c r="F6130" s="22" t="s">
        <v>56</v>
      </c>
      <c r="G6130" s="1">
        <v>155108.46</v>
      </c>
    </row>
    <row r="6131" spans="2:7">
      <c r="B6131" s="22" t="s">
        <v>170</v>
      </c>
      <c r="C6131" s="22" t="s">
        <v>7</v>
      </c>
      <c r="D6131" s="22" t="s">
        <v>5</v>
      </c>
      <c r="E6131" s="22" t="s">
        <v>34</v>
      </c>
      <c r="F6131" s="22" t="s">
        <v>57</v>
      </c>
      <c r="G6131" s="1">
        <v>74677.67</v>
      </c>
    </row>
    <row r="6132" spans="2:7">
      <c r="B6132" s="22" t="s">
        <v>170</v>
      </c>
      <c r="C6132" s="22" t="s">
        <v>7</v>
      </c>
      <c r="D6132" s="22" t="s">
        <v>5</v>
      </c>
      <c r="E6132" s="22" t="s">
        <v>34</v>
      </c>
      <c r="F6132" s="22" t="s">
        <v>58</v>
      </c>
      <c r="G6132" s="1">
        <v>1988.7</v>
      </c>
    </row>
    <row r="6133" spans="2:7">
      <c r="B6133" s="22" t="s">
        <v>170</v>
      </c>
      <c r="C6133" s="22" t="s">
        <v>7</v>
      </c>
      <c r="D6133" s="22" t="s">
        <v>5</v>
      </c>
      <c r="E6133" s="22" t="s">
        <v>59</v>
      </c>
      <c r="F6133" s="22" t="s">
        <v>55</v>
      </c>
      <c r="G6133" s="1">
        <v>12475.66</v>
      </c>
    </row>
    <row r="6134" spans="2:7">
      <c r="B6134" s="22" t="s">
        <v>170</v>
      </c>
      <c r="C6134" s="22" t="s">
        <v>7</v>
      </c>
      <c r="D6134" s="22" t="s">
        <v>5</v>
      </c>
      <c r="E6134" s="22" t="s">
        <v>60</v>
      </c>
      <c r="F6134" s="22" t="s">
        <v>80</v>
      </c>
      <c r="G6134" s="1">
        <v>14484.96</v>
      </c>
    </row>
    <row r="6135" spans="2:7">
      <c r="B6135" s="22" t="s">
        <v>170</v>
      </c>
      <c r="C6135" s="22" t="s">
        <v>7</v>
      </c>
      <c r="D6135" s="22" t="s">
        <v>7</v>
      </c>
      <c r="E6135" s="22" t="s">
        <v>5</v>
      </c>
      <c r="F6135" s="22" t="s">
        <v>6</v>
      </c>
      <c r="G6135" s="1">
        <v>46285.19</v>
      </c>
    </row>
    <row r="6136" spans="2:7">
      <c r="B6136" s="22" t="s">
        <v>170</v>
      </c>
      <c r="C6136" s="22" t="s">
        <v>7</v>
      </c>
      <c r="D6136" s="22" t="s">
        <v>7</v>
      </c>
      <c r="E6136" s="22" t="s">
        <v>8</v>
      </c>
      <c r="F6136" s="22" t="s">
        <v>9</v>
      </c>
      <c r="G6136" s="1">
        <v>162611.60999999999</v>
      </c>
    </row>
    <row r="6137" spans="2:7">
      <c r="B6137" s="22" t="s">
        <v>170</v>
      </c>
      <c r="C6137" s="22" t="s">
        <v>7</v>
      </c>
      <c r="D6137" s="22" t="s">
        <v>7</v>
      </c>
      <c r="E6137" s="22" t="s">
        <v>8</v>
      </c>
      <c r="F6137" s="22" t="s">
        <v>11</v>
      </c>
      <c r="G6137" s="1">
        <v>2399.23</v>
      </c>
    </row>
    <row r="6138" spans="2:7">
      <c r="B6138" s="22" t="s">
        <v>170</v>
      </c>
      <c r="C6138" s="22" t="s">
        <v>7</v>
      </c>
      <c r="D6138" s="22" t="s">
        <v>7</v>
      </c>
      <c r="E6138" s="22" t="s">
        <v>8</v>
      </c>
      <c r="F6138" s="22" t="s">
        <v>12</v>
      </c>
      <c r="G6138" s="1">
        <v>34427.89</v>
      </c>
    </row>
    <row r="6139" spans="2:7">
      <c r="B6139" s="22" t="s">
        <v>170</v>
      </c>
      <c r="C6139" s="22" t="s">
        <v>7</v>
      </c>
      <c r="D6139" s="22" t="s">
        <v>7</v>
      </c>
      <c r="E6139" s="22" t="s">
        <v>8</v>
      </c>
      <c r="F6139" s="22" t="s">
        <v>13</v>
      </c>
      <c r="G6139" s="1">
        <v>26509.37</v>
      </c>
    </row>
    <row r="6140" spans="2:7">
      <c r="B6140" s="22" t="s">
        <v>170</v>
      </c>
      <c r="C6140" s="22" t="s">
        <v>7</v>
      </c>
      <c r="D6140" s="22" t="s">
        <v>7</v>
      </c>
      <c r="E6140" s="22" t="s">
        <v>14</v>
      </c>
      <c r="F6140" s="22" t="s">
        <v>9</v>
      </c>
      <c r="G6140" s="1">
        <v>195262.7</v>
      </c>
    </row>
    <row r="6141" spans="2:7">
      <c r="B6141" s="22" t="s">
        <v>170</v>
      </c>
      <c r="C6141" s="22" t="s">
        <v>7</v>
      </c>
      <c r="D6141" s="22" t="s">
        <v>7</v>
      </c>
      <c r="E6141" s="22" t="s">
        <v>14</v>
      </c>
      <c r="F6141" s="22" t="s">
        <v>10</v>
      </c>
      <c r="G6141" s="1">
        <v>1804.45</v>
      </c>
    </row>
    <row r="6142" spans="2:7">
      <c r="B6142" s="22" t="s">
        <v>170</v>
      </c>
      <c r="C6142" s="22" t="s">
        <v>7</v>
      </c>
      <c r="D6142" s="22" t="s">
        <v>7</v>
      </c>
      <c r="E6142" s="22" t="s">
        <v>14</v>
      </c>
      <c r="F6142" s="22" t="s">
        <v>11</v>
      </c>
      <c r="G6142" s="1">
        <v>2102.65</v>
      </c>
    </row>
    <row r="6143" spans="2:7">
      <c r="B6143" s="22" t="s">
        <v>170</v>
      </c>
      <c r="C6143" s="22" t="s">
        <v>7</v>
      </c>
      <c r="D6143" s="22" t="s">
        <v>7</v>
      </c>
      <c r="E6143" s="22" t="s">
        <v>14</v>
      </c>
      <c r="F6143" s="22" t="s">
        <v>12</v>
      </c>
      <c r="G6143" s="1">
        <v>10438.58</v>
      </c>
    </row>
    <row r="6144" spans="2:7">
      <c r="B6144" s="22" t="s">
        <v>170</v>
      </c>
      <c r="C6144" s="22" t="s">
        <v>7</v>
      </c>
      <c r="D6144" s="22" t="s">
        <v>7</v>
      </c>
      <c r="E6144" s="22" t="s">
        <v>14</v>
      </c>
      <c r="F6144" s="22" t="s">
        <v>13</v>
      </c>
      <c r="G6144" s="1">
        <v>909.45</v>
      </c>
    </row>
    <row r="6145" spans="2:7">
      <c r="B6145" s="22" t="s">
        <v>170</v>
      </c>
      <c r="C6145" s="22" t="s">
        <v>7</v>
      </c>
      <c r="D6145" s="22" t="s">
        <v>7</v>
      </c>
      <c r="E6145" s="22" t="s">
        <v>15</v>
      </c>
      <c r="F6145" s="22" t="s">
        <v>17</v>
      </c>
      <c r="G6145" s="1">
        <v>14952.11</v>
      </c>
    </row>
    <row r="6146" spans="2:7">
      <c r="B6146" s="22" t="s">
        <v>170</v>
      </c>
      <c r="C6146" s="22" t="s">
        <v>7</v>
      </c>
      <c r="D6146" s="22" t="s">
        <v>7</v>
      </c>
      <c r="E6146" s="22" t="s">
        <v>15</v>
      </c>
      <c r="F6146" s="22" t="s">
        <v>18</v>
      </c>
      <c r="G6146" s="1">
        <v>15884.25</v>
      </c>
    </row>
    <row r="6147" spans="2:7">
      <c r="B6147" s="22" t="s">
        <v>170</v>
      </c>
      <c r="C6147" s="22" t="s">
        <v>7</v>
      </c>
      <c r="D6147" s="22" t="s">
        <v>7</v>
      </c>
      <c r="E6147" s="22" t="s">
        <v>15</v>
      </c>
      <c r="F6147" s="22" t="s">
        <v>19</v>
      </c>
      <c r="G6147" s="1">
        <v>27316.74</v>
      </c>
    </row>
    <row r="6148" spans="2:7">
      <c r="B6148" s="22" t="s">
        <v>170</v>
      </c>
      <c r="C6148" s="22" t="s">
        <v>7</v>
      </c>
      <c r="D6148" s="22" t="s">
        <v>7</v>
      </c>
      <c r="E6148" s="22" t="s">
        <v>15</v>
      </c>
      <c r="F6148" s="22" t="s">
        <v>20</v>
      </c>
      <c r="G6148" s="1">
        <v>26581.11</v>
      </c>
    </row>
    <row r="6149" spans="2:7">
      <c r="B6149" s="22" t="s">
        <v>170</v>
      </c>
      <c r="C6149" s="22" t="s">
        <v>7</v>
      </c>
      <c r="D6149" s="22" t="s">
        <v>7</v>
      </c>
      <c r="E6149" s="22" t="s">
        <v>15</v>
      </c>
      <c r="F6149" s="22" t="s">
        <v>21</v>
      </c>
      <c r="G6149" s="1">
        <v>579.66999999999996</v>
      </c>
    </row>
    <row r="6150" spans="2:7">
      <c r="B6150" s="22" t="s">
        <v>170</v>
      </c>
      <c r="C6150" s="22" t="s">
        <v>7</v>
      </c>
      <c r="D6150" s="22" t="s">
        <v>7</v>
      </c>
      <c r="E6150" s="22" t="s">
        <v>15</v>
      </c>
      <c r="F6150" s="22" t="s">
        <v>22</v>
      </c>
      <c r="G6150" s="1">
        <v>1159.69</v>
      </c>
    </row>
    <row r="6151" spans="2:7">
      <c r="B6151" s="22" t="s">
        <v>170</v>
      </c>
      <c r="C6151" s="22" t="s">
        <v>7</v>
      </c>
      <c r="D6151" s="22" t="s">
        <v>7</v>
      </c>
      <c r="E6151" s="22" t="s">
        <v>15</v>
      </c>
      <c r="F6151" s="22" t="s">
        <v>23</v>
      </c>
      <c r="G6151" s="1">
        <v>840.9</v>
      </c>
    </row>
    <row r="6152" spans="2:7">
      <c r="B6152" s="22" t="s">
        <v>170</v>
      </c>
      <c r="C6152" s="22" t="s">
        <v>7</v>
      </c>
      <c r="D6152" s="22" t="s">
        <v>7</v>
      </c>
      <c r="E6152" s="22" t="s">
        <v>15</v>
      </c>
      <c r="F6152" s="22" t="s">
        <v>24</v>
      </c>
      <c r="G6152" s="1">
        <v>1507.6</v>
      </c>
    </row>
    <row r="6153" spans="2:7">
      <c r="B6153" s="22" t="s">
        <v>170</v>
      </c>
      <c r="C6153" s="22" t="s">
        <v>7</v>
      </c>
      <c r="D6153" s="22" t="s">
        <v>7</v>
      </c>
      <c r="E6153" s="22" t="s">
        <v>15</v>
      </c>
      <c r="F6153" s="22" t="s">
        <v>25</v>
      </c>
      <c r="G6153" s="1">
        <v>10965</v>
      </c>
    </row>
    <row r="6154" spans="2:7">
      <c r="B6154" s="22" t="s">
        <v>170</v>
      </c>
      <c r="C6154" s="22" t="s">
        <v>7</v>
      </c>
      <c r="D6154" s="22" t="s">
        <v>7</v>
      </c>
      <c r="E6154" s="22" t="s">
        <v>15</v>
      </c>
      <c r="F6154" s="22" t="s">
        <v>26</v>
      </c>
      <c r="G6154" s="1">
        <v>4201.1099999999997</v>
      </c>
    </row>
    <row r="6155" spans="2:7">
      <c r="B6155" s="22" t="s">
        <v>170</v>
      </c>
      <c r="C6155" s="22" t="s">
        <v>7</v>
      </c>
      <c r="D6155" s="22" t="s">
        <v>7</v>
      </c>
      <c r="E6155" s="22" t="s">
        <v>28</v>
      </c>
      <c r="F6155" s="22" t="s">
        <v>29</v>
      </c>
      <c r="G6155" s="1">
        <v>11842.67</v>
      </c>
    </row>
    <row r="6156" spans="2:7">
      <c r="B6156" s="22" t="s">
        <v>170</v>
      </c>
      <c r="C6156" s="22" t="s">
        <v>7</v>
      </c>
      <c r="D6156" s="22" t="s">
        <v>7</v>
      </c>
      <c r="E6156" s="22" t="s">
        <v>28</v>
      </c>
      <c r="F6156" s="22" t="s">
        <v>31</v>
      </c>
      <c r="G6156" s="1">
        <v>87364.25</v>
      </c>
    </row>
    <row r="6157" spans="2:7">
      <c r="B6157" s="22" t="s">
        <v>170</v>
      </c>
      <c r="C6157" s="22" t="s">
        <v>7</v>
      </c>
      <c r="D6157" s="22" t="s">
        <v>7</v>
      </c>
      <c r="E6157" s="22" t="s">
        <v>28</v>
      </c>
      <c r="F6157" s="22" t="s">
        <v>33</v>
      </c>
      <c r="G6157" s="1">
        <v>59.48</v>
      </c>
    </row>
    <row r="6158" spans="2:7">
      <c r="B6158" s="22" t="s">
        <v>170</v>
      </c>
      <c r="C6158" s="22" t="s">
        <v>7</v>
      </c>
      <c r="D6158" s="22" t="s">
        <v>7</v>
      </c>
      <c r="E6158" s="22" t="s">
        <v>34</v>
      </c>
      <c r="F6158" s="22" t="s">
        <v>37</v>
      </c>
      <c r="G6158" s="1">
        <v>145102.78</v>
      </c>
    </row>
    <row r="6159" spans="2:7">
      <c r="B6159" s="22" t="s">
        <v>170</v>
      </c>
      <c r="C6159" s="22" t="s">
        <v>7</v>
      </c>
      <c r="D6159" s="22" t="s">
        <v>7</v>
      </c>
      <c r="E6159" s="22" t="s">
        <v>34</v>
      </c>
      <c r="F6159" s="22" t="s">
        <v>73</v>
      </c>
      <c r="G6159" s="1">
        <v>98768.61</v>
      </c>
    </row>
    <row r="6160" spans="2:7">
      <c r="B6160" s="22" t="s">
        <v>170</v>
      </c>
      <c r="C6160" s="22" t="s">
        <v>7</v>
      </c>
      <c r="D6160" s="22" t="s">
        <v>7</v>
      </c>
      <c r="E6160" s="22" t="s">
        <v>34</v>
      </c>
      <c r="F6160" s="22" t="s">
        <v>38</v>
      </c>
      <c r="G6160" s="1">
        <v>360</v>
      </c>
    </row>
    <row r="6161" spans="2:7">
      <c r="B6161" s="22" t="s">
        <v>170</v>
      </c>
      <c r="C6161" s="22" t="s">
        <v>7</v>
      </c>
      <c r="D6161" s="22" t="s">
        <v>7</v>
      </c>
      <c r="E6161" s="22" t="s">
        <v>34</v>
      </c>
      <c r="F6161" s="22" t="s">
        <v>75</v>
      </c>
      <c r="G6161" s="1">
        <v>3449.48</v>
      </c>
    </row>
    <row r="6162" spans="2:7">
      <c r="B6162" s="22" t="s">
        <v>170</v>
      </c>
      <c r="C6162" s="22" t="s">
        <v>7</v>
      </c>
      <c r="D6162" s="22" t="s">
        <v>7</v>
      </c>
      <c r="E6162" s="22" t="s">
        <v>34</v>
      </c>
      <c r="F6162" s="22" t="s">
        <v>50</v>
      </c>
      <c r="G6162" s="1">
        <v>527.66999999999996</v>
      </c>
    </row>
    <row r="6163" spans="2:7">
      <c r="B6163" s="22" t="s">
        <v>170</v>
      </c>
      <c r="C6163" s="22" t="s">
        <v>7</v>
      </c>
      <c r="D6163" s="22" t="s">
        <v>7</v>
      </c>
      <c r="E6163" s="22" t="s">
        <v>34</v>
      </c>
      <c r="F6163" s="22" t="s">
        <v>55</v>
      </c>
      <c r="G6163" s="1">
        <v>517.02</v>
      </c>
    </row>
    <row r="6164" spans="2:7">
      <c r="B6164" s="22" t="s">
        <v>170</v>
      </c>
      <c r="C6164" s="22" t="s">
        <v>7</v>
      </c>
      <c r="D6164" s="22" t="s">
        <v>7</v>
      </c>
      <c r="E6164" s="22" t="s">
        <v>34</v>
      </c>
      <c r="F6164" s="22" t="s">
        <v>56</v>
      </c>
      <c r="G6164" s="1">
        <v>30328.959999999999</v>
      </c>
    </row>
    <row r="6165" spans="2:7">
      <c r="B6165" s="22" t="s">
        <v>170</v>
      </c>
      <c r="C6165" s="22" t="s">
        <v>7</v>
      </c>
      <c r="D6165" s="22" t="s">
        <v>7</v>
      </c>
      <c r="E6165" s="22" t="s">
        <v>34</v>
      </c>
      <c r="F6165" s="22" t="s">
        <v>58</v>
      </c>
      <c r="G6165" s="1">
        <v>2641.82</v>
      </c>
    </row>
    <row r="6166" spans="2:7">
      <c r="B6166" s="22" t="s">
        <v>170</v>
      </c>
      <c r="C6166" s="22" t="s">
        <v>7</v>
      </c>
      <c r="D6166" s="22" t="s">
        <v>7</v>
      </c>
      <c r="E6166" s="22" t="s">
        <v>59</v>
      </c>
      <c r="F6166" s="22" t="s">
        <v>55</v>
      </c>
      <c r="G6166" s="1">
        <v>24.64</v>
      </c>
    </row>
    <row r="6167" spans="2:7">
      <c r="B6167" s="22" t="s">
        <v>171</v>
      </c>
      <c r="C6167" s="22" t="s">
        <v>7</v>
      </c>
      <c r="D6167" s="22" t="s">
        <v>5</v>
      </c>
      <c r="E6167" s="22" t="s">
        <v>5</v>
      </c>
      <c r="F6167" s="22" t="s">
        <v>6</v>
      </c>
      <c r="G6167" s="1">
        <v>7671.4</v>
      </c>
    </row>
    <row r="6168" spans="2:7">
      <c r="B6168" s="22" t="s">
        <v>171</v>
      </c>
      <c r="C6168" s="22" t="s">
        <v>7</v>
      </c>
      <c r="D6168" s="22" t="s">
        <v>5</v>
      </c>
      <c r="E6168" s="22" t="s">
        <v>7</v>
      </c>
      <c r="F6168" s="22" t="s">
        <v>6</v>
      </c>
      <c r="G6168" s="1">
        <v>-176118.23</v>
      </c>
    </row>
    <row r="6169" spans="2:7">
      <c r="B6169" s="22" t="s">
        <v>171</v>
      </c>
      <c r="C6169" s="22" t="s">
        <v>7</v>
      </c>
      <c r="D6169" s="22" t="s">
        <v>5</v>
      </c>
      <c r="E6169" s="22" t="s">
        <v>8</v>
      </c>
      <c r="F6169" s="22" t="s">
        <v>9</v>
      </c>
      <c r="G6169" s="1">
        <v>7371020.0199999996</v>
      </c>
    </row>
    <row r="6170" spans="2:7">
      <c r="B6170" s="22" t="s">
        <v>171</v>
      </c>
      <c r="C6170" s="22" t="s">
        <v>7</v>
      </c>
      <c r="D6170" s="22" t="s">
        <v>5</v>
      </c>
      <c r="E6170" s="22" t="s">
        <v>8</v>
      </c>
      <c r="F6170" s="22" t="s">
        <v>10</v>
      </c>
      <c r="G6170" s="1">
        <v>45234.84</v>
      </c>
    </row>
    <row r="6171" spans="2:7">
      <c r="B6171" s="22" t="s">
        <v>171</v>
      </c>
      <c r="C6171" s="22" t="s">
        <v>7</v>
      </c>
      <c r="D6171" s="22" t="s">
        <v>5</v>
      </c>
      <c r="E6171" s="22" t="s">
        <v>8</v>
      </c>
      <c r="F6171" s="22" t="s">
        <v>11</v>
      </c>
      <c r="G6171" s="1">
        <v>427275.02</v>
      </c>
    </row>
    <row r="6172" spans="2:7">
      <c r="B6172" s="22" t="s">
        <v>171</v>
      </c>
      <c r="C6172" s="22" t="s">
        <v>7</v>
      </c>
      <c r="D6172" s="22" t="s">
        <v>5</v>
      </c>
      <c r="E6172" s="22" t="s">
        <v>8</v>
      </c>
      <c r="F6172" s="22" t="s">
        <v>12</v>
      </c>
      <c r="G6172" s="1">
        <v>120811.21</v>
      </c>
    </row>
    <row r="6173" spans="2:7">
      <c r="B6173" s="22" t="s">
        <v>171</v>
      </c>
      <c r="C6173" s="22" t="s">
        <v>7</v>
      </c>
      <c r="D6173" s="22" t="s">
        <v>5</v>
      </c>
      <c r="E6173" s="22" t="s">
        <v>8</v>
      </c>
      <c r="F6173" s="22" t="s">
        <v>13</v>
      </c>
      <c r="G6173" s="1">
        <v>4803.75</v>
      </c>
    </row>
    <row r="6174" spans="2:7">
      <c r="B6174" s="22" t="s">
        <v>171</v>
      </c>
      <c r="C6174" s="22" t="s">
        <v>7</v>
      </c>
      <c r="D6174" s="22" t="s">
        <v>5</v>
      </c>
      <c r="E6174" s="22" t="s">
        <v>8</v>
      </c>
      <c r="F6174" s="22" t="s">
        <v>70</v>
      </c>
      <c r="G6174" s="1">
        <v>41838</v>
      </c>
    </row>
    <row r="6175" spans="2:7">
      <c r="B6175" s="22" t="s">
        <v>171</v>
      </c>
      <c r="C6175" s="22" t="s">
        <v>7</v>
      </c>
      <c r="D6175" s="22" t="s">
        <v>5</v>
      </c>
      <c r="E6175" s="22" t="s">
        <v>14</v>
      </c>
      <c r="F6175" s="22" t="s">
        <v>9</v>
      </c>
      <c r="G6175" s="1">
        <v>2242058.0699999998</v>
      </c>
    </row>
    <row r="6176" spans="2:7">
      <c r="B6176" s="22" t="s">
        <v>171</v>
      </c>
      <c r="C6176" s="22" t="s">
        <v>7</v>
      </c>
      <c r="D6176" s="22" t="s">
        <v>5</v>
      </c>
      <c r="E6176" s="22" t="s">
        <v>14</v>
      </c>
      <c r="F6176" s="22" t="s">
        <v>10</v>
      </c>
      <c r="G6176" s="1">
        <v>12244.21</v>
      </c>
    </row>
    <row r="6177" spans="2:7">
      <c r="B6177" s="22" t="s">
        <v>171</v>
      </c>
      <c r="C6177" s="22" t="s">
        <v>7</v>
      </c>
      <c r="D6177" s="22" t="s">
        <v>5</v>
      </c>
      <c r="E6177" s="22" t="s">
        <v>14</v>
      </c>
      <c r="F6177" s="22" t="s">
        <v>11</v>
      </c>
      <c r="G6177" s="1">
        <v>92601.68</v>
      </c>
    </row>
    <row r="6178" spans="2:7">
      <c r="B6178" s="22" t="s">
        <v>171</v>
      </c>
      <c r="C6178" s="22" t="s">
        <v>7</v>
      </c>
      <c r="D6178" s="22" t="s">
        <v>5</v>
      </c>
      <c r="E6178" s="22" t="s">
        <v>14</v>
      </c>
      <c r="F6178" s="22" t="s">
        <v>13</v>
      </c>
      <c r="G6178" s="1">
        <v>1384.39</v>
      </c>
    </row>
    <row r="6179" spans="2:7">
      <c r="B6179" s="22" t="s">
        <v>171</v>
      </c>
      <c r="C6179" s="22" t="s">
        <v>7</v>
      </c>
      <c r="D6179" s="22" t="s">
        <v>5</v>
      </c>
      <c r="E6179" s="22" t="s">
        <v>15</v>
      </c>
      <c r="F6179" s="22" t="s">
        <v>16</v>
      </c>
      <c r="G6179" s="1">
        <v>3216.75</v>
      </c>
    </row>
    <row r="6180" spans="2:7">
      <c r="B6180" s="22" t="s">
        <v>171</v>
      </c>
      <c r="C6180" s="22" t="s">
        <v>7</v>
      </c>
      <c r="D6180" s="22" t="s">
        <v>5</v>
      </c>
      <c r="E6180" s="22" t="s">
        <v>15</v>
      </c>
      <c r="F6180" s="22" t="s">
        <v>71</v>
      </c>
      <c r="G6180" s="1">
        <v>19.68</v>
      </c>
    </row>
    <row r="6181" spans="2:7">
      <c r="B6181" s="22" t="s">
        <v>171</v>
      </c>
      <c r="C6181" s="22" t="s">
        <v>7</v>
      </c>
      <c r="D6181" s="22" t="s">
        <v>5</v>
      </c>
      <c r="E6181" s="22" t="s">
        <v>15</v>
      </c>
      <c r="F6181" s="22" t="s">
        <v>17</v>
      </c>
      <c r="G6181" s="1">
        <v>599441.73</v>
      </c>
    </row>
    <row r="6182" spans="2:7">
      <c r="B6182" s="22" t="s">
        <v>171</v>
      </c>
      <c r="C6182" s="22" t="s">
        <v>7</v>
      </c>
      <c r="D6182" s="22" t="s">
        <v>5</v>
      </c>
      <c r="E6182" s="22" t="s">
        <v>15</v>
      </c>
      <c r="F6182" s="22" t="s">
        <v>18</v>
      </c>
      <c r="G6182" s="1">
        <v>175339.22</v>
      </c>
    </row>
    <row r="6183" spans="2:7">
      <c r="B6183" s="22" t="s">
        <v>171</v>
      </c>
      <c r="C6183" s="22" t="s">
        <v>7</v>
      </c>
      <c r="D6183" s="22" t="s">
        <v>5</v>
      </c>
      <c r="E6183" s="22" t="s">
        <v>15</v>
      </c>
      <c r="F6183" s="22" t="s">
        <v>19</v>
      </c>
      <c r="G6183" s="1">
        <v>1232399.95</v>
      </c>
    </row>
    <row r="6184" spans="2:7">
      <c r="B6184" s="22" t="s">
        <v>171</v>
      </c>
      <c r="C6184" s="22" t="s">
        <v>7</v>
      </c>
      <c r="D6184" s="22" t="s">
        <v>5</v>
      </c>
      <c r="E6184" s="22" t="s">
        <v>15</v>
      </c>
      <c r="F6184" s="22" t="s">
        <v>20</v>
      </c>
      <c r="G6184" s="1">
        <v>294838.71000000002</v>
      </c>
    </row>
    <row r="6185" spans="2:7">
      <c r="B6185" s="22" t="s">
        <v>171</v>
      </c>
      <c r="C6185" s="22" t="s">
        <v>7</v>
      </c>
      <c r="D6185" s="22" t="s">
        <v>5</v>
      </c>
      <c r="E6185" s="22" t="s">
        <v>15</v>
      </c>
      <c r="F6185" s="22" t="s">
        <v>97</v>
      </c>
      <c r="G6185" s="1">
        <v>3300.02</v>
      </c>
    </row>
    <row r="6186" spans="2:7">
      <c r="B6186" s="22" t="s">
        <v>171</v>
      </c>
      <c r="C6186" s="22" t="s">
        <v>7</v>
      </c>
      <c r="D6186" s="22" t="s">
        <v>5</v>
      </c>
      <c r="E6186" s="22" t="s">
        <v>15</v>
      </c>
      <c r="F6186" s="22" t="s">
        <v>98</v>
      </c>
      <c r="G6186" s="1">
        <v>2400</v>
      </c>
    </row>
    <row r="6187" spans="2:7">
      <c r="B6187" s="22" t="s">
        <v>171</v>
      </c>
      <c r="C6187" s="22" t="s">
        <v>7</v>
      </c>
      <c r="D6187" s="22" t="s">
        <v>5</v>
      </c>
      <c r="E6187" s="22" t="s">
        <v>15</v>
      </c>
      <c r="F6187" s="22" t="s">
        <v>21</v>
      </c>
      <c r="G6187" s="1">
        <v>3735.25</v>
      </c>
    </row>
    <row r="6188" spans="2:7">
      <c r="B6188" s="22" t="s">
        <v>171</v>
      </c>
      <c r="C6188" s="22" t="s">
        <v>7</v>
      </c>
      <c r="D6188" s="22" t="s">
        <v>5</v>
      </c>
      <c r="E6188" s="22" t="s">
        <v>15</v>
      </c>
      <c r="F6188" s="22" t="s">
        <v>22</v>
      </c>
      <c r="G6188" s="1">
        <v>1802.6</v>
      </c>
    </row>
    <row r="6189" spans="2:7">
      <c r="B6189" s="22" t="s">
        <v>171</v>
      </c>
      <c r="C6189" s="22" t="s">
        <v>7</v>
      </c>
      <c r="D6189" s="22" t="s">
        <v>5</v>
      </c>
      <c r="E6189" s="22" t="s">
        <v>15</v>
      </c>
      <c r="F6189" s="22" t="s">
        <v>23</v>
      </c>
      <c r="G6189" s="1">
        <v>31905.26</v>
      </c>
    </row>
    <row r="6190" spans="2:7">
      <c r="B6190" s="22" t="s">
        <v>171</v>
      </c>
      <c r="C6190" s="22" t="s">
        <v>7</v>
      </c>
      <c r="D6190" s="22" t="s">
        <v>5</v>
      </c>
      <c r="E6190" s="22" t="s">
        <v>15</v>
      </c>
      <c r="F6190" s="22" t="s">
        <v>24</v>
      </c>
      <c r="G6190" s="1">
        <v>50026.43</v>
      </c>
    </row>
    <row r="6191" spans="2:7">
      <c r="B6191" s="22" t="s">
        <v>171</v>
      </c>
      <c r="C6191" s="22" t="s">
        <v>7</v>
      </c>
      <c r="D6191" s="22" t="s">
        <v>5</v>
      </c>
      <c r="E6191" s="22" t="s">
        <v>15</v>
      </c>
      <c r="F6191" s="22" t="s">
        <v>25</v>
      </c>
      <c r="G6191" s="1">
        <v>984981.64</v>
      </c>
    </row>
    <row r="6192" spans="2:7">
      <c r="B6192" s="22" t="s">
        <v>171</v>
      </c>
      <c r="C6192" s="22" t="s">
        <v>7</v>
      </c>
      <c r="D6192" s="22" t="s">
        <v>5</v>
      </c>
      <c r="E6192" s="22" t="s">
        <v>15</v>
      </c>
      <c r="F6192" s="22" t="s">
        <v>26</v>
      </c>
      <c r="G6192" s="1">
        <v>789292.06</v>
      </c>
    </row>
    <row r="6193" spans="2:7">
      <c r="B6193" s="22" t="s">
        <v>171</v>
      </c>
      <c r="C6193" s="22" t="s">
        <v>7</v>
      </c>
      <c r="D6193" s="22" t="s">
        <v>5</v>
      </c>
      <c r="E6193" s="22" t="s">
        <v>15</v>
      </c>
      <c r="F6193" s="22" t="s">
        <v>27</v>
      </c>
      <c r="G6193" s="1">
        <v>29080.38</v>
      </c>
    </row>
    <row r="6194" spans="2:7">
      <c r="B6194" s="22" t="s">
        <v>171</v>
      </c>
      <c r="C6194" s="22" t="s">
        <v>7</v>
      </c>
      <c r="D6194" s="22" t="s">
        <v>5</v>
      </c>
      <c r="E6194" s="22" t="s">
        <v>15</v>
      </c>
      <c r="F6194" s="22" t="s">
        <v>72</v>
      </c>
      <c r="G6194" s="1">
        <v>13167.29</v>
      </c>
    </row>
    <row r="6195" spans="2:7">
      <c r="B6195" s="22" t="s">
        <v>171</v>
      </c>
      <c r="C6195" s="22" t="s">
        <v>7</v>
      </c>
      <c r="D6195" s="22" t="s">
        <v>5</v>
      </c>
      <c r="E6195" s="22" t="s">
        <v>28</v>
      </c>
      <c r="F6195" s="22" t="s">
        <v>29</v>
      </c>
      <c r="G6195" s="1">
        <v>349264.64000000001</v>
      </c>
    </row>
    <row r="6196" spans="2:7">
      <c r="B6196" s="22" t="s">
        <v>171</v>
      </c>
      <c r="C6196" s="22" t="s">
        <v>7</v>
      </c>
      <c r="D6196" s="22" t="s">
        <v>5</v>
      </c>
      <c r="E6196" s="22" t="s">
        <v>28</v>
      </c>
      <c r="F6196" s="22" t="s">
        <v>30</v>
      </c>
      <c r="G6196" s="1">
        <v>40253.81</v>
      </c>
    </row>
    <row r="6197" spans="2:7">
      <c r="B6197" s="22" t="s">
        <v>171</v>
      </c>
      <c r="C6197" s="22" t="s">
        <v>7</v>
      </c>
      <c r="D6197" s="22" t="s">
        <v>5</v>
      </c>
      <c r="E6197" s="22" t="s">
        <v>28</v>
      </c>
      <c r="F6197" s="22" t="s">
        <v>31</v>
      </c>
      <c r="G6197" s="1">
        <v>20853.54</v>
      </c>
    </row>
    <row r="6198" spans="2:7">
      <c r="B6198" s="22" t="s">
        <v>171</v>
      </c>
      <c r="C6198" s="22" t="s">
        <v>7</v>
      </c>
      <c r="D6198" s="22" t="s">
        <v>5</v>
      </c>
      <c r="E6198" s="22" t="s">
        <v>28</v>
      </c>
      <c r="F6198" s="22" t="s">
        <v>32</v>
      </c>
      <c r="G6198" s="1">
        <v>149188.91</v>
      </c>
    </row>
    <row r="6199" spans="2:7">
      <c r="B6199" s="22" t="s">
        <v>171</v>
      </c>
      <c r="C6199" s="22" t="s">
        <v>7</v>
      </c>
      <c r="D6199" s="22" t="s">
        <v>5</v>
      </c>
      <c r="E6199" s="22" t="s">
        <v>28</v>
      </c>
      <c r="F6199" s="22" t="s">
        <v>33</v>
      </c>
      <c r="G6199" s="1">
        <v>110174.03</v>
      </c>
    </row>
    <row r="6200" spans="2:7">
      <c r="B6200" s="22" t="s">
        <v>171</v>
      </c>
      <c r="C6200" s="22" t="s">
        <v>7</v>
      </c>
      <c r="D6200" s="22" t="s">
        <v>5</v>
      </c>
      <c r="E6200" s="22" t="s">
        <v>34</v>
      </c>
      <c r="F6200" s="22" t="s">
        <v>36</v>
      </c>
      <c r="G6200" s="1">
        <v>1927.48</v>
      </c>
    </row>
    <row r="6201" spans="2:7">
      <c r="B6201" s="22" t="s">
        <v>171</v>
      </c>
      <c r="C6201" s="22" t="s">
        <v>7</v>
      </c>
      <c r="D6201" s="22" t="s">
        <v>5</v>
      </c>
      <c r="E6201" s="22" t="s">
        <v>34</v>
      </c>
      <c r="F6201" s="22" t="s">
        <v>37</v>
      </c>
      <c r="G6201" s="1">
        <v>5850</v>
      </c>
    </row>
    <row r="6202" spans="2:7">
      <c r="B6202" s="22" t="s">
        <v>171</v>
      </c>
      <c r="C6202" s="22" t="s">
        <v>7</v>
      </c>
      <c r="D6202" s="22" t="s">
        <v>5</v>
      </c>
      <c r="E6202" s="22" t="s">
        <v>34</v>
      </c>
      <c r="F6202" s="22" t="s">
        <v>73</v>
      </c>
      <c r="G6202" s="1">
        <v>438780.19</v>
      </c>
    </row>
    <row r="6203" spans="2:7">
      <c r="B6203" s="22" t="s">
        <v>171</v>
      </c>
      <c r="C6203" s="22" t="s">
        <v>7</v>
      </c>
      <c r="D6203" s="22" t="s">
        <v>5</v>
      </c>
      <c r="E6203" s="22" t="s">
        <v>34</v>
      </c>
      <c r="F6203" s="22" t="s">
        <v>38</v>
      </c>
      <c r="G6203" s="1">
        <v>21785.759999999998</v>
      </c>
    </row>
    <row r="6204" spans="2:7">
      <c r="B6204" s="22" t="s">
        <v>171</v>
      </c>
      <c r="C6204" s="22" t="s">
        <v>7</v>
      </c>
      <c r="D6204" s="22" t="s">
        <v>5</v>
      </c>
      <c r="E6204" s="22" t="s">
        <v>34</v>
      </c>
      <c r="F6204" s="22" t="s">
        <v>39</v>
      </c>
      <c r="G6204" s="1">
        <v>18040.14</v>
      </c>
    </row>
    <row r="6205" spans="2:7">
      <c r="B6205" s="22" t="s">
        <v>171</v>
      </c>
      <c r="C6205" s="22" t="s">
        <v>7</v>
      </c>
      <c r="D6205" s="22" t="s">
        <v>5</v>
      </c>
      <c r="E6205" s="22" t="s">
        <v>34</v>
      </c>
      <c r="F6205" s="22" t="s">
        <v>40</v>
      </c>
      <c r="G6205" s="1">
        <v>970.5</v>
      </c>
    </row>
    <row r="6206" spans="2:7">
      <c r="B6206" s="22" t="s">
        <v>171</v>
      </c>
      <c r="C6206" s="22" t="s">
        <v>7</v>
      </c>
      <c r="D6206" s="22" t="s">
        <v>5</v>
      </c>
      <c r="E6206" s="22" t="s">
        <v>34</v>
      </c>
      <c r="F6206" s="22" t="s">
        <v>41</v>
      </c>
      <c r="G6206" s="1">
        <v>13788.36</v>
      </c>
    </row>
    <row r="6207" spans="2:7">
      <c r="B6207" s="22" t="s">
        <v>171</v>
      </c>
      <c r="C6207" s="22" t="s">
        <v>7</v>
      </c>
      <c r="D6207" s="22" t="s">
        <v>5</v>
      </c>
      <c r="E6207" s="22" t="s">
        <v>34</v>
      </c>
      <c r="F6207" s="22" t="s">
        <v>42</v>
      </c>
      <c r="G6207" s="1">
        <v>9278.33</v>
      </c>
    </row>
    <row r="6208" spans="2:7">
      <c r="B6208" s="22" t="s">
        <v>171</v>
      </c>
      <c r="C6208" s="22" t="s">
        <v>7</v>
      </c>
      <c r="D6208" s="22" t="s">
        <v>5</v>
      </c>
      <c r="E6208" s="22" t="s">
        <v>34</v>
      </c>
      <c r="F6208" s="22" t="s">
        <v>43</v>
      </c>
      <c r="G6208" s="1">
        <v>5948.84</v>
      </c>
    </row>
    <row r="6209" spans="2:7">
      <c r="B6209" s="22" t="s">
        <v>171</v>
      </c>
      <c r="C6209" s="22" t="s">
        <v>7</v>
      </c>
      <c r="D6209" s="22" t="s">
        <v>5</v>
      </c>
      <c r="E6209" s="22" t="s">
        <v>34</v>
      </c>
      <c r="F6209" s="22" t="s">
        <v>44</v>
      </c>
      <c r="G6209" s="1">
        <v>5602.63</v>
      </c>
    </row>
    <row r="6210" spans="2:7">
      <c r="B6210" s="22" t="s">
        <v>171</v>
      </c>
      <c r="C6210" s="22" t="s">
        <v>7</v>
      </c>
      <c r="D6210" s="22" t="s">
        <v>5</v>
      </c>
      <c r="E6210" s="22" t="s">
        <v>34</v>
      </c>
      <c r="F6210" s="22" t="s">
        <v>45</v>
      </c>
      <c r="G6210" s="1">
        <v>52810.84</v>
      </c>
    </row>
    <row r="6211" spans="2:7">
      <c r="B6211" s="22" t="s">
        <v>171</v>
      </c>
      <c r="C6211" s="22" t="s">
        <v>7</v>
      </c>
      <c r="D6211" s="22" t="s">
        <v>5</v>
      </c>
      <c r="E6211" s="22" t="s">
        <v>34</v>
      </c>
      <c r="F6211" s="22" t="s">
        <v>46</v>
      </c>
      <c r="G6211" s="1">
        <v>30125.02</v>
      </c>
    </row>
    <row r="6212" spans="2:7">
      <c r="B6212" s="22" t="s">
        <v>171</v>
      </c>
      <c r="C6212" s="22" t="s">
        <v>7</v>
      </c>
      <c r="D6212" s="22" t="s">
        <v>5</v>
      </c>
      <c r="E6212" s="22" t="s">
        <v>34</v>
      </c>
      <c r="F6212" s="22" t="s">
        <v>47</v>
      </c>
      <c r="G6212" s="1">
        <v>13505.79</v>
      </c>
    </row>
    <row r="6213" spans="2:7">
      <c r="B6213" s="22" t="s">
        <v>171</v>
      </c>
      <c r="C6213" s="22" t="s">
        <v>7</v>
      </c>
      <c r="D6213" s="22" t="s">
        <v>5</v>
      </c>
      <c r="E6213" s="22" t="s">
        <v>34</v>
      </c>
      <c r="F6213" s="22" t="s">
        <v>48</v>
      </c>
      <c r="G6213" s="1">
        <v>10544.48</v>
      </c>
    </row>
    <row r="6214" spans="2:7">
      <c r="B6214" s="22" t="s">
        <v>171</v>
      </c>
      <c r="C6214" s="22" t="s">
        <v>7</v>
      </c>
      <c r="D6214" s="22" t="s">
        <v>5</v>
      </c>
      <c r="E6214" s="22" t="s">
        <v>34</v>
      </c>
      <c r="F6214" s="22" t="s">
        <v>75</v>
      </c>
      <c r="G6214" s="1">
        <v>50348.7</v>
      </c>
    </row>
    <row r="6215" spans="2:7">
      <c r="B6215" s="22" t="s">
        <v>171</v>
      </c>
      <c r="C6215" s="22" t="s">
        <v>7</v>
      </c>
      <c r="D6215" s="22" t="s">
        <v>5</v>
      </c>
      <c r="E6215" s="22" t="s">
        <v>34</v>
      </c>
      <c r="F6215" s="22" t="s">
        <v>67</v>
      </c>
      <c r="G6215" s="1">
        <v>6192.36</v>
      </c>
    </row>
    <row r="6216" spans="2:7">
      <c r="B6216" s="22" t="s">
        <v>171</v>
      </c>
      <c r="C6216" s="22" t="s">
        <v>7</v>
      </c>
      <c r="D6216" s="22" t="s">
        <v>5</v>
      </c>
      <c r="E6216" s="22" t="s">
        <v>34</v>
      </c>
      <c r="F6216" s="22" t="s">
        <v>49</v>
      </c>
      <c r="G6216" s="1">
        <v>158409.35</v>
      </c>
    </row>
    <row r="6217" spans="2:7">
      <c r="B6217" s="22" t="s">
        <v>171</v>
      </c>
      <c r="C6217" s="22" t="s">
        <v>7</v>
      </c>
      <c r="D6217" s="22" t="s">
        <v>5</v>
      </c>
      <c r="E6217" s="22" t="s">
        <v>34</v>
      </c>
      <c r="F6217" s="22" t="s">
        <v>50</v>
      </c>
      <c r="G6217" s="1">
        <v>66841.070000000007</v>
      </c>
    </row>
    <row r="6218" spans="2:7">
      <c r="B6218" s="22" t="s">
        <v>171</v>
      </c>
      <c r="C6218" s="22" t="s">
        <v>7</v>
      </c>
      <c r="D6218" s="22" t="s">
        <v>5</v>
      </c>
      <c r="E6218" s="22" t="s">
        <v>34</v>
      </c>
      <c r="F6218" s="22" t="s">
        <v>51</v>
      </c>
      <c r="G6218" s="1">
        <v>105.04</v>
      </c>
    </row>
    <row r="6219" spans="2:7">
      <c r="B6219" s="22" t="s">
        <v>171</v>
      </c>
      <c r="C6219" s="22" t="s">
        <v>7</v>
      </c>
      <c r="D6219" s="22" t="s">
        <v>5</v>
      </c>
      <c r="E6219" s="22" t="s">
        <v>34</v>
      </c>
      <c r="F6219" s="22" t="s">
        <v>52</v>
      </c>
      <c r="G6219" s="1">
        <v>51.44</v>
      </c>
    </row>
    <row r="6220" spans="2:7">
      <c r="B6220" s="22" t="s">
        <v>171</v>
      </c>
      <c r="C6220" s="22" t="s">
        <v>7</v>
      </c>
      <c r="D6220" s="22" t="s">
        <v>5</v>
      </c>
      <c r="E6220" s="22" t="s">
        <v>34</v>
      </c>
      <c r="F6220" s="22" t="s">
        <v>53</v>
      </c>
      <c r="G6220" s="1">
        <v>453503.33</v>
      </c>
    </row>
    <row r="6221" spans="2:7">
      <c r="B6221" s="22" t="s">
        <v>171</v>
      </c>
      <c r="C6221" s="22" t="s">
        <v>7</v>
      </c>
      <c r="D6221" s="22" t="s">
        <v>5</v>
      </c>
      <c r="E6221" s="22" t="s">
        <v>34</v>
      </c>
      <c r="F6221" s="22" t="s">
        <v>54</v>
      </c>
      <c r="G6221" s="1">
        <v>83464.23</v>
      </c>
    </row>
    <row r="6222" spans="2:7">
      <c r="B6222" s="22" t="s">
        <v>171</v>
      </c>
      <c r="C6222" s="22" t="s">
        <v>7</v>
      </c>
      <c r="D6222" s="22" t="s">
        <v>5</v>
      </c>
      <c r="E6222" s="22" t="s">
        <v>34</v>
      </c>
      <c r="F6222" s="22" t="s">
        <v>68</v>
      </c>
      <c r="G6222" s="1">
        <v>186148.68</v>
      </c>
    </row>
    <row r="6223" spans="2:7">
      <c r="B6223" s="22" t="s">
        <v>171</v>
      </c>
      <c r="C6223" s="22" t="s">
        <v>7</v>
      </c>
      <c r="D6223" s="22" t="s">
        <v>5</v>
      </c>
      <c r="E6223" s="22" t="s">
        <v>34</v>
      </c>
      <c r="F6223" s="22" t="s">
        <v>55</v>
      </c>
      <c r="G6223" s="1">
        <v>505</v>
      </c>
    </row>
    <row r="6224" spans="2:7">
      <c r="B6224" s="22" t="s">
        <v>171</v>
      </c>
      <c r="C6224" s="22" t="s">
        <v>7</v>
      </c>
      <c r="D6224" s="22" t="s">
        <v>5</v>
      </c>
      <c r="E6224" s="22" t="s">
        <v>34</v>
      </c>
      <c r="F6224" s="22" t="s">
        <v>56</v>
      </c>
      <c r="G6224" s="1">
        <v>2259.89</v>
      </c>
    </row>
    <row r="6225" spans="2:7">
      <c r="B6225" s="22" t="s">
        <v>171</v>
      </c>
      <c r="C6225" s="22" t="s">
        <v>7</v>
      </c>
      <c r="D6225" s="22" t="s">
        <v>5</v>
      </c>
      <c r="E6225" s="22" t="s">
        <v>34</v>
      </c>
      <c r="F6225" s="22" t="s">
        <v>76</v>
      </c>
      <c r="G6225" s="1">
        <v>47539.16</v>
      </c>
    </row>
    <row r="6226" spans="2:7">
      <c r="B6226" s="22" t="s">
        <v>171</v>
      </c>
      <c r="C6226" s="22" t="s">
        <v>7</v>
      </c>
      <c r="D6226" s="22" t="s">
        <v>5</v>
      </c>
      <c r="E6226" s="22" t="s">
        <v>34</v>
      </c>
      <c r="F6226" s="22" t="s">
        <v>57</v>
      </c>
      <c r="G6226" s="1">
        <v>174295.25</v>
      </c>
    </row>
    <row r="6227" spans="2:7">
      <c r="B6227" s="22" t="s">
        <v>171</v>
      </c>
      <c r="C6227" s="22" t="s">
        <v>7</v>
      </c>
      <c r="D6227" s="22" t="s">
        <v>5</v>
      </c>
      <c r="E6227" s="22" t="s">
        <v>34</v>
      </c>
      <c r="F6227" s="22" t="s">
        <v>58</v>
      </c>
      <c r="G6227" s="1">
        <v>15636.23</v>
      </c>
    </row>
    <row r="6228" spans="2:7">
      <c r="B6228" s="22" t="s">
        <v>171</v>
      </c>
      <c r="C6228" s="22" t="s">
        <v>7</v>
      </c>
      <c r="D6228" s="22" t="s">
        <v>5</v>
      </c>
      <c r="E6228" s="22" t="s">
        <v>34</v>
      </c>
      <c r="F6228" s="22" t="s">
        <v>112</v>
      </c>
      <c r="G6228" s="1">
        <v>65.38</v>
      </c>
    </row>
    <row r="6229" spans="2:7">
      <c r="B6229" s="22" t="s">
        <v>171</v>
      </c>
      <c r="C6229" s="22" t="s">
        <v>7</v>
      </c>
      <c r="D6229" s="22" t="s">
        <v>5</v>
      </c>
      <c r="E6229" s="22" t="s">
        <v>59</v>
      </c>
      <c r="F6229" s="22" t="s">
        <v>55</v>
      </c>
      <c r="G6229" s="1">
        <v>9967.26</v>
      </c>
    </row>
    <row r="6230" spans="2:7">
      <c r="B6230" s="22" t="s">
        <v>171</v>
      </c>
      <c r="C6230" s="22" t="s">
        <v>7</v>
      </c>
      <c r="D6230" s="22" t="s">
        <v>5</v>
      </c>
      <c r="E6230" s="22" t="s">
        <v>60</v>
      </c>
      <c r="F6230" s="22" t="s">
        <v>62</v>
      </c>
      <c r="G6230" s="1">
        <v>7616</v>
      </c>
    </row>
    <row r="6231" spans="2:7">
      <c r="B6231" s="22" t="s">
        <v>171</v>
      </c>
      <c r="C6231" s="22" t="s">
        <v>7</v>
      </c>
      <c r="D6231" s="22" t="s">
        <v>7</v>
      </c>
      <c r="E6231" s="22" t="s">
        <v>5</v>
      </c>
      <c r="F6231" s="22" t="s">
        <v>6</v>
      </c>
      <c r="G6231" s="1">
        <v>168446.83</v>
      </c>
    </row>
    <row r="6232" spans="2:7">
      <c r="B6232" s="22" t="s">
        <v>171</v>
      </c>
      <c r="C6232" s="22" t="s">
        <v>7</v>
      </c>
      <c r="D6232" s="22" t="s">
        <v>7</v>
      </c>
      <c r="E6232" s="22" t="s">
        <v>8</v>
      </c>
      <c r="F6232" s="22" t="s">
        <v>9</v>
      </c>
      <c r="G6232" s="1">
        <v>163461.17000000001</v>
      </c>
    </row>
    <row r="6233" spans="2:7">
      <c r="B6233" s="22" t="s">
        <v>171</v>
      </c>
      <c r="C6233" s="22" t="s">
        <v>7</v>
      </c>
      <c r="D6233" s="22" t="s">
        <v>7</v>
      </c>
      <c r="E6233" s="22" t="s">
        <v>8</v>
      </c>
      <c r="F6233" s="22" t="s">
        <v>10</v>
      </c>
      <c r="G6233" s="1">
        <v>131401.35999999999</v>
      </c>
    </row>
    <row r="6234" spans="2:7">
      <c r="B6234" s="22" t="s">
        <v>171</v>
      </c>
      <c r="C6234" s="22" t="s">
        <v>7</v>
      </c>
      <c r="D6234" s="22" t="s">
        <v>7</v>
      </c>
      <c r="E6234" s="22" t="s">
        <v>8</v>
      </c>
      <c r="F6234" s="22" t="s">
        <v>11</v>
      </c>
      <c r="G6234" s="1">
        <v>12131.24</v>
      </c>
    </row>
    <row r="6235" spans="2:7">
      <c r="B6235" s="22" t="s">
        <v>171</v>
      </c>
      <c r="C6235" s="22" t="s">
        <v>7</v>
      </c>
      <c r="D6235" s="22" t="s">
        <v>7</v>
      </c>
      <c r="E6235" s="22" t="s">
        <v>8</v>
      </c>
      <c r="F6235" s="22" t="s">
        <v>12</v>
      </c>
      <c r="G6235" s="1">
        <v>89478.46</v>
      </c>
    </row>
    <row r="6236" spans="2:7">
      <c r="B6236" s="22" t="s">
        <v>171</v>
      </c>
      <c r="C6236" s="22" t="s">
        <v>7</v>
      </c>
      <c r="D6236" s="22" t="s">
        <v>7</v>
      </c>
      <c r="E6236" s="22" t="s">
        <v>8</v>
      </c>
      <c r="F6236" s="22" t="s">
        <v>13</v>
      </c>
      <c r="G6236" s="1">
        <v>65570.33</v>
      </c>
    </row>
    <row r="6237" spans="2:7">
      <c r="B6237" s="22" t="s">
        <v>171</v>
      </c>
      <c r="C6237" s="22" t="s">
        <v>7</v>
      </c>
      <c r="D6237" s="22" t="s">
        <v>7</v>
      </c>
      <c r="E6237" s="22" t="s">
        <v>14</v>
      </c>
      <c r="F6237" s="22" t="s">
        <v>9</v>
      </c>
      <c r="G6237" s="1">
        <v>445646.05</v>
      </c>
    </row>
    <row r="6238" spans="2:7">
      <c r="B6238" s="22" t="s">
        <v>171</v>
      </c>
      <c r="C6238" s="22" t="s">
        <v>7</v>
      </c>
      <c r="D6238" s="22" t="s">
        <v>7</v>
      </c>
      <c r="E6238" s="22" t="s">
        <v>14</v>
      </c>
      <c r="F6238" s="22" t="s">
        <v>10</v>
      </c>
      <c r="G6238" s="1">
        <v>64695.62</v>
      </c>
    </row>
    <row r="6239" spans="2:7">
      <c r="B6239" s="22" t="s">
        <v>171</v>
      </c>
      <c r="C6239" s="22" t="s">
        <v>7</v>
      </c>
      <c r="D6239" s="22" t="s">
        <v>7</v>
      </c>
      <c r="E6239" s="22" t="s">
        <v>14</v>
      </c>
      <c r="F6239" s="22" t="s">
        <v>11</v>
      </c>
      <c r="G6239" s="1">
        <v>23669.98</v>
      </c>
    </row>
    <row r="6240" spans="2:7">
      <c r="B6240" s="22" t="s">
        <v>171</v>
      </c>
      <c r="C6240" s="22" t="s">
        <v>7</v>
      </c>
      <c r="D6240" s="22" t="s">
        <v>7</v>
      </c>
      <c r="E6240" s="22" t="s">
        <v>14</v>
      </c>
      <c r="F6240" s="22" t="s">
        <v>12</v>
      </c>
      <c r="G6240" s="1">
        <v>300299</v>
      </c>
    </row>
    <row r="6241" spans="2:7">
      <c r="B6241" s="22" t="s">
        <v>171</v>
      </c>
      <c r="C6241" s="22" t="s">
        <v>7</v>
      </c>
      <c r="D6241" s="22" t="s">
        <v>7</v>
      </c>
      <c r="E6241" s="22" t="s">
        <v>14</v>
      </c>
      <c r="F6241" s="22" t="s">
        <v>13</v>
      </c>
      <c r="G6241" s="1">
        <v>10987.99</v>
      </c>
    </row>
    <row r="6242" spans="2:7">
      <c r="B6242" s="22" t="s">
        <v>171</v>
      </c>
      <c r="C6242" s="22" t="s">
        <v>7</v>
      </c>
      <c r="D6242" s="22" t="s">
        <v>7</v>
      </c>
      <c r="E6242" s="22" t="s">
        <v>15</v>
      </c>
      <c r="F6242" s="22" t="s">
        <v>16</v>
      </c>
      <c r="G6242" s="1">
        <v>89.49</v>
      </c>
    </row>
    <row r="6243" spans="2:7">
      <c r="B6243" s="22" t="s">
        <v>171</v>
      </c>
      <c r="C6243" s="22" t="s">
        <v>7</v>
      </c>
      <c r="D6243" s="22" t="s">
        <v>7</v>
      </c>
      <c r="E6243" s="22" t="s">
        <v>15</v>
      </c>
      <c r="F6243" s="22" t="s">
        <v>71</v>
      </c>
      <c r="G6243" s="1">
        <v>19.68</v>
      </c>
    </row>
    <row r="6244" spans="2:7">
      <c r="B6244" s="22" t="s">
        <v>171</v>
      </c>
      <c r="C6244" s="22" t="s">
        <v>7</v>
      </c>
      <c r="D6244" s="22" t="s">
        <v>7</v>
      </c>
      <c r="E6244" s="22" t="s">
        <v>15</v>
      </c>
      <c r="F6244" s="22" t="s">
        <v>17</v>
      </c>
      <c r="G6244" s="1">
        <v>31704.36</v>
      </c>
    </row>
    <row r="6245" spans="2:7">
      <c r="B6245" s="22" t="s">
        <v>171</v>
      </c>
      <c r="C6245" s="22" t="s">
        <v>7</v>
      </c>
      <c r="D6245" s="22" t="s">
        <v>7</v>
      </c>
      <c r="E6245" s="22" t="s">
        <v>15</v>
      </c>
      <c r="F6245" s="22" t="s">
        <v>18</v>
      </c>
      <c r="G6245" s="1">
        <v>63488.41</v>
      </c>
    </row>
    <row r="6246" spans="2:7">
      <c r="B6246" s="22" t="s">
        <v>171</v>
      </c>
      <c r="C6246" s="22" t="s">
        <v>7</v>
      </c>
      <c r="D6246" s="22" t="s">
        <v>7</v>
      </c>
      <c r="E6246" s="22" t="s">
        <v>15</v>
      </c>
      <c r="F6246" s="22" t="s">
        <v>19</v>
      </c>
      <c r="G6246" s="1">
        <v>66109.14</v>
      </c>
    </row>
    <row r="6247" spans="2:7">
      <c r="B6247" s="22" t="s">
        <v>171</v>
      </c>
      <c r="C6247" s="22" t="s">
        <v>7</v>
      </c>
      <c r="D6247" s="22" t="s">
        <v>7</v>
      </c>
      <c r="E6247" s="22" t="s">
        <v>15</v>
      </c>
      <c r="F6247" s="22" t="s">
        <v>20</v>
      </c>
      <c r="G6247" s="1">
        <v>70425.2</v>
      </c>
    </row>
    <row r="6248" spans="2:7">
      <c r="B6248" s="22" t="s">
        <v>171</v>
      </c>
      <c r="C6248" s="22" t="s">
        <v>7</v>
      </c>
      <c r="D6248" s="22" t="s">
        <v>7</v>
      </c>
      <c r="E6248" s="22" t="s">
        <v>15</v>
      </c>
      <c r="F6248" s="22" t="s">
        <v>97</v>
      </c>
      <c r="G6248" s="1">
        <v>1100.02</v>
      </c>
    </row>
    <row r="6249" spans="2:7">
      <c r="B6249" s="22" t="s">
        <v>171</v>
      </c>
      <c r="C6249" s="22" t="s">
        <v>7</v>
      </c>
      <c r="D6249" s="22" t="s">
        <v>7</v>
      </c>
      <c r="E6249" s="22" t="s">
        <v>15</v>
      </c>
      <c r="F6249" s="22" t="s">
        <v>21</v>
      </c>
      <c r="G6249" s="1">
        <v>191.84</v>
      </c>
    </row>
    <row r="6250" spans="2:7">
      <c r="B6250" s="22" t="s">
        <v>171</v>
      </c>
      <c r="C6250" s="22" t="s">
        <v>7</v>
      </c>
      <c r="D6250" s="22" t="s">
        <v>7</v>
      </c>
      <c r="E6250" s="22" t="s">
        <v>15</v>
      </c>
      <c r="F6250" s="22" t="s">
        <v>22</v>
      </c>
      <c r="G6250" s="1">
        <v>545.78</v>
      </c>
    </row>
    <row r="6251" spans="2:7">
      <c r="B6251" s="22" t="s">
        <v>171</v>
      </c>
      <c r="C6251" s="22" t="s">
        <v>7</v>
      </c>
      <c r="D6251" s="22" t="s">
        <v>7</v>
      </c>
      <c r="E6251" s="22" t="s">
        <v>15</v>
      </c>
      <c r="F6251" s="22" t="s">
        <v>23</v>
      </c>
      <c r="G6251" s="1">
        <v>1554.49</v>
      </c>
    </row>
    <row r="6252" spans="2:7">
      <c r="B6252" s="22" t="s">
        <v>171</v>
      </c>
      <c r="C6252" s="22" t="s">
        <v>7</v>
      </c>
      <c r="D6252" s="22" t="s">
        <v>7</v>
      </c>
      <c r="E6252" s="22" t="s">
        <v>15</v>
      </c>
      <c r="F6252" s="22" t="s">
        <v>24</v>
      </c>
      <c r="G6252" s="1">
        <v>14719.11</v>
      </c>
    </row>
    <row r="6253" spans="2:7">
      <c r="B6253" s="22" t="s">
        <v>171</v>
      </c>
      <c r="C6253" s="22" t="s">
        <v>7</v>
      </c>
      <c r="D6253" s="22" t="s">
        <v>7</v>
      </c>
      <c r="E6253" s="22" t="s">
        <v>15</v>
      </c>
      <c r="F6253" s="22" t="s">
        <v>25</v>
      </c>
      <c r="G6253" s="1">
        <v>27305.65</v>
      </c>
    </row>
    <row r="6254" spans="2:7">
      <c r="B6254" s="22" t="s">
        <v>171</v>
      </c>
      <c r="C6254" s="22" t="s">
        <v>7</v>
      </c>
      <c r="D6254" s="22" t="s">
        <v>7</v>
      </c>
      <c r="E6254" s="22" t="s">
        <v>15</v>
      </c>
      <c r="F6254" s="22" t="s">
        <v>26</v>
      </c>
      <c r="G6254" s="1">
        <v>130017.82</v>
      </c>
    </row>
    <row r="6255" spans="2:7">
      <c r="B6255" s="22" t="s">
        <v>171</v>
      </c>
      <c r="C6255" s="22" t="s">
        <v>7</v>
      </c>
      <c r="D6255" s="22" t="s">
        <v>7</v>
      </c>
      <c r="E6255" s="22" t="s">
        <v>15</v>
      </c>
      <c r="F6255" s="22" t="s">
        <v>27</v>
      </c>
      <c r="G6255" s="1">
        <v>8336.59</v>
      </c>
    </row>
    <row r="6256" spans="2:7">
      <c r="B6256" s="22" t="s">
        <v>171</v>
      </c>
      <c r="C6256" s="22" t="s">
        <v>7</v>
      </c>
      <c r="D6256" s="22" t="s">
        <v>7</v>
      </c>
      <c r="E6256" s="22" t="s">
        <v>15</v>
      </c>
      <c r="F6256" s="22" t="s">
        <v>72</v>
      </c>
      <c r="G6256" s="1">
        <v>3215.16</v>
      </c>
    </row>
    <row r="6257" spans="2:7">
      <c r="B6257" s="22" t="s">
        <v>171</v>
      </c>
      <c r="C6257" s="22" t="s">
        <v>7</v>
      </c>
      <c r="D6257" s="22" t="s">
        <v>7</v>
      </c>
      <c r="E6257" s="22" t="s">
        <v>28</v>
      </c>
      <c r="F6257" s="22" t="s">
        <v>29</v>
      </c>
      <c r="G6257" s="1">
        <v>77205.100000000006</v>
      </c>
    </row>
    <row r="6258" spans="2:7">
      <c r="B6258" s="22" t="s">
        <v>171</v>
      </c>
      <c r="C6258" s="22" t="s">
        <v>7</v>
      </c>
      <c r="D6258" s="22" t="s">
        <v>7</v>
      </c>
      <c r="E6258" s="22" t="s">
        <v>28</v>
      </c>
      <c r="F6258" s="22" t="s">
        <v>30</v>
      </c>
      <c r="G6258" s="1">
        <v>1421.78</v>
      </c>
    </row>
    <row r="6259" spans="2:7">
      <c r="B6259" s="22" t="s">
        <v>171</v>
      </c>
      <c r="C6259" s="22" t="s">
        <v>7</v>
      </c>
      <c r="D6259" s="22" t="s">
        <v>7</v>
      </c>
      <c r="E6259" s="22" t="s">
        <v>28</v>
      </c>
      <c r="F6259" s="22" t="s">
        <v>32</v>
      </c>
      <c r="G6259" s="1">
        <v>2226.2800000000002</v>
      </c>
    </row>
    <row r="6260" spans="2:7">
      <c r="B6260" s="22" t="s">
        <v>171</v>
      </c>
      <c r="C6260" s="22" t="s">
        <v>7</v>
      </c>
      <c r="D6260" s="22" t="s">
        <v>7</v>
      </c>
      <c r="E6260" s="22" t="s">
        <v>28</v>
      </c>
      <c r="F6260" s="22" t="s">
        <v>33</v>
      </c>
      <c r="G6260" s="1">
        <v>9771.91</v>
      </c>
    </row>
    <row r="6261" spans="2:7">
      <c r="B6261" s="22" t="s">
        <v>171</v>
      </c>
      <c r="C6261" s="22" t="s">
        <v>7</v>
      </c>
      <c r="D6261" s="22" t="s">
        <v>7</v>
      </c>
      <c r="E6261" s="22" t="s">
        <v>34</v>
      </c>
      <c r="F6261" s="22" t="s">
        <v>35</v>
      </c>
      <c r="G6261" s="1">
        <v>886.72</v>
      </c>
    </row>
    <row r="6262" spans="2:7">
      <c r="B6262" s="22" t="s">
        <v>171</v>
      </c>
      <c r="C6262" s="22" t="s">
        <v>7</v>
      </c>
      <c r="D6262" s="22" t="s">
        <v>7</v>
      </c>
      <c r="E6262" s="22" t="s">
        <v>34</v>
      </c>
      <c r="F6262" s="22" t="s">
        <v>36</v>
      </c>
      <c r="G6262" s="1">
        <v>10437.24</v>
      </c>
    </row>
    <row r="6263" spans="2:7">
      <c r="B6263" s="22" t="s">
        <v>171</v>
      </c>
      <c r="C6263" s="22" t="s">
        <v>7</v>
      </c>
      <c r="D6263" s="22" t="s">
        <v>7</v>
      </c>
      <c r="E6263" s="22" t="s">
        <v>34</v>
      </c>
      <c r="F6263" s="22" t="s">
        <v>38</v>
      </c>
      <c r="G6263" s="1">
        <v>7020</v>
      </c>
    </row>
    <row r="6264" spans="2:7">
      <c r="B6264" s="22" t="s">
        <v>171</v>
      </c>
      <c r="C6264" s="22" t="s">
        <v>7</v>
      </c>
      <c r="D6264" s="22" t="s">
        <v>7</v>
      </c>
      <c r="E6264" s="22" t="s">
        <v>34</v>
      </c>
      <c r="F6264" s="22" t="s">
        <v>39</v>
      </c>
      <c r="G6264" s="1">
        <v>24985.53</v>
      </c>
    </row>
    <row r="6265" spans="2:7">
      <c r="B6265" s="22" t="s">
        <v>171</v>
      </c>
      <c r="C6265" s="22" t="s">
        <v>7</v>
      </c>
      <c r="D6265" s="22" t="s">
        <v>7</v>
      </c>
      <c r="E6265" s="22" t="s">
        <v>34</v>
      </c>
      <c r="F6265" s="22" t="s">
        <v>42</v>
      </c>
      <c r="G6265" s="1">
        <v>2132.75</v>
      </c>
    </row>
    <row r="6266" spans="2:7">
      <c r="B6266" s="22" t="s">
        <v>171</v>
      </c>
      <c r="C6266" s="22" t="s">
        <v>7</v>
      </c>
      <c r="D6266" s="22" t="s">
        <v>7</v>
      </c>
      <c r="E6266" s="22" t="s">
        <v>34</v>
      </c>
      <c r="F6266" s="22" t="s">
        <v>43</v>
      </c>
      <c r="G6266" s="1">
        <v>87860.14</v>
      </c>
    </row>
    <row r="6267" spans="2:7">
      <c r="B6267" s="22" t="s">
        <v>171</v>
      </c>
      <c r="C6267" s="22" t="s">
        <v>7</v>
      </c>
      <c r="D6267" s="22" t="s">
        <v>7</v>
      </c>
      <c r="E6267" s="22" t="s">
        <v>34</v>
      </c>
      <c r="F6267" s="22" t="s">
        <v>46</v>
      </c>
      <c r="G6267" s="1">
        <v>600</v>
      </c>
    </row>
    <row r="6268" spans="2:7">
      <c r="B6268" s="22" t="s">
        <v>171</v>
      </c>
      <c r="C6268" s="22" t="s">
        <v>7</v>
      </c>
      <c r="D6268" s="22" t="s">
        <v>7</v>
      </c>
      <c r="E6268" s="22" t="s">
        <v>34</v>
      </c>
      <c r="F6268" s="22" t="s">
        <v>47</v>
      </c>
      <c r="G6268" s="1">
        <v>3964.08</v>
      </c>
    </row>
    <row r="6269" spans="2:7">
      <c r="B6269" s="22" t="s">
        <v>171</v>
      </c>
      <c r="C6269" s="22" t="s">
        <v>7</v>
      </c>
      <c r="D6269" s="22" t="s">
        <v>7</v>
      </c>
      <c r="E6269" s="22" t="s">
        <v>34</v>
      </c>
      <c r="F6269" s="22" t="s">
        <v>48</v>
      </c>
      <c r="G6269" s="1">
        <v>6011.2</v>
      </c>
    </row>
    <row r="6270" spans="2:7">
      <c r="B6270" s="22" t="s">
        <v>171</v>
      </c>
      <c r="C6270" s="22" t="s">
        <v>7</v>
      </c>
      <c r="D6270" s="22" t="s">
        <v>7</v>
      </c>
      <c r="E6270" s="22" t="s">
        <v>34</v>
      </c>
      <c r="F6270" s="22" t="s">
        <v>75</v>
      </c>
      <c r="G6270" s="1">
        <v>2182.0700000000002</v>
      </c>
    </row>
    <row r="6271" spans="2:7">
      <c r="B6271" s="22" t="s">
        <v>171</v>
      </c>
      <c r="C6271" s="22" t="s">
        <v>7</v>
      </c>
      <c r="D6271" s="22" t="s">
        <v>7</v>
      </c>
      <c r="E6271" s="22" t="s">
        <v>34</v>
      </c>
      <c r="F6271" s="22" t="s">
        <v>85</v>
      </c>
      <c r="G6271" s="1">
        <v>7564.9</v>
      </c>
    </row>
    <row r="6272" spans="2:7">
      <c r="B6272" s="22" t="s">
        <v>171</v>
      </c>
      <c r="C6272" s="22" t="s">
        <v>7</v>
      </c>
      <c r="D6272" s="22" t="s">
        <v>7</v>
      </c>
      <c r="E6272" s="22" t="s">
        <v>34</v>
      </c>
      <c r="F6272" s="22" t="s">
        <v>50</v>
      </c>
      <c r="G6272" s="1">
        <v>11376.72</v>
      </c>
    </row>
    <row r="6273" spans="2:7">
      <c r="B6273" s="22" t="s">
        <v>171</v>
      </c>
      <c r="C6273" s="22" t="s">
        <v>7</v>
      </c>
      <c r="D6273" s="22" t="s">
        <v>7</v>
      </c>
      <c r="E6273" s="22" t="s">
        <v>34</v>
      </c>
      <c r="F6273" s="22" t="s">
        <v>55</v>
      </c>
      <c r="G6273" s="1">
        <v>910</v>
      </c>
    </row>
    <row r="6274" spans="2:7">
      <c r="B6274" s="22" t="s">
        <v>171</v>
      </c>
      <c r="C6274" s="22" t="s">
        <v>7</v>
      </c>
      <c r="D6274" s="22" t="s">
        <v>7</v>
      </c>
      <c r="E6274" s="22" t="s">
        <v>34</v>
      </c>
      <c r="F6274" s="22" t="s">
        <v>58</v>
      </c>
      <c r="G6274" s="1">
        <v>4538.3500000000004</v>
      </c>
    </row>
    <row r="6275" spans="2:7">
      <c r="B6275" s="22" t="s">
        <v>171</v>
      </c>
      <c r="C6275" s="22" t="s">
        <v>7</v>
      </c>
      <c r="D6275" s="22" t="s">
        <v>7</v>
      </c>
      <c r="E6275" s="22" t="s">
        <v>59</v>
      </c>
      <c r="F6275" s="22" t="s">
        <v>55</v>
      </c>
      <c r="G6275" s="1">
        <v>7145.39</v>
      </c>
    </row>
    <row r="6276" spans="2:7">
      <c r="B6276" s="22" t="s">
        <v>171</v>
      </c>
      <c r="C6276" s="22" t="s">
        <v>7</v>
      </c>
      <c r="D6276" s="22" t="s">
        <v>7</v>
      </c>
      <c r="E6276" s="22" t="s">
        <v>60</v>
      </c>
      <c r="F6276" s="22" t="s">
        <v>62</v>
      </c>
      <c r="G6276" s="1">
        <v>10299.85</v>
      </c>
    </row>
    <row r="6277" spans="2:7">
      <c r="B6277" s="22" t="s">
        <v>172</v>
      </c>
      <c r="C6277" s="22" t="s">
        <v>7</v>
      </c>
      <c r="D6277" s="22" t="s">
        <v>5</v>
      </c>
      <c r="E6277" s="22" t="s">
        <v>5</v>
      </c>
      <c r="F6277" s="22" t="s">
        <v>6</v>
      </c>
      <c r="G6277" s="1">
        <v>88437.759999999995</v>
      </c>
    </row>
    <row r="6278" spans="2:7">
      <c r="B6278" s="22" t="s">
        <v>172</v>
      </c>
      <c r="C6278" s="22" t="s">
        <v>7</v>
      </c>
      <c r="D6278" s="22" t="s">
        <v>5</v>
      </c>
      <c r="E6278" s="22" t="s">
        <v>7</v>
      </c>
      <c r="F6278" s="22" t="s">
        <v>6</v>
      </c>
      <c r="G6278" s="1">
        <v>-272124.90999999997</v>
      </c>
    </row>
    <row r="6279" spans="2:7">
      <c r="B6279" s="22" t="s">
        <v>172</v>
      </c>
      <c r="C6279" s="22" t="s">
        <v>7</v>
      </c>
      <c r="D6279" s="22" t="s">
        <v>5</v>
      </c>
      <c r="E6279" s="22" t="s">
        <v>8</v>
      </c>
      <c r="F6279" s="22" t="s">
        <v>9</v>
      </c>
      <c r="G6279" s="1">
        <v>9304352.0800000001</v>
      </c>
    </row>
    <row r="6280" spans="2:7">
      <c r="B6280" s="22" t="s">
        <v>172</v>
      </c>
      <c r="C6280" s="22" t="s">
        <v>7</v>
      </c>
      <c r="D6280" s="22" t="s">
        <v>5</v>
      </c>
      <c r="E6280" s="22" t="s">
        <v>8</v>
      </c>
      <c r="F6280" s="22" t="s">
        <v>10</v>
      </c>
      <c r="G6280" s="1">
        <v>132485.99</v>
      </c>
    </row>
    <row r="6281" spans="2:7">
      <c r="B6281" s="22" t="s">
        <v>172</v>
      </c>
      <c r="C6281" s="22" t="s">
        <v>7</v>
      </c>
      <c r="D6281" s="22" t="s">
        <v>5</v>
      </c>
      <c r="E6281" s="22" t="s">
        <v>8</v>
      </c>
      <c r="F6281" s="22" t="s">
        <v>11</v>
      </c>
      <c r="G6281" s="1">
        <v>83655.740000000005</v>
      </c>
    </row>
    <row r="6282" spans="2:7">
      <c r="B6282" s="22" t="s">
        <v>172</v>
      </c>
      <c r="C6282" s="22" t="s">
        <v>7</v>
      </c>
      <c r="D6282" s="22" t="s">
        <v>5</v>
      </c>
      <c r="E6282" s="22" t="s">
        <v>8</v>
      </c>
      <c r="F6282" s="22" t="s">
        <v>12</v>
      </c>
      <c r="G6282" s="1">
        <v>367010.11</v>
      </c>
    </row>
    <row r="6283" spans="2:7">
      <c r="B6283" s="22" t="s">
        <v>172</v>
      </c>
      <c r="C6283" s="22" t="s">
        <v>7</v>
      </c>
      <c r="D6283" s="22" t="s">
        <v>5</v>
      </c>
      <c r="E6283" s="22" t="s">
        <v>8</v>
      </c>
      <c r="F6283" s="22" t="s">
        <v>13</v>
      </c>
      <c r="G6283" s="1">
        <v>48737.21</v>
      </c>
    </row>
    <row r="6284" spans="2:7">
      <c r="B6284" s="22" t="s">
        <v>172</v>
      </c>
      <c r="C6284" s="22" t="s">
        <v>7</v>
      </c>
      <c r="D6284" s="22" t="s">
        <v>5</v>
      </c>
      <c r="E6284" s="22" t="s">
        <v>8</v>
      </c>
      <c r="F6284" s="22" t="s">
        <v>70</v>
      </c>
      <c r="G6284" s="1">
        <v>42020</v>
      </c>
    </row>
    <row r="6285" spans="2:7">
      <c r="B6285" s="22" t="s">
        <v>172</v>
      </c>
      <c r="C6285" s="22" t="s">
        <v>7</v>
      </c>
      <c r="D6285" s="22" t="s">
        <v>5</v>
      </c>
      <c r="E6285" s="22" t="s">
        <v>14</v>
      </c>
      <c r="F6285" s="22" t="s">
        <v>9</v>
      </c>
      <c r="G6285" s="1">
        <v>3615903.67</v>
      </c>
    </row>
    <row r="6286" spans="2:7">
      <c r="B6286" s="22" t="s">
        <v>172</v>
      </c>
      <c r="C6286" s="22" t="s">
        <v>7</v>
      </c>
      <c r="D6286" s="22" t="s">
        <v>5</v>
      </c>
      <c r="E6286" s="22" t="s">
        <v>14</v>
      </c>
      <c r="F6286" s="22" t="s">
        <v>10</v>
      </c>
      <c r="G6286" s="1">
        <v>126307.16</v>
      </c>
    </row>
    <row r="6287" spans="2:7">
      <c r="B6287" s="22" t="s">
        <v>172</v>
      </c>
      <c r="C6287" s="22" t="s">
        <v>7</v>
      </c>
      <c r="D6287" s="22" t="s">
        <v>5</v>
      </c>
      <c r="E6287" s="22" t="s">
        <v>14</v>
      </c>
      <c r="F6287" s="22" t="s">
        <v>11</v>
      </c>
      <c r="G6287" s="1">
        <v>129051.43</v>
      </c>
    </row>
    <row r="6288" spans="2:7">
      <c r="B6288" s="22" t="s">
        <v>172</v>
      </c>
      <c r="C6288" s="22" t="s">
        <v>7</v>
      </c>
      <c r="D6288" s="22" t="s">
        <v>5</v>
      </c>
      <c r="E6288" s="22" t="s">
        <v>14</v>
      </c>
      <c r="F6288" s="22" t="s">
        <v>12</v>
      </c>
      <c r="G6288" s="1">
        <v>74368.240000000005</v>
      </c>
    </row>
    <row r="6289" spans="2:7">
      <c r="B6289" s="22" t="s">
        <v>172</v>
      </c>
      <c r="C6289" s="22" t="s">
        <v>7</v>
      </c>
      <c r="D6289" s="22" t="s">
        <v>5</v>
      </c>
      <c r="E6289" s="22" t="s">
        <v>14</v>
      </c>
      <c r="F6289" s="22" t="s">
        <v>13</v>
      </c>
      <c r="G6289" s="1">
        <v>21256.26</v>
      </c>
    </row>
    <row r="6290" spans="2:7">
      <c r="B6290" s="22" t="s">
        <v>172</v>
      </c>
      <c r="C6290" s="22" t="s">
        <v>7</v>
      </c>
      <c r="D6290" s="22" t="s">
        <v>5</v>
      </c>
      <c r="E6290" s="22" t="s">
        <v>15</v>
      </c>
      <c r="F6290" s="22" t="s">
        <v>16</v>
      </c>
      <c r="G6290" s="1">
        <v>346721.14</v>
      </c>
    </row>
    <row r="6291" spans="2:7">
      <c r="B6291" s="22" t="s">
        <v>172</v>
      </c>
      <c r="C6291" s="22" t="s">
        <v>7</v>
      </c>
      <c r="D6291" s="22" t="s">
        <v>5</v>
      </c>
      <c r="E6291" s="22" t="s">
        <v>15</v>
      </c>
      <c r="F6291" s="22" t="s">
        <v>71</v>
      </c>
      <c r="G6291" s="1">
        <v>179465.23</v>
      </c>
    </row>
    <row r="6292" spans="2:7">
      <c r="B6292" s="22" t="s">
        <v>172</v>
      </c>
      <c r="C6292" s="22" t="s">
        <v>7</v>
      </c>
      <c r="D6292" s="22" t="s">
        <v>5</v>
      </c>
      <c r="E6292" s="22" t="s">
        <v>15</v>
      </c>
      <c r="F6292" s="22" t="s">
        <v>17</v>
      </c>
      <c r="G6292" s="1">
        <v>745479.02</v>
      </c>
    </row>
    <row r="6293" spans="2:7">
      <c r="B6293" s="22" t="s">
        <v>172</v>
      </c>
      <c r="C6293" s="22" t="s">
        <v>7</v>
      </c>
      <c r="D6293" s="22" t="s">
        <v>5</v>
      </c>
      <c r="E6293" s="22" t="s">
        <v>15</v>
      </c>
      <c r="F6293" s="22" t="s">
        <v>18</v>
      </c>
      <c r="G6293" s="1">
        <v>298000.55</v>
      </c>
    </row>
    <row r="6294" spans="2:7">
      <c r="B6294" s="22" t="s">
        <v>172</v>
      </c>
      <c r="C6294" s="22" t="s">
        <v>7</v>
      </c>
      <c r="D6294" s="22" t="s">
        <v>5</v>
      </c>
      <c r="E6294" s="22" t="s">
        <v>15</v>
      </c>
      <c r="F6294" s="22" t="s">
        <v>19</v>
      </c>
      <c r="G6294" s="1">
        <v>1411045.4</v>
      </c>
    </row>
    <row r="6295" spans="2:7">
      <c r="B6295" s="22" t="s">
        <v>172</v>
      </c>
      <c r="C6295" s="22" t="s">
        <v>7</v>
      </c>
      <c r="D6295" s="22" t="s">
        <v>5</v>
      </c>
      <c r="E6295" s="22" t="s">
        <v>15</v>
      </c>
      <c r="F6295" s="22" t="s">
        <v>20</v>
      </c>
      <c r="G6295" s="1">
        <v>604461.9</v>
      </c>
    </row>
    <row r="6296" spans="2:7">
      <c r="B6296" s="22" t="s">
        <v>172</v>
      </c>
      <c r="C6296" s="22" t="s">
        <v>7</v>
      </c>
      <c r="D6296" s="22" t="s">
        <v>5</v>
      </c>
      <c r="E6296" s="22" t="s">
        <v>15</v>
      </c>
      <c r="F6296" s="22" t="s">
        <v>21</v>
      </c>
      <c r="G6296" s="1">
        <v>18744.23</v>
      </c>
    </row>
    <row r="6297" spans="2:7">
      <c r="B6297" s="22" t="s">
        <v>172</v>
      </c>
      <c r="C6297" s="22" t="s">
        <v>7</v>
      </c>
      <c r="D6297" s="22" t="s">
        <v>5</v>
      </c>
      <c r="E6297" s="22" t="s">
        <v>15</v>
      </c>
      <c r="F6297" s="22" t="s">
        <v>22</v>
      </c>
      <c r="G6297" s="1">
        <v>24884.9</v>
      </c>
    </row>
    <row r="6298" spans="2:7">
      <c r="B6298" s="22" t="s">
        <v>172</v>
      </c>
      <c r="C6298" s="22" t="s">
        <v>7</v>
      </c>
      <c r="D6298" s="22" t="s">
        <v>5</v>
      </c>
      <c r="E6298" s="22" t="s">
        <v>15</v>
      </c>
      <c r="F6298" s="22" t="s">
        <v>23</v>
      </c>
      <c r="G6298" s="1">
        <v>70624.06</v>
      </c>
    </row>
    <row r="6299" spans="2:7">
      <c r="B6299" s="22" t="s">
        <v>172</v>
      </c>
      <c r="C6299" s="22" t="s">
        <v>7</v>
      </c>
      <c r="D6299" s="22" t="s">
        <v>5</v>
      </c>
      <c r="E6299" s="22" t="s">
        <v>15</v>
      </c>
      <c r="F6299" s="22" t="s">
        <v>24</v>
      </c>
      <c r="G6299" s="1">
        <v>169671.82</v>
      </c>
    </row>
    <row r="6300" spans="2:7">
      <c r="B6300" s="22" t="s">
        <v>172</v>
      </c>
      <c r="C6300" s="22" t="s">
        <v>7</v>
      </c>
      <c r="D6300" s="22" t="s">
        <v>5</v>
      </c>
      <c r="E6300" s="22" t="s">
        <v>15</v>
      </c>
      <c r="F6300" s="22" t="s">
        <v>25</v>
      </c>
      <c r="G6300" s="1">
        <v>916052.66</v>
      </c>
    </row>
    <row r="6301" spans="2:7">
      <c r="B6301" s="22" t="s">
        <v>172</v>
      </c>
      <c r="C6301" s="22" t="s">
        <v>7</v>
      </c>
      <c r="D6301" s="22" t="s">
        <v>5</v>
      </c>
      <c r="E6301" s="22" t="s">
        <v>15</v>
      </c>
      <c r="F6301" s="22" t="s">
        <v>26</v>
      </c>
      <c r="G6301" s="1">
        <v>1033998.73</v>
      </c>
    </row>
    <row r="6302" spans="2:7">
      <c r="B6302" s="22" t="s">
        <v>172</v>
      </c>
      <c r="C6302" s="22" t="s">
        <v>7</v>
      </c>
      <c r="D6302" s="22" t="s">
        <v>5</v>
      </c>
      <c r="E6302" s="22" t="s">
        <v>15</v>
      </c>
      <c r="F6302" s="22" t="s">
        <v>27</v>
      </c>
      <c r="G6302" s="1">
        <v>537.85</v>
      </c>
    </row>
    <row r="6303" spans="2:7">
      <c r="B6303" s="22" t="s">
        <v>172</v>
      </c>
      <c r="C6303" s="22" t="s">
        <v>7</v>
      </c>
      <c r="D6303" s="22" t="s">
        <v>5</v>
      </c>
      <c r="E6303" s="22" t="s">
        <v>15</v>
      </c>
      <c r="F6303" s="22" t="s">
        <v>72</v>
      </c>
      <c r="G6303" s="1">
        <v>14.75</v>
      </c>
    </row>
    <row r="6304" spans="2:7">
      <c r="B6304" s="22" t="s">
        <v>172</v>
      </c>
      <c r="C6304" s="22" t="s">
        <v>7</v>
      </c>
      <c r="D6304" s="22" t="s">
        <v>5</v>
      </c>
      <c r="E6304" s="22" t="s">
        <v>28</v>
      </c>
      <c r="F6304" s="22" t="s">
        <v>29</v>
      </c>
      <c r="G6304" s="1">
        <v>335105.51</v>
      </c>
    </row>
    <row r="6305" spans="2:7">
      <c r="B6305" s="22" t="s">
        <v>172</v>
      </c>
      <c r="C6305" s="22" t="s">
        <v>7</v>
      </c>
      <c r="D6305" s="22" t="s">
        <v>5</v>
      </c>
      <c r="E6305" s="22" t="s">
        <v>28</v>
      </c>
      <c r="F6305" s="22" t="s">
        <v>30</v>
      </c>
      <c r="G6305" s="1">
        <v>46224.43</v>
      </c>
    </row>
    <row r="6306" spans="2:7">
      <c r="B6306" s="22" t="s">
        <v>172</v>
      </c>
      <c r="C6306" s="22" t="s">
        <v>7</v>
      </c>
      <c r="D6306" s="22" t="s">
        <v>5</v>
      </c>
      <c r="E6306" s="22" t="s">
        <v>28</v>
      </c>
      <c r="F6306" s="22" t="s">
        <v>31</v>
      </c>
      <c r="G6306" s="1">
        <v>367303.65</v>
      </c>
    </row>
    <row r="6307" spans="2:7">
      <c r="B6307" s="22" t="s">
        <v>172</v>
      </c>
      <c r="C6307" s="22" t="s">
        <v>7</v>
      </c>
      <c r="D6307" s="22" t="s">
        <v>5</v>
      </c>
      <c r="E6307" s="22" t="s">
        <v>28</v>
      </c>
      <c r="F6307" s="22" t="s">
        <v>32</v>
      </c>
      <c r="G6307" s="1">
        <v>46565.65</v>
      </c>
    </row>
    <row r="6308" spans="2:7">
      <c r="B6308" s="22" t="s">
        <v>172</v>
      </c>
      <c r="C6308" s="22" t="s">
        <v>7</v>
      </c>
      <c r="D6308" s="22" t="s">
        <v>5</v>
      </c>
      <c r="E6308" s="22" t="s">
        <v>28</v>
      </c>
      <c r="F6308" s="22" t="s">
        <v>33</v>
      </c>
      <c r="G6308" s="1">
        <v>55487.9</v>
      </c>
    </row>
    <row r="6309" spans="2:7">
      <c r="B6309" s="22" t="s">
        <v>172</v>
      </c>
      <c r="C6309" s="22" t="s">
        <v>7</v>
      </c>
      <c r="D6309" s="22" t="s">
        <v>5</v>
      </c>
      <c r="E6309" s="22" t="s">
        <v>34</v>
      </c>
      <c r="F6309" s="22" t="s">
        <v>35</v>
      </c>
      <c r="G6309" s="1">
        <v>41671.040000000001</v>
      </c>
    </row>
    <row r="6310" spans="2:7">
      <c r="B6310" s="22" t="s">
        <v>172</v>
      </c>
      <c r="C6310" s="22" t="s">
        <v>7</v>
      </c>
      <c r="D6310" s="22" t="s">
        <v>5</v>
      </c>
      <c r="E6310" s="22" t="s">
        <v>34</v>
      </c>
      <c r="F6310" s="22" t="s">
        <v>36</v>
      </c>
      <c r="G6310" s="1">
        <v>14158.97</v>
      </c>
    </row>
    <row r="6311" spans="2:7">
      <c r="B6311" s="22" t="s">
        <v>172</v>
      </c>
      <c r="C6311" s="22" t="s">
        <v>7</v>
      </c>
      <c r="D6311" s="22" t="s">
        <v>5</v>
      </c>
      <c r="E6311" s="22" t="s">
        <v>34</v>
      </c>
      <c r="F6311" s="22" t="s">
        <v>37</v>
      </c>
      <c r="G6311" s="1">
        <v>215125.24</v>
      </c>
    </row>
    <row r="6312" spans="2:7">
      <c r="B6312" s="22" t="s">
        <v>172</v>
      </c>
      <c r="C6312" s="22" t="s">
        <v>7</v>
      </c>
      <c r="D6312" s="22" t="s">
        <v>5</v>
      </c>
      <c r="E6312" s="22" t="s">
        <v>34</v>
      </c>
      <c r="F6312" s="22" t="s">
        <v>38</v>
      </c>
      <c r="G6312" s="1">
        <v>47471.16</v>
      </c>
    </row>
    <row r="6313" spans="2:7">
      <c r="B6313" s="22" t="s">
        <v>172</v>
      </c>
      <c r="C6313" s="22" t="s">
        <v>7</v>
      </c>
      <c r="D6313" s="22" t="s">
        <v>5</v>
      </c>
      <c r="E6313" s="22" t="s">
        <v>34</v>
      </c>
      <c r="F6313" s="22" t="s">
        <v>39</v>
      </c>
      <c r="G6313" s="1">
        <v>30321.71</v>
      </c>
    </row>
    <row r="6314" spans="2:7">
      <c r="B6314" s="22" t="s">
        <v>172</v>
      </c>
      <c r="C6314" s="22" t="s">
        <v>7</v>
      </c>
      <c r="D6314" s="22" t="s">
        <v>5</v>
      </c>
      <c r="E6314" s="22" t="s">
        <v>34</v>
      </c>
      <c r="F6314" s="22" t="s">
        <v>40</v>
      </c>
      <c r="G6314" s="1">
        <v>25246</v>
      </c>
    </row>
    <row r="6315" spans="2:7">
      <c r="B6315" s="22" t="s">
        <v>172</v>
      </c>
      <c r="C6315" s="22" t="s">
        <v>7</v>
      </c>
      <c r="D6315" s="22" t="s">
        <v>5</v>
      </c>
      <c r="E6315" s="22" t="s">
        <v>34</v>
      </c>
      <c r="F6315" s="22" t="s">
        <v>41</v>
      </c>
      <c r="G6315" s="1">
        <v>12855.29</v>
      </c>
    </row>
    <row r="6316" spans="2:7">
      <c r="B6316" s="22" t="s">
        <v>172</v>
      </c>
      <c r="C6316" s="22" t="s">
        <v>7</v>
      </c>
      <c r="D6316" s="22" t="s">
        <v>5</v>
      </c>
      <c r="E6316" s="22" t="s">
        <v>34</v>
      </c>
      <c r="F6316" s="22" t="s">
        <v>65</v>
      </c>
      <c r="G6316" s="1">
        <v>840.98</v>
      </c>
    </row>
    <row r="6317" spans="2:7">
      <c r="B6317" s="22" t="s">
        <v>172</v>
      </c>
      <c r="C6317" s="22" t="s">
        <v>7</v>
      </c>
      <c r="D6317" s="22" t="s">
        <v>5</v>
      </c>
      <c r="E6317" s="22" t="s">
        <v>34</v>
      </c>
      <c r="F6317" s="22" t="s">
        <v>42</v>
      </c>
      <c r="G6317" s="1">
        <v>2268.58</v>
      </c>
    </row>
    <row r="6318" spans="2:7">
      <c r="B6318" s="22" t="s">
        <v>172</v>
      </c>
      <c r="C6318" s="22" t="s">
        <v>7</v>
      </c>
      <c r="D6318" s="22" t="s">
        <v>5</v>
      </c>
      <c r="E6318" s="22" t="s">
        <v>34</v>
      </c>
      <c r="F6318" s="22" t="s">
        <v>43</v>
      </c>
      <c r="G6318" s="1">
        <v>74746.899999999994</v>
      </c>
    </row>
    <row r="6319" spans="2:7">
      <c r="B6319" s="22" t="s">
        <v>172</v>
      </c>
      <c r="C6319" s="22" t="s">
        <v>7</v>
      </c>
      <c r="D6319" s="22" t="s">
        <v>5</v>
      </c>
      <c r="E6319" s="22" t="s">
        <v>34</v>
      </c>
      <c r="F6319" s="22" t="s">
        <v>45</v>
      </c>
      <c r="G6319" s="1">
        <v>43796.62</v>
      </c>
    </row>
    <row r="6320" spans="2:7">
      <c r="B6320" s="22" t="s">
        <v>172</v>
      </c>
      <c r="C6320" s="22" t="s">
        <v>7</v>
      </c>
      <c r="D6320" s="22" t="s">
        <v>5</v>
      </c>
      <c r="E6320" s="22" t="s">
        <v>34</v>
      </c>
      <c r="F6320" s="22" t="s">
        <v>46</v>
      </c>
      <c r="G6320" s="1">
        <v>41494.879999999997</v>
      </c>
    </row>
    <row r="6321" spans="2:7">
      <c r="B6321" s="22" t="s">
        <v>172</v>
      </c>
      <c r="C6321" s="22" t="s">
        <v>7</v>
      </c>
      <c r="D6321" s="22" t="s">
        <v>5</v>
      </c>
      <c r="E6321" s="22" t="s">
        <v>34</v>
      </c>
      <c r="F6321" s="22" t="s">
        <v>47</v>
      </c>
      <c r="G6321" s="1">
        <v>355.71</v>
      </c>
    </row>
    <row r="6322" spans="2:7">
      <c r="B6322" s="22" t="s">
        <v>172</v>
      </c>
      <c r="C6322" s="22" t="s">
        <v>7</v>
      </c>
      <c r="D6322" s="22" t="s">
        <v>5</v>
      </c>
      <c r="E6322" s="22" t="s">
        <v>34</v>
      </c>
      <c r="F6322" s="22" t="s">
        <v>74</v>
      </c>
      <c r="G6322" s="1">
        <v>500</v>
      </c>
    </row>
    <row r="6323" spans="2:7">
      <c r="B6323" s="22" t="s">
        <v>172</v>
      </c>
      <c r="C6323" s="22" t="s">
        <v>7</v>
      </c>
      <c r="D6323" s="22" t="s">
        <v>5</v>
      </c>
      <c r="E6323" s="22" t="s">
        <v>34</v>
      </c>
      <c r="F6323" s="22" t="s">
        <v>75</v>
      </c>
      <c r="G6323" s="1">
        <v>45784.19</v>
      </c>
    </row>
    <row r="6324" spans="2:7">
      <c r="B6324" s="22" t="s">
        <v>172</v>
      </c>
      <c r="C6324" s="22" t="s">
        <v>7</v>
      </c>
      <c r="D6324" s="22" t="s">
        <v>5</v>
      </c>
      <c r="E6324" s="22" t="s">
        <v>34</v>
      </c>
      <c r="F6324" s="22" t="s">
        <v>66</v>
      </c>
      <c r="G6324" s="1">
        <v>100232.71</v>
      </c>
    </row>
    <row r="6325" spans="2:7">
      <c r="B6325" s="22" t="s">
        <v>172</v>
      </c>
      <c r="C6325" s="22" t="s">
        <v>7</v>
      </c>
      <c r="D6325" s="22" t="s">
        <v>5</v>
      </c>
      <c r="E6325" s="22" t="s">
        <v>34</v>
      </c>
      <c r="F6325" s="22" t="s">
        <v>67</v>
      </c>
      <c r="G6325" s="1">
        <v>4162.95</v>
      </c>
    </row>
    <row r="6326" spans="2:7">
      <c r="B6326" s="22" t="s">
        <v>172</v>
      </c>
      <c r="C6326" s="22" t="s">
        <v>7</v>
      </c>
      <c r="D6326" s="22" t="s">
        <v>5</v>
      </c>
      <c r="E6326" s="22" t="s">
        <v>34</v>
      </c>
      <c r="F6326" s="22" t="s">
        <v>49</v>
      </c>
      <c r="G6326" s="1">
        <v>199856.26</v>
      </c>
    </row>
    <row r="6327" spans="2:7">
      <c r="B6327" s="22" t="s">
        <v>172</v>
      </c>
      <c r="C6327" s="22" t="s">
        <v>7</v>
      </c>
      <c r="D6327" s="22" t="s">
        <v>5</v>
      </c>
      <c r="E6327" s="22" t="s">
        <v>34</v>
      </c>
      <c r="F6327" s="22" t="s">
        <v>50</v>
      </c>
      <c r="G6327" s="1">
        <v>62429.41</v>
      </c>
    </row>
    <row r="6328" spans="2:7">
      <c r="B6328" s="22" t="s">
        <v>172</v>
      </c>
      <c r="C6328" s="22" t="s">
        <v>7</v>
      </c>
      <c r="D6328" s="22" t="s">
        <v>5</v>
      </c>
      <c r="E6328" s="22" t="s">
        <v>34</v>
      </c>
      <c r="F6328" s="22" t="s">
        <v>51</v>
      </c>
      <c r="G6328" s="1">
        <v>2291.06</v>
      </c>
    </row>
    <row r="6329" spans="2:7">
      <c r="B6329" s="22" t="s">
        <v>172</v>
      </c>
      <c r="C6329" s="22" t="s">
        <v>7</v>
      </c>
      <c r="D6329" s="22" t="s">
        <v>5</v>
      </c>
      <c r="E6329" s="22" t="s">
        <v>34</v>
      </c>
      <c r="F6329" s="22" t="s">
        <v>52</v>
      </c>
      <c r="G6329" s="1">
        <v>6644.36</v>
      </c>
    </row>
    <row r="6330" spans="2:7">
      <c r="B6330" s="22" t="s">
        <v>172</v>
      </c>
      <c r="C6330" s="22" t="s">
        <v>7</v>
      </c>
      <c r="D6330" s="22" t="s">
        <v>5</v>
      </c>
      <c r="E6330" s="22" t="s">
        <v>34</v>
      </c>
      <c r="F6330" s="22" t="s">
        <v>53</v>
      </c>
      <c r="G6330" s="1">
        <v>467546.58</v>
      </c>
    </row>
    <row r="6331" spans="2:7">
      <c r="B6331" s="22" t="s">
        <v>172</v>
      </c>
      <c r="C6331" s="22" t="s">
        <v>7</v>
      </c>
      <c r="D6331" s="22" t="s">
        <v>5</v>
      </c>
      <c r="E6331" s="22" t="s">
        <v>34</v>
      </c>
      <c r="F6331" s="22" t="s">
        <v>55</v>
      </c>
      <c r="G6331" s="1">
        <v>4979</v>
      </c>
    </row>
    <row r="6332" spans="2:7">
      <c r="B6332" s="22" t="s">
        <v>172</v>
      </c>
      <c r="C6332" s="22" t="s">
        <v>7</v>
      </c>
      <c r="D6332" s="22" t="s">
        <v>5</v>
      </c>
      <c r="E6332" s="22" t="s">
        <v>34</v>
      </c>
      <c r="F6332" s="22" t="s">
        <v>56</v>
      </c>
      <c r="G6332" s="1">
        <v>3488.52</v>
      </c>
    </row>
    <row r="6333" spans="2:7">
      <c r="B6333" s="22" t="s">
        <v>172</v>
      </c>
      <c r="C6333" s="22" t="s">
        <v>7</v>
      </c>
      <c r="D6333" s="22" t="s">
        <v>5</v>
      </c>
      <c r="E6333" s="22" t="s">
        <v>34</v>
      </c>
      <c r="F6333" s="22" t="s">
        <v>76</v>
      </c>
      <c r="G6333" s="1">
        <v>63072.43</v>
      </c>
    </row>
    <row r="6334" spans="2:7">
      <c r="B6334" s="22" t="s">
        <v>172</v>
      </c>
      <c r="C6334" s="22" t="s">
        <v>7</v>
      </c>
      <c r="D6334" s="22" t="s">
        <v>5</v>
      </c>
      <c r="E6334" s="22" t="s">
        <v>34</v>
      </c>
      <c r="F6334" s="22" t="s">
        <v>57</v>
      </c>
      <c r="G6334" s="1">
        <v>189873.06</v>
      </c>
    </row>
    <row r="6335" spans="2:7">
      <c r="B6335" s="22" t="s">
        <v>172</v>
      </c>
      <c r="C6335" s="22" t="s">
        <v>7</v>
      </c>
      <c r="D6335" s="22" t="s">
        <v>5</v>
      </c>
      <c r="E6335" s="22" t="s">
        <v>34</v>
      </c>
      <c r="F6335" s="22" t="s">
        <v>173</v>
      </c>
      <c r="G6335" s="1">
        <v>5256</v>
      </c>
    </row>
    <row r="6336" spans="2:7">
      <c r="B6336" s="22" t="s">
        <v>172</v>
      </c>
      <c r="C6336" s="22" t="s">
        <v>7</v>
      </c>
      <c r="D6336" s="22" t="s">
        <v>5</v>
      </c>
      <c r="E6336" s="22" t="s">
        <v>34</v>
      </c>
      <c r="F6336" s="22" t="s">
        <v>58</v>
      </c>
      <c r="G6336" s="1">
        <v>39183.699999999997</v>
      </c>
    </row>
    <row r="6337" spans="2:7">
      <c r="B6337" s="22" t="s">
        <v>172</v>
      </c>
      <c r="C6337" s="22" t="s">
        <v>7</v>
      </c>
      <c r="D6337" s="22" t="s">
        <v>5</v>
      </c>
      <c r="E6337" s="22" t="s">
        <v>59</v>
      </c>
      <c r="F6337" s="22" t="s">
        <v>55</v>
      </c>
      <c r="G6337" s="1">
        <v>21920.19</v>
      </c>
    </row>
    <row r="6338" spans="2:7">
      <c r="B6338" s="22" t="s">
        <v>172</v>
      </c>
      <c r="C6338" s="22" t="s">
        <v>7</v>
      </c>
      <c r="D6338" s="22" t="s">
        <v>5</v>
      </c>
      <c r="E6338" s="22" t="s">
        <v>60</v>
      </c>
      <c r="F6338" s="22" t="s">
        <v>61</v>
      </c>
      <c r="G6338" s="1">
        <v>18383.939999999999</v>
      </c>
    </row>
    <row r="6339" spans="2:7">
      <c r="B6339" s="22" t="s">
        <v>172</v>
      </c>
      <c r="C6339" s="22" t="s">
        <v>7</v>
      </c>
      <c r="D6339" s="22" t="s">
        <v>5</v>
      </c>
      <c r="E6339" s="22" t="s">
        <v>60</v>
      </c>
      <c r="F6339" s="22" t="s">
        <v>80</v>
      </c>
      <c r="G6339" s="1">
        <v>117212.63</v>
      </c>
    </row>
    <row r="6340" spans="2:7">
      <c r="B6340" s="22" t="s">
        <v>172</v>
      </c>
      <c r="C6340" s="22" t="s">
        <v>7</v>
      </c>
      <c r="D6340" s="22" t="s">
        <v>5</v>
      </c>
      <c r="E6340" s="22" t="s">
        <v>60</v>
      </c>
      <c r="F6340" s="22" t="s">
        <v>81</v>
      </c>
      <c r="G6340" s="1">
        <v>979.2</v>
      </c>
    </row>
    <row r="6341" spans="2:7">
      <c r="B6341" s="22" t="s">
        <v>172</v>
      </c>
      <c r="C6341" s="22" t="s">
        <v>7</v>
      </c>
      <c r="D6341" s="22" t="s">
        <v>5</v>
      </c>
      <c r="E6341" s="22" t="s">
        <v>60</v>
      </c>
      <c r="F6341" s="22" t="s">
        <v>62</v>
      </c>
      <c r="G6341" s="1">
        <v>68132.67</v>
      </c>
    </row>
    <row r="6342" spans="2:7">
      <c r="B6342" s="22" t="s">
        <v>172</v>
      </c>
      <c r="C6342" s="22" t="s">
        <v>7</v>
      </c>
      <c r="D6342" s="22" t="s">
        <v>7</v>
      </c>
      <c r="E6342" s="22" t="s">
        <v>5</v>
      </c>
      <c r="F6342" s="22" t="s">
        <v>6</v>
      </c>
      <c r="G6342" s="1">
        <v>264176.28999999998</v>
      </c>
    </row>
    <row r="6343" spans="2:7">
      <c r="B6343" s="22" t="s">
        <v>172</v>
      </c>
      <c r="C6343" s="22" t="s">
        <v>7</v>
      </c>
      <c r="D6343" s="22" t="s">
        <v>7</v>
      </c>
      <c r="E6343" s="22" t="s">
        <v>7</v>
      </c>
      <c r="F6343" s="22" t="s">
        <v>6</v>
      </c>
      <c r="G6343" s="1">
        <v>-80489.14</v>
      </c>
    </row>
    <row r="6344" spans="2:7">
      <c r="B6344" s="22" t="s">
        <v>172</v>
      </c>
      <c r="C6344" s="22" t="s">
        <v>7</v>
      </c>
      <c r="D6344" s="22" t="s">
        <v>7</v>
      </c>
      <c r="E6344" s="22" t="s">
        <v>8</v>
      </c>
      <c r="F6344" s="22" t="s">
        <v>9</v>
      </c>
      <c r="G6344" s="1">
        <v>120379.5</v>
      </c>
    </row>
    <row r="6345" spans="2:7">
      <c r="B6345" s="22" t="s">
        <v>172</v>
      </c>
      <c r="C6345" s="22" t="s">
        <v>7</v>
      </c>
      <c r="D6345" s="22" t="s">
        <v>7</v>
      </c>
      <c r="E6345" s="22" t="s">
        <v>8</v>
      </c>
      <c r="F6345" s="22" t="s">
        <v>10</v>
      </c>
      <c r="G6345" s="1">
        <v>260</v>
      </c>
    </row>
    <row r="6346" spans="2:7">
      <c r="B6346" s="22" t="s">
        <v>172</v>
      </c>
      <c r="C6346" s="22" t="s">
        <v>7</v>
      </c>
      <c r="D6346" s="22" t="s">
        <v>7</v>
      </c>
      <c r="E6346" s="22" t="s">
        <v>8</v>
      </c>
      <c r="F6346" s="22" t="s">
        <v>12</v>
      </c>
      <c r="G6346" s="1">
        <v>163064.49</v>
      </c>
    </row>
    <row r="6347" spans="2:7">
      <c r="B6347" s="22" t="s">
        <v>172</v>
      </c>
      <c r="C6347" s="22" t="s">
        <v>7</v>
      </c>
      <c r="D6347" s="22" t="s">
        <v>7</v>
      </c>
      <c r="E6347" s="22" t="s">
        <v>14</v>
      </c>
      <c r="F6347" s="22" t="s">
        <v>9</v>
      </c>
      <c r="G6347" s="1">
        <v>198949.45</v>
      </c>
    </row>
    <row r="6348" spans="2:7">
      <c r="B6348" s="22" t="s">
        <v>172</v>
      </c>
      <c r="C6348" s="22" t="s">
        <v>7</v>
      </c>
      <c r="D6348" s="22" t="s">
        <v>7</v>
      </c>
      <c r="E6348" s="22" t="s">
        <v>14</v>
      </c>
      <c r="F6348" s="22" t="s">
        <v>10</v>
      </c>
      <c r="G6348" s="1">
        <v>1001.53</v>
      </c>
    </row>
    <row r="6349" spans="2:7">
      <c r="B6349" s="22" t="s">
        <v>172</v>
      </c>
      <c r="C6349" s="22" t="s">
        <v>7</v>
      </c>
      <c r="D6349" s="22" t="s">
        <v>7</v>
      </c>
      <c r="E6349" s="22" t="s">
        <v>14</v>
      </c>
      <c r="F6349" s="22" t="s">
        <v>11</v>
      </c>
      <c r="G6349" s="1">
        <v>19275.75</v>
      </c>
    </row>
    <row r="6350" spans="2:7">
      <c r="B6350" s="22" t="s">
        <v>172</v>
      </c>
      <c r="C6350" s="22" t="s">
        <v>7</v>
      </c>
      <c r="D6350" s="22" t="s">
        <v>7</v>
      </c>
      <c r="E6350" s="22" t="s">
        <v>14</v>
      </c>
      <c r="F6350" s="22" t="s">
        <v>12</v>
      </c>
      <c r="G6350" s="1">
        <v>201938.04</v>
      </c>
    </row>
    <row r="6351" spans="2:7">
      <c r="B6351" s="22" t="s">
        <v>172</v>
      </c>
      <c r="C6351" s="22" t="s">
        <v>7</v>
      </c>
      <c r="D6351" s="22" t="s">
        <v>7</v>
      </c>
      <c r="E6351" s="22" t="s">
        <v>14</v>
      </c>
      <c r="F6351" s="22" t="s">
        <v>13</v>
      </c>
      <c r="G6351" s="1">
        <v>418.02</v>
      </c>
    </row>
    <row r="6352" spans="2:7">
      <c r="B6352" s="22" t="s">
        <v>172</v>
      </c>
      <c r="C6352" s="22" t="s">
        <v>7</v>
      </c>
      <c r="D6352" s="22" t="s">
        <v>7</v>
      </c>
      <c r="E6352" s="22" t="s">
        <v>15</v>
      </c>
      <c r="F6352" s="22" t="s">
        <v>16</v>
      </c>
      <c r="G6352" s="1">
        <v>5036.88</v>
      </c>
    </row>
    <row r="6353" spans="2:7">
      <c r="B6353" s="22" t="s">
        <v>172</v>
      </c>
      <c r="C6353" s="22" t="s">
        <v>7</v>
      </c>
      <c r="D6353" s="22" t="s">
        <v>7</v>
      </c>
      <c r="E6353" s="22" t="s">
        <v>15</v>
      </c>
      <c r="F6353" s="22" t="s">
        <v>71</v>
      </c>
      <c r="G6353" s="1">
        <v>7795.82</v>
      </c>
    </row>
    <row r="6354" spans="2:7">
      <c r="B6354" s="22" t="s">
        <v>172</v>
      </c>
      <c r="C6354" s="22" t="s">
        <v>7</v>
      </c>
      <c r="D6354" s="22" t="s">
        <v>7</v>
      </c>
      <c r="E6354" s="22" t="s">
        <v>15</v>
      </c>
      <c r="F6354" s="22" t="s">
        <v>17</v>
      </c>
      <c r="G6354" s="1">
        <v>21069.07</v>
      </c>
    </row>
    <row r="6355" spans="2:7">
      <c r="B6355" s="22" t="s">
        <v>172</v>
      </c>
      <c r="C6355" s="22" t="s">
        <v>7</v>
      </c>
      <c r="D6355" s="22" t="s">
        <v>7</v>
      </c>
      <c r="E6355" s="22" t="s">
        <v>15</v>
      </c>
      <c r="F6355" s="22" t="s">
        <v>18</v>
      </c>
      <c r="G6355" s="1">
        <v>31970.7</v>
      </c>
    </row>
    <row r="6356" spans="2:7">
      <c r="B6356" s="22" t="s">
        <v>172</v>
      </c>
      <c r="C6356" s="22" t="s">
        <v>7</v>
      </c>
      <c r="D6356" s="22" t="s">
        <v>7</v>
      </c>
      <c r="E6356" s="22" t="s">
        <v>15</v>
      </c>
      <c r="F6356" s="22" t="s">
        <v>19</v>
      </c>
      <c r="G6356" s="1">
        <v>42479.95</v>
      </c>
    </row>
    <row r="6357" spans="2:7">
      <c r="B6357" s="22" t="s">
        <v>172</v>
      </c>
      <c r="C6357" s="22" t="s">
        <v>7</v>
      </c>
      <c r="D6357" s="22" t="s">
        <v>7</v>
      </c>
      <c r="E6357" s="22" t="s">
        <v>15</v>
      </c>
      <c r="F6357" s="22" t="s">
        <v>20</v>
      </c>
      <c r="G6357" s="1">
        <v>37978.28</v>
      </c>
    </row>
    <row r="6358" spans="2:7">
      <c r="B6358" s="22" t="s">
        <v>172</v>
      </c>
      <c r="C6358" s="22" t="s">
        <v>7</v>
      </c>
      <c r="D6358" s="22" t="s">
        <v>7</v>
      </c>
      <c r="E6358" s="22" t="s">
        <v>15</v>
      </c>
      <c r="F6358" s="22" t="s">
        <v>21</v>
      </c>
      <c r="G6358" s="1">
        <v>501.01</v>
      </c>
    </row>
    <row r="6359" spans="2:7">
      <c r="B6359" s="22" t="s">
        <v>172</v>
      </c>
      <c r="C6359" s="22" t="s">
        <v>7</v>
      </c>
      <c r="D6359" s="22" t="s">
        <v>7</v>
      </c>
      <c r="E6359" s="22" t="s">
        <v>15</v>
      </c>
      <c r="F6359" s="22" t="s">
        <v>22</v>
      </c>
      <c r="G6359" s="1">
        <v>1265.93</v>
      </c>
    </row>
    <row r="6360" spans="2:7">
      <c r="B6360" s="22" t="s">
        <v>172</v>
      </c>
      <c r="C6360" s="22" t="s">
        <v>7</v>
      </c>
      <c r="D6360" s="22" t="s">
        <v>7</v>
      </c>
      <c r="E6360" s="22" t="s">
        <v>15</v>
      </c>
      <c r="F6360" s="22" t="s">
        <v>23</v>
      </c>
      <c r="G6360" s="1">
        <v>1965.85</v>
      </c>
    </row>
    <row r="6361" spans="2:7">
      <c r="B6361" s="22" t="s">
        <v>172</v>
      </c>
      <c r="C6361" s="22" t="s">
        <v>7</v>
      </c>
      <c r="D6361" s="22" t="s">
        <v>7</v>
      </c>
      <c r="E6361" s="22" t="s">
        <v>15</v>
      </c>
      <c r="F6361" s="22" t="s">
        <v>24</v>
      </c>
      <c r="G6361" s="1">
        <v>24194.59</v>
      </c>
    </row>
    <row r="6362" spans="2:7">
      <c r="B6362" s="22" t="s">
        <v>172</v>
      </c>
      <c r="C6362" s="22" t="s">
        <v>7</v>
      </c>
      <c r="D6362" s="22" t="s">
        <v>7</v>
      </c>
      <c r="E6362" s="22" t="s">
        <v>15</v>
      </c>
      <c r="F6362" s="22" t="s">
        <v>25</v>
      </c>
      <c r="G6362" s="1">
        <v>8204.14</v>
      </c>
    </row>
    <row r="6363" spans="2:7">
      <c r="B6363" s="22" t="s">
        <v>172</v>
      </c>
      <c r="C6363" s="22" t="s">
        <v>7</v>
      </c>
      <c r="D6363" s="22" t="s">
        <v>7</v>
      </c>
      <c r="E6363" s="22" t="s">
        <v>15</v>
      </c>
      <c r="F6363" s="22" t="s">
        <v>26</v>
      </c>
      <c r="G6363" s="1">
        <v>33793.620000000003</v>
      </c>
    </row>
    <row r="6364" spans="2:7">
      <c r="B6364" s="22" t="s">
        <v>172</v>
      </c>
      <c r="C6364" s="22" t="s">
        <v>7</v>
      </c>
      <c r="D6364" s="22" t="s">
        <v>7</v>
      </c>
      <c r="E6364" s="22" t="s">
        <v>15</v>
      </c>
      <c r="F6364" s="22" t="s">
        <v>27</v>
      </c>
      <c r="G6364" s="1">
        <v>6.41</v>
      </c>
    </row>
    <row r="6365" spans="2:7">
      <c r="B6365" s="22" t="s">
        <v>172</v>
      </c>
      <c r="C6365" s="22" t="s">
        <v>7</v>
      </c>
      <c r="D6365" s="22" t="s">
        <v>7</v>
      </c>
      <c r="E6365" s="22" t="s">
        <v>15</v>
      </c>
      <c r="F6365" s="22" t="s">
        <v>72</v>
      </c>
      <c r="G6365" s="1">
        <v>75.55</v>
      </c>
    </row>
    <row r="6366" spans="2:7">
      <c r="B6366" s="22" t="s">
        <v>172</v>
      </c>
      <c r="C6366" s="22" t="s">
        <v>7</v>
      </c>
      <c r="D6366" s="22" t="s">
        <v>7</v>
      </c>
      <c r="E6366" s="22" t="s">
        <v>28</v>
      </c>
      <c r="F6366" s="22" t="s">
        <v>29</v>
      </c>
      <c r="G6366" s="1">
        <v>212888.14</v>
      </c>
    </row>
    <row r="6367" spans="2:7">
      <c r="B6367" s="22" t="s">
        <v>172</v>
      </c>
      <c r="C6367" s="22" t="s">
        <v>7</v>
      </c>
      <c r="D6367" s="22" t="s">
        <v>7</v>
      </c>
      <c r="E6367" s="22" t="s">
        <v>28</v>
      </c>
      <c r="F6367" s="22" t="s">
        <v>30</v>
      </c>
      <c r="G6367" s="1">
        <v>17551.14</v>
      </c>
    </row>
    <row r="6368" spans="2:7">
      <c r="B6368" s="22" t="s">
        <v>172</v>
      </c>
      <c r="C6368" s="22" t="s">
        <v>7</v>
      </c>
      <c r="D6368" s="22" t="s">
        <v>7</v>
      </c>
      <c r="E6368" s="22" t="s">
        <v>28</v>
      </c>
      <c r="F6368" s="22" t="s">
        <v>31</v>
      </c>
      <c r="G6368" s="1">
        <v>12805.09</v>
      </c>
    </row>
    <row r="6369" spans="2:7">
      <c r="B6369" s="22" t="s">
        <v>172</v>
      </c>
      <c r="C6369" s="22" t="s">
        <v>7</v>
      </c>
      <c r="D6369" s="22" t="s">
        <v>7</v>
      </c>
      <c r="E6369" s="22" t="s">
        <v>28</v>
      </c>
      <c r="F6369" s="22" t="s">
        <v>32</v>
      </c>
      <c r="G6369" s="1">
        <v>6334.68</v>
      </c>
    </row>
    <row r="6370" spans="2:7">
      <c r="B6370" s="22" t="s">
        <v>172</v>
      </c>
      <c r="C6370" s="22" t="s">
        <v>7</v>
      </c>
      <c r="D6370" s="22" t="s">
        <v>7</v>
      </c>
      <c r="E6370" s="22" t="s">
        <v>28</v>
      </c>
      <c r="F6370" s="22" t="s">
        <v>33</v>
      </c>
      <c r="G6370" s="1">
        <v>134587.21</v>
      </c>
    </row>
    <row r="6371" spans="2:7">
      <c r="B6371" s="22" t="s">
        <v>172</v>
      </c>
      <c r="C6371" s="22" t="s">
        <v>7</v>
      </c>
      <c r="D6371" s="22" t="s">
        <v>7</v>
      </c>
      <c r="E6371" s="22" t="s">
        <v>34</v>
      </c>
      <c r="F6371" s="22" t="s">
        <v>35</v>
      </c>
      <c r="G6371" s="1">
        <v>598.61</v>
      </c>
    </row>
    <row r="6372" spans="2:7">
      <c r="B6372" s="22" t="s">
        <v>172</v>
      </c>
      <c r="C6372" s="22" t="s">
        <v>7</v>
      </c>
      <c r="D6372" s="22" t="s">
        <v>7</v>
      </c>
      <c r="E6372" s="22" t="s">
        <v>34</v>
      </c>
      <c r="F6372" s="22" t="s">
        <v>37</v>
      </c>
      <c r="G6372" s="1">
        <v>71366.86</v>
      </c>
    </row>
    <row r="6373" spans="2:7">
      <c r="B6373" s="22" t="s">
        <v>172</v>
      </c>
      <c r="C6373" s="22" t="s">
        <v>7</v>
      </c>
      <c r="D6373" s="22" t="s">
        <v>7</v>
      </c>
      <c r="E6373" s="22" t="s">
        <v>34</v>
      </c>
      <c r="F6373" s="22" t="s">
        <v>38</v>
      </c>
      <c r="G6373" s="1">
        <v>1941</v>
      </c>
    </row>
    <row r="6374" spans="2:7">
      <c r="B6374" s="22" t="s">
        <v>172</v>
      </c>
      <c r="C6374" s="22" t="s">
        <v>7</v>
      </c>
      <c r="D6374" s="22" t="s">
        <v>7</v>
      </c>
      <c r="E6374" s="22" t="s">
        <v>34</v>
      </c>
      <c r="F6374" s="22" t="s">
        <v>39</v>
      </c>
      <c r="G6374" s="1">
        <v>12058.84</v>
      </c>
    </row>
    <row r="6375" spans="2:7">
      <c r="B6375" s="22" t="s">
        <v>172</v>
      </c>
      <c r="C6375" s="22" t="s">
        <v>7</v>
      </c>
      <c r="D6375" s="22" t="s">
        <v>7</v>
      </c>
      <c r="E6375" s="22" t="s">
        <v>34</v>
      </c>
      <c r="F6375" s="22" t="s">
        <v>42</v>
      </c>
      <c r="G6375" s="1">
        <v>5346.17</v>
      </c>
    </row>
    <row r="6376" spans="2:7">
      <c r="B6376" s="22" t="s">
        <v>172</v>
      </c>
      <c r="C6376" s="22" t="s">
        <v>7</v>
      </c>
      <c r="D6376" s="22" t="s">
        <v>7</v>
      </c>
      <c r="E6376" s="22" t="s">
        <v>34</v>
      </c>
      <c r="F6376" s="22" t="s">
        <v>45</v>
      </c>
      <c r="G6376" s="1">
        <v>1108.8800000000001</v>
      </c>
    </row>
    <row r="6377" spans="2:7">
      <c r="B6377" s="22" t="s">
        <v>172</v>
      </c>
      <c r="C6377" s="22" t="s">
        <v>7</v>
      </c>
      <c r="D6377" s="22" t="s">
        <v>7</v>
      </c>
      <c r="E6377" s="22" t="s">
        <v>34</v>
      </c>
      <c r="F6377" s="22" t="s">
        <v>46</v>
      </c>
      <c r="G6377" s="1">
        <v>3668.81</v>
      </c>
    </row>
    <row r="6378" spans="2:7">
      <c r="B6378" s="22" t="s">
        <v>172</v>
      </c>
      <c r="C6378" s="22" t="s">
        <v>7</v>
      </c>
      <c r="D6378" s="22" t="s">
        <v>7</v>
      </c>
      <c r="E6378" s="22" t="s">
        <v>34</v>
      </c>
      <c r="F6378" s="22" t="s">
        <v>47</v>
      </c>
      <c r="G6378" s="1">
        <v>33904.699999999997</v>
      </c>
    </row>
    <row r="6379" spans="2:7">
      <c r="B6379" s="22" t="s">
        <v>172</v>
      </c>
      <c r="C6379" s="22" t="s">
        <v>7</v>
      </c>
      <c r="D6379" s="22" t="s">
        <v>7</v>
      </c>
      <c r="E6379" s="22" t="s">
        <v>34</v>
      </c>
      <c r="F6379" s="22" t="s">
        <v>48</v>
      </c>
      <c r="G6379" s="1">
        <v>1340.16</v>
      </c>
    </row>
    <row r="6380" spans="2:7">
      <c r="B6380" s="22" t="s">
        <v>172</v>
      </c>
      <c r="C6380" s="22" t="s">
        <v>7</v>
      </c>
      <c r="D6380" s="22" t="s">
        <v>7</v>
      </c>
      <c r="E6380" s="22" t="s">
        <v>34</v>
      </c>
      <c r="F6380" s="22" t="s">
        <v>74</v>
      </c>
      <c r="G6380" s="1">
        <v>6600</v>
      </c>
    </row>
    <row r="6381" spans="2:7">
      <c r="B6381" s="22" t="s">
        <v>172</v>
      </c>
      <c r="C6381" s="22" t="s">
        <v>7</v>
      </c>
      <c r="D6381" s="22" t="s">
        <v>7</v>
      </c>
      <c r="E6381" s="22" t="s">
        <v>34</v>
      </c>
      <c r="F6381" s="22" t="s">
        <v>75</v>
      </c>
      <c r="G6381" s="1">
        <v>5898.68</v>
      </c>
    </row>
    <row r="6382" spans="2:7">
      <c r="B6382" s="22" t="s">
        <v>172</v>
      </c>
      <c r="C6382" s="22" t="s">
        <v>7</v>
      </c>
      <c r="D6382" s="22" t="s">
        <v>7</v>
      </c>
      <c r="E6382" s="22" t="s">
        <v>34</v>
      </c>
      <c r="F6382" s="22" t="s">
        <v>66</v>
      </c>
      <c r="G6382" s="1">
        <v>27312.77</v>
      </c>
    </row>
    <row r="6383" spans="2:7">
      <c r="B6383" s="22" t="s">
        <v>172</v>
      </c>
      <c r="C6383" s="22" t="s">
        <v>7</v>
      </c>
      <c r="D6383" s="22" t="s">
        <v>7</v>
      </c>
      <c r="E6383" s="22" t="s">
        <v>34</v>
      </c>
      <c r="F6383" s="22" t="s">
        <v>50</v>
      </c>
      <c r="G6383" s="1">
        <v>38257.24</v>
      </c>
    </row>
    <row r="6384" spans="2:7">
      <c r="B6384" s="22" t="s">
        <v>172</v>
      </c>
      <c r="C6384" s="22" t="s">
        <v>7</v>
      </c>
      <c r="D6384" s="22" t="s">
        <v>7</v>
      </c>
      <c r="E6384" s="22" t="s">
        <v>34</v>
      </c>
      <c r="F6384" s="22" t="s">
        <v>52</v>
      </c>
      <c r="G6384" s="1">
        <v>186.08</v>
      </c>
    </row>
    <row r="6385" spans="2:7">
      <c r="B6385" s="22" t="s">
        <v>172</v>
      </c>
      <c r="C6385" s="22" t="s">
        <v>7</v>
      </c>
      <c r="D6385" s="22" t="s">
        <v>7</v>
      </c>
      <c r="E6385" s="22" t="s">
        <v>34</v>
      </c>
      <c r="F6385" s="22" t="s">
        <v>55</v>
      </c>
      <c r="G6385" s="1">
        <v>500</v>
      </c>
    </row>
    <row r="6386" spans="2:7">
      <c r="B6386" s="22" t="s">
        <v>172</v>
      </c>
      <c r="C6386" s="22" t="s">
        <v>7</v>
      </c>
      <c r="D6386" s="22" t="s">
        <v>7</v>
      </c>
      <c r="E6386" s="22" t="s">
        <v>34</v>
      </c>
      <c r="F6386" s="22" t="s">
        <v>76</v>
      </c>
      <c r="G6386" s="1">
        <v>2842.86</v>
      </c>
    </row>
    <row r="6387" spans="2:7">
      <c r="B6387" s="22" t="s">
        <v>172</v>
      </c>
      <c r="C6387" s="22" t="s">
        <v>7</v>
      </c>
      <c r="D6387" s="22" t="s">
        <v>7</v>
      </c>
      <c r="E6387" s="22" t="s">
        <v>34</v>
      </c>
      <c r="F6387" s="22" t="s">
        <v>57</v>
      </c>
      <c r="G6387" s="1">
        <v>8373.56</v>
      </c>
    </row>
    <row r="6388" spans="2:7">
      <c r="B6388" s="22" t="s">
        <v>172</v>
      </c>
      <c r="C6388" s="22" t="s">
        <v>7</v>
      </c>
      <c r="D6388" s="22" t="s">
        <v>7</v>
      </c>
      <c r="E6388" s="22" t="s">
        <v>34</v>
      </c>
      <c r="F6388" s="22" t="s">
        <v>58</v>
      </c>
      <c r="G6388" s="1">
        <v>11329.8</v>
      </c>
    </row>
    <row r="6389" spans="2:7">
      <c r="B6389" s="22" t="s">
        <v>172</v>
      </c>
      <c r="C6389" s="22" t="s">
        <v>7</v>
      </c>
      <c r="D6389" s="22" t="s">
        <v>7</v>
      </c>
      <c r="E6389" s="22" t="s">
        <v>59</v>
      </c>
      <c r="F6389" s="22" t="s">
        <v>55</v>
      </c>
      <c r="G6389" s="1">
        <v>10637.16</v>
      </c>
    </row>
    <row r="6390" spans="2:7">
      <c r="B6390" s="22" t="s">
        <v>172</v>
      </c>
      <c r="C6390" s="22" t="s">
        <v>7</v>
      </c>
      <c r="D6390" s="22" t="s">
        <v>7</v>
      </c>
      <c r="E6390" s="22" t="s">
        <v>60</v>
      </c>
      <c r="F6390" s="22" t="s">
        <v>77</v>
      </c>
      <c r="G6390" s="1">
        <v>14493.88</v>
      </c>
    </row>
    <row r="6391" spans="2:7">
      <c r="B6391" s="22" t="s">
        <v>172</v>
      </c>
      <c r="C6391" s="22" t="s">
        <v>7</v>
      </c>
      <c r="D6391" s="22" t="s">
        <v>7</v>
      </c>
      <c r="E6391" s="22" t="s">
        <v>60</v>
      </c>
      <c r="F6391" s="22" t="s">
        <v>80</v>
      </c>
      <c r="G6391" s="1">
        <v>140662.84</v>
      </c>
    </row>
    <row r="6392" spans="2:7">
      <c r="B6392" s="22" t="s">
        <v>172</v>
      </c>
      <c r="C6392" s="22" t="s">
        <v>7</v>
      </c>
      <c r="D6392" s="22" t="s">
        <v>7</v>
      </c>
      <c r="E6392" s="22" t="s">
        <v>60</v>
      </c>
      <c r="F6392" s="22" t="s">
        <v>81</v>
      </c>
      <c r="G6392" s="1">
        <v>1849.6</v>
      </c>
    </row>
    <row r="6393" spans="2:7">
      <c r="B6393" s="22" t="s">
        <v>172</v>
      </c>
      <c r="C6393" s="22" t="s">
        <v>7</v>
      </c>
      <c r="D6393" s="22" t="s">
        <v>7</v>
      </c>
      <c r="E6393" s="22" t="s">
        <v>60</v>
      </c>
      <c r="F6393" s="22" t="s">
        <v>62</v>
      </c>
      <c r="G6393" s="1">
        <v>7438.13</v>
      </c>
    </row>
    <row r="6394" spans="2:7">
      <c r="B6394" s="22" t="s">
        <v>174</v>
      </c>
      <c r="C6394" s="22" t="s">
        <v>7</v>
      </c>
      <c r="D6394" s="22" t="s">
        <v>5</v>
      </c>
      <c r="E6394" s="22" t="s">
        <v>5</v>
      </c>
      <c r="F6394" s="22" t="s">
        <v>6</v>
      </c>
      <c r="G6394" s="1">
        <v>37738.800000000003</v>
      </c>
    </row>
    <row r="6395" spans="2:7">
      <c r="B6395" s="22" t="s">
        <v>174</v>
      </c>
      <c r="C6395" s="22" t="s">
        <v>7</v>
      </c>
      <c r="D6395" s="22" t="s">
        <v>5</v>
      </c>
      <c r="E6395" s="22" t="s">
        <v>7</v>
      </c>
      <c r="F6395" s="22" t="s">
        <v>6</v>
      </c>
      <c r="G6395" s="1">
        <v>-37738.800000000003</v>
      </c>
    </row>
    <row r="6396" spans="2:7">
      <c r="B6396" s="22" t="s">
        <v>174</v>
      </c>
      <c r="C6396" s="22" t="s">
        <v>7</v>
      </c>
      <c r="D6396" s="22" t="s">
        <v>5</v>
      </c>
      <c r="E6396" s="22" t="s">
        <v>8</v>
      </c>
      <c r="F6396" s="22" t="s">
        <v>9</v>
      </c>
      <c r="G6396" s="1">
        <v>1395017.62</v>
      </c>
    </row>
    <row r="6397" spans="2:7">
      <c r="B6397" s="22" t="s">
        <v>174</v>
      </c>
      <c r="C6397" s="22" t="s">
        <v>7</v>
      </c>
      <c r="D6397" s="22" t="s">
        <v>5</v>
      </c>
      <c r="E6397" s="22" t="s">
        <v>8</v>
      </c>
      <c r="F6397" s="22" t="s">
        <v>10</v>
      </c>
      <c r="G6397" s="1">
        <v>20345.27</v>
      </c>
    </row>
    <row r="6398" spans="2:7">
      <c r="B6398" s="22" t="s">
        <v>174</v>
      </c>
      <c r="C6398" s="22" t="s">
        <v>7</v>
      </c>
      <c r="D6398" s="22" t="s">
        <v>5</v>
      </c>
      <c r="E6398" s="22" t="s">
        <v>8</v>
      </c>
      <c r="F6398" s="22" t="s">
        <v>11</v>
      </c>
      <c r="G6398" s="1">
        <v>4608</v>
      </c>
    </row>
    <row r="6399" spans="2:7">
      <c r="B6399" s="22" t="s">
        <v>174</v>
      </c>
      <c r="C6399" s="22" t="s">
        <v>7</v>
      </c>
      <c r="D6399" s="22" t="s">
        <v>5</v>
      </c>
      <c r="E6399" s="22" t="s">
        <v>8</v>
      </c>
      <c r="F6399" s="22" t="s">
        <v>12</v>
      </c>
      <c r="G6399" s="1">
        <v>64738.25</v>
      </c>
    </row>
    <row r="6400" spans="2:7">
      <c r="B6400" s="22" t="s">
        <v>174</v>
      </c>
      <c r="C6400" s="22" t="s">
        <v>7</v>
      </c>
      <c r="D6400" s="22" t="s">
        <v>5</v>
      </c>
      <c r="E6400" s="22" t="s">
        <v>8</v>
      </c>
      <c r="F6400" s="22" t="s">
        <v>13</v>
      </c>
      <c r="G6400" s="1">
        <v>152677.28</v>
      </c>
    </row>
    <row r="6401" spans="2:7">
      <c r="B6401" s="22" t="s">
        <v>174</v>
      </c>
      <c r="C6401" s="22" t="s">
        <v>7</v>
      </c>
      <c r="D6401" s="22" t="s">
        <v>5</v>
      </c>
      <c r="E6401" s="22" t="s">
        <v>8</v>
      </c>
      <c r="F6401" s="22" t="s">
        <v>70</v>
      </c>
      <c r="G6401" s="1">
        <v>10505</v>
      </c>
    </row>
    <row r="6402" spans="2:7">
      <c r="B6402" s="22" t="s">
        <v>174</v>
      </c>
      <c r="C6402" s="22" t="s">
        <v>7</v>
      </c>
      <c r="D6402" s="22" t="s">
        <v>5</v>
      </c>
      <c r="E6402" s="22" t="s">
        <v>14</v>
      </c>
      <c r="F6402" s="22" t="s">
        <v>9</v>
      </c>
      <c r="G6402" s="1">
        <v>589902.19999999995</v>
      </c>
    </row>
    <row r="6403" spans="2:7">
      <c r="B6403" s="22" t="s">
        <v>174</v>
      </c>
      <c r="C6403" s="22" t="s">
        <v>7</v>
      </c>
      <c r="D6403" s="22" t="s">
        <v>5</v>
      </c>
      <c r="E6403" s="22" t="s">
        <v>14</v>
      </c>
      <c r="F6403" s="22" t="s">
        <v>10</v>
      </c>
      <c r="G6403" s="1">
        <v>6010.48</v>
      </c>
    </row>
    <row r="6404" spans="2:7">
      <c r="B6404" s="22" t="s">
        <v>174</v>
      </c>
      <c r="C6404" s="22" t="s">
        <v>7</v>
      </c>
      <c r="D6404" s="22" t="s">
        <v>5</v>
      </c>
      <c r="E6404" s="22" t="s">
        <v>14</v>
      </c>
      <c r="F6404" s="22" t="s">
        <v>11</v>
      </c>
      <c r="G6404" s="1">
        <v>248.58</v>
      </c>
    </row>
    <row r="6405" spans="2:7">
      <c r="B6405" s="22" t="s">
        <v>174</v>
      </c>
      <c r="C6405" s="22" t="s">
        <v>7</v>
      </c>
      <c r="D6405" s="22" t="s">
        <v>5</v>
      </c>
      <c r="E6405" s="22" t="s">
        <v>14</v>
      </c>
      <c r="F6405" s="22" t="s">
        <v>12</v>
      </c>
      <c r="G6405" s="1">
        <v>49022.5</v>
      </c>
    </row>
    <row r="6406" spans="2:7">
      <c r="B6406" s="22" t="s">
        <v>174</v>
      </c>
      <c r="C6406" s="22" t="s">
        <v>7</v>
      </c>
      <c r="D6406" s="22" t="s">
        <v>5</v>
      </c>
      <c r="E6406" s="22" t="s">
        <v>14</v>
      </c>
      <c r="F6406" s="22" t="s">
        <v>13</v>
      </c>
      <c r="G6406" s="1">
        <v>123699.57</v>
      </c>
    </row>
    <row r="6407" spans="2:7">
      <c r="B6407" s="22" t="s">
        <v>174</v>
      </c>
      <c r="C6407" s="22" t="s">
        <v>7</v>
      </c>
      <c r="D6407" s="22" t="s">
        <v>5</v>
      </c>
      <c r="E6407" s="22" t="s">
        <v>15</v>
      </c>
      <c r="F6407" s="22" t="s">
        <v>16</v>
      </c>
      <c r="G6407" s="1">
        <v>309.52</v>
      </c>
    </row>
    <row r="6408" spans="2:7">
      <c r="B6408" s="22" t="s">
        <v>174</v>
      </c>
      <c r="C6408" s="22" t="s">
        <v>7</v>
      </c>
      <c r="D6408" s="22" t="s">
        <v>5</v>
      </c>
      <c r="E6408" s="22" t="s">
        <v>15</v>
      </c>
      <c r="F6408" s="22" t="s">
        <v>71</v>
      </c>
      <c r="G6408" s="1">
        <v>281.38</v>
      </c>
    </row>
    <row r="6409" spans="2:7">
      <c r="B6409" s="22" t="s">
        <v>174</v>
      </c>
      <c r="C6409" s="22" t="s">
        <v>7</v>
      </c>
      <c r="D6409" s="22" t="s">
        <v>5</v>
      </c>
      <c r="E6409" s="22" t="s">
        <v>15</v>
      </c>
      <c r="F6409" s="22" t="s">
        <v>17</v>
      </c>
      <c r="G6409" s="1">
        <v>123144.88</v>
      </c>
    </row>
    <row r="6410" spans="2:7">
      <c r="B6410" s="22" t="s">
        <v>174</v>
      </c>
      <c r="C6410" s="22" t="s">
        <v>7</v>
      </c>
      <c r="D6410" s="22" t="s">
        <v>5</v>
      </c>
      <c r="E6410" s="22" t="s">
        <v>15</v>
      </c>
      <c r="F6410" s="22" t="s">
        <v>18</v>
      </c>
      <c r="G6410" s="1">
        <v>57591.85</v>
      </c>
    </row>
    <row r="6411" spans="2:7">
      <c r="B6411" s="22" t="s">
        <v>174</v>
      </c>
      <c r="C6411" s="22" t="s">
        <v>7</v>
      </c>
      <c r="D6411" s="22" t="s">
        <v>5</v>
      </c>
      <c r="E6411" s="22" t="s">
        <v>15</v>
      </c>
      <c r="F6411" s="22" t="s">
        <v>19</v>
      </c>
      <c r="G6411" s="1">
        <v>249141.74</v>
      </c>
    </row>
    <row r="6412" spans="2:7">
      <c r="B6412" s="22" t="s">
        <v>174</v>
      </c>
      <c r="C6412" s="22" t="s">
        <v>7</v>
      </c>
      <c r="D6412" s="22" t="s">
        <v>5</v>
      </c>
      <c r="E6412" s="22" t="s">
        <v>15</v>
      </c>
      <c r="F6412" s="22" t="s">
        <v>20</v>
      </c>
      <c r="G6412" s="1">
        <v>98669.16</v>
      </c>
    </row>
    <row r="6413" spans="2:7">
      <c r="B6413" s="22" t="s">
        <v>174</v>
      </c>
      <c r="C6413" s="22" t="s">
        <v>7</v>
      </c>
      <c r="D6413" s="22" t="s">
        <v>5</v>
      </c>
      <c r="E6413" s="22" t="s">
        <v>15</v>
      </c>
      <c r="F6413" s="22" t="s">
        <v>97</v>
      </c>
      <c r="G6413" s="1">
        <v>5601.5</v>
      </c>
    </row>
    <row r="6414" spans="2:7">
      <c r="B6414" s="22" t="s">
        <v>174</v>
      </c>
      <c r="C6414" s="22" t="s">
        <v>7</v>
      </c>
      <c r="D6414" s="22" t="s">
        <v>5</v>
      </c>
      <c r="E6414" s="22" t="s">
        <v>15</v>
      </c>
      <c r="F6414" s="22" t="s">
        <v>98</v>
      </c>
      <c r="G6414" s="1">
        <v>5505.96</v>
      </c>
    </row>
    <row r="6415" spans="2:7">
      <c r="B6415" s="22" t="s">
        <v>174</v>
      </c>
      <c r="C6415" s="22" t="s">
        <v>7</v>
      </c>
      <c r="D6415" s="22" t="s">
        <v>5</v>
      </c>
      <c r="E6415" s="22" t="s">
        <v>15</v>
      </c>
      <c r="F6415" s="22" t="s">
        <v>21</v>
      </c>
      <c r="G6415" s="1">
        <v>6339.91</v>
      </c>
    </row>
    <row r="6416" spans="2:7">
      <c r="B6416" s="22" t="s">
        <v>174</v>
      </c>
      <c r="C6416" s="22" t="s">
        <v>7</v>
      </c>
      <c r="D6416" s="22" t="s">
        <v>5</v>
      </c>
      <c r="E6416" s="22" t="s">
        <v>15</v>
      </c>
      <c r="F6416" s="22" t="s">
        <v>22</v>
      </c>
      <c r="G6416" s="1">
        <v>3558.75</v>
      </c>
    </row>
    <row r="6417" spans="2:7">
      <c r="B6417" s="22" t="s">
        <v>174</v>
      </c>
      <c r="C6417" s="22" t="s">
        <v>7</v>
      </c>
      <c r="D6417" s="22" t="s">
        <v>5</v>
      </c>
      <c r="E6417" s="22" t="s">
        <v>15</v>
      </c>
      <c r="F6417" s="22" t="s">
        <v>23</v>
      </c>
      <c r="G6417" s="1">
        <v>9849.33</v>
      </c>
    </row>
    <row r="6418" spans="2:7">
      <c r="B6418" s="22" t="s">
        <v>174</v>
      </c>
      <c r="C6418" s="22" t="s">
        <v>7</v>
      </c>
      <c r="D6418" s="22" t="s">
        <v>5</v>
      </c>
      <c r="E6418" s="22" t="s">
        <v>15</v>
      </c>
      <c r="F6418" s="22" t="s">
        <v>24</v>
      </c>
      <c r="G6418" s="1">
        <v>25460.959999999999</v>
      </c>
    </row>
    <row r="6419" spans="2:7">
      <c r="B6419" s="22" t="s">
        <v>174</v>
      </c>
      <c r="C6419" s="22" t="s">
        <v>7</v>
      </c>
      <c r="D6419" s="22" t="s">
        <v>5</v>
      </c>
      <c r="E6419" s="22" t="s">
        <v>15</v>
      </c>
      <c r="F6419" s="22" t="s">
        <v>25</v>
      </c>
      <c r="G6419" s="1">
        <v>216919.39</v>
      </c>
    </row>
    <row r="6420" spans="2:7">
      <c r="B6420" s="22" t="s">
        <v>174</v>
      </c>
      <c r="C6420" s="22" t="s">
        <v>7</v>
      </c>
      <c r="D6420" s="22" t="s">
        <v>5</v>
      </c>
      <c r="E6420" s="22" t="s">
        <v>15</v>
      </c>
      <c r="F6420" s="22" t="s">
        <v>26</v>
      </c>
      <c r="G6420" s="1">
        <v>215058.76</v>
      </c>
    </row>
    <row r="6421" spans="2:7">
      <c r="B6421" s="22" t="s">
        <v>174</v>
      </c>
      <c r="C6421" s="22" t="s">
        <v>7</v>
      </c>
      <c r="D6421" s="22" t="s">
        <v>5</v>
      </c>
      <c r="E6421" s="22" t="s">
        <v>28</v>
      </c>
      <c r="F6421" s="22" t="s">
        <v>29</v>
      </c>
      <c r="G6421" s="1">
        <v>189648.34</v>
      </c>
    </row>
    <row r="6422" spans="2:7">
      <c r="B6422" s="22" t="s">
        <v>174</v>
      </c>
      <c r="C6422" s="22" t="s">
        <v>7</v>
      </c>
      <c r="D6422" s="22" t="s">
        <v>5</v>
      </c>
      <c r="E6422" s="22" t="s">
        <v>28</v>
      </c>
      <c r="F6422" s="22" t="s">
        <v>30</v>
      </c>
      <c r="G6422" s="1">
        <v>7158.19</v>
      </c>
    </row>
    <row r="6423" spans="2:7">
      <c r="B6423" s="22" t="s">
        <v>174</v>
      </c>
      <c r="C6423" s="22" t="s">
        <v>7</v>
      </c>
      <c r="D6423" s="22" t="s">
        <v>5</v>
      </c>
      <c r="E6423" s="22" t="s">
        <v>28</v>
      </c>
      <c r="F6423" s="22" t="s">
        <v>31</v>
      </c>
      <c r="G6423" s="1">
        <v>64069.27</v>
      </c>
    </row>
    <row r="6424" spans="2:7">
      <c r="B6424" s="22" t="s">
        <v>174</v>
      </c>
      <c r="C6424" s="22" t="s">
        <v>7</v>
      </c>
      <c r="D6424" s="22" t="s">
        <v>5</v>
      </c>
      <c r="E6424" s="22" t="s">
        <v>28</v>
      </c>
      <c r="F6424" s="22" t="s">
        <v>32</v>
      </c>
      <c r="G6424" s="1">
        <v>38656.589999999997</v>
      </c>
    </row>
    <row r="6425" spans="2:7">
      <c r="B6425" s="22" t="s">
        <v>174</v>
      </c>
      <c r="C6425" s="22" t="s">
        <v>7</v>
      </c>
      <c r="D6425" s="22" t="s">
        <v>5</v>
      </c>
      <c r="E6425" s="22" t="s">
        <v>28</v>
      </c>
      <c r="F6425" s="22" t="s">
        <v>33</v>
      </c>
      <c r="G6425" s="1">
        <v>76676.789999999994</v>
      </c>
    </row>
    <row r="6426" spans="2:7">
      <c r="B6426" s="22" t="s">
        <v>174</v>
      </c>
      <c r="C6426" s="22" t="s">
        <v>7</v>
      </c>
      <c r="D6426" s="22" t="s">
        <v>5</v>
      </c>
      <c r="E6426" s="22" t="s">
        <v>34</v>
      </c>
      <c r="F6426" s="22" t="s">
        <v>35</v>
      </c>
      <c r="G6426" s="1">
        <v>15684.45</v>
      </c>
    </row>
    <row r="6427" spans="2:7">
      <c r="B6427" s="22" t="s">
        <v>174</v>
      </c>
      <c r="C6427" s="22" t="s">
        <v>7</v>
      </c>
      <c r="D6427" s="22" t="s">
        <v>5</v>
      </c>
      <c r="E6427" s="22" t="s">
        <v>34</v>
      </c>
      <c r="F6427" s="22" t="s">
        <v>36</v>
      </c>
      <c r="G6427" s="1">
        <v>1145.31</v>
      </c>
    </row>
    <row r="6428" spans="2:7">
      <c r="B6428" s="22" t="s">
        <v>174</v>
      </c>
      <c r="C6428" s="22" t="s">
        <v>7</v>
      </c>
      <c r="D6428" s="22" t="s">
        <v>5</v>
      </c>
      <c r="E6428" s="22" t="s">
        <v>34</v>
      </c>
      <c r="F6428" s="22" t="s">
        <v>37</v>
      </c>
      <c r="G6428" s="1">
        <v>999</v>
      </c>
    </row>
    <row r="6429" spans="2:7">
      <c r="B6429" s="22" t="s">
        <v>174</v>
      </c>
      <c r="C6429" s="22" t="s">
        <v>7</v>
      </c>
      <c r="D6429" s="22" t="s">
        <v>5</v>
      </c>
      <c r="E6429" s="22" t="s">
        <v>34</v>
      </c>
      <c r="F6429" s="22" t="s">
        <v>38</v>
      </c>
      <c r="G6429" s="1">
        <v>52462.89</v>
      </c>
    </row>
    <row r="6430" spans="2:7">
      <c r="B6430" s="22" t="s">
        <v>174</v>
      </c>
      <c r="C6430" s="22" t="s">
        <v>7</v>
      </c>
      <c r="D6430" s="22" t="s">
        <v>5</v>
      </c>
      <c r="E6430" s="22" t="s">
        <v>34</v>
      </c>
      <c r="F6430" s="22" t="s">
        <v>39</v>
      </c>
      <c r="G6430" s="1">
        <v>196302.82</v>
      </c>
    </row>
    <row r="6431" spans="2:7">
      <c r="B6431" s="22" t="s">
        <v>174</v>
      </c>
      <c r="C6431" s="22" t="s">
        <v>7</v>
      </c>
      <c r="D6431" s="22" t="s">
        <v>5</v>
      </c>
      <c r="E6431" s="22" t="s">
        <v>34</v>
      </c>
      <c r="F6431" s="22" t="s">
        <v>40</v>
      </c>
      <c r="G6431" s="1">
        <v>3672.5</v>
      </c>
    </row>
    <row r="6432" spans="2:7">
      <c r="B6432" s="22" t="s">
        <v>174</v>
      </c>
      <c r="C6432" s="22" t="s">
        <v>7</v>
      </c>
      <c r="D6432" s="22" t="s">
        <v>5</v>
      </c>
      <c r="E6432" s="22" t="s">
        <v>34</v>
      </c>
      <c r="F6432" s="22" t="s">
        <v>41</v>
      </c>
      <c r="G6432" s="1">
        <v>21215.75</v>
      </c>
    </row>
    <row r="6433" spans="2:7">
      <c r="B6433" s="22" t="s">
        <v>174</v>
      </c>
      <c r="C6433" s="22" t="s">
        <v>7</v>
      </c>
      <c r="D6433" s="22" t="s">
        <v>5</v>
      </c>
      <c r="E6433" s="22" t="s">
        <v>34</v>
      </c>
      <c r="F6433" s="22" t="s">
        <v>42</v>
      </c>
      <c r="G6433" s="1">
        <v>2949.06</v>
      </c>
    </row>
    <row r="6434" spans="2:7">
      <c r="B6434" s="22" t="s">
        <v>174</v>
      </c>
      <c r="C6434" s="22" t="s">
        <v>7</v>
      </c>
      <c r="D6434" s="22" t="s">
        <v>5</v>
      </c>
      <c r="E6434" s="22" t="s">
        <v>34</v>
      </c>
      <c r="F6434" s="22" t="s">
        <v>43</v>
      </c>
      <c r="G6434" s="1">
        <v>7176.71</v>
      </c>
    </row>
    <row r="6435" spans="2:7">
      <c r="B6435" s="22" t="s">
        <v>174</v>
      </c>
      <c r="C6435" s="22" t="s">
        <v>7</v>
      </c>
      <c r="D6435" s="22" t="s">
        <v>5</v>
      </c>
      <c r="E6435" s="22" t="s">
        <v>34</v>
      </c>
      <c r="F6435" s="22" t="s">
        <v>44</v>
      </c>
      <c r="G6435" s="1">
        <v>15953.99</v>
      </c>
    </row>
    <row r="6436" spans="2:7">
      <c r="B6436" s="22" t="s">
        <v>174</v>
      </c>
      <c r="C6436" s="22" t="s">
        <v>7</v>
      </c>
      <c r="D6436" s="22" t="s">
        <v>5</v>
      </c>
      <c r="E6436" s="22" t="s">
        <v>34</v>
      </c>
      <c r="F6436" s="22" t="s">
        <v>45</v>
      </c>
      <c r="G6436" s="1">
        <v>23967.599999999999</v>
      </c>
    </row>
    <row r="6437" spans="2:7">
      <c r="B6437" s="22" t="s">
        <v>174</v>
      </c>
      <c r="C6437" s="22" t="s">
        <v>7</v>
      </c>
      <c r="D6437" s="22" t="s">
        <v>5</v>
      </c>
      <c r="E6437" s="22" t="s">
        <v>34</v>
      </c>
      <c r="F6437" s="22" t="s">
        <v>46</v>
      </c>
      <c r="G6437" s="1">
        <v>1266.28</v>
      </c>
    </row>
    <row r="6438" spans="2:7">
      <c r="B6438" s="22" t="s">
        <v>174</v>
      </c>
      <c r="C6438" s="22" t="s">
        <v>7</v>
      </c>
      <c r="D6438" s="22" t="s">
        <v>5</v>
      </c>
      <c r="E6438" s="22" t="s">
        <v>34</v>
      </c>
      <c r="F6438" s="22" t="s">
        <v>47</v>
      </c>
      <c r="G6438" s="1">
        <v>10307.52</v>
      </c>
    </row>
    <row r="6439" spans="2:7">
      <c r="B6439" s="22" t="s">
        <v>174</v>
      </c>
      <c r="C6439" s="22" t="s">
        <v>7</v>
      </c>
      <c r="D6439" s="22" t="s">
        <v>5</v>
      </c>
      <c r="E6439" s="22" t="s">
        <v>34</v>
      </c>
      <c r="F6439" s="22" t="s">
        <v>48</v>
      </c>
      <c r="G6439" s="1">
        <v>1192.7</v>
      </c>
    </row>
    <row r="6440" spans="2:7">
      <c r="B6440" s="22" t="s">
        <v>174</v>
      </c>
      <c r="C6440" s="22" t="s">
        <v>7</v>
      </c>
      <c r="D6440" s="22" t="s">
        <v>5</v>
      </c>
      <c r="E6440" s="22" t="s">
        <v>34</v>
      </c>
      <c r="F6440" s="22" t="s">
        <v>75</v>
      </c>
      <c r="G6440" s="1">
        <v>3977.41</v>
      </c>
    </row>
    <row r="6441" spans="2:7">
      <c r="B6441" s="22" t="s">
        <v>174</v>
      </c>
      <c r="C6441" s="22" t="s">
        <v>7</v>
      </c>
      <c r="D6441" s="22" t="s">
        <v>5</v>
      </c>
      <c r="E6441" s="22" t="s">
        <v>34</v>
      </c>
      <c r="F6441" s="22" t="s">
        <v>67</v>
      </c>
      <c r="G6441" s="1">
        <v>9689.6</v>
      </c>
    </row>
    <row r="6442" spans="2:7">
      <c r="B6442" s="22" t="s">
        <v>174</v>
      </c>
      <c r="C6442" s="22" t="s">
        <v>7</v>
      </c>
      <c r="D6442" s="22" t="s">
        <v>5</v>
      </c>
      <c r="E6442" s="22" t="s">
        <v>34</v>
      </c>
      <c r="F6442" s="22" t="s">
        <v>85</v>
      </c>
      <c r="G6442" s="1">
        <v>39</v>
      </c>
    </row>
    <row r="6443" spans="2:7">
      <c r="B6443" s="22" t="s">
        <v>174</v>
      </c>
      <c r="C6443" s="22" t="s">
        <v>7</v>
      </c>
      <c r="D6443" s="22" t="s">
        <v>5</v>
      </c>
      <c r="E6443" s="22" t="s">
        <v>34</v>
      </c>
      <c r="F6443" s="22" t="s">
        <v>49</v>
      </c>
      <c r="G6443" s="1">
        <v>7000</v>
      </c>
    </row>
    <row r="6444" spans="2:7">
      <c r="B6444" s="22" t="s">
        <v>174</v>
      </c>
      <c r="C6444" s="22" t="s">
        <v>7</v>
      </c>
      <c r="D6444" s="22" t="s">
        <v>5</v>
      </c>
      <c r="E6444" s="22" t="s">
        <v>34</v>
      </c>
      <c r="F6444" s="22" t="s">
        <v>50</v>
      </c>
      <c r="G6444" s="1">
        <v>18902.439999999999</v>
      </c>
    </row>
    <row r="6445" spans="2:7">
      <c r="B6445" s="22" t="s">
        <v>174</v>
      </c>
      <c r="C6445" s="22" t="s">
        <v>7</v>
      </c>
      <c r="D6445" s="22" t="s">
        <v>5</v>
      </c>
      <c r="E6445" s="22" t="s">
        <v>34</v>
      </c>
      <c r="F6445" s="22" t="s">
        <v>52</v>
      </c>
      <c r="G6445" s="1">
        <v>2771.72</v>
      </c>
    </row>
    <row r="6446" spans="2:7">
      <c r="B6446" s="22" t="s">
        <v>174</v>
      </c>
      <c r="C6446" s="22" t="s">
        <v>7</v>
      </c>
      <c r="D6446" s="22" t="s">
        <v>5</v>
      </c>
      <c r="E6446" s="22" t="s">
        <v>34</v>
      </c>
      <c r="F6446" s="22" t="s">
        <v>53</v>
      </c>
      <c r="G6446" s="1">
        <v>2856.47</v>
      </c>
    </row>
    <row r="6447" spans="2:7">
      <c r="B6447" s="22" t="s">
        <v>174</v>
      </c>
      <c r="C6447" s="22" t="s">
        <v>7</v>
      </c>
      <c r="D6447" s="22" t="s">
        <v>5</v>
      </c>
      <c r="E6447" s="22" t="s">
        <v>34</v>
      </c>
      <c r="F6447" s="22" t="s">
        <v>68</v>
      </c>
      <c r="G6447" s="1">
        <v>2809.71</v>
      </c>
    </row>
    <row r="6448" spans="2:7">
      <c r="B6448" s="22" t="s">
        <v>174</v>
      </c>
      <c r="C6448" s="22" t="s">
        <v>7</v>
      </c>
      <c r="D6448" s="22" t="s">
        <v>5</v>
      </c>
      <c r="E6448" s="22" t="s">
        <v>34</v>
      </c>
      <c r="F6448" s="22" t="s">
        <v>55</v>
      </c>
      <c r="G6448" s="1">
        <v>6155</v>
      </c>
    </row>
    <row r="6449" spans="2:7">
      <c r="B6449" s="22" t="s">
        <v>174</v>
      </c>
      <c r="C6449" s="22" t="s">
        <v>7</v>
      </c>
      <c r="D6449" s="22" t="s">
        <v>5</v>
      </c>
      <c r="E6449" s="22" t="s">
        <v>34</v>
      </c>
      <c r="F6449" s="22" t="s">
        <v>57</v>
      </c>
      <c r="G6449" s="1">
        <v>98998.48</v>
      </c>
    </row>
    <row r="6450" spans="2:7">
      <c r="B6450" s="22" t="s">
        <v>174</v>
      </c>
      <c r="C6450" s="22" t="s">
        <v>7</v>
      </c>
      <c r="D6450" s="22" t="s">
        <v>5</v>
      </c>
      <c r="E6450" s="22" t="s">
        <v>34</v>
      </c>
      <c r="F6450" s="22" t="s">
        <v>91</v>
      </c>
      <c r="G6450" s="1">
        <v>1525.51</v>
      </c>
    </row>
    <row r="6451" spans="2:7">
      <c r="B6451" s="22" t="s">
        <v>174</v>
      </c>
      <c r="C6451" s="22" t="s">
        <v>7</v>
      </c>
      <c r="D6451" s="22" t="s">
        <v>5</v>
      </c>
      <c r="E6451" s="22" t="s">
        <v>34</v>
      </c>
      <c r="F6451" s="22" t="s">
        <v>94</v>
      </c>
      <c r="G6451" s="1">
        <v>11559.01</v>
      </c>
    </row>
    <row r="6452" spans="2:7">
      <c r="B6452" s="22" t="s">
        <v>174</v>
      </c>
      <c r="C6452" s="22" t="s">
        <v>7</v>
      </c>
      <c r="D6452" s="22" t="s">
        <v>5</v>
      </c>
      <c r="E6452" s="22" t="s">
        <v>34</v>
      </c>
      <c r="F6452" s="22" t="s">
        <v>58</v>
      </c>
      <c r="G6452" s="1">
        <v>7805.3</v>
      </c>
    </row>
    <row r="6453" spans="2:7">
      <c r="B6453" s="22" t="s">
        <v>174</v>
      </c>
      <c r="C6453" s="22" t="s">
        <v>7</v>
      </c>
      <c r="D6453" s="22" t="s">
        <v>5</v>
      </c>
      <c r="E6453" s="22" t="s">
        <v>59</v>
      </c>
      <c r="F6453" s="22" t="s">
        <v>55</v>
      </c>
      <c r="G6453" s="1">
        <v>34567.57</v>
      </c>
    </row>
    <row r="6454" spans="2:7">
      <c r="B6454" s="22" t="s">
        <v>174</v>
      </c>
      <c r="C6454" s="22" t="s">
        <v>7</v>
      </c>
      <c r="D6454" s="22" t="s">
        <v>5</v>
      </c>
      <c r="E6454" s="22" t="s">
        <v>60</v>
      </c>
      <c r="F6454" s="22" t="s">
        <v>78</v>
      </c>
      <c r="G6454" s="1">
        <v>36662.339999999997</v>
      </c>
    </row>
    <row r="6455" spans="2:7">
      <c r="B6455" s="22" t="s">
        <v>174</v>
      </c>
      <c r="C6455" s="22" t="s">
        <v>7</v>
      </c>
      <c r="D6455" s="22" t="s">
        <v>7</v>
      </c>
      <c r="E6455" s="22" t="s">
        <v>8</v>
      </c>
      <c r="F6455" s="22" t="s">
        <v>9</v>
      </c>
      <c r="G6455" s="1">
        <v>83763.759999999995</v>
      </c>
    </row>
    <row r="6456" spans="2:7">
      <c r="B6456" s="22" t="s">
        <v>174</v>
      </c>
      <c r="C6456" s="22" t="s">
        <v>7</v>
      </c>
      <c r="D6456" s="22" t="s">
        <v>7</v>
      </c>
      <c r="E6456" s="22" t="s">
        <v>8</v>
      </c>
      <c r="F6456" s="22" t="s">
        <v>13</v>
      </c>
      <c r="G6456" s="1">
        <v>4695.25</v>
      </c>
    </row>
    <row r="6457" spans="2:7">
      <c r="B6457" s="22" t="s">
        <v>174</v>
      </c>
      <c r="C6457" s="22" t="s">
        <v>7</v>
      </c>
      <c r="D6457" s="22" t="s">
        <v>7</v>
      </c>
      <c r="E6457" s="22" t="s">
        <v>14</v>
      </c>
      <c r="F6457" s="22" t="s">
        <v>9</v>
      </c>
      <c r="G6457" s="1">
        <v>126582.34</v>
      </c>
    </row>
    <row r="6458" spans="2:7">
      <c r="B6458" s="22" t="s">
        <v>174</v>
      </c>
      <c r="C6458" s="22" t="s">
        <v>7</v>
      </c>
      <c r="D6458" s="22" t="s">
        <v>7</v>
      </c>
      <c r="E6458" s="22" t="s">
        <v>15</v>
      </c>
      <c r="F6458" s="22" t="s">
        <v>16</v>
      </c>
      <c r="G6458" s="1">
        <v>39.5</v>
      </c>
    </row>
    <row r="6459" spans="2:7">
      <c r="B6459" s="22" t="s">
        <v>174</v>
      </c>
      <c r="C6459" s="22" t="s">
        <v>7</v>
      </c>
      <c r="D6459" s="22" t="s">
        <v>7</v>
      </c>
      <c r="E6459" s="22" t="s">
        <v>15</v>
      </c>
      <c r="F6459" s="22" t="s">
        <v>71</v>
      </c>
      <c r="G6459" s="1">
        <v>63.04</v>
      </c>
    </row>
    <row r="6460" spans="2:7">
      <c r="B6460" s="22" t="s">
        <v>174</v>
      </c>
      <c r="C6460" s="22" t="s">
        <v>7</v>
      </c>
      <c r="D6460" s="22" t="s">
        <v>7</v>
      </c>
      <c r="E6460" s="22" t="s">
        <v>15</v>
      </c>
      <c r="F6460" s="22" t="s">
        <v>17</v>
      </c>
      <c r="G6460" s="1">
        <v>6744.23</v>
      </c>
    </row>
    <row r="6461" spans="2:7">
      <c r="B6461" s="22" t="s">
        <v>174</v>
      </c>
      <c r="C6461" s="22" t="s">
        <v>7</v>
      </c>
      <c r="D6461" s="22" t="s">
        <v>7</v>
      </c>
      <c r="E6461" s="22" t="s">
        <v>15</v>
      </c>
      <c r="F6461" s="22" t="s">
        <v>18</v>
      </c>
      <c r="G6461" s="1">
        <v>9546.2900000000009</v>
      </c>
    </row>
    <row r="6462" spans="2:7">
      <c r="B6462" s="22" t="s">
        <v>174</v>
      </c>
      <c r="C6462" s="22" t="s">
        <v>7</v>
      </c>
      <c r="D6462" s="22" t="s">
        <v>7</v>
      </c>
      <c r="E6462" s="22" t="s">
        <v>15</v>
      </c>
      <c r="F6462" s="22" t="s">
        <v>19</v>
      </c>
      <c r="G6462" s="1">
        <v>12991.55</v>
      </c>
    </row>
    <row r="6463" spans="2:7">
      <c r="B6463" s="22" t="s">
        <v>174</v>
      </c>
      <c r="C6463" s="22" t="s">
        <v>7</v>
      </c>
      <c r="D6463" s="22" t="s">
        <v>7</v>
      </c>
      <c r="E6463" s="22" t="s">
        <v>15</v>
      </c>
      <c r="F6463" s="22" t="s">
        <v>20</v>
      </c>
      <c r="G6463" s="1">
        <v>16697.36</v>
      </c>
    </row>
    <row r="6464" spans="2:7">
      <c r="B6464" s="22" t="s">
        <v>174</v>
      </c>
      <c r="C6464" s="22" t="s">
        <v>7</v>
      </c>
      <c r="D6464" s="22" t="s">
        <v>7</v>
      </c>
      <c r="E6464" s="22" t="s">
        <v>15</v>
      </c>
      <c r="F6464" s="22" t="s">
        <v>97</v>
      </c>
      <c r="G6464" s="1">
        <v>139.12</v>
      </c>
    </row>
    <row r="6465" spans="2:7">
      <c r="B6465" s="22" t="s">
        <v>174</v>
      </c>
      <c r="C6465" s="22" t="s">
        <v>7</v>
      </c>
      <c r="D6465" s="22" t="s">
        <v>7</v>
      </c>
      <c r="E6465" s="22" t="s">
        <v>15</v>
      </c>
      <c r="F6465" s="22" t="s">
        <v>98</v>
      </c>
      <c r="G6465" s="1">
        <v>404.72</v>
      </c>
    </row>
    <row r="6466" spans="2:7">
      <c r="B6466" s="22" t="s">
        <v>174</v>
      </c>
      <c r="C6466" s="22" t="s">
        <v>7</v>
      </c>
      <c r="D6466" s="22" t="s">
        <v>7</v>
      </c>
      <c r="E6466" s="22" t="s">
        <v>15</v>
      </c>
      <c r="F6466" s="22" t="s">
        <v>21</v>
      </c>
      <c r="G6466" s="1">
        <v>323.35000000000002</v>
      </c>
    </row>
    <row r="6467" spans="2:7">
      <c r="B6467" s="22" t="s">
        <v>174</v>
      </c>
      <c r="C6467" s="22" t="s">
        <v>7</v>
      </c>
      <c r="D6467" s="22" t="s">
        <v>7</v>
      </c>
      <c r="E6467" s="22" t="s">
        <v>15</v>
      </c>
      <c r="F6467" s="22" t="s">
        <v>22</v>
      </c>
      <c r="G6467" s="1">
        <v>551.82000000000005</v>
      </c>
    </row>
    <row r="6468" spans="2:7">
      <c r="B6468" s="22" t="s">
        <v>174</v>
      </c>
      <c r="C6468" s="22" t="s">
        <v>7</v>
      </c>
      <c r="D6468" s="22" t="s">
        <v>7</v>
      </c>
      <c r="E6468" s="22" t="s">
        <v>15</v>
      </c>
      <c r="F6468" s="22" t="s">
        <v>23</v>
      </c>
      <c r="G6468" s="1">
        <v>459.74</v>
      </c>
    </row>
    <row r="6469" spans="2:7">
      <c r="B6469" s="22" t="s">
        <v>174</v>
      </c>
      <c r="C6469" s="22" t="s">
        <v>7</v>
      </c>
      <c r="D6469" s="22" t="s">
        <v>7</v>
      </c>
      <c r="E6469" s="22" t="s">
        <v>15</v>
      </c>
      <c r="F6469" s="22" t="s">
        <v>24</v>
      </c>
      <c r="G6469" s="1">
        <v>4455.13</v>
      </c>
    </row>
    <row r="6470" spans="2:7">
      <c r="B6470" s="22" t="s">
        <v>174</v>
      </c>
      <c r="C6470" s="22" t="s">
        <v>7</v>
      </c>
      <c r="D6470" s="22" t="s">
        <v>7</v>
      </c>
      <c r="E6470" s="22" t="s">
        <v>15</v>
      </c>
      <c r="F6470" s="22" t="s">
        <v>25</v>
      </c>
      <c r="G6470" s="1">
        <v>6606.68</v>
      </c>
    </row>
    <row r="6471" spans="2:7">
      <c r="B6471" s="22" t="s">
        <v>174</v>
      </c>
      <c r="C6471" s="22" t="s">
        <v>7</v>
      </c>
      <c r="D6471" s="22" t="s">
        <v>7</v>
      </c>
      <c r="E6471" s="22" t="s">
        <v>15</v>
      </c>
      <c r="F6471" s="22" t="s">
        <v>26</v>
      </c>
      <c r="G6471" s="1">
        <v>24855.73</v>
      </c>
    </row>
    <row r="6472" spans="2:7">
      <c r="B6472" s="22" t="s">
        <v>175</v>
      </c>
      <c r="C6472" s="22" t="s">
        <v>7</v>
      </c>
      <c r="D6472" s="22" t="s">
        <v>5</v>
      </c>
      <c r="E6472" s="22" t="s">
        <v>7</v>
      </c>
      <c r="F6472" s="22" t="s">
        <v>6</v>
      </c>
      <c r="G6472" s="1">
        <v>-146666.87</v>
      </c>
    </row>
    <row r="6473" spans="2:7">
      <c r="B6473" s="22" t="s">
        <v>175</v>
      </c>
      <c r="C6473" s="22" t="s">
        <v>7</v>
      </c>
      <c r="D6473" s="22" t="s">
        <v>5</v>
      </c>
      <c r="E6473" s="22" t="s">
        <v>8</v>
      </c>
      <c r="F6473" s="22" t="s">
        <v>9</v>
      </c>
      <c r="G6473" s="1">
        <v>1127131.79</v>
      </c>
    </row>
    <row r="6474" spans="2:7">
      <c r="B6474" s="22" t="s">
        <v>175</v>
      </c>
      <c r="C6474" s="22" t="s">
        <v>7</v>
      </c>
      <c r="D6474" s="22" t="s">
        <v>5</v>
      </c>
      <c r="E6474" s="22" t="s">
        <v>8</v>
      </c>
      <c r="F6474" s="22" t="s">
        <v>10</v>
      </c>
      <c r="G6474" s="1">
        <v>20932.61</v>
      </c>
    </row>
    <row r="6475" spans="2:7">
      <c r="B6475" s="22" t="s">
        <v>175</v>
      </c>
      <c r="C6475" s="22" t="s">
        <v>7</v>
      </c>
      <c r="D6475" s="22" t="s">
        <v>5</v>
      </c>
      <c r="E6475" s="22" t="s">
        <v>8</v>
      </c>
      <c r="F6475" s="22" t="s">
        <v>11</v>
      </c>
      <c r="G6475" s="1">
        <v>48220.26</v>
      </c>
    </row>
    <row r="6476" spans="2:7">
      <c r="B6476" s="22" t="s">
        <v>175</v>
      </c>
      <c r="C6476" s="22" t="s">
        <v>7</v>
      </c>
      <c r="D6476" s="22" t="s">
        <v>5</v>
      </c>
      <c r="E6476" s="22" t="s">
        <v>8</v>
      </c>
      <c r="F6476" s="22" t="s">
        <v>12</v>
      </c>
      <c r="G6476" s="1">
        <v>2130</v>
      </c>
    </row>
    <row r="6477" spans="2:7">
      <c r="B6477" s="22" t="s">
        <v>175</v>
      </c>
      <c r="C6477" s="22" t="s">
        <v>7</v>
      </c>
      <c r="D6477" s="22" t="s">
        <v>5</v>
      </c>
      <c r="E6477" s="22" t="s">
        <v>8</v>
      </c>
      <c r="F6477" s="22" t="s">
        <v>13</v>
      </c>
      <c r="G6477" s="1">
        <v>2076.92</v>
      </c>
    </row>
    <row r="6478" spans="2:7">
      <c r="B6478" s="22" t="s">
        <v>175</v>
      </c>
      <c r="C6478" s="22" t="s">
        <v>7</v>
      </c>
      <c r="D6478" s="22" t="s">
        <v>5</v>
      </c>
      <c r="E6478" s="22" t="s">
        <v>8</v>
      </c>
      <c r="F6478" s="22" t="s">
        <v>70</v>
      </c>
      <c r="G6478" s="1">
        <v>31515</v>
      </c>
    </row>
    <row r="6479" spans="2:7">
      <c r="B6479" s="22" t="s">
        <v>175</v>
      </c>
      <c r="C6479" s="22" t="s">
        <v>7</v>
      </c>
      <c r="D6479" s="22" t="s">
        <v>5</v>
      </c>
      <c r="E6479" s="22" t="s">
        <v>14</v>
      </c>
      <c r="F6479" s="22" t="s">
        <v>9</v>
      </c>
      <c r="G6479" s="1">
        <v>513558.96</v>
      </c>
    </row>
    <row r="6480" spans="2:7">
      <c r="B6480" s="22" t="s">
        <v>175</v>
      </c>
      <c r="C6480" s="22" t="s">
        <v>7</v>
      </c>
      <c r="D6480" s="22" t="s">
        <v>5</v>
      </c>
      <c r="E6480" s="22" t="s">
        <v>14</v>
      </c>
      <c r="F6480" s="22" t="s">
        <v>10</v>
      </c>
      <c r="G6480" s="1">
        <v>15887.38</v>
      </c>
    </row>
    <row r="6481" spans="2:7">
      <c r="B6481" s="22" t="s">
        <v>175</v>
      </c>
      <c r="C6481" s="22" t="s">
        <v>7</v>
      </c>
      <c r="D6481" s="22" t="s">
        <v>5</v>
      </c>
      <c r="E6481" s="22" t="s">
        <v>14</v>
      </c>
      <c r="F6481" s="22" t="s">
        <v>11</v>
      </c>
      <c r="G6481" s="1">
        <v>14705.02</v>
      </c>
    </row>
    <row r="6482" spans="2:7">
      <c r="B6482" s="22" t="s">
        <v>175</v>
      </c>
      <c r="C6482" s="22" t="s">
        <v>7</v>
      </c>
      <c r="D6482" s="22" t="s">
        <v>5</v>
      </c>
      <c r="E6482" s="22" t="s">
        <v>14</v>
      </c>
      <c r="F6482" s="22" t="s">
        <v>13</v>
      </c>
      <c r="G6482" s="1">
        <v>1538.46</v>
      </c>
    </row>
    <row r="6483" spans="2:7">
      <c r="B6483" s="22" t="s">
        <v>175</v>
      </c>
      <c r="C6483" s="22" t="s">
        <v>7</v>
      </c>
      <c r="D6483" s="22" t="s">
        <v>5</v>
      </c>
      <c r="E6483" s="22" t="s">
        <v>15</v>
      </c>
      <c r="F6483" s="22" t="s">
        <v>17</v>
      </c>
      <c r="G6483" s="1">
        <v>93150.87</v>
      </c>
    </row>
    <row r="6484" spans="2:7">
      <c r="B6484" s="22" t="s">
        <v>175</v>
      </c>
      <c r="C6484" s="22" t="s">
        <v>7</v>
      </c>
      <c r="D6484" s="22" t="s">
        <v>5</v>
      </c>
      <c r="E6484" s="22" t="s">
        <v>15</v>
      </c>
      <c r="F6484" s="22" t="s">
        <v>18</v>
      </c>
      <c r="G6484" s="1">
        <v>40588.71</v>
      </c>
    </row>
    <row r="6485" spans="2:7">
      <c r="B6485" s="22" t="s">
        <v>175</v>
      </c>
      <c r="C6485" s="22" t="s">
        <v>7</v>
      </c>
      <c r="D6485" s="22" t="s">
        <v>5</v>
      </c>
      <c r="E6485" s="22" t="s">
        <v>15</v>
      </c>
      <c r="F6485" s="22" t="s">
        <v>19</v>
      </c>
      <c r="G6485" s="1">
        <v>188174.29</v>
      </c>
    </row>
    <row r="6486" spans="2:7">
      <c r="B6486" s="22" t="s">
        <v>175</v>
      </c>
      <c r="C6486" s="22" t="s">
        <v>7</v>
      </c>
      <c r="D6486" s="22" t="s">
        <v>5</v>
      </c>
      <c r="E6486" s="22" t="s">
        <v>15</v>
      </c>
      <c r="F6486" s="22" t="s">
        <v>20</v>
      </c>
      <c r="G6486" s="1">
        <v>65875.929999999993</v>
      </c>
    </row>
    <row r="6487" spans="2:7">
      <c r="B6487" s="22" t="s">
        <v>175</v>
      </c>
      <c r="C6487" s="22" t="s">
        <v>7</v>
      </c>
      <c r="D6487" s="22" t="s">
        <v>5</v>
      </c>
      <c r="E6487" s="22" t="s">
        <v>15</v>
      </c>
      <c r="F6487" s="22" t="s">
        <v>21</v>
      </c>
      <c r="G6487" s="1">
        <v>2704.17</v>
      </c>
    </row>
    <row r="6488" spans="2:7">
      <c r="B6488" s="22" t="s">
        <v>175</v>
      </c>
      <c r="C6488" s="22" t="s">
        <v>7</v>
      </c>
      <c r="D6488" s="22" t="s">
        <v>5</v>
      </c>
      <c r="E6488" s="22" t="s">
        <v>15</v>
      </c>
      <c r="F6488" s="22" t="s">
        <v>22</v>
      </c>
      <c r="G6488" s="1">
        <v>1303.1099999999999</v>
      </c>
    </row>
    <row r="6489" spans="2:7">
      <c r="B6489" s="22" t="s">
        <v>175</v>
      </c>
      <c r="C6489" s="22" t="s">
        <v>7</v>
      </c>
      <c r="D6489" s="22" t="s">
        <v>5</v>
      </c>
      <c r="E6489" s="22" t="s">
        <v>15</v>
      </c>
      <c r="F6489" s="22" t="s">
        <v>23</v>
      </c>
      <c r="G6489" s="1">
        <v>8689.64</v>
      </c>
    </row>
    <row r="6490" spans="2:7">
      <c r="B6490" s="22" t="s">
        <v>175</v>
      </c>
      <c r="C6490" s="22" t="s">
        <v>7</v>
      </c>
      <c r="D6490" s="22" t="s">
        <v>5</v>
      </c>
      <c r="E6490" s="22" t="s">
        <v>15</v>
      </c>
      <c r="F6490" s="22" t="s">
        <v>24</v>
      </c>
      <c r="G6490" s="1">
        <v>20614.86</v>
      </c>
    </row>
    <row r="6491" spans="2:7">
      <c r="B6491" s="22" t="s">
        <v>175</v>
      </c>
      <c r="C6491" s="22" t="s">
        <v>7</v>
      </c>
      <c r="D6491" s="22" t="s">
        <v>5</v>
      </c>
      <c r="E6491" s="22" t="s">
        <v>15</v>
      </c>
      <c r="F6491" s="22" t="s">
        <v>25</v>
      </c>
      <c r="G6491" s="1">
        <v>185350.07</v>
      </c>
    </row>
    <row r="6492" spans="2:7">
      <c r="B6492" s="22" t="s">
        <v>175</v>
      </c>
      <c r="C6492" s="22" t="s">
        <v>7</v>
      </c>
      <c r="D6492" s="22" t="s">
        <v>5</v>
      </c>
      <c r="E6492" s="22" t="s">
        <v>15</v>
      </c>
      <c r="F6492" s="22" t="s">
        <v>26</v>
      </c>
      <c r="G6492" s="1">
        <v>160283.31</v>
      </c>
    </row>
    <row r="6493" spans="2:7">
      <c r="B6493" s="22" t="s">
        <v>175</v>
      </c>
      <c r="C6493" s="22" t="s">
        <v>7</v>
      </c>
      <c r="D6493" s="22" t="s">
        <v>5</v>
      </c>
      <c r="E6493" s="22" t="s">
        <v>28</v>
      </c>
      <c r="F6493" s="22" t="s">
        <v>29</v>
      </c>
      <c r="G6493" s="1">
        <v>98966.1</v>
      </c>
    </row>
    <row r="6494" spans="2:7">
      <c r="B6494" s="22" t="s">
        <v>175</v>
      </c>
      <c r="C6494" s="22" t="s">
        <v>7</v>
      </c>
      <c r="D6494" s="22" t="s">
        <v>5</v>
      </c>
      <c r="E6494" s="22" t="s">
        <v>28</v>
      </c>
      <c r="F6494" s="22" t="s">
        <v>30</v>
      </c>
      <c r="G6494" s="1">
        <v>24360.37</v>
      </c>
    </row>
    <row r="6495" spans="2:7">
      <c r="B6495" s="22" t="s">
        <v>175</v>
      </c>
      <c r="C6495" s="22" t="s">
        <v>7</v>
      </c>
      <c r="D6495" s="22" t="s">
        <v>5</v>
      </c>
      <c r="E6495" s="22" t="s">
        <v>28</v>
      </c>
      <c r="F6495" s="22" t="s">
        <v>31</v>
      </c>
      <c r="G6495" s="1">
        <v>114020.64</v>
      </c>
    </row>
    <row r="6496" spans="2:7">
      <c r="B6496" s="22" t="s">
        <v>175</v>
      </c>
      <c r="C6496" s="22" t="s">
        <v>7</v>
      </c>
      <c r="D6496" s="22" t="s">
        <v>5</v>
      </c>
      <c r="E6496" s="22" t="s">
        <v>28</v>
      </c>
      <c r="F6496" s="22" t="s">
        <v>32</v>
      </c>
      <c r="G6496" s="1">
        <v>4581.1099999999997</v>
      </c>
    </row>
    <row r="6497" spans="2:7">
      <c r="B6497" s="22" t="s">
        <v>175</v>
      </c>
      <c r="C6497" s="22" t="s">
        <v>7</v>
      </c>
      <c r="D6497" s="22" t="s">
        <v>5</v>
      </c>
      <c r="E6497" s="22" t="s">
        <v>28</v>
      </c>
      <c r="F6497" s="22" t="s">
        <v>33</v>
      </c>
      <c r="G6497" s="1">
        <v>18946.900000000001</v>
      </c>
    </row>
    <row r="6498" spans="2:7">
      <c r="B6498" s="22" t="s">
        <v>175</v>
      </c>
      <c r="C6498" s="22" t="s">
        <v>7</v>
      </c>
      <c r="D6498" s="22" t="s">
        <v>5</v>
      </c>
      <c r="E6498" s="22" t="s">
        <v>34</v>
      </c>
      <c r="F6498" s="22" t="s">
        <v>35</v>
      </c>
      <c r="G6498" s="1">
        <v>390</v>
      </c>
    </row>
    <row r="6499" spans="2:7">
      <c r="B6499" s="22" t="s">
        <v>175</v>
      </c>
      <c r="C6499" s="22" t="s">
        <v>7</v>
      </c>
      <c r="D6499" s="22" t="s">
        <v>5</v>
      </c>
      <c r="E6499" s="22" t="s">
        <v>34</v>
      </c>
      <c r="F6499" s="22" t="s">
        <v>36</v>
      </c>
      <c r="G6499" s="1">
        <v>235.85</v>
      </c>
    </row>
    <row r="6500" spans="2:7">
      <c r="B6500" s="22" t="s">
        <v>175</v>
      </c>
      <c r="C6500" s="22" t="s">
        <v>7</v>
      </c>
      <c r="D6500" s="22" t="s">
        <v>5</v>
      </c>
      <c r="E6500" s="22" t="s">
        <v>34</v>
      </c>
      <c r="F6500" s="22" t="s">
        <v>37</v>
      </c>
      <c r="G6500" s="1">
        <v>380670.48</v>
      </c>
    </row>
    <row r="6501" spans="2:7">
      <c r="B6501" s="22" t="s">
        <v>175</v>
      </c>
      <c r="C6501" s="22" t="s">
        <v>7</v>
      </c>
      <c r="D6501" s="22" t="s">
        <v>5</v>
      </c>
      <c r="E6501" s="22" t="s">
        <v>34</v>
      </c>
      <c r="F6501" s="22" t="s">
        <v>38</v>
      </c>
      <c r="G6501" s="1">
        <v>20797.41</v>
      </c>
    </row>
    <row r="6502" spans="2:7">
      <c r="B6502" s="22" t="s">
        <v>175</v>
      </c>
      <c r="C6502" s="22" t="s">
        <v>7</v>
      </c>
      <c r="D6502" s="22" t="s">
        <v>5</v>
      </c>
      <c r="E6502" s="22" t="s">
        <v>34</v>
      </c>
      <c r="F6502" s="22" t="s">
        <v>39</v>
      </c>
      <c r="G6502" s="1">
        <v>1900</v>
      </c>
    </row>
    <row r="6503" spans="2:7">
      <c r="B6503" s="22" t="s">
        <v>175</v>
      </c>
      <c r="C6503" s="22" t="s">
        <v>7</v>
      </c>
      <c r="D6503" s="22" t="s">
        <v>5</v>
      </c>
      <c r="E6503" s="22" t="s">
        <v>34</v>
      </c>
      <c r="F6503" s="22" t="s">
        <v>40</v>
      </c>
      <c r="G6503" s="1">
        <v>109.2</v>
      </c>
    </row>
    <row r="6504" spans="2:7">
      <c r="B6504" s="22" t="s">
        <v>175</v>
      </c>
      <c r="C6504" s="22" t="s">
        <v>7</v>
      </c>
      <c r="D6504" s="22" t="s">
        <v>5</v>
      </c>
      <c r="E6504" s="22" t="s">
        <v>34</v>
      </c>
      <c r="F6504" s="22" t="s">
        <v>65</v>
      </c>
      <c r="G6504" s="1">
        <v>1417</v>
      </c>
    </row>
    <row r="6505" spans="2:7">
      <c r="B6505" s="22" t="s">
        <v>175</v>
      </c>
      <c r="C6505" s="22" t="s">
        <v>7</v>
      </c>
      <c r="D6505" s="22" t="s">
        <v>5</v>
      </c>
      <c r="E6505" s="22" t="s">
        <v>34</v>
      </c>
      <c r="F6505" s="22" t="s">
        <v>42</v>
      </c>
      <c r="G6505" s="1">
        <v>3667.75</v>
      </c>
    </row>
    <row r="6506" spans="2:7">
      <c r="B6506" s="22" t="s">
        <v>175</v>
      </c>
      <c r="C6506" s="22" t="s">
        <v>7</v>
      </c>
      <c r="D6506" s="22" t="s">
        <v>5</v>
      </c>
      <c r="E6506" s="22" t="s">
        <v>34</v>
      </c>
      <c r="F6506" s="22" t="s">
        <v>43</v>
      </c>
      <c r="G6506" s="1">
        <v>20183.439999999999</v>
      </c>
    </row>
    <row r="6507" spans="2:7">
      <c r="B6507" s="22" t="s">
        <v>175</v>
      </c>
      <c r="C6507" s="22" t="s">
        <v>7</v>
      </c>
      <c r="D6507" s="22" t="s">
        <v>5</v>
      </c>
      <c r="E6507" s="22" t="s">
        <v>34</v>
      </c>
      <c r="F6507" s="22" t="s">
        <v>45</v>
      </c>
      <c r="G6507" s="1">
        <v>5315.14</v>
      </c>
    </row>
    <row r="6508" spans="2:7">
      <c r="B6508" s="22" t="s">
        <v>175</v>
      </c>
      <c r="C6508" s="22" t="s">
        <v>7</v>
      </c>
      <c r="D6508" s="22" t="s">
        <v>5</v>
      </c>
      <c r="E6508" s="22" t="s">
        <v>34</v>
      </c>
      <c r="F6508" s="22" t="s">
        <v>46</v>
      </c>
      <c r="G6508" s="1">
        <v>11437.5</v>
      </c>
    </row>
    <row r="6509" spans="2:7">
      <c r="B6509" s="22" t="s">
        <v>175</v>
      </c>
      <c r="C6509" s="22" t="s">
        <v>7</v>
      </c>
      <c r="D6509" s="22" t="s">
        <v>5</v>
      </c>
      <c r="E6509" s="22" t="s">
        <v>34</v>
      </c>
      <c r="F6509" s="22" t="s">
        <v>47</v>
      </c>
      <c r="G6509" s="1">
        <v>50430.62</v>
      </c>
    </row>
    <row r="6510" spans="2:7">
      <c r="B6510" s="22" t="s">
        <v>175</v>
      </c>
      <c r="C6510" s="22" t="s">
        <v>7</v>
      </c>
      <c r="D6510" s="22" t="s">
        <v>5</v>
      </c>
      <c r="E6510" s="22" t="s">
        <v>34</v>
      </c>
      <c r="F6510" s="22" t="s">
        <v>75</v>
      </c>
      <c r="G6510" s="1">
        <v>6287.66</v>
      </c>
    </row>
    <row r="6511" spans="2:7">
      <c r="B6511" s="22" t="s">
        <v>175</v>
      </c>
      <c r="C6511" s="22" t="s">
        <v>7</v>
      </c>
      <c r="D6511" s="22" t="s">
        <v>5</v>
      </c>
      <c r="E6511" s="22" t="s">
        <v>34</v>
      </c>
      <c r="F6511" s="22" t="s">
        <v>66</v>
      </c>
      <c r="G6511" s="1">
        <v>23788.3</v>
      </c>
    </row>
    <row r="6512" spans="2:7">
      <c r="B6512" s="22" t="s">
        <v>175</v>
      </c>
      <c r="C6512" s="22" t="s">
        <v>7</v>
      </c>
      <c r="D6512" s="22" t="s">
        <v>5</v>
      </c>
      <c r="E6512" s="22" t="s">
        <v>34</v>
      </c>
      <c r="F6512" s="22" t="s">
        <v>49</v>
      </c>
      <c r="G6512" s="1">
        <v>71345.22</v>
      </c>
    </row>
    <row r="6513" spans="2:7">
      <c r="B6513" s="22" t="s">
        <v>175</v>
      </c>
      <c r="C6513" s="22" t="s">
        <v>7</v>
      </c>
      <c r="D6513" s="22" t="s">
        <v>5</v>
      </c>
      <c r="E6513" s="22" t="s">
        <v>34</v>
      </c>
      <c r="F6513" s="22" t="s">
        <v>50</v>
      </c>
      <c r="G6513" s="1">
        <v>43482.69</v>
      </c>
    </row>
    <row r="6514" spans="2:7">
      <c r="B6514" s="22" t="s">
        <v>175</v>
      </c>
      <c r="C6514" s="22" t="s">
        <v>7</v>
      </c>
      <c r="D6514" s="22" t="s">
        <v>5</v>
      </c>
      <c r="E6514" s="22" t="s">
        <v>34</v>
      </c>
      <c r="F6514" s="22" t="s">
        <v>51</v>
      </c>
      <c r="G6514" s="1">
        <v>283.75</v>
      </c>
    </row>
    <row r="6515" spans="2:7">
      <c r="B6515" s="22" t="s">
        <v>175</v>
      </c>
      <c r="C6515" s="22" t="s">
        <v>7</v>
      </c>
      <c r="D6515" s="22" t="s">
        <v>5</v>
      </c>
      <c r="E6515" s="22" t="s">
        <v>34</v>
      </c>
      <c r="F6515" s="22" t="s">
        <v>53</v>
      </c>
      <c r="G6515" s="1">
        <v>31078.09</v>
      </c>
    </row>
    <row r="6516" spans="2:7">
      <c r="B6516" s="22" t="s">
        <v>175</v>
      </c>
      <c r="C6516" s="22" t="s">
        <v>7</v>
      </c>
      <c r="D6516" s="22" t="s">
        <v>5</v>
      </c>
      <c r="E6516" s="22" t="s">
        <v>34</v>
      </c>
      <c r="F6516" s="22" t="s">
        <v>54</v>
      </c>
      <c r="G6516" s="1">
        <v>4640</v>
      </c>
    </row>
    <row r="6517" spans="2:7">
      <c r="B6517" s="22" t="s">
        <v>175</v>
      </c>
      <c r="C6517" s="22" t="s">
        <v>7</v>
      </c>
      <c r="D6517" s="22" t="s">
        <v>5</v>
      </c>
      <c r="E6517" s="22" t="s">
        <v>34</v>
      </c>
      <c r="F6517" s="22" t="s">
        <v>55</v>
      </c>
      <c r="G6517" s="1">
        <v>1260</v>
      </c>
    </row>
    <row r="6518" spans="2:7">
      <c r="B6518" s="22" t="s">
        <v>175</v>
      </c>
      <c r="C6518" s="22" t="s">
        <v>7</v>
      </c>
      <c r="D6518" s="22" t="s">
        <v>5</v>
      </c>
      <c r="E6518" s="22" t="s">
        <v>34</v>
      </c>
      <c r="F6518" s="22" t="s">
        <v>56</v>
      </c>
      <c r="G6518" s="1">
        <v>14484.59</v>
      </c>
    </row>
    <row r="6519" spans="2:7">
      <c r="B6519" s="22" t="s">
        <v>175</v>
      </c>
      <c r="C6519" s="22" t="s">
        <v>7</v>
      </c>
      <c r="D6519" s="22" t="s">
        <v>5</v>
      </c>
      <c r="E6519" s="22" t="s">
        <v>34</v>
      </c>
      <c r="F6519" s="22" t="s">
        <v>57</v>
      </c>
      <c r="G6519" s="1">
        <v>38040.22</v>
      </c>
    </row>
    <row r="6520" spans="2:7">
      <c r="B6520" s="22" t="s">
        <v>175</v>
      </c>
      <c r="C6520" s="22" t="s">
        <v>7</v>
      </c>
      <c r="D6520" s="22" t="s">
        <v>5</v>
      </c>
      <c r="E6520" s="22" t="s">
        <v>34</v>
      </c>
      <c r="F6520" s="22" t="s">
        <v>91</v>
      </c>
      <c r="G6520" s="1">
        <v>4016.15</v>
      </c>
    </row>
    <row r="6521" spans="2:7">
      <c r="B6521" s="22" t="s">
        <v>175</v>
      </c>
      <c r="C6521" s="22" t="s">
        <v>7</v>
      </c>
      <c r="D6521" s="22" t="s">
        <v>5</v>
      </c>
      <c r="E6521" s="22" t="s">
        <v>34</v>
      </c>
      <c r="F6521" s="22" t="s">
        <v>94</v>
      </c>
      <c r="G6521" s="1">
        <v>30934.84</v>
      </c>
    </row>
    <row r="6522" spans="2:7">
      <c r="B6522" s="22" t="s">
        <v>175</v>
      </c>
      <c r="C6522" s="22" t="s">
        <v>7</v>
      </c>
      <c r="D6522" s="22" t="s">
        <v>5</v>
      </c>
      <c r="E6522" s="22" t="s">
        <v>34</v>
      </c>
      <c r="F6522" s="22" t="s">
        <v>58</v>
      </c>
      <c r="G6522" s="1">
        <v>4519.5200000000004</v>
      </c>
    </row>
    <row r="6523" spans="2:7">
      <c r="B6523" s="22" t="s">
        <v>175</v>
      </c>
      <c r="C6523" s="22" t="s">
        <v>7</v>
      </c>
      <c r="D6523" s="22" t="s">
        <v>5</v>
      </c>
      <c r="E6523" s="22" t="s">
        <v>59</v>
      </c>
      <c r="F6523" s="22" t="s">
        <v>55</v>
      </c>
      <c r="G6523" s="1">
        <v>11040.14</v>
      </c>
    </row>
    <row r="6524" spans="2:7">
      <c r="B6524" s="22" t="s">
        <v>175</v>
      </c>
      <c r="C6524" s="22" t="s">
        <v>7</v>
      </c>
      <c r="D6524" s="22" t="s">
        <v>5</v>
      </c>
      <c r="E6524" s="22" t="s">
        <v>60</v>
      </c>
      <c r="F6524" s="22" t="s">
        <v>79</v>
      </c>
      <c r="G6524" s="1">
        <v>-390</v>
      </c>
    </row>
    <row r="6525" spans="2:7">
      <c r="B6525" s="22" t="s">
        <v>175</v>
      </c>
      <c r="C6525" s="22" t="s">
        <v>7</v>
      </c>
      <c r="D6525" s="22" t="s">
        <v>5</v>
      </c>
      <c r="E6525" s="22" t="s">
        <v>60</v>
      </c>
      <c r="F6525" s="22" t="s">
        <v>61</v>
      </c>
      <c r="G6525" s="1">
        <v>14846</v>
      </c>
    </row>
    <row r="6526" spans="2:7">
      <c r="B6526" s="22" t="s">
        <v>175</v>
      </c>
      <c r="C6526" s="22" t="s">
        <v>7</v>
      </c>
      <c r="D6526" s="22" t="s">
        <v>5</v>
      </c>
      <c r="E6526" s="22" t="s">
        <v>60</v>
      </c>
      <c r="F6526" s="22" t="s">
        <v>80</v>
      </c>
      <c r="G6526" s="1">
        <v>12316.63</v>
      </c>
    </row>
    <row r="6527" spans="2:7">
      <c r="B6527" s="22" t="s">
        <v>175</v>
      </c>
      <c r="C6527" s="22" t="s">
        <v>7</v>
      </c>
      <c r="D6527" s="22" t="s">
        <v>5</v>
      </c>
      <c r="E6527" s="22" t="s">
        <v>60</v>
      </c>
      <c r="F6527" s="22" t="s">
        <v>62</v>
      </c>
      <c r="G6527" s="1">
        <v>11045.05</v>
      </c>
    </row>
    <row r="6528" spans="2:7">
      <c r="B6528" s="22" t="s">
        <v>175</v>
      </c>
      <c r="C6528" s="22" t="s">
        <v>7</v>
      </c>
      <c r="D6528" s="22" t="s">
        <v>7</v>
      </c>
      <c r="E6528" s="22" t="s">
        <v>5</v>
      </c>
      <c r="F6528" s="22" t="s">
        <v>6</v>
      </c>
      <c r="G6528" s="1">
        <v>146666.87</v>
      </c>
    </row>
    <row r="6529" spans="2:7">
      <c r="B6529" s="22" t="s">
        <v>175</v>
      </c>
      <c r="C6529" s="22" t="s">
        <v>7</v>
      </c>
      <c r="D6529" s="22" t="s">
        <v>7</v>
      </c>
      <c r="E6529" s="22" t="s">
        <v>8</v>
      </c>
      <c r="F6529" s="22" t="s">
        <v>10</v>
      </c>
      <c r="G6529" s="1">
        <v>272.19</v>
      </c>
    </row>
    <row r="6530" spans="2:7">
      <c r="B6530" s="22" t="s">
        <v>175</v>
      </c>
      <c r="C6530" s="22" t="s">
        <v>7</v>
      </c>
      <c r="D6530" s="22" t="s">
        <v>7</v>
      </c>
      <c r="E6530" s="22" t="s">
        <v>8</v>
      </c>
      <c r="F6530" s="22" t="s">
        <v>11</v>
      </c>
      <c r="G6530" s="1">
        <v>11536.99</v>
      </c>
    </row>
    <row r="6531" spans="2:7">
      <c r="B6531" s="22" t="s">
        <v>175</v>
      </c>
      <c r="C6531" s="22" t="s">
        <v>7</v>
      </c>
      <c r="D6531" s="22" t="s">
        <v>7</v>
      </c>
      <c r="E6531" s="22" t="s">
        <v>8</v>
      </c>
      <c r="F6531" s="22" t="s">
        <v>12</v>
      </c>
      <c r="G6531" s="1">
        <v>2853</v>
      </c>
    </row>
    <row r="6532" spans="2:7">
      <c r="B6532" s="22" t="s">
        <v>175</v>
      </c>
      <c r="C6532" s="22" t="s">
        <v>7</v>
      </c>
      <c r="D6532" s="22" t="s">
        <v>7</v>
      </c>
      <c r="E6532" s="22" t="s">
        <v>14</v>
      </c>
      <c r="F6532" s="22" t="s">
        <v>9</v>
      </c>
      <c r="G6532" s="1">
        <v>110158</v>
      </c>
    </row>
    <row r="6533" spans="2:7">
      <c r="B6533" s="22" t="s">
        <v>175</v>
      </c>
      <c r="C6533" s="22" t="s">
        <v>7</v>
      </c>
      <c r="D6533" s="22" t="s">
        <v>7</v>
      </c>
      <c r="E6533" s="22" t="s">
        <v>14</v>
      </c>
      <c r="F6533" s="22" t="s">
        <v>11</v>
      </c>
      <c r="G6533" s="1">
        <v>10325.049999999999</v>
      </c>
    </row>
    <row r="6534" spans="2:7">
      <c r="B6534" s="22" t="s">
        <v>175</v>
      </c>
      <c r="C6534" s="22" t="s">
        <v>7</v>
      </c>
      <c r="D6534" s="22" t="s">
        <v>7</v>
      </c>
      <c r="E6534" s="22" t="s">
        <v>14</v>
      </c>
      <c r="F6534" s="22" t="s">
        <v>12</v>
      </c>
      <c r="G6534" s="1">
        <v>62784.35</v>
      </c>
    </row>
    <row r="6535" spans="2:7">
      <c r="B6535" s="22" t="s">
        <v>175</v>
      </c>
      <c r="C6535" s="22" t="s">
        <v>7</v>
      </c>
      <c r="D6535" s="22" t="s">
        <v>7</v>
      </c>
      <c r="E6535" s="22" t="s">
        <v>15</v>
      </c>
      <c r="F6535" s="22" t="s">
        <v>17</v>
      </c>
      <c r="G6535" s="1">
        <v>1108.57</v>
      </c>
    </row>
    <row r="6536" spans="2:7">
      <c r="B6536" s="22" t="s">
        <v>175</v>
      </c>
      <c r="C6536" s="22" t="s">
        <v>7</v>
      </c>
      <c r="D6536" s="22" t="s">
        <v>7</v>
      </c>
      <c r="E6536" s="22" t="s">
        <v>15</v>
      </c>
      <c r="F6536" s="22" t="s">
        <v>18</v>
      </c>
      <c r="G6536" s="1">
        <v>13723.37</v>
      </c>
    </row>
    <row r="6537" spans="2:7">
      <c r="B6537" s="22" t="s">
        <v>175</v>
      </c>
      <c r="C6537" s="22" t="s">
        <v>7</v>
      </c>
      <c r="D6537" s="22" t="s">
        <v>7</v>
      </c>
      <c r="E6537" s="22" t="s">
        <v>15</v>
      </c>
      <c r="F6537" s="22" t="s">
        <v>19</v>
      </c>
      <c r="G6537" s="1">
        <v>2254.09</v>
      </c>
    </row>
    <row r="6538" spans="2:7">
      <c r="B6538" s="22" t="s">
        <v>175</v>
      </c>
      <c r="C6538" s="22" t="s">
        <v>7</v>
      </c>
      <c r="D6538" s="22" t="s">
        <v>7</v>
      </c>
      <c r="E6538" s="22" t="s">
        <v>15</v>
      </c>
      <c r="F6538" s="22" t="s">
        <v>20</v>
      </c>
      <c r="G6538" s="1">
        <v>20328.349999999999</v>
      </c>
    </row>
    <row r="6539" spans="2:7">
      <c r="B6539" s="22" t="s">
        <v>175</v>
      </c>
      <c r="C6539" s="22" t="s">
        <v>7</v>
      </c>
      <c r="D6539" s="22" t="s">
        <v>7</v>
      </c>
      <c r="E6539" s="22" t="s">
        <v>15</v>
      </c>
      <c r="F6539" s="22" t="s">
        <v>21</v>
      </c>
      <c r="G6539" s="1">
        <v>34.65</v>
      </c>
    </row>
    <row r="6540" spans="2:7">
      <c r="B6540" s="22" t="s">
        <v>175</v>
      </c>
      <c r="C6540" s="22" t="s">
        <v>7</v>
      </c>
      <c r="D6540" s="22" t="s">
        <v>7</v>
      </c>
      <c r="E6540" s="22" t="s">
        <v>15</v>
      </c>
      <c r="F6540" s="22" t="s">
        <v>22</v>
      </c>
      <c r="G6540" s="1">
        <v>443.31</v>
      </c>
    </row>
    <row r="6541" spans="2:7">
      <c r="B6541" s="22" t="s">
        <v>175</v>
      </c>
      <c r="C6541" s="22" t="s">
        <v>7</v>
      </c>
      <c r="D6541" s="22" t="s">
        <v>7</v>
      </c>
      <c r="E6541" s="22" t="s">
        <v>15</v>
      </c>
      <c r="F6541" s="22" t="s">
        <v>23</v>
      </c>
      <c r="G6541" s="1">
        <v>97.52</v>
      </c>
    </row>
    <row r="6542" spans="2:7">
      <c r="B6542" s="22" t="s">
        <v>175</v>
      </c>
      <c r="C6542" s="22" t="s">
        <v>7</v>
      </c>
      <c r="D6542" s="22" t="s">
        <v>7</v>
      </c>
      <c r="E6542" s="22" t="s">
        <v>15</v>
      </c>
      <c r="F6542" s="22" t="s">
        <v>24</v>
      </c>
      <c r="G6542" s="1">
        <v>5238.6099999999997</v>
      </c>
    </row>
    <row r="6543" spans="2:7">
      <c r="B6543" s="22" t="s">
        <v>175</v>
      </c>
      <c r="C6543" s="22" t="s">
        <v>7</v>
      </c>
      <c r="D6543" s="22" t="s">
        <v>7</v>
      </c>
      <c r="E6543" s="22" t="s">
        <v>15</v>
      </c>
      <c r="F6543" s="22" t="s">
        <v>25</v>
      </c>
      <c r="G6543" s="1">
        <v>61.58</v>
      </c>
    </row>
    <row r="6544" spans="2:7">
      <c r="B6544" s="22" t="s">
        <v>175</v>
      </c>
      <c r="C6544" s="22" t="s">
        <v>7</v>
      </c>
      <c r="D6544" s="22" t="s">
        <v>7</v>
      </c>
      <c r="E6544" s="22" t="s">
        <v>15</v>
      </c>
      <c r="F6544" s="22" t="s">
        <v>26</v>
      </c>
      <c r="G6544" s="1">
        <v>33843.11</v>
      </c>
    </row>
    <row r="6545" spans="2:7">
      <c r="B6545" s="22" t="s">
        <v>175</v>
      </c>
      <c r="C6545" s="22" t="s">
        <v>7</v>
      </c>
      <c r="D6545" s="22" t="s">
        <v>7</v>
      </c>
      <c r="E6545" s="22" t="s">
        <v>28</v>
      </c>
      <c r="F6545" s="22" t="s">
        <v>29</v>
      </c>
      <c r="G6545" s="1">
        <v>38480.19</v>
      </c>
    </row>
    <row r="6546" spans="2:7">
      <c r="B6546" s="22" t="s">
        <v>175</v>
      </c>
      <c r="C6546" s="22" t="s">
        <v>7</v>
      </c>
      <c r="D6546" s="22" t="s">
        <v>7</v>
      </c>
      <c r="E6546" s="22" t="s">
        <v>28</v>
      </c>
      <c r="F6546" s="22" t="s">
        <v>31</v>
      </c>
      <c r="G6546" s="1">
        <v>34197.08</v>
      </c>
    </row>
    <row r="6547" spans="2:7">
      <c r="B6547" s="22" t="s">
        <v>175</v>
      </c>
      <c r="C6547" s="22" t="s">
        <v>7</v>
      </c>
      <c r="D6547" s="22" t="s">
        <v>7</v>
      </c>
      <c r="E6547" s="22" t="s">
        <v>28</v>
      </c>
      <c r="F6547" s="22" t="s">
        <v>32</v>
      </c>
      <c r="G6547" s="1">
        <v>1262.9100000000001</v>
      </c>
    </row>
    <row r="6548" spans="2:7">
      <c r="B6548" s="22" t="s">
        <v>175</v>
      </c>
      <c r="C6548" s="22" t="s">
        <v>7</v>
      </c>
      <c r="D6548" s="22" t="s">
        <v>7</v>
      </c>
      <c r="E6548" s="22" t="s">
        <v>28</v>
      </c>
      <c r="F6548" s="22" t="s">
        <v>33</v>
      </c>
      <c r="G6548" s="1">
        <v>3236.36</v>
      </c>
    </row>
    <row r="6549" spans="2:7">
      <c r="B6549" s="22" t="s">
        <v>175</v>
      </c>
      <c r="C6549" s="22" t="s">
        <v>7</v>
      </c>
      <c r="D6549" s="22" t="s">
        <v>7</v>
      </c>
      <c r="E6549" s="22" t="s">
        <v>34</v>
      </c>
      <c r="F6549" s="22" t="s">
        <v>38</v>
      </c>
      <c r="G6549" s="1">
        <v>800</v>
      </c>
    </row>
    <row r="6550" spans="2:7">
      <c r="B6550" s="22" t="s">
        <v>175</v>
      </c>
      <c r="C6550" s="22" t="s">
        <v>7</v>
      </c>
      <c r="D6550" s="22" t="s">
        <v>7</v>
      </c>
      <c r="E6550" s="22" t="s">
        <v>34</v>
      </c>
      <c r="F6550" s="22" t="s">
        <v>39</v>
      </c>
      <c r="G6550" s="1">
        <v>150</v>
      </c>
    </row>
    <row r="6551" spans="2:7">
      <c r="B6551" s="22" t="s">
        <v>175</v>
      </c>
      <c r="C6551" s="22" t="s">
        <v>7</v>
      </c>
      <c r="D6551" s="22" t="s">
        <v>7</v>
      </c>
      <c r="E6551" s="22" t="s">
        <v>34</v>
      </c>
      <c r="F6551" s="22" t="s">
        <v>66</v>
      </c>
      <c r="G6551" s="1">
        <v>15899.79</v>
      </c>
    </row>
    <row r="6552" spans="2:7">
      <c r="B6552" s="22" t="s">
        <v>175</v>
      </c>
      <c r="C6552" s="22" t="s">
        <v>7</v>
      </c>
      <c r="D6552" s="22" t="s">
        <v>7</v>
      </c>
      <c r="E6552" s="22" t="s">
        <v>34</v>
      </c>
      <c r="F6552" s="22" t="s">
        <v>50</v>
      </c>
      <c r="G6552" s="1">
        <v>285.37</v>
      </c>
    </row>
    <row r="6553" spans="2:7">
      <c r="B6553" s="22" t="s">
        <v>175</v>
      </c>
      <c r="C6553" s="22" t="s">
        <v>7</v>
      </c>
      <c r="D6553" s="22" t="s">
        <v>7</v>
      </c>
      <c r="E6553" s="22" t="s">
        <v>34</v>
      </c>
      <c r="F6553" s="22" t="s">
        <v>55</v>
      </c>
      <c r="G6553" s="1">
        <v>2750</v>
      </c>
    </row>
    <row r="6554" spans="2:7">
      <c r="B6554" s="22" t="s">
        <v>175</v>
      </c>
      <c r="C6554" s="22" t="s">
        <v>7</v>
      </c>
      <c r="D6554" s="22" t="s">
        <v>7</v>
      </c>
      <c r="E6554" s="22" t="s">
        <v>34</v>
      </c>
      <c r="F6554" s="22" t="s">
        <v>58</v>
      </c>
      <c r="G6554" s="1">
        <v>6910.03</v>
      </c>
    </row>
    <row r="6555" spans="2:7">
      <c r="B6555" s="22" t="s">
        <v>175</v>
      </c>
      <c r="C6555" s="22" t="s">
        <v>7</v>
      </c>
      <c r="D6555" s="22" t="s">
        <v>7</v>
      </c>
      <c r="E6555" s="22" t="s">
        <v>59</v>
      </c>
      <c r="F6555" s="22" t="s">
        <v>55</v>
      </c>
      <c r="G6555" s="1">
        <v>1567.09</v>
      </c>
    </row>
    <row r="6556" spans="2:7">
      <c r="B6556" s="22" t="s">
        <v>175</v>
      </c>
      <c r="C6556" s="22" t="s">
        <v>7</v>
      </c>
      <c r="D6556" s="22" t="s">
        <v>7</v>
      </c>
      <c r="E6556" s="22" t="s">
        <v>60</v>
      </c>
      <c r="F6556" s="22" t="s">
        <v>95</v>
      </c>
      <c r="G6556" s="1">
        <v>9784.93</v>
      </c>
    </row>
    <row r="6557" spans="2:7">
      <c r="B6557" s="22" t="s">
        <v>175</v>
      </c>
      <c r="C6557" s="22" t="s">
        <v>7</v>
      </c>
      <c r="D6557" s="22" t="s">
        <v>7</v>
      </c>
      <c r="E6557" s="22" t="s">
        <v>60</v>
      </c>
      <c r="F6557" s="22" t="s">
        <v>79</v>
      </c>
      <c r="G6557" s="1">
        <v>44000</v>
      </c>
    </row>
    <row r="6558" spans="2:7">
      <c r="B6558" s="22" t="s">
        <v>176</v>
      </c>
      <c r="C6558" s="22" t="s">
        <v>7</v>
      </c>
      <c r="D6558" s="22" t="s">
        <v>5</v>
      </c>
      <c r="E6558" s="22" t="s">
        <v>7</v>
      </c>
      <c r="F6558" s="22" t="s">
        <v>6</v>
      </c>
      <c r="G6558" s="1">
        <v>-98.85</v>
      </c>
    </row>
    <row r="6559" spans="2:7">
      <c r="B6559" s="22" t="s">
        <v>176</v>
      </c>
      <c r="C6559" s="22" t="s">
        <v>7</v>
      </c>
      <c r="D6559" s="22" t="s">
        <v>5</v>
      </c>
      <c r="E6559" s="22" t="s">
        <v>8</v>
      </c>
      <c r="F6559" s="22" t="s">
        <v>9</v>
      </c>
      <c r="G6559" s="1">
        <v>930778.82</v>
      </c>
    </row>
    <row r="6560" spans="2:7">
      <c r="B6560" s="22" t="s">
        <v>176</v>
      </c>
      <c r="C6560" s="22" t="s">
        <v>7</v>
      </c>
      <c r="D6560" s="22" t="s">
        <v>5</v>
      </c>
      <c r="E6560" s="22" t="s">
        <v>8</v>
      </c>
      <c r="F6560" s="22" t="s">
        <v>10</v>
      </c>
      <c r="G6560" s="1">
        <v>69677.83</v>
      </c>
    </row>
    <row r="6561" spans="2:7">
      <c r="B6561" s="22" t="s">
        <v>176</v>
      </c>
      <c r="C6561" s="22" t="s">
        <v>7</v>
      </c>
      <c r="D6561" s="22" t="s">
        <v>5</v>
      </c>
      <c r="E6561" s="22" t="s">
        <v>8</v>
      </c>
      <c r="F6561" s="22" t="s">
        <v>11</v>
      </c>
      <c r="G6561" s="1">
        <v>29503.68</v>
      </c>
    </row>
    <row r="6562" spans="2:7">
      <c r="B6562" s="22" t="s">
        <v>176</v>
      </c>
      <c r="C6562" s="22" t="s">
        <v>7</v>
      </c>
      <c r="D6562" s="22" t="s">
        <v>5</v>
      </c>
      <c r="E6562" s="22" t="s">
        <v>8</v>
      </c>
      <c r="F6562" s="22" t="s">
        <v>13</v>
      </c>
      <c r="G6562" s="1">
        <v>1254.27</v>
      </c>
    </row>
    <row r="6563" spans="2:7">
      <c r="B6563" s="22" t="s">
        <v>176</v>
      </c>
      <c r="C6563" s="22" t="s">
        <v>7</v>
      </c>
      <c r="D6563" s="22" t="s">
        <v>5</v>
      </c>
      <c r="E6563" s="22" t="s">
        <v>8</v>
      </c>
      <c r="F6563" s="22" t="s">
        <v>70</v>
      </c>
      <c r="G6563" s="1">
        <v>5505</v>
      </c>
    </row>
    <row r="6564" spans="2:7">
      <c r="B6564" s="22" t="s">
        <v>176</v>
      </c>
      <c r="C6564" s="22" t="s">
        <v>7</v>
      </c>
      <c r="D6564" s="22" t="s">
        <v>5</v>
      </c>
      <c r="E6564" s="22" t="s">
        <v>14</v>
      </c>
      <c r="F6564" s="22" t="s">
        <v>9</v>
      </c>
      <c r="G6564" s="1">
        <v>385826.18</v>
      </c>
    </row>
    <row r="6565" spans="2:7">
      <c r="B6565" s="22" t="s">
        <v>176</v>
      </c>
      <c r="C6565" s="22" t="s">
        <v>7</v>
      </c>
      <c r="D6565" s="22" t="s">
        <v>5</v>
      </c>
      <c r="E6565" s="22" t="s">
        <v>14</v>
      </c>
      <c r="F6565" s="22" t="s">
        <v>10</v>
      </c>
      <c r="G6565" s="1">
        <v>29541.09</v>
      </c>
    </row>
    <row r="6566" spans="2:7">
      <c r="B6566" s="22" t="s">
        <v>176</v>
      </c>
      <c r="C6566" s="22" t="s">
        <v>7</v>
      </c>
      <c r="D6566" s="22" t="s">
        <v>5</v>
      </c>
      <c r="E6566" s="22" t="s">
        <v>14</v>
      </c>
      <c r="F6566" s="22" t="s">
        <v>11</v>
      </c>
      <c r="G6566" s="1">
        <v>6715.64</v>
      </c>
    </row>
    <row r="6567" spans="2:7">
      <c r="B6567" s="22" t="s">
        <v>176</v>
      </c>
      <c r="C6567" s="22" t="s">
        <v>7</v>
      </c>
      <c r="D6567" s="22" t="s">
        <v>5</v>
      </c>
      <c r="E6567" s="22" t="s">
        <v>15</v>
      </c>
      <c r="F6567" s="22" t="s">
        <v>17</v>
      </c>
      <c r="G6567" s="1">
        <v>76525.759999999995</v>
      </c>
    </row>
    <row r="6568" spans="2:7">
      <c r="B6568" s="22" t="s">
        <v>176</v>
      </c>
      <c r="C6568" s="22" t="s">
        <v>7</v>
      </c>
      <c r="D6568" s="22" t="s">
        <v>5</v>
      </c>
      <c r="E6568" s="22" t="s">
        <v>15</v>
      </c>
      <c r="F6568" s="22" t="s">
        <v>18</v>
      </c>
      <c r="G6568" s="1">
        <v>31087.74</v>
      </c>
    </row>
    <row r="6569" spans="2:7">
      <c r="B6569" s="22" t="s">
        <v>176</v>
      </c>
      <c r="C6569" s="22" t="s">
        <v>7</v>
      </c>
      <c r="D6569" s="22" t="s">
        <v>5</v>
      </c>
      <c r="E6569" s="22" t="s">
        <v>15</v>
      </c>
      <c r="F6569" s="22" t="s">
        <v>19</v>
      </c>
      <c r="G6569" s="1">
        <v>156581.42000000001</v>
      </c>
    </row>
    <row r="6570" spans="2:7">
      <c r="B6570" s="22" t="s">
        <v>176</v>
      </c>
      <c r="C6570" s="22" t="s">
        <v>7</v>
      </c>
      <c r="D6570" s="22" t="s">
        <v>5</v>
      </c>
      <c r="E6570" s="22" t="s">
        <v>15</v>
      </c>
      <c r="F6570" s="22" t="s">
        <v>20</v>
      </c>
      <c r="G6570" s="1">
        <v>46738.66</v>
      </c>
    </row>
    <row r="6571" spans="2:7">
      <c r="B6571" s="22" t="s">
        <v>176</v>
      </c>
      <c r="C6571" s="22" t="s">
        <v>7</v>
      </c>
      <c r="D6571" s="22" t="s">
        <v>5</v>
      </c>
      <c r="E6571" s="22" t="s">
        <v>15</v>
      </c>
      <c r="F6571" s="22" t="s">
        <v>21</v>
      </c>
      <c r="G6571" s="1">
        <v>988.99</v>
      </c>
    </row>
    <row r="6572" spans="2:7">
      <c r="B6572" s="22" t="s">
        <v>176</v>
      </c>
      <c r="C6572" s="22" t="s">
        <v>7</v>
      </c>
      <c r="D6572" s="22" t="s">
        <v>5</v>
      </c>
      <c r="E6572" s="22" t="s">
        <v>15</v>
      </c>
      <c r="F6572" s="22" t="s">
        <v>22</v>
      </c>
      <c r="G6572" s="1">
        <v>578.9</v>
      </c>
    </row>
    <row r="6573" spans="2:7">
      <c r="B6573" s="22" t="s">
        <v>176</v>
      </c>
      <c r="C6573" s="22" t="s">
        <v>7</v>
      </c>
      <c r="D6573" s="22" t="s">
        <v>5</v>
      </c>
      <c r="E6573" s="22" t="s">
        <v>15</v>
      </c>
      <c r="F6573" s="22" t="s">
        <v>23</v>
      </c>
      <c r="G6573" s="1">
        <v>7057.81</v>
      </c>
    </row>
    <row r="6574" spans="2:7">
      <c r="B6574" s="22" t="s">
        <v>176</v>
      </c>
      <c r="C6574" s="22" t="s">
        <v>7</v>
      </c>
      <c r="D6574" s="22" t="s">
        <v>5</v>
      </c>
      <c r="E6574" s="22" t="s">
        <v>15</v>
      </c>
      <c r="F6574" s="22" t="s">
        <v>24</v>
      </c>
      <c r="G6574" s="1">
        <v>17175.16</v>
      </c>
    </row>
    <row r="6575" spans="2:7">
      <c r="B6575" s="22" t="s">
        <v>176</v>
      </c>
      <c r="C6575" s="22" t="s">
        <v>7</v>
      </c>
      <c r="D6575" s="22" t="s">
        <v>5</v>
      </c>
      <c r="E6575" s="22" t="s">
        <v>15</v>
      </c>
      <c r="F6575" s="22" t="s">
        <v>25</v>
      </c>
      <c r="G6575" s="1">
        <v>148596.79999999999</v>
      </c>
    </row>
    <row r="6576" spans="2:7">
      <c r="B6576" s="22" t="s">
        <v>176</v>
      </c>
      <c r="C6576" s="22" t="s">
        <v>7</v>
      </c>
      <c r="D6576" s="22" t="s">
        <v>5</v>
      </c>
      <c r="E6576" s="22" t="s">
        <v>15</v>
      </c>
      <c r="F6576" s="22" t="s">
        <v>26</v>
      </c>
      <c r="G6576" s="1">
        <v>140397.34</v>
      </c>
    </row>
    <row r="6577" spans="2:7">
      <c r="B6577" s="22" t="s">
        <v>176</v>
      </c>
      <c r="C6577" s="22" t="s">
        <v>7</v>
      </c>
      <c r="D6577" s="22" t="s">
        <v>5</v>
      </c>
      <c r="E6577" s="22" t="s">
        <v>28</v>
      </c>
      <c r="F6577" s="22" t="s">
        <v>29</v>
      </c>
      <c r="G6577" s="1">
        <v>75353.02</v>
      </c>
    </row>
    <row r="6578" spans="2:7">
      <c r="B6578" s="22" t="s">
        <v>176</v>
      </c>
      <c r="C6578" s="22" t="s">
        <v>7</v>
      </c>
      <c r="D6578" s="22" t="s">
        <v>5</v>
      </c>
      <c r="E6578" s="22" t="s">
        <v>28</v>
      </c>
      <c r="F6578" s="22" t="s">
        <v>30</v>
      </c>
      <c r="G6578" s="1">
        <v>5499.33</v>
      </c>
    </row>
    <row r="6579" spans="2:7">
      <c r="B6579" s="22" t="s">
        <v>176</v>
      </c>
      <c r="C6579" s="22" t="s">
        <v>7</v>
      </c>
      <c r="D6579" s="22" t="s">
        <v>5</v>
      </c>
      <c r="E6579" s="22" t="s">
        <v>28</v>
      </c>
      <c r="F6579" s="22" t="s">
        <v>31</v>
      </c>
      <c r="G6579" s="1">
        <v>43007.16</v>
      </c>
    </row>
    <row r="6580" spans="2:7">
      <c r="B6580" s="22" t="s">
        <v>176</v>
      </c>
      <c r="C6580" s="22" t="s">
        <v>7</v>
      </c>
      <c r="D6580" s="22" t="s">
        <v>5</v>
      </c>
      <c r="E6580" s="22" t="s">
        <v>28</v>
      </c>
      <c r="F6580" s="22" t="s">
        <v>32</v>
      </c>
      <c r="G6580" s="1">
        <v>28163.56</v>
      </c>
    </row>
    <row r="6581" spans="2:7">
      <c r="B6581" s="22" t="s">
        <v>176</v>
      </c>
      <c r="C6581" s="22" t="s">
        <v>7</v>
      </c>
      <c r="D6581" s="22" t="s">
        <v>5</v>
      </c>
      <c r="E6581" s="22" t="s">
        <v>28</v>
      </c>
      <c r="F6581" s="22" t="s">
        <v>33</v>
      </c>
      <c r="G6581" s="1">
        <v>26478.51</v>
      </c>
    </row>
    <row r="6582" spans="2:7">
      <c r="B6582" s="22" t="s">
        <v>176</v>
      </c>
      <c r="C6582" s="22" t="s">
        <v>7</v>
      </c>
      <c r="D6582" s="22" t="s">
        <v>5</v>
      </c>
      <c r="E6582" s="22" t="s">
        <v>34</v>
      </c>
      <c r="F6582" s="22" t="s">
        <v>35</v>
      </c>
      <c r="G6582" s="1">
        <v>193.29</v>
      </c>
    </row>
    <row r="6583" spans="2:7">
      <c r="B6583" s="22" t="s">
        <v>176</v>
      </c>
      <c r="C6583" s="22" t="s">
        <v>7</v>
      </c>
      <c r="D6583" s="22" t="s">
        <v>5</v>
      </c>
      <c r="E6583" s="22" t="s">
        <v>34</v>
      </c>
      <c r="F6583" s="22" t="s">
        <v>36</v>
      </c>
      <c r="G6583" s="1">
        <v>3069.57</v>
      </c>
    </row>
    <row r="6584" spans="2:7">
      <c r="B6584" s="22" t="s">
        <v>176</v>
      </c>
      <c r="C6584" s="22" t="s">
        <v>7</v>
      </c>
      <c r="D6584" s="22" t="s">
        <v>5</v>
      </c>
      <c r="E6584" s="22" t="s">
        <v>34</v>
      </c>
      <c r="F6584" s="22" t="s">
        <v>37</v>
      </c>
      <c r="G6584" s="1">
        <v>3794</v>
      </c>
    </row>
    <row r="6585" spans="2:7">
      <c r="B6585" s="22" t="s">
        <v>176</v>
      </c>
      <c r="C6585" s="22" t="s">
        <v>7</v>
      </c>
      <c r="D6585" s="22" t="s">
        <v>5</v>
      </c>
      <c r="E6585" s="22" t="s">
        <v>34</v>
      </c>
      <c r="F6585" s="22" t="s">
        <v>38</v>
      </c>
      <c r="G6585" s="1">
        <v>6028.1</v>
      </c>
    </row>
    <row r="6586" spans="2:7">
      <c r="B6586" s="22" t="s">
        <v>176</v>
      </c>
      <c r="C6586" s="22" t="s">
        <v>7</v>
      </c>
      <c r="D6586" s="22" t="s">
        <v>5</v>
      </c>
      <c r="E6586" s="22" t="s">
        <v>34</v>
      </c>
      <c r="F6586" s="22" t="s">
        <v>39</v>
      </c>
      <c r="G6586" s="1">
        <v>68832.42</v>
      </c>
    </row>
    <row r="6587" spans="2:7">
      <c r="B6587" s="22" t="s">
        <v>176</v>
      </c>
      <c r="C6587" s="22" t="s">
        <v>7</v>
      </c>
      <c r="D6587" s="22" t="s">
        <v>5</v>
      </c>
      <c r="E6587" s="22" t="s">
        <v>34</v>
      </c>
      <c r="F6587" s="22" t="s">
        <v>42</v>
      </c>
      <c r="G6587" s="1">
        <v>344</v>
      </c>
    </row>
    <row r="6588" spans="2:7">
      <c r="B6588" s="22" t="s">
        <v>176</v>
      </c>
      <c r="C6588" s="22" t="s">
        <v>7</v>
      </c>
      <c r="D6588" s="22" t="s">
        <v>5</v>
      </c>
      <c r="E6588" s="22" t="s">
        <v>34</v>
      </c>
      <c r="F6588" s="22" t="s">
        <v>43</v>
      </c>
      <c r="G6588" s="1">
        <v>8884.9500000000007</v>
      </c>
    </row>
    <row r="6589" spans="2:7">
      <c r="B6589" s="22" t="s">
        <v>176</v>
      </c>
      <c r="C6589" s="22" t="s">
        <v>7</v>
      </c>
      <c r="D6589" s="22" t="s">
        <v>5</v>
      </c>
      <c r="E6589" s="22" t="s">
        <v>34</v>
      </c>
      <c r="F6589" s="22" t="s">
        <v>44</v>
      </c>
      <c r="G6589" s="1">
        <v>1596.42</v>
      </c>
    </row>
    <row r="6590" spans="2:7">
      <c r="B6590" s="22" t="s">
        <v>176</v>
      </c>
      <c r="C6590" s="22" t="s">
        <v>7</v>
      </c>
      <c r="D6590" s="22" t="s">
        <v>5</v>
      </c>
      <c r="E6590" s="22" t="s">
        <v>34</v>
      </c>
      <c r="F6590" s="22" t="s">
        <v>46</v>
      </c>
      <c r="G6590" s="1">
        <v>6693.43</v>
      </c>
    </row>
    <row r="6591" spans="2:7">
      <c r="B6591" s="22" t="s">
        <v>176</v>
      </c>
      <c r="C6591" s="22" t="s">
        <v>7</v>
      </c>
      <c r="D6591" s="22" t="s">
        <v>5</v>
      </c>
      <c r="E6591" s="22" t="s">
        <v>34</v>
      </c>
      <c r="F6591" s="22" t="s">
        <v>47</v>
      </c>
      <c r="G6591" s="1">
        <v>57485.95</v>
      </c>
    </row>
    <row r="6592" spans="2:7">
      <c r="B6592" s="22" t="s">
        <v>176</v>
      </c>
      <c r="C6592" s="22" t="s">
        <v>7</v>
      </c>
      <c r="D6592" s="22" t="s">
        <v>5</v>
      </c>
      <c r="E6592" s="22" t="s">
        <v>34</v>
      </c>
      <c r="F6592" s="22" t="s">
        <v>48</v>
      </c>
      <c r="G6592" s="1">
        <v>11350.4</v>
      </c>
    </row>
    <row r="6593" spans="2:7">
      <c r="B6593" s="22" t="s">
        <v>176</v>
      </c>
      <c r="C6593" s="22" t="s">
        <v>7</v>
      </c>
      <c r="D6593" s="22" t="s">
        <v>5</v>
      </c>
      <c r="E6593" s="22" t="s">
        <v>34</v>
      </c>
      <c r="F6593" s="22" t="s">
        <v>49</v>
      </c>
      <c r="G6593" s="1">
        <v>3576.08</v>
      </c>
    </row>
    <row r="6594" spans="2:7">
      <c r="B6594" s="22" t="s">
        <v>176</v>
      </c>
      <c r="C6594" s="22" t="s">
        <v>7</v>
      </c>
      <c r="D6594" s="22" t="s">
        <v>5</v>
      </c>
      <c r="E6594" s="22" t="s">
        <v>34</v>
      </c>
      <c r="F6594" s="22" t="s">
        <v>50</v>
      </c>
      <c r="G6594" s="1">
        <v>4761.45</v>
      </c>
    </row>
    <row r="6595" spans="2:7">
      <c r="B6595" s="22" t="s">
        <v>176</v>
      </c>
      <c r="C6595" s="22" t="s">
        <v>7</v>
      </c>
      <c r="D6595" s="22" t="s">
        <v>5</v>
      </c>
      <c r="E6595" s="22" t="s">
        <v>34</v>
      </c>
      <c r="F6595" s="22" t="s">
        <v>51</v>
      </c>
      <c r="G6595" s="1">
        <v>370.08</v>
      </c>
    </row>
    <row r="6596" spans="2:7">
      <c r="B6596" s="22" t="s">
        <v>176</v>
      </c>
      <c r="C6596" s="22" t="s">
        <v>7</v>
      </c>
      <c r="D6596" s="22" t="s">
        <v>5</v>
      </c>
      <c r="E6596" s="22" t="s">
        <v>34</v>
      </c>
      <c r="F6596" s="22" t="s">
        <v>55</v>
      </c>
      <c r="G6596" s="1">
        <v>2060</v>
      </c>
    </row>
    <row r="6597" spans="2:7">
      <c r="B6597" s="22" t="s">
        <v>176</v>
      </c>
      <c r="C6597" s="22" t="s">
        <v>7</v>
      </c>
      <c r="D6597" s="22" t="s">
        <v>5</v>
      </c>
      <c r="E6597" s="22" t="s">
        <v>34</v>
      </c>
      <c r="F6597" s="22" t="s">
        <v>56</v>
      </c>
      <c r="G6597" s="1">
        <v>63324.52</v>
      </c>
    </row>
    <row r="6598" spans="2:7">
      <c r="B6598" s="22" t="s">
        <v>176</v>
      </c>
      <c r="C6598" s="22" t="s">
        <v>7</v>
      </c>
      <c r="D6598" s="22" t="s">
        <v>5</v>
      </c>
      <c r="E6598" s="22" t="s">
        <v>34</v>
      </c>
      <c r="F6598" s="22" t="s">
        <v>57</v>
      </c>
      <c r="G6598" s="1">
        <v>31644.69</v>
      </c>
    </row>
    <row r="6599" spans="2:7">
      <c r="B6599" s="22" t="s">
        <v>176</v>
      </c>
      <c r="C6599" s="22" t="s">
        <v>7</v>
      </c>
      <c r="D6599" s="22" t="s">
        <v>5</v>
      </c>
      <c r="E6599" s="22" t="s">
        <v>34</v>
      </c>
      <c r="F6599" s="22" t="s">
        <v>91</v>
      </c>
      <c r="G6599" s="1">
        <v>17199.080000000002</v>
      </c>
    </row>
    <row r="6600" spans="2:7">
      <c r="B6600" s="22" t="s">
        <v>176</v>
      </c>
      <c r="C6600" s="22" t="s">
        <v>7</v>
      </c>
      <c r="D6600" s="22" t="s">
        <v>5</v>
      </c>
      <c r="E6600" s="22" t="s">
        <v>34</v>
      </c>
      <c r="F6600" s="22" t="s">
        <v>58</v>
      </c>
      <c r="G6600" s="1">
        <v>6689.72</v>
      </c>
    </row>
    <row r="6601" spans="2:7">
      <c r="B6601" s="22" t="s">
        <v>176</v>
      </c>
      <c r="C6601" s="22" t="s">
        <v>7</v>
      </c>
      <c r="D6601" s="22" t="s">
        <v>5</v>
      </c>
      <c r="E6601" s="22" t="s">
        <v>59</v>
      </c>
      <c r="F6601" s="22" t="s">
        <v>55</v>
      </c>
      <c r="G6601" s="1">
        <v>8503.85</v>
      </c>
    </row>
    <row r="6602" spans="2:7">
      <c r="B6602" s="22" t="s">
        <v>176</v>
      </c>
      <c r="C6602" s="22" t="s">
        <v>7</v>
      </c>
      <c r="D6602" s="22" t="s">
        <v>7</v>
      </c>
      <c r="E6602" s="22" t="s">
        <v>5</v>
      </c>
      <c r="F6602" s="22" t="s">
        <v>6</v>
      </c>
      <c r="G6602" s="1">
        <v>98.85</v>
      </c>
    </row>
    <row r="6603" spans="2:7">
      <c r="B6603" s="22" t="s">
        <v>176</v>
      </c>
      <c r="C6603" s="22" t="s">
        <v>7</v>
      </c>
      <c r="D6603" s="22" t="s">
        <v>7</v>
      </c>
      <c r="E6603" s="22" t="s">
        <v>8</v>
      </c>
      <c r="F6603" s="22" t="s">
        <v>9</v>
      </c>
      <c r="G6603" s="1">
        <v>15454.01</v>
      </c>
    </row>
    <row r="6604" spans="2:7">
      <c r="B6604" s="22" t="s">
        <v>176</v>
      </c>
      <c r="C6604" s="22" t="s">
        <v>7</v>
      </c>
      <c r="D6604" s="22" t="s">
        <v>7</v>
      </c>
      <c r="E6604" s="22" t="s">
        <v>8</v>
      </c>
      <c r="F6604" s="22" t="s">
        <v>10</v>
      </c>
      <c r="G6604" s="1">
        <v>16354.03</v>
      </c>
    </row>
    <row r="6605" spans="2:7">
      <c r="B6605" s="22" t="s">
        <v>176</v>
      </c>
      <c r="C6605" s="22" t="s">
        <v>7</v>
      </c>
      <c r="D6605" s="22" t="s">
        <v>7</v>
      </c>
      <c r="E6605" s="22" t="s">
        <v>8</v>
      </c>
      <c r="F6605" s="22" t="s">
        <v>13</v>
      </c>
      <c r="G6605" s="1">
        <v>33989.83</v>
      </c>
    </row>
    <row r="6606" spans="2:7">
      <c r="B6606" s="22" t="s">
        <v>176</v>
      </c>
      <c r="C6606" s="22" t="s">
        <v>7</v>
      </c>
      <c r="D6606" s="22" t="s">
        <v>7</v>
      </c>
      <c r="E6606" s="22" t="s">
        <v>14</v>
      </c>
      <c r="F6606" s="22" t="s">
        <v>9</v>
      </c>
      <c r="G6606" s="1">
        <v>73115.839999999997</v>
      </c>
    </row>
    <row r="6607" spans="2:7">
      <c r="B6607" s="22" t="s">
        <v>176</v>
      </c>
      <c r="C6607" s="22" t="s">
        <v>7</v>
      </c>
      <c r="D6607" s="22" t="s">
        <v>7</v>
      </c>
      <c r="E6607" s="22" t="s">
        <v>14</v>
      </c>
      <c r="F6607" s="22" t="s">
        <v>10</v>
      </c>
      <c r="G6607" s="1">
        <v>13740</v>
      </c>
    </row>
    <row r="6608" spans="2:7">
      <c r="B6608" s="22" t="s">
        <v>176</v>
      </c>
      <c r="C6608" s="22" t="s">
        <v>7</v>
      </c>
      <c r="D6608" s="22" t="s">
        <v>7</v>
      </c>
      <c r="E6608" s="22" t="s">
        <v>14</v>
      </c>
      <c r="F6608" s="22" t="s">
        <v>12</v>
      </c>
      <c r="G6608" s="1">
        <v>1000</v>
      </c>
    </row>
    <row r="6609" spans="2:7">
      <c r="B6609" s="22" t="s">
        <v>176</v>
      </c>
      <c r="C6609" s="22" t="s">
        <v>7</v>
      </c>
      <c r="D6609" s="22" t="s">
        <v>7</v>
      </c>
      <c r="E6609" s="22" t="s">
        <v>14</v>
      </c>
      <c r="F6609" s="22" t="s">
        <v>13</v>
      </c>
      <c r="G6609" s="1">
        <v>1628.23</v>
      </c>
    </row>
    <row r="6610" spans="2:7">
      <c r="B6610" s="22" t="s">
        <v>176</v>
      </c>
      <c r="C6610" s="22" t="s">
        <v>7</v>
      </c>
      <c r="D6610" s="22" t="s">
        <v>7</v>
      </c>
      <c r="E6610" s="22" t="s">
        <v>15</v>
      </c>
      <c r="F6610" s="22" t="s">
        <v>17</v>
      </c>
      <c r="G6610" s="1">
        <v>4062.34</v>
      </c>
    </row>
    <row r="6611" spans="2:7">
      <c r="B6611" s="22" t="s">
        <v>176</v>
      </c>
      <c r="C6611" s="22" t="s">
        <v>7</v>
      </c>
      <c r="D6611" s="22" t="s">
        <v>7</v>
      </c>
      <c r="E6611" s="22" t="s">
        <v>15</v>
      </c>
      <c r="F6611" s="22" t="s">
        <v>18</v>
      </c>
      <c r="G6611" s="1">
        <v>7065.08</v>
      </c>
    </row>
    <row r="6612" spans="2:7">
      <c r="B6612" s="22" t="s">
        <v>176</v>
      </c>
      <c r="C6612" s="22" t="s">
        <v>7</v>
      </c>
      <c r="D6612" s="22" t="s">
        <v>7</v>
      </c>
      <c r="E6612" s="22" t="s">
        <v>15</v>
      </c>
      <c r="F6612" s="22" t="s">
        <v>19</v>
      </c>
      <c r="G6612" s="1">
        <v>4793.6499999999996</v>
      </c>
    </row>
    <row r="6613" spans="2:7">
      <c r="B6613" s="22" t="s">
        <v>176</v>
      </c>
      <c r="C6613" s="22" t="s">
        <v>7</v>
      </c>
      <c r="D6613" s="22" t="s">
        <v>7</v>
      </c>
      <c r="E6613" s="22" t="s">
        <v>15</v>
      </c>
      <c r="F6613" s="22" t="s">
        <v>20</v>
      </c>
      <c r="G6613" s="1">
        <v>6819.89</v>
      </c>
    </row>
    <row r="6614" spans="2:7">
      <c r="B6614" s="22" t="s">
        <v>176</v>
      </c>
      <c r="C6614" s="22" t="s">
        <v>7</v>
      </c>
      <c r="D6614" s="22" t="s">
        <v>7</v>
      </c>
      <c r="E6614" s="22" t="s">
        <v>15</v>
      </c>
      <c r="F6614" s="22" t="s">
        <v>21</v>
      </c>
      <c r="G6614" s="1">
        <v>32.880000000000003</v>
      </c>
    </row>
    <row r="6615" spans="2:7">
      <c r="B6615" s="22" t="s">
        <v>176</v>
      </c>
      <c r="C6615" s="22" t="s">
        <v>7</v>
      </c>
      <c r="D6615" s="22" t="s">
        <v>7</v>
      </c>
      <c r="E6615" s="22" t="s">
        <v>15</v>
      </c>
      <c r="F6615" s="22" t="s">
        <v>22</v>
      </c>
      <c r="G6615" s="1">
        <v>4375.63</v>
      </c>
    </row>
    <row r="6616" spans="2:7">
      <c r="B6616" s="22" t="s">
        <v>176</v>
      </c>
      <c r="C6616" s="22" t="s">
        <v>7</v>
      </c>
      <c r="D6616" s="22" t="s">
        <v>7</v>
      </c>
      <c r="E6616" s="22" t="s">
        <v>15</v>
      </c>
      <c r="F6616" s="22" t="s">
        <v>23</v>
      </c>
      <c r="G6616" s="1">
        <v>231.04</v>
      </c>
    </row>
    <row r="6617" spans="2:7">
      <c r="B6617" s="22" t="s">
        <v>176</v>
      </c>
      <c r="C6617" s="22" t="s">
        <v>7</v>
      </c>
      <c r="D6617" s="22" t="s">
        <v>7</v>
      </c>
      <c r="E6617" s="22" t="s">
        <v>15</v>
      </c>
      <c r="F6617" s="22" t="s">
        <v>24</v>
      </c>
      <c r="G6617" s="1">
        <v>1010.97</v>
      </c>
    </row>
    <row r="6618" spans="2:7">
      <c r="B6618" s="22" t="s">
        <v>176</v>
      </c>
      <c r="C6618" s="22" t="s">
        <v>7</v>
      </c>
      <c r="D6618" s="22" t="s">
        <v>7</v>
      </c>
      <c r="E6618" s="22" t="s">
        <v>15</v>
      </c>
      <c r="F6618" s="22" t="s">
        <v>25</v>
      </c>
      <c r="G6618" s="1">
        <v>3613.55</v>
      </c>
    </row>
    <row r="6619" spans="2:7">
      <c r="B6619" s="22" t="s">
        <v>176</v>
      </c>
      <c r="C6619" s="22" t="s">
        <v>7</v>
      </c>
      <c r="D6619" s="22" t="s">
        <v>7</v>
      </c>
      <c r="E6619" s="22" t="s">
        <v>15</v>
      </c>
      <c r="F6619" s="22" t="s">
        <v>26</v>
      </c>
      <c r="G6619" s="1">
        <v>16383.91</v>
      </c>
    </row>
    <row r="6620" spans="2:7">
      <c r="B6620" s="22" t="s">
        <v>176</v>
      </c>
      <c r="C6620" s="22" t="s">
        <v>7</v>
      </c>
      <c r="D6620" s="22" t="s">
        <v>7</v>
      </c>
      <c r="E6620" s="22" t="s">
        <v>28</v>
      </c>
      <c r="F6620" s="22" t="s">
        <v>29</v>
      </c>
      <c r="G6620" s="1">
        <v>22365.08</v>
      </c>
    </row>
    <row r="6621" spans="2:7">
      <c r="B6621" s="22" t="s">
        <v>176</v>
      </c>
      <c r="C6621" s="22" t="s">
        <v>7</v>
      </c>
      <c r="D6621" s="22" t="s">
        <v>7</v>
      </c>
      <c r="E6621" s="22" t="s">
        <v>28</v>
      </c>
      <c r="F6621" s="22" t="s">
        <v>32</v>
      </c>
      <c r="G6621" s="1">
        <v>24488.12</v>
      </c>
    </row>
    <row r="6622" spans="2:7">
      <c r="B6622" s="22" t="s">
        <v>176</v>
      </c>
      <c r="C6622" s="22" t="s">
        <v>7</v>
      </c>
      <c r="D6622" s="22" t="s">
        <v>7</v>
      </c>
      <c r="E6622" s="22" t="s">
        <v>28</v>
      </c>
      <c r="F6622" s="22" t="s">
        <v>33</v>
      </c>
      <c r="G6622" s="1">
        <v>1326.27</v>
      </c>
    </row>
    <row r="6623" spans="2:7">
      <c r="B6623" s="22" t="s">
        <v>176</v>
      </c>
      <c r="C6623" s="22" t="s">
        <v>7</v>
      </c>
      <c r="D6623" s="22" t="s">
        <v>7</v>
      </c>
      <c r="E6623" s="22" t="s">
        <v>34</v>
      </c>
      <c r="F6623" s="22" t="s">
        <v>37</v>
      </c>
      <c r="G6623" s="1">
        <v>129654.9</v>
      </c>
    </row>
    <row r="6624" spans="2:7">
      <c r="B6624" s="22" t="s">
        <v>176</v>
      </c>
      <c r="C6624" s="22" t="s">
        <v>7</v>
      </c>
      <c r="D6624" s="22" t="s">
        <v>7</v>
      </c>
      <c r="E6624" s="22" t="s">
        <v>34</v>
      </c>
      <c r="F6624" s="22" t="s">
        <v>38</v>
      </c>
      <c r="G6624" s="1">
        <v>593.4</v>
      </c>
    </row>
    <row r="6625" spans="2:7">
      <c r="B6625" s="22" t="s">
        <v>176</v>
      </c>
      <c r="C6625" s="22" t="s">
        <v>7</v>
      </c>
      <c r="D6625" s="22" t="s">
        <v>7</v>
      </c>
      <c r="E6625" s="22" t="s">
        <v>34</v>
      </c>
      <c r="F6625" s="22" t="s">
        <v>40</v>
      </c>
      <c r="G6625" s="1">
        <v>887</v>
      </c>
    </row>
    <row r="6626" spans="2:7">
      <c r="B6626" s="22" t="s">
        <v>176</v>
      </c>
      <c r="C6626" s="22" t="s">
        <v>7</v>
      </c>
      <c r="D6626" s="22" t="s">
        <v>7</v>
      </c>
      <c r="E6626" s="22" t="s">
        <v>34</v>
      </c>
      <c r="F6626" s="22" t="s">
        <v>41</v>
      </c>
      <c r="G6626" s="1">
        <v>1131</v>
      </c>
    </row>
    <row r="6627" spans="2:7">
      <c r="B6627" s="22" t="s">
        <v>176</v>
      </c>
      <c r="C6627" s="22" t="s">
        <v>7</v>
      </c>
      <c r="D6627" s="22" t="s">
        <v>7</v>
      </c>
      <c r="E6627" s="22" t="s">
        <v>34</v>
      </c>
      <c r="F6627" s="22" t="s">
        <v>65</v>
      </c>
      <c r="G6627" s="1">
        <v>907.85</v>
      </c>
    </row>
    <row r="6628" spans="2:7">
      <c r="B6628" s="22" t="s">
        <v>176</v>
      </c>
      <c r="C6628" s="22" t="s">
        <v>7</v>
      </c>
      <c r="D6628" s="22" t="s">
        <v>7</v>
      </c>
      <c r="E6628" s="22" t="s">
        <v>34</v>
      </c>
      <c r="F6628" s="22" t="s">
        <v>46</v>
      </c>
      <c r="G6628" s="1">
        <v>4404.78</v>
      </c>
    </row>
    <row r="6629" spans="2:7">
      <c r="B6629" s="22" t="s">
        <v>176</v>
      </c>
      <c r="C6629" s="22" t="s">
        <v>7</v>
      </c>
      <c r="D6629" s="22" t="s">
        <v>7</v>
      </c>
      <c r="E6629" s="22" t="s">
        <v>34</v>
      </c>
      <c r="F6629" s="22" t="s">
        <v>49</v>
      </c>
      <c r="G6629" s="1">
        <v>32130.61</v>
      </c>
    </row>
    <row r="6630" spans="2:7">
      <c r="B6630" s="22" t="s">
        <v>176</v>
      </c>
      <c r="C6630" s="22" t="s">
        <v>7</v>
      </c>
      <c r="D6630" s="22" t="s">
        <v>7</v>
      </c>
      <c r="E6630" s="22" t="s">
        <v>34</v>
      </c>
      <c r="F6630" s="22" t="s">
        <v>50</v>
      </c>
      <c r="G6630" s="1">
        <v>740.7</v>
      </c>
    </row>
    <row r="6631" spans="2:7">
      <c r="B6631" s="22" t="s">
        <v>176</v>
      </c>
      <c r="C6631" s="22" t="s">
        <v>7</v>
      </c>
      <c r="D6631" s="22" t="s">
        <v>7</v>
      </c>
      <c r="E6631" s="22" t="s">
        <v>34</v>
      </c>
      <c r="F6631" s="22" t="s">
        <v>51</v>
      </c>
      <c r="G6631" s="1">
        <v>249.17</v>
      </c>
    </row>
    <row r="6632" spans="2:7">
      <c r="B6632" s="22" t="s">
        <v>176</v>
      </c>
      <c r="C6632" s="22" t="s">
        <v>7</v>
      </c>
      <c r="D6632" s="22" t="s">
        <v>7</v>
      </c>
      <c r="E6632" s="22" t="s">
        <v>34</v>
      </c>
      <c r="F6632" s="22" t="s">
        <v>58</v>
      </c>
      <c r="G6632" s="1">
        <v>6218.07</v>
      </c>
    </row>
    <row r="6633" spans="2:7">
      <c r="B6633" s="22" t="s">
        <v>176</v>
      </c>
      <c r="C6633" s="22" t="s">
        <v>7</v>
      </c>
      <c r="D6633" s="22" t="s">
        <v>7</v>
      </c>
      <c r="E6633" s="22" t="s">
        <v>59</v>
      </c>
      <c r="F6633" s="22" t="s">
        <v>55</v>
      </c>
      <c r="G6633" s="1">
        <v>1533.44</v>
      </c>
    </row>
    <row r="6634" spans="2:7">
      <c r="B6634" s="22" t="s">
        <v>177</v>
      </c>
      <c r="C6634" s="22" t="s">
        <v>7</v>
      </c>
      <c r="D6634" s="22" t="s">
        <v>5</v>
      </c>
      <c r="E6634" s="22" t="s">
        <v>8</v>
      </c>
      <c r="F6634" s="22" t="s">
        <v>9</v>
      </c>
      <c r="G6634" s="1">
        <v>253128.06</v>
      </c>
    </row>
    <row r="6635" spans="2:7">
      <c r="B6635" s="22" t="s">
        <v>177</v>
      </c>
      <c r="C6635" s="22" t="s">
        <v>7</v>
      </c>
      <c r="D6635" s="22" t="s">
        <v>5</v>
      </c>
      <c r="E6635" s="22" t="s">
        <v>8</v>
      </c>
      <c r="F6635" s="22" t="s">
        <v>11</v>
      </c>
      <c r="G6635" s="1">
        <v>5270.06</v>
      </c>
    </row>
    <row r="6636" spans="2:7">
      <c r="B6636" s="22" t="s">
        <v>177</v>
      </c>
      <c r="C6636" s="22" t="s">
        <v>7</v>
      </c>
      <c r="D6636" s="22" t="s">
        <v>5</v>
      </c>
      <c r="E6636" s="22" t="s">
        <v>14</v>
      </c>
      <c r="F6636" s="22" t="s">
        <v>9</v>
      </c>
      <c r="G6636" s="1">
        <v>90332.54</v>
      </c>
    </row>
    <row r="6637" spans="2:7">
      <c r="B6637" s="22" t="s">
        <v>177</v>
      </c>
      <c r="C6637" s="22" t="s">
        <v>7</v>
      </c>
      <c r="D6637" s="22" t="s">
        <v>5</v>
      </c>
      <c r="E6637" s="22" t="s">
        <v>14</v>
      </c>
      <c r="F6637" s="22" t="s">
        <v>11</v>
      </c>
      <c r="G6637" s="1">
        <v>6819.52</v>
      </c>
    </row>
    <row r="6638" spans="2:7">
      <c r="B6638" s="22" t="s">
        <v>177</v>
      </c>
      <c r="C6638" s="22" t="s">
        <v>7</v>
      </c>
      <c r="D6638" s="22" t="s">
        <v>5</v>
      </c>
      <c r="E6638" s="22" t="s">
        <v>15</v>
      </c>
      <c r="F6638" s="22" t="s">
        <v>17</v>
      </c>
      <c r="G6638" s="1">
        <v>19566.759999999998</v>
      </c>
    </row>
    <row r="6639" spans="2:7">
      <c r="B6639" s="22" t="s">
        <v>177</v>
      </c>
      <c r="C6639" s="22" t="s">
        <v>7</v>
      </c>
      <c r="D6639" s="22" t="s">
        <v>5</v>
      </c>
      <c r="E6639" s="22" t="s">
        <v>15</v>
      </c>
      <c r="F6639" s="22" t="s">
        <v>18</v>
      </c>
      <c r="G6639" s="1">
        <v>11662.49</v>
      </c>
    </row>
    <row r="6640" spans="2:7">
      <c r="B6640" s="22" t="s">
        <v>177</v>
      </c>
      <c r="C6640" s="22" t="s">
        <v>7</v>
      </c>
      <c r="D6640" s="22" t="s">
        <v>5</v>
      </c>
      <c r="E6640" s="22" t="s">
        <v>15</v>
      </c>
      <c r="F6640" s="22" t="s">
        <v>19</v>
      </c>
      <c r="G6640" s="1">
        <v>34329.730000000003</v>
      </c>
    </row>
    <row r="6641" spans="2:7">
      <c r="B6641" s="22" t="s">
        <v>177</v>
      </c>
      <c r="C6641" s="22" t="s">
        <v>7</v>
      </c>
      <c r="D6641" s="22" t="s">
        <v>5</v>
      </c>
      <c r="E6641" s="22" t="s">
        <v>15</v>
      </c>
      <c r="F6641" s="22" t="s">
        <v>20</v>
      </c>
      <c r="G6641" s="1">
        <v>20772.740000000002</v>
      </c>
    </row>
    <row r="6642" spans="2:7">
      <c r="B6642" s="22" t="s">
        <v>177</v>
      </c>
      <c r="C6642" s="22" t="s">
        <v>7</v>
      </c>
      <c r="D6642" s="22" t="s">
        <v>5</v>
      </c>
      <c r="E6642" s="22" t="s">
        <v>15</v>
      </c>
      <c r="F6642" s="22" t="s">
        <v>21</v>
      </c>
      <c r="G6642" s="1">
        <v>113.72</v>
      </c>
    </row>
    <row r="6643" spans="2:7">
      <c r="B6643" s="22" t="s">
        <v>177</v>
      </c>
      <c r="C6643" s="22" t="s">
        <v>7</v>
      </c>
      <c r="D6643" s="22" t="s">
        <v>5</v>
      </c>
      <c r="E6643" s="22" t="s">
        <v>15</v>
      </c>
      <c r="F6643" s="22" t="s">
        <v>22</v>
      </c>
      <c r="G6643" s="1">
        <v>93.75</v>
      </c>
    </row>
    <row r="6644" spans="2:7">
      <c r="B6644" s="22" t="s">
        <v>177</v>
      </c>
      <c r="C6644" s="22" t="s">
        <v>7</v>
      </c>
      <c r="D6644" s="22" t="s">
        <v>5</v>
      </c>
      <c r="E6644" s="22" t="s">
        <v>15</v>
      </c>
      <c r="F6644" s="22" t="s">
        <v>23</v>
      </c>
      <c r="G6644" s="1">
        <v>1603.38</v>
      </c>
    </row>
    <row r="6645" spans="2:7">
      <c r="B6645" s="22" t="s">
        <v>177</v>
      </c>
      <c r="C6645" s="22" t="s">
        <v>7</v>
      </c>
      <c r="D6645" s="22" t="s">
        <v>5</v>
      </c>
      <c r="E6645" s="22" t="s">
        <v>15</v>
      </c>
      <c r="F6645" s="22" t="s">
        <v>24</v>
      </c>
      <c r="G6645" s="1">
        <v>3371.37</v>
      </c>
    </row>
    <row r="6646" spans="2:7">
      <c r="B6646" s="22" t="s">
        <v>177</v>
      </c>
      <c r="C6646" s="22" t="s">
        <v>7</v>
      </c>
      <c r="D6646" s="22" t="s">
        <v>5</v>
      </c>
      <c r="E6646" s="22" t="s">
        <v>15</v>
      </c>
      <c r="F6646" s="22" t="s">
        <v>25</v>
      </c>
      <c r="G6646" s="1">
        <v>31225.200000000001</v>
      </c>
    </row>
    <row r="6647" spans="2:7">
      <c r="B6647" s="22" t="s">
        <v>177</v>
      </c>
      <c r="C6647" s="22" t="s">
        <v>7</v>
      </c>
      <c r="D6647" s="22" t="s">
        <v>5</v>
      </c>
      <c r="E6647" s="22" t="s">
        <v>15</v>
      </c>
      <c r="F6647" s="22" t="s">
        <v>26</v>
      </c>
      <c r="G6647" s="1">
        <v>66568.240000000005</v>
      </c>
    </row>
    <row r="6648" spans="2:7">
      <c r="B6648" s="22" t="s">
        <v>177</v>
      </c>
      <c r="C6648" s="22" t="s">
        <v>7</v>
      </c>
      <c r="D6648" s="22" t="s">
        <v>5</v>
      </c>
      <c r="E6648" s="22" t="s">
        <v>15</v>
      </c>
      <c r="F6648" s="22" t="s">
        <v>27</v>
      </c>
      <c r="G6648" s="1">
        <v>834.72</v>
      </c>
    </row>
    <row r="6649" spans="2:7">
      <c r="B6649" s="22" t="s">
        <v>177</v>
      </c>
      <c r="C6649" s="22" t="s">
        <v>7</v>
      </c>
      <c r="D6649" s="22" t="s">
        <v>5</v>
      </c>
      <c r="E6649" s="22" t="s">
        <v>15</v>
      </c>
      <c r="F6649" s="22" t="s">
        <v>72</v>
      </c>
      <c r="G6649" s="1">
        <v>1460.76</v>
      </c>
    </row>
    <row r="6650" spans="2:7">
      <c r="B6650" s="22" t="s">
        <v>177</v>
      </c>
      <c r="C6650" s="22" t="s">
        <v>7</v>
      </c>
      <c r="D6650" s="22" t="s">
        <v>5</v>
      </c>
      <c r="E6650" s="22" t="s">
        <v>28</v>
      </c>
      <c r="F6650" s="22" t="s">
        <v>29</v>
      </c>
      <c r="G6650" s="1">
        <v>21991.439999999999</v>
      </c>
    </row>
    <row r="6651" spans="2:7">
      <c r="B6651" s="22" t="s">
        <v>177</v>
      </c>
      <c r="C6651" s="22" t="s">
        <v>7</v>
      </c>
      <c r="D6651" s="22" t="s">
        <v>5</v>
      </c>
      <c r="E6651" s="22" t="s">
        <v>28</v>
      </c>
      <c r="F6651" s="22" t="s">
        <v>30</v>
      </c>
      <c r="G6651" s="1">
        <v>126.7</v>
      </c>
    </row>
    <row r="6652" spans="2:7">
      <c r="B6652" s="22" t="s">
        <v>177</v>
      </c>
      <c r="C6652" s="22" t="s">
        <v>7</v>
      </c>
      <c r="D6652" s="22" t="s">
        <v>5</v>
      </c>
      <c r="E6652" s="22" t="s">
        <v>28</v>
      </c>
      <c r="F6652" s="22" t="s">
        <v>33</v>
      </c>
      <c r="G6652" s="1">
        <v>11895.81</v>
      </c>
    </row>
    <row r="6653" spans="2:7">
      <c r="B6653" s="22" t="s">
        <v>177</v>
      </c>
      <c r="C6653" s="22" t="s">
        <v>7</v>
      </c>
      <c r="D6653" s="22" t="s">
        <v>5</v>
      </c>
      <c r="E6653" s="22" t="s">
        <v>34</v>
      </c>
      <c r="F6653" s="22" t="s">
        <v>35</v>
      </c>
      <c r="G6653" s="1">
        <v>604.29</v>
      </c>
    </row>
    <row r="6654" spans="2:7">
      <c r="B6654" s="22" t="s">
        <v>177</v>
      </c>
      <c r="C6654" s="22" t="s">
        <v>7</v>
      </c>
      <c r="D6654" s="22" t="s">
        <v>5</v>
      </c>
      <c r="E6654" s="22" t="s">
        <v>34</v>
      </c>
      <c r="F6654" s="22" t="s">
        <v>36</v>
      </c>
      <c r="G6654" s="1">
        <v>930.46</v>
      </c>
    </row>
    <row r="6655" spans="2:7">
      <c r="B6655" s="22" t="s">
        <v>177</v>
      </c>
      <c r="C6655" s="22" t="s">
        <v>7</v>
      </c>
      <c r="D6655" s="22" t="s">
        <v>5</v>
      </c>
      <c r="E6655" s="22" t="s">
        <v>34</v>
      </c>
      <c r="F6655" s="22" t="s">
        <v>37</v>
      </c>
      <c r="G6655" s="1">
        <v>200</v>
      </c>
    </row>
    <row r="6656" spans="2:7">
      <c r="B6656" s="22" t="s">
        <v>177</v>
      </c>
      <c r="C6656" s="22" t="s">
        <v>7</v>
      </c>
      <c r="D6656" s="22" t="s">
        <v>5</v>
      </c>
      <c r="E6656" s="22" t="s">
        <v>34</v>
      </c>
      <c r="F6656" s="22" t="s">
        <v>38</v>
      </c>
      <c r="G6656" s="1">
        <v>2500.8000000000002</v>
      </c>
    </row>
    <row r="6657" spans="2:7">
      <c r="B6657" s="22" t="s">
        <v>177</v>
      </c>
      <c r="C6657" s="22" t="s">
        <v>7</v>
      </c>
      <c r="D6657" s="22" t="s">
        <v>5</v>
      </c>
      <c r="E6657" s="22" t="s">
        <v>34</v>
      </c>
      <c r="F6657" s="22" t="s">
        <v>39</v>
      </c>
      <c r="G6657" s="1">
        <v>30653.08</v>
      </c>
    </row>
    <row r="6658" spans="2:7">
      <c r="B6658" s="22" t="s">
        <v>177</v>
      </c>
      <c r="C6658" s="22" t="s">
        <v>7</v>
      </c>
      <c r="D6658" s="22" t="s">
        <v>5</v>
      </c>
      <c r="E6658" s="22" t="s">
        <v>34</v>
      </c>
      <c r="F6658" s="22" t="s">
        <v>42</v>
      </c>
      <c r="G6658" s="1">
        <v>139.65</v>
      </c>
    </row>
    <row r="6659" spans="2:7">
      <c r="B6659" s="22" t="s">
        <v>177</v>
      </c>
      <c r="C6659" s="22" t="s">
        <v>7</v>
      </c>
      <c r="D6659" s="22" t="s">
        <v>5</v>
      </c>
      <c r="E6659" s="22" t="s">
        <v>34</v>
      </c>
      <c r="F6659" s="22" t="s">
        <v>45</v>
      </c>
      <c r="G6659" s="1">
        <v>1343.79</v>
      </c>
    </row>
    <row r="6660" spans="2:7">
      <c r="B6660" s="22" t="s">
        <v>177</v>
      </c>
      <c r="C6660" s="22" t="s">
        <v>7</v>
      </c>
      <c r="D6660" s="22" t="s">
        <v>5</v>
      </c>
      <c r="E6660" s="22" t="s">
        <v>34</v>
      </c>
      <c r="F6660" s="22" t="s">
        <v>46</v>
      </c>
      <c r="G6660" s="1">
        <v>1609.89</v>
      </c>
    </row>
    <row r="6661" spans="2:7">
      <c r="B6661" s="22" t="s">
        <v>177</v>
      </c>
      <c r="C6661" s="22" t="s">
        <v>7</v>
      </c>
      <c r="D6661" s="22" t="s">
        <v>5</v>
      </c>
      <c r="E6661" s="22" t="s">
        <v>34</v>
      </c>
      <c r="F6661" s="22" t="s">
        <v>75</v>
      </c>
      <c r="G6661" s="1">
        <v>76</v>
      </c>
    </row>
    <row r="6662" spans="2:7">
      <c r="B6662" s="22" t="s">
        <v>177</v>
      </c>
      <c r="C6662" s="22" t="s">
        <v>7</v>
      </c>
      <c r="D6662" s="22" t="s">
        <v>5</v>
      </c>
      <c r="E6662" s="22" t="s">
        <v>34</v>
      </c>
      <c r="F6662" s="22" t="s">
        <v>66</v>
      </c>
      <c r="G6662" s="1">
        <v>2812.48</v>
      </c>
    </row>
    <row r="6663" spans="2:7">
      <c r="B6663" s="22" t="s">
        <v>177</v>
      </c>
      <c r="C6663" s="22" t="s">
        <v>7</v>
      </c>
      <c r="D6663" s="22" t="s">
        <v>5</v>
      </c>
      <c r="E6663" s="22" t="s">
        <v>34</v>
      </c>
      <c r="F6663" s="22" t="s">
        <v>50</v>
      </c>
      <c r="G6663" s="1">
        <v>5834.77</v>
      </c>
    </row>
    <row r="6664" spans="2:7">
      <c r="B6664" s="22" t="s">
        <v>177</v>
      </c>
      <c r="C6664" s="22" t="s">
        <v>7</v>
      </c>
      <c r="D6664" s="22" t="s">
        <v>5</v>
      </c>
      <c r="E6664" s="22" t="s">
        <v>34</v>
      </c>
      <c r="F6664" s="22" t="s">
        <v>51</v>
      </c>
      <c r="G6664" s="1">
        <v>148.96</v>
      </c>
    </row>
    <row r="6665" spans="2:7">
      <c r="B6665" s="22" t="s">
        <v>177</v>
      </c>
      <c r="C6665" s="22" t="s">
        <v>7</v>
      </c>
      <c r="D6665" s="22" t="s">
        <v>5</v>
      </c>
      <c r="E6665" s="22" t="s">
        <v>34</v>
      </c>
      <c r="F6665" s="22" t="s">
        <v>56</v>
      </c>
      <c r="G6665" s="1">
        <v>26654.36</v>
      </c>
    </row>
    <row r="6666" spans="2:7">
      <c r="B6666" s="22" t="s">
        <v>177</v>
      </c>
      <c r="C6666" s="22" t="s">
        <v>7</v>
      </c>
      <c r="D6666" s="22" t="s">
        <v>5</v>
      </c>
      <c r="E6666" s="22" t="s">
        <v>34</v>
      </c>
      <c r="F6666" s="22" t="s">
        <v>57</v>
      </c>
      <c r="G6666" s="1">
        <v>3504.13</v>
      </c>
    </row>
    <row r="6667" spans="2:7">
      <c r="B6667" s="22" t="s">
        <v>177</v>
      </c>
      <c r="C6667" s="22" t="s">
        <v>7</v>
      </c>
      <c r="D6667" s="22" t="s">
        <v>5</v>
      </c>
      <c r="E6667" s="22" t="s">
        <v>34</v>
      </c>
      <c r="F6667" s="22" t="s">
        <v>91</v>
      </c>
      <c r="G6667" s="1">
        <v>1742.98</v>
      </c>
    </row>
    <row r="6668" spans="2:7">
      <c r="B6668" s="22" t="s">
        <v>177</v>
      </c>
      <c r="C6668" s="22" t="s">
        <v>7</v>
      </c>
      <c r="D6668" s="22" t="s">
        <v>5</v>
      </c>
      <c r="E6668" s="22" t="s">
        <v>34</v>
      </c>
      <c r="F6668" s="22" t="s">
        <v>58</v>
      </c>
      <c r="G6668" s="1">
        <v>260</v>
      </c>
    </row>
    <row r="6669" spans="2:7">
      <c r="B6669" s="22" t="s">
        <v>177</v>
      </c>
      <c r="C6669" s="22" t="s">
        <v>7</v>
      </c>
      <c r="D6669" s="22" t="s">
        <v>5</v>
      </c>
      <c r="E6669" s="22" t="s">
        <v>59</v>
      </c>
      <c r="F6669" s="22" t="s">
        <v>55</v>
      </c>
      <c r="G6669" s="1">
        <v>1176.1199999999999</v>
      </c>
    </row>
    <row r="6670" spans="2:7">
      <c r="B6670" s="22" t="s">
        <v>177</v>
      </c>
      <c r="C6670" s="22" t="s">
        <v>7</v>
      </c>
      <c r="D6670" s="22" t="s">
        <v>7</v>
      </c>
      <c r="E6670" s="22" t="s">
        <v>8</v>
      </c>
      <c r="F6670" s="22" t="s">
        <v>9</v>
      </c>
      <c r="G6670" s="1">
        <v>8741</v>
      </c>
    </row>
    <row r="6671" spans="2:7">
      <c r="B6671" s="22" t="s">
        <v>177</v>
      </c>
      <c r="C6671" s="22" t="s">
        <v>7</v>
      </c>
      <c r="D6671" s="22" t="s">
        <v>7</v>
      </c>
      <c r="E6671" s="22" t="s">
        <v>8</v>
      </c>
      <c r="F6671" s="22" t="s">
        <v>10</v>
      </c>
      <c r="G6671" s="1">
        <v>1690</v>
      </c>
    </row>
    <row r="6672" spans="2:7">
      <c r="B6672" s="22" t="s">
        <v>177</v>
      </c>
      <c r="C6672" s="22" t="s">
        <v>7</v>
      </c>
      <c r="D6672" s="22" t="s">
        <v>7</v>
      </c>
      <c r="E6672" s="22" t="s">
        <v>8</v>
      </c>
      <c r="F6672" s="22" t="s">
        <v>12</v>
      </c>
      <c r="G6672" s="1">
        <v>11500</v>
      </c>
    </row>
    <row r="6673" spans="2:7">
      <c r="B6673" s="22" t="s">
        <v>177</v>
      </c>
      <c r="C6673" s="22" t="s">
        <v>7</v>
      </c>
      <c r="D6673" s="22" t="s">
        <v>7</v>
      </c>
      <c r="E6673" s="22" t="s">
        <v>8</v>
      </c>
      <c r="F6673" s="22" t="s">
        <v>13</v>
      </c>
      <c r="G6673" s="1">
        <v>305.02999999999997</v>
      </c>
    </row>
    <row r="6674" spans="2:7">
      <c r="B6674" s="22" t="s">
        <v>177</v>
      </c>
      <c r="C6674" s="22" t="s">
        <v>7</v>
      </c>
      <c r="D6674" s="22" t="s">
        <v>7</v>
      </c>
      <c r="E6674" s="22" t="s">
        <v>14</v>
      </c>
      <c r="F6674" s="22" t="s">
        <v>9</v>
      </c>
      <c r="G6674" s="1">
        <v>64347.43</v>
      </c>
    </row>
    <row r="6675" spans="2:7">
      <c r="B6675" s="22" t="s">
        <v>177</v>
      </c>
      <c r="C6675" s="22" t="s">
        <v>7</v>
      </c>
      <c r="D6675" s="22" t="s">
        <v>7</v>
      </c>
      <c r="E6675" s="22" t="s">
        <v>14</v>
      </c>
      <c r="F6675" s="22" t="s">
        <v>13</v>
      </c>
      <c r="G6675" s="1">
        <v>579.23</v>
      </c>
    </row>
    <row r="6676" spans="2:7">
      <c r="B6676" s="22" t="s">
        <v>177</v>
      </c>
      <c r="C6676" s="22" t="s">
        <v>7</v>
      </c>
      <c r="D6676" s="22" t="s">
        <v>7</v>
      </c>
      <c r="E6676" s="22" t="s">
        <v>15</v>
      </c>
      <c r="F6676" s="22" t="s">
        <v>17</v>
      </c>
      <c r="G6676" s="1">
        <v>1030.73</v>
      </c>
    </row>
    <row r="6677" spans="2:7">
      <c r="B6677" s="22" t="s">
        <v>177</v>
      </c>
      <c r="C6677" s="22" t="s">
        <v>7</v>
      </c>
      <c r="D6677" s="22" t="s">
        <v>7</v>
      </c>
      <c r="E6677" s="22" t="s">
        <v>15</v>
      </c>
      <c r="F6677" s="22" t="s">
        <v>18</v>
      </c>
      <c r="G6677" s="1">
        <v>44.31</v>
      </c>
    </row>
    <row r="6678" spans="2:7">
      <c r="B6678" s="22" t="s">
        <v>177</v>
      </c>
      <c r="C6678" s="22" t="s">
        <v>7</v>
      </c>
      <c r="D6678" s="22" t="s">
        <v>7</v>
      </c>
      <c r="E6678" s="22" t="s">
        <v>15</v>
      </c>
      <c r="F6678" s="22" t="s">
        <v>19</v>
      </c>
      <c r="G6678" s="1">
        <v>1783.34</v>
      </c>
    </row>
    <row r="6679" spans="2:7">
      <c r="B6679" s="22" t="s">
        <v>177</v>
      </c>
      <c r="C6679" s="22" t="s">
        <v>7</v>
      </c>
      <c r="D6679" s="22" t="s">
        <v>7</v>
      </c>
      <c r="E6679" s="22" t="s">
        <v>15</v>
      </c>
      <c r="F6679" s="22" t="s">
        <v>21</v>
      </c>
      <c r="G6679" s="1">
        <v>5.17</v>
      </c>
    </row>
    <row r="6680" spans="2:7">
      <c r="B6680" s="22" t="s">
        <v>177</v>
      </c>
      <c r="C6680" s="22" t="s">
        <v>7</v>
      </c>
      <c r="D6680" s="22" t="s">
        <v>7</v>
      </c>
      <c r="E6680" s="22" t="s">
        <v>15</v>
      </c>
      <c r="F6680" s="22" t="s">
        <v>22</v>
      </c>
      <c r="G6680" s="1">
        <v>0.35</v>
      </c>
    </row>
    <row r="6681" spans="2:7">
      <c r="B6681" s="22" t="s">
        <v>177</v>
      </c>
      <c r="C6681" s="22" t="s">
        <v>7</v>
      </c>
      <c r="D6681" s="22" t="s">
        <v>7</v>
      </c>
      <c r="E6681" s="22" t="s">
        <v>15</v>
      </c>
      <c r="F6681" s="22" t="s">
        <v>23</v>
      </c>
      <c r="G6681" s="1">
        <v>142.66999999999999</v>
      </c>
    </row>
    <row r="6682" spans="2:7">
      <c r="B6682" s="22" t="s">
        <v>177</v>
      </c>
      <c r="C6682" s="22" t="s">
        <v>7</v>
      </c>
      <c r="D6682" s="22" t="s">
        <v>7</v>
      </c>
      <c r="E6682" s="22" t="s">
        <v>28</v>
      </c>
      <c r="F6682" s="22" t="s">
        <v>29</v>
      </c>
      <c r="G6682" s="1">
        <v>23.5</v>
      </c>
    </row>
    <row r="6683" spans="2:7">
      <c r="B6683" s="22" t="s">
        <v>177</v>
      </c>
      <c r="C6683" s="22" t="s">
        <v>7</v>
      </c>
      <c r="D6683" s="22" t="s">
        <v>7</v>
      </c>
      <c r="E6683" s="22" t="s">
        <v>34</v>
      </c>
      <c r="F6683" s="22" t="s">
        <v>37</v>
      </c>
      <c r="G6683" s="1">
        <v>21298</v>
      </c>
    </row>
    <row r="6684" spans="2:7">
      <c r="B6684" s="22" t="s">
        <v>177</v>
      </c>
      <c r="C6684" s="22" t="s">
        <v>7</v>
      </c>
      <c r="D6684" s="22" t="s">
        <v>7</v>
      </c>
      <c r="E6684" s="22" t="s">
        <v>34</v>
      </c>
      <c r="F6684" s="22" t="s">
        <v>64</v>
      </c>
      <c r="G6684" s="1">
        <v>2836.45</v>
      </c>
    </row>
    <row r="6685" spans="2:7">
      <c r="B6685" s="22" t="s">
        <v>177</v>
      </c>
      <c r="C6685" s="22" t="s">
        <v>7</v>
      </c>
      <c r="D6685" s="22" t="s">
        <v>7</v>
      </c>
      <c r="E6685" s="22" t="s">
        <v>34</v>
      </c>
      <c r="F6685" s="22" t="s">
        <v>39</v>
      </c>
      <c r="G6685" s="1">
        <v>150</v>
      </c>
    </row>
    <row r="6686" spans="2:7">
      <c r="B6686" s="22" t="s">
        <v>177</v>
      </c>
      <c r="C6686" s="22" t="s">
        <v>7</v>
      </c>
      <c r="D6686" s="22" t="s">
        <v>7</v>
      </c>
      <c r="E6686" s="22" t="s">
        <v>34</v>
      </c>
      <c r="F6686" s="22" t="s">
        <v>67</v>
      </c>
      <c r="G6686" s="1">
        <v>1909.05</v>
      </c>
    </row>
    <row r="6687" spans="2:7">
      <c r="B6687" s="22" t="s">
        <v>177</v>
      </c>
      <c r="C6687" s="22" t="s">
        <v>7</v>
      </c>
      <c r="D6687" s="22" t="s">
        <v>7</v>
      </c>
      <c r="E6687" s="22" t="s">
        <v>34</v>
      </c>
      <c r="F6687" s="22" t="s">
        <v>56</v>
      </c>
      <c r="G6687" s="1">
        <v>18070.88</v>
      </c>
    </row>
    <row r="6688" spans="2:7">
      <c r="B6688" s="22" t="s">
        <v>178</v>
      </c>
      <c r="C6688" s="22" t="s">
        <v>7</v>
      </c>
      <c r="D6688" s="22" t="s">
        <v>5</v>
      </c>
      <c r="E6688" s="22" t="s">
        <v>7</v>
      </c>
      <c r="F6688" s="22" t="s">
        <v>6</v>
      </c>
      <c r="G6688" s="1">
        <v>-9377.23</v>
      </c>
    </row>
    <row r="6689" spans="2:7">
      <c r="B6689" s="22" t="s">
        <v>178</v>
      </c>
      <c r="C6689" s="22" t="s">
        <v>7</v>
      </c>
      <c r="D6689" s="22" t="s">
        <v>5</v>
      </c>
      <c r="E6689" s="22" t="s">
        <v>8</v>
      </c>
      <c r="F6689" s="22" t="s">
        <v>9</v>
      </c>
      <c r="G6689" s="1">
        <v>1205172.75</v>
      </c>
    </row>
    <row r="6690" spans="2:7">
      <c r="B6690" s="22" t="s">
        <v>178</v>
      </c>
      <c r="C6690" s="22" t="s">
        <v>7</v>
      </c>
      <c r="D6690" s="22" t="s">
        <v>5</v>
      </c>
      <c r="E6690" s="22" t="s">
        <v>8</v>
      </c>
      <c r="F6690" s="22" t="s">
        <v>10</v>
      </c>
      <c r="G6690" s="1">
        <v>14083.85</v>
      </c>
    </row>
    <row r="6691" spans="2:7">
      <c r="B6691" s="22" t="s">
        <v>178</v>
      </c>
      <c r="C6691" s="22" t="s">
        <v>7</v>
      </c>
      <c r="D6691" s="22" t="s">
        <v>5</v>
      </c>
      <c r="E6691" s="22" t="s">
        <v>8</v>
      </c>
      <c r="F6691" s="22" t="s">
        <v>11</v>
      </c>
      <c r="G6691" s="1">
        <v>51620.63</v>
      </c>
    </row>
    <row r="6692" spans="2:7">
      <c r="B6692" s="22" t="s">
        <v>178</v>
      </c>
      <c r="C6692" s="22" t="s">
        <v>7</v>
      </c>
      <c r="D6692" s="22" t="s">
        <v>5</v>
      </c>
      <c r="E6692" s="22" t="s">
        <v>14</v>
      </c>
      <c r="F6692" s="22" t="s">
        <v>9</v>
      </c>
      <c r="G6692" s="1">
        <v>467757.45</v>
      </c>
    </row>
    <row r="6693" spans="2:7">
      <c r="B6693" s="22" t="s">
        <v>178</v>
      </c>
      <c r="C6693" s="22" t="s">
        <v>7</v>
      </c>
      <c r="D6693" s="22" t="s">
        <v>5</v>
      </c>
      <c r="E6693" s="22" t="s">
        <v>14</v>
      </c>
      <c r="F6693" s="22" t="s">
        <v>10</v>
      </c>
      <c r="G6693" s="1">
        <v>12350.18</v>
      </c>
    </row>
    <row r="6694" spans="2:7">
      <c r="B6694" s="22" t="s">
        <v>178</v>
      </c>
      <c r="C6694" s="22" t="s">
        <v>7</v>
      </c>
      <c r="D6694" s="22" t="s">
        <v>5</v>
      </c>
      <c r="E6694" s="22" t="s">
        <v>14</v>
      </c>
      <c r="F6694" s="22" t="s">
        <v>11</v>
      </c>
      <c r="G6694" s="1">
        <v>85847.360000000001</v>
      </c>
    </row>
    <row r="6695" spans="2:7">
      <c r="B6695" s="22" t="s">
        <v>178</v>
      </c>
      <c r="C6695" s="22" t="s">
        <v>7</v>
      </c>
      <c r="D6695" s="22" t="s">
        <v>5</v>
      </c>
      <c r="E6695" s="22" t="s">
        <v>14</v>
      </c>
      <c r="F6695" s="22" t="s">
        <v>12</v>
      </c>
      <c r="G6695" s="1">
        <v>368.28</v>
      </c>
    </row>
    <row r="6696" spans="2:7">
      <c r="B6696" s="22" t="s">
        <v>178</v>
      </c>
      <c r="C6696" s="22" t="s">
        <v>7</v>
      </c>
      <c r="D6696" s="22" t="s">
        <v>5</v>
      </c>
      <c r="E6696" s="22" t="s">
        <v>15</v>
      </c>
      <c r="F6696" s="22" t="s">
        <v>16</v>
      </c>
      <c r="G6696" s="1">
        <v>50728.57</v>
      </c>
    </row>
    <row r="6697" spans="2:7">
      <c r="B6697" s="22" t="s">
        <v>178</v>
      </c>
      <c r="C6697" s="22" t="s">
        <v>7</v>
      </c>
      <c r="D6697" s="22" t="s">
        <v>5</v>
      </c>
      <c r="E6697" s="22" t="s">
        <v>15</v>
      </c>
      <c r="F6697" s="22" t="s">
        <v>71</v>
      </c>
      <c r="G6697" s="1">
        <v>27200.5</v>
      </c>
    </row>
    <row r="6698" spans="2:7">
      <c r="B6698" s="22" t="s">
        <v>178</v>
      </c>
      <c r="C6698" s="22" t="s">
        <v>7</v>
      </c>
      <c r="D6698" s="22" t="s">
        <v>5</v>
      </c>
      <c r="E6698" s="22" t="s">
        <v>15</v>
      </c>
      <c r="F6698" s="22" t="s">
        <v>17</v>
      </c>
      <c r="G6698" s="1">
        <v>103114.32</v>
      </c>
    </row>
    <row r="6699" spans="2:7">
      <c r="B6699" s="22" t="s">
        <v>178</v>
      </c>
      <c r="C6699" s="22" t="s">
        <v>7</v>
      </c>
      <c r="D6699" s="22" t="s">
        <v>5</v>
      </c>
      <c r="E6699" s="22" t="s">
        <v>15</v>
      </c>
      <c r="F6699" s="22" t="s">
        <v>18</v>
      </c>
      <c r="G6699" s="1">
        <v>48202.54</v>
      </c>
    </row>
    <row r="6700" spans="2:7">
      <c r="B6700" s="22" t="s">
        <v>178</v>
      </c>
      <c r="C6700" s="22" t="s">
        <v>7</v>
      </c>
      <c r="D6700" s="22" t="s">
        <v>5</v>
      </c>
      <c r="E6700" s="22" t="s">
        <v>15</v>
      </c>
      <c r="F6700" s="22" t="s">
        <v>19</v>
      </c>
      <c r="G6700" s="1">
        <v>203946.69</v>
      </c>
    </row>
    <row r="6701" spans="2:7">
      <c r="B6701" s="22" t="s">
        <v>178</v>
      </c>
      <c r="C6701" s="22" t="s">
        <v>7</v>
      </c>
      <c r="D6701" s="22" t="s">
        <v>5</v>
      </c>
      <c r="E6701" s="22" t="s">
        <v>15</v>
      </c>
      <c r="F6701" s="22" t="s">
        <v>20</v>
      </c>
      <c r="G6701" s="1">
        <v>68651.31</v>
      </c>
    </row>
    <row r="6702" spans="2:7">
      <c r="B6702" s="22" t="s">
        <v>178</v>
      </c>
      <c r="C6702" s="22" t="s">
        <v>7</v>
      </c>
      <c r="D6702" s="22" t="s">
        <v>5</v>
      </c>
      <c r="E6702" s="22" t="s">
        <v>15</v>
      </c>
      <c r="F6702" s="22" t="s">
        <v>21</v>
      </c>
      <c r="G6702" s="1">
        <v>476.53</v>
      </c>
    </row>
    <row r="6703" spans="2:7">
      <c r="B6703" s="22" t="s">
        <v>178</v>
      </c>
      <c r="C6703" s="22" t="s">
        <v>7</v>
      </c>
      <c r="D6703" s="22" t="s">
        <v>5</v>
      </c>
      <c r="E6703" s="22" t="s">
        <v>15</v>
      </c>
      <c r="F6703" s="22" t="s">
        <v>22</v>
      </c>
      <c r="G6703" s="1">
        <v>343.9</v>
      </c>
    </row>
    <row r="6704" spans="2:7">
      <c r="B6704" s="22" t="s">
        <v>178</v>
      </c>
      <c r="C6704" s="22" t="s">
        <v>7</v>
      </c>
      <c r="D6704" s="22" t="s">
        <v>5</v>
      </c>
      <c r="E6704" s="22" t="s">
        <v>15</v>
      </c>
      <c r="F6704" s="22" t="s">
        <v>23</v>
      </c>
      <c r="G6704" s="1">
        <v>9010.9500000000007</v>
      </c>
    </row>
    <row r="6705" spans="2:7">
      <c r="B6705" s="22" t="s">
        <v>178</v>
      </c>
      <c r="C6705" s="22" t="s">
        <v>7</v>
      </c>
      <c r="D6705" s="22" t="s">
        <v>5</v>
      </c>
      <c r="E6705" s="22" t="s">
        <v>15</v>
      </c>
      <c r="F6705" s="22" t="s">
        <v>24</v>
      </c>
      <c r="G6705" s="1">
        <v>21535.4</v>
      </c>
    </row>
    <row r="6706" spans="2:7">
      <c r="B6706" s="22" t="s">
        <v>178</v>
      </c>
      <c r="C6706" s="22" t="s">
        <v>7</v>
      </c>
      <c r="D6706" s="22" t="s">
        <v>5</v>
      </c>
      <c r="E6706" s="22" t="s">
        <v>15</v>
      </c>
      <c r="F6706" s="22" t="s">
        <v>25</v>
      </c>
      <c r="G6706" s="1">
        <v>111619.23</v>
      </c>
    </row>
    <row r="6707" spans="2:7">
      <c r="B6707" s="22" t="s">
        <v>178</v>
      </c>
      <c r="C6707" s="22" t="s">
        <v>7</v>
      </c>
      <c r="D6707" s="22" t="s">
        <v>5</v>
      </c>
      <c r="E6707" s="22" t="s">
        <v>15</v>
      </c>
      <c r="F6707" s="22" t="s">
        <v>26</v>
      </c>
      <c r="G6707" s="1">
        <v>127232</v>
      </c>
    </row>
    <row r="6708" spans="2:7">
      <c r="B6708" s="22" t="s">
        <v>178</v>
      </c>
      <c r="C6708" s="22" t="s">
        <v>7</v>
      </c>
      <c r="D6708" s="22" t="s">
        <v>5</v>
      </c>
      <c r="E6708" s="22" t="s">
        <v>15</v>
      </c>
      <c r="F6708" s="22" t="s">
        <v>27</v>
      </c>
      <c r="G6708" s="1">
        <v>5533.76</v>
      </c>
    </row>
    <row r="6709" spans="2:7">
      <c r="B6709" s="22" t="s">
        <v>178</v>
      </c>
      <c r="C6709" s="22" t="s">
        <v>7</v>
      </c>
      <c r="D6709" s="22" t="s">
        <v>5</v>
      </c>
      <c r="E6709" s="22" t="s">
        <v>15</v>
      </c>
      <c r="F6709" s="22" t="s">
        <v>72</v>
      </c>
      <c r="G6709" s="1">
        <v>3538.52</v>
      </c>
    </row>
    <row r="6710" spans="2:7">
      <c r="B6710" s="22" t="s">
        <v>178</v>
      </c>
      <c r="C6710" s="22" t="s">
        <v>7</v>
      </c>
      <c r="D6710" s="22" t="s">
        <v>5</v>
      </c>
      <c r="E6710" s="22" t="s">
        <v>28</v>
      </c>
      <c r="F6710" s="22" t="s">
        <v>29</v>
      </c>
      <c r="G6710" s="1">
        <v>108100.12</v>
      </c>
    </row>
    <row r="6711" spans="2:7">
      <c r="B6711" s="22" t="s">
        <v>178</v>
      </c>
      <c r="C6711" s="22" t="s">
        <v>7</v>
      </c>
      <c r="D6711" s="22" t="s">
        <v>5</v>
      </c>
      <c r="E6711" s="22" t="s">
        <v>28</v>
      </c>
      <c r="F6711" s="22" t="s">
        <v>30</v>
      </c>
      <c r="G6711" s="1">
        <v>8007.18</v>
      </c>
    </row>
    <row r="6712" spans="2:7">
      <c r="B6712" s="22" t="s">
        <v>178</v>
      </c>
      <c r="C6712" s="22" t="s">
        <v>7</v>
      </c>
      <c r="D6712" s="22" t="s">
        <v>5</v>
      </c>
      <c r="E6712" s="22" t="s">
        <v>28</v>
      </c>
      <c r="F6712" s="22" t="s">
        <v>31</v>
      </c>
      <c r="G6712" s="1">
        <v>73332.259999999995</v>
      </c>
    </row>
    <row r="6713" spans="2:7">
      <c r="B6713" s="22" t="s">
        <v>178</v>
      </c>
      <c r="C6713" s="22" t="s">
        <v>7</v>
      </c>
      <c r="D6713" s="22" t="s">
        <v>5</v>
      </c>
      <c r="E6713" s="22" t="s">
        <v>28</v>
      </c>
      <c r="F6713" s="22" t="s">
        <v>32</v>
      </c>
      <c r="G6713" s="1">
        <v>2321.65</v>
      </c>
    </row>
    <row r="6714" spans="2:7">
      <c r="B6714" s="22" t="s">
        <v>178</v>
      </c>
      <c r="C6714" s="22" t="s">
        <v>7</v>
      </c>
      <c r="D6714" s="22" t="s">
        <v>5</v>
      </c>
      <c r="E6714" s="22" t="s">
        <v>28</v>
      </c>
      <c r="F6714" s="22" t="s">
        <v>33</v>
      </c>
      <c r="G6714" s="1">
        <v>617.83000000000004</v>
      </c>
    </row>
    <row r="6715" spans="2:7">
      <c r="B6715" s="22" t="s">
        <v>178</v>
      </c>
      <c r="C6715" s="22" t="s">
        <v>7</v>
      </c>
      <c r="D6715" s="22" t="s">
        <v>5</v>
      </c>
      <c r="E6715" s="22" t="s">
        <v>34</v>
      </c>
      <c r="F6715" s="22" t="s">
        <v>35</v>
      </c>
      <c r="G6715" s="1">
        <v>1475</v>
      </c>
    </row>
    <row r="6716" spans="2:7">
      <c r="B6716" s="22" t="s">
        <v>178</v>
      </c>
      <c r="C6716" s="22" t="s">
        <v>7</v>
      </c>
      <c r="D6716" s="22" t="s">
        <v>5</v>
      </c>
      <c r="E6716" s="22" t="s">
        <v>34</v>
      </c>
      <c r="F6716" s="22" t="s">
        <v>36</v>
      </c>
      <c r="G6716" s="1">
        <v>1756.39</v>
      </c>
    </row>
    <row r="6717" spans="2:7">
      <c r="B6717" s="22" t="s">
        <v>178</v>
      </c>
      <c r="C6717" s="22" t="s">
        <v>7</v>
      </c>
      <c r="D6717" s="22" t="s">
        <v>5</v>
      </c>
      <c r="E6717" s="22" t="s">
        <v>34</v>
      </c>
      <c r="F6717" s="22" t="s">
        <v>37</v>
      </c>
      <c r="G6717" s="1">
        <v>6935</v>
      </c>
    </row>
    <row r="6718" spans="2:7">
      <c r="B6718" s="22" t="s">
        <v>178</v>
      </c>
      <c r="C6718" s="22" t="s">
        <v>7</v>
      </c>
      <c r="D6718" s="22" t="s">
        <v>5</v>
      </c>
      <c r="E6718" s="22" t="s">
        <v>34</v>
      </c>
      <c r="F6718" s="22" t="s">
        <v>38</v>
      </c>
      <c r="G6718" s="1">
        <v>12621.42</v>
      </c>
    </row>
    <row r="6719" spans="2:7">
      <c r="B6719" s="22" t="s">
        <v>178</v>
      </c>
      <c r="C6719" s="22" t="s">
        <v>7</v>
      </c>
      <c r="D6719" s="22" t="s">
        <v>5</v>
      </c>
      <c r="E6719" s="22" t="s">
        <v>34</v>
      </c>
      <c r="F6719" s="22" t="s">
        <v>39</v>
      </c>
      <c r="G6719" s="1">
        <v>44835.53</v>
      </c>
    </row>
    <row r="6720" spans="2:7">
      <c r="B6720" s="22" t="s">
        <v>178</v>
      </c>
      <c r="C6720" s="22" t="s">
        <v>7</v>
      </c>
      <c r="D6720" s="22" t="s">
        <v>5</v>
      </c>
      <c r="E6720" s="22" t="s">
        <v>34</v>
      </c>
      <c r="F6720" s="22" t="s">
        <v>40</v>
      </c>
      <c r="G6720" s="1">
        <v>31680.93</v>
      </c>
    </row>
    <row r="6721" spans="2:7">
      <c r="B6721" s="22" t="s">
        <v>178</v>
      </c>
      <c r="C6721" s="22" t="s">
        <v>7</v>
      </c>
      <c r="D6721" s="22" t="s">
        <v>5</v>
      </c>
      <c r="E6721" s="22" t="s">
        <v>34</v>
      </c>
      <c r="F6721" s="22" t="s">
        <v>65</v>
      </c>
      <c r="G6721" s="1">
        <v>175</v>
      </c>
    </row>
    <row r="6722" spans="2:7">
      <c r="B6722" s="22" t="s">
        <v>178</v>
      </c>
      <c r="C6722" s="22" t="s">
        <v>7</v>
      </c>
      <c r="D6722" s="22" t="s">
        <v>5</v>
      </c>
      <c r="E6722" s="22" t="s">
        <v>34</v>
      </c>
      <c r="F6722" s="22" t="s">
        <v>42</v>
      </c>
      <c r="G6722" s="1">
        <v>21347.03</v>
      </c>
    </row>
    <row r="6723" spans="2:7">
      <c r="B6723" s="22" t="s">
        <v>178</v>
      </c>
      <c r="C6723" s="22" t="s">
        <v>7</v>
      </c>
      <c r="D6723" s="22" t="s">
        <v>5</v>
      </c>
      <c r="E6723" s="22" t="s">
        <v>34</v>
      </c>
      <c r="F6723" s="22" t="s">
        <v>44</v>
      </c>
      <c r="G6723" s="1">
        <v>4251.6099999999997</v>
      </c>
    </row>
    <row r="6724" spans="2:7">
      <c r="B6724" s="22" t="s">
        <v>178</v>
      </c>
      <c r="C6724" s="22" t="s">
        <v>7</v>
      </c>
      <c r="D6724" s="22" t="s">
        <v>5</v>
      </c>
      <c r="E6724" s="22" t="s">
        <v>34</v>
      </c>
      <c r="F6724" s="22" t="s">
        <v>45</v>
      </c>
      <c r="G6724" s="1">
        <v>8198.7199999999993</v>
      </c>
    </row>
    <row r="6725" spans="2:7">
      <c r="B6725" s="22" t="s">
        <v>178</v>
      </c>
      <c r="C6725" s="22" t="s">
        <v>7</v>
      </c>
      <c r="D6725" s="22" t="s">
        <v>5</v>
      </c>
      <c r="E6725" s="22" t="s">
        <v>34</v>
      </c>
      <c r="F6725" s="22" t="s">
        <v>46</v>
      </c>
      <c r="G6725" s="1">
        <v>8537.01</v>
      </c>
    </row>
    <row r="6726" spans="2:7">
      <c r="B6726" s="22" t="s">
        <v>178</v>
      </c>
      <c r="C6726" s="22" t="s">
        <v>7</v>
      </c>
      <c r="D6726" s="22" t="s">
        <v>5</v>
      </c>
      <c r="E6726" s="22" t="s">
        <v>34</v>
      </c>
      <c r="F6726" s="22" t="s">
        <v>47</v>
      </c>
      <c r="G6726" s="1">
        <v>3790.89</v>
      </c>
    </row>
    <row r="6727" spans="2:7">
      <c r="B6727" s="22" t="s">
        <v>178</v>
      </c>
      <c r="C6727" s="22" t="s">
        <v>7</v>
      </c>
      <c r="D6727" s="22" t="s">
        <v>5</v>
      </c>
      <c r="E6727" s="22" t="s">
        <v>34</v>
      </c>
      <c r="F6727" s="22" t="s">
        <v>48</v>
      </c>
      <c r="G6727" s="1">
        <v>6053.24</v>
      </c>
    </row>
    <row r="6728" spans="2:7">
      <c r="B6728" s="22" t="s">
        <v>178</v>
      </c>
      <c r="C6728" s="22" t="s">
        <v>7</v>
      </c>
      <c r="D6728" s="22" t="s">
        <v>5</v>
      </c>
      <c r="E6728" s="22" t="s">
        <v>34</v>
      </c>
      <c r="F6728" s="22" t="s">
        <v>75</v>
      </c>
      <c r="G6728" s="1">
        <v>2759.93</v>
      </c>
    </row>
    <row r="6729" spans="2:7">
      <c r="B6729" s="22" t="s">
        <v>178</v>
      </c>
      <c r="C6729" s="22" t="s">
        <v>7</v>
      </c>
      <c r="D6729" s="22" t="s">
        <v>5</v>
      </c>
      <c r="E6729" s="22" t="s">
        <v>34</v>
      </c>
      <c r="F6729" s="22" t="s">
        <v>66</v>
      </c>
      <c r="G6729" s="1">
        <v>9437.15</v>
      </c>
    </row>
    <row r="6730" spans="2:7">
      <c r="B6730" s="22" t="s">
        <v>178</v>
      </c>
      <c r="C6730" s="22" t="s">
        <v>7</v>
      </c>
      <c r="D6730" s="22" t="s">
        <v>5</v>
      </c>
      <c r="E6730" s="22" t="s">
        <v>34</v>
      </c>
      <c r="F6730" s="22" t="s">
        <v>67</v>
      </c>
      <c r="G6730" s="1">
        <v>3685.25</v>
      </c>
    </row>
    <row r="6731" spans="2:7">
      <c r="B6731" s="22" t="s">
        <v>178</v>
      </c>
      <c r="C6731" s="22" t="s">
        <v>7</v>
      </c>
      <c r="D6731" s="22" t="s">
        <v>5</v>
      </c>
      <c r="E6731" s="22" t="s">
        <v>34</v>
      </c>
      <c r="F6731" s="22" t="s">
        <v>49</v>
      </c>
      <c r="G6731" s="1">
        <v>12.84</v>
      </c>
    </row>
    <row r="6732" spans="2:7">
      <c r="B6732" s="22" t="s">
        <v>178</v>
      </c>
      <c r="C6732" s="22" t="s">
        <v>7</v>
      </c>
      <c r="D6732" s="22" t="s">
        <v>5</v>
      </c>
      <c r="E6732" s="22" t="s">
        <v>34</v>
      </c>
      <c r="F6732" s="22" t="s">
        <v>50</v>
      </c>
      <c r="G6732" s="1">
        <v>17355.240000000002</v>
      </c>
    </row>
    <row r="6733" spans="2:7">
      <c r="B6733" s="22" t="s">
        <v>178</v>
      </c>
      <c r="C6733" s="22" t="s">
        <v>7</v>
      </c>
      <c r="D6733" s="22" t="s">
        <v>5</v>
      </c>
      <c r="E6733" s="22" t="s">
        <v>34</v>
      </c>
      <c r="F6733" s="22" t="s">
        <v>51</v>
      </c>
      <c r="G6733" s="1">
        <v>435.29</v>
      </c>
    </row>
    <row r="6734" spans="2:7">
      <c r="B6734" s="22" t="s">
        <v>178</v>
      </c>
      <c r="C6734" s="22" t="s">
        <v>7</v>
      </c>
      <c r="D6734" s="22" t="s">
        <v>5</v>
      </c>
      <c r="E6734" s="22" t="s">
        <v>34</v>
      </c>
      <c r="F6734" s="22" t="s">
        <v>53</v>
      </c>
      <c r="G6734" s="1">
        <v>68903.33</v>
      </c>
    </row>
    <row r="6735" spans="2:7">
      <c r="B6735" s="22" t="s">
        <v>178</v>
      </c>
      <c r="C6735" s="22" t="s">
        <v>7</v>
      </c>
      <c r="D6735" s="22" t="s">
        <v>5</v>
      </c>
      <c r="E6735" s="22" t="s">
        <v>34</v>
      </c>
      <c r="F6735" s="22" t="s">
        <v>68</v>
      </c>
      <c r="G6735" s="1">
        <v>300</v>
      </c>
    </row>
    <row r="6736" spans="2:7">
      <c r="B6736" s="22" t="s">
        <v>178</v>
      </c>
      <c r="C6736" s="22" t="s">
        <v>7</v>
      </c>
      <c r="D6736" s="22" t="s">
        <v>5</v>
      </c>
      <c r="E6736" s="22" t="s">
        <v>34</v>
      </c>
      <c r="F6736" s="22" t="s">
        <v>55</v>
      </c>
      <c r="G6736" s="1">
        <v>1150</v>
      </c>
    </row>
    <row r="6737" spans="2:7">
      <c r="B6737" s="22" t="s">
        <v>178</v>
      </c>
      <c r="C6737" s="22" t="s">
        <v>7</v>
      </c>
      <c r="D6737" s="22" t="s">
        <v>5</v>
      </c>
      <c r="E6737" s="22" t="s">
        <v>34</v>
      </c>
      <c r="F6737" s="22" t="s">
        <v>56</v>
      </c>
      <c r="G6737" s="1">
        <v>44181.97</v>
      </c>
    </row>
    <row r="6738" spans="2:7">
      <c r="B6738" s="22" t="s">
        <v>178</v>
      </c>
      <c r="C6738" s="22" t="s">
        <v>7</v>
      </c>
      <c r="D6738" s="22" t="s">
        <v>5</v>
      </c>
      <c r="E6738" s="22" t="s">
        <v>34</v>
      </c>
      <c r="F6738" s="22" t="s">
        <v>57</v>
      </c>
      <c r="G6738" s="1">
        <v>40854.26</v>
      </c>
    </row>
    <row r="6739" spans="2:7">
      <c r="B6739" s="22" t="s">
        <v>178</v>
      </c>
      <c r="C6739" s="22" t="s">
        <v>7</v>
      </c>
      <c r="D6739" s="22" t="s">
        <v>5</v>
      </c>
      <c r="E6739" s="22" t="s">
        <v>34</v>
      </c>
      <c r="F6739" s="22" t="s">
        <v>91</v>
      </c>
      <c r="G6739" s="1">
        <v>12894.58</v>
      </c>
    </row>
    <row r="6740" spans="2:7">
      <c r="B6740" s="22" t="s">
        <v>178</v>
      </c>
      <c r="C6740" s="22" t="s">
        <v>7</v>
      </c>
      <c r="D6740" s="22" t="s">
        <v>5</v>
      </c>
      <c r="E6740" s="22" t="s">
        <v>34</v>
      </c>
      <c r="F6740" s="22" t="s">
        <v>58</v>
      </c>
      <c r="G6740" s="1">
        <v>11667.07</v>
      </c>
    </row>
    <row r="6741" spans="2:7">
      <c r="B6741" s="22" t="s">
        <v>178</v>
      </c>
      <c r="C6741" s="22" t="s">
        <v>7</v>
      </c>
      <c r="D6741" s="22" t="s">
        <v>5</v>
      </c>
      <c r="E6741" s="22" t="s">
        <v>34</v>
      </c>
      <c r="F6741" s="22" t="s">
        <v>126</v>
      </c>
      <c r="G6741" s="1">
        <v>48924.03</v>
      </c>
    </row>
    <row r="6742" spans="2:7">
      <c r="B6742" s="22" t="s">
        <v>178</v>
      </c>
      <c r="C6742" s="22" t="s">
        <v>7</v>
      </c>
      <c r="D6742" s="22" t="s">
        <v>5</v>
      </c>
      <c r="E6742" s="22" t="s">
        <v>59</v>
      </c>
      <c r="F6742" s="22" t="s">
        <v>55</v>
      </c>
      <c r="G6742" s="1">
        <v>9842.61</v>
      </c>
    </row>
    <row r="6743" spans="2:7">
      <c r="B6743" s="22" t="s">
        <v>178</v>
      </c>
      <c r="C6743" s="22" t="s">
        <v>7</v>
      </c>
      <c r="D6743" s="22" t="s">
        <v>5</v>
      </c>
      <c r="E6743" s="22" t="s">
        <v>60</v>
      </c>
      <c r="F6743" s="22" t="s">
        <v>79</v>
      </c>
      <c r="G6743" s="1">
        <v>25219.21</v>
      </c>
    </row>
    <row r="6744" spans="2:7">
      <c r="B6744" s="22" t="s">
        <v>178</v>
      </c>
      <c r="C6744" s="22" t="s">
        <v>7</v>
      </c>
      <c r="D6744" s="22" t="s">
        <v>7</v>
      </c>
      <c r="E6744" s="22" t="s">
        <v>5</v>
      </c>
      <c r="F6744" s="22" t="s">
        <v>6</v>
      </c>
      <c r="G6744" s="1">
        <v>9377.23</v>
      </c>
    </row>
    <row r="6745" spans="2:7">
      <c r="B6745" s="22" t="s">
        <v>178</v>
      </c>
      <c r="C6745" s="22" t="s">
        <v>7</v>
      </c>
      <c r="D6745" s="22" t="s">
        <v>7</v>
      </c>
      <c r="E6745" s="22" t="s">
        <v>8</v>
      </c>
      <c r="F6745" s="22" t="s">
        <v>9</v>
      </c>
      <c r="G6745" s="1">
        <v>117488.48</v>
      </c>
    </row>
    <row r="6746" spans="2:7">
      <c r="B6746" s="22" t="s">
        <v>178</v>
      </c>
      <c r="C6746" s="22" t="s">
        <v>7</v>
      </c>
      <c r="D6746" s="22" t="s">
        <v>7</v>
      </c>
      <c r="E6746" s="22" t="s">
        <v>8</v>
      </c>
      <c r="F6746" s="22" t="s">
        <v>10</v>
      </c>
      <c r="G6746" s="1">
        <v>18236.150000000001</v>
      </c>
    </row>
    <row r="6747" spans="2:7">
      <c r="B6747" s="22" t="s">
        <v>178</v>
      </c>
      <c r="C6747" s="22" t="s">
        <v>7</v>
      </c>
      <c r="D6747" s="22" t="s">
        <v>7</v>
      </c>
      <c r="E6747" s="22" t="s">
        <v>8</v>
      </c>
      <c r="F6747" s="22" t="s">
        <v>12</v>
      </c>
      <c r="G6747" s="1">
        <v>21853.200000000001</v>
      </c>
    </row>
    <row r="6748" spans="2:7">
      <c r="B6748" s="22" t="s">
        <v>178</v>
      </c>
      <c r="C6748" s="22" t="s">
        <v>7</v>
      </c>
      <c r="D6748" s="22" t="s">
        <v>7</v>
      </c>
      <c r="E6748" s="22" t="s">
        <v>14</v>
      </c>
      <c r="F6748" s="22" t="s">
        <v>9</v>
      </c>
      <c r="G6748" s="1">
        <v>73368.42</v>
      </c>
    </row>
    <row r="6749" spans="2:7">
      <c r="B6749" s="22" t="s">
        <v>178</v>
      </c>
      <c r="C6749" s="22" t="s">
        <v>7</v>
      </c>
      <c r="D6749" s="22" t="s">
        <v>7</v>
      </c>
      <c r="E6749" s="22" t="s">
        <v>14</v>
      </c>
      <c r="F6749" s="22" t="s">
        <v>10</v>
      </c>
      <c r="G6749" s="1">
        <v>10697.04</v>
      </c>
    </row>
    <row r="6750" spans="2:7">
      <c r="B6750" s="22" t="s">
        <v>178</v>
      </c>
      <c r="C6750" s="22" t="s">
        <v>7</v>
      </c>
      <c r="D6750" s="22" t="s">
        <v>7</v>
      </c>
      <c r="E6750" s="22" t="s">
        <v>14</v>
      </c>
      <c r="F6750" s="22" t="s">
        <v>12</v>
      </c>
      <c r="G6750" s="1">
        <v>60607.62</v>
      </c>
    </row>
    <row r="6751" spans="2:7">
      <c r="B6751" s="22" t="s">
        <v>178</v>
      </c>
      <c r="C6751" s="22" t="s">
        <v>7</v>
      </c>
      <c r="D6751" s="22" t="s">
        <v>7</v>
      </c>
      <c r="E6751" s="22" t="s">
        <v>15</v>
      </c>
      <c r="F6751" s="22" t="s">
        <v>16</v>
      </c>
      <c r="G6751" s="1">
        <v>1219.94</v>
      </c>
    </row>
    <row r="6752" spans="2:7">
      <c r="B6752" s="22" t="s">
        <v>178</v>
      </c>
      <c r="C6752" s="22" t="s">
        <v>7</v>
      </c>
      <c r="D6752" s="22" t="s">
        <v>7</v>
      </c>
      <c r="E6752" s="22" t="s">
        <v>15</v>
      </c>
      <c r="F6752" s="22" t="s">
        <v>71</v>
      </c>
      <c r="G6752" s="1">
        <v>94.28</v>
      </c>
    </row>
    <row r="6753" spans="2:7">
      <c r="B6753" s="22" t="s">
        <v>178</v>
      </c>
      <c r="C6753" s="22" t="s">
        <v>7</v>
      </c>
      <c r="D6753" s="22" t="s">
        <v>7</v>
      </c>
      <c r="E6753" s="22" t="s">
        <v>15</v>
      </c>
      <c r="F6753" s="22" t="s">
        <v>17</v>
      </c>
      <c r="G6753" s="1">
        <v>3963.41</v>
      </c>
    </row>
    <row r="6754" spans="2:7">
      <c r="B6754" s="22" t="s">
        <v>178</v>
      </c>
      <c r="C6754" s="22" t="s">
        <v>7</v>
      </c>
      <c r="D6754" s="22" t="s">
        <v>7</v>
      </c>
      <c r="E6754" s="22" t="s">
        <v>15</v>
      </c>
      <c r="F6754" s="22" t="s">
        <v>18</v>
      </c>
      <c r="G6754" s="1">
        <v>4504.72</v>
      </c>
    </row>
    <row r="6755" spans="2:7">
      <c r="B6755" s="22" t="s">
        <v>178</v>
      </c>
      <c r="C6755" s="22" t="s">
        <v>7</v>
      </c>
      <c r="D6755" s="22" t="s">
        <v>7</v>
      </c>
      <c r="E6755" s="22" t="s">
        <v>15</v>
      </c>
      <c r="F6755" s="22" t="s">
        <v>19</v>
      </c>
      <c r="G6755" s="1">
        <v>7154.32</v>
      </c>
    </row>
    <row r="6756" spans="2:7">
      <c r="B6756" s="22" t="s">
        <v>178</v>
      </c>
      <c r="C6756" s="22" t="s">
        <v>7</v>
      </c>
      <c r="D6756" s="22" t="s">
        <v>7</v>
      </c>
      <c r="E6756" s="22" t="s">
        <v>15</v>
      </c>
      <c r="F6756" s="22" t="s">
        <v>20</v>
      </c>
      <c r="G6756" s="1">
        <v>5117.32</v>
      </c>
    </row>
    <row r="6757" spans="2:7">
      <c r="B6757" s="22" t="s">
        <v>178</v>
      </c>
      <c r="C6757" s="22" t="s">
        <v>7</v>
      </c>
      <c r="D6757" s="22" t="s">
        <v>7</v>
      </c>
      <c r="E6757" s="22" t="s">
        <v>15</v>
      </c>
      <c r="F6757" s="22" t="s">
        <v>21</v>
      </c>
      <c r="G6757" s="1">
        <v>16.27</v>
      </c>
    </row>
    <row r="6758" spans="2:7">
      <c r="B6758" s="22" t="s">
        <v>178</v>
      </c>
      <c r="C6758" s="22" t="s">
        <v>7</v>
      </c>
      <c r="D6758" s="22" t="s">
        <v>7</v>
      </c>
      <c r="E6758" s="22" t="s">
        <v>15</v>
      </c>
      <c r="F6758" s="22" t="s">
        <v>22</v>
      </c>
      <c r="G6758" s="1">
        <v>29.99</v>
      </c>
    </row>
    <row r="6759" spans="2:7">
      <c r="B6759" s="22" t="s">
        <v>178</v>
      </c>
      <c r="C6759" s="22" t="s">
        <v>7</v>
      </c>
      <c r="D6759" s="22" t="s">
        <v>7</v>
      </c>
      <c r="E6759" s="22" t="s">
        <v>15</v>
      </c>
      <c r="F6759" s="22" t="s">
        <v>23</v>
      </c>
      <c r="G6759" s="1">
        <v>264.76</v>
      </c>
    </row>
    <row r="6760" spans="2:7">
      <c r="B6760" s="22" t="s">
        <v>178</v>
      </c>
      <c r="C6760" s="22" t="s">
        <v>7</v>
      </c>
      <c r="D6760" s="22" t="s">
        <v>7</v>
      </c>
      <c r="E6760" s="22" t="s">
        <v>15</v>
      </c>
      <c r="F6760" s="22" t="s">
        <v>24</v>
      </c>
      <c r="G6760" s="1">
        <v>789.26</v>
      </c>
    </row>
    <row r="6761" spans="2:7">
      <c r="B6761" s="22" t="s">
        <v>178</v>
      </c>
      <c r="C6761" s="22" t="s">
        <v>7</v>
      </c>
      <c r="D6761" s="22" t="s">
        <v>7</v>
      </c>
      <c r="E6761" s="22" t="s">
        <v>15</v>
      </c>
      <c r="F6761" s="22" t="s">
        <v>25</v>
      </c>
      <c r="G6761" s="1">
        <v>1491</v>
      </c>
    </row>
    <row r="6762" spans="2:7">
      <c r="B6762" s="22" t="s">
        <v>178</v>
      </c>
      <c r="C6762" s="22" t="s">
        <v>7</v>
      </c>
      <c r="D6762" s="22" t="s">
        <v>7</v>
      </c>
      <c r="E6762" s="22" t="s">
        <v>15</v>
      </c>
      <c r="F6762" s="22" t="s">
        <v>27</v>
      </c>
      <c r="G6762" s="1">
        <v>195.3</v>
      </c>
    </row>
    <row r="6763" spans="2:7">
      <c r="B6763" s="22" t="s">
        <v>178</v>
      </c>
      <c r="C6763" s="22" t="s">
        <v>7</v>
      </c>
      <c r="D6763" s="22" t="s">
        <v>7</v>
      </c>
      <c r="E6763" s="22" t="s">
        <v>15</v>
      </c>
      <c r="F6763" s="22" t="s">
        <v>72</v>
      </c>
      <c r="G6763" s="1">
        <v>94.74</v>
      </c>
    </row>
    <row r="6764" spans="2:7">
      <c r="B6764" s="22" t="s">
        <v>178</v>
      </c>
      <c r="C6764" s="22" t="s">
        <v>7</v>
      </c>
      <c r="D6764" s="22" t="s">
        <v>7</v>
      </c>
      <c r="E6764" s="22" t="s">
        <v>28</v>
      </c>
      <c r="F6764" s="22" t="s">
        <v>29</v>
      </c>
      <c r="G6764" s="1">
        <v>5239.71</v>
      </c>
    </row>
    <row r="6765" spans="2:7">
      <c r="B6765" s="22" t="s">
        <v>178</v>
      </c>
      <c r="C6765" s="22" t="s">
        <v>7</v>
      </c>
      <c r="D6765" s="22" t="s">
        <v>7</v>
      </c>
      <c r="E6765" s="22" t="s">
        <v>34</v>
      </c>
      <c r="F6765" s="22" t="s">
        <v>39</v>
      </c>
      <c r="G6765" s="1">
        <v>2329.65</v>
      </c>
    </row>
    <row r="6766" spans="2:7">
      <c r="B6766" s="22" t="s">
        <v>178</v>
      </c>
      <c r="C6766" s="22" t="s">
        <v>7</v>
      </c>
      <c r="D6766" s="22" t="s">
        <v>7</v>
      </c>
      <c r="E6766" s="22" t="s">
        <v>34</v>
      </c>
      <c r="F6766" s="22" t="s">
        <v>58</v>
      </c>
      <c r="G6766" s="1">
        <v>2785</v>
      </c>
    </row>
    <row r="6767" spans="2:7">
      <c r="B6767" s="22" t="s">
        <v>179</v>
      </c>
      <c r="C6767" s="22" t="s">
        <v>7</v>
      </c>
      <c r="D6767" s="22" t="s">
        <v>5</v>
      </c>
      <c r="E6767" s="22" t="s">
        <v>5</v>
      </c>
      <c r="F6767" s="22" t="s">
        <v>6</v>
      </c>
      <c r="G6767" s="1">
        <v>24956.42</v>
      </c>
    </row>
    <row r="6768" spans="2:7">
      <c r="B6768" s="22" t="s">
        <v>179</v>
      </c>
      <c r="C6768" s="22" t="s">
        <v>7</v>
      </c>
      <c r="D6768" s="22" t="s">
        <v>5</v>
      </c>
      <c r="E6768" s="22" t="s">
        <v>7</v>
      </c>
      <c r="F6768" s="22" t="s">
        <v>6</v>
      </c>
      <c r="G6768" s="1">
        <v>-229363.63</v>
      </c>
    </row>
    <row r="6769" spans="2:7">
      <c r="B6769" s="22" t="s">
        <v>179</v>
      </c>
      <c r="C6769" s="22" t="s">
        <v>7</v>
      </c>
      <c r="D6769" s="22" t="s">
        <v>5</v>
      </c>
      <c r="E6769" s="22" t="s">
        <v>8</v>
      </c>
      <c r="F6769" s="22" t="s">
        <v>9</v>
      </c>
      <c r="G6769" s="1">
        <v>3602441.99</v>
      </c>
    </row>
    <row r="6770" spans="2:7">
      <c r="B6770" s="22" t="s">
        <v>179</v>
      </c>
      <c r="C6770" s="22" t="s">
        <v>7</v>
      </c>
      <c r="D6770" s="22" t="s">
        <v>5</v>
      </c>
      <c r="E6770" s="22" t="s">
        <v>8</v>
      </c>
      <c r="F6770" s="22" t="s">
        <v>10</v>
      </c>
      <c r="G6770" s="1">
        <v>63235.19</v>
      </c>
    </row>
    <row r="6771" spans="2:7">
      <c r="B6771" s="22" t="s">
        <v>179</v>
      </c>
      <c r="C6771" s="22" t="s">
        <v>7</v>
      </c>
      <c r="D6771" s="22" t="s">
        <v>5</v>
      </c>
      <c r="E6771" s="22" t="s">
        <v>8</v>
      </c>
      <c r="F6771" s="22" t="s">
        <v>11</v>
      </c>
      <c r="G6771" s="1">
        <v>160901.78</v>
      </c>
    </row>
    <row r="6772" spans="2:7">
      <c r="B6772" s="22" t="s">
        <v>179</v>
      </c>
      <c r="C6772" s="22" t="s">
        <v>7</v>
      </c>
      <c r="D6772" s="22" t="s">
        <v>5</v>
      </c>
      <c r="E6772" s="22" t="s">
        <v>8</v>
      </c>
      <c r="F6772" s="22" t="s">
        <v>12</v>
      </c>
      <c r="G6772" s="1">
        <v>19089.169999999998</v>
      </c>
    </row>
    <row r="6773" spans="2:7">
      <c r="B6773" s="22" t="s">
        <v>179</v>
      </c>
      <c r="C6773" s="22" t="s">
        <v>7</v>
      </c>
      <c r="D6773" s="22" t="s">
        <v>5</v>
      </c>
      <c r="E6773" s="22" t="s">
        <v>8</v>
      </c>
      <c r="F6773" s="22" t="s">
        <v>13</v>
      </c>
      <c r="G6773" s="1">
        <v>5664.83</v>
      </c>
    </row>
    <row r="6774" spans="2:7">
      <c r="B6774" s="22" t="s">
        <v>179</v>
      </c>
      <c r="C6774" s="22" t="s">
        <v>7</v>
      </c>
      <c r="D6774" s="22" t="s">
        <v>5</v>
      </c>
      <c r="E6774" s="22" t="s">
        <v>8</v>
      </c>
      <c r="F6774" s="22" t="s">
        <v>70</v>
      </c>
      <c r="G6774" s="1">
        <v>115555</v>
      </c>
    </row>
    <row r="6775" spans="2:7">
      <c r="B6775" s="22" t="s">
        <v>179</v>
      </c>
      <c r="C6775" s="22" t="s">
        <v>7</v>
      </c>
      <c r="D6775" s="22" t="s">
        <v>5</v>
      </c>
      <c r="E6775" s="22" t="s">
        <v>14</v>
      </c>
      <c r="F6775" s="22" t="s">
        <v>9</v>
      </c>
      <c r="G6775" s="1">
        <v>1208970.06</v>
      </c>
    </row>
    <row r="6776" spans="2:7">
      <c r="B6776" s="22" t="s">
        <v>179</v>
      </c>
      <c r="C6776" s="22" t="s">
        <v>7</v>
      </c>
      <c r="D6776" s="22" t="s">
        <v>5</v>
      </c>
      <c r="E6776" s="22" t="s">
        <v>14</v>
      </c>
      <c r="F6776" s="22" t="s">
        <v>10</v>
      </c>
      <c r="G6776" s="1">
        <v>27865.69</v>
      </c>
    </row>
    <row r="6777" spans="2:7">
      <c r="B6777" s="22" t="s">
        <v>179</v>
      </c>
      <c r="C6777" s="22" t="s">
        <v>7</v>
      </c>
      <c r="D6777" s="22" t="s">
        <v>5</v>
      </c>
      <c r="E6777" s="22" t="s">
        <v>14</v>
      </c>
      <c r="F6777" s="22" t="s">
        <v>11</v>
      </c>
      <c r="G6777" s="1">
        <v>53601.04</v>
      </c>
    </row>
    <row r="6778" spans="2:7">
      <c r="B6778" s="22" t="s">
        <v>179</v>
      </c>
      <c r="C6778" s="22" t="s">
        <v>7</v>
      </c>
      <c r="D6778" s="22" t="s">
        <v>5</v>
      </c>
      <c r="E6778" s="22" t="s">
        <v>14</v>
      </c>
      <c r="F6778" s="22" t="s">
        <v>13</v>
      </c>
      <c r="G6778" s="1">
        <v>134.66</v>
      </c>
    </row>
    <row r="6779" spans="2:7">
      <c r="B6779" s="22" t="s">
        <v>179</v>
      </c>
      <c r="C6779" s="22" t="s">
        <v>7</v>
      </c>
      <c r="D6779" s="22" t="s">
        <v>5</v>
      </c>
      <c r="E6779" s="22" t="s">
        <v>15</v>
      </c>
      <c r="F6779" s="22" t="s">
        <v>17</v>
      </c>
      <c r="G6779" s="1">
        <v>301319.07</v>
      </c>
    </row>
    <row r="6780" spans="2:7">
      <c r="B6780" s="22" t="s">
        <v>179</v>
      </c>
      <c r="C6780" s="22" t="s">
        <v>7</v>
      </c>
      <c r="D6780" s="22" t="s">
        <v>5</v>
      </c>
      <c r="E6780" s="22" t="s">
        <v>15</v>
      </c>
      <c r="F6780" s="22" t="s">
        <v>18</v>
      </c>
      <c r="G6780" s="1">
        <v>100300.41</v>
      </c>
    </row>
    <row r="6781" spans="2:7">
      <c r="B6781" s="22" t="s">
        <v>179</v>
      </c>
      <c r="C6781" s="22" t="s">
        <v>7</v>
      </c>
      <c r="D6781" s="22" t="s">
        <v>5</v>
      </c>
      <c r="E6781" s="22" t="s">
        <v>15</v>
      </c>
      <c r="F6781" s="22" t="s">
        <v>19</v>
      </c>
      <c r="G6781" s="1">
        <v>607590.63</v>
      </c>
    </row>
    <row r="6782" spans="2:7">
      <c r="B6782" s="22" t="s">
        <v>179</v>
      </c>
      <c r="C6782" s="22" t="s">
        <v>7</v>
      </c>
      <c r="D6782" s="22" t="s">
        <v>5</v>
      </c>
      <c r="E6782" s="22" t="s">
        <v>15</v>
      </c>
      <c r="F6782" s="22" t="s">
        <v>20</v>
      </c>
      <c r="G6782" s="1">
        <v>164966.17000000001</v>
      </c>
    </row>
    <row r="6783" spans="2:7">
      <c r="B6783" s="22" t="s">
        <v>179</v>
      </c>
      <c r="C6783" s="22" t="s">
        <v>7</v>
      </c>
      <c r="D6783" s="22" t="s">
        <v>5</v>
      </c>
      <c r="E6783" s="22" t="s">
        <v>15</v>
      </c>
      <c r="F6783" s="22" t="s">
        <v>97</v>
      </c>
      <c r="G6783" s="1">
        <v>32.39</v>
      </c>
    </row>
    <row r="6784" spans="2:7">
      <c r="B6784" s="22" t="s">
        <v>179</v>
      </c>
      <c r="C6784" s="22" t="s">
        <v>7</v>
      </c>
      <c r="D6784" s="22" t="s">
        <v>5</v>
      </c>
      <c r="E6784" s="22" t="s">
        <v>15</v>
      </c>
      <c r="F6784" s="22" t="s">
        <v>21</v>
      </c>
      <c r="G6784" s="1">
        <v>1755.31</v>
      </c>
    </row>
    <row r="6785" spans="2:7">
      <c r="B6785" s="22" t="s">
        <v>179</v>
      </c>
      <c r="C6785" s="22" t="s">
        <v>7</v>
      </c>
      <c r="D6785" s="22" t="s">
        <v>5</v>
      </c>
      <c r="E6785" s="22" t="s">
        <v>15</v>
      </c>
      <c r="F6785" s="22" t="s">
        <v>22</v>
      </c>
      <c r="G6785" s="1">
        <v>8394.08</v>
      </c>
    </row>
    <row r="6786" spans="2:7">
      <c r="B6786" s="22" t="s">
        <v>179</v>
      </c>
      <c r="C6786" s="22" t="s">
        <v>7</v>
      </c>
      <c r="D6786" s="22" t="s">
        <v>5</v>
      </c>
      <c r="E6786" s="22" t="s">
        <v>15</v>
      </c>
      <c r="F6786" s="22" t="s">
        <v>23</v>
      </c>
      <c r="G6786" s="1">
        <v>26985.66</v>
      </c>
    </row>
    <row r="6787" spans="2:7">
      <c r="B6787" s="22" t="s">
        <v>179</v>
      </c>
      <c r="C6787" s="22" t="s">
        <v>7</v>
      </c>
      <c r="D6787" s="22" t="s">
        <v>5</v>
      </c>
      <c r="E6787" s="22" t="s">
        <v>15</v>
      </c>
      <c r="F6787" s="22" t="s">
        <v>24</v>
      </c>
      <c r="G6787" s="1">
        <v>72514.929999999993</v>
      </c>
    </row>
    <row r="6788" spans="2:7">
      <c r="B6788" s="22" t="s">
        <v>179</v>
      </c>
      <c r="C6788" s="22" t="s">
        <v>7</v>
      </c>
      <c r="D6788" s="22" t="s">
        <v>5</v>
      </c>
      <c r="E6788" s="22" t="s">
        <v>15</v>
      </c>
      <c r="F6788" s="22" t="s">
        <v>25</v>
      </c>
      <c r="G6788" s="1">
        <v>542544.9</v>
      </c>
    </row>
    <row r="6789" spans="2:7">
      <c r="B6789" s="22" t="s">
        <v>179</v>
      </c>
      <c r="C6789" s="22" t="s">
        <v>7</v>
      </c>
      <c r="D6789" s="22" t="s">
        <v>5</v>
      </c>
      <c r="E6789" s="22" t="s">
        <v>15</v>
      </c>
      <c r="F6789" s="22" t="s">
        <v>26</v>
      </c>
      <c r="G6789" s="1">
        <v>435921.32</v>
      </c>
    </row>
    <row r="6790" spans="2:7">
      <c r="B6790" s="22" t="s">
        <v>179</v>
      </c>
      <c r="C6790" s="22" t="s">
        <v>7</v>
      </c>
      <c r="D6790" s="22" t="s">
        <v>5</v>
      </c>
      <c r="E6790" s="22" t="s">
        <v>15</v>
      </c>
      <c r="F6790" s="22" t="s">
        <v>27</v>
      </c>
      <c r="G6790" s="1">
        <v>19448.57</v>
      </c>
    </row>
    <row r="6791" spans="2:7">
      <c r="B6791" s="22" t="s">
        <v>179</v>
      </c>
      <c r="C6791" s="22" t="s">
        <v>7</v>
      </c>
      <c r="D6791" s="22" t="s">
        <v>5</v>
      </c>
      <c r="E6791" s="22" t="s">
        <v>15</v>
      </c>
      <c r="F6791" s="22" t="s">
        <v>72</v>
      </c>
      <c r="G6791" s="1">
        <v>12116.86</v>
      </c>
    </row>
    <row r="6792" spans="2:7">
      <c r="B6792" s="22" t="s">
        <v>179</v>
      </c>
      <c r="C6792" s="22" t="s">
        <v>7</v>
      </c>
      <c r="D6792" s="22" t="s">
        <v>5</v>
      </c>
      <c r="E6792" s="22" t="s">
        <v>28</v>
      </c>
      <c r="F6792" s="22" t="s">
        <v>29</v>
      </c>
      <c r="G6792" s="1">
        <v>322285.03000000003</v>
      </c>
    </row>
    <row r="6793" spans="2:7">
      <c r="B6793" s="22" t="s">
        <v>179</v>
      </c>
      <c r="C6793" s="22" t="s">
        <v>7</v>
      </c>
      <c r="D6793" s="22" t="s">
        <v>5</v>
      </c>
      <c r="E6793" s="22" t="s">
        <v>28</v>
      </c>
      <c r="F6793" s="22" t="s">
        <v>30</v>
      </c>
      <c r="G6793" s="1">
        <v>35711.69</v>
      </c>
    </row>
    <row r="6794" spans="2:7">
      <c r="B6794" s="22" t="s">
        <v>179</v>
      </c>
      <c r="C6794" s="22" t="s">
        <v>7</v>
      </c>
      <c r="D6794" s="22" t="s">
        <v>5</v>
      </c>
      <c r="E6794" s="22" t="s">
        <v>28</v>
      </c>
      <c r="F6794" s="22" t="s">
        <v>31</v>
      </c>
      <c r="G6794" s="1">
        <v>240390.36</v>
      </c>
    </row>
    <row r="6795" spans="2:7">
      <c r="B6795" s="22" t="s">
        <v>179</v>
      </c>
      <c r="C6795" s="22" t="s">
        <v>7</v>
      </c>
      <c r="D6795" s="22" t="s">
        <v>5</v>
      </c>
      <c r="E6795" s="22" t="s">
        <v>28</v>
      </c>
      <c r="F6795" s="22" t="s">
        <v>32</v>
      </c>
      <c r="G6795" s="1">
        <v>6810.13</v>
      </c>
    </row>
    <row r="6796" spans="2:7">
      <c r="B6796" s="22" t="s">
        <v>179</v>
      </c>
      <c r="C6796" s="22" t="s">
        <v>7</v>
      </c>
      <c r="D6796" s="22" t="s">
        <v>5</v>
      </c>
      <c r="E6796" s="22" t="s">
        <v>28</v>
      </c>
      <c r="F6796" s="22" t="s">
        <v>33</v>
      </c>
      <c r="G6796" s="1">
        <v>32406.31</v>
      </c>
    </row>
    <row r="6797" spans="2:7">
      <c r="B6797" s="22" t="s">
        <v>179</v>
      </c>
      <c r="C6797" s="22" t="s">
        <v>7</v>
      </c>
      <c r="D6797" s="22" t="s">
        <v>5</v>
      </c>
      <c r="E6797" s="22" t="s">
        <v>34</v>
      </c>
      <c r="F6797" s="22" t="s">
        <v>35</v>
      </c>
      <c r="G6797" s="1">
        <v>901</v>
      </c>
    </row>
    <row r="6798" spans="2:7">
      <c r="B6798" s="22" t="s">
        <v>179</v>
      </c>
      <c r="C6798" s="22" t="s">
        <v>7</v>
      </c>
      <c r="D6798" s="22" t="s">
        <v>5</v>
      </c>
      <c r="E6798" s="22" t="s">
        <v>34</v>
      </c>
      <c r="F6798" s="22" t="s">
        <v>37</v>
      </c>
      <c r="G6798" s="1">
        <v>12468.71</v>
      </c>
    </row>
    <row r="6799" spans="2:7">
      <c r="B6799" s="22" t="s">
        <v>179</v>
      </c>
      <c r="C6799" s="22" t="s">
        <v>7</v>
      </c>
      <c r="D6799" s="22" t="s">
        <v>5</v>
      </c>
      <c r="E6799" s="22" t="s">
        <v>34</v>
      </c>
      <c r="F6799" s="22" t="s">
        <v>73</v>
      </c>
      <c r="G6799" s="1">
        <v>10509.04</v>
      </c>
    </row>
    <row r="6800" spans="2:7">
      <c r="B6800" s="22" t="s">
        <v>179</v>
      </c>
      <c r="C6800" s="22" t="s">
        <v>7</v>
      </c>
      <c r="D6800" s="22" t="s">
        <v>5</v>
      </c>
      <c r="E6800" s="22" t="s">
        <v>34</v>
      </c>
      <c r="F6800" s="22" t="s">
        <v>38</v>
      </c>
      <c r="G6800" s="1">
        <v>38711.019999999997</v>
      </c>
    </row>
    <row r="6801" spans="2:7">
      <c r="B6801" s="22" t="s">
        <v>179</v>
      </c>
      <c r="C6801" s="22" t="s">
        <v>7</v>
      </c>
      <c r="D6801" s="22" t="s">
        <v>5</v>
      </c>
      <c r="E6801" s="22" t="s">
        <v>34</v>
      </c>
      <c r="F6801" s="22" t="s">
        <v>39</v>
      </c>
      <c r="G6801" s="1">
        <v>295908.34999999998</v>
      </c>
    </row>
    <row r="6802" spans="2:7">
      <c r="B6802" s="22" t="s">
        <v>179</v>
      </c>
      <c r="C6802" s="22" t="s">
        <v>7</v>
      </c>
      <c r="D6802" s="22" t="s">
        <v>5</v>
      </c>
      <c r="E6802" s="22" t="s">
        <v>34</v>
      </c>
      <c r="F6802" s="22" t="s">
        <v>40</v>
      </c>
      <c r="G6802" s="1">
        <v>1765</v>
      </c>
    </row>
    <row r="6803" spans="2:7">
      <c r="B6803" s="22" t="s">
        <v>179</v>
      </c>
      <c r="C6803" s="22" t="s">
        <v>7</v>
      </c>
      <c r="D6803" s="22" t="s">
        <v>5</v>
      </c>
      <c r="E6803" s="22" t="s">
        <v>34</v>
      </c>
      <c r="F6803" s="22" t="s">
        <v>41</v>
      </c>
      <c r="G6803" s="1">
        <v>23643.1</v>
      </c>
    </row>
    <row r="6804" spans="2:7">
      <c r="B6804" s="22" t="s">
        <v>179</v>
      </c>
      <c r="C6804" s="22" t="s">
        <v>7</v>
      </c>
      <c r="D6804" s="22" t="s">
        <v>5</v>
      </c>
      <c r="E6804" s="22" t="s">
        <v>34</v>
      </c>
      <c r="F6804" s="22" t="s">
        <v>42</v>
      </c>
      <c r="G6804" s="1">
        <v>11542.53</v>
      </c>
    </row>
    <row r="6805" spans="2:7">
      <c r="B6805" s="22" t="s">
        <v>179</v>
      </c>
      <c r="C6805" s="22" t="s">
        <v>7</v>
      </c>
      <c r="D6805" s="22" t="s">
        <v>5</v>
      </c>
      <c r="E6805" s="22" t="s">
        <v>34</v>
      </c>
      <c r="F6805" s="22" t="s">
        <v>45</v>
      </c>
      <c r="G6805" s="1">
        <v>40884.449999999997</v>
      </c>
    </row>
    <row r="6806" spans="2:7">
      <c r="B6806" s="22" t="s">
        <v>179</v>
      </c>
      <c r="C6806" s="22" t="s">
        <v>7</v>
      </c>
      <c r="D6806" s="22" t="s">
        <v>5</v>
      </c>
      <c r="E6806" s="22" t="s">
        <v>34</v>
      </c>
      <c r="F6806" s="22" t="s">
        <v>46</v>
      </c>
      <c r="G6806" s="1">
        <v>833.11</v>
      </c>
    </row>
    <row r="6807" spans="2:7">
      <c r="B6807" s="22" t="s">
        <v>179</v>
      </c>
      <c r="C6807" s="22" t="s">
        <v>7</v>
      </c>
      <c r="D6807" s="22" t="s">
        <v>5</v>
      </c>
      <c r="E6807" s="22" t="s">
        <v>34</v>
      </c>
      <c r="F6807" s="22" t="s">
        <v>47</v>
      </c>
      <c r="G6807" s="1">
        <v>77470.22</v>
      </c>
    </row>
    <row r="6808" spans="2:7">
      <c r="B6808" s="22" t="s">
        <v>179</v>
      </c>
      <c r="C6808" s="22" t="s">
        <v>7</v>
      </c>
      <c r="D6808" s="22" t="s">
        <v>5</v>
      </c>
      <c r="E6808" s="22" t="s">
        <v>34</v>
      </c>
      <c r="F6808" s="22" t="s">
        <v>48</v>
      </c>
      <c r="G6808" s="1">
        <v>8234.02</v>
      </c>
    </row>
    <row r="6809" spans="2:7">
      <c r="B6809" s="22" t="s">
        <v>179</v>
      </c>
      <c r="C6809" s="22" t="s">
        <v>7</v>
      </c>
      <c r="D6809" s="22" t="s">
        <v>5</v>
      </c>
      <c r="E6809" s="22" t="s">
        <v>34</v>
      </c>
      <c r="F6809" s="22" t="s">
        <v>75</v>
      </c>
      <c r="G6809" s="1">
        <v>13099.86</v>
      </c>
    </row>
    <row r="6810" spans="2:7">
      <c r="B6810" s="22" t="s">
        <v>179</v>
      </c>
      <c r="C6810" s="22" t="s">
        <v>7</v>
      </c>
      <c r="D6810" s="22" t="s">
        <v>5</v>
      </c>
      <c r="E6810" s="22" t="s">
        <v>34</v>
      </c>
      <c r="F6810" s="22" t="s">
        <v>49</v>
      </c>
      <c r="G6810" s="1">
        <v>121601.87</v>
      </c>
    </row>
    <row r="6811" spans="2:7">
      <c r="B6811" s="22" t="s">
        <v>179</v>
      </c>
      <c r="C6811" s="22" t="s">
        <v>7</v>
      </c>
      <c r="D6811" s="22" t="s">
        <v>5</v>
      </c>
      <c r="E6811" s="22" t="s">
        <v>34</v>
      </c>
      <c r="F6811" s="22" t="s">
        <v>50</v>
      </c>
      <c r="G6811" s="1">
        <v>32004.34</v>
      </c>
    </row>
    <row r="6812" spans="2:7">
      <c r="B6812" s="22" t="s">
        <v>179</v>
      </c>
      <c r="C6812" s="22" t="s">
        <v>7</v>
      </c>
      <c r="D6812" s="22" t="s">
        <v>5</v>
      </c>
      <c r="E6812" s="22" t="s">
        <v>34</v>
      </c>
      <c r="F6812" s="22" t="s">
        <v>51</v>
      </c>
      <c r="G6812" s="1">
        <v>1537.19</v>
      </c>
    </row>
    <row r="6813" spans="2:7">
      <c r="B6813" s="22" t="s">
        <v>179</v>
      </c>
      <c r="C6813" s="22" t="s">
        <v>7</v>
      </c>
      <c r="D6813" s="22" t="s">
        <v>5</v>
      </c>
      <c r="E6813" s="22" t="s">
        <v>34</v>
      </c>
      <c r="F6813" s="22" t="s">
        <v>53</v>
      </c>
      <c r="G6813" s="1">
        <v>127337.96</v>
      </c>
    </row>
    <row r="6814" spans="2:7">
      <c r="B6814" s="22" t="s">
        <v>179</v>
      </c>
      <c r="C6814" s="22" t="s">
        <v>7</v>
      </c>
      <c r="D6814" s="22" t="s">
        <v>5</v>
      </c>
      <c r="E6814" s="22" t="s">
        <v>34</v>
      </c>
      <c r="F6814" s="22" t="s">
        <v>55</v>
      </c>
      <c r="G6814" s="1">
        <v>7918</v>
      </c>
    </row>
    <row r="6815" spans="2:7">
      <c r="B6815" s="22" t="s">
        <v>179</v>
      </c>
      <c r="C6815" s="22" t="s">
        <v>7</v>
      </c>
      <c r="D6815" s="22" t="s">
        <v>5</v>
      </c>
      <c r="E6815" s="22" t="s">
        <v>34</v>
      </c>
      <c r="F6815" s="22" t="s">
        <v>56</v>
      </c>
      <c r="G6815" s="1">
        <v>175976.1</v>
      </c>
    </row>
    <row r="6816" spans="2:7">
      <c r="B6816" s="22" t="s">
        <v>179</v>
      </c>
      <c r="C6816" s="22" t="s">
        <v>7</v>
      </c>
      <c r="D6816" s="22" t="s">
        <v>5</v>
      </c>
      <c r="E6816" s="22" t="s">
        <v>34</v>
      </c>
      <c r="F6816" s="22" t="s">
        <v>57</v>
      </c>
      <c r="G6816" s="1">
        <v>197708.63</v>
      </c>
    </row>
    <row r="6817" spans="2:7">
      <c r="B6817" s="22" t="s">
        <v>179</v>
      </c>
      <c r="C6817" s="22" t="s">
        <v>7</v>
      </c>
      <c r="D6817" s="22" t="s">
        <v>5</v>
      </c>
      <c r="E6817" s="22" t="s">
        <v>34</v>
      </c>
      <c r="F6817" s="22" t="s">
        <v>58</v>
      </c>
      <c r="G6817" s="1">
        <v>14128.23</v>
      </c>
    </row>
    <row r="6818" spans="2:7">
      <c r="B6818" s="22" t="s">
        <v>179</v>
      </c>
      <c r="C6818" s="22" t="s">
        <v>7</v>
      </c>
      <c r="D6818" s="22" t="s">
        <v>5</v>
      </c>
      <c r="E6818" s="22" t="s">
        <v>59</v>
      </c>
      <c r="F6818" s="22" t="s">
        <v>55</v>
      </c>
      <c r="G6818" s="1">
        <v>14175.19</v>
      </c>
    </row>
    <row r="6819" spans="2:7">
      <c r="B6819" s="22" t="s">
        <v>179</v>
      </c>
      <c r="C6819" s="22" t="s">
        <v>7</v>
      </c>
      <c r="D6819" s="22" t="s">
        <v>5</v>
      </c>
      <c r="E6819" s="22" t="s">
        <v>60</v>
      </c>
      <c r="F6819" s="22" t="s">
        <v>62</v>
      </c>
      <c r="G6819" s="1">
        <v>5541.36</v>
      </c>
    </row>
    <row r="6820" spans="2:7">
      <c r="B6820" s="22" t="s">
        <v>179</v>
      </c>
      <c r="C6820" s="22" t="s">
        <v>7</v>
      </c>
      <c r="D6820" s="22" t="s">
        <v>7</v>
      </c>
      <c r="E6820" s="22" t="s">
        <v>5</v>
      </c>
      <c r="F6820" s="22" t="s">
        <v>6</v>
      </c>
      <c r="G6820" s="1">
        <v>204407.21</v>
      </c>
    </row>
    <row r="6821" spans="2:7">
      <c r="B6821" s="22" t="s">
        <v>179</v>
      </c>
      <c r="C6821" s="22" t="s">
        <v>7</v>
      </c>
      <c r="D6821" s="22" t="s">
        <v>7</v>
      </c>
      <c r="E6821" s="22" t="s">
        <v>8</v>
      </c>
      <c r="F6821" s="22" t="s">
        <v>9</v>
      </c>
      <c r="G6821" s="1">
        <v>92207.2</v>
      </c>
    </row>
    <row r="6822" spans="2:7">
      <c r="B6822" s="22" t="s">
        <v>179</v>
      </c>
      <c r="C6822" s="22" t="s">
        <v>7</v>
      </c>
      <c r="D6822" s="22" t="s">
        <v>7</v>
      </c>
      <c r="E6822" s="22" t="s">
        <v>8</v>
      </c>
      <c r="F6822" s="22" t="s">
        <v>11</v>
      </c>
      <c r="G6822" s="1">
        <v>22245.91</v>
      </c>
    </row>
    <row r="6823" spans="2:7">
      <c r="B6823" s="22" t="s">
        <v>179</v>
      </c>
      <c r="C6823" s="22" t="s">
        <v>7</v>
      </c>
      <c r="D6823" s="22" t="s">
        <v>7</v>
      </c>
      <c r="E6823" s="22" t="s">
        <v>8</v>
      </c>
      <c r="F6823" s="22" t="s">
        <v>12</v>
      </c>
      <c r="G6823" s="1">
        <v>13419.73</v>
      </c>
    </row>
    <row r="6824" spans="2:7">
      <c r="B6824" s="22" t="s">
        <v>179</v>
      </c>
      <c r="C6824" s="22" t="s">
        <v>7</v>
      </c>
      <c r="D6824" s="22" t="s">
        <v>7</v>
      </c>
      <c r="E6824" s="22" t="s">
        <v>8</v>
      </c>
      <c r="F6824" s="22" t="s">
        <v>13</v>
      </c>
      <c r="G6824" s="1">
        <v>17223.43</v>
      </c>
    </row>
    <row r="6825" spans="2:7">
      <c r="B6825" s="22" t="s">
        <v>179</v>
      </c>
      <c r="C6825" s="22" t="s">
        <v>7</v>
      </c>
      <c r="D6825" s="22" t="s">
        <v>7</v>
      </c>
      <c r="E6825" s="22" t="s">
        <v>14</v>
      </c>
      <c r="F6825" s="22" t="s">
        <v>9</v>
      </c>
      <c r="G6825" s="1">
        <v>194578.31</v>
      </c>
    </row>
    <row r="6826" spans="2:7">
      <c r="B6826" s="22" t="s">
        <v>179</v>
      </c>
      <c r="C6826" s="22" t="s">
        <v>7</v>
      </c>
      <c r="D6826" s="22" t="s">
        <v>7</v>
      </c>
      <c r="E6826" s="22" t="s">
        <v>14</v>
      </c>
      <c r="F6826" s="22" t="s">
        <v>10</v>
      </c>
      <c r="G6826" s="1">
        <v>34708.89</v>
      </c>
    </row>
    <row r="6827" spans="2:7">
      <c r="B6827" s="22" t="s">
        <v>179</v>
      </c>
      <c r="C6827" s="22" t="s">
        <v>7</v>
      </c>
      <c r="D6827" s="22" t="s">
        <v>7</v>
      </c>
      <c r="E6827" s="22" t="s">
        <v>14</v>
      </c>
      <c r="F6827" s="22" t="s">
        <v>11</v>
      </c>
      <c r="G6827" s="1">
        <v>1637.17</v>
      </c>
    </row>
    <row r="6828" spans="2:7">
      <c r="B6828" s="22" t="s">
        <v>179</v>
      </c>
      <c r="C6828" s="22" t="s">
        <v>7</v>
      </c>
      <c r="D6828" s="22" t="s">
        <v>7</v>
      </c>
      <c r="E6828" s="22" t="s">
        <v>14</v>
      </c>
      <c r="F6828" s="22" t="s">
        <v>12</v>
      </c>
      <c r="G6828" s="1">
        <v>132760.98000000001</v>
      </c>
    </row>
    <row r="6829" spans="2:7">
      <c r="B6829" s="22" t="s">
        <v>179</v>
      </c>
      <c r="C6829" s="22" t="s">
        <v>7</v>
      </c>
      <c r="D6829" s="22" t="s">
        <v>7</v>
      </c>
      <c r="E6829" s="22" t="s">
        <v>14</v>
      </c>
      <c r="F6829" s="22" t="s">
        <v>13</v>
      </c>
      <c r="G6829" s="1">
        <v>12057.71</v>
      </c>
    </row>
    <row r="6830" spans="2:7">
      <c r="B6830" s="22" t="s">
        <v>179</v>
      </c>
      <c r="C6830" s="22" t="s">
        <v>7</v>
      </c>
      <c r="D6830" s="22" t="s">
        <v>7</v>
      </c>
      <c r="E6830" s="22" t="s">
        <v>15</v>
      </c>
      <c r="F6830" s="22" t="s">
        <v>17</v>
      </c>
      <c r="G6830" s="1">
        <v>9158.77</v>
      </c>
    </row>
    <row r="6831" spans="2:7">
      <c r="B6831" s="22" t="s">
        <v>179</v>
      </c>
      <c r="C6831" s="22" t="s">
        <v>7</v>
      </c>
      <c r="D6831" s="22" t="s">
        <v>7</v>
      </c>
      <c r="E6831" s="22" t="s">
        <v>15</v>
      </c>
      <c r="F6831" s="22" t="s">
        <v>18</v>
      </c>
      <c r="G6831" s="1">
        <v>24875.33</v>
      </c>
    </row>
    <row r="6832" spans="2:7">
      <c r="B6832" s="22" t="s">
        <v>179</v>
      </c>
      <c r="C6832" s="22" t="s">
        <v>7</v>
      </c>
      <c r="D6832" s="22" t="s">
        <v>7</v>
      </c>
      <c r="E6832" s="22" t="s">
        <v>15</v>
      </c>
      <c r="F6832" s="22" t="s">
        <v>19</v>
      </c>
      <c r="G6832" s="1">
        <v>18588.5</v>
      </c>
    </row>
    <row r="6833" spans="2:7">
      <c r="B6833" s="22" t="s">
        <v>179</v>
      </c>
      <c r="C6833" s="22" t="s">
        <v>7</v>
      </c>
      <c r="D6833" s="22" t="s">
        <v>7</v>
      </c>
      <c r="E6833" s="22" t="s">
        <v>15</v>
      </c>
      <c r="F6833" s="22" t="s">
        <v>20</v>
      </c>
      <c r="G6833" s="1">
        <v>36477.919999999998</v>
      </c>
    </row>
    <row r="6834" spans="2:7">
      <c r="B6834" s="22" t="s">
        <v>179</v>
      </c>
      <c r="C6834" s="22" t="s">
        <v>7</v>
      </c>
      <c r="D6834" s="22" t="s">
        <v>7</v>
      </c>
      <c r="E6834" s="22" t="s">
        <v>15</v>
      </c>
      <c r="F6834" s="22" t="s">
        <v>23</v>
      </c>
      <c r="G6834" s="1">
        <v>775.12</v>
      </c>
    </row>
    <row r="6835" spans="2:7">
      <c r="B6835" s="22" t="s">
        <v>179</v>
      </c>
      <c r="C6835" s="22" t="s">
        <v>7</v>
      </c>
      <c r="D6835" s="22" t="s">
        <v>7</v>
      </c>
      <c r="E6835" s="22" t="s">
        <v>15</v>
      </c>
      <c r="F6835" s="22" t="s">
        <v>24</v>
      </c>
      <c r="G6835" s="1">
        <v>14649.6</v>
      </c>
    </row>
    <row r="6836" spans="2:7">
      <c r="B6836" s="22" t="s">
        <v>179</v>
      </c>
      <c r="C6836" s="22" t="s">
        <v>7</v>
      </c>
      <c r="D6836" s="22" t="s">
        <v>7</v>
      </c>
      <c r="E6836" s="22" t="s">
        <v>15</v>
      </c>
      <c r="F6836" s="22" t="s">
        <v>25</v>
      </c>
      <c r="G6836" s="1">
        <v>11733.8</v>
      </c>
    </row>
    <row r="6837" spans="2:7">
      <c r="B6837" s="22" t="s">
        <v>179</v>
      </c>
      <c r="C6837" s="22" t="s">
        <v>7</v>
      </c>
      <c r="D6837" s="22" t="s">
        <v>7</v>
      </c>
      <c r="E6837" s="22" t="s">
        <v>15</v>
      </c>
      <c r="F6837" s="22" t="s">
        <v>26</v>
      </c>
      <c r="G6837" s="1">
        <v>53177.74</v>
      </c>
    </row>
    <row r="6838" spans="2:7">
      <c r="B6838" s="22" t="s">
        <v>179</v>
      </c>
      <c r="C6838" s="22" t="s">
        <v>7</v>
      </c>
      <c r="D6838" s="22" t="s">
        <v>7</v>
      </c>
      <c r="E6838" s="22" t="s">
        <v>15</v>
      </c>
      <c r="F6838" s="22" t="s">
        <v>27</v>
      </c>
      <c r="G6838" s="1">
        <v>546.45000000000005</v>
      </c>
    </row>
    <row r="6839" spans="2:7">
      <c r="B6839" s="22" t="s">
        <v>179</v>
      </c>
      <c r="C6839" s="22" t="s">
        <v>7</v>
      </c>
      <c r="D6839" s="22" t="s">
        <v>7</v>
      </c>
      <c r="E6839" s="22" t="s">
        <v>15</v>
      </c>
      <c r="F6839" s="22" t="s">
        <v>72</v>
      </c>
      <c r="G6839" s="1">
        <v>1558.09</v>
      </c>
    </row>
    <row r="6840" spans="2:7">
      <c r="B6840" s="22" t="s">
        <v>179</v>
      </c>
      <c r="C6840" s="22" t="s">
        <v>7</v>
      </c>
      <c r="D6840" s="22" t="s">
        <v>7</v>
      </c>
      <c r="E6840" s="22" t="s">
        <v>28</v>
      </c>
      <c r="F6840" s="22" t="s">
        <v>29</v>
      </c>
      <c r="G6840" s="1">
        <v>2339.58</v>
      </c>
    </row>
    <row r="6841" spans="2:7">
      <c r="B6841" s="22" t="s">
        <v>179</v>
      </c>
      <c r="C6841" s="22" t="s">
        <v>7</v>
      </c>
      <c r="D6841" s="22" t="s">
        <v>7</v>
      </c>
      <c r="E6841" s="22" t="s">
        <v>28</v>
      </c>
      <c r="F6841" s="22" t="s">
        <v>32</v>
      </c>
      <c r="G6841" s="1">
        <v>2045.24</v>
      </c>
    </row>
    <row r="6842" spans="2:7">
      <c r="B6842" s="22" t="s">
        <v>179</v>
      </c>
      <c r="C6842" s="22" t="s">
        <v>7</v>
      </c>
      <c r="D6842" s="22" t="s">
        <v>7</v>
      </c>
      <c r="E6842" s="22" t="s">
        <v>34</v>
      </c>
      <c r="F6842" s="22" t="s">
        <v>36</v>
      </c>
      <c r="G6842" s="1">
        <v>7166.13</v>
      </c>
    </row>
    <row r="6843" spans="2:7">
      <c r="B6843" s="22" t="s">
        <v>179</v>
      </c>
      <c r="C6843" s="22" t="s">
        <v>7</v>
      </c>
      <c r="D6843" s="22" t="s">
        <v>7</v>
      </c>
      <c r="E6843" s="22" t="s">
        <v>34</v>
      </c>
      <c r="F6843" s="22" t="s">
        <v>39</v>
      </c>
      <c r="G6843" s="1">
        <v>816.75</v>
      </c>
    </row>
    <row r="6844" spans="2:7">
      <c r="B6844" s="22" t="s">
        <v>179</v>
      </c>
      <c r="C6844" s="22" t="s">
        <v>7</v>
      </c>
      <c r="D6844" s="22" t="s">
        <v>7</v>
      </c>
      <c r="E6844" s="22" t="s">
        <v>34</v>
      </c>
      <c r="F6844" s="22" t="s">
        <v>55</v>
      </c>
      <c r="G6844" s="1">
        <v>200</v>
      </c>
    </row>
    <row r="6845" spans="2:7">
      <c r="B6845" s="22" t="s">
        <v>179</v>
      </c>
      <c r="C6845" s="22" t="s">
        <v>7</v>
      </c>
      <c r="D6845" s="22" t="s">
        <v>7</v>
      </c>
      <c r="E6845" s="22" t="s">
        <v>34</v>
      </c>
      <c r="F6845" s="22" t="s">
        <v>58</v>
      </c>
      <c r="G6845" s="1">
        <v>1593.12</v>
      </c>
    </row>
    <row r="6846" spans="2:7">
      <c r="B6846" s="22" t="s">
        <v>179</v>
      </c>
      <c r="C6846" s="22" t="s">
        <v>7</v>
      </c>
      <c r="D6846" s="22" t="s">
        <v>7</v>
      </c>
      <c r="E6846" s="22" t="s">
        <v>59</v>
      </c>
      <c r="F6846" s="22" t="s">
        <v>55</v>
      </c>
      <c r="G6846" s="1">
        <v>1604.66</v>
      </c>
    </row>
    <row r="6847" spans="2:7">
      <c r="B6847" s="22" t="s">
        <v>180</v>
      </c>
      <c r="C6847" s="22" t="s">
        <v>7</v>
      </c>
      <c r="D6847" s="22" t="s">
        <v>5</v>
      </c>
      <c r="E6847" s="22" t="s">
        <v>5</v>
      </c>
      <c r="F6847" s="22" t="s">
        <v>6</v>
      </c>
      <c r="G6847" s="1">
        <v>10135.09</v>
      </c>
    </row>
    <row r="6848" spans="2:7">
      <c r="B6848" s="22" t="s">
        <v>180</v>
      </c>
      <c r="C6848" s="22" t="s">
        <v>7</v>
      </c>
      <c r="D6848" s="22" t="s">
        <v>5</v>
      </c>
      <c r="E6848" s="22" t="s">
        <v>7</v>
      </c>
      <c r="F6848" s="22" t="s">
        <v>6</v>
      </c>
      <c r="G6848" s="1">
        <v>-24699.71</v>
      </c>
    </row>
    <row r="6849" spans="2:7">
      <c r="B6849" s="22" t="s">
        <v>180</v>
      </c>
      <c r="C6849" s="22" t="s">
        <v>7</v>
      </c>
      <c r="D6849" s="22" t="s">
        <v>5</v>
      </c>
      <c r="E6849" s="22" t="s">
        <v>8</v>
      </c>
      <c r="F6849" s="22" t="s">
        <v>9</v>
      </c>
      <c r="G6849" s="1">
        <v>1444496.8</v>
      </c>
    </row>
    <row r="6850" spans="2:7">
      <c r="B6850" s="22" t="s">
        <v>180</v>
      </c>
      <c r="C6850" s="22" t="s">
        <v>7</v>
      </c>
      <c r="D6850" s="22" t="s">
        <v>5</v>
      </c>
      <c r="E6850" s="22" t="s">
        <v>8</v>
      </c>
      <c r="F6850" s="22" t="s">
        <v>10</v>
      </c>
      <c r="G6850" s="1">
        <v>15369.49</v>
      </c>
    </row>
    <row r="6851" spans="2:7">
      <c r="B6851" s="22" t="s">
        <v>180</v>
      </c>
      <c r="C6851" s="22" t="s">
        <v>7</v>
      </c>
      <c r="D6851" s="22" t="s">
        <v>5</v>
      </c>
      <c r="E6851" s="22" t="s">
        <v>8</v>
      </c>
      <c r="F6851" s="22" t="s">
        <v>11</v>
      </c>
      <c r="G6851" s="1">
        <v>23220.080000000002</v>
      </c>
    </row>
    <row r="6852" spans="2:7">
      <c r="B6852" s="22" t="s">
        <v>180</v>
      </c>
      <c r="C6852" s="22" t="s">
        <v>7</v>
      </c>
      <c r="D6852" s="22" t="s">
        <v>5</v>
      </c>
      <c r="E6852" s="22" t="s">
        <v>8</v>
      </c>
      <c r="F6852" s="22" t="s">
        <v>13</v>
      </c>
      <c r="G6852" s="1">
        <v>477.18</v>
      </c>
    </row>
    <row r="6853" spans="2:7">
      <c r="B6853" s="22" t="s">
        <v>180</v>
      </c>
      <c r="C6853" s="22" t="s">
        <v>7</v>
      </c>
      <c r="D6853" s="22" t="s">
        <v>5</v>
      </c>
      <c r="E6853" s="22" t="s">
        <v>14</v>
      </c>
      <c r="F6853" s="22" t="s">
        <v>9</v>
      </c>
      <c r="G6853" s="1">
        <v>619417.47</v>
      </c>
    </row>
    <row r="6854" spans="2:7">
      <c r="B6854" s="22" t="s">
        <v>180</v>
      </c>
      <c r="C6854" s="22" t="s">
        <v>7</v>
      </c>
      <c r="D6854" s="22" t="s">
        <v>5</v>
      </c>
      <c r="E6854" s="22" t="s">
        <v>14</v>
      </c>
      <c r="F6854" s="22" t="s">
        <v>10</v>
      </c>
      <c r="G6854" s="1">
        <v>36439.33</v>
      </c>
    </row>
    <row r="6855" spans="2:7">
      <c r="B6855" s="22" t="s">
        <v>180</v>
      </c>
      <c r="C6855" s="22" t="s">
        <v>7</v>
      </c>
      <c r="D6855" s="22" t="s">
        <v>5</v>
      </c>
      <c r="E6855" s="22" t="s">
        <v>14</v>
      </c>
      <c r="F6855" s="22" t="s">
        <v>11</v>
      </c>
      <c r="G6855" s="1">
        <v>13597.52</v>
      </c>
    </row>
    <row r="6856" spans="2:7">
      <c r="B6856" s="22" t="s">
        <v>180</v>
      </c>
      <c r="C6856" s="22" t="s">
        <v>7</v>
      </c>
      <c r="D6856" s="22" t="s">
        <v>5</v>
      </c>
      <c r="E6856" s="22" t="s">
        <v>14</v>
      </c>
      <c r="F6856" s="22" t="s">
        <v>12</v>
      </c>
      <c r="G6856" s="1">
        <v>3110.97</v>
      </c>
    </row>
    <row r="6857" spans="2:7">
      <c r="B6857" s="22" t="s">
        <v>180</v>
      </c>
      <c r="C6857" s="22" t="s">
        <v>7</v>
      </c>
      <c r="D6857" s="22" t="s">
        <v>5</v>
      </c>
      <c r="E6857" s="22" t="s">
        <v>14</v>
      </c>
      <c r="F6857" s="22" t="s">
        <v>13</v>
      </c>
      <c r="G6857" s="1">
        <v>1250.8</v>
      </c>
    </row>
    <row r="6858" spans="2:7">
      <c r="B6858" s="22" t="s">
        <v>180</v>
      </c>
      <c r="C6858" s="22" t="s">
        <v>7</v>
      </c>
      <c r="D6858" s="22" t="s">
        <v>5</v>
      </c>
      <c r="E6858" s="22" t="s">
        <v>15</v>
      </c>
      <c r="F6858" s="22" t="s">
        <v>17</v>
      </c>
      <c r="G6858" s="1">
        <v>111975.32</v>
      </c>
    </row>
    <row r="6859" spans="2:7">
      <c r="B6859" s="22" t="s">
        <v>180</v>
      </c>
      <c r="C6859" s="22" t="s">
        <v>7</v>
      </c>
      <c r="D6859" s="22" t="s">
        <v>5</v>
      </c>
      <c r="E6859" s="22" t="s">
        <v>15</v>
      </c>
      <c r="F6859" s="22" t="s">
        <v>18</v>
      </c>
      <c r="G6859" s="1">
        <v>49150.04</v>
      </c>
    </row>
    <row r="6860" spans="2:7">
      <c r="B6860" s="22" t="s">
        <v>180</v>
      </c>
      <c r="C6860" s="22" t="s">
        <v>7</v>
      </c>
      <c r="D6860" s="22" t="s">
        <v>5</v>
      </c>
      <c r="E6860" s="22" t="s">
        <v>15</v>
      </c>
      <c r="F6860" s="22" t="s">
        <v>19</v>
      </c>
      <c r="G6860" s="1">
        <v>216150.58</v>
      </c>
    </row>
    <row r="6861" spans="2:7">
      <c r="B6861" s="22" t="s">
        <v>180</v>
      </c>
      <c r="C6861" s="22" t="s">
        <v>7</v>
      </c>
      <c r="D6861" s="22" t="s">
        <v>5</v>
      </c>
      <c r="E6861" s="22" t="s">
        <v>15</v>
      </c>
      <c r="F6861" s="22" t="s">
        <v>20</v>
      </c>
      <c r="G6861" s="1">
        <v>78924.800000000003</v>
      </c>
    </row>
    <row r="6862" spans="2:7">
      <c r="B6862" s="22" t="s">
        <v>180</v>
      </c>
      <c r="C6862" s="22" t="s">
        <v>7</v>
      </c>
      <c r="D6862" s="22" t="s">
        <v>5</v>
      </c>
      <c r="E6862" s="22" t="s">
        <v>15</v>
      </c>
      <c r="F6862" s="22" t="s">
        <v>21</v>
      </c>
      <c r="G6862" s="1">
        <v>3821.57</v>
      </c>
    </row>
    <row r="6863" spans="2:7">
      <c r="B6863" s="22" t="s">
        <v>180</v>
      </c>
      <c r="C6863" s="22" t="s">
        <v>7</v>
      </c>
      <c r="D6863" s="22" t="s">
        <v>5</v>
      </c>
      <c r="E6863" s="22" t="s">
        <v>15</v>
      </c>
      <c r="F6863" s="22" t="s">
        <v>22</v>
      </c>
      <c r="G6863" s="1">
        <v>2063.91</v>
      </c>
    </row>
    <row r="6864" spans="2:7">
      <c r="B6864" s="22" t="s">
        <v>180</v>
      </c>
      <c r="C6864" s="22" t="s">
        <v>7</v>
      </c>
      <c r="D6864" s="22" t="s">
        <v>5</v>
      </c>
      <c r="E6864" s="22" t="s">
        <v>15</v>
      </c>
      <c r="F6864" s="22" t="s">
        <v>23</v>
      </c>
      <c r="G6864" s="1">
        <v>10073.74</v>
      </c>
    </row>
    <row r="6865" spans="2:7">
      <c r="B6865" s="22" t="s">
        <v>180</v>
      </c>
      <c r="C6865" s="22" t="s">
        <v>7</v>
      </c>
      <c r="D6865" s="22" t="s">
        <v>5</v>
      </c>
      <c r="E6865" s="22" t="s">
        <v>15</v>
      </c>
      <c r="F6865" s="22" t="s">
        <v>24</v>
      </c>
      <c r="G6865" s="1">
        <v>26177.31</v>
      </c>
    </row>
    <row r="6866" spans="2:7">
      <c r="B6866" s="22" t="s">
        <v>180</v>
      </c>
      <c r="C6866" s="22" t="s">
        <v>7</v>
      </c>
      <c r="D6866" s="22" t="s">
        <v>5</v>
      </c>
      <c r="E6866" s="22" t="s">
        <v>15</v>
      </c>
      <c r="F6866" s="22" t="s">
        <v>25</v>
      </c>
      <c r="G6866" s="1">
        <v>238409.28</v>
      </c>
    </row>
    <row r="6867" spans="2:7">
      <c r="B6867" s="22" t="s">
        <v>180</v>
      </c>
      <c r="C6867" s="22" t="s">
        <v>7</v>
      </c>
      <c r="D6867" s="22" t="s">
        <v>5</v>
      </c>
      <c r="E6867" s="22" t="s">
        <v>15</v>
      </c>
      <c r="F6867" s="22" t="s">
        <v>26</v>
      </c>
      <c r="G6867" s="1">
        <v>220727.09</v>
      </c>
    </row>
    <row r="6868" spans="2:7">
      <c r="B6868" s="22" t="s">
        <v>180</v>
      </c>
      <c r="C6868" s="22" t="s">
        <v>7</v>
      </c>
      <c r="D6868" s="22" t="s">
        <v>5</v>
      </c>
      <c r="E6868" s="22" t="s">
        <v>15</v>
      </c>
      <c r="F6868" s="22" t="s">
        <v>27</v>
      </c>
      <c r="G6868" s="1">
        <v>2168.56</v>
      </c>
    </row>
    <row r="6869" spans="2:7">
      <c r="B6869" s="22" t="s">
        <v>180</v>
      </c>
      <c r="C6869" s="22" t="s">
        <v>7</v>
      </c>
      <c r="D6869" s="22" t="s">
        <v>5</v>
      </c>
      <c r="E6869" s="22" t="s">
        <v>15</v>
      </c>
      <c r="F6869" s="22" t="s">
        <v>72</v>
      </c>
      <c r="G6869" s="1">
        <v>12396.54</v>
      </c>
    </row>
    <row r="6870" spans="2:7">
      <c r="B6870" s="22" t="s">
        <v>180</v>
      </c>
      <c r="C6870" s="22" t="s">
        <v>7</v>
      </c>
      <c r="D6870" s="22" t="s">
        <v>5</v>
      </c>
      <c r="E6870" s="22" t="s">
        <v>28</v>
      </c>
      <c r="F6870" s="22" t="s">
        <v>29</v>
      </c>
      <c r="G6870" s="1">
        <v>112984.11</v>
      </c>
    </row>
    <row r="6871" spans="2:7">
      <c r="B6871" s="22" t="s">
        <v>180</v>
      </c>
      <c r="C6871" s="22" t="s">
        <v>7</v>
      </c>
      <c r="D6871" s="22" t="s">
        <v>5</v>
      </c>
      <c r="E6871" s="22" t="s">
        <v>28</v>
      </c>
      <c r="F6871" s="22" t="s">
        <v>30</v>
      </c>
      <c r="G6871" s="1">
        <v>10323.049999999999</v>
      </c>
    </row>
    <row r="6872" spans="2:7">
      <c r="B6872" s="22" t="s">
        <v>180</v>
      </c>
      <c r="C6872" s="22" t="s">
        <v>7</v>
      </c>
      <c r="D6872" s="22" t="s">
        <v>5</v>
      </c>
      <c r="E6872" s="22" t="s">
        <v>28</v>
      </c>
      <c r="F6872" s="22" t="s">
        <v>31</v>
      </c>
      <c r="G6872" s="1">
        <v>138338.01999999999</v>
      </c>
    </row>
    <row r="6873" spans="2:7">
      <c r="B6873" s="22" t="s">
        <v>180</v>
      </c>
      <c r="C6873" s="22" t="s">
        <v>7</v>
      </c>
      <c r="D6873" s="22" t="s">
        <v>5</v>
      </c>
      <c r="E6873" s="22" t="s">
        <v>28</v>
      </c>
      <c r="F6873" s="22" t="s">
        <v>32</v>
      </c>
      <c r="G6873" s="1">
        <v>11863.76</v>
      </c>
    </row>
    <row r="6874" spans="2:7">
      <c r="B6874" s="22" t="s">
        <v>180</v>
      </c>
      <c r="C6874" s="22" t="s">
        <v>7</v>
      </c>
      <c r="D6874" s="22" t="s">
        <v>5</v>
      </c>
      <c r="E6874" s="22" t="s">
        <v>28</v>
      </c>
      <c r="F6874" s="22" t="s">
        <v>33</v>
      </c>
      <c r="G6874" s="1">
        <v>101450.44</v>
      </c>
    </row>
    <row r="6875" spans="2:7">
      <c r="B6875" s="22" t="s">
        <v>180</v>
      </c>
      <c r="C6875" s="22" t="s">
        <v>7</v>
      </c>
      <c r="D6875" s="22" t="s">
        <v>5</v>
      </c>
      <c r="E6875" s="22" t="s">
        <v>34</v>
      </c>
      <c r="F6875" s="22" t="s">
        <v>36</v>
      </c>
      <c r="G6875" s="1">
        <v>3841.51</v>
      </c>
    </row>
    <row r="6876" spans="2:7">
      <c r="B6876" s="22" t="s">
        <v>180</v>
      </c>
      <c r="C6876" s="22" t="s">
        <v>7</v>
      </c>
      <c r="D6876" s="22" t="s">
        <v>5</v>
      </c>
      <c r="E6876" s="22" t="s">
        <v>34</v>
      </c>
      <c r="F6876" s="22" t="s">
        <v>37</v>
      </c>
      <c r="G6876" s="1">
        <v>15687.44</v>
      </c>
    </row>
    <row r="6877" spans="2:7">
      <c r="B6877" s="22" t="s">
        <v>180</v>
      </c>
      <c r="C6877" s="22" t="s">
        <v>7</v>
      </c>
      <c r="D6877" s="22" t="s">
        <v>5</v>
      </c>
      <c r="E6877" s="22" t="s">
        <v>34</v>
      </c>
      <c r="F6877" s="22" t="s">
        <v>38</v>
      </c>
      <c r="G6877" s="1">
        <v>6614.82</v>
      </c>
    </row>
    <row r="6878" spans="2:7">
      <c r="B6878" s="22" t="s">
        <v>180</v>
      </c>
      <c r="C6878" s="22" t="s">
        <v>7</v>
      </c>
      <c r="D6878" s="22" t="s">
        <v>5</v>
      </c>
      <c r="E6878" s="22" t="s">
        <v>34</v>
      </c>
      <c r="F6878" s="22" t="s">
        <v>39</v>
      </c>
      <c r="G6878" s="1">
        <v>52046.41</v>
      </c>
    </row>
    <row r="6879" spans="2:7">
      <c r="B6879" s="22" t="s">
        <v>180</v>
      </c>
      <c r="C6879" s="22" t="s">
        <v>7</v>
      </c>
      <c r="D6879" s="22" t="s">
        <v>5</v>
      </c>
      <c r="E6879" s="22" t="s">
        <v>34</v>
      </c>
      <c r="F6879" s="22" t="s">
        <v>40</v>
      </c>
      <c r="G6879" s="1">
        <v>11367.5</v>
      </c>
    </row>
    <row r="6880" spans="2:7">
      <c r="B6880" s="22" t="s">
        <v>180</v>
      </c>
      <c r="C6880" s="22" t="s">
        <v>7</v>
      </c>
      <c r="D6880" s="22" t="s">
        <v>5</v>
      </c>
      <c r="E6880" s="22" t="s">
        <v>34</v>
      </c>
      <c r="F6880" s="22" t="s">
        <v>41</v>
      </c>
      <c r="G6880" s="1">
        <v>34115.279999999999</v>
      </c>
    </row>
    <row r="6881" spans="2:7">
      <c r="B6881" s="22" t="s">
        <v>180</v>
      </c>
      <c r="C6881" s="22" t="s">
        <v>7</v>
      </c>
      <c r="D6881" s="22" t="s">
        <v>5</v>
      </c>
      <c r="E6881" s="22" t="s">
        <v>34</v>
      </c>
      <c r="F6881" s="22" t="s">
        <v>45</v>
      </c>
      <c r="G6881" s="1">
        <v>3942.52</v>
      </c>
    </row>
    <row r="6882" spans="2:7">
      <c r="B6882" s="22" t="s">
        <v>180</v>
      </c>
      <c r="C6882" s="22" t="s">
        <v>7</v>
      </c>
      <c r="D6882" s="22" t="s">
        <v>5</v>
      </c>
      <c r="E6882" s="22" t="s">
        <v>34</v>
      </c>
      <c r="F6882" s="22" t="s">
        <v>46</v>
      </c>
      <c r="G6882" s="1">
        <v>20536.669999999998</v>
      </c>
    </row>
    <row r="6883" spans="2:7">
      <c r="B6883" s="22" t="s">
        <v>180</v>
      </c>
      <c r="C6883" s="22" t="s">
        <v>7</v>
      </c>
      <c r="D6883" s="22" t="s">
        <v>5</v>
      </c>
      <c r="E6883" s="22" t="s">
        <v>34</v>
      </c>
      <c r="F6883" s="22" t="s">
        <v>47</v>
      </c>
      <c r="G6883" s="1">
        <v>48713.52</v>
      </c>
    </row>
    <row r="6884" spans="2:7">
      <c r="B6884" s="22" t="s">
        <v>180</v>
      </c>
      <c r="C6884" s="22" t="s">
        <v>7</v>
      </c>
      <c r="D6884" s="22" t="s">
        <v>5</v>
      </c>
      <c r="E6884" s="22" t="s">
        <v>34</v>
      </c>
      <c r="F6884" s="22" t="s">
        <v>48</v>
      </c>
      <c r="G6884" s="1">
        <v>11179.52</v>
      </c>
    </row>
    <row r="6885" spans="2:7">
      <c r="B6885" s="22" t="s">
        <v>180</v>
      </c>
      <c r="C6885" s="22" t="s">
        <v>7</v>
      </c>
      <c r="D6885" s="22" t="s">
        <v>5</v>
      </c>
      <c r="E6885" s="22" t="s">
        <v>34</v>
      </c>
      <c r="F6885" s="22" t="s">
        <v>88</v>
      </c>
      <c r="G6885" s="1">
        <v>14253.15</v>
      </c>
    </row>
    <row r="6886" spans="2:7">
      <c r="B6886" s="22" t="s">
        <v>180</v>
      </c>
      <c r="C6886" s="22" t="s">
        <v>7</v>
      </c>
      <c r="D6886" s="22" t="s">
        <v>5</v>
      </c>
      <c r="E6886" s="22" t="s">
        <v>34</v>
      </c>
      <c r="F6886" s="22" t="s">
        <v>66</v>
      </c>
      <c r="G6886" s="1">
        <v>30354.15</v>
      </c>
    </row>
    <row r="6887" spans="2:7">
      <c r="B6887" s="22" t="s">
        <v>180</v>
      </c>
      <c r="C6887" s="22" t="s">
        <v>7</v>
      </c>
      <c r="D6887" s="22" t="s">
        <v>5</v>
      </c>
      <c r="E6887" s="22" t="s">
        <v>34</v>
      </c>
      <c r="F6887" s="22" t="s">
        <v>181</v>
      </c>
      <c r="G6887" s="1">
        <v>111.97</v>
      </c>
    </row>
    <row r="6888" spans="2:7">
      <c r="B6888" s="22" t="s">
        <v>180</v>
      </c>
      <c r="C6888" s="22" t="s">
        <v>7</v>
      </c>
      <c r="D6888" s="22" t="s">
        <v>5</v>
      </c>
      <c r="E6888" s="22" t="s">
        <v>34</v>
      </c>
      <c r="F6888" s="22" t="s">
        <v>85</v>
      </c>
      <c r="G6888" s="1">
        <v>445.61</v>
      </c>
    </row>
    <row r="6889" spans="2:7">
      <c r="B6889" s="22" t="s">
        <v>180</v>
      </c>
      <c r="C6889" s="22" t="s">
        <v>7</v>
      </c>
      <c r="D6889" s="22" t="s">
        <v>5</v>
      </c>
      <c r="E6889" s="22" t="s">
        <v>34</v>
      </c>
      <c r="F6889" s="22" t="s">
        <v>49</v>
      </c>
      <c r="G6889" s="1">
        <v>112839.82</v>
      </c>
    </row>
    <row r="6890" spans="2:7">
      <c r="B6890" s="22" t="s">
        <v>180</v>
      </c>
      <c r="C6890" s="22" t="s">
        <v>7</v>
      </c>
      <c r="D6890" s="22" t="s">
        <v>5</v>
      </c>
      <c r="E6890" s="22" t="s">
        <v>34</v>
      </c>
      <c r="F6890" s="22" t="s">
        <v>50</v>
      </c>
      <c r="G6890" s="1">
        <v>29847.86</v>
      </c>
    </row>
    <row r="6891" spans="2:7">
      <c r="B6891" s="22" t="s">
        <v>180</v>
      </c>
      <c r="C6891" s="22" t="s">
        <v>7</v>
      </c>
      <c r="D6891" s="22" t="s">
        <v>5</v>
      </c>
      <c r="E6891" s="22" t="s">
        <v>34</v>
      </c>
      <c r="F6891" s="22" t="s">
        <v>51</v>
      </c>
      <c r="G6891" s="1">
        <v>206.99</v>
      </c>
    </row>
    <row r="6892" spans="2:7">
      <c r="B6892" s="22" t="s">
        <v>180</v>
      </c>
      <c r="C6892" s="22" t="s">
        <v>7</v>
      </c>
      <c r="D6892" s="22" t="s">
        <v>5</v>
      </c>
      <c r="E6892" s="22" t="s">
        <v>34</v>
      </c>
      <c r="F6892" s="22" t="s">
        <v>52</v>
      </c>
      <c r="G6892" s="1">
        <v>554.42999999999995</v>
      </c>
    </row>
    <row r="6893" spans="2:7">
      <c r="B6893" s="22" t="s">
        <v>180</v>
      </c>
      <c r="C6893" s="22" t="s">
        <v>7</v>
      </c>
      <c r="D6893" s="22" t="s">
        <v>5</v>
      </c>
      <c r="E6893" s="22" t="s">
        <v>34</v>
      </c>
      <c r="F6893" s="22" t="s">
        <v>53</v>
      </c>
      <c r="G6893" s="1">
        <v>44048.28</v>
      </c>
    </row>
    <row r="6894" spans="2:7">
      <c r="B6894" s="22" t="s">
        <v>180</v>
      </c>
      <c r="C6894" s="22" t="s">
        <v>7</v>
      </c>
      <c r="D6894" s="22" t="s">
        <v>5</v>
      </c>
      <c r="E6894" s="22" t="s">
        <v>34</v>
      </c>
      <c r="F6894" s="22" t="s">
        <v>54</v>
      </c>
      <c r="G6894" s="1">
        <v>4944.3999999999996</v>
      </c>
    </row>
    <row r="6895" spans="2:7">
      <c r="B6895" s="22" t="s">
        <v>180</v>
      </c>
      <c r="C6895" s="22" t="s">
        <v>7</v>
      </c>
      <c r="D6895" s="22" t="s">
        <v>5</v>
      </c>
      <c r="E6895" s="22" t="s">
        <v>34</v>
      </c>
      <c r="F6895" s="22" t="s">
        <v>55</v>
      </c>
      <c r="G6895" s="1">
        <v>5914.83</v>
      </c>
    </row>
    <row r="6896" spans="2:7">
      <c r="B6896" s="22" t="s">
        <v>180</v>
      </c>
      <c r="C6896" s="22" t="s">
        <v>7</v>
      </c>
      <c r="D6896" s="22" t="s">
        <v>5</v>
      </c>
      <c r="E6896" s="22" t="s">
        <v>34</v>
      </c>
      <c r="F6896" s="22" t="s">
        <v>56</v>
      </c>
      <c r="G6896" s="1">
        <v>150414.17000000001</v>
      </c>
    </row>
    <row r="6897" spans="2:7">
      <c r="B6897" s="22" t="s">
        <v>180</v>
      </c>
      <c r="C6897" s="22" t="s">
        <v>7</v>
      </c>
      <c r="D6897" s="22" t="s">
        <v>5</v>
      </c>
      <c r="E6897" s="22" t="s">
        <v>34</v>
      </c>
      <c r="F6897" s="22" t="s">
        <v>57</v>
      </c>
      <c r="G6897" s="1">
        <v>165182.34</v>
      </c>
    </row>
    <row r="6898" spans="2:7">
      <c r="B6898" s="22" t="s">
        <v>180</v>
      </c>
      <c r="C6898" s="22" t="s">
        <v>7</v>
      </c>
      <c r="D6898" s="22" t="s">
        <v>5</v>
      </c>
      <c r="E6898" s="22" t="s">
        <v>34</v>
      </c>
      <c r="F6898" s="22" t="s">
        <v>91</v>
      </c>
      <c r="G6898" s="1">
        <v>701.79</v>
      </c>
    </row>
    <row r="6899" spans="2:7">
      <c r="B6899" s="22" t="s">
        <v>180</v>
      </c>
      <c r="C6899" s="22" t="s">
        <v>7</v>
      </c>
      <c r="D6899" s="22" t="s">
        <v>5</v>
      </c>
      <c r="E6899" s="22" t="s">
        <v>34</v>
      </c>
      <c r="F6899" s="22" t="s">
        <v>94</v>
      </c>
      <c r="G6899" s="1">
        <v>6842.24</v>
      </c>
    </row>
    <row r="6900" spans="2:7">
      <c r="B6900" s="22" t="s">
        <v>180</v>
      </c>
      <c r="C6900" s="22" t="s">
        <v>7</v>
      </c>
      <c r="D6900" s="22" t="s">
        <v>5</v>
      </c>
      <c r="E6900" s="22" t="s">
        <v>34</v>
      </c>
      <c r="F6900" s="22" t="s">
        <v>58</v>
      </c>
      <c r="G6900" s="1">
        <v>5945.83</v>
      </c>
    </row>
    <row r="6901" spans="2:7">
      <c r="B6901" s="22" t="s">
        <v>180</v>
      </c>
      <c r="C6901" s="22" t="s">
        <v>7</v>
      </c>
      <c r="D6901" s="22" t="s">
        <v>5</v>
      </c>
      <c r="E6901" s="22" t="s">
        <v>59</v>
      </c>
      <c r="F6901" s="22" t="s">
        <v>55</v>
      </c>
      <c r="G6901" s="1">
        <v>6570.31</v>
      </c>
    </row>
    <row r="6902" spans="2:7">
      <c r="B6902" s="22" t="s">
        <v>180</v>
      </c>
      <c r="C6902" s="22" t="s">
        <v>7</v>
      </c>
      <c r="D6902" s="22" t="s">
        <v>5</v>
      </c>
      <c r="E6902" s="22" t="s">
        <v>60</v>
      </c>
      <c r="F6902" s="22" t="s">
        <v>78</v>
      </c>
      <c r="G6902" s="1">
        <v>1700</v>
      </c>
    </row>
    <row r="6903" spans="2:7">
      <c r="B6903" s="22" t="s">
        <v>180</v>
      </c>
      <c r="C6903" s="22" t="s">
        <v>7</v>
      </c>
      <c r="D6903" s="22" t="s">
        <v>7</v>
      </c>
      <c r="E6903" s="22" t="s">
        <v>5</v>
      </c>
      <c r="F6903" s="22" t="s">
        <v>6</v>
      </c>
      <c r="G6903" s="1">
        <v>14564.62</v>
      </c>
    </row>
    <row r="6904" spans="2:7">
      <c r="B6904" s="22" t="s">
        <v>180</v>
      </c>
      <c r="C6904" s="22" t="s">
        <v>7</v>
      </c>
      <c r="D6904" s="22" t="s">
        <v>7</v>
      </c>
      <c r="E6904" s="22" t="s">
        <v>8</v>
      </c>
      <c r="F6904" s="22" t="s">
        <v>9</v>
      </c>
      <c r="G6904" s="1">
        <v>37980.080000000002</v>
      </c>
    </row>
    <row r="6905" spans="2:7">
      <c r="B6905" s="22" t="s">
        <v>180</v>
      </c>
      <c r="C6905" s="22" t="s">
        <v>7</v>
      </c>
      <c r="D6905" s="22" t="s">
        <v>7</v>
      </c>
      <c r="E6905" s="22" t="s">
        <v>8</v>
      </c>
      <c r="F6905" s="22" t="s">
        <v>11</v>
      </c>
      <c r="G6905" s="1">
        <v>75</v>
      </c>
    </row>
    <row r="6906" spans="2:7">
      <c r="B6906" s="22" t="s">
        <v>180</v>
      </c>
      <c r="C6906" s="22" t="s">
        <v>7</v>
      </c>
      <c r="D6906" s="22" t="s">
        <v>7</v>
      </c>
      <c r="E6906" s="22" t="s">
        <v>8</v>
      </c>
      <c r="F6906" s="22" t="s">
        <v>12</v>
      </c>
      <c r="G6906" s="1">
        <v>52005</v>
      </c>
    </row>
    <row r="6907" spans="2:7">
      <c r="B6907" s="22" t="s">
        <v>180</v>
      </c>
      <c r="C6907" s="22" t="s">
        <v>7</v>
      </c>
      <c r="D6907" s="22" t="s">
        <v>7</v>
      </c>
      <c r="E6907" s="22" t="s">
        <v>14</v>
      </c>
      <c r="F6907" s="22" t="s">
        <v>9</v>
      </c>
      <c r="G6907" s="1">
        <v>49135.93</v>
      </c>
    </row>
    <row r="6908" spans="2:7">
      <c r="B6908" s="22" t="s">
        <v>180</v>
      </c>
      <c r="C6908" s="22" t="s">
        <v>7</v>
      </c>
      <c r="D6908" s="22" t="s">
        <v>7</v>
      </c>
      <c r="E6908" s="22" t="s">
        <v>14</v>
      </c>
      <c r="F6908" s="22" t="s">
        <v>11</v>
      </c>
      <c r="G6908" s="1">
        <v>250</v>
      </c>
    </row>
    <row r="6909" spans="2:7">
      <c r="B6909" s="22" t="s">
        <v>180</v>
      </c>
      <c r="C6909" s="22" t="s">
        <v>7</v>
      </c>
      <c r="D6909" s="22" t="s">
        <v>7</v>
      </c>
      <c r="E6909" s="22" t="s">
        <v>14</v>
      </c>
      <c r="F6909" s="22" t="s">
        <v>12</v>
      </c>
      <c r="G6909" s="1">
        <v>2877.37</v>
      </c>
    </row>
    <row r="6910" spans="2:7">
      <c r="B6910" s="22" t="s">
        <v>180</v>
      </c>
      <c r="C6910" s="22" t="s">
        <v>7</v>
      </c>
      <c r="D6910" s="22" t="s">
        <v>7</v>
      </c>
      <c r="E6910" s="22" t="s">
        <v>15</v>
      </c>
      <c r="F6910" s="22" t="s">
        <v>17</v>
      </c>
      <c r="G6910" s="1">
        <v>6733.45</v>
      </c>
    </row>
    <row r="6911" spans="2:7">
      <c r="B6911" s="22" t="s">
        <v>180</v>
      </c>
      <c r="C6911" s="22" t="s">
        <v>7</v>
      </c>
      <c r="D6911" s="22" t="s">
        <v>7</v>
      </c>
      <c r="E6911" s="22" t="s">
        <v>15</v>
      </c>
      <c r="F6911" s="22" t="s">
        <v>18</v>
      </c>
      <c r="G6911" s="1">
        <v>3712.12</v>
      </c>
    </row>
    <row r="6912" spans="2:7">
      <c r="B6912" s="22" t="s">
        <v>180</v>
      </c>
      <c r="C6912" s="22" t="s">
        <v>7</v>
      </c>
      <c r="D6912" s="22" t="s">
        <v>7</v>
      </c>
      <c r="E6912" s="22" t="s">
        <v>15</v>
      </c>
      <c r="F6912" s="22" t="s">
        <v>19</v>
      </c>
      <c r="G6912" s="1">
        <v>10060.209999999999</v>
      </c>
    </row>
    <row r="6913" spans="2:7">
      <c r="B6913" s="22" t="s">
        <v>180</v>
      </c>
      <c r="C6913" s="22" t="s">
        <v>7</v>
      </c>
      <c r="D6913" s="22" t="s">
        <v>7</v>
      </c>
      <c r="E6913" s="22" t="s">
        <v>15</v>
      </c>
      <c r="F6913" s="22" t="s">
        <v>20</v>
      </c>
      <c r="G6913" s="1">
        <v>6666.12</v>
      </c>
    </row>
    <row r="6914" spans="2:7">
      <c r="B6914" s="22" t="s">
        <v>180</v>
      </c>
      <c r="C6914" s="22" t="s">
        <v>7</v>
      </c>
      <c r="D6914" s="22" t="s">
        <v>7</v>
      </c>
      <c r="E6914" s="22" t="s">
        <v>15</v>
      </c>
      <c r="F6914" s="22" t="s">
        <v>21</v>
      </c>
      <c r="G6914" s="1">
        <v>223.56</v>
      </c>
    </row>
    <row r="6915" spans="2:7">
      <c r="B6915" s="22" t="s">
        <v>180</v>
      </c>
      <c r="C6915" s="22" t="s">
        <v>7</v>
      </c>
      <c r="D6915" s="22" t="s">
        <v>7</v>
      </c>
      <c r="E6915" s="22" t="s">
        <v>15</v>
      </c>
      <c r="F6915" s="22" t="s">
        <v>22</v>
      </c>
      <c r="G6915" s="1">
        <v>122.46</v>
      </c>
    </row>
    <row r="6916" spans="2:7">
      <c r="B6916" s="22" t="s">
        <v>180</v>
      </c>
      <c r="C6916" s="22" t="s">
        <v>7</v>
      </c>
      <c r="D6916" s="22" t="s">
        <v>7</v>
      </c>
      <c r="E6916" s="22" t="s">
        <v>15</v>
      </c>
      <c r="F6916" s="22" t="s">
        <v>23</v>
      </c>
      <c r="G6916" s="1">
        <v>1658</v>
      </c>
    </row>
    <row r="6917" spans="2:7">
      <c r="B6917" s="22" t="s">
        <v>180</v>
      </c>
      <c r="C6917" s="22" t="s">
        <v>7</v>
      </c>
      <c r="D6917" s="22" t="s">
        <v>7</v>
      </c>
      <c r="E6917" s="22" t="s">
        <v>15</v>
      </c>
      <c r="F6917" s="22" t="s">
        <v>24</v>
      </c>
      <c r="G6917" s="1">
        <v>1094.57</v>
      </c>
    </row>
    <row r="6918" spans="2:7">
      <c r="B6918" s="22" t="s">
        <v>180</v>
      </c>
      <c r="C6918" s="22" t="s">
        <v>7</v>
      </c>
      <c r="D6918" s="22" t="s">
        <v>7</v>
      </c>
      <c r="E6918" s="22" t="s">
        <v>15</v>
      </c>
      <c r="F6918" s="22" t="s">
        <v>25</v>
      </c>
      <c r="G6918" s="1">
        <v>4530.22</v>
      </c>
    </row>
    <row r="6919" spans="2:7">
      <c r="B6919" s="22" t="s">
        <v>180</v>
      </c>
      <c r="C6919" s="22" t="s">
        <v>7</v>
      </c>
      <c r="D6919" s="22" t="s">
        <v>7</v>
      </c>
      <c r="E6919" s="22" t="s">
        <v>15</v>
      </c>
      <c r="F6919" s="22" t="s">
        <v>26</v>
      </c>
      <c r="G6919" s="1">
        <v>8218.82</v>
      </c>
    </row>
    <row r="6920" spans="2:7">
      <c r="B6920" s="22" t="s">
        <v>180</v>
      </c>
      <c r="C6920" s="22" t="s">
        <v>7</v>
      </c>
      <c r="D6920" s="22" t="s">
        <v>7</v>
      </c>
      <c r="E6920" s="22" t="s">
        <v>15</v>
      </c>
      <c r="F6920" s="22" t="s">
        <v>27</v>
      </c>
      <c r="G6920" s="1">
        <v>126.09</v>
      </c>
    </row>
    <row r="6921" spans="2:7">
      <c r="B6921" s="22" t="s">
        <v>180</v>
      </c>
      <c r="C6921" s="22" t="s">
        <v>7</v>
      </c>
      <c r="D6921" s="22" t="s">
        <v>7</v>
      </c>
      <c r="E6921" s="22" t="s">
        <v>15</v>
      </c>
      <c r="F6921" s="22" t="s">
        <v>72</v>
      </c>
      <c r="G6921" s="1">
        <v>112.96</v>
      </c>
    </row>
    <row r="6922" spans="2:7">
      <c r="B6922" s="22" t="s">
        <v>180</v>
      </c>
      <c r="C6922" s="22" t="s">
        <v>7</v>
      </c>
      <c r="D6922" s="22" t="s">
        <v>7</v>
      </c>
      <c r="E6922" s="22" t="s">
        <v>28</v>
      </c>
      <c r="F6922" s="22" t="s">
        <v>29</v>
      </c>
      <c r="G6922" s="1">
        <v>13717.58</v>
      </c>
    </row>
    <row r="6923" spans="2:7">
      <c r="B6923" s="22" t="s">
        <v>180</v>
      </c>
      <c r="C6923" s="22" t="s">
        <v>7</v>
      </c>
      <c r="D6923" s="22" t="s">
        <v>7</v>
      </c>
      <c r="E6923" s="22" t="s">
        <v>28</v>
      </c>
      <c r="F6923" s="22" t="s">
        <v>31</v>
      </c>
      <c r="G6923" s="1">
        <v>798.79</v>
      </c>
    </row>
    <row r="6924" spans="2:7">
      <c r="B6924" s="22" t="s">
        <v>180</v>
      </c>
      <c r="C6924" s="22" t="s">
        <v>7</v>
      </c>
      <c r="D6924" s="22" t="s">
        <v>7</v>
      </c>
      <c r="E6924" s="22" t="s">
        <v>28</v>
      </c>
      <c r="F6924" s="22" t="s">
        <v>32</v>
      </c>
      <c r="G6924" s="1">
        <v>192.93</v>
      </c>
    </row>
    <row r="6925" spans="2:7">
      <c r="B6925" s="22" t="s">
        <v>180</v>
      </c>
      <c r="C6925" s="22" t="s">
        <v>7</v>
      </c>
      <c r="D6925" s="22" t="s">
        <v>7</v>
      </c>
      <c r="E6925" s="22" t="s">
        <v>28</v>
      </c>
      <c r="F6925" s="22" t="s">
        <v>33</v>
      </c>
      <c r="G6925" s="1">
        <v>375.72</v>
      </c>
    </row>
    <row r="6926" spans="2:7">
      <c r="B6926" s="22" t="s">
        <v>180</v>
      </c>
      <c r="C6926" s="22" t="s">
        <v>7</v>
      </c>
      <c r="D6926" s="22" t="s">
        <v>7</v>
      </c>
      <c r="E6926" s="22" t="s">
        <v>34</v>
      </c>
      <c r="F6926" s="22" t="s">
        <v>38</v>
      </c>
      <c r="G6926" s="1">
        <v>215</v>
      </c>
    </row>
    <row r="6927" spans="2:7">
      <c r="B6927" s="22" t="s">
        <v>180</v>
      </c>
      <c r="C6927" s="22" t="s">
        <v>7</v>
      </c>
      <c r="D6927" s="22" t="s">
        <v>7</v>
      </c>
      <c r="E6927" s="22" t="s">
        <v>34</v>
      </c>
      <c r="F6927" s="22" t="s">
        <v>39</v>
      </c>
      <c r="G6927" s="1">
        <v>252915.81</v>
      </c>
    </row>
    <row r="6928" spans="2:7">
      <c r="B6928" s="22" t="s">
        <v>180</v>
      </c>
      <c r="C6928" s="22" t="s">
        <v>7</v>
      </c>
      <c r="D6928" s="22" t="s">
        <v>7</v>
      </c>
      <c r="E6928" s="22" t="s">
        <v>34</v>
      </c>
      <c r="F6928" s="22" t="s">
        <v>48</v>
      </c>
      <c r="G6928" s="1">
        <v>14908</v>
      </c>
    </row>
    <row r="6929" spans="2:7">
      <c r="B6929" s="22" t="s">
        <v>180</v>
      </c>
      <c r="C6929" s="22" t="s">
        <v>7</v>
      </c>
      <c r="D6929" s="22" t="s">
        <v>7</v>
      </c>
      <c r="E6929" s="22" t="s">
        <v>34</v>
      </c>
      <c r="F6929" s="22" t="s">
        <v>55</v>
      </c>
      <c r="G6929" s="1">
        <v>240</v>
      </c>
    </row>
    <row r="6930" spans="2:7">
      <c r="B6930" s="22" t="s">
        <v>180</v>
      </c>
      <c r="C6930" s="22" t="s">
        <v>7</v>
      </c>
      <c r="D6930" s="22" t="s">
        <v>7</v>
      </c>
      <c r="E6930" s="22" t="s">
        <v>34</v>
      </c>
      <c r="F6930" s="22" t="s">
        <v>56</v>
      </c>
      <c r="G6930" s="1">
        <v>14368.19</v>
      </c>
    </row>
    <row r="6931" spans="2:7">
      <c r="B6931" s="22" t="s">
        <v>180</v>
      </c>
      <c r="C6931" s="22" t="s">
        <v>7</v>
      </c>
      <c r="D6931" s="22" t="s">
        <v>7</v>
      </c>
      <c r="E6931" s="22" t="s">
        <v>34</v>
      </c>
      <c r="F6931" s="22" t="s">
        <v>58</v>
      </c>
      <c r="G6931" s="1">
        <v>5135.08</v>
      </c>
    </row>
    <row r="6932" spans="2:7">
      <c r="B6932" s="22" t="s">
        <v>180</v>
      </c>
      <c r="C6932" s="22" t="s">
        <v>7</v>
      </c>
      <c r="D6932" s="22" t="s">
        <v>7</v>
      </c>
      <c r="E6932" s="22" t="s">
        <v>59</v>
      </c>
      <c r="F6932" s="22" t="s">
        <v>55</v>
      </c>
      <c r="G6932" s="1">
        <v>443.53</v>
      </c>
    </row>
    <row r="6933" spans="2:7">
      <c r="B6933" s="22" t="s">
        <v>180</v>
      </c>
      <c r="C6933" s="22" t="s">
        <v>7</v>
      </c>
      <c r="D6933" s="22" t="s">
        <v>7</v>
      </c>
      <c r="E6933" s="22" t="s">
        <v>60</v>
      </c>
      <c r="F6933" s="22" t="s">
        <v>79</v>
      </c>
      <c r="G6933" s="1">
        <v>4258.75</v>
      </c>
    </row>
    <row r="6934" spans="2:7">
      <c r="B6934" s="22" t="s">
        <v>182</v>
      </c>
      <c r="C6934" s="22" t="s">
        <v>7</v>
      </c>
      <c r="D6934" s="22" t="s">
        <v>5</v>
      </c>
      <c r="E6934" s="22" t="s">
        <v>5</v>
      </c>
      <c r="F6934" s="22" t="s">
        <v>6</v>
      </c>
      <c r="G6934" s="1">
        <v>762058.41</v>
      </c>
    </row>
    <row r="6935" spans="2:7">
      <c r="B6935" s="22" t="s">
        <v>182</v>
      </c>
      <c r="C6935" s="22" t="s">
        <v>7</v>
      </c>
      <c r="D6935" s="22" t="s">
        <v>5</v>
      </c>
      <c r="E6935" s="22" t="s">
        <v>7</v>
      </c>
      <c r="F6935" s="22" t="s">
        <v>6</v>
      </c>
      <c r="G6935" s="1">
        <v>-762058.41</v>
      </c>
    </row>
    <row r="6936" spans="2:7">
      <c r="B6936" s="22" t="s">
        <v>182</v>
      </c>
      <c r="C6936" s="22" t="s">
        <v>7</v>
      </c>
      <c r="D6936" s="22" t="s">
        <v>5</v>
      </c>
      <c r="E6936" s="22" t="s">
        <v>8</v>
      </c>
      <c r="F6936" s="22" t="s">
        <v>9</v>
      </c>
      <c r="G6936" s="1">
        <v>33608322.439999998</v>
      </c>
    </row>
    <row r="6937" spans="2:7">
      <c r="B6937" s="22" t="s">
        <v>182</v>
      </c>
      <c r="C6937" s="22" t="s">
        <v>7</v>
      </c>
      <c r="D6937" s="22" t="s">
        <v>5</v>
      </c>
      <c r="E6937" s="22" t="s">
        <v>8</v>
      </c>
      <c r="F6937" s="22" t="s">
        <v>10</v>
      </c>
      <c r="G6937" s="1">
        <v>912964.38</v>
      </c>
    </row>
    <row r="6938" spans="2:7">
      <c r="B6938" s="22" t="s">
        <v>182</v>
      </c>
      <c r="C6938" s="22" t="s">
        <v>7</v>
      </c>
      <c r="D6938" s="22" t="s">
        <v>5</v>
      </c>
      <c r="E6938" s="22" t="s">
        <v>8</v>
      </c>
      <c r="F6938" s="22" t="s">
        <v>11</v>
      </c>
      <c r="G6938" s="1">
        <v>1106759.82</v>
      </c>
    </row>
    <row r="6939" spans="2:7">
      <c r="B6939" s="22" t="s">
        <v>182</v>
      </c>
      <c r="C6939" s="22" t="s">
        <v>7</v>
      </c>
      <c r="D6939" s="22" t="s">
        <v>5</v>
      </c>
      <c r="E6939" s="22" t="s">
        <v>8</v>
      </c>
      <c r="F6939" s="22" t="s">
        <v>12</v>
      </c>
      <c r="G6939" s="1">
        <v>624771.13</v>
      </c>
    </row>
    <row r="6940" spans="2:7">
      <c r="B6940" s="22" t="s">
        <v>182</v>
      </c>
      <c r="C6940" s="22" t="s">
        <v>7</v>
      </c>
      <c r="D6940" s="22" t="s">
        <v>5</v>
      </c>
      <c r="E6940" s="22" t="s">
        <v>8</v>
      </c>
      <c r="F6940" s="22" t="s">
        <v>13</v>
      </c>
      <c r="G6940" s="1">
        <v>98721.51</v>
      </c>
    </row>
    <row r="6941" spans="2:7">
      <c r="B6941" s="22" t="s">
        <v>182</v>
      </c>
      <c r="C6941" s="22" t="s">
        <v>7</v>
      </c>
      <c r="D6941" s="22" t="s">
        <v>5</v>
      </c>
      <c r="E6941" s="22" t="s">
        <v>14</v>
      </c>
      <c r="F6941" s="22" t="s">
        <v>9</v>
      </c>
      <c r="G6941" s="1">
        <v>11714573.93</v>
      </c>
    </row>
    <row r="6942" spans="2:7">
      <c r="B6942" s="22" t="s">
        <v>182</v>
      </c>
      <c r="C6942" s="22" t="s">
        <v>7</v>
      </c>
      <c r="D6942" s="22" t="s">
        <v>5</v>
      </c>
      <c r="E6942" s="22" t="s">
        <v>14</v>
      </c>
      <c r="F6942" s="22" t="s">
        <v>10</v>
      </c>
      <c r="G6942" s="1">
        <v>364470.56</v>
      </c>
    </row>
    <row r="6943" spans="2:7">
      <c r="B6943" s="22" t="s">
        <v>182</v>
      </c>
      <c r="C6943" s="22" t="s">
        <v>7</v>
      </c>
      <c r="D6943" s="22" t="s">
        <v>5</v>
      </c>
      <c r="E6943" s="22" t="s">
        <v>14</v>
      </c>
      <c r="F6943" s="22" t="s">
        <v>11</v>
      </c>
      <c r="G6943" s="1">
        <v>458112.89</v>
      </c>
    </row>
    <row r="6944" spans="2:7">
      <c r="B6944" s="22" t="s">
        <v>182</v>
      </c>
      <c r="C6944" s="22" t="s">
        <v>7</v>
      </c>
      <c r="D6944" s="22" t="s">
        <v>5</v>
      </c>
      <c r="E6944" s="22" t="s">
        <v>14</v>
      </c>
      <c r="F6944" s="22" t="s">
        <v>12</v>
      </c>
      <c r="G6944" s="1">
        <v>249509.26</v>
      </c>
    </row>
    <row r="6945" spans="2:7">
      <c r="B6945" s="22" t="s">
        <v>182</v>
      </c>
      <c r="C6945" s="22" t="s">
        <v>7</v>
      </c>
      <c r="D6945" s="22" t="s">
        <v>5</v>
      </c>
      <c r="E6945" s="22" t="s">
        <v>14</v>
      </c>
      <c r="F6945" s="22" t="s">
        <v>13</v>
      </c>
      <c r="G6945" s="1">
        <v>22528.05</v>
      </c>
    </row>
    <row r="6946" spans="2:7">
      <c r="B6946" s="22" t="s">
        <v>182</v>
      </c>
      <c r="C6946" s="22" t="s">
        <v>7</v>
      </c>
      <c r="D6946" s="22" t="s">
        <v>5</v>
      </c>
      <c r="E6946" s="22" t="s">
        <v>15</v>
      </c>
      <c r="F6946" s="22" t="s">
        <v>16</v>
      </c>
      <c r="G6946" s="1">
        <v>9383.07</v>
      </c>
    </row>
    <row r="6947" spans="2:7">
      <c r="B6947" s="22" t="s">
        <v>182</v>
      </c>
      <c r="C6947" s="22" t="s">
        <v>7</v>
      </c>
      <c r="D6947" s="22" t="s">
        <v>5</v>
      </c>
      <c r="E6947" s="22" t="s">
        <v>15</v>
      </c>
      <c r="F6947" s="22" t="s">
        <v>71</v>
      </c>
      <c r="G6947" s="1">
        <v>390.53</v>
      </c>
    </row>
    <row r="6948" spans="2:7">
      <c r="B6948" s="22" t="s">
        <v>182</v>
      </c>
      <c r="C6948" s="22" t="s">
        <v>7</v>
      </c>
      <c r="D6948" s="22" t="s">
        <v>5</v>
      </c>
      <c r="E6948" s="22" t="s">
        <v>15</v>
      </c>
      <c r="F6948" s="22" t="s">
        <v>17</v>
      </c>
      <c r="G6948" s="1">
        <v>2735037.34</v>
      </c>
    </row>
    <row r="6949" spans="2:7">
      <c r="B6949" s="22" t="s">
        <v>182</v>
      </c>
      <c r="C6949" s="22" t="s">
        <v>7</v>
      </c>
      <c r="D6949" s="22" t="s">
        <v>5</v>
      </c>
      <c r="E6949" s="22" t="s">
        <v>15</v>
      </c>
      <c r="F6949" s="22" t="s">
        <v>18</v>
      </c>
      <c r="G6949" s="1">
        <v>965262.76</v>
      </c>
    </row>
    <row r="6950" spans="2:7">
      <c r="B6950" s="22" t="s">
        <v>182</v>
      </c>
      <c r="C6950" s="22" t="s">
        <v>7</v>
      </c>
      <c r="D6950" s="22" t="s">
        <v>5</v>
      </c>
      <c r="E6950" s="22" t="s">
        <v>15</v>
      </c>
      <c r="F6950" s="22" t="s">
        <v>19</v>
      </c>
      <c r="G6950" s="1">
        <v>5444225.1399999997</v>
      </c>
    </row>
    <row r="6951" spans="2:7">
      <c r="B6951" s="22" t="s">
        <v>182</v>
      </c>
      <c r="C6951" s="22" t="s">
        <v>7</v>
      </c>
      <c r="D6951" s="22" t="s">
        <v>5</v>
      </c>
      <c r="E6951" s="22" t="s">
        <v>15</v>
      </c>
      <c r="F6951" s="22" t="s">
        <v>20</v>
      </c>
      <c r="G6951" s="1">
        <v>1782001.26</v>
      </c>
    </row>
    <row r="6952" spans="2:7">
      <c r="B6952" s="22" t="s">
        <v>182</v>
      </c>
      <c r="C6952" s="22" t="s">
        <v>7</v>
      </c>
      <c r="D6952" s="22" t="s">
        <v>5</v>
      </c>
      <c r="E6952" s="22" t="s">
        <v>15</v>
      </c>
      <c r="F6952" s="22" t="s">
        <v>21</v>
      </c>
      <c r="G6952" s="1">
        <v>95762.83</v>
      </c>
    </row>
    <row r="6953" spans="2:7">
      <c r="B6953" s="22" t="s">
        <v>182</v>
      </c>
      <c r="C6953" s="22" t="s">
        <v>7</v>
      </c>
      <c r="D6953" s="22" t="s">
        <v>5</v>
      </c>
      <c r="E6953" s="22" t="s">
        <v>15</v>
      </c>
      <c r="F6953" s="22" t="s">
        <v>22</v>
      </c>
      <c r="G6953" s="1">
        <v>18866.45</v>
      </c>
    </row>
    <row r="6954" spans="2:7">
      <c r="B6954" s="22" t="s">
        <v>182</v>
      </c>
      <c r="C6954" s="22" t="s">
        <v>7</v>
      </c>
      <c r="D6954" s="22" t="s">
        <v>5</v>
      </c>
      <c r="E6954" s="22" t="s">
        <v>15</v>
      </c>
      <c r="F6954" s="22" t="s">
        <v>23</v>
      </c>
      <c r="G6954" s="1">
        <v>101508.33</v>
      </c>
    </row>
    <row r="6955" spans="2:7">
      <c r="B6955" s="22" t="s">
        <v>182</v>
      </c>
      <c r="C6955" s="22" t="s">
        <v>7</v>
      </c>
      <c r="D6955" s="22" t="s">
        <v>5</v>
      </c>
      <c r="E6955" s="22" t="s">
        <v>15</v>
      </c>
      <c r="F6955" s="22" t="s">
        <v>24</v>
      </c>
      <c r="G6955" s="1">
        <v>147729.72</v>
      </c>
    </row>
    <row r="6956" spans="2:7">
      <c r="B6956" s="22" t="s">
        <v>182</v>
      </c>
      <c r="C6956" s="22" t="s">
        <v>7</v>
      </c>
      <c r="D6956" s="22" t="s">
        <v>5</v>
      </c>
      <c r="E6956" s="22" t="s">
        <v>15</v>
      </c>
      <c r="F6956" s="22" t="s">
        <v>25</v>
      </c>
      <c r="G6956" s="1">
        <v>4576416.12</v>
      </c>
    </row>
    <row r="6957" spans="2:7">
      <c r="B6957" s="22" t="s">
        <v>182</v>
      </c>
      <c r="C6957" s="22" t="s">
        <v>7</v>
      </c>
      <c r="D6957" s="22" t="s">
        <v>5</v>
      </c>
      <c r="E6957" s="22" t="s">
        <v>15</v>
      </c>
      <c r="F6957" s="22" t="s">
        <v>26</v>
      </c>
      <c r="G6957" s="1">
        <v>3500441.26</v>
      </c>
    </row>
    <row r="6958" spans="2:7">
      <c r="B6958" s="22" t="s">
        <v>182</v>
      </c>
      <c r="C6958" s="22" t="s">
        <v>7</v>
      </c>
      <c r="D6958" s="22" t="s">
        <v>5</v>
      </c>
      <c r="E6958" s="22" t="s">
        <v>28</v>
      </c>
      <c r="F6958" s="22" t="s">
        <v>29</v>
      </c>
      <c r="G6958" s="1">
        <v>1268292.21</v>
      </c>
    </row>
    <row r="6959" spans="2:7">
      <c r="B6959" s="22" t="s">
        <v>182</v>
      </c>
      <c r="C6959" s="22" t="s">
        <v>7</v>
      </c>
      <c r="D6959" s="22" t="s">
        <v>5</v>
      </c>
      <c r="E6959" s="22" t="s">
        <v>28</v>
      </c>
      <c r="F6959" s="22" t="s">
        <v>30</v>
      </c>
      <c r="G6959" s="1">
        <v>79537</v>
      </c>
    </row>
    <row r="6960" spans="2:7">
      <c r="B6960" s="22" t="s">
        <v>182</v>
      </c>
      <c r="C6960" s="22" t="s">
        <v>7</v>
      </c>
      <c r="D6960" s="22" t="s">
        <v>5</v>
      </c>
      <c r="E6960" s="22" t="s">
        <v>28</v>
      </c>
      <c r="F6960" s="22" t="s">
        <v>31</v>
      </c>
      <c r="G6960" s="1">
        <v>300</v>
      </c>
    </row>
    <row r="6961" spans="2:7">
      <c r="B6961" s="22" t="s">
        <v>182</v>
      </c>
      <c r="C6961" s="22" t="s">
        <v>7</v>
      </c>
      <c r="D6961" s="22" t="s">
        <v>5</v>
      </c>
      <c r="E6961" s="22" t="s">
        <v>28</v>
      </c>
      <c r="F6961" s="22" t="s">
        <v>32</v>
      </c>
      <c r="G6961" s="1">
        <v>152114.64000000001</v>
      </c>
    </row>
    <row r="6962" spans="2:7">
      <c r="B6962" s="22" t="s">
        <v>182</v>
      </c>
      <c r="C6962" s="22" t="s">
        <v>7</v>
      </c>
      <c r="D6962" s="22" t="s">
        <v>5</v>
      </c>
      <c r="E6962" s="22" t="s">
        <v>28</v>
      </c>
      <c r="F6962" s="22" t="s">
        <v>33</v>
      </c>
      <c r="G6962" s="1">
        <v>688427.03</v>
      </c>
    </row>
    <row r="6963" spans="2:7">
      <c r="B6963" s="22" t="s">
        <v>182</v>
      </c>
      <c r="C6963" s="22" t="s">
        <v>7</v>
      </c>
      <c r="D6963" s="22" t="s">
        <v>5</v>
      </c>
      <c r="E6963" s="22" t="s">
        <v>34</v>
      </c>
      <c r="F6963" s="22" t="s">
        <v>35</v>
      </c>
      <c r="G6963" s="1">
        <v>14606.34</v>
      </c>
    </row>
    <row r="6964" spans="2:7">
      <c r="B6964" s="22" t="s">
        <v>182</v>
      </c>
      <c r="C6964" s="22" t="s">
        <v>7</v>
      </c>
      <c r="D6964" s="22" t="s">
        <v>5</v>
      </c>
      <c r="E6964" s="22" t="s">
        <v>34</v>
      </c>
      <c r="F6964" s="22" t="s">
        <v>36</v>
      </c>
      <c r="G6964" s="1">
        <v>7617.94</v>
      </c>
    </row>
    <row r="6965" spans="2:7">
      <c r="B6965" s="22" t="s">
        <v>182</v>
      </c>
      <c r="C6965" s="22" t="s">
        <v>7</v>
      </c>
      <c r="D6965" s="22" t="s">
        <v>5</v>
      </c>
      <c r="E6965" s="22" t="s">
        <v>34</v>
      </c>
      <c r="F6965" s="22" t="s">
        <v>37</v>
      </c>
      <c r="G6965" s="1">
        <v>14565.25</v>
      </c>
    </row>
    <row r="6966" spans="2:7">
      <c r="B6966" s="22" t="s">
        <v>182</v>
      </c>
      <c r="C6966" s="22" t="s">
        <v>7</v>
      </c>
      <c r="D6966" s="22" t="s">
        <v>5</v>
      </c>
      <c r="E6966" s="22" t="s">
        <v>34</v>
      </c>
      <c r="F6966" s="22" t="s">
        <v>64</v>
      </c>
      <c r="G6966" s="1">
        <v>302769.77</v>
      </c>
    </row>
    <row r="6967" spans="2:7">
      <c r="B6967" s="22" t="s">
        <v>182</v>
      </c>
      <c r="C6967" s="22" t="s">
        <v>7</v>
      </c>
      <c r="D6967" s="22" t="s">
        <v>5</v>
      </c>
      <c r="E6967" s="22" t="s">
        <v>34</v>
      </c>
      <c r="F6967" s="22" t="s">
        <v>38</v>
      </c>
      <c r="G6967" s="1">
        <v>46464.52</v>
      </c>
    </row>
    <row r="6968" spans="2:7">
      <c r="B6968" s="22" t="s">
        <v>182</v>
      </c>
      <c r="C6968" s="22" t="s">
        <v>7</v>
      </c>
      <c r="D6968" s="22" t="s">
        <v>5</v>
      </c>
      <c r="E6968" s="22" t="s">
        <v>34</v>
      </c>
      <c r="F6968" s="22" t="s">
        <v>39</v>
      </c>
      <c r="G6968" s="1">
        <v>240174.61</v>
      </c>
    </row>
    <row r="6969" spans="2:7">
      <c r="B6969" s="22" t="s">
        <v>182</v>
      </c>
      <c r="C6969" s="22" t="s">
        <v>7</v>
      </c>
      <c r="D6969" s="22" t="s">
        <v>5</v>
      </c>
      <c r="E6969" s="22" t="s">
        <v>34</v>
      </c>
      <c r="F6969" s="22" t="s">
        <v>40</v>
      </c>
      <c r="G6969" s="1">
        <v>37530</v>
      </c>
    </row>
    <row r="6970" spans="2:7">
      <c r="B6970" s="22" t="s">
        <v>182</v>
      </c>
      <c r="C6970" s="22" t="s">
        <v>7</v>
      </c>
      <c r="D6970" s="22" t="s">
        <v>5</v>
      </c>
      <c r="E6970" s="22" t="s">
        <v>34</v>
      </c>
      <c r="F6970" s="22" t="s">
        <v>41</v>
      </c>
      <c r="G6970" s="1">
        <v>35724.74</v>
      </c>
    </row>
    <row r="6971" spans="2:7">
      <c r="B6971" s="22" t="s">
        <v>182</v>
      </c>
      <c r="C6971" s="22" t="s">
        <v>7</v>
      </c>
      <c r="D6971" s="22" t="s">
        <v>5</v>
      </c>
      <c r="E6971" s="22" t="s">
        <v>34</v>
      </c>
      <c r="F6971" s="22" t="s">
        <v>65</v>
      </c>
      <c r="G6971" s="1">
        <v>2970</v>
      </c>
    </row>
    <row r="6972" spans="2:7">
      <c r="B6972" s="22" t="s">
        <v>182</v>
      </c>
      <c r="C6972" s="22" t="s">
        <v>7</v>
      </c>
      <c r="D6972" s="22" t="s">
        <v>5</v>
      </c>
      <c r="E6972" s="22" t="s">
        <v>34</v>
      </c>
      <c r="F6972" s="22" t="s">
        <v>42</v>
      </c>
      <c r="G6972" s="1">
        <v>124007.17</v>
      </c>
    </row>
    <row r="6973" spans="2:7">
      <c r="B6973" s="22" t="s">
        <v>182</v>
      </c>
      <c r="C6973" s="22" t="s">
        <v>7</v>
      </c>
      <c r="D6973" s="22" t="s">
        <v>5</v>
      </c>
      <c r="E6973" s="22" t="s">
        <v>34</v>
      </c>
      <c r="F6973" s="22" t="s">
        <v>43</v>
      </c>
      <c r="G6973" s="1">
        <v>19644.14</v>
      </c>
    </row>
    <row r="6974" spans="2:7">
      <c r="B6974" s="22" t="s">
        <v>182</v>
      </c>
      <c r="C6974" s="22" t="s">
        <v>7</v>
      </c>
      <c r="D6974" s="22" t="s">
        <v>5</v>
      </c>
      <c r="E6974" s="22" t="s">
        <v>34</v>
      </c>
      <c r="F6974" s="22" t="s">
        <v>44</v>
      </c>
      <c r="G6974" s="1">
        <v>42674.91</v>
      </c>
    </row>
    <row r="6975" spans="2:7">
      <c r="B6975" s="22" t="s">
        <v>182</v>
      </c>
      <c r="C6975" s="22" t="s">
        <v>7</v>
      </c>
      <c r="D6975" s="22" t="s">
        <v>5</v>
      </c>
      <c r="E6975" s="22" t="s">
        <v>34</v>
      </c>
      <c r="F6975" s="22" t="s">
        <v>45</v>
      </c>
      <c r="G6975" s="1">
        <v>268999.36</v>
      </c>
    </row>
    <row r="6976" spans="2:7">
      <c r="B6976" s="22" t="s">
        <v>182</v>
      </c>
      <c r="C6976" s="22" t="s">
        <v>7</v>
      </c>
      <c r="D6976" s="22" t="s">
        <v>5</v>
      </c>
      <c r="E6976" s="22" t="s">
        <v>34</v>
      </c>
      <c r="F6976" s="22" t="s">
        <v>46</v>
      </c>
      <c r="G6976" s="1">
        <v>143592.75</v>
      </c>
    </row>
    <row r="6977" spans="2:7">
      <c r="B6977" s="22" t="s">
        <v>182</v>
      </c>
      <c r="C6977" s="22" t="s">
        <v>7</v>
      </c>
      <c r="D6977" s="22" t="s">
        <v>5</v>
      </c>
      <c r="E6977" s="22" t="s">
        <v>34</v>
      </c>
      <c r="F6977" s="22" t="s">
        <v>47</v>
      </c>
      <c r="G6977" s="1">
        <v>80661.02</v>
      </c>
    </row>
    <row r="6978" spans="2:7">
      <c r="B6978" s="22" t="s">
        <v>182</v>
      </c>
      <c r="C6978" s="22" t="s">
        <v>7</v>
      </c>
      <c r="D6978" s="22" t="s">
        <v>5</v>
      </c>
      <c r="E6978" s="22" t="s">
        <v>34</v>
      </c>
      <c r="F6978" s="22" t="s">
        <v>48</v>
      </c>
      <c r="G6978" s="1">
        <v>20500.07</v>
      </c>
    </row>
    <row r="6979" spans="2:7">
      <c r="B6979" s="22" t="s">
        <v>182</v>
      </c>
      <c r="C6979" s="22" t="s">
        <v>7</v>
      </c>
      <c r="D6979" s="22" t="s">
        <v>5</v>
      </c>
      <c r="E6979" s="22" t="s">
        <v>34</v>
      </c>
      <c r="F6979" s="22" t="s">
        <v>74</v>
      </c>
      <c r="G6979" s="1">
        <v>1117.8599999999999</v>
      </c>
    </row>
    <row r="6980" spans="2:7">
      <c r="B6980" s="22" t="s">
        <v>182</v>
      </c>
      <c r="C6980" s="22" t="s">
        <v>7</v>
      </c>
      <c r="D6980" s="22" t="s">
        <v>5</v>
      </c>
      <c r="E6980" s="22" t="s">
        <v>34</v>
      </c>
      <c r="F6980" s="22" t="s">
        <v>75</v>
      </c>
      <c r="G6980" s="1">
        <v>106287.49</v>
      </c>
    </row>
    <row r="6981" spans="2:7">
      <c r="B6981" s="22" t="s">
        <v>182</v>
      </c>
      <c r="C6981" s="22" t="s">
        <v>7</v>
      </c>
      <c r="D6981" s="22" t="s">
        <v>5</v>
      </c>
      <c r="E6981" s="22" t="s">
        <v>34</v>
      </c>
      <c r="F6981" s="22" t="s">
        <v>66</v>
      </c>
      <c r="G6981" s="1">
        <v>30022.93</v>
      </c>
    </row>
    <row r="6982" spans="2:7">
      <c r="B6982" s="22" t="s">
        <v>182</v>
      </c>
      <c r="C6982" s="22" t="s">
        <v>7</v>
      </c>
      <c r="D6982" s="22" t="s">
        <v>5</v>
      </c>
      <c r="E6982" s="22" t="s">
        <v>34</v>
      </c>
      <c r="F6982" s="22" t="s">
        <v>85</v>
      </c>
      <c r="G6982" s="1">
        <v>1688.96</v>
      </c>
    </row>
    <row r="6983" spans="2:7">
      <c r="B6983" s="22" t="s">
        <v>182</v>
      </c>
      <c r="C6983" s="22" t="s">
        <v>7</v>
      </c>
      <c r="D6983" s="22" t="s">
        <v>5</v>
      </c>
      <c r="E6983" s="22" t="s">
        <v>34</v>
      </c>
      <c r="F6983" s="22" t="s">
        <v>49</v>
      </c>
      <c r="G6983" s="1">
        <v>61444</v>
      </c>
    </row>
    <row r="6984" spans="2:7">
      <c r="B6984" s="22" t="s">
        <v>182</v>
      </c>
      <c r="C6984" s="22" t="s">
        <v>7</v>
      </c>
      <c r="D6984" s="22" t="s">
        <v>5</v>
      </c>
      <c r="E6984" s="22" t="s">
        <v>34</v>
      </c>
      <c r="F6984" s="22" t="s">
        <v>50</v>
      </c>
      <c r="G6984" s="1">
        <v>485967.4</v>
      </c>
    </row>
    <row r="6985" spans="2:7">
      <c r="B6985" s="22" t="s">
        <v>182</v>
      </c>
      <c r="C6985" s="22" t="s">
        <v>7</v>
      </c>
      <c r="D6985" s="22" t="s">
        <v>5</v>
      </c>
      <c r="E6985" s="22" t="s">
        <v>34</v>
      </c>
      <c r="F6985" s="22" t="s">
        <v>51</v>
      </c>
      <c r="G6985" s="1">
        <v>4730.71</v>
      </c>
    </row>
    <row r="6986" spans="2:7">
      <c r="B6986" s="22" t="s">
        <v>182</v>
      </c>
      <c r="C6986" s="22" t="s">
        <v>7</v>
      </c>
      <c r="D6986" s="22" t="s">
        <v>5</v>
      </c>
      <c r="E6986" s="22" t="s">
        <v>34</v>
      </c>
      <c r="F6986" s="22" t="s">
        <v>52</v>
      </c>
      <c r="G6986" s="1">
        <v>60320.77</v>
      </c>
    </row>
    <row r="6987" spans="2:7">
      <c r="B6987" s="22" t="s">
        <v>182</v>
      </c>
      <c r="C6987" s="22" t="s">
        <v>7</v>
      </c>
      <c r="D6987" s="22" t="s">
        <v>5</v>
      </c>
      <c r="E6987" s="22" t="s">
        <v>34</v>
      </c>
      <c r="F6987" s="22" t="s">
        <v>53</v>
      </c>
      <c r="G6987" s="1">
        <v>777427.77</v>
      </c>
    </row>
    <row r="6988" spans="2:7">
      <c r="B6988" s="22" t="s">
        <v>182</v>
      </c>
      <c r="C6988" s="22" t="s">
        <v>7</v>
      </c>
      <c r="D6988" s="22" t="s">
        <v>5</v>
      </c>
      <c r="E6988" s="22" t="s">
        <v>34</v>
      </c>
      <c r="F6988" s="22" t="s">
        <v>68</v>
      </c>
      <c r="G6988" s="1">
        <v>979859.52</v>
      </c>
    </row>
    <row r="6989" spans="2:7">
      <c r="B6989" s="22" t="s">
        <v>182</v>
      </c>
      <c r="C6989" s="22" t="s">
        <v>7</v>
      </c>
      <c r="D6989" s="22" t="s">
        <v>5</v>
      </c>
      <c r="E6989" s="22" t="s">
        <v>34</v>
      </c>
      <c r="F6989" s="22" t="s">
        <v>55</v>
      </c>
      <c r="G6989" s="1">
        <v>71775.199999999997</v>
      </c>
    </row>
    <row r="6990" spans="2:7">
      <c r="B6990" s="22" t="s">
        <v>182</v>
      </c>
      <c r="C6990" s="22" t="s">
        <v>7</v>
      </c>
      <c r="D6990" s="22" t="s">
        <v>5</v>
      </c>
      <c r="E6990" s="22" t="s">
        <v>34</v>
      </c>
      <c r="F6990" s="22" t="s">
        <v>56</v>
      </c>
      <c r="G6990" s="1">
        <v>128990</v>
      </c>
    </row>
    <row r="6991" spans="2:7">
      <c r="B6991" s="22" t="s">
        <v>182</v>
      </c>
      <c r="C6991" s="22" t="s">
        <v>7</v>
      </c>
      <c r="D6991" s="22" t="s">
        <v>5</v>
      </c>
      <c r="E6991" s="22" t="s">
        <v>34</v>
      </c>
      <c r="F6991" s="22" t="s">
        <v>106</v>
      </c>
      <c r="G6991" s="1">
        <v>788761.46</v>
      </c>
    </row>
    <row r="6992" spans="2:7">
      <c r="B6992" s="22" t="s">
        <v>182</v>
      </c>
      <c r="C6992" s="22" t="s">
        <v>7</v>
      </c>
      <c r="D6992" s="22" t="s">
        <v>5</v>
      </c>
      <c r="E6992" s="22" t="s">
        <v>34</v>
      </c>
      <c r="F6992" s="22" t="s">
        <v>76</v>
      </c>
      <c r="G6992" s="1">
        <v>146553.31</v>
      </c>
    </row>
    <row r="6993" spans="2:7">
      <c r="B6993" s="22" t="s">
        <v>182</v>
      </c>
      <c r="C6993" s="22" t="s">
        <v>7</v>
      </c>
      <c r="D6993" s="22" t="s">
        <v>5</v>
      </c>
      <c r="E6993" s="22" t="s">
        <v>34</v>
      </c>
      <c r="F6993" s="22" t="s">
        <v>57</v>
      </c>
      <c r="G6993" s="1">
        <v>604464.4</v>
      </c>
    </row>
    <row r="6994" spans="2:7">
      <c r="B6994" s="22" t="s">
        <v>182</v>
      </c>
      <c r="C6994" s="22" t="s">
        <v>7</v>
      </c>
      <c r="D6994" s="22" t="s">
        <v>5</v>
      </c>
      <c r="E6994" s="22" t="s">
        <v>34</v>
      </c>
      <c r="F6994" s="22" t="s">
        <v>58</v>
      </c>
      <c r="G6994" s="1">
        <v>85542.92</v>
      </c>
    </row>
    <row r="6995" spans="2:7">
      <c r="B6995" s="22" t="s">
        <v>182</v>
      </c>
      <c r="C6995" s="22" t="s">
        <v>7</v>
      </c>
      <c r="D6995" s="22" t="s">
        <v>5</v>
      </c>
      <c r="E6995" s="22" t="s">
        <v>59</v>
      </c>
      <c r="F6995" s="22" t="s">
        <v>55</v>
      </c>
      <c r="G6995" s="1">
        <v>97474.51</v>
      </c>
    </row>
    <row r="6996" spans="2:7">
      <c r="B6996" s="22" t="s">
        <v>182</v>
      </c>
      <c r="C6996" s="22" t="s">
        <v>7</v>
      </c>
      <c r="D6996" s="22" t="s">
        <v>5</v>
      </c>
      <c r="E6996" s="22" t="s">
        <v>60</v>
      </c>
      <c r="F6996" s="22" t="s">
        <v>61</v>
      </c>
      <c r="G6996" s="1">
        <v>212770.97</v>
      </c>
    </row>
    <row r="6997" spans="2:7">
      <c r="B6997" s="22" t="s">
        <v>182</v>
      </c>
      <c r="C6997" s="22" t="s">
        <v>7</v>
      </c>
      <c r="D6997" s="22" t="s">
        <v>5</v>
      </c>
      <c r="E6997" s="22" t="s">
        <v>60</v>
      </c>
      <c r="F6997" s="22" t="s">
        <v>62</v>
      </c>
      <c r="G6997" s="1">
        <v>235682.73</v>
      </c>
    </row>
    <row r="6998" spans="2:7">
      <c r="B6998" s="22" t="s">
        <v>182</v>
      </c>
      <c r="C6998" s="22" t="s">
        <v>7</v>
      </c>
      <c r="D6998" s="22" t="s">
        <v>7</v>
      </c>
      <c r="E6998" s="22" t="s">
        <v>5</v>
      </c>
      <c r="F6998" s="22" t="s">
        <v>6</v>
      </c>
      <c r="G6998" s="1">
        <v>11527.45</v>
      </c>
    </row>
    <row r="6999" spans="2:7">
      <c r="B6999" s="22" t="s">
        <v>182</v>
      </c>
      <c r="C6999" s="22" t="s">
        <v>7</v>
      </c>
      <c r="D6999" s="22" t="s">
        <v>7</v>
      </c>
      <c r="E6999" s="22" t="s">
        <v>7</v>
      </c>
      <c r="F6999" s="22" t="s">
        <v>6</v>
      </c>
      <c r="G6999" s="1">
        <v>-11527.45</v>
      </c>
    </row>
    <row r="7000" spans="2:7">
      <c r="B7000" s="22" t="s">
        <v>182</v>
      </c>
      <c r="C7000" s="22" t="s">
        <v>7</v>
      </c>
      <c r="D7000" s="22" t="s">
        <v>7</v>
      </c>
      <c r="E7000" s="22" t="s">
        <v>8</v>
      </c>
      <c r="F7000" s="22" t="s">
        <v>9</v>
      </c>
      <c r="G7000" s="1">
        <v>1631739.71</v>
      </c>
    </row>
    <row r="7001" spans="2:7">
      <c r="B7001" s="22" t="s">
        <v>182</v>
      </c>
      <c r="C7001" s="22" t="s">
        <v>7</v>
      </c>
      <c r="D7001" s="22" t="s">
        <v>7</v>
      </c>
      <c r="E7001" s="22" t="s">
        <v>8</v>
      </c>
      <c r="F7001" s="22" t="s">
        <v>10</v>
      </c>
      <c r="G7001" s="1">
        <v>48107.5</v>
      </c>
    </row>
    <row r="7002" spans="2:7">
      <c r="B7002" s="22" t="s">
        <v>182</v>
      </c>
      <c r="C7002" s="22" t="s">
        <v>7</v>
      </c>
      <c r="D7002" s="22" t="s">
        <v>7</v>
      </c>
      <c r="E7002" s="22" t="s">
        <v>8</v>
      </c>
      <c r="F7002" s="22" t="s">
        <v>11</v>
      </c>
      <c r="G7002" s="1">
        <v>267704.27</v>
      </c>
    </row>
    <row r="7003" spans="2:7">
      <c r="B7003" s="22" t="s">
        <v>182</v>
      </c>
      <c r="C7003" s="22" t="s">
        <v>7</v>
      </c>
      <c r="D7003" s="22" t="s">
        <v>7</v>
      </c>
      <c r="E7003" s="22" t="s">
        <v>8</v>
      </c>
      <c r="F7003" s="22" t="s">
        <v>12</v>
      </c>
      <c r="G7003" s="1">
        <v>132883.93</v>
      </c>
    </row>
    <row r="7004" spans="2:7">
      <c r="B7004" s="22" t="s">
        <v>182</v>
      </c>
      <c r="C7004" s="22" t="s">
        <v>7</v>
      </c>
      <c r="D7004" s="22" t="s">
        <v>7</v>
      </c>
      <c r="E7004" s="22" t="s">
        <v>14</v>
      </c>
      <c r="F7004" s="22" t="s">
        <v>9</v>
      </c>
      <c r="G7004" s="1">
        <v>2713886.83</v>
      </c>
    </row>
    <row r="7005" spans="2:7">
      <c r="B7005" s="22" t="s">
        <v>182</v>
      </c>
      <c r="C7005" s="22" t="s">
        <v>7</v>
      </c>
      <c r="D7005" s="22" t="s">
        <v>7</v>
      </c>
      <c r="E7005" s="22" t="s">
        <v>14</v>
      </c>
      <c r="F7005" s="22" t="s">
        <v>10</v>
      </c>
      <c r="G7005" s="1">
        <v>39741.120000000003</v>
      </c>
    </row>
    <row r="7006" spans="2:7">
      <c r="B7006" s="22" t="s">
        <v>182</v>
      </c>
      <c r="C7006" s="22" t="s">
        <v>7</v>
      </c>
      <c r="D7006" s="22" t="s">
        <v>7</v>
      </c>
      <c r="E7006" s="22" t="s">
        <v>14</v>
      </c>
      <c r="F7006" s="22" t="s">
        <v>11</v>
      </c>
      <c r="G7006" s="1">
        <v>90884.21</v>
      </c>
    </row>
    <row r="7007" spans="2:7">
      <c r="B7007" s="22" t="s">
        <v>182</v>
      </c>
      <c r="C7007" s="22" t="s">
        <v>7</v>
      </c>
      <c r="D7007" s="22" t="s">
        <v>7</v>
      </c>
      <c r="E7007" s="22" t="s">
        <v>14</v>
      </c>
      <c r="F7007" s="22" t="s">
        <v>12</v>
      </c>
      <c r="G7007" s="1">
        <v>415296.45</v>
      </c>
    </row>
    <row r="7008" spans="2:7">
      <c r="B7008" s="22" t="s">
        <v>182</v>
      </c>
      <c r="C7008" s="22" t="s">
        <v>7</v>
      </c>
      <c r="D7008" s="22" t="s">
        <v>7</v>
      </c>
      <c r="E7008" s="22" t="s">
        <v>14</v>
      </c>
      <c r="F7008" s="22" t="s">
        <v>13</v>
      </c>
      <c r="G7008" s="1">
        <v>2067.0500000000002</v>
      </c>
    </row>
    <row r="7009" spans="2:7">
      <c r="B7009" s="22" t="s">
        <v>182</v>
      </c>
      <c r="C7009" s="22" t="s">
        <v>7</v>
      </c>
      <c r="D7009" s="22" t="s">
        <v>7</v>
      </c>
      <c r="E7009" s="22" t="s">
        <v>15</v>
      </c>
      <c r="F7009" s="22" t="s">
        <v>16</v>
      </c>
      <c r="G7009" s="1">
        <v>546.65</v>
      </c>
    </row>
    <row r="7010" spans="2:7">
      <c r="B7010" s="22" t="s">
        <v>182</v>
      </c>
      <c r="C7010" s="22" t="s">
        <v>7</v>
      </c>
      <c r="D7010" s="22" t="s">
        <v>7</v>
      </c>
      <c r="E7010" s="22" t="s">
        <v>15</v>
      </c>
      <c r="F7010" s="22" t="s">
        <v>71</v>
      </c>
      <c r="G7010" s="1">
        <v>0.9</v>
      </c>
    </row>
    <row r="7011" spans="2:7">
      <c r="B7011" s="22" t="s">
        <v>182</v>
      </c>
      <c r="C7011" s="22" t="s">
        <v>7</v>
      </c>
      <c r="D7011" s="22" t="s">
        <v>7</v>
      </c>
      <c r="E7011" s="22" t="s">
        <v>15</v>
      </c>
      <c r="F7011" s="22" t="s">
        <v>17</v>
      </c>
      <c r="G7011" s="1">
        <v>153889.54999999999</v>
      </c>
    </row>
    <row r="7012" spans="2:7">
      <c r="B7012" s="22" t="s">
        <v>182</v>
      </c>
      <c r="C7012" s="22" t="s">
        <v>7</v>
      </c>
      <c r="D7012" s="22" t="s">
        <v>7</v>
      </c>
      <c r="E7012" s="22" t="s">
        <v>15</v>
      </c>
      <c r="F7012" s="22" t="s">
        <v>18</v>
      </c>
      <c r="G7012" s="1">
        <v>245461.15</v>
      </c>
    </row>
    <row r="7013" spans="2:7">
      <c r="B7013" s="22" t="s">
        <v>182</v>
      </c>
      <c r="C7013" s="22" t="s">
        <v>7</v>
      </c>
      <c r="D7013" s="22" t="s">
        <v>7</v>
      </c>
      <c r="E7013" s="22" t="s">
        <v>15</v>
      </c>
      <c r="F7013" s="22" t="s">
        <v>19</v>
      </c>
      <c r="G7013" s="1">
        <v>299216.56</v>
      </c>
    </row>
    <row r="7014" spans="2:7">
      <c r="B7014" s="22" t="s">
        <v>182</v>
      </c>
      <c r="C7014" s="22" t="s">
        <v>7</v>
      </c>
      <c r="D7014" s="22" t="s">
        <v>7</v>
      </c>
      <c r="E7014" s="22" t="s">
        <v>15</v>
      </c>
      <c r="F7014" s="22" t="s">
        <v>20</v>
      </c>
      <c r="G7014" s="1">
        <v>438626.98</v>
      </c>
    </row>
    <row r="7015" spans="2:7">
      <c r="B7015" s="22" t="s">
        <v>182</v>
      </c>
      <c r="C7015" s="22" t="s">
        <v>7</v>
      </c>
      <c r="D7015" s="22" t="s">
        <v>7</v>
      </c>
      <c r="E7015" s="22" t="s">
        <v>15</v>
      </c>
      <c r="F7015" s="22" t="s">
        <v>21</v>
      </c>
      <c r="G7015" s="1">
        <v>5525.54</v>
      </c>
    </row>
    <row r="7016" spans="2:7">
      <c r="B7016" s="22" t="s">
        <v>182</v>
      </c>
      <c r="C7016" s="22" t="s">
        <v>7</v>
      </c>
      <c r="D7016" s="22" t="s">
        <v>7</v>
      </c>
      <c r="E7016" s="22" t="s">
        <v>15</v>
      </c>
      <c r="F7016" s="22" t="s">
        <v>22</v>
      </c>
      <c r="G7016" s="1">
        <v>5114.96</v>
      </c>
    </row>
    <row r="7017" spans="2:7">
      <c r="B7017" s="22" t="s">
        <v>182</v>
      </c>
      <c r="C7017" s="22" t="s">
        <v>7</v>
      </c>
      <c r="D7017" s="22" t="s">
        <v>7</v>
      </c>
      <c r="E7017" s="22" t="s">
        <v>15</v>
      </c>
      <c r="F7017" s="22" t="s">
        <v>23</v>
      </c>
      <c r="G7017" s="1">
        <v>5164.7</v>
      </c>
    </row>
    <row r="7018" spans="2:7">
      <c r="B7018" s="22" t="s">
        <v>182</v>
      </c>
      <c r="C7018" s="22" t="s">
        <v>7</v>
      </c>
      <c r="D7018" s="22" t="s">
        <v>7</v>
      </c>
      <c r="E7018" s="22" t="s">
        <v>15</v>
      </c>
      <c r="F7018" s="22" t="s">
        <v>24</v>
      </c>
      <c r="G7018" s="1">
        <v>31728.13</v>
      </c>
    </row>
    <row r="7019" spans="2:7">
      <c r="B7019" s="22" t="s">
        <v>182</v>
      </c>
      <c r="C7019" s="22" t="s">
        <v>7</v>
      </c>
      <c r="D7019" s="22" t="s">
        <v>7</v>
      </c>
      <c r="E7019" s="22" t="s">
        <v>15</v>
      </c>
      <c r="F7019" s="22" t="s">
        <v>25</v>
      </c>
      <c r="G7019" s="1">
        <v>229250.31</v>
      </c>
    </row>
    <row r="7020" spans="2:7">
      <c r="B7020" s="22" t="s">
        <v>182</v>
      </c>
      <c r="C7020" s="22" t="s">
        <v>7</v>
      </c>
      <c r="D7020" s="22" t="s">
        <v>7</v>
      </c>
      <c r="E7020" s="22" t="s">
        <v>15</v>
      </c>
      <c r="F7020" s="22" t="s">
        <v>26</v>
      </c>
      <c r="G7020" s="1">
        <v>682007.4</v>
      </c>
    </row>
    <row r="7021" spans="2:7">
      <c r="B7021" s="22" t="s">
        <v>182</v>
      </c>
      <c r="C7021" s="22" t="s">
        <v>7</v>
      </c>
      <c r="D7021" s="22" t="s">
        <v>7</v>
      </c>
      <c r="E7021" s="22" t="s">
        <v>28</v>
      </c>
      <c r="F7021" s="22" t="s">
        <v>29</v>
      </c>
      <c r="G7021" s="1">
        <v>696298.66</v>
      </c>
    </row>
    <row r="7022" spans="2:7">
      <c r="B7022" s="22" t="s">
        <v>182</v>
      </c>
      <c r="C7022" s="22" t="s">
        <v>7</v>
      </c>
      <c r="D7022" s="22" t="s">
        <v>7</v>
      </c>
      <c r="E7022" s="22" t="s">
        <v>28</v>
      </c>
      <c r="F7022" s="22" t="s">
        <v>30</v>
      </c>
      <c r="G7022" s="1">
        <v>15350</v>
      </c>
    </row>
    <row r="7023" spans="2:7">
      <c r="B7023" s="22" t="s">
        <v>182</v>
      </c>
      <c r="C7023" s="22" t="s">
        <v>7</v>
      </c>
      <c r="D7023" s="22" t="s">
        <v>7</v>
      </c>
      <c r="E7023" s="22" t="s">
        <v>28</v>
      </c>
      <c r="F7023" s="22" t="s">
        <v>32</v>
      </c>
      <c r="G7023" s="1">
        <v>89355.26</v>
      </c>
    </row>
    <row r="7024" spans="2:7">
      <c r="B7024" s="22" t="s">
        <v>182</v>
      </c>
      <c r="C7024" s="22" t="s">
        <v>7</v>
      </c>
      <c r="D7024" s="22" t="s">
        <v>7</v>
      </c>
      <c r="E7024" s="22" t="s">
        <v>28</v>
      </c>
      <c r="F7024" s="22" t="s">
        <v>33</v>
      </c>
      <c r="G7024" s="1">
        <v>297007.24</v>
      </c>
    </row>
    <row r="7025" spans="2:7">
      <c r="B7025" s="22" t="s">
        <v>182</v>
      </c>
      <c r="C7025" s="22" t="s">
        <v>7</v>
      </c>
      <c r="D7025" s="22" t="s">
        <v>7</v>
      </c>
      <c r="E7025" s="22" t="s">
        <v>34</v>
      </c>
      <c r="F7025" s="22" t="s">
        <v>37</v>
      </c>
      <c r="G7025" s="1">
        <v>750</v>
      </c>
    </row>
    <row r="7026" spans="2:7">
      <c r="B7026" s="22" t="s">
        <v>182</v>
      </c>
      <c r="C7026" s="22" t="s">
        <v>7</v>
      </c>
      <c r="D7026" s="22" t="s">
        <v>7</v>
      </c>
      <c r="E7026" s="22" t="s">
        <v>34</v>
      </c>
      <c r="F7026" s="22" t="s">
        <v>73</v>
      </c>
      <c r="G7026" s="1">
        <v>9025.2800000000007</v>
      </c>
    </row>
    <row r="7027" spans="2:7">
      <c r="B7027" s="22" t="s">
        <v>182</v>
      </c>
      <c r="C7027" s="22" t="s">
        <v>7</v>
      </c>
      <c r="D7027" s="22" t="s">
        <v>7</v>
      </c>
      <c r="E7027" s="22" t="s">
        <v>34</v>
      </c>
      <c r="F7027" s="22" t="s">
        <v>38</v>
      </c>
      <c r="G7027" s="1">
        <v>22115.79</v>
      </c>
    </row>
    <row r="7028" spans="2:7">
      <c r="B7028" s="22" t="s">
        <v>182</v>
      </c>
      <c r="C7028" s="22" t="s">
        <v>7</v>
      </c>
      <c r="D7028" s="22" t="s">
        <v>7</v>
      </c>
      <c r="E7028" s="22" t="s">
        <v>34</v>
      </c>
      <c r="F7028" s="22" t="s">
        <v>39</v>
      </c>
      <c r="G7028" s="1">
        <v>395908.6</v>
      </c>
    </row>
    <row r="7029" spans="2:7">
      <c r="B7029" s="22" t="s">
        <v>182</v>
      </c>
      <c r="C7029" s="22" t="s">
        <v>7</v>
      </c>
      <c r="D7029" s="22" t="s">
        <v>7</v>
      </c>
      <c r="E7029" s="22" t="s">
        <v>34</v>
      </c>
      <c r="F7029" s="22" t="s">
        <v>42</v>
      </c>
      <c r="G7029" s="1">
        <v>8446.73</v>
      </c>
    </row>
    <row r="7030" spans="2:7">
      <c r="B7030" s="22" t="s">
        <v>182</v>
      </c>
      <c r="C7030" s="22" t="s">
        <v>7</v>
      </c>
      <c r="D7030" s="22" t="s">
        <v>7</v>
      </c>
      <c r="E7030" s="22" t="s">
        <v>34</v>
      </c>
      <c r="F7030" s="22" t="s">
        <v>46</v>
      </c>
      <c r="G7030" s="1">
        <v>3151.42</v>
      </c>
    </row>
    <row r="7031" spans="2:7">
      <c r="B7031" s="22" t="s">
        <v>182</v>
      </c>
      <c r="C7031" s="22" t="s">
        <v>7</v>
      </c>
      <c r="D7031" s="22" t="s">
        <v>7</v>
      </c>
      <c r="E7031" s="22" t="s">
        <v>34</v>
      </c>
      <c r="F7031" s="22" t="s">
        <v>47</v>
      </c>
      <c r="G7031" s="1">
        <v>16363.26</v>
      </c>
    </row>
    <row r="7032" spans="2:7">
      <c r="B7032" s="22" t="s">
        <v>182</v>
      </c>
      <c r="C7032" s="22" t="s">
        <v>7</v>
      </c>
      <c r="D7032" s="22" t="s">
        <v>7</v>
      </c>
      <c r="E7032" s="22" t="s">
        <v>34</v>
      </c>
      <c r="F7032" s="22" t="s">
        <v>48</v>
      </c>
      <c r="G7032" s="1">
        <v>63874.48</v>
      </c>
    </row>
    <row r="7033" spans="2:7">
      <c r="B7033" s="22" t="s">
        <v>182</v>
      </c>
      <c r="C7033" s="22" t="s">
        <v>7</v>
      </c>
      <c r="D7033" s="22" t="s">
        <v>7</v>
      </c>
      <c r="E7033" s="22" t="s">
        <v>34</v>
      </c>
      <c r="F7033" s="22" t="s">
        <v>74</v>
      </c>
      <c r="G7033" s="1">
        <v>2205.5</v>
      </c>
    </row>
    <row r="7034" spans="2:7">
      <c r="B7034" s="22" t="s">
        <v>182</v>
      </c>
      <c r="C7034" s="22" t="s">
        <v>7</v>
      </c>
      <c r="D7034" s="22" t="s">
        <v>7</v>
      </c>
      <c r="E7034" s="22" t="s">
        <v>34</v>
      </c>
      <c r="F7034" s="22" t="s">
        <v>75</v>
      </c>
      <c r="G7034" s="1">
        <v>81501.759999999995</v>
      </c>
    </row>
    <row r="7035" spans="2:7">
      <c r="B7035" s="22" t="s">
        <v>182</v>
      </c>
      <c r="C7035" s="22" t="s">
        <v>7</v>
      </c>
      <c r="D7035" s="22" t="s">
        <v>7</v>
      </c>
      <c r="E7035" s="22" t="s">
        <v>34</v>
      </c>
      <c r="F7035" s="22" t="s">
        <v>66</v>
      </c>
      <c r="G7035" s="1">
        <v>507714.89</v>
      </c>
    </row>
    <row r="7036" spans="2:7">
      <c r="B7036" s="22" t="s">
        <v>182</v>
      </c>
      <c r="C7036" s="22" t="s">
        <v>7</v>
      </c>
      <c r="D7036" s="22" t="s">
        <v>7</v>
      </c>
      <c r="E7036" s="22" t="s">
        <v>34</v>
      </c>
      <c r="F7036" s="22" t="s">
        <v>49</v>
      </c>
      <c r="G7036" s="1">
        <v>551292</v>
      </c>
    </row>
    <row r="7037" spans="2:7">
      <c r="B7037" s="22" t="s">
        <v>182</v>
      </c>
      <c r="C7037" s="22" t="s">
        <v>7</v>
      </c>
      <c r="D7037" s="22" t="s">
        <v>7</v>
      </c>
      <c r="E7037" s="22" t="s">
        <v>34</v>
      </c>
      <c r="F7037" s="22" t="s">
        <v>50</v>
      </c>
      <c r="G7037" s="1">
        <v>423871.54</v>
      </c>
    </row>
    <row r="7038" spans="2:7">
      <c r="B7038" s="22" t="s">
        <v>182</v>
      </c>
      <c r="C7038" s="22" t="s">
        <v>7</v>
      </c>
      <c r="D7038" s="22" t="s">
        <v>7</v>
      </c>
      <c r="E7038" s="22" t="s">
        <v>34</v>
      </c>
      <c r="F7038" s="22" t="s">
        <v>52</v>
      </c>
      <c r="G7038" s="1">
        <v>6432.58</v>
      </c>
    </row>
    <row r="7039" spans="2:7">
      <c r="B7039" s="22" t="s">
        <v>182</v>
      </c>
      <c r="C7039" s="22" t="s">
        <v>7</v>
      </c>
      <c r="D7039" s="22" t="s">
        <v>7</v>
      </c>
      <c r="E7039" s="22" t="s">
        <v>34</v>
      </c>
      <c r="F7039" s="22" t="s">
        <v>55</v>
      </c>
      <c r="G7039" s="1">
        <v>24345.15</v>
      </c>
    </row>
    <row r="7040" spans="2:7">
      <c r="B7040" s="22" t="s">
        <v>182</v>
      </c>
      <c r="C7040" s="22" t="s">
        <v>7</v>
      </c>
      <c r="D7040" s="22" t="s">
        <v>7</v>
      </c>
      <c r="E7040" s="22" t="s">
        <v>34</v>
      </c>
      <c r="F7040" s="22" t="s">
        <v>56</v>
      </c>
      <c r="G7040" s="1">
        <v>617981.12</v>
      </c>
    </row>
    <row r="7041" spans="2:7">
      <c r="B7041" s="22" t="s">
        <v>182</v>
      </c>
      <c r="C7041" s="22" t="s">
        <v>7</v>
      </c>
      <c r="D7041" s="22" t="s">
        <v>7</v>
      </c>
      <c r="E7041" s="22" t="s">
        <v>34</v>
      </c>
      <c r="F7041" s="22" t="s">
        <v>58</v>
      </c>
      <c r="G7041" s="1">
        <v>13553.95</v>
      </c>
    </row>
    <row r="7042" spans="2:7">
      <c r="B7042" s="22" t="s">
        <v>182</v>
      </c>
      <c r="C7042" s="22" t="s">
        <v>7</v>
      </c>
      <c r="D7042" s="22" t="s">
        <v>7</v>
      </c>
      <c r="E7042" s="22" t="s">
        <v>59</v>
      </c>
      <c r="F7042" s="22" t="s">
        <v>55</v>
      </c>
      <c r="G7042" s="1">
        <v>19074.689999999999</v>
      </c>
    </row>
    <row r="7043" spans="2:7">
      <c r="B7043" s="22" t="s">
        <v>182</v>
      </c>
      <c r="C7043" s="22" t="s">
        <v>7</v>
      </c>
      <c r="D7043" s="22" t="s">
        <v>7</v>
      </c>
      <c r="E7043" s="22" t="s">
        <v>60</v>
      </c>
      <c r="F7043" s="22" t="s">
        <v>78</v>
      </c>
      <c r="G7043" s="1">
        <v>73159.539999999994</v>
      </c>
    </row>
    <row r="7044" spans="2:7">
      <c r="B7044" s="22" t="s">
        <v>182</v>
      </c>
      <c r="C7044" s="22" t="s">
        <v>7</v>
      </c>
      <c r="D7044" s="22" t="s">
        <v>7</v>
      </c>
      <c r="E7044" s="22" t="s">
        <v>60</v>
      </c>
      <c r="F7044" s="22" t="s">
        <v>79</v>
      </c>
      <c r="G7044" s="1">
        <v>403348.6</v>
      </c>
    </row>
    <row r="7045" spans="2:7">
      <c r="B7045" s="22" t="s">
        <v>182</v>
      </c>
      <c r="C7045" s="22" t="s">
        <v>7</v>
      </c>
      <c r="D7045" s="22" t="s">
        <v>7</v>
      </c>
      <c r="E7045" s="22" t="s">
        <v>60</v>
      </c>
      <c r="F7045" s="22" t="s">
        <v>80</v>
      </c>
      <c r="G7045" s="1">
        <v>55243.32</v>
      </c>
    </row>
    <row r="7046" spans="2:7">
      <c r="B7046" s="22" t="s">
        <v>183</v>
      </c>
      <c r="C7046" s="22" t="s">
        <v>7</v>
      </c>
      <c r="D7046" s="22" t="s">
        <v>5</v>
      </c>
      <c r="E7046" s="22" t="s">
        <v>7</v>
      </c>
      <c r="F7046" s="22" t="s">
        <v>6</v>
      </c>
      <c r="G7046" s="1">
        <v>-157940.96</v>
      </c>
    </row>
    <row r="7047" spans="2:7">
      <c r="B7047" s="22" t="s">
        <v>183</v>
      </c>
      <c r="C7047" s="22" t="s">
        <v>7</v>
      </c>
      <c r="D7047" s="22" t="s">
        <v>5</v>
      </c>
      <c r="E7047" s="22" t="s">
        <v>8</v>
      </c>
      <c r="F7047" s="22" t="s">
        <v>9</v>
      </c>
      <c r="G7047" s="1">
        <v>5421070.6699999999</v>
      </c>
    </row>
    <row r="7048" spans="2:7">
      <c r="B7048" s="22" t="s">
        <v>183</v>
      </c>
      <c r="C7048" s="22" t="s">
        <v>7</v>
      </c>
      <c r="D7048" s="22" t="s">
        <v>5</v>
      </c>
      <c r="E7048" s="22" t="s">
        <v>8</v>
      </c>
      <c r="F7048" s="22" t="s">
        <v>10</v>
      </c>
      <c r="G7048" s="1">
        <v>-0.62</v>
      </c>
    </row>
    <row r="7049" spans="2:7">
      <c r="B7049" s="22" t="s">
        <v>183</v>
      </c>
      <c r="C7049" s="22" t="s">
        <v>7</v>
      </c>
      <c r="D7049" s="22" t="s">
        <v>5</v>
      </c>
      <c r="E7049" s="22" t="s">
        <v>8</v>
      </c>
      <c r="F7049" s="22" t="s">
        <v>12</v>
      </c>
      <c r="G7049" s="1">
        <v>84601.44</v>
      </c>
    </row>
    <row r="7050" spans="2:7">
      <c r="B7050" s="22" t="s">
        <v>183</v>
      </c>
      <c r="C7050" s="22" t="s">
        <v>7</v>
      </c>
      <c r="D7050" s="22" t="s">
        <v>5</v>
      </c>
      <c r="E7050" s="22" t="s">
        <v>8</v>
      </c>
      <c r="F7050" s="22" t="s">
        <v>13</v>
      </c>
      <c r="G7050" s="1">
        <v>142119.94</v>
      </c>
    </row>
    <row r="7051" spans="2:7">
      <c r="B7051" s="22" t="s">
        <v>183</v>
      </c>
      <c r="C7051" s="22" t="s">
        <v>7</v>
      </c>
      <c r="D7051" s="22" t="s">
        <v>5</v>
      </c>
      <c r="E7051" s="22" t="s">
        <v>8</v>
      </c>
      <c r="F7051" s="22" t="s">
        <v>70</v>
      </c>
      <c r="G7051" s="1">
        <v>34131</v>
      </c>
    </row>
    <row r="7052" spans="2:7">
      <c r="B7052" s="22" t="s">
        <v>183</v>
      </c>
      <c r="C7052" s="22" t="s">
        <v>7</v>
      </c>
      <c r="D7052" s="22" t="s">
        <v>5</v>
      </c>
      <c r="E7052" s="22" t="s">
        <v>14</v>
      </c>
      <c r="F7052" s="22" t="s">
        <v>9</v>
      </c>
      <c r="G7052" s="1">
        <v>1939032.52</v>
      </c>
    </row>
    <row r="7053" spans="2:7">
      <c r="B7053" s="22" t="s">
        <v>183</v>
      </c>
      <c r="C7053" s="22" t="s">
        <v>7</v>
      </c>
      <c r="D7053" s="22" t="s">
        <v>5</v>
      </c>
      <c r="E7053" s="22" t="s">
        <v>14</v>
      </c>
      <c r="F7053" s="22" t="s">
        <v>10</v>
      </c>
      <c r="G7053" s="1">
        <v>11918.78</v>
      </c>
    </row>
    <row r="7054" spans="2:7">
      <c r="B7054" s="22" t="s">
        <v>183</v>
      </c>
      <c r="C7054" s="22" t="s">
        <v>7</v>
      </c>
      <c r="D7054" s="22" t="s">
        <v>5</v>
      </c>
      <c r="E7054" s="22" t="s">
        <v>14</v>
      </c>
      <c r="F7054" s="22" t="s">
        <v>11</v>
      </c>
      <c r="G7054" s="1">
        <v>26976.22</v>
      </c>
    </row>
    <row r="7055" spans="2:7">
      <c r="B7055" s="22" t="s">
        <v>183</v>
      </c>
      <c r="C7055" s="22" t="s">
        <v>7</v>
      </c>
      <c r="D7055" s="22" t="s">
        <v>5</v>
      </c>
      <c r="E7055" s="22" t="s">
        <v>14</v>
      </c>
      <c r="F7055" s="22" t="s">
        <v>13</v>
      </c>
      <c r="G7055" s="1">
        <v>252702.48</v>
      </c>
    </row>
    <row r="7056" spans="2:7">
      <c r="B7056" s="22" t="s">
        <v>183</v>
      </c>
      <c r="C7056" s="22" t="s">
        <v>7</v>
      </c>
      <c r="D7056" s="22" t="s">
        <v>5</v>
      </c>
      <c r="E7056" s="22" t="s">
        <v>15</v>
      </c>
      <c r="F7056" s="22" t="s">
        <v>16</v>
      </c>
      <c r="G7056" s="1">
        <v>391759.06</v>
      </c>
    </row>
    <row r="7057" spans="2:7">
      <c r="B7057" s="22" t="s">
        <v>183</v>
      </c>
      <c r="C7057" s="22" t="s">
        <v>7</v>
      </c>
      <c r="D7057" s="22" t="s">
        <v>5</v>
      </c>
      <c r="E7057" s="22" t="s">
        <v>15</v>
      </c>
      <c r="F7057" s="22" t="s">
        <v>71</v>
      </c>
      <c r="G7057" s="1">
        <v>526637.17000000004</v>
      </c>
    </row>
    <row r="7058" spans="2:7">
      <c r="B7058" s="22" t="s">
        <v>183</v>
      </c>
      <c r="C7058" s="22" t="s">
        <v>7</v>
      </c>
      <c r="D7058" s="22" t="s">
        <v>5</v>
      </c>
      <c r="E7058" s="22" t="s">
        <v>15</v>
      </c>
      <c r="F7058" s="22" t="s">
        <v>17</v>
      </c>
      <c r="G7058" s="1">
        <v>484954.13</v>
      </c>
    </row>
    <row r="7059" spans="2:7">
      <c r="B7059" s="22" t="s">
        <v>183</v>
      </c>
      <c r="C7059" s="22" t="s">
        <v>7</v>
      </c>
      <c r="D7059" s="22" t="s">
        <v>5</v>
      </c>
      <c r="E7059" s="22" t="s">
        <v>15</v>
      </c>
      <c r="F7059" s="22" t="s">
        <v>18</v>
      </c>
      <c r="G7059" s="1">
        <v>167663.60999999999</v>
      </c>
    </row>
    <row r="7060" spans="2:7">
      <c r="B7060" s="22" t="s">
        <v>183</v>
      </c>
      <c r="C7060" s="22" t="s">
        <v>7</v>
      </c>
      <c r="D7060" s="22" t="s">
        <v>5</v>
      </c>
      <c r="E7060" s="22" t="s">
        <v>15</v>
      </c>
      <c r="F7060" s="22" t="s">
        <v>19</v>
      </c>
      <c r="G7060" s="1">
        <v>1012300.56</v>
      </c>
    </row>
    <row r="7061" spans="2:7">
      <c r="B7061" s="22" t="s">
        <v>183</v>
      </c>
      <c r="C7061" s="22" t="s">
        <v>7</v>
      </c>
      <c r="D7061" s="22" t="s">
        <v>5</v>
      </c>
      <c r="E7061" s="22" t="s">
        <v>15</v>
      </c>
      <c r="F7061" s="22" t="s">
        <v>20</v>
      </c>
      <c r="G7061" s="1">
        <v>288390.49</v>
      </c>
    </row>
    <row r="7062" spans="2:7">
      <c r="B7062" s="22" t="s">
        <v>183</v>
      </c>
      <c r="C7062" s="22" t="s">
        <v>7</v>
      </c>
      <c r="D7062" s="22" t="s">
        <v>5</v>
      </c>
      <c r="E7062" s="22" t="s">
        <v>15</v>
      </c>
      <c r="F7062" s="22" t="s">
        <v>23</v>
      </c>
      <c r="G7062" s="1">
        <v>14640.74</v>
      </c>
    </row>
    <row r="7063" spans="2:7">
      <c r="B7063" s="22" t="s">
        <v>183</v>
      </c>
      <c r="C7063" s="22" t="s">
        <v>7</v>
      </c>
      <c r="D7063" s="22" t="s">
        <v>5</v>
      </c>
      <c r="E7063" s="22" t="s">
        <v>15</v>
      </c>
      <c r="F7063" s="22" t="s">
        <v>24</v>
      </c>
      <c r="G7063" s="1">
        <v>19531.88</v>
      </c>
    </row>
    <row r="7064" spans="2:7">
      <c r="B7064" s="22" t="s">
        <v>183</v>
      </c>
      <c r="C7064" s="22" t="s">
        <v>7</v>
      </c>
      <c r="D7064" s="22" t="s">
        <v>5</v>
      </c>
      <c r="E7064" s="22" t="s">
        <v>15</v>
      </c>
      <c r="F7064" s="22" t="s">
        <v>25</v>
      </c>
      <c r="G7064" s="1">
        <v>13515.33</v>
      </c>
    </row>
    <row r="7065" spans="2:7">
      <c r="B7065" s="22" t="s">
        <v>183</v>
      </c>
      <c r="C7065" s="22" t="s">
        <v>7</v>
      </c>
      <c r="D7065" s="22" t="s">
        <v>5</v>
      </c>
      <c r="E7065" s="22" t="s">
        <v>15</v>
      </c>
      <c r="F7065" s="22" t="s">
        <v>26</v>
      </c>
      <c r="G7065" s="1">
        <v>7885.46</v>
      </c>
    </row>
    <row r="7066" spans="2:7">
      <c r="B7066" s="22" t="s">
        <v>183</v>
      </c>
      <c r="C7066" s="22" t="s">
        <v>7</v>
      </c>
      <c r="D7066" s="22" t="s">
        <v>5</v>
      </c>
      <c r="E7066" s="22" t="s">
        <v>15</v>
      </c>
      <c r="F7066" s="22" t="s">
        <v>27</v>
      </c>
      <c r="G7066" s="1">
        <v>9488.91</v>
      </c>
    </row>
    <row r="7067" spans="2:7">
      <c r="B7067" s="22" t="s">
        <v>183</v>
      </c>
      <c r="C7067" s="22" t="s">
        <v>7</v>
      </c>
      <c r="D7067" s="22" t="s">
        <v>5</v>
      </c>
      <c r="E7067" s="22" t="s">
        <v>15</v>
      </c>
      <c r="F7067" s="22" t="s">
        <v>72</v>
      </c>
      <c r="G7067" s="1">
        <v>3958.98</v>
      </c>
    </row>
    <row r="7068" spans="2:7">
      <c r="B7068" s="22" t="s">
        <v>183</v>
      </c>
      <c r="C7068" s="22" t="s">
        <v>7</v>
      </c>
      <c r="D7068" s="22" t="s">
        <v>5</v>
      </c>
      <c r="E7068" s="22" t="s">
        <v>28</v>
      </c>
      <c r="F7068" s="22" t="s">
        <v>29</v>
      </c>
      <c r="G7068" s="1">
        <v>289378.36</v>
      </c>
    </row>
    <row r="7069" spans="2:7">
      <c r="B7069" s="22" t="s">
        <v>183</v>
      </c>
      <c r="C7069" s="22" t="s">
        <v>7</v>
      </c>
      <c r="D7069" s="22" t="s">
        <v>5</v>
      </c>
      <c r="E7069" s="22" t="s">
        <v>28</v>
      </c>
      <c r="F7069" s="22" t="s">
        <v>30</v>
      </c>
      <c r="G7069" s="1">
        <v>37397.83</v>
      </c>
    </row>
    <row r="7070" spans="2:7">
      <c r="B7070" s="22" t="s">
        <v>183</v>
      </c>
      <c r="C7070" s="22" t="s">
        <v>7</v>
      </c>
      <c r="D7070" s="22" t="s">
        <v>5</v>
      </c>
      <c r="E7070" s="22" t="s">
        <v>28</v>
      </c>
      <c r="F7070" s="22" t="s">
        <v>31</v>
      </c>
      <c r="G7070" s="1">
        <v>164748.4</v>
      </c>
    </row>
    <row r="7071" spans="2:7">
      <c r="B7071" s="22" t="s">
        <v>183</v>
      </c>
      <c r="C7071" s="22" t="s">
        <v>7</v>
      </c>
      <c r="D7071" s="22" t="s">
        <v>5</v>
      </c>
      <c r="E7071" s="22" t="s">
        <v>28</v>
      </c>
      <c r="F7071" s="22" t="s">
        <v>32</v>
      </c>
      <c r="G7071" s="1">
        <v>19964.55</v>
      </c>
    </row>
    <row r="7072" spans="2:7">
      <c r="B7072" s="22" t="s">
        <v>183</v>
      </c>
      <c r="C7072" s="22" t="s">
        <v>7</v>
      </c>
      <c r="D7072" s="22" t="s">
        <v>5</v>
      </c>
      <c r="E7072" s="22" t="s">
        <v>34</v>
      </c>
      <c r="F7072" s="22" t="s">
        <v>36</v>
      </c>
      <c r="G7072" s="1">
        <v>2765.87</v>
      </c>
    </row>
    <row r="7073" spans="2:7">
      <c r="B7073" s="22" t="s">
        <v>183</v>
      </c>
      <c r="C7073" s="22" t="s">
        <v>7</v>
      </c>
      <c r="D7073" s="22" t="s">
        <v>5</v>
      </c>
      <c r="E7073" s="22" t="s">
        <v>34</v>
      </c>
      <c r="F7073" s="22" t="s">
        <v>38</v>
      </c>
      <c r="G7073" s="1">
        <v>1150</v>
      </c>
    </row>
    <row r="7074" spans="2:7">
      <c r="B7074" s="22" t="s">
        <v>183</v>
      </c>
      <c r="C7074" s="22" t="s">
        <v>7</v>
      </c>
      <c r="D7074" s="22" t="s">
        <v>5</v>
      </c>
      <c r="E7074" s="22" t="s">
        <v>34</v>
      </c>
      <c r="F7074" s="22" t="s">
        <v>39</v>
      </c>
      <c r="G7074" s="1">
        <v>389622.71</v>
      </c>
    </row>
    <row r="7075" spans="2:7">
      <c r="B7075" s="22" t="s">
        <v>183</v>
      </c>
      <c r="C7075" s="22" t="s">
        <v>7</v>
      </c>
      <c r="D7075" s="22" t="s">
        <v>5</v>
      </c>
      <c r="E7075" s="22" t="s">
        <v>34</v>
      </c>
      <c r="F7075" s="22" t="s">
        <v>40</v>
      </c>
      <c r="G7075" s="1">
        <v>2312.5</v>
      </c>
    </row>
    <row r="7076" spans="2:7">
      <c r="B7076" s="22" t="s">
        <v>183</v>
      </c>
      <c r="C7076" s="22" t="s">
        <v>7</v>
      </c>
      <c r="D7076" s="22" t="s">
        <v>5</v>
      </c>
      <c r="E7076" s="22" t="s">
        <v>34</v>
      </c>
      <c r="F7076" s="22" t="s">
        <v>45</v>
      </c>
      <c r="G7076" s="1">
        <v>52327.35</v>
      </c>
    </row>
    <row r="7077" spans="2:7">
      <c r="B7077" s="22" t="s">
        <v>183</v>
      </c>
      <c r="C7077" s="22" t="s">
        <v>7</v>
      </c>
      <c r="D7077" s="22" t="s">
        <v>5</v>
      </c>
      <c r="E7077" s="22" t="s">
        <v>34</v>
      </c>
      <c r="F7077" s="22" t="s">
        <v>47</v>
      </c>
      <c r="G7077" s="1">
        <v>13541.13</v>
      </c>
    </row>
    <row r="7078" spans="2:7">
      <c r="B7078" s="22" t="s">
        <v>183</v>
      </c>
      <c r="C7078" s="22" t="s">
        <v>7</v>
      </c>
      <c r="D7078" s="22" t="s">
        <v>5</v>
      </c>
      <c r="E7078" s="22" t="s">
        <v>34</v>
      </c>
      <c r="F7078" s="22" t="s">
        <v>74</v>
      </c>
      <c r="G7078" s="1">
        <v>2650.1</v>
      </c>
    </row>
    <row r="7079" spans="2:7">
      <c r="B7079" s="22" t="s">
        <v>183</v>
      </c>
      <c r="C7079" s="22" t="s">
        <v>7</v>
      </c>
      <c r="D7079" s="22" t="s">
        <v>5</v>
      </c>
      <c r="E7079" s="22" t="s">
        <v>34</v>
      </c>
      <c r="F7079" s="22" t="s">
        <v>75</v>
      </c>
      <c r="G7079" s="1">
        <v>27104.52</v>
      </c>
    </row>
    <row r="7080" spans="2:7">
      <c r="B7080" s="22" t="s">
        <v>183</v>
      </c>
      <c r="C7080" s="22" t="s">
        <v>7</v>
      </c>
      <c r="D7080" s="22" t="s">
        <v>5</v>
      </c>
      <c r="E7080" s="22" t="s">
        <v>34</v>
      </c>
      <c r="F7080" s="22" t="s">
        <v>49</v>
      </c>
      <c r="G7080" s="1">
        <v>119648</v>
      </c>
    </row>
    <row r="7081" spans="2:7">
      <c r="B7081" s="22" t="s">
        <v>183</v>
      </c>
      <c r="C7081" s="22" t="s">
        <v>7</v>
      </c>
      <c r="D7081" s="22" t="s">
        <v>5</v>
      </c>
      <c r="E7081" s="22" t="s">
        <v>34</v>
      </c>
      <c r="F7081" s="22" t="s">
        <v>50</v>
      </c>
      <c r="G7081" s="1">
        <v>37273.49</v>
      </c>
    </row>
    <row r="7082" spans="2:7">
      <c r="B7082" s="22" t="s">
        <v>183</v>
      </c>
      <c r="C7082" s="22" t="s">
        <v>7</v>
      </c>
      <c r="D7082" s="22" t="s">
        <v>5</v>
      </c>
      <c r="E7082" s="22" t="s">
        <v>34</v>
      </c>
      <c r="F7082" s="22" t="s">
        <v>53</v>
      </c>
      <c r="G7082" s="1">
        <v>128703.39</v>
      </c>
    </row>
    <row r="7083" spans="2:7">
      <c r="B7083" s="22" t="s">
        <v>183</v>
      </c>
      <c r="C7083" s="22" t="s">
        <v>7</v>
      </c>
      <c r="D7083" s="22" t="s">
        <v>5</v>
      </c>
      <c r="E7083" s="22" t="s">
        <v>34</v>
      </c>
      <c r="F7083" s="22" t="s">
        <v>57</v>
      </c>
      <c r="G7083" s="1">
        <v>250587.51999999999</v>
      </c>
    </row>
    <row r="7084" spans="2:7">
      <c r="B7084" s="22" t="s">
        <v>183</v>
      </c>
      <c r="C7084" s="22" t="s">
        <v>7</v>
      </c>
      <c r="D7084" s="22" t="s">
        <v>5</v>
      </c>
      <c r="E7084" s="22" t="s">
        <v>34</v>
      </c>
      <c r="F7084" s="22" t="s">
        <v>58</v>
      </c>
      <c r="G7084" s="1">
        <v>4391.76</v>
      </c>
    </row>
    <row r="7085" spans="2:7">
      <c r="B7085" s="22" t="s">
        <v>183</v>
      </c>
      <c r="C7085" s="22" t="s">
        <v>7</v>
      </c>
      <c r="D7085" s="22" t="s">
        <v>5</v>
      </c>
      <c r="E7085" s="22" t="s">
        <v>59</v>
      </c>
      <c r="F7085" s="22" t="s">
        <v>55</v>
      </c>
      <c r="G7085" s="1">
        <v>6305.17</v>
      </c>
    </row>
    <row r="7086" spans="2:7">
      <c r="B7086" s="22" t="s">
        <v>183</v>
      </c>
      <c r="C7086" s="22" t="s">
        <v>7</v>
      </c>
      <c r="D7086" s="22" t="s">
        <v>7</v>
      </c>
      <c r="E7086" s="22" t="s">
        <v>5</v>
      </c>
      <c r="F7086" s="22" t="s">
        <v>6</v>
      </c>
      <c r="G7086" s="1">
        <v>157940.96</v>
      </c>
    </row>
    <row r="7087" spans="2:7">
      <c r="B7087" s="22" t="s">
        <v>183</v>
      </c>
      <c r="C7087" s="22" t="s">
        <v>7</v>
      </c>
      <c r="D7087" s="22" t="s">
        <v>7</v>
      </c>
      <c r="E7087" s="22" t="s">
        <v>8</v>
      </c>
      <c r="F7087" s="22" t="s">
        <v>9</v>
      </c>
      <c r="G7087" s="1">
        <v>940093.06</v>
      </c>
    </row>
    <row r="7088" spans="2:7">
      <c r="B7088" s="22" t="s">
        <v>183</v>
      </c>
      <c r="C7088" s="22" t="s">
        <v>7</v>
      </c>
      <c r="D7088" s="22" t="s">
        <v>7</v>
      </c>
      <c r="E7088" s="22" t="s">
        <v>8</v>
      </c>
      <c r="F7088" s="22" t="s">
        <v>10</v>
      </c>
      <c r="G7088" s="1">
        <v>87507.13</v>
      </c>
    </row>
    <row r="7089" spans="2:7">
      <c r="B7089" s="22" t="s">
        <v>183</v>
      </c>
      <c r="C7089" s="22" t="s">
        <v>7</v>
      </c>
      <c r="D7089" s="22" t="s">
        <v>7</v>
      </c>
      <c r="E7089" s="22" t="s">
        <v>8</v>
      </c>
      <c r="F7089" s="22" t="s">
        <v>12</v>
      </c>
      <c r="G7089" s="1">
        <v>141129.15</v>
      </c>
    </row>
    <row r="7090" spans="2:7">
      <c r="B7090" s="22" t="s">
        <v>183</v>
      </c>
      <c r="C7090" s="22" t="s">
        <v>7</v>
      </c>
      <c r="D7090" s="22" t="s">
        <v>7</v>
      </c>
      <c r="E7090" s="22" t="s">
        <v>8</v>
      </c>
      <c r="F7090" s="22" t="s">
        <v>13</v>
      </c>
      <c r="G7090" s="1">
        <v>249598.81</v>
      </c>
    </row>
    <row r="7091" spans="2:7">
      <c r="B7091" s="22" t="s">
        <v>183</v>
      </c>
      <c r="C7091" s="22" t="s">
        <v>7</v>
      </c>
      <c r="D7091" s="22" t="s">
        <v>7</v>
      </c>
      <c r="E7091" s="22" t="s">
        <v>14</v>
      </c>
      <c r="F7091" s="22" t="s">
        <v>9</v>
      </c>
      <c r="G7091" s="1">
        <v>469065.09</v>
      </c>
    </row>
    <row r="7092" spans="2:7">
      <c r="B7092" s="22" t="s">
        <v>183</v>
      </c>
      <c r="C7092" s="22" t="s">
        <v>7</v>
      </c>
      <c r="D7092" s="22" t="s">
        <v>7</v>
      </c>
      <c r="E7092" s="22" t="s">
        <v>14</v>
      </c>
      <c r="F7092" s="22" t="s">
        <v>10</v>
      </c>
      <c r="G7092" s="1">
        <v>41449.11</v>
      </c>
    </row>
    <row r="7093" spans="2:7">
      <c r="B7093" s="22" t="s">
        <v>183</v>
      </c>
      <c r="C7093" s="22" t="s">
        <v>7</v>
      </c>
      <c r="D7093" s="22" t="s">
        <v>7</v>
      </c>
      <c r="E7093" s="22" t="s">
        <v>14</v>
      </c>
      <c r="F7093" s="22" t="s">
        <v>11</v>
      </c>
      <c r="G7093" s="1">
        <v>80.709999999999994</v>
      </c>
    </row>
    <row r="7094" spans="2:7">
      <c r="B7094" s="22" t="s">
        <v>183</v>
      </c>
      <c r="C7094" s="22" t="s">
        <v>7</v>
      </c>
      <c r="D7094" s="22" t="s">
        <v>7</v>
      </c>
      <c r="E7094" s="22" t="s">
        <v>14</v>
      </c>
      <c r="F7094" s="22" t="s">
        <v>12</v>
      </c>
      <c r="G7094" s="1">
        <v>3175</v>
      </c>
    </row>
    <row r="7095" spans="2:7">
      <c r="B7095" s="22" t="s">
        <v>183</v>
      </c>
      <c r="C7095" s="22" t="s">
        <v>7</v>
      </c>
      <c r="D7095" s="22" t="s">
        <v>7</v>
      </c>
      <c r="E7095" s="22" t="s">
        <v>14</v>
      </c>
      <c r="F7095" s="22" t="s">
        <v>13</v>
      </c>
      <c r="G7095" s="1">
        <v>37368.36</v>
      </c>
    </row>
    <row r="7096" spans="2:7">
      <c r="B7096" s="22" t="s">
        <v>183</v>
      </c>
      <c r="C7096" s="22" t="s">
        <v>7</v>
      </c>
      <c r="D7096" s="22" t="s">
        <v>7</v>
      </c>
      <c r="E7096" s="22" t="s">
        <v>15</v>
      </c>
      <c r="F7096" s="22" t="s">
        <v>16</v>
      </c>
      <c r="G7096" s="1">
        <v>430928.42</v>
      </c>
    </row>
    <row r="7097" spans="2:7">
      <c r="B7097" s="22" t="s">
        <v>183</v>
      </c>
      <c r="C7097" s="22" t="s">
        <v>7</v>
      </c>
      <c r="D7097" s="22" t="s">
        <v>7</v>
      </c>
      <c r="E7097" s="22" t="s">
        <v>15</v>
      </c>
      <c r="F7097" s="22" t="s">
        <v>71</v>
      </c>
      <c r="G7097" s="1">
        <v>110997.14</v>
      </c>
    </row>
    <row r="7098" spans="2:7">
      <c r="B7098" s="22" t="s">
        <v>183</v>
      </c>
      <c r="C7098" s="22" t="s">
        <v>7</v>
      </c>
      <c r="D7098" s="22" t="s">
        <v>7</v>
      </c>
      <c r="E7098" s="22" t="s">
        <v>15</v>
      </c>
      <c r="F7098" s="22" t="s">
        <v>17</v>
      </c>
      <c r="G7098" s="1">
        <v>37808.1</v>
      </c>
    </row>
    <row r="7099" spans="2:7">
      <c r="B7099" s="22" t="s">
        <v>183</v>
      </c>
      <c r="C7099" s="22" t="s">
        <v>7</v>
      </c>
      <c r="D7099" s="22" t="s">
        <v>7</v>
      </c>
      <c r="E7099" s="22" t="s">
        <v>15</v>
      </c>
      <c r="F7099" s="22" t="s">
        <v>18</v>
      </c>
      <c r="G7099" s="1">
        <v>40613.410000000003</v>
      </c>
    </row>
    <row r="7100" spans="2:7">
      <c r="B7100" s="22" t="s">
        <v>183</v>
      </c>
      <c r="C7100" s="22" t="s">
        <v>7</v>
      </c>
      <c r="D7100" s="22" t="s">
        <v>7</v>
      </c>
      <c r="E7100" s="22" t="s">
        <v>15</v>
      </c>
      <c r="F7100" s="22" t="s">
        <v>19</v>
      </c>
      <c r="G7100" s="1">
        <v>59822.86</v>
      </c>
    </row>
    <row r="7101" spans="2:7">
      <c r="B7101" s="22" t="s">
        <v>183</v>
      </c>
      <c r="C7101" s="22" t="s">
        <v>7</v>
      </c>
      <c r="D7101" s="22" t="s">
        <v>7</v>
      </c>
      <c r="E7101" s="22" t="s">
        <v>15</v>
      </c>
      <c r="F7101" s="22" t="s">
        <v>20</v>
      </c>
      <c r="G7101" s="1">
        <v>51660.56</v>
      </c>
    </row>
    <row r="7102" spans="2:7">
      <c r="B7102" s="22" t="s">
        <v>183</v>
      </c>
      <c r="C7102" s="22" t="s">
        <v>7</v>
      </c>
      <c r="D7102" s="22" t="s">
        <v>7</v>
      </c>
      <c r="E7102" s="22" t="s">
        <v>15</v>
      </c>
      <c r="F7102" s="22" t="s">
        <v>23</v>
      </c>
      <c r="G7102" s="1">
        <v>949.3</v>
      </c>
    </row>
    <row r="7103" spans="2:7">
      <c r="B7103" s="22" t="s">
        <v>183</v>
      </c>
      <c r="C7103" s="22" t="s">
        <v>7</v>
      </c>
      <c r="D7103" s="22" t="s">
        <v>7</v>
      </c>
      <c r="E7103" s="22" t="s">
        <v>15</v>
      </c>
      <c r="F7103" s="22" t="s">
        <v>24</v>
      </c>
      <c r="G7103" s="1">
        <v>5867.42</v>
      </c>
    </row>
    <row r="7104" spans="2:7">
      <c r="B7104" s="22" t="s">
        <v>183</v>
      </c>
      <c r="C7104" s="22" t="s">
        <v>7</v>
      </c>
      <c r="D7104" s="22" t="s">
        <v>7</v>
      </c>
      <c r="E7104" s="22" t="s">
        <v>15</v>
      </c>
      <c r="F7104" s="22" t="s">
        <v>25</v>
      </c>
      <c r="G7104" s="1">
        <v>722.16</v>
      </c>
    </row>
    <row r="7105" spans="2:7">
      <c r="B7105" s="22" t="s">
        <v>183</v>
      </c>
      <c r="C7105" s="22" t="s">
        <v>7</v>
      </c>
      <c r="D7105" s="22" t="s">
        <v>7</v>
      </c>
      <c r="E7105" s="22" t="s">
        <v>15</v>
      </c>
      <c r="F7105" s="22" t="s">
        <v>26</v>
      </c>
      <c r="G7105" s="1">
        <v>1880.89</v>
      </c>
    </row>
    <row r="7106" spans="2:7">
      <c r="B7106" s="22" t="s">
        <v>183</v>
      </c>
      <c r="C7106" s="22" t="s">
        <v>7</v>
      </c>
      <c r="D7106" s="22" t="s">
        <v>7</v>
      </c>
      <c r="E7106" s="22" t="s">
        <v>15</v>
      </c>
      <c r="F7106" s="22" t="s">
        <v>27</v>
      </c>
      <c r="G7106" s="1">
        <v>631.49</v>
      </c>
    </row>
    <row r="7107" spans="2:7">
      <c r="B7107" s="22" t="s">
        <v>183</v>
      </c>
      <c r="C7107" s="22" t="s">
        <v>7</v>
      </c>
      <c r="D7107" s="22" t="s">
        <v>7</v>
      </c>
      <c r="E7107" s="22" t="s">
        <v>15</v>
      </c>
      <c r="F7107" s="22" t="s">
        <v>72</v>
      </c>
      <c r="G7107" s="1">
        <v>790.61</v>
      </c>
    </row>
    <row r="7108" spans="2:7">
      <c r="B7108" s="22" t="s">
        <v>183</v>
      </c>
      <c r="C7108" s="22" t="s">
        <v>7</v>
      </c>
      <c r="D7108" s="22" t="s">
        <v>7</v>
      </c>
      <c r="E7108" s="22" t="s">
        <v>28</v>
      </c>
      <c r="F7108" s="22" t="s">
        <v>29</v>
      </c>
      <c r="G7108" s="1">
        <v>11896.25</v>
      </c>
    </row>
    <row r="7109" spans="2:7">
      <c r="B7109" s="22" t="s">
        <v>183</v>
      </c>
      <c r="C7109" s="22" t="s">
        <v>7</v>
      </c>
      <c r="D7109" s="22" t="s">
        <v>7</v>
      </c>
      <c r="E7109" s="22" t="s">
        <v>28</v>
      </c>
      <c r="F7109" s="22" t="s">
        <v>33</v>
      </c>
      <c r="G7109" s="1">
        <v>18750.75</v>
      </c>
    </row>
    <row r="7110" spans="2:7">
      <c r="B7110" s="22" t="s">
        <v>183</v>
      </c>
      <c r="C7110" s="22" t="s">
        <v>7</v>
      </c>
      <c r="D7110" s="22" t="s">
        <v>7</v>
      </c>
      <c r="E7110" s="22" t="s">
        <v>34</v>
      </c>
      <c r="F7110" s="22" t="s">
        <v>38</v>
      </c>
      <c r="G7110" s="1">
        <v>235</v>
      </c>
    </row>
    <row r="7111" spans="2:7">
      <c r="B7111" s="22" t="s">
        <v>183</v>
      </c>
      <c r="C7111" s="22" t="s">
        <v>7</v>
      </c>
      <c r="D7111" s="22" t="s">
        <v>7</v>
      </c>
      <c r="E7111" s="22" t="s">
        <v>34</v>
      </c>
      <c r="F7111" s="22" t="s">
        <v>39</v>
      </c>
      <c r="G7111" s="1">
        <v>130635.82</v>
      </c>
    </row>
    <row r="7112" spans="2:7">
      <c r="B7112" s="22" t="s">
        <v>183</v>
      </c>
      <c r="C7112" s="22" t="s">
        <v>7</v>
      </c>
      <c r="D7112" s="22" t="s">
        <v>7</v>
      </c>
      <c r="E7112" s="22" t="s">
        <v>34</v>
      </c>
      <c r="F7112" s="22" t="s">
        <v>43</v>
      </c>
      <c r="G7112" s="1">
        <v>45548.6</v>
      </c>
    </row>
    <row r="7113" spans="2:7">
      <c r="B7113" s="22" t="s">
        <v>183</v>
      </c>
      <c r="C7113" s="22" t="s">
        <v>7</v>
      </c>
      <c r="D7113" s="22" t="s">
        <v>7</v>
      </c>
      <c r="E7113" s="22" t="s">
        <v>34</v>
      </c>
      <c r="F7113" s="22" t="s">
        <v>137</v>
      </c>
      <c r="G7113" s="1">
        <v>1389.04</v>
      </c>
    </row>
    <row r="7114" spans="2:7">
      <c r="B7114" s="22" t="s">
        <v>183</v>
      </c>
      <c r="C7114" s="22" t="s">
        <v>7</v>
      </c>
      <c r="D7114" s="22" t="s">
        <v>7</v>
      </c>
      <c r="E7114" s="22" t="s">
        <v>59</v>
      </c>
      <c r="F7114" s="22" t="s">
        <v>55</v>
      </c>
      <c r="G7114" s="1">
        <v>7107.77</v>
      </c>
    </row>
    <row r="7115" spans="2:7">
      <c r="B7115" s="22" t="s">
        <v>183</v>
      </c>
      <c r="C7115" s="22" t="s">
        <v>7</v>
      </c>
      <c r="D7115" s="22" t="s">
        <v>7</v>
      </c>
      <c r="E7115" s="22" t="s">
        <v>60</v>
      </c>
      <c r="F7115" s="22" t="s">
        <v>62</v>
      </c>
      <c r="G7115" s="1">
        <v>6867.11</v>
      </c>
    </row>
    <row r="7116" spans="2:7">
      <c r="B7116" s="22" t="s">
        <v>184</v>
      </c>
      <c r="C7116" s="22" t="s">
        <v>7</v>
      </c>
      <c r="D7116" s="22" t="s">
        <v>5</v>
      </c>
      <c r="E7116" s="22" t="s">
        <v>7</v>
      </c>
      <c r="F7116" s="22" t="s">
        <v>6</v>
      </c>
      <c r="G7116" s="1">
        <v>-133042.62</v>
      </c>
    </row>
    <row r="7117" spans="2:7">
      <c r="B7117" s="22" t="s">
        <v>184</v>
      </c>
      <c r="C7117" s="22" t="s">
        <v>7</v>
      </c>
      <c r="D7117" s="22" t="s">
        <v>5</v>
      </c>
      <c r="E7117" s="22" t="s">
        <v>8</v>
      </c>
      <c r="F7117" s="22" t="s">
        <v>9</v>
      </c>
      <c r="G7117" s="1">
        <v>7584628.9800000004</v>
      </c>
    </row>
    <row r="7118" spans="2:7">
      <c r="B7118" s="22" t="s">
        <v>184</v>
      </c>
      <c r="C7118" s="22" t="s">
        <v>7</v>
      </c>
      <c r="D7118" s="22" t="s">
        <v>5</v>
      </c>
      <c r="E7118" s="22" t="s">
        <v>8</v>
      </c>
      <c r="F7118" s="22" t="s">
        <v>10</v>
      </c>
      <c r="G7118" s="1">
        <v>30641.97</v>
      </c>
    </row>
    <row r="7119" spans="2:7">
      <c r="B7119" s="22" t="s">
        <v>184</v>
      </c>
      <c r="C7119" s="22" t="s">
        <v>7</v>
      </c>
      <c r="D7119" s="22" t="s">
        <v>5</v>
      </c>
      <c r="E7119" s="22" t="s">
        <v>8</v>
      </c>
      <c r="F7119" s="22" t="s">
        <v>11</v>
      </c>
      <c r="G7119" s="1">
        <v>3000</v>
      </c>
    </row>
    <row r="7120" spans="2:7">
      <c r="B7120" s="22" t="s">
        <v>184</v>
      </c>
      <c r="C7120" s="22" t="s">
        <v>7</v>
      </c>
      <c r="D7120" s="22" t="s">
        <v>5</v>
      </c>
      <c r="E7120" s="22" t="s">
        <v>8</v>
      </c>
      <c r="F7120" s="22" t="s">
        <v>12</v>
      </c>
      <c r="G7120" s="1">
        <v>178539.35</v>
      </c>
    </row>
    <row r="7121" spans="2:7">
      <c r="B7121" s="22" t="s">
        <v>184</v>
      </c>
      <c r="C7121" s="22" t="s">
        <v>7</v>
      </c>
      <c r="D7121" s="22" t="s">
        <v>5</v>
      </c>
      <c r="E7121" s="22" t="s">
        <v>8</v>
      </c>
      <c r="F7121" s="22" t="s">
        <v>13</v>
      </c>
      <c r="G7121" s="1">
        <v>1188.1600000000001</v>
      </c>
    </row>
    <row r="7122" spans="2:7">
      <c r="B7122" s="22" t="s">
        <v>184</v>
      </c>
      <c r="C7122" s="22" t="s">
        <v>7</v>
      </c>
      <c r="D7122" s="22" t="s">
        <v>5</v>
      </c>
      <c r="E7122" s="22" t="s">
        <v>8</v>
      </c>
      <c r="F7122" s="22" t="s">
        <v>70</v>
      </c>
      <c r="G7122" s="1">
        <v>44040</v>
      </c>
    </row>
    <row r="7123" spans="2:7">
      <c r="B7123" s="22" t="s">
        <v>184</v>
      </c>
      <c r="C7123" s="22" t="s">
        <v>7</v>
      </c>
      <c r="D7123" s="22" t="s">
        <v>5</v>
      </c>
      <c r="E7123" s="22" t="s">
        <v>14</v>
      </c>
      <c r="F7123" s="22" t="s">
        <v>9</v>
      </c>
      <c r="G7123" s="1">
        <v>2796295.63</v>
      </c>
    </row>
    <row r="7124" spans="2:7">
      <c r="B7124" s="22" t="s">
        <v>184</v>
      </c>
      <c r="C7124" s="22" t="s">
        <v>7</v>
      </c>
      <c r="D7124" s="22" t="s">
        <v>5</v>
      </c>
      <c r="E7124" s="22" t="s">
        <v>14</v>
      </c>
      <c r="F7124" s="22" t="s">
        <v>10</v>
      </c>
      <c r="G7124" s="1">
        <v>58553.33</v>
      </c>
    </row>
    <row r="7125" spans="2:7">
      <c r="B7125" s="22" t="s">
        <v>184</v>
      </c>
      <c r="C7125" s="22" t="s">
        <v>7</v>
      </c>
      <c r="D7125" s="22" t="s">
        <v>5</v>
      </c>
      <c r="E7125" s="22" t="s">
        <v>14</v>
      </c>
      <c r="F7125" s="22" t="s">
        <v>11</v>
      </c>
      <c r="G7125" s="1">
        <v>29460.95</v>
      </c>
    </row>
    <row r="7126" spans="2:7">
      <c r="B7126" s="22" t="s">
        <v>184</v>
      </c>
      <c r="C7126" s="22" t="s">
        <v>7</v>
      </c>
      <c r="D7126" s="22" t="s">
        <v>5</v>
      </c>
      <c r="E7126" s="22" t="s">
        <v>14</v>
      </c>
      <c r="F7126" s="22" t="s">
        <v>12</v>
      </c>
      <c r="G7126" s="1">
        <v>9500</v>
      </c>
    </row>
    <row r="7127" spans="2:7">
      <c r="B7127" s="22" t="s">
        <v>184</v>
      </c>
      <c r="C7127" s="22" t="s">
        <v>7</v>
      </c>
      <c r="D7127" s="22" t="s">
        <v>5</v>
      </c>
      <c r="E7127" s="22" t="s">
        <v>14</v>
      </c>
      <c r="F7127" s="22" t="s">
        <v>13</v>
      </c>
      <c r="G7127" s="1">
        <v>26797.31</v>
      </c>
    </row>
    <row r="7128" spans="2:7">
      <c r="B7128" s="22" t="s">
        <v>184</v>
      </c>
      <c r="C7128" s="22" t="s">
        <v>7</v>
      </c>
      <c r="D7128" s="22" t="s">
        <v>5</v>
      </c>
      <c r="E7128" s="22" t="s">
        <v>15</v>
      </c>
      <c r="F7128" s="22" t="s">
        <v>17</v>
      </c>
      <c r="G7128" s="1">
        <v>636148.32999999996</v>
      </c>
    </row>
    <row r="7129" spans="2:7">
      <c r="B7129" s="22" t="s">
        <v>184</v>
      </c>
      <c r="C7129" s="22" t="s">
        <v>7</v>
      </c>
      <c r="D7129" s="22" t="s">
        <v>5</v>
      </c>
      <c r="E7129" s="22" t="s">
        <v>15</v>
      </c>
      <c r="F7129" s="22" t="s">
        <v>18</v>
      </c>
      <c r="G7129" s="1">
        <v>232028.35</v>
      </c>
    </row>
    <row r="7130" spans="2:7">
      <c r="B7130" s="22" t="s">
        <v>184</v>
      </c>
      <c r="C7130" s="22" t="s">
        <v>7</v>
      </c>
      <c r="D7130" s="22" t="s">
        <v>5</v>
      </c>
      <c r="E7130" s="22" t="s">
        <v>15</v>
      </c>
      <c r="F7130" s="22" t="s">
        <v>19</v>
      </c>
      <c r="G7130" s="1">
        <v>1297575.3899999999</v>
      </c>
    </row>
    <row r="7131" spans="2:7">
      <c r="B7131" s="22" t="s">
        <v>184</v>
      </c>
      <c r="C7131" s="22" t="s">
        <v>7</v>
      </c>
      <c r="D7131" s="22" t="s">
        <v>5</v>
      </c>
      <c r="E7131" s="22" t="s">
        <v>15</v>
      </c>
      <c r="F7131" s="22" t="s">
        <v>20</v>
      </c>
      <c r="G7131" s="1">
        <v>381847.19</v>
      </c>
    </row>
    <row r="7132" spans="2:7">
      <c r="B7132" s="22" t="s">
        <v>184</v>
      </c>
      <c r="C7132" s="22" t="s">
        <v>7</v>
      </c>
      <c r="D7132" s="22" t="s">
        <v>5</v>
      </c>
      <c r="E7132" s="22" t="s">
        <v>15</v>
      </c>
      <c r="F7132" s="22" t="s">
        <v>21</v>
      </c>
      <c r="G7132" s="1">
        <v>20473.48</v>
      </c>
    </row>
    <row r="7133" spans="2:7">
      <c r="B7133" s="22" t="s">
        <v>184</v>
      </c>
      <c r="C7133" s="22" t="s">
        <v>7</v>
      </c>
      <c r="D7133" s="22" t="s">
        <v>5</v>
      </c>
      <c r="E7133" s="22" t="s">
        <v>15</v>
      </c>
      <c r="F7133" s="22" t="s">
        <v>22</v>
      </c>
      <c r="G7133" s="1">
        <v>7283.41</v>
      </c>
    </row>
    <row r="7134" spans="2:7">
      <c r="B7134" s="22" t="s">
        <v>184</v>
      </c>
      <c r="C7134" s="22" t="s">
        <v>7</v>
      </c>
      <c r="D7134" s="22" t="s">
        <v>5</v>
      </c>
      <c r="E7134" s="22" t="s">
        <v>15</v>
      </c>
      <c r="F7134" s="22" t="s">
        <v>23</v>
      </c>
      <c r="G7134" s="1">
        <v>31814.93</v>
      </c>
    </row>
    <row r="7135" spans="2:7">
      <c r="B7135" s="22" t="s">
        <v>184</v>
      </c>
      <c r="C7135" s="22" t="s">
        <v>7</v>
      </c>
      <c r="D7135" s="22" t="s">
        <v>5</v>
      </c>
      <c r="E7135" s="22" t="s">
        <v>15</v>
      </c>
      <c r="F7135" s="22" t="s">
        <v>24</v>
      </c>
      <c r="G7135" s="1">
        <v>55908.07</v>
      </c>
    </row>
    <row r="7136" spans="2:7">
      <c r="B7136" s="22" t="s">
        <v>184</v>
      </c>
      <c r="C7136" s="22" t="s">
        <v>7</v>
      </c>
      <c r="D7136" s="22" t="s">
        <v>5</v>
      </c>
      <c r="E7136" s="22" t="s">
        <v>15</v>
      </c>
      <c r="F7136" s="22" t="s">
        <v>25</v>
      </c>
      <c r="G7136" s="1">
        <v>958630.59</v>
      </c>
    </row>
    <row r="7137" spans="2:7">
      <c r="B7137" s="22" t="s">
        <v>184</v>
      </c>
      <c r="C7137" s="22" t="s">
        <v>7</v>
      </c>
      <c r="D7137" s="22" t="s">
        <v>5</v>
      </c>
      <c r="E7137" s="22" t="s">
        <v>15</v>
      </c>
      <c r="F7137" s="22" t="s">
        <v>26</v>
      </c>
      <c r="G7137" s="1">
        <v>830394.89</v>
      </c>
    </row>
    <row r="7138" spans="2:7">
      <c r="B7138" s="22" t="s">
        <v>184</v>
      </c>
      <c r="C7138" s="22" t="s">
        <v>7</v>
      </c>
      <c r="D7138" s="22" t="s">
        <v>5</v>
      </c>
      <c r="E7138" s="22" t="s">
        <v>15</v>
      </c>
      <c r="F7138" s="22" t="s">
        <v>27</v>
      </c>
      <c r="G7138" s="1">
        <v>98458.46</v>
      </c>
    </row>
    <row r="7139" spans="2:7">
      <c r="B7139" s="22" t="s">
        <v>184</v>
      </c>
      <c r="C7139" s="22" t="s">
        <v>7</v>
      </c>
      <c r="D7139" s="22" t="s">
        <v>5</v>
      </c>
      <c r="E7139" s="22" t="s">
        <v>15</v>
      </c>
      <c r="F7139" s="22" t="s">
        <v>72</v>
      </c>
      <c r="G7139" s="1">
        <v>37139.57</v>
      </c>
    </row>
    <row r="7140" spans="2:7">
      <c r="B7140" s="22" t="s">
        <v>184</v>
      </c>
      <c r="C7140" s="22" t="s">
        <v>7</v>
      </c>
      <c r="D7140" s="22" t="s">
        <v>5</v>
      </c>
      <c r="E7140" s="22" t="s">
        <v>28</v>
      </c>
      <c r="F7140" s="22" t="s">
        <v>29</v>
      </c>
      <c r="G7140" s="1">
        <v>472301.7</v>
      </c>
    </row>
    <row r="7141" spans="2:7">
      <c r="B7141" s="22" t="s">
        <v>184</v>
      </c>
      <c r="C7141" s="22" t="s">
        <v>7</v>
      </c>
      <c r="D7141" s="22" t="s">
        <v>5</v>
      </c>
      <c r="E7141" s="22" t="s">
        <v>28</v>
      </c>
      <c r="F7141" s="22" t="s">
        <v>30</v>
      </c>
      <c r="G7141" s="1">
        <v>97225.01</v>
      </c>
    </row>
    <row r="7142" spans="2:7">
      <c r="B7142" s="22" t="s">
        <v>184</v>
      </c>
      <c r="C7142" s="22" t="s">
        <v>7</v>
      </c>
      <c r="D7142" s="22" t="s">
        <v>5</v>
      </c>
      <c r="E7142" s="22" t="s">
        <v>28</v>
      </c>
      <c r="F7142" s="22" t="s">
        <v>31</v>
      </c>
      <c r="G7142" s="1">
        <v>25560.63</v>
      </c>
    </row>
    <row r="7143" spans="2:7">
      <c r="B7143" s="22" t="s">
        <v>184</v>
      </c>
      <c r="C7143" s="22" t="s">
        <v>7</v>
      </c>
      <c r="D7143" s="22" t="s">
        <v>5</v>
      </c>
      <c r="E7143" s="22" t="s">
        <v>28</v>
      </c>
      <c r="F7143" s="22" t="s">
        <v>32</v>
      </c>
      <c r="G7143" s="1">
        <v>1066.98</v>
      </c>
    </row>
    <row r="7144" spans="2:7">
      <c r="B7144" s="22" t="s">
        <v>184</v>
      </c>
      <c r="C7144" s="22" t="s">
        <v>7</v>
      </c>
      <c r="D7144" s="22" t="s">
        <v>5</v>
      </c>
      <c r="E7144" s="22" t="s">
        <v>28</v>
      </c>
      <c r="F7144" s="22" t="s">
        <v>33</v>
      </c>
      <c r="G7144" s="1">
        <v>4284.95</v>
      </c>
    </row>
    <row r="7145" spans="2:7">
      <c r="B7145" s="22" t="s">
        <v>184</v>
      </c>
      <c r="C7145" s="22" t="s">
        <v>7</v>
      </c>
      <c r="D7145" s="22" t="s">
        <v>5</v>
      </c>
      <c r="E7145" s="22" t="s">
        <v>34</v>
      </c>
      <c r="F7145" s="22" t="s">
        <v>35</v>
      </c>
      <c r="G7145" s="1">
        <v>279802.71000000002</v>
      </c>
    </row>
    <row r="7146" spans="2:7">
      <c r="B7146" s="22" t="s">
        <v>184</v>
      </c>
      <c r="C7146" s="22" t="s">
        <v>7</v>
      </c>
      <c r="D7146" s="22" t="s">
        <v>5</v>
      </c>
      <c r="E7146" s="22" t="s">
        <v>34</v>
      </c>
      <c r="F7146" s="22" t="s">
        <v>36</v>
      </c>
      <c r="G7146" s="1">
        <v>4569.57</v>
      </c>
    </row>
    <row r="7147" spans="2:7">
      <c r="B7147" s="22" t="s">
        <v>184</v>
      </c>
      <c r="C7147" s="22" t="s">
        <v>7</v>
      </c>
      <c r="D7147" s="22" t="s">
        <v>5</v>
      </c>
      <c r="E7147" s="22" t="s">
        <v>34</v>
      </c>
      <c r="F7147" s="22" t="s">
        <v>37</v>
      </c>
      <c r="G7147" s="1">
        <v>1832.61</v>
      </c>
    </row>
    <row r="7148" spans="2:7">
      <c r="B7148" s="22" t="s">
        <v>184</v>
      </c>
      <c r="C7148" s="22" t="s">
        <v>7</v>
      </c>
      <c r="D7148" s="22" t="s">
        <v>5</v>
      </c>
      <c r="E7148" s="22" t="s">
        <v>34</v>
      </c>
      <c r="F7148" s="22" t="s">
        <v>38</v>
      </c>
      <c r="G7148" s="1">
        <v>21489</v>
      </c>
    </row>
    <row r="7149" spans="2:7">
      <c r="B7149" s="22" t="s">
        <v>184</v>
      </c>
      <c r="C7149" s="22" t="s">
        <v>7</v>
      </c>
      <c r="D7149" s="22" t="s">
        <v>5</v>
      </c>
      <c r="E7149" s="22" t="s">
        <v>34</v>
      </c>
      <c r="F7149" s="22" t="s">
        <v>39</v>
      </c>
      <c r="G7149" s="1">
        <v>1186.22</v>
      </c>
    </row>
    <row r="7150" spans="2:7">
      <c r="B7150" s="22" t="s">
        <v>184</v>
      </c>
      <c r="C7150" s="22" t="s">
        <v>7</v>
      </c>
      <c r="D7150" s="22" t="s">
        <v>5</v>
      </c>
      <c r="E7150" s="22" t="s">
        <v>34</v>
      </c>
      <c r="F7150" s="22" t="s">
        <v>41</v>
      </c>
      <c r="G7150" s="1">
        <v>17583.25</v>
      </c>
    </row>
    <row r="7151" spans="2:7">
      <c r="B7151" s="22" t="s">
        <v>184</v>
      </c>
      <c r="C7151" s="22" t="s">
        <v>7</v>
      </c>
      <c r="D7151" s="22" t="s">
        <v>5</v>
      </c>
      <c r="E7151" s="22" t="s">
        <v>34</v>
      </c>
      <c r="F7151" s="22" t="s">
        <v>65</v>
      </c>
      <c r="G7151" s="1">
        <v>1637</v>
      </c>
    </row>
    <row r="7152" spans="2:7">
      <c r="B7152" s="22" t="s">
        <v>184</v>
      </c>
      <c r="C7152" s="22" t="s">
        <v>7</v>
      </c>
      <c r="D7152" s="22" t="s">
        <v>5</v>
      </c>
      <c r="E7152" s="22" t="s">
        <v>34</v>
      </c>
      <c r="F7152" s="22" t="s">
        <v>42</v>
      </c>
      <c r="G7152" s="1">
        <v>44449.64</v>
      </c>
    </row>
    <row r="7153" spans="2:7">
      <c r="B7153" s="22" t="s">
        <v>184</v>
      </c>
      <c r="C7153" s="22" t="s">
        <v>7</v>
      </c>
      <c r="D7153" s="22" t="s">
        <v>5</v>
      </c>
      <c r="E7153" s="22" t="s">
        <v>34</v>
      </c>
      <c r="F7153" s="22" t="s">
        <v>44</v>
      </c>
      <c r="G7153" s="1">
        <v>687.5</v>
      </c>
    </row>
    <row r="7154" spans="2:7">
      <c r="B7154" s="22" t="s">
        <v>184</v>
      </c>
      <c r="C7154" s="22" t="s">
        <v>7</v>
      </c>
      <c r="D7154" s="22" t="s">
        <v>5</v>
      </c>
      <c r="E7154" s="22" t="s">
        <v>34</v>
      </c>
      <c r="F7154" s="22" t="s">
        <v>45</v>
      </c>
      <c r="G7154" s="1">
        <v>50401.45</v>
      </c>
    </row>
    <row r="7155" spans="2:7">
      <c r="B7155" s="22" t="s">
        <v>184</v>
      </c>
      <c r="C7155" s="22" t="s">
        <v>7</v>
      </c>
      <c r="D7155" s="22" t="s">
        <v>5</v>
      </c>
      <c r="E7155" s="22" t="s">
        <v>34</v>
      </c>
      <c r="F7155" s="22" t="s">
        <v>47</v>
      </c>
      <c r="G7155" s="1">
        <v>27604.75</v>
      </c>
    </row>
    <row r="7156" spans="2:7">
      <c r="B7156" s="22" t="s">
        <v>184</v>
      </c>
      <c r="C7156" s="22" t="s">
        <v>7</v>
      </c>
      <c r="D7156" s="22" t="s">
        <v>5</v>
      </c>
      <c r="E7156" s="22" t="s">
        <v>34</v>
      </c>
      <c r="F7156" s="22" t="s">
        <v>48</v>
      </c>
      <c r="G7156" s="1">
        <v>7052.66</v>
      </c>
    </row>
    <row r="7157" spans="2:7">
      <c r="B7157" s="22" t="s">
        <v>184</v>
      </c>
      <c r="C7157" s="22" t="s">
        <v>7</v>
      </c>
      <c r="D7157" s="22" t="s">
        <v>5</v>
      </c>
      <c r="E7157" s="22" t="s">
        <v>34</v>
      </c>
      <c r="F7157" s="22" t="s">
        <v>49</v>
      </c>
      <c r="G7157" s="1">
        <v>193423.02</v>
      </c>
    </row>
    <row r="7158" spans="2:7">
      <c r="B7158" s="22" t="s">
        <v>184</v>
      </c>
      <c r="C7158" s="22" t="s">
        <v>7</v>
      </c>
      <c r="D7158" s="22" t="s">
        <v>5</v>
      </c>
      <c r="E7158" s="22" t="s">
        <v>34</v>
      </c>
      <c r="F7158" s="22" t="s">
        <v>50</v>
      </c>
      <c r="G7158" s="1">
        <v>1911.89</v>
      </c>
    </row>
    <row r="7159" spans="2:7">
      <c r="B7159" s="22" t="s">
        <v>184</v>
      </c>
      <c r="C7159" s="22" t="s">
        <v>7</v>
      </c>
      <c r="D7159" s="22" t="s">
        <v>5</v>
      </c>
      <c r="E7159" s="22" t="s">
        <v>34</v>
      </c>
      <c r="F7159" s="22" t="s">
        <v>52</v>
      </c>
      <c r="G7159" s="1">
        <v>770.39</v>
      </c>
    </row>
    <row r="7160" spans="2:7">
      <c r="B7160" s="22" t="s">
        <v>184</v>
      </c>
      <c r="C7160" s="22" t="s">
        <v>7</v>
      </c>
      <c r="D7160" s="22" t="s">
        <v>5</v>
      </c>
      <c r="E7160" s="22" t="s">
        <v>34</v>
      </c>
      <c r="F7160" s="22" t="s">
        <v>53</v>
      </c>
      <c r="G7160" s="1">
        <v>232387.58</v>
      </c>
    </row>
    <row r="7161" spans="2:7">
      <c r="B7161" s="22" t="s">
        <v>184</v>
      </c>
      <c r="C7161" s="22" t="s">
        <v>7</v>
      </c>
      <c r="D7161" s="22" t="s">
        <v>5</v>
      </c>
      <c r="E7161" s="22" t="s">
        <v>34</v>
      </c>
      <c r="F7161" s="22" t="s">
        <v>68</v>
      </c>
      <c r="G7161" s="1">
        <v>179525.85</v>
      </c>
    </row>
    <row r="7162" spans="2:7">
      <c r="B7162" s="22" t="s">
        <v>184</v>
      </c>
      <c r="C7162" s="22" t="s">
        <v>7</v>
      </c>
      <c r="D7162" s="22" t="s">
        <v>5</v>
      </c>
      <c r="E7162" s="22" t="s">
        <v>34</v>
      </c>
      <c r="F7162" s="22" t="s">
        <v>56</v>
      </c>
      <c r="G7162" s="1">
        <v>83532.5</v>
      </c>
    </row>
    <row r="7163" spans="2:7">
      <c r="B7163" s="22" t="s">
        <v>184</v>
      </c>
      <c r="C7163" s="22" t="s">
        <v>7</v>
      </c>
      <c r="D7163" s="22" t="s">
        <v>5</v>
      </c>
      <c r="E7163" s="22" t="s">
        <v>34</v>
      </c>
      <c r="F7163" s="22" t="s">
        <v>57</v>
      </c>
      <c r="G7163" s="1">
        <v>263314.24</v>
      </c>
    </row>
    <row r="7164" spans="2:7">
      <c r="B7164" s="22" t="s">
        <v>184</v>
      </c>
      <c r="C7164" s="22" t="s">
        <v>7</v>
      </c>
      <c r="D7164" s="22" t="s">
        <v>5</v>
      </c>
      <c r="E7164" s="22" t="s">
        <v>34</v>
      </c>
      <c r="F7164" s="22" t="s">
        <v>91</v>
      </c>
      <c r="G7164" s="1">
        <v>9073.57</v>
      </c>
    </row>
    <row r="7165" spans="2:7">
      <c r="B7165" s="22" t="s">
        <v>184</v>
      </c>
      <c r="C7165" s="22" t="s">
        <v>7</v>
      </c>
      <c r="D7165" s="22" t="s">
        <v>5</v>
      </c>
      <c r="E7165" s="22" t="s">
        <v>59</v>
      </c>
      <c r="F7165" s="22" t="s">
        <v>55</v>
      </c>
      <c r="G7165" s="1">
        <v>11256.86</v>
      </c>
    </row>
    <row r="7166" spans="2:7">
      <c r="B7166" s="22" t="s">
        <v>184</v>
      </c>
      <c r="C7166" s="22" t="s">
        <v>7</v>
      </c>
      <c r="D7166" s="22" t="s">
        <v>7</v>
      </c>
      <c r="E7166" s="22" t="s">
        <v>5</v>
      </c>
      <c r="F7166" s="22" t="s">
        <v>6</v>
      </c>
      <c r="G7166" s="1">
        <v>133042.62</v>
      </c>
    </row>
    <row r="7167" spans="2:7">
      <c r="B7167" s="22" t="s">
        <v>184</v>
      </c>
      <c r="C7167" s="22" t="s">
        <v>7</v>
      </c>
      <c r="D7167" s="22" t="s">
        <v>7</v>
      </c>
      <c r="E7167" s="22" t="s">
        <v>8</v>
      </c>
      <c r="F7167" s="22" t="s">
        <v>9</v>
      </c>
      <c r="G7167" s="1">
        <v>288719.42</v>
      </c>
    </row>
    <row r="7168" spans="2:7">
      <c r="B7168" s="22" t="s">
        <v>184</v>
      </c>
      <c r="C7168" s="22" t="s">
        <v>7</v>
      </c>
      <c r="D7168" s="22" t="s">
        <v>7</v>
      </c>
      <c r="E7168" s="22" t="s">
        <v>8</v>
      </c>
      <c r="F7168" s="22" t="s">
        <v>10</v>
      </c>
      <c r="G7168" s="1">
        <v>107150.98</v>
      </c>
    </row>
    <row r="7169" spans="2:7">
      <c r="B7169" s="22" t="s">
        <v>184</v>
      </c>
      <c r="C7169" s="22" t="s">
        <v>7</v>
      </c>
      <c r="D7169" s="22" t="s">
        <v>7</v>
      </c>
      <c r="E7169" s="22" t="s">
        <v>8</v>
      </c>
      <c r="F7169" s="22" t="s">
        <v>12</v>
      </c>
      <c r="G7169" s="1">
        <v>542611.92000000004</v>
      </c>
    </row>
    <row r="7170" spans="2:7">
      <c r="B7170" s="22" t="s">
        <v>184</v>
      </c>
      <c r="C7170" s="22" t="s">
        <v>7</v>
      </c>
      <c r="D7170" s="22" t="s">
        <v>7</v>
      </c>
      <c r="E7170" s="22" t="s">
        <v>8</v>
      </c>
      <c r="F7170" s="22" t="s">
        <v>13</v>
      </c>
      <c r="G7170" s="1">
        <v>55529.65</v>
      </c>
    </row>
    <row r="7171" spans="2:7">
      <c r="B7171" s="22" t="s">
        <v>184</v>
      </c>
      <c r="C7171" s="22" t="s">
        <v>7</v>
      </c>
      <c r="D7171" s="22" t="s">
        <v>7</v>
      </c>
      <c r="E7171" s="22" t="s">
        <v>14</v>
      </c>
      <c r="F7171" s="22" t="s">
        <v>9</v>
      </c>
      <c r="G7171" s="1">
        <v>256210.81</v>
      </c>
    </row>
    <row r="7172" spans="2:7">
      <c r="B7172" s="22" t="s">
        <v>184</v>
      </c>
      <c r="C7172" s="22" t="s">
        <v>7</v>
      </c>
      <c r="D7172" s="22" t="s">
        <v>7</v>
      </c>
      <c r="E7172" s="22" t="s">
        <v>14</v>
      </c>
      <c r="F7172" s="22" t="s">
        <v>10</v>
      </c>
      <c r="G7172" s="1">
        <v>89659.09</v>
      </c>
    </row>
    <row r="7173" spans="2:7">
      <c r="B7173" s="22" t="s">
        <v>184</v>
      </c>
      <c r="C7173" s="22" t="s">
        <v>7</v>
      </c>
      <c r="D7173" s="22" t="s">
        <v>7</v>
      </c>
      <c r="E7173" s="22" t="s">
        <v>14</v>
      </c>
      <c r="F7173" s="22" t="s">
        <v>11</v>
      </c>
      <c r="G7173" s="1">
        <v>120111.07</v>
      </c>
    </row>
    <row r="7174" spans="2:7">
      <c r="B7174" s="22" t="s">
        <v>184</v>
      </c>
      <c r="C7174" s="22" t="s">
        <v>7</v>
      </c>
      <c r="D7174" s="22" t="s">
        <v>7</v>
      </c>
      <c r="E7174" s="22" t="s">
        <v>14</v>
      </c>
      <c r="F7174" s="22" t="s">
        <v>12</v>
      </c>
      <c r="G7174" s="1">
        <v>209862.64</v>
      </c>
    </row>
    <row r="7175" spans="2:7">
      <c r="B7175" s="22" t="s">
        <v>184</v>
      </c>
      <c r="C7175" s="22" t="s">
        <v>7</v>
      </c>
      <c r="D7175" s="22" t="s">
        <v>7</v>
      </c>
      <c r="E7175" s="22" t="s">
        <v>14</v>
      </c>
      <c r="F7175" s="22" t="s">
        <v>13</v>
      </c>
      <c r="G7175" s="1">
        <v>87549.89</v>
      </c>
    </row>
    <row r="7176" spans="2:7">
      <c r="B7176" s="22" t="s">
        <v>184</v>
      </c>
      <c r="C7176" s="22" t="s">
        <v>7</v>
      </c>
      <c r="D7176" s="22" t="s">
        <v>7</v>
      </c>
      <c r="E7176" s="22" t="s">
        <v>15</v>
      </c>
      <c r="F7176" s="22" t="s">
        <v>17</v>
      </c>
      <c r="G7176" s="1">
        <v>17058.099999999999</v>
      </c>
    </row>
    <row r="7177" spans="2:7">
      <c r="B7177" s="22" t="s">
        <v>184</v>
      </c>
      <c r="C7177" s="22" t="s">
        <v>7</v>
      </c>
      <c r="D7177" s="22" t="s">
        <v>7</v>
      </c>
      <c r="E7177" s="22" t="s">
        <v>15</v>
      </c>
      <c r="F7177" s="22" t="s">
        <v>18</v>
      </c>
      <c r="G7177" s="1">
        <v>41151.11</v>
      </c>
    </row>
    <row r="7178" spans="2:7">
      <c r="B7178" s="22" t="s">
        <v>184</v>
      </c>
      <c r="C7178" s="22" t="s">
        <v>7</v>
      </c>
      <c r="D7178" s="22" t="s">
        <v>7</v>
      </c>
      <c r="E7178" s="22" t="s">
        <v>15</v>
      </c>
      <c r="F7178" s="22" t="s">
        <v>19</v>
      </c>
      <c r="G7178" s="1">
        <v>32305.53</v>
      </c>
    </row>
    <row r="7179" spans="2:7">
      <c r="B7179" s="22" t="s">
        <v>184</v>
      </c>
      <c r="C7179" s="22" t="s">
        <v>7</v>
      </c>
      <c r="D7179" s="22" t="s">
        <v>7</v>
      </c>
      <c r="E7179" s="22" t="s">
        <v>15</v>
      </c>
      <c r="F7179" s="22" t="s">
        <v>20</v>
      </c>
      <c r="G7179" s="1">
        <v>50847.55</v>
      </c>
    </row>
    <row r="7180" spans="2:7">
      <c r="B7180" s="22" t="s">
        <v>184</v>
      </c>
      <c r="C7180" s="22" t="s">
        <v>7</v>
      </c>
      <c r="D7180" s="22" t="s">
        <v>7</v>
      </c>
      <c r="E7180" s="22" t="s">
        <v>15</v>
      </c>
      <c r="F7180" s="22" t="s">
        <v>21</v>
      </c>
      <c r="G7180" s="1">
        <v>574.83000000000004</v>
      </c>
    </row>
    <row r="7181" spans="2:7">
      <c r="B7181" s="22" t="s">
        <v>184</v>
      </c>
      <c r="C7181" s="22" t="s">
        <v>7</v>
      </c>
      <c r="D7181" s="22" t="s">
        <v>7</v>
      </c>
      <c r="E7181" s="22" t="s">
        <v>15</v>
      </c>
      <c r="F7181" s="22" t="s">
        <v>22</v>
      </c>
      <c r="G7181" s="1">
        <v>1065.42</v>
      </c>
    </row>
    <row r="7182" spans="2:7">
      <c r="B7182" s="22" t="s">
        <v>184</v>
      </c>
      <c r="C7182" s="22" t="s">
        <v>7</v>
      </c>
      <c r="D7182" s="22" t="s">
        <v>7</v>
      </c>
      <c r="E7182" s="22" t="s">
        <v>15</v>
      </c>
      <c r="F7182" s="22" t="s">
        <v>23</v>
      </c>
      <c r="G7182" s="1">
        <v>677.16</v>
      </c>
    </row>
    <row r="7183" spans="2:7">
      <c r="B7183" s="22" t="s">
        <v>184</v>
      </c>
      <c r="C7183" s="22" t="s">
        <v>7</v>
      </c>
      <c r="D7183" s="22" t="s">
        <v>7</v>
      </c>
      <c r="E7183" s="22" t="s">
        <v>15</v>
      </c>
      <c r="F7183" s="22" t="s">
        <v>24</v>
      </c>
      <c r="G7183" s="1">
        <v>11837.73</v>
      </c>
    </row>
    <row r="7184" spans="2:7">
      <c r="B7184" s="22" t="s">
        <v>184</v>
      </c>
      <c r="C7184" s="22" t="s">
        <v>7</v>
      </c>
      <c r="D7184" s="22" t="s">
        <v>7</v>
      </c>
      <c r="E7184" s="22" t="s">
        <v>15</v>
      </c>
      <c r="F7184" s="22" t="s">
        <v>25</v>
      </c>
      <c r="G7184" s="1">
        <v>14723.49</v>
      </c>
    </row>
    <row r="7185" spans="2:7">
      <c r="B7185" s="22" t="s">
        <v>184</v>
      </c>
      <c r="C7185" s="22" t="s">
        <v>7</v>
      </c>
      <c r="D7185" s="22" t="s">
        <v>7</v>
      </c>
      <c r="E7185" s="22" t="s">
        <v>15</v>
      </c>
      <c r="F7185" s="22" t="s">
        <v>26</v>
      </c>
      <c r="G7185" s="1">
        <v>74364.039999999994</v>
      </c>
    </row>
    <row r="7186" spans="2:7">
      <c r="B7186" s="22" t="s">
        <v>184</v>
      </c>
      <c r="C7186" s="22" t="s">
        <v>7</v>
      </c>
      <c r="D7186" s="22" t="s">
        <v>7</v>
      </c>
      <c r="E7186" s="22" t="s">
        <v>15</v>
      </c>
      <c r="F7186" s="22" t="s">
        <v>27</v>
      </c>
      <c r="G7186" s="1">
        <v>1946.99</v>
      </c>
    </row>
    <row r="7187" spans="2:7">
      <c r="B7187" s="22" t="s">
        <v>184</v>
      </c>
      <c r="C7187" s="22" t="s">
        <v>7</v>
      </c>
      <c r="D7187" s="22" t="s">
        <v>7</v>
      </c>
      <c r="E7187" s="22" t="s">
        <v>15</v>
      </c>
      <c r="F7187" s="22" t="s">
        <v>72</v>
      </c>
      <c r="G7187" s="1">
        <v>3708.06</v>
      </c>
    </row>
    <row r="7188" spans="2:7">
      <c r="B7188" s="22" t="s">
        <v>184</v>
      </c>
      <c r="C7188" s="22" t="s">
        <v>7</v>
      </c>
      <c r="D7188" s="22" t="s">
        <v>7</v>
      </c>
      <c r="E7188" s="22" t="s">
        <v>28</v>
      </c>
      <c r="F7188" s="22" t="s">
        <v>29</v>
      </c>
      <c r="G7188" s="1">
        <v>179635.81</v>
      </c>
    </row>
    <row r="7189" spans="2:7">
      <c r="B7189" s="22" t="s">
        <v>184</v>
      </c>
      <c r="C7189" s="22" t="s">
        <v>7</v>
      </c>
      <c r="D7189" s="22" t="s">
        <v>7</v>
      </c>
      <c r="E7189" s="22" t="s">
        <v>28</v>
      </c>
      <c r="F7189" s="22" t="s">
        <v>30</v>
      </c>
      <c r="G7189" s="1">
        <v>477.06</v>
      </c>
    </row>
    <row r="7190" spans="2:7">
      <c r="B7190" s="22" t="s">
        <v>184</v>
      </c>
      <c r="C7190" s="22" t="s">
        <v>7</v>
      </c>
      <c r="D7190" s="22" t="s">
        <v>7</v>
      </c>
      <c r="E7190" s="22" t="s">
        <v>34</v>
      </c>
      <c r="F7190" s="22" t="s">
        <v>35</v>
      </c>
      <c r="G7190" s="1">
        <v>116884.48</v>
      </c>
    </row>
    <row r="7191" spans="2:7">
      <c r="B7191" s="22" t="s">
        <v>184</v>
      </c>
      <c r="C7191" s="22" t="s">
        <v>7</v>
      </c>
      <c r="D7191" s="22" t="s">
        <v>7</v>
      </c>
      <c r="E7191" s="22" t="s">
        <v>34</v>
      </c>
      <c r="F7191" s="22" t="s">
        <v>37</v>
      </c>
      <c r="G7191" s="1">
        <v>12949.5</v>
      </c>
    </row>
    <row r="7192" spans="2:7">
      <c r="B7192" s="22" t="s">
        <v>184</v>
      </c>
      <c r="C7192" s="22" t="s">
        <v>7</v>
      </c>
      <c r="D7192" s="22" t="s">
        <v>7</v>
      </c>
      <c r="E7192" s="22" t="s">
        <v>34</v>
      </c>
      <c r="F7192" s="22" t="s">
        <v>38</v>
      </c>
      <c r="G7192" s="1">
        <v>25139.86</v>
      </c>
    </row>
    <row r="7193" spans="2:7">
      <c r="B7193" s="22" t="s">
        <v>184</v>
      </c>
      <c r="C7193" s="22" t="s">
        <v>7</v>
      </c>
      <c r="D7193" s="22" t="s">
        <v>7</v>
      </c>
      <c r="E7193" s="22" t="s">
        <v>34</v>
      </c>
      <c r="F7193" s="22" t="s">
        <v>39</v>
      </c>
      <c r="G7193" s="1">
        <v>17602.36</v>
      </c>
    </row>
    <row r="7194" spans="2:7">
      <c r="B7194" s="22" t="s">
        <v>184</v>
      </c>
      <c r="C7194" s="22" t="s">
        <v>7</v>
      </c>
      <c r="D7194" s="22" t="s">
        <v>7</v>
      </c>
      <c r="E7194" s="22" t="s">
        <v>34</v>
      </c>
      <c r="F7194" s="22" t="s">
        <v>45</v>
      </c>
      <c r="G7194" s="1">
        <v>17104.810000000001</v>
      </c>
    </row>
    <row r="7195" spans="2:7">
      <c r="B7195" s="22" t="s">
        <v>184</v>
      </c>
      <c r="C7195" s="22" t="s">
        <v>7</v>
      </c>
      <c r="D7195" s="22" t="s">
        <v>7</v>
      </c>
      <c r="E7195" s="22" t="s">
        <v>34</v>
      </c>
      <c r="F7195" s="22" t="s">
        <v>48</v>
      </c>
      <c r="G7195" s="1">
        <v>25131.59</v>
      </c>
    </row>
    <row r="7196" spans="2:7">
      <c r="B7196" s="22" t="s">
        <v>184</v>
      </c>
      <c r="C7196" s="22" t="s">
        <v>7</v>
      </c>
      <c r="D7196" s="22" t="s">
        <v>7</v>
      </c>
      <c r="E7196" s="22" t="s">
        <v>34</v>
      </c>
      <c r="F7196" s="22" t="s">
        <v>75</v>
      </c>
      <c r="G7196" s="1">
        <v>14499.8</v>
      </c>
    </row>
    <row r="7197" spans="2:7">
      <c r="B7197" s="22" t="s">
        <v>184</v>
      </c>
      <c r="C7197" s="22" t="s">
        <v>7</v>
      </c>
      <c r="D7197" s="22" t="s">
        <v>7</v>
      </c>
      <c r="E7197" s="22" t="s">
        <v>34</v>
      </c>
      <c r="F7197" s="22" t="s">
        <v>49</v>
      </c>
      <c r="G7197" s="1">
        <v>14490.98</v>
      </c>
    </row>
    <row r="7198" spans="2:7">
      <c r="B7198" s="22" t="s">
        <v>184</v>
      </c>
      <c r="C7198" s="22" t="s">
        <v>7</v>
      </c>
      <c r="D7198" s="22" t="s">
        <v>7</v>
      </c>
      <c r="E7198" s="22" t="s">
        <v>34</v>
      </c>
      <c r="F7198" s="22" t="s">
        <v>50</v>
      </c>
      <c r="G7198" s="1">
        <v>426.1</v>
      </c>
    </row>
    <row r="7199" spans="2:7">
      <c r="B7199" s="22" t="s">
        <v>184</v>
      </c>
      <c r="C7199" s="22" t="s">
        <v>7</v>
      </c>
      <c r="D7199" s="22" t="s">
        <v>7</v>
      </c>
      <c r="E7199" s="22" t="s">
        <v>34</v>
      </c>
      <c r="F7199" s="22" t="s">
        <v>57</v>
      </c>
      <c r="G7199" s="1">
        <v>100498.61</v>
      </c>
    </row>
    <row r="7200" spans="2:7">
      <c r="B7200" s="22" t="s">
        <v>184</v>
      </c>
      <c r="C7200" s="22" t="s">
        <v>7</v>
      </c>
      <c r="D7200" s="22" t="s">
        <v>7</v>
      </c>
      <c r="E7200" s="22" t="s">
        <v>59</v>
      </c>
      <c r="F7200" s="22" t="s">
        <v>55</v>
      </c>
      <c r="G7200" s="1">
        <v>14260.33</v>
      </c>
    </row>
    <row r="7201" spans="2:7">
      <c r="B7201" s="22" t="s">
        <v>185</v>
      </c>
      <c r="C7201" s="22" t="s">
        <v>7</v>
      </c>
      <c r="D7201" s="22" t="s">
        <v>5</v>
      </c>
      <c r="E7201" s="22" t="s">
        <v>8</v>
      </c>
      <c r="F7201" s="22" t="s">
        <v>9</v>
      </c>
      <c r="G7201" s="1">
        <v>198684.65</v>
      </c>
    </row>
    <row r="7202" spans="2:7">
      <c r="B7202" s="22" t="s">
        <v>185</v>
      </c>
      <c r="C7202" s="22" t="s">
        <v>7</v>
      </c>
      <c r="D7202" s="22" t="s">
        <v>5</v>
      </c>
      <c r="E7202" s="22" t="s">
        <v>14</v>
      </c>
      <c r="F7202" s="22" t="s">
        <v>9</v>
      </c>
      <c r="G7202" s="1">
        <v>169956.63</v>
      </c>
    </row>
    <row r="7203" spans="2:7">
      <c r="B7203" s="22" t="s">
        <v>185</v>
      </c>
      <c r="C7203" s="22" t="s">
        <v>7</v>
      </c>
      <c r="D7203" s="22" t="s">
        <v>5</v>
      </c>
      <c r="E7203" s="22" t="s">
        <v>15</v>
      </c>
      <c r="F7203" s="22" t="s">
        <v>17</v>
      </c>
      <c r="G7203" s="1">
        <v>15493.12</v>
      </c>
    </row>
    <row r="7204" spans="2:7">
      <c r="B7204" s="22" t="s">
        <v>185</v>
      </c>
      <c r="C7204" s="22" t="s">
        <v>7</v>
      </c>
      <c r="D7204" s="22" t="s">
        <v>5</v>
      </c>
      <c r="E7204" s="22" t="s">
        <v>15</v>
      </c>
      <c r="F7204" s="22" t="s">
        <v>18</v>
      </c>
      <c r="G7204" s="1">
        <v>12653.77</v>
      </c>
    </row>
    <row r="7205" spans="2:7">
      <c r="B7205" s="22" t="s">
        <v>185</v>
      </c>
      <c r="C7205" s="22" t="s">
        <v>7</v>
      </c>
      <c r="D7205" s="22" t="s">
        <v>5</v>
      </c>
      <c r="E7205" s="22" t="s">
        <v>15</v>
      </c>
      <c r="F7205" s="22" t="s">
        <v>19</v>
      </c>
      <c r="G7205" s="1">
        <v>30583.38</v>
      </c>
    </row>
    <row r="7206" spans="2:7">
      <c r="B7206" s="22" t="s">
        <v>185</v>
      </c>
      <c r="C7206" s="22" t="s">
        <v>7</v>
      </c>
      <c r="D7206" s="22" t="s">
        <v>5</v>
      </c>
      <c r="E7206" s="22" t="s">
        <v>15</v>
      </c>
      <c r="F7206" s="22" t="s">
        <v>20</v>
      </c>
      <c r="G7206" s="1">
        <v>21857.55</v>
      </c>
    </row>
    <row r="7207" spans="2:7">
      <c r="B7207" s="22" t="s">
        <v>185</v>
      </c>
      <c r="C7207" s="22" t="s">
        <v>7</v>
      </c>
      <c r="D7207" s="22" t="s">
        <v>5</v>
      </c>
      <c r="E7207" s="22" t="s">
        <v>15</v>
      </c>
      <c r="F7207" s="22" t="s">
        <v>21</v>
      </c>
      <c r="G7207" s="1">
        <v>926.51</v>
      </c>
    </row>
    <row r="7208" spans="2:7">
      <c r="B7208" s="22" t="s">
        <v>185</v>
      </c>
      <c r="C7208" s="22" t="s">
        <v>7</v>
      </c>
      <c r="D7208" s="22" t="s">
        <v>5</v>
      </c>
      <c r="E7208" s="22" t="s">
        <v>15</v>
      </c>
      <c r="F7208" s="22" t="s">
        <v>22</v>
      </c>
      <c r="G7208" s="1">
        <v>484.94</v>
      </c>
    </row>
    <row r="7209" spans="2:7">
      <c r="B7209" s="22" t="s">
        <v>185</v>
      </c>
      <c r="C7209" s="22" t="s">
        <v>7</v>
      </c>
      <c r="D7209" s="22" t="s">
        <v>5</v>
      </c>
      <c r="E7209" s="22" t="s">
        <v>15</v>
      </c>
      <c r="F7209" s="22" t="s">
        <v>23</v>
      </c>
      <c r="G7209" s="1">
        <v>801.23</v>
      </c>
    </row>
    <row r="7210" spans="2:7">
      <c r="B7210" s="22" t="s">
        <v>185</v>
      </c>
      <c r="C7210" s="22" t="s">
        <v>7</v>
      </c>
      <c r="D7210" s="22" t="s">
        <v>5</v>
      </c>
      <c r="E7210" s="22" t="s">
        <v>15</v>
      </c>
      <c r="F7210" s="22" t="s">
        <v>24</v>
      </c>
      <c r="G7210" s="1">
        <v>5141.55</v>
      </c>
    </row>
    <row r="7211" spans="2:7">
      <c r="B7211" s="22" t="s">
        <v>185</v>
      </c>
      <c r="C7211" s="22" t="s">
        <v>7</v>
      </c>
      <c r="D7211" s="22" t="s">
        <v>5</v>
      </c>
      <c r="E7211" s="22" t="s">
        <v>15</v>
      </c>
      <c r="F7211" s="22" t="s">
        <v>25</v>
      </c>
      <c r="G7211" s="1">
        <v>34353.839999999997</v>
      </c>
    </row>
    <row r="7212" spans="2:7">
      <c r="B7212" s="22" t="s">
        <v>185</v>
      </c>
      <c r="C7212" s="22" t="s">
        <v>7</v>
      </c>
      <c r="D7212" s="22" t="s">
        <v>5</v>
      </c>
      <c r="E7212" s="22" t="s">
        <v>15</v>
      </c>
      <c r="F7212" s="22" t="s">
        <v>26</v>
      </c>
      <c r="G7212" s="1">
        <v>52459.21</v>
      </c>
    </row>
    <row r="7213" spans="2:7">
      <c r="B7213" s="22" t="s">
        <v>185</v>
      </c>
      <c r="C7213" s="22" t="s">
        <v>7</v>
      </c>
      <c r="D7213" s="22" t="s">
        <v>5</v>
      </c>
      <c r="E7213" s="22" t="s">
        <v>28</v>
      </c>
      <c r="F7213" s="22" t="s">
        <v>29</v>
      </c>
      <c r="G7213" s="1">
        <v>11871.04</v>
      </c>
    </row>
    <row r="7214" spans="2:7">
      <c r="B7214" s="22" t="s">
        <v>185</v>
      </c>
      <c r="C7214" s="22" t="s">
        <v>7</v>
      </c>
      <c r="D7214" s="22" t="s">
        <v>5</v>
      </c>
      <c r="E7214" s="22" t="s">
        <v>28</v>
      </c>
      <c r="F7214" s="22" t="s">
        <v>32</v>
      </c>
      <c r="G7214" s="1">
        <v>600</v>
      </c>
    </row>
    <row r="7215" spans="2:7">
      <c r="B7215" s="22" t="s">
        <v>185</v>
      </c>
      <c r="C7215" s="22" t="s">
        <v>7</v>
      </c>
      <c r="D7215" s="22" t="s">
        <v>5</v>
      </c>
      <c r="E7215" s="22" t="s">
        <v>28</v>
      </c>
      <c r="F7215" s="22" t="s">
        <v>33</v>
      </c>
      <c r="G7215" s="1">
        <v>57.39</v>
      </c>
    </row>
    <row r="7216" spans="2:7">
      <c r="B7216" s="22" t="s">
        <v>185</v>
      </c>
      <c r="C7216" s="22" t="s">
        <v>7</v>
      </c>
      <c r="D7216" s="22" t="s">
        <v>5</v>
      </c>
      <c r="E7216" s="22" t="s">
        <v>34</v>
      </c>
      <c r="F7216" s="22" t="s">
        <v>35</v>
      </c>
      <c r="G7216" s="1">
        <v>261.77</v>
      </c>
    </row>
    <row r="7217" spans="2:7">
      <c r="B7217" s="22" t="s">
        <v>185</v>
      </c>
      <c r="C7217" s="22" t="s">
        <v>7</v>
      </c>
      <c r="D7217" s="22" t="s">
        <v>5</v>
      </c>
      <c r="E7217" s="22" t="s">
        <v>34</v>
      </c>
      <c r="F7217" s="22" t="s">
        <v>37</v>
      </c>
      <c r="G7217" s="1">
        <v>31</v>
      </c>
    </row>
    <row r="7218" spans="2:7">
      <c r="B7218" s="22" t="s">
        <v>185</v>
      </c>
      <c r="C7218" s="22" t="s">
        <v>7</v>
      </c>
      <c r="D7218" s="22" t="s">
        <v>5</v>
      </c>
      <c r="E7218" s="22" t="s">
        <v>34</v>
      </c>
      <c r="F7218" s="22" t="s">
        <v>38</v>
      </c>
      <c r="G7218" s="1">
        <v>1000</v>
      </c>
    </row>
    <row r="7219" spans="2:7">
      <c r="B7219" s="22" t="s">
        <v>185</v>
      </c>
      <c r="C7219" s="22" t="s">
        <v>7</v>
      </c>
      <c r="D7219" s="22" t="s">
        <v>5</v>
      </c>
      <c r="E7219" s="22" t="s">
        <v>34</v>
      </c>
      <c r="F7219" s="22" t="s">
        <v>39</v>
      </c>
      <c r="G7219" s="1">
        <v>85765.79</v>
      </c>
    </row>
    <row r="7220" spans="2:7">
      <c r="B7220" s="22" t="s">
        <v>185</v>
      </c>
      <c r="C7220" s="22" t="s">
        <v>7</v>
      </c>
      <c r="D7220" s="22" t="s">
        <v>5</v>
      </c>
      <c r="E7220" s="22" t="s">
        <v>34</v>
      </c>
      <c r="F7220" s="22" t="s">
        <v>45</v>
      </c>
      <c r="G7220" s="1">
        <v>1104.9000000000001</v>
      </c>
    </row>
    <row r="7221" spans="2:7">
      <c r="B7221" s="22" t="s">
        <v>185</v>
      </c>
      <c r="C7221" s="22" t="s">
        <v>7</v>
      </c>
      <c r="D7221" s="22" t="s">
        <v>5</v>
      </c>
      <c r="E7221" s="22" t="s">
        <v>34</v>
      </c>
      <c r="F7221" s="22" t="s">
        <v>46</v>
      </c>
      <c r="G7221" s="1">
        <v>1335.96</v>
      </c>
    </row>
    <row r="7222" spans="2:7">
      <c r="B7222" s="22" t="s">
        <v>185</v>
      </c>
      <c r="C7222" s="22" t="s">
        <v>7</v>
      </c>
      <c r="D7222" s="22" t="s">
        <v>5</v>
      </c>
      <c r="E7222" s="22" t="s">
        <v>34</v>
      </c>
      <c r="F7222" s="22" t="s">
        <v>49</v>
      </c>
      <c r="G7222" s="1">
        <v>6677</v>
      </c>
    </row>
    <row r="7223" spans="2:7">
      <c r="B7223" s="22" t="s">
        <v>185</v>
      </c>
      <c r="C7223" s="22" t="s">
        <v>7</v>
      </c>
      <c r="D7223" s="22" t="s">
        <v>5</v>
      </c>
      <c r="E7223" s="22" t="s">
        <v>34</v>
      </c>
      <c r="F7223" s="22" t="s">
        <v>50</v>
      </c>
      <c r="G7223" s="1">
        <v>3580.95</v>
      </c>
    </row>
    <row r="7224" spans="2:7">
      <c r="B7224" s="22" t="s">
        <v>185</v>
      </c>
      <c r="C7224" s="22" t="s">
        <v>7</v>
      </c>
      <c r="D7224" s="22" t="s">
        <v>5</v>
      </c>
      <c r="E7224" s="22" t="s">
        <v>34</v>
      </c>
      <c r="F7224" s="22" t="s">
        <v>56</v>
      </c>
      <c r="G7224" s="1">
        <v>10695.5</v>
      </c>
    </row>
    <row r="7225" spans="2:7">
      <c r="B7225" s="22" t="s">
        <v>185</v>
      </c>
      <c r="C7225" s="22" t="s">
        <v>7</v>
      </c>
      <c r="D7225" s="22" t="s">
        <v>5</v>
      </c>
      <c r="E7225" s="22" t="s">
        <v>34</v>
      </c>
      <c r="F7225" s="22" t="s">
        <v>57</v>
      </c>
      <c r="G7225" s="1">
        <v>50334.98</v>
      </c>
    </row>
    <row r="7226" spans="2:7">
      <c r="B7226" s="22" t="s">
        <v>185</v>
      </c>
      <c r="C7226" s="22" t="s">
        <v>7</v>
      </c>
      <c r="D7226" s="22" t="s">
        <v>5</v>
      </c>
      <c r="E7226" s="22" t="s">
        <v>59</v>
      </c>
      <c r="F7226" s="22" t="s">
        <v>55</v>
      </c>
      <c r="G7226" s="1">
        <v>816</v>
      </c>
    </row>
    <row r="7227" spans="2:7">
      <c r="B7227" s="22" t="s">
        <v>185</v>
      </c>
      <c r="C7227" s="22" t="s">
        <v>7</v>
      </c>
      <c r="D7227" s="22" t="s">
        <v>7</v>
      </c>
      <c r="E7227" s="22" t="s">
        <v>8</v>
      </c>
      <c r="F7227" s="22" t="s">
        <v>9</v>
      </c>
      <c r="G7227" s="1">
        <v>66608.7</v>
      </c>
    </row>
    <row r="7228" spans="2:7">
      <c r="B7228" s="22" t="s">
        <v>185</v>
      </c>
      <c r="C7228" s="22" t="s">
        <v>7</v>
      </c>
      <c r="D7228" s="22" t="s">
        <v>7</v>
      </c>
      <c r="E7228" s="22" t="s">
        <v>14</v>
      </c>
      <c r="F7228" s="22" t="s">
        <v>9</v>
      </c>
      <c r="G7228" s="1">
        <v>2700</v>
      </c>
    </row>
    <row r="7229" spans="2:7">
      <c r="B7229" s="22" t="s">
        <v>185</v>
      </c>
      <c r="C7229" s="22" t="s">
        <v>7</v>
      </c>
      <c r="D7229" s="22" t="s">
        <v>7</v>
      </c>
      <c r="E7229" s="22" t="s">
        <v>15</v>
      </c>
      <c r="F7229" s="22" t="s">
        <v>17</v>
      </c>
      <c r="G7229" s="1">
        <v>4649.45</v>
      </c>
    </row>
    <row r="7230" spans="2:7">
      <c r="B7230" s="22" t="s">
        <v>185</v>
      </c>
      <c r="C7230" s="22" t="s">
        <v>7</v>
      </c>
      <c r="D7230" s="22" t="s">
        <v>7</v>
      </c>
      <c r="E7230" s="22" t="s">
        <v>15</v>
      </c>
      <c r="F7230" s="22" t="s">
        <v>18</v>
      </c>
      <c r="G7230" s="1">
        <v>206.82</v>
      </c>
    </row>
    <row r="7231" spans="2:7">
      <c r="B7231" s="22" t="s">
        <v>185</v>
      </c>
      <c r="C7231" s="22" t="s">
        <v>7</v>
      </c>
      <c r="D7231" s="22" t="s">
        <v>7</v>
      </c>
      <c r="E7231" s="22" t="s">
        <v>15</v>
      </c>
      <c r="F7231" s="22" t="s">
        <v>19</v>
      </c>
      <c r="G7231" s="1">
        <v>10074.65</v>
      </c>
    </row>
    <row r="7232" spans="2:7">
      <c r="B7232" s="22" t="s">
        <v>185</v>
      </c>
      <c r="C7232" s="22" t="s">
        <v>7</v>
      </c>
      <c r="D7232" s="22" t="s">
        <v>7</v>
      </c>
      <c r="E7232" s="22" t="s">
        <v>15</v>
      </c>
      <c r="F7232" s="22" t="s">
        <v>21</v>
      </c>
      <c r="G7232" s="1">
        <v>195.81</v>
      </c>
    </row>
    <row r="7233" spans="2:7">
      <c r="B7233" s="22" t="s">
        <v>185</v>
      </c>
      <c r="C7233" s="22" t="s">
        <v>7</v>
      </c>
      <c r="D7233" s="22" t="s">
        <v>7</v>
      </c>
      <c r="E7233" s="22" t="s">
        <v>15</v>
      </c>
      <c r="F7233" s="22" t="s">
        <v>22</v>
      </c>
      <c r="G7233" s="1">
        <v>8.1</v>
      </c>
    </row>
    <row r="7234" spans="2:7">
      <c r="B7234" s="22" t="s">
        <v>185</v>
      </c>
      <c r="C7234" s="22" t="s">
        <v>7</v>
      </c>
      <c r="D7234" s="22" t="s">
        <v>7</v>
      </c>
      <c r="E7234" s="22" t="s">
        <v>15</v>
      </c>
      <c r="F7234" s="22" t="s">
        <v>23</v>
      </c>
      <c r="G7234" s="1">
        <v>274.91000000000003</v>
      </c>
    </row>
    <row r="7235" spans="2:7">
      <c r="B7235" s="22" t="s">
        <v>185</v>
      </c>
      <c r="C7235" s="22" t="s">
        <v>7</v>
      </c>
      <c r="D7235" s="22" t="s">
        <v>7</v>
      </c>
      <c r="E7235" s="22" t="s">
        <v>15</v>
      </c>
      <c r="F7235" s="22" t="s">
        <v>25</v>
      </c>
      <c r="G7235" s="1">
        <v>8182.5</v>
      </c>
    </row>
    <row r="7236" spans="2:7">
      <c r="B7236" s="22" t="s">
        <v>185</v>
      </c>
      <c r="C7236" s="22" t="s">
        <v>7</v>
      </c>
      <c r="D7236" s="22" t="s">
        <v>7</v>
      </c>
      <c r="E7236" s="22" t="s">
        <v>28</v>
      </c>
      <c r="F7236" s="22" t="s">
        <v>29</v>
      </c>
      <c r="G7236" s="1">
        <v>2475.87</v>
      </c>
    </row>
    <row r="7237" spans="2:7">
      <c r="B7237" s="22" t="s">
        <v>185</v>
      </c>
      <c r="C7237" s="22" t="s">
        <v>7</v>
      </c>
      <c r="D7237" s="22" t="s">
        <v>7</v>
      </c>
      <c r="E7237" s="22" t="s">
        <v>28</v>
      </c>
      <c r="F7237" s="22" t="s">
        <v>31</v>
      </c>
      <c r="G7237" s="1">
        <v>24085.7</v>
      </c>
    </row>
    <row r="7238" spans="2:7">
      <c r="B7238" s="22" t="s">
        <v>185</v>
      </c>
      <c r="C7238" s="22" t="s">
        <v>7</v>
      </c>
      <c r="D7238" s="22" t="s">
        <v>7</v>
      </c>
      <c r="E7238" s="22" t="s">
        <v>28</v>
      </c>
      <c r="F7238" s="22" t="s">
        <v>33</v>
      </c>
      <c r="G7238" s="1">
        <v>1399.11</v>
      </c>
    </row>
    <row r="7239" spans="2:7">
      <c r="B7239" s="22" t="s">
        <v>185</v>
      </c>
      <c r="C7239" s="22" t="s">
        <v>7</v>
      </c>
      <c r="D7239" s="22" t="s">
        <v>7</v>
      </c>
      <c r="E7239" s="22" t="s">
        <v>34</v>
      </c>
      <c r="F7239" s="22" t="s">
        <v>36</v>
      </c>
      <c r="G7239" s="1">
        <v>62.39</v>
      </c>
    </row>
    <row r="7240" spans="2:7">
      <c r="B7240" s="22" t="s">
        <v>185</v>
      </c>
      <c r="C7240" s="22" t="s">
        <v>7</v>
      </c>
      <c r="D7240" s="22" t="s">
        <v>7</v>
      </c>
      <c r="E7240" s="22" t="s">
        <v>34</v>
      </c>
      <c r="F7240" s="22" t="s">
        <v>39</v>
      </c>
      <c r="G7240" s="1">
        <v>18908.88</v>
      </c>
    </row>
    <row r="7241" spans="2:7">
      <c r="B7241" s="22" t="s">
        <v>185</v>
      </c>
      <c r="C7241" s="22" t="s">
        <v>7</v>
      </c>
      <c r="D7241" s="22" t="s">
        <v>7</v>
      </c>
      <c r="E7241" s="22" t="s">
        <v>34</v>
      </c>
      <c r="F7241" s="22" t="s">
        <v>43</v>
      </c>
      <c r="G7241" s="1">
        <v>25.51</v>
      </c>
    </row>
    <row r="7242" spans="2:7">
      <c r="B7242" s="22" t="s">
        <v>185</v>
      </c>
      <c r="C7242" s="22" t="s">
        <v>7</v>
      </c>
      <c r="D7242" s="22" t="s">
        <v>7</v>
      </c>
      <c r="E7242" s="22" t="s">
        <v>34</v>
      </c>
      <c r="F7242" s="22" t="s">
        <v>56</v>
      </c>
      <c r="G7242" s="1">
        <v>17995.810000000001</v>
      </c>
    </row>
    <row r="7243" spans="2:7">
      <c r="B7243" s="22" t="s">
        <v>185</v>
      </c>
      <c r="C7243" s="22" t="s">
        <v>7</v>
      </c>
      <c r="D7243" s="22" t="s">
        <v>7</v>
      </c>
      <c r="E7243" s="22" t="s">
        <v>34</v>
      </c>
      <c r="F7243" s="22" t="s">
        <v>58</v>
      </c>
      <c r="G7243" s="1">
        <v>56</v>
      </c>
    </row>
    <row r="7244" spans="2:7">
      <c r="B7244" s="22" t="s">
        <v>185</v>
      </c>
      <c r="C7244" s="22" t="s">
        <v>7</v>
      </c>
      <c r="D7244" s="22" t="s">
        <v>7</v>
      </c>
      <c r="E7244" s="22" t="s">
        <v>59</v>
      </c>
      <c r="F7244" s="22" t="s">
        <v>55</v>
      </c>
      <c r="G7244" s="1">
        <v>1918.33</v>
      </c>
    </row>
    <row r="7245" spans="2:7">
      <c r="B7245" s="22" t="s">
        <v>186</v>
      </c>
      <c r="C7245" s="22" t="s">
        <v>7</v>
      </c>
      <c r="D7245" s="22" t="s">
        <v>5</v>
      </c>
      <c r="E7245" s="22" t="s">
        <v>5</v>
      </c>
      <c r="F7245" s="22" t="s">
        <v>6</v>
      </c>
      <c r="G7245" s="1">
        <v>36518.949999999997</v>
      </c>
    </row>
    <row r="7246" spans="2:7">
      <c r="B7246" s="22" t="s">
        <v>186</v>
      </c>
      <c r="C7246" s="22" t="s">
        <v>7</v>
      </c>
      <c r="D7246" s="22" t="s">
        <v>5</v>
      </c>
      <c r="E7246" s="22" t="s">
        <v>7</v>
      </c>
      <c r="F7246" s="22" t="s">
        <v>6</v>
      </c>
      <c r="G7246" s="1">
        <v>-36518.949999999997</v>
      </c>
    </row>
    <row r="7247" spans="2:7">
      <c r="B7247" s="22" t="s">
        <v>186</v>
      </c>
      <c r="C7247" s="22" t="s">
        <v>7</v>
      </c>
      <c r="D7247" s="22" t="s">
        <v>5</v>
      </c>
      <c r="E7247" s="22" t="s">
        <v>8</v>
      </c>
      <c r="F7247" s="22" t="s">
        <v>9</v>
      </c>
      <c r="G7247" s="1">
        <v>406615.5</v>
      </c>
    </row>
    <row r="7248" spans="2:7">
      <c r="B7248" s="22" t="s">
        <v>186</v>
      </c>
      <c r="C7248" s="22" t="s">
        <v>7</v>
      </c>
      <c r="D7248" s="22" t="s">
        <v>5</v>
      </c>
      <c r="E7248" s="22" t="s">
        <v>8</v>
      </c>
      <c r="F7248" s="22" t="s">
        <v>10</v>
      </c>
      <c r="G7248" s="1">
        <v>6065.19</v>
      </c>
    </row>
    <row r="7249" spans="2:7">
      <c r="B7249" s="22" t="s">
        <v>186</v>
      </c>
      <c r="C7249" s="22" t="s">
        <v>7</v>
      </c>
      <c r="D7249" s="22" t="s">
        <v>5</v>
      </c>
      <c r="E7249" s="22" t="s">
        <v>8</v>
      </c>
      <c r="F7249" s="22" t="s">
        <v>11</v>
      </c>
      <c r="G7249" s="1">
        <v>6383.17</v>
      </c>
    </row>
    <row r="7250" spans="2:7">
      <c r="B7250" s="22" t="s">
        <v>186</v>
      </c>
      <c r="C7250" s="22" t="s">
        <v>7</v>
      </c>
      <c r="D7250" s="22" t="s">
        <v>5</v>
      </c>
      <c r="E7250" s="22" t="s">
        <v>8</v>
      </c>
      <c r="F7250" s="22" t="s">
        <v>12</v>
      </c>
      <c r="G7250" s="1">
        <v>10275</v>
      </c>
    </row>
    <row r="7251" spans="2:7">
      <c r="B7251" s="22" t="s">
        <v>186</v>
      </c>
      <c r="C7251" s="22" t="s">
        <v>7</v>
      </c>
      <c r="D7251" s="22" t="s">
        <v>5</v>
      </c>
      <c r="E7251" s="22" t="s">
        <v>8</v>
      </c>
      <c r="F7251" s="22" t="s">
        <v>70</v>
      </c>
      <c r="G7251" s="1">
        <v>10505</v>
      </c>
    </row>
    <row r="7252" spans="2:7">
      <c r="B7252" s="22" t="s">
        <v>186</v>
      </c>
      <c r="C7252" s="22" t="s">
        <v>7</v>
      </c>
      <c r="D7252" s="22" t="s">
        <v>5</v>
      </c>
      <c r="E7252" s="22" t="s">
        <v>14</v>
      </c>
      <c r="F7252" s="22" t="s">
        <v>9</v>
      </c>
      <c r="G7252" s="1">
        <v>193459.91</v>
      </c>
    </row>
    <row r="7253" spans="2:7">
      <c r="B7253" s="22" t="s">
        <v>186</v>
      </c>
      <c r="C7253" s="22" t="s">
        <v>7</v>
      </c>
      <c r="D7253" s="22" t="s">
        <v>5</v>
      </c>
      <c r="E7253" s="22" t="s">
        <v>14</v>
      </c>
      <c r="F7253" s="22" t="s">
        <v>10</v>
      </c>
      <c r="G7253" s="1">
        <v>17902.48</v>
      </c>
    </row>
    <row r="7254" spans="2:7">
      <c r="B7254" s="22" t="s">
        <v>186</v>
      </c>
      <c r="C7254" s="22" t="s">
        <v>7</v>
      </c>
      <c r="D7254" s="22" t="s">
        <v>5</v>
      </c>
      <c r="E7254" s="22" t="s">
        <v>14</v>
      </c>
      <c r="F7254" s="22" t="s">
        <v>11</v>
      </c>
      <c r="G7254" s="1">
        <v>15158.18</v>
      </c>
    </row>
    <row r="7255" spans="2:7">
      <c r="B7255" s="22" t="s">
        <v>186</v>
      </c>
      <c r="C7255" s="22" t="s">
        <v>7</v>
      </c>
      <c r="D7255" s="22" t="s">
        <v>5</v>
      </c>
      <c r="E7255" s="22" t="s">
        <v>14</v>
      </c>
      <c r="F7255" s="22" t="s">
        <v>12</v>
      </c>
      <c r="G7255" s="1">
        <v>28.71</v>
      </c>
    </row>
    <row r="7256" spans="2:7">
      <c r="B7256" s="22" t="s">
        <v>186</v>
      </c>
      <c r="C7256" s="22" t="s">
        <v>7</v>
      </c>
      <c r="D7256" s="22" t="s">
        <v>5</v>
      </c>
      <c r="E7256" s="22" t="s">
        <v>15</v>
      </c>
      <c r="F7256" s="22" t="s">
        <v>17</v>
      </c>
      <c r="G7256" s="1">
        <v>32973.71</v>
      </c>
    </row>
    <row r="7257" spans="2:7">
      <c r="B7257" s="22" t="s">
        <v>186</v>
      </c>
      <c r="C7257" s="22" t="s">
        <v>7</v>
      </c>
      <c r="D7257" s="22" t="s">
        <v>5</v>
      </c>
      <c r="E7257" s="22" t="s">
        <v>15</v>
      </c>
      <c r="F7257" s="22" t="s">
        <v>18</v>
      </c>
      <c r="G7257" s="1">
        <v>16685.38</v>
      </c>
    </row>
    <row r="7258" spans="2:7">
      <c r="B7258" s="22" t="s">
        <v>186</v>
      </c>
      <c r="C7258" s="22" t="s">
        <v>7</v>
      </c>
      <c r="D7258" s="22" t="s">
        <v>5</v>
      </c>
      <c r="E7258" s="22" t="s">
        <v>15</v>
      </c>
      <c r="F7258" s="22" t="s">
        <v>19</v>
      </c>
      <c r="G7258" s="1">
        <v>67311.539999999994</v>
      </c>
    </row>
    <row r="7259" spans="2:7">
      <c r="B7259" s="22" t="s">
        <v>186</v>
      </c>
      <c r="C7259" s="22" t="s">
        <v>7</v>
      </c>
      <c r="D7259" s="22" t="s">
        <v>5</v>
      </c>
      <c r="E7259" s="22" t="s">
        <v>15</v>
      </c>
      <c r="F7259" s="22" t="s">
        <v>20</v>
      </c>
      <c r="G7259" s="1">
        <v>23257.93</v>
      </c>
    </row>
    <row r="7260" spans="2:7">
      <c r="B7260" s="22" t="s">
        <v>186</v>
      </c>
      <c r="C7260" s="22" t="s">
        <v>7</v>
      </c>
      <c r="D7260" s="22" t="s">
        <v>5</v>
      </c>
      <c r="E7260" s="22" t="s">
        <v>15</v>
      </c>
      <c r="F7260" s="22" t="s">
        <v>21</v>
      </c>
      <c r="G7260" s="1">
        <v>186.05</v>
      </c>
    </row>
    <row r="7261" spans="2:7">
      <c r="B7261" s="22" t="s">
        <v>186</v>
      </c>
      <c r="C7261" s="22" t="s">
        <v>7</v>
      </c>
      <c r="D7261" s="22" t="s">
        <v>5</v>
      </c>
      <c r="E7261" s="22" t="s">
        <v>15</v>
      </c>
      <c r="F7261" s="22" t="s">
        <v>22</v>
      </c>
      <c r="G7261" s="1">
        <v>132.03</v>
      </c>
    </row>
    <row r="7262" spans="2:7">
      <c r="B7262" s="22" t="s">
        <v>186</v>
      </c>
      <c r="C7262" s="22" t="s">
        <v>7</v>
      </c>
      <c r="D7262" s="22" t="s">
        <v>5</v>
      </c>
      <c r="E7262" s="22" t="s">
        <v>15</v>
      </c>
      <c r="F7262" s="22" t="s">
        <v>23</v>
      </c>
      <c r="G7262" s="1">
        <v>1868.56</v>
      </c>
    </row>
    <row r="7263" spans="2:7">
      <c r="B7263" s="22" t="s">
        <v>186</v>
      </c>
      <c r="C7263" s="22" t="s">
        <v>7</v>
      </c>
      <c r="D7263" s="22" t="s">
        <v>5</v>
      </c>
      <c r="E7263" s="22" t="s">
        <v>15</v>
      </c>
      <c r="F7263" s="22" t="s">
        <v>24</v>
      </c>
      <c r="G7263" s="1">
        <v>4671.83</v>
      </c>
    </row>
    <row r="7264" spans="2:7">
      <c r="B7264" s="22" t="s">
        <v>186</v>
      </c>
      <c r="C7264" s="22" t="s">
        <v>7</v>
      </c>
      <c r="D7264" s="22" t="s">
        <v>5</v>
      </c>
      <c r="E7264" s="22" t="s">
        <v>15</v>
      </c>
      <c r="F7264" s="22" t="s">
        <v>25</v>
      </c>
      <c r="G7264" s="1">
        <v>63010.080000000002</v>
      </c>
    </row>
    <row r="7265" spans="2:7">
      <c r="B7265" s="22" t="s">
        <v>186</v>
      </c>
      <c r="C7265" s="22" t="s">
        <v>7</v>
      </c>
      <c r="D7265" s="22" t="s">
        <v>5</v>
      </c>
      <c r="E7265" s="22" t="s">
        <v>15</v>
      </c>
      <c r="F7265" s="22" t="s">
        <v>26</v>
      </c>
      <c r="G7265" s="1">
        <v>75491.13</v>
      </c>
    </row>
    <row r="7266" spans="2:7">
      <c r="B7266" s="22" t="s">
        <v>186</v>
      </c>
      <c r="C7266" s="22" t="s">
        <v>7</v>
      </c>
      <c r="D7266" s="22" t="s">
        <v>5</v>
      </c>
      <c r="E7266" s="22" t="s">
        <v>28</v>
      </c>
      <c r="F7266" s="22" t="s">
        <v>29</v>
      </c>
      <c r="G7266" s="1">
        <v>34461.54</v>
      </c>
    </row>
    <row r="7267" spans="2:7">
      <c r="B7267" s="22" t="s">
        <v>186</v>
      </c>
      <c r="C7267" s="22" t="s">
        <v>7</v>
      </c>
      <c r="D7267" s="22" t="s">
        <v>5</v>
      </c>
      <c r="E7267" s="22" t="s">
        <v>28</v>
      </c>
      <c r="F7267" s="22" t="s">
        <v>30</v>
      </c>
      <c r="G7267" s="1">
        <v>7883.58</v>
      </c>
    </row>
    <row r="7268" spans="2:7">
      <c r="B7268" s="22" t="s">
        <v>186</v>
      </c>
      <c r="C7268" s="22" t="s">
        <v>7</v>
      </c>
      <c r="D7268" s="22" t="s">
        <v>5</v>
      </c>
      <c r="E7268" s="22" t="s">
        <v>28</v>
      </c>
      <c r="F7268" s="22" t="s">
        <v>31</v>
      </c>
      <c r="G7268" s="1">
        <v>39574.5</v>
      </c>
    </row>
    <row r="7269" spans="2:7">
      <c r="B7269" s="22" t="s">
        <v>186</v>
      </c>
      <c r="C7269" s="22" t="s">
        <v>7</v>
      </c>
      <c r="D7269" s="22" t="s">
        <v>5</v>
      </c>
      <c r="E7269" s="22" t="s">
        <v>28</v>
      </c>
      <c r="F7269" s="22" t="s">
        <v>32</v>
      </c>
      <c r="G7269" s="1">
        <v>2024.61</v>
      </c>
    </row>
    <row r="7270" spans="2:7">
      <c r="B7270" s="22" t="s">
        <v>186</v>
      </c>
      <c r="C7270" s="22" t="s">
        <v>7</v>
      </c>
      <c r="D7270" s="22" t="s">
        <v>5</v>
      </c>
      <c r="E7270" s="22" t="s">
        <v>28</v>
      </c>
      <c r="F7270" s="22" t="s">
        <v>33</v>
      </c>
      <c r="G7270" s="1">
        <v>15067.18</v>
      </c>
    </row>
    <row r="7271" spans="2:7">
      <c r="B7271" s="22" t="s">
        <v>186</v>
      </c>
      <c r="C7271" s="22" t="s">
        <v>7</v>
      </c>
      <c r="D7271" s="22" t="s">
        <v>5</v>
      </c>
      <c r="E7271" s="22" t="s">
        <v>34</v>
      </c>
      <c r="F7271" s="22" t="s">
        <v>35</v>
      </c>
      <c r="G7271" s="1">
        <v>652.9</v>
      </c>
    </row>
    <row r="7272" spans="2:7">
      <c r="B7272" s="22" t="s">
        <v>186</v>
      </c>
      <c r="C7272" s="22" t="s">
        <v>7</v>
      </c>
      <c r="D7272" s="22" t="s">
        <v>5</v>
      </c>
      <c r="E7272" s="22" t="s">
        <v>34</v>
      </c>
      <c r="F7272" s="22" t="s">
        <v>36</v>
      </c>
      <c r="G7272" s="1">
        <v>5270.6</v>
      </c>
    </row>
    <row r="7273" spans="2:7">
      <c r="B7273" s="22" t="s">
        <v>186</v>
      </c>
      <c r="C7273" s="22" t="s">
        <v>7</v>
      </c>
      <c r="D7273" s="22" t="s">
        <v>5</v>
      </c>
      <c r="E7273" s="22" t="s">
        <v>34</v>
      </c>
      <c r="F7273" s="22" t="s">
        <v>37</v>
      </c>
      <c r="G7273" s="1">
        <v>14899.6</v>
      </c>
    </row>
    <row r="7274" spans="2:7">
      <c r="B7274" s="22" t="s">
        <v>186</v>
      </c>
      <c r="C7274" s="22" t="s">
        <v>7</v>
      </c>
      <c r="D7274" s="22" t="s">
        <v>5</v>
      </c>
      <c r="E7274" s="22" t="s">
        <v>34</v>
      </c>
      <c r="F7274" s="22" t="s">
        <v>38</v>
      </c>
      <c r="G7274" s="1">
        <v>5053.95</v>
      </c>
    </row>
    <row r="7275" spans="2:7">
      <c r="B7275" s="22" t="s">
        <v>186</v>
      </c>
      <c r="C7275" s="22" t="s">
        <v>7</v>
      </c>
      <c r="D7275" s="22" t="s">
        <v>5</v>
      </c>
      <c r="E7275" s="22" t="s">
        <v>34</v>
      </c>
      <c r="F7275" s="22" t="s">
        <v>39</v>
      </c>
      <c r="G7275" s="1">
        <v>32929.68</v>
      </c>
    </row>
    <row r="7276" spans="2:7">
      <c r="B7276" s="22" t="s">
        <v>186</v>
      </c>
      <c r="C7276" s="22" t="s">
        <v>7</v>
      </c>
      <c r="D7276" s="22" t="s">
        <v>5</v>
      </c>
      <c r="E7276" s="22" t="s">
        <v>34</v>
      </c>
      <c r="F7276" s="22" t="s">
        <v>40</v>
      </c>
      <c r="G7276" s="1">
        <v>3535</v>
      </c>
    </row>
    <row r="7277" spans="2:7">
      <c r="B7277" s="22" t="s">
        <v>186</v>
      </c>
      <c r="C7277" s="22" t="s">
        <v>7</v>
      </c>
      <c r="D7277" s="22" t="s">
        <v>5</v>
      </c>
      <c r="E7277" s="22" t="s">
        <v>34</v>
      </c>
      <c r="F7277" s="22" t="s">
        <v>65</v>
      </c>
      <c r="G7277" s="1">
        <v>3152.5</v>
      </c>
    </row>
    <row r="7278" spans="2:7">
      <c r="B7278" s="22" t="s">
        <v>186</v>
      </c>
      <c r="C7278" s="22" t="s">
        <v>7</v>
      </c>
      <c r="D7278" s="22" t="s">
        <v>5</v>
      </c>
      <c r="E7278" s="22" t="s">
        <v>34</v>
      </c>
      <c r="F7278" s="22" t="s">
        <v>45</v>
      </c>
      <c r="G7278" s="1">
        <v>2374</v>
      </c>
    </row>
    <row r="7279" spans="2:7">
      <c r="B7279" s="22" t="s">
        <v>186</v>
      </c>
      <c r="C7279" s="22" t="s">
        <v>7</v>
      </c>
      <c r="D7279" s="22" t="s">
        <v>5</v>
      </c>
      <c r="E7279" s="22" t="s">
        <v>34</v>
      </c>
      <c r="F7279" s="22" t="s">
        <v>46</v>
      </c>
      <c r="G7279" s="1">
        <v>4217.6000000000004</v>
      </c>
    </row>
    <row r="7280" spans="2:7">
      <c r="B7280" s="22" t="s">
        <v>186</v>
      </c>
      <c r="C7280" s="22" t="s">
        <v>7</v>
      </c>
      <c r="D7280" s="22" t="s">
        <v>5</v>
      </c>
      <c r="E7280" s="22" t="s">
        <v>34</v>
      </c>
      <c r="F7280" s="22" t="s">
        <v>47</v>
      </c>
      <c r="G7280" s="1">
        <v>13829.35</v>
      </c>
    </row>
    <row r="7281" spans="2:7">
      <c r="B7281" s="22" t="s">
        <v>186</v>
      </c>
      <c r="C7281" s="22" t="s">
        <v>7</v>
      </c>
      <c r="D7281" s="22" t="s">
        <v>5</v>
      </c>
      <c r="E7281" s="22" t="s">
        <v>34</v>
      </c>
      <c r="F7281" s="22" t="s">
        <v>48</v>
      </c>
      <c r="G7281" s="1">
        <v>4608.76</v>
      </c>
    </row>
    <row r="7282" spans="2:7">
      <c r="B7282" s="22" t="s">
        <v>186</v>
      </c>
      <c r="C7282" s="22" t="s">
        <v>7</v>
      </c>
      <c r="D7282" s="22" t="s">
        <v>5</v>
      </c>
      <c r="E7282" s="22" t="s">
        <v>34</v>
      </c>
      <c r="F7282" s="22" t="s">
        <v>49</v>
      </c>
      <c r="G7282" s="1">
        <v>4177</v>
      </c>
    </row>
    <row r="7283" spans="2:7">
      <c r="B7283" s="22" t="s">
        <v>186</v>
      </c>
      <c r="C7283" s="22" t="s">
        <v>7</v>
      </c>
      <c r="D7283" s="22" t="s">
        <v>5</v>
      </c>
      <c r="E7283" s="22" t="s">
        <v>34</v>
      </c>
      <c r="F7283" s="22" t="s">
        <v>50</v>
      </c>
      <c r="G7283" s="1">
        <v>11106.11</v>
      </c>
    </row>
    <row r="7284" spans="2:7">
      <c r="B7284" s="22" t="s">
        <v>186</v>
      </c>
      <c r="C7284" s="22" t="s">
        <v>7</v>
      </c>
      <c r="D7284" s="22" t="s">
        <v>5</v>
      </c>
      <c r="E7284" s="22" t="s">
        <v>34</v>
      </c>
      <c r="F7284" s="22" t="s">
        <v>51</v>
      </c>
      <c r="G7284" s="1">
        <v>208</v>
      </c>
    </row>
    <row r="7285" spans="2:7">
      <c r="B7285" s="22" t="s">
        <v>186</v>
      </c>
      <c r="C7285" s="22" t="s">
        <v>7</v>
      </c>
      <c r="D7285" s="22" t="s">
        <v>5</v>
      </c>
      <c r="E7285" s="22" t="s">
        <v>34</v>
      </c>
      <c r="F7285" s="22" t="s">
        <v>52</v>
      </c>
      <c r="G7285" s="1">
        <v>3937.58</v>
      </c>
    </row>
    <row r="7286" spans="2:7">
      <c r="B7286" s="22" t="s">
        <v>186</v>
      </c>
      <c r="C7286" s="22" t="s">
        <v>7</v>
      </c>
      <c r="D7286" s="22" t="s">
        <v>5</v>
      </c>
      <c r="E7286" s="22" t="s">
        <v>34</v>
      </c>
      <c r="F7286" s="22" t="s">
        <v>68</v>
      </c>
      <c r="G7286" s="1">
        <v>613.64</v>
      </c>
    </row>
    <row r="7287" spans="2:7">
      <c r="B7287" s="22" t="s">
        <v>186</v>
      </c>
      <c r="C7287" s="22" t="s">
        <v>7</v>
      </c>
      <c r="D7287" s="22" t="s">
        <v>5</v>
      </c>
      <c r="E7287" s="22" t="s">
        <v>34</v>
      </c>
      <c r="F7287" s="22" t="s">
        <v>55</v>
      </c>
      <c r="G7287" s="1">
        <v>345</v>
      </c>
    </row>
    <row r="7288" spans="2:7">
      <c r="B7288" s="22" t="s">
        <v>186</v>
      </c>
      <c r="C7288" s="22" t="s">
        <v>7</v>
      </c>
      <c r="D7288" s="22" t="s">
        <v>5</v>
      </c>
      <c r="E7288" s="22" t="s">
        <v>34</v>
      </c>
      <c r="F7288" s="22" t="s">
        <v>56</v>
      </c>
      <c r="G7288" s="1">
        <v>24959.72</v>
      </c>
    </row>
    <row r="7289" spans="2:7">
      <c r="B7289" s="22" t="s">
        <v>186</v>
      </c>
      <c r="C7289" s="22" t="s">
        <v>7</v>
      </c>
      <c r="D7289" s="22" t="s">
        <v>5</v>
      </c>
      <c r="E7289" s="22" t="s">
        <v>34</v>
      </c>
      <c r="F7289" s="22" t="s">
        <v>57</v>
      </c>
      <c r="G7289" s="1">
        <v>7384.99</v>
      </c>
    </row>
    <row r="7290" spans="2:7">
      <c r="B7290" s="22" t="s">
        <v>186</v>
      </c>
      <c r="C7290" s="22" t="s">
        <v>7</v>
      </c>
      <c r="D7290" s="22" t="s">
        <v>5</v>
      </c>
      <c r="E7290" s="22" t="s">
        <v>34</v>
      </c>
      <c r="F7290" s="22" t="s">
        <v>91</v>
      </c>
      <c r="G7290" s="1">
        <v>4570.97</v>
      </c>
    </row>
    <row r="7291" spans="2:7">
      <c r="B7291" s="22" t="s">
        <v>186</v>
      </c>
      <c r="C7291" s="22" t="s">
        <v>7</v>
      </c>
      <c r="D7291" s="22" t="s">
        <v>5</v>
      </c>
      <c r="E7291" s="22" t="s">
        <v>34</v>
      </c>
      <c r="F7291" s="22" t="s">
        <v>58</v>
      </c>
      <c r="G7291" s="1">
        <v>4272.3500000000004</v>
      </c>
    </row>
    <row r="7292" spans="2:7">
      <c r="B7292" s="22" t="s">
        <v>186</v>
      </c>
      <c r="C7292" s="22" t="s">
        <v>7</v>
      </c>
      <c r="D7292" s="22" t="s">
        <v>5</v>
      </c>
      <c r="E7292" s="22" t="s">
        <v>59</v>
      </c>
      <c r="F7292" s="22" t="s">
        <v>55</v>
      </c>
      <c r="G7292" s="1">
        <v>2876.78</v>
      </c>
    </row>
    <row r="7293" spans="2:7">
      <c r="B7293" s="22" t="s">
        <v>186</v>
      </c>
      <c r="C7293" s="22" t="s">
        <v>7</v>
      </c>
      <c r="D7293" s="22" t="s">
        <v>7</v>
      </c>
      <c r="E7293" s="22" t="s">
        <v>8</v>
      </c>
      <c r="F7293" s="22" t="s">
        <v>9</v>
      </c>
      <c r="G7293" s="1">
        <v>21312.9</v>
      </c>
    </row>
    <row r="7294" spans="2:7">
      <c r="B7294" s="22" t="s">
        <v>186</v>
      </c>
      <c r="C7294" s="22" t="s">
        <v>7</v>
      </c>
      <c r="D7294" s="22" t="s">
        <v>7</v>
      </c>
      <c r="E7294" s="22" t="s">
        <v>8</v>
      </c>
      <c r="F7294" s="22" t="s">
        <v>10</v>
      </c>
      <c r="G7294" s="1">
        <v>558.29</v>
      </c>
    </row>
    <row r="7295" spans="2:7">
      <c r="B7295" s="22" t="s">
        <v>186</v>
      </c>
      <c r="C7295" s="22" t="s">
        <v>7</v>
      </c>
      <c r="D7295" s="22" t="s">
        <v>7</v>
      </c>
      <c r="E7295" s="22" t="s">
        <v>14</v>
      </c>
      <c r="F7295" s="22" t="s">
        <v>9</v>
      </c>
      <c r="G7295" s="1">
        <v>9282.6</v>
      </c>
    </row>
    <row r="7296" spans="2:7">
      <c r="B7296" s="22" t="s">
        <v>186</v>
      </c>
      <c r="C7296" s="22" t="s">
        <v>7</v>
      </c>
      <c r="D7296" s="22" t="s">
        <v>7</v>
      </c>
      <c r="E7296" s="22" t="s">
        <v>14</v>
      </c>
      <c r="F7296" s="22" t="s">
        <v>10</v>
      </c>
      <c r="G7296" s="1">
        <v>932.77</v>
      </c>
    </row>
    <row r="7297" spans="2:7">
      <c r="B7297" s="22" t="s">
        <v>186</v>
      </c>
      <c r="C7297" s="22" t="s">
        <v>7</v>
      </c>
      <c r="D7297" s="22" t="s">
        <v>7</v>
      </c>
      <c r="E7297" s="22" t="s">
        <v>14</v>
      </c>
      <c r="F7297" s="22" t="s">
        <v>11</v>
      </c>
      <c r="G7297" s="1">
        <v>395.28</v>
      </c>
    </row>
    <row r="7298" spans="2:7">
      <c r="B7298" s="22" t="s">
        <v>186</v>
      </c>
      <c r="C7298" s="22" t="s">
        <v>7</v>
      </c>
      <c r="D7298" s="22" t="s">
        <v>7</v>
      </c>
      <c r="E7298" s="22" t="s">
        <v>15</v>
      </c>
      <c r="F7298" s="22" t="s">
        <v>17</v>
      </c>
      <c r="G7298" s="1">
        <v>1673.15</v>
      </c>
    </row>
    <row r="7299" spans="2:7">
      <c r="B7299" s="22" t="s">
        <v>186</v>
      </c>
      <c r="C7299" s="22" t="s">
        <v>7</v>
      </c>
      <c r="D7299" s="22" t="s">
        <v>7</v>
      </c>
      <c r="E7299" s="22" t="s">
        <v>15</v>
      </c>
      <c r="F7299" s="22" t="s">
        <v>18</v>
      </c>
      <c r="G7299" s="1">
        <v>794.28</v>
      </c>
    </row>
    <row r="7300" spans="2:7">
      <c r="B7300" s="22" t="s">
        <v>186</v>
      </c>
      <c r="C7300" s="22" t="s">
        <v>7</v>
      </c>
      <c r="D7300" s="22" t="s">
        <v>7</v>
      </c>
      <c r="E7300" s="22" t="s">
        <v>15</v>
      </c>
      <c r="F7300" s="22" t="s">
        <v>20</v>
      </c>
      <c r="G7300" s="1">
        <v>1250.8499999999999</v>
      </c>
    </row>
    <row r="7301" spans="2:7">
      <c r="B7301" s="22" t="s">
        <v>186</v>
      </c>
      <c r="C7301" s="22" t="s">
        <v>7</v>
      </c>
      <c r="D7301" s="22" t="s">
        <v>7</v>
      </c>
      <c r="E7301" s="22" t="s">
        <v>15</v>
      </c>
      <c r="F7301" s="22" t="s">
        <v>21</v>
      </c>
      <c r="G7301" s="1">
        <v>12.31</v>
      </c>
    </row>
    <row r="7302" spans="2:7">
      <c r="B7302" s="22" t="s">
        <v>186</v>
      </c>
      <c r="C7302" s="22" t="s">
        <v>7</v>
      </c>
      <c r="D7302" s="22" t="s">
        <v>7</v>
      </c>
      <c r="E7302" s="22" t="s">
        <v>15</v>
      </c>
      <c r="F7302" s="22" t="s">
        <v>22</v>
      </c>
      <c r="G7302" s="1">
        <v>6.27</v>
      </c>
    </row>
    <row r="7303" spans="2:7">
      <c r="B7303" s="22" t="s">
        <v>186</v>
      </c>
      <c r="C7303" s="22" t="s">
        <v>7</v>
      </c>
      <c r="D7303" s="22" t="s">
        <v>7</v>
      </c>
      <c r="E7303" s="22" t="s">
        <v>15</v>
      </c>
      <c r="F7303" s="22" t="s">
        <v>23</v>
      </c>
      <c r="G7303" s="1">
        <v>93.86</v>
      </c>
    </row>
    <row r="7304" spans="2:7">
      <c r="B7304" s="22" t="s">
        <v>186</v>
      </c>
      <c r="C7304" s="22" t="s">
        <v>7</v>
      </c>
      <c r="D7304" s="22" t="s">
        <v>7</v>
      </c>
      <c r="E7304" s="22" t="s">
        <v>15</v>
      </c>
      <c r="F7304" s="22" t="s">
        <v>24</v>
      </c>
      <c r="G7304" s="1">
        <v>117.63</v>
      </c>
    </row>
    <row r="7305" spans="2:7">
      <c r="B7305" s="22" t="s">
        <v>186</v>
      </c>
      <c r="C7305" s="22" t="s">
        <v>7</v>
      </c>
      <c r="D7305" s="22" t="s">
        <v>7</v>
      </c>
      <c r="E7305" s="22" t="s">
        <v>15</v>
      </c>
      <c r="F7305" s="22" t="s">
        <v>25</v>
      </c>
      <c r="G7305" s="1">
        <v>384.78</v>
      </c>
    </row>
    <row r="7306" spans="2:7">
      <c r="B7306" s="22" t="s">
        <v>186</v>
      </c>
      <c r="C7306" s="22" t="s">
        <v>7</v>
      </c>
      <c r="D7306" s="22" t="s">
        <v>7</v>
      </c>
      <c r="E7306" s="22" t="s">
        <v>15</v>
      </c>
      <c r="F7306" s="22" t="s">
        <v>26</v>
      </c>
      <c r="G7306" s="1">
        <v>4626.7</v>
      </c>
    </row>
    <row r="7307" spans="2:7">
      <c r="B7307" s="22" t="s">
        <v>186</v>
      </c>
      <c r="C7307" s="22" t="s">
        <v>7</v>
      </c>
      <c r="D7307" s="22" t="s">
        <v>7</v>
      </c>
      <c r="E7307" s="22" t="s">
        <v>28</v>
      </c>
      <c r="F7307" s="22" t="s">
        <v>29</v>
      </c>
      <c r="G7307" s="1">
        <v>1957.5</v>
      </c>
    </row>
    <row r="7308" spans="2:7">
      <c r="B7308" s="22" t="s">
        <v>186</v>
      </c>
      <c r="C7308" s="22" t="s">
        <v>7</v>
      </c>
      <c r="D7308" s="22" t="s">
        <v>7</v>
      </c>
      <c r="E7308" s="22" t="s">
        <v>28</v>
      </c>
      <c r="F7308" s="22" t="s">
        <v>31</v>
      </c>
      <c r="G7308" s="1">
        <v>4521.55</v>
      </c>
    </row>
    <row r="7309" spans="2:7">
      <c r="B7309" s="22" t="s">
        <v>186</v>
      </c>
      <c r="C7309" s="22" t="s">
        <v>7</v>
      </c>
      <c r="D7309" s="22" t="s">
        <v>7</v>
      </c>
      <c r="E7309" s="22" t="s">
        <v>28</v>
      </c>
      <c r="F7309" s="22" t="s">
        <v>33</v>
      </c>
      <c r="G7309" s="1">
        <v>115.6</v>
      </c>
    </row>
    <row r="7310" spans="2:7">
      <c r="B7310" s="22" t="s">
        <v>186</v>
      </c>
      <c r="C7310" s="22" t="s">
        <v>7</v>
      </c>
      <c r="D7310" s="22" t="s">
        <v>7</v>
      </c>
      <c r="E7310" s="22" t="s">
        <v>34</v>
      </c>
      <c r="F7310" s="22" t="s">
        <v>37</v>
      </c>
      <c r="G7310" s="1">
        <v>30246.44</v>
      </c>
    </row>
    <row r="7311" spans="2:7">
      <c r="B7311" s="22" t="s">
        <v>186</v>
      </c>
      <c r="C7311" s="22" t="s">
        <v>7</v>
      </c>
      <c r="D7311" s="22" t="s">
        <v>7</v>
      </c>
      <c r="E7311" s="22" t="s">
        <v>34</v>
      </c>
      <c r="F7311" s="22" t="s">
        <v>39</v>
      </c>
      <c r="G7311" s="1">
        <v>4069.2</v>
      </c>
    </row>
    <row r="7312" spans="2:7">
      <c r="B7312" s="22" t="s">
        <v>186</v>
      </c>
      <c r="C7312" s="22" t="s">
        <v>7</v>
      </c>
      <c r="D7312" s="22" t="s">
        <v>7</v>
      </c>
      <c r="E7312" s="22" t="s">
        <v>34</v>
      </c>
      <c r="F7312" s="22" t="s">
        <v>46</v>
      </c>
      <c r="G7312" s="1">
        <v>23174.86</v>
      </c>
    </row>
    <row r="7313" spans="2:7">
      <c r="B7313" s="22" t="s">
        <v>186</v>
      </c>
      <c r="C7313" s="22" t="s">
        <v>7</v>
      </c>
      <c r="D7313" s="22" t="s">
        <v>7</v>
      </c>
      <c r="E7313" s="22" t="s">
        <v>34</v>
      </c>
      <c r="F7313" s="22" t="s">
        <v>47</v>
      </c>
      <c r="G7313" s="1">
        <v>5170.1899999999996</v>
      </c>
    </row>
    <row r="7314" spans="2:7">
      <c r="B7314" s="22" t="s">
        <v>186</v>
      </c>
      <c r="C7314" s="22" t="s">
        <v>7</v>
      </c>
      <c r="D7314" s="22" t="s">
        <v>7</v>
      </c>
      <c r="E7314" s="22" t="s">
        <v>34</v>
      </c>
      <c r="F7314" s="22" t="s">
        <v>66</v>
      </c>
      <c r="G7314" s="1">
        <v>3920.29</v>
      </c>
    </row>
    <row r="7315" spans="2:7">
      <c r="B7315" s="22" t="s">
        <v>186</v>
      </c>
      <c r="C7315" s="22" t="s">
        <v>7</v>
      </c>
      <c r="D7315" s="22" t="s">
        <v>7</v>
      </c>
      <c r="E7315" s="22" t="s">
        <v>34</v>
      </c>
      <c r="F7315" s="22" t="s">
        <v>49</v>
      </c>
      <c r="G7315" s="1">
        <v>7555</v>
      </c>
    </row>
    <row r="7316" spans="2:7">
      <c r="B7316" s="22" t="s">
        <v>186</v>
      </c>
      <c r="C7316" s="22" t="s">
        <v>7</v>
      </c>
      <c r="D7316" s="22" t="s">
        <v>7</v>
      </c>
      <c r="E7316" s="22" t="s">
        <v>34</v>
      </c>
      <c r="F7316" s="22" t="s">
        <v>50</v>
      </c>
      <c r="G7316" s="1">
        <v>5717.39</v>
      </c>
    </row>
    <row r="7317" spans="2:7">
      <c r="B7317" s="22" t="s">
        <v>186</v>
      </c>
      <c r="C7317" s="22" t="s">
        <v>7</v>
      </c>
      <c r="D7317" s="22" t="s">
        <v>7</v>
      </c>
      <c r="E7317" s="22" t="s">
        <v>34</v>
      </c>
      <c r="F7317" s="22" t="s">
        <v>56</v>
      </c>
      <c r="G7317" s="1">
        <v>37092.480000000003</v>
      </c>
    </row>
    <row r="7318" spans="2:7">
      <c r="B7318" s="22" t="s">
        <v>186</v>
      </c>
      <c r="C7318" s="22" t="s">
        <v>7</v>
      </c>
      <c r="D7318" s="22" t="s">
        <v>7</v>
      </c>
      <c r="E7318" s="22" t="s">
        <v>34</v>
      </c>
      <c r="F7318" s="22" t="s">
        <v>57</v>
      </c>
      <c r="G7318" s="1">
        <v>2483.25</v>
      </c>
    </row>
    <row r="7319" spans="2:7">
      <c r="B7319" s="22" t="s">
        <v>186</v>
      </c>
      <c r="C7319" s="22" t="s">
        <v>7</v>
      </c>
      <c r="D7319" s="22" t="s">
        <v>7</v>
      </c>
      <c r="E7319" s="22" t="s">
        <v>34</v>
      </c>
      <c r="F7319" s="22" t="s">
        <v>91</v>
      </c>
      <c r="G7319" s="1">
        <v>1958.99</v>
      </c>
    </row>
    <row r="7320" spans="2:7">
      <c r="B7320" s="22" t="s">
        <v>186</v>
      </c>
      <c r="C7320" s="22" t="s">
        <v>7</v>
      </c>
      <c r="D7320" s="22" t="s">
        <v>7</v>
      </c>
      <c r="E7320" s="22" t="s">
        <v>34</v>
      </c>
      <c r="F7320" s="22" t="s">
        <v>58</v>
      </c>
      <c r="G7320" s="1">
        <v>4012.31</v>
      </c>
    </row>
    <row r="7321" spans="2:7">
      <c r="B7321" s="22" t="s">
        <v>186</v>
      </c>
      <c r="C7321" s="22" t="s">
        <v>7</v>
      </c>
      <c r="D7321" s="22" t="s">
        <v>7</v>
      </c>
      <c r="E7321" s="22" t="s">
        <v>59</v>
      </c>
      <c r="F7321" s="22" t="s">
        <v>55</v>
      </c>
      <c r="G7321" s="1">
        <v>739.97</v>
      </c>
    </row>
    <row r="7322" spans="2:7">
      <c r="B7322" s="22" t="s">
        <v>186</v>
      </c>
      <c r="C7322" s="22" t="s">
        <v>7</v>
      </c>
      <c r="D7322" s="22" t="s">
        <v>7</v>
      </c>
      <c r="E7322" s="22" t="s">
        <v>60</v>
      </c>
      <c r="F7322" s="22" t="s">
        <v>80</v>
      </c>
      <c r="G7322" s="1">
        <v>11600.09</v>
      </c>
    </row>
    <row r="7323" spans="2:7">
      <c r="B7323" s="22" t="s">
        <v>187</v>
      </c>
      <c r="C7323" s="22" t="s">
        <v>7</v>
      </c>
      <c r="D7323" s="22" t="s">
        <v>5</v>
      </c>
      <c r="E7323" s="22" t="s">
        <v>5</v>
      </c>
      <c r="F7323" s="22" t="s">
        <v>6</v>
      </c>
      <c r="G7323" s="1">
        <v>72907.86</v>
      </c>
    </row>
    <row r="7324" spans="2:7">
      <c r="B7324" s="22" t="s">
        <v>187</v>
      </c>
      <c r="C7324" s="22" t="s">
        <v>7</v>
      </c>
      <c r="D7324" s="22" t="s">
        <v>5</v>
      </c>
      <c r="E7324" s="22" t="s">
        <v>7</v>
      </c>
      <c r="F7324" s="22" t="s">
        <v>6</v>
      </c>
      <c r="G7324" s="1">
        <v>-98886.64</v>
      </c>
    </row>
    <row r="7325" spans="2:7">
      <c r="B7325" s="22" t="s">
        <v>187</v>
      </c>
      <c r="C7325" s="22" t="s">
        <v>7</v>
      </c>
      <c r="D7325" s="22" t="s">
        <v>5</v>
      </c>
      <c r="E7325" s="22" t="s">
        <v>8</v>
      </c>
      <c r="F7325" s="22" t="s">
        <v>9</v>
      </c>
      <c r="G7325" s="1">
        <v>2458878.89</v>
      </c>
    </row>
    <row r="7326" spans="2:7">
      <c r="B7326" s="22" t="s">
        <v>187</v>
      </c>
      <c r="C7326" s="22" t="s">
        <v>7</v>
      </c>
      <c r="D7326" s="22" t="s">
        <v>5</v>
      </c>
      <c r="E7326" s="22" t="s">
        <v>8</v>
      </c>
      <c r="F7326" s="22" t="s">
        <v>10</v>
      </c>
      <c r="G7326" s="1">
        <v>124616.19</v>
      </c>
    </row>
    <row r="7327" spans="2:7">
      <c r="B7327" s="22" t="s">
        <v>187</v>
      </c>
      <c r="C7327" s="22" t="s">
        <v>7</v>
      </c>
      <c r="D7327" s="22" t="s">
        <v>5</v>
      </c>
      <c r="E7327" s="22" t="s">
        <v>8</v>
      </c>
      <c r="F7327" s="22" t="s">
        <v>11</v>
      </c>
      <c r="G7327" s="1">
        <v>33994.19</v>
      </c>
    </row>
    <row r="7328" spans="2:7">
      <c r="B7328" s="22" t="s">
        <v>187</v>
      </c>
      <c r="C7328" s="22" t="s">
        <v>7</v>
      </c>
      <c r="D7328" s="22" t="s">
        <v>5</v>
      </c>
      <c r="E7328" s="22" t="s">
        <v>8</v>
      </c>
      <c r="F7328" s="22" t="s">
        <v>12</v>
      </c>
      <c r="G7328" s="1">
        <v>162271.45000000001</v>
      </c>
    </row>
    <row r="7329" spans="2:7">
      <c r="B7329" s="22" t="s">
        <v>187</v>
      </c>
      <c r="C7329" s="22" t="s">
        <v>7</v>
      </c>
      <c r="D7329" s="22" t="s">
        <v>5</v>
      </c>
      <c r="E7329" s="22" t="s">
        <v>8</v>
      </c>
      <c r="F7329" s="22" t="s">
        <v>13</v>
      </c>
      <c r="G7329" s="1">
        <v>20376.39</v>
      </c>
    </row>
    <row r="7330" spans="2:7">
      <c r="B7330" s="22" t="s">
        <v>187</v>
      </c>
      <c r="C7330" s="22" t="s">
        <v>7</v>
      </c>
      <c r="D7330" s="22" t="s">
        <v>5</v>
      </c>
      <c r="E7330" s="22" t="s">
        <v>8</v>
      </c>
      <c r="F7330" s="22" t="s">
        <v>70</v>
      </c>
      <c r="G7330" s="1">
        <v>16515</v>
      </c>
    </row>
    <row r="7331" spans="2:7">
      <c r="B7331" s="22" t="s">
        <v>187</v>
      </c>
      <c r="C7331" s="22" t="s">
        <v>7</v>
      </c>
      <c r="D7331" s="22" t="s">
        <v>5</v>
      </c>
      <c r="E7331" s="22" t="s">
        <v>14</v>
      </c>
      <c r="F7331" s="22" t="s">
        <v>9</v>
      </c>
      <c r="G7331" s="1">
        <v>1262470.67</v>
      </c>
    </row>
    <row r="7332" spans="2:7">
      <c r="B7332" s="22" t="s">
        <v>187</v>
      </c>
      <c r="C7332" s="22" t="s">
        <v>7</v>
      </c>
      <c r="D7332" s="22" t="s">
        <v>5</v>
      </c>
      <c r="E7332" s="22" t="s">
        <v>14</v>
      </c>
      <c r="F7332" s="22" t="s">
        <v>10</v>
      </c>
      <c r="G7332" s="1">
        <v>27800.51</v>
      </c>
    </row>
    <row r="7333" spans="2:7">
      <c r="B7333" s="22" t="s">
        <v>187</v>
      </c>
      <c r="C7333" s="22" t="s">
        <v>7</v>
      </c>
      <c r="D7333" s="22" t="s">
        <v>5</v>
      </c>
      <c r="E7333" s="22" t="s">
        <v>14</v>
      </c>
      <c r="F7333" s="22" t="s">
        <v>11</v>
      </c>
      <c r="G7333" s="1">
        <v>79655.69</v>
      </c>
    </row>
    <row r="7334" spans="2:7">
      <c r="B7334" s="22" t="s">
        <v>187</v>
      </c>
      <c r="C7334" s="22" t="s">
        <v>7</v>
      </c>
      <c r="D7334" s="22" t="s">
        <v>5</v>
      </c>
      <c r="E7334" s="22" t="s">
        <v>14</v>
      </c>
      <c r="F7334" s="22" t="s">
        <v>12</v>
      </c>
      <c r="G7334" s="1">
        <v>2250</v>
      </c>
    </row>
    <row r="7335" spans="2:7">
      <c r="B7335" s="22" t="s">
        <v>187</v>
      </c>
      <c r="C7335" s="22" t="s">
        <v>7</v>
      </c>
      <c r="D7335" s="22" t="s">
        <v>5</v>
      </c>
      <c r="E7335" s="22" t="s">
        <v>14</v>
      </c>
      <c r="F7335" s="22" t="s">
        <v>13</v>
      </c>
      <c r="G7335" s="1">
        <v>13859.41</v>
      </c>
    </row>
    <row r="7336" spans="2:7">
      <c r="B7336" s="22" t="s">
        <v>187</v>
      </c>
      <c r="C7336" s="22" t="s">
        <v>7</v>
      </c>
      <c r="D7336" s="22" t="s">
        <v>5</v>
      </c>
      <c r="E7336" s="22" t="s">
        <v>15</v>
      </c>
      <c r="F7336" s="22" t="s">
        <v>16</v>
      </c>
      <c r="G7336" s="1">
        <v>231.99</v>
      </c>
    </row>
    <row r="7337" spans="2:7">
      <c r="B7337" s="22" t="s">
        <v>187</v>
      </c>
      <c r="C7337" s="22" t="s">
        <v>7</v>
      </c>
      <c r="D7337" s="22" t="s">
        <v>5</v>
      </c>
      <c r="E7337" s="22" t="s">
        <v>15</v>
      </c>
      <c r="F7337" s="22" t="s">
        <v>71</v>
      </c>
      <c r="G7337" s="1">
        <v>205.48</v>
      </c>
    </row>
    <row r="7338" spans="2:7">
      <c r="B7338" s="22" t="s">
        <v>187</v>
      </c>
      <c r="C7338" s="22" t="s">
        <v>7</v>
      </c>
      <c r="D7338" s="22" t="s">
        <v>5</v>
      </c>
      <c r="E7338" s="22" t="s">
        <v>15</v>
      </c>
      <c r="F7338" s="22" t="s">
        <v>17</v>
      </c>
      <c r="G7338" s="1">
        <v>210887.66</v>
      </c>
    </row>
    <row r="7339" spans="2:7">
      <c r="B7339" s="22" t="s">
        <v>187</v>
      </c>
      <c r="C7339" s="22" t="s">
        <v>7</v>
      </c>
      <c r="D7339" s="22" t="s">
        <v>5</v>
      </c>
      <c r="E7339" s="22" t="s">
        <v>15</v>
      </c>
      <c r="F7339" s="22" t="s">
        <v>18</v>
      </c>
      <c r="G7339" s="1">
        <v>103050.48</v>
      </c>
    </row>
    <row r="7340" spans="2:7">
      <c r="B7340" s="22" t="s">
        <v>187</v>
      </c>
      <c r="C7340" s="22" t="s">
        <v>7</v>
      </c>
      <c r="D7340" s="22" t="s">
        <v>5</v>
      </c>
      <c r="E7340" s="22" t="s">
        <v>15</v>
      </c>
      <c r="F7340" s="22" t="s">
        <v>19</v>
      </c>
      <c r="G7340" s="1">
        <v>414712.42</v>
      </c>
    </row>
    <row r="7341" spans="2:7">
      <c r="B7341" s="22" t="s">
        <v>187</v>
      </c>
      <c r="C7341" s="22" t="s">
        <v>7</v>
      </c>
      <c r="D7341" s="22" t="s">
        <v>5</v>
      </c>
      <c r="E7341" s="22" t="s">
        <v>15</v>
      </c>
      <c r="F7341" s="22" t="s">
        <v>20</v>
      </c>
      <c r="G7341" s="1">
        <v>171256.2</v>
      </c>
    </row>
    <row r="7342" spans="2:7">
      <c r="B7342" s="22" t="s">
        <v>187</v>
      </c>
      <c r="C7342" s="22" t="s">
        <v>7</v>
      </c>
      <c r="D7342" s="22" t="s">
        <v>5</v>
      </c>
      <c r="E7342" s="22" t="s">
        <v>15</v>
      </c>
      <c r="F7342" s="22" t="s">
        <v>97</v>
      </c>
      <c r="G7342" s="1">
        <v>6038.53</v>
      </c>
    </row>
    <row r="7343" spans="2:7">
      <c r="B7343" s="22" t="s">
        <v>187</v>
      </c>
      <c r="C7343" s="22" t="s">
        <v>7</v>
      </c>
      <c r="D7343" s="22" t="s">
        <v>5</v>
      </c>
      <c r="E7343" s="22" t="s">
        <v>15</v>
      </c>
      <c r="F7343" s="22" t="s">
        <v>98</v>
      </c>
      <c r="G7343" s="1">
        <v>5159.1899999999996</v>
      </c>
    </row>
    <row r="7344" spans="2:7">
      <c r="B7344" s="22" t="s">
        <v>187</v>
      </c>
      <c r="C7344" s="22" t="s">
        <v>7</v>
      </c>
      <c r="D7344" s="22" t="s">
        <v>5</v>
      </c>
      <c r="E7344" s="22" t="s">
        <v>15</v>
      </c>
      <c r="F7344" s="22" t="s">
        <v>21</v>
      </c>
      <c r="G7344" s="1">
        <v>2619.7399999999998</v>
      </c>
    </row>
    <row r="7345" spans="2:7">
      <c r="B7345" s="22" t="s">
        <v>187</v>
      </c>
      <c r="C7345" s="22" t="s">
        <v>7</v>
      </c>
      <c r="D7345" s="22" t="s">
        <v>5</v>
      </c>
      <c r="E7345" s="22" t="s">
        <v>15</v>
      </c>
      <c r="F7345" s="22" t="s">
        <v>22</v>
      </c>
      <c r="G7345" s="1">
        <v>1655.51</v>
      </c>
    </row>
    <row r="7346" spans="2:7">
      <c r="B7346" s="22" t="s">
        <v>187</v>
      </c>
      <c r="C7346" s="22" t="s">
        <v>7</v>
      </c>
      <c r="D7346" s="22" t="s">
        <v>5</v>
      </c>
      <c r="E7346" s="22" t="s">
        <v>15</v>
      </c>
      <c r="F7346" s="22" t="s">
        <v>23</v>
      </c>
      <c r="G7346" s="1">
        <v>12404.78</v>
      </c>
    </row>
    <row r="7347" spans="2:7">
      <c r="B7347" s="22" t="s">
        <v>187</v>
      </c>
      <c r="C7347" s="22" t="s">
        <v>7</v>
      </c>
      <c r="D7347" s="22" t="s">
        <v>5</v>
      </c>
      <c r="E7347" s="22" t="s">
        <v>15</v>
      </c>
      <c r="F7347" s="22" t="s">
        <v>24</v>
      </c>
      <c r="G7347" s="1">
        <v>25401.95</v>
      </c>
    </row>
    <row r="7348" spans="2:7">
      <c r="B7348" s="22" t="s">
        <v>187</v>
      </c>
      <c r="C7348" s="22" t="s">
        <v>7</v>
      </c>
      <c r="D7348" s="22" t="s">
        <v>5</v>
      </c>
      <c r="E7348" s="22" t="s">
        <v>15</v>
      </c>
      <c r="F7348" s="22" t="s">
        <v>25</v>
      </c>
      <c r="G7348" s="1">
        <v>384169.7</v>
      </c>
    </row>
    <row r="7349" spans="2:7">
      <c r="B7349" s="22" t="s">
        <v>187</v>
      </c>
      <c r="C7349" s="22" t="s">
        <v>7</v>
      </c>
      <c r="D7349" s="22" t="s">
        <v>5</v>
      </c>
      <c r="E7349" s="22" t="s">
        <v>15</v>
      </c>
      <c r="F7349" s="22" t="s">
        <v>26</v>
      </c>
      <c r="G7349" s="1">
        <v>351557.84</v>
      </c>
    </row>
    <row r="7350" spans="2:7">
      <c r="B7350" s="22" t="s">
        <v>187</v>
      </c>
      <c r="C7350" s="22" t="s">
        <v>7</v>
      </c>
      <c r="D7350" s="22" t="s">
        <v>5</v>
      </c>
      <c r="E7350" s="22" t="s">
        <v>15</v>
      </c>
      <c r="F7350" s="22" t="s">
        <v>27</v>
      </c>
      <c r="G7350" s="1">
        <v>4127.37</v>
      </c>
    </row>
    <row r="7351" spans="2:7">
      <c r="B7351" s="22" t="s">
        <v>187</v>
      </c>
      <c r="C7351" s="22" t="s">
        <v>7</v>
      </c>
      <c r="D7351" s="22" t="s">
        <v>5</v>
      </c>
      <c r="E7351" s="22" t="s">
        <v>15</v>
      </c>
      <c r="F7351" s="22" t="s">
        <v>72</v>
      </c>
      <c r="G7351" s="1">
        <v>2027.2</v>
      </c>
    </row>
    <row r="7352" spans="2:7">
      <c r="B7352" s="22" t="s">
        <v>187</v>
      </c>
      <c r="C7352" s="22" t="s">
        <v>7</v>
      </c>
      <c r="D7352" s="22" t="s">
        <v>5</v>
      </c>
      <c r="E7352" s="22" t="s">
        <v>28</v>
      </c>
      <c r="F7352" s="22" t="s">
        <v>29</v>
      </c>
      <c r="G7352" s="1">
        <v>545941.24</v>
      </c>
    </row>
    <row r="7353" spans="2:7">
      <c r="B7353" s="22" t="s">
        <v>187</v>
      </c>
      <c r="C7353" s="22" t="s">
        <v>7</v>
      </c>
      <c r="D7353" s="22" t="s">
        <v>5</v>
      </c>
      <c r="E7353" s="22" t="s">
        <v>28</v>
      </c>
      <c r="F7353" s="22" t="s">
        <v>30</v>
      </c>
      <c r="G7353" s="1">
        <v>21159.13</v>
      </c>
    </row>
    <row r="7354" spans="2:7">
      <c r="B7354" s="22" t="s">
        <v>187</v>
      </c>
      <c r="C7354" s="22" t="s">
        <v>7</v>
      </c>
      <c r="D7354" s="22" t="s">
        <v>5</v>
      </c>
      <c r="E7354" s="22" t="s">
        <v>28</v>
      </c>
      <c r="F7354" s="22" t="s">
        <v>31</v>
      </c>
      <c r="G7354" s="1">
        <v>63882.57</v>
      </c>
    </row>
    <row r="7355" spans="2:7">
      <c r="B7355" s="22" t="s">
        <v>187</v>
      </c>
      <c r="C7355" s="22" t="s">
        <v>7</v>
      </c>
      <c r="D7355" s="22" t="s">
        <v>5</v>
      </c>
      <c r="E7355" s="22" t="s">
        <v>28</v>
      </c>
      <c r="F7355" s="22" t="s">
        <v>32</v>
      </c>
      <c r="G7355" s="1">
        <v>3823.7</v>
      </c>
    </row>
    <row r="7356" spans="2:7">
      <c r="B7356" s="22" t="s">
        <v>187</v>
      </c>
      <c r="C7356" s="22" t="s">
        <v>7</v>
      </c>
      <c r="D7356" s="22" t="s">
        <v>5</v>
      </c>
      <c r="E7356" s="22" t="s">
        <v>28</v>
      </c>
      <c r="F7356" s="22" t="s">
        <v>33</v>
      </c>
      <c r="G7356" s="1">
        <v>90924.38</v>
      </c>
    </row>
    <row r="7357" spans="2:7">
      <c r="B7357" s="22" t="s">
        <v>187</v>
      </c>
      <c r="C7357" s="22" t="s">
        <v>7</v>
      </c>
      <c r="D7357" s="22" t="s">
        <v>5</v>
      </c>
      <c r="E7357" s="22" t="s">
        <v>34</v>
      </c>
      <c r="F7357" s="22" t="s">
        <v>35</v>
      </c>
      <c r="G7357" s="1">
        <v>17924.599999999999</v>
      </c>
    </row>
    <row r="7358" spans="2:7">
      <c r="B7358" s="22" t="s">
        <v>187</v>
      </c>
      <c r="C7358" s="22" t="s">
        <v>7</v>
      </c>
      <c r="D7358" s="22" t="s">
        <v>5</v>
      </c>
      <c r="E7358" s="22" t="s">
        <v>34</v>
      </c>
      <c r="F7358" s="22" t="s">
        <v>36</v>
      </c>
      <c r="G7358" s="1">
        <v>8346.9699999999993</v>
      </c>
    </row>
    <row r="7359" spans="2:7">
      <c r="B7359" s="22" t="s">
        <v>187</v>
      </c>
      <c r="C7359" s="22" t="s">
        <v>7</v>
      </c>
      <c r="D7359" s="22" t="s">
        <v>5</v>
      </c>
      <c r="E7359" s="22" t="s">
        <v>34</v>
      </c>
      <c r="F7359" s="22" t="s">
        <v>37</v>
      </c>
      <c r="G7359" s="1">
        <v>3320.63</v>
      </c>
    </row>
    <row r="7360" spans="2:7">
      <c r="B7360" s="22" t="s">
        <v>187</v>
      </c>
      <c r="C7360" s="22" t="s">
        <v>7</v>
      </c>
      <c r="D7360" s="22" t="s">
        <v>5</v>
      </c>
      <c r="E7360" s="22" t="s">
        <v>34</v>
      </c>
      <c r="F7360" s="22" t="s">
        <v>38</v>
      </c>
      <c r="G7360" s="1">
        <v>29569.39</v>
      </c>
    </row>
    <row r="7361" spans="2:7">
      <c r="B7361" s="22" t="s">
        <v>187</v>
      </c>
      <c r="C7361" s="22" t="s">
        <v>7</v>
      </c>
      <c r="D7361" s="22" t="s">
        <v>5</v>
      </c>
      <c r="E7361" s="22" t="s">
        <v>34</v>
      </c>
      <c r="F7361" s="22" t="s">
        <v>39</v>
      </c>
      <c r="G7361" s="1">
        <v>212385.64</v>
      </c>
    </row>
    <row r="7362" spans="2:7">
      <c r="B7362" s="22" t="s">
        <v>187</v>
      </c>
      <c r="C7362" s="22" t="s">
        <v>7</v>
      </c>
      <c r="D7362" s="22" t="s">
        <v>5</v>
      </c>
      <c r="E7362" s="22" t="s">
        <v>34</v>
      </c>
      <c r="F7362" s="22" t="s">
        <v>40</v>
      </c>
      <c r="G7362" s="1">
        <v>7071.5</v>
      </c>
    </row>
    <row r="7363" spans="2:7">
      <c r="B7363" s="22" t="s">
        <v>187</v>
      </c>
      <c r="C7363" s="22" t="s">
        <v>7</v>
      </c>
      <c r="D7363" s="22" t="s">
        <v>5</v>
      </c>
      <c r="E7363" s="22" t="s">
        <v>34</v>
      </c>
      <c r="F7363" s="22" t="s">
        <v>41</v>
      </c>
      <c r="G7363" s="1">
        <v>14024.4</v>
      </c>
    </row>
    <row r="7364" spans="2:7">
      <c r="B7364" s="22" t="s">
        <v>187</v>
      </c>
      <c r="C7364" s="22" t="s">
        <v>7</v>
      </c>
      <c r="D7364" s="22" t="s">
        <v>5</v>
      </c>
      <c r="E7364" s="22" t="s">
        <v>34</v>
      </c>
      <c r="F7364" s="22" t="s">
        <v>65</v>
      </c>
      <c r="G7364" s="1">
        <v>1652.5</v>
      </c>
    </row>
    <row r="7365" spans="2:7">
      <c r="B7365" s="22" t="s">
        <v>187</v>
      </c>
      <c r="C7365" s="22" t="s">
        <v>7</v>
      </c>
      <c r="D7365" s="22" t="s">
        <v>5</v>
      </c>
      <c r="E7365" s="22" t="s">
        <v>34</v>
      </c>
      <c r="F7365" s="22" t="s">
        <v>43</v>
      </c>
      <c r="G7365" s="1">
        <v>29302.44</v>
      </c>
    </row>
    <row r="7366" spans="2:7">
      <c r="B7366" s="22" t="s">
        <v>187</v>
      </c>
      <c r="C7366" s="22" t="s">
        <v>7</v>
      </c>
      <c r="D7366" s="22" t="s">
        <v>5</v>
      </c>
      <c r="E7366" s="22" t="s">
        <v>34</v>
      </c>
      <c r="F7366" s="22" t="s">
        <v>45</v>
      </c>
      <c r="G7366" s="1">
        <v>7997.48</v>
      </c>
    </row>
    <row r="7367" spans="2:7">
      <c r="B7367" s="22" t="s">
        <v>187</v>
      </c>
      <c r="C7367" s="22" t="s">
        <v>7</v>
      </c>
      <c r="D7367" s="22" t="s">
        <v>5</v>
      </c>
      <c r="E7367" s="22" t="s">
        <v>34</v>
      </c>
      <c r="F7367" s="22" t="s">
        <v>46</v>
      </c>
      <c r="G7367" s="1">
        <v>14852.36</v>
      </c>
    </row>
    <row r="7368" spans="2:7">
      <c r="B7368" s="22" t="s">
        <v>187</v>
      </c>
      <c r="C7368" s="22" t="s">
        <v>7</v>
      </c>
      <c r="D7368" s="22" t="s">
        <v>5</v>
      </c>
      <c r="E7368" s="22" t="s">
        <v>34</v>
      </c>
      <c r="F7368" s="22" t="s">
        <v>47</v>
      </c>
      <c r="G7368" s="1">
        <v>11429.74</v>
      </c>
    </row>
    <row r="7369" spans="2:7">
      <c r="B7369" s="22" t="s">
        <v>187</v>
      </c>
      <c r="C7369" s="22" t="s">
        <v>7</v>
      </c>
      <c r="D7369" s="22" t="s">
        <v>5</v>
      </c>
      <c r="E7369" s="22" t="s">
        <v>34</v>
      </c>
      <c r="F7369" s="22" t="s">
        <v>49</v>
      </c>
      <c r="G7369" s="1">
        <v>68032</v>
      </c>
    </row>
    <row r="7370" spans="2:7">
      <c r="B7370" s="22" t="s">
        <v>187</v>
      </c>
      <c r="C7370" s="22" t="s">
        <v>7</v>
      </c>
      <c r="D7370" s="22" t="s">
        <v>5</v>
      </c>
      <c r="E7370" s="22" t="s">
        <v>34</v>
      </c>
      <c r="F7370" s="22" t="s">
        <v>50</v>
      </c>
      <c r="G7370" s="1">
        <v>28971.47</v>
      </c>
    </row>
    <row r="7371" spans="2:7">
      <c r="B7371" s="22" t="s">
        <v>187</v>
      </c>
      <c r="C7371" s="22" t="s">
        <v>7</v>
      </c>
      <c r="D7371" s="22" t="s">
        <v>5</v>
      </c>
      <c r="E7371" s="22" t="s">
        <v>34</v>
      </c>
      <c r="F7371" s="22" t="s">
        <v>51</v>
      </c>
      <c r="G7371" s="1">
        <v>5688.34</v>
      </c>
    </row>
    <row r="7372" spans="2:7">
      <c r="B7372" s="22" t="s">
        <v>187</v>
      </c>
      <c r="C7372" s="22" t="s">
        <v>7</v>
      </c>
      <c r="D7372" s="22" t="s">
        <v>5</v>
      </c>
      <c r="E7372" s="22" t="s">
        <v>34</v>
      </c>
      <c r="F7372" s="22" t="s">
        <v>53</v>
      </c>
      <c r="G7372" s="1">
        <v>66304.42</v>
      </c>
    </row>
    <row r="7373" spans="2:7">
      <c r="B7373" s="22" t="s">
        <v>187</v>
      </c>
      <c r="C7373" s="22" t="s">
        <v>7</v>
      </c>
      <c r="D7373" s="22" t="s">
        <v>5</v>
      </c>
      <c r="E7373" s="22" t="s">
        <v>34</v>
      </c>
      <c r="F7373" s="22" t="s">
        <v>54</v>
      </c>
      <c r="G7373" s="1">
        <v>350357.06</v>
      </c>
    </row>
    <row r="7374" spans="2:7">
      <c r="B7374" s="22" t="s">
        <v>187</v>
      </c>
      <c r="C7374" s="22" t="s">
        <v>7</v>
      </c>
      <c r="D7374" s="22" t="s">
        <v>5</v>
      </c>
      <c r="E7374" s="22" t="s">
        <v>34</v>
      </c>
      <c r="F7374" s="22" t="s">
        <v>55</v>
      </c>
      <c r="G7374" s="1">
        <v>9391.7999999999993</v>
      </c>
    </row>
    <row r="7375" spans="2:7">
      <c r="B7375" s="22" t="s">
        <v>187</v>
      </c>
      <c r="C7375" s="22" t="s">
        <v>7</v>
      </c>
      <c r="D7375" s="22" t="s">
        <v>5</v>
      </c>
      <c r="E7375" s="22" t="s">
        <v>34</v>
      </c>
      <c r="F7375" s="22" t="s">
        <v>56</v>
      </c>
      <c r="G7375" s="1">
        <v>117528.39</v>
      </c>
    </row>
    <row r="7376" spans="2:7">
      <c r="B7376" s="22" t="s">
        <v>187</v>
      </c>
      <c r="C7376" s="22" t="s">
        <v>7</v>
      </c>
      <c r="D7376" s="22" t="s">
        <v>5</v>
      </c>
      <c r="E7376" s="22" t="s">
        <v>34</v>
      </c>
      <c r="F7376" s="22" t="s">
        <v>57</v>
      </c>
      <c r="G7376" s="1">
        <v>62255.040000000001</v>
      </c>
    </row>
    <row r="7377" spans="2:7">
      <c r="B7377" s="22" t="s">
        <v>187</v>
      </c>
      <c r="C7377" s="22" t="s">
        <v>7</v>
      </c>
      <c r="D7377" s="22" t="s">
        <v>5</v>
      </c>
      <c r="E7377" s="22" t="s">
        <v>34</v>
      </c>
      <c r="F7377" s="22" t="s">
        <v>91</v>
      </c>
      <c r="G7377" s="1">
        <v>20692.8</v>
      </c>
    </row>
    <row r="7378" spans="2:7">
      <c r="B7378" s="22" t="s">
        <v>187</v>
      </c>
      <c r="C7378" s="22" t="s">
        <v>7</v>
      </c>
      <c r="D7378" s="22" t="s">
        <v>5</v>
      </c>
      <c r="E7378" s="22" t="s">
        <v>34</v>
      </c>
      <c r="F7378" s="22" t="s">
        <v>100</v>
      </c>
      <c r="G7378" s="1">
        <v>19711.43</v>
      </c>
    </row>
    <row r="7379" spans="2:7">
      <c r="B7379" s="22" t="s">
        <v>187</v>
      </c>
      <c r="C7379" s="22" t="s">
        <v>7</v>
      </c>
      <c r="D7379" s="22" t="s">
        <v>5</v>
      </c>
      <c r="E7379" s="22" t="s">
        <v>34</v>
      </c>
      <c r="F7379" s="22" t="s">
        <v>58</v>
      </c>
      <c r="G7379" s="1">
        <v>44981.87</v>
      </c>
    </row>
    <row r="7380" spans="2:7">
      <c r="B7380" s="22" t="s">
        <v>187</v>
      </c>
      <c r="C7380" s="22" t="s">
        <v>7</v>
      </c>
      <c r="D7380" s="22" t="s">
        <v>5</v>
      </c>
      <c r="E7380" s="22" t="s">
        <v>59</v>
      </c>
      <c r="F7380" s="22" t="s">
        <v>55</v>
      </c>
      <c r="G7380" s="1">
        <v>28467.23</v>
      </c>
    </row>
    <row r="7381" spans="2:7">
      <c r="B7381" s="22" t="s">
        <v>187</v>
      </c>
      <c r="C7381" s="22" t="s">
        <v>7</v>
      </c>
      <c r="D7381" s="22" t="s">
        <v>5</v>
      </c>
      <c r="E7381" s="22" t="s">
        <v>60</v>
      </c>
      <c r="F7381" s="22" t="s">
        <v>77</v>
      </c>
      <c r="G7381" s="1">
        <v>44124.15</v>
      </c>
    </row>
    <row r="7382" spans="2:7">
      <c r="B7382" s="22" t="s">
        <v>187</v>
      </c>
      <c r="C7382" s="22" t="s">
        <v>7</v>
      </c>
      <c r="D7382" s="22" t="s">
        <v>5</v>
      </c>
      <c r="E7382" s="22" t="s">
        <v>60</v>
      </c>
      <c r="F7382" s="22" t="s">
        <v>62</v>
      </c>
      <c r="G7382" s="1">
        <v>118465.82</v>
      </c>
    </row>
    <row r="7383" spans="2:7">
      <c r="B7383" s="22" t="s">
        <v>187</v>
      </c>
      <c r="C7383" s="22" t="s">
        <v>7</v>
      </c>
      <c r="D7383" s="22" t="s">
        <v>7</v>
      </c>
      <c r="E7383" s="22" t="s">
        <v>5</v>
      </c>
      <c r="F7383" s="22" t="s">
        <v>6</v>
      </c>
      <c r="G7383" s="1">
        <v>25978.78</v>
      </c>
    </row>
    <row r="7384" spans="2:7">
      <c r="B7384" s="22" t="s">
        <v>187</v>
      </c>
      <c r="C7384" s="22" t="s">
        <v>7</v>
      </c>
      <c r="D7384" s="22" t="s">
        <v>7</v>
      </c>
      <c r="E7384" s="22" t="s">
        <v>8</v>
      </c>
      <c r="F7384" s="22" t="s">
        <v>9</v>
      </c>
      <c r="G7384" s="1">
        <v>18028.560000000001</v>
      </c>
    </row>
    <row r="7385" spans="2:7">
      <c r="B7385" s="22" t="s">
        <v>187</v>
      </c>
      <c r="C7385" s="22" t="s">
        <v>7</v>
      </c>
      <c r="D7385" s="22" t="s">
        <v>7</v>
      </c>
      <c r="E7385" s="22" t="s">
        <v>8</v>
      </c>
      <c r="F7385" s="22" t="s">
        <v>12</v>
      </c>
      <c r="G7385" s="1">
        <v>38253.86</v>
      </c>
    </row>
    <row r="7386" spans="2:7">
      <c r="B7386" s="22" t="s">
        <v>187</v>
      </c>
      <c r="C7386" s="22" t="s">
        <v>7</v>
      </c>
      <c r="D7386" s="22" t="s">
        <v>7</v>
      </c>
      <c r="E7386" s="22" t="s">
        <v>14</v>
      </c>
      <c r="F7386" s="22" t="s">
        <v>9</v>
      </c>
      <c r="G7386" s="1">
        <v>354.43</v>
      </c>
    </row>
    <row r="7387" spans="2:7">
      <c r="B7387" s="22" t="s">
        <v>187</v>
      </c>
      <c r="C7387" s="22" t="s">
        <v>7</v>
      </c>
      <c r="D7387" s="22" t="s">
        <v>7</v>
      </c>
      <c r="E7387" s="22" t="s">
        <v>14</v>
      </c>
      <c r="F7387" s="22" t="s">
        <v>11</v>
      </c>
      <c r="G7387" s="1">
        <v>13235.97</v>
      </c>
    </row>
    <row r="7388" spans="2:7">
      <c r="B7388" s="22" t="s">
        <v>187</v>
      </c>
      <c r="C7388" s="22" t="s">
        <v>7</v>
      </c>
      <c r="D7388" s="22" t="s">
        <v>7</v>
      </c>
      <c r="E7388" s="22" t="s">
        <v>14</v>
      </c>
      <c r="F7388" s="22" t="s">
        <v>12</v>
      </c>
      <c r="G7388" s="1">
        <v>64015.5</v>
      </c>
    </row>
    <row r="7389" spans="2:7">
      <c r="B7389" s="22" t="s">
        <v>187</v>
      </c>
      <c r="C7389" s="22" t="s">
        <v>7</v>
      </c>
      <c r="D7389" s="22" t="s">
        <v>7</v>
      </c>
      <c r="E7389" s="22" t="s">
        <v>15</v>
      </c>
      <c r="F7389" s="22" t="s">
        <v>16</v>
      </c>
      <c r="G7389" s="1">
        <v>1.23</v>
      </c>
    </row>
    <row r="7390" spans="2:7">
      <c r="B7390" s="22" t="s">
        <v>187</v>
      </c>
      <c r="C7390" s="22" t="s">
        <v>7</v>
      </c>
      <c r="D7390" s="22" t="s">
        <v>7</v>
      </c>
      <c r="E7390" s="22" t="s">
        <v>15</v>
      </c>
      <c r="F7390" s="22" t="s">
        <v>17</v>
      </c>
      <c r="G7390" s="1">
        <v>4219.34</v>
      </c>
    </row>
    <row r="7391" spans="2:7">
      <c r="B7391" s="22" t="s">
        <v>187</v>
      </c>
      <c r="C7391" s="22" t="s">
        <v>7</v>
      </c>
      <c r="D7391" s="22" t="s">
        <v>7</v>
      </c>
      <c r="E7391" s="22" t="s">
        <v>15</v>
      </c>
      <c r="F7391" s="22" t="s">
        <v>18</v>
      </c>
      <c r="G7391" s="1">
        <v>5854</v>
      </c>
    </row>
    <row r="7392" spans="2:7">
      <c r="B7392" s="22" t="s">
        <v>187</v>
      </c>
      <c r="C7392" s="22" t="s">
        <v>7</v>
      </c>
      <c r="D7392" s="22" t="s">
        <v>7</v>
      </c>
      <c r="E7392" s="22" t="s">
        <v>15</v>
      </c>
      <c r="F7392" s="22" t="s">
        <v>19</v>
      </c>
      <c r="G7392" s="1">
        <v>8586.48</v>
      </c>
    </row>
    <row r="7393" spans="2:7">
      <c r="B7393" s="22" t="s">
        <v>187</v>
      </c>
      <c r="C7393" s="22" t="s">
        <v>7</v>
      </c>
      <c r="D7393" s="22" t="s">
        <v>7</v>
      </c>
      <c r="E7393" s="22" t="s">
        <v>15</v>
      </c>
      <c r="F7393" s="22" t="s">
        <v>20</v>
      </c>
      <c r="G7393" s="1">
        <v>8339.7099999999991</v>
      </c>
    </row>
    <row r="7394" spans="2:7">
      <c r="B7394" s="22" t="s">
        <v>187</v>
      </c>
      <c r="C7394" s="22" t="s">
        <v>7</v>
      </c>
      <c r="D7394" s="22" t="s">
        <v>7</v>
      </c>
      <c r="E7394" s="22" t="s">
        <v>15</v>
      </c>
      <c r="F7394" s="22" t="s">
        <v>97</v>
      </c>
      <c r="G7394" s="1">
        <v>41.8</v>
      </c>
    </row>
    <row r="7395" spans="2:7">
      <c r="B7395" s="22" t="s">
        <v>187</v>
      </c>
      <c r="C7395" s="22" t="s">
        <v>7</v>
      </c>
      <c r="D7395" s="22" t="s">
        <v>7</v>
      </c>
      <c r="E7395" s="22" t="s">
        <v>15</v>
      </c>
      <c r="F7395" s="22" t="s">
        <v>98</v>
      </c>
      <c r="G7395" s="1">
        <v>1.0900000000000001</v>
      </c>
    </row>
    <row r="7396" spans="2:7">
      <c r="B7396" s="22" t="s">
        <v>187</v>
      </c>
      <c r="C7396" s="22" t="s">
        <v>7</v>
      </c>
      <c r="D7396" s="22" t="s">
        <v>7</v>
      </c>
      <c r="E7396" s="22" t="s">
        <v>15</v>
      </c>
      <c r="F7396" s="22" t="s">
        <v>21</v>
      </c>
      <c r="G7396" s="1">
        <v>58.89</v>
      </c>
    </row>
    <row r="7397" spans="2:7">
      <c r="B7397" s="22" t="s">
        <v>187</v>
      </c>
      <c r="C7397" s="22" t="s">
        <v>7</v>
      </c>
      <c r="D7397" s="22" t="s">
        <v>7</v>
      </c>
      <c r="E7397" s="22" t="s">
        <v>15</v>
      </c>
      <c r="F7397" s="22" t="s">
        <v>22</v>
      </c>
      <c r="G7397" s="1">
        <v>78.83</v>
      </c>
    </row>
    <row r="7398" spans="2:7">
      <c r="B7398" s="22" t="s">
        <v>187</v>
      </c>
      <c r="C7398" s="22" t="s">
        <v>7</v>
      </c>
      <c r="D7398" s="22" t="s">
        <v>7</v>
      </c>
      <c r="E7398" s="22" t="s">
        <v>15</v>
      </c>
      <c r="F7398" s="22" t="s">
        <v>23</v>
      </c>
      <c r="G7398" s="1">
        <v>186.26</v>
      </c>
    </row>
    <row r="7399" spans="2:7">
      <c r="B7399" s="22" t="s">
        <v>187</v>
      </c>
      <c r="C7399" s="22" t="s">
        <v>7</v>
      </c>
      <c r="D7399" s="22" t="s">
        <v>7</v>
      </c>
      <c r="E7399" s="22" t="s">
        <v>15</v>
      </c>
      <c r="F7399" s="22" t="s">
        <v>24</v>
      </c>
      <c r="G7399" s="1">
        <v>5400.3</v>
      </c>
    </row>
    <row r="7400" spans="2:7">
      <c r="B7400" s="22" t="s">
        <v>187</v>
      </c>
      <c r="C7400" s="22" t="s">
        <v>7</v>
      </c>
      <c r="D7400" s="22" t="s">
        <v>7</v>
      </c>
      <c r="E7400" s="22" t="s">
        <v>15</v>
      </c>
      <c r="F7400" s="22" t="s">
        <v>25</v>
      </c>
      <c r="G7400" s="1">
        <v>2284.23</v>
      </c>
    </row>
    <row r="7401" spans="2:7">
      <c r="B7401" s="22" t="s">
        <v>187</v>
      </c>
      <c r="C7401" s="22" t="s">
        <v>7</v>
      </c>
      <c r="D7401" s="22" t="s">
        <v>7</v>
      </c>
      <c r="E7401" s="22" t="s">
        <v>15</v>
      </c>
      <c r="F7401" s="22" t="s">
        <v>27</v>
      </c>
      <c r="G7401" s="1">
        <v>82.55</v>
      </c>
    </row>
    <row r="7402" spans="2:7">
      <c r="B7402" s="22" t="s">
        <v>187</v>
      </c>
      <c r="C7402" s="22" t="s">
        <v>7</v>
      </c>
      <c r="D7402" s="22" t="s">
        <v>7</v>
      </c>
      <c r="E7402" s="22" t="s">
        <v>15</v>
      </c>
      <c r="F7402" s="22" t="s">
        <v>72</v>
      </c>
      <c r="G7402" s="1">
        <v>113.9</v>
      </c>
    </row>
    <row r="7403" spans="2:7">
      <c r="B7403" s="22" t="s">
        <v>187</v>
      </c>
      <c r="C7403" s="22" t="s">
        <v>7</v>
      </c>
      <c r="D7403" s="22" t="s">
        <v>7</v>
      </c>
      <c r="E7403" s="22" t="s">
        <v>28</v>
      </c>
      <c r="F7403" s="22" t="s">
        <v>29</v>
      </c>
      <c r="G7403" s="1">
        <v>148953.07999999999</v>
      </c>
    </row>
    <row r="7404" spans="2:7">
      <c r="B7404" s="22" t="s">
        <v>187</v>
      </c>
      <c r="C7404" s="22" t="s">
        <v>7</v>
      </c>
      <c r="D7404" s="22" t="s">
        <v>7</v>
      </c>
      <c r="E7404" s="22" t="s">
        <v>28</v>
      </c>
      <c r="F7404" s="22" t="s">
        <v>32</v>
      </c>
      <c r="G7404" s="1">
        <v>6658.48</v>
      </c>
    </row>
    <row r="7405" spans="2:7">
      <c r="B7405" s="22" t="s">
        <v>187</v>
      </c>
      <c r="C7405" s="22" t="s">
        <v>7</v>
      </c>
      <c r="D7405" s="22" t="s">
        <v>7</v>
      </c>
      <c r="E7405" s="22" t="s">
        <v>28</v>
      </c>
      <c r="F7405" s="22" t="s">
        <v>33</v>
      </c>
      <c r="G7405" s="1">
        <v>45929.09</v>
      </c>
    </row>
    <row r="7406" spans="2:7">
      <c r="B7406" s="22" t="s">
        <v>187</v>
      </c>
      <c r="C7406" s="22" t="s">
        <v>7</v>
      </c>
      <c r="D7406" s="22" t="s">
        <v>7</v>
      </c>
      <c r="E7406" s="22" t="s">
        <v>34</v>
      </c>
      <c r="F7406" s="22" t="s">
        <v>39</v>
      </c>
      <c r="G7406" s="1">
        <v>14063.02</v>
      </c>
    </row>
    <row r="7407" spans="2:7">
      <c r="B7407" s="22" t="s">
        <v>187</v>
      </c>
      <c r="C7407" s="22" t="s">
        <v>7</v>
      </c>
      <c r="D7407" s="22" t="s">
        <v>7</v>
      </c>
      <c r="E7407" s="22" t="s">
        <v>34</v>
      </c>
      <c r="F7407" s="22" t="s">
        <v>55</v>
      </c>
      <c r="G7407" s="1">
        <v>428</v>
      </c>
    </row>
    <row r="7408" spans="2:7">
      <c r="B7408" s="22" t="s">
        <v>187</v>
      </c>
      <c r="C7408" s="22" t="s">
        <v>7</v>
      </c>
      <c r="D7408" s="22" t="s">
        <v>7</v>
      </c>
      <c r="E7408" s="22" t="s">
        <v>34</v>
      </c>
      <c r="F7408" s="22" t="s">
        <v>58</v>
      </c>
      <c r="G7408" s="1">
        <v>4456</v>
      </c>
    </row>
    <row r="7409" spans="2:7">
      <c r="B7409" s="22" t="s">
        <v>187</v>
      </c>
      <c r="C7409" s="22" t="s">
        <v>7</v>
      </c>
      <c r="D7409" s="22" t="s">
        <v>7</v>
      </c>
      <c r="E7409" s="22" t="s">
        <v>59</v>
      </c>
      <c r="F7409" s="22" t="s">
        <v>55</v>
      </c>
      <c r="G7409" s="1">
        <v>2634.72</v>
      </c>
    </row>
    <row r="7410" spans="2:7">
      <c r="B7410" s="22" t="s">
        <v>188</v>
      </c>
      <c r="C7410" s="22" t="s">
        <v>7</v>
      </c>
      <c r="D7410" s="22" t="s">
        <v>5</v>
      </c>
      <c r="E7410" s="22" t="s">
        <v>5</v>
      </c>
      <c r="F7410" s="22" t="s">
        <v>6</v>
      </c>
      <c r="G7410" s="1">
        <v>14981.31</v>
      </c>
    </row>
    <row r="7411" spans="2:7">
      <c r="B7411" s="22" t="s">
        <v>188</v>
      </c>
      <c r="C7411" s="22" t="s">
        <v>7</v>
      </c>
      <c r="D7411" s="22" t="s">
        <v>5</v>
      </c>
      <c r="E7411" s="22" t="s">
        <v>7</v>
      </c>
      <c r="F7411" s="22" t="s">
        <v>6</v>
      </c>
      <c r="G7411" s="1">
        <v>-37701.54</v>
      </c>
    </row>
    <row r="7412" spans="2:7">
      <c r="B7412" s="22" t="s">
        <v>188</v>
      </c>
      <c r="C7412" s="22" t="s">
        <v>7</v>
      </c>
      <c r="D7412" s="22" t="s">
        <v>5</v>
      </c>
      <c r="E7412" s="22" t="s">
        <v>8</v>
      </c>
      <c r="F7412" s="22" t="s">
        <v>9</v>
      </c>
      <c r="G7412" s="1">
        <v>4111167.1</v>
      </c>
    </row>
    <row r="7413" spans="2:7">
      <c r="B7413" s="22" t="s">
        <v>188</v>
      </c>
      <c r="C7413" s="22" t="s">
        <v>7</v>
      </c>
      <c r="D7413" s="22" t="s">
        <v>5</v>
      </c>
      <c r="E7413" s="22" t="s">
        <v>8</v>
      </c>
      <c r="F7413" s="22" t="s">
        <v>10</v>
      </c>
      <c r="G7413" s="1">
        <v>20717.61</v>
      </c>
    </row>
    <row r="7414" spans="2:7">
      <c r="B7414" s="22" t="s">
        <v>188</v>
      </c>
      <c r="C7414" s="22" t="s">
        <v>7</v>
      </c>
      <c r="D7414" s="22" t="s">
        <v>5</v>
      </c>
      <c r="E7414" s="22" t="s">
        <v>8</v>
      </c>
      <c r="F7414" s="22" t="s">
        <v>12</v>
      </c>
      <c r="G7414" s="1">
        <v>161940.54999999999</v>
      </c>
    </row>
    <row r="7415" spans="2:7">
      <c r="B7415" s="22" t="s">
        <v>188</v>
      </c>
      <c r="C7415" s="22" t="s">
        <v>7</v>
      </c>
      <c r="D7415" s="22" t="s">
        <v>5</v>
      </c>
      <c r="E7415" s="22" t="s">
        <v>8</v>
      </c>
      <c r="F7415" s="22" t="s">
        <v>13</v>
      </c>
      <c r="G7415" s="1">
        <v>1508.79</v>
      </c>
    </row>
    <row r="7416" spans="2:7">
      <c r="B7416" s="22" t="s">
        <v>188</v>
      </c>
      <c r="C7416" s="22" t="s">
        <v>7</v>
      </c>
      <c r="D7416" s="22" t="s">
        <v>5</v>
      </c>
      <c r="E7416" s="22" t="s">
        <v>8</v>
      </c>
      <c r="F7416" s="22" t="s">
        <v>70</v>
      </c>
      <c r="G7416" s="1">
        <v>38535</v>
      </c>
    </row>
    <row r="7417" spans="2:7">
      <c r="B7417" s="22" t="s">
        <v>188</v>
      </c>
      <c r="C7417" s="22" t="s">
        <v>7</v>
      </c>
      <c r="D7417" s="22" t="s">
        <v>5</v>
      </c>
      <c r="E7417" s="22" t="s">
        <v>14</v>
      </c>
      <c r="F7417" s="22" t="s">
        <v>9</v>
      </c>
      <c r="G7417" s="1">
        <v>1963894.69</v>
      </c>
    </row>
    <row r="7418" spans="2:7">
      <c r="B7418" s="22" t="s">
        <v>188</v>
      </c>
      <c r="C7418" s="22" t="s">
        <v>7</v>
      </c>
      <c r="D7418" s="22" t="s">
        <v>5</v>
      </c>
      <c r="E7418" s="22" t="s">
        <v>14</v>
      </c>
      <c r="F7418" s="22" t="s">
        <v>10</v>
      </c>
      <c r="G7418" s="1">
        <v>33227.4</v>
      </c>
    </row>
    <row r="7419" spans="2:7">
      <c r="B7419" s="22" t="s">
        <v>188</v>
      </c>
      <c r="C7419" s="22" t="s">
        <v>7</v>
      </c>
      <c r="D7419" s="22" t="s">
        <v>5</v>
      </c>
      <c r="E7419" s="22" t="s">
        <v>14</v>
      </c>
      <c r="F7419" s="22" t="s">
        <v>12</v>
      </c>
      <c r="G7419" s="1">
        <v>94229.66</v>
      </c>
    </row>
    <row r="7420" spans="2:7">
      <c r="B7420" s="22" t="s">
        <v>188</v>
      </c>
      <c r="C7420" s="22" t="s">
        <v>7</v>
      </c>
      <c r="D7420" s="22" t="s">
        <v>5</v>
      </c>
      <c r="E7420" s="22" t="s">
        <v>14</v>
      </c>
      <c r="F7420" s="22" t="s">
        <v>13</v>
      </c>
      <c r="G7420" s="1">
        <v>14374.61</v>
      </c>
    </row>
    <row r="7421" spans="2:7">
      <c r="B7421" s="22" t="s">
        <v>188</v>
      </c>
      <c r="C7421" s="22" t="s">
        <v>7</v>
      </c>
      <c r="D7421" s="22" t="s">
        <v>5</v>
      </c>
      <c r="E7421" s="22" t="s">
        <v>15</v>
      </c>
      <c r="F7421" s="22" t="s">
        <v>17</v>
      </c>
      <c r="G7421" s="1">
        <v>346938.92</v>
      </c>
    </row>
    <row r="7422" spans="2:7">
      <c r="B7422" s="22" t="s">
        <v>188</v>
      </c>
      <c r="C7422" s="22" t="s">
        <v>7</v>
      </c>
      <c r="D7422" s="22" t="s">
        <v>5</v>
      </c>
      <c r="E7422" s="22" t="s">
        <v>15</v>
      </c>
      <c r="F7422" s="22" t="s">
        <v>18</v>
      </c>
      <c r="G7422" s="1">
        <v>181675.46</v>
      </c>
    </row>
    <row r="7423" spans="2:7">
      <c r="B7423" s="22" t="s">
        <v>188</v>
      </c>
      <c r="C7423" s="22" t="s">
        <v>7</v>
      </c>
      <c r="D7423" s="22" t="s">
        <v>5</v>
      </c>
      <c r="E7423" s="22" t="s">
        <v>15</v>
      </c>
      <c r="F7423" s="22" t="s">
        <v>19</v>
      </c>
      <c r="G7423" s="1">
        <v>679477.25</v>
      </c>
    </row>
    <row r="7424" spans="2:7">
      <c r="B7424" s="22" t="s">
        <v>188</v>
      </c>
      <c r="C7424" s="22" t="s">
        <v>7</v>
      </c>
      <c r="D7424" s="22" t="s">
        <v>5</v>
      </c>
      <c r="E7424" s="22" t="s">
        <v>15</v>
      </c>
      <c r="F7424" s="22" t="s">
        <v>20</v>
      </c>
      <c r="G7424" s="1">
        <v>306209.78000000003</v>
      </c>
    </row>
    <row r="7425" spans="2:7">
      <c r="B7425" s="22" t="s">
        <v>188</v>
      </c>
      <c r="C7425" s="22" t="s">
        <v>7</v>
      </c>
      <c r="D7425" s="22" t="s">
        <v>5</v>
      </c>
      <c r="E7425" s="22" t="s">
        <v>15</v>
      </c>
      <c r="F7425" s="22" t="s">
        <v>21</v>
      </c>
      <c r="G7425" s="1">
        <v>3056.62</v>
      </c>
    </row>
    <row r="7426" spans="2:7">
      <c r="B7426" s="22" t="s">
        <v>188</v>
      </c>
      <c r="C7426" s="22" t="s">
        <v>7</v>
      </c>
      <c r="D7426" s="22" t="s">
        <v>5</v>
      </c>
      <c r="E7426" s="22" t="s">
        <v>15</v>
      </c>
      <c r="F7426" s="22" t="s">
        <v>22</v>
      </c>
      <c r="G7426" s="1">
        <v>2195.7800000000002</v>
      </c>
    </row>
    <row r="7427" spans="2:7">
      <c r="B7427" s="22" t="s">
        <v>188</v>
      </c>
      <c r="C7427" s="22" t="s">
        <v>7</v>
      </c>
      <c r="D7427" s="22" t="s">
        <v>5</v>
      </c>
      <c r="E7427" s="22" t="s">
        <v>15</v>
      </c>
      <c r="F7427" s="22" t="s">
        <v>23</v>
      </c>
      <c r="G7427" s="1">
        <v>17507.759999999998</v>
      </c>
    </row>
    <row r="7428" spans="2:7">
      <c r="B7428" s="22" t="s">
        <v>188</v>
      </c>
      <c r="C7428" s="22" t="s">
        <v>7</v>
      </c>
      <c r="D7428" s="22" t="s">
        <v>5</v>
      </c>
      <c r="E7428" s="22" t="s">
        <v>15</v>
      </c>
      <c r="F7428" s="22" t="s">
        <v>24</v>
      </c>
      <c r="G7428" s="1">
        <v>48345.47</v>
      </c>
    </row>
    <row r="7429" spans="2:7">
      <c r="B7429" s="22" t="s">
        <v>188</v>
      </c>
      <c r="C7429" s="22" t="s">
        <v>7</v>
      </c>
      <c r="D7429" s="22" t="s">
        <v>5</v>
      </c>
      <c r="E7429" s="22" t="s">
        <v>15</v>
      </c>
      <c r="F7429" s="22" t="s">
        <v>25</v>
      </c>
      <c r="G7429" s="1">
        <v>619695.11</v>
      </c>
    </row>
    <row r="7430" spans="2:7">
      <c r="B7430" s="22" t="s">
        <v>188</v>
      </c>
      <c r="C7430" s="22" t="s">
        <v>7</v>
      </c>
      <c r="D7430" s="22" t="s">
        <v>5</v>
      </c>
      <c r="E7430" s="22" t="s">
        <v>15</v>
      </c>
      <c r="F7430" s="22" t="s">
        <v>26</v>
      </c>
      <c r="G7430" s="1">
        <v>713885.37</v>
      </c>
    </row>
    <row r="7431" spans="2:7">
      <c r="B7431" s="22" t="s">
        <v>188</v>
      </c>
      <c r="C7431" s="22" t="s">
        <v>7</v>
      </c>
      <c r="D7431" s="22" t="s">
        <v>5</v>
      </c>
      <c r="E7431" s="22" t="s">
        <v>15</v>
      </c>
      <c r="F7431" s="22" t="s">
        <v>27</v>
      </c>
      <c r="G7431" s="1">
        <v>6053.52</v>
      </c>
    </row>
    <row r="7432" spans="2:7">
      <c r="B7432" s="22" t="s">
        <v>188</v>
      </c>
      <c r="C7432" s="22" t="s">
        <v>7</v>
      </c>
      <c r="D7432" s="22" t="s">
        <v>5</v>
      </c>
      <c r="E7432" s="22" t="s">
        <v>15</v>
      </c>
      <c r="F7432" s="22" t="s">
        <v>72</v>
      </c>
      <c r="G7432" s="1">
        <v>3163.5</v>
      </c>
    </row>
    <row r="7433" spans="2:7">
      <c r="B7433" s="22" t="s">
        <v>188</v>
      </c>
      <c r="C7433" s="22" t="s">
        <v>7</v>
      </c>
      <c r="D7433" s="22" t="s">
        <v>5</v>
      </c>
      <c r="E7433" s="22" t="s">
        <v>28</v>
      </c>
      <c r="F7433" s="22" t="s">
        <v>29</v>
      </c>
      <c r="G7433" s="1">
        <v>451561.96</v>
      </c>
    </row>
    <row r="7434" spans="2:7">
      <c r="B7434" s="22" t="s">
        <v>188</v>
      </c>
      <c r="C7434" s="22" t="s">
        <v>7</v>
      </c>
      <c r="D7434" s="22" t="s">
        <v>5</v>
      </c>
      <c r="E7434" s="22" t="s">
        <v>28</v>
      </c>
      <c r="F7434" s="22" t="s">
        <v>30</v>
      </c>
      <c r="G7434" s="1">
        <v>51960.39</v>
      </c>
    </row>
    <row r="7435" spans="2:7">
      <c r="B7435" s="22" t="s">
        <v>188</v>
      </c>
      <c r="C7435" s="22" t="s">
        <v>7</v>
      </c>
      <c r="D7435" s="22" t="s">
        <v>5</v>
      </c>
      <c r="E7435" s="22" t="s">
        <v>28</v>
      </c>
      <c r="F7435" s="22" t="s">
        <v>31</v>
      </c>
      <c r="G7435" s="1">
        <v>30821.9</v>
      </c>
    </row>
    <row r="7436" spans="2:7">
      <c r="B7436" s="22" t="s">
        <v>188</v>
      </c>
      <c r="C7436" s="22" t="s">
        <v>7</v>
      </c>
      <c r="D7436" s="22" t="s">
        <v>5</v>
      </c>
      <c r="E7436" s="22" t="s">
        <v>28</v>
      </c>
      <c r="F7436" s="22" t="s">
        <v>32</v>
      </c>
      <c r="G7436" s="1">
        <v>13123.49</v>
      </c>
    </row>
    <row r="7437" spans="2:7">
      <c r="B7437" s="22" t="s">
        <v>188</v>
      </c>
      <c r="C7437" s="22" t="s">
        <v>7</v>
      </c>
      <c r="D7437" s="22" t="s">
        <v>5</v>
      </c>
      <c r="E7437" s="22" t="s">
        <v>34</v>
      </c>
      <c r="F7437" s="22" t="s">
        <v>35</v>
      </c>
      <c r="G7437" s="1">
        <v>17576.080000000002</v>
      </c>
    </row>
    <row r="7438" spans="2:7">
      <c r="B7438" s="22" t="s">
        <v>188</v>
      </c>
      <c r="C7438" s="22" t="s">
        <v>7</v>
      </c>
      <c r="D7438" s="22" t="s">
        <v>5</v>
      </c>
      <c r="E7438" s="22" t="s">
        <v>34</v>
      </c>
      <c r="F7438" s="22" t="s">
        <v>37</v>
      </c>
      <c r="G7438" s="1">
        <v>78800</v>
      </c>
    </row>
    <row r="7439" spans="2:7">
      <c r="B7439" s="22" t="s">
        <v>188</v>
      </c>
      <c r="C7439" s="22" t="s">
        <v>7</v>
      </c>
      <c r="D7439" s="22" t="s">
        <v>5</v>
      </c>
      <c r="E7439" s="22" t="s">
        <v>34</v>
      </c>
      <c r="F7439" s="22" t="s">
        <v>73</v>
      </c>
      <c r="G7439" s="1">
        <v>162422.15</v>
      </c>
    </row>
    <row r="7440" spans="2:7">
      <c r="B7440" s="22" t="s">
        <v>188</v>
      </c>
      <c r="C7440" s="22" t="s">
        <v>7</v>
      </c>
      <c r="D7440" s="22" t="s">
        <v>5</v>
      </c>
      <c r="E7440" s="22" t="s">
        <v>34</v>
      </c>
      <c r="F7440" s="22" t="s">
        <v>38</v>
      </c>
      <c r="G7440" s="1">
        <v>4757.5</v>
      </c>
    </row>
    <row r="7441" spans="2:7">
      <c r="B7441" s="22" t="s">
        <v>188</v>
      </c>
      <c r="C7441" s="22" t="s">
        <v>7</v>
      </c>
      <c r="D7441" s="22" t="s">
        <v>5</v>
      </c>
      <c r="E7441" s="22" t="s">
        <v>34</v>
      </c>
      <c r="F7441" s="22" t="s">
        <v>39</v>
      </c>
      <c r="G7441" s="1">
        <v>352015.4</v>
      </c>
    </row>
    <row r="7442" spans="2:7">
      <c r="B7442" s="22" t="s">
        <v>188</v>
      </c>
      <c r="C7442" s="22" t="s">
        <v>7</v>
      </c>
      <c r="D7442" s="22" t="s">
        <v>5</v>
      </c>
      <c r="E7442" s="22" t="s">
        <v>34</v>
      </c>
      <c r="F7442" s="22" t="s">
        <v>41</v>
      </c>
      <c r="G7442" s="1">
        <v>33509.58</v>
      </c>
    </row>
    <row r="7443" spans="2:7">
      <c r="B7443" s="22" t="s">
        <v>188</v>
      </c>
      <c r="C7443" s="22" t="s">
        <v>7</v>
      </c>
      <c r="D7443" s="22" t="s">
        <v>5</v>
      </c>
      <c r="E7443" s="22" t="s">
        <v>34</v>
      </c>
      <c r="F7443" s="22" t="s">
        <v>43</v>
      </c>
      <c r="G7443" s="1">
        <v>35829.14</v>
      </c>
    </row>
    <row r="7444" spans="2:7">
      <c r="B7444" s="22" t="s">
        <v>188</v>
      </c>
      <c r="C7444" s="22" t="s">
        <v>7</v>
      </c>
      <c r="D7444" s="22" t="s">
        <v>5</v>
      </c>
      <c r="E7444" s="22" t="s">
        <v>34</v>
      </c>
      <c r="F7444" s="22" t="s">
        <v>44</v>
      </c>
      <c r="G7444" s="1">
        <v>2204.48</v>
      </c>
    </row>
    <row r="7445" spans="2:7">
      <c r="B7445" s="22" t="s">
        <v>188</v>
      </c>
      <c r="C7445" s="22" t="s">
        <v>7</v>
      </c>
      <c r="D7445" s="22" t="s">
        <v>5</v>
      </c>
      <c r="E7445" s="22" t="s">
        <v>34</v>
      </c>
      <c r="F7445" s="22" t="s">
        <v>45</v>
      </c>
      <c r="G7445" s="1">
        <v>38236.129999999997</v>
      </c>
    </row>
    <row r="7446" spans="2:7">
      <c r="B7446" s="22" t="s">
        <v>188</v>
      </c>
      <c r="C7446" s="22" t="s">
        <v>7</v>
      </c>
      <c r="D7446" s="22" t="s">
        <v>5</v>
      </c>
      <c r="E7446" s="22" t="s">
        <v>34</v>
      </c>
      <c r="F7446" s="22" t="s">
        <v>46</v>
      </c>
      <c r="G7446" s="1">
        <v>18918.98</v>
      </c>
    </row>
    <row r="7447" spans="2:7">
      <c r="B7447" s="22" t="s">
        <v>188</v>
      </c>
      <c r="C7447" s="22" t="s">
        <v>7</v>
      </c>
      <c r="D7447" s="22" t="s">
        <v>5</v>
      </c>
      <c r="E7447" s="22" t="s">
        <v>34</v>
      </c>
      <c r="F7447" s="22" t="s">
        <v>47</v>
      </c>
      <c r="G7447" s="1">
        <v>47662.48</v>
      </c>
    </row>
    <row r="7448" spans="2:7">
      <c r="B7448" s="22" t="s">
        <v>188</v>
      </c>
      <c r="C7448" s="22" t="s">
        <v>7</v>
      </c>
      <c r="D7448" s="22" t="s">
        <v>5</v>
      </c>
      <c r="E7448" s="22" t="s">
        <v>34</v>
      </c>
      <c r="F7448" s="22" t="s">
        <v>49</v>
      </c>
      <c r="G7448" s="1">
        <v>28122</v>
      </c>
    </row>
    <row r="7449" spans="2:7">
      <c r="B7449" s="22" t="s">
        <v>188</v>
      </c>
      <c r="C7449" s="22" t="s">
        <v>7</v>
      </c>
      <c r="D7449" s="22" t="s">
        <v>5</v>
      </c>
      <c r="E7449" s="22" t="s">
        <v>34</v>
      </c>
      <c r="F7449" s="22" t="s">
        <v>50</v>
      </c>
      <c r="G7449" s="1">
        <v>54786.78</v>
      </c>
    </row>
    <row r="7450" spans="2:7">
      <c r="B7450" s="22" t="s">
        <v>188</v>
      </c>
      <c r="C7450" s="22" t="s">
        <v>7</v>
      </c>
      <c r="D7450" s="22" t="s">
        <v>5</v>
      </c>
      <c r="E7450" s="22" t="s">
        <v>34</v>
      </c>
      <c r="F7450" s="22" t="s">
        <v>55</v>
      </c>
      <c r="G7450" s="1">
        <v>1750</v>
      </c>
    </row>
    <row r="7451" spans="2:7">
      <c r="B7451" s="22" t="s">
        <v>188</v>
      </c>
      <c r="C7451" s="22" t="s">
        <v>7</v>
      </c>
      <c r="D7451" s="22" t="s">
        <v>5</v>
      </c>
      <c r="E7451" s="22" t="s">
        <v>34</v>
      </c>
      <c r="F7451" s="22" t="s">
        <v>57</v>
      </c>
      <c r="G7451" s="1">
        <v>199562.69</v>
      </c>
    </row>
    <row r="7452" spans="2:7">
      <c r="B7452" s="22" t="s">
        <v>188</v>
      </c>
      <c r="C7452" s="22" t="s">
        <v>7</v>
      </c>
      <c r="D7452" s="22" t="s">
        <v>5</v>
      </c>
      <c r="E7452" s="22" t="s">
        <v>34</v>
      </c>
      <c r="F7452" s="22" t="s">
        <v>100</v>
      </c>
      <c r="G7452" s="1">
        <v>680.78</v>
      </c>
    </row>
    <row r="7453" spans="2:7">
      <c r="B7453" s="22" t="s">
        <v>188</v>
      </c>
      <c r="C7453" s="22" t="s">
        <v>7</v>
      </c>
      <c r="D7453" s="22" t="s">
        <v>5</v>
      </c>
      <c r="E7453" s="22" t="s">
        <v>34</v>
      </c>
      <c r="F7453" s="22" t="s">
        <v>58</v>
      </c>
      <c r="G7453" s="1">
        <v>26520.6</v>
      </c>
    </row>
    <row r="7454" spans="2:7">
      <c r="B7454" s="22" t="s">
        <v>188</v>
      </c>
      <c r="C7454" s="22" t="s">
        <v>7</v>
      </c>
      <c r="D7454" s="22" t="s">
        <v>5</v>
      </c>
      <c r="E7454" s="22" t="s">
        <v>59</v>
      </c>
      <c r="F7454" s="22" t="s">
        <v>55</v>
      </c>
      <c r="G7454" s="1">
        <v>6059.87</v>
      </c>
    </row>
    <row r="7455" spans="2:7">
      <c r="B7455" s="22" t="s">
        <v>188</v>
      </c>
      <c r="C7455" s="22" t="s">
        <v>7</v>
      </c>
      <c r="D7455" s="22" t="s">
        <v>7</v>
      </c>
      <c r="E7455" s="22" t="s">
        <v>5</v>
      </c>
      <c r="F7455" s="22" t="s">
        <v>6</v>
      </c>
      <c r="G7455" s="1">
        <v>22720.23</v>
      </c>
    </row>
    <row r="7456" spans="2:7">
      <c r="B7456" s="22" t="s">
        <v>188</v>
      </c>
      <c r="C7456" s="22" t="s">
        <v>7</v>
      </c>
      <c r="D7456" s="22" t="s">
        <v>7</v>
      </c>
      <c r="E7456" s="22" t="s">
        <v>8</v>
      </c>
      <c r="F7456" s="22" t="s">
        <v>9</v>
      </c>
      <c r="G7456" s="1">
        <v>631789.75</v>
      </c>
    </row>
    <row r="7457" spans="2:7">
      <c r="B7457" s="22" t="s">
        <v>188</v>
      </c>
      <c r="C7457" s="22" t="s">
        <v>7</v>
      </c>
      <c r="D7457" s="22" t="s">
        <v>7</v>
      </c>
      <c r="E7457" s="22" t="s">
        <v>8</v>
      </c>
      <c r="F7457" s="22" t="s">
        <v>10</v>
      </c>
      <c r="G7457" s="1">
        <v>54377.51</v>
      </c>
    </row>
    <row r="7458" spans="2:7">
      <c r="B7458" s="22" t="s">
        <v>188</v>
      </c>
      <c r="C7458" s="22" t="s">
        <v>7</v>
      </c>
      <c r="D7458" s="22" t="s">
        <v>7</v>
      </c>
      <c r="E7458" s="22" t="s">
        <v>8</v>
      </c>
      <c r="F7458" s="22" t="s">
        <v>12</v>
      </c>
      <c r="G7458" s="1">
        <v>251803.9</v>
      </c>
    </row>
    <row r="7459" spans="2:7">
      <c r="B7459" s="22" t="s">
        <v>188</v>
      </c>
      <c r="C7459" s="22" t="s">
        <v>7</v>
      </c>
      <c r="D7459" s="22" t="s">
        <v>7</v>
      </c>
      <c r="E7459" s="22" t="s">
        <v>8</v>
      </c>
      <c r="F7459" s="22" t="s">
        <v>13</v>
      </c>
      <c r="G7459" s="1">
        <v>52360.2</v>
      </c>
    </row>
    <row r="7460" spans="2:7">
      <c r="B7460" s="22" t="s">
        <v>188</v>
      </c>
      <c r="C7460" s="22" t="s">
        <v>7</v>
      </c>
      <c r="D7460" s="22" t="s">
        <v>7</v>
      </c>
      <c r="E7460" s="22" t="s">
        <v>8</v>
      </c>
      <c r="F7460" s="22" t="s">
        <v>70</v>
      </c>
      <c r="G7460" s="1">
        <v>3387.54</v>
      </c>
    </row>
    <row r="7461" spans="2:7">
      <c r="B7461" s="22" t="s">
        <v>188</v>
      </c>
      <c r="C7461" s="22" t="s">
        <v>7</v>
      </c>
      <c r="D7461" s="22" t="s">
        <v>7</v>
      </c>
      <c r="E7461" s="22" t="s">
        <v>14</v>
      </c>
      <c r="F7461" s="22" t="s">
        <v>9</v>
      </c>
      <c r="G7461" s="1">
        <v>412199.05</v>
      </c>
    </row>
    <row r="7462" spans="2:7">
      <c r="B7462" s="22" t="s">
        <v>188</v>
      </c>
      <c r="C7462" s="22" t="s">
        <v>7</v>
      </c>
      <c r="D7462" s="22" t="s">
        <v>7</v>
      </c>
      <c r="E7462" s="22" t="s">
        <v>14</v>
      </c>
      <c r="F7462" s="22" t="s">
        <v>10</v>
      </c>
      <c r="G7462" s="1">
        <v>29124.22</v>
      </c>
    </row>
    <row r="7463" spans="2:7">
      <c r="B7463" s="22" t="s">
        <v>188</v>
      </c>
      <c r="C7463" s="22" t="s">
        <v>7</v>
      </c>
      <c r="D7463" s="22" t="s">
        <v>7</v>
      </c>
      <c r="E7463" s="22" t="s">
        <v>14</v>
      </c>
      <c r="F7463" s="22" t="s">
        <v>12</v>
      </c>
      <c r="G7463" s="1">
        <v>147404.79999999999</v>
      </c>
    </row>
    <row r="7464" spans="2:7">
      <c r="B7464" s="22" t="s">
        <v>188</v>
      </c>
      <c r="C7464" s="22" t="s">
        <v>7</v>
      </c>
      <c r="D7464" s="22" t="s">
        <v>7</v>
      </c>
      <c r="E7464" s="22" t="s">
        <v>14</v>
      </c>
      <c r="F7464" s="22" t="s">
        <v>13</v>
      </c>
      <c r="G7464" s="1">
        <v>794.6</v>
      </c>
    </row>
    <row r="7465" spans="2:7">
      <c r="B7465" s="22" t="s">
        <v>188</v>
      </c>
      <c r="C7465" s="22" t="s">
        <v>7</v>
      </c>
      <c r="D7465" s="22" t="s">
        <v>7</v>
      </c>
      <c r="E7465" s="22" t="s">
        <v>15</v>
      </c>
      <c r="F7465" s="22" t="s">
        <v>17</v>
      </c>
      <c r="G7465" s="1">
        <v>54145.78</v>
      </c>
    </row>
    <row r="7466" spans="2:7">
      <c r="B7466" s="22" t="s">
        <v>188</v>
      </c>
      <c r="C7466" s="22" t="s">
        <v>7</v>
      </c>
      <c r="D7466" s="22" t="s">
        <v>7</v>
      </c>
      <c r="E7466" s="22" t="s">
        <v>15</v>
      </c>
      <c r="F7466" s="22" t="s">
        <v>18</v>
      </c>
      <c r="G7466" s="1">
        <v>19718.09</v>
      </c>
    </row>
    <row r="7467" spans="2:7">
      <c r="B7467" s="22" t="s">
        <v>188</v>
      </c>
      <c r="C7467" s="22" t="s">
        <v>7</v>
      </c>
      <c r="D7467" s="22" t="s">
        <v>7</v>
      </c>
      <c r="E7467" s="22" t="s">
        <v>15</v>
      </c>
      <c r="F7467" s="22" t="s">
        <v>19</v>
      </c>
      <c r="G7467" s="1">
        <v>105396.71</v>
      </c>
    </row>
    <row r="7468" spans="2:7">
      <c r="B7468" s="22" t="s">
        <v>188</v>
      </c>
      <c r="C7468" s="22" t="s">
        <v>7</v>
      </c>
      <c r="D7468" s="22" t="s">
        <v>7</v>
      </c>
      <c r="E7468" s="22" t="s">
        <v>15</v>
      </c>
      <c r="F7468" s="22" t="s">
        <v>20</v>
      </c>
      <c r="G7468" s="1">
        <v>25739.200000000001</v>
      </c>
    </row>
    <row r="7469" spans="2:7">
      <c r="B7469" s="22" t="s">
        <v>188</v>
      </c>
      <c r="C7469" s="22" t="s">
        <v>7</v>
      </c>
      <c r="D7469" s="22" t="s">
        <v>7</v>
      </c>
      <c r="E7469" s="22" t="s">
        <v>15</v>
      </c>
      <c r="F7469" s="22" t="s">
        <v>21</v>
      </c>
      <c r="G7469" s="1">
        <v>476.68</v>
      </c>
    </row>
    <row r="7470" spans="2:7">
      <c r="B7470" s="22" t="s">
        <v>188</v>
      </c>
      <c r="C7470" s="22" t="s">
        <v>7</v>
      </c>
      <c r="D7470" s="22" t="s">
        <v>7</v>
      </c>
      <c r="E7470" s="22" t="s">
        <v>15</v>
      </c>
      <c r="F7470" s="22" t="s">
        <v>22</v>
      </c>
      <c r="G7470" s="1">
        <v>431.1</v>
      </c>
    </row>
    <row r="7471" spans="2:7">
      <c r="B7471" s="22" t="s">
        <v>188</v>
      </c>
      <c r="C7471" s="22" t="s">
        <v>7</v>
      </c>
      <c r="D7471" s="22" t="s">
        <v>7</v>
      </c>
      <c r="E7471" s="22" t="s">
        <v>15</v>
      </c>
      <c r="F7471" s="22" t="s">
        <v>23</v>
      </c>
      <c r="G7471" s="1">
        <v>3167.19</v>
      </c>
    </row>
    <row r="7472" spans="2:7">
      <c r="B7472" s="22" t="s">
        <v>188</v>
      </c>
      <c r="C7472" s="22" t="s">
        <v>7</v>
      </c>
      <c r="D7472" s="22" t="s">
        <v>7</v>
      </c>
      <c r="E7472" s="22" t="s">
        <v>15</v>
      </c>
      <c r="F7472" s="22" t="s">
        <v>24</v>
      </c>
      <c r="G7472" s="1">
        <v>3433.78</v>
      </c>
    </row>
    <row r="7473" spans="2:7">
      <c r="B7473" s="22" t="s">
        <v>188</v>
      </c>
      <c r="C7473" s="22" t="s">
        <v>7</v>
      </c>
      <c r="D7473" s="22" t="s">
        <v>7</v>
      </c>
      <c r="E7473" s="22" t="s">
        <v>15</v>
      </c>
      <c r="F7473" s="22" t="s">
        <v>25</v>
      </c>
      <c r="G7473" s="1">
        <v>79199.86</v>
      </c>
    </row>
    <row r="7474" spans="2:7">
      <c r="B7474" s="22" t="s">
        <v>188</v>
      </c>
      <c r="C7474" s="22" t="s">
        <v>7</v>
      </c>
      <c r="D7474" s="22" t="s">
        <v>7</v>
      </c>
      <c r="E7474" s="22" t="s">
        <v>15</v>
      </c>
      <c r="F7474" s="22" t="s">
        <v>26</v>
      </c>
      <c r="G7474" s="1">
        <v>40664.870000000003</v>
      </c>
    </row>
    <row r="7475" spans="2:7">
      <c r="B7475" s="22" t="s">
        <v>188</v>
      </c>
      <c r="C7475" s="22" t="s">
        <v>7</v>
      </c>
      <c r="D7475" s="22" t="s">
        <v>7</v>
      </c>
      <c r="E7475" s="22" t="s">
        <v>15</v>
      </c>
      <c r="F7475" s="22" t="s">
        <v>27</v>
      </c>
      <c r="G7475" s="1">
        <v>919.94</v>
      </c>
    </row>
    <row r="7476" spans="2:7">
      <c r="B7476" s="22" t="s">
        <v>188</v>
      </c>
      <c r="C7476" s="22" t="s">
        <v>7</v>
      </c>
      <c r="D7476" s="22" t="s">
        <v>7</v>
      </c>
      <c r="E7476" s="22" t="s">
        <v>15</v>
      </c>
      <c r="F7476" s="22" t="s">
        <v>72</v>
      </c>
      <c r="G7476" s="1">
        <v>278.8</v>
      </c>
    </row>
    <row r="7477" spans="2:7">
      <c r="B7477" s="22" t="s">
        <v>188</v>
      </c>
      <c r="C7477" s="22" t="s">
        <v>7</v>
      </c>
      <c r="D7477" s="22" t="s">
        <v>7</v>
      </c>
      <c r="E7477" s="22" t="s">
        <v>28</v>
      </c>
      <c r="F7477" s="22" t="s">
        <v>29</v>
      </c>
      <c r="G7477" s="1">
        <v>142623.89000000001</v>
      </c>
    </row>
    <row r="7478" spans="2:7">
      <c r="B7478" s="22" t="s">
        <v>188</v>
      </c>
      <c r="C7478" s="22" t="s">
        <v>7</v>
      </c>
      <c r="D7478" s="22" t="s">
        <v>7</v>
      </c>
      <c r="E7478" s="22" t="s">
        <v>28</v>
      </c>
      <c r="F7478" s="22" t="s">
        <v>31</v>
      </c>
      <c r="G7478" s="1">
        <v>116721.31</v>
      </c>
    </row>
    <row r="7479" spans="2:7">
      <c r="B7479" s="22" t="s">
        <v>188</v>
      </c>
      <c r="C7479" s="22" t="s">
        <v>7</v>
      </c>
      <c r="D7479" s="22" t="s">
        <v>7</v>
      </c>
      <c r="E7479" s="22" t="s">
        <v>28</v>
      </c>
      <c r="F7479" s="22" t="s">
        <v>32</v>
      </c>
      <c r="G7479" s="1">
        <v>54025.72</v>
      </c>
    </row>
    <row r="7480" spans="2:7">
      <c r="B7480" s="22" t="s">
        <v>188</v>
      </c>
      <c r="C7480" s="22" t="s">
        <v>7</v>
      </c>
      <c r="D7480" s="22" t="s">
        <v>7</v>
      </c>
      <c r="E7480" s="22" t="s">
        <v>34</v>
      </c>
      <c r="F7480" s="22" t="s">
        <v>35</v>
      </c>
      <c r="G7480" s="1">
        <v>13136.28</v>
      </c>
    </row>
    <row r="7481" spans="2:7">
      <c r="B7481" s="22" t="s">
        <v>188</v>
      </c>
      <c r="C7481" s="22" t="s">
        <v>7</v>
      </c>
      <c r="D7481" s="22" t="s">
        <v>7</v>
      </c>
      <c r="E7481" s="22" t="s">
        <v>34</v>
      </c>
      <c r="F7481" s="22" t="s">
        <v>36</v>
      </c>
      <c r="G7481" s="1">
        <v>34021.519999999997</v>
      </c>
    </row>
    <row r="7482" spans="2:7">
      <c r="B7482" s="22" t="s">
        <v>188</v>
      </c>
      <c r="C7482" s="22" t="s">
        <v>7</v>
      </c>
      <c r="D7482" s="22" t="s">
        <v>7</v>
      </c>
      <c r="E7482" s="22" t="s">
        <v>34</v>
      </c>
      <c r="F7482" s="22" t="s">
        <v>37</v>
      </c>
      <c r="G7482" s="1">
        <v>12956</v>
      </c>
    </row>
    <row r="7483" spans="2:7">
      <c r="B7483" s="22" t="s">
        <v>188</v>
      </c>
      <c r="C7483" s="22" t="s">
        <v>7</v>
      </c>
      <c r="D7483" s="22" t="s">
        <v>7</v>
      </c>
      <c r="E7483" s="22" t="s">
        <v>34</v>
      </c>
      <c r="F7483" s="22" t="s">
        <v>73</v>
      </c>
      <c r="G7483" s="1">
        <v>17500</v>
      </c>
    </row>
    <row r="7484" spans="2:7">
      <c r="B7484" s="22" t="s">
        <v>188</v>
      </c>
      <c r="C7484" s="22" t="s">
        <v>7</v>
      </c>
      <c r="D7484" s="22" t="s">
        <v>7</v>
      </c>
      <c r="E7484" s="22" t="s">
        <v>34</v>
      </c>
      <c r="F7484" s="22" t="s">
        <v>39</v>
      </c>
      <c r="G7484" s="1">
        <v>117660.11</v>
      </c>
    </row>
    <row r="7485" spans="2:7">
      <c r="B7485" s="22" t="s">
        <v>188</v>
      </c>
      <c r="C7485" s="22" t="s">
        <v>7</v>
      </c>
      <c r="D7485" s="22" t="s">
        <v>7</v>
      </c>
      <c r="E7485" s="22" t="s">
        <v>34</v>
      </c>
      <c r="F7485" s="22" t="s">
        <v>40</v>
      </c>
      <c r="G7485" s="1">
        <v>26345.599999999999</v>
      </c>
    </row>
    <row r="7486" spans="2:7">
      <c r="B7486" s="22" t="s">
        <v>188</v>
      </c>
      <c r="C7486" s="22" t="s">
        <v>7</v>
      </c>
      <c r="D7486" s="22" t="s">
        <v>7</v>
      </c>
      <c r="E7486" s="22" t="s">
        <v>34</v>
      </c>
      <c r="F7486" s="22" t="s">
        <v>65</v>
      </c>
      <c r="G7486" s="1">
        <v>402.98</v>
      </c>
    </row>
    <row r="7487" spans="2:7">
      <c r="B7487" s="22" t="s">
        <v>188</v>
      </c>
      <c r="C7487" s="22" t="s">
        <v>7</v>
      </c>
      <c r="D7487" s="22" t="s">
        <v>7</v>
      </c>
      <c r="E7487" s="22" t="s">
        <v>34</v>
      </c>
      <c r="F7487" s="22" t="s">
        <v>43</v>
      </c>
      <c r="G7487" s="1">
        <v>60558.239999999998</v>
      </c>
    </row>
    <row r="7488" spans="2:7">
      <c r="B7488" s="22" t="s">
        <v>188</v>
      </c>
      <c r="C7488" s="22" t="s">
        <v>7</v>
      </c>
      <c r="D7488" s="22" t="s">
        <v>7</v>
      </c>
      <c r="E7488" s="22" t="s">
        <v>34</v>
      </c>
      <c r="F7488" s="22" t="s">
        <v>45</v>
      </c>
      <c r="G7488" s="1">
        <v>2012.4</v>
      </c>
    </row>
    <row r="7489" spans="2:7">
      <c r="B7489" s="22" t="s">
        <v>188</v>
      </c>
      <c r="C7489" s="22" t="s">
        <v>7</v>
      </c>
      <c r="D7489" s="22" t="s">
        <v>7</v>
      </c>
      <c r="E7489" s="22" t="s">
        <v>34</v>
      </c>
      <c r="F7489" s="22" t="s">
        <v>46</v>
      </c>
      <c r="G7489" s="1">
        <v>4619.58</v>
      </c>
    </row>
    <row r="7490" spans="2:7">
      <c r="B7490" s="22" t="s">
        <v>188</v>
      </c>
      <c r="C7490" s="22" t="s">
        <v>7</v>
      </c>
      <c r="D7490" s="22" t="s">
        <v>7</v>
      </c>
      <c r="E7490" s="22" t="s">
        <v>34</v>
      </c>
      <c r="F7490" s="22" t="s">
        <v>85</v>
      </c>
      <c r="G7490" s="1">
        <v>1488</v>
      </c>
    </row>
    <row r="7491" spans="2:7">
      <c r="B7491" s="22" t="s">
        <v>188</v>
      </c>
      <c r="C7491" s="22" t="s">
        <v>7</v>
      </c>
      <c r="D7491" s="22" t="s">
        <v>7</v>
      </c>
      <c r="E7491" s="22" t="s">
        <v>34</v>
      </c>
      <c r="F7491" s="22" t="s">
        <v>49</v>
      </c>
      <c r="G7491" s="1">
        <v>113548</v>
      </c>
    </row>
    <row r="7492" spans="2:7">
      <c r="B7492" s="22" t="s">
        <v>188</v>
      </c>
      <c r="C7492" s="22" t="s">
        <v>7</v>
      </c>
      <c r="D7492" s="22" t="s">
        <v>7</v>
      </c>
      <c r="E7492" s="22" t="s">
        <v>34</v>
      </c>
      <c r="F7492" s="22" t="s">
        <v>50</v>
      </c>
      <c r="G7492" s="1">
        <v>15376.14</v>
      </c>
    </row>
    <row r="7493" spans="2:7">
      <c r="B7493" s="22" t="s">
        <v>188</v>
      </c>
      <c r="C7493" s="22" t="s">
        <v>7</v>
      </c>
      <c r="D7493" s="22" t="s">
        <v>7</v>
      </c>
      <c r="E7493" s="22" t="s">
        <v>34</v>
      </c>
      <c r="F7493" s="22" t="s">
        <v>53</v>
      </c>
      <c r="G7493" s="1">
        <v>15925</v>
      </c>
    </row>
    <row r="7494" spans="2:7">
      <c r="B7494" s="22" t="s">
        <v>188</v>
      </c>
      <c r="C7494" s="22" t="s">
        <v>7</v>
      </c>
      <c r="D7494" s="22" t="s">
        <v>7</v>
      </c>
      <c r="E7494" s="22" t="s">
        <v>34</v>
      </c>
      <c r="F7494" s="22" t="s">
        <v>56</v>
      </c>
      <c r="G7494" s="1">
        <v>18565.939999999999</v>
      </c>
    </row>
    <row r="7495" spans="2:7">
      <c r="B7495" s="22" t="s">
        <v>188</v>
      </c>
      <c r="C7495" s="22" t="s">
        <v>7</v>
      </c>
      <c r="D7495" s="22" t="s">
        <v>7</v>
      </c>
      <c r="E7495" s="22" t="s">
        <v>34</v>
      </c>
      <c r="F7495" s="22" t="s">
        <v>57</v>
      </c>
      <c r="G7495" s="1">
        <v>42542.03</v>
      </c>
    </row>
    <row r="7496" spans="2:7">
      <c r="B7496" s="22" t="s">
        <v>188</v>
      </c>
      <c r="C7496" s="22" t="s">
        <v>7</v>
      </c>
      <c r="D7496" s="22" t="s">
        <v>7</v>
      </c>
      <c r="E7496" s="22" t="s">
        <v>34</v>
      </c>
      <c r="F7496" s="22" t="s">
        <v>58</v>
      </c>
      <c r="G7496" s="1">
        <v>20862.98</v>
      </c>
    </row>
    <row r="7497" spans="2:7">
      <c r="B7497" s="22" t="s">
        <v>188</v>
      </c>
      <c r="C7497" s="22" t="s">
        <v>7</v>
      </c>
      <c r="D7497" s="22" t="s">
        <v>7</v>
      </c>
      <c r="E7497" s="22" t="s">
        <v>34</v>
      </c>
      <c r="F7497" s="22" t="s">
        <v>126</v>
      </c>
      <c r="G7497" s="1">
        <v>4000</v>
      </c>
    </row>
    <row r="7498" spans="2:7">
      <c r="B7498" s="22" t="s">
        <v>188</v>
      </c>
      <c r="C7498" s="22" t="s">
        <v>7</v>
      </c>
      <c r="D7498" s="22" t="s">
        <v>7</v>
      </c>
      <c r="E7498" s="22" t="s">
        <v>59</v>
      </c>
      <c r="F7498" s="22" t="s">
        <v>55</v>
      </c>
      <c r="G7498" s="1">
        <v>14711.62</v>
      </c>
    </row>
    <row r="7499" spans="2:7">
      <c r="B7499" s="22" t="s">
        <v>188</v>
      </c>
      <c r="C7499" s="22" t="s">
        <v>7</v>
      </c>
      <c r="D7499" s="22" t="s">
        <v>7</v>
      </c>
      <c r="E7499" s="22" t="s">
        <v>60</v>
      </c>
      <c r="F7499" s="22" t="s">
        <v>62</v>
      </c>
      <c r="G7499" s="1">
        <v>7000</v>
      </c>
    </row>
    <row r="7500" spans="2:7">
      <c r="B7500" s="22" t="s">
        <v>189</v>
      </c>
      <c r="C7500" s="22" t="s">
        <v>7</v>
      </c>
      <c r="D7500" s="22" t="s">
        <v>5</v>
      </c>
      <c r="E7500" s="22" t="s">
        <v>5</v>
      </c>
      <c r="F7500" s="22" t="s">
        <v>6</v>
      </c>
      <c r="G7500" s="1">
        <v>12205.79</v>
      </c>
    </row>
    <row r="7501" spans="2:7">
      <c r="B7501" s="22" t="s">
        <v>189</v>
      </c>
      <c r="C7501" s="22" t="s">
        <v>7</v>
      </c>
      <c r="D7501" s="22" t="s">
        <v>5</v>
      </c>
      <c r="E7501" s="22" t="s">
        <v>7</v>
      </c>
      <c r="F7501" s="22" t="s">
        <v>6</v>
      </c>
      <c r="G7501" s="1">
        <v>-45731.62</v>
      </c>
    </row>
    <row r="7502" spans="2:7">
      <c r="B7502" s="22" t="s">
        <v>189</v>
      </c>
      <c r="C7502" s="22" t="s">
        <v>7</v>
      </c>
      <c r="D7502" s="22" t="s">
        <v>5</v>
      </c>
      <c r="E7502" s="22" t="s">
        <v>8</v>
      </c>
      <c r="F7502" s="22" t="s">
        <v>9</v>
      </c>
      <c r="G7502" s="1">
        <v>6887285.2999999998</v>
      </c>
    </row>
    <row r="7503" spans="2:7">
      <c r="B7503" s="22" t="s">
        <v>189</v>
      </c>
      <c r="C7503" s="22" t="s">
        <v>7</v>
      </c>
      <c r="D7503" s="22" t="s">
        <v>5</v>
      </c>
      <c r="E7503" s="22" t="s">
        <v>8</v>
      </c>
      <c r="F7503" s="22" t="s">
        <v>10</v>
      </c>
      <c r="G7503" s="1">
        <v>73602.64</v>
      </c>
    </row>
    <row r="7504" spans="2:7">
      <c r="B7504" s="22" t="s">
        <v>189</v>
      </c>
      <c r="C7504" s="22" t="s">
        <v>7</v>
      </c>
      <c r="D7504" s="22" t="s">
        <v>5</v>
      </c>
      <c r="E7504" s="22" t="s">
        <v>8</v>
      </c>
      <c r="F7504" s="22" t="s">
        <v>11</v>
      </c>
      <c r="G7504" s="1">
        <v>58472.35</v>
      </c>
    </row>
    <row r="7505" spans="2:7">
      <c r="B7505" s="22" t="s">
        <v>189</v>
      </c>
      <c r="C7505" s="22" t="s">
        <v>7</v>
      </c>
      <c r="D7505" s="22" t="s">
        <v>5</v>
      </c>
      <c r="E7505" s="22" t="s">
        <v>8</v>
      </c>
      <c r="F7505" s="22" t="s">
        <v>12</v>
      </c>
      <c r="G7505" s="1">
        <v>236861.37</v>
      </c>
    </row>
    <row r="7506" spans="2:7">
      <c r="B7506" s="22" t="s">
        <v>189</v>
      </c>
      <c r="C7506" s="22" t="s">
        <v>7</v>
      </c>
      <c r="D7506" s="22" t="s">
        <v>5</v>
      </c>
      <c r="E7506" s="22" t="s">
        <v>8</v>
      </c>
      <c r="F7506" s="22" t="s">
        <v>13</v>
      </c>
      <c r="G7506" s="1">
        <v>53453.36</v>
      </c>
    </row>
    <row r="7507" spans="2:7">
      <c r="B7507" s="22" t="s">
        <v>189</v>
      </c>
      <c r="C7507" s="22" t="s">
        <v>7</v>
      </c>
      <c r="D7507" s="22" t="s">
        <v>5</v>
      </c>
      <c r="E7507" s="22" t="s">
        <v>8</v>
      </c>
      <c r="F7507" s="22" t="s">
        <v>70</v>
      </c>
      <c r="G7507" s="1">
        <v>60555</v>
      </c>
    </row>
    <row r="7508" spans="2:7">
      <c r="B7508" s="22" t="s">
        <v>189</v>
      </c>
      <c r="C7508" s="22" t="s">
        <v>7</v>
      </c>
      <c r="D7508" s="22" t="s">
        <v>5</v>
      </c>
      <c r="E7508" s="22" t="s">
        <v>14</v>
      </c>
      <c r="F7508" s="22" t="s">
        <v>9</v>
      </c>
      <c r="G7508" s="1">
        <v>2513347.92</v>
      </c>
    </row>
    <row r="7509" spans="2:7">
      <c r="B7509" s="22" t="s">
        <v>189</v>
      </c>
      <c r="C7509" s="22" t="s">
        <v>7</v>
      </c>
      <c r="D7509" s="22" t="s">
        <v>5</v>
      </c>
      <c r="E7509" s="22" t="s">
        <v>14</v>
      </c>
      <c r="F7509" s="22" t="s">
        <v>10</v>
      </c>
      <c r="G7509" s="1">
        <v>96827.15</v>
      </c>
    </row>
    <row r="7510" spans="2:7">
      <c r="B7510" s="22" t="s">
        <v>189</v>
      </c>
      <c r="C7510" s="22" t="s">
        <v>7</v>
      </c>
      <c r="D7510" s="22" t="s">
        <v>5</v>
      </c>
      <c r="E7510" s="22" t="s">
        <v>14</v>
      </c>
      <c r="F7510" s="22" t="s">
        <v>11</v>
      </c>
      <c r="G7510" s="1">
        <v>50424.11</v>
      </c>
    </row>
    <row r="7511" spans="2:7">
      <c r="B7511" s="22" t="s">
        <v>189</v>
      </c>
      <c r="C7511" s="22" t="s">
        <v>7</v>
      </c>
      <c r="D7511" s="22" t="s">
        <v>5</v>
      </c>
      <c r="E7511" s="22" t="s">
        <v>14</v>
      </c>
      <c r="F7511" s="22" t="s">
        <v>125</v>
      </c>
      <c r="G7511" s="1">
        <v>82583.87</v>
      </c>
    </row>
    <row r="7512" spans="2:7">
      <c r="B7512" s="22" t="s">
        <v>189</v>
      </c>
      <c r="C7512" s="22" t="s">
        <v>7</v>
      </c>
      <c r="D7512" s="22" t="s">
        <v>5</v>
      </c>
      <c r="E7512" s="22" t="s">
        <v>14</v>
      </c>
      <c r="F7512" s="22" t="s">
        <v>12</v>
      </c>
      <c r="G7512" s="1">
        <v>860.16</v>
      </c>
    </row>
    <row r="7513" spans="2:7">
      <c r="B7513" s="22" t="s">
        <v>189</v>
      </c>
      <c r="C7513" s="22" t="s">
        <v>7</v>
      </c>
      <c r="D7513" s="22" t="s">
        <v>5</v>
      </c>
      <c r="E7513" s="22" t="s">
        <v>14</v>
      </c>
      <c r="F7513" s="22" t="s">
        <v>13</v>
      </c>
      <c r="G7513" s="1">
        <v>2519.3200000000002</v>
      </c>
    </row>
    <row r="7514" spans="2:7">
      <c r="B7514" s="22" t="s">
        <v>189</v>
      </c>
      <c r="C7514" s="22" t="s">
        <v>7</v>
      </c>
      <c r="D7514" s="22" t="s">
        <v>5</v>
      </c>
      <c r="E7514" s="22" t="s">
        <v>15</v>
      </c>
      <c r="F7514" s="22" t="s">
        <v>71</v>
      </c>
      <c r="G7514" s="1">
        <v>28.99</v>
      </c>
    </row>
    <row r="7515" spans="2:7">
      <c r="B7515" s="22" t="s">
        <v>189</v>
      </c>
      <c r="C7515" s="22" t="s">
        <v>7</v>
      </c>
      <c r="D7515" s="22" t="s">
        <v>5</v>
      </c>
      <c r="E7515" s="22" t="s">
        <v>15</v>
      </c>
      <c r="F7515" s="22" t="s">
        <v>17</v>
      </c>
      <c r="G7515" s="1">
        <v>563138.93000000005</v>
      </c>
    </row>
    <row r="7516" spans="2:7">
      <c r="B7516" s="22" t="s">
        <v>189</v>
      </c>
      <c r="C7516" s="22" t="s">
        <v>7</v>
      </c>
      <c r="D7516" s="22" t="s">
        <v>5</v>
      </c>
      <c r="E7516" s="22" t="s">
        <v>15</v>
      </c>
      <c r="F7516" s="22" t="s">
        <v>18</v>
      </c>
      <c r="G7516" s="1">
        <v>210042.65</v>
      </c>
    </row>
    <row r="7517" spans="2:7">
      <c r="B7517" s="22" t="s">
        <v>189</v>
      </c>
      <c r="C7517" s="22" t="s">
        <v>7</v>
      </c>
      <c r="D7517" s="22" t="s">
        <v>5</v>
      </c>
      <c r="E7517" s="22" t="s">
        <v>15</v>
      </c>
      <c r="F7517" s="22" t="s">
        <v>19</v>
      </c>
      <c r="G7517" s="1">
        <v>1112910.25</v>
      </c>
    </row>
    <row r="7518" spans="2:7">
      <c r="B7518" s="22" t="s">
        <v>189</v>
      </c>
      <c r="C7518" s="22" t="s">
        <v>7</v>
      </c>
      <c r="D7518" s="22" t="s">
        <v>5</v>
      </c>
      <c r="E7518" s="22" t="s">
        <v>15</v>
      </c>
      <c r="F7518" s="22" t="s">
        <v>20</v>
      </c>
      <c r="G7518" s="1">
        <v>337925.76</v>
      </c>
    </row>
    <row r="7519" spans="2:7">
      <c r="B7519" s="22" t="s">
        <v>189</v>
      </c>
      <c r="C7519" s="22" t="s">
        <v>7</v>
      </c>
      <c r="D7519" s="22" t="s">
        <v>5</v>
      </c>
      <c r="E7519" s="22" t="s">
        <v>15</v>
      </c>
      <c r="F7519" s="22" t="s">
        <v>97</v>
      </c>
      <c r="G7519" s="1">
        <v>28.99</v>
      </c>
    </row>
    <row r="7520" spans="2:7">
      <c r="B7520" s="22" t="s">
        <v>189</v>
      </c>
      <c r="C7520" s="22" t="s">
        <v>7</v>
      </c>
      <c r="D7520" s="22" t="s">
        <v>5</v>
      </c>
      <c r="E7520" s="22" t="s">
        <v>15</v>
      </c>
      <c r="F7520" s="22" t="s">
        <v>21</v>
      </c>
      <c r="G7520" s="1">
        <v>6412.96</v>
      </c>
    </row>
    <row r="7521" spans="2:7">
      <c r="B7521" s="22" t="s">
        <v>189</v>
      </c>
      <c r="C7521" s="22" t="s">
        <v>7</v>
      </c>
      <c r="D7521" s="22" t="s">
        <v>5</v>
      </c>
      <c r="E7521" s="22" t="s">
        <v>15</v>
      </c>
      <c r="F7521" s="22" t="s">
        <v>22</v>
      </c>
      <c r="G7521" s="1">
        <v>3307.65</v>
      </c>
    </row>
    <row r="7522" spans="2:7">
      <c r="B7522" s="22" t="s">
        <v>189</v>
      </c>
      <c r="C7522" s="22" t="s">
        <v>7</v>
      </c>
      <c r="D7522" s="22" t="s">
        <v>5</v>
      </c>
      <c r="E7522" s="22" t="s">
        <v>15</v>
      </c>
      <c r="F7522" s="22" t="s">
        <v>23</v>
      </c>
      <c r="G7522" s="1">
        <v>29418.91</v>
      </c>
    </row>
    <row r="7523" spans="2:7">
      <c r="B7523" s="22" t="s">
        <v>189</v>
      </c>
      <c r="C7523" s="22" t="s">
        <v>7</v>
      </c>
      <c r="D7523" s="22" t="s">
        <v>5</v>
      </c>
      <c r="E7523" s="22" t="s">
        <v>15</v>
      </c>
      <c r="F7523" s="22" t="s">
        <v>24</v>
      </c>
      <c r="G7523" s="1">
        <v>54913.85</v>
      </c>
    </row>
    <row r="7524" spans="2:7">
      <c r="B7524" s="22" t="s">
        <v>189</v>
      </c>
      <c r="C7524" s="22" t="s">
        <v>7</v>
      </c>
      <c r="D7524" s="22" t="s">
        <v>5</v>
      </c>
      <c r="E7524" s="22" t="s">
        <v>15</v>
      </c>
      <c r="F7524" s="22" t="s">
        <v>25</v>
      </c>
      <c r="G7524" s="1">
        <v>1014140.86</v>
      </c>
    </row>
    <row r="7525" spans="2:7">
      <c r="B7525" s="22" t="s">
        <v>189</v>
      </c>
      <c r="C7525" s="22" t="s">
        <v>7</v>
      </c>
      <c r="D7525" s="22" t="s">
        <v>5</v>
      </c>
      <c r="E7525" s="22" t="s">
        <v>15</v>
      </c>
      <c r="F7525" s="22" t="s">
        <v>26</v>
      </c>
      <c r="G7525" s="1">
        <v>890665.59</v>
      </c>
    </row>
    <row r="7526" spans="2:7">
      <c r="B7526" s="22" t="s">
        <v>189</v>
      </c>
      <c r="C7526" s="22" t="s">
        <v>7</v>
      </c>
      <c r="D7526" s="22" t="s">
        <v>5</v>
      </c>
      <c r="E7526" s="22" t="s">
        <v>28</v>
      </c>
      <c r="F7526" s="22" t="s">
        <v>29</v>
      </c>
      <c r="G7526" s="1">
        <v>270536.69</v>
      </c>
    </row>
    <row r="7527" spans="2:7">
      <c r="B7527" s="22" t="s">
        <v>189</v>
      </c>
      <c r="C7527" s="22" t="s">
        <v>7</v>
      </c>
      <c r="D7527" s="22" t="s">
        <v>5</v>
      </c>
      <c r="E7527" s="22" t="s">
        <v>28</v>
      </c>
      <c r="F7527" s="22" t="s">
        <v>30</v>
      </c>
      <c r="G7527" s="1">
        <v>45505.53</v>
      </c>
    </row>
    <row r="7528" spans="2:7">
      <c r="B7528" s="22" t="s">
        <v>189</v>
      </c>
      <c r="C7528" s="22" t="s">
        <v>7</v>
      </c>
      <c r="D7528" s="22" t="s">
        <v>5</v>
      </c>
      <c r="E7528" s="22" t="s">
        <v>28</v>
      </c>
      <c r="F7528" s="22" t="s">
        <v>31</v>
      </c>
      <c r="G7528" s="1">
        <v>197054.35</v>
      </c>
    </row>
    <row r="7529" spans="2:7">
      <c r="B7529" s="22" t="s">
        <v>189</v>
      </c>
      <c r="C7529" s="22" t="s">
        <v>7</v>
      </c>
      <c r="D7529" s="22" t="s">
        <v>5</v>
      </c>
      <c r="E7529" s="22" t="s">
        <v>28</v>
      </c>
      <c r="F7529" s="22" t="s">
        <v>32</v>
      </c>
      <c r="G7529" s="1">
        <v>239616.11</v>
      </c>
    </row>
    <row r="7530" spans="2:7">
      <c r="B7530" s="22" t="s">
        <v>189</v>
      </c>
      <c r="C7530" s="22" t="s">
        <v>7</v>
      </c>
      <c r="D7530" s="22" t="s">
        <v>5</v>
      </c>
      <c r="E7530" s="22" t="s">
        <v>28</v>
      </c>
      <c r="F7530" s="22" t="s">
        <v>33</v>
      </c>
      <c r="G7530" s="1">
        <v>123336.97</v>
      </c>
    </row>
    <row r="7531" spans="2:7">
      <c r="B7531" s="22" t="s">
        <v>189</v>
      </c>
      <c r="C7531" s="22" t="s">
        <v>7</v>
      </c>
      <c r="D7531" s="22" t="s">
        <v>5</v>
      </c>
      <c r="E7531" s="22" t="s">
        <v>34</v>
      </c>
      <c r="F7531" s="22" t="s">
        <v>35</v>
      </c>
      <c r="G7531" s="1">
        <v>65877.2</v>
      </c>
    </row>
    <row r="7532" spans="2:7">
      <c r="B7532" s="22" t="s">
        <v>189</v>
      </c>
      <c r="C7532" s="22" t="s">
        <v>7</v>
      </c>
      <c r="D7532" s="22" t="s">
        <v>5</v>
      </c>
      <c r="E7532" s="22" t="s">
        <v>34</v>
      </c>
      <c r="F7532" s="22" t="s">
        <v>37</v>
      </c>
      <c r="G7532" s="1">
        <v>2769.32</v>
      </c>
    </row>
    <row r="7533" spans="2:7">
      <c r="B7533" s="22" t="s">
        <v>189</v>
      </c>
      <c r="C7533" s="22" t="s">
        <v>7</v>
      </c>
      <c r="D7533" s="22" t="s">
        <v>5</v>
      </c>
      <c r="E7533" s="22" t="s">
        <v>34</v>
      </c>
      <c r="F7533" s="22" t="s">
        <v>64</v>
      </c>
      <c r="G7533" s="1">
        <v>8141.25</v>
      </c>
    </row>
    <row r="7534" spans="2:7">
      <c r="B7534" s="22" t="s">
        <v>189</v>
      </c>
      <c r="C7534" s="22" t="s">
        <v>7</v>
      </c>
      <c r="D7534" s="22" t="s">
        <v>5</v>
      </c>
      <c r="E7534" s="22" t="s">
        <v>34</v>
      </c>
      <c r="F7534" s="22" t="s">
        <v>73</v>
      </c>
      <c r="G7534" s="1">
        <v>184193.14</v>
      </c>
    </row>
    <row r="7535" spans="2:7">
      <c r="B7535" s="22" t="s">
        <v>189</v>
      </c>
      <c r="C7535" s="22" t="s">
        <v>7</v>
      </c>
      <c r="D7535" s="22" t="s">
        <v>5</v>
      </c>
      <c r="E7535" s="22" t="s">
        <v>34</v>
      </c>
      <c r="F7535" s="22" t="s">
        <v>38</v>
      </c>
      <c r="G7535" s="1">
        <v>22180.63</v>
      </c>
    </row>
    <row r="7536" spans="2:7">
      <c r="B7536" s="22" t="s">
        <v>189</v>
      </c>
      <c r="C7536" s="22" t="s">
        <v>7</v>
      </c>
      <c r="D7536" s="22" t="s">
        <v>5</v>
      </c>
      <c r="E7536" s="22" t="s">
        <v>34</v>
      </c>
      <c r="F7536" s="22" t="s">
        <v>39</v>
      </c>
      <c r="G7536" s="1">
        <v>423895.03</v>
      </c>
    </row>
    <row r="7537" spans="2:7">
      <c r="B7537" s="22" t="s">
        <v>189</v>
      </c>
      <c r="C7537" s="22" t="s">
        <v>7</v>
      </c>
      <c r="D7537" s="22" t="s">
        <v>5</v>
      </c>
      <c r="E7537" s="22" t="s">
        <v>34</v>
      </c>
      <c r="F7537" s="22" t="s">
        <v>42</v>
      </c>
      <c r="G7537" s="1">
        <v>28915.58</v>
      </c>
    </row>
    <row r="7538" spans="2:7">
      <c r="B7538" s="22" t="s">
        <v>189</v>
      </c>
      <c r="C7538" s="22" t="s">
        <v>7</v>
      </c>
      <c r="D7538" s="22" t="s">
        <v>5</v>
      </c>
      <c r="E7538" s="22" t="s">
        <v>34</v>
      </c>
      <c r="F7538" s="22" t="s">
        <v>45</v>
      </c>
      <c r="G7538" s="1">
        <v>88590.89</v>
      </c>
    </row>
    <row r="7539" spans="2:7">
      <c r="B7539" s="22" t="s">
        <v>189</v>
      </c>
      <c r="C7539" s="22" t="s">
        <v>7</v>
      </c>
      <c r="D7539" s="22" t="s">
        <v>5</v>
      </c>
      <c r="E7539" s="22" t="s">
        <v>34</v>
      </c>
      <c r="F7539" s="22" t="s">
        <v>46</v>
      </c>
      <c r="G7539" s="1">
        <v>292.08999999999997</v>
      </c>
    </row>
    <row r="7540" spans="2:7">
      <c r="B7540" s="22" t="s">
        <v>189</v>
      </c>
      <c r="C7540" s="22" t="s">
        <v>7</v>
      </c>
      <c r="D7540" s="22" t="s">
        <v>5</v>
      </c>
      <c r="E7540" s="22" t="s">
        <v>34</v>
      </c>
      <c r="F7540" s="22" t="s">
        <v>47</v>
      </c>
      <c r="G7540" s="1">
        <v>6385.63</v>
      </c>
    </row>
    <row r="7541" spans="2:7">
      <c r="B7541" s="22" t="s">
        <v>189</v>
      </c>
      <c r="C7541" s="22" t="s">
        <v>7</v>
      </c>
      <c r="D7541" s="22" t="s">
        <v>5</v>
      </c>
      <c r="E7541" s="22" t="s">
        <v>34</v>
      </c>
      <c r="F7541" s="22" t="s">
        <v>48</v>
      </c>
      <c r="G7541" s="1">
        <v>3886.89</v>
      </c>
    </row>
    <row r="7542" spans="2:7">
      <c r="B7542" s="22" t="s">
        <v>189</v>
      </c>
      <c r="C7542" s="22" t="s">
        <v>7</v>
      </c>
      <c r="D7542" s="22" t="s">
        <v>5</v>
      </c>
      <c r="E7542" s="22" t="s">
        <v>34</v>
      </c>
      <c r="F7542" s="22" t="s">
        <v>75</v>
      </c>
      <c r="G7542" s="1">
        <v>1100</v>
      </c>
    </row>
    <row r="7543" spans="2:7">
      <c r="B7543" s="22" t="s">
        <v>189</v>
      </c>
      <c r="C7543" s="22" t="s">
        <v>7</v>
      </c>
      <c r="D7543" s="22" t="s">
        <v>5</v>
      </c>
      <c r="E7543" s="22" t="s">
        <v>34</v>
      </c>
      <c r="F7543" s="22" t="s">
        <v>67</v>
      </c>
      <c r="G7543" s="1">
        <v>213033.98</v>
      </c>
    </row>
    <row r="7544" spans="2:7">
      <c r="B7544" s="22" t="s">
        <v>189</v>
      </c>
      <c r="C7544" s="22" t="s">
        <v>7</v>
      </c>
      <c r="D7544" s="22" t="s">
        <v>5</v>
      </c>
      <c r="E7544" s="22" t="s">
        <v>34</v>
      </c>
      <c r="F7544" s="22" t="s">
        <v>49</v>
      </c>
      <c r="G7544" s="1">
        <v>21725.22</v>
      </c>
    </row>
    <row r="7545" spans="2:7">
      <c r="B7545" s="22" t="s">
        <v>189</v>
      </c>
      <c r="C7545" s="22" t="s">
        <v>7</v>
      </c>
      <c r="D7545" s="22" t="s">
        <v>5</v>
      </c>
      <c r="E7545" s="22" t="s">
        <v>34</v>
      </c>
      <c r="F7545" s="22" t="s">
        <v>50</v>
      </c>
      <c r="G7545" s="1">
        <v>1972.39</v>
      </c>
    </row>
    <row r="7546" spans="2:7">
      <c r="B7546" s="22" t="s">
        <v>189</v>
      </c>
      <c r="C7546" s="22" t="s">
        <v>7</v>
      </c>
      <c r="D7546" s="22" t="s">
        <v>5</v>
      </c>
      <c r="E7546" s="22" t="s">
        <v>34</v>
      </c>
      <c r="F7546" s="22" t="s">
        <v>52</v>
      </c>
      <c r="G7546" s="1">
        <v>2154.8200000000002</v>
      </c>
    </row>
    <row r="7547" spans="2:7">
      <c r="B7547" s="22" t="s">
        <v>189</v>
      </c>
      <c r="C7547" s="22" t="s">
        <v>7</v>
      </c>
      <c r="D7547" s="22" t="s">
        <v>5</v>
      </c>
      <c r="E7547" s="22" t="s">
        <v>34</v>
      </c>
      <c r="F7547" s="22" t="s">
        <v>53</v>
      </c>
      <c r="G7547" s="1">
        <v>226359.51</v>
      </c>
    </row>
    <row r="7548" spans="2:7">
      <c r="B7548" s="22" t="s">
        <v>189</v>
      </c>
      <c r="C7548" s="22" t="s">
        <v>7</v>
      </c>
      <c r="D7548" s="22" t="s">
        <v>5</v>
      </c>
      <c r="E7548" s="22" t="s">
        <v>34</v>
      </c>
      <c r="F7548" s="22" t="s">
        <v>55</v>
      </c>
      <c r="G7548" s="1">
        <v>2675</v>
      </c>
    </row>
    <row r="7549" spans="2:7">
      <c r="B7549" s="22" t="s">
        <v>189</v>
      </c>
      <c r="C7549" s="22" t="s">
        <v>7</v>
      </c>
      <c r="D7549" s="22" t="s">
        <v>5</v>
      </c>
      <c r="E7549" s="22" t="s">
        <v>34</v>
      </c>
      <c r="F7549" s="22" t="s">
        <v>56</v>
      </c>
      <c r="G7549" s="1">
        <v>394112.47</v>
      </c>
    </row>
    <row r="7550" spans="2:7">
      <c r="B7550" s="22" t="s">
        <v>189</v>
      </c>
      <c r="C7550" s="22" t="s">
        <v>7</v>
      </c>
      <c r="D7550" s="22" t="s">
        <v>5</v>
      </c>
      <c r="E7550" s="22" t="s">
        <v>34</v>
      </c>
      <c r="F7550" s="22" t="s">
        <v>57</v>
      </c>
      <c r="G7550" s="1">
        <v>304202.84000000003</v>
      </c>
    </row>
    <row r="7551" spans="2:7">
      <c r="B7551" s="22" t="s">
        <v>189</v>
      </c>
      <c r="C7551" s="22" t="s">
        <v>7</v>
      </c>
      <c r="D7551" s="22" t="s">
        <v>5</v>
      </c>
      <c r="E7551" s="22" t="s">
        <v>34</v>
      </c>
      <c r="F7551" s="22" t="s">
        <v>58</v>
      </c>
      <c r="G7551" s="1">
        <v>9903.35</v>
      </c>
    </row>
    <row r="7552" spans="2:7">
      <c r="B7552" s="22" t="s">
        <v>189</v>
      </c>
      <c r="C7552" s="22" t="s">
        <v>7</v>
      </c>
      <c r="D7552" s="22" t="s">
        <v>5</v>
      </c>
      <c r="E7552" s="22" t="s">
        <v>59</v>
      </c>
      <c r="F7552" s="22" t="s">
        <v>55</v>
      </c>
      <c r="G7552" s="1">
        <v>23852.46</v>
      </c>
    </row>
    <row r="7553" spans="2:7">
      <c r="B7553" s="22" t="s">
        <v>189</v>
      </c>
      <c r="C7553" s="22" t="s">
        <v>7</v>
      </c>
      <c r="D7553" s="22" t="s">
        <v>5</v>
      </c>
      <c r="E7553" s="22" t="s">
        <v>60</v>
      </c>
      <c r="F7553" s="22" t="s">
        <v>95</v>
      </c>
      <c r="G7553" s="1">
        <v>19.62</v>
      </c>
    </row>
    <row r="7554" spans="2:7">
      <c r="B7554" s="22" t="s">
        <v>189</v>
      </c>
      <c r="C7554" s="22" t="s">
        <v>7</v>
      </c>
      <c r="D7554" s="22" t="s">
        <v>5</v>
      </c>
      <c r="E7554" s="22" t="s">
        <v>60</v>
      </c>
      <c r="F7554" s="22" t="s">
        <v>62</v>
      </c>
      <c r="G7554" s="1">
        <v>35384.629999999997</v>
      </c>
    </row>
    <row r="7555" spans="2:7">
      <c r="B7555" s="22" t="s">
        <v>189</v>
      </c>
      <c r="C7555" s="22" t="s">
        <v>7</v>
      </c>
      <c r="D7555" s="22" t="s">
        <v>7</v>
      </c>
      <c r="E7555" s="22" t="s">
        <v>5</v>
      </c>
      <c r="F7555" s="22" t="s">
        <v>6</v>
      </c>
      <c r="G7555" s="1">
        <v>38630.230000000003</v>
      </c>
    </row>
    <row r="7556" spans="2:7">
      <c r="B7556" s="22" t="s">
        <v>189</v>
      </c>
      <c r="C7556" s="22" t="s">
        <v>7</v>
      </c>
      <c r="D7556" s="22" t="s">
        <v>7</v>
      </c>
      <c r="E7556" s="22" t="s">
        <v>7</v>
      </c>
      <c r="F7556" s="22" t="s">
        <v>6</v>
      </c>
      <c r="G7556" s="1">
        <v>-5104.3999999999996</v>
      </c>
    </row>
    <row r="7557" spans="2:7">
      <c r="B7557" s="22" t="s">
        <v>189</v>
      </c>
      <c r="C7557" s="22" t="s">
        <v>7</v>
      </c>
      <c r="D7557" s="22" t="s">
        <v>7</v>
      </c>
      <c r="E7557" s="22" t="s">
        <v>8</v>
      </c>
      <c r="F7557" s="22" t="s">
        <v>9</v>
      </c>
      <c r="G7557" s="1">
        <v>80394.31</v>
      </c>
    </row>
    <row r="7558" spans="2:7">
      <c r="B7558" s="22" t="s">
        <v>189</v>
      </c>
      <c r="C7558" s="22" t="s">
        <v>7</v>
      </c>
      <c r="D7558" s="22" t="s">
        <v>7</v>
      </c>
      <c r="E7558" s="22" t="s">
        <v>8</v>
      </c>
      <c r="F7558" s="22" t="s">
        <v>10</v>
      </c>
      <c r="G7558" s="1">
        <v>3064.65</v>
      </c>
    </row>
    <row r="7559" spans="2:7">
      <c r="B7559" s="22" t="s">
        <v>189</v>
      </c>
      <c r="C7559" s="22" t="s">
        <v>7</v>
      </c>
      <c r="D7559" s="22" t="s">
        <v>7</v>
      </c>
      <c r="E7559" s="22" t="s">
        <v>8</v>
      </c>
      <c r="F7559" s="22" t="s">
        <v>12</v>
      </c>
      <c r="G7559" s="1">
        <v>117401.97</v>
      </c>
    </row>
    <row r="7560" spans="2:7">
      <c r="B7560" s="22" t="s">
        <v>189</v>
      </c>
      <c r="C7560" s="22" t="s">
        <v>7</v>
      </c>
      <c r="D7560" s="22" t="s">
        <v>7</v>
      </c>
      <c r="E7560" s="22" t="s">
        <v>14</v>
      </c>
      <c r="F7560" s="22" t="s">
        <v>9</v>
      </c>
      <c r="G7560" s="1">
        <v>66572.88</v>
      </c>
    </row>
    <row r="7561" spans="2:7">
      <c r="B7561" s="22" t="s">
        <v>189</v>
      </c>
      <c r="C7561" s="22" t="s">
        <v>7</v>
      </c>
      <c r="D7561" s="22" t="s">
        <v>7</v>
      </c>
      <c r="E7561" s="22" t="s">
        <v>14</v>
      </c>
      <c r="F7561" s="22" t="s">
        <v>10</v>
      </c>
      <c r="G7561" s="1">
        <v>230.97</v>
      </c>
    </row>
    <row r="7562" spans="2:7">
      <c r="B7562" s="22" t="s">
        <v>189</v>
      </c>
      <c r="C7562" s="22" t="s">
        <v>7</v>
      </c>
      <c r="D7562" s="22" t="s">
        <v>7</v>
      </c>
      <c r="E7562" s="22" t="s">
        <v>14</v>
      </c>
      <c r="F7562" s="22" t="s">
        <v>11</v>
      </c>
      <c r="G7562" s="1">
        <v>753.97</v>
      </c>
    </row>
    <row r="7563" spans="2:7">
      <c r="B7563" s="22" t="s">
        <v>189</v>
      </c>
      <c r="C7563" s="22" t="s">
        <v>7</v>
      </c>
      <c r="D7563" s="22" t="s">
        <v>7</v>
      </c>
      <c r="E7563" s="22" t="s">
        <v>14</v>
      </c>
      <c r="F7563" s="22" t="s">
        <v>12</v>
      </c>
      <c r="G7563" s="1">
        <v>120441.3</v>
      </c>
    </row>
    <row r="7564" spans="2:7">
      <c r="B7564" s="22" t="s">
        <v>189</v>
      </c>
      <c r="C7564" s="22" t="s">
        <v>7</v>
      </c>
      <c r="D7564" s="22" t="s">
        <v>7</v>
      </c>
      <c r="E7564" s="22" t="s">
        <v>15</v>
      </c>
      <c r="F7564" s="22" t="s">
        <v>17</v>
      </c>
      <c r="G7564" s="1">
        <v>15300.94</v>
      </c>
    </row>
    <row r="7565" spans="2:7">
      <c r="B7565" s="22" t="s">
        <v>189</v>
      </c>
      <c r="C7565" s="22" t="s">
        <v>7</v>
      </c>
      <c r="D7565" s="22" t="s">
        <v>7</v>
      </c>
      <c r="E7565" s="22" t="s">
        <v>15</v>
      </c>
      <c r="F7565" s="22" t="s">
        <v>18</v>
      </c>
      <c r="G7565" s="1">
        <v>14569.56</v>
      </c>
    </row>
    <row r="7566" spans="2:7">
      <c r="B7566" s="22" t="s">
        <v>189</v>
      </c>
      <c r="C7566" s="22" t="s">
        <v>7</v>
      </c>
      <c r="D7566" s="22" t="s">
        <v>7</v>
      </c>
      <c r="E7566" s="22" t="s">
        <v>15</v>
      </c>
      <c r="F7566" s="22" t="s">
        <v>19</v>
      </c>
      <c r="G7566" s="1">
        <v>30433.3</v>
      </c>
    </row>
    <row r="7567" spans="2:7">
      <c r="B7567" s="22" t="s">
        <v>189</v>
      </c>
      <c r="C7567" s="22" t="s">
        <v>7</v>
      </c>
      <c r="D7567" s="22" t="s">
        <v>7</v>
      </c>
      <c r="E7567" s="22" t="s">
        <v>15</v>
      </c>
      <c r="F7567" s="22" t="s">
        <v>20</v>
      </c>
      <c r="G7567" s="1">
        <v>16453.150000000001</v>
      </c>
    </row>
    <row r="7568" spans="2:7">
      <c r="B7568" s="22" t="s">
        <v>189</v>
      </c>
      <c r="C7568" s="22" t="s">
        <v>7</v>
      </c>
      <c r="D7568" s="22" t="s">
        <v>7</v>
      </c>
      <c r="E7568" s="22" t="s">
        <v>15</v>
      </c>
      <c r="F7568" s="22" t="s">
        <v>21</v>
      </c>
      <c r="G7568" s="1">
        <v>183.23</v>
      </c>
    </row>
    <row r="7569" spans="2:7">
      <c r="B7569" s="22" t="s">
        <v>189</v>
      </c>
      <c r="C7569" s="22" t="s">
        <v>7</v>
      </c>
      <c r="D7569" s="22" t="s">
        <v>7</v>
      </c>
      <c r="E7569" s="22" t="s">
        <v>15</v>
      </c>
      <c r="F7569" s="22" t="s">
        <v>22</v>
      </c>
      <c r="G7569" s="1">
        <v>220.07</v>
      </c>
    </row>
    <row r="7570" spans="2:7">
      <c r="B7570" s="22" t="s">
        <v>189</v>
      </c>
      <c r="C7570" s="22" t="s">
        <v>7</v>
      </c>
      <c r="D7570" s="22" t="s">
        <v>7</v>
      </c>
      <c r="E7570" s="22" t="s">
        <v>15</v>
      </c>
      <c r="F7570" s="22" t="s">
        <v>23</v>
      </c>
      <c r="G7570" s="1">
        <v>1243.95</v>
      </c>
    </row>
    <row r="7571" spans="2:7">
      <c r="B7571" s="22" t="s">
        <v>189</v>
      </c>
      <c r="C7571" s="22" t="s">
        <v>7</v>
      </c>
      <c r="D7571" s="22" t="s">
        <v>7</v>
      </c>
      <c r="E7571" s="22" t="s">
        <v>15</v>
      </c>
      <c r="F7571" s="22" t="s">
        <v>24</v>
      </c>
      <c r="G7571" s="1">
        <v>2909.91</v>
      </c>
    </row>
    <row r="7572" spans="2:7">
      <c r="B7572" s="22" t="s">
        <v>189</v>
      </c>
      <c r="C7572" s="22" t="s">
        <v>7</v>
      </c>
      <c r="D7572" s="22" t="s">
        <v>7</v>
      </c>
      <c r="E7572" s="22" t="s">
        <v>15</v>
      </c>
      <c r="F7572" s="22" t="s">
        <v>25</v>
      </c>
      <c r="G7572" s="1">
        <v>12259.05</v>
      </c>
    </row>
    <row r="7573" spans="2:7">
      <c r="B7573" s="22" t="s">
        <v>189</v>
      </c>
      <c r="C7573" s="22" t="s">
        <v>7</v>
      </c>
      <c r="D7573" s="22" t="s">
        <v>7</v>
      </c>
      <c r="E7573" s="22" t="s">
        <v>15</v>
      </c>
      <c r="F7573" s="22" t="s">
        <v>26</v>
      </c>
      <c r="G7573" s="1">
        <v>18927.810000000001</v>
      </c>
    </row>
    <row r="7574" spans="2:7">
      <c r="B7574" s="22" t="s">
        <v>189</v>
      </c>
      <c r="C7574" s="22" t="s">
        <v>7</v>
      </c>
      <c r="D7574" s="22" t="s">
        <v>7</v>
      </c>
      <c r="E7574" s="22" t="s">
        <v>28</v>
      </c>
      <c r="F7574" s="22" t="s">
        <v>29</v>
      </c>
      <c r="G7574" s="1">
        <v>101367.69</v>
      </c>
    </row>
    <row r="7575" spans="2:7">
      <c r="B7575" s="22" t="s">
        <v>189</v>
      </c>
      <c r="C7575" s="22" t="s">
        <v>7</v>
      </c>
      <c r="D7575" s="22" t="s">
        <v>7</v>
      </c>
      <c r="E7575" s="22" t="s">
        <v>28</v>
      </c>
      <c r="F7575" s="22" t="s">
        <v>30</v>
      </c>
      <c r="G7575" s="1">
        <v>104.48</v>
      </c>
    </row>
    <row r="7576" spans="2:7">
      <c r="B7576" s="22" t="s">
        <v>189</v>
      </c>
      <c r="C7576" s="22" t="s">
        <v>7</v>
      </c>
      <c r="D7576" s="22" t="s">
        <v>7</v>
      </c>
      <c r="E7576" s="22" t="s">
        <v>28</v>
      </c>
      <c r="F7576" s="22" t="s">
        <v>32</v>
      </c>
      <c r="G7576" s="1">
        <v>2604.86</v>
      </c>
    </row>
    <row r="7577" spans="2:7">
      <c r="B7577" s="22" t="s">
        <v>189</v>
      </c>
      <c r="C7577" s="22" t="s">
        <v>7</v>
      </c>
      <c r="D7577" s="22" t="s">
        <v>7</v>
      </c>
      <c r="E7577" s="22" t="s">
        <v>28</v>
      </c>
      <c r="F7577" s="22" t="s">
        <v>33</v>
      </c>
      <c r="G7577" s="1">
        <v>39234.76</v>
      </c>
    </row>
    <row r="7578" spans="2:7">
      <c r="B7578" s="22" t="s">
        <v>189</v>
      </c>
      <c r="C7578" s="22" t="s">
        <v>7</v>
      </c>
      <c r="D7578" s="22" t="s">
        <v>7</v>
      </c>
      <c r="E7578" s="22" t="s">
        <v>34</v>
      </c>
      <c r="F7578" s="22" t="s">
        <v>35</v>
      </c>
      <c r="G7578" s="1">
        <v>13947.23</v>
      </c>
    </row>
    <row r="7579" spans="2:7">
      <c r="B7579" s="22" t="s">
        <v>189</v>
      </c>
      <c r="C7579" s="22" t="s">
        <v>7</v>
      </c>
      <c r="D7579" s="22" t="s">
        <v>7</v>
      </c>
      <c r="E7579" s="22" t="s">
        <v>34</v>
      </c>
      <c r="F7579" s="22" t="s">
        <v>36</v>
      </c>
      <c r="G7579" s="1">
        <v>21069.25</v>
      </c>
    </row>
    <row r="7580" spans="2:7">
      <c r="B7580" s="22" t="s">
        <v>189</v>
      </c>
      <c r="C7580" s="22" t="s">
        <v>7</v>
      </c>
      <c r="D7580" s="22" t="s">
        <v>7</v>
      </c>
      <c r="E7580" s="22" t="s">
        <v>34</v>
      </c>
      <c r="F7580" s="22" t="s">
        <v>37</v>
      </c>
      <c r="G7580" s="1">
        <v>235</v>
      </c>
    </row>
    <row r="7581" spans="2:7">
      <c r="B7581" s="22" t="s">
        <v>189</v>
      </c>
      <c r="C7581" s="22" t="s">
        <v>7</v>
      </c>
      <c r="D7581" s="22" t="s">
        <v>7</v>
      </c>
      <c r="E7581" s="22" t="s">
        <v>34</v>
      </c>
      <c r="F7581" s="22" t="s">
        <v>38</v>
      </c>
      <c r="G7581" s="1">
        <v>45245.279999999999</v>
      </c>
    </row>
    <row r="7582" spans="2:7">
      <c r="B7582" s="22" t="s">
        <v>189</v>
      </c>
      <c r="C7582" s="22" t="s">
        <v>7</v>
      </c>
      <c r="D7582" s="22" t="s">
        <v>7</v>
      </c>
      <c r="E7582" s="22" t="s">
        <v>34</v>
      </c>
      <c r="F7582" s="22" t="s">
        <v>39</v>
      </c>
      <c r="G7582" s="1">
        <v>115783.41</v>
      </c>
    </row>
    <row r="7583" spans="2:7">
      <c r="B7583" s="22" t="s">
        <v>189</v>
      </c>
      <c r="C7583" s="22" t="s">
        <v>7</v>
      </c>
      <c r="D7583" s="22" t="s">
        <v>7</v>
      </c>
      <c r="E7583" s="22" t="s">
        <v>34</v>
      </c>
      <c r="F7583" s="22" t="s">
        <v>40</v>
      </c>
      <c r="G7583" s="1">
        <v>37524.5</v>
      </c>
    </row>
    <row r="7584" spans="2:7">
      <c r="B7584" s="22" t="s">
        <v>189</v>
      </c>
      <c r="C7584" s="22" t="s">
        <v>7</v>
      </c>
      <c r="D7584" s="22" t="s">
        <v>7</v>
      </c>
      <c r="E7584" s="22" t="s">
        <v>34</v>
      </c>
      <c r="F7584" s="22" t="s">
        <v>41</v>
      </c>
      <c r="G7584" s="1">
        <v>25325.11</v>
      </c>
    </row>
    <row r="7585" spans="2:7">
      <c r="B7585" s="22" t="s">
        <v>189</v>
      </c>
      <c r="C7585" s="22" t="s">
        <v>7</v>
      </c>
      <c r="D7585" s="22" t="s">
        <v>7</v>
      </c>
      <c r="E7585" s="22" t="s">
        <v>34</v>
      </c>
      <c r="F7585" s="22" t="s">
        <v>42</v>
      </c>
      <c r="G7585" s="1">
        <v>927.22</v>
      </c>
    </row>
    <row r="7586" spans="2:7">
      <c r="B7586" s="22" t="s">
        <v>189</v>
      </c>
      <c r="C7586" s="22" t="s">
        <v>7</v>
      </c>
      <c r="D7586" s="22" t="s">
        <v>7</v>
      </c>
      <c r="E7586" s="22" t="s">
        <v>34</v>
      </c>
      <c r="F7586" s="22" t="s">
        <v>44</v>
      </c>
      <c r="G7586" s="1">
        <v>38021.35</v>
      </c>
    </row>
    <row r="7587" spans="2:7">
      <c r="B7587" s="22" t="s">
        <v>189</v>
      </c>
      <c r="C7587" s="22" t="s">
        <v>7</v>
      </c>
      <c r="D7587" s="22" t="s">
        <v>7</v>
      </c>
      <c r="E7587" s="22" t="s">
        <v>34</v>
      </c>
      <c r="F7587" s="22" t="s">
        <v>46</v>
      </c>
      <c r="G7587" s="1">
        <v>46440.62</v>
      </c>
    </row>
    <row r="7588" spans="2:7">
      <c r="B7588" s="22" t="s">
        <v>189</v>
      </c>
      <c r="C7588" s="22" t="s">
        <v>7</v>
      </c>
      <c r="D7588" s="22" t="s">
        <v>7</v>
      </c>
      <c r="E7588" s="22" t="s">
        <v>34</v>
      </c>
      <c r="F7588" s="22" t="s">
        <v>47</v>
      </c>
      <c r="G7588" s="1">
        <v>34823.199999999997</v>
      </c>
    </row>
    <row r="7589" spans="2:7">
      <c r="B7589" s="22" t="s">
        <v>189</v>
      </c>
      <c r="C7589" s="22" t="s">
        <v>7</v>
      </c>
      <c r="D7589" s="22" t="s">
        <v>7</v>
      </c>
      <c r="E7589" s="22" t="s">
        <v>34</v>
      </c>
      <c r="F7589" s="22" t="s">
        <v>48</v>
      </c>
      <c r="G7589" s="1">
        <v>928.11</v>
      </c>
    </row>
    <row r="7590" spans="2:7">
      <c r="B7590" s="22" t="s">
        <v>189</v>
      </c>
      <c r="C7590" s="22" t="s">
        <v>7</v>
      </c>
      <c r="D7590" s="22" t="s">
        <v>7</v>
      </c>
      <c r="E7590" s="22" t="s">
        <v>34</v>
      </c>
      <c r="F7590" s="22" t="s">
        <v>74</v>
      </c>
      <c r="G7590" s="1">
        <v>475</v>
      </c>
    </row>
    <row r="7591" spans="2:7">
      <c r="B7591" s="22" t="s">
        <v>189</v>
      </c>
      <c r="C7591" s="22" t="s">
        <v>7</v>
      </c>
      <c r="D7591" s="22" t="s">
        <v>7</v>
      </c>
      <c r="E7591" s="22" t="s">
        <v>34</v>
      </c>
      <c r="F7591" s="22" t="s">
        <v>75</v>
      </c>
      <c r="G7591" s="1">
        <v>1603.28</v>
      </c>
    </row>
    <row r="7592" spans="2:7">
      <c r="B7592" s="22" t="s">
        <v>189</v>
      </c>
      <c r="C7592" s="22" t="s">
        <v>7</v>
      </c>
      <c r="D7592" s="22" t="s">
        <v>7</v>
      </c>
      <c r="E7592" s="22" t="s">
        <v>34</v>
      </c>
      <c r="F7592" s="22" t="s">
        <v>85</v>
      </c>
      <c r="G7592" s="1">
        <v>752</v>
      </c>
    </row>
    <row r="7593" spans="2:7">
      <c r="B7593" s="22" t="s">
        <v>189</v>
      </c>
      <c r="C7593" s="22" t="s">
        <v>7</v>
      </c>
      <c r="D7593" s="22" t="s">
        <v>7</v>
      </c>
      <c r="E7593" s="22" t="s">
        <v>34</v>
      </c>
      <c r="F7593" s="22" t="s">
        <v>49</v>
      </c>
      <c r="G7593" s="1">
        <v>142185.12</v>
      </c>
    </row>
    <row r="7594" spans="2:7">
      <c r="B7594" s="22" t="s">
        <v>189</v>
      </c>
      <c r="C7594" s="22" t="s">
        <v>7</v>
      </c>
      <c r="D7594" s="22" t="s">
        <v>7</v>
      </c>
      <c r="E7594" s="22" t="s">
        <v>34</v>
      </c>
      <c r="F7594" s="22" t="s">
        <v>50</v>
      </c>
      <c r="G7594" s="1">
        <v>97254.25</v>
      </c>
    </row>
    <row r="7595" spans="2:7">
      <c r="B7595" s="22" t="s">
        <v>189</v>
      </c>
      <c r="C7595" s="22" t="s">
        <v>7</v>
      </c>
      <c r="D7595" s="22" t="s">
        <v>7</v>
      </c>
      <c r="E7595" s="22" t="s">
        <v>34</v>
      </c>
      <c r="F7595" s="22" t="s">
        <v>51</v>
      </c>
      <c r="G7595" s="1">
        <v>6039</v>
      </c>
    </row>
    <row r="7596" spans="2:7">
      <c r="B7596" s="22" t="s">
        <v>189</v>
      </c>
      <c r="C7596" s="22" t="s">
        <v>7</v>
      </c>
      <c r="D7596" s="22" t="s">
        <v>7</v>
      </c>
      <c r="E7596" s="22" t="s">
        <v>34</v>
      </c>
      <c r="F7596" s="22" t="s">
        <v>52</v>
      </c>
      <c r="G7596" s="1">
        <v>4942.9399999999996</v>
      </c>
    </row>
    <row r="7597" spans="2:7">
      <c r="B7597" s="22" t="s">
        <v>189</v>
      </c>
      <c r="C7597" s="22" t="s">
        <v>7</v>
      </c>
      <c r="D7597" s="22" t="s">
        <v>7</v>
      </c>
      <c r="E7597" s="22" t="s">
        <v>34</v>
      </c>
      <c r="F7597" s="22" t="s">
        <v>55</v>
      </c>
      <c r="G7597" s="1">
        <v>6644</v>
      </c>
    </row>
    <row r="7598" spans="2:7">
      <c r="B7598" s="22" t="s">
        <v>189</v>
      </c>
      <c r="C7598" s="22" t="s">
        <v>7</v>
      </c>
      <c r="D7598" s="22" t="s">
        <v>7</v>
      </c>
      <c r="E7598" s="22" t="s">
        <v>34</v>
      </c>
      <c r="F7598" s="22" t="s">
        <v>56</v>
      </c>
      <c r="G7598" s="1">
        <v>71825.81</v>
      </c>
    </row>
    <row r="7599" spans="2:7">
      <c r="B7599" s="22" t="s">
        <v>189</v>
      </c>
      <c r="C7599" s="22" t="s">
        <v>7</v>
      </c>
      <c r="D7599" s="22" t="s">
        <v>7</v>
      </c>
      <c r="E7599" s="22" t="s">
        <v>34</v>
      </c>
      <c r="F7599" s="22" t="s">
        <v>94</v>
      </c>
      <c r="G7599" s="1">
        <v>380.17</v>
      </c>
    </row>
    <row r="7600" spans="2:7">
      <c r="B7600" s="22" t="s">
        <v>189</v>
      </c>
      <c r="C7600" s="22" t="s">
        <v>7</v>
      </c>
      <c r="D7600" s="22" t="s">
        <v>7</v>
      </c>
      <c r="E7600" s="22" t="s">
        <v>34</v>
      </c>
      <c r="F7600" s="22" t="s">
        <v>58</v>
      </c>
      <c r="G7600" s="1">
        <v>178</v>
      </c>
    </row>
    <row r="7601" spans="2:7">
      <c r="B7601" s="22" t="s">
        <v>189</v>
      </c>
      <c r="C7601" s="22" t="s">
        <v>7</v>
      </c>
      <c r="D7601" s="22" t="s">
        <v>7</v>
      </c>
      <c r="E7601" s="22" t="s">
        <v>59</v>
      </c>
      <c r="F7601" s="22" t="s">
        <v>55</v>
      </c>
      <c r="G7601" s="1">
        <v>9103.82</v>
      </c>
    </row>
    <row r="7602" spans="2:7">
      <c r="B7602" s="22" t="s">
        <v>189</v>
      </c>
      <c r="C7602" s="22" t="s">
        <v>7</v>
      </c>
      <c r="D7602" s="22" t="s">
        <v>7</v>
      </c>
      <c r="E7602" s="22" t="s">
        <v>60</v>
      </c>
      <c r="F7602" s="22" t="s">
        <v>80</v>
      </c>
      <c r="G7602" s="1">
        <v>15883.48</v>
      </c>
    </row>
    <row r="7603" spans="2:7">
      <c r="B7603" s="22" t="s">
        <v>189</v>
      </c>
      <c r="C7603" s="22" t="s">
        <v>7</v>
      </c>
      <c r="D7603" s="22" t="s">
        <v>7</v>
      </c>
      <c r="E7603" s="22" t="s">
        <v>60</v>
      </c>
      <c r="F7603" s="22" t="s">
        <v>62</v>
      </c>
      <c r="G7603" s="1">
        <v>19401.240000000002</v>
      </c>
    </row>
    <row r="7604" spans="2:7">
      <c r="B7604" s="22" t="s">
        <v>190</v>
      </c>
      <c r="C7604" s="22" t="s">
        <v>7</v>
      </c>
      <c r="D7604" s="22" t="s">
        <v>5</v>
      </c>
      <c r="E7604" s="22" t="s">
        <v>5</v>
      </c>
      <c r="F7604" s="22" t="s">
        <v>6</v>
      </c>
      <c r="G7604" s="1">
        <v>3690834.17</v>
      </c>
    </row>
    <row r="7605" spans="2:7">
      <c r="B7605" s="22" t="s">
        <v>190</v>
      </c>
      <c r="C7605" s="22" t="s">
        <v>7</v>
      </c>
      <c r="D7605" s="22" t="s">
        <v>5</v>
      </c>
      <c r="E7605" s="22" t="s">
        <v>7</v>
      </c>
      <c r="F7605" s="22" t="s">
        <v>6</v>
      </c>
      <c r="G7605" s="1">
        <v>-6116246.6100000003</v>
      </c>
    </row>
    <row r="7606" spans="2:7">
      <c r="B7606" s="22" t="s">
        <v>190</v>
      </c>
      <c r="C7606" s="22" t="s">
        <v>7</v>
      </c>
      <c r="D7606" s="22" t="s">
        <v>5</v>
      </c>
      <c r="E7606" s="22" t="s">
        <v>8</v>
      </c>
      <c r="F7606" s="22" t="s">
        <v>9</v>
      </c>
      <c r="G7606" s="1">
        <v>297662571.07999998</v>
      </c>
    </row>
    <row r="7607" spans="2:7">
      <c r="B7607" s="22" t="s">
        <v>190</v>
      </c>
      <c r="C7607" s="22" t="s">
        <v>7</v>
      </c>
      <c r="D7607" s="22" t="s">
        <v>5</v>
      </c>
      <c r="E7607" s="22" t="s">
        <v>8</v>
      </c>
      <c r="F7607" s="22" t="s">
        <v>10</v>
      </c>
      <c r="G7607" s="1">
        <v>6260537.0199999996</v>
      </c>
    </row>
    <row r="7608" spans="2:7">
      <c r="B7608" s="22" t="s">
        <v>190</v>
      </c>
      <c r="C7608" s="22" t="s">
        <v>7</v>
      </c>
      <c r="D7608" s="22" t="s">
        <v>5</v>
      </c>
      <c r="E7608" s="22" t="s">
        <v>8</v>
      </c>
      <c r="F7608" s="22" t="s">
        <v>11</v>
      </c>
      <c r="G7608" s="1">
        <v>4503073.1399999997</v>
      </c>
    </row>
    <row r="7609" spans="2:7">
      <c r="B7609" s="22" t="s">
        <v>190</v>
      </c>
      <c r="C7609" s="22" t="s">
        <v>7</v>
      </c>
      <c r="D7609" s="22" t="s">
        <v>5</v>
      </c>
      <c r="E7609" s="22" t="s">
        <v>8</v>
      </c>
      <c r="F7609" s="22" t="s">
        <v>12</v>
      </c>
      <c r="G7609" s="1">
        <v>51555725.490000002</v>
      </c>
    </row>
    <row r="7610" spans="2:7">
      <c r="B7610" s="22" t="s">
        <v>190</v>
      </c>
      <c r="C7610" s="22" t="s">
        <v>7</v>
      </c>
      <c r="D7610" s="22" t="s">
        <v>5</v>
      </c>
      <c r="E7610" s="22" t="s">
        <v>8</v>
      </c>
      <c r="F7610" s="22" t="s">
        <v>13</v>
      </c>
      <c r="G7610" s="1">
        <v>3348124</v>
      </c>
    </row>
    <row r="7611" spans="2:7">
      <c r="B7611" s="22" t="s">
        <v>190</v>
      </c>
      <c r="C7611" s="22" t="s">
        <v>7</v>
      </c>
      <c r="D7611" s="22" t="s">
        <v>5</v>
      </c>
      <c r="E7611" s="22" t="s">
        <v>14</v>
      </c>
      <c r="F7611" s="22" t="s">
        <v>9</v>
      </c>
      <c r="G7611" s="1">
        <v>78775754.760000005</v>
      </c>
    </row>
    <row r="7612" spans="2:7">
      <c r="B7612" s="22" t="s">
        <v>190</v>
      </c>
      <c r="C7612" s="22" t="s">
        <v>7</v>
      </c>
      <c r="D7612" s="22" t="s">
        <v>5</v>
      </c>
      <c r="E7612" s="22" t="s">
        <v>14</v>
      </c>
      <c r="F7612" s="22" t="s">
        <v>10</v>
      </c>
      <c r="G7612" s="1">
        <v>3420299.86</v>
      </c>
    </row>
    <row r="7613" spans="2:7">
      <c r="B7613" s="22" t="s">
        <v>190</v>
      </c>
      <c r="C7613" s="22" t="s">
        <v>7</v>
      </c>
      <c r="D7613" s="22" t="s">
        <v>5</v>
      </c>
      <c r="E7613" s="22" t="s">
        <v>14</v>
      </c>
      <c r="F7613" s="22" t="s">
        <v>11</v>
      </c>
      <c r="G7613" s="1">
        <v>4562920.21</v>
      </c>
    </row>
    <row r="7614" spans="2:7">
      <c r="B7614" s="22" t="s">
        <v>190</v>
      </c>
      <c r="C7614" s="22" t="s">
        <v>7</v>
      </c>
      <c r="D7614" s="22" t="s">
        <v>5</v>
      </c>
      <c r="E7614" s="22" t="s">
        <v>14</v>
      </c>
      <c r="F7614" s="22" t="s">
        <v>12</v>
      </c>
      <c r="G7614" s="1">
        <v>121141.56</v>
      </c>
    </row>
    <row r="7615" spans="2:7">
      <c r="B7615" s="22" t="s">
        <v>190</v>
      </c>
      <c r="C7615" s="22" t="s">
        <v>7</v>
      </c>
      <c r="D7615" s="22" t="s">
        <v>5</v>
      </c>
      <c r="E7615" s="22" t="s">
        <v>15</v>
      </c>
      <c r="F7615" s="22" t="s">
        <v>16</v>
      </c>
      <c r="G7615" s="1">
        <v>536348.75</v>
      </c>
    </row>
    <row r="7616" spans="2:7">
      <c r="B7616" s="22" t="s">
        <v>190</v>
      </c>
      <c r="C7616" s="22" t="s">
        <v>7</v>
      </c>
      <c r="D7616" s="22" t="s">
        <v>5</v>
      </c>
      <c r="E7616" s="22" t="s">
        <v>15</v>
      </c>
      <c r="F7616" s="22" t="s">
        <v>71</v>
      </c>
      <c r="G7616" s="1">
        <v>200406.86</v>
      </c>
    </row>
    <row r="7617" spans="2:7">
      <c r="B7617" s="22" t="s">
        <v>190</v>
      </c>
      <c r="C7617" s="22" t="s">
        <v>7</v>
      </c>
      <c r="D7617" s="22" t="s">
        <v>5</v>
      </c>
      <c r="E7617" s="22" t="s">
        <v>15</v>
      </c>
      <c r="F7617" s="22" t="s">
        <v>17</v>
      </c>
      <c r="G7617" s="1">
        <v>26457062.050000001</v>
      </c>
    </row>
    <row r="7618" spans="2:7">
      <c r="B7618" s="22" t="s">
        <v>190</v>
      </c>
      <c r="C7618" s="22" t="s">
        <v>7</v>
      </c>
      <c r="D7618" s="22" t="s">
        <v>5</v>
      </c>
      <c r="E7618" s="22" t="s">
        <v>15</v>
      </c>
      <c r="F7618" s="22" t="s">
        <v>18</v>
      </c>
      <c r="G7618" s="1">
        <v>5547359.9299999997</v>
      </c>
    </row>
    <row r="7619" spans="2:7">
      <c r="B7619" s="22" t="s">
        <v>190</v>
      </c>
      <c r="C7619" s="22" t="s">
        <v>7</v>
      </c>
      <c r="D7619" s="22" t="s">
        <v>5</v>
      </c>
      <c r="E7619" s="22" t="s">
        <v>15</v>
      </c>
      <c r="F7619" s="22" t="s">
        <v>19</v>
      </c>
      <c r="G7619" s="1">
        <v>55986250.270000003</v>
      </c>
    </row>
    <row r="7620" spans="2:7">
      <c r="B7620" s="22" t="s">
        <v>190</v>
      </c>
      <c r="C7620" s="22" t="s">
        <v>7</v>
      </c>
      <c r="D7620" s="22" t="s">
        <v>5</v>
      </c>
      <c r="E7620" s="22" t="s">
        <v>15</v>
      </c>
      <c r="F7620" s="22" t="s">
        <v>20</v>
      </c>
      <c r="G7620" s="1">
        <v>14982646.939999999</v>
      </c>
    </row>
    <row r="7621" spans="2:7">
      <c r="B7621" s="22" t="s">
        <v>190</v>
      </c>
      <c r="C7621" s="22" t="s">
        <v>7</v>
      </c>
      <c r="D7621" s="22" t="s">
        <v>5</v>
      </c>
      <c r="E7621" s="22" t="s">
        <v>15</v>
      </c>
      <c r="F7621" s="22" t="s">
        <v>98</v>
      </c>
      <c r="G7621" s="1">
        <v>196669.62</v>
      </c>
    </row>
    <row r="7622" spans="2:7">
      <c r="B7622" s="22" t="s">
        <v>190</v>
      </c>
      <c r="C7622" s="22" t="s">
        <v>7</v>
      </c>
      <c r="D7622" s="22" t="s">
        <v>5</v>
      </c>
      <c r="E7622" s="22" t="s">
        <v>15</v>
      </c>
      <c r="F7622" s="22" t="s">
        <v>21</v>
      </c>
      <c r="G7622" s="1">
        <v>184497.05</v>
      </c>
    </row>
    <row r="7623" spans="2:7">
      <c r="B7623" s="22" t="s">
        <v>190</v>
      </c>
      <c r="C7623" s="22" t="s">
        <v>7</v>
      </c>
      <c r="D7623" s="22" t="s">
        <v>5</v>
      </c>
      <c r="E7623" s="22" t="s">
        <v>15</v>
      </c>
      <c r="F7623" s="22" t="s">
        <v>22</v>
      </c>
      <c r="G7623" s="1">
        <v>59628.43</v>
      </c>
    </row>
    <row r="7624" spans="2:7">
      <c r="B7624" s="22" t="s">
        <v>190</v>
      </c>
      <c r="C7624" s="22" t="s">
        <v>7</v>
      </c>
      <c r="D7624" s="22" t="s">
        <v>5</v>
      </c>
      <c r="E7624" s="22" t="s">
        <v>15</v>
      </c>
      <c r="F7624" s="22" t="s">
        <v>23</v>
      </c>
      <c r="G7624" s="1">
        <v>3433029.29</v>
      </c>
    </row>
    <row r="7625" spans="2:7">
      <c r="B7625" s="22" t="s">
        <v>190</v>
      </c>
      <c r="C7625" s="22" t="s">
        <v>7</v>
      </c>
      <c r="D7625" s="22" t="s">
        <v>5</v>
      </c>
      <c r="E7625" s="22" t="s">
        <v>15</v>
      </c>
      <c r="F7625" s="22" t="s">
        <v>24</v>
      </c>
      <c r="G7625" s="1">
        <v>1193314.1599999999</v>
      </c>
    </row>
    <row r="7626" spans="2:7">
      <c r="B7626" s="22" t="s">
        <v>190</v>
      </c>
      <c r="C7626" s="22" t="s">
        <v>7</v>
      </c>
      <c r="D7626" s="22" t="s">
        <v>5</v>
      </c>
      <c r="E7626" s="22" t="s">
        <v>15</v>
      </c>
      <c r="F7626" s="22" t="s">
        <v>25</v>
      </c>
      <c r="G7626" s="1">
        <v>41825444.780000001</v>
      </c>
    </row>
    <row r="7627" spans="2:7">
      <c r="B7627" s="22" t="s">
        <v>190</v>
      </c>
      <c r="C7627" s="22" t="s">
        <v>7</v>
      </c>
      <c r="D7627" s="22" t="s">
        <v>5</v>
      </c>
      <c r="E7627" s="22" t="s">
        <v>15</v>
      </c>
      <c r="F7627" s="22" t="s">
        <v>26</v>
      </c>
      <c r="G7627" s="1">
        <v>22668436.940000001</v>
      </c>
    </row>
    <row r="7628" spans="2:7">
      <c r="B7628" s="22" t="s">
        <v>190</v>
      </c>
      <c r="C7628" s="22" t="s">
        <v>7</v>
      </c>
      <c r="D7628" s="22" t="s">
        <v>5</v>
      </c>
      <c r="E7628" s="22" t="s">
        <v>15</v>
      </c>
      <c r="F7628" s="22" t="s">
        <v>27</v>
      </c>
      <c r="G7628" s="1">
        <v>-1214044.1399999999</v>
      </c>
    </row>
    <row r="7629" spans="2:7">
      <c r="B7629" s="22" t="s">
        <v>190</v>
      </c>
      <c r="C7629" s="22" t="s">
        <v>7</v>
      </c>
      <c r="D7629" s="22" t="s">
        <v>5</v>
      </c>
      <c r="E7629" s="22" t="s">
        <v>15</v>
      </c>
      <c r="F7629" s="22" t="s">
        <v>72</v>
      </c>
      <c r="G7629" s="1">
        <v>-827174.66</v>
      </c>
    </row>
    <row r="7630" spans="2:7">
      <c r="B7630" s="22" t="s">
        <v>190</v>
      </c>
      <c r="C7630" s="22" t="s">
        <v>7</v>
      </c>
      <c r="D7630" s="22" t="s">
        <v>5</v>
      </c>
      <c r="E7630" s="22" t="s">
        <v>28</v>
      </c>
      <c r="F7630" s="22" t="s">
        <v>29</v>
      </c>
      <c r="G7630" s="1">
        <v>13642118.17</v>
      </c>
    </row>
    <row r="7631" spans="2:7">
      <c r="B7631" s="22" t="s">
        <v>190</v>
      </c>
      <c r="C7631" s="22" t="s">
        <v>7</v>
      </c>
      <c r="D7631" s="22" t="s">
        <v>5</v>
      </c>
      <c r="E7631" s="22" t="s">
        <v>28</v>
      </c>
      <c r="F7631" s="22" t="s">
        <v>30</v>
      </c>
      <c r="G7631" s="1">
        <v>987781.97</v>
      </c>
    </row>
    <row r="7632" spans="2:7">
      <c r="B7632" s="22" t="s">
        <v>190</v>
      </c>
      <c r="C7632" s="22" t="s">
        <v>7</v>
      </c>
      <c r="D7632" s="22" t="s">
        <v>5</v>
      </c>
      <c r="E7632" s="22" t="s">
        <v>28</v>
      </c>
      <c r="F7632" s="22" t="s">
        <v>31</v>
      </c>
      <c r="G7632" s="1">
        <v>5588073.29</v>
      </c>
    </row>
    <row r="7633" spans="2:7">
      <c r="B7633" s="22" t="s">
        <v>190</v>
      </c>
      <c r="C7633" s="22" t="s">
        <v>7</v>
      </c>
      <c r="D7633" s="22" t="s">
        <v>5</v>
      </c>
      <c r="E7633" s="22" t="s">
        <v>28</v>
      </c>
      <c r="F7633" s="22" t="s">
        <v>32</v>
      </c>
      <c r="G7633" s="1">
        <v>5040815.6399999997</v>
      </c>
    </row>
    <row r="7634" spans="2:7">
      <c r="B7634" s="22" t="s">
        <v>190</v>
      </c>
      <c r="C7634" s="22" t="s">
        <v>7</v>
      </c>
      <c r="D7634" s="22" t="s">
        <v>5</v>
      </c>
      <c r="E7634" s="22" t="s">
        <v>28</v>
      </c>
      <c r="F7634" s="22" t="s">
        <v>33</v>
      </c>
      <c r="G7634" s="1">
        <v>842472.16</v>
      </c>
    </row>
    <row r="7635" spans="2:7">
      <c r="B7635" s="22" t="s">
        <v>190</v>
      </c>
      <c r="C7635" s="22" t="s">
        <v>7</v>
      </c>
      <c r="D7635" s="22" t="s">
        <v>5</v>
      </c>
      <c r="E7635" s="22" t="s">
        <v>34</v>
      </c>
      <c r="F7635" s="22" t="s">
        <v>35</v>
      </c>
      <c r="G7635" s="1">
        <v>73445.45</v>
      </c>
    </row>
    <row r="7636" spans="2:7">
      <c r="B7636" s="22" t="s">
        <v>190</v>
      </c>
      <c r="C7636" s="22" t="s">
        <v>7</v>
      </c>
      <c r="D7636" s="22" t="s">
        <v>5</v>
      </c>
      <c r="E7636" s="22" t="s">
        <v>34</v>
      </c>
      <c r="F7636" s="22" t="s">
        <v>36</v>
      </c>
      <c r="G7636" s="1">
        <v>404455.03</v>
      </c>
    </row>
    <row r="7637" spans="2:7">
      <c r="B7637" s="22" t="s">
        <v>190</v>
      </c>
      <c r="C7637" s="22" t="s">
        <v>7</v>
      </c>
      <c r="D7637" s="22" t="s">
        <v>5</v>
      </c>
      <c r="E7637" s="22" t="s">
        <v>34</v>
      </c>
      <c r="F7637" s="22" t="s">
        <v>37</v>
      </c>
      <c r="G7637" s="1">
        <v>1246033.96</v>
      </c>
    </row>
    <row r="7638" spans="2:7">
      <c r="B7638" s="22" t="s">
        <v>190</v>
      </c>
      <c r="C7638" s="22" t="s">
        <v>7</v>
      </c>
      <c r="D7638" s="22" t="s">
        <v>5</v>
      </c>
      <c r="E7638" s="22" t="s">
        <v>34</v>
      </c>
      <c r="F7638" s="22" t="s">
        <v>64</v>
      </c>
      <c r="G7638" s="1">
        <v>127509</v>
      </c>
    </row>
    <row r="7639" spans="2:7">
      <c r="B7639" s="22" t="s">
        <v>190</v>
      </c>
      <c r="C7639" s="22" t="s">
        <v>7</v>
      </c>
      <c r="D7639" s="22" t="s">
        <v>5</v>
      </c>
      <c r="E7639" s="22" t="s">
        <v>34</v>
      </c>
      <c r="F7639" s="22" t="s">
        <v>73</v>
      </c>
      <c r="G7639" s="1">
        <v>8728316.9900000002</v>
      </c>
    </row>
    <row r="7640" spans="2:7">
      <c r="B7640" s="22" t="s">
        <v>190</v>
      </c>
      <c r="C7640" s="22" t="s">
        <v>7</v>
      </c>
      <c r="D7640" s="22" t="s">
        <v>5</v>
      </c>
      <c r="E7640" s="22" t="s">
        <v>34</v>
      </c>
      <c r="F7640" s="22" t="s">
        <v>38</v>
      </c>
      <c r="G7640" s="1">
        <v>445642.86</v>
      </c>
    </row>
    <row r="7641" spans="2:7">
      <c r="B7641" s="22" t="s">
        <v>190</v>
      </c>
      <c r="C7641" s="22" t="s">
        <v>7</v>
      </c>
      <c r="D7641" s="22" t="s">
        <v>5</v>
      </c>
      <c r="E7641" s="22" t="s">
        <v>34</v>
      </c>
      <c r="F7641" s="22" t="s">
        <v>39</v>
      </c>
      <c r="G7641" s="1">
        <v>4125015.97</v>
      </c>
    </row>
    <row r="7642" spans="2:7">
      <c r="B7642" s="22" t="s">
        <v>190</v>
      </c>
      <c r="C7642" s="22" t="s">
        <v>7</v>
      </c>
      <c r="D7642" s="22" t="s">
        <v>5</v>
      </c>
      <c r="E7642" s="22" t="s">
        <v>34</v>
      </c>
      <c r="F7642" s="22" t="s">
        <v>40</v>
      </c>
      <c r="G7642" s="1">
        <v>5526</v>
      </c>
    </row>
    <row r="7643" spans="2:7">
      <c r="B7643" s="22" t="s">
        <v>190</v>
      </c>
      <c r="C7643" s="22" t="s">
        <v>7</v>
      </c>
      <c r="D7643" s="22" t="s">
        <v>5</v>
      </c>
      <c r="E7643" s="22" t="s">
        <v>34</v>
      </c>
      <c r="F7643" s="22" t="s">
        <v>41</v>
      </c>
      <c r="G7643" s="1">
        <v>325686.46999999997</v>
      </c>
    </row>
    <row r="7644" spans="2:7">
      <c r="B7644" s="22" t="s">
        <v>190</v>
      </c>
      <c r="C7644" s="22" t="s">
        <v>7</v>
      </c>
      <c r="D7644" s="22" t="s">
        <v>5</v>
      </c>
      <c r="E7644" s="22" t="s">
        <v>34</v>
      </c>
      <c r="F7644" s="22" t="s">
        <v>65</v>
      </c>
      <c r="G7644" s="1">
        <v>1544337.32</v>
      </c>
    </row>
    <row r="7645" spans="2:7">
      <c r="B7645" s="22" t="s">
        <v>190</v>
      </c>
      <c r="C7645" s="22" t="s">
        <v>7</v>
      </c>
      <c r="D7645" s="22" t="s">
        <v>5</v>
      </c>
      <c r="E7645" s="22" t="s">
        <v>34</v>
      </c>
      <c r="F7645" s="22" t="s">
        <v>42</v>
      </c>
      <c r="G7645" s="1">
        <v>275918.49</v>
      </c>
    </row>
    <row r="7646" spans="2:7">
      <c r="B7646" s="22" t="s">
        <v>190</v>
      </c>
      <c r="C7646" s="22" t="s">
        <v>7</v>
      </c>
      <c r="D7646" s="22" t="s">
        <v>5</v>
      </c>
      <c r="E7646" s="22" t="s">
        <v>34</v>
      </c>
      <c r="F7646" s="22" t="s">
        <v>43</v>
      </c>
      <c r="G7646" s="1">
        <v>7745</v>
      </c>
    </row>
    <row r="7647" spans="2:7">
      <c r="B7647" s="22" t="s">
        <v>190</v>
      </c>
      <c r="C7647" s="22" t="s">
        <v>7</v>
      </c>
      <c r="D7647" s="22" t="s">
        <v>5</v>
      </c>
      <c r="E7647" s="22" t="s">
        <v>34</v>
      </c>
      <c r="F7647" s="22" t="s">
        <v>44</v>
      </c>
      <c r="G7647" s="1">
        <v>232870</v>
      </c>
    </row>
    <row r="7648" spans="2:7">
      <c r="B7648" s="22" t="s">
        <v>190</v>
      </c>
      <c r="C7648" s="22" t="s">
        <v>7</v>
      </c>
      <c r="D7648" s="22" t="s">
        <v>5</v>
      </c>
      <c r="E7648" s="22" t="s">
        <v>34</v>
      </c>
      <c r="F7648" s="22" t="s">
        <v>45</v>
      </c>
      <c r="G7648" s="1">
        <v>4187480.04</v>
      </c>
    </row>
    <row r="7649" spans="2:7">
      <c r="B7649" s="22" t="s">
        <v>190</v>
      </c>
      <c r="C7649" s="22" t="s">
        <v>7</v>
      </c>
      <c r="D7649" s="22" t="s">
        <v>5</v>
      </c>
      <c r="E7649" s="22" t="s">
        <v>34</v>
      </c>
      <c r="F7649" s="22" t="s">
        <v>46</v>
      </c>
      <c r="G7649" s="1">
        <v>889445.87</v>
      </c>
    </row>
    <row r="7650" spans="2:7">
      <c r="B7650" s="22" t="s">
        <v>190</v>
      </c>
      <c r="C7650" s="22" t="s">
        <v>7</v>
      </c>
      <c r="D7650" s="22" t="s">
        <v>5</v>
      </c>
      <c r="E7650" s="22" t="s">
        <v>34</v>
      </c>
      <c r="F7650" s="22" t="s">
        <v>47</v>
      </c>
      <c r="G7650" s="1">
        <v>203267.66</v>
      </c>
    </row>
    <row r="7651" spans="2:7">
      <c r="B7651" s="22" t="s">
        <v>190</v>
      </c>
      <c r="C7651" s="22" t="s">
        <v>7</v>
      </c>
      <c r="D7651" s="22" t="s">
        <v>5</v>
      </c>
      <c r="E7651" s="22" t="s">
        <v>34</v>
      </c>
      <c r="F7651" s="22" t="s">
        <v>48</v>
      </c>
      <c r="G7651" s="1">
        <v>299.45999999999998</v>
      </c>
    </row>
    <row r="7652" spans="2:7">
      <c r="B7652" s="22" t="s">
        <v>190</v>
      </c>
      <c r="C7652" s="22" t="s">
        <v>7</v>
      </c>
      <c r="D7652" s="22" t="s">
        <v>5</v>
      </c>
      <c r="E7652" s="22" t="s">
        <v>34</v>
      </c>
      <c r="F7652" s="22" t="s">
        <v>74</v>
      </c>
      <c r="G7652" s="1">
        <v>235646.68</v>
      </c>
    </row>
    <row r="7653" spans="2:7">
      <c r="B7653" s="22" t="s">
        <v>190</v>
      </c>
      <c r="C7653" s="22" t="s">
        <v>7</v>
      </c>
      <c r="D7653" s="22" t="s">
        <v>5</v>
      </c>
      <c r="E7653" s="22" t="s">
        <v>34</v>
      </c>
      <c r="F7653" s="22" t="s">
        <v>75</v>
      </c>
      <c r="G7653" s="1">
        <v>1245861.24</v>
      </c>
    </row>
    <row r="7654" spans="2:7">
      <c r="B7654" s="22" t="s">
        <v>190</v>
      </c>
      <c r="C7654" s="22" t="s">
        <v>7</v>
      </c>
      <c r="D7654" s="22" t="s">
        <v>5</v>
      </c>
      <c r="E7654" s="22" t="s">
        <v>34</v>
      </c>
      <c r="F7654" s="22" t="s">
        <v>66</v>
      </c>
      <c r="G7654" s="1">
        <v>488122.41</v>
      </c>
    </row>
    <row r="7655" spans="2:7">
      <c r="B7655" s="22" t="s">
        <v>190</v>
      </c>
      <c r="C7655" s="22" t="s">
        <v>7</v>
      </c>
      <c r="D7655" s="22" t="s">
        <v>5</v>
      </c>
      <c r="E7655" s="22" t="s">
        <v>34</v>
      </c>
      <c r="F7655" s="22" t="s">
        <v>85</v>
      </c>
      <c r="G7655" s="1">
        <v>39012668.020000003</v>
      </c>
    </row>
    <row r="7656" spans="2:7">
      <c r="B7656" s="22" t="s">
        <v>190</v>
      </c>
      <c r="C7656" s="22" t="s">
        <v>7</v>
      </c>
      <c r="D7656" s="22" t="s">
        <v>5</v>
      </c>
      <c r="E7656" s="22" t="s">
        <v>34</v>
      </c>
      <c r="F7656" s="22" t="s">
        <v>49</v>
      </c>
      <c r="G7656" s="1">
        <v>2628318</v>
      </c>
    </row>
    <row r="7657" spans="2:7">
      <c r="B7657" s="22" t="s">
        <v>190</v>
      </c>
      <c r="C7657" s="22" t="s">
        <v>7</v>
      </c>
      <c r="D7657" s="22" t="s">
        <v>5</v>
      </c>
      <c r="E7657" s="22" t="s">
        <v>34</v>
      </c>
      <c r="F7657" s="22" t="s">
        <v>50</v>
      </c>
      <c r="G7657" s="1">
        <v>923477.62</v>
      </c>
    </row>
    <row r="7658" spans="2:7">
      <c r="B7658" s="22" t="s">
        <v>190</v>
      </c>
      <c r="C7658" s="22" t="s">
        <v>7</v>
      </c>
      <c r="D7658" s="22" t="s">
        <v>5</v>
      </c>
      <c r="E7658" s="22" t="s">
        <v>34</v>
      </c>
      <c r="F7658" s="22" t="s">
        <v>51</v>
      </c>
      <c r="G7658" s="1">
        <v>3566.62</v>
      </c>
    </row>
    <row r="7659" spans="2:7">
      <c r="B7659" s="22" t="s">
        <v>190</v>
      </c>
      <c r="C7659" s="22" t="s">
        <v>7</v>
      </c>
      <c r="D7659" s="22" t="s">
        <v>5</v>
      </c>
      <c r="E7659" s="22" t="s">
        <v>34</v>
      </c>
      <c r="F7659" s="22" t="s">
        <v>52</v>
      </c>
      <c r="G7659" s="1">
        <v>-873.78</v>
      </c>
    </row>
    <row r="7660" spans="2:7">
      <c r="B7660" s="22" t="s">
        <v>190</v>
      </c>
      <c r="C7660" s="22" t="s">
        <v>7</v>
      </c>
      <c r="D7660" s="22" t="s">
        <v>5</v>
      </c>
      <c r="E7660" s="22" t="s">
        <v>34</v>
      </c>
      <c r="F7660" s="22" t="s">
        <v>53</v>
      </c>
      <c r="G7660" s="1">
        <v>47823.99</v>
      </c>
    </row>
    <row r="7661" spans="2:7">
      <c r="B7661" s="22" t="s">
        <v>190</v>
      </c>
      <c r="C7661" s="22" t="s">
        <v>7</v>
      </c>
      <c r="D7661" s="22" t="s">
        <v>5</v>
      </c>
      <c r="E7661" s="22" t="s">
        <v>34</v>
      </c>
      <c r="F7661" s="22" t="s">
        <v>54</v>
      </c>
      <c r="G7661" s="1">
        <v>18959059.309999999</v>
      </c>
    </row>
    <row r="7662" spans="2:7">
      <c r="B7662" s="22" t="s">
        <v>190</v>
      </c>
      <c r="C7662" s="22" t="s">
        <v>7</v>
      </c>
      <c r="D7662" s="22" t="s">
        <v>5</v>
      </c>
      <c r="E7662" s="22" t="s">
        <v>34</v>
      </c>
      <c r="F7662" s="22" t="s">
        <v>55</v>
      </c>
      <c r="G7662" s="1">
        <v>679967.76</v>
      </c>
    </row>
    <row r="7663" spans="2:7">
      <c r="B7663" s="22" t="s">
        <v>190</v>
      </c>
      <c r="C7663" s="22" t="s">
        <v>7</v>
      </c>
      <c r="D7663" s="22" t="s">
        <v>5</v>
      </c>
      <c r="E7663" s="22" t="s">
        <v>34</v>
      </c>
      <c r="F7663" s="22" t="s">
        <v>76</v>
      </c>
      <c r="G7663" s="1">
        <v>1308441.83</v>
      </c>
    </row>
    <row r="7664" spans="2:7">
      <c r="B7664" s="22" t="s">
        <v>190</v>
      </c>
      <c r="C7664" s="22" t="s">
        <v>7</v>
      </c>
      <c r="D7664" s="22" t="s">
        <v>5</v>
      </c>
      <c r="E7664" s="22" t="s">
        <v>34</v>
      </c>
      <c r="F7664" s="22" t="s">
        <v>57</v>
      </c>
      <c r="G7664" s="1">
        <v>4531737.92</v>
      </c>
    </row>
    <row r="7665" spans="2:7">
      <c r="B7665" s="22" t="s">
        <v>190</v>
      </c>
      <c r="C7665" s="22" t="s">
        <v>7</v>
      </c>
      <c r="D7665" s="22" t="s">
        <v>5</v>
      </c>
      <c r="E7665" s="22" t="s">
        <v>34</v>
      </c>
      <c r="F7665" s="22" t="s">
        <v>94</v>
      </c>
      <c r="G7665" s="1">
        <v>5690.29</v>
      </c>
    </row>
    <row r="7666" spans="2:7">
      <c r="B7666" s="22" t="s">
        <v>190</v>
      </c>
      <c r="C7666" s="22" t="s">
        <v>7</v>
      </c>
      <c r="D7666" s="22" t="s">
        <v>5</v>
      </c>
      <c r="E7666" s="22" t="s">
        <v>34</v>
      </c>
      <c r="F7666" s="22" t="s">
        <v>58</v>
      </c>
      <c r="G7666" s="1">
        <v>73517.62</v>
      </c>
    </row>
    <row r="7667" spans="2:7">
      <c r="B7667" s="22" t="s">
        <v>190</v>
      </c>
      <c r="C7667" s="22" t="s">
        <v>7</v>
      </c>
      <c r="D7667" s="22" t="s">
        <v>5</v>
      </c>
      <c r="E7667" s="22" t="s">
        <v>34</v>
      </c>
      <c r="F7667" s="22" t="s">
        <v>126</v>
      </c>
      <c r="G7667" s="1">
        <v>1415811.64</v>
      </c>
    </row>
    <row r="7668" spans="2:7">
      <c r="B7668" s="22" t="s">
        <v>190</v>
      </c>
      <c r="C7668" s="22" t="s">
        <v>7</v>
      </c>
      <c r="D7668" s="22" t="s">
        <v>5</v>
      </c>
      <c r="E7668" s="22" t="s">
        <v>59</v>
      </c>
      <c r="F7668" s="22" t="s">
        <v>55</v>
      </c>
      <c r="G7668" s="1">
        <v>249140.8</v>
      </c>
    </row>
    <row r="7669" spans="2:7">
      <c r="B7669" s="22" t="s">
        <v>190</v>
      </c>
      <c r="C7669" s="22" t="s">
        <v>7</v>
      </c>
      <c r="D7669" s="22" t="s">
        <v>5</v>
      </c>
      <c r="E7669" s="22" t="s">
        <v>60</v>
      </c>
      <c r="F7669" s="22" t="s">
        <v>77</v>
      </c>
      <c r="G7669" s="1">
        <v>49468.9</v>
      </c>
    </row>
    <row r="7670" spans="2:7">
      <c r="B7670" s="22" t="s">
        <v>190</v>
      </c>
      <c r="C7670" s="22" t="s">
        <v>7</v>
      </c>
      <c r="D7670" s="22" t="s">
        <v>5</v>
      </c>
      <c r="E7670" s="22" t="s">
        <v>60</v>
      </c>
      <c r="F7670" s="22" t="s">
        <v>78</v>
      </c>
      <c r="G7670" s="1">
        <v>233801.74</v>
      </c>
    </row>
    <row r="7671" spans="2:7">
      <c r="B7671" s="22" t="s">
        <v>190</v>
      </c>
      <c r="C7671" s="22" t="s">
        <v>7</v>
      </c>
      <c r="D7671" s="22" t="s">
        <v>5</v>
      </c>
      <c r="E7671" s="22" t="s">
        <v>60</v>
      </c>
      <c r="F7671" s="22" t="s">
        <v>79</v>
      </c>
      <c r="G7671" s="1">
        <v>477386.52</v>
      </c>
    </row>
    <row r="7672" spans="2:7">
      <c r="B7672" s="22" t="s">
        <v>190</v>
      </c>
      <c r="C7672" s="22" t="s">
        <v>7</v>
      </c>
      <c r="D7672" s="22" t="s">
        <v>5</v>
      </c>
      <c r="E7672" s="22" t="s">
        <v>60</v>
      </c>
      <c r="F7672" s="22" t="s">
        <v>61</v>
      </c>
      <c r="G7672" s="1">
        <v>21815.88</v>
      </c>
    </row>
    <row r="7673" spans="2:7">
      <c r="B7673" s="22" t="s">
        <v>190</v>
      </c>
      <c r="C7673" s="22" t="s">
        <v>7</v>
      </c>
      <c r="D7673" s="22" t="s">
        <v>5</v>
      </c>
      <c r="E7673" s="22" t="s">
        <v>60</v>
      </c>
      <c r="F7673" s="22" t="s">
        <v>80</v>
      </c>
      <c r="G7673" s="1">
        <v>541502.02</v>
      </c>
    </row>
    <row r="7674" spans="2:7">
      <c r="B7674" s="22" t="s">
        <v>190</v>
      </c>
      <c r="C7674" s="22" t="s">
        <v>7</v>
      </c>
      <c r="D7674" s="22" t="s">
        <v>5</v>
      </c>
      <c r="E7674" s="22" t="s">
        <v>60</v>
      </c>
      <c r="F7674" s="22" t="s">
        <v>62</v>
      </c>
      <c r="G7674" s="1">
        <v>370414.48</v>
      </c>
    </row>
    <row r="7675" spans="2:7">
      <c r="B7675" s="22" t="s">
        <v>190</v>
      </c>
      <c r="C7675" s="22" t="s">
        <v>7</v>
      </c>
      <c r="D7675" s="22" t="s">
        <v>7</v>
      </c>
      <c r="E7675" s="22" t="s">
        <v>5</v>
      </c>
      <c r="F7675" s="22" t="s">
        <v>6</v>
      </c>
      <c r="G7675" s="1">
        <v>3222599.05</v>
      </c>
    </row>
    <row r="7676" spans="2:7">
      <c r="B7676" s="22" t="s">
        <v>190</v>
      </c>
      <c r="C7676" s="22" t="s">
        <v>7</v>
      </c>
      <c r="D7676" s="22" t="s">
        <v>7</v>
      </c>
      <c r="E7676" s="22" t="s">
        <v>7</v>
      </c>
      <c r="F7676" s="22" t="s">
        <v>6</v>
      </c>
      <c r="G7676" s="1">
        <v>-797186.61</v>
      </c>
    </row>
    <row r="7677" spans="2:7">
      <c r="B7677" s="22" t="s">
        <v>190</v>
      </c>
      <c r="C7677" s="22" t="s">
        <v>7</v>
      </c>
      <c r="D7677" s="22" t="s">
        <v>7</v>
      </c>
      <c r="E7677" s="22" t="s">
        <v>8</v>
      </c>
      <c r="F7677" s="22" t="s">
        <v>9</v>
      </c>
      <c r="G7677" s="1">
        <v>41026915.090000004</v>
      </c>
    </row>
    <row r="7678" spans="2:7">
      <c r="B7678" s="22" t="s">
        <v>190</v>
      </c>
      <c r="C7678" s="22" t="s">
        <v>7</v>
      </c>
      <c r="D7678" s="22" t="s">
        <v>7</v>
      </c>
      <c r="E7678" s="22" t="s">
        <v>8</v>
      </c>
      <c r="F7678" s="22" t="s">
        <v>10</v>
      </c>
      <c r="G7678" s="1">
        <v>3795656.12</v>
      </c>
    </row>
    <row r="7679" spans="2:7">
      <c r="B7679" s="22" t="s">
        <v>190</v>
      </c>
      <c r="C7679" s="22" t="s">
        <v>7</v>
      </c>
      <c r="D7679" s="22" t="s">
        <v>7</v>
      </c>
      <c r="E7679" s="22" t="s">
        <v>8</v>
      </c>
      <c r="F7679" s="22" t="s">
        <v>11</v>
      </c>
      <c r="G7679" s="1">
        <v>1648732.33</v>
      </c>
    </row>
    <row r="7680" spans="2:7">
      <c r="B7680" s="22" t="s">
        <v>190</v>
      </c>
      <c r="C7680" s="22" t="s">
        <v>7</v>
      </c>
      <c r="D7680" s="22" t="s">
        <v>7</v>
      </c>
      <c r="E7680" s="22" t="s">
        <v>8</v>
      </c>
      <c r="F7680" s="22" t="s">
        <v>12</v>
      </c>
      <c r="G7680" s="1">
        <v>22011737.670000002</v>
      </c>
    </row>
    <row r="7681" spans="2:7">
      <c r="B7681" s="22" t="s">
        <v>190</v>
      </c>
      <c r="C7681" s="22" t="s">
        <v>7</v>
      </c>
      <c r="D7681" s="22" t="s">
        <v>7</v>
      </c>
      <c r="E7681" s="22" t="s">
        <v>8</v>
      </c>
      <c r="F7681" s="22" t="s">
        <v>13</v>
      </c>
      <c r="G7681" s="1">
        <v>273072.8</v>
      </c>
    </row>
    <row r="7682" spans="2:7">
      <c r="B7682" s="22" t="s">
        <v>190</v>
      </c>
      <c r="C7682" s="22" t="s">
        <v>7</v>
      </c>
      <c r="D7682" s="22" t="s">
        <v>7</v>
      </c>
      <c r="E7682" s="22" t="s">
        <v>14</v>
      </c>
      <c r="F7682" s="22" t="s">
        <v>9</v>
      </c>
      <c r="G7682" s="1">
        <v>74877778.290000007</v>
      </c>
    </row>
    <row r="7683" spans="2:7">
      <c r="B7683" s="22" t="s">
        <v>190</v>
      </c>
      <c r="C7683" s="22" t="s">
        <v>7</v>
      </c>
      <c r="D7683" s="22" t="s">
        <v>7</v>
      </c>
      <c r="E7683" s="22" t="s">
        <v>14</v>
      </c>
      <c r="F7683" s="22" t="s">
        <v>10</v>
      </c>
      <c r="G7683" s="1">
        <v>4231527.46</v>
      </c>
    </row>
    <row r="7684" spans="2:7">
      <c r="B7684" s="22" t="s">
        <v>190</v>
      </c>
      <c r="C7684" s="22" t="s">
        <v>7</v>
      </c>
      <c r="D7684" s="22" t="s">
        <v>7</v>
      </c>
      <c r="E7684" s="22" t="s">
        <v>14</v>
      </c>
      <c r="F7684" s="22" t="s">
        <v>11</v>
      </c>
      <c r="G7684" s="1">
        <v>4145144.92</v>
      </c>
    </row>
    <row r="7685" spans="2:7">
      <c r="B7685" s="22" t="s">
        <v>190</v>
      </c>
      <c r="C7685" s="22" t="s">
        <v>7</v>
      </c>
      <c r="D7685" s="22" t="s">
        <v>7</v>
      </c>
      <c r="E7685" s="22" t="s">
        <v>14</v>
      </c>
      <c r="F7685" s="22" t="s">
        <v>12</v>
      </c>
      <c r="G7685" s="1">
        <v>721690.26</v>
      </c>
    </row>
    <row r="7686" spans="2:7">
      <c r="B7686" s="22" t="s">
        <v>190</v>
      </c>
      <c r="C7686" s="22" t="s">
        <v>7</v>
      </c>
      <c r="D7686" s="22" t="s">
        <v>7</v>
      </c>
      <c r="E7686" s="22" t="s">
        <v>15</v>
      </c>
      <c r="F7686" s="22" t="s">
        <v>16</v>
      </c>
      <c r="G7686" s="1">
        <v>76221.710000000006</v>
      </c>
    </row>
    <row r="7687" spans="2:7">
      <c r="B7687" s="22" t="s">
        <v>190</v>
      </c>
      <c r="C7687" s="22" t="s">
        <v>7</v>
      </c>
      <c r="D7687" s="22" t="s">
        <v>7</v>
      </c>
      <c r="E7687" s="22" t="s">
        <v>15</v>
      </c>
      <c r="F7687" s="22" t="s">
        <v>71</v>
      </c>
      <c r="G7687" s="1">
        <v>82059.100000000006</v>
      </c>
    </row>
    <row r="7688" spans="2:7">
      <c r="B7688" s="22" t="s">
        <v>190</v>
      </c>
      <c r="C7688" s="22" t="s">
        <v>7</v>
      </c>
      <c r="D7688" s="22" t="s">
        <v>7</v>
      </c>
      <c r="E7688" s="22" t="s">
        <v>15</v>
      </c>
      <c r="F7688" s="22" t="s">
        <v>17</v>
      </c>
      <c r="G7688" s="1">
        <v>5782290.4699999997</v>
      </c>
    </row>
    <row r="7689" spans="2:7">
      <c r="B7689" s="22" t="s">
        <v>190</v>
      </c>
      <c r="C7689" s="22" t="s">
        <v>7</v>
      </c>
      <c r="D7689" s="22" t="s">
        <v>7</v>
      </c>
      <c r="E7689" s="22" t="s">
        <v>15</v>
      </c>
      <c r="F7689" s="22" t="s">
        <v>18</v>
      </c>
      <c r="G7689" s="1">
        <v>7291035.1799999997</v>
      </c>
    </row>
    <row r="7690" spans="2:7">
      <c r="B7690" s="22" t="s">
        <v>190</v>
      </c>
      <c r="C7690" s="22" t="s">
        <v>7</v>
      </c>
      <c r="D7690" s="22" t="s">
        <v>7</v>
      </c>
      <c r="E7690" s="22" t="s">
        <v>15</v>
      </c>
      <c r="F7690" s="22" t="s">
        <v>19</v>
      </c>
      <c r="G7690" s="1">
        <v>8491252.1500000004</v>
      </c>
    </row>
    <row r="7691" spans="2:7">
      <c r="B7691" s="22" t="s">
        <v>190</v>
      </c>
      <c r="C7691" s="22" t="s">
        <v>7</v>
      </c>
      <c r="D7691" s="22" t="s">
        <v>7</v>
      </c>
      <c r="E7691" s="22" t="s">
        <v>15</v>
      </c>
      <c r="F7691" s="22" t="s">
        <v>20</v>
      </c>
      <c r="G7691" s="1">
        <v>6261634.2199999997</v>
      </c>
    </row>
    <row r="7692" spans="2:7">
      <c r="B7692" s="22" t="s">
        <v>190</v>
      </c>
      <c r="C7692" s="22" t="s">
        <v>7</v>
      </c>
      <c r="D7692" s="22" t="s">
        <v>7</v>
      </c>
      <c r="E7692" s="22" t="s">
        <v>15</v>
      </c>
      <c r="F7692" s="22" t="s">
        <v>98</v>
      </c>
      <c r="G7692" s="1">
        <v>44476.29</v>
      </c>
    </row>
    <row r="7693" spans="2:7">
      <c r="B7693" s="22" t="s">
        <v>190</v>
      </c>
      <c r="C7693" s="22" t="s">
        <v>7</v>
      </c>
      <c r="D7693" s="22" t="s">
        <v>7</v>
      </c>
      <c r="E7693" s="22" t="s">
        <v>15</v>
      </c>
      <c r="F7693" s="22" t="s">
        <v>21</v>
      </c>
      <c r="G7693" s="1">
        <v>30952.1</v>
      </c>
    </row>
    <row r="7694" spans="2:7">
      <c r="B7694" s="22" t="s">
        <v>190</v>
      </c>
      <c r="C7694" s="22" t="s">
        <v>7</v>
      </c>
      <c r="D7694" s="22" t="s">
        <v>7</v>
      </c>
      <c r="E7694" s="22" t="s">
        <v>15</v>
      </c>
      <c r="F7694" s="22" t="s">
        <v>22</v>
      </c>
      <c r="G7694" s="1">
        <v>26843.01</v>
      </c>
    </row>
    <row r="7695" spans="2:7">
      <c r="B7695" s="22" t="s">
        <v>190</v>
      </c>
      <c r="C7695" s="22" t="s">
        <v>7</v>
      </c>
      <c r="D7695" s="22" t="s">
        <v>7</v>
      </c>
      <c r="E7695" s="22" t="s">
        <v>15</v>
      </c>
      <c r="F7695" s="22" t="s">
        <v>23</v>
      </c>
      <c r="G7695" s="1">
        <v>568745.76</v>
      </c>
    </row>
    <row r="7696" spans="2:7">
      <c r="B7696" s="22" t="s">
        <v>190</v>
      </c>
      <c r="C7696" s="22" t="s">
        <v>7</v>
      </c>
      <c r="D7696" s="22" t="s">
        <v>7</v>
      </c>
      <c r="E7696" s="22" t="s">
        <v>15</v>
      </c>
      <c r="F7696" s="22" t="s">
        <v>24</v>
      </c>
      <c r="G7696" s="1">
        <v>524011.39</v>
      </c>
    </row>
    <row r="7697" spans="2:7">
      <c r="B7697" s="22" t="s">
        <v>190</v>
      </c>
      <c r="C7697" s="22" t="s">
        <v>7</v>
      </c>
      <c r="D7697" s="22" t="s">
        <v>7</v>
      </c>
      <c r="E7697" s="22" t="s">
        <v>15</v>
      </c>
      <c r="F7697" s="22" t="s">
        <v>25</v>
      </c>
      <c r="G7697" s="1">
        <v>6996727.9199999999</v>
      </c>
    </row>
    <row r="7698" spans="2:7">
      <c r="B7698" s="22" t="s">
        <v>190</v>
      </c>
      <c r="C7698" s="22" t="s">
        <v>7</v>
      </c>
      <c r="D7698" s="22" t="s">
        <v>7</v>
      </c>
      <c r="E7698" s="22" t="s">
        <v>15</v>
      </c>
      <c r="F7698" s="22" t="s">
        <v>26</v>
      </c>
      <c r="G7698" s="1">
        <v>8235027.6699999999</v>
      </c>
    </row>
    <row r="7699" spans="2:7">
      <c r="B7699" s="22" t="s">
        <v>190</v>
      </c>
      <c r="C7699" s="22" t="s">
        <v>7</v>
      </c>
      <c r="D7699" s="22" t="s">
        <v>7</v>
      </c>
      <c r="E7699" s="22" t="s">
        <v>15</v>
      </c>
      <c r="F7699" s="22" t="s">
        <v>27</v>
      </c>
      <c r="G7699" s="1">
        <v>1333162.97</v>
      </c>
    </row>
    <row r="7700" spans="2:7">
      <c r="B7700" s="22" t="s">
        <v>190</v>
      </c>
      <c r="C7700" s="22" t="s">
        <v>7</v>
      </c>
      <c r="D7700" s="22" t="s">
        <v>7</v>
      </c>
      <c r="E7700" s="22" t="s">
        <v>15</v>
      </c>
      <c r="F7700" s="22" t="s">
        <v>72</v>
      </c>
      <c r="G7700" s="1">
        <v>1313888.07</v>
      </c>
    </row>
    <row r="7701" spans="2:7">
      <c r="B7701" s="22" t="s">
        <v>190</v>
      </c>
      <c r="C7701" s="22" t="s">
        <v>7</v>
      </c>
      <c r="D7701" s="22" t="s">
        <v>7</v>
      </c>
      <c r="E7701" s="22" t="s">
        <v>28</v>
      </c>
      <c r="F7701" s="22" t="s">
        <v>29</v>
      </c>
      <c r="G7701" s="1">
        <v>3306997.1</v>
      </c>
    </row>
    <row r="7702" spans="2:7">
      <c r="B7702" s="22" t="s">
        <v>190</v>
      </c>
      <c r="C7702" s="22" t="s">
        <v>7</v>
      </c>
      <c r="D7702" s="22" t="s">
        <v>7</v>
      </c>
      <c r="E7702" s="22" t="s">
        <v>28</v>
      </c>
      <c r="F7702" s="22" t="s">
        <v>30</v>
      </c>
      <c r="G7702" s="1">
        <v>37112.550000000003</v>
      </c>
    </row>
    <row r="7703" spans="2:7">
      <c r="B7703" s="22" t="s">
        <v>190</v>
      </c>
      <c r="C7703" s="22" t="s">
        <v>7</v>
      </c>
      <c r="D7703" s="22" t="s">
        <v>7</v>
      </c>
      <c r="E7703" s="22" t="s">
        <v>28</v>
      </c>
      <c r="F7703" s="22" t="s">
        <v>31</v>
      </c>
      <c r="G7703" s="1">
        <v>26381.040000000001</v>
      </c>
    </row>
    <row r="7704" spans="2:7">
      <c r="B7704" s="22" t="s">
        <v>190</v>
      </c>
      <c r="C7704" s="22" t="s">
        <v>7</v>
      </c>
      <c r="D7704" s="22" t="s">
        <v>7</v>
      </c>
      <c r="E7704" s="22" t="s">
        <v>28</v>
      </c>
      <c r="F7704" s="22" t="s">
        <v>32</v>
      </c>
      <c r="G7704" s="1">
        <v>839484.77</v>
      </c>
    </row>
    <row r="7705" spans="2:7">
      <c r="B7705" s="22" t="s">
        <v>190</v>
      </c>
      <c r="C7705" s="22" t="s">
        <v>7</v>
      </c>
      <c r="D7705" s="22" t="s">
        <v>7</v>
      </c>
      <c r="E7705" s="22" t="s">
        <v>28</v>
      </c>
      <c r="F7705" s="22" t="s">
        <v>33</v>
      </c>
      <c r="G7705" s="1">
        <v>6630086.8200000003</v>
      </c>
    </row>
    <row r="7706" spans="2:7">
      <c r="B7706" s="22" t="s">
        <v>190</v>
      </c>
      <c r="C7706" s="22" t="s">
        <v>7</v>
      </c>
      <c r="D7706" s="22" t="s">
        <v>7</v>
      </c>
      <c r="E7706" s="22" t="s">
        <v>34</v>
      </c>
      <c r="F7706" s="22" t="s">
        <v>35</v>
      </c>
      <c r="G7706" s="1">
        <v>9832.19</v>
      </c>
    </row>
    <row r="7707" spans="2:7">
      <c r="B7707" s="22" t="s">
        <v>190</v>
      </c>
      <c r="C7707" s="22" t="s">
        <v>7</v>
      </c>
      <c r="D7707" s="22" t="s">
        <v>7</v>
      </c>
      <c r="E7707" s="22" t="s">
        <v>34</v>
      </c>
      <c r="F7707" s="22" t="s">
        <v>37</v>
      </c>
      <c r="G7707" s="1">
        <v>1503624.1</v>
      </c>
    </row>
    <row r="7708" spans="2:7">
      <c r="B7708" s="22" t="s">
        <v>190</v>
      </c>
      <c r="C7708" s="22" t="s">
        <v>7</v>
      </c>
      <c r="D7708" s="22" t="s">
        <v>7</v>
      </c>
      <c r="E7708" s="22" t="s">
        <v>34</v>
      </c>
      <c r="F7708" s="22" t="s">
        <v>64</v>
      </c>
      <c r="G7708" s="1">
        <v>162036.59</v>
      </c>
    </row>
    <row r="7709" spans="2:7">
      <c r="B7709" s="22" t="s">
        <v>190</v>
      </c>
      <c r="C7709" s="22" t="s">
        <v>7</v>
      </c>
      <c r="D7709" s="22" t="s">
        <v>7</v>
      </c>
      <c r="E7709" s="22" t="s">
        <v>34</v>
      </c>
      <c r="F7709" s="22" t="s">
        <v>73</v>
      </c>
      <c r="G7709" s="1">
        <v>1952703.22</v>
      </c>
    </row>
    <row r="7710" spans="2:7">
      <c r="B7710" s="22" t="s">
        <v>190</v>
      </c>
      <c r="C7710" s="22" t="s">
        <v>7</v>
      </c>
      <c r="D7710" s="22" t="s">
        <v>7</v>
      </c>
      <c r="E7710" s="22" t="s">
        <v>34</v>
      </c>
      <c r="F7710" s="22" t="s">
        <v>38</v>
      </c>
      <c r="G7710" s="1">
        <v>455197.93</v>
      </c>
    </row>
    <row r="7711" spans="2:7">
      <c r="B7711" s="22" t="s">
        <v>190</v>
      </c>
      <c r="C7711" s="22" t="s">
        <v>7</v>
      </c>
      <c r="D7711" s="22" t="s">
        <v>7</v>
      </c>
      <c r="E7711" s="22" t="s">
        <v>34</v>
      </c>
      <c r="F7711" s="22" t="s">
        <v>39</v>
      </c>
      <c r="G7711" s="1">
        <v>3440781.23</v>
      </c>
    </row>
    <row r="7712" spans="2:7">
      <c r="B7712" s="22" t="s">
        <v>190</v>
      </c>
      <c r="C7712" s="22" t="s">
        <v>7</v>
      </c>
      <c r="D7712" s="22" t="s">
        <v>7</v>
      </c>
      <c r="E7712" s="22" t="s">
        <v>34</v>
      </c>
      <c r="F7712" s="22" t="s">
        <v>65</v>
      </c>
      <c r="G7712" s="1">
        <v>50000</v>
      </c>
    </row>
    <row r="7713" spans="2:7">
      <c r="B7713" s="22" t="s">
        <v>190</v>
      </c>
      <c r="C7713" s="22" t="s">
        <v>7</v>
      </c>
      <c r="D7713" s="22" t="s">
        <v>7</v>
      </c>
      <c r="E7713" s="22" t="s">
        <v>34</v>
      </c>
      <c r="F7713" s="22" t="s">
        <v>42</v>
      </c>
      <c r="G7713" s="1">
        <v>296819.45</v>
      </c>
    </row>
    <row r="7714" spans="2:7">
      <c r="B7714" s="22" t="s">
        <v>190</v>
      </c>
      <c r="C7714" s="22" t="s">
        <v>7</v>
      </c>
      <c r="D7714" s="22" t="s">
        <v>7</v>
      </c>
      <c r="E7714" s="22" t="s">
        <v>34</v>
      </c>
      <c r="F7714" s="22" t="s">
        <v>44</v>
      </c>
      <c r="G7714" s="1">
        <v>179195.46</v>
      </c>
    </row>
    <row r="7715" spans="2:7">
      <c r="B7715" s="22" t="s">
        <v>190</v>
      </c>
      <c r="C7715" s="22" t="s">
        <v>7</v>
      </c>
      <c r="D7715" s="22" t="s">
        <v>7</v>
      </c>
      <c r="E7715" s="22" t="s">
        <v>34</v>
      </c>
      <c r="F7715" s="22" t="s">
        <v>46</v>
      </c>
      <c r="G7715" s="1">
        <v>50446.32</v>
      </c>
    </row>
    <row r="7716" spans="2:7">
      <c r="B7716" s="22" t="s">
        <v>190</v>
      </c>
      <c r="C7716" s="22" t="s">
        <v>7</v>
      </c>
      <c r="D7716" s="22" t="s">
        <v>7</v>
      </c>
      <c r="E7716" s="22" t="s">
        <v>34</v>
      </c>
      <c r="F7716" s="22" t="s">
        <v>47</v>
      </c>
      <c r="G7716" s="1">
        <v>12694.13</v>
      </c>
    </row>
    <row r="7717" spans="2:7">
      <c r="B7717" s="22" t="s">
        <v>190</v>
      </c>
      <c r="C7717" s="22" t="s">
        <v>7</v>
      </c>
      <c r="D7717" s="22" t="s">
        <v>7</v>
      </c>
      <c r="E7717" s="22" t="s">
        <v>34</v>
      </c>
      <c r="F7717" s="22" t="s">
        <v>48</v>
      </c>
      <c r="G7717" s="1">
        <v>554675.5</v>
      </c>
    </row>
    <row r="7718" spans="2:7">
      <c r="B7718" s="22" t="s">
        <v>190</v>
      </c>
      <c r="C7718" s="22" t="s">
        <v>7</v>
      </c>
      <c r="D7718" s="22" t="s">
        <v>7</v>
      </c>
      <c r="E7718" s="22" t="s">
        <v>34</v>
      </c>
      <c r="F7718" s="22" t="s">
        <v>74</v>
      </c>
      <c r="G7718" s="1">
        <v>9695.39</v>
      </c>
    </row>
    <row r="7719" spans="2:7">
      <c r="B7719" s="22" t="s">
        <v>190</v>
      </c>
      <c r="C7719" s="22" t="s">
        <v>7</v>
      </c>
      <c r="D7719" s="22" t="s">
        <v>7</v>
      </c>
      <c r="E7719" s="22" t="s">
        <v>34</v>
      </c>
      <c r="F7719" s="22" t="s">
        <v>75</v>
      </c>
      <c r="G7719" s="1">
        <v>41023.65</v>
      </c>
    </row>
    <row r="7720" spans="2:7">
      <c r="B7720" s="22" t="s">
        <v>190</v>
      </c>
      <c r="C7720" s="22" t="s">
        <v>7</v>
      </c>
      <c r="D7720" s="22" t="s">
        <v>7</v>
      </c>
      <c r="E7720" s="22" t="s">
        <v>34</v>
      </c>
      <c r="F7720" s="22" t="s">
        <v>66</v>
      </c>
      <c r="G7720" s="1">
        <v>270885.34000000003</v>
      </c>
    </row>
    <row r="7721" spans="2:7">
      <c r="B7721" s="22" t="s">
        <v>190</v>
      </c>
      <c r="C7721" s="22" t="s">
        <v>7</v>
      </c>
      <c r="D7721" s="22" t="s">
        <v>7</v>
      </c>
      <c r="E7721" s="22" t="s">
        <v>34</v>
      </c>
      <c r="F7721" s="22" t="s">
        <v>85</v>
      </c>
      <c r="G7721" s="1">
        <v>744169.6</v>
      </c>
    </row>
    <row r="7722" spans="2:7">
      <c r="B7722" s="22" t="s">
        <v>190</v>
      </c>
      <c r="C7722" s="22" t="s">
        <v>7</v>
      </c>
      <c r="D7722" s="22" t="s">
        <v>7</v>
      </c>
      <c r="E7722" s="22" t="s">
        <v>34</v>
      </c>
      <c r="F7722" s="22" t="s">
        <v>49</v>
      </c>
      <c r="G7722" s="1">
        <v>616219.27</v>
      </c>
    </row>
    <row r="7723" spans="2:7">
      <c r="B7723" s="22" t="s">
        <v>190</v>
      </c>
      <c r="C7723" s="22" t="s">
        <v>7</v>
      </c>
      <c r="D7723" s="22" t="s">
        <v>7</v>
      </c>
      <c r="E7723" s="22" t="s">
        <v>34</v>
      </c>
      <c r="F7723" s="22" t="s">
        <v>50</v>
      </c>
      <c r="G7723" s="1">
        <v>327827.56</v>
      </c>
    </row>
    <row r="7724" spans="2:7">
      <c r="B7724" s="22" t="s">
        <v>190</v>
      </c>
      <c r="C7724" s="22" t="s">
        <v>7</v>
      </c>
      <c r="D7724" s="22" t="s">
        <v>7</v>
      </c>
      <c r="E7724" s="22" t="s">
        <v>34</v>
      </c>
      <c r="F7724" s="22" t="s">
        <v>51</v>
      </c>
      <c r="G7724" s="1">
        <v>8348.5300000000007</v>
      </c>
    </row>
    <row r="7725" spans="2:7">
      <c r="B7725" s="22" t="s">
        <v>190</v>
      </c>
      <c r="C7725" s="22" t="s">
        <v>7</v>
      </c>
      <c r="D7725" s="22" t="s">
        <v>7</v>
      </c>
      <c r="E7725" s="22" t="s">
        <v>34</v>
      </c>
      <c r="F7725" s="22" t="s">
        <v>52</v>
      </c>
      <c r="G7725" s="1">
        <v>7993.7</v>
      </c>
    </row>
    <row r="7726" spans="2:7">
      <c r="B7726" s="22" t="s">
        <v>190</v>
      </c>
      <c r="C7726" s="22" t="s">
        <v>7</v>
      </c>
      <c r="D7726" s="22" t="s">
        <v>7</v>
      </c>
      <c r="E7726" s="22" t="s">
        <v>34</v>
      </c>
      <c r="F7726" s="22" t="s">
        <v>53</v>
      </c>
      <c r="G7726" s="1">
        <v>13687.69</v>
      </c>
    </row>
    <row r="7727" spans="2:7">
      <c r="B7727" s="22" t="s">
        <v>190</v>
      </c>
      <c r="C7727" s="22" t="s">
        <v>7</v>
      </c>
      <c r="D7727" s="22" t="s">
        <v>7</v>
      </c>
      <c r="E7727" s="22" t="s">
        <v>34</v>
      </c>
      <c r="F7727" s="22" t="s">
        <v>54</v>
      </c>
      <c r="G7727" s="1">
        <v>372</v>
      </c>
    </row>
    <row r="7728" spans="2:7">
      <c r="B7728" s="22" t="s">
        <v>190</v>
      </c>
      <c r="C7728" s="22" t="s">
        <v>7</v>
      </c>
      <c r="D7728" s="22" t="s">
        <v>7</v>
      </c>
      <c r="E7728" s="22" t="s">
        <v>34</v>
      </c>
      <c r="F7728" s="22" t="s">
        <v>55</v>
      </c>
      <c r="G7728" s="1">
        <v>907959.08</v>
      </c>
    </row>
    <row r="7729" spans="2:7">
      <c r="B7729" s="22" t="s">
        <v>190</v>
      </c>
      <c r="C7729" s="22" t="s">
        <v>7</v>
      </c>
      <c r="D7729" s="22" t="s">
        <v>7</v>
      </c>
      <c r="E7729" s="22" t="s">
        <v>34</v>
      </c>
      <c r="F7729" s="22" t="s">
        <v>58</v>
      </c>
      <c r="G7729" s="1">
        <v>224286.88</v>
      </c>
    </row>
    <row r="7730" spans="2:7">
      <c r="B7730" s="22" t="s">
        <v>190</v>
      </c>
      <c r="C7730" s="22" t="s">
        <v>7</v>
      </c>
      <c r="D7730" s="22" t="s">
        <v>7</v>
      </c>
      <c r="E7730" s="22" t="s">
        <v>59</v>
      </c>
      <c r="F7730" s="22" t="s">
        <v>55</v>
      </c>
      <c r="G7730" s="1">
        <v>165141.12</v>
      </c>
    </row>
    <row r="7731" spans="2:7">
      <c r="B7731" s="22" t="s">
        <v>190</v>
      </c>
      <c r="C7731" s="22" t="s">
        <v>7</v>
      </c>
      <c r="D7731" s="22" t="s">
        <v>7</v>
      </c>
      <c r="E7731" s="22" t="s">
        <v>60</v>
      </c>
      <c r="F7731" s="22" t="s">
        <v>77</v>
      </c>
      <c r="G7731" s="1">
        <v>55990.15</v>
      </c>
    </row>
    <row r="7732" spans="2:7">
      <c r="B7732" s="22" t="s">
        <v>190</v>
      </c>
      <c r="C7732" s="22" t="s">
        <v>7</v>
      </c>
      <c r="D7732" s="22" t="s">
        <v>7</v>
      </c>
      <c r="E7732" s="22" t="s">
        <v>60</v>
      </c>
      <c r="F7732" s="22" t="s">
        <v>78</v>
      </c>
      <c r="G7732" s="1">
        <v>15326.65</v>
      </c>
    </row>
    <row r="7733" spans="2:7">
      <c r="B7733" s="22" t="s">
        <v>190</v>
      </c>
      <c r="C7733" s="22" t="s">
        <v>7</v>
      </c>
      <c r="D7733" s="22" t="s">
        <v>7</v>
      </c>
      <c r="E7733" s="22" t="s">
        <v>60</v>
      </c>
      <c r="F7733" s="22" t="s">
        <v>79</v>
      </c>
      <c r="G7733" s="1">
        <v>114992.24</v>
      </c>
    </row>
    <row r="7734" spans="2:7">
      <c r="B7734" s="22" t="s">
        <v>190</v>
      </c>
      <c r="C7734" s="22" t="s">
        <v>7</v>
      </c>
      <c r="D7734" s="22" t="s">
        <v>7</v>
      </c>
      <c r="E7734" s="22" t="s">
        <v>60</v>
      </c>
      <c r="F7734" s="22" t="s">
        <v>61</v>
      </c>
      <c r="G7734" s="1">
        <v>58044.72</v>
      </c>
    </row>
    <row r="7735" spans="2:7">
      <c r="B7735" s="22" t="s">
        <v>190</v>
      </c>
      <c r="C7735" s="22" t="s">
        <v>7</v>
      </c>
      <c r="D7735" s="22" t="s">
        <v>7</v>
      </c>
      <c r="E7735" s="22" t="s">
        <v>60</v>
      </c>
      <c r="F7735" s="22" t="s">
        <v>80</v>
      </c>
      <c r="G7735" s="1">
        <v>-42010.26</v>
      </c>
    </row>
    <row r="7736" spans="2:7">
      <c r="B7736" s="22" t="s">
        <v>190</v>
      </c>
      <c r="C7736" s="22" t="s">
        <v>7</v>
      </c>
      <c r="D7736" s="22" t="s">
        <v>7</v>
      </c>
      <c r="E7736" s="22" t="s">
        <v>60</v>
      </c>
      <c r="F7736" s="22" t="s">
        <v>81</v>
      </c>
      <c r="G7736" s="1">
        <v>67620.12</v>
      </c>
    </row>
    <row r="7737" spans="2:7">
      <c r="B7737" s="22" t="s">
        <v>190</v>
      </c>
      <c r="C7737" s="22" t="s">
        <v>7</v>
      </c>
      <c r="D7737" s="22" t="s">
        <v>7</v>
      </c>
      <c r="E7737" s="22" t="s">
        <v>60</v>
      </c>
      <c r="F7737" s="22" t="s">
        <v>62</v>
      </c>
      <c r="G7737" s="1">
        <v>102907.59</v>
      </c>
    </row>
    <row r="7738" spans="2:7">
      <c r="B7738" s="22" t="s">
        <v>191</v>
      </c>
      <c r="C7738" s="22" t="s">
        <v>7</v>
      </c>
      <c r="D7738" s="22" t="s">
        <v>5</v>
      </c>
      <c r="E7738" s="22" t="s">
        <v>5</v>
      </c>
      <c r="F7738" s="22" t="s">
        <v>6</v>
      </c>
      <c r="G7738" s="1">
        <v>2942209.98</v>
      </c>
    </row>
    <row r="7739" spans="2:7">
      <c r="B7739" s="22" t="s">
        <v>191</v>
      </c>
      <c r="C7739" s="22" t="s">
        <v>7</v>
      </c>
      <c r="D7739" s="22" t="s">
        <v>5</v>
      </c>
      <c r="E7739" s="22" t="s">
        <v>7</v>
      </c>
      <c r="F7739" s="22" t="s">
        <v>6</v>
      </c>
      <c r="G7739" s="1">
        <v>-2942209.98</v>
      </c>
    </row>
    <row r="7740" spans="2:7">
      <c r="B7740" s="22" t="s">
        <v>191</v>
      </c>
      <c r="C7740" s="22" t="s">
        <v>7</v>
      </c>
      <c r="D7740" s="22" t="s">
        <v>5</v>
      </c>
      <c r="E7740" s="22" t="s">
        <v>8</v>
      </c>
      <c r="F7740" s="22" t="s">
        <v>9</v>
      </c>
      <c r="G7740" s="1">
        <v>122017531.58</v>
      </c>
    </row>
    <row r="7741" spans="2:7">
      <c r="B7741" s="22" t="s">
        <v>191</v>
      </c>
      <c r="C7741" s="22" t="s">
        <v>7</v>
      </c>
      <c r="D7741" s="22" t="s">
        <v>5</v>
      </c>
      <c r="E7741" s="22" t="s">
        <v>8</v>
      </c>
      <c r="F7741" s="22" t="s">
        <v>10</v>
      </c>
      <c r="G7741" s="1">
        <v>1931538.65</v>
      </c>
    </row>
    <row r="7742" spans="2:7">
      <c r="B7742" s="22" t="s">
        <v>191</v>
      </c>
      <c r="C7742" s="22" t="s">
        <v>7</v>
      </c>
      <c r="D7742" s="22" t="s">
        <v>5</v>
      </c>
      <c r="E7742" s="22" t="s">
        <v>8</v>
      </c>
      <c r="F7742" s="22" t="s">
        <v>11</v>
      </c>
      <c r="G7742" s="1">
        <v>-21390833.309999999</v>
      </c>
    </row>
    <row r="7743" spans="2:7">
      <c r="B7743" s="22" t="s">
        <v>191</v>
      </c>
      <c r="C7743" s="22" t="s">
        <v>7</v>
      </c>
      <c r="D7743" s="22" t="s">
        <v>5</v>
      </c>
      <c r="E7743" s="22" t="s">
        <v>8</v>
      </c>
      <c r="F7743" s="22" t="s">
        <v>12</v>
      </c>
      <c r="G7743" s="1">
        <v>19482278.550000001</v>
      </c>
    </row>
    <row r="7744" spans="2:7">
      <c r="B7744" s="22" t="s">
        <v>191</v>
      </c>
      <c r="C7744" s="22" t="s">
        <v>7</v>
      </c>
      <c r="D7744" s="22" t="s">
        <v>5</v>
      </c>
      <c r="E7744" s="22" t="s">
        <v>8</v>
      </c>
      <c r="F7744" s="22" t="s">
        <v>13</v>
      </c>
      <c r="G7744" s="1">
        <v>996079.07</v>
      </c>
    </row>
    <row r="7745" spans="2:7">
      <c r="B7745" s="22" t="s">
        <v>191</v>
      </c>
      <c r="C7745" s="22" t="s">
        <v>7</v>
      </c>
      <c r="D7745" s="22" t="s">
        <v>5</v>
      </c>
      <c r="E7745" s="22" t="s">
        <v>8</v>
      </c>
      <c r="F7745" s="22" t="s">
        <v>70</v>
      </c>
      <c r="G7745" s="1">
        <v>1386240</v>
      </c>
    </row>
    <row r="7746" spans="2:7">
      <c r="B7746" s="22" t="s">
        <v>191</v>
      </c>
      <c r="C7746" s="22" t="s">
        <v>7</v>
      </c>
      <c r="D7746" s="22" t="s">
        <v>5</v>
      </c>
      <c r="E7746" s="22" t="s">
        <v>14</v>
      </c>
      <c r="F7746" s="22" t="s">
        <v>9</v>
      </c>
      <c r="G7746" s="1">
        <v>50120794.490000002</v>
      </c>
    </row>
    <row r="7747" spans="2:7">
      <c r="B7747" s="22" t="s">
        <v>191</v>
      </c>
      <c r="C7747" s="22" t="s">
        <v>7</v>
      </c>
      <c r="D7747" s="22" t="s">
        <v>5</v>
      </c>
      <c r="E7747" s="22" t="s">
        <v>14</v>
      </c>
      <c r="F7747" s="22" t="s">
        <v>10</v>
      </c>
      <c r="G7747" s="1">
        <v>1330195.81</v>
      </c>
    </row>
    <row r="7748" spans="2:7">
      <c r="B7748" s="22" t="s">
        <v>191</v>
      </c>
      <c r="C7748" s="22" t="s">
        <v>7</v>
      </c>
      <c r="D7748" s="22" t="s">
        <v>5</v>
      </c>
      <c r="E7748" s="22" t="s">
        <v>14</v>
      </c>
      <c r="F7748" s="22" t="s">
        <v>11</v>
      </c>
      <c r="G7748" s="1">
        <v>-5095103.5999999996</v>
      </c>
    </row>
    <row r="7749" spans="2:7">
      <c r="B7749" s="22" t="s">
        <v>191</v>
      </c>
      <c r="C7749" s="22" t="s">
        <v>7</v>
      </c>
      <c r="D7749" s="22" t="s">
        <v>5</v>
      </c>
      <c r="E7749" s="22" t="s">
        <v>14</v>
      </c>
      <c r="F7749" s="22" t="s">
        <v>12</v>
      </c>
      <c r="G7749" s="1">
        <v>1760018.61</v>
      </c>
    </row>
    <row r="7750" spans="2:7">
      <c r="B7750" s="22" t="s">
        <v>191</v>
      </c>
      <c r="C7750" s="22" t="s">
        <v>7</v>
      </c>
      <c r="D7750" s="22" t="s">
        <v>5</v>
      </c>
      <c r="E7750" s="22" t="s">
        <v>14</v>
      </c>
      <c r="F7750" s="22" t="s">
        <v>13</v>
      </c>
      <c r="G7750" s="1">
        <v>495361.48</v>
      </c>
    </row>
    <row r="7751" spans="2:7">
      <c r="B7751" s="22" t="s">
        <v>191</v>
      </c>
      <c r="C7751" s="22" t="s">
        <v>7</v>
      </c>
      <c r="D7751" s="22" t="s">
        <v>5</v>
      </c>
      <c r="E7751" s="22" t="s">
        <v>15</v>
      </c>
      <c r="F7751" s="22" t="s">
        <v>16</v>
      </c>
      <c r="G7751" s="1">
        <v>206295.09</v>
      </c>
    </row>
    <row r="7752" spans="2:7">
      <c r="B7752" s="22" t="s">
        <v>191</v>
      </c>
      <c r="C7752" s="22" t="s">
        <v>7</v>
      </c>
      <c r="D7752" s="22" t="s">
        <v>5</v>
      </c>
      <c r="E7752" s="22" t="s">
        <v>15</v>
      </c>
      <c r="F7752" s="22" t="s">
        <v>71</v>
      </c>
      <c r="G7752" s="1">
        <v>148666.07</v>
      </c>
    </row>
    <row r="7753" spans="2:7">
      <c r="B7753" s="22" t="s">
        <v>191</v>
      </c>
      <c r="C7753" s="22" t="s">
        <v>7</v>
      </c>
      <c r="D7753" s="22" t="s">
        <v>5</v>
      </c>
      <c r="E7753" s="22" t="s">
        <v>15</v>
      </c>
      <c r="F7753" s="22" t="s">
        <v>17</v>
      </c>
      <c r="G7753" s="1">
        <v>11075320.4</v>
      </c>
    </row>
    <row r="7754" spans="2:7">
      <c r="B7754" s="22" t="s">
        <v>191</v>
      </c>
      <c r="C7754" s="22" t="s">
        <v>7</v>
      </c>
      <c r="D7754" s="22" t="s">
        <v>5</v>
      </c>
      <c r="E7754" s="22" t="s">
        <v>15</v>
      </c>
      <c r="F7754" s="22" t="s">
        <v>18</v>
      </c>
      <c r="G7754" s="1">
        <v>4156533.15</v>
      </c>
    </row>
    <row r="7755" spans="2:7">
      <c r="B7755" s="22" t="s">
        <v>191</v>
      </c>
      <c r="C7755" s="22" t="s">
        <v>7</v>
      </c>
      <c r="D7755" s="22" t="s">
        <v>5</v>
      </c>
      <c r="E7755" s="22" t="s">
        <v>15</v>
      </c>
      <c r="F7755" s="22" t="s">
        <v>19</v>
      </c>
      <c r="G7755" s="1">
        <v>22346810</v>
      </c>
    </row>
    <row r="7756" spans="2:7">
      <c r="B7756" s="22" t="s">
        <v>191</v>
      </c>
      <c r="C7756" s="22" t="s">
        <v>7</v>
      </c>
      <c r="D7756" s="22" t="s">
        <v>5</v>
      </c>
      <c r="E7756" s="22" t="s">
        <v>15</v>
      </c>
      <c r="F7756" s="22" t="s">
        <v>20</v>
      </c>
      <c r="G7756" s="1">
        <v>6866292.54</v>
      </c>
    </row>
    <row r="7757" spans="2:7">
      <c r="B7757" s="22" t="s">
        <v>191</v>
      </c>
      <c r="C7757" s="22" t="s">
        <v>7</v>
      </c>
      <c r="D7757" s="22" t="s">
        <v>5</v>
      </c>
      <c r="E7757" s="22" t="s">
        <v>15</v>
      </c>
      <c r="F7757" s="22" t="s">
        <v>21</v>
      </c>
      <c r="G7757" s="1">
        <v>73326.83</v>
      </c>
    </row>
    <row r="7758" spans="2:7">
      <c r="B7758" s="22" t="s">
        <v>191</v>
      </c>
      <c r="C7758" s="22" t="s">
        <v>7</v>
      </c>
      <c r="D7758" s="22" t="s">
        <v>5</v>
      </c>
      <c r="E7758" s="22" t="s">
        <v>15</v>
      </c>
      <c r="F7758" s="22" t="s">
        <v>22</v>
      </c>
      <c r="G7758" s="1">
        <v>27678.84</v>
      </c>
    </row>
    <row r="7759" spans="2:7">
      <c r="B7759" s="22" t="s">
        <v>191</v>
      </c>
      <c r="C7759" s="22" t="s">
        <v>7</v>
      </c>
      <c r="D7759" s="22" t="s">
        <v>5</v>
      </c>
      <c r="E7759" s="22" t="s">
        <v>15</v>
      </c>
      <c r="F7759" s="22" t="s">
        <v>23</v>
      </c>
      <c r="G7759" s="1">
        <v>640234.56999999995</v>
      </c>
    </row>
    <row r="7760" spans="2:7">
      <c r="B7760" s="22" t="s">
        <v>191</v>
      </c>
      <c r="C7760" s="22" t="s">
        <v>7</v>
      </c>
      <c r="D7760" s="22" t="s">
        <v>5</v>
      </c>
      <c r="E7760" s="22" t="s">
        <v>15</v>
      </c>
      <c r="F7760" s="22" t="s">
        <v>24</v>
      </c>
      <c r="G7760" s="1">
        <v>1236954.82</v>
      </c>
    </row>
    <row r="7761" spans="2:7">
      <c r="B7761" s="22" t="s">
        <v>191</v>
      </c>
      <c r="C7761" s="22" t="s">
        <v>7</v>
      </c>
      <c r="D7761" s="22" t="s">
        <v>5</v>
      </c>
      <c r="E7761" s="22" t="s">
        <v>15</v>
      </c>
      <c r="F7761" s="22" t="s">
        <v>25</v>
      </c>
      <c r="G7761" s="1">
        <v>18566869.390000001</v>
      </c>
    </row>
    <row r="7762" spans="2:7">
      <c r="B7762" s="22" t="s">
        <v>191</v>
      </c>
      <c r="C7762" s="22" t="s">
        <v>7</v>
      </c>
      <c r="D7762" s="22" t="s">
        <v>5</v>
      </c>
      <c r="E7762" s="22" t="s">
        <v>15</v>
      </c>
      <c r="F7762" s="22" t="s">
        <v>26</v>
      </c>
      <c r="G7762" s="1">
        <v>13039228.24</v>
      </c>
    </row>
    <row r="7763" spans="2:7">
      <c r="B7763" s="22" t="s">
        <v>191</v>
      </c>
      <c r="C7763" s="22" t="s">
        <v>7</v>
      </c>
      <c r="D7763" s="22" t="s">
        <v>5</v>
      </c>
      <c r="E7763" s="22" t="s">
        <v>15</v>
      </c>
      <c r="F7763" s="22" t="s">
        <v>27</v>
      </c>
      <c r="G7763" s="1">
        <v>-5343069.84</v>
      </c>
    </row>
    <row r="7764" spans="2:7">
      <c r="B7764" s="22" t="s">
        <v>191</v>
      </c>
      <c r="C7764" s="22" t="s">
        <v>7</v>
      </c>
      <c r="D7764" s="22" t="s">
        <v>5</v>
      </c>
      <c r="E7764" s="22" t="s">
        <v>15</v>
      </c>
      <c r="F7764" s="22" t="s">
        <v>72</v>
      </c>
      <c r="G7764" s="1">
        <v>-1616574.79</v>
      </c>
    </row>
    <row r="7765" spans="2:7">
      <c r="B7765" s="22" t="s">
        <v>191</v>
      </c>
      <c r="C7765" s="22" t="s">
        <v>7</v>
      </c>
      <c r="D7765" s="22" t="s">
        <v>5</v>
      </c>
      <c r="E7765" s="22" t="s">
        <v>28</v>
      </c>
      <c r="F7765" s="22" t="s">
        <v>29</v>
      </c>
      <c r="G7765" s="1">
        <v>6195060.2699999996</v>
      </c>
    </row>
    <row r="7766" spans="2:7">
      <c r="B7766" s="22" t="s">
        <v>191</v>
      </c>
      <c r="C7766" s="22" t="s">
        <v>7</v>
      </c>
      <c r="D7766" s="22" t="s">
        <v>5</v>
      </c>
      <c r="E7766" s="22" t="s">
        <v>28</v>
      </c>
      <c r="F7766" s="22" t="s">
        <v>30</v>
      </c>
      <c r="G7766" s="1">
        <v>844804.37</v>
      </c>
    </row>
    <row r="7767" spans="2:7">
      <c r="B7767" s="22" t="s">
        <v>191</v>
      </c>
      <c r="C7767" s="22" t="s">
        <v>7</v>
      </c>
      <c r="D7767" s="22" t="s">
        <v>5</v>
      </c>
      <c r="E7767" s="22" t="s">
        <v>28</v>
      </c>
      <c r="F7767" s="22" t="s">
        <v>31</v>
      </c>
      <c r="G7767" s="1">
        <v>3703009.38</v>
      </c>
    </row>
    <row r="7768" spans="2:7">
      <c r="B7768" s="22" t="s">
        <v>191</v>
      </c>
      <c r="C7768" s="22" t="s">
        <v>7</v>
      </c>
      <c r="D7768" s="22" t="s">
        <v>5</v>
      </c>
      <c r="E7768" s="22" t="s">
        <v>28</v>
      </c>
      <c r="F7768" s="22" t="s">
        <v>32</v>
      </c>
      <c r="G7768" s="1">
        <v>2806307.86</v>
      </c>
    </row>
    <row r="7769" spans="2:7">
      <c r="B7769" s="22" t="s">
        <v>191</v>
      </c>
      <c r="C7769" s="22" t="s">
        <v>7</v>
      </c>
      <c r="D7769" s="22" t="s">
        <v>5</v>
      </c>
      <c r="E7769" s="22" t="s">
        <v>28</v>
      </c>
      <c r="F7769" s="22" t="s">
        <v>33</v>
      </c>
      <c r="G7769" s="1">
        <v>1193912.43</v>
      </c>
    </row>
    <row r="7770" spans="2:7">
      <c r="B7770" s="22" t="s">
        <v>191</v>
      </c>
      <c r="C7770" s="22" t="s">
        <v>7</v>
      </c>
      <c r="D7770" s="22" t="s">
        <v>5</v>
      </c>
      <c r="E7770" s="22" t="s">
        <v>34</v>
      </c>
      <c r="F7770" s="22" t="s">
        <v>36</v>
      </c>
      <c r="G7770" s="1">
        <v>65749.45</v>
      </c>
    </row>
    <row r="7771" spans="2:7">
      <c r="B7771" s="22" t="s">
        <v>191</v>
      </c>
      <c r="C7771" s="22" t="s">
        <v>7</v>
      </c>
      <c r="D7771" s="22" t="s">
        <v>5</v>
      </c>
      <c r="E7771" s="22" t="s">
        <v>34</v>
      </c>
      <c r="F7771" s="22" t="s">
        <v>37</v>
      </c>
      <c r="G7771" s="1">
        <v>4218491.87</v>
      </c>
    </row>
    <row r="7772" spans="2:7">
      <c r="B7772" s="22" t="s">
        <v>191</v>
      </c>
      <c r="C7772" s="22" t="s">
        <v>7</v>
      </c>
      <c r="D7772" s="22" t="s">
        <v>5</v>
      </c>
      <c r="E7772" s="22" t="s">
        <v>34</v>
      </c>
      <c r="F7772" s="22" t="s">
        <v>64</v>
      </c>
      <c r="G7772" s="1">
        <v>304883.76</v>
      </c>
    </row>
    <row r="7773" spans="2:7">
      <c r="B7773" s="22" t="s">
        <v>191</v>
      </c>
      <c r="C7773" s="22" t="s">
        <v>7</v>
      </c>
      <c r="D7773" s="22" t="s">
        <v>5</v>
      </c>
      <c r="E7773" s="22" t="s">
        <v>34</v>
      </c>
      <c r="F7773" s="22" t="s">
        <v>73</v>
      </c>
      <c r="G7773" s="1">
        <v>175250.66</v>
      </c>
    </row>
    <row r="7774" spans="2:7">
      <c r="B7774" s="22" t="s">
        <v>191</v>
      </c>
      <c r="C7774" s="22" t="s">
        <v>7</v>
      </c>
      <c r="D7774" s="22" t="s">
        <v>5</v>
      </c>
      <c r="E7774" s="22" t="s">
        <v>34</v>
      </c>
      <c r="F7774" s="22" t="s">
        <v>39</v>
      </c>
      <c r="G7774" s="1">
        <v>8925538.4399999995</v>
      </c>
    </row>
    <row r="7775" spans="2:7">
      <c r="B7775" s="22" t="s">
        <v>191</v>
      </c>
      <c r="C7775" s="22" t="s">
        <v>7</v>
      </c>
      <c r="D7775" s="22" t="s">
        <v>5</v>
      </c>
      <c r="E7775" s="22" t="s">
        <v>34</v>
      </c>
      <c r="F7775" s="22" t="s">
        <v>41</v>
      </c>
      <c r="G7775" s="1">
        <v>68300.02</v>
      </c>
    </row>
    <row r="7776" spans="2:7">
      <c r="B7776" s="22" t="s">
        <v>191</v>
      </c>
      <c r="C7776" s="22" t="s">
        <v>7</v>
      </c>
      <c r="D7776" s="22" t="s">
        <v>5</v>
      </c>
      <c r="E7776" s="22" t="s">
        <v>34</v>
      </c>
      <c r="F7776" s="22" t="s">
        <v>65</v>
      </c>
      <c r="G7776" s="1">
        <v>82155.03</v>
      </c>
    </row>
    <row r="7777" spans="2:7">
      <c r="B7777" s="22" t="s">
        <v>191</v>
      </c>
      <c r="C7777" s="22" t="s">
        <v>7</v>
      </c>
      <c r="D7777" s="22" t="s">
        <v>5</v>
      </c>
      <c r="E7777" s="22" t="s">
        <v>34</v>
      </c>
      <c r="F7777" s="22" t="s">
        <v>42</v>
      </c>
      <c r="G7777" s="1">
        <v>3401469.78</v>
      </c>
    </row>
    <row r="7778" spans="2:7">
      <c r="B7778" s="22" t="s">
        <v>191</v>
      </c>
      <c r="C7778" s="22" t="s">
        <v>7</v>
      </c>
      <c r="D7778" s="22" t="s">
        <v>5</v>
      </c>
      <c r="E7778" s="22" t="s">
        <v>34</v>
      </c>
      <c r="F7778" s="22" t="s">
        <v>45</v>
      </c>
      <c r="G7778" s="1">
        <v>411630.56</v>
      </c>
    </row>
    <row r="7779" spans="2:7">
      <c r="B7779" s="22" t="s">
        <v>191</v>
      </c>
      <c r="C7779" s="22" t="s">
        <v>7</v>
      </c>
      <c r="D7779" s="22" t="s">
        <v>5</v>
      </c>
      <c r="E7779" s="22" t="s">
        <v>34</v>
      </c>
      <c r="F7779" s="22" t="s">
        <v>46</v>
      </c>
      <c r="G7779" s="1">
        <v>491899.9</v>
      </c>
    </row>
    <row r="7780" spans="2:7">
      <c r="B7780" s="22" t="s">
        <v>191</v>
      </c>
      <c r="C7780" s="22" t="s">
        <v>7</v>
      </c>
      <c r="D7780" s="22" t="s">
        <v>5</v>
      </c>
      <c r="E7780" s="22" t="s">
        <v>34</v>
      </c>
      <c r="F7780" s="22" t="s">
        <v>47</v>
      </c>
      <c r="G7780" s="1">
        <v>1882956.37</v>
      </c>
    </row>
    <row r="7781" spans="2:7">
      <c r="B7781" s="22" t="s">
        <v>191</v>
      </c>
      <c r="C7781" s="22" t="s">
        <v>7</v>
      </c>
      <c r="D7781" s="22" t="s">
        <v>5</v>
      </c>
      <c r="E7781" s="22" t="s">
        <v>34</v>
      </c>
      <c r="F7781" s="22" t="s">
        <v>48</v>
      </c>
      <c r="G7781" s="1">
        <v>7359</v>
      </c>
    </row>
    <row r="7782" spans="2:7">
      <c r="B7782" s="22" t="s">
        <v>191</v>
      </c>
      <c r="C7782" s="22" t="s">
        <v>7</v>
      </c>
      <c r="D7782" s="22" t="s">
        <v>5</v>
      </c>
      <c r="E7782" s="22" t="s">
        <v>34</v>
      </c>
      <c r="F7782" s="22" t="s">
        <v>74</v>
      </c>
      <c r="G7782" s="1">
        <v>146409.56</v>
      </c>
    </row>
    <row r="7783" spans="2:7">
      <c r="B7783" s="22" t="s">
        <v>191</v>
      </c>
      <c r="C7783" s="22" t="s">
        <v>7</v>
      </c>
      <c r="D7783" s="22" t="s">
        <v>5</v>
      </c>
      <c r="E7783" s="22" t="s">
        <v>34</v>
      </c>
      <c r="F7783" s="22" t="s">
        <v>75</v>
      </c>
      <c r="G7783" s="1">
        <v>121778.29</v>
      </c>
    </row>
    <row r="7784" spans="2:7">
      <c r="B7784" s="22" t="s">
        <v>191</v>
      </c>
      <c r="C7784" s="22" t="s">
        <v>7</v>
      </c>
      <c r="D7784" s="22" t="s">
        <v>5</v>
      </c>
      <c r="E7784" s="22" t="s">
        <v>34</v>
      </c>
      <c r="F7784" s="22" t="s">
        <v>88</v>
      </c>
      <c r="G7784" s="1">
        <v>18070.36</v>
      </c>
    </row>
    <row r="7785" spans="2:7">
      <c r="B7785" s="22" t="s">
        <v>191</v>
      </c>
      <c r="C7785" s="22" t="s">
        <v>7</v>
      </c>
      <c r="D7785" s="22" t="s">
        <v>5</v>
      </c>
      <c r="E7785" s="22" t="s">
        <v>34</v>
      </c>
      <c r="F7785" s="22" t="s">
        <v>66</v>
      </c>
      <c r="G7785" s="1">
        <v>105391.37</v>
      </c>
    </row>
    <row r="7786" spans="2:7">
      <c r="B7786" s="22" t="s">
        <v>191</v>
      </c>
      <c r="C7786" s="22" t="s">
        <v>7</v>
      </c>
      <c r="D7786" s="22" t="s">
        <v>5</v>
      </c>
      <c r="E7786" s="22" t="s">
        <v>34</v>
      </c>
      <c r="F7786" s="22" t="s">
        <v>67</v>
      </c>
      <c r="G7786" s="1">
        <v>69225.320000000007</v>
      </c>
    </row>
    <row r="7787" spans="2:7">
      <c r="B7787" s="22" t="s">
        <v>191</v>
      </c>
      <c r="C7787" s="22" t="s">
        <v>7</v>
      </c>
      <c r="D7787" s="22" t="s">
        <v>5</v>
      </c>
      <c r="E7787" s="22" t="s">
        <v>34</v>
      </c>
      <c r="F7787" s="22" t="s">
        <v>85</v>
      </c>
      <c r="G7787" s="1">
        <v>1338340.58</v>
      </c>
    </row>
    <row r="7788" spans="2:7">
      <c r="B7788" s="22" t="s">
        <v>191</v>
      </c>
      <c r="C7788" s="22" t="s">
        <v>7</v>
      </c>
      <c r="D7788" s="22" t="s">
        <v>5</v>
      </c>
      <c r="E7788" s="22" t="s">
        <v>34</v>
      </c>
      <c r="F7788" s="22" t="s">
        <v>49</v>
      </c>
      <c r="G7788" s="1">
        <v>2996216.58</v>
      </c>
    </row>
    <row r="7789" spans="2:7">
      <c r="B7789" s="22" t="s">
        <v>191</v>
      </c>
      <c r="C7789" s="22" t="s">
        <v>7</v>
      </c>
      <c r="D7789" s="22" t="s">
        <v>5</v>
      </c>
      <c r="E7789" s="22" t="s">
        <v>34</v>
      </c>
      <c r="F7789" s="22" t="s">
        <v>50</v>
      </c>
      <c r="G7789" s="1">
        <v>345767.52</v>
      </c>
    </row>
    <row r="7790" spans="2:7">
      <c r="B7790" s="22" t="s">
        <v>191</v>
      </c>
      <c r="C7790" s="22" t="s">
        <v>7</v>
      </c>
      <c r="D7790" s="22" t="s">
        <v>5</v>
      </c>
      <c r="E7790" s="22" t="s">
        <v>34</v>
      </c>
      <c r="F7790" s="22" t="s">
        <v>51</v>
      </c>
      <c r="G7790" s="1">
        <v>67124.31</v>
      </c>
    </row>
    <row r="7791" spans="2:7">
      <c r="B7791" s="22" t="s">
        <v>191</v>
      </c>
      <c r="C7791" s="22" t="s">
        <v>7</v>
      </c>
      <c r="D7791" s="22" t="s">
        <v>5</v>
      </c>
      <c r="E7791" s="22" t="s">
        <v>34</v>
      </c>
      <c r="F7791" s="22" t="s">
        <v>52</v>
      </c>
      <c r="G7791" s="1">
        <v>1135031.1100000001</v>
      </c>
    </row>
    <row r="7792" spans="2:7">
      <c r="B7792" s="22" t="s">
        <v>191</v>
      </c>
      <c r="C7792" s="22" t="s">
        <v>7</v>
      </c>
      <c r="D7792" s="22" t="s">
        <v>5</v>
      </c>
      <c r="E7792" s="22" t="s">
        <v>34</v>
      </c>
      <c r="F7792" s="22" t="s">
        <v>53</v>
      </c>
      <c r="G7792" s="1">
        <v>5872496.7999999998</v>
      </c>
    </row>
    <row r="7793" spans="2:7">
      <c r="B7793" s="22" t="s">
        <v>191</v>
      </c>
      <c r="C7793" s="22" t="s">
        <v>7</v>
      </c>
      <c r="D7793" s="22" t="s">
        <v>5</v>
      </c>
      <c r="E7793" s="22" t="s">
        <v>34</v>
      </c>
      <c r="F7793" s="22" t="s">
        <v>54</v>
      </c>
      <c r="G7793" s="1">
        <v>115452.81</v>
      </c>
    </row>
    <row r="7794" spans="2:7">
      <c r="B7794" s="22" t="s">
        <v>191</v>
      </c>
      <c r="C7794" s="22" t="s">
        <v>7</v>
      </c>
      <c r="D7794" s="22" t="s">
        <v>5</v>
      </c>
      <c r="E7794" s="22" t="s">
        <v>34</v>
      </c>
      <c r="F7794" s="22" t="s">
        <v>55</v>
      </c>
      <c r="G7794" s="1">
        <v>1060045.8</v>
      </c>
    </row>
    <row r="7795" spans="2:7">
      <c r="B7795" s="22" t="s">
        <v>191</v>
      </c>
      <c r="C7795" s="22" t="s">
        <v>7</v>
      </c>
      <c r="D7795" s="22" t="s">
        <v>5</v>
      </c>
      <c r="E7795" s="22" t="s">
        <v>34</v>
      </c>
      <c r="F7795" s="22" t="s">
        <v>76</v>
      </c>
      <c r="G7795" s="1">
        <v>507269.74</v>
      </c>
    </row>
    <row r="7796" spans="2:7">
      <c r="B7796" s="22" t="s">
        <v>191</v>
      </c>
      <c r="C7796" s="22" t="s">
        <v>7</v>
      </c>
      <c r="D7796" s="22" t="s">
        <v>5</v>
      </c>
      <c r="E7796" s="22" t="s">
        <v>34</v>
      </c>
      <c r="F7796" s="22" t="s">
        <v>57</v>
      </c>
      <c r="G7796" s="1">
        <v>2262933.7799999998</v>
      </c>
    </row>
    <row r="7797" spans="2:7">
      <c r="B7797" s="22" t="s">
        <v>191</v>
      </c>
      <c r="C7797" s="22" t="s">
        <v>7</v>
      </c>
      <c r="D7797" s="22" t="s">
        <v>5</v>
      </c>
      <c r="E7797" s="22" t="s">
        <v>34</v>
      </c>
      <c r="F7797" s="22" t="s">
        <v>58</v>
      </c>
      <c r="G7797" s="1">
        <v>299275.09000000003</v>
      </c>
    </row>
    <row r="7798" spans="2:7">
      <c r="B7798" s="22" t="s">
        <v>191</v>
      </c>
      <c r="C7798" s="22" t="s">
        <v>7</v>
      </c>
      <c r="D7798" s="22" t="s">
        <v>5</v>
      </c>
      <c r="E7798" s="22" t="s">
        <v>59</v>
      </c>
      <c r="F7798" s="22" t="s">
        <v>55</v>
      </c>
      <c r="G7798" s="1">
        <v>328153.7</v>
      </c>
    </row>
    <row r="7799" spans="2:7">
      <c r="B7799" s="22" t="s">
        <v>191</v>
      </c>
      <c r="C7799" s="22" t="s">
        <v>7</v>
      </c>
      <c r="D7799" s="22" t="s">
        <v>5</v>
      </c>
      <c r="E7799" s="22" t="s">
        <v>60</v>
      </c>
      <c r="F7799" s="22" t="s">
        <v>79</v>
      </c>
      <c r="G7799" s="1">
        <v>151835.53</v>
      </c>
    </row>
    <row r="7800" spans="2:7">
      <c r="B7800" s="22" t="s">
        <v>191</v>
      </c>
      <c r="C7800" s="22" t="s">
        <v>7</v>
      </c>
      <c r="D7800" s="22" t="s">
        <v>5</v>
      </c>
      <c r="E7800" s="22" t="s">
        <v>60</v>
      </c>
      <c r="F7800" s="22" t="s">
        <v>62</v>
      </c>
      <c r="G7800" s="1">
        <v>-7721.99</v>
      </c>
    </row>
    <row r="7801" spans="2:7">
      <c r="B7801" s="22" t="s">
        <v>191</v>
      </c>
      <c r="C7801" s="22" t="s">
        <v>7</v>
      </c>
      <c r="D7801" s="22" t="s">
        <v>7</v>
      </c>
      <c r="E7801" s="22" t="s">
        <v>8</v>
      </c>
      <c r="F7801" s="22" t="s">
        <v>11</v>
      </c>
      <c r="G7801" s="1">
        <v>23159768.859999999</v>
      </c>
    </row>
    <row r="7802" spans="2:7">
      <c r="B7802" s="22" t="s">
        <v>191</v>
      </c>
      <c r="C7802" s="22" t="s">
        <v>7</v>
      </c>
      <c r="D7802" s="22" t="s">
        <v>7</v>
      </c>
      <c r="E7802" s="22" t="s">
        <v>14</v>
      </c>
      <c r="F7802" s="22" t="s">
        <v>11</v>
      </c>
      <c r="G7802" s="1">
        <v>7019548.46</v>
      </c>
    </row>
    <row r="7803" spans="2:7">
      <c r="B7803" s="22" t="s">
        <v>191</v>
      </c>
      <c r="C7803" s="22" t="s">
        <v>7</v>
      </c>
      <c r="D7803" s="22" t="s">
        <v>7</v>
      </c>
      <c r="E7803" s="22" t="s">
        <v>15</v>
      </c>
      <c r="F7803" s="22" t="s">
        <v>27</v>
      </c>
      <c r="G7803" s="1">
        <v>5558344.5300000003</v>
      </c>
    </row>
    <row r="7804" spans="2:7">
      <c r="B7804" s="22" t="s">
        <v>191</v>
      </c>
      <c r="C7804" s="22" t="s">
        <v>7</v>
      </c>
      <c r="D7804" s="22" t="s">
        <v>7</v>
      </c>
      <c r="E7804" s="22" t="s">
        <v>15</v>
      </c>
      <c r="F7804" s="22" t="s">
        <v>72</v>
      </c>
      <c r="G7804" s="1">
        <v>1684691.61</v>
      </c>
    </row>
    <row r="7805" spans="2:7">
      <c r="B7805" s="22" t="s">
        <v>191</v>
      </c>
      <c r="C7805" s="22" t="s">
        <v>7</v>
      </c>
      <c r="D7805" s="22" t="s">
        <v>7</v>
      </c>
      <c r="E7805" s="22" t="s">
        <v>60</v>
      </c>
      <c r="F7805" s="22" t="s">
        <v>62</v>
      </c>
      <c r="G7805" s="1">
        <v>687845.85</v>
      </c>
    </row>
    <row r="7806" spans="2:7">
      <c r="B7806" s="22" t="s">
        <v>192</v>
      </c>
      <c r="C7806" s="22" t="s">
        <v>7</v>
      </c>
      <c r="D7806" s="22" t="s">
        <v>5</v>
      </c>
      <c r="E7806" s="22" t="s">
        <v>5</v>
      </c>
      <c r="F7806" s="22" t="s">
        <v>6</v>
      </c>
      <c r="G7806" s="1">
        <v>60693.31</v>
      </c>
    </row>
    <row r="7807" spans="2:7">
      <c r="B7807" s="22" t="s">
        <v>192</v>
      </c>
      <c r="C7807" s="22" t="s">
        <v>7</v>
      </c>
      <c r="D7807" s="22" t="s">
        <v>5</v>
      </c>
      <c r="E7807" s="22" t="s">
        <v>7</v>
      </c>
      <c r="F7807" s="22" t="s">
        <v>6</v>
      </c>
      <c r="G7807" s="1">
        <v>-602178.61</v>
      </c>
    </row>
    <row r="7808" spans="2:7">
      <c r="B7808" s="22" t="s">
        <v>192</v>
      </c>
      <c r="C7808" s="22" t="s">
        <v>7</v>
      </c>
      <c r="D7808" s="22" t="s">
        <v>5</v>
      </c>
      <c r="E7808" s="22" t="s">
        <v>8</v>
      </c>
      <c r="F7808" s="22" t="s">
        <v>9</v>
      </c>
      <c r="G7808" s="1">
        <v>22437931.52</v>
      </c>
    </row>
    <row r="7809" spans="2:7">
      <c r="B7809" s="22" t="s">
        <v>192</v>
      </c>
      <c r="C7809" s="22" t="s">
        <v>7</v>
      </c>
      <c r="D7809" s="22" t="s">
        <v>5</v>
      </c>
      <c r="E7809" s="22" t="s">
        <v>8</v>
      </c>
      <c r="F7809" s="22" t="s">
        <v>10</v>
      </c>
      <c r="G7809" s="1">
        <v>88321.47</v>
      </c>
    </row>
    <row r="7810" spans="2:7">
      <c r="B7810" s="22" t="s">
        <v>192</v>
      </c>
      <c r="C7810" s="22" t="s">
        <v>7</v>
      </c>
      <c r="D7810" s="22" t="s">
        <v>5</v>
      </c>
      <c r="E7810" s="22" t="s">
        <v>8</v>
      </c>
      <c r="F7810" s="22" t="s">
        <v>11</v>
      </c>
      <c r="G7810" s="1">
        <v>127861.45</v>
      </c>
    </row>
    <row r="7811" spans="2:7">
      <c r="B7811" s="22" t="s">
        <v>192</v>
      </c>
      <c r="C7811" s="22" t="s">
        <v>7</v>
      </c>
      <c r="D7811" s="22" t="s">
        <v>5</v>
      </c>
      <c r="E7811" s="22" t="s">
        <v>8</v>
      </c>
      <c r="F7811" s="22" t="s">
        <v>12</v>
      </c>
      <c r="G7811" s="1">
        <v>608767.43000000005</v>
      </c>
    </row>
    <row r="7812" spans="2:7">
      <c r="B7812" s="22" t="s">
        <v>192</v>
      </c>
      <c r="C7812" s="22" t="s">
        <v>7</v>
      </c>
      <c r="D7812" s="22" t="s">
        <v>5</v>
      </c>
      <c r="E7812" s="22" t="s">
        <v>8</v>
      </c>
      <c r="F7812" s="22" t="s">
        <v>13</v>
      </c>
      <c r="G7812" s="1">
        <v>125295.14</v>
      </c>
    </row>
    <row r="7813" spans="2:7">
      <c r="B7813" s="22" t="s">
        <v>192</v>
      </c>
      <c r="C7813" s="22" t="s">
        <v>7</v>
      </c>
      <c r="D7813" s="22" t="s">
        <v>5</v>
      </c>
      <c r="E7813" s="22" t="s">
        <v>8</v>
      </c>
      <c r="F7813" s="22" t="s">
        <v>70</v>
      </c>
      <c r="G7813" s="1">
        <v>175059</v>
      </c>
    </row>
    <row r="7814" spans="2:7">
      <c r="B7814" s="22" t="s">
        <v>192</v>
      </c>
      <c r="C7814" s="22" t="s">
        <v>7</v>
      </c>
      <c r="D7814" s="22" t="s">
        <v>5</v>
      </c>
      <c r="E7814" s="22" t="s">
        <v>14</v>
      </c>
      <c r="F7814" s="22" t="s">
        <v>9</v>
      </c>
      <c r="G7814" s="1">
        <v>8537083.1899999995</v>
      </c>
    </row>
    <row r="7815" spans="2:7">
      <c r="B7815" s="22" t="s">
        <v>192</v>
      </c>
      <c r="C7815" s="22" t="s">
        <v>7</v>
      </c>
      <c r="D7815" s="22" t="s">
        <v>5</v>
      </c>
      <c r="E7815" s="22" t="s">
        <v>14</v>
      </c>
      <c r="F7815" s="22" t="s">
        <v>10</v>
      </c>
      <c r="G7815" s="1">
        <v>291653.89</v>
      </c>
    </row>
    <row r="7816" spans="2:7">
      <c r="B7816" s="22" t="s">
        <v>192</v>
      </c>
      <c r="C7816" s="22" t="s">
        <v>7</v>
      </c>
      <c r="D7816" s="22" t="s">
        <v>5</v>
      </c>
      <c r="E7816" s="22" t="s">
        <v>14</v>
      </c>
      <c r="F7816" s="22" t="s">
        <v>11</v>
      </c>
      <c r="G7816" s="1">
        <v>158956.17000000001</v>
      </c>
    </row>
    <row r="7817" spans="2:7">
      <c r="B7817" s="22" t="s">
        <v>192</v>
      </c>
      <c r="C7817" s="22" t="s">
        <v>7</v>
      </c>
      <c r="D7817" s="22" t="s">
        <v>5</v>
      </c>
      <c r="E7817" s="22" t="s">
        <v>14</v>
      </c>
      <c r="F7817" s="22" t="s">
        <v>12</v>
      </c>
      <c r="G7817" s="1">
        <v>15929.68</v>
      </c>
    </row>
    <row r="7818" spans="2:7">
      <c r="B7818" s="22" t="s">
        <v>192</v>
      </c>
      <c r="C7818" s="22" t="s">
        <v>7</v>
      </c>
      <c r="D7818" s="22" t="s">
        <v>5</v>
      </c>
      <c r="E7818" s="22" t="s">
        <v>14</v>
      </c>
      <c r="F7818" s="22" t="s">
        <v>13</v>
      </c>
      <c r="G7818" s="1">
        <v>64951.94</v>
      </c>
    </row>
    <row r="7819" spans="2:7">
      <c r="B7819" s="22" t="s">
        <v>192</v>
      </c>
      <c r="C7819" s="22" t="s">
        <v>7</v>
      </c>
      <c r="D7819" s="22" t="s">
        <v>5</v>
      </c>
      <c r="E7819" s="22" t="s">
        <v>15</v>
      </c>
      <c r="F7819" s="22" t="s">
        <v>16</v>
      </c>
      <c r="G7819" s="1">
        <v>13247.19</v>
      </c>
    </row>
    <row r="7820" spans="2:7">
      <c r="B7820" s="22" t="s">
        <v>192</v>
      </c>
      <c r="C7820" s="22" t="s">
        <v>7</v>
      </c>
      <c r="D7820" s="22" t="s">
        <v>5</v>
      </c>
      <c r="E7820" s="22" t="s">
        <v>15</v>
      </c>
      <c r="F7820" s="22" t="s">
        <v>71</v>
      </c>
      <c r="G7820" s="1">
        <v>1111.6099999999999</v>
      </c>
    </row>
    <row r="7821" spans="2:7">
      <c r="B7821" s="22" t="s">
        <v>192</v>
      </c>
      <c r="C7821" s="22" t="s">
        <v>7</v>
      </c>
      <c r="D7821" s="22" t="s">
        <v>5</v>
      </c>
      <c r="E7821" s="22" t="s">
        <v>15</v>
      </c>
      <c r="F7821" s="22" t="s">
        <v>17</v>
      </c>
      <c r="G7821" s="1">
        <v>1760851.91</v>
      </c>
    </row>
    <row r="7822" spans="2:7">
      <c r="B7822" s="22" t="s">
        <v>192</v>
      </c>
      <c r="C7822" s="22" t="s">
        <v>7</v>
      </c>
      <c r="D7822" s="22" t="s">
        <v>5</v>
      </c>
      <c r="E7822" s="22" t="s">
        <v>15</v>
      </c>
      <c r="F7822" s="22" t="s">
        <v>18</v>
      </c>
      <c r="G7822" s="1">
        <v>684091.14</v>
      </c>
    </row>
    <row r="7823" spans="2:7">
      <c r="B7823" s="22" t="s">
        <v>192</v>
      </c>
      <c r="C7823" s="22" t="s">
        <v>7</v>
      </c>
      <c r="D7823" s="22" t="s">
        <v>5</v>
      </c>
      <c r="E7823" s="22" t="s">
        <v>15</v>
      </c>
      <c r="F7823" s="22" t="s">
        <v>19</v>
      </c>
      <c r="G7823" s="1">
        <v>3609570.47</v>
      </c>
    </row>
    <row r="7824" spans="2:7">
      <c r="B7824" s="22" t="s">
        <v>192</v>
      </c>
      <c r="C7824" s="22" t="s">
        <v>7</v>
      </c>
      <c r="D7824" s="22" t="s">
        <v>5</v>
      </c>
      <c r="E7824" s="22" t="s">
        <v>15</v>
      </c>
      <c r="F7824" s="22" t="s">
        <v>20</v>
      </c>
      <c r="G7824" s="1">
        <v>1161475.3400000001</v>
      </c>
    </row>
    <row r="7825" spans="2:7">
      <c r="B7825" s="22" t="s">
        <v>192</v>
      </c>
      <c r="C7825" s="22" t="s">
        <v>7</v>
      </c>
      <c r="D7825" s="22" t="s">
        <v>5</v>
      </c>
      <c r="E7825" s="22" t="s">
        <v>15</v>
      </c>
      <c r="F7825" s="22" t="s">
        <v>21</v>
      </c>
      <c r="G7825" s="1">
        <v>32386.07</v>
      </c>
    </row>
    <row r="7826" spans="2:7">
      <c r="B7826" s="22" t="s">
        <v>192</v>
      </c>
      <c r="C7826" s="22" t="s">
        <v>7</v>
      </c>
      <c r="D7826" s="22" t="s">
        <v>5</v>
      </c>
      <c r="E7826" s="22" t="s">
        <v>15</v>
      </c>
      <c r="F7826" s="22" t="s">
        <v>22</v>
      </c>
      <c r="G7826" s="1">
        <v>16999.32</v>
      </c>
    </row>
    <row r="7827" spans="2:7">
      <c r="B7827" s="22" t="s">
        <v>192</v>
      </c>
      <c r="C7827" s="22" t="s">
        <v>7</v>
      </c>
      <c r="D7827" s="22" t="s">
        <v>5</v>
      </c>
      <c r="E7827" s="22" t="s">
        <v>15</v>
      </c>
      <c r="F7827" s="22" t="s">
        <v>23</v>
      </c>
      <c r="G7827" s="1">
        <v>108376.24</v>
      </c>
    </row>
    <row r="7828" spans="2:7">
      <c r="B7828" s="22" t="s">
        <v>192</v>
      </c>
      <c r="C7828" s="22" t="s">
        <v>7</v>
      </c>
      <c r="D7828" s="22" t="s">
        <v>5</v>
      </c>
      <c r="E7828" s="22" t="s">
        <v>15</v>
      </c>
      <c r="F7828" s="22" t="s">
        <v>24</v>
      </c>
      <c r="G7828" s="1">
        <v>252219.86</v>
      </c>
    </row>
    <row r="7829" spans="2:7">
      <c r="B7829" s="22" t="s">
        <v>192</v>
      </c>
      <c r="C7829" s="22" t="s">
        <v>7</v>
      </c>
      <c r="D7829" s="22" t="s">
        <v>5</v>
      </c>
      <c r="E7829" s="22" t="s">
        <v>15</v>
      </c>
      <c r="F7829" s="22" t="s">
        <v>25</v>
      </c>
      <c r="G7829" s="1">
        <v>2935028.55</v>
      </c>
    </row>
    <row r="7830" spans="2:7">
      <c r="B7830" s="22" t="s">
        <v>192</v>
      </c>
      <c r="C7830" s="22" t="s">
        <v>7</v>
      </c>
      <c r="D7830" s="22" t="s">
        <v>5</v>
      </c>
      <c r="E7830" s="22" t="s">
        <v>15</v>
      </c>
      <c r="F7830" s="22" t="s">
        <v>26</v>
      </c>
      <c r="G7830" s="1">
        <v>2545669.52</v>
      </c>
    </row>
    <row r="7831" spans="2:7">
      <c r="B7831" s="22" t="s">
        <v>192</v>
      </c>
      <c r="C7831" s="22" t="s">
        <v>7</v>
      </c>
      <c r="D7831" s="22" t="s">
        <v>5</v>
      </c>
      <c r="E7831" s="22" t="s">
        <v>15</v>
      </c>
      <c r="F7831" s="22" t="s">
        <v>27</v>
      </c>
      <c r="G7831" s="1">
        <v>34332.400000000001</v>
      </c>
    </row>
    <row r="7832" spans="2:7">
      <c r="B7832" s="22" t="s">
        <v>192</v>
      </c>
      <c r="C7832" s="22" t="s">
        <v>7</v>
      </c>
      <c r="D7832" s="22" t="s">
        <v>5</v>
      </c>
      <c r="E7832" s="22" t="s">
        <v>15</v>
      </c>
      <c r="F7832" s="22" t="s">
        <v>72</v>
      </c>
      <c r="G7832" s="1">
        <v>13438.46</v>
      </c>
    </row>
    <row r="7833" spans="2:7">
      <c r="B7833" s="22" t="s">
        <v>192</v>
      </c>
      <c r="C7833" s="22" t="s">
        <v>7</v>
      </c>
      <c r="D7833" s="22" t="s">
        <v>5</v>
      </c>
      <c r="E7833" s="22" t="s">
        <v>28</v>
      </c>
      <c r="F7833" s="22" t="s">
        <v>29</v>
      </c>
      <c r="G7833" s="1">
        <v>1149273.8500000001</v>
      </c>
    </row>
    <row r="7834" spans="2:7">
      <c r="B7834" s="22" t="s">
        <v>192</v>
      </c>
      <c r="C7834" s="22" t="s">
        <v>7</v>
      </c>
      <c r="D7834" s="22" t="s">
        <v>5</v>
      </c>
      <c r="E7834" s="22" t="s">
        <v>28</v>
      </c>
      <c r="F7834" s="22" t="s">
        <v>30</v>
      </c>
      <c r="G7834" s="1">
        <v>134997</v>
      </c>
    </row>
    <row r="7835" spans="2:7">
      <c r="B7835" s="22" t="s">
        <v>192</v>
      </c>
      <c r="C7835" s="22" t="s">
        <v>7</v>
      </c>
      <c r="D7835" s="22" t="s">
        <v>5</v>
      </c>
      <c r="E7835" s="22" t="s">
        <v>28</v>
      </c>
      <c r="F7835" s="22" t="s">
        <v>31</v>
      </c>
      <c r="G7835" s="1">
        <v>616517.25</v>
      </c>
    </row>
    <row r="7836" spans="2:7">
      <c r="B7836" s="22" t="s">
        <v>192</v>
      </c>
      <c r="C7836" s="22" t="s">
        <v>7</v>
      </c>
      <c r="D7836" s="22" t="s">
        <v>5</v>
      </c>
      <c r="E7836" s="22" t="s">
        <v>28</v>
      </c>
      <c r="F7836" s="22" t="s">
        <v>32</v>
      </c>
      <c r="G7836" s="1">
        <v>175058.57</v>
      </c>
    </row>
    <row r="7837" spans="2:7">
      <c r="B7837" s="22" t="s">
        <v>192</v>
      </c>
      <c r="C7837" s="22" t="s">
        <v>7</v>
      </c>
      <c r="D7837" s="22" t="s">
        <v>5</v>
      </c>
      <c r="E7837" s="22" t="s">
        <v>28</v>
      </c>
      <c r="F7837" s="22" t="s">
        <v>33</v>
      </c>
      <c r="G7837" s="1">
        <v>142593.04999999999</v>
      </c>
    </row>
    <row r="7838" spans="2:7">
      <c r="B7838" s="22" t="s">
        <v>192</v>
      </c>
      <c r="C7838" s="22" t="s">
        <v>7</v>
      </c>
      <c r="D7838" s="22" t="s">
        <v>5</v>
      </c>
      <c r="E7838" s="22" t="s">
        <v>34</v>
      </c>
      <c r="F7838" s="22" t="s">
        <v>35</v>
      </c>
      <c r="G7838" s="1">
        <v>7077.08</v>
      </c>
    </row>
    <row r="7839" spans="2:7">
      <c r="B7839" s="22" t="s">
        <v>192</v>
      </c>
      <c r="C7839" s="22" t="s">
        <v>7</v>
      </c>
      <c r="D7839" s="22" t="s">
        <v>5</v>
      </c>
      <c r="E7839" s="22" t="s">
        <v>34</v>
      </c>
      <c r="F7839" s="22" t="s">
        <v>36</v>
      </c>
      <c r="G7839" s="1">
        <v>63348.71</v>
      </c>
    </row>
    <row r="7840" spans="2:7">
      <c r="B7840" s="22" t="s">
        <v>192</v>
      </c>
      <c r="C7840" s="22" t="s">
        <v>7</v>
      </c>
      <c r="D7840" s="22" t="s">
        <v>5</v>
      </c>
      <c r="E7840" s="22" t="s">
        <v>34</v>
      </c>
      <c r="F7840" s="22" t="s">
        <v>37</v>
      </c>
      <c r="G7840" s="1">
        <v>2667.83</v>
      </c>
    </row>
    <row r="7841" spans="2:7">
      <c r="B7841" s="22" t="s">
        <v>192</v>
      </c>
      <c r="C7841" s="22" t="s">
        <v>7</v>
      </c>
      <c r="D7841" s="22" t="s">
        <v>5</v>
      </c>
      <c r="E7841" s="22" t="s">
        <v>34</v>
      </c>
      <c r="F7841" s="22" t="s">
        <v>38</v>
      </c>
      <c r="G7841" s="1">
        <v>144664.62</v>
      </c>
    </row>
    <row r="7842" spans="2:7">
      <c r="B7842" s="22" t="s">
        <v>192</v>
      </c>
      <c r="C7842" s="22" t="s">
        <v>7</v>
      </c>
      <c r="D7842" s="22" t="s">
        <v>5</v>
      </c>
      <c r="E7842" s="22" t="s">
        <v>34</v>
      </c>
      <c r="F7842" s="22" t="s">
        <v>39</v>
      </c>
      <c r="G7842" s="1">
        <v>579748.12</v>
      </c>
    </row>
    <row r="7843" spans="2:7">
      <c r="B7843" s="22" t="s">
        <v>192</v>
      </c>
      <c r="C7843" s="22" t="s">
        <v>7</v>
      </c>
      <c r="D7843" s="22" t="s">
        <v>5</v>
      </c>
      <c r="E7843" s="22" t="s">
        <v>34</v>
      </c>
      <c r="F7843" s="22" t="s">
        <v>40</v>
      </c>
      <c r="G7843" s="1">
        <v>27861.01</v>
      </c>
    </row>
    <row r="7844" spans="2:7">
      <c r="B7844" s="22" t="s">
        <v>192</v>
      </c>
      <c r="C7844" s="22" t="s">
        <v>7</v>
      </c>
      <c r="D7844" s="22" t="s">
        <v>5</v>
      </c>
      <c r="E7844" s="22" t="s">
        <v>34</v>
      </c>
      <c r="F7844" s="22" t="s">
        <v>41</v>
      </c>
      <c r="G7844" s="1">
        <v>34996.699999999997</v>
      </c>
    </row>
    <row r="7845" spans="2:7">
      <c r="B7845" s="22" t="s">
        <v>192</v>
      </c>
      <c r="C7845" s="22" t="s">
        <v>7</v>
      </c>
      <c r="D7845" s="22" t="s">
        <v>5</v>
      </c>
      <c r="E7845" s="22" t="s">
        <v>34</v>
      </c>
      <c r="F7845" s="22" t="s">
        <v>65</v>
      </c>
      <c r="G7845" s="1">
        <v>46005.99</v>
      </c>
    </row>
    <row r="7846" spans="2:7">
      <c r="B7846" s="22" t="s">
        <v>192</v>
      </c>
      <c r="C7846" s="22" t="s">
        <v>7</v>
      </c>
      <c r="D7846" s="22" t="s">
        <v>5</v>
      </c>
      <c r="E7846" s="22" t="s">
        <v>34</v>
      </c>
      <c r="F7846" s="22" t="s">
        <v>42</v>
      </c>
      <c r="G7846" s="1">
        <v>32675.46</v>
      </c>
    </row>
    <row r="7847" spans="2:7">
      <c r="B7847" s="22" t="s">
        <v>192</v>
      </c>
      <c r="C7847" s="22" t="s">
        <v>7</v>
      </c>
      <c r="D7847" s="22" t="s">
        <v>5</v>
      </c>
      <c r="E7847" s="22" t="s">
        <v>34</v>
      </c>
      <c r="F7847" s="22" t="s">
        <v>43</v>
      </c>
      <c r="G7847" s="1">
        <v>10264.709999999999</v>
      </c>
    </row>
    <row r="7848" spans="2:7">
      <c r="B7848" s="22" t="s">
        <v>192</v>
      </c>
      <c r="C7848" s="22" t="s">
        <v>7</v>
      </c>
      <c r="D7848" s="22" t="s">
        <v>5</v>
      </c>
      <c r="E7848" s="22" t="s">
        <v>34</v>
      </c>
      <c r="F7848" s="22" t="s">
        <v>44</v>
      </c>
      <c r="G7848" s="1">
        <v>13884</v>
      </c>
    </row>
    <row r="7849" spans="2:7">
      <c r="B7849" s="22" t="s">
        <v>192</v>
      </c>
      <c r="C7849" s="22" t="s">
        <v>7</v>
      </c>
      <c r="D7849" s="22" t="s">
        <v>5</v>
      </c>
      <c r="E7849" s="22" t="s">
        <v>34</v>
      </c>
      <c r="F7849" s="22" t="s">
        <v>45</v>
      </c>
      <c r="G7849" s="1">
        <v>142453.74</v>
      </c>
    </row>
    <row r="7850" spans="2:7">
      <c r="B7850" s="22" t="s">
        <v>192</v>
      </c>
      <c r="C7850" s="22" t="s">
        <v>7</v>
      </c>
      <c r="D7850" s="22" t="s">
        <v>5</v>
      </c>
      <c r="E7850" s="22" t="s">
        <v>34</v>
      </c>
      <c r="F7850" s="22" t="s">
        <v>46</v>
      </c>
      <c r="G7850" s="1">
        <v>130734.55</v>
      </c>
    </row>
    <row r="7851" spans="2:7">
      <c r="B7851" s="22" t="s">
        <v>192</v>
      </c>
      <c r="C7851" s="22" t="s">
        <v>7</v>
      </c>
      <c r="D7851" s="22" t="s">
        <v>5</v>
      </c>
      <c r="E7851" s="22" t="s">
        <v>34</v>
      </c>
      <c r="F7851" s="22" t="s">
        <v>47</v>
      </c>
      <c r="G7851" s="1">
        <v>367840.58</v>
      </c>
    </row>
    <row r="7852" spans="2:7">
      <c r="B7852" s="22" t="s">
        <v>192</v>
      </c>
      <c r="C7852" s="22" t="s">
        <v>7</v>
      </c>
      <c r="D7852" s="22" t="s">
        <v>5</v>
      </c>
      <c r="E7852" s="22" t="s">
        <v>34</v>
      </c>
      <c r="F7852" s="22" t="s">
        <v>48</v>
      </c>
      <c r="G7852" s="1">
        <v>98428.27</v>
      </c>
    </row>
    <row r="7853" spans="2:7">
      <c r="B7853" s="22" t="s">
        <v>192</v>
      </c>
      <c r="C7853" s="22" t="s">
        <v>7</v>
      </c>
      <c r="D7853" s="22" t="s">
        <v>5</v>
      </c>
      <c r="E7853" s="22" t="s">
        <v>34</v>
      </c>
      <c r="F7853" s="22" t="s">
        <v>74</v>
      </c>
      <c r="G7853" s="1">
        <v>2700</v>
      </c>
    </row>
    <row r="7854" spans="2:7">
      <c r="B7854" s="22" t="s">
        <v>192</v>
      </c>
      <c r="C7854" s="22" t="s">
        <v>7</v>
      </c>
      <c r="D7854" s="22" t="s">
        <v>5</v>
      </c>
      <c r="E7854" s="22" t="s">
        <v>34</v>
      </c>
      <c r="F7854" s="22" t="s">
        <v>75</v>
      </c>
      <c r="G7854" s="1">
        <v>3624.83</v>
      </c>
    </row>
    <row r="7855" spans="2:7">
      <c r="B7855" s="22" t="s">
        <v>192</v>
      </c>
      <c r="C7855" s="22" t="s">
        <v>7</v>
      </c>
      <c r="D7855" s="22" t="s">
        <v>5</v>
      </c>
      <c r="E7855" s="22" t="s">
        <v>34</v>
      </c>
      <c r="F7855" s="22" t="s">
        <v>66</v>
      </c>
      <c r="G7855" s="1">
        <v>32067.72</v>
      </c>
    </row>
    <row r="7856" spans="2:7">
      <c r="B7856" s="22" t="s">
        <v>192</v>
      </c>
      <c r="C7856" s="22" t="s">
        <v>7</v>
      </c>
      <c r="D7856" s="22" t="s">
        <v>5</v>
      </c>
      <c r="E7856" s="22" t="s">
        <v>34</v>
      </c>
      <c r="F7856" s="22" t="s">
        <v>67</v>
      </c>
      <c r="G7856" s="1">
        <v>-1412.81</v>
      </c>
    </row>
    <row r="7857" spans="2:7">
      <c r="B7857" s="22" t="s">
        <v>192</v>
      </c>
      <c r="C7857" s="22" t="s">
        <v>7</v>
      </c>
      <c r="D7857" s="22" t="s">
        <v>5</v>
      </c>
      <c r="E7857" s="22" t="s">
        <v>34</v>
      </c>
      <c r="F7857" s="22" t="s">
        <v>85</v>
      </c>
      <c r="G7857" s="1">
        <v>361904.18</v>
      </c>
    </row>
    <row r="7858" spans="2:7">
      <c r="B7858" s="22" t="s">
        <v>192</v>
      </c>
      <c r="C7858" s="22" t="s">
        <v>7</v>
      </c>
      <c r="D7858" s="22" t="s">
        <v>5</v>
      </c>
      <c r="E7858" s="22" t="s">
        <v>34</v>
      </c>
      <c r="F7858" s="22" t="s">
        <v>49</v>
      </c>
      <c r="G7858" s="1">
        <v>99371.16</v>
      </c>
    </row>
    <row r="7859" spans="2:7">
      <c r="B7859" s="22" t="s">
        <v>192</v>
      </c>
      <c r="C7859" s="22" t="s">
        <v>7</v>
      </c>
      <c r="D7859" s="22" t="s">
        <v>5</v>
      </c>
      <c r="E7859" s="22" t="s">
        <v>34</v>
      </c>
      <c r="F7859" s="22" t="s">
        <v>50</v>
      </c>
      <c r="G7859" s="1">
        <v>182471.19</v>
      </c>
    </row>
    <row r="7860" spans="2:7">
      <c r="B7860" s="22" t="s">
        <v>192</v>
      </c>
      <c r="C7860" s="22" t="s">
        <v>7</v>
      </c>
      <c r="D7860" s="22" t="s">
        <v>5</v>
      </c>
      <c r="E7860" s="22" t="s">
        <v>34</v>
      </c>
      <c r="F7860" s="22" t="s">
        <v>51</v>
      </c>
      <c r="G7860" s="1">
        <v>214.97</v>
      </c>
    </row>
    <row r="7861" spans="2:7">
      <c r="B7861" s="22" t="s">
        <v>192</v>
      </c>
      <c r="C7861" s="22" t="s">
        <v>7</v>
      </c>
      <c r="D7861" s="22" t="s">
        <v>5</v>
      </c>
      <c r="E7861" s="22" t="s">
        <v>34</v>
      </c>
      <c r="F7861" s="22" t="s">
        <v>52</v>
      </c>
      <c r="G7861" s="1">
        <v>15303.88</v>
      </c>
    </row>
    <row r="7862" spans="2:7">
      <c r="B7862" s="22" t="s">
        <v>192</v>
      </c>
      <c r="C7862" s="22" t="s">
        <v>7</v>
      </c>
      <c r="D7862" s="22" t="s">
        <v>5</v>
      </c>
      <c r="E7862" s="22" t="s">
        <v>34</v>
      </c>
      <c r="F7862" s="22" t="s">
        <v>53</v>
      </c>
      <c r="G7862" s="1">
        <v>880066.56000000006</v>
      </c>
    </row>
    <row r="7863" spans="2:7">
      <c r="B7863" s="22" t="s">
        <v>192</v>
      </c>
      <c r="C7863" s="22" t="s">
        <v>7</v>
      </c>
      <c r="D7863" s="22" t="s">
        <v>5</v>
      </c>
      <c r="E7863" s="22" t="s">
        <v>34</v>
      </c>
      <c r="F7863" s="22" t="s">
        <v>54</v>
      </c>
      <c r="G7863" s="1">
        <v>1091298.3700000001</v>
      </c>
    </row>
    <row r="7864" spans="2:7">
      <c r="B7864" s="22" t="s">
        <v>192</v>
      </c>
      <c r="C7864" s="22" t="s">
        <v>7</v>
      </c>
      <c r="D7864" s="22" t="s">
        <v>5</v>
      </c>
      <c r="E7864" s="22" t="s">
        <v>34</v>
      </c>
      <c r="F7864" s="22" t="s">
        <v>55</v>
      </c>
      <c r="G7864" s="1">
        <v>24</v>
      </c>
    </row>
    <row r="7865" spans="2:7">
      <c r="B7865" s="22" t="s">
        <v>192</v>
      </c>
      <c r="C7865" s="22" t="s">
        <v>7</v>
      </c>
      <c r="D7865" s="22" t="s">
        <v>5</v>
      </c>
      <c r="E7865" s="22" t="s">
        <v>34</v>
      </c>
      <c r="F7865" s="22" t="s">
        <v>56</v>
      </c>
      <c r="G7865" s="1">
        <v>3250</v>
      </c>
    </row>
    <row r="7866" spans="2:7">
      <c r="B7866" s="22" t="s">
        <v>192</v>
      </c>
      <c r="C7866" s="22" t="s">
        <v>7</v>
      </c>
      <c r="D7866" s="22" t="s">
        <v>5</v>
      </c>
      <c r="E7866" s="22" t="s">
        <v>34</v>
      </c>
      <c r="F7866" s="22" t="s">
        <v>76</v>
      </c>
      <c r="G7866" s="1">
        <v>112063.7</v>
      </c>
    </row>
    <row r="7867" spans="2:7">
      <c r="B7867" s="22" t="s">
        <v>192</v>
      </c>
      <c r="C7867" s="22" t="s">
        <v>7</v>
      </c>
      <c r="D7867" s="22" t="s">
        <v>5</v>
      </c>
      <c r="E7867" s="22" t="s">
        <v>34</v>
      </c>
      <c r="F7867" s="22" t="s">
        <v>57</v>
      </c>
      <c r="G7867" s="1">
        <v>384872.01</v>
      </c>
    </row>
    <row r="7868" spans="2:7">
      <c r="B7868" s="22" t="s">
        <v>192</v>
      </c>
      <c r="C7868" s="22" t="s">
        <v>7</v>
      </c>
      <c r="D7868" s="22" t="s">
        <v>5</v>
      </c>
      <c r="E7868" s="22" t="s">
        <v>34</v>
      </c>
      <c r="F7868" s="22" t="s">
        <v>58</v>
      </c>
      <c r="G7868" s="1">
        <v>36481.870000000003</v>
      </c>
    </row>
    <row r="7869" spans="2:7">
      <c r="B7869" s="22" t="s">
        <v>192</v>
      </c>
      <c r="C7869" s="22" t="s">
        <v>7</v>
      </c>
      <c r="D7869" s="22" t="s">
        <v>5</v>
      </c>
      <c r="E7869" s="22" t="s">
        <v>59</v>
      </c>
      <c r="F7869" s="22" t="s">
        <v>55</v>
      </c>
      <c r="G7869" s="1">
        <v>18102.05</v>
      </c>
    </row>
    <row r="7870" spans="2:7">
      <c r="B7870" s="22" t="s">
        <v>192</v>
      </c>
      <c r="C7870" s="22" t="s">
        <v>7</v>
      </c>
      <c r="D7870" s="22" t="s">
        <v>5</v>
      </c>
      <c r="E7870" s="22" t="s">
        <v>60</v>
      </c>
      <c r="F7870" s="22" t="s">
        <v>79</v>
      </c>
      <c r="G7870" s="1">
        <v>-1.5</v>
      </c>
    </row>
    <row r="7871" spans="2:7">
      <c r="B7871" s="22" t="s">
        <v>192</v>
      </c>
      <c r="C7871" s="22" t="s">
        <v>7</v>
      </c>
      <c r="D7871" s="22" t="s">
        <v>5</v>
      </c>
      <c r="E7871" s="22" t="s">
        <v>60</v>
      </c>
      <c r="F7871" s="22" t="s">
        <v>61</v>
      </c>
      <c r="G7871" s="1">
        <v>199405.29</v>
      </c>
    </row>
    <row r="7872" spans="2:7">
      <c r="B7872" s="22" t="s">
        <v>192</v>
      </c>
      <c r="C7872" s="22" t="s">
        <v>7</v>
      </c>
      <c r="D7872" s="22" t="s">
        <v>5</v>
      </c>
      <c r="E7872" s="22" t="s">
        <v>60</v>
      </c>
      <c r="F7872" s="22" t="s">
        <v>81</v>
      </c>
      <c r="G7872" s="1">
        <v>151158.15</v>
      </c>
    </row>
    <row r="7873" spans="2:7">
      <c r="B7873" s="22" t="s">
        <v>192</v>
      </c>
      <c r="C7873" s="22" t="s">
        <v>7</v>
      </c>
      <c r="D7873" s="22" t="s">
        <v>5</v>
      </c>
      <c r="E7873" s="22" t="s">
        <v>60</v>
      </c>
      <c r="F7873" s="22" t="s">
        <v>62</v>
      </c>
      <c r="G7873" s="1">
        <v>46023.99</v>
      </c>
    </row>
    <row r="7874" spans="2:7">
      <c r="B7874" s="22" t="s">
        <v>192</v>
      </c>
      <c r="C7874" s="22" t="s">
        <v>7</v>
      </c>
      <c r="D7874" s="22" t="s">
        <v>7</v>
      </c>
      <c r="E7874" s="22" t="s">
        <v>5</v>
      </c>
      <c r="F7874" s="22" t="s">
        <v>6</v>
      </c>
      <c r="G7874" s="1">
        <v>541485.30000000005</v>
      </c>
    </row>
    <row r="7875" spans="2:7">
      <c r="B7875" s="22" t="s">
        <v>192</v>
      </c>
      <c r="C7875" s="22" t="s">
        <v>7</v>
      </c>
      <c r="D7875" s="22" t="s">
        <v>7</v>
      </c>
      <c r="E7875" s="22" t="s">
        <v>8</v>
      </c>
      <c r="F7875" s="22" t="s">
        <v>9</v>
      </c>
      <c r="G7875" s="1">
        <v>205560.14</v>
      </c>
    </row>
    <row r="7876" spans="2:7">
      <c r="B7876" s="22" t="s">
        <v>192</v>
      </c>
      <c r="C7876" s="22" t="s">
        <v>7</v>
      </c>
      <c r="D7876" s="22" t="s">
        <v>7</v>
      </c>
      <c r="E7876" s="22" t="s">
        <v>8</v>
      </c>
      <c r="F7876" s="22" t="s">
        <v>10</v>
      </c>
      <c r="G7876" s="1">
        <v>251255.39</v>
      </c>
    </row>
    <row r="7877" spans="2:7">
      <c r="B7877" s="22" t="s">
        <v>192</v>
      </c>
      <c r="C7877" s="22" t="s">
        <v>7</v>
      </c>
      <c r="D7877" s="22" t="s">
        <v>7</v>
      </c>
      <c r="E7877" s="22" t="s">
        <v>8</v>
      </c>
      <c r="F7877" s="22" t="s">
        <v>11</v>
      </c>
      <c r="G7877" s="1">
        <v>47010.69</v>
      </c>
    </row>
    <row r="7878" spans="2:7">
      <c r="B7878" s="22" t="s">
        <v>192</v>
      </c>
      <c r="C7878" s="22" t="s">
        <v>7</v>
      </c>
      <c r="D7878" s="22" t="s">
        <v>7</v>
      </c>
      <c r="E7878" s="22" t="s">
        <v>8</v>
      </c>
      <c r="F7878" s="22" t="s">
        <v>12</v>
      </c>
      <c r="G7878" s="1">
        <v>972794.19</v>
      </c>
    </row>
    <row r="7879" spans="2:7">
      <c r="B7879" s="22" t="s">
        <v>192</v>
      </c>
      <c r="C7879" s="22" t="s">
        <v>7</v>
      </c>
      <c r="D7879" s="22" t="s">
        <v>7</v>
      </c>
      <c r="E7879" s="22" t="s">
        <v>8</v>
      </c>
      <c r="F7879" s="22" t="s">
        <v>13</v>
      </c>
      <c r="G7879" s="1">
        <v>344051.64</v>
      </c>
    </row>
    <row r="7880" spans="2:7">
      <c r="B7880" s="22" t="s">
        <v>192</v>
      </c>
      <c r="C7880" s="22" t="s">
        <v>7</v>
      </c>
      <c r="D7880" s="22" t="s">
        <v>7</v>
      </c>
      <c r="E7880" s="22" t="s">
        <v>14</v>
      </c>
      <c r="F7880" s="22" t="s">
        <v>9</v>
      </c>
      <c r="G7880" s="1">
        <v>1339033.17</v>
      </c>
    </row>
    <row r="7881" spans="2:7">
      <c r="B7881" s="22" t="s">
        <v>192</v>
      </c>
      <c r="C7881" s="22" t="s">
        <v>7</v>
      </c>
      <c r="D7881" s="22" t="s">
        <v>7</v>
      </c>
      <c r="E7881" s="22" t="s">
        <v>14</v>
      </c>
      <c r="F7881" s="22" t="s">
        <v>10</v>
      </c>
      <c r="G7881" s="1">
        <v>201415.71</v>
      </c>
    </row>
    <row r="7882" spans="2:7">
      <c r="B7882" s="22" t="s">
        <v>192</v>
      </c>
      <c r="C7882" s="22" t="s">
        <v>7</v>
      </c>
      <c r="D7882" s="22" t="s">
        <v>7</v>
      </c>
      <c r="E7882" s="22" t="s">
        <v>14</v>
      </c>
      <c r="F7882" s="22" t="s">
        <v>11</v>
      </c>
      <c r="G7882" s="1">
        <v>107617.81</v>
      </c>
    </row>
    <row r="7883" spans="2:7">
      <c r="B7883" s="22" t="s">
        <v>192</v>
      </c>
      <c r="C7883" s="22" t="s">
        <v>7</v>
      </c>
      <c r="D7883" s="22" t="s">
        <v>7</v>
      </c>
      <c r="E7883" s="22" t="s">
        <v>14</v>
      </c>
      <c r="F7883" s="22" t="s">
        <v>12</v>
      </c>
      <c r="G7883" s="1">
        <v>469409.81</v>
      </c>
    </row>
    <row r="7884" spans="2:7">
      <c r="B7884" s="22" t="s">
        <v>192</v>
      </c>
      <c r="C7884" s="22" t="s">
        <v>7</v>
      </c>
      <c r="D7884" s="22" t="s">
        <v>7</v>
      </c>
      <c r="E7884" s="22" t="s">
        <v>14</v>
      </c>
      <c r="F7884" s="22" t="s">
        <v>13</v>
      </c>
      <c r="G7884" s="1">
        <v>171869.35</v>
      </c>
    </row>
    <row r="7885" spans="2:7">
      <c r="B7885" s="22" t="s">
        <v>192</v>
      </c>
      <c r="C7885" s="22" t="s">
        <v>7</v>
      </c>
      <c r="D7885" s="22" t="s">
        <v>7</v>
      </c>
      <c r="E7885" s="22" t="s">
        <v>15</v>
      </c>
      <c r="F7885" s="22" t="s">
        <v>16</v>
      </c>
      <c r="G7885" s="1">
        <v>83.7</v>
      </c>
    </row>
    <row r="7886" spans="2:7">
      <c r="B7886" s="22" t="s">
        <v>192</v>
      </c>
      <c r="C7886" s="22" t="s">
        <v>7</v>
      </c>
      <c r="D7886" s="22" t="s">
        <v>7</v>
      </c>
      <c r="E7886" s="22" t="s">
        <v>15</v>
      </c>
      <c r="F7886" s="22" t="s">
        <v>71</v>
      </c>
      <c r="G7886" s="1">
        <v>87</v>
      </c>
    </row>
    <row r="7887" spans="2:7">
      <c r="B7887" s="22" t="s">
        <v>192</v>
      </c>
      <c r="C7887" s="22" t="s">
        <v>7</v>
      </c>
      <c r="D7887" s="22" t="s">
        <v>7</v>
      </c>
      <c r="E7887" s="22" t="s">
        <v>15</v>
      </c>
      <c r="F7887" s="22" t="s">
        <v>17</v>
      </c>
      <c r="G7887" s="1">
        <v>111715</v>
      </c>
    </row>
    <row r="7888" spans="2:7">
      <c r="B7888" s="22" t="s">
        <v>192</v>
      </c>
      <c r="C7888" s="22" t="s">
        <v>7</v>
      </c>
      <c r="D7888" s="22" t="s">
        <v>7</v>
      </c>
      <c r="E7888" s="22" t="s">
        <v>15</v>
      </c>
      <c r="F7888" s="22" t="s">
        <v>18</v>
      </c>
      <c r="G7888" s="1">
        <v>161074.53</v>
      </c>
    </row>
    <row r="7889" spans="2:7">
      <c r="B7889" s="22" t="s">
        <v>192</v>
      </c>
      <c r="C7889" s="22" t="s">
        <v>7</v>
      </c>
      <c r="D7889" s="22" t="s">
        <v>7</v>
      </c>
      <c r="E7889" s="22" t="s">
        <v>15</v>
      </c>
      <c r="F7889" s="22" t="s">
        <v>19</v>
      </c>
      <c r="G7889" s="1">
        <v>207349.27</v>
      </c>
    </row>
    <row r="7890" spans="2:7">
      <c r="B7890" s="22" t="s">
        <v>192</v>
      </c>
      <c r="C7890" s="22" t="s">
        <v>7</v>
      </c>
      <c r="D7890" s="22" t="s">
        <v>7</v>
      </c>
      <c r="E7890" s="22" t="s">
        <v>15</v>
      </c>
      <c r="F7890" s="22" t="s">
        <v>20</v>
      </c>
      <c r="G7890" s="1">
        <v>255059.4</v>
      </c>
    </row>
    <row r="7891" spans="2:7">
      <c r="B7891" s="22" t="s">
        <v>192</v>
      </c>
      <c r="C7891" s="22" t="s">
        <v>7</v>
      </c>
      <c r="D7891" s="22" t="s">
        <v>7</v>
      </c>
      <c r="E7891" s="22" t="s">
        <v>15</v>
      </c>
      <c r="F7891" s="22" t="s">
        <v>21</v>
      </c>
      <c r="G7891" s="1">
        <v>2064.21</v>
      </c>
    </row>
    <row r="7892" spans="2:7">
      <c r="B7892" s="22" t="s">
        <v>192</v>
      </c>
      <c r="C7892" s="22" t="s">
        <v>7</v>
      </c>
      <c r="D7892" s="22" t="s">
        <v>7</v>
      </c>
      <c r="E7892" s="22" t="s">
        <v>15</v>
      </c>
      <c r="F7892" s="22" t="s">
        <v>22</v>
      </c>
      <c r="G7892" s="1">
        <v>3979.65</v>
      </c>
    </row>
    <row r="7893" spans="2:7">
      <c r="B7893" s="22" t="s">
        <v>192</v>
      </c>
      <c r="C7893" s="22" t="s">
        <v>7</v>
      </c>
      <c r="D7893" s="22" t="s">
        <v>7</v>
      </c>
      <c r="E7893" s="22" t="s">
        <v>15</v>
      </c>
      <c r="F7893" s="22" t="s">
        <v>23</v>
      </c>
      <c r="G7893" s="1">
        <v>5073.4799999999996</v>
      </c>
    </row>
    <row r="7894" spans="2:7">
      <c r="B7894" s="22" t="s">
        <v>192</v>
      </c>
      <c r="C7894" s="22" t="s">
        <v>7</v>
      </c>
      <c r="D7894" s="22" t="s">
        <v>7</v>
      </c>
      <c r="E7894" s="22" t="s">
        <v>15</v>
      </c>
      <c r="F7894" s="22" t="s">
        <v>24</v>
      </c>
      <c r="G7894" s="1">
        <v>72022.789999999994</v>
      </c>
    </row>
    <row r="7895" spans="2:7">
      <c r="B7895" s="22" t="s">
        <v>192</v>
      </c>
      <c r="C7895" s="22" t="s">
        <v>7</v>
      </c>
      <c r="D7895" s="22" t="s">
        <v>7</v>
      </c>
      <c r="E7895" s="22" t="s">
        <v>15</v>
      </c>
      <c r="F7895" s="22" t="s">
        <v>25</v>
      </c>
      <c r="G7895" s="1">
        <v>21295.75</v>
      </c>
    </row>
    <row r="7896" spans="2:7">
      <c r="B7896" s="22" t="s">
        <v>192</v>
      </c>
      <c r="C7896" s="22" t="s">
        <v>7</v>
      </c>
      <c r="D7896" s="22" t="s">
        <v>7</v>
      </c>
      <c r="E7896" s="22" t="s">
        <v>15</v>
      </c>
      <c r="F7896" s="22" t="s">
        <v>26</v>
      </c>
      <c r="G7896" s="1">
        <v>472069.12</v>
      </c>
    </row>
    <row r="7897" spans="2:7">
      <c r="B7897" s="22" t="s">
        <v>192</v>
      </c>
      <c r="C7897" s="22" t="s">
        <v>7</v>
      </c>
      <c r="D7897" s="22" t="s">
        <v>7</v>
      </c>
      <c r="E7897" s="22" t="s">
        <v>15</v>
      </c>
      <c r="F7897" s="22" t="s">
        <v>27</v>
      </c>
      <c r="G7897" s="1">
        <v>2275.48</v>
      </c>
    </row>
    <row r="7898" spans="2:7">
      <c r="B7898" s="22" t="s">
        <v>192</v>
      </c>
      <c r="C7898" s="22" t="s">
        <v>7</v>
      </c>
      <c r="D7898" s="22" t="s">
        <v>7</v>
      </c>
      <c r="E7898" s="22" t="s">
        <v>15</v>
      </c>
      <c r="F7898" s="22" t="s">
        <v>72</v>
      </c>
      <c r="G7898" s="1">
        <v>3182.43</v>
      </c>
    </row>
    <row r="7899" spans="2:7">
      <c r="B7899" s="22" t="s">
        <v>192</v>
      </c>
      <c r="C7899" s="22" t="s">
        <v>7</v>
      </c>
      <c r="D7899" s="22" t="s">
        <v>7</v>
      </c>
      <c r="E7899" s="22" t="s">
        <v>28</v>
      </c>
      <c r="F7899" s="22" t="s">
        <v>29</v>
      </c>
      <c r="G7899" s="1">
        <v>154728.79</v>
      </c>
    </row>
    <row r="7900" spans="2:7">
      <c r="B7900" s="22" t="s">
        <v>192</v>
      </c>
      <c r="C7900" s="22" t="s">
        <v>7</v>
      </c>
      <c r="D7900" s="22" t="s">
        <v>7</v>
      </c>
      <c r="E7900" s="22" t="s">
        <v>28</v>
      </c>
      <c r="F7900" s="22" t="s">
        <v>30</v>
      </c>
      <c r="G7900" s="1">
        <v>118.41</v>
      </c>
    </row>
    <row r="7901" spans="2:7">
      <c r="B7901" s="22" t="s">
        <v>192</v>
      </c>
      <c r="C7901" s="22" t="s">
        <v>7</v>
      </c>
      <c r="D7901" s="22" t="s">
        <v>7</v>
      </c>
      <c r="E7901" s="22" t="s">
        <v>28</v>
      </c>
      <c r="F7901" s="22" t="s">
        <v>31</v>
      </c>
      <c r="G7901" s="1">
        <v>129257.84</v>
      </c>
    </row>
    <row r="7902" spans="2:7">
      <c r="B7902" s="22" t="s">
        <v>192</v>
      </c>
      <c r="C7902" s="22" t="s">
        <v>7</v>
      </c>
      <c r="D7902" s="22" t="s">
        <v>7</v>
      </c>
      <c r="E7902" s="22" t="s">
        <v>28</v>
      </c>
      <c r="F7902" s="22" t="s">
        <v>32</v>
      </c>
      <c r="G7902" s="1">
        <v>529739.43999999994</v>
      </c>
    </row>
    <row r="7903" spans="2:7">
      <c r="B7903" s="22" t="s">
        <v>192</v>
      </c>
      <c r="C7903" s="22" t="s">
        <v>7</v>
      </c>
      <c r="D7903" s="22" t="s">
        <v>7</v>
      </c>
      <c r="E7903" s="22" t="s">
        <v>28</v>
      </c>
      <c r="F7903" s="22" t="s">
        <v>33</v>
      </c>
      <c r="G7903" s="1">
        <v>181762.88</v>
      </c>
    </row>
    <row r="7904" spans="2:7">
      <c r="B7904" s="22" t="s">
        <v>192</v>
      </c>
      <c r="C7904" s="22" t="s">
        <v>7</v>
      </c>
      <c r="D7904" s="22" t="s">
        <v>7</v>
      </c>
      <c r="E7904" s="22" t="s">
        <v>34</v>
      </c>
      <c r="F7904" s="22" t="s">
        <v>35</v>
      </c>
      <c r="G7904" s="1">
        <v>3539.67</v>
      </c>
    </row>
    <row r="7905" spans="2:7">
      <c r="B7905" s="22" t="s">
        <v>192</v>
      </c>
      <c r="C7905" s="22" t="s">
        <v>7</v>
      </c>
      <c r="D7905" s="22" t="s">
        <v>7</v>
      </c>
      <c r="E7905" s="22" t="s">
        <v>34</v>
      </c>
      <c r="F7905" s="22" t="s">
        <v>38</v>
      </c>
      <c r="G7905" s="1">
        <v>122481.83</v>
      </c>
    </row>
    <row r="7906" spans="2:7">
      <c r="B7906" s="22" t="s">
        <v>192</v>
      </c>
      <c r="C7906" s="22" t="s">
        <v>7</v>
      </c>
      <c r="D7906" s="22" t="s">
        <v>7</v>
      </c>
      <c r="E7906" s="22" t="s">
        <v>34</v>
      </c>
      <c r="F7906" s="22" t="s">
        <v>39</v>
      </c>
      <c r="G7906" s="1">
        <v>334593.57</v>
      </c>
    </row>
    <row r="7907" spans="2:7">
      <c r="B7907" s="22" t="s">
        <v>192</v>
      </c>
      <c r="C7907" s="22" t="s">
        <v>7</v>
      </c>
      <c r="D7907" s="22" t="s">
        <v>7</v>
      </c>
      <c r="E7907" s="22" t="s">
        <v>34</v>
      </c>
      <c r="F7907" s="22" t="s">
        <v>42</v>
      </c>
      <c r="G7907" s="1">
        <v>6043.13</v>
      </c>
    </row>
    <row r="7908" spans="2:7">
      <c r="B7908" s="22" t="s">
        <v>192</v>
      </c>
      <c r="C7908" s="22" t="s">
        <v>7</v>
      </c>
      <c r="D7908" s="22" t="s">
        <v>7</v>
      </c>
      <c r="E7908" s="22" t="s">
        <v>34</v>
      </c>
      <c r="F7908" s="22" t="s">
        <v>43</v>
      </c>
      <c r="G7908" s="1">
        <v>116270.92</v>
      </c>
    </row>
    <row r="7909" spans="2:7">
      <c r="B7909" s="22" t="s">
        <v>192</v>
      </c>
      <c r="C7909" s="22" t="s">
        <v>7</v>
      </c>
      <c r="D7909" s="22" t="s">
        <v>7</v>
      </c>
      <c r="E7909" s="22" t="s">
        <v>34</v>
      </c>
      <c r="F7909" s="22" t="s">
        <v>46</v>
      </c>
      <c r="G7909" s="1">
        <v>12144.42</v>
      </c>
    </row>
    <row r="7910" spans="2:7">
      <c r="B7910" s="22" t="s">
        <v>192</v>
      </c>
      <c r="C7910" s="22" t="s">
        <v>7</v>
      </c>
      <c r="D7910" s="22" t="s">
        <v>7</v>
      </c>
      <c r="E7910" s="22" t="s">
        <v>34</v>
      </c>
      <c r="F7910" s="22" t="s">
        <v>47</v>
      </c>
      <c r="G7910" s="1">
        <v>18268.740000000002</v>
      </c>
    </row>
    <row r="7911" spans="2:7">
      <c r="B7911" s="22" t="s">
        <v>192</v>
      </c>
      <c r="C7911" s="22" t="s">
        <v>7</v>
      </c>
      <c r="D7911" s="22" t="s">
        <v>7</v>
      </c>
      <c r="E7911" s="22" t="s">
        <v>34</v>
      </c>
      <c r="F7911" s="22" t="s">
        <v>48</v>
      </c>
      <c r="G7911" s="1">
        <v>56.4</v>
      </c>
    </row>
    <row r="7912" spans="2:7">
      <c r="B7912" s="22" t="s">
        <v>192</v>
      </c>
      <c r="C7912" s="22" t="s">
        <v>7</v>
      </c>
      <c r="D7912" s="22" t="s">
        <v>7</v>
      </c>
      <c r="E7912" s="22" t="s">
        <v>34</v>
      </c>
      <c r="F7912" s="22" t="s">
        <v>75</v>
      </c>
      <c r="G7912" s="1">
        <v>2309.39</v>
      </c>
    </row>
    <row r="7913" spans="2:7">
      <c r="B7913" s="22" t="s">
        <v>192</v>
      </c>
      <c r="C7913" s="22" t="s">
        <v>7</v>
      </c>
      <c r="D7913" s="22" t="s">
        <v>7</v>
      </c>
      <c r="E7913" s="22" t="s">
        <v>34</v>
      </c>
      <c r="F7913" s="22" t="s">
        <v>66</v>
      </c>
      <c r="G7913" s="1">
        <v>47513.27</v>
      </c>
    </row>
    <row r="7914" spans="2:7">
      <c r="B7914" s="22" t="s">
        <v>192</v>
      </c>
      <c r="C7914" s="22" t="s">
        <v>7</v>
      </c>
      <c r="D7914" s="22" t="s">
        <v>7</v>
      </c>
      <c r="E7914" s="22" t="s">
        <v>34</v>
      </c>
      <c r="F7914" s="22" t="s">
        <v>67</v>
      </c>
      <c r="G7914" s="1">
        <v>1492.09</v>
      </c>
    </row>
    <row r="7915" spans="2:7">
      <c r="B7915" s="22" t="s">
        <v>192</v>
      </c>
      <c r="C7915" s="22" t="s">
        <v>7</v>
      </c>
      <c r="D7915" s="22" t="s">
        <v>7</v>
      </c>
      <c r="E7915" s="22" t="s">
        <v>34</v>
      </c>
      <c r="F7915" s="22" t="s">
        <v>85</v>
      </c>
      <c r="G7915" s="1">
        <v>3757.5</v>
      </c>
    </row>
    <row r="7916" spans="2:7">
      <c r="B7916" s="22" t="s">
        <v>192</v>
      </c>
      <c r="C7916" s="22" t="s">
        <v>7</v>
      </c>
      <c r="D7916" s="22" t="s">
        <v>7</v>
      </c>
      <c r="E7916" s="22" t="s">
        <v>34</v>
      </c>
      <c r="F7916" s="22" t="s">
        <v>49</v>
      </c>
      <c r="G7916" s="1">
        <v>452690.84</v>
      </c>
    </row>
    <row r="7917" spans="2:7">
      <c r="B7917" s="22" t="s">
        <v>192</v>
      </c>
      <c r="C7917" s="22" t="s">
        <v>7</v>
      </c>
      <c r="D7917" s="22" t="s">
        <v>7</v>
      </c>
      <c r="E7917" s="22" t="s">
        <v>34</v>
      </c>
      <c r="F7917" s="22" t="s">
        <v>50</v>
      </c>
      <c r="G7917" s="1">
        <v>48643.14</v>
      </c>
    </row>
    <row r="7918" spans="2:7">
      <c r="B7918" s="22" t="s">
        <v>192</v>
      </c>
      <c r="C7918" s="22" t="s">
        <v>7</v>
      </c>
      <c r="D7918" s="22" t="s">
        <v>7</v>
      </c>
      <c r="E7918" s="22" t="s">
        <v>34</v>
      </c>
      <c r="F7918" s="22" t="s">
        <v>51</v>
      </c>
      <c r="G7918" s="1">
        <v>29.55</v>
      </c>
    </row>
    <row r="7919" spans="2:7">
      <c r="B7919" s="22" t="s">
        <v>192</v>
      </c>
      <c r="C7919" s="22" t="s">
        <v>7</v>
      </c>
      <c r="D7919" s="22" t="s">
        <v>7</v>
      </c>
      <c r="E7919" s="22" t="s">
        <v>34</v>
      </c>
      <c r="F7919" s="22" t="s">
        <v>52</v>
      </c>
      <c r="G7919" s="1">
        <v>1488.9</v>
      </c>
    </row>
    <row r="7920" spans="2:7">
      <c r="B7920" s="22" t="s">
        <v>192</v>
      </c>
      <c r="C7920" s="22" t="s">
        <v>7</v>
      </c>
      <c r="D7920" s="22" t="s">
        <v>7</v>
      </c>
      <c r="E7920" s="22" t="s">
        <v>34</v>
      </c>
      <c r="F7920" s="22" t="s">
        <v>55</v>
      </c>
      <c r="G7920" s="1">
        <v>1091</v>
      </c>
    </row>
    <row r="7921" spans="2:7">
      <c r="B7921" s="22" t="s">
        <v>192</v>
      </c>
      <c r="C7921" s="22" t="s">
        <v>7</v>
      </c>
      <c r="D7921" s="22" t="s">
        <v>7</v>
      </c>
      <c r="E7921" s="22" t="s">
        <v>34</v>
      </c>
      <c r="F7921" s="22" t="s">
        <v>58</v>
      </c>
      <c r="G7921" s="1">
        <v>28321.13</v>
      </c>
    </row>
    <row r="7922" spans="2:7">
      <c r="B7922" s="22" t="s">
        <v>192</v>
      </c>
      <c r="C7922" s="22" t="s">
        <v>7</v>
      </c>
      <c r="D7922" s="22" t="s">
        <v>7</v>
      </c>
      <c r="E7922" s="22" t="s">
        <v>59</v>
      </c>
      <c r="F7922" s="22" t="s">
        <v>55</v>
      </c>
      <c r="G7922" s="1">
        <v>29534.53</v>
      </c>
    </row>
    <row r="7923" spans="2:7">
      <c r="B7923" s="22" t="s">
        <v>192</v>
      </c>
      <c r="C7923" s="22" t="s">
        <v>7</v>
      </c>
      <c r="D7923" s="22" t="s">
        <v>7</v>
      </c>
      <c r="E7923" s="22" t="s">
        <v>60</v>
      </c>
      <c r="F7923" s="22" t="s">
        <v>78</v>
      </c>
      <c r="G7923" s="1">
        <v>12521.94</v>
      </c>
    </row>
    <row r="7924" spans="2:7">
      <c r="B7924" s="22" t="s">
        <v>192</v>
      </c>
      <c r="C7924" s="22" t="s">
        <v>7</v>
      </c>
      <c r="D7924" s="22" t="s">
        <v>7</v>
      </c>
      <c r="E7924" s="22" t="s">
        <v>60</v>
      </c>
      <c r="F7924" s="22" t="s">
        <v>79</v>
      </c>
      <c r="G7924" s="1">
        <v>96505.08</v>
      </c>
    </row>
    <row r="7925" spans="2:7">
      <c r="B7925" s="22" t="s">
        <v>192</v>
      </c>
      <c r="C7925" s="22" t="s">
        <v>7</v>
      </c>
      <c r="D7925" s="22" t="s">
        <v>7</v>
      </c>
      <c r="E7925" s="22" t="s">
        <v>60</v>
      </c>
      <c r="F7925" s="22" t="s">
        <v>61</v>
      </c>
      <c r="G7925" s="1">
        <v>66780.38</v>
      </c>
    </row>
    <row r="7926" spans="2:7">
      <c r="B7926" s="22" t="s">
        <v>192</v>
      </c>
      <c r="C7926" s="22" t="s">
        <v>7</v>
      </c>
      <c r="D7926" s="22" t="s">
        <v>7</v>
      </c>
      <c r="E7926" s="22" t="s">
        <v>60</v>
      </c>
      <c r="F7926" s="22" t="s">
        <v>81</v>
      </c>
      <c r="G7926" s="1">
        <v>116309.96</v>
      </c>
    </row>
    <row r="7927" spans="2:7">
      <c r="B7927" s="22" t="s">
        <v>192</v>
      </c>
      <c r="C7927" s="22" t="s">
        <v>7</v>
      </c>
      <c r="D7927" s="22" t="s">
        <v>7</v>
      </c>
      <c r="E7927" s="22" t="s">
        <v>60</v>
      </c>
      <c r="F7927" s="22" t="s">
        <v>62</v>
      </c>
      <c r="G7927" s="1">
        <v>298030.88</v>
      </c>
    </row>
    <row r="7928" spans="2:7">
      <c r="B7928" s="22" t="s">
        <v>193</v>
      </c>
      <c r="C7928" s="22" t="s">
        <v>7</v>
      </c>
      <c r="D7928" s="22" t="s">
        <v>5</v>
      </c>
      <c r="E7928" s="22" t="s">
        <v>5</v>
      </c>
      <c r="F7928" s="22" t="s">
        <v>6</v>
      </c>
      <c r="G7928" s="1">
        <v>129569.38</v>
      </c>
    </row>
    <row r="7929" spans="2:7">
      <c r="B7929" s="22" t="s">
        <v>193</v>
      </c>
      <c r="C7929" s="22" t="s">
        <v>7</v>
      </c>
      <c r="D7929" s="22" t="s">
        <v>5</v>
      </c>
      <c r="E7929" s="22" t="s">
        <v>7</v>
      </c>
      <c r="F7929" s="22" t="s">
        <v>6</v>
      </c>
      <c r="G7929" s="1">
        <v>-140860.68</v>
      </c>
    </row>
    <row r="7930" spans="2:7">
      <c r="B7930" s="22" t="s">
        <v>193</v>
      </c>
      <c r="C7930" s="22" t="s">
        <v>7</v>
      </c>
      <c r="D7930" s="22" t="s">
        <v>5</v>
      </c>
      <c r="E7930" s="22" t="s">
        <v>8</v>
      </c>
      <c r="F7930" s="22" t="s">
        <v>9</v>
      </c>
      <c r="G7930" s="1">
        <v>22344215.09</v>
      </c>
    </row>
    <row r="7931" spans="2:7">
      <c r="B7931" s="22" t="s">
        <v>193</v>
      </c>
      <c r="C7931" s="22" t="s">
        <v>7</v>
      </c>
      <c r="D7931" s="22" t="s">
        <v>5</v>
      </c>
      <c r="E7931" s="22" t="s">
        <v>8</v>
      </c>
      <c r="F7931" s="22" t="s">
        <v>10</v>
      </c>
      <c r="G7931" s="1">
        <v>266448.58</v>
      </c>
    </row>
    <row r="7932" spans="2:7">
      <c r="B7932" s="22" t="s">
        <v>193</v>
      </c>
      <c r="C7932" s="22" t="s">
        <v>7</v>
      </c>
      <c r="D7932" s="22" t="s">
        <v>5</v>
      </c>
      <c r="E7932" s="22" t="s">
        <v>8</v>
      </c>
      <c r="F7932" s="22" t="s">
        <v>11</v>
      </c>
      <c r="G7932" s="1">
        <v>123549.27</v>
      </c>
    </row>
    <row r="7933" spans="2:7">
      <c r="B7933" s="22" t="s">
        <v>193</v>
      </c>
      <c r="C7933" s="22" t="s">
        <v>7</v>
      </c>
      <c r="D7933" s="22" t="s">
        <v>5</v>
      </c>
      <c r="E7933" s="22" t="s">
        <v>8</v>
      </c>
      <c r="F7933" s="22" t="s">
        <v>12</v>
      </c>
      <c r="G7933" s="1">
        <v>517402.01</v>
      </c>
    </row>
    <row r="7934" spans="2:7">
      <c r="B7934" s="22" t="s">
        <v>193</v>
      </c>
      <c r="C7934" s="22" t="s">
        <v>7</v>
      </c>
      <c r="D7934" s="22" t="s">
        <v>5</v>
      </c>
      <c r="E7934" s="22" t="s">
        <v>8</v>
      </c>
      <c r="F7934" s="22" t="s">
        <v>13</v>
      </c>
      <c r="G7934" s="1">
        <v>253982.49</v>
      </c>
    </row>
    <row r="7935" spans="2:7">
      <c r="B7935" s="22" t="s">
        <v>193</v>
      </c>
      <c r="C7935" s="22" t="s">
        <v>7</v>
      </c>
      <c r="D7935" s="22" t="s">
        <v>5</v>
      </c>
      <c r="E7935" s="22" t="s">
        <v>8</v>
      </c>
      <c r="F7935" s="22" t="s">
        <v>70</v>
      </c>
      <c r="G7935" s="1">
        <v>212493</v>
      </c>
    </row>
    <row r="7936" spans="2:7">
      <c r="B7936" s="22" t="s">
        <v>193</v>
      </c>
      <c r="C7936" s="22" t="s">
        <v>7</v>
      </c>
      <c r="D7936" s="22" t="s">
        <v>5</v>
      </c>
      <c r="E7936" s="22" t="s">
        <v>14</v>
      </c>
      <c r="F7936" s="22" t="s">
        <v>9</v>
      </c>
      <c r="G7936" s="1">
        <v>8001976.04</v>
      </c>
    </row>
    <row r="7937" spans="2:7">
      <c r="B7937" s="22" t="s">
        <v>193</v>
      </c>
      <c r="C7937" s="22" t="s">
        <v>7</v>
      </c>
      <c r="D7937" s="22" t="s">
        <v>5</v>
      </c>
      <c r="E7937" s="22" t="s">
        <v>14</v>
      </c>
      <c r="F7937" s="22" t="s">
        <v>10</v>
      </c>
      <c r="G7937" s="1">
        <v>188993.49</v>
      </c>
    </row>
    <row r="7938" spans="2:7">
      <c r="B7938" s="22" t="s">
        <v>193</v>
      </c>
      <c r="C7938" s="22" t="s">
        <v>7</v>
      </c>
      <c r="D7938" s="22" t="s">
        <v>5</v>
      </c>
      <c r="E7938" s="22" t="s">
        <v>14</v>
      </c>
      <c r="F7938" s="22" t="s">
        <v>11</v>
      </c>
      <c r="G7938" s="1">
        <v>316853.81</v>
      </c>
    </row>
    <row r="7939" spans="2:7">
      <c r="B7939" s="22" t="s">
        <v>193</v>
      </c>
      <c r="C7939" s="22" t="s">
        <v>7</v>
      </c>
      <c r="D7939" s="22" t="s">
        <v>5</v>
      </c>
      <c r="E7939" s="22" t="s">
        <v>14</v>
      </c>
      <c r="F7939" s="22" t="s">
        <v>12</v>
      </c>
      <c r="G7939" s="1">
        <v>72156.73</v>
      </c>
    </row>
    <row r="7940" spans="2:7">
      <c r="B7940" s="22" t="s">
        <v>193</v>
      </c>
      <c r="C7940" s="22" t="s">
        <v>7</v>
      </c>
      <c r="D7940" s="22" t="s">
        <v>5</v>
      </c>
      <c r="E7940" s="22" t="s">
        <v>14</v>
      </c>
      <c r="F7940" s="22" t="s">
        <v>13</v>
      </c>
      <c r="G7940" s="1">
        <v>102646.11</v>
      </c>
    </row>
    <row r="7941" spans="2:7">
      <c r="B7941" s="22" t="s">
        <v>193</v>
      </c>
      <c r="C7941" s="22" t="s">
        <v>7</v>
      </c>
      <c r="D7941" s="22" t="s">
        <v>5</v>
      </c>
      <c r="E7941" s="22" t="s">
        <v>15</v>
      </c>
      <c r="F7941" s="22" t="s">
        <v>71</v>
      </c>
      <c r="G7941" s="1">
        <v>469.2</v>
      </c>
    </row>
    <row r="7942" spans="2:7">
      <c r="B7942" s="22" t="s">
        <v>193</v>
      </c>
      <c r="C7942" s="22" t="s">
        <v>7</v>
      </c>
      <c r="D7942" s="22" t="s">
        <v>5</v>
      </c>
      <c r="E7942" s="22" t="s">
        <v>15</v>
      </c>
      <c r="F7942" s="22" t="s">
        <v>17</v>
      </c>
      <c r="G7942" s="1">
        <v>1760361.61</v>
      </c>
    </row>
    <row r="7943" spans="2:7">
      <c r="B7943" s="22" t="s">
        <v>193</v>
      </c>
      <c r="C7943" s="22" t="s">
        <v>7</v>
      </c>
      <c r="D7943" s="22" t="s">
        <v>5</v>
      </c>
      <c r="E7943" s="22" t="s">
        <v>15</v>
      </c>
      <c r="F7943" s="22" t="s">
        <v>18</v>
      </c>
      <c r="G7943" s="1">
        <v>642968.68000000005</v>
      </c>
    </row>
    <row r="7944" spans="2:7">
      <c r="B7944" s="22" t="s">
        <v>193</v>
      </c>
      <c r="C7944" s="22" t="s">
        <v>7</v>
      </c>
      <c r="D7944" s="22" t="s">
        <v>5</v>
      </c>
      <c r="E7944" s="22" t="s">
        <v>15</v>
      </c>
      <c r="F7944" s="22" t="s">
        <v>19</v>
      </c>
      <c r="G7944" s="1">
        <v>3571839.58</v>
      </c>
    </row>
    <row r="7945" spans="2:7">
      <c r="B7945" s="22" t="s">
        <v>193</v>
      </c>
      <c r="C7945" s="22" t="s">
        <v>7</v>
      </c>
      <c r="D7945" s="22" t="s">
        <v>5</v>
      </c>
      <c r="E7945" s="22" t="s">
        <v>15</v>
      </c>
      <c r="F7945" s="22" t="s">
        <v>20</v>
      </c>
      <c r="G7945" s="1">
        <v>974750.95</v>
      </c>
    </row>
    <row r="7946" spans="2:7">
      <c r="B7946" s="22" t="s">
        <v>193</v>
      </c>
      <c r="C7946" s="22" t="s">
        <v>7</v>
      </c>
      <c r="D7946" s="22" t="s">
        <v>5</v>
      </c>
      <c r="E7946" s="22" t="s">
        <v>15</v>
      </c>
      <c r="F7946" s="22" t="s">
        <v>21</v>
      </c>
      <c r="G7946" s="1">
        <v>99487.92</v>
      </c>
    </row>
    <row r="7947" spans="2:7">
      <c r="B7947" s="22" t="s">
        <v>193</v>
      </c>
      <c r="C7947" s="22" t="s">
        <v>7</v>
      </c>
      <c r="D7947" s="22" t="s">
        <v>5</v>
      </c>
      <c r="E7947" s="22" t="s">
        <v>15</v>
      </c>
      <c r="F7947" s="22" t="s">
        <v>22</v>
      </c>
      <c r="G7947" s="1">
        <v>146940.63</v>
      </c>
    </row>
    <row r="7948" spans="2:7">
      <c r="B7948" s="22" t="s">
        <v>193</v>
      </c>
      <c r="C7948" s="22" t="s">
        <v>7</v>
      </c>
      <c r="D7948" s="22" t="s">
        <v>5</v>
      </c>
      <c r="E7948" s="22" t="s">
        <v>15</v>
      </c>
      <c r="F7948" s="22" t="s">
        <v>23</v>
      </c>
      <c r="G7948" s="1">
        <v>96629.77</v>
      </c>
    </row>
    <row r="7949" spans="2:7">
      <c r="B7949" s="22" t="s">
        <v>193</v>
      </c>
      <c r="C7949" s="22" t="s">
        <v>7</v>
      </c>
      <c r="D7949" s="22" t="s">
        <v>5</v>
      </c>
      <c r="E7949" s="22" t="s">
        <v>15</v>
      </c>
      <c r="F7949" s="22" t="s">
        <v>24</v>
      </c>
      <c r="G7949" s="1">
        <v>124173.79</v>
      </c>
    </row>
    <row r="7950" spans="2:7">
      <c r="B7950" s="22" t="s">
        <v>193</v>
      </c>
      <c r="C7950" s="22" t="s">
        <v>7</v>
      </c>
      <c r="D7950" s="22" t="s">
        <v>5</v>
      </c>
      <c r="E7950" s="22" t="s">
        <v>15</v>
      </c>
      <c r="F7950" s="22" t="s">
        <v>25</v>
      </c>
      <c r="G7950" s="1">
        <v>2891794.96</v>
      </c>
    </row>
    <row r="7951" spans="2:7">
      <c r="B7951" s="22" t="s">
        <v>193</v>
      </c>
      <c r="C7951" s="22" t="s">
        <v>7</v>
      </c>
      <c r="D7951" s="22" t="s">
        <v>5</v>
      </c>
      <c r="E7951" s="22" t="s">
        <v>15</v>
      </c>
      <c r="F7951" s="22" t="s">
        <v>26</v>
      </c>
      <c r="G7951" s="1">
        <v>1583905.1</v>
      </c>
    </row>
    <row r="7952" spans="2:7">
      <c r="B7952" s="22" t="s">
        <v>193</v>
      </c>
      <c r="C7952" s="22" t="s">
        <v>7</v>
      </c>
      <c r="D7952" s="22" t="s">
        <v>5</v>
      </c>
      <c r="E7952" s="22" t="s">
        <v>28</v>
      </c>
      <c r="F7952" s="22" t="s">
        <v>29</v>
      </c>
      <c r="G7952" s="1">
        <v>999212.5</v>
      </c>
    </row>
    <row r="7953" spans="2:7">
      <c r="B7953" s="22" t="s">
        <v>193</v>
      </c>
      <c r="C7953" s="22" t="s">
        <v>7</v>
      </c>
      <c r="D7953" s="22" t="s">
        <v>5</v>
      </c>
      <c r="E7953" s="22" t="s">
        <v>28</v>
      </c>
      <c r="F7953" s="22" t="s">
        <v>30</v>
      </c>
      <c r="G7953" s="1">
        <v>70951.539999999994</v>
      </c>
    </row>
    <row r="7954" spans="2:7">
      <c r="B7954" s="22" t="s">
        <v>193</v>
      </c>
      <c r="C7954" s="22" t="s">
        <v>7</v>
      </c>
      <c r="D7954" s="22" t="s">
        <v>5</v>
      </c>
      <c r="E7954" s="22" t="s">
        <v>28</v>
      </c>
      <c r="F7954" s="22" t="s">
        <v>31</v>
      </c>
      <c r="G7954" s="1">
        <v>52066.23</v>
      </c>
    </row>
    <row r="7955" spans="2:7">
      <c r="B7955" s="22" t="s">
        <v>193</v>
      </c>
      <c r="C7955" s="22" t="s">
        <v>7</v>
      </c>
      <c r="D7955" s="22" t="s">
        <v>5</v>
      </c>
      <c r="E7955" s="22" t="s">
        <v>28</v>
      </c>
      <c r="F7955" s="22" t="s">
        <v>32</v>
      </c>
      <c r="G7955" s="1">
        <v>25008.28</v>
      </c>
    </row>
    <row r="7956" spans="2:7">
      <c r="B7956" s="22" t="s">
        <v>193</v>
      </c>
      <c r="C7956" s="22" t="s">
        <v>7</v>
      </c>
      <c r="D7956" s="22" t="s">
        <v>5</v>
      </c>
      <c r="E7956" s="22" t="s">
        <v>28</v>
      </c>
      <c r="F7956" s="22" t="s">
        <v>33</v>
      </c>
      <c r="G7956" s="1">
        <v>85694.34</v>
      </c>
    </row>
    <row r="7957" spans="2:7">
      <c r="B7957" s="22" t="s">
        <v>193</v>
      </c>
      <c r="C7957" s="22" t="s">
        <v>7</v>
      </c>
      <c r="D7957" s="22" t="s">
        <v>5</v>
      </c>
      <c r="E7957" s="22" t="s">
        <v>34</v>
      </c>
      <c r="F7957" s="22" t="s">
        <v>35</v>
      </c>
      <c r="G7957" s="1">
        <v>4317</v>
      </c>
    </row>
    <row r="7958" spans="2:7">
      <c r="B7958" s="22" t="s">
        <v>193</v>
      </c>
      <c r="C7958" s="22" t="s">
        <v>7</v>
      </c>
      <c r="D7958" s="22" t="s">
        <v>5</v>
      </c>
      <c r="E7958" s="22" t="s">
        <v>34</v>
      </c>
      <c r="F7958" s="22" t="s">
        <v>36</v>
      </c>
      <c r="G7958" s="1">
        <v>34565.360000000001</v>
      </c>
    </row>
    <row r="7959" spans="2:7">
      <c r="B7959" s="22" t="s">
        <v>193</v>
      </c>
      <c r="C7959" s="22" t="s">
        <v>7</v>
      </c>
      <c r="D7959" s="22" t="s">
        <v>5</v>
      </c>
      <c r="E7959" s="22" t="s">
        <v>34</v>
      </c>
      <c r="F7959" s="22" t="s">
        <v>37</v>
      </c>
      <c r="G7959" s="1">
        <v>442075.44</v>
      </c>
    </row>
    <row r="7960" spans="2:7">
      <c r="B7960" s="22" t="s">
        <v>193</v>
      </c>
      <c r="C7960" s="22" t="s">
        <v>7</v>
      </c>
      <c r="D7960" s="22" t="s">
        <v>5</v>
      </c>
      <c r="E7960" s="22" t="s">
        <v>34</v>
      </c>
      <c r="F7960" s="22" t="s">
        <v>64</v>
      </c>
      <c r="G7960" s="1">
        <v>22294.13</v>
      </c>
    </row>
    <row r="7961" spans="2:7">
      <c r="B7961" s="22" t="s">
        <v>193</v>
      </c>
      <c r="C7961" s="22" t="s">
        <v>7</v>
      </c>
      <c r="D7961" s="22" t="s">
        <v>5</v>
      </c>
      <c r="E7961" s="22" t="s">
        <v>34</v>
      </c>
      <c r="F7961" s="22" t="s">
        <v>38</v>
      </c>
      <c r="G7961" s="1">
        <v>25975.14</v>
      </c>
    </row>
    <row r="7962" spans="2:7">
      <c r="B7962" s="22" t="s">
        <v>193</v>
      </c>
      <c r="C7962" s="22" t="s">
        <v>7</v>
      </c>
      <c r="D7962" s="22" t="s">
        <v>5</v>
      </c>
      <c r="E7962" s="22" t="s">
        <v>34</v>
      </c>
      <c r="F7962" s="22" t="s">
        <v>39</v>
      </c>
      <c r="G7962" s="1">
        <v>1182023.3700000001</v>
      </c>
    </row>
    <row r="7963" spans="2:7">
      <c r="B7963" s="22" t="s">
        <v>193</v>
      </c>
      <c r="C7963" s="22" t="s">
        <v>7</v>
      </c>
      <c r="D7963" s="22" t="s">
        <v>5</v>
      </c>
      <c r="E7963" s="22" t="s">
        <v>34</v>
      </c>
      <c r="F7963" s="22" t="s">
        <v>40</v>
      </c>
      <c r="G7963" s="1">
        <v>58207.39</v>
      </c>
    </row>
    <row r="7964" spans="2:7">
      <c r="B7964" s="22" t="s">
        <v>193</v>
      </c>
      <c r="C7964" s="22" t="s">
        <v>7</v>
      </c>
      <c r="D7964" s="22" t="s">
        <v>5</v>
      </c>
      <c r="E7964" s="22" t="s">
        <v>34</v>
      </c>
      <c r="F7964" s="22" t="s">
        <v>41</v>
      </c>
      <c r="G7964" s="1">
        <v>29632.2</v>
      </c>
    </row>
    <row r="7965" spans="2:7">
      <c r="B7965" s="22" t="s">
        <v>193</v>
      </c>
      <c r="C7965" s="22" t="s">
        <v>7</v>
      </c>
      <c r="D7965" s="22" t="s">
        <v>5</v>
      </c>
      <c r="E7965" s="22" t="s">
        <v>34</v>
      </c>
      <c r="F7965" s="22" t="s">
        <v>65</v>
      </c>
      <c r="G7965" s="1">
        <v>7000</v>
      </c>
    </row>
    <row r="7966" spans="2:7">
      <c r="B7966" s="22" t="s">
        <v>193</v>
      </c>
      <c r="C7966" s="22" t="s">
        <v>7</v>
      </c>
      <c r="D7966" s="22" t="s">
        <v>5</v>
      </c>
      <c r="E7966" s="22" t="s">
        <v>34</v>
      </c>
      <c r="F7966" s="22" t="s">
        <v>42</v>
      </c>
      <c r="G7966" s="1">
        <v>3063.5</v>
      </c>
    </row>
    <row r="7967" spans="2:7">
      <c r="B7967" s="22" t="s">
        <v>193</v>
      </c>
      <c r="C7967" s="22" t="s">
        <v>7</v>
      </c>
      <c r="D7967" s="22" t="s">
        <v>5</v>
      </c>
      <c r="E7967" s="22" t="s">
        <v>34</v>
      </c>
      <c r="F7967" s="22" t="s">
        <v>44</v>
      </c>
      <c r="G7967" s="1">
        <v>626.28</v>
      </c>
    </row>
    <row r="7968" spans="2:7">
      <c r="B7968" s="22" t="s">
        <v>193</v>
      </c>
      <c r="C7968" s="22" t="s">
        <v>7</v>
      </c>
      <c r="D7968" s="22" t="s">
        <v>5</v>
      </c>
      <c r="E7968" s="22" t="s">
        <v>34</v>
      </c>
      <c r="F7968" s="22" t="s">
        <v>45</v>
      </c>
      <c r="G7968" s="1">
        <v>234622.18</v>
      </c>
    </row>
    <row r="7969" spans="2:7">
      <c r="B7969" s="22" t="s">
        <v>193</v>
      </c>
      <c r="C7969" s="22" t="s">
        <v>7</v>
      </c>
      <c r="D7969" s="22" t="s">
        <v>5</v>
      </c>
      <c r="E7969" s="22" t="s">
        <v>34</v>
      </c>
      <c r="F7969" s="22" t="s">
        <v>46</v>
      </c>
      <c r="G7969" s="1">
        <v>5964.17</v>
      </c>
    </row>
    <row r="7970" spans="2:7">
      <c r="B7970" s="22" t="s">
        <v>193</v>
      </c>
      <c r="C7970" s="22" t="s">
        <v>7</v>
      </c>
      <c r="D7970" s="22" t="s">
        <v>5</v>
      </c>
      <c r="E7970" s="22" t="s">
        <v>34</v>
      </c>
      <c r="F7970" s="22" t="s">
        <v>47</v>
      </c>
      <c r="G7970" s="1">
        <v>111298.95</v>
      </c>
    </row>
    <row r="7971" spans="2:7">
      <c r="B7971" s="22" t="s">
        <v>193</v>
      </c>
      <c r="C7971" s="22" t="s">
        <v>7</v>
      </c>
      <c r="D7971" s="22" t="s">
        <v>5</v>
      </c>
      <c r="E7971" s="22" t="s">
        <v>34</v>
      </c>
      <c r="F7971" s="22" t="s">
        <v>48</v>
      </c>
      <c r="G7971" s="1">
        <v>18466.29</v>
      </c>
    </row>
    <row r="7972" spans="2:7">
      <c r="B7972" s="22" t="s">
        <v>193</v>
      </c>
      <c r="C7972" s="22" t="s">
        <v>7</v>
      </c>
      <c r="D7972" s="22" t="s">
        <v>5</v>
      </c>
      <c r="E7972" s="22" t="s">
        <v>34</v>
      </c>
      <c r="F7972" s="22" t="s">
        <v>75</v>
      </c>
      <c r="G7972" s="1">
        <v>113968.45</v>
      </c>
    </row>
    <row r="7973" spans="2:7">
      <c r="B7973" s="22" t="s">
        <v>193</v>
      </c>
      <c r="C7973" s="22" t="s">
        <v>7</v>
      </c>
      <c r="D7973" s="22" t="s">
        <v>5</v>
      </c>
      <c r="E7973" s="22" t="s">
        <v>34</v>
      </c>
      <c r="F7973" s="22" t="s">
        <v>66</v>
      </c>
      <c r="G7973" s="1">
        <v>1399.5</v>
      </c>
    </row>
    <row r="7974" spans="2:7">
      <c r="B7974" s="22" t="s">
        <v>193</v>
      </c>
      <c r="C7974" s="22" t="s">
        <v>7</v>
      </c>
      <c r="D7974" s="22" t="s">
        <v>5</v>
      </c>
      <c r="E7974" s="22" t="s">
        <v>34</v>
      </c>
      <c r="F7974" s="22" t="s">
        <v>85</v>
      </c>
      <c r="G7974" s="1">
        <v>110326.5</v>
      </c>
    </row>
    <row r="7975" spans="2:7">
      <c r="B7975" s="22" t="s">
        <v>193</v>
      </c>
      <c r="C7975" s="22" t="s">
        <v>7</v>
      </c>
      <c r="D7975" s="22" t="s">
        <v>5</v>
      </c>
      <c r="E7975" s="22" t="s">
        <v>34</v>
      </c>
      <c r="F7975" s="22" t="s">
        <v>49</v>
      </c>
      <c r="G7975" s="1">
        <v>517172</v>
      </c>
    </row>
    <row r="7976" spans="2:7">
      <c r="B7976" s="22" t="s">
        <v>193</v>
      </c>
      <c r="C7976" s="22" t="s">
        <v>7</v>
      </c>
      <c r="D7976" s="22" t="s">
        <v>5</v>
      </c>
      <c r="E7976" s="22" t="s">
        <v>34</v>
      </c>
      <c r="F7976" s="22" t="s">
        <v>50</v>
      </c>
      <c r="G7976" s="1">
        <v>410911.51</v>
      </c>
    </row>
    <row r="7977" spans="2:7">
      <c r="B7977" s="22" t="s">
        <v>193</v>
      </c>
      <c r="C7977" s="22" t="s">
        <v>7</v>
      </c>
      <c r="D7977" s="22" t="s">
        <v>5</v>
      </c>
      <c r="E7977" s="22" t="s">
        <v>34</v>
      </c>
      <c r="F7977" s="22" t="s">
        <v>51</v>
      </c>
      <c r="G7977" s="1">
        <v>7542.59</v>
      </c>
    </row>
    <row r="7978" spans="2:7">
      <c r="B7978" s="22" t="s">
        <v>193</v>
      </c>
      <c r="C7978" s="22" t="s">
        <v>7</v>
      </c>
      <c r="D7978" s="22" t="s">
        <v>5</v>
      </c>
      <c r="E7978" s="22" t="s">
        <v>34</v>
      </c>
      <c r="F7978" s="22" t="s">
        <v>52</v>
      </c>
      <c r="G7978" s="1">
        <v>3838.4</v>
      </c>
    </row>
    <row r="7979" spans="2:7">
      <c r="B7979" s="22" t="s">
        <v>193</v>
      </c>
      <c r="C7979" s="22" t="s">
        <v>7</v>
      </c>
      <c r="D7979" s="22" t="s">
        <v>5</v>
      </c>
      <c r="E7979" s="22" t="s">
        <v>34</v>
      </c>
      <c r="F7979" s="22" t="s">
        <v>53</v>
      </c>
      <c r="G7979" s="1">
        <v>14703.96</v>
      </c>
    </row>
    <row r="7980" spans="2:7">
      <c r="B7980" s="22" t="s">
        <v>193</v>
      </c>
      <c r="C7980" s="22" t="s">
        <v>7</v>
      </c>
      <c r="D7980" s="22" t="s">
        <v>5</v>
      </c>
      <c r="E7980" s="22" t="s">
        <v>34</v>
      </c>
      <c r="F7980" s="22" t="s">
        <v>68</v>
      </c>
      <c r="G7980" s="1">
        <v>1248043.99</v>
      </c>
    </row>
    <row r="7981" spans="2:7">
      <c r="B7981" s="22" t="s">
        <v>193</v>
      </c>
      <c r="C7981" s="22" t="s">
        <v>7</v>
      </c>
      <c r="D7981" s="22" t="s">
        <v>5</v>
      </c>
      <c r="E7981" s="22" t="s">
        <v>34</v>
      </c>
      <c r="F7981" s="22" t="s">
        <v>55</v>
      </c>
      <c r="G7981" s="1">
        <v>260923.54</v>
      </c>
    </row>
    <row r="7982" spans="2:7">
      <c r="B7982" s="22" t="s">
        <v>193</v>
      </c>
      <c r="C7982" s="22" t="s">
        <v>7</v>
      </c>
      <c r="D7982" s="22" t="s">
        <v>5</v>
      </c>
      <c r="E7982" s="22" t="s">
        <v>34</v>
      </c>
      <c r="F7982" s="22" t="s">
        <v>106</v>
      </c>
      <c r="G7982" s="1">
        <v>29.79</v>
      </c>
    </row>
    <row r="7983" spans="2:7">
      <c r="B7983" s="22" t="s">
        <v>193</v>
      </c>
      <c r="C7983" s="22" t="s">
        <v>7</v>
      </c>
      <c r="D7983" s="22" t="s">
        <v>5</v>
      </c>
      <c r="E7983" s="22" t="s">
        <v>34</v>
      </c>
      <c r="F7983" s="22" t="s">
        <v>76</v>
      </c>
      <c r="G7983" s="1">
        <v>209010.98</v>
      </c>
    </row>
    <row r="7984" spans="2:7">
      <c r="B7984" s="22" t="s">
        <v>193</v>
      </c>
      <c r="C7984" s="22" t="s">
        <v>7</v>
      </c>
      <c r="D7984" s="22" t="s">
        <v>5</v>
      </c>
      <c r="E7984" s="22" t="s">
        <v>34</v>
      </c>
      <c r="F7984" s="22" t="s">
        <v>57</v>
      </c>
      <c r="G7984" s="1">
        <v>487376.1</v>
      </c>
    </row>
    <row r="7985" spans="2:7">
      <c r="B7985" s="22" t="s">
        <v>193</v>
      </c>
      <c r="C7985" s="22" t="s">
        <v>7</v>
      </c>
      <c r="D7985" s="22" t="s">
        <v>5</v>
      </c>
      <c r="E7985" s="22" t="s">
        <v>34</v>
      </c>
      <c r="F7985" s="22" t="s">
        <v>58</v>
      </c>
      <c r="G7985" s="1">
        <v>47286.42</v>
      </c>
    </row>
    <row r="7986" spans="2:7">
      <c r="B7986" s="22" t="s">
        <v>193</v>
      </c>
      <c r="C7986" s="22" t="s">
        <v>7</v>
      </c>
      <c r="D7986" s="22" t="s">
        <v>5</v>
      </c>
      <c r="E7986" s="22" t="s">
        <v>59</v>
      </c>
      <c r="F7986" s="22" t="s">
        <v>55</v>
      </c>
      <c r="G7986" s="1">
        <v>73326.78</v>
      </c>
    </row>
    <row r="7987" spans="2:7">
      <c r="B7987" s="22" t="s">
        <v>193</v>
      </c>
      <c r="C7987" s="22" t="s">
        <v>7</v>
      </c>
      <c r="D7987" s="22" t="s">
        <v>5</v>
      </c>
      <c r="E7987" s="22" t="s">
        <v>60</v>
      </c>
      <c r="F7987" s="22" t="s">
        <v>61</v>
      </c>
      <c r="G7987" s="1">
        <v>3192.61</v>
      </c>
    </row>
    <row r="7988" spans="2:7">
      <c r="B7988" s="22" t="s">
        <v>193</v>
      </c>
      <c r="C7988" s="22" t="s">
        <v>7</v>
      </c>
      <c r="D7988" s="22" t="s">
        <v>5</v>
      </c>
      <c r="E7988" s="22" t="s">
        <v>60</v>
      </c>
      <c r="F7988" s="22" t="s">
        <v>80</v>
      </c>
      <c r="G7988" s="1">
        <v>30126.46</v>
      </c>
    </row>
    <row r="7989" spans="2:7">
      <c r="B7989" s="22" t="s">
        <v>193</v>
      </c>
      <c r="C7989" s="22" t="s">
        <v>7</v>
      </c>
      <c r="D7989" s="22" t="s">
        <v>5</v>
      </c>
      <c r="E7989" s="22" t="s">
        <v>60</v>
      </c>
      <c r="F7989" s="22" t="s">
        <v>62</v>
      </c>
      <c r="G7989" s="1">
        <v>46367.5</v>
      </c>
    </row>
    <row r="7990" spans="2:7">
      <c r="B7990" s="22" t="s">
        <v>193</v>
      </c>
      <c r="C7990" s="22" t="s">
        <v>7</v>
      </c>
      <c r="D7990" s="22" t="s">
        <v>7</v>
      </c>
      <c r="E7990" s="22" t="s">
        <v>5</v>
      </c>
      <c r="F7990" s="22" t="s">
        <v>6</v>
      </c>
      <c r="G7990" s="1">
        <v>11291.3</v>
      </c>
    </row>
    <row r="7991" spans="2:7">
      <c r="B7991" s="22" t="s">
        <v>193</v>
      </c>
      <c r="C7991" s="22" t="s">
        <v>7</v>
      </c>
      <c r="D7991" s="22" t="s">
        <v>7</v>
      </c>
      <c r="E7991" s="22" t="s">
        <v>8</v>
      </c>
      <c r="F7991" s="22" t="s">
        <v>9</v>
      </c>
      <c r="G7991" s="1">
        <v>4458820.53</v>
      </c>
    </row>
    <row r="7992" spans="2:7">
      <c r="B7992" s="22" t="s">
        <v>193</v>
      </c>
      <c r="C7992" s="22" t="s">
        <v>7</v>
      </c>
      <c r="D7992" s="22" t="s">
        <v>7</v>
      </c>
      <c r="E7992" s="22" t="s">
        <v>8</v>
      </c>
      <c r="F7992" s="22" t="s">
        <v>10</v>
      </c>
      <c r="G7992" s="1">
        <v>232616.78</v>
      </c>
    </row>
    <row r="7993" spans="2:7">
      <c r="B7993" s="22" t="s">
        <v>193</v>
      </c>
      <c r="C7993" s="22" t="s">
        <v>7</v>
      </c>
      <c r="D7993" s="22" t="s">
        <v>7</v>
      </c>
      <c r="E7993" s="22" t="s">
        <v>8</v>
      </c>
      <c r="F7993" s="22" t="s">
        <v>11</v>
      </c>
      <c r="G7993" s="1">
        <v>423746.16</v>
      </c>
    </row>
    <row r="7994" spans="2:7">
      <c r="B7994" s="22" t="s">
        <v>193</v>
      </c>
      <c r="C7994" s="22" t="s">
        <v>7</v>
      </c>
      <c r="D7994" s="22" t="s">
        <v>7</v>
      </c>
      <c r="E7994" s="22" t="s">
        <v>8</v>
      </c>
      <c r="F7994" s="22" t="s">
        <v>12</v>
      </c>
      <c r="G7994" s="1">
        <v>2233798</v>
      </c>
    </row>
    <row r="7995" spans="2:7">
      <c r="B7995" s="22" t="s">
        <v>193</v>
      </c>
      <c r="C7995" s="22" t="s">
        <v>7</v>
      </c>
      <c r="D7995" s="22" t="s">
        <v>7</v>
      </c>
      <c r="E7995" s="22" t="s">
        <v>8</v>
      </c>
      <c r="F7995" s="22" t="s">
        <v>13</v>
      </c>
      <c r="G7995" s="1">
        <v>87623.039999999994</v>
      </c>
    </row>
    <row r="7996" spans="2:7">
      <c r="B7996" s="22" t="s">
        <v>193</v>
      </c>
      <c r="C7996" s="22" t="s">
        <v>7</v>
      </c>
      <c r="D7996" s="22" t="s">
        <v>7</v>
      </c>
      <c r="E7996" s="22" t="s">
        <v>8</v>
      </c>
      <c r="F7996" s="22" t="s">
        <v>70</v>
      </c>
      <c r="G7996" s="1">
        <v>10183.51</v>
      </c>
    </row>
    <row r="7997" spans="2:7">
      <c r="B7997" s="22" t="s">
        <v>193</v>
      </c>
      <c r="C7997" s="22" t="s">
        <v>7</v>
      </c>
      <c r="D7997" s="22" t="s">
        <v>7</v>
      </c>
      <c r="E7997" s="22" t="s">
        <v>14</v>
      </c>
      <c r="F7997" s="22" t="s">
        <v>9</v>
      </c>
      <c r="G7997" s="1">
        <v>2438726.75</v>
      </c>
    </row>
    <row r="7998" spans="2:7">
      <c r="B7998" s="22" t="s">
        <v>193</v>
      </c>
      <c r="C7998" s="22" t="s">
        <v>7</v>
      </c>
      <c r="D7998" s="22" t="s">
        <v>7</v>
      </c>
      <c r="E7998" s="22" t="s">
        <v>14</v>
      </c>
      <c r="F7998" s="22" t="s">
        <v>10</v>
      </c>
      <c r="G7998" s="1">
        <v>85201.1</v>
      </c>
    </row>
    <row r="7999" spans="2:7">
      <c r="B7999" s="22" t="s">
        <v>193</v>
      </c>
      <c r="C7999" s="22" t="s">
        <v>7</v>
      </c>
      <c r="D7999" s="22" t="s">
        <v>7</v>
      </c>
      <c r="E7999" s="22" t="s">
        <v>14</v>
      </c>
      <c r="F7999" s="22" t="s">
        <v>11</v>
      </c>
      <c r="G7999" s="1">
        <v>113563.95</v>
      </c>
    </row>
    <row r="8000" spans="2:7">
      <c r="B8000" s="22" t="s">
        <v>193</v>
      </c>
      <c r="C8000" s="22" t="s">
        <v>7</v>
      </c>
      <c r="D8000" s="22" t="s">
        <v>7</v>
      </c>
      <c r="E8000" s="22" t="s">
        <v>14</v>
      </c>
      <c r="F8000" s="22" t="s">
        <v>12</v>
      </c>
      <c r="G8000" s="1">
        <v>677018.59</v>
      </c>
    </row>
    <row r="8001" spans="2:7">
      <c r="B8001" s="22" t="s">
        <v>193</v>
      </c>
      <c r="C8001" s="22" t="s">
        <v>7</v>
      </c>
      <c r="D8001" s="22" t="s">
        <v>7</v>
      </c>
      <c r="E8001" s="22" t="s">
        <v>14</v>
      </c>
      <c r="F8001" s="22" t="s">
        <v>13</v>
      </c>
      <c r="G8001" s="1">
        <v>42033.68</v>
      </c>
    </row>
    <row r="8002" spans="2:7">
      <c r="B8002" s="22" t="s">
        <v>193</v>
      </c>
      <c r="C8002" s="22" t="s">
        <v>7</v>
      </c>
      <c r="D8002" s="22" t="s">
        <v>7</v>
      </c>
      <c r="E8002" s="22" t="s">
        <v>15</v>
      </c>
      <c r="F8002" s="22" t="s">
        <v>71</v>
      </c>
      <c r="G8002" s="1">
        <v>207.6</v>
      </c>
    </row>
    <row r="8003" spans="2:7">
      <c r="B8003" s="22" t="s">
        <v>193</v>
      </c>
      <c r="C8003" s="22" t="s">
        <v>7</v>
      </c>
      <c r="D8003" s="22" t="s">
        <v>7</v>
      </c>
      <c r="E8003" s="22" t="s">
        <v>15</v>
      </c>
      <c r="F8003" s="22" t="s">
        <v>17</v>
      </c>
      <c r="G8003" s="1">
        <v>505537.5</v>
      </c>
    </row>
    <row r="8004" spans="2:7">
      <c r="B8004" s="22" t="s">
        <v>193</v>
      </c>
      <c r="C8004" s="22" t="s">
        <v>7</v>
      </c>
      <c r="D8004" s="22" t="s">
        <v>7</v>
      </c>
      <c r="E8004" s="22" t="s">
        <v>15</v>
      </c>
      <c r="F8004" s="22" t="s">
        <v>18</v>
      </c>
      <c r="G8004" s="1">
        <v>246285.06</v>
      </c>
    </row>
    <row r="8005" spans="2:7">
      <c r="B8005" s="22" t="s">
        <v>193</v>
      </c>
      <c r="C8005" s="22" t="s">
        <v>7</v>
      </c>
      <c r="D8005" s="22" t="s">
        <v>7</v>
      </c>
      <c r="E8005" s="22" t="s">
        <v>15</v>
      </c>
      <c r="F8005" s="22" t="s">
        <v>19</v>
      </c>
      <c r="G8005" s="1">
        <v>1046592.3</v>
      </c>
    </row>
    <row r="8006" spans="2:7">
      <c r="B8006" s="22" t="s">
        <v>193</v>
      </c>
      <c r="C8006" s="22" t="s">
        <v>7</v>
      </c>
      <c r="D8006" s="22" t="s">
        <v>7</v>
      </c>
      <c r="E8006" s="22" t="s">
        <v>15</v>
      </c>
      <c r="F8006" s="22" t="s">
        <v>20</v>
      </c>
      <c r="G8006" s="1">
        <v>377968.85</v>
      </c>
    </row>
    <row r="8007" spans="2:7">
      <c r="B8007" s="22" t="s">
        <v>193</v>
      </c>
      <c r="C8007" s="22" t="s">
        <v>7</v>
      </c>
      <c r="D8007" s="22" t="s">
        <v>7</v>
      </c>
      <c r="E8007" s="22" t="s">
        <v>15</v>
      </c>
      <c r="F8007" s="22" t="s">
        <v>21</v>
      </c>
      <c r="G8007" s="1">
        <v>141956.32999999999</v>
      </c>
    </row>
    <row r="8008" spans="2:7">
      <c r="B8008" s="22" t="s">
        <v>193</v>
      </c>
      <c r="C8008" s="22" t="s">
        <v>7</v>
      </c>
      <c r="D8008" s="22" t="s">
        <v>7</v>
      </c>
      <c r="E8008" s="22" t="s">
        <v>15</v>
      </c>
      <c r="F8008" s="22" t="s">
        <v>22</v>
      </c>
      <c r="G8008" s="1">
        <v>16732.98</v>
      </c>
    </row>
    <row r="8009" spans="2:7">
      <c r="B8009" s="22" t="s">
        <v>193</v>
      </c>
      <c r="C8009" s="22" t="s">
        <v>7</v>
      </c>
      <c r="D8009" s="22" t="s">
        <v>7</v>
      </c>
      <c r="E8009" s="22" t="s">
        <v>15</v>
      </c>
      <c r="F8009" s="22" t="s">
        <v>23</v>
      </c>
      <c r="G8009" s="1">
        <v>5792.25</v>
      </c>
    </row>
    <row r="8010" spans="2:7">
      <c r="B8010" s="22" t="s">
        <v>193</v>
      </c>
      <c r="C8010" s="22" t="s">
        <v>7</v>
      </c>
      <c r="D8010" s="22" t="s">
        <v>7</v>
      </c>
      <c r="E8010" s="22" t="s">
        <v>15</v>
      </c>
      <c r="F8010" s="22" t="s">
        <v>24</v>
      </c>
      <c r="G8010" s="1">
        <v>69517.78</v>
      </c>
    </row>
    <row r="8011" spans="2:7">
      <c r="B8011" s="22" t="s">
        <v>193</v>
      </c>
      <c r="C8011" s="22" t="s">
        <v>7</v>
      </c>
      <c r="D8011" s="22" t="s">
        <v>7</v>
      </c>
      <c r="E8011" s="22" t="s">
        <v>15</v>
      </c>
      <c r="F8011" s="22" t="s">
        <v>25</v>
      </c>
      <c r="G8011" s="1">
        <v>578015.57999999996</v>
      </c>
    </row>
    <row r="8012" spans="2:7">
      <c r="B8012" s="22" t="s">
        <v>193</v>
      </c>
      <c r="C8012" s="22" t="s">
        <v>7</v>
      </c>
      <c r="D8012" s="22" t="s">
        <v>7</v>
      </c>
      <c r="E8012" s="22" t="s">
        <v>15</v>
      </c>
      <c r="F8012" s="22" t="s">
        <v>26</v>
      </c>
      <c r="G8012" s="1">
        <v>728458.1</v>
      </c>
    </row>
    <row r="8013" spans="2:7">
      <c r="B8013" s="22" t="s">
        <v>193</v>
      </c>
      <c r="C8013" s="22" t="s">
        <v>7</v>
      </c>
      <c r="D8013" s="22" t="s">
        <v>7</v>
      </c>
      <c r="E8013" s="22" t="s">
        <v>28</v>
      </c>
      <c r="F8013" s="22" t="s">
        <v>29</v>
      </c>
      <c r="G8013" s="1">
        <v>329862.76</v>
      </c>
    </row>
    <row r="8014" spans="2:7">
      <c r="B8014" s="22" t="s">
        <v>193</v>
      </c>
      <c r="C8014" s="22" t="s">
        <v>7</v>
      </c>
      <c r="D8014" s="22" t="s">
        <v>7</v>
      </c>
      <c r="E8014" s="22" t="s">
        <v>28</v>
      </c>
      <c r="F8014" s="22" t="s">
        <v>32</v>
      </c>
      <c r="G8014" s="1">
        <v>24433.27</v>
      </c>
    </row>
    <row r="8015" spans="2:7">
      <c r="B8015" s="22" t="s">
        <v>193</v>
      </c>
      <c r="C8015" s="22" t="s">
        <v>7</v>
      </c>
      <c r="D8015" s="22" t="s">
        <v>7</v>
      </c>
      <c r="E8015" s="22" t="s">
        <v>28</v>
      </c>
      <c r="F8015" s="22" t="s">
        <v>33</v>
      </c>
      <c r="G8015" s="1">
        <v>20395.689999999999</v>
      </c>
    </row>
    <row r="8016" spans="2:7">
      <c r="B8016" s="22" t="s">
        <v>193</v>
      </c>
      <c r="C8016" s="22" t="s">
        <v>7</v>
      </c>
      <c r="D8016" s="22" t="s">
        <v>7</v>
      </c>
      <c r="E8016" s="22" t="s">
        <v>34</v>
      </c>
      <c r="F8016" s="22" t="s">
        <v>35</v>
      </c>
      <c r="G8016" s="1">
        <v>550</v>
      </c>
    </row>
    <row r="8017" spans="2:7">
      <c r="B8017" s="22" t="s">
        <v>193</v>
      </c>
      <c r="C8017" s="22" t="s">
        <v>7</v>
      </c>
      <c r="D8017" s="22" t="s">
        <v>7</v>
      </c>
      <c r="E8017" s="22" t="s">
        <v>34</v>
      </c>
      <c r="F8017" s="22" t="s">
        <v>37</v>
      </c>
      <c r="G8017" s="1">
        <v>60507.75</v>
      </c>
    </row>
    <row r="8018" spans="2:7">
      <c r="B8018" s="22" t="s">
        <v>193</v>
      </c>
      <c r="C8018" s="22" t="s">
        <v>7</v>
      </c>
      <c r="D8018" s="22" t="s">
        <v>7</v>
      </c>
      <c r="E8018" s="22" t="s">
        <v>34</v>
      </c>
      <c r="F8018" s="22" t="s">
        <v>73</v>
      </c>
      <c r="G8018" s="1">
        <v>773.5</v>
      </c>
    </row>
    <row r="8019" spans="2:7">
      <c r="B8019" s="22" t="s">
        <v>193</v>
      </c>
      <c r="C8019" s="22" t="s">
        <v>7</v>
      </c>
      <c r="D8019" s="22" t="s">
        <v>7</v>
      </c>
      <c r="E8019" s="22" t="s">
        <v>34</v>
      </c>
      <c r="F8019" s="22" t="s">
        <v>38</v>
      </c>
      <c r="G8019" s="1">
        <v>19537.439999999999</v>
      </c>
    </row>
    <row r="8020" spans="2:7">
      <c r="B8020" s="22" t="s">
        <v>193</v>
      </c>
      <c r="C8020" s="22" t="s">
        <v>7</v>
      </c>
      <c r="D8020" s="22" t="s">
        <v>7</v>
      </c>
      <c r="E8020" s="22" t="s">
        <v>34</v>
      </c>
      <c r="F8020" s="22" t="s">
        <v>39</v>
      </c>
      <c r="G8020" s="1">
        <v>171475.67</v>
      </c>
    </row>
    <row r="8021" spans="2:7">
      <c r="B8021" s="22" t="s">
        <v>193</v>
      </c>
      <c r="C8021" s="22" t="s">
        <v>7</v>
      </c>
      <c r="D8021" s="22" t="s">
        <v>7</v>
      </c>
      <c r="E8021" s="22" t="s">
        <v>34</v>
      </c>
      <c r="F8021" s="22" t="s">
        <v>50</v>
      </c>
      <c r="G8021" s="1">
        <v>25973.79</v>
      </c>
    </row>
    <row r="8022" spans="2:7">
      <c r="B8022" s="22" t="s">
        <v>193</v>
      </c>
      <c r="C8022" s="22" t="s">
        <v>7</v>
      </c>
      <c r="D8022" s="22" t="s">
        <v>7</v>
      </c>
      <c r="E8022" s="22" t="s">
        <v>34</v>
      </c>
      <c r="F8022" s="22" t="s">
        <v>55</v>
      </c>
      <c r="G8022" s="1">
        <v>83791.89</v>
      </c>
    </row>
    <row r="8023" spans="2:7">
      <c r="B8023" s="22" t="s">
        <v>193</v>
      </c>
      <c r="C8023" s="22" t="s">
        <v>7</v>
      </c>
      <c r="D8023" s="22" t="s">
        <v>7</v>
      </c>
      <c r="E8023" s="22" t="s">
        <v>34</v>
      </c>
      <c r="F8023" s="22" t="s">
        <v>76</v>
      </c>
      <c r="G8023" s="1">
        <v>3929.01</v>
      </c>
    </row>
    <row r="8024" spans="2:7">
      <c r="B8024" s="22" t="s">
        <v>193</v>
      </c>
      <c r="C8024" s="22" t="s">
        <v>7</v>
      </c>
      <c r="D8024" s="22" t="s">
        <v>7</v>
      </c>
      <c r="E8024" s="22" t="s">
        <v>34</v>
      </c>
      <c r="F8024" s="22" t="s">
        <v>57</v>
      </c>
      <c r="G8024" s="1">
        <v>10228.52</v>
      </c>
    </row>
    <row r="8025" spans="2:7">
      <c r="B8025" s="22" t="s">
        <v>193</v>
      </c>
      <c r="C8025" s="22" t="s">
        <v>7</v>
      </c>
      <c r="D8025" s="22" t="s">
        <v>7</v>
      </c>
      <c r="E8025" s="22" t="s">
        <v>34</v>
      </c>
      <c r="F8025" s="22" t="s">
        <v>58</v>
      </c>
      <c r="G8025" s="1">
        <v>16088.69</v>
      </c>
    </row>
    <row r="8026" spans="2:7">
      <c r="B8026" s="22" t="s">
        <v>193</v>
      </c>
      <c r="C8026" s="22" t="s">
        <v>7</v>
      </c>
      <c r="D8026" s="22" t="s">
        <v>7</v>
      </c>
      <c r="E8026" s="22" t="s">
        <v>59</v>
      </c>
      <c r="F8026" s="22" t="s">
        <v>55</v>
      </c>
      <c r="G8026" s="1">
        <v>33782.25</v>
      </c>
    </row>
    <row r="8027" spans="2:7">
      <c r="B8027" s="22" t="s">
        <v>193</v>
      </c>
      <c r="C8027" s="22" t="s">
        <v>7</v>
      </c>
      <c r="D8027" s="22" t="s">
        <v>7</v>
      </c>
      <c r="E8027" s="22" t="s">
        <v>60</v>
      </c>
      <c r="F8027" s="22" t="s">
        <v>79</v>
      </c>
      <c r="G8027" s="1">
        <v>93058.63</v>
      </c>
    </row>
    <row r="8028" spans="2:7">
      <c r="B8028" s="22" t="s">
        <v>193</v>
      </c>
      <c r="C8028" s="22" t="s">
        <v>7</v>
      </c>
      <c r="D8028" s="22" t="s">
        <v>7</v>
      </c>
      <c r="E8028" s="22" t="s">
        <v>60</v>
      </c>
      <c r="F8028" s="22" t="s">
        <v>62</v>
      </c>
      <c r="G8028" s="1">
        <v>30265.54</v>
      </c>
    </row>
    <row r="8029" spans="2:7">
      <c r="B8029" s="22" t="s">
        <v>194</v>
      </c>
      <c r="C8029" s="22" t="s">
        <v>7</v>
      </c>
      <c r="D8029" s="22" t="s">
        <v>5</v>
      </c>
      <c r="E8029" s="22" t="s">
        <v>5</v>
      </c>
      <c r="F8029" s="22" t="s">
        <v>6</v>
      </c>
      <c r="G8029" s="1">
        <v>1391892.59</v>
      </c>
    </row>
    <row r="8030" spans="2:7">
      <c r="B8030" s="22" t="s">
        <v>194</v>
      </c>
      <c r="C8030" s="22" t="s">
        <v>7</v>
      </c>
      <c r="D8030" s="22" t="s">
        <v>5</v>
      </c>
      <c r="E8030" s="22" t="s">
        <v>7</v>
      </c>
      <c r="F8030" s="22" t="s">
        <v>6</v>
      </c>
      <c r="G8030" s="1">
        <v>-2207483.06</v>
      </c>
    </row>
    <row r="8031" spans="2:7">
      <c r="B8031" s="22" t="s">
        <v>194</v>
      </c>
      <c r="C8031" s="22" t="s">
        <v>7</v>
      </c>
      <c r="D8031" s="22" t="s">
        <v>5</v>
      </c>
      <c r="E8031" s="22" t="s">
        <v>8</v>
      </c>
      <c r="F8031" s="22" t="s">
        <v>9</v>
      </c>
      <c r="G8031" s="1">
        <v>113000749.31</v>
      </c>
    </row>
    <row r="8032" spans="2:7">
      <c r="B8032" s="22" t="s">
        <v>194</v>
      </c>
      <c r="C8032" s="22" t="s">
        <v>7</v>
      </c>
      <c r="D8032" s="22" t="s">
        <v>5</v>
      </c>
      <c r="E8032" s="22" t="s">
        <v>8</v>
      </c>
      <c r="F8032" s="22" t="s">
        <v>10</v>
      </c>
      <c r="G8032" s="1">
        <v>1676517.56</v>
      </c>
    </row>
    <row r="8033" spans="2:7">
      <c r="B8033" s="22" t="s">
        <v>194</v>
      </c>
      <c r="C8033" s="22" t="s">
        <v>7</v>
      </c>
      <c r="D8033" s="22" t="s">
        <v>5</v>
      </c>
      <c r="E8033" s="22" t="s">
        <v>8</v>
      </c>
      <c r="F8033" s="22" t="s">
        <v>11</v>
      </c>
      <c r="G8033" s="1">
        <v>3005366.83</v>
      </c>
    </row>
    <row r="8034" spans="2:7">
      <c r="B8034" s="22" t="s">
        <v>194</v>
      </c>
      <c r="C8034" s="22" t="s">
        <v>7</v>
      </c>
      <c r="D8034" s="22" t="s">
        <v>5</v>
      </c>
      <c r="E8034" s="22" t="s">
        <v>8</v>
      </c>
      <c r="F8034" s="22" t="s">
        <v>12</v>
      </c>
      <c r="G8034" s="1">
        <v>4125743.35</v>
      </c>
    </row>
    <row r="8035" spans="2:7">
      <c r="B8035" s="22" t="s">
        <v>194</v>
      </c>
      <c r="C8035" s="22" t="s">
        <v>7</v>
      </c>
      <c r="D8035" s="22" t="s">
        <v>5</v>
      </c>
      <c r="E8035" s="22" t="s">
        <v>8</v>
      </c>
      <c r="F8035" s="22" t="s">
        <v>13</v>
      </c>
      <c r="G8035" s="1">
        <v>49008.24</v>
      </c>
    </row>
    <row r="8036" spans="2:7">
      <c r="B8036" s="22" t="s">
        <v>194</v>
      </c>
      <c r="C8036" s="22" t="s">
        <v>7</v>
      </c>
      <c r="D8036" s="22" t="s">
        <v>5</v>
      </c>
      <c r="E8036" s="22" t="s">
        <v>14</v>
      </c>
      <c r="F8036" s="22" t="s">
        <v>9</v>
      </c>
      <c r="G8036" s="1">
        <v>34370394.840000004</v>
      </c>
    </row>
    <row r="8037" spans="2:7">
      <c r="B8037" s="22" t="s">
        <v>194</v>
      </c>
      <c r="C8037" s="22" t="s">
        <v>7</v>
      </c>
      <c r="D8037" s="22" t="s">
        <v>5</v>
      </c>
      <c r="E8037" s="22" t="s">
        <v>14</v>
      </c>
      <c r="F8037" s="22" t="s">
        <v>10</v>
      </c>
      <c r="G8037" s="1">
        <v>1119780.6599999999</v>
      </c>
    </row>
    <row r="8038" spans="2:7">
      <c r="B8038" s="22" t="s">
        <v>194</v>
      </c>
      <c r="C8038" s="22" t="s">
        <v>7</v>
      </c>
      <c r="D8038" s="22" t="s">
        <v>5</v>
      </c>
      <c r="E8038" s="22" t="s">
        <v>14</v>
      </c>
      <c r="F8038" s="22" t="s">
        <v>11</v>
      </c>
      <c r="G8038" s="1">
        <v>439233.11</v>
      </c>
    </row>
    <row r="8039" spans="2:7">
      <c r="B8039" s="22" t="s">
        <v>194</v>
      </c>
      <c r="C8039" s="22" t="s">
        <v>7</v>
      </c>
      <c r="D8039" s="22" t="s">
        <v>5</v>
      </c>
      <c r="E8039" s="22" t="s">
        <v>14</v>
      </c>
      <c r="F8039" s="22" t="s">
        <v>12</v>
      </c>
      <c r="G8039" s="1">
        <v>382316.1</v>
      </c>
    </row>
    <row r="8040" spans="2:7">
      <c r="B8040" s="22" t="s">
        <v>194</v>
      </c>
      <c r="C8040" s="22" t="s">
        <v>7</v>
      </c>
      <c r="D8040" s="22" t="s">
        <v>5</v>
      </c>
      <c r="E8040" s="22" t="s">
        <v>14</v>
      </c>
      <c r="F8040" s="22" t="s">
        <v>13</v>
      </c>
      <c r="G8040" s="1">
        <v>1044949.4</v>
      </c>
    </row>
    <row r="8041" spans="2:7">
      <c r="B8041" s="22" t="s">
        <v>194</v>
      </c>
      <c r="C8041" s="22" t="s">
        <v>7</v>
      </c>
      <c r="D8041" s="22" t="s">
        <v>5</v>
      </c>
      <c r="E8041" s="22" t="s">
        <v>15</v>
      </c>
      <c r="F8041" s="22" t="s">
        <v>17</v>
      </c>
      <c r="G8041" s="1">
        <v>9084417.0500000007</v>
      </c>
    </row>
    <row r="8042" spans="2:7">
      <c r="B8042" s="22" t="s">
        <v>194</v>
      </c>
      <c r="C8042" s="22" t="s">
        <v>7</v>
      </c>
      <c r="D8042" s="22" t="s">
        <v>5</v>
      </c>
      <c r="E8042" s="22" t="s">
        <v>15</v>
      </c>
      <c r="F8042" s="22" t="s">
        <v>18</v>
      </c>
      <c r="G8042" s="1">
        <v>2773920.9</v>
      </c>
    </row>
    <row r="8043" spans="2:7">
      <c r="B8043" s="22" t="s">
        <v>194</v>
      </c>
      <c r="C8043" s="22" t="s">
        <v>7</v>
      </c>
      <c r="D8043" s="22" t="s">
        <v>5</v>
      </c>
      <c r="E8043" s="22" t="s">
        <v>15</v>
      </c>
      <c r="F8043" s="22" t="s">
        <v>19</v>
      </c>
      <c r="G8043" s="1">
        <v>18840597.890000001</v>
      </c>
    </row>
    <row r="8044" spans="2:7">
      <c r="B8044" s="22" t="s">
        <v>194</v>
      </c>
      <c r="C8044" s="22" t="s">
        <v>7</v>
      </c>
      <c r="D8044" s="22" t="s">
        <v>5</v>
      </c>
      <c r="E8044" s="22" t="s">
        <v>15</v>
      </c>
      <c r="F8044" s="22" t="s">
        <v>20</v>
      </c>
      <c r="G8044" s="1">
        <v>5319078.67</v>
      </c>
    </row>
    <row r="8045" spans="2:7">
      <c r="B8045" s="22" t="s">
        <v>194</v>
      </c>
      <c r="C8045" s="22" t="s">
        <v>7</v>
      </c>
      <c r="D8045" s="22" t="s">
        <v>5</v>
      </c>
      <c r="E8045" s="22" t="s">
        <v>15</v>
      </c>
      <c r="F8045" s="22" t="s">
        <v>21</v>
      </c>
      <c r="G8045" s="1">
        <v>421833.22</v>
      </c>
    </row>
    <row r="8046" spans="2:7">
      <c r="B8046" s="22" t="s">
        <v>194</v>
      </c>
      <c r="C8046" s="22" t="s">
        <v>7</v>
      </c>
      <c r="D8046" s="22" t="s">
        <v>5</v>
      </c>
      <c r="E8046" s="22" t="s">
        <v>15</v>
      </c>
      <c r="F8046" s="22" t="s">
        <v>22</v>
      </c>
      <c r="G8046" s="1">
        <v>128060</v>
      </c>
    </row>
    <row r="8047" spans="2:7">
      <c r="B8047" s="22" t="s">
        <v>194</v>
      </c>
      <c r="C8047" s="22" t="s">
        <v>7</v>
      </c>
      <c r="D8047" s="22" t="s">
        <v>5</v>
      </c>
      <c r="E8047" s="22" t="s">
        <v>15</v>
      </c>
      <c r="F8047" s="22" t="s">
        <v>23</v>
      </c>
      <c r="G8047" s="1">
        <v>644479.19999999995</v>
      </c>
    </row>
    <row r="8048" spans="2:7">
      <c r="B8048" s="22" t="s">
        <v>194</v>
      </c>
      <c r="C8048" s="22" t="s">
        <v>7</v>
      </c>
      <c r="D8048" s="22" t="s">
        <v>5</v>
      </c>
      <c r="E8048" s="22" t="s">
        <v>15</v>
      </c>
      <c r="F8048" s="22" t="s">
        <v>24</v>
      </c>
      <c r="G8048" s="1">
        <v>570071.38</v>
      </c>
    </row>
    <row r="8049" spans="2:7">
      <c r="B8049" s="22" t="s">
        <v>194</v>
      </c>
      <c r="C8049" s="22" t="s">
        <v>7</v>
      </c>
      <c r="D8049" s="22" t="s">
        <v>5</v>
      </c>
      <c r="E8049" s="22" t="s">
        <v>15</v>
      </c>
      <c r="F8049" s="22" t="s">
        <v>25</v>
      </c>
      <c r="G8049" s="1">
        <v>15246306.560000001</v>
      </c>
    </row>
    <row r="8050" spans="2:7">
      <c r="B8050" s="22" t="s">
        <v>194</v>
      </c>
      <c r="C8050" s="22" t="s">
        <v>7</v>
      </c>
      <c r="D8050" s="22" t="s">
        <v>5</v>
      </c>
      <c r="E8050" s="22" t="s">
        <v>15</v>
      </c>
      <c r="F8050" s="22" t="s">
        <v>26</v>
      </c>
      <c r="G8050" s="1">
        <v>11419665.529999999</v>
      </c>
    </row>
    <row r="8051" spans="2:7">
      <c r="B8051" s="22" t="s">
        <v>194</v>
      </c>
      <c r="C8051" s="22" t="s">
        <v>7</v>
      </c>
      <c r="D8051" s="22" t="s">
        <v>5</v>
      </c>
      <c r="E8051" s="22" t="s">
        <v>15</v>
      </c>
      <c r="F8051" s="22" t="s">
        <v>27</v>
      </c>
      <c r="G8051" s="1">
        <v>-9813.81</v>
      </c>
    </row>
    <row r="8052" spans="2:7">
      <c r="B8052" s="22" t="s">
        <v>194</v>
      </c>
      <c r="C8052" s="22" t="s">
        <v>7</v>
      </c>
      <c r="D8052" s="22" t="s">
        <v>5</v>
      </c>
      <c r="E8052" s="22" t="s">
        <v>28</v>
      </c>
      <c r="F8052" s="22" t="s">
        <v>29</v>
      </c>
      <c r="G8052" s="1">
        <v>8194578.3200000003</v>
      </c>
    </row>
    <row r="8053" spans="2:7">
      <c r="B8053" s="22" t="s">
        <v>194</v>
      </c>
      <c r="C8053" s="22" t="s">
        <v>7</v>
      </c>
      <c r="D8053" s="22" t="s">
        <v>5</v>
      </c>
      <c r="E8053" s="22" t="s">
        <v>28</v>
      </c>
      <c r="F8053" s="22" t="s">
        <v>30</v>
      </c>
      <c r="G8053" s="1">
        <v>430164.08</v>
      </c>
    </row>
    <row r="8054" spans="2:7">
      <c r="B8054" s="22" t="s">
        <v>194</v>
      </c>
      <c r="C8054" s="22" t="s">
        <v>7</v>
      </c>
      <c r="D8054" s="22" t="s">
        <v>5</v>
      </c>
      <c r="E8054" s="22" t="s">
        <v>28</v>
      </c>
      <c r="F8054" s="22" t="s">
        <v>31</v>
      </c>
      <c r="G8054" s="1">
        <v>3106856.46</v>
      </c>
    </row>
    <row r="8055" spans="2:7">
      <c r="B8055" s="22" t="s">
        <v>194</v>
      </c>
      <c r="C8055" s="22" t="s">
        <v>7</v>
      </c>
      <c r="D8055" s="22" t="s">
        <v>5</v>
      </c>
      <c r="E8055" s="22" t="s">
        <v>28</v>
      </c>
      <c r="F8055" s="22" t="s">
        <v>32</v>
      </c>
      <c r="G8055" s="1">
        <v>832080.86</v>
      </c>
    </row>
    <row r="8056" spans="2:7">
      <c r="B8056" s="22" t="s">
        <v>194</v>
      </c>
      <c r="C8056" s="22" t="s">
        <v>7</v>
      </c>
      <c r="D8056" s="22" t="s">
        <v>5</v>
      </c>
      <c r="E8056" s="22" t="s">
        <v>28</v>
      </c>
      <c r="F8056" s="22" t="s">
        <v>33</v>
      </c>
      <c r="G8056" s="1">
        <v>831323.37</v>
      </c>
    </row>
    <row r="8057" spans="2:7">
      <c r="B8057" s="22" t="s">
        <v>194</v>
      </c>
      <c r="C8057" s="22" t="s">
        <v>7</v>
      </c>
      <c r="D8057" s="22" t="s">
        <v>5</v>
      </c>
      <c r="E8057" s="22" t="s">
        <v>34</v>
      </c>
      <c r="F8057" s="22" t="s">
        <v>35</v>
      </c>
      <c r="G8057" s="1">
        <v>1300</v>
      </c>
    </row>
    <row r="8058" spans="2:7">
      <c r="B8058" s="22" t="s">
        <v>194</v>
      </c>
      <c r="C8058" s="22" t="s">
        <v>7</v>
      </c>
      <c r="D8058" s="22" t="s">
        <v>5</v>
      </c>
      <c r="E8058" s="22" t="s">
        <v>34</v>
      </c>
      <c r="F8058" s="22" t="s">
        <v>36</v>
      </c>
      <c r="G8058" s="1">
        <v>135048.26</v>
      </c>
    </row>
    <row r="8059" spans="2:7">
      <c r="B8059" s="22" t="s">
        <v>194</v>
      </c>
      <c r="C8059" s="22" t="s">
        <v>7</v>
      </c>
      <c r="D8059" s="22" t="s">
        <v>5</v>
      </c>
      <c r="E8059" s="22" t="s">
        <v>34</v>
      </c>
      <c r="F8059" s="22" t="s">
        <v>64</v>
      </c>
      <c r="G8059" s="1">
        <v>597952.25</v>
      </c>
    </row>
    <row r="8060" spans="2:7">
      <c r="B8060" s="22" t="s">
        <v>194</v>
      </c>
      <c r="C8060" s="22" t="s">
        <v>7</v>
      </c>
      <c r="D8060" s="22" t="s">
        <v>5</v>
      </c>
      <c r="E8060" s="22" t="s">
        <v>34</v>
      </c>
      <c r="F8060" s="22" t="s">
        <v>38</v>
      </c>
      <c r="G8060" s="1">
        <v>485598.03</v>
      </c>
    </row>
    <row r="8061" spans="2:7">
      <c r="B8061" s="22" t="s">
        <v>194</v>
      </c>
      <c r="C8061" s="22" t="s">
        <v>7</v>
      </c>
      <c r="D8061" s="22" t="s">
        <v>5</v>
      </c>
      <c r="E8061" s="22" t="s">
        <v>34</v>
      </c>
      <c r="F8061" s="22" t="s">
        <v>39</v>
      </c>
      <c r="G8061" s="1">
        <v>18742855.27</v>
      </c>
    </row>
    <row r="8062" spans="2:7">
      <c r="B8062" s="22" t="s">
        <v>194</v>
      </c>
      <c r="C8062" s="22" t="s">
        <v>7</v>
      </c>
      <c r="D8062" s="22" t="s">
        <v>5</v>
      </c>
      <c r="E8062" s="22" t="s">
        <v>34</v>
      </c>
      <c r="F8062" s="22" t="s">
        <v>41</v>
      </c>
      <c r="G8062" s="1">
        <v>76544.149999999994</v>
      </c>
    </row>
    <row r="8063" spans="2:7">
      <c r="B8063" s="22" t="s">
        <v>194</v>
      </c>
      <c r="C8063" s="22" t="s">
        <v>7</v>
      </c>
      <c r="D8063" s="22" t="s">
        <v>5</v>
      </c>
      <c r="E8063" s="22" t="s">
        <v>34</v>
      </c>
      <c r="F8063" s="22" t="s">
        <v>65</v>
      </c>
      <c r="G8063" s="1">
        <v>185458.56</v>
      </c>
    </row>
    <row r="8064" spans="2:7">
      <c r="B8064" s="22" t="s">
        <v>194</v>
      </c>
      <c r="C8064" s="22" t="s">
        <v>7</v>
      </c>
      <c r="D8064" s="22" t="s">
        <v>5</v>
      </c>
      <c r="E8064" s="22" t="s">
        <v>34</v>
      </c>
      <c r="F8064" s="22" t="s">
        <v>42</v>
      </c>
      <c r="G8064" s="1">
        <v>7125</v>
      </c>
    </row>
    <row r="8065" spans="2:7">
      <c r="B8065" s="22" t="s">
        <v>194</v>
      </c>
      <c r="C8065" s="22" t="s">
        <v>7</v>
      </c>
      <c r="D8065" s="22" t="s">
        <v>5</v>
      </c>
      <c r="E8065" s="22" t="s">
        <v>34</v>
      </c>
      <c r="F8065" s="22" t="s">
        <v>45</v>
      </c>
      <c r="G8065" s="1">
        <v>823484.18</v>
      </c>
    </row>
    <row r="8066" spans="2:7">
      <c r="B8066" s="22" t="s">
        <v>194</v>
      </c>
      <c r="C8066" s="22" t="s">
        <v>7</v>
      </c>
      <c r="D8066" s="22" t="s">
        <v>5</v>
      </c>
      <c r="E8066" s="22" t="s">
        <v>34</v>
      </c>
      <c r="F8066" s="22" t="s">
        <v>46</v>
      </c>
      <c r="G8066" s="1">
        <v>407219.11</v>
      </c>
    </row>
    <row r="8067" spans="2:7">
      <c r="B8067" s="22" t="s">
        <v>194</v>
      </c>
      <c r="C8067" s="22" t="s">
        <v>7</v>
      </c>
      <c r="D8067" s="22" t="s">
        <v>5</v>
      </c>
      <c r="E8067" s="22" t="s">
        <v>34</v>
      </c>
      <c r="F8067" s="22" t="s">
        <v>47</v>
      </c>
      <c r="G8067" s="1">
        <v>22510.76</v>
      </c>
    </row>
    <row r="8068" spans="2:7">
      <c r="B8068" s="22" t="s">
        <v>194</v>
      </c>
      <c r="C8068" s="22" t="s">
        <v>7</v>
      </c>
      <c r="D8068" s="22" t="s">
        <v>5</v>
      </c>
      <c r="E8068" s="22" t="s">
        <v>34</v>
      </c>
      <c r="F8068" s="22" t="s">
        <v>74</v>
      </c>
      <c r="G8068" s="1">
        <v>42931.09</v>
      </c>
    </row>
    <row r="8069" spans="2:7">
      <c r="B8069" s="22" t="s">
        <v>194</v>
      </c>
      <c r="C8069" s="22" t="s">
        <v>7</v>
      </c>
      <c r="D8069" s="22" t="s">
        <v>5</v>
      </c>
      <c r="E8069" s="22" t="s">
        <v>34</v>
      </c>
      <c r="F8069" s="22" t="s">
        <v>85</v>
      </c>
      <c r="G8069" s="1">
        <v>253915.24</v>
      </c>
    </row>
    <row r="8070" spans="2:7">
      <c r="B8070" s="22" t="s">
        <v>194</v>
      </c>
      <c r="C8070" s="22" t="s">
        <v>7</v>
      </c>
      <c r="D8070" s="22" t="s">
        <v>5</v>
      </c>
      <c r="E8070" s="22" t="s">
        <v>34</v>
      </c>
      <c r="F8070" s="22" t="s">
        <v>49</v>
      </c>
      <c r="G8070" s="1">
        <v>2855793.41</v>
      </c>
    </row>
    <row r="8071" spans="2:7">
      <c r="B8071" s="22" t="s">
        <v>194</v>
      </c>
      <c r="C8071" s="22" t="s">
        <v>7</v>
      </c>
      <c r="D8071" s="22" t="s">
        <v>5</v>
      </c>
      <c r="E8071" s="22" t="s">
        <v>34</v>
      </c>
      <c r="F8071" s="22" t="s">
        <v>50</v>
      </c>
      <c r="G8071" s="1">
        <v>2114460.13</v>
      </c>
    </row>
    <row r="8072" spans="2:7">
      <c r="B8072" s="22" t="s">
        <v>194</v>
      </c>
      <c r="C8072" s="22" t="s">
        <v>7</v>
      </c>
      <c r="D8072" s="22" t="s">
        <v>5</v>
      </c>
      <c r="E8072" s="22" t="s">
        <v>34</v>
      </c>
      <c r="F8072" s="22" t="s">
        <v>51</v>
      </c>
      <c r="G8072" s="1">
        <v>1456.76</v>
      </c>
    </row>
    <row r="8073" spans="2:7">
      <c r="B8073" s="22" t="s">
        <v>194</v>
      </c>
      <c r="C8073" s="22" t="s">
        <v>7</v>
      </c>
      <c r="D8073" s="22" t="s">
        <v>5</v>
      </c>
      <c r="E8073" s="22" t="s">
        <v>34</v>
      </c>
      <c r="F8073" s="22" t="s">
        <v>52</v>
      </c>
      <c r="G8073" s="1">
        <v>655257.23</v>
      </c>
    </row>
    <row r="8074" spans="2:7">
      <c r="B8074" s="22" t="s">
        <v>194</v>
      </c>
      <c r="C8074" s="22" t="s">
        <v>7</v>
      </c>
      <c r="D8074" s="22" t="s">
        <v>5</v>
      </c>
      <c r="E8074" s="22" t="s">
        <v>34</v>
      </c>
      <c r="F8074" s="22" t="s">
        <v>68</v>
      </c>
      <c r="G8074" s="1">
        <v>158940.57999999999</v>
      </c>
    </row>
    <row r="8075" spans="2:7">
      <c r="B8075" s="22" t="s">
        <v>194</v>
      </c>
      <c r="C8075" s="22" t="s">
        <v>7</v>
      </c>
      <c r="D8075" s="22" t="s">
        <v>5</v>
      </c>
      <c r="E8075" s="22" t="s">
        <v>34</v>
      </c>
      <c r="F8075" s="22" t="s">
        <v>76</v>
      </c>
      <c r="G8075" s="1">
        <v>573137.57999999996</v>
      </c>
    </row>
    <row r="8076" spans="2:7">
      <c r="B8076" s="22" t="s">
        <v>194</v>
      </c>
      <c r="C8076" s="22" t="s">
        <v>7</v>
      </c>
      <c r="D8076" s="22" t="s">
        <v>5</v>
      </c>
      <c r="E8076" s="22" t="s">
        <v>34</v>
      </c>
      <c r="F8076" s="22" t="s">
        <v>57</v>
      </c>
      <c r="G8076" s="1">
        <v>2159210.3199999998</v>
      </c>
    </row>
    <row r="8077" spans="2:7">
      <c r="B8077" s="22" t="s">
        <v>194</v>
      </c>
      <c r="C8077" s="22" t="s">
        <v>7</v>
      </c>
      <c r="D8077" s="22" t="s">
        <v>5</v>
      </c>
      <c r="E8077" s="22" t="s">
        <v>34</v>
      </c>
      <c r="F8077" s="22" t="s">
        <v>58</v>
      </c>
      <c r="G8077" s="1">
        <v>178387.55</v>
      </c>
    </row>
    <row r="8078" spans="2:7">
      <c r="B8078" s="22" t="s">
        <v>194</v>
      </c>
      <c r="C8078" s="22" t="s">
        <v>7</v>
      </c>
      <c r="D8078" s="22" t="s">
        <v>5</v>
      </c>
      <c r="E8078" s="22" t="s">
        <v>34</v>
      </c>
      <c r="F8078" s="22" t="s">
        <v>126</v>
      </c>
      <c r="G8078" s="1">
        <v>115422.73</v>
      </c>
    </row>
    <row r="8079" spans="2:7">
      <c r="B8079" s="22" t="s">
        <v>194</v>
      </c>
      <c r="C8079" s="22" t="s">
        <v>7</v>
      </c>
      <c r="D8079" s="22" t="s">
        <v>5</v>
      </c>
      <c r="E8079" s="22" t="s">
        <v>59</v>
      </c>
      <c r="F8079" s="22" t="s">
        <v>55</v>
      </c>
      <c r="G8079" s="1">
        <v>193274.23</v>
      </c>
    </row>
    <row r="8080" spans="2:7">
      <c r="B8080" s="22" t="s">
        <v>194</v>
      </c>
      <c r="C8080" s="22" t="s">
        <v>7</v>
      </c>
      <c r="D8080" s="22" t="s">
        <v>5</v>
      </c>
      <c r="E8080" s="22" t="s">
        <v>60</v>
      </c>
      <c r="F8080" s="22" t="s">
        <v>79</v>
      </c>
      <c r="G8080" s="1">
        <v>246575.78</v>
      </c>
    </row>
    <row r="8081" spans="2:7">
      <c r="B8081" s="22" t="s">
        <v>194</v>
      </c>
      <c r="C8081" s="22" t="s">
        <v>7</v>
      </c>
      <c r="D8081" s="22" t="s">
        <v>5</v>
      </c>
      <c r="E8081" s="22" t="s">
        <v>60</v>
      </c>
      <c r="F8081" s="22" t="s">
        <v>80</v>
      </c>
      <c r="G8081" s="1">
        <v>45967.12</v>
      </c>
    </row>
    <row r="8082" spans="2:7">
      <c r="B8082" s="22" t="s">
        <v>194</v>
      </c>
      <c r="C8082" s="22" t="s">
        <v>7</v>
      </c>
      <c r="D8082" s="22" t="s">
        <v>5</v>
      </c>
      <c r="E8082" s="22" t="s">
        <v>60</v>
      </c>
      <c r="F8082" s="22" t="s">
        <v>62</v>
      </c>
      <c r="G8082" s="1">
        <v>24235.74</v>
      </c>
    </row>
    <row r="8083" spans="2:7">
      <c r="B8083" s="22" t="s">
        <v>194</v>
      </c>
      <c r="C8083" s="22" t="s">
        <v>7</v>
      </c>
      <c r="D8083" s="22" t="s">
        <v>7</v>
      </c>
      <c r="E8083" s="22" t="s">
        <v>5</v>
      </c>
      <c r="F8083" s="22" t="s">
        <v>6</v>
      </c>
      <c r="G8083" s="1">
        <v>823392</v>
      </c>
    </row>
    <row r="8084" spans="2:7">
      <c r="B8084" s="22" t="s">
        <v>194</v>
      </c>
      <c r="C8084" s="22" t="s">
        <v>7</v>
      </c>
      <c r="D8084" s="22" t="s">
        <v>7</v>
      </c>
      <c r="E8084" s="22" t="s">
        <v>7</v>
      </c>
      <c r="F8084" s="22" t="s">
        <v>6</v>
      </c>
      <c r="G8084" s="1">
        <v>-7801.53</v>
      </c>
    </row>
    <row r="8085" spans="2:7">
      <c r="B8085" s="22" t="s">
        <v>194</v>
      </c>
      <c r="C8085" s="22" t="s">
        <v>7</v>
      </c>
      <c r="D8085" s="22" t="s">
        <v>7</v>
      </c>
      <c r="E8085" s="22" t="s">
        <v>8</v>
      </c>
      <c r="F8085" s="22" t="s">
        <v>9</v>
      </c>
      <c r="G8085" s="1">
        <v>6056759.3700000001</v>
      </c>
    </row>
    <row r="8086" spans="2:7">
      <c r="B8086" s="22" t="s">
        <v>194</v>
      </c>
      <c r="C8086" s="22" t="s">
        <v>7</v>
      </c>
      <c r="D8086" s="22" t="s">
        <v>7</v>
      </c>
      <c r="E8086" s="22" t="s">
        <v>8</v>
      </c>
      <c r="F8086" s="22" t="s">
        <v>10</v>
      </c>
      <c r="G8086" s="1">
        <v>67075</v>
      </c>
    </row>
    <row r="8087" spans="2:7">
      <c r="B8087" s="22" t="s">
        <v>194</v>
      </c>
      <c r="C8087" s="22" t="s">
        <v>7</v>
      </c>
      <c r="D8087" s="22" t="s">
        <v>7</v>
      </c>
      <c r="E8087" s="22" t="s">
        <v>8</v>
      </c>
      <c r="F8087" s="22" t="s">
        <v>11</v>
      </c>
      <c r="G8087" s="1">
        <v>7524477.5499999998</v>
      </c>
    </row>
    <row r="8088" spans="2:7">
      <c r="B8088" s="22" t="s">
        <v>194</v>
      </c>
      <c r="C8088" s="22" t="s">
        <v>7</v>
      </c>
      <c r="D8088" s="22" t="s">
        <v>7</v>
      </c>
      <c r="E8088" s="22" t="s">
        <v>8</v>
      </c>
      <c r="F8088" s="22" t="s">
        <v>12</v>
      </c>
      <c r="G8088" s="1">
        <v>1976683.57</v>
      </c>
    </row>
    <row r="8089" spans="2:7">
      <c r="B8089" s="22" t="s">
        <v>194</v>
      </c>
      <c r="C8089" s="22" t="s">
        <v>7</v>
      </c>
      <c r="D8089" s="22" t="s">
        <v>7</v>
      </c>
      <c r="E8089" s="22" t="s">
        <v>8</v>
      </c>
      <c r="F8089" s="22" t="s">
        <v>13</v>
      </c>
      <c r="G8089" s="1">
        <v>150</v>
      </c>
    </row>
    <row r="8090" spans="2:7">
      <c r="B8090" s="22" t="s">
        <v>194</v>
      </c>
      <c r="C8090" s="22" t="s">
        <v>7</v>
      </c>
      <c r="D8090" s="22" t="s">
        <v>7</v>
      </c>
      <c r="E8090" s="22" t="s">
        <v>14</v>
      </c>
      <c r="F8090" s="22" t="s">
        <v>9</v>
      </c>
      <c r="G8090" s="1">
        <v>14957586.51</v>
      </c>
    </row>
    <row r="8091" spans="2:7">
      <c r="B8091" s="22" t="s">
        <v>194</v>
      </c>
      <c r="C8091" s="22" t="s">
        <v>7</v>
      </c>
      <c r="D8091" s="22" t="s">
        <v>7</v>
      </c>
      <c r="E8091" s="22" t="s">
        <v>14</v>
      </c>
      <c r="F8091" s="22" t="s">
        <v>10</v>
      </c>
      <c r="G8091" s="1">
        <v>251118.94</v>
      </c>
    </row>
    <row r="8092" spans="2:7">
      <c r="B8092" s="22" t="s">
        <v>194</v>
      </c>
      <c r="C8092" s="22" t="s">
        <v>7</v>
      </c>
      <c r="D8092" s="22" t="s">
        <v>7</v>
      </c>
      <c r="E8092" s="22" t="s">
        <v>14</v>
      </c>
      <c r="F8092" s="22" t="s">
        <v>11</v>
      </c>
      <c r="G8092" s="1">
        <v>365411.94</v>
      </c>
    </row>
    <row r="8093" spans="2:7">
      <c r="B8093" s="22" t="s">
        <v>194</v>
      </c>
      <c r="C8093" s="22" t="s">
        <v>7</v>
      </c>
      <c r="D8093" s="22" t="s">
        <v>7</v>
      </c>
      <c r="E8093" s="22" t="s">
        <v>14</v>
      </c>
      <c r="F8093" s="22" t="s">
        <v>12</v>
      </c>
      <c r="G8093" s="1">
        <v>79827.210000000006</v>
      </c>
    </row>
    <row r="8094" spans="2:7">
      <c r="B8094" s="22" t="s">
        <v>194</v>
      </c>
      <c r="C8094" s="22" t="s">
        <v>7</v>
      </c>
      <c r="D8094" s="22" t="s">
        <v>7</v>
      </c>
      <c r="E8094" s="22" t="s">
        <v>14</v>
      </c>
      <c r="F8094" s="22" t="s">
        <v>13</v>
      </c>
      <c r="G8094" s="1">
        <v>414696.5</v>
      </c>
    </row>
    <row r="8095" spans="2:7">
      <c r="B8095" s="22" t="s">
        <v>194</v>
      </c>
      <c r="C8095" s="22" t="s">
        <v>7</v>
      </c>
      <c r="D8095" s="22" t="s">
        <v>7</v>
      </c>
      <c r="E8095" s="22" t="s">
        <v>15</v>
      </c>
      <c r="F8095" s="22" t="s">
        <v>17</v>
      </c>
      <c r="G8095" s="1">
        <v>1179892.1399999999</v>
      </c>
    </row>
    <row r="8096" spans="2:7">
      <c r="B8096" s="22" t="s">
        <v>194</v>
      </c>
      <c r="C8096" s="22" t="s">
        <v>7</v>
      </c>
      <c r="D8096" s="22" t="s">
        <v>7</v>
      </c>
      <c r="E8096" s="22" t="s">
        <v>15</v>
      </c>
      <c r="F8096" s="22" t="s">
        <v>18</v>
      </c>
      <c r="G8096" s="1">
        <v>1192073.8</v>
      </c>
    </row>
    <row r="8097" spans="2:7">
      <c r="B8097" s="22" t="s">
        <v>194</v>
      </c>
      <c r="C8097" s="22" t="s">
        <v>7</v>
      </c>
      <c r="D8097" s="22" t="s">
        <v>7</v>
      </c>
      <c r="E8097" s="22" t="s">
        <v>15</v>
      </c>
      <c r="F8097" s="22" t="s">
        <v>19</v>
      </c>
      <c r="G8097" s="1">
        <v>2405764.86</v>
      </c>
    </row>
    <row r="8098" spans="2:7">
      <c r="B8098" s="22" t="s">
        <v>194</v>
      </c>
      <c r="C8098" s="22" t="s">
        <v>7</v>
      </c>
      <c r="D8098" s="22" t="s">
        <v>7</v>
      </c>
      <c r="E8098" s="22" t="s">
        <v>15</v>
      </c>
      <c r="F8098" s="22" t="s">
        <v>20</v>
      </c>
      <c r="G8098" s="1">
        <v>1362038.39</v>
      </c>
    </row>
    <row r="8099" spans="2:7">
      <c r="B8099" s="22" t="s">
        <v>194</v>
      </c>
      <c r="C8099" s="22" t="s">
        <v>7</v>
      </c>
      <c r="D8099" s="22" t="s">
        <v>7</v>
      </c>
      <c r="E8099" s="22" t="s">
        <v>15</v>
      </c>
      <c r="F8099" s="22" t="s">
        <v>21</v>
      </c>
      <c r="G8099" s="1">
        <v>54456.87</v>
      </c>
    </row>
    <row r="8100" spans="2:7">
      <c r="B8100" s="22" t="s">
        <v>194</v>
      </c>
      <c r="C8100" s="22" t="s">
        <v>7</v>
      </c>
      <c r="D8100" s="22" t="s">
        <v>7</v>
      </c>
      <c r="E8100" s="22" t="s">
        <v>15</v>
      </c>
      <c r="F8100" s="22" t="s">
        <v>22</v>
      </c>
      <c r="G8100" s="1">
        <v>55490.16</v>
      </c>
    </row>
    <row r="8101" spans="2:7">
      <c r="B8101" s="22" t="s">
        <v>194</v>
      </c>
      <c r="C8101" s="22" t="s">
        <v>7</v>
      </c>
      <c r="D8101" s="22" t="s">
        <v>7</v>
      </c>
      <c r="E8101" s="22" t="s">
        <v>15</v>
      </c>
      <c r="F8101" s="22" t="s">
        <v>23</v>
      </c>
      <c r="G8101" s="1">
        <v>51762.44</v>
      </c>
    </row>
    <row r="8102" spans="2:7">
      <c r="B8102" s="22" t="s">
        <v>194</v>
      </c>
      <c r="C8102" s="22" t="s">
        <v>7</v>
      </c>
      <c r="D8102" s="22" t="s">
        <v>7</v>
      </c>
      <c r="E8102" s="22" t="s">
        <v>15</v>
      </c>
      <c r="F8102" s="22" t="s">
        <v>24</v>
      </c>
      <c r="G8102" s="1">
        <v>110658.87</v>
      </c>
    </row>
    <row r="8103" spans="2:7">
      <c r="B8103" s="22" t="s">
        <v>194</v>
      </c>
      <c r="C8103" s="22" t="s">
        <v>7</v>
      </c>
      <c r="D8103" s="22" t="s">
        <v>7</v>
      </c>
      <c r="E8103" s="22" t="s">
        <v>15</v>
      </c>
      <c r="F8103" s="22" t="s">
        <v>25</v>
      </c>
      <c r="G8103" s="1">
        <v>1011422.66</v>
      </c>
    </row>
    <row r="8104" spans="2:7">
      <c r="B8104" s="22" t="s">
        <v>194</v>
      </c>
      <c r="C8104" s="22" t="s">
        <v>7</v>
      </c>
      <c r="D8104" s="22" t="s">
        <v>7</v>
      </c>
      <c r="E8104" s="22" t="s">
        <v>15</v>
      </c>
      <c r="F8104" s="22" t="s">
        <v>26</v>
      </c>
      <c r="G8104" s="1">
        <v>1676893.72</v>
      </c>
    </row>
    <row r="8105" spans="2:7">
      <c r="B8105" s="22" t="s">
        <v>194</v>
      </c>
      <c r="C8105" s="22" t="s">
        <v>7</v>
      </c>
      <c r="D8105" s="22" t="s">
        <v>7</v>
      </c>
      <c r="E8105" s="22" t="s">
        <v>28</v>
      </c>
      <c r="F8105" s="22" t="s">
        <v>29</v>
      </c>
      <c r="G8105" s="1">
        <v>1406773.12</v>
      </c>
    </row>
    <row r="8106" spans="2:7">
      <c r="B8106" s="22" t="s">
        <v>194</v>
      </c>
      <c r="C8106" s="22" t="s">
        <v>7</v>
      </c>
      <c r="D8106" s="22" t="s">
        <v>7</v>
      </c>
      <c r="E8106" s="22" t="s">
        <v>28</v>
      </c>
      <c r="F8106" s="22" t="s">
        <v>30</v>
      </c>
      <c r="G8106" s="1">
        <v>298.01</v>
      </c>
    </row>
    <row r="8107" spans="2:7">
      <c r="B8107" s="22" t="s">
        <v>194</v>
      </c>
      <c r="C8107" s="22" t="s">
        <v>7</v>
      </c>
      <c r="D8107" s="22" t="s">
        <v>7</v>
      </c>
      <c r="E8107" s="22" t="s">
        <v>28</v>
      </c>
      <c r="F8107" s="22" t="s">
        <v>32</v>
      </c>
      <c r="G8107" s="1">
        <v>96512.68</v>
      </c>
    </row>
    <row r="8108" spans="2:7">
      <c r="B8108" s="22" t="s">
        <v>194</v>
      </c>
      <c r="C8108" s="22" t="s">
        <v>7</v>
      </c>
      <c r="D8108" s="22" t="s">
        <v>7</v>
      </c>
      <c r="E8108" s="22" t="s">
        <v>28</v>
      </c>
      <c r="F8108" s="22" t="s">
        <v>33</v>
      </c>
      <c r="G8108" s="1">
        <v>376780.87</v>
      </c>
    </row>
    <row r="8109" spans="2:7">
      <c r="B8109" s="22" t="s">
        <v>194</v>
      </c>
      <c r="C8109" s="22" t="s">
        <v>7</v>
      </c>
      <c r="D8109" s="22" t="s">
        <v>7</v>
      </c>
      <c r="E8109" s="22" t="s">
        <v>34</v>
      </c>
      <c r="F8109" s="22" t="s">
        <v>35</v>
      </c>
      <c r="G8109" s="1">
        <v>7022.41</v>
      </c>
    </row>
    <row r="8110" spans="2:7">
      <c r="B8110" s="22" t="s">
        <v>194</v>
      </c>
      <c r="C8110" s="22" t="s">
        <v>7</v>
      </c>
      <c r="D8110" s="22" t="s">
        <v>7</v>
      </c>
      <c r="E8110" s="22" t="s">
        <v>34</v>
      </c>
      <c r="F8110" s="22" t="s">
        <v>36</v>
      </c>
      <c r="G8110" s="1">
        <v>8368.2900000000009</v>
      </c>
    </row>
    <row r="8111" spans="2:7">
      <c r="B8111" s="22" t="s">
        <v>194</v>
      </c>
      <c r="C8111" s="22" t="s">
        <v>7</v>
      </c>
      <c r="D8111" s="22" t="s">
        <v>7</v>
      </c>
      <c r="E8111" s="22" t="s">
        <v>34</v>
      </c>
      <c r="F8111" s="22" t="s">
        <v>64</v>
      </c>
      <c r="G8111" s="1">
        <v>2430</v>
      </c>
    </row>
    <row r="8112" spans="2:7">
      <c r="B8112" s="22" t="s">
        <v>194</v>
      </c>
      <c r="C8112" s="22" t="s">
        <v>7</v>
      </c>
      <c r="D8112" s="22" t="s">
        <v>7</v>
      </c>
      <c r="E8112" s="22" t="s">
        <v>34</v>
      </c>
      <c r="F8112" s="22" t="s">
        <v>38</v>
      </c>
      <c r="G8112" s="1">
        <v>47069.27</v>
      </c>
    </row>
    <row r="8113" spans="2:7">
      <c r="B8113" s="22" t="s">
        <v>194</v>
      </c>
      <c r="C8113" s="22" t="s">
        <v>7</v>
      </c>
      <c r="D8113" s="22" t="s">
        <v>7</v>
      </c>
      <c r="E8113" s="22" t="s">
        <v>34</v>
      </c>
      <c r="F8113" s="22" t="s">
        <v>39</v>
      </c>
      <c r="G8113" s="1">
        <v>2068269.73</v>
      </c>
    </row>
    <row r="8114" spans="2:7">
      <c r="B8114" s="22" t="s">
        <v>194</v>
      </c>
      <c r="C8114" s="22" t="s">
        <v>7</v>
      </c>
      <c r="D8114" s="22" t="s">
        <v>7</v>
      </c>
      <c r="E8114" s="22" t="s">
        <v>34</v>
      </c>
      <c r="F8114" s="22" t="s">
        <v>65</v>
      </c>
      <c r="G8114" s="1">
        <v>125</v>
      </c>
    </row>
    <row r="8115" spans="2:7">
      <c r="B8115" s="22" t="s">
        <v>194</v>
      </c>
      <c r="C8115" s="22" t="s">
        <v>7</v>
      </c>
      <c r="D8115" s="22" t="s">
        <v>7</v>
      </c>
      <c r="E8115" s="22" t="s">
        <v>34</v>
      </c>
      <c r="F8115" s="22" t="s">
        <v>42</v>
      </c>
      <c r="G8115" s="1">
        <v>1082.6600000000001</v>
      </c>
    </row>
    <row r="8116" spans="2:7">
      <c r="B8116" s="22" t="s">
        <v>194</v>
      </c>
      <c r="C8116" s="22" t="s">
        <v>7</v>
      </c>
      <c r="D8116" s="22" t="s">
        <v>7</v>
      </c>
      <c r="E8116" s="22" t="s">
        <v>34</v>
      </c>
      <c r="F8116" s="22" t="s">
        <v>45</v>
      </c>
      <c r="G8116" s="1">
        <v>2083.5500000000002</v>
      </c>
    </row>
    <row r="8117" spans="2:7">
      <c r="B8117" s="22" t="s">
        <v>194</v>
      </c>
      <c r="C8117" s="22" t="s">
        <v>7</v>
      </c>
      <c r="D8117" s="22" t="s">
        <v>7</v>
      </c>
      <c r="E8117" s="22" t="s">
        <v>34</v>
      </c>
      <c r="F8117" s="22" t="s">
        <v>46</v>
      </c>
      <c r="G8117" s="1">
        <v>9861.7199999999993</v>
      </c>
    </row>
    <row r="8118" spans="2:7">
      <c r="B8118" s="22" t="s">
        <v>194</v>
      </c>
      <c r="C8118" s="22" t="s">
        <v>7</v>
      </c>
      <c r="D8118" s="22" t="s">
        <v>7</v>
      </c>
      <c r="E8118" s="22" t="s">
        <v>34</v>
      </c>
      <c r="F8118" s="22" t="s">
        <v>47</v>
      </c>
      <c r="G8118" s="1">
        <v>240053.86</v>
      </c>
    </row>
    <row r="8119" spans="2:7">
      <c r="B8119" s="22" t="s">
        <v>194</v>
      </c>
      <c r="C8119" s="22" t="s">
        <v>7</v>
      </c>
      <c r="D8119" s="22" t="s">
        <v>7</v>
      </c>
      <c r="E8119" s="22" t="s">
        <v>34</v>
      </c>
      <c r="F8119" s="22" t="s">
        <v>74</v>
      </c>
      <c r="G8119" s="1">
        <v>35331.599999999999</v>
      </c>
    </row>
    <row r="8120" spans="2:7">
      <c r="B8120" s="22" t="s">
        <v>194</v>
      </c>
      <c r="C8120" s="22" t="s">
        <v>7</v>
      </c>
      <c r="D8120" s="22" t="s">
        <v>7</v>
      </c>
      <c r="E8120" s="22" t="s">
        <v>34</v>
      </c>
      <c r="F8120" s="22" t="s">
        <v>85</v>
      </c>
      <c r="G8120" s="1">
        <v>890822.75</v>
      </c>
    </row>
    <row r="8121" spans="2:7">
      <c r="B8121" s="22" t="s">
        <v>194</v>
      </c>
      <c r="C8121" s="22" t="s">
        <v>7</v>
      </c>
      <c r="D8121" s="22" t="s">
        <v>7</v>
      </c>
      <c r="E8121" s="22" t="s">
        <v>34</v>
      </c>
      <c r="F8121" s="22" t="s">
        <v>49</v>
      </c>
      <c r="G8121" s="1">
        <v>100225.33</v>
      </c>
    </row>
    <row r="8122" spans="2:7">
      <c r="B8122" s="22" t="s">
        <v>194</v>
      </c>
      <c r="C8122" s="22" t="s">
        <v>7</v>
      </c>
      <c r="D8122" s="22" t="s">
        <v>7</v>
      </c>
      <c r="E8122" s="22" t="s">
        <v>34</v>
      </c>
      <c r="F8122" s="22" t="s">
        <v>50</v>
      </c>
      <c r="G8122" s="1">
        <v>150316.93</v>
      </c>
    </row>
    <row r="8123" spans="2:7">
      <c r="B8123" s="22" t="s">
        <v>194</v>
      </c>
      <c r="C8123" s="22" t="s">
        <v>7</v>
      </c>
      <c r="D8123" s="22" t="s">
        <v>7</v>
      </c>
      <c r="E8123" s="22" t="s">
        <v>34</v>
      </c>
      <c r="F8123" s="22" t="s">
        <v>51</v>
      </c>
      <c r="G8123" s="1">
        <v>1012.76</v>
      </c>
    </row>
    <row r="8124" spans="2:7">
      <c r="B8124" s="22" t="s">
        <v>194</v>
      </c>
      <c r="C8124" s="22" t="s">
        <v>7</v>
      </c>
      <c r="D8124" s="22" t="s">
        <v>7</v>
      </c>
      <c r="E8124" s="22" t="s">
        <v>34</v>
      </c>
      <c r="F8124" s="22" t="s">
        <v>52</v>
      </c>
      <c r="G8124" s="1">
        <v>49076.44</v>
      </c>
    </row>
    <row r="8125" spans="2:7">
      <c r="B8125" s="22" t="s">
        <v>194</v>
      </c>
      <c r="C8125" s="22" t="s">
        <v>7</v>
      </c>
      <c r="D8125" s="22" t="s">
        <v>7</v>
      </c>
      <c r="E8125" s="22" t="s">
        <v>34</v>
      </c>
      <c r="F8125" s="22" t="s">
        <v>76</v>
      </c>
      <c r="G8125" s="1">
        <v>26904.51</v>
      </c>
    </row>
    <row r="8126" spans="2:7">
      <c r="B8126" s="22" t="s">
        <v>194</v>
      </c>
      <c r="C8126" s="22" t="s">
        <v>7</v>
      </c>
      <c r="D8126" s="22" t="s">
        <v>7</v>
      </c>
      <c r="E8126" s="22" t="s">
        <v>34</v>
      </c>
      <c r="F8126" s="22" t="s">
        <v>57</v>
      </c>
      <c r="G8126" s="1">
        <v>22429.1</v>
      </c>
    </row>
    <row r="8127" spans="2:7">
      <c r="B8127" s="22" t="s">
        <v>194</v>
      </c>
      <c r="C8127" s="22" t="s">
        <v>7</v>
      </c>
      <c r="D8127" s="22" t="s">
        <v>7</v>
      </c>
      <c r="E8127" s="22" t="s">
        <v>34</v>
      </c>
      <c r="F8127" s="22" t="s">
        <v>58</v>
      </c>
      <c r="G8127" s="1">
        <v>56936.35</v>
      </c>
    </row>
    <row r="8128" spans="2:7">
      <c r="B8128" s="22" t="s">
        <v>194</v>
      </c>
      <c r="C8128" s="22" t="s">
        <v>7</v>
      </c>
      <c r="D8128" s="22" t="s">
        <v>7</v>
      </c>
      <c r="E8128" s="22" t="s">
        <v>34</v>
      </c>
      <c r="F8128" s="22" t="s">
        <v>136</v>
      </c>
      <c r="G8128" s="1">
        <v>100</v>
      </c>
    </row>
    <row r="8129" spans="2:7">
      <c r="B8129" s="22" t="s">
        <v>194</v>
      </c>
      <c r="C8129" s="22" t="s">
        <v>7</v>
      </c>
      <c r="D8129" s="22" t="s">
        <v>7</v>
      </c>
      <c r="E8129" s="22" t="s">
        <v>59</v>
      </c>
      <c r="F8129" s="22" t="s">
        <v>55</v>
      </c>
      <c r="G8129" s="1">
        <v>66517.11</v>
      </c>
    </row>
    <row r="8130" spans="2:7">
      <c r="B8130" s="22" t="s">
        <v>194</v>
      </c>
      <c r="C8130" s="22" t="s">
        <v>7</v>
      </c>
      <c r="D8130" s="22" t="s">
        <v>7</v>
      </c>
      <c r="E8130" s="22" t="s">
        <v>60</v>
      </c>
      <c r="F8130" s="22" t="s">
        <v>79</v>
      </c>
      <c r="G8130" s="1">
        <v>55005.55</v>
      </c>
    </row>
    <row r="8131" spans="2:7">
      <c r="B8131" s="22" t="s">
        <v>194</v>
      </c>
      <c r="C8131" s="22" t="s">
        <v>7</v>
      </c>
      <c r="D8131" s="22" t="s">
        <v>7</v>
      </c>
      <c r="E8131" s="22" t="s">
        <v>60</v>
      </c>
      <c r="F8131" s="22" t="s">
        <v>62</v>
      </c>
      <c r="G8131" s="1">
        <v>26486.07</v>
      </c>
    </row>
    <row r="8132" spans="2:7">
      <c r="B8132" s="22" t="s">
        <v>195</v>
      </c>
      <c r="C8132" s="22" t="s">
        <v>7</v>
      </c>
      <c r="D8132" s="22" t="s">
        <v>5</v>
      </c>
      <c r="E8132" s="22" t="s">
        <v>5</v>
      </c>
      <c r="F8132" s="22" t="s">
        <v>6</v>
      </c>
      <c r="G8132" s="1">
        <v>10428.280000000001</v>
      </c>
    </row>
    <row r="8133" spans="2:7">
      <c r="B8133" s="22" t="s">
        <v>195</v>
      </c>
      <c r="C8133" s="22" t="s">
        <v>7</v>
      </c>
      <c r="D8133" s="22" t="s">
        <v>5</v>
      </c>
      <c r="E8133" s="22" t="s">
        <v>7</v>
      </c>
      <c r="F8133" s="22" t="s">
        <v>6</v>
      </c>
      <c r="G8133" s="1">
        <v>-14904.44</v>
      </c>
    </row>
    <row r="8134" spans="2:7">
      <c r="B8134" s="22" t="s">
        <v>195</v>
      </c>
      <c r="C8134" s="22" t="s">
        <v>7</v>
      </c>
      <c r="D8134" s="22" t="s">
        <v>5</v>
      </c>
      <c r="E8134" s="22" t="s">
        <v>8</v>
      </c>
      <c r="F8134" s="22" t="s">
        <v>9</v>
      </c>
      <c r="G8134" s="1">
        <v>7625647.3399999999</v>
      </c>
    </row>
    <row r="8135" spans="2:7">
      <c r="B8135" s="22" t="s">
        <v>195</v>
      </c>
      <c r="C8135" s="22" t="s">
        <v>7</v>
      </c>
      <c r="D8135" s="22" t="s">
        <v>5</v>
      </c>
      <c r="E8135" s="22" t="s">
        <v>8</v>
      </c>
      <c r="F8135" s="22" t="s">
        <v>10</v>
      </c>
      <c r="G8135" s="1">
        <v>90150.63</v>
      </c>
    </row>
    <row r="8136" spans="2:7">
      <c r="B8136" s="22" t="s">
        <v>195</v>
      </c>
      <c r="C8136" s="22" t="s">
        <v>7</v>
      </c>
      <c r="D8136" s="22" t="s">
        <v>5</v>
      </c>
      <c r="E8136" s="22" t="s">
        <v>8</v>
      </c>
      <c r="F8136" s="22" t="s">
        <v>11</v>
      </c>
      <c r="G8136" s="1">
        <v>31985.86</v>
      </c>
    </row>
    <row r="8137" spans="2:7">
      <c r="B8137" s="22" t="s">
        <v>195</v>
      </c>
      <c r="C8137" s="22" t="s">
        <v>7</v>
      </c>
      <c r="D8137" s="22" t="s">
        <v>5</v>
      </c>
      <c r="E8137" s="22" t="s">
        <v>8</v>
      </c>
      <c r="F8137" s="22" t="s">
        <v>12</v>
      </c>
      <c r="G8137" s="1">
        <v>168346.25</v>
      </c>
    </row>
    <row r="8138" spans="2:7">
      <c r="B8138" s="22" t="s">
        <v>195</v>
      </c>
      <c r="C8138" s="22" t="s">
        <v>7</v>
      </c>
      <c r="D8138" s="22" t="s">
        <v>5</v>
      </c>
      <c r="E8138" s="22" t="s">
        <v>8</v>
      </c>
      <c r="F8138" s="22" t="s">
        <v>13</v>
      </c>
      <c r="G8138" s="1">
        <v>47056.51</v>
      </c>
    </row>
    <row r="8139" spans="2:7">
      <c r="B8139" s="22" t="s">
        <v>195</v>
      </c>
      <c r="C8139" s="22" t="s">
        <v>7</v>
      </c>
      <c r="D8139" s="22" t="s">
        <v>5</v>
      </c>
      <c r="E8139" s="22" t="s">
        <v>14</v>
      </c>
      <c r="F8139" s="22" t="s">
        <v>9</v>
      </c>
      <c r="G8139" s="1">
        <v>2993046.23</v>
      </c>
    </row>
    <row r="8140" spans="2:7">
      <c r="B8140" s="22" t="s">
        <v>195</v>
      </c>
      <c r="C8140" s="22" t="s">
        <v>7</v>
      </c>
      <c r="D8140" s="22" t="s">
        <v>5</v>
      </c>
      <c r="E8140" s="22" t="s">
        <v>14</v>
      </c>
      <c r="F8140" s="22" t="s">
        <v>10</v>
      </c>
      <c r="G8140" s="1">
        <v>70111.3</v>
      </c>
    </row>
    <row r="8141" spans="2:7">
      <c r="B8141" s="22" t="s">
        <v>195</v>
      </c>
      <c r="C8141" s="22" t="s">
        <v>7</v>
      </c>
      <c r="D8141" s="22" t="s">
        <v>5</v>
      </c>
      <c r="E8141" s="22" t="s">
        <v>14</v>
      </c>
      <c r="F8141" s="22" t="s">
        <v>11</v>
      </c>
      <c r="G8141" s="1">
        <v>8969.0499999999993</v>
      </c>
    </row>
    <row r="8142" spans="2:7">
      <c r="B8142" s="22" t="s">
        <v>195</v>
      </c>
      <c r="C8142" s="22" t="s">
        <v>7</v>
      </c>
      <c r="D8142" s="22" t="s">
        <v>5</v>
      </c>
      <c r="E8142" s="22" t="s">
        <v>14</v>
      </c>
      <c r="F8142" s="22" t="s">
        <v>12</v>
      </c>
      <c r="G8142" s="1">
        <v>13826.69</v>
      </c>
    </row>
    <row r="8143" spans="2:7">
      <c r="B8143" s="22" t="s">
        <v>195</v>
      </c>
      <c r="C8143" s="22" t="s">
        <v>7</v>
      </c>
      <c r="D8143" s="22" t="s">
        <v>5</v>
      </c>
      <c r="E8143" s="22" t="s">
        <v>14</v>
      </c>
      <c r="F8143" s="22" t="s">
        <v>13</v>
      </c>
      <c r="G8143" s="1">
        <v>7387.57</v>
      </c>
    </row>
    <row r="8144" spans="2:7">
      <c r="B8144" s="22" t="s">
        <v>195</v>
      </c>
      <c r="C8144" s="22" t="s">
        <v>7</v>
      </c>
      <c r="D8144" s="22" t="s">
        <v>5</v>
      </c>
      <c r="E8144" s="22" t="s">
        <v>15</v>
      </c>
      <c r="F8144" s="22" t="s">
        <v>16</v>
      </c>
      <c r="G8144" s="1">
        <v>6633.92</v>
      </c>
    </row>
    <row r="8145" spans="2:7">
      <c r="B8145" s="22" t="s">
        <v>195</v>
      </c>
      <c r="C8145" s="22" t="s">
        <v>7</v>
      </c>
      <c r="D8145" s="22" t="s">
        <v>5</v>
      </c>
      <c r="E8145" s="22" t="s">
        <v>15</v>
      </c>
      <c r="F8145" s="22" t="s">
        <v>71</v>
      </c>
      <c r="G8145" s="1">
        <v>2911.57</v>
      </c>
    </row>
    <row r="8146" spans="2:7">
      <c r="B8146" s="22" t="s">
        <v>195</v>
      </c>
      <c r="C8146" s="22" t="s">
        <v>7</v>
      </c>
      <c r="D8146" s="22" t="s">
        <v>5</v>
      </c>
      <c r="E8146" s="22" t="s">
        <v>15</v>
      </c>
      <c r="F8146" s="22" t="s">
        <v>17</v>
      </c>
      <c r="G8146" s="1">
        <v>595274.9</v>
      </c>
    </row>
    <row r="8147" spans="2:7">
      <c r="B8147" s="22" t="s">
        <v>195</v>
      </c>
      <c r="C8147" s="22" t="s">
        <v>7</v>
      </c>
      <c r="D8147" s="22" t="s">
        <v>5</v>
      </c>
      <c r="E8147" s="22" t="s">
        <v>15</v>
      </c>
      <c r="F8147" s="22" t="s">
        <v>18</v>
      </c>
      <c r="G8147" s="1">
        <v>231476.13</v>
      </c>
    </row>
    <row r="8148" spans="2:7">
      <c r="B8148" s="22" t="s">
        <v>195</v>
      </c>
      <c r="C8148" s="22" t="s">
        <v>7</v>
      </c>
      <c r="D8148" s="22" t="s">
        <v>5</v>
      </c>
      <c r="E8148" s="22" t="s">
        <v>15</v>
      </c>
      <c r="F8148" s="22" t="s">
        <v>19</v>
      </c>
      <c r="G8148" s="1">
        <v>1197520.01</v>
      </c>
    </row>
    <row r="8149" spans="2:7">
      <c r="B8149" s="22" t="s">
        <v>195</v>
      </c>
      <c r="C8149" s="22" t="s">
        <v>7</v>
      </c>
      <c r="D8149" s="22" t="s">
        <v>5</v>
      </c>
      <c r="E8149" s="22" t="s">
        <v>15</v>
      </c>
      <c r="F8149" s="22" t="s">
        <v>20</v>
      </c>
      <c r="G8149" s="1">
        <v>391313.76</v>
      </c>
    </row>
    <row r="8150" spans="2:7">
      <c r="B8150" s="22" t="s">
        <v>195</v>
      </c>
      <c r="C8150" s="22" t="s">
        <v>7</v>
      </c>
      <c r="D8150" s="22" t="s">
        <v>5</v>
      </c>
      <c r="E8150" s="22" t="s">
        <v>15</v>
      </c>
      <c r="F8150" s="22" t="s">
        <v>23</v>
      </c>
      <c r="G8150" s="1">
        <v>32764.87</v>
      </c>
    </row>
    <row r="8151" spans="2:7">
      <c r="B8151" s="22" t="s">
        <v>195</v>
      </c>
      <c r="C8151" s="22" t="s">
        <v>7</v>
      </c>
      <c r="D8151" s="22" t="s">
        <v>5</v>
      </c>
      <c r="E8151" s="22" t="s">
        <v>15</v>
      </c>
      <c r="F8151" s="22" t="s">
        <v>24</v>
      </c>
      <c r="G8151" s="1">
        <v>69955.27</v>
      </c>
    </row>
    <row r="8152" spans="2:7">
      <c r="B8152" s="22" t="s">
        <v>195</v>
      </c>
      <c r="C8152" s="22" t="s">
        <v>7</v>
      </c>
      <c r="D8152" s="22" t="s">
        <v>5</v>
      </c>
      <c r="E8152" s="22" t="s">
        <v>15</v>
      </c>
      <c r="F8152" s="22" t="s">
        <v>25</v>
      </c>
      <c r="G8152" s="1">
        <v>998564.61</v>
      </c>
    </row>
    <row r="8153" spans="2:7">
      <c r="B8153" s="22" t="s">
        <v>195</v>
      </c>
      <c r="C8153" s="22" t="s">
        <v>7</v>
      </c>
      <c r="D8153" s="22" t="s">
        <v>5</v>
      </c>
      <c r="E8153" s="22" t="s">
        <v>15</v>
      </c>
      <c r="F8153" s="22" t="s">
        <v>26</v>
      </c>
      <c r="G8153" s="1">
        <v>747676.96</v>
      </c>
    </row>
    <row r="8154" spans="2:7">
      <c r="B8154" s="22" t="s">
        <v>195</v>
      </c>
      <c r="C8154" s="22" t="s">
        <v>7</v>
      </c>
      <c r="D8154" s="22" t="s">
        <v>5</v>
      </c>
      <c r="E8154" s="22" t="s">
        <v>15</v>
      </c>
      <c r="F8154" s="22" t="s">
        <v>27</v>
      </c>
      <c r="G8154" s="1">
        <v>29305.89</v>
      </c>
    </row>
    <row r="8155" spans="2:7">
      <c r="B8155" s="22" t="s">
        <v>195</v>
      </c>
      <c r="C8155" s="22" t="s">
        <v>7</v>
      </c>
      <c r="D8155" s="22" t="s">
        <v>5</v>
      </c>
      <c r="E8155" s="22" t="s">
        <v>15</v>
      </c>
      <c r="F8155" s="22" t="s">
        <v>72</v>
      </c>
      <c r="G8155" s="1">
        <v>17670.669999999998</v>
      </c>
    </row>
    <row r="8156" spans="2:7">
      <c r="B8156" s="22" t="s">
        <v>195</v>
      </c>
      <c r="C8156" s="22" t="s">
        <v>7</v>
      </c>
      <c r="D8156" s="22" t="s">
        <v>5</v>
      </c>
      <c r="E8156" s="22" t="s">
        <v>28</v>
      </c>
      <c r="F8156" s="22" t="s">
        <v>29</v>
      </c>
      <c r="G8156" s="1">
        <v>346149.66</v>
      </c>
    </row>
    <row r="8157" spans="2:7">
      <c r="B8157" s="22" t="s">
        <v>195</v>
      </c>
      <c r="C8157" s="22" t="s">
        <v>7</v>
      </c>
      <c r="D8157" s="22" t="s">
        <v>5</v>
      </c>
      <c r="E8157" s="22" t="s">
        <v>28</v>
      </c>
      <c r="F8157" s="22" t="s">
        <v>30</v>
      </c>
      <c r="G8157" s="1">
        <v>37396.879999999997</v>
      </c>
    </row>
    <row r="8158" spans="2:7">
      <c r="B8158" s="22" t="s">
        <v>195</v>
      </c>
      <c r="C8158" s="22" t="s">
        <v>7</v>
      </c>
      <c r="D8158" s="22" t="s">
        <v>5</v>
      </c>
      <c r="E8158" s="22" t="s">
        <v>28</v>
      </c>
      <c r="F8158" s="22" t="s">
        <v>31</v>
      </c>
      <c r="G8158" s="1">
        <v>211776.36</v>
      </c>
    </row>
    <row r="8159" spans="2:7">
      <c r="B8159" s="22" t="s">
        <v>195</v>
      </c>
      <c r="C8159" s="22" t="s">
        <v>7</v>
      </c>
      <c r="D8159" s="22" t="s">
        <v>5</v>
      </c>
      <c r="E8159" s="22" t="s">
        <v>28</v>
      </c>
      <c r="F8159" s="22" t="s">
        <v>32</v>
      </c>
      <c r="G8159" s="1">
        <v>71248.320000000007</v>
      </c>
    </row>
    <row r="8160" spans="2:7">
      <c r="B8160" s="22" t="s">
        <v>195</v>
      </c>
      <c r="C8160" s="22" t="s">
        <v>7</v>
      </c>
      <c r="D8160" s="22" t="s">
        <v>5</v>
      </c>
      <c r="E8160" s="22" t="s">
        <v>28</v>
      </c>
      <c r="F8160" s="22" t="s">
        <v>33</v>
      </c>
      <c r="G8160" s="1">
        <v>49432.53</v>
      </c>
    </row>
    <row r="8161" spans="2:7">
      <c r="B8161" s="22" t="s">
        <v>195</v>
      </c>
      <c r="C8161" s="22" t="s">
        <v>7</v>
      </c>
      <c r="D8161" s="22" t="s">
        <v>5</v>
      </c>
      <c r="E8161" s="22" t="s">
        <v>34</v>
      </c>
      <c r="F8161" s="22" t="s">
        <v>35</v>
      </c>
      <c r="G8161" s="1">
        <v>37042.6</v>
      </c>
    </row>
    <row r="8162" spans="2:7">
      <c r="B8162" s="22" t="s">
        <v>195</v>
      </c>
      <c r="C8162" s="22" t="s">
        <v>7</v>
      </c>
      <c r="D8162" s="22" t="s">
        <v>5</v>
      </c>
      <c r="E8162" s="22" t="s">
        <v>34</v>
      </c>
      <c r="F8162" s="22" t="s">
        <v>36</v>
      </c>
      <c r="G8162" s="1">
        <v>32886.46</v>
      </c>
    </row>
    <row r="8163" spans="2:7">
      <c r="B8163" s="22" t="s">
        <v>195</v>
      </c>
      <c r="C8163" s="22" t="s">
        <v>7</v>
      </c>
      <c r="D8163" s="22" t="s">
        <v>5</v>
      </c>
      <c r="E8163" s="22" t="s">
        <v>34</v>
      </c>
      <c r="F8163" s="22" t="s">
        <v>37</v>
      </c>
      <c r="G8163" s="1">
        <v>37137.43</v>
      </c>
    </row>
    <row r="8164" spans="2:7">
      <c r="B8164" s="22" t="s">
        <v>195</v>
      </c>
      <c r="C8164" s="22" t="s">
        <v>7</v>
      </c>
      <c r="D8164" s="22" t="s">
        <v>5</v>
      </c>
      <c r="E8164" s="22" t="s">
        <v>34</v>
      </c>
      <c r="F8164" s="22" t="s">
        <v>38</v>
      </c>
      <c r="G8164" s="1">
        <v>21592.54</v>
      </c>
    </row>
    <row r="8165" spans="2:7">
      <c r="B8165" s="22" t="s">
        <v>195</v>
      </c>
      <c r="C8165" s="22" t="s">
        <v>7</v>
      </c>
      <c r="D8165" s="22" t="s">
        <v>5</v>
      </c>
      <c r="E8165" s="22" t="s">
        <v>34</v>
      </c>
      <c r="F8165" s="22" t="s">
        <v>39</v>
      </c>
      <c r="G8165" s="1">
        <v>246118.6</v>
      </c>
    </row>
    <row r="8166" spans="2:7">
      <c r="B8166" s="22" t="s">
        <v>195</v>
      </c>
      <c r="C8166" s="22" t="s">
        <v>7</v>
      </c>
      <c r="D8166" s="22" t="s">
        <v>5</v>
      </c>
      <c r="E8166" s="22" t="s">
        <v>34</v>
      </c>
      <c r="F8166" s="22" t="s">
        <v>40</v>
      </c>
      <c r="G8166" s="1">
        <v>36943</v>
      </c>
    </row>
    <row r="8167" spans="2:7">
      <c r="B8167" s="22" t="s">
        <v>195</v>
      </c>
      <c r="C8167" s="22" t="s">
        <v>7</v>
      </c>
      <c r="D8167" s="22" t="s">
        <v>5</v>
      </c>
      <c r="E8167" s="22" t="s">
        <v>34</v>
      </c>
      <c r="F8167" s="22" t="s">
        <v>41</v>
      </c>
      <c r="G8167" s="1">
        <v>5556.75</v>
      </c>
    </row>
    <row r="8168" spans="2:7">
      <c r="B8168" s="22" t="s">
        <v>195</v>
      </c>
      <c r="C8168" s="22" t="s">
        <v>7</v>
      </c>
      <c r="D8168" s="22" t="s">
        <v>5</v>
      </c>
      <c r="E8168" s="22" t="s">
        <v>34</v>
      </c>
      <c r="F8168" s="22" t="s">
        <v>45</v>
      </c>
      <c r="G8168" s="1">
        <v>80599.77</v>
      </c>
    </row>
    <row r="8169" spans="2:7">
      <c r="B8169" s="22" t="s">
        <v>195</v>
      </c>
      <c r="C8169" s="22" t="s">
        <v>7</v>
      </c>
      <c r="D8169" s="22" t="s">
        <v>5</v>
      </c>
      <c r="E8169" s="22" t="s">
        <v>34</v>
      </c>
      <c r="F8169" s="22" t="s">
        <v>46</v>
      </c>
      <c r="G8169" s="1">
        <v>38761.71</v>
      </c>
    </row>
    <row r="8170" spans="2:7">
      <c r="B8170" s="22" t="s">
        <v>195</v>
      </c>
      <c r="C8170" s="22" t="s">
        <v>7</v>
      </c>
      <c r="D8170" s="22" t="s">
        <v>5</v>
      </c>
      <c r="E8170" s="22" t="s">
        <v>34</v>
      </c>
      <c r="F8170" s="22" t="s">
        <v>47</v>
      </c>
      <c r="G8170" s="1">
        <v>25197</v>
      </c>
    </row>
    <row r="8171" spans="2:7">
      <c r="B8171" s="22" t="s">
        <v>195</v>
      </c>
      <c r="C8171" s="22" t="s">
        <v>7</v>
      </c>
      <c r="D8171" s="22" t="s">
        <v>5</v>
      </c>
      <c r="E8171" s="22" t="s">
        <v>34</v>
      </c>
      <c r="F8171" s="22" t="s">
        <v>74</v>
      </c>
      <c r="G8171" s="1">
        <v>250</v>
      </c>
    </row>
    <row r="8172" spans="2:7">
      <c r="B8172" s="22" t="s">
        <v>195</v>
      </c>
      <c r="C8172" s="22" t="s">
        <v>7</v>
      </c>
      <c r="D8172" s="22" t="s">
        <v>5</v>
      </c>
      <c r="E8172" s="22" t="s">
        <v>34</v>
      </c>
      <c r="F8172" s="22" t="s">
        <v>75</v>
      </c>
      <c r="G8172" s="1">
        <v>61783.53</v>
      </c>
    </row>
    <row r="8173" spans="2:7">
      <c r="B8173" s="22" t="s">
        <v>195</v>
      </c>
      <c r="C8173" s="22" t="s">
        <v>7</v>
      </c>
      <c r="D8173" s="22" t="s">
        <v>5</v>
      </c>
      <c r="E8173" s="22" t="s">
        <v>34</v>
      </c>
      <c r="F8173" s="22" t="s">
        <v>85</v>
      </c>
      <c r="G8173" s="1">
        <v>913615.39</v>
      </c>
    </row>
    <row r="8174" spans="2:7">
      <c r="B8174" s="22" t="s">
        <v>195</v>
      </c>
      <c r="C8174" s="22" t="s">
        <v>7</v>
      </c>
      <c r="D8174" s="22" t="s">
        <v>5</v>
      </c>
      <c r="E8174" s="22" t="s">
        <v>34</v>
      </c>
      <c r="F8174" s="22" t="s">
        <v>49</v>
      </c>
      <c r="G8174" s="1">
        <v>186624</v>
      </c>
    </row>
    <row r="8175" spans="2:7">
      <c r="B8175" s="22" t="s">
        <v>195</v>
      </c>
      <c r="C8175" s="22" t="s">
        <v>7</v>
      </c>
      <c r="D8175" s="22" t="s">
        <v>5</v>
      </c>
      <c r="E8175" s="22" t="s">
        <v>34</v>
      </c>
      <c r="F8175" s="22" t="s">
        <v>50</v>
      </c>
      <c r="G8175" s="1">
        <v>40370.400000000001</v>
      </c>
    </row>
    <row r="8176" spans="2:7">
      <c r="B8176" s="22" t="s">
        <v>195</v>
      </c>
      <c r="C8176" s="22" t="s">
        <v>7</v>
      </c>
      <c r="D8176" s="22" t="s">
        <v>5</v>
      </c>
      <c r="E8176" s="22" t="s">
        <v>34</v>
      </c>
      <c r="F8176" s="22" t="s">
        <v>52</v>
      </c>
      <c r="G8176" s="1">
        <v>1976.26</v>
      </c>
    </row>
    <row r="8177" spans="2:7">
      <c r="B8177" s="22" t="s">
        <v>195</v>
      </c>
      <c r="C8177" s="22" t="s">
        <v>7</v>
      </c>
      <c r="D8177" s="22" t="s">
        <v>5</v>
      </c>
      <c r="E8177" s="22" t="s">
        <v>34</v>
      </c>
      <c r="F8177" s="22" t="s">
        <v>53</v>
      </c>
      <c r="G8177" s="1">
        <v>279024.53000000003</v>
      </c>
    </row>
    <row r="8178" spans="2:7">
      <c r="B8178" s="22" t="s">
        <v>195</v>
      </c>
      <c r="C8178" s="22" t="s">
        <v>7</v>
      </c>
      <c r="D8178" s="22" t="s">
        <v>5</v>
      </c>
      <c r="E8178" s="22" t="s">
        <v>34</v>
      </c>
      <c r="F8178" s="22" t="s">
        <v>54</v>
      </c>
      <c r="G8178" s="1">
        <v>21000</v>
      </c>
    </row>
    <row r="8179" spans="2:7">
      <c r="B8179" s="22" t="s">
        <v>195</v>
      </c>
      <c r="C8179" s="22" t="s">
        <v>7</v>
      </c>
      <c r="D8179" s="22" t="s">
        <v>5</v>
      </c>
      <c r="E8179" s="22" t="s">
        <v>34</v>
      </c>
      <c r="F8179" s="22" t="s">
        <v>55</v>
      </c>
      <c r="G8179" s="1">
        <v>724.6</v>
      </c>
    </row>
    <row r="8180" spans="2:7">
      <c r="B8180" s="22" t="s">
        <v>195</v>
      </c>
      <c r="C8180" s="22" t="s">
        <v>7</v>
      </c>
      <c r="D8180" s="22" t="s">
        <v>5</v>
      </c>
      <c r="E8180" s="22" t="s">
        <v>34</v>
      </c>
      <c r="F8180" s="22" t="s">
        <v>56</v>
      </c>
      <c r="G8180" s="1">
        <v>69350.83</v>
      </c>
    </row>
    <row r="8181" spans="2:7">
      <c r="B8181" s="22" t="s">
        <v>195</v>
      </c>
      <c r="C8181" s="22" t="s">
        <v>7</v>
      </c>
      <c r="D8181" s="22" t="s">
        <v>5</v>
      </c>
      <c r="E8181" s="22" t="s">
        <v>34</v>
      </c>
      <c r="F8181" s="22" t="s">
        <v>76</v>
      </c>
      <c r="G8181" s="1">
        <v>47810.39</v>
      </c>
    </row>
    <row r="8182" spans="2:7">
      <c r="B8182" s="22" t="s">
        <v>195</v>
      </c>
      <c r="C8182" s="22" t="s">
        <v>7</v>
      </c>
      <c r="D8182" s="22" t="s">
        <v>5</v>
      </c>
      <c r="E8182" s="22" t="s">
        <v>34</v>
      </c>
      <c r="F8182" s="22" t="s">
        <v>57</v>
      </c>
      <c r="G8182" s="1">
        <v>187898.29</v>
      </c>
    </row>
    <row r="8183" spans="2:7">
      <c r="B8183" s="22" t="s">
        <v>195</v>
      </c>
      <c r="C8183" s="22" t="s">
        <v>7</v>
      </c>
      <c r="D8183" s="22" t="s">
        <v>5</v>
      </c>
      <c r="E8183" s="22" t="s">
        <v>34</v>
      </c>
      <c r="F8183" s="22" t="s">
        <v>58</v>
      </c>
      <c r="G8183" s="1">
        <v>6032</v>
      </c>
    </row>
    <row r="8184" spans="2:7">
      <c r="B8184" s="22" t="s">
        <v>195</v>
      </c>
      <c r="C8184" s="22" t="s">
        <v>7</v>
      </c>
      <c r="D8184" s="22" t="s">
        <v>5</v>
      </c>
      <c r="E8184" s="22" t="s">
        <v>59</v>
      </c>
      <c r="F8184" s="22" t="s">
        <v>55</v>
      </c>
      <c r="G8184" s="1">
        <v>12190.32</v>
      </c>
    </row>
    <row r="8185" spans="2:7">
      <c r="B8185" s="22" t="s">
        <v>195</v>
      </c>
      <c r="C8185" s="22" t="s">
        <v>7</v>
      </c>
      <c r="D8185" s="22" t="s">
        <v>5</v>
      </c>
      <c r="E8185" s="22" t="s">
        <v>60</v>
      </c>
      <c r="F8185" s="22" t="s">
        <v>62</v>
      </c>
      <c r="G8185" s="1">
        <v>8000</v>
      </c>
    </row>
    <row r="8186" spans="2:7">
      <c r="B8186" s="22" t="s">
        <v>195</v>
      </c>
      <c r="C8186" s="22" t="s">
        <v>7</v>
      </c>
      <c r="D8186" s="22" t="s">
        <v>7</v>
      </c>
      <c r="E8186" s="22" t="s">
        <v>5</v>
      </c>
      <c r="F8186" s="22" t="s">
        <v>6</v>
      </c>
      <c r="G8186" s="1">
        <v>4476.16</v>
      </c>
    </row>
    <row r="8187" spans="2:7">
      <c r="B8187" s="22" t="s">
        <v>195</v>
      </c>
      <c r="C8187" s="22" t="s">
        <v>7</v>
      </c>
      <c r="D8187" s="22" t="s">
        <v>7</v>
      </c>
      <c r="E8187" s="22" t="s">
        <v>8</v>
      </c>
      <c r="F8187" s="22" t="s">
        <v>9</v>
      </c>
      <c r="G8187" s="1">
        <v>1629362</v>
      </c>
    </row>
    <row r="8188" spans="2:7">
      <c r="B8188" s="22" t="s">
        <v>195</v>
      </c>
      <c r="C8188" s="22" t="s">
        <v>7</v>
      </c>
      <c r="D8188" s="22" t="s">
        <v>7</v>
      </c>
      <c r="E8188" s="22" t="s">
        <v>8</v>
      </c>
      <c r="F8188" s="22" t="s">
        <v>10</v>
      </c>
      <c r="G8188" s="1">
        <v>15068.27</v>
      </c>
    </row>
    <row r="8189" spans="2:7">
      <c r="B8189" s="22" t="s">
        <v>195</v>
      </c>
      <c r="C8189" s="22" t="s">
        <v>7</v>
      </c>
      <c r="D8189" s="22" t="s">
        <v>7</v>
      </c>
      <c r="E8189" s="22" t="s">
        <v>8</v>
      </c>
      <c r="F8189" s="22" t="s">
        <v>11</v>
      </c>
      <c r="G8189" s="1">
        <v>5233.3599999999997</v>
      </c>
    </row>
    <row r="8190" spans="2:7">
      <c r="B8190" s="22" t="s">
        <v>195</v>
      </c>
      <c r="C8190" s="22" t="s">
        <v>7</v>
      </c>
      <c r="D8190" s="22" t="s">
        <v>7</v>
      </c>
      <c r="E8190" s="22" t="s">
        <v>8</v>
      </c>
      <c r="F8190" s="22" t="s">
        <v>12</v>
      </c>
      <c r="G8190" s="1">
        <v>450384.63</v>
      </c>
    </row>
    <row r="8191" spans="2:7">
      <c r="B8191" s="22" t="s">
        <v>195</v>
      </c>
      <c r="C8191" s="22" t="s">
        <v>7</v>
      </c>
      <c r="D8191" s="22" t="s">
        <v>7</v>
      </c>
      <c r="E8191" s="22" t="s">
        <v>8</v>
      </c>
      <c r="F8191" s="22" t="s">
        <v>13</v>
      </c>
      <c r="G8191" s="1">
        <v>5000</v>
      </c>
    </row>
    <row r="8192" spans="2:7">
      <c r="B8192" s="22" t="s">
        <v>195</v>
      </c>
      <c r="C8192" s="22" t="s">
        <v>7</v>
      </c>
      <c r="D8192" s="22" t="s">
        <v>7</v>
      </c>
      <c r="E8192" s="22" t="s">
        <v>14</v>
      </c>
      <c r="F8192" s="22" t="s">
        <v>9</v>
      </c>
      <c r="G8192" s="1">
        <v>703094.63</v>
      </c>
    </row>
    <row r="8193" spans="2:7">
      <c r="B8193" s="22" t="s">
        <v>195</v>
      </c>
      <c r="C8193" s="22" t="s">
        <v>7</v>
      </c>
      <c r="D8193" s="22" t="s">
        <v>7</v>
      </c>
      <c r="E8193" s="22" t="s">
        <v>14</v>
      </c>
      <c r="F8193" s="22" t="s">
        <v>10</v>
      </c>
      <c r="G8193" s="1">
        <v>5354.36</v>
      </c>
    </row>
    <row r="8194" spans="2:7">
      <c r="B8194" s="22" t="s">
        <v>195</v>
      </c>
      <c r="C8194" s="22" t="s">
        <v>7</v>
      </c>
      <c r="D8194" s="22" t="s">
        <v>7</v>
      </c>
      <c r="E8194" s="22" t="s">
        <v>14</v>
      </c>
      <c r="F8194" s="22" t="s">
        <v>11</v>
      </c>
      <c r="G8194" s="1">
        <v>46604.29</v>
      </c>
    </row>
    <row r="8195" spans="2:7">
      <c r="B8195" s="22" t="s">
        <v>195</v>
      </c>
      <c r="C8195" s="22" t="s">
        <v>7</v>
      </c>
      <c r="D8195" s="22" t="s">
        <v>7</v>
      </c>
      <c r="E8195" s="22" t="s">
        <v>14</v>
      </c>
      <c r="F8195" s="22" t="s">
        <v>12</v>
      </c>
      <c r="G8195" s="1">
        <v>92633.94</v>
      </c>
    </row>
    <row r="8196" spans="2:7">
      <c r="B8196" s="22" t="s">
        <v>195</v>
      </c>
      <c r="C8196" s="22" t="s">
        <v>7</v>
      </c>
      <c r="D8196" s="22" t="s">
        <v>7</v>
      </c>
      <c r="E8196" s="22" t="s">
        <v>15</v>
      </c>
      <c r="F8196" s="22" t="s">
        <v>16</v>
      </c>
      <c r="G8196" s="1">
        <v>1378.6</v>
      </c>
    </row>
    <row r="8197" spans="2:7">
      <c r="B8197" s="22" t="s">
        <v>195</v>
      </c>
      <c r="C8197" s="22" t="s">
        <v>7</v>
      </c>
      <c r="D8197" s="22" t="s">
        <v>7</v>
      </c>
      <c r="E8197" s="22" t="s">
        <v>15</v>
      </c>
      <c r="F8197" s="22" t="s">
        <v>71</v>
      </c>
      <c r="G8197" s="1">
        <v>586.35</v>
      </c>
    </row>
    <row r="8198" spans="2:7">
      <c r="B8198" s="22" t="s">
        <v>195</v>
      </c>
      <c r="C8198" s="22" t="s">
        <v>7</v>
      </c>
      <c r="D8198" s="22" t="s">
        <v>7</v>
      </c>
      <c r="E8198" s="22" t="s">
        <v>15</v>
      </c>
      <c r="F8198" s="22" t="s">
        <v>17</v>
      </c>
      <c r="G8198" s="1">
        <v>158647.95000000001</v>
      </c>
    </row>
    <row r="8199" spans="2:7">
      <c r="B8199" s="22" t="s">
        <v>195</v>
      </c>
      <c r="C8199" s="22" t="s">
        <v>7</v>
      </c>
      <c r="D8199" s="22" t="s">
        <v>7</v>
      </c>
      <c r="E8199" s="22" t="s">
        <v>15</v>
      </c>
      <c r="F8199" s="22" t="s">
        <v>18</v>
      </c>
      <c r="G8199" s="1">
        <v>63422.82</v>
      </c>
    </row>
    <row r="8200" spans="2:7">
      <c r="B8200" s="22" t="s">
        <v>195</v>
      </c>
      <c r="C8200" s="22" t="s">
        <v>7</v>
      </c>
      <c r="D8200" s="22" t="s">
        <v>7</v>
      </c>
      <c r="E8200" s="22" t="s">
        <v>15</v>
      </c>
      <c r="F8200" s="22" t="s">
        <v>19</v>
      </c>
      <c r="G8200" s="1">
        <v>323906.55</v>
      </c>
    </row>
    <row r="8201" spans="2:7">
      <c r="B8201" s="22" t="s">
        <v>195</v>
      </c>
      <c r="C8201" s="22" t="s">
        <v>7</v>
      </c>
      <c r="D8201" s="22" t="s">
        <v>7</v>
      </c>
      <c r="E8201" s="22" t="s">
        <v>15</v>
      </c>
      <c r="F8201" s="22" t="s">
        <v>20</v>
      </c>
      <c r="G8201" s="1">
        <v>99160.36</v>
      </c>
    </row>
    <row r="8202" spans="2:7">
      <c r="B8202" s="22" t="s">
        <v>195</v>
      </c>
      <c r="C8202" s="22" t="s">
        <v>7</v>
      </c>
      <c r="D8202" s="22" t="s">
        <v>7</v>
      </c>
      <c r="E8202" s="22" t="s">
        <v>15</v>
      </c>
      <c r="F8202" s="22" t="s">
        <v>23</v>
      </c>
      <c r="G8202" s="1">
        <v>7607.6</v>
      </c>
    </row>
    <row r="8203" spans="2:7">
      <c r="B8203" s="22" t="s">
        <v>195</v>
      </c>
      <c r="C8203" s="22" t="s">
        <v>7</v>
      </c>
      <c r="D8203" s="22" t="s">
        <v>7</v>
      </c>
      <c r="E8203" s="22" t="s">
        <v>15</v>
      </c>
      <c r="F8203" s="22" t="s">
        <v>24</v>
      </c>
      <c r="G8203" s="1">
        <v>22105.57</v>
      </c>
    </row>
    <row r="8204" spans="2:7">
      <c r="B8204" s="22" t="s">
        <v>195</v>
      </c>
      <c r="C8204" s="22" t="s">
        <v>7</v>
      </c>
      <c r="D8204" s="22" t="s">
        <v>7</v>
      </c>
      <c r="E8204" s="22" t="s">
        <v>15</v>
      </c>
      <c r="F8204" s="22" t="s">
        <v>25</v>
      </c>
      <c r="G8204" s="1">
        <v>202573.26</v>
      </c>
    </row>
    <row r="8205" spans="2:7">
      <c r="B8205" s="22" t="s">
        <v>195</v>
      </c>
      <c r="C8205" s="22" t="s">
        <v>7</v>
      </c>
      <c r="D8205" s="22" t="s">
        <v>7</v>
      </c>
      <c r="E8205" s="22" t="s">
        <v>15</v>
      </c>
      <c r="F8205" s="22" t="s">
        <v>26</v>
      </c>
      <c r="G8205" s="1">
        <v>140825.18</v>
      </c>
    </row>
    <row r="8206" spans="2:7">
      <c r="B8206" s="22" t="s">
        <v>195</v>
      </c>
      <c r="C8206" s="22" t="s">
        <v>7</v>
      </c>
      <c r="D8206" s="22" t="s">
        <v>7</v>
      </c>
      <c r="E8206" s="22" t="s">
        <v>15</v>
      </c>
      <c r="F8206" s="22" t="s">
        <v>27</v>
      </c>
      <c r="G8206" s="1">
        <v>7066.25</v>
      </c>
    </row>
    <row r="8207" spans="2:7">
      <c r="B8207" s="22" t="s">
        <v>195</v>
      </c>
      <c r="C8207" s="22" t="s">
        <v>7</v>
      </c>
      <c r="D8207" s="22" t="s">
        <v>7</v>
      </c>
      <c r="E8207" s="22" t="s">
        <v>15</v>
      </c>
      <c r="F8207" s="22" t="s">
        <v>72</v>
      </c>
      <c r="G8207" s="1">
        <v>3567.5</v>
      </c>
    </row>
    <row r="8208" spans="2:7">
      <c r="B8208" s="22" t="s">
        <v>195</v>
      </c>
      <c r="C8208" s="22" t="s">
        <v>7</v>
      </c>
      <c r="D8208" s="22" t="s">
        <v>7</v>
      </c>
      <c r="E8208" s="22" t="s">
        <v>28</v>
      </c>
      <c r="F8208" s="22" t="s">
        <v>29</v>
      </c>
      <c r="G8208" s="1">
        <v>69361.289999999994</v>
      </c>
    </row>
    <row r="8209" spans="2:7">
      <c r="B8209" s="22" t="s">
        <v>195</v>
      </c>
      <c r="C8209" s="22" t="s">
        <v>7</v>
      </c>
      <c r="D8209" s="22" t="s">
        <v>7</v>
      </c>
      <c r="E8209" s="22" t="s">
        <v>28</v>
      </c>
      <c r="F8209" s="22" t="s">
        <v>30</v>
      </c>
      <c r="G8209" s="1">
        <v>3080.56</v>
      </c>
    </row>
    <row r="8210" spans="2:7">
      <c r="B8210" s="22" t="s">
        <v>195</v>
      </c>
      <c r="C8210" s="22" t="s">
        <v>7</v>
      </c>
      <c r="D8210" s="22" t="s">
        <v>7</v>
      </c>
      <c r="E8210" s="22" t="s">
        <v>28</v>
      </c>
      <c r="F8210" s="22" t="s">
        <v>32</v>
      </c>
      <c r="G8210" s="1">
        <v>47569.79</v>
      </c>
    </row>
    <row r="8211" spans="2:7">
      <c r="B8211" s="22" t="s">
        <v>195</v>
      </c>
      <c r="C8211" s="22" t="s">
        <v>7</v>
      </c>
      <c r="D8211" s="22" t="s">
        <v>7</v>
      </c>
      <c r="E8211" s="22" t="s">
        <v>28</v>
      </c>
      <c r="F8211" s="22" t="s">
        <v>33</v>
      </c>
      <c r="G8211" s="1">
        <v>170923.9</v>
      </c>
    </row>
    <row r="8212" spans="2:7">
      <c r="B8212" s="22" t="s">
        <v>195</v>
      </c>
      <c r="C8212" s="22" t="s">
        <v>7</v>
      </c>
      <c r="D8212" s="22" t="s">
        <v>7</v>
      </c>
      <c r="E8212" s="22" t="s">
        <v>34</v>
      </c>
      <c r="F8212" s="22" t="s">
        <v>35</v>
      </c>
      <c r="G8212" s="1">
        <v>6592.59</v>
      </c>
    </row>
    <row r="8213" spans="2:7">
      <c r="B8213" s="22" t="s">
        <v>195</v>
      </c>
      <c r="C8213" s="22" t="s">
        <v>7</v>
      </c>
      <c r="D8213" s="22" t="s">
        <v>7</v>
      </c>
      <c r="E8213" s="22" t="s">
        <v>34</v>
      </c>
      <c r="F8213" s="22" t="s">
        <v>37</v>
      </c>
      <c r="G8213" s="1">
        <v>25600</v>
      </c>
    </row>
    <row r="8214" spans="2:7">
      <c r="B8214" s="22" t="s">
        <v>195</v>
      </c>
      <c r="C8214" s="22" t="s">
        <v>7</v>
      </c>
      <c r="D8214" s="22" t="s">
        <v>7</v>
      </c>
      <c r="E8214" s="22" t="s">
        <v>34</v>
      </c>
      <c r="F8214" s="22" t="s">
        <v>38</v>
      </c>
      <c r="G8214" s="1">
        <v>15952.99</v>
      </c>
    </row>
    <row r="8215" spans="2:7">
      <c r="B8215" s="22" t="s">
        <v>195</v>
      </c>
      <c r="C8215" s="22" t="s">
        <v>7</v>
      </c>
      <c r="D8215" s="22" t="s">
        <v>7</v>
      </c>
      <c r="E8215" s="22" t="s">
        <v>34</v>
      </c>
      <c r="F8215" s="22" t="s">
        <v>39</v>
      </c>
      <c r="G8215" s="1">
        <v>410296.27</v>
      </c>
    </row>
    <row r="8216" spans="2:7">
      <c r="B8216" s="22" t="s">
        <v>195</v>
      </c>
      <c r="C8216" s="22" t="s">
        <v>7</v>
      </c>
      <c r="D8216" s="22" t="s">
        <v>7</v>
      </c>
      <c r="E8216" s="22" t="s">
        <v>34</v>
      </c>
      <c r="F8216" s="22" t="s">
        <v>41</v>
      </c>
      <c r="G8216" s="1">
        <v>17798.400000000001</v>
      </c>
    </row>
    <row r="8217" spans="2:7">
      <c r="B8217" s="22" t="s">
        <v>195</v>
      </c>
      <c r="C8217" s="22" t="s">
        <v>7</v>
      </c>
      <c r="D8217" s="22" t="s">
        <v>7</v>
      </c>
      <c r="E8217" s="22" t="s">
        <v>34</v>
      </c>
      <c r="F8217" s="22" t="s">
        <v>42</v>
      </c>
      <c r="G8217" s="1">
        <v>4899.62</v>
      </c>
    </row>
    <row r="8218" spans="2:7">
      <c r="B8218" s="22" t="s">
        <v>195</v>
      </c>
      <c r="C8218" s="22" t="s">
        <v>7</v>
      </c>
      <c r="D8218" s="22" t="s">
        <v>7</v>
      </c>
      <c r="E8218" s="22" t="s">
        <v>34</v>
      </c>
      <c r="F8218" s="22" t="s">
        <v>44</v>
      </c>
      <c r="G8218" s="1">
        <v>1322.47</v>
      </c>
    </row>
    <row r="8219" spans="2:7">
      <c r="B8219" s="22" t="s">
        <v>195</v>
      </c>
      <c r="C8219" s="22" t="s">
        <v>7</v>
      </c>
      <c r="D8219" s="22" t="s">
        <v>7</v>
      </c>
      <c r="E8219" s="22" t="s">
        <v>34</v>
      </c>
      <c r="F8219" s="22" t="s">
        <v>46</v>
      </c>
      <c r="G8219" s="1">
        <v>13042.24</v>
      </c>
    </row>
    <row r="8220" spans="2:7">
      <c r="B8220" s="22" t="s">
        <v>195</v>
      </c>
      <c r="C8220" s="22" t="s">
        <v>7</v>
      </c>
      <c r="D8220" s="22" t="s">
        <v>7</v>
      </c>
      <c r="E8220" s="22" t="s">
        <v>34</v>
      </c>
      <c r="F8220" s="22" t="s">
        <v>47</v>
      </c>
      <c r="G8220" s="1">
        <v>163579.89000000001</v>
      </c>
    </row>
    <row r="8221" spans="2:7">
      <c r="B8221" s="22" t="s">
        <v>195</v>
      </c>
      <c r="C8221" s="22" t="s">
        <v>7</v>
      </c>
      <c r="D8221" s="22" t="s">
        <v>7</v>
      </c>
      <c r="E8221" s="22" t="s">
        <v>34</v>
      </c>
      <c r="F8221" s="22" t="s">
        <v>48</v>
      </c>
      <c r="G8221" s="1">
        <v>1709.72</v>
      </c>
    </row>
    <row r="8222" spans="2:7">
      <c r="B8222" s="22" t="s">
        <v>195</v>
      </c>
      <c r="C8222" s="22" t="s">
        <v>7</v>
      </c>
      <c r="D8222" s="22" t="s">
        <v>7</v>
      </c>
      <c r="E8222" s="22" t="s">
        <v>34</v>
      </c>
      <c r="F8222" s="22" t="s">
        <v>66</v>
      </c>
      <c r="G8222" s="1">
        <v>235706.74</v>
      </c>
    </row>
    <row r="8223" spans="2:7">
      <c r="B8223" s="22" t="s">
        <v>195</v>
      </c>
      <c r="C8223" s="22" t="s">
        <v>7</v>
      </c>
      <c r="D8223" s="22" t="s">
        <v>7</v>
      </c>
      <c r="E8223" s="22" t="s">
        <v>34</v>
      </c>
      <c r="F8223" s="22" t="s">
        <v>85</v>
      </c>
      <c r="G8223" s="1">
        <v>19640.990000000002</v>
      </c>
    </row>
    <row r="8224" spans="2:7">
      <c r="B8224" s="22" t="s">
        <v>195</v>
      </c>
      <c r="C8224" s="22" t="s">
        <v>7</v>
      </c>
      <c r="D8224" s="22" t="s">
        <v>7</v>
      </c>
      <c r="E8224" s="22" t="s">
        <v>34</v>
      </c>
      <c r="F8224" s="22" t="s">
        <v>50</v>
      </c>
      <c r="G8224" s="1">
        <v>102263.45</v>
      </c>
    </row>
    <row r="8225" spans="2:7">
      <c r="B8225" s="22" t="s">
        <v>195</v>
      </c>
      <c r="C8225" s="22" t="s">
        <v>7</v>
      </c>
      <c r="D8225" s="22" t="s">
        <v>7</v>
      </c>
      <c r="E8225" s="22" t="s">
        <v>34</v>
      </c>
      <c r="F8225" s="22" t="s">
        <v>51</v>
      </c>
      <c r="G8225" s="1">
        <v>505.29</v>
      </c>
    </row>
    <row r="8226" spans="2:7">
      <c r="B8226" s="22" t="s">
        <v>195</v>
      </c>
      <c r="C8226" s="22" t="s">
        <v>7</v>
      </c>
      <c r="D8226" s="22" t="s">
        <v>7</v>
      </c>
      <c r="E8226" s="22" t="s">
        <v>34</v>
      </c>
      <c r="F8226" s="22" t="s">
        <v>55</v>
      </c>
      <c r="G8226" s="1">
        <v>550</v>
      </c>
    </row>
    <row r="8227" spans="2:7">
      <c r="B8227" s="22" t="s">
        <v>195</v>
      </c>
      <c r="C8227" s="22" t="s">
        <v>7</v>
      </c>
      <c r="D8227" s="22" t="s">
        <v>7</v>
      </c>
      <c r="E8227" s="22" t="s">
        <v>34</v>
      </c>
      <c r="F8227" s="22" t="s">
        <v>58</v>
      </c>
      <c r="G8227" s="1">
        <v>25066.34</v>
      </c>
    </row>
    <row r="8228" spans="2:7">
      <c r="B8228" s="22" t="s">
        <v>195</v>
      </c>
      <c r="C8228" s="22" t="s">
        <v>7</v>
      </c>
      <c r="D8228" s="22" t="s">
        <v>7</v>
      </c>
      <c r="E8228" s="22" t="s">
        <v>59</v>
      </c>
      <c r="F8228" s="22" t="s">
        <v>55</v>
      </c>
      <c r="G8228" s="1">
        <v>13439.97</v>
      </c>
    </row>
    <row r="8229" spans="2:7">
      <c r="B8229" s="22" t="s">
        <v>195</v>
      </c>
      <c r="C8229" s="22" t="s">
        <v>7</v>
      </c>
      <c r="D8229" s="22" t="s">
        <v>7</v>
      </c>
      <c r="E8229" s="22" t="s">
        <v>60</v>
      </c>
      <c r="F8229" s="22" t="s">
        <v>79</v>
      </c>
      <c r="G8229" s="1">
        <v>59822.71</v>
      </c>
    </row>
    <row r="8230" spans="2:7">
      <c r="B8230" s="22" t="s">
        <v>195</v>
      </c>
      <c r="C8230" s="22" t="s">
        <v>7</v>
      </c>
      <c r="D8230" s="22" t="s">
        <v>7</v>
      </c>
      <c r="E8230" s="22" t="s">
        <v>60</v>
      </c>
      <c r="F8230" s="22" t="s">
        <v>62</v>
      </c>
      <c r="G8230" s="1">
        <v>12741.8</v>
      </c>
    </row>
    <row r="8231" spans="2:7">
      <c r="B8231" s="22" t="s">
        <v>196</v>
      </c>
      <c r="C8231" s="22" t="s">
        <v>7</v>
      </c>
      <c r="D8231" s="22" t="s">
        <v>5</v>
      </c>
      <c r="E8231" s="22" t="s">
        <v>5</v>
      </c>
      <c r="F8231" s="22" t="s">
        <v>6</v>
      </c>
      <c r="G8231" s="1">
        <v>109099.45</v>
      </c>
    </row>
    <row r="8232" spans="2:7">
      <c r="B8232" s="22" t="s">
        <v>196</v>
      </c>
      <c r="C8232" s="22" t="s">
        <v>7</v>
      </c>
      <c r="D8232" s="22" t="s">
        <v>5</v>
      </c>
      <c r="E8232" s="22" t="s">
        <v>7</v>
      </c>
      <c r="F8232" s="22" t="s">
        <v>6</v>
      </c>
      <c r="G8232" s="1">
        <v>-173003.47</v>
      </c>
    </row>
    <row r="8233" spans="2:7">
      <c r="B8233" s="22" t="s">
        <v>196</v>
      </c>
      <c r="C8233" s="22" t="s">
        <v>7</v>
      </c>
      <c r="D8233" s="22" t="s">
        <v>5</v>
      </c>
      <c r="E8233" s="22" t="s">
        <v>8</v>
      </c>
      <c r="F8233" s="22" t="s">
        <v>9</v>
      </c>
      <c r="G8233" s="1">
        <v>92559735.290000007</v>
      </c>
    </row>
    <row r="8234" spans="2:7">
      <c r="B8234" s="22" t="s">
        <v>196</v>
      </c>
      <c r="C8234" s="22" t="s">
        <v>7</v>
      </c>
      <c r="D8234" s="22" t="s">
        <v>5</v>
      </c>
      <c r="E8234" s="22" t="s">
        <v>8</v>
      </c>
      <c r="F8234" s="22" t="s">
        <v>10</v>
      </c>
      <c r="G8234" s="1">
        <v>1374654.14</v>
      </c>
    </row>
    <row r="8235" spans="2:7">
      <c r="B8235" s="22" t="s">
        <v>196</v>
      </c>
      <c r="C8235" s="22" t="s">
        <v>7</v>
      </c>
      <c r="D8235" s="22" t="s">
        <v>5</v>
      </c>
      <c r="E8235" s="22" t="s">
        <v>8</v>
      </c>
      <c r="F8235" s="22" t="s">
        <v>11</v>
      </c>
      <c r="G8235" s="1">
        <v>515261.27</v>
      </c>
    </row>
    <row r="8236" spans="2:7">
      <c r="B8236" s="22" t="s">
        <v>196</v>
      </c>
      <c r="C8236" s="22" t="s">
        <v>7</v>
      </c>
      <c r="D8236" s="22" t="s">
        <v>5</v>
      </c>
      <c r="E8236" s="22" t="s">
        <v>8</v>
      </c>
      <c r="F8236" s="22" t="s">
        <v>12</v>
      </c>
      <c r="G8236" s="1">
        <v>2145805.12</v>
      </c>
    </row>
    <row r="8237" spans="2:7">
      <c r="B8237" s="22" t="s">
        <v>196</v>
      </c>
      <c r="C8237" s="22" t="s">
        <v>7</v>
      </c>
      <c r="D8237" s="22" t="s">
        <v>5</v>
      </c>
      <c r="E8237" s="22" t="s">
        <v>8</v>
      </c>
      <c r="F8237" s="22" t="s">
        <v>13</v>
      </c>
      <c r="G8237" s="1">
        <v>118488.06</v>
      </c>
    </row>
    <row r="8238" spans="2:7">
      <c r="B8238" s="22" t="s">
        <v>196</v>
      </c>
      <c r="C8238" s="22" t="s">
        <v>7</v>
      </c>
      <c r="D8238" s="22" t="s">
        <v>5</v>
      </c>
      <c r="E8238" s="22" t="s">
        <v>8</v>
      </c>
      <c r="F8238" s="22" t="s">
        <v>70</v>
      </c>
      <c r="G8238" s="1">
        <v>829802</v>
      </c>
    </row>
    <row r="8239" spans="2:7">
      <c r="B8239" s="22" t="s">
        <v>196</v>
      </c>
      <c r="C8239" s="22" t="s">
        <v>7</v>
      </c>
      <c r="D8239" s="22" t="s">
        <v>5</v>
      </c>
      <c r="E8239" s="22" t="s">
        <v>14</v>
      </c>
      <c r="F8239" s="22" t="s">
        <v>9</v>
      </c>
      <c r="G8239" s="1">
        <v>33069177.399999999</v>
      </c>
    </row>
    <row r="8240" spans="2:7">
      <c r="B8240" s="22" t="s">
        <v>196</v>
      </c>
      <c r="C8240" s="22" t="s">
        <v>7</v>
      </c>
      <c r="D8240" s="22" t="s">
        <v>5</v>
      </c>
      <c r="E8240" s="22" t="s">
        <v>14</v>
      </c>
      <c r="F8240" s="22" t="s">
        <v>10</v>
      </c>
      <c r="G8240" s="1">
        <v>304236.65000000002</v>
      </c>
    </row>
    <row r="8241" spans="2:7">
      <c r="B8241" s="22" t="s">
        <v>196</v>
      </c>
      <c r="C8241" s="22" t="s">
        <v>7</v>
      </c>
      <c r="D8241" s="22" t="s">
        <v>5</v>
      </c>
      <c r="E8241" s="22" t="s">
        <v>14</v>
      </c>
      <c r="F8241" s="22" t="s">
        <v>11</v>
      </c>
      <c r="G8241" s="1">
        <v>445129.89</v>
      </c>
    </row>
    <row r="8242" spans="2:7">
      <c r="B8242" s="22" t="s">
        <v>196</v>
      </c>
      <c r="C8242" s="22" t="s">
        <v>7</v>
      </c>
      <c r="D8242" s="22" t="s">
        <v>5</v>
      </c>
      <c r="E8242" s="22" t="s">
        <v>14</v>
      </c>
      <c r="F8242" s="22" t="s">
        <v>12</v>
      </c>
      <c r="G8242" s="1">
        <v>1607048.36</v>
      </c>
    </row>
    <row r="8243" spans="2:7">
      <c r="B8243" s="22" t="s">
        <v>196</v>
      </c>
      <c r="C8243" s="22" t="s">
        <v>7</v>
      </c>
      <c r="D8243" s="22" t="s">
        <v>5</v>
      </c>
      <c r="E8243" s="22" t="s">
        <v>14</v>
      </c>
      <c r="F8243" s="22" t="s">
        <v>13</v>
      </c>
      <c r="G8243" s="1">
        <v>532614.71</v>
      </c>
    </row>
    <row r="8244" spans="2:7">
      <c r="B8244" s="22" t="s">
        <v>196</v>
      </c>
      <c r="C8244" s="22" t="s">
        <v>7</v>
      </c>
      <c r="D8244" s="22" t="s">
        <v>5</v>
      </c>
      <c r="E8244" s="22" t="s">
        <v>15</v>
      </c>
      <c r="F8244" s="22" t="s">
        <v>16</v>
      </c>
      <c r="G8244" s="1">
        <v>61915.92</v>
      </c>
    </row>
    <row r="8245" spans="2:7">
      <c r="B8245" s="22" t="s">
        <v>196</v>
      </c>
      <c r="C8245" s="22" t="s">
        <v>7</v>
      </c>
      <c r="D8245" s="22" t="s">
        <v>5</v>
      </c>
      <c r="E8245" s="22" t="s">
        <v>15</v>
      </c>
      <c r="F8245" s="22" t="s">
        <v>71</v>
      </c>
      <c r="G8245" s="1">
        <v>54335.7</v>
      </c>
    </row>
    <row r="8246" spans="2:7">
      <c r="B8246" s="22" t="s">
        <v>196</v>
      </c>
      <c r="C8246" s="22" t="s">
        <v>7</v>
      </c>
      <c r="D8246" s="22" t="s">
        <v>5</v>
      </c>
      <c r="E8246" s="22" t="s">
        <v>15</v>
      </c>
      <c r="F8246" s="22" t="s">
        <v>17</v>
      </c>
      <c r="G8246" s="1">
        <v>7283427.4100000001</v>
      </c>
    </row>
    <row r="8247" spans="2:7">
      <c r="B8247" s="22" t="s">
        <v>196</v>
      </c>
      <c r="C8247" s="22" t="s">
        <v>7</v>
      </c>
      <c r="D8247" s="22" t="s">
        <v>5</v>
      </c>
      <c r="E8247" s="22" t="s">
        <v>15</v>
      </c>
      <c r="F8247" s="22" t="s">
        <v>18</v>
      </c>
      <c r="G8247" s="1">
        <v>2683531.5299999998</v>
      </c>
    </row>
    <row r="8248" spans="2:7">
      <c r="B8248" s="22" t="s">
        <v>196</v>
      </c>
      <c r="C8248" s="22" t="s">
        <v>7</v>
      </c>
      <c r="D8248" s="22" t="s">
        <v>5</v>
      </c>
      <c r="E8248" s="22" t="s">
        <v>15</v>
      </c>
      <c r="F8248" s="22" t="s">
        <v>19</v>
      </c>
      <c r="G8248" s="1">
        <v>14844599.16</v>
      </c>
    </row>
    <row r="8249" spans="2:7">
      <c r="B8249" s="22" t="s">
        <v>196</v>
      </c>
      <c r="C8249" s="22" t="s">
        <v>7</v>
      </c>
      <c r="D8249" s="22" t="s">
        <v>5</v>
      </c>
      <c r="E8249" s="22" t="s">
        <v>15</v>
      </c>
      <c r="F8249" s="22" t="s">
        <v>20</v>
      </c>
      <c r="G8249" s="1">
        <v>4513386.5599999996</v>
      </c>
    </row>
    <row r="8250" spans="2:7">
      <c r="B8250" s="22" t="s">
        <v>196</v>
      </c>
      <c r="C8250" s="22" t="s">
        <v>7</v>
      </c>
      <c r="D8250" s="22" t="s">
        <v>5</v>
      </c>
      <c r="E8250" s="22" t="s">
        <v>15</v>
      </c>
      <c r="F8250" s="22" t="s">
        <v>21</v>
      </c>
      <c r="G8250" s="1">
        <v>309087.81</v>
      </c>
    </row>
    <row r="8251" spans="2:7">
      <c r="B8251" s="22" t="s">
        <v>196</v>
      </c>
      <c r="C8251" s="22" t="s">
        <v>7</v>
      </c>
      <c r="D8251" s="22" t="s">
        <v>5</v>
      </c>
      <c r="E8251" s="22" t="s">
        <v>15</v>
      </c>
      <c r="F8251" s="22" t="s">
        <v>22</v>
      </c>
      <c r="G8251" s="1">
        <v>173981.16</v>
      </c>
    </row>
    <row r="8252" spans="2:7">
      <c r="B8252" s="22" t="s">
        <v>196</v>
      </c>
      <c r="C8252" s="22" t="s">
        <v>7</v>
      </c>
      <c r="D8252" s="22" t="s">
        <v>5</v>
      </c>
      <c r="E8252" s="22" t="s">
        <v>15</v>
      </c>
      <c r="F8252" s="22" t="s">
        <v>23</v>
      </c>
      <c r="G8252" s="1">
        <v>845656.97</v>
      </c>
    </row>
    <row r="8253" spans="2:7">
      <c r="B8253" s="22" t="s">
        <v>196</v>
      </c>
      <c r="C8253" s="22" t="s">
        <v>7</v>
      </c>
      <c r="D8253" s="22" t="s">
        <v>5</v>
      </c>
      <c r="E8253" s="22" t="s">
        <v>15</v>
      </c>
      <c r="F8253" s="22" t="s">
        <v>24</v>
      </c>
      <c r="G8253" s="1">
        <v>997525.69</v>
      </c>
    </row>
    <row r="8254" spans="2:7">
      <c r="B8254" s="22" t="s">
        <v>196</v>
      </c>
      <c r="C8254" s="22" t="s">
        <v>7</v>
      </c>
      <c r="D8254" s="22" t="s">
        <v>5</v>
      </c>
      <c r="E8254" s="22" t="s">
        <v>15</v>
      </c>
      <c r="F8254" s="22" t="s">
        <v>25</v>
      </c>
      <c r="G8254" s="1">
        <v>13209133.810000001</v>
      </c>
    </row>
    <row r="8255" spans="2:7">
      <c r="B8255" s="22" t="s">
        <v>196</v>
      </c>
      <c r="C8255" s="22" t="s">
        <v>7</v>
      </c>
      <c r="D8255" s="22" t="s">
        <v>5</v>
      </c>
      <c r="E8255" s="22" t="s">
        <v>15</v>
      </c>
      <c r="F8255" s="22" t="s">
        <v>26</v>
      </c>
      <c r="G8255" s="1">
        <v>10643072.99</v>
      </c>
    </row>
    <row r="8256" spans="2:7">
      <c r="B8256" s="22" t="s">
        <v>196</v>
      </c>
      <c r="C8256" s="22" t="s">
        <v>7</v>
      </c>
      <c r="D8256" s="22" t="s">
        <v>5</v>
      </c>
      <c r="E8256" s="22" t="s">
        <v>15</v>
      </c>
      <c r="F8256" s="22" t="s">
        <v>27</v>
      </c>
      <c r="G8256" s="1">
        <v>599829.76000000001</v>
      </c>
    </row>
    <row r="8257" spans="2:7">
      <c r="B8257" s="22" t="s">
        <v>196</v>
      </c>
      <c r="C8257" s="22" t="s">
        <v>7</v>
      </c>
      <c r="D8257" s="22" t="s">
        <v>5</v>
      </c>
      <c r="E8257" s="22" t="s">
        <v>15</v>
      </c>
      <c r="F8257" s="22" t="s">
        <v>72</v>
      </c>
      <c r="G8257" s="1">
        <v>332189.18</v>
      </c>
    </row>
    <row r="8258" spans="2:7">
      <c r="B8258" s="22" t="s">
        <v>196</v>
      </c>
      <c r="C8258" s="22" t="s">
        <v>7</v>
      </c>
      <c r="D8258" s="22" t="s">
        <v>5</v>
      </c>
      <c r="E8258" s="22" t="s">
        <v>28</v>
      </c>
      <c r="F8258" s="22" t="s">
        <v>29</v>
      </c>
      <c r="G8258" s="1">
        <v>3655221.72</v>
      </c>
    </row>
    <row r="8259" spans="2:7">
      <c r="B8259" s="22" t="s">
        <v>196</v>
      </c>
      <c r="C8259" s="22" t="s">
        <v>7</v>
      </c>
      <c r="D8259" s="22" t="s">
        <v>5</v>
      </c>
      <c r="E8259" s="22" t="s">
        <v>28</v>
      </c>
      <c r="F8259" s="22" t="s">
        <v>30</v>
      </c>
      <c r="G8259" s="1">
        <v>427610.03</v>
      </c>
    </row>
    <row r="8260" spans="2:7">
      <c r="B8260" s="22" t="s">
        <v>196</v>
      </c>
      <c r="C8260" s="22" t="s">
        <v>7</v>
      </c>
      <c r="D8260" s="22" t="s">
        <v>5</v>
      </c>
      <c r="E8260" s="22" t="s">
        <v>28</v>
      </c>
      <c r="F8260" s="22" t="s">
        <v>31</v>
      </c>
      <c r="G8260" s="1">
        <v>2192528.4900000002</v>
      </c>
    </row>
    <row r="8261" spans="2:7">
      <c r="B8261" s="22" t="s">
        <v>196</v>
      </c>
      <c r="C8261" s="22" t="s">
        <v>7</v>
      </c>
      <c r="D8261" s="22" t="s">
        <v>5</v>
      </c>
      <c r="E8261" s="22" t="s">
        <v>28</v>
      </c>
      <c r="F8261" s="22" t="s">
        <v>32</v>
      </c>
      <c r="G8261" s="1">
        <v>1254833.23</v>
      </c>
    </row>
    <row r="8262" spans="2:7">
      <c r="B8262" s="22" t="s">
        <v>196</v>
      </c>
      <c r="C8262" s="22" t="s">
        <v>7</v>
      </c>
      <c r="D8262" s="22" t="s">
        <v>5</v>
      </c>
      <c r="E8262" s="22" t="s">
        <v>28</v>
      </c>
      <c r="F8262" s="22" t="s">
        <v>33</v>
      </c>
      <c r="G8262" s="1">
        <v>128004.33</v>
      </c>
    </row>
    <row r="8263" spans="2:7">
      <c r="B8263" s="22" t="s">
        <v>196</v>
      </c>
      <c r="C8263" s="22" t="s">
        <v>7</v>
      </c>
      <c r="D8263" s="22" t="s">
        <v>5</v>
      </c>
      <c r="E8263" s="22" t="s">
        <v>34</v>
      </c>
      <c r="F8263" s="22" t="s">
        <v>35</v>
      </c>
      <c r="G8263" s="1">
        <v>33078.9</v>
      </c>
    </row>
    <row r="8264" spans="2:7">
      <c r="B8264" s="22" t="s">
        <v>196</v>
      </c>
      <c r="C8264" s="22" t="s">
        <v>7</v>
      </c>
      <c r="D8264" s="22" t="s">
        <v>5</v>
      </c>
      <c r="E8264" s="22" t="s">
        <v>34</v>
      </c>
      <c r="F8264" s="22" t="s">
        <v>37</v>
      </c>
      <c r="G8264" s="1">
        <v>9893655.8900000006</v>
      </c>
    </row>
    <row r="8265" spans="2:7">
      <c r="B8265" s="22" t="s">
        <v>196</v>
      </c>
      <c r="C8265" s="22" t="s">
        <v>7</v>
      </c>
      <c r="D8265" s="22" t="s">
        <v>5</v>
      </c>
      <c r="E8265" s="22" t="s">
        <v>34</v>
      </c>
      <c r="F8265" s="22" t="s">
        <v>38</v>
      </c>
      <c r="G8265" s="1">
        <v>1276760.94</v>
      </c>
    </row>
    <row r="8266" spans="2:7">
      <c r="B8266" s="22" t="s">
        <v>196</v>
      </c>
      <c r="C8266" s="22" t="s">
        <v>7</v>
      </c>
      <c r="D8266" s="22" t="s">
        <v>5</v>
      </c>
      <c r="E8266" s="22" t="s">
        <v>34</v>
      </c>
      <c r="F8266" s="22" t="s">
        <v>39</v>
      </c>
      <c r="G8266" s="1">
        <v>881775.51</v>
      </c>
    </row>
    <row r="8267" spans="2:7">
      <c r="B8267" s="22" t="s">
        <v>196</v>
      </c>
      <c r="C8267" s="22" t="s">
        <v>7</v>
      </c>
      <c r="D8267" s="22" t="s">
        <v>5</v>
      </c>
      <c r="E8267" s="22" t="s">
        <v>34</v>
      </c>
      <c r="F8267" s="22" t="s">
        <v>41</v>
      </c>
      <c r="G8267" s="1">
        <v>73653.429999999993</v>
      </c>
    </row>
    <row r="8268" spans="2:7">
      <c r="B8268" s="22" t="s">
        <v>196</v>
      </c>
      <c r="C8268" s="22" t="s">
        <v>7</v>
      </c>
      <c r="D8268" s="22" t="s">
        <v>5</v>
      </c>
      <c r="E8268" s="22" t="s">
        <v>34</v>
      </c>
      <c r="F8268" s="22" t="s">
        <v>65</v>
      </c>
      <c r="G8268" s="1">
        <v>8000</v>
      </c>
    </row>
    <row r="8269" spans="2:7">
      <c r="B8269" s="22" t="s">
        <v>196</v>
      </c>
      <c r="C8269" s="22" t="s">
        <v>7</v>
      </c>
      <c r="D8269" s="22" t="s">
        <v>5</v>
      </c>
      <c r="E8269" s="22" t="s">
        <v>34</v>
      </c>
      <c r="F8269" s="22" t="s">
        <v>42</v>
      </c>
      <c r="G8269" s="1">
        <v>62676.5</v>
      </c>
    </row>
    <row r="8270" spans="2:7">
      <c r="B8270" s="22" t="s">
        <v>196</v>
      </c>
      <c r="C8270" s="22" t="s">
        <v>7</v>
      </c>
      <c r="D8270" s="22" t="s">
        <v>5</v>
      </c>
      <c r="E8270" s="22" t="s">
        <v>34</v>
      </c>
      <c r="F8270" s="22" t="s">
        <v>43</v>
      </c>
      <c r="G8270" s="1">
        <v>19959.419999999998</v>
      </c>
    </row>
    <row r="8271" spans="2:7">
      <c r="B8271" s="22" t="s">
        <v>196</v>
      </c>
      <c r="C8271" s="22" t="s">
        <v>7</v>
      </c>
      <c r="D8271" s="22" t="s">
        <v>5</v>
      </c>
      <c r="E8271" s="22" t="s">
        <v>34</v>
      </c>
      <c r="F8271" s="22" t="s">
        <v>45</v>
      </c>
      <c r="G8271" s="1">
        <v>869981.09</v>
      </c>
    </row>
    <row r="8272" spans="2:7">
      <c r="B8272" s="22" t="s">
        <v>196</v>
      </c>
      <c r="C8272" s="22" t="s">
        <v>7</v>
      </c>
      <c r="D8272" s="22" t="s">
        <v>5</v>
      </c>
      <c r="E8272" s="22" t="s">
        <v>34</v>
      </c>
      <c r="F8272" s="22" t="s">
        <v>46</v>
      </c>
      <c r="G8272" s="1">
        <v>307647.69</v>
      </c>
    </row>
    <row r="8273" spans="2:7">
      <c r="B8273" s="22" t="s">
        <v>196</v>
      </c>
      <c r="C8273" s="22" t="s">
        <v>7</v>
      </c>
      <c r="D8273" s="22" t="s">
        <v>5</v>
      </c>
      <c r="E8273" s="22" t="s">
        <v>34</v>
      </c>
      <c r="F8273" s="22" t="s">
        <v>47</v>
      </c>
      <c r="G8273" s="1">
        <v>31300.18</v>
      </c>
    </row>
    <row r="8274" spans="2:7">
      <c r="B8274" s="22" t="s">
        <v>196</v>
      </c>
      <c r="C8274" s="22" t="s">
        <v>7</v>
      </c>
      <c r="D8274" s="22" t="s">
        <v>5</v>
      </c>
      <c r="E8274" s="22" t="s">
        <v>34</v>
      </c>
      <c r="F8274" s="22" t="s">
        <v>48</v>
      </c>
      <c r="G8274" s="1">
        <v>22299.43</v>
      </c>
    </row>
    <row r="8275" spans="2:7">
      <c r="B8275" s="22" t="s">
        <v>196</v>
      </c>
      <c r="C8275" s="22" t="s">
        <v>7</v>
      </c>
      <c r="D8275" s="22" t="s">
        <v>5</v>
      </c>
      <c r="E8275" s="22" t="s">
        <v>34</v>
      </c>
      <c r="F8275" s="22" t="s">
        <v>75</v>
      </c>
      <c r="G8275" s="1">
        <v>487</v>
      </c>
    </row>
    <row r="8276" spans="2:7">
      <c r="B8276" s="22" t="s">
        <v>196</v>
      </c>
      <c r="C8276" s="22" t="s">
        <v>7</v>
      </c>
      <c r="D8276" s="22" t="s">
        <v>5</v>
      </c>
      <c r="E8276" s="22" t="s">
        <v>34</v>
      </c>
      <c r="F8276" s="22" t="s">
        <v>66</v>
      </c>
      <c r="G8276" s="1">
        <v>64059.8</v>
      </c>
    </row>
    <row r="8277" spans="2:7">
      <c r="B8277" s="22" t="s">
        <v>196</v>
      </c>
      <c r="C8277" s="22" t="s">
        <v>7</v>
      </c>
      <c r="D8277" s="22" t="s">
        <v>5</v>
      </c>
      <c r="E8277" s="22" t="s">
        <v>34</v>
      </c>
      <c r="F8277" s="22" t="s">
        <v>85</v>
      </c>
      <c r="G8277" s="1">
        <v>33760.25</v>
      </c>
    </row>
    <row r="8278" spans="2:7">
      <c r="B8278" s="22" t="s">
        <v>196</v>
      </c>
      <c r="C8278" s="22" t="s">
        <v>7</v>
      </c>
      <c r="D8278" s="22" t="s">
        <v>5</v>
      </c>
      <c r="E8278" s="22" t="s">
        <v>34</v>
      </c>
      <c r="F8278" s="22" t="s">
        <v>49</v>
      </c>
      <c r="G8278" s="1">
        <v>71964.44</v>
      </c>
    </row>
    <row r="8279" spans="2:7">
      <c r="B8279" s="22" t="s">
        <v>196</v>
      </c>
      <c r="C8279" s="22" t="s">
        <v>7</v>
      </c>
      <c r="D8279" s="22" t="s">
        <v>5</v>
      </c>
      <c r="E8279" s="22" t="s">
        <v>34</v>
      </c>
      <c r="F8279" s="22" t="s">
        <v>50</v>
      </c>
      <c r="G8279" s="1">
        <v>178709.51</v>
      </c>
    </row>
    <row r="8280" spans="2:7">
      <c r="B8280" s="22" t="s">
        <v>196</v>
      </c>
      <c r="C8280" s="22" t="s">
        <v>7</v>
      </c>
      <c r="D8280" s="22" t="s">
        <v>5</v>
      </c>
      <c r="E8280" s="22" t="s">
        <v>34</v>
      </c>
      <c r="F8280" s="22" t="s">
        <v>51</v>
      </c>
      <c r="G8280" s="1">
        <v>498.75</v>
      </c>
    </row>
    <row r="8281" spans="2:7">
      <c r="B8281" s="22" t="s">
        <v>196</v>
      </c>
      <c r="C8281" s="22" t="s">
        <v>7</v>
      </c>
      <c r="D8281" s="22" t="s">
        <v>5</v>
      </c>
      <c r="E8281" s="22" t="s">
        <v>34</v>
      </c>
      <c r="F8281" s="22" t="s">
        <v>53</v>
      </c>
      <c r="G8281" s="1">
        <v>-1634.31</v>
      </c>
    </row>
    <row r="8282" spans="2:7">
      <c r="B8282" s="22" t="s">
        <v>196</v>
      </c>
      <c r="C8282" s="22" t="s">
        <v>7</v>
      </c>
      <c r="D8282" s="22" t="s">
        <v>5</v>
      </c>
      <c r="E8282" s="22" t="s">
        <v>34</v>
      </c>
      <c r="F8282" s="22" t="s">
        <v>55</v>
      </c>
      <c r="G8282" s="1">
        <v>406369.24</v>
      </c>
    </row>
    <row r="8283" spans="2:7">
      <c r="B8283" s="22" t="s">
        <v>196</v>
      </c>
      <c r="C8283" s="22" t="s">
        <v>7</v>
      </c>
      <c r="D8283" s="22" t="s">
        <v>5</v>
      </c>
      <c r="E8283" s="22" t="s">
        <v>34</v>
      </c>
      <c r="F8283" s="22" t="s">
        <v>76</v>
      </c>
      <c r="G8283" s="1">
        <v>650629.30000000005</v>
      </c>
    </row>
    <row r="8284" spans="2:7">
      <c r="B8284" s="22" t="s">
        <v>196</v>
      </c>
      <c r="C8284" s="22" t="s">
        <v>7</v>
      </c>
      <c r="D8284" s="22" t="s">
        <v>5</v>
      </c>
      <c r="E8284" s="22" t="s">
        <v>34</v>
      </c>
      <c r="F8284" s="22" t="s">
        <v>57</v>
      </c>
      <c r="G8284" s="1">
        <v>1766010.65</v>
      </c>
    </row>
    <row r="8285" spans="2:7">
      <c r="B8285" s="22" t="s">
        <v>196</v>
      </c>
      <c r="C8285" s="22" t="s">
        <v>7</v>
      </c>
      <c r="D8285" s="22" t="s">
        <v>5</v>
      </c>
      <c r="E8285" s="22" t="s">
        <v>34</v>
      </c>
      <c r="F8285" s="22" t="s">
        <v>58</v>
      </c>
      <c r="G8285" s="1">
        <v>176717.61</v>
      </c>
    </row>
    <row r="8286" spans="2:7">
      <c r="B8286" s="22" t="s">
        <v>196</v>
      </c>
      <c r="C8286" s="22" t="s">
        <v>7</v>
      </c>
      <c r="D8286" s="22" t="s">
        <v>5</v>
      </c>
      <c r="E8286" s="22" t="s">
        <v>59</v>
      </c>
      <c r="F8286" s="22" t="s">
        <v>55</v>
      </c>
      <c r="G8286" s="1">
        <v>184304.67</v>
      </c>
    </row>
    <row r="8287" spans="2:7">
      <c r="B8287" s="22" t="s">
        <v>196</v>
      </c>
      <c r="C8287" s="22" t="s">
        <v>7</v>
      </c>
      <c r="D8287" s="22" t="s">
        <v>5</v>
      </c>
      <c r="E8287" s="22" t="s">
        <v>60</v>
      </c>
      <c r="F8287" s="22" t="s">
        <v>62</v>
      </c>
      <c r="G8287" s="1">
        <v>53911.14</v>
      </c>
    </row>
    <row r="8288" spans="2:7">
      <c r="B8288" s="22" t="s">
        <v>196</v>
      </c>
      <c r="C8288" s="22" t="s">
        <v>7</v>
      </c>
      <c r="D8288" s="22" t="s">
        <v>7</v>
      </c>
      <c r="E8288" s="22" t="s">
        <v>5</v>
      </c>
      <c r="F8288" s="22" t="s">
        <v>6</v>
      </c>
      <c r="G8288" s="1">
        <v>101370.11</v>
      </c>
    </row>
    <row r="8289" spans="2:7">
      <c r="B8289" s="22" t="s">
        <v>196</v>
      </c>
      <c r="C8289" s="22" t="s">
        <v>7</v>
      </c>
      <c r="D8289" s="22" t="s">
        <v>7</v>
      </c>
      <c r="E8289" s="22" t="s">
        <v>7</v>
      </c>
      <c r="F8289" s="22" t="s">
        <v>6</v>
      </c>
      <c r="G8289" s="1">
        <v>-37466.089999999997</v>
      </c>
    </row>
    <row r="8290" spans="2:7">
      <c r="B8290" s="22" t="s">
        <v>196</v>
      </c>
      <c r="C8290" s="22" t="s">
        <v>7</v>
      </c>
      <c r="D8290" s="22" t="s">
        <v>7</v>
      </c>
      <c r="E8290" s="22" t="s">
        <v>8</v>
      </c>
      <c r="F8290" s="22" t="s">
        <v>9</v>
      </c>
      <c r="G8290" s="1">
        <v>4160721.26</v>
      </c>
    </row>
    <row r="8291" spans="2:7">
      <c r="B8291" s="22" t="s">
        <v>196</v>
      </c>
      <c r="C8291" s="22" t="s">
        <v>7</v>
      </c>
      <c r="D8291" s="22" t="s">
        <v>7</v>
      </c>
      <c r="E8291" s="22" t="s">
        <v>8</v>
      </c>
      <c r="F8291" s="22" t="s">
        <v>10</v>
      </c>
      <c r="G8291" s="1">
        <v>290148.82</v>
      </c>
    </row>
    <row r="8292" spans="2:7">
      <c r="B8292" s="22" t="s">
        <v>196</v>
      </c>
      <c r="C8292" s="22" t="s">
        <v>7</v>
      </c>
      <c r="D8292" s="22" t="s">
        <v>7</v>
      </c>
      <c r="E8292" s="22" t="s">
        <v>8</v>
      </c>
      <c r="F8292" s="22" t="s">
        <v>11</v>
      </c>
      <c r="G8292" s="1">
        <v>1233151.54</v>
      </c>
    </row>
    <row r="8293" spans="2:7">
      <c r="B8293" s="22" t="s">
        <v>196</v>
      </c>
      <c r="C8293" s="22" t="s">
        <v>7</v>
      </c>
      <c r="D8293" s="22" t="s">
        <v>7</v>
      </c>
      <c r="E8293" s="22" t="s">
        <v>8</v>
      </c>
      <c r="F8293" s="22" t="s">
        <v>12</v>
      </c>
      <c r="G8293" s="1">
        <v>7514266.7300000004</v>
      </c>
    </row>
    <row r="8294" spans="2:7">
      <c r="B8294" s="22" t="s">
        <v>196</v>
      </c>
      <c r="C8294" s="22" t="s">
        <v>7</v>
      </c>
      <c r="D8294" s="22" t="s">
        <v>7</v>
      </c>
      <c r="E8294" s="22" t="s">
        <v>8</v>
      </c>
      <c r="F8294" s="22" t="s">
        <v>13</v>
      </c>
      <c r="G8294" s="1">
        <v>2297295.2599999998</v>
      </c>
    </row>
    <row r="8295" spans="2:7">
      <c r="B8295" s="22" t="s">
        <v>196</v>
      </c>
      <c r="C8295" s="22" t="s">
        <v>7</v>
      </c>
      <c r="D8295" s="22" t="s">
        <v>7</v>
      </c>
      <c r="E8295" s="22" t="s">
        <v>14</v>
      </c>
      <c r="F8295" s="22" t="s">
        <v>9</v>
      </c>
      <c r="G8295" s="1">
        <v>8981351.0199999996</v>
      </c>
    </row>
    <row r="8296" spans="2:7">
      <c r="B8296" s="22" t="s">
        <v>196</v>
      </c>
      <c r="C8296" s="22" t="s">
        <v>7</v>
      </c>
      <c r="D8296" s="22" t="s">
        <v>7</v>
      </c>
      <c r="E8296" s="22" t="s">
        <v>14</v>
      </c>
      <c r="F8296" s="22" t="s">
        <v>10</v>
      </c>
      <c r="G8296" s="1">
        <v>295450.55</v>
      </c>
    </row>
    <row r="8297" spans="2:7">
      <c r="B8297" s="22" t="s">
        <v>196</v>
      </c>
      <c r="C8297" s="22" t="s">
        <v>7</v>
      </c>
      <c r="D8297" s="22" t="s">
        <v>7</v>
      </c>
      <c r="E8297" s="22" t="s">
        <v>14</v>
      </c>
      <c r="F8297" s="22" t="s">
        <v>11</v>
      </c>
      <c r="G8297" s="1">
        <v>1884397.73</v>
      </c>
    </row>
    <row r="8298" spans="2:7">
      <c r="B8298" s="22" t="s">
        <v>196</v>
      </c>
      <c r="C8298" s="22" t="s">
        <v>7</v>
      </c>
      <c r="D8298" s="22" t="s">
        <v>7</v>
      </c>
      <c r="E8298" s="22" t="s">
        <v>14</v>
      </c>
      <c r="F8298" s="22" t="s">
        <v>12</v>
      </c>
      <c r="G8298" s="1">
        <v>321869.24</v>
      </c>
    </row>
    <row r="8299" spans="2:7">
      <c r="B8299" s="22" t="s">
        <v>196</v>
      </c>
      <c r="C8299" s="22" t="s">
        <v>7</v>
      </c>
      <c r="D8299" s="22" t="s">
        <v>7</v>
      </c>
      <c r="E8299" s="22" t="s">
        <v>14</v>
      </c>
      <c r="F8299" s="22" t="s">
        <v>13</v>
      </c>
      <c r="G8299" s="1">
        <v>809939.35</v>
      </c>
    </row>
    <row r="8300" spans="2:7">
      <c r="B8300" s="22" t="s">
        <v>196</v>
      </c>
      <c r="C8300" s="22" t="s">
        <v>7</v>
      </c>
      <c r="D8300" s="22" t="s">
        <v>7</v>
      </c>
      <c r="E8300" s="22" t="s">
        <v>15</v>
      </c>
      <c r="F8300" s="22" t="s">
        <v>16</v>
      </c>
      <c r="G8300" s="1">
        <v>2703.63</v>
      </c>
    </row>
    <row r="8301" spans="2:7">
      <c r="B8301" s="22" t="s">
        <v>196</v>
      </c>
      <c r="C8301" s="22" t="s">
        <v>7</v>
      </c>
      <c r="D8301" s="22" t="s">
        <v>7</v>
      </c>
      <c r="E8301" s="22" t="s">
        <v>15</v>
      </c>
      <c r="F8301" s="22" t="s">
        <v>71</v>
      </c>
      <c r="G8301" s="1">
        <v>1025.6199999999999</v>
      </c>
    </row>
    <row r="8302" spans="2:7">
      <c r="B8302" s="22" t="s">
        <v>196</v>
      </c>
      <c r="C8302" s="22" t="s">
        <v>7</v>
      </c>
      <c r="D8302" s="22" t="s">
        <v>7</v>
      </c>
      <c r="E8302" s="22" t="s">
        <v>15</v>
      </c>
      <c r="F8302" s="22" t="s">
        <v>17</v>
      </c>
      <c r="G8302" s="1">
        <v>1161916.68</v>
      </c>
    </row>
    <row r="8303" spans="2:7">
      <c r="B8303" s="22" t="s">
        <v>196</v>
      </c>
      <c r="C8303" s="22" t="s">
        <v>7</v>
      </c>
      <c r="D8303" s="22" t="s">
        <v>7</v>
      </c>
      <c r="E8303" s="22" t="s">
        <v>15</v>
      </c>
      <c r="F8303" s="22" t="s">
        <v>18</v>
      </c>
      <c r="G8303" s="1">
        <v>928669.1</v>
      </c>
    </row>
    <row r="8304" spans="2:7">
      <c r="B8304" s="22" t="s">
        <v>196</v>
      </c>
      <c r="C8304" s="22" t="s">
        <v>7</v>
      </c>
      <c r="D8304" s="22" t="s">
        <v>7</v>
      </c>
      <c r="E8304" s="22" t="s">
        <v>15</v>
      </c>
      <c r="F8304" s="22" t="s">
        <v>19</v>
      </c>
      <c r="G8304" s="1">
        <v>2218932.61</v>
      </c>
    </row>
    <row r="8305" spans="2:7">
      <c r="B8305" s="22" t="s">
        <v>196</v>
      </c>
      <c r="C8305" s="22" t="s">
        <v>7</v>
      </c>
      <c r="D8305" s="22" t="s">
        <v>7</v>
      </c>
      <c r="E8305" s="22" t="s">
        <v>15</v>
      </c>
      <c r="F8305" s="22" t="s">
        <v>20</v>
      </c>
      <c r="G8305" s="1">
        <v>1519557.42</v>
      </c>
    </row>
    <row r="8306" spans="2:7">
      <c r="B8306" s="22" t="s">
        <v>196</v>
      </c>
      <c r="C8306" s="22" t="s">
        <v>7</v>
      </c>
      <c r="D8306" s="22" t="s">
        <v>7</v>
      </c>
      <c r="E8306" s="22" t="s">
        <v>15</v>
      </c>
      <c r="F8306" s="22" t="s">
        <v>21</v>
      </c>
      <c r="G8306" s="1">
        <v>27381.03</v>
      </c>
    </row>
    <row r="8307" spans="2:7">
      <c r="B8307" s="22" t="s">
        <v>196</v>
      </c>
      <c r="C8307" s="22" t="s">
        <v>7</v>
      </c>
      <c r="D8307" s="22" t="s">
        <v>7</v>
      </c>
      <c r="E8307" s="22" t="s">
        <v>15</v>
      </c>
      <c r="F8307" s="22" t="s">
        <v>22</v>
      </c>
      <c r="G8307" s="1">
        <v>31994.97</v>
      </c>
    </row>
    <row r="8308" spans="2:7">
      <c r="B8308" s="22" t="s">
        <v>196</v>
      </c>
      <c r="C8308" s="22" t="s">
        <v>7</v>
      </c>
      <c r="D8308" s="22" t="s">
        <v>7</v>
      </c>
      <c r="E8308" s="22" t="s">
        <v>15</v>
      </c>
      <c r="F8308" s="22" t="s">
        <v>23</v>
      </c>
      <c r="G8308" s="1">
        <v>46398.94</v>
      </c>
    </row>
    <row r="8309" spans="2:7">
      <c r="B8309" s="22" t="s">
        <v>196</v>
      </c>
      <c r="C8309" s="22" t="s">
        <v>7</v>
      </c>
      <c r="D8309" s="22" t="s">
        <v>7</v>
      </c>
      <c r="E8309" s="22" t="s">
        <v>15</v>
      </c>
      <c r="F8309" s="22" t="s">
        <v>24</v>
      </c>
      <c r="G8309" s="1">
        <v>76530.320000000007</v>
      </c>
    </row>
    <row r="8310" spans="2:7">
      <c r="B8310" s="22" t="s">
        <v>196</v>
      </c>
      <c r="C8310" s="22" t="s">
        <v>7</v>
      </c>
      <c r="D8310" s="22" t="s">
        <v>7</v>
      </c>
      <c r="E8310" s="22" t="s">
        <v>15</v>
      </c>
      <c r="F8310" s="22" t="s">
        <v>25</v>
      </c>
      <c r="G8310" s="1">
        <v>640258.68000000005</v>
      </c>
    </row>
    <row r="8311" spans="2:7">
      <c r="B8311" s="22" t="s">
        <v>196</v>
      </c>
      <c r="C8311" s="22" t="s">
        <v>7</v>
      </c>
      <c r="D8311" s="22" t="s">
        <v>7</v>
      </c>
      <c r="E8311" s="22" t="s">
        <v>15</v>
      </c>
      <c r="F8311" s="22" t="s">
        <v>26</v>
      </c>
      <c r="G8311" s="1">
        <v>980707.68</v>
      </c>
    </row>
    <row r="8312" spans="2:7">
      <c r="B8312" s="22" t="s">
        <v>196</v>
      </c>
      <c r="C8312" s="22" t="s">
        <v>7</v>
      </c>
      <c r="D8312" s="22" t="s">
        <v>7</v>
      </c>
      <c r="E8312" s="22" t="s">
        <v>15</v>
      </c>
      <c r="F8312" s="22" t="s">
        <v>27</v>
      </c>
      <c r="G8312" s="1">
        <v>59632.72</v>
      </c>
    </row>
    <row r="8313" spans="2:7">
      <c r="B8313" s="22" t="s">
        <v>196</v>
      </c>
      <c r="C8313" s="22" t="s">
        <v>7</v>
      </c>
      <c r="D8313" s="22" t="s">
        <v>7</v>
      </c>
      <c r="E8313" s="22" t="s">
        <v>15</v>
      </c>
      <c r="F8313" s="22" t="s">
        <v>72</v>
      </c>
      <c r="G8313" s="1">
        <v>13431.61</v>
      </c>
    </row>
    <row r="8314" spans="2:7">
      <c r="B8314" s="22" t="s">
        <v>196</v>
      </c>
      <c r="C8314" s="22" t="s">
        <v>7</v>
      </c>
      <c r="D8314" s="22" t="s">
        <v>7</v>
      </c>
      <c r="E8314" s="22" t="s">
        <v>28</v>
      </c>
      <c r="F8314" s="22" t="s">
        <v>29</v>
      </c>
      <c r="G8314" s="1">
        <v>1482489.28</v>
      </c>
    </row>
    <row r="8315" spans="2:7">
      <c r="B8315" s="22" t="s">
        <v>196</v>
      </c>
      <c r="C8315" s="22" t="s">
        <v>7</v>
      </c>
      <c r="D8315" s="22" t="s">
        <v>7</v>
      </c>
      <c r="E8315" s="22" t="s">
        <v>28</v>
      </c>
      <c r="F8315" s="22" t="s">
        <v>30</v>
      </c>
      <c r="G8315" s="1">
        <v>4869.72</v>
      </c>
    </row>
    <row r="8316" spans="2:7">
      <c r="B8316" s="22" t="s">
        <v>196</v>
      </c>
      <c r="C8316" s="22" t="s">
        <v>7</v>
      </c>
      <c r="D8316" s="22" t="s">
        <v>7</v>
      </c>
      <c r="E8316" s="22" t="s">
        <v>28</v>
      </c>
      <c r="F8316" s="22" t="s">
        <v>32</v>
      </c>
      <c r="G8316" s="1">
        <v>1200260.01</v>
      </c>
    </row>
    <row r="8317" spans="2:7">
      <c r="B8317" s="22" t="s">
        <v>196</v>
      </c>
      <c r="C8317" s="22" t="s">
        <v>7</v>
      </c>
      <c r="D8317" s="22" t="s">
        <v>7</v>
      </c>
      <c r="E8317" s="22" t="s">
        <v>28</v>
      </c>
      <c r="F8317" s="22" t="s">
        <v>33</v>
      </c>
      <c r="G8317" s="1">
        <v>208936.89</v>
      </c>
    </row>
    <row r="8318" spans="2:7">
      <c r="B8318" s="22" t="s">
        <v>196</v>
      </c>
      <c r="C8318" s="22" t="s">
        <v>7</v>
      </c>
      <c r="D8318" s="22" t="s">
        <v>7</v>
      </c>
      <c r="E8318" s="22" t="s">
        <v>34</v>
      </c>
      <c r="F8318" s="22" t="s">
        <v>35</v>
      </c>
      <c r="G8318" s="1">
        <v>267</v>
      </c>
    </row>
    <row r="8319" spans="2:7">
      <c r="B8319" s="22" t="s">
        <v>196</v>
      </c>
      <c r="C8319" s="22" t="s">
        <v>7</v>
      </c>
      <c r="D8319" s="22" t="s">
        <v>7</v>
      </c>
      <c r="E8319" s="22" t="s">
        <v>34</v>
      </c>
      <c r="F8319" s="22" t="s">
        <v>36</v>
      </c>
      <c r="G8319" s="1">
        <v>299816.99</v>
      </c>
    </row>
    <row r="8320" spans="2:7">
      <c r="B8320" s="22" t="s">
        <v>196</v>
      </c>
      <c r="C8320" s="22" t="s">
        <v>7</v>
      </c>
      <c r="D8320" s="22" t="s">
        <v>7</v>
      </c>
      <c r="E8320" s="22" t="s">
        <v>34</v>
      </c>
      <c r="F8320" s="22" t="s">
        <v>37</v>
      </c>
      <c r="G8320" s="1">
        <v>2473312.9</v>
      </c>
    </row>
    <row r="8321" spans="2:7">
      <c r="B8321" s="22" t="s">
        <v>196</v>
      </c>
      <c r="C8321" s="22" t="s">
        <v>7</v>
      </c>
      <c r="D8321" s="22" t="s">
        <v>7</v>
      </c>
      <c r="E8321" s="22" t="s">
        <v>34</v>
      </c>
      <c r="F8321" s="22" t="s">
        <v>38</v>
      </c>
      <c r="G8321" s="1">
        <v>440399.7</v>
      </c>
    </row>
    <row r="8322" spans="2:7">
      <c r="B8322" s="22" t="s">
        <v>196</v>
      </c>
      <c r="C8322" s="22" t="s">
        <v>7</v>
      </c>
      <c r="D8322" s="22" t="s">
        <v>7</v>
      </c>
      <c r="E8322" s="22" t="s">
        <v>34</v>
      </c>
      <c r="F8322" s="22" t="s">
        <v>39</v>
      </c>
      <c r="G8322" s="1">
        <v>914771.07</v>
      </c>
    </row>
    <row r="8323" spans="2:7">
      <c r="B8323" s="22" t="s">
        <v>196</v>
      </c>
      <c r="C8323" s="22" t="s">
        <v>7</v>
      </c>
      <c r="D8323" s="22" t="s">
        <v>7</v>
      </c>
      <c r="E8323" s="22" t="s">
        <v>34</v>
      </c>
      <c r="F8323" s="22" t="s">
        <v>40</v>
      </c>
      <c r="G8323" s="1">
        <v>421860.32</v>
      </c>
    </row>
    <row r="8324" spans="2:7">
      <c r="B8324" s="22" t="s">
        <v>196</v>
      </c>
      <c r="C8324" s="22" t="s">
        <v>7</v>
      </c>
      <c r="D8324" s="22" t="s">
        <v>7</v>
      </c>
      <c r="E8324" s="22" t="s">
        <v>34</v>
      </c>
      <c r="F8324" s="22" t="s">
        <v>65</v>
      </c>
      <c r="G8324" s="1">
        <v>5016</v>
      </c>
    </row>
    <row r="8325" spans="2:7">
      <c r="B8325" s="22" t="s">
        <v>196</v>
      </c>
      <c r="C8325" s="22" t="s">
        <v>7</v>
      </c>
      <c r="D8325" s="22" t="s">
        <v>7</v>
      </c>
      <c r="E8325" s="22" t="s">
        <v>34</v>
      </c>
      <c r="F8325" s="22" t="s">
        <v>43</v>
      </c>
      <c r="G8325" s="1">
        <v>41107.199999999997</v>
      </c>
    </row>
    <row r="8326" spans="2:7">
      <c r="B8326" s="22" t="s">
        <v>196</v>
      </c>
      <c r="C8326" s="22" t="s">
        <v>7</v>
      </c>
      <c r="D8326" s="22" t="s">
        <v>7</v>
      </c>
      <c r="E8326" s="22" t="s">
        <v>34</v>
      </c>
      <c r="F8326" s="22" t="s">
        <v>46</v>
      </c>
      <c r="G8326" s="1">
        <v>179</v>
      </c>
    </row>
    <row r="8327" spans="2:7">
      <c r="B8327" s="22" t="s">
        <v>196</v>
      </c>
      <c r="C8327" s="22" t="s">
        <v>7</v>
      </c>
      <c r="D8327" s="22" t="s">
        <v>7</v>
      </c>
      <c r="E8327" s="22" t="s">
        <v>34</v>
      </c>
      <c r="F8327" s="22" t="s">
        <v>74</v>
      </c>
      <c r="G8327" s="1">
        <v>6000</v>
      </c>
    </row>
    <row r="8328" spans="2:7">
      <c r="B8328" s="22" t="s">
        <v>196</v>
      </c>
      <c r="C8328" s="22" t="s">
        <v>7</v>
      </c>
      <c r="D8328" s="22" t="s">
        <v>7</v>
      </c>
      <c r="E8328" s="22" t="s">
        <v>34</v>
      </c>
      <c r="F8328" s="22" t="s">
        <v>75</v>
      </c>
      <c r="G8328" s="1">
        <v>222852.47</v>
      </c>
    </row>
    <row r="8329" spans="2:7">
      <c r="B8329" s="22" t="s">
        <v>196</v>
      </c>
      <c r="C8329" s="22" t="s">
        <v>7</v>
      </c>
      <c r="D8329" s="22" t="s">
        <v>7</v>
      </c>
      <c r="E8329" s="22" t="s">
        <v>34</v>
      </c>
      <c r="F8329" s="22" t="s">
        <v>88</v>
      </c>
      <c r="G8329" s="1">
        <v>233712.53</v>
      </c>
    </row>
    <row r="8330" spans="2:7">
      <c r="B8330" s="22" t="s">
        <v>196</v>
      </c>
      <c r="C8330" s="22" t="s">
        <v>7</v>
      </c>
      <c r="D8330" s="22" t="s">
        <v>7</v>
      </c>
      <c r="E8330" s="22" t="s">
        <v>34</v>
      </c>
      <c r="F8330" s="22" t="s">
        <v>85</v>
      </c>
      <c r="G8330" s="1">
        <v>1022032.25</v>
      </c>
    </row>
    <row r="8331" spans="2:7">
      <c r="B8331" s="22" t="s">
        <v>196</v>
      </c>
      <c r="C8331" s="22" t="s">
        <v>7</v>
      </c>
      <c r="D8331" s="22" t="s">
        <v>7</v>
      </c>
      <c r="E8331" s="22" t="s">
        <v>34</v>
      </c>
      <c r="F8331" s="22" t="s">
        <v>49</v>
      </c>
      <c r="G8331" s="1">
        <v>1798458.5</v>
      </c>
    </row>
    <row r="8332" spans="2:7">
      <c r="B8332" s="22" t="s">
        <v>196</v>
      </c>
      <c r="C8332" s="22" t="s">
        <v>7</v>
      </c>
      <c r="D8332" s="22" t="s">
        <v>7</v>
      </c>
      <c r="E8332" s="22" t="s">
        <v>34</v>
      </c>
      <c r="F8332" s="22" t="s">
        <v>50</v>
      </c>
      <c r="G8332" s="1">
        <v>209477.26</v>
      </c>
    </row>
    <row r="8333" spans="2:7">
      <c r="B8333" s="22" t="s">
        <v>196</v>
      </c>
      <c r="C8333" s="22" t="s">
        <v>7</v>
      </c>
      <c r="D8333" s="22" t="s">
        <v>7</v>
      </c>
      <c r="E8333" s="22" t="s">
        <v>34</v>
      </c>
      <c r="F8333" s="22" t="s">
        <v>53</v>
      </c>
      <c r="G8333" s="1">
        <v>28477.78</v>
      </c>
    </row>
    <row r="8334" spans="2:7">
      <c r="B8334" s="22" t="s">
        <v>196</v>
      </c>
      <c r="C8334" s="22" t="s">
        <v>7</v>
      </c>
      <c r="D8334" s="22" t="s">
        <v>7</v>
      </c>
      <c r="E8334" s="22" t="s">
        <v>34</v>
      </c>
      <c r="F8334" s="22" t="s">
        <v>55</v>
      </c>
      <c r="G8334" s="1">
        <v>142231.57</v>
      </c>
    </row>
    <row r="8335" spans="2:7">
      <c r="B8335" s="22" t="s">
        <v>196</v>
      </c>
      <c r="C8335" s="22" t="s">
        <v>7</v>
      </c>
      <c r="D8335" s="22" t="s">
        <v>7</v>
      </c>
      <c r="E8335" s="22" t="s">
        <v>34</v>
      </c>
      <c r="F8335" s="22" t="s">
        <v>76</v>
      </c>
      <c r="G8335" s="1">
        <v>23277.759999999998</v>
      </c>
    </row>
    <row r="8336" spans="2:7">
      <c r="B8336" s="22" t="s">
        <v>196</v>
      </c>
      <c r="C8336" s="22" t="s">
        <v>7</v>
      </c>
      <c r="D8336" s="22" t="s">
        <v>7</v>
      </c>
      <c r="E8336" s="22" t="s">
        <v>34</v>
      </c>
      <c r="F8336" s="22" t="s">
        <v>57</v>
      </c>
      <c r="G8336" s="1">
        <v>35809.019999999997</v>
      </c>
    </row>
    <row r="8337" spans="2:7">
      <c r="B8337" s="22" t="s">
        <v>196</v>
      </c>
      <c r="C8337" s="22" t="s">
        <v>7</v>
      </c>
      <c r="D8337" s="22" t="s">
        <v>7</v>
      </c>
      <c r="E8337" s="22" t="s">
        <v>34</v>
      </c>
      <c r="F8337" s="22" t="s">
        <v>58</v>
      </c>
      <c r="G8337" s="1">
        <v>90821.28</v>
      </c>
    </row>
    <row r="8338" spans="2:7">
      <c r="B8338" s="22" t="s">
        <v>196</v>
      </c>
      <c r="C8338" s="22" t="s">
        <v>7</v>
      </c>
      <c r="D8338" s="22" t="s">
        <v>7</v>
      </c>
      <c r="E8338" s="22" t="s">
        <v>59</v>
      </c>
      <c r="F8338" s="22" t="s">
        <v>55</v>
      </c>
      <c r="G8338" s="1">
        <v>72537.78</v>
      </c>
    </row>
    <row r="8339" spans="2:7">
      <c r="B8339" s="22" t="s">
        <v>196</v>
      </c>
      <c r="C8339" s="22" t="s">
        <v>7</v>
      </c>
      <c r="D8339" s="22" t="s">
        <v>7</v>
      </c>
      <c r="E8339" s="22" t="s">
        <v>60</v>
      </c>
      <c r="F8339" s="22" t="s">
        <v>78</v>
      </c>
      <c r="G8339" s="1">
        <v>116990.26</v>
      </c>
    </row>
    <row r="8340" spans="2:7">
      <c r="B8340" s="22" t="s">
        <v>196</v>
      </c>
      <c r="C8340" s="22" t="s">
        <v>7</v>
      </c>
      <c r="D8340" s="22" t="s">
        <v>7</v>
      </c>
      <c r="E8340" s="22" t="s">
        <v>60</v>
      </c>
      <c r="F8340" s="22" t="s">
        <v>79</v>
      </c>
      <c r="G8340" s="1">
        <v>195456.22</v>
      </c>
    </row>
    <row r="8341" spans="2:7">
      <c r="B8341" s="22" t="s">
        <v>196</v>
      </c>
      <c r="C8341" s="22" t="s">
        <v>7</v>
      </c>
      <c r="D8341" s="22" t="s">
        <v>7</v>
      </c>
      <c r="E8341" s="22" t="s">
        <v>60</v>
      </c>
      <c r="F8341" s="22" t="s">
        <v>61</v>
      </c>
      <c r="G8341" s="1">
        <v>619.29999999999995</v>
      </c>
    </row>
    <row r="8342" spans="2:7">
      <c r="B8342" s="22" t="s">
        <v>197</v>
      </c>
      <c r="C8342" s="22" t="s">
        <v>7</v>
      </c>
      <c r="D8342" s="22" t="s">
        <v>5</v>
      </c>
      <c r="E8342" s="22" t="s">
        <v>5</v>
      </c>
      <c r="F8342" s="22" t="s">
        <v>6</v>
      </c>
      <c r="G8342" s="1">
        <v>20924.2</v>
      </c>
    </row>
    <row r="8343" spans="2:7">
      <c r="B8343" s="22" t="s">
        <v>197</v>
      </c>
      <c r="C8343" s="22" t="s">
        <v>7</v>
      </c>
      <c r="D8343" s="22" t="s">
        <v>5</v>
      </c>
      <c r="E8343" s="22" t="s">
        <v>7</v>
      </c>
      <c r="F8343" s="22" t="s">
        <v>6</v>
      </c>
      <c r="G8343" s="1">
        <v>-20924.2</v>
      </c>
    </row>
    <row r="8344" spans="2:7">
      <c r="B8344" s="22" t="s">
        <v>197</v>
      </c>
      <c r="C8344" s="22" t="s">
        <v>7</v>
      </c>
      <c r="D8344" s="22" t="s">
        <v>5</v>
      </c>
      <c r="E8344" s="22" t="s">
        <v>8</v>
      </c>
      <c r="F8344" s="22" t="s">
        <v>9</v>
      </c>
      <c r="G8344" s="1">
        <v>1009496.5</v>
      </c>
    </row>
    <row r="8345" spans="2:7">
      <c r="B8345" s="22" t="s">
        <v>197</v>
      </c>
      <c r="C8345" s="22" t="s">
        <v>7</v>
      </c>
      <c r="D8345" s="22" t="s">
        <v>5</v>
      </c>
      <c r="E8345" s="22" t="s">
        <v>8</v>
      </c>
      <c r="F8345" s="22" t="s">
        <v>10</v>
      </c>
      <c r="G8345" s="1">
        <v>16194.61</v>
      </c>
    </row>
    <row r="8346" spans="2:7">
      <c r="B8346" s="22" t="s">
        <v>197</v>
      </c>
      <c r="C8346" s="22" t="s">
        <v>7</v>
      </c>
      <c r="D8346" s="22" t="s">
        <v>5</v>
      </c>
      <c r="E8346" s="22" t="s">
        <v>8</v>
      </c>
      <c r="F8346" s="22" t="s">
        <v>11</v>
      </c>
      <c r="G8346" s="1">
        <v>16615.43</v>
      </c>
    </row>
    <row r="8347" spans="2:7">
      <c r="B8347" s="22" t="s">
        <v>197</v>
      </c>
      <c r="C8347" s="22" t="s">
        <v>7</v>
      </c>
      <c r="D8347" s="22" t="s">
        <v>5</v>
      </c>
      <c r="E8347" s="22" t="s">
        <v>8</v>
      </c>
      <c r="F8347" s="22" t="s">
        <v>12</v>
      </c>
      <c r="G8347" s="1">
        <v>23747.52</v>
      </c>
    </row>
    <row r="8348" spans="2:7">
      <c r="B8348" s="22" t="s">
        <v>197</v>
      </c>
      <c r="C8348" s="22" t="s">
        <v>7</v>
      </c>
      <c r="D8348" s="22" t="s">
        <v>5</v>
      </c>
      <c r="E8348" s="22" t="s">
        <v>14</v>
      </c>
      <c r="F8348" s="22" t="s">
        <v>9</v>
      </c>
      <c r="G8348" s="1">
        <v>303433.32</v>
      </c>
    </row>
    <row r="8349" spans="2:7">
      <c r="B8349" s="22" t="s">
        <v>197</v>
      </c>
      <c r="C8349" s="22" t="s">
        <v>7</v>
      </c>
      <c r="D8349" s="22" t="s">
        <v>5</v>
      </c>
      <c r="E8349" s="22" t="s">
        <v>14</v>
      </c>
      <c r="F8349" s="22" t="s">
        <v>10</v>
      </c>
      <c r="G8349" s="1">
        <v>1665.87</v>
      </c>
    </row>
    <row r="8350" spans="2:7">
      <c r="B8350" s="22" t="s">
        <v>197</v>
      </c>
      <c r="C8350" s="22" t="s">
        <v>7</v>
      </c>
      <c r="D8350" s="22" t="s">
        <v>5</v>
      </c>
      <c r="E8350" s="22" t="s">
        <v>14</v>
      </c>
      <c r="F8350" s="22" t="s">
        <v>11</v>
      </c>
      <c r="G8350" s="1">
        <v>13973.38</v>
      </c>
    </row>
    <row r="8351" spans="2:7">
      <c r="B8351" s="22" t="s">
        <v>197</v>
      </c>
      <c r="C8351" s="22" t="s">
        <v>7</v>
      </c>
      <c r="D8351" s="22" t="s">
        <v>5</v>
      </c>
      <c r="E8351" s="22" t="s">
        <v>15</v>
      </c>
      <c r="F8351" s="22" t="s">
        <v>17</v>
      </c>
      <c r="G8351" s="1">
        <v>81763.11</v>
      </c>
    </row>
    <row r="8352" spans="2:7">
      <c r="B8352" s="22" t="s">
        <v>197</v>
      </c>
      <c r="C8352" s="22" t="s">
        <v>7</v>
      </c>
      <c r="D8352" s="22" t="s">
        <v>5</v>
      </c>
      <c r="E8352" s="22" t="s">
        <v>15</v>
      </c>
      <c r="F8352" s="22" t="s">
        <v>18</v>
      </c>
      <c r="G8352" s="1">
        <v>29194.18</v>
      </c>
    </row>
    <row r="8353" spans="2:7">
      <c r="B8353" s="22" t="s">
        <v>197</v>
      </c>
      <c r="C8353" s="22" t="s">
        <v>7</v>
      </c>
      <c r="D8353" s="22" t="s">
        <v>5</v>
      </c>
      <c r="E8353" s="22" t="s">
        <v>15</v>
      </c>
      <c r="F8353" s="22" t="s">
        <v>19</v>
      </c>
      <c r="G8353" s="1">
        <v>162553.54</v>
      </c>
    </row>
    <row r="8354" spans="2:7">
      <c r="B8354" s="22" t="s">
        <v>197</v>
      </c>
      <c r="C8354" s="22" t="s">
        <v>7</v>
      </c>
      <c r="D8354" s="22" t="s">
        <v>5</v>
      </c>
      <c r="E8354" s="22" t="s">
        <v>15</v>
      </c>
      <c r="F8354" s="22" t="s">
        <v>20</v>
      </c>
      <c r="G8354" s="1">
        <v>36894.25</v>
      </c>
    </row>
    <row r="8355" spans="2:7">
      <c r="B8355" s="22" t="s">
        <v>197</v>
      </c>
      <c r="C8355" s="22" t="s">
        <v>7</v>
      </c>
      <c r="D8355" s="22" t="s">
        <v>5</v>
      </c>
      <c r="E8355" s="22" t="s">
        <v>15</v>
      </c>
      <c r="F8355" s="22" t="s">
        <v>21</v>
      </c>
      <c r="G8355" s="1">
        <v>16118.17</v>
      </c>
    </row>
    <row r="8356" spans="2:7">
      <c r="B8356" s="22" t="s">
        <v>197</v>
      </c>
      <c r="C8356" s="22" t="s">
        <v>7</v>
      </c>
      <c r="D8356" s="22" t="s">
        <v>5</v>
      </c>
      <c r="E8356" s="22" t="s">
        <v>15</v>
      </c>
      <c r="F8356" s="22" t="s">
        <v>22</v>
      </c>
      <c r="G8356" s="1">
        <v>3226.18</v>
      </c>
    </row>
    <row r="8357" spans="2:7">
      <c r="B8357" s="22" t="s">
        <v>197</v>
      </c>
      <c r="C8357" s="22" t="s">
        <v>7</v>
      </c>
      <c r="D8357" s="22" t="s">
        <v>5</v>
      </c>
      <c r="E8357" s="22" t="s">
        <v>15</v>
      </c>
      <c r="F8357" s="22" t="s">
        <v>23</v>
      </c>
      <c r="G8357" s="1">
        <v>4426.72</v>
      </c>
    </row>
    <row r="8358" spans="2:7">
      <c r="B8358" s="22" t="s">
        <v>197</v>
      </c>
      <c r="C8358" s="22" t="s">
        <v>7</v>
      </c>
      <c r="D8358" s="22" t="s">
        <v>5</v>
      </c>
      <c r="E8358" s="22" t="s">
        <v>15</v>
      </c>
      <c r="F8358" s="22" t="s">
        <v>24</v>
      </c>
      <c r="G8358" s="1">
        <v>11469.08</v>
      </c>
    </row>
    <row r="8359" spans="2:7">
      <c r="B8359" s="22" t="s">
        <v>197</v>
      </c>
      <c r="C8359" s="22" t="s">
        <v>7</v>
      </c>
      <c r="D8359" s="22" t="s">
        <v>5</v>
      </c>
      <c r="E8359" s="22" t="s">
        <v>15</v>
      </c>
      <c r="F8359" s="22" t="s">
        <v>25</v>
      </c>
      <c r="G8359" s="1">
        <v>140508.88</v>
      </c>
    </row>
    <row r="8360" spans="2:7">
      <c r="B8360" s="22" t="s">
        <v>197</v>
      </c>
      <c r="C8360" s="22" t="s">
        <v>7</v>
      </c>
      <c r="D8360" s="22" t="s">
        <v>5</v>
      </c>
      <c r="E8360" s="22" t="s">
        <v>15</v>
      </c>
      <c r="F8360" s="22" t="s">
        <v>26</v>
      </c>
      <c r="G8360" s="1">
        <v>100335.67</v>
      </c>
    </row>
    <row r="8361" spans="2:7">
      <c r="B8361" s="22" t="s">
        <v>197</v>
      </c>
      <c r="C8361" s="22" t="s">
        <v>7</v>
      </c>
      <c r="D8361" s="22" t="s">
        <v>5</v>
      </c>
      <c r="E8361" s="22" t="s">
        <v>28</v>
      </c>
      <c r="F8361" s="22" t="s">
        <v>29</v>
      </c>
      <c r="G8361" s="1">
        <v>45204.86</v>
      </c>
    </row>
    <row r="8362" spans="2:7">
      <c r="B8362" s="22" t="s">
        <v>197</v>
      </c>
      <c r="C8362" s="22" t="s">
        <v>7</v>
      </c>
      <c r="D8362" s="22" t="s">
        <v>5</v>
      </c>
      <c r="E8362" s="22" t="s">
        <v>28</v>
      </c>
      <c r="F8362" s="22" t="s">
        <v>31</v>
      </c>
      <c r="G8362" s="1">
        <v>17305.8</v>
      </c>
    </row>
    <row r="8363" spans="2:7">
      <c r="B8363" s="22" t="s">
        <v>197</v>
      </c>
      <c r="C8363" s="22" t="s">
        <v>7</v>
      </c>
      <c r="D8363" s="22" t="s">
        <v>5</v>
      </c>
      <c r="E8363" s="22" t="s">
        <v>28</v>
      </c>
      <c r="F8363" s="22" t="s">
        <v>32</v>
      </c>
      <c r="G8363" s="1">
        <v>1651.98</v>
      </c>
    </row>
    <row r="8364" spans="2:7">
      <c r="B8364" s="22" t="s">
        <v>197</v>
      </c>
      <c r="C8364" s="22" t="s">
        <v>7</v>
      </c>
      <c r="D8364" s="22" t="s">
        <v>5</v>
      </c>
      <c r="E8364" s="22" t="s">
        <v>28</v>
      </c>
      <c r="F8364" s="22" t="s">
        <v>33</v>
      </c>
      <c r="G8364" s="1">
        <v>33.630000000000003</v>
      </c>
    </row>
    <row r="8365" spans="2:7">
      <c r="B8365" s="22" t="s">
        <v>197</v>
      </c>
      <c r="C8365" s="22" t="s">
        <v>7</v>
      </c>
      <c r="D8365" s="22" t="s">
        <v>5</v>
      </c>
      <c r="E8365" s="22" t="s">
        <v>34</v>
      </c>
      <c r="F8365" s="22" t="s">
        <v>39</v>
      </c>
      <c r="G8365" s="1">
        <v>214373.42</v>
      </c>
    </row>
    <row r="8366" spans="2:7">
      <c r="B8366" s="22" t="s">
        <v>197</v>
      </c>
      <c r="C8366" s="22" t="s">
        <v>7</v>
      </c>
      <c r="D8366" s="22" t="s">
        <v>5</v>
      </c>
      <c r="E8366" s="22" t="s">
        <v>34</v>
      </c>
      <c r="F8366" s="22" t="s">
        <v>48</v>
      </c>
      <c r="G8366" s="1">
        <v>19800.41</v>
      </c>
    </row>
    <row r="8367" spans="2:7">
      <c r="B8367" s="22" t="s">
        <v>197</v>
      </c>
      <c r="C8367" s="22" t="s">
        <v>7</v>
      </c>
      <c r="D8367" s="22" t="s">
        <v>5</v>
      </c>
      <c r="E8367" s="22" t="s">
        <v>59</v>
      </c>
      <c r="F8367" s="22" t="s">
        <v>55</v>
      </c>
      <c r="G8367" s="1">
        <v>2564.69</v>
      </c>
    </row>
    <row r="8368" spans="2:7">
      <c r="B8368" s="22" t="s">
        <v>197</v>
      </c>
      <c r="C8368" s="22" t="s">
        <v>7</v>
      </c>
      <c r="D8368" s="22" t="s">
        <v>7</v>
      </c>
      <c r="E8368" s="22" t="s">
        <v>8</v>
      </c>
      <c r="F8368" s="22" t="s">
        <v>11</v>
      </c>
      <c r="G8368" s="1">
        <v>2438.71</v>
      </c>
    </row>
    <row r="8369" spans="2:7">
      <c r="B8369" s="22" t="s">
        <v>197</v>
      </c>
      <c r="C8369" s="22" t="s">
        <v>7</v>
      </c>
      <c r="D8369" s="22" t="s">
        <v>7</v>
      </c>
      <c r="E8369" s="22" t="s">
        <v>8</v>
      </c>
      <c r="F8369" s="22" t="s">
        <v>12</v>
      </c>
      <c r="G8369" s="1">
        <v>33631.94</v>
      </c>
    </row>
    <row r="8370" spans="2:7">
      <c r="B8370" s="22" t="s">
        <v>197</v>
      </c>
      <c r="C8370" s="22" t="s">
        <v>7</v>
      </c>
      <c r="D8370" s="22" t="s">
        <v>7</v>
      </c>
      <c r="E8370" s="22" t="s">
        <v>14</v>
      </c>
      <c r="F8370" s="22" t="s">
        <v>9</v>
      </c>
      <c r="G8370" s="1">
        <v>89621.4</v>
      </c>
    </row>
    <row r="8371" spans="2:7">
      <c r="B8371" s="22" t="s">
        <v>197</v>
      </c>
      <c r="C8371" s="22" t="s">
        <v>7</v>
      </c>
      <c r="D8371" s="22" t="s">
        <v>7</v>
      </c>
      <c r="E8371" s="22" t="s">
        <v>14</v>
      </c>
      <c r="F8371" s="22" t="s">
        <v>10</v>
      </c>
      <c r="G8371" s="1">
        <v>1721.97</v>
      </c>
    </row>
    <row r="8372" spans="2:7">
      <c r="B8372" s="22" t="s">
        <v>197</v>
      </c>
      <c r="C8372" s="22" t="s">
        <v>7</v>
      </c>
      <c r="D8372" s="22" t="s">
        <v>7</v>
      </c>
      <c r="E8372" s="22" t="s">
        <v>14</v>
      </c>
      <c r="F8372" s="22" t="s">
        <v>11</v>
      </c>
      <c r="G8372" s="1">
        <v>4782.8500000000004</v>
      </c>
    </row>
    <row r="8373" spans="2:7">
      <c r="B8373" s="22" t="s">
        <v>197</v>
      </c>
      <c r="C8373" s="22" t="s">
        <v>7</v>
      </c>
      <c r="D8373" s="22" t="s">
        <v>7</v>
      </c>
      <c r="E8373" s="22" t="s">
        <v>14</v>
      </c>
      <c r="F8373" s="22" t="s">
        <v>12</v>
      </c>
      <c r="G8373" s="1">
        <v>5000</v>
      </c>
    </row>
    <row r="8374" spans="2:7">
      <c r="B8374" s="22" t="s">
        <v>197</v>
      </c>
      <c r="C8374" s="22" t="s">
        <v>7</v>
      </c>
      <c r="D8374" s="22" t="s">
        <v>7</v>
      </c>
      <c r="E8374" s="22" t="s">
        <v>15</v>
      </c>
      <c r="F8374" s="22" t="s">
        <v>17</v>
      </c>
      <c r="G8374" s="1">
        <v>2727.33</v>
      </c>
    </row>
    <row r="8375" spans="2:7">
      <c r="B8375" s="22" t="s">
        <v>197</v>
      </c>
      <c r="C8375" s="22" t="s">
        <v>7</v>
      </c>
      <c r="D8375" s="22" t="s">
        <v>7</v>
      </c>
      <c r="E8375" s="22" t="s">
        <v>15</v>
      </c>
      <c r="F8375" s="22" t="s">
        <v>18</v>
      </c>
      <c r="G8375" s="1">
        <v>2570.0300000000002</v>
      </c>
    </row>
    <row r="8376" spans="2:7">
      <c r="B8376" s="22" t="s">
        <v>197</v>
      </c>
      <c r="C8376" s="22" t="s">
        <v>7</v>
      </c>
      <c r="D8376" s="22" t="s">
        <v>7</v>
      </c>
      <c r="E8376" s="22" t="s">
        <v>15</v>
      </c>
      <c r="F8376" s="22" t="s">
        <v>19</v>
      </c>
      <c r="G8376" s="1">
        <v>5592.11</v>
      </c>
    </row>
    <row r="8377" spans="2:7">
      <c r="B8377" s="22" t="s">
        <v>197</v>
      </c>
      <c r="C8377" s="22" t="s">
        <v>7</v>
      </c>
      <c r="D8377" s="22" t="s">
        <v>7</v>
      </c>
      <c r="E8377" s="22" t="s">
        <v>15</v>
      </c>
      <c r="F8377" s="22" t="s">
        <v>20</v>
      </c>
      <c r="G8377" s="1">
        <v>775.51</v>
      </c>
    </row>
    <row r="8378" spans="2:7">
      <c r="B8378" s="22" t="s">
        <v>197</v>
      </c>
      <c r="C8378" s="22" t="s">
        <v>7</v>
      </c>
      <c r="D8378" s="22" t="s">
        <v>7</v>
      </c>
      <c r="E8378" s="22" t="s">
        <v>15</v>
      </c>
      <c r="F8378" s="22" t="s">
        <v>21</v>
      </c>
      <c r="G8378" s="1">
        <v>263.01</v>
      </c>
    </row>
    <row r="8379" spans="2:7">
      <c r="B8379" s="22" t="s">
        <v>197</v>
      </c>
      <c r="C8379" s="22" t="s">
        <v>7</v>
      </c>
      <c r="D8379" s="22" t="s">
        <v>7</v>
      </c>
      <c r="E8379" s="22" t="s">
        <v>15</v>
      </c>
      <c r="F8379" s="22" t="s">
        <v>22</v>
      </c>
      <c r="G8379" s="1">
        <v>288.33</v>
      </c>
    </row>
    <row r="8380" spans="2:7">
      <c r="B8380" s="22" t="s">
        <v>197</v>
      </c>
      <c r="C8380" s="22" t="s">
        <v>7</v>
      </c>
      <c r="D8380" s="22" t="s">
        <v>7</v>
      </c>
      <c r="E8380" s="22" t="s">
        <v>15</v>
      </c>
      <c r="F8380" s="22" t="s">
        <v>23</v>
      </c>
      <c r="G8380" s="1">
        <v>405.89</v>
      </c>
    </row>
    <row r="8381" spans="2:7">
      <c r="B8381" s="22" t="s">
        <v>197</v>
      </c>
      <c r="C8381" s="22" t="s">
        <v>7</v>
      </c>
      <c r="D8381" s="22" t="s">
        <v>7</v>
      </c>
      <c r="E8381" s="22" t="s">
        <v>15</v>
      </c>
      <c r="F8381" s="22" t="s">
        <v>24</v>
      </c>
      <c r="G8381" s="1">
        <v>816.19</v>
      </c>
    </row>
    <row r="8382" spans="2:7">
      <c r="B8382" s="22" t="s">
        <v>197</v>
      </c>
      <c r="C8382" s="22" t="s">
        <v>7</v>
      </c>
      <c r="D8382" s="22" t="s">
        <v>7</v>
      </c>
      <c r="E8382" s="22" t="s">
        <v>15</v>
      </c>
      <c r="F8382" s="22" t="s">
        <v>25</v>
      </c>
      <c r="G8382" s="1">
        <v>111.78</v>
      </c>
    </row>
    <row r="8383" spans="2:7">
      <c r="B8383" s="22" t="s">
        <v>197</v>
      </c>
      <c r="C8383" s="22" t="s">
        <v>7</v>
      </c>
      <c r="D8383" s="22" t="s">
        <v>7</v>
      </c>
      <c r="E8383" s="22" t="s">
        <v>15</v>
      </c>
      <c r="F8383" s="22" t="s">
        <v>26</v>
      </c>
      <c r="G8383" s="1">
        <v>5554.19</v>
      </c>
    </row>
    <row r="8384" spans="2:7">
      <c r="B8384" s="22" t="s">
        <v>197</v>
      </c>
      <c r="C8384" s="22" t="s">
        <v>7</v>
      </c>
      <c r="D8384" s="22" t="s">
        <v>7</v>
      </c>
      <c r="E8384" s="22" t="s">
        <v>28</v>
      </c>
      <c r="F8384" s="22" t="s">
        <v>29</v>
      </c>
      <c r="G8384" s="1">
        <v>20107.759999999998</v>
      </c>
    </row>
    <row r="8385" spans="2:7">
      <c r="B8385" s="22" t="s">
        <v>197</v>
      </c>
      <c r="C8385" s="22" t="s">
        <v>7</v>
      </c>
      <c r="D8385" s="22" t="s">
        <v>7</v>
      </c>
      <c r="E8385" s="22" t="s">
        <v>28</v>
      </c>
      <c r="F8385" s="22" t="s">
        <v>31</v>
      </c>
      <c r="G8385" s="1">
        <v>12247.45</v>
      </c>
    </row>
    <row r="8386" spans="2:7">
      <c r="B8386" s="22" t="s">
        <v>197</v>
      </c>
      <c r="C8386" s="22" t="s">
        <v>7</v>
      </c>
      <c r="D8386" s="22" t="s">
        <v>7</v>
      </c>
      <c r="E8386" s="22" t="s">
        <v>28</v>
      </c>
      <c r="F8386" s="22" t="s">
        <v>33</v>
      </c>
      <c r="G8386" s="1">
        <v>464.53</v>
      </c>
    </row>
    <row r="8387" spans="2:7">
      <c r="B8387" s="22" t="s">
        <v>197</v>
      </c>
      <c r="C8387" s="22" t="s">
        <v>7</v>
      </c>
      <c r="D8387" s="22" t="s">
        <v>7</v>
      </c>
      <c r="E8387" s="22" t="s">
        <v>34</v>
      </c>
      <c r="F8387" s="22" t="s">
        <v>39</v>
      </c>
      <c r="G8387" s="1">
        <v>121856.92</v>
      </c>
    </row>
    <row r="8388" spans="2:7">
      <c r="B8388" s="22" t="s">
        <v>197</v>
      </c>
      <c r="C8388" s="22" t="s">
        <v>7</v>
      </c>
      <c r="D8388" s="22" t="s">
        <v>7</v>
      </c>
      <c r="E8388" s="22" t="s">
        <v>34</v>
      </c>
      <c r="F8388" s="22" t="s">
        <v>48</v>
      </c>
      <c r="G8388" s="1">
        <v>24733.61</v>
      </c>
    </row>
    <row r="8389" spans="2:7">
      <c r="B8389" s="22" t="s">
        <v>197</v>
      </c>
      <c r="C8389" s="22" t="s">
        <v>7</v>
      </c>
      <c r="D8389" s="22" t="s">
        <v>7</v>
      </c>
      <c r="E8389" s="22" t="s">
        <v>34</v>
      </c>
      <c r="F8389" s="22" t="s">
        <v>49</v>
      </c>
      <c r="G8389" s="1">
        <v>60675</v>
      </c>
    </row>
    <row r="8390" spans="2:7">
      <c r="B8390" s="22" t="s">
        <v>197</v>
      </c>
      <c r="C8390" s="22" t="s">
        <v>7</v>
      </c>
      <c r="D8390" s="22" t="s">
        <v>7</v>
      </c>
      <c r="E8390" s="22" t="s">
        <v>59</v>
      </c>
      <c r="F8390" s="22" t="s">
        <v>55</v>
      </c>
      <c r="G8390" s="1">
        <v>1277.51</v>
      </c>
    </row>
    <row r="8391" spans="2:7">
      <c r="B8391" s="22" t="s">
        <v>198</v>
      </c>
      <c r="C8391" s="22" t="s">
        <v>7</v>
      </c>
      <c r="D8391" s="22" t="s">
        <v>5</v>
      </c>
      <c r="E8391" s="22" t="s">
        <v>5</v>
      </c>
      <c r="F8391" s="22" t="s">
        <v>6</v>
      </c>
      <c r="G8391" s="1">
        <v>424662.46</v>
      </c>
    </row>
    <row r="8392" spans="2:7">
      <c r="B8392" s="22" t="s">
        <v>198</v>
      </c>
      <c r="C8392" s="22" t="s">
        <v>7</v>
      </c>
      <c r="D8392" s="22" t="s">
        <v>5</v>
      </c>
      <c r="E8392" s="22" t="s">
        <v>7</v>
      </c>
      <c r="F8392" s="22" t="s">
        <v>6</v>
      </c>
      <c r="G8392" s="1">
        <v>-393421.21</v>
      </c>
    </row>
    <row r="8393" spans="2:7">
      <c r="B8393" s="22" t="s">
        <v>198</v>
      </c>
      <c r="C8393" s="22" t="s">
        <v>7</v>
      </c>
      <c r="D8393" s="22" t="s">
        <v>5</v>
      </c>
      <c r="E8393" s="22" t="s">
        <v>8</v>
      </c>
      <c r="F8393" s="22" t="s">
        <v>9</v>
      </c>
      <c r="G8393" s="1">
        <v>117959419.65000001</v>
      </c>
    </row>
    <row r="8394" spans="2:7">
      <c r="B8394" s="22" t="s">
        <v>198</v>
      </c>
      <c r="C8394" s="22" t="s">
        <v>7</v>
      </c>
      <c r="D8394" s="22" t="s">
        <v>5</v>
      </c>
      <c r="E8394" s="22" t="s">
        <v>8</v>
      </c>
      <c r="F8394" s="22" t="s">
        <v>10</v>
      </c>
      <c r="G8394" s="1">
        <v>2253673.62</v>
      </c>
    </row>
    <row r="8395" spans="2:7">
      <c r="B8395" s="22" t="s">
        <v>198</v>
      </c>
      <c r="C8395" s="22" t="s">
        <v>7</v>
      </c>
      <c r="D8395" s="22" t="s">
        <v>5</v>
      </c>
      <c r="E8395" s="22" t="s">
        <v>8</v>
      </c>
      <c r="F8395" s="22" t="s">
        <v>11</v>
      </c>
      <c r="G8395" s="1">
        <v>2530063.4500000002</v>
      </c>
    </row>
    <row r="8396" spans="2:7">
      <c r="B8396" s="22" t="s">
        <v>198</v>
      </c>
      <c r="C8396" s="22" t="s">
        <v>7</v>
      </c>
      <c r="D8396" s="22" t="s">
        <v>5</v>
      </c>
      <c r="E8396" s="22" t="s">
        <v>8</v>
      </c>
      <c r="F8396" s="22" t="s">
        <v>12</v>
      </c>
      <c r="G8396" s="1">
        <v>4332581</v>
      </c>
    </row>
    <row r="8397" spans="2:7">
      <c r="B8397" s="22" t="s">
        <v>198</v>
      </c>
      <c r="C8397" s="22" t="s">
        <v>7</v>
      </c>
      <c r="D8397" s="22" t="s">
        <v>5</v>
      </c>
      <c r="E8397" s="22" t="s">
        <v>8</v>
      </c>
      <c r="F8397" s="22" t="s">
        <v>13</v>
      </c>
      <c r="G8397" s="1">
        <v>431152.2</v>
      </c>
    </row>
    <row r="8398" spans="2:7">
      <c r="B8398" s="22" t="s">
        <v>198</v>
      </c>
      <c r="C8398" s="22" t="s">
        <v>7</v>
      </c>
      <c r="D8398" s="22" t="s">
        <v>5</v>
      </c>
      <c r="E8398" s="22" t="s">
        <v>8</v>
      </c>
      <c r="F8398" s="22" t="s">
        <v>70</v>
      </c>
      <c r="G8398" s="1">
        <v>1992810</v>
      </c>
    </row>
    <row r="8399" spans="2:7">
      <c r="B8399" s="22" t="s">
        <v>198</v>
      </c>
      <c r="C8399" s="22" t="s">
        <v>7</v>
      </c>
      <c r="D8399" s="22" t="s">
        <v>5</v>
      </c>
      <c r="E8399" s="22" t="s">
        <v>14</v>
      </c>
      <c r="F8399" s="22" t="s">
        <v>9</v>
      </c>
      <c r="G8399" s="1">
        <v>38411664.310000002</v>
      </c>
    </row>
    <row r="8400" spans="2:7">
      <c r="B8400" s="22" t="s">
        <v>198</v>
      </c>
      <c r="C8400" s="22" t="s">
        <v>7</v>
      </c>
      <c r="D8400" s="22" t="s">
        <v>5</v>
      </c>
      <c r="E8400" s="22" t="s">
        <v>14</v>
      </c>
      <c r="F8400" s="22" t="s">
        <v>10</v>
      </c>
      <c r="G8400" s="1">
        <v>710751.14</v>
      </c>
    </row>
    <row r="8401" spans="2:7">
      <c r="B8401" s="22" t="s">
        <v>198</v>
      </c>
      <c r="C8401" s="22" t="s">
        <v>7</v>
      </c>
      <c r="D8401" s="22" t="s">
        <v>5</v>
      </c>
      <c r="E8401" s="22" t="s">
        <v>14</v>
      </c>
      <c r="F8401" s="22" t="s">
        <v>11</v>
      </c>
      <c r="G8401" s="1">
        <v>455605.01</v>
      </c>
    </row>
    <row r="8402" spans="2:7">
      <c r="B8402" s="22" t="s">
        <v>198</v>
      </c>
      <c r="C8402" s="22" t="s">
        <v>7</v>
      </c>
      <c r="D8402" s="22" t="s">
        <v>5</v>
      </c>
      <c r="E8402" s="22" t="s">
        <v>14</v>
      </c>
      <c r="F8402" s="22" t="s">
        <v>12</v>
      </c>
      <c r="G8402" s="1">
        <v>878514.64</v>
      </c>
    </row>
    <row r="8403" spans="2:7">
      <c r="B8403" s="22" t="s">
        <v>198</v>
      </c>
      <c r="C8403" s="22" t="s">
        <v>7</v>
      </c>
      <c r="D8403" s="22" t="s">
        <v>5</v>
      </c>
      <c r="E8403" s="22" t="s">
        <v>14</v>
      </c>
      <c r="F8403" s="22" t="s">
        <v>13</v>
      </c>
      <c r="G8403" s="1">
        <v>171709.6</v>
      </c>
    </row>
    <row r="8404" spans="2:7">
      <c r="B8404" s="22" t="s">
        <v>198</v>
      </c>
      <c r="C8404" s="22" t="s">
        <v>7</v>
      </c>
      <c r="D8404" s="22" t="s">
        <v>5</v>
      </c>
      <c r="E8404" s="22" t="s">
        <v>15</v>
      </c>
      <c r="F8404" s="22" t="s">
        <v>16</v>
      </c>
      <c r="G8404" s="1">
        <v>92925.97</v>
      </c>
    </row>
    <row r="8405" spans="2:7">
      <c r="B8405" s="22" t="s">
        <v>198</v>
      </c>
      <c r="C8405" s="22" t="s">
        <v>7</v>
      </c>
      <c r="D8405" s="22" t="s">
        <v>5</v>
      </c>
      <c r="E8405" s="22" t="s">
        <v>15</v>
      </c>
      <c r="F8405" s="22" t="s">
        <v>71</v>
      </c>
      <c r="G8405" s="1">
        <v>34364.67</v>
      </c>
    </row>
    <row r="8406" spans="2:7">
      <c r="B8406" s="22" t="s">
        <v>198</v>
      </c>
      <c r="C8406" s="22" t="s">
        <v>7</v>
      </c>
      <c r="D8406" s="22" t="s">
        <v>5</v>
      </c>
      <c r="E8406" s="22" t="s">
        <v>15</v>
      </c>
      <c r="F8406" s="22" t="s">
        <v>17</v>
      </c>
      <c r="G8406" s="1">
        <v>9372872.1300000008</v>
      </c>
    </row>
    <row r="8407" spans="2:7">
      <c r="B8407" s="22" t="s">
        <v>198</v>
      </c>
      <c r="C8407" s="22" t="s">
        <v>7</v>
      </c>
      <c r="D8407" s="22" t="s">
        <v>5</v>
      </c>
      <c r="E8407" s="22" t="s">
        <v>15</v>
      </c>
      <c r="F8407" s="22" t="s">
        <v>18</v>
      </c>
      <c r="G8407" s="1">
        <v>3132136.35</v>
      </c>
    </row>
    <row r="8408" spans="2:7">
      <c r="B8408" s="22" t="s">
        <v>198</v>
      </c>
      <c r="C8408" s="22" t="s">
        <v>7</v>
      </c>
      <c r="D8408" s="22" t="s">
        <v>5</v>
      </c>
      <c r="E8408" s="22" t="s">
        <v>15</v>
      </c>
      <c r="F8408" s="22" t="s">
        <v>19</v>
      </c>
      <c r="G8408" s="1">
        <v>21587265.18</v>
      </c>
    </row>
    <row r="8409" spans="2:7">
      <c r="B8409" s="22" t="s">
        <v>198</v>
      </c>
      <c r="C8409" s="22" t="s">
        <v>7</v>
      </c>
      <c r="D8409" s="22" t="s">
        <v>5</v>
      </c>
      <c r="E8409" s="22" t="s">
        <v>15</v>
      </c>
      <c r="F8409" s="22" t="s">
        <v>20</v>
      </c>
      <c r="G8409" s="1">
        <v>5811424.2699999996</v>
      </c>
    </row>
    <row r="8410" spans="2:7">
      <c r="B8410" s="22" t="s">
        <v>198</v>
      </c>
      <c r="C8410" s="22" t="s">
        <v>7</v>
      </c>
      <c r="D8410" s="22" t="s">
        <v>5</v>
      </c>
      <c r="E8410" s="22" t="s">
        <v>15</v>
      </c>
      <c r="F8410" s="22" t="s">
        <v>21</v>
      </c>
      <c r="G8410" s="1">
        <v>394499.78</v>
      </c>
    </row>
    <row r="8411" spans="2:7">
      <c r="B8411" s="22" t="s">
        <v>198</v>
      </c>
      <c r="C8411" s="22" t="s">
        <v>7</v>
      </c>
      <c r="D8411" s="22" t="s">
        <v>5</v>
      </c>
      <c r="E8411" s="22" t="s">
        <v>15</v>
      </c>
      <c r="F8411" s="22" t="s">
        <v>22</v>
      </c>
      <c r="G8411" s="1">
        <v>118967.85</v>
      </c>
    </row>
    <row r="8412" spans="2:7">
      <c r="B8412" s="22" t="s">
        <v>198</v>
      </c>
      <c r="C8412" s="22" t="s">
        <v>7</v>
      </c>
      <c r="D8412" s="22" t="s">
        <v>5</v>
      </c>
      <c r="E8412" s="22" t="s">
        <v>15</v>
      </c>
      <c r="F8412" s="22" t="s">
        <v>23</v>
      </c>
      <c r="G8412" s="1">
        <v>567401.51</v>
      </c>
    </row>
    <row r="8413" spans="2:7">
      <c r="B8413" s="22" t="s">
        <v>198</v>
      </c>
      <c r="C8413" s="22" t="s">
        <v>7</v>
      </c>
      <c r="D8413" s="22" t="s">
        <v>5</v>
      </c>
      <c r="E8413" s="22" t="s">
        <v>15</v>
      </c>
      <c r="F8413" s="22" t="s">
        <v>24</v>
      </c>
      <c r="G8413" s="1">
        <v>653796.96</v>
      </c>
    </row>
    <row r="8414" spans="2:7">
      <c r="B8414" s="22" t="s">
        <v>198</v>
      </c>
      <c r="C8414" s="22" t="s">
        <v>7</v>
      </c>
      <c r="D8414" s="22" t="s">
        <v>5</v>
      </c>
      <c r="E8414" s="22" t="s">
        <v>15</v>
      </c>
      <c r="F8414" s="22" t="s">
        <v>25</v>
      </c>
      <c r="G8414" s="1">
        <v>14236005.449999999</v>
      </c>
    </row>
    <row r="8415" spans="2:7">
      <c r="B8415" s="22" t="s">
        <v>198</v>
      </c>
      <c r="C8415" s="22" t="s">
        <v>7</v>
      </c>
      <c r="D8415" s="22" t="s">
        <v>5</v>
      </c>
      <c r="E8415" s="22" t="s">
        <v>15</v>
      </c>
      <c r="F8415" s="22" t="s">
        <v>26</v>
      </c>
      <c r="G8415" s="1">
        <v>9651810.4000000004</v>
      </c>
    </row>
    <row r="8416" spans="2:7">
      <c r="B8416" s="22" t="s">
        <v>198</v>
      </c>
      <c r="C8416" s="22" t="s">
        <v>7</v>
      </c>
      <c r="D8416" s="22" t="s">
        <v>5</v>
      </c>
      <c r="E8416" s="22" t="s">
        <v>15</v>
      </c>
      <c r="F8416" s="22" t="s">
        <v>27</v>
      </c>
      <c r="G8416" s="1">
        <v>493976.24</v>
      </c>
    </row>
    <row r="8417" spans="2:7">
      <c r="B8417" s="22" t="s">
        <v>198</v>
      </c>
      <c r="C8417" s="22" t="s">
        <v>7</v>
      </c>
      <c r="D8417" s="22" t="s">
        <v>5</v>
      </c>
      <c r="E8417" s="22" t="s">
        <v>15</v>
      </c>
      <c r="F8417" s="22" t="s">
        <v>72</v>
      </c>
      <c r="G8417" s="1">
        <v>116255.38</v>
      </c>
    </row>
    <row r="8418" spans="2:7">
      <c r="B8418" s="22" t="s">
        <v>198</v>
      </c>
      <c r="C8418" s="22" t="s">
        <v>7</v>
      </c>
      <c r="D8418" s="22" t="s">
        <v>5</v>
      </c>
      <c r="E8418" s="22" t="s">
        <v>28</v>
      </c>
      <c r="F8418" s="22" t="s">
        <v>29</v>
      </c>
      <c r="G8418" s="1">
        <v>5084641.34</v>
      </c>
    </row>
    <row r="8419" spans="2:7">
      <c r="B8419" s="22" t="s">
        <v>198</v>
      </c>
      <c r="C8419" s="22" t="s">
        <v>7</v>
      </c>
      <c r="D8419" s="22" t="s">
        <v>5</v>
      </c>
      <c r="E8419" s="22" t="s">
        <v>28</v>
      </c>
      <c r="F8419" s="22" t="s">
        <v>30</v>
      </c>
      <c r="G8419" s="1">
        <v>338900.34</v>
      </c>
    </row>
    <row r="8420" spans="2:7">
      <c r="B8420" s="22" t="s">
        <v>198</v>
      </c>
      <c r="C8420" s="22" t="s">
        <v>7</v>
      </c>
      <c r="D8420" s="22" t="s">
        <v>5</v>
      </c>
      <c r="E8420" s="22" t="s">
        <v>28</v>
      </c>
      <c r="F8420" s="22" t="s">
        <v>31</v>
      </c>
      <c r="G8420" s="1">
        <v>1934510.48</v>
      </c>
    </row>
    <row r="8421" spans="2:7">
      <c r="B8421" s="22" t="s">
        <v>198</v>
      </c>
      <c r="C8421" s="22" t="s">
        <v>7</v>
      </c>
      <c r="D8421" s="22" t="s">
        <v>5</v>
      </c>
      <c r="E8421" s="22" t="s">
        <v>28</v>
      </c>
      <c r="F8421" s="22" t="s">
        <v>32</v>
      </c>
      <c r="G8421" s="1">
        <v>412633.22</v>
      </c>
    </row>
    <row r="8422" spans="2:7">
      <c r="B8422" s="22" t="s">
        <v>198</v>
      </c>
      <c r="C8422" s="22" t="s">
        <v>7</v>
      </c>
      <c r="D8422" s="22" t="s">
        <v>5</v>
      </c>
      <c r="E8422" s="22" t="s">
        <v>28</v>
      </c>
      <c r="F8422" s="22" t="s">
        <v>33</v>
      </c>
      <c r="G8422" s="1">
        <v>1136069.6000000001</v>
      </c>
    </row>
    <row r="8423" spans="2:7">
      <c r="B8423" s="22" t="s">
        <v>198</v>
      </c>
      <c r="C8423" s="22" t="s">
        <v>7</v>
      </c>
      <c r="D8423" s="22" t="s">
        <v>5</v>
      </c>
      <c r="E8423" s="22" t="s">
        <v>34</v>
      </c>
      <c r="F8423" s="22" t="s">
        <v>35</v>
      </c>
      <c r="G8423" s="1">
        <v>243313.92000000001</v>
      </c>
    </row>
    <row r="8424" spans="2:7">
      <c r="B8424" s="22" t="s">
        <v>198</v>
      </c>
      <c r="C8424" s="22" t="s">
        <v>7</v>
      </c>
      <c r="D8424" s="22" t="s">
        <v>5</v>
      </c>
      <c r="E8424" s="22" t="s">
        <v>34</v>
      </c>
      <c r="F8424" s="22" t="s">
        <v>37</v>
      </c>
      <c r="G8424" s="1">
        <v>1150781.48</v>
      </c>
    </row>
    <row r="8425" spans="2:7">
      <c r="B8425" s="22" t="s">
        <v>198</v>
      </c>
      <c r="C8425" s="22" t="s">
        <v>7</v>
      </c>
      <c r="D8425" s="22" t="s">
        <v>5</v>
      </c>
      <c r="E8425" s="22" t="s">
        <v>34</v>
      </c>
      <c r="F8425" s="22" t="s">
        <v>64</v>
      </c>
      <c r="G8425" s="1">
        <v>1028586.82</v>
      </c>
    </row>
    <row r="8426" spans="2:7">
      <c r="B8426" s="22" t="s">
        <v>198</v>
      </c>
      <c r="C8426" s="22" t="s">
        <v>7</v>
      </c>
      <c r="D8426" s="22" t="s">
        <v>5</v>
      </c>
      <c r="E8426" s="22" t="s">
        <v>34</v>
      </c>
      <c r="F8426" s="22" t="s">
        <v>73</v>
      </c>
      <c r="G8426" s="1">
        <v>4420554.74</v>
      </c>
    </row>
    <row r="8427" spans="2:7">
      <c r="B8427" s="22" t="s">
        <v>198</v>
      </c>
      <c r="C8427" s="22" t="s">
        <v>7</v>
      </c>
      <c r="D8427" s="22" t="s">
        <v>5</v>
      </c>
      <c r="E8427" s="22" t="s">
        <v>34</v>
      </c>
      <c r="F8427" s="22" t="s">
        <v>38</v>
      </c>
      <c r="G8427" s="1">
        <v>752394.86</v>
      </c>
    </row>
    <row r="8428" spans="2:7">
      <c r="B8428" s="22" t="s">
        <v>198</v>
      </c>
      <c r="C8428" s="22" t="s">
        <v>7</v>
      </c>
      <c r="D8428" s="22" t="s">
        <v>5</v>
      </c>
      <c r="E8428" s="22" t="s">
        <v>34</v>
      </c>
      <c r="F8428" s="22" t="s">
        <v>39</v>
      </c>
      <c r="G8428" s="1">
        <v>813713.86</v>
      </c>
    </row>
    <row r="8429" spans="2:7">
      <c r="B8429" s="22" t="s">
        <v>198</v>
      </c>
      <c r="C8429" s="22" t="s">
        <v>7</v>
      </c>
      <c r="D8429" s="22" t="s">
        <v>5</v>
      </c>
      <c r="E8429" s="22" t="s">
        <v>34</v>
      </c>
      <c r="F8429" s="22" t="s">
        <v>40</v>
      </c>
      <c r="G8429" s="1">
        <v>18294.13</v>
      </c>
    </row>
    <row r="8430" spans="2:7">
      <c r="B8430" s="22" t="s">
        <v>198</v>
      </c>
      <c r="C8430" s="22" t="s">
        <v>7</v>
      </c>
      <c r="D8430" s="22" t="s">
        <v>5</v>
      </c>
      <c r="E8430" s="22" t="s">
        <v>34</v>
      </c>
      <c r="F8430" s="22" t="s">
        <v>41</v>
      </c>
      <c r="G8430" s="1">
        <v>75192.5</v>
      </c>
    </row>
    <row r="8431" spans="2:7">
      <c r="B8431" s="22" t="s">
        <v>198</v>
      </c>
      <c r="C8431" s="22" t="s">
        <v>7</v>
      </c>
      <c r="D8431" s="22" t="s">
        <v>5</v>
      </c>
      <c r="E8431" s="22" t="s">
        <v>34</v>
      </c>
      <c r="F8431" s="22" t="s">
        <v>65</v>
      </c>
      <c r="G8431" s="1">
        <v>93.3</v>
      </c>
    </row>
    <row r="8432" spans="2:7">
      <c r="B8432" s="22" t="s">
        <v>198</v>
      </c>
      <c r="C8432" s="22" t="s">
        <v>7</v>
      </c>
      <c r="D8432" s="22" t="s">
        <v>5</v>
      </c>
      <c r="E8432" s="22" t="s">
        <v>34</v>
      </c>
      <c r="F8432" s="22" t="s">
        <v>42</v>
      </c>
      <c r="G8432" s="1">
        <v>917398.4</v>
      </c>
    </row>
    <row r="8433" spans="2:7">
      <c r="B8433" s="22" t="s">
        <v>198</v>
      </c>
      <c r="C8433" s="22" t="s">
        <v>7</v>
      </c>
      <c r="D8433" s="22" t="s">
        <v>5</v>
      </c>
      <c r="E8433" s="22" t="s">
        <v>34</v>
      </c>
      <c r="F8433" s="22" t="s">
        <v>43</v>
      </c>
      <c r="G8433" s="1">
        <v>452.35</v>
      </c>
    </row>
    <row r="8434" spans="2:7">
      <c r="B8434" s="22" t="s">
        <v>198</v>
      </c>
      <c r="C8434" s="22" t="s">
        <v>7</v>
      </c>
      <c r="D8434" s="22" t="s">
        <v>5</v>
      </c>
      <c r="E8434" s="22" t="s">
        <v>34</v>
      </c>
      <c r="F8434" s="22" t="s">
        <v>45</v>
      </c>
      <c r="G8434" s="1">
        <v>1536168.61</v>
      </c>
    </row>
    <row r="8435" spans="2:7">
      <c r="B8435" s="22" t="s">
        <v>198</v>
      </c>
      <c r="C8435" s="22" t="s">
        <v>7</v>
      </c>
      <c r="D8435" s="22" t="s">
        <v>5</v>
      </c>
      <c r="E8435" s="22" t="s">
        <v>34</v>
      </c>
      <c r="F8435" s="22" t="s">
        <v>46</v>
      </c>
      <c r="G8435" s="1">
        <v>473154.36</v>
      </c>
    </row>
    <row r="8436" spans="2:7">
      <c r="B8436" s="22" t="s">
        <v>198</v>
      </c>
      <c r="C8436" s="22" t="s">
        <v>7</v>
      </c>
      <c r="D8436" s="22" t="s">
        <v>5</v>
      </c>
      <c r="E8436" s="22" t="s">
        <v>34</v>
      </c>
      <c r="F8436" s="22" t="s">
        <v>47</v>
      </c>
      <c r="G8436" s="1">
        <v>4132.21</v>
      </c>
    </row>
    <row r="8437" spans="2:7">
      <c r="B8437" s="22" t="s">
        <v>198</v>
      </c>
      <c r="C8437" s="22" t="s">
        <v>7</v>
      </c>
      <c r="D8437" s="22" t="s">
        <v>5</v>
      </c>
      <c r="E8437" s="22" t="s">
        <v>34</v>
      </c>
      <c r="F8437" s="22" t="s">
        <v>48</v>
      </c>
      <c r="G8437" s="1">
        <v>352498.03</v>
      </c>
    </row>
    <row r="8438" spans="2:7">
      <c r="B8438" s="22" t="s">
        <v>198</v>
      </c>
      <c r="C8438" s="22" t="s">
        <v>7</v>
      </c>
      <c r="D8438" s="22" t="s">
        <v>5</v>
      </c>
      <c r="E8438" s="22" t="s">
        <v>34</v>
      </c>
      <c r="F8438" s="22" t="s">
        <v>74</v>
      </c>
      <c r="G8438" s="1">
        <v>50</v>
      </c>
    </row>
    <row r="8439" spans="2:7">
      <c r="B8439" s="22" t="s">
        <v>198</v>
      </c>
      <c r="C8439" s="22" t="s">
        <v>7</v>
      </c>
      <c r="D8439" s="22" t="s">
        <v>5</v>
      </c>
      <c r="E8439" s="22" t="s">
        <v>34</v>
      </c>
      <c r="F8439" s="22" t="s">
        <v>75</v>
      </c>
      <c r="G8439" s="1">
        <v>72077.710000000006</v>
      </c>
    </row>
    <row r="8440" spans="2:7">
      <c r="B8440" s="22" t="s">
        <v>198</v>
      </c>
      <c r="C8440" s="22" t="s">
        <v>7</v>
      </c>
      <c r="D8440" s="22" t="s">
        <v>5</v>
      </c>
      <c r="E8440" s="22" t="s">
        <v>34</v>
      </c>
      <c r="F8440" s="22" t="s">
        <v>88</v>
      </c>
      <c r="G8440" s="1">
        <v>17912.95</v>
      </c>
    </row>
    <row r="8441" spans="2:7">
      <c r="B8441" s="22" t="s">
        <v>198</v>
      </c>
      <c r="C8441" s="22" t="s">
        <v>7</v>
      </c>
      <c r="D8441" s="22" t="s">
        <v>5</v>
      </c>
      <c r="E8441" s="22" t="s">
        <v>34</v>
      </c>
      <c r="F8441" s="22" t="s">
        <v>66</v>
      </c>
      <c r="G8441" s="1">
        <v>10680.55</v>
      </c>
    </row>
    <row r="8442" spans="2:7">
      <c r="B8442" s="22" t="s">
        <v>198</v>
      </c>
      <c r="C8442" s="22" t="s">
        <v>7</v>
      </c>
      <c r="D8442" s="22" t="s">
        <v>5</v>
      </c>
      <c r="E8442" s="22" t="s">
        <v>34</v>
      </c>
      <c r="F8442" s="22" t="s">
        <v>67</v>
      </c>
      <c r="G8442" s="1">
        <v>169.82</v>
      </c>
    </row>
    <row r="8443" spans="2:7">
      <c r="B8443" s="22" t="s">
        <v>198</v>
      </c>
      <c r="C8443" s="22" t="s">
        <v>7</v>
      </c>
      <c r="D8443" s="22" t="s">
        <v>5</v>
      </c>
      <c r="E8443" s="22" t="s">
        <v>34</v>
      </c>
      <c r="F8443" s="22" t="s">
        <v>85</v>
      </c>
      <c r="G8443" s="1">
        <v>1054188.5</v>
      </c>
    </row>
    <row r="8444" spans="2:7">
      <c r="B8444" s="22" t="s">
        <v>198</v>
      </c>
      <c r="C8444" s="22" t="s">
        <v>7</v>
      </c>
      <c r="D8444" s="22" t="s">
        <v>5</v>
      </c>
      <c r="E8444" s="22" t="s">
        <v>34</v>
      </c>
      <c r="F8444" s="22" t="s">
        <v>49</v>
      </c>
      <c r="G8444" s="1">
        <v>1506972.06</v>
      </c>
    </row>
    <row r="8445" spans="2:7">
      <c r="B8445" s="22" t="s">
        <v>198</v>
      </c>
      <c r="C8445" s="22" t="s">
        <v>7</v>
      </c>
      <c r="D8445" s="22" t="s">
        <v>5</v>
      </c>
      <c r="E8445" s="22" t="s">
        <v>34</v>
      </c>
      <c r="F8445" s="22" t="s">
        <v>50</v>
      </c>
      <c r="G8445" s="1">
        <v>917109.95</v>
      </c>
    </row>
    <row r="8446" spans="2:7">
      <c r="B8446" s="22" t="s">
        <v>198</v>
      </c>
      <c r="C8446" s="22" t="s">
        <v>7</v>
      </c>
      <c r="D8446" s="22" t="s">
        <v>5</v>
      </c>
      <c r="E8446" s="22" t="s">
        <v>34</v>
      </c>
      <c r="F8446" s="22" t="s">
        <v>51</v>
      </c>
      <c r="G8446" s="1">
        <v>9204.8700000000008</v>
      </c>
    </row>
    <row r="8447" spans="2:7">
      <c r="B8447" s="22" t="s">
        <v>198</v>
      </c>
      <c r="C8447" s="22" t="s">
        <v>7</v>
      </c>
      <c r="D8447" s="22" t="s">
        <v>5</v>
      </c>
      <c r="E8447" s="22" t="s">
        <v>34</v>
      </c>
      <c r="F8447" s="22" t="s">
        <v>52</v>
      </c>
      <c r="G8447" s="1">
        <v>16869.25</v>
      </c>
    </row>
    <row r="8448" spans="2:7">
      <c r="B8448" s="22" t="s">
        <v>198</v>
      </c>
      <c r="C8448" s="22" t="s">
        <v>7</v>
      </c>
      <c r="D8448" s="22" t="s">
        <v>5</v>
      </c>
      <c r="E8448" s="22" t="s">
        <v>34</v>
      </c>
      <c r="F8448" s="22" t="s">
        <v>53</v>
      </c>
      <c r="G8448" s="1">
        <v>46630</v>
      </c>
    </row>
    <row r="8449" spans="2:7">
      <c r="B8449" s="22" t="s">
        <v>198</v>
      </c>
      <c r="C8449" s="22" t="s">
        <v>7</v>
      </c>
      <c r="D8449" s="22" t="s">
        <v>5</v>
      </c>
      <c r="E8449" s="22" t="s">
        <v>34</v>
      </c>
      <c r="F8449" s="22" t="s">
        <v>54</v>
      </c>
      <c r="G8449" s="1">
        <v>5990933.4900000002</v>
      </c>
    </row>
    <row r="8450" spans="2:7">
      <c r="B8450" s="22" t="s">
        <v>198</v>
      </c>
      <c r="C8450" s="22" t="s">
        <v>7</v>
      </c>
      <c r="D8450" s="22" t="s">
        <v>5</v>
      </c>
      <c r="E8450" s="22" t="s">
        <v>34</v>
      </c>
      <c r="F8450" s="22" t="s">
        <v>55</v>
      </c>
      <c r="G8450" s="1">
        <v>113050.02</v>
      </c>
    </row>
    <row r="8451" spans="2:7">
      <c r="B8451" s="22" t="s">
        <v>198</v>
      </c>
      <c r="C8451" s="22" t="s">
        <v>7</v>
      </c>
      <c r="D8451" s="22" t="s">
        <v>5</v>
      </c>
      <c r="E8451" s="22" t="s">
        <v>34</v>
      </c>
      <c r="F8451" s="22" t="s">
        <v>76</v>
      </c>
      <c r="G8451" s="1">
        <v>406234.48</v>
      </c>
    </row>
    <row r="8452" spans="2:7">
      <c r="B8452" s="22" t="s">
        <v>198</v>
      </c>
      <c r="C8452" s="22" t="s">
        <v>7</v>
      </c>
      <c r="D8452" s="22" t="s">
        <v>5</v>
      </c>
      <c r="E8452" s="22" t="s">
        <v>34</v>
      </c>
      <c r="F8452" s="22" t="s">
        <v>57</v>
      </c>
      <c r="G8452" s="1">
        <v>2186471.9500000002</v>
      </c>
    </row>
    <row r="8453" spans="2:7">
      <c r="B8453" s="22" t="s">
        <v>198</v>
      </c>
      <c r="C8453" s="22" t="s">
        <v>7</v>
      </c>
      <c r="D8453" s="22" t="s">
        <v>5</v>
      </c>
      <c r="E8453" s="22" t="s">
        <v>34</v>
      </c>
      <c r="F8453" s="22" t="s">
        <v>58</v>
      </c>
      <c r="G8453" s="1">
        <v>112244.2</v>
      </c>
    </row>
    <row r="8454" spans="2:7">
      <c r="B8454" s="22" t="s">
        <v>198</v>
      </c>
      <c r="C8454" s="22" t="s">
        <v>7</v>
      </c>
      <c r="D8454" s="22" t="s">
        <v>5</v>
      </c>
      <c r="E8454" s="22" t="s">
        <v>34</v>
      </c>
      <c r="F8454" s="22" t="s">
        <v>126</v>
      </c>
      <c r="G8454" s="1">
        <v>20000</v>
      </c>
    </row>
    <row r="8455" spans="2:7">
      <c r="B8455" s="22" t="s">
        <v>198</v>
      </c>
      <c r="C8455" s="22" t="s">
        <v>7</v>
      </c>
      <c r="D8455" s="22" t="s">
        <v>5</v>
      </c>
      <c r="E8455" s="22" t="s">
        <v>59</v>
      </c>
      <c r="F8455" s="22" t="s">
        <v>55</v>
      </c>
      <c r="G8455" s="1">
        <v>458912.34</v>
      </c>
    </row>
    <row r="8456" spans="2:7">
      <c r="B8456" s="22" t="s">
        <v>198</v>
      </c>
      <c r="C8456" s="22" t="s">
        <v>7</v>
      </c>
      <c r="D8456" s="22" t="s">
        <v>5</v>
      </c>
      <c r="E8456" s="22" t="s">
        <v>60</v>
      </c>
      <c r="F8456" s="22" t="s">
        <v>62</v>
      </c>
      <c r="G8456" s="1">
        <v>132003.57</v>
      </c>
    </row>
    <row r="8457" spans="2:7">
      <c r="B8457" s="22" t="s">
        <v>198</v>
      </c>
      <c r="C8457" s="22" t="s">
        <v>7</v>
      </c>
      <c r="D8457" s="22" t="s">
        <v>7</v>
      </c>
      <c r="E8457" s="22" t="s">
        <v>5</v>
      </c>
      <c r="F8457" s="22" t="s">
        <v>6</v>
      </c>
      <c r="G8457" s="1">
        <v>497061.21</v>
      </c>
    </row>
    <row r="8458" spans="2:7">
      <c r="B8458" s="22" t="s">
        <v>198</v>
      </c>
      <c r="C8458" s="22" t="s">
        <v>7</v>
      </c>
      <c r="D8458" s="22" t="s">
        <v>7</v>
      </c>
      <c r="E8458" s="22" t="s">
        <v>7</v>
      </c>
      <c r="F8458" s="22" t="s">
        <v>6</v>
      </c>
      <c r="G8458" s="1">
        <v>-528302.46</v>
      </c>
    </row>
    <row r="8459" spans="2:7">
      <c r="B8459" s="22" t="s">
        <v>198</v>
      </c>
      <c r="C8459" s="22" t="s">
        <v>7</v>
      </c>
      <c r="D8459" s="22" t="s">
        <v>7</v>
      </c>
      <c r="E8459" s="22" t="s">
        <v>8</v>
      </c>
      <c r="F8459" s="22" t="s">
        <v>9</v>
      </c>
      <c r="G8459" s="1">
        <v>14484176.869999999</v>
      </c>
    </row>
    <row r="8460" spans="2:7">
      <c r="B8460" s="22" t="s">
        <v>198</v>
      </c>
      <c r="C8460" s="22" t="s">
        <v>7</v>
      </c>
      <c r="D8460" s="22" t="s">
        <v>7</v>
      </c>
      <c r="E8460" s="22" t="s">
        <v>8</v>
      </c>
      <c r="F8460" s="22" t="s">
        <v>10</v>
      </c>
      <c r="G8460" s="1">
        <v>1135250.3</v>
      </c>
    </row>
    <row r="8461" spans="2:7">
      <c r="B8461" s="22" t="s">
        <v>198</v>
      </c>
      <c r="C8461" s="22" t="s">
        <v>7</v>
      </c>
      <c r="D8461" s="22" t="s">
        <v>7</v>
      </c>
      <c r="E8461" s="22" t="s">
        <v>8</v>
      </c>
      <c r="F8461" s="22" t="s">
        <v>11</v>
      </c>
      <c r="G8461" s="1">
        <v>1921689.43</v>
      </c>
    </row>
    <row r="8462" spans="2:7">
      <c r="B8462" s="22" t="s">
        <v>198</v>
      </c>
      <c r="C8462" s="22" t="s">
        <v>7</v>
      </c>
      <c r="D8462" s="22" t="s">
        <v>7</v>
      </c>
      <c r="E8462" s="22" t="s">
        <v>8</v>
      </c>
      <c r="F8462" s="22" t="s">
        <v>12</v>
      </c>
      <c r="G8462" s="1">
        <v>12863344.66</v>
      </c>
    </row>
    <row r="8463" spans="2:7">
      <c r="B8463" s="22" t="s">
        <v>198</v>
      </c>
      <c r="C8463" s="22" t="s">
        <v>7</v>
      </c>
      <c r="D8463" s="22" t="s">
        <v>7</v>
      </c>
      <c r="E8463" s="22" t="s">
        <v>8</v>
      </c>
      <c r="F8463" s="22" t="s">
        <v>13</v>
      </c>
      <c r="G8463" s="1">
        <v>80894.86</v>
      </c>
    </row>
    <row r="8464" spans="2:7">
      <c r="B8464" s="22" t="s">
        <v>198</v>
      </c>
      <c r="C8464" s="22" t="s">
        <v>7</v>
      </c>
      <c r="D8464" s="22" t="s">
        <v>7</v>
      </c>
      <c r="E8464" s="22" t="s">
        <v>14</v>
      </c>
      <c r="F8464" s="22" t="s">
        <v>9</v>
      </c>
      <c r="G8464" s="1">
        <v>17465222.149999999</v>
      </c>
    </row>
    <row r="8465" spans="2:7">
      <c r="B8465" s="22" t="s">
        <v>198</v>
      </c>
      <c r="C8465" s="22" t="s">
        <v>7</v>
      </c>
      <c r="D8465" s="22" t="s">
        <v>7</v>
      </c>
      <c r="E8465" s="22" t="s">
        <v>14</v>
      </c>
      <c r="F8465" s="22" t="s">
        <v>10</v>
      </c>
      <c r="G8465" s="1">
        <v>490022.07</v>
      </c>
    </row>
    <row r="8466" spans="2:7">
      <c r="B8466" s="22" t="s">
        <v>198</v>
      </c>
      <c r="C8466" s="22" t="s">
        <v>7</v>
      </c>
      <c r="D8466" s="22" t="s">
        <v>7</v>
      </c>
      <c r="E8466" s="22" t="s">
        <v>14</v>
      </c>
      <c r="F8466" s="22" t="s">
        <v>11</v>
      </c>
      <c r="G8466" s="1">
        <v>865886.54</v>
      </c>
    </row>
    <row r="8467" spans="2:7">
      <c r="B8467" s="22" t="s">
        <v>198</v>
      </c>
      <c r="C8467" s="22" t="s">
        <v>7</v>
      </c>
      <c r="D8467" s="22" t="s">
        <v>7</v>
      </c>
      <c r="E8467" s="22" t="s">
        <v>14</v>
      </c>
      <c r="F8467" s="22" t="s">
        <v>12</v>
      </c>
      <c r="G8467" s="1">
        <v>2362975.4300000002</v>
      </c>
    </row>
    <row r="8468" spans="2:7">
      <c r="B8468" s="22" t="s">
        <v>198</v>
      </c>
      <c r="C8468" s="22" t="s">
        <v>7</v>
      </c>
      <c r="D8468" s="22" t="s">
        <v>7</v>
      </c>
      <c r="E8468" s="22" t="s">
        <v>14</v>
      </c>
      <c r="F8468" s="22" t="s">
        <v>13</v>
      </c>
      <c r="G8468" s="1">
        <v>302046.46000000002</v>
      </c>
    </row>
    <row r="8469" spans="2:7">
      <c r="B8469" s="22" t="s">
        <v>198</v>
      </c>
      <c r="C8469" s="22" t="s">
        <v>7</v>
      </c>
      <c r="D8469" s="22" t="s">
        <v>7</v>
      </c>
      <c r="E8469" s="22" t="s">
        <v>15</v>
      </c>
      <c r="F8469" s="22" t="s">
        <v>16</v>
      </c>
      <c r="G8469" s="1">
        <v>7311.15</v>
      </c>
    </row>
    <row r="8470" spans="2:7">
      <c r="B8470" s="22" t="s">
        <v>198</v>
      </c>
      <c r="C8470" s="22" t="s">
        <v>7</v>
      </c>
      <c r="D8470" s="22" t="s">
        <v>7</v>
      </c>
      <c r="E8470" s="22" t="s">
        <v>15</v>
      </c>
      <c r="F8470" s="22" t="s">
        <v>71</v>
      </c>
      <c r="G8470" s="1">
        <v>13994.94</v>
      </c>
    </row>
    <row r="8471" spans="2:7">
      <c r="B8471" s="22" t="s">
        <v>198</v>
      </c>
      <c r="C8471" s="22" t="s">
        <v>7</v>
      </c>
      <c r="D8471" s="22" t="s">
        <v>7</v>
      </c>
      <c r="E8471" s="22" t="s">
        <v>15</v>
      </c>
      <c r="F8471" s="22" t="s">
        <v>17</v>
      </c>
      <c r="G8471" s="1">
        <v>2515959.31</v>
      </c>
    </row>
    <row r="8472" spans="2:7">
      <c r="B8472" s="22" t="s">
        <v>198</v>
      </c>
      <c r="C8472" s="22" t="s">
        <v>7</v>
      </c>
      <c r="D8472" s="22" t="s">
        <v>7</v>
      </c>
      <c r="E8472" s="22" t="s">
        <v>15</v>
      </c>
      <c r="F8472" s="22" t="s">
        <v>18</v>
      </c>
      <c r="G8472" s="1">
        <v>1478441.06</v>
      </c>
    </row>
    <row r="8473" spans="2:7">
      <c r="B8473" s="22" t="s">
        <v>198</v>
      </c>
      <c r="C8473" s="22" t="s">
        <v>7</v>
      </c>
      <c r="D8473" s="22" t="s">
        <v>7</v>
      </c>
      <c r="E8473" s="22" t="s">
        <v>15</v>
      </c>
      <c r="F8473" s="22" t="s">
        <v>19</v>
      </c>
      <c r="G8473" s="1">
        <v>3181251.71</v>
      </c>
    </row>
    <row r="8474" spans="2:7">
      <c r="B8474" s="22" t="s">
        <v>198</v>
      </c>
      <c r="C8474" s="22" t="s">
        <v>7</v>
      </c>
      <c r="D8474" s="22" t="s">
        <v>7</v>
      </c>
      <c r="E8474" s="22" t="s">
        <v>15</v>
      </c>
      <c r="F8474" s="22" t="s">
        <v>20</v>
      </c>
      <c r="G8474" s="1">
        <v>1876871.73</v>
      </c>
    </row>
    <row r="8475" spans="2:7">
      <c r="B8475" s="22" t="s">
        <v>198</v>
      </c>
      <c r="C8475" s="22" t="s">
        <v>7</v>
      </c>
      <c r="D8475" s="22" t="s">
        <v>7</v>
      </c>
      <c r="E8475" s="22" t="s">
        <v>15</v>
      </c>
      <c r="F8475" s="22" t="s">
        <v>21</v>
      </c>
      <c r="G8475" s="1">
        <v>51451.1</v>
      </c>
    </row>
    <row r="8476" spans="2:7">
      <c r="B8476" s="22" t="s">
        <v>198</v>
      </c>
      <c r="C8476" s="22" t="s">
        <v>7</v>
      </c>
      <c r="D8476" s="22" t="s">
        <v>7</v>
      </c>
      <c r="E8476" s="22" t="s">
        <v>15</v>
      </c>
      <c r="F8476" s="22" t="s">
        <v>22</v>
      </c>
      <c r="G8476" s="1">
        <v>40818.18</v>
      </c>
    </row>
    <row r="8477" spans="2:7">
      <c r="B8477" s="22" t="s">
        <v>198</v>
      </c>
      <c r="C8477" s="22" t="s">
        <v>7</v>
      </c>
      <c r="D8477" s="22" t="s">
        <v>7</v>
      </c>
      <c r="E8477" s="22" t="s">
        <v>15</v>
      </c>
      <c r="F8477" s="22" t="s">
        <v>23</v>
      </c>
      <c r="G8477" s="1">
        <v>39703.29</v>
      </c>
    </row>
    <row r="8478" spans="2:7">
      <c r="B8478" s="22" t="s">
        <v>198</v>
      </c>
      <c r="C8478" s="22" t="s">
        <v>7</v>
      </c>
      <c r="D8478" s="22" t="s">
        <v>7</v>
      </c>
      <c r="E8478" s="22" t="s">
        <v>15</v>
      </c>
      <c r="F8478" s="22" t="s">
        <v>24</v>
      </c>
      <c r="G8478" s="1">
        <v>134340.10999999999</v>
      </c>
    </row>
    <row r="8479" spans="2:7">
      <c r="B8479" s="22" t="s">
        <v>198</v>
      </c>
      <c r="C8479" s="22" t="s">
        <v>7</v>
      </c>
      <c r="D8479" s="22" t="s">
        <v>7</v>
      </c>
      <c r="E8479" s="22" t="s">
        <v>15</v>
      </c>
      <c r="F8479" s="22" t="s">
        <v>25</v>
      </c>
      <c r="G8479" s="1">
        <v>3094695.31</v>
      </c>
    </row>
    <row r="8480" spans="2:7">
      <c r="B8480" s="22" t="s">
        <v>198</v>
      </c>
      <c r="C8480" s="22" t="s">
        <v>7</v>
      </c>
      <c r="D8480" s="22" t="s">
        <v>7</v>
      </c>
      <c r="E8480" s="22" t="s">
        <v>15</v>
      </c>
      <c r="F8480" s="22" t="s">
        <v>26</v>
      </c>
      <c r="G8480" s="1">
        <v>3993547.48</v>
      </c>
    </row>
    <row r="8481" spans="2:7">
      <c r="B8481" s="22" t="s">
        <v>198</v>
      </c>
      <c r="C8481" s="22" t="s">
        <v>7</v>
      </c>
      <c r="D8481" s="22" t="s">
        <v>7</v>
      </c>
      <c r="E8481" s="22" t="s">
        <v>15</v>
      </c>
      <c r="F8481" s="22" t="s">
        <v>27</v>
      </c>
      <c r="G8481" s="1">
        <v>47575.79</v>
      </c>
    </row>
    <row r="8482" spans="2:7">
      <c r="B8482" s="22" t="s">
        <v>198</v>
      </c>
      <c r="C8482" s="22" t="s">
        <v>7</v>
      </c>
      <c r="D8482" s="22" t="s">
        <v>7</v>
      </c>
      <c r="E8482" s="22" t="s">
        <v>15</v>
      </c>
      <c r="F8482" s="22" t="s">
        <v>72</v>
      </c>
      <c r="G8482" s="1">
        <v>62165.99</v>
      </c>
    </row>
    <row r="8483" spans="2:7">
      <c r="B8483" s="22" t="s">
        <v>198</v>
      </c>
      <c r="C8483" s="22" t="s">
        <v>7</v>
      </c>
      <c r="D8483" s="22" t="s">
        <v>7</v>
      </c>
      <c r="E8483" s="22" t="s">
        <v>28</v>
      </c>
      <c r="F8483" s="22" t="s">
        <v>29</v>
      </c>
      <c r="G8483" s="1">
        <v>2157962.9300000002</v>
      </c>
    </row>
    <row r="8484" spans="2:7">
      <c r="B8484" s="22" t="s">
        <v>198</v>
      </c>
      <c r="C8484" s="22" t="s">
        <v>7</v>
      </c>
      <c r="D8484" s="22" t="s">
        <v>7</v>
      </c>
      <c r="E8484" s="22" t="s">
        <v>28</v>
      </c>
      <c r="F8484" s="22" t="s">
        <v>31</v>
      </c>
      <c r="G8484" s="1">
        <v>122655.19</v>
      </c>
    </row>
    <row r="8485" spans="2:7">
      <c r="B8485" s="22" t="s">
        <v>198</v>
      </c>
      <c r="C8485" s="22" t="s">
        <v>7</v>
      </c>
      <c r="D8485" s="22" t="s">
        <v>7</v>
      </c>
      <c r="E8485" s="22" t="s">
        <v>28</v>
      </c>
      <c r="F8485" s="22" t="s">
        <v>32</v>
      </c>
      <c r="G8485" s="1">
        <v>135511.97</v>
      </c>
    </row>
    <row r="8486" spans="2:7">
      <c r="B8486" s="22" t="s">
        <v>198</v>
      </c>
      <c r="C8486" s="22" t="s">
        <v>7</v>
      </c>
      <c r="D8486" s="22" t="s">
        <v>7</v>
      </c>
      <c r="E8486" s="22" t="s">
        <v>28</v>
      </c>
      <c r="F8486" s="22" t="s">
        <v>33</v>
      </c>
      <c r="G8486" s="1">
        <v>1910361.4</v>
      </c>
    </row>
    <row r="8487" spans="2:7">
      <c r="B8487" s="22" t="s">
        <v>198</v>
      </c>
      <c r="C8487" s="22" t="s">
        <v>7</v>
      </c>
      <c r="D8487" s="22" t="s">
        <v>7</v>
      </c>
      <c r="E8487" s="22" t="s">
        <v>34</v>
      </c>
      <c r="F8487" s="22" t="s">
        <v>35</v>
      </c>
      <c r="G8487" s="1">
        <v>205417.08</v>
      </c>
    </row>
    <row r="8488" spans="2:7">
      <c r="B8488" s="22" t="s">
        <v>198</v>
      </c>
      <c r="C8488" s="22" t="s">
        <v>7</v>
      </c>
      <c r="D8488" s="22" t="s">
        <v>7</v>
      </c>
      <c r="E8488" s="22" t="s">
        <v>34</v>
      </c>
      <c r="F8488" s="22" t="s">
        <v>36</v>
      </c>
      <c r="G8488" s="1">
        <v>251687.57</v>
      </c>
    </row>
    <row r="8489" spans="2:7">
      <c r="B8489" s="22" t="s">
        <v>198</v>
      </c>
      <c r="C8489" s="22" t="s">
        <v>7</v>
      </c>
      <c r="D8489" s="22" t="s">
        <v>7</v>
      </c>
      <c r="E8489" s="22" t="s">
        <v>34</v>
      </c>
      <c r="F8489" s="22" t="s">
        <v>37</v>
      </c>
      <c r="G8489" s="1">
        <v>976217.32</v>
      </c>
    </row>
    <row r="8490" spans="2:7">
      <c r="B8490" s="22" t="s">
        <v>198</v>
      </c>
      <c r="C8490" s="22" t="s">
        <v>7</v>
      </c>
      <c r="D8490" s="22" t="s">
        <v>7</v>
      </c>
      <c r="E8490" s="22" t="s">
        <v>34</v>
      </c>
      <c r="F8490" s="22" t="s">
        <v>73</v>
      </c>
      <c r="G8490" s="1">
        <v>21875</v>
      </c>
    </row>
    <row r="8491" spans="2:7">
      <c r="B8491" s="22" t="s">
        <v>198</v>
      </c>
      <c r="C8491" s="22" t="s">
        <v>7</v>
      </c>
      <c r="D8491" s="22" t="s">
        <v>7</v>
      </c>
      <c r="E8491" s="22" t="s">
        <v>34</v>
      </c>
      <c r="F8491" s="22" t="s">
        <v>38</v>
      </c>
      <c r="G8491" s="1">
        <v>206091.42</v>
      </c>
    </row>
    <row r="8492" spans="2:7">
      <c r="B8492" s="22" t="s">
        <v>198</v>
      </c>
      <c r="C8492" s="22" t="s">
        <v>7</v>
      </c>
      <c r="D8492" s="22" t="s">
        <v>7</v>
      </c>
      <c r="E8492" s="22" t="s">
        <v>34</v>
      </c>
      <c r="F8492" s="22" t="s">
        <v>39</v>
      </c>
      <c r="G8492" s="1">
        <v>238276.3</v>
      </c>
    </row>
    <row r="8493" spans="2:7">
      <c r="B8493" s="22" t="s">
        <v>198</v>
      </c>
      <c r="C8493" s="22" t="s">
        <v>7</v>
      </c>
      <c r="D8493" s="22" t="s">
        <v>7</v>
      </c>
      <c r="E8493" s="22" t="s">
        <v>34</v>
      </c>
      <c r="F8493" s="22" t="s">
        <v>40</v>
      </c>
      <c r="G8493" s="1">
        <v>206915.09</v>
      </c>
    </row>
    <row r="8494" spans="2:7">
      <c r="B8494" s="22" t="s">
        <v>198</v>
      </c>
      <c r="C8494" s="22" t="s">
        <v>7</v>
      </c>
      <c r="D8494" s="22" t="s">
        <v>7</v>
      </c>
      <c r="E8494" s="22" t="s">
        <v>34</v>
      </c>
      <c r="F8494" s="22" t="s">
        <v>65</v>
      </c>
      <c r="G8494" s="1">
        <v>242.83</v>
      </c>
    </row>
    <row r="8495" spans="2:7">
      <c r="B8495" s="22" t="s">
        <v>198</v>
      </c>
      <c r="C8495" s="22" t="s">
        <v>7</v>
      </c>
      <c r="D8495" s="22" t="s">
        <v>7</v>
      </c>
      <c r="E8495" s="22" t="s">
        <v>34</v>
      </c>
      <c r="F8495" s="22" t="s">
        <v>42</v>
      </c>
      <c r="G8495" s="1">
        <v>288804.5</v>
      </c>
    </row>
    <row r="8496" spans="2:7">
      <c r="B8496" s="22" t="s">
        <v>198</v>
      </c>
      <c r="C8496" s="22" t="s">
        <v>7</v>
      </c>
      <c r="D8496" s="22" t="s">
        <v>7</v>
      </c>
      <c r="E8496" s="22" t="s">
        <v>34</v>
      </c>
      <c r="F8496" s="22" t="s">
        <v>47</v>
      </c>
      <c r="G8496" s="1">
        <v>40365</v>
      </c>
    </row>
    <row r="8497" spans="2:7">
      <c r="B8497" s="22" t="s">
        <v>198</v>
      </c>
      <c r="C8497" s="22" t="s">
        <v>7</v>
      </c>
      <c r="D8497" s="22" t="s">
        <v>7</v>
      </c>
      <c r="E8497" s="22" t="s">
        <v>34</v>
      </c>
      <c r="F8497" s="22" t="s">
        <v>48</v>
      </c>
      <c r="G8497" s="1">
        <v>100774.36</v>
      </c>
    </row>
    <row r="8498" spans="2:7">
      <c r="B8498" s="22" t="s">
        <v>198</v>
      </c>
      <c r="C8498" s="22" t="s">
        <v>7</v>
      </c>
      <c r="D8498" s="22" t="s">
        <v>7</v>
      </c>
      <c r="E8498" s="22" t="s">
        <v>34</v>
      </c>
      <c r="F8498" s="22" t="s">
        <v>74</v>
      </c>
      <c r="G8498" s="1">
        <v>810</v>
      </c>
    </row>
    <row r="8499" spans="2:7">
      <c r="B8499" s="22" t="s">
        <v>198</v>
      </c>
      <c r="C8499" s="22" t="s">
        <v>7</v>
      </c>
      <c r="D8499" s="22" t="s">
        <v>7</v>
      </c>
      <c r="E8499" s="22" t="s">
        <v>34</v>
      </c>
      <c r="F8499" s="22" t="s">
        <v>75</v>
      </c>
      <c r="G8499" s="1">
        <v>136357.66</v>
      </c>
    </row>
    <row r="8500" spans="2:7">
      <c r="B8500" s="22" t="s">
        <v>198</v>
      </c>
      <c r="C8500" s="22" t="s">
        <v>7</v>
      </c>
      <c r="D8500" s="22" t="s">
        <v>7</v>
      </c>
      <c r="E8500" s="22" t="s">
        <v>34</v>
      </c>
      <c r="F8500" s="22" t="s">
        <v>88</v>
      </c>
      <c r="G8500" s="1">
        <v>266757.23</v>
      </c>
    </row>
    <row r="8501" spans="2:7">
      <c r="B8501" s="22" t="s">
        <v>198</v>
      </c>
      <c r="C8501" s="22" t="s">
        <v>7</v>
      </c>
      <c r="D8501" s="22" t="s">
        <v>7</v>
      </c>
      <c r="E8501" s="22" t="s">
        <v>34</v>
      </c>
      <c r="F8501" s="22" t="s">
        <v>50</v>
      </c>
      <c r="G8501" s="1">
        <v>137250.79</v>
      </c>
    </row>
    <row r="8502" spans="2:7">
      <c r="B8502" s="22" t="s">
        <v>198</v>
      </c>
      <c r="C8502" s="22" t="s">
        <v>7</v>
      </c>
      <c r="D8502" s="22" t="s">
        <v>7</v>
      </c>
      <c r="E8502" s="22" t="s">
        <v>34</v>
      </c>
      <c r="F8502" s="22" t="s">
        <v>54</v>
      </c>
      <c r="G8502" s="1">
        <v>3173.33</v>
      </c>
    </row>
    <row r="8503" spans="2:7">
      <c r="B8503" s="22" t="s">
        <v>198</v>
      </c>
      <c r="C8503" s="22" t="s">
        <v>7</v>
      </c>
      <c r="D8503" s="22" t="s">
        <v>7</v>
      </c>
      <c r="E8503" s="22" t="s">
        <v>34</v>
      </c>
      <c r="F8503" s="22" t="s">
        <v>55</v>
      </c>
      <c r="G8503" s="1">
        <v>29455.83</v>
      </c>
    </row>
    <row r="8504" spans="2:7">
      <c r="B8504" s="22" t="s">
        <v>198</v>
      </c>
      <c r="C8504" s="22" t="s">
        <v>7</v>
      </c>
      <c r="D8504" s="22" t="s">
        <v>7</v>
      </c>
      <c r="E8504" s="22" t="s">
        <v>34</v>
      </c>
      <c r="F8504" s="22" t="s">
        <v>58</v>
      </c>
      <c r="G8504" s="1">
        <v>64000.42</v>
      </c>
    </row>
    <row r="8505" spans="2:7">
      <c r="B8505" s="22" t="s">
        <v>198</v>
      </c>
      <c r="C8505" s="22" t="s">
        <v>7</v>
      </c>
      <c r="D8505" s="22" t="s">
        <v>7</v>
      </c>
      <c r="E8505" s="22" t="s">
        <v>34</v>
      </c>
      <c r="F8505" s="22" t="s">
        <v>199</v>
      </c>
      <c r="G8505" s="1">
        <v>3392</v>
      </c>
    </row>
    <row r="8506" spans="2:7">
      <c r="B8506" s="22" t="s">
        <v>198</v>
      </c>
      <c r="C8506" s="22" t="s">
        <v>7</v>
      </c>
      <c r="D8506" s="22" t="s">
        <v>7</v>
      </c>
      <c r="E8506" s="22" t="s">
        <v>59</v>
      </c>
      <c r="F8506" s="22" t="s">
        <v>55</v>
      </c>
      <c r="G8506" s="1">
        <v>129704</v>
      </c>
    </row>
    <row r="8507" spans="2:7">
      <c r="B8507" s="22" t="s">
        <v>198</v>
      </c>
      <c r="C8507" s="22" t="s">
        <v>7</v>
      </c>
      <c r="D8507" s="22" t="s">
        <v>7</v>
      </c>
      <c r="E8507" s="22" t="s">
        <v>60</v>
      </c>
      <c r="F8507" s="22" t="s">
        <v>81</v>
      </c>
      <c r="G8507" s="1">
        <v>1640686.56</v>
      </c>
    </row>
    <row r="8508" spans="2:7">
      <c r="B8508" s="22" t="s">
        <v>198</v>
      </c>
      <c r="C8508" s="22" t="s">
        <v>7</v>
      </c>
      <c r="D8508" s="22" t="s">
        <v>7</v>
      </c>
      <c r="E8508" s="22" t="s">
        <v>60</v>
      </c>
      <c r="F8508" s="22" t="s">
        <v>62</v>
      </c>
      <c r="G8508" s="1">
        <v>226846.3</v>
      </c>
    </row>
    <row r="8509" spans="2:7">
      <c r="B8509" s="22" t="s">
        <v>200</v>
      </c>
      <c r="C8509" s="22" t="s">
        <v>7</v>
      </c>
      <c r="D8509" s="22" t="s">
        <v>5</v>
      </c>
      <c r="E8509" s="22" t="s">
        <v>5</v>
      </c>
      <c r="F8509" s="22" t="s">
        <v>6</v>
      </c>
      <c r="G8509" s="1">
        <v>15110.75</v>
      </c>
    </row>
    <row r="8510" spans="2:7">
      <c r="B8510" s="22" t="s">
        <v>200</v>
      </c>
      <c r="C8510" s="22" t="s">
        <v>7</v>
      </c>
      <c r="D8510" s="22" t="s">
        <v>5</v>
      </c>
      <c r="E8510" s="22" t="s">
        <v>7</v>
      </c>
      <c r="F8510" s="22" t="s">
        <v>6</v>
      </c>
      <c r="G8510" s="1">
        <v>-80479.41</v>
      </c>
    </row>
    <row r="8511" spans="2:7">
      <c r="B8511" s="22" t="s">
        <v>200</v>
      </c>
      <c r="C8511" s="22" t="s">
        <v>7</v>
      </c>
      <c r="D8511" s="22" t="s">
        <v>5</v>
      </c>
      <c r="E8511" s="22" t="s">
        <v>8</v>
      </c>
      <c r="F8511" s="22" t="s">
        <v>9</v>
      </c>
      <c r="G8511" s="1">
        <v>17396254.829999998</v>
      </c>
    </row>
    <row r="8512" spans="2:7">
      <c r="B8512" s="22" t="s">
        <v>200</v>
      </c>
      <c r="C8512" s="22" t="s">
        <v>7</v>
      </c>
      <c r="D8512" s="22" t="s">
        <v>5</v>
      </c>
      <c r="E8512" s="22" t="s">
        <v>8</v>
      </c>
      <c r="F8512" s="22" t="s">
        <v>10</v>
      </c>
      <c r="G8512" s="1">
        <v>383069.65</v>
      </c>
    </row>
    <row r="8513" spans="2:7">
      <c r="B8513" s="22" t="s">
        <v>200</v>
      </c>
      <c r="C8513" s="22" t="s">
        <v>7</v>
      </c>
      <c r="D8513" s="22" t="s">
        <v>5</v>
      </c>
      <c r="E8513" s="22" t="s">
        <v>8</v>
      </c>
      <c r="F8513" s="22" t="s">
        <v>11</v>
      </c>
      <c r="G8513" s="1">
        <v>326176.42</v>
      </c>
    </row>
    <row r="8514" spans="2:7">
      <c r="B8514" s="22" t="s">
        <v>200</v>
      </c>
      <c r="C8514" s="22" t="s">
        <v>7</v>
      </c>
      <c r="D8514" s="22" t="s">
        <v>5</v>
      </c>
      <c r="E8514" s="22" t="s">
        <v>8</v>
      </c>
      <c r="F8514" s="22" t="s">
        <v>12</v>
      </c>
      <c r="G8514" s="1">
        <v>1207766.8899999999</v>
      </c>
    </row>
    <row r="8515" spans="2:7">
      <c r="B8515" s="22" t="s">
        <v>200</v>
      </c>
      <c r="C8515" s="22" t="s">
        <v>7</v>
      </c>
      <c r="D8515" s="22" t="s">
        <v>5</v>
      </c>
      <c r="E8515" s="22" t="s">
        <v>8</v>
      </c>
      <c r="F8515" s="22" t="s">
        <v>13</v>
      </c>
      <c r="G8515" s="1">
        <v>121326</v>
      </c>
    </row>
    <row r="8516" spans="2:7">
      <c r="B8516" s="22" t="s">
        <v>200</v>
      </c>
      <c r="C8516" s="22" t="s">
        <v>7</v>
      </c>
      <c r="D8516" s="22" t="s">
        <v>5</v>
      </c>
      <c r="E8516" s="22" t="s">
        <v>8</v>
      </c>
      <c r="F8516" s="22" t="s">
        <v>70</v>
      </c>
      <c r="G8516" s="1">
        <v>503818</v>
      </c>
    </row>
    <row r="8517" spans="2:7">
      <c r="B8517" s="22" t="s">
        <v>200</v>
      </c>
      <c r="C8517" s="22" t="s">
        <v>7</v>
      </c>
      <c r="D8517" s="22" t="s">
        <v>5</v>
      </c>
      <c r="E8517" s="22" t="s">
        <v>14</v>
      </c>
      <c r="F8517" s="22" t="s">
        <v>9</v>
      </c>
      <c r="G8517" s="1">
        <v>7009118.3499999996</v>
      </c>
    </row>
    <row r="8518" spans="2:7">
      <c r="B8518" s="22" t="s">
        <v>200</v>
      </c>
      <c r="C8518" s="22" t="s">
        <v>7</v>
      </c>
      <c r="D8518" s="22" t="s">
        <v>5</v>
      </c>
      <c r="E8518" s="22" t="s">
        <v>14</v>
      </c>
      <c r="F8518" s="22" t="s">
        <v>10</v>
      </c>
      <c r="G8518" s="1">
        <v>44693.21</v>
      </c>
    </row>
    <row r="8519" spans="2:7">
      <c r="B8519" s="22" t="s">
        <v>200</v>
      </c>
      <c r="C8519" s="22" t="s">
        <v>7</v>
      </c>
      <c r="D8519" s="22" t="s">
        <v>5</v>
      </c>
      <c r="E8519" s="22" t="s">
        <v>14</v>
      </c>
      <c r="F8519" s="22" t="s">
        <v>11</v>
      </c>
      <c r="G8519" s="1">
        <v>106593.59</v>
      </c>
    </row>
    <row r="8520" spans="2:7">
      <c r="B8520" s="22" t="s">
        <v>200</v>
      </c>
      <c r="C8520" s="22" t="s">
        <v>7</v>
      </c>
      <c r="D8520" s="22" t="s">
        <v>5</v>
      </c>
      <c r="E8520" s="22" t="s">
        <v>14</v>
      </c>
      <c r="F8520" s="22" t="s">
        <v>12</v>
      </c>
      <c r="G8520" s="1">
        <v>33702.11</v>
      </c>
    </row>
    <row r="8521" spans="2:7">
      <c r="B8521" s="22" t="s">
        <v>200</v>
      </c>
      <c r="C8521" s="22" t="s">
        <v>7</v>
      </c>
      <c r="D8521" s="22" t="s">
        <v>5</v>
      </c>
      <c r="E8521" s="22" t="s">
        <v>14</v>
      </c>
      <c r="F8521" s="22" t="s">
        <v>13</v>
      </c>
      <c r="G8521" s="1">
        <v>104815</v>
      </c>
    </row>
    <row r="8522" spans="2:7">
      <c r="B8522" s="22" t="s">
        <v>200</v>
      </c>
      <c r="C8522" s="22" t="s">
        <v>7</v>
      </c>
      <c r="D8522" s="22" t="s">
        <v>5</v>
      </c>
      <c r="E8522" s="22" t="s">
        <v>15</v>
      </c>
      <c r="F8522" s="22" t="s">
        <v>17</v>
      </c>
      <c r="G8522" s="1">
        <v>1488448.38</v>
      </c>
    </row>
    <row r="8523" spans="2:7">
      <c r="B8523" s="22" t="s">
        <v>200</v>
      </c>
      <c r="C8523" s="22" t="s">
        <v>7</v>
      </c>
      <c r="D8523" s="22" t="s">
        <v>5</v>
      </c>
      <c r="E8523" s="22" t="s">
        <v>15</v>
      </c>
      <c r="F8523" s="22" t="s">
        <v>18</v>
      </c>
      <c r="G8523" s="1">
        <v>491991.86</v>
      </c>
    </row>
    <row r="8524" spans="2:7">
      <c r="B8524" s="22" t="s">
        <v>200</v>
      </c>
      <c r="C8524" s="22" t="s">
        <v>7</v>
      </c>
      <c r="D8524" s="22" t="s">
        <v>5</v>
      </c>
      <c r="E8524" s="22" t="s">
        <v>15</v>
      </c>
      <c r="F8524" s="22" t="s">
        <v>19</v>
      </c>
      <c r="G8524" s="1">
        <v>3003986.5</v>
      </c>
    </row>
    <row r="8525" spans="2:7">
      <c r="B8525" s="22" t="s">
        <v>200</v>
      </c>
      <c r="C8525" s="22" t="s">
        <v>7</v>
      </c>
      <c r="D8525" s="22" t="s">
        <v>5</v>
      </c>
      <c r="E8525" s="22" t="s">
        <v>15</v>
      </c>
      <c r="F8525" s="22" t="s">
        <v>20</v>
      </c>
      <c r="G8525" s="1">
        <v>858003.54</v>
      </c>
    </row>
    <row r="8526" spans="2:7">
      <c r="B8526" s="22" t="s">
        <v>200</v>
      </c>
      <c r="C8526" s="22" t="s">
        <v>7</v>
      </c>
      <c r="D8526" s="22" t="s">
        <v>5</v>
      </c>
      <c r="E8526" s="22" t="s">
        <v>15</v>
      </c>
      <c r="F8526" s="22" t="s">
        <v>21</v>
      </c>
      <c r="G8526" s="1">
        <v>48159.65</v>
      </c>
    </row>
    <row r="8527" spans="2:7">
      <c r="B8527" s="22" t="s">
        <v>200</v>
      </c>
      <c r="C8527" s="22" t="s">
        <v>7</v>
      </c>
      <c r="D8527" s="22" t="s">
        <v>5</v>
      </c>
      <c r="E8527" s="22" t="s">
        <v>15</v>
      </c>
      <c r="F8527" s="22" t="s">
        <v>22</v>
      </c>
      <c r="G8527" s="1">
        <v>16125.81</v>
      </c>
    </row>
    <row r="8528" spans="2:7">
      <c r="B8528" s="22" t="s">
        <v>200</v>
      </c>
      <c r="C8528" s="22" t="s">
        <v>7</v>
      </c>
      <c r="D8528" s="22" t="s">
        <v>5</v>
      </c>
      <c r="E8528" s="22" t="s">
        <v>15</v>
      </c>
      <c r="F8528" s="22" t="s">
        <v>23</v>
      </c>
      <c r="G8528" s="1">
        <v>95120.69</v>
      </c>
    </row>
    <row r="8529" spans="2:7">
      <c r="B8529" s="22" t="s">
        <v>200</v>
      </c>
      <c r="C8529" s="22" t="s">
        <v>7</v>
      </c>
      <c r="D8529" s="22" t="s">
        <v>5</v>
      </c>
      <c r="E8529" s="22" t="s">
        <v>15</v>
      </c>
      <c r="F8529" s="22" t="s">
        <v>24</v>
      </c>
      <c r="G8529" s="1">
        <v>129113.38</v>
      </c>
    </row>
    <row r="8530" spans="2:7">
      <c r="B8530" s="22" t="s">
        <v>200</v>
      </c>
      <c r="C8530" s="22" t="s">
        <v>7</v>
      </c>
      <c r="D8530" s="22" t="s">
        <v>5</v>
      </c>
      <c r="E8530" s="22" t="s">
        <v>15</v>
      </c>
      <c r="F8530" s="22" t="s">
        <v>25</v>
      </c>
      <c r="G8530" s="1">
        <v>2594163.2999999998</v>
      </c>
    </row>
    <row r="8531" spans="2:7">
      <c r="B8531" s="22" t="s">
        <v>200</v>
      </c>
      <c r="C8531" s="22" t="s">
        <v>7</v>
      </c>
      <c r="D8531" s="22" t="s">
        <v>5</v>
      </c>
      <c r="E8531" s="22" t="s">
        <v>15</v>
      </c>
      <c r="F8531" s="22" t="s">
        <v>26</v>
      </c>
      <c r="G8531" s="1">
        <v>1583775.85</v>
      </c>
    </row>
    <row r="8532" spans="2:7">
      <c r="B8532" s="22" t="s">
        <v>200</v>
      </c>
      <c r="C8532" s="22" t="s">
        <v>7</v>
      </c>
      <c r="D8532" s="22" t="s">
        <v>5</v>
      </c>
      <c r="E8532" s="22" t="s">
        <v>15</v>
      </c>
      <c r="F8532" s="22" t="s">
        <v>27</v>
      </c>
      <c r="G8532" s="1">
        <v>28855.79</v>
      </c>
    </row>
    <row r="8533" spans="2:7">
      <c r="B8533" s="22" t="s">
        <v>200</v>
      </c>
      <c r="C8533" s="22" t="s">
        <v>7</v>
      </c>
      <c r="D8533" s="22" t="s">
        <v>5</v>
      </c>
      <c r="E8533" s="22" t="s">
        <v>15</v>
      </c>
      <c r="F8533" s="22" t="s">
        <v>72</v>
      </c>
      <c r="G8533" s="1">
        <v>9683.06</v>
      </c>
    </row>
    <row r="8534" spans="2:7">
      <c r="B8534" s="22" t="s">
        <v>200</v>
      </c>
      <c r="C8534" s="22" t="s">
        <v>7</v>
      </c>
      <c r="D8534" s="22" t="s">
        <v>5</v>
      </c>
      <c r="E8534" s="22" t="s">
        <v>28</v>
      </c>
      <c r="F8534" s="22" t="s">
        <v>29</v>
      </c>
      <c r="G8534" s="1">
        <v>705681.39</v>
      </c>
    </row>
    <row r="8535" spans="2:7">
      <c r="B8535" s="22" t="s">
        <v>200</v>
      </c>
      <c r="C8535" s="22" t="s">
        <v>7</v>
      </c>
      <c r="D8535" s="22" t="s">
        <v>5</v>
      </c>
      <c r="E8535" s="22" t="s">
        <v>28</v>
      </c>
      <c r="F8535" s="22" t="s">
        <v>30</v>
      </c>
      <c r="G8535" s="1">
        <v>42997.03</v>
      </c>
    </row>
    <row r="8536" spans="2:7">
      <c r="B8536" s="22" t="s">
        <v>200</v>
      </c>
      <c r="C8536" s="22" t="s">
        <v>7</v>
      </c>
      <c r="D8536" s="22" t="s">
        <v>5</v>
      </c>
      <c r="E8536" s="22" t="s">
        <v>28</v>
      </c>
      <c r="F8536" s="22" t="s">
        <v>31</v>
      </c>
      <c r="G8536" s="1">
        <v>613580.4</v>
      </c>
    </row>
    <row r="8537" spans="2:7">
      <c r="B8537" s="22" t="s">
        <v>200</v>
      </c>
      <c r="C8537" s="22" t="s">
        <v>7</v>
      </c>
      <c r="D8537" s="22" t="s">
        <v>5</v>
      </c>
      <c r="E8537" s="22" t="s">
        <v>28</v>
      </c>
      <c r="F8537" s="22" t="s">
        <v>32</v>
      </c>
      <c r="G8537" s="1">
        <v>213220.04</v>
      </c>
    </row>
    <row r="8538" spans="2:7">
      <c r="B8538" s="22" t="s">
        <v>200</v>
      </c>
      <c r="C8538" s="22" t="s">
        <v>7</v>
      </c>
      <c r="D8538" s="22" t="s">
        <v>5</v>
      </c>
      <c r="E8538" s="22" t="s">
        <v>28</v>
      </c>
      <c r="F8538" s="22" t="s">
        <v>33</v>
      </c>
      <c r="G8538" s="1">
        <v>97078.45</v>
      </c>
    </row>
    <row r="8539" spans="2:7">
      <c r="B8539" s="22" t="s">
        <v>200</v>
      </c>
      <c r="C8539" s="22" t="s">
        <v>7</v>
      </c>
      <c r="D8539" s="22" t="s">
        <v>5</v>
      </c>
      <c r="E8539" s="22" t="s">
        <v>34</v>
      </c>
      <c r="F8539" s="22" t="s">
        <v>35</v>
      </c>
      <c r="G8539" s="1">
        <v>3555.29</v>
      </c>
    </row>
    <row r="8540" spans="2:7">
      <c r="B8540" s="22" t="s">
        <v>200</v>
      </c>
      <c r="C8540" s="22" t="s">
        <v>7</v>
      </c>
      <c r="D8540" s="22" t="s">
        <v>5</v>
      </c>
      <c r="E8540" s="22" t="s">
        <v>34</v>
      </c>
      <c r="F8540" s="22" t="s">
        <v>36</v>
      </c>
      <c r="G8540" s="1">
        <v>69887.429999999993</v>
      </c>
    </row>
    <row r="8541" spans="2:7">
      <c r="B8541" s="22" t="s">
        <v>200</v>
      </c>
      <c r="C8541" s="22" t="s">
        <v>7</v>
      </c>
      <c r="D8541" s="22" t="s">
        <v>5</v>
      </c>
      <c r="E8541" s="22" t="s">
        <v>34</v>
      </c>
      <c r="F8541" s="22" t="s">
        <v>37</v>
      </c>
      <c r="G8541" s="1">
        <v>48007.55</v>
      </c>
    </row>
    <row r="8542" spans="2:7">
      <c r="B8542" s="22" t="s">
        <v>200</v>
      </c>
      <c r="C8542" s="22" t="s">
        <v>7</v>
      </c>
      <c r="D8542" s="22" t="s">
        <v>5</v>
      </c>
      <c r="E8542" s="22" t="s">
        <v>34</v>
      </c>
      <c r="F8542" s="22" t="s">
        <v>64</v>
      </c>
      <c r="G8542" s="1">
        <v>799949.59</v>
      </c>
    </row>
    <row r="8543" spans="2:7">
      <c r="B8543" s="22" t="s">
        <v>200</v>
      </c>
      <c r="C8543" s="22" t="s">
        <v>7</v>
      </c>
      <c r="D8543" s="22" t="s">
        <v>5</v>
      </c>
      <c r="E8543" s="22" t="s">
        <v>34</v>
      </c>
      <c r="F8543" s="22" t="s">
        <v>73</v>
      </c>
      <c r="G8543" s="1">
        <v>329275.25</v>
      </c>
    </row>
    <row r="8544" spans="2:7">
      <c r="B8544" s="22" t="s">
        <v>200</v>
      </c>
      <c r="C8544" s="22" t="s">
        <v>7</v>
      </c>
      <c r="D8544" s="22" t="s">
        <v>5</v>
      </c>
      <c r="E8544" s="22" t="s">
        <v>34</v>
      </c>
      <c r="F8544" s="22" t="s">
        <v>38</v>
      </c>
      <c r="G8544" s="1">
        <v>241522.61</v>
      </c>
    </row>
    <row r="8545" spans="2:7">
      <c r="B8545" s="22" t="s">
        <v>200</v>
      </c>
      <c r="C8545" s="22" t="s">
        <v>7</v>
      </c>
      <c r="D8545" s="22" t="s">
        <v>5</v>
      </c>
      <c r="E8545" s="22" t="s">
        <v>34</v>
      </c>
      <c r="F8545" s="22" t="s">
        <v>39</v>
      </c>
      <c r="G8545" s="1">
        <v>1115331.2</v>
      </c>
    </row>
    <row r="8546" spans="2:7">
      <c r="B8546" s="22" t="s">
        <v>200</v>
      </c>
      <c r="C8546" s="22" t="s">
        <v>7</v>
      </c>
      <c r="D8546" s="22" t="s">
        <v>5</v>
      </c>
      <c r="E8546" s="22" t="s">
        <v>34</v>
      </c>
      <c r="F8546" s="22" t="s">
        <v>65</v>
      </c>
      <c r="G8546" s="1">
        <v>15558.47</v>
      </c>
    </row>
    <row r="8547" spans="2:7">
      <c r="B8547" s="22" t="s">
        <v>200</v>
      </c>
      <c r="C8547" s="22" t="s">
        <v>7</v>
      </c>
      <c r="D8547" s="22" t="s">
        <v>5</v>
      </c>
      <c r="E8547" s="22" t="s">
        <v>34</v>
      </c>
      <c r="F8547" s="22" t="s">
        <v>43</v>
      </c>
      <c r="G8547" s="1">
        <v>139722.13</v>
      </c>
    </row>
    <row r="8548" spans="2:7">
      <c r="B8548" s="22" t="s">
        <v>200</v>
      </c>
      <c r="C8548" s="22" t="s">
        <v>7</v>
      </c>
      <c r="D8548" s="22" t="s">
        <v>5</v>
      </c>
      <c r="E8548" s="22" t="s">
        <v>34</v>
      </c>
      <c r="F8548" s="22" t="s">
        <v>44</v>
      </c>
      <c r="G8548" s="1">
        <v>4664.5600000000004</v>
      </c>
    </row>
    <row r="8549" spans="2:7">
      <c r="B8549" s="22" t="s">
        <v>200</v>
      </c>
      <c r="C8549" s="22" t="s">
        <v>7</v>
      </c>
      <c r="D8549" s="22" t="s">
        <v>5</v>
      </c>
      <c r="E8549" s="22" t="s">
        <v>34</v>
      </c>
      <c r="F8549" s="22" t="s">
        <v>46</v>
      </c>
      <c r="G8549" s="1">
        <v>82172.81</v>
      </c>
    </row>
    <row r="8550" spans="2:7">
      <c r="B8550" s="22" t="s">
        <v>200</v>
      </c>
      <c r="C8550" s="22" t="s">
        <v>7</v>
      </c>
      <c r="D8550" s="22" t="s">
        <v>5</v>
      </c>
      <c r="E8550" s="22" t="s">
        <v>34</v>
      </c>
      <c r="F8550" s="22" t="s">
        <v>47</v>
      </c>
      <c r="G8550" s="1">
        <v>324275.03000000003</v>
      </c>
    </row>
    <row r="8551" spans="2:7">
      <c r="B8551" s="22" t="s">
        <v>200</v>
      </c>
      <c r="C8551" s="22" t="s">
        <v>7</v>
      </c>
      <c r="D8551" s="22" t="s">
        <v>5</v>
      </c>
      <c r="E8551" s="22" t="s">
        <v>34</v>
      </c>
      <c r="F8551" s="22" t="s">
        <v>48</v>
      </c>
      <c r="G8551" s="1">
        <v>93472.75</v>
      </c>
    </row>
    <row r="8552" spans="2:7">
      <c r="B8552" s="22" t="s">
        <v>200</v>
      </c>
      <c r="C8552" s="22" t="s">
        <v>7</v>
      </c>
      <c r="D8552" s="22" t="s">
        <v>5</v>
      </c>
      <c r="E8552" s="22" t="s">
        <v>34</v>
      </c>
      <c r="F8552" s="22" t="s">
        <v>75</v>
      </c>
      <c r="G8552" s="1">
        <v>134.31</v>
      </c>
    </row>
    <row r="8553" spans="2:7">
      <c r="B8553" s="22" t="s">
        <v>200</v>
      </c>
      <c r="C8553" s="22" t="s">
        <v>7</v>
      </c>
      <c r="D8553" s="22" t="s">
        <v>5</v>
      </c>
      <c r="E8553" s="22" t="s">
        <v>34</v>
      </c>
      <c r="F8553" s="22" t="s">
        <v>85</v>
      </c>
      <c r="G8553" s="1">
        <v>45687.47</v>
      </c>
    </row>
    <row r="8554" spans="2:7">
      <c r="B8554" s="22" t="s">
        <v>200</v>
      </c>
      <c r="C8554" s="22" t="s">
        <v>7</v>
      </c>
      <c r="D8554" s="22" t="s">
        <v>5</v>
      </c>
      <c r="E8554" s="22" t="s">
        <v>34</v>
      </c>
      <c r="F8554" s="22" t="s">
        <v>49</v>
      </c>
      <c r="G8554" s="1">
        <v>344167</v>
      </c>
    </row>
    <row r="8555" spans="2:7">
      <c r="B8555" s="22" t="s">
        <v>200</v>
      </c>
      <c r="C8555" s="22" t="s">
        <v>7</v>
      </c>
      <c r="D8555" s="22" t="s">
        <v>5</v>
      </c>
      <c r="E8555" s="22" t="s">
        <v>34</v>
      </c>
      <c r="F8555" s="22" t="s">
        <v>50</v>
      </c>
      <c r="G8555" s="1">
        <v>425641.75</v>
      </c>
    </row>
    <row r="8556" spans="2:7">
      <c r="B8556" s="22" t="s">
        <v>200</v>
      </c>
      <c r="C8556" s="22" t="s">
        <v>7</v>
      </c>
      <c r="D8556" s="22" t="s">
        <v>5</v>
      </c>
      <c r="E8556" s="22" t="s">
        <v>34</v>
      </c>
      <c r="F8556" s="22" t="s">
        <v>52</v>
      </c>
      <c r="G8556" s="1">
        <v>21129.55</v>
      </c>
    </row>
    <row r="8557" spans="2:7">
      <c r="B8557" s="22" t="s">
        <v>200</v>
      </c>
      <c r="C8557" s="22" t="s">
        <v>7</v>
      </c>
      <c r="D8557" s="22" t="s">
        <v>5</v>
      </c>
      <c r="E8557" s="22" t="s">
        <v>34</v>
      </c>
      <c r="F8557" s="22" t="s">
        <v>53</v>
      </c>
      <c r="G8557" s="1">
        <v>750547.15</v>
      </c>
    </row>
    <row r="8558" spans="2:7">
      <c r="B8558" s="22" t="s">
        <v>200</v>
      </c>
      <c r="C8558" s="22" t="s">
        <v>7</v>
      </c>
      <c r="D8558" s="22" t="s">
        <v>5</v>
      </c>
      <c r="E8558" s="22" t="s">
        <v>34</v>
      </c>
      <c r="F8558" s="22" t="s">
        <v>54</v>
      </c>
      <c r="G8558" s="1">
        <v>453925.79</v>
      </c>
    </row>
    <row r="8559" spans="2:7">
      <c r="B8559" s="22" t="s">
        <v>200</v>
      </c>
      <c r="C8559" s="22" t="s">
        <v>7</v>
      </c>
      <c r="D8559" s="22" t="s">
        <v>5</v>
      </c>
      <c r="E8559" s="22" t="s">
        <v>34</v>
      </c>
      <c r="F8559" s="22" t="s">
        <v>68</v>
      </c>
      <c r="G8559" s="1">
        <v>22684.67</v>
      </c>
    </row>
    <row r="8560" spans="2:7">
      <c r="B8560" s="22" t="s">
        <v>200</v>
      </c>
      <c r="C8560" s="22" t="s">
        <v>7</v>
      </c>
      <c r="D8560" s="22" t="s">
        <v>5</v>
      </c>
      <c r="E8560" s="22" t="s">
        <v>34</v>
      </c>
      <c r="F8560" s="22" t="s">
        <v>55</v>
      </c>
      <c r="G8560" s="1">
        <v>3520</v>
      </c>
    </row>
    <row r="8561" spans="2:7">
      <c r="B8561" s="22" t="s">
        <v>200</v>
      </c>
      <c r="C8561" s="22" t="s">
        <v>7</v>
      </c>
      <c r="D8561" s="22" t="s">
        <v>5</v>
      </c>
      <c r="E8561" s="22" t="s">
        <v>34</v>
      </c>
      <c r="F8561" s="22" t="s">
        <v>56</v>
      </c>
      <c r="G8561" s="1">
        <v>701</v>
      </c>
    </row>
    <row r="8562" spans="2:7">
      <c r="B8562" s="22" t="s">
        <v>200</v>
      </c>
      <c r="C8562" s="22" t="s">
        <v>7</v>
      </c>
      <c r="D8562" s="22" t="s">
        <v>5</v>
      </c>
      <c r="E8562" s="22" t="s">
        <v>34</v>
      </c>
      <c r="F8562" s="22" t="s">
        <v>76</v>
      </c>
      <c r="G8562" s="1">
        <v>101182.18</v>
      </c>
    </row>
    <row r="8563" spans="2:7">
      <c r="B8563" s="22" t="s">
        <v>200</v>
      </c>
      <c r="C8563" s="22" t="s">
        <v>7</v>
      </c>
      <c r="D8563" s="22" t="s">
        <v>5</v>
      </c>
      <c r="E8563" s="22" t="s">
        <v>34</v>
      </c>
      <c r="F8563" s="22" t="s">
        <v>57</v>
      </c>
      <c r="G8563" s="1">
        <v>363570.13</v>
      </c>
    </row>
    <row r="8564" spans="2:7">
      <c r="B8564" s="22" t="s">
        <v>200</v>
      </c>
      <c r="C8564" s="22" t="s">
        <v>7</v>
      </c>
      <c r="D8564" s="22" t="s">
        <v>5</v>
      </c>
      <c r="E8564" s="22" t="s">
        <v>34</v>
      </c>
      <c r="F8564" s="22" t="s">
        <v>58</v>
      </c>
      <c r="G8564" s="1">
        <v>30402.37</v>
      </c>
    </row>
    <row r="8565" spans="2:7">
      <c r="B8565" s="22" t="s">
        <v>200</v>
      </c>
      <c r="C8565" s="22" t="s">
        <v>7</v>
      </c>
      <c r="D8565" s="22" t="s">
        <v>5</v>
      </c>
      <c r="E8565" s="22" t="s">
        <v>59</v>
      </c>
      <c r="F8565" s="22" t="s">
        <v>55</v>
      </c>
      <c r="G8565" s="1">
        <v>21280.82</v>
      </c>
    </row>
    <row r="8566" spans="2:7">
      <c r="B8566" s="22" t="s">
        <v>200</v>
      </c>
      <c r="C8566" s="22" t="s">
        <v>7</v>
      </c>
      <c r="D8566" s="22" t="s">
        <v>5</v>
      </c>
      <c r="E8566" s="22" t="s">
        <v>60</v>
      </c>
      <c r="F8566" s="22" t="s">
        <v>78</v>
      </c>
      <c r="G8566" s="1">
        <v>13277.64</v>
      </c>
    </row>
    <row r="8567" spans="2:7">
      <c r="B8567" s="22" t="s">
        <v>200</v>
      </c>
      <c r="C8567" s="22" t="s">
        <v>7</v>
      </c>
      <c r="D8567" s="22" t="s">
        <v>5</v>
      </c>
      <c r="E8567" s="22" t="s">
        <v>60</v>
      </c>
      <c r="F8567" s="22" t="s">
        <v>79</v>
      </c>
      <c r="G8567" s="1">
        <v>29015.75</v>
      </c>
    </row>
    <row r="8568" spans="2:7">
      <c r="B8568" s="22" t="s">
        <v>200</v>
      </c>
      <c r="C8568" s="22" t="s">
        <v>7</v>
      </c>
      <c r="D8568" s="22" t="s">
        <v>7</v>
      </c>
      <c r="E8568" s="22" t="s">
        <v>5</v>
      </c>
      <c r="F8568" s="22" t="s">
        <v>6</v>
      </c>
      <c r="G8568" s="1">
        <v>65368.66</v>
      </c>
    </row>
    <row r="8569" spans="2:7">
      <c r="B8569" s="22" t="s">
        <v>200</v>
      </c>
      <c r="C8569" s="22" t="s">
        <v>7</v>
      </c>
      <c r="D8569" s="22" t="s">
        <v>7</v>
      </c>
      <c r="E8569" s="22" t="s">
        <v>8</v>
      </c>
      <c r="F8569" s="22" t="s">
        <v>9</v>
      </c>
      <c r="G8569" s="1">
        <v>70152.86</v>
      </c>
    </row>
    <row r="8570" spans="2:7">
      <c r="B8570" s="22" t="s">
        <v>200</v>
      </c>
      <c r="C8570" s="22" t="s">
        <v>7</v>
      </c>
      <c r="D8570" s="22" t="s">
        <v>7</v>
      </c>
      <c r="E8570" s="22" t="s">
        <v>8</v>
      </c>
      <c r="F8570" s="22" t="s">
        <v>10</v>
      </c>
      <c r="G8570" s="1">
        <v>5022.5</v>
      </c>
    </row>
    <row r="8571" spans="2:7">
      <c r="B8571" s="22" t="s">
        <v>200</v>
      </c>
      <c r="C8571" s="22" t="s">
        <v>7</v>
      </c>
      <c r="D8571" s="22" t="s">
        <v>7</v>
      </c>
      <c r="E8571" s="22" t="s">
        <v>8</v>
      </c>
      <c r="F8571" s="22" t="s">
        <v>11</v>
      </c>
      <c r="G8571" s="1">
        <v>25022.75</v>
      </c>
    </row>
    <row r="8572" spans="2:7">
      <c r="B8572" s="22" t="s">
        <v>200</v>
      </c>
      <c r="C8572" s="22" t="s">
        <v>7</v>
      </c>
      <c r="D8572" s="22" t="s">
        <v>7</v>
      </c>
      <c r="E8572" s="22" t="s">
        <v>8</v>
      </c>
      <c r="F8572" s="22" t="s">
        <v>12</v>
      </c>
      <c r="G8572" s="1">
        <v>82042.990000000005</v>
      </c>
    </row>
    <row r="8573" spans="2:7">
      <c r="B8573" s="22" t="s">
        <v>200</v>
      </c>
      <c r="C8573" s="22" t="s">
        <v>7</v>
      </c>
      <c r="D8573" s="22" t="s">
        <v>7</v>
      </c>
      <c r="E8573" s="22" t="s">
        <v>8</v>
      </c>
      <c r="F8573" s="22" t="s">
        <v>13</v>
      </c>
      <c r="G8573" s="1">
        <v>159866.12</v>
      </c>
    </row>
    <row r="8574" spans="2:7">
      <c r="B8574" s="22" t="s">
        <v>200</v>
      </c>
      <c r="C8574" s="22" t="s">
        <v>7</v>
      </c>
      <c r="D8574" s="22" t="s">
        <v>7</v>
      </c>
      <c r="E8574" s="22" t="s">
        <v>14</v>
      </c>
      <c r="F8574" s="22" t="s">
        <v>9</v>
      </c>
      <c r="G8574" s="1">
        <v>612406.84</v>
      </c>
    </row>
    <row r="8575" spans="2:7">
      <c r="B8575" s="22" t="s">
        <v>200</v>
      </c>
      <c r="C8575" s="22" t="s">
        <v>7</v>
      </c>
      <c r="D8575" s="22" t="s">
        <v>7</v>
      </c>
      <c r="E8575" s="22" t="s">
        <v>14</v>
      </c>
      <c r="F8575" s="22" t="s">
        <v>10</v>
      </c>
      <c r="G8575" s="1">
        <v>139673.93</v>
      </c>
    </row>
    <row r="8576" spans="2:7">
      <c r="B8576" s="22" t="s">
        <v>200</v>
      </c>
      <c r="C8576" s="22" t="s">
        <v>7</v>
      </c>
      <c r="D8576" s="22" t="s">
        <v>7</v>
      </c>
      <c r="E8576" s="22" t="s">
        <v>14</v>
      </c>
      <c r="F8576" s="22" t="s">
        <v>11</v>
      </c>
      <c r="G8576" s="1">
        <v>141421.95000000001</v>
      </c>
    </row>
    <row r="8577" spans="2:7">
      <c r="B8577" s="22" t="s">
        <v>200</v>
      </c>
      <c r="C8577" s="22" t="s">
        <v>7</v>
      </c>
      <c r="D8577" s="22" t="s">
        <v>7</v>
      </c>
      <c r="E8577" s="22" t="s">
        <v>14</v>
      </c>
      <c r="F8577" s="22" t="s">
        <v>12</v>
      </c>
      <c r="G8577" s="1">
        <v>255969.03</v>
      </c>
    </row>
    <row r="8578" spans="2:7">
      <c r="B8578" s="22" t="s">
        <v>200</v>
      </c>
      <c r="C8578" s="22" t="s">
        <v>7</v>
      </c>
      <c r="D8578" s="22" t="s">
        <v>7</v>
      </c>
      <c r="E8578" s="22" t="s">
        <v>14</v>
      </c>
      <c r="F8578" s="22" t="s">
        <v>13</v>
      </c>
      <c r="G8578" s="1">
        <v>152226.62</v>
      </c>
    </row>
    <row r="8579" spans="2:7">
      <c r="B8579" s="22" t="s">
        <v>200</v>
      </c>
      <c r="C8579" s="22" t="s">
        <v>7</v>
      </c>
      <c r="D8579" s="22" t="s">
        <v>7</v>
      </c>
      <c r="E8579" s="22" t="s">
        <v>15</v>
      </c>
      <c r="F8579" s="22" t="s">
        <v>17</v>
      </c>
      <c r="G8579" s="1">
        <v>25781.360000000001</v>
      </c>
    </row>
    <row r="8580" spans="2:7">
      <c r="B8580" s="22" t="s">
        <v>200</v>
      </c>
      <c r="C8580" s="22" t="s">
        <v>7</v>
      </c>
      <c r="D8580" s="22" t="s">
        <v>7</v>
      </c>
      <c r="E8580" s="22" t="s">
        <v>15</v>
      </c>
      <c r="F8580" s="22" t="s">
        <v>18</v>
      </c>
      <c r="G8580" s="1">
        <v>139917.04</v>
      </c>
    </row>
    <row r="8581" spans="2:7">
      <c r="B8581" s="22" t="s">
        <v>200</v>
      </c>
      <c r="C8581" s="22" t="s">
        <v>7</v>
      </c>
      <c r="D8581" s="22" t="s">
        <v>7</v>
      </c>
      <c r="E8581" s="22" t="s">
        <v>15</v>
      </c>
      <c r="F8581" s="22" t="s">
        <v>19</v>
      </c>
      <c r="G8581" s="1">
        <v>27497.599999999999</v>
      </c>
    </row>
    <row r="8582" spans="2:7">
      <c r="B8582" s="22" t="s">
        <v>200</v>
      </c>
      <c r="C8582" s="22" t="s">
        <v>7</v>
      </c>
      <c r="D8582" s="22" t="s">
        <v>7</v>
      </c>
      <c r="E8582" s="22" t="s">
        <v>15</v>
      </c>
      <c r="F8582" s="22" t="s">
        <v>20</v>
      </c>
      <c r="G8582" s="1">
        <v>222662.83</v>
      </c>
    </row>
    <row r="8583" spans="2:7">
      <c r="B8583" s="22" t="s">
        <v>200</v>
      </c>
      <c r="C8583" s="22" t="s">
        <v>7</v>
      </c>
      <c r="D8583" s="22" t="s">
        <v>7</v>
      </c>
      <c r="E8583" s="22" t="s">
        <v>15</v>
      </c>
      <c r="F8583" s="22" t="s">
        <v>21</v>
      </c>
      <c r="G8583" s="1">
        <v>749.56</v>
      </c>
    </row>
    <row r="8584" spans="2:7">
      <c r="B8584" s="22" t="s">
        <v>200</v>
      </c>
      <c r="C8584" s="22" t="s">
        <v>7</v>
      </c>
      <c r="D8584" s="22" t="s">
        <v>7</v>
      </c>
      <c r="E8584" s="22" t="s">
        <v>15</v>
      </c>
      <c r="F8584" s="22" t="s">
        <v>22</v>
      </c>
      <c r="G8584" s="1">
        <v>4490.2299999999996</v>
      </c>
    </row>
    <row r="8585" spans="2:7">
      <c r="B8585" s="22" t="s">
        <v>200</v>
      </c>
      <c r="C8585" s="22" t="s">
        <v>7</v>
      </c>
      <c r="D8585" s="22" t="s">
        <v>7</v>
      </c>
      <c r="E8585" s="22" t="s">
        <v>15</v>
      </c>
      <c r="F8585" s="22" t="s">
        <v>23</v>
      </c>
      <c r="G8585" s="1">
        <v>529.69000000000005</v>
      </c>
    </row>
    <row r="8586" spans="2:7">
      <c r="B8586" s="22" t="s">
        <v>200</v>
      </c>
      <c r="C8586" s="22" t="s">
        <v>7</v>
      </c>
      <c r="D8586" s="22" t="s">
        <v>7</v>
      </c>
      <c r="E8586" s="22" t="s">
        <v>15</v>
      </c>
      <c r="F8586" s="22" t="s">
        <v>24</v>
      </c>
      <c r="G8586" s="1">
        <v>73903.539999999994</v>
      </c>
    </row>
    <row r="8587" spans="2:7">
      <c r="B8587" s="22" t="s">
        <v>200</v>
      </c>
      <c r="C8587" s="22" t="s">
        <v>7</v>
      </c>
      <c r="D8587" s="22" t="s">
        <v>7</v>
      </c>
      <c r="E8587" s="22" t="s">
        <v>15</v>
      </c>
      <c r="F8587" s="22" t="s">
        <v>25</v>
      </c>
      <c r="G8587" s="1">
        <v>7727.76</v>
      </c>
    </row>
    <row r="8588" spans="2:7">
      <c r="B8588" s="22" t="s">
        <v>200</v>
      </c>
      <c r="C8588" s="22" t="s">
        <v>7</v>
      </c>
      <c r="D8588" s="22" t="s">
        <v>7</v>
      </c>
      <c r="E8588" s="22" t="s">
        <v>15</v>
      </c>
      <c r="F8588" s="22" t="s">
        <v>26</v>
      </c>
      <c r="G8588" s="1">
        <v>357893.71</v>
      </c>
    </row>
    <row r="8589" spans="2:7">
      <c r="B8589" s="22" t="s">
        <v>200</v>
      </c>
      <c r="C8589" s="22" t="s">
        <v>7</v>
      </c>
      <c r="D8589" s="22" t="s">
        <v>7</v>
      </c>
      <c r="E8589" s="22" t="s">
        <v>15</v>
      </c>
      <c r="F8589" s="22" t="s">
        <v>27</v>
      </c>
      <c r="G8589" s="1">
        <v>445.23</v>
      </c>
    </row>
    <row r="8590" spans="2:7">
      <c r="B8590" s="22" t="s">
        <v>200</v>
      </c>
      <c r="C8590" s="22" t="s">
        <v>7</v>
      </c>
      <c r="D8590" s="22" t="s">
        <v>7</v>
      </c>
      <c r="E8590" s="22" t="s">
        <v>15</v>
      </c>
      <c r="F8590" s="22" t="s">
        <v>72</v>
      </c>
      <c r="G8590" s="1">
        <v>2739.87</v>
      </c>
    </row>
    <row r="8591" spans="2:7">
      <c r="B8591" s="22" t="s">
        <v>200</v>
      </c>
      <c r="C8591" s="22" t="s">
        <v>7</v>
      </c>
      <c r="D8591" s="22" t="s">
        <v>7</v>
      </c>
      <c r="E8591" s="22" t="s">
        <v>28</v>
      </c>
      <c r="F8591" s="22" t="s">
        <v>29</v>
      </c>
      <c r="G8591" s="1">
        <v>167686.49</v>
      </c>
    </row>
    <row r="8592" spans="2:7">
      <c r="B8592" s="22" t="s">
        <v>200</v>
      </c>
      <c r="C8592" s="22" t="s">
        <v>7</v>
      </c>
      <c r="D8592" s="22" t="s">
        <v>7</v>
      </c>
      <c r="E8592" s="22" t="s">
        <v>28</v>
      </c>
      <c r="F8592" s="22" t="s">
        <v>32</v>
      </c>
      <c r="G8592" s="1">
        <v>48107.78</v>
      </c>
    </row>
    <row r="8593" spans="2:7">
      <c r="B8593" s="22" t="s">
        <v>200</v>
      </c>
      <c r="C8593" s="22" t="s">
        <v>7</v>
      </c>
      <c r="D8593" s="22" t="s">
        <v>7</v>
      </c>
      <c r="E8593" s="22" t="s">
        <v>34</v>
      </c>
      <c r="F8593" s="22" t="s">
        <v>37</v>
      </c>
      <c r="G8593" s="1">
        <v>50460</v>
      </c>
    </row>
    <row r="8594" spans="2:7">
      <c r="B8594" s="22" t="s">
        <v>200</v>
      </c>
      <c r="C8594" s="22" t="s">
        <v>7</v>
      </c>
      <c r="D8594" s="22" t="s">
        <v>7</v>
      </c>
      <c r="E8594" s="22" t="s">
        <v>34</v>
      </c>
      <c r="F8594" s="22" t="s">
        <v>38</v>
      </c>
      <c r="G8594" s="1">
        <v>9505.84</v>
      </c>
    </row>
    <row r="8595" spans="2:7">
      <c r="B8595" s="22" t="s">
        <v>200</v>
      </c>
      <c r="C8595" s="22" t="s">
        <v>7</v>
      </c>
      <c r="D8595" s="22" t="s">
        <v>7</v>
      </c>
      <c r="E8595" s="22" t="s">
        <v>34</v>
      </c>
      <c r="F8595" s="22" t="s">
        <v>39</v>
      </c>
      <c r="G8595" s="1">
        <v>424523.79</v>
      </c>
    </row>
    <row r="8596" spans="2:7">
      <c r="B8596" s="22" t="s">
        <v>200</v>
      </c>
      <c r="C8596" s="22" t="s">
        <v>7</v>
      </c>
      <c r="D8596" s="22" t="s">
        <v>7</v>
      </c>
      <c r="E8596" s="22" t="s">
        <v>34</v>
      </c>
      <c r="F8596" s="22" t="s">
        <v>40</v>
      </c>
      <c r="G8596" s="1">
        <v>39372.400000000001</v>
      </c>
    </row>
    <row r="8597" spans="2:7">
      <c r="B8597" s="22" t="s">
        <v>200</v>
      </c>
      <c r="C8597" s="22" t="s">
        <v>7</v>
      </c>
      <c r="D8597" s="22" t="s">
        <v>7</v>
      </c>
      <c r="E8597" s="22" t="s">
        <v>34</v>
      </c>
      <c r="F8597" s="22" t="s">
        <v>41</v>
      </c>
      <c r="G8597" s="1">
        <v>62152.19</v>
      </c>
    </row>
    <row r="8598" spans="2:7">
      <c r="B8598" s="22" t="s">
        <v>200</v>
      </c>
      <c r="C8598" s="22" t="s">
        <v>7</v>
      </c>
      <c r="D8598" s="22" t="s">
        <v>7</v>
      </c>
      <c r="E8598" s="22" t="s">
        <v>34</v>
      </c>
      <c r="F8598" s="22" t="s">
        <v>65</v>
      </c>
      <c r="G8598" s="1">
        <v>15194.95</v>
      </c>
    </row>
    <row r="8599" spans="2:7">
      <c r="B8599" s="22" t="s">
        <v>200</v>
      </c>
      <c r="C8599" s="22" t="s">
        <v>7</v>
      </c>
      <c r="D8599" s="22" t="s">
        <v>7</v>
      </c>
      <c r="E8599" s="22" t="s">
        <v>34</v>
      </c>
      <c r="F8599" s="22" t="s">
        <v>45</v>
      </c>
      <c r="G8599" s="1">
        <v>132913.5</v>
      </c>
    </row>
    <row r="8600" spans="2:7">
      <c r="B8600" s="22" t="s">
        <v>200</v>
      </c>
      <c r="C8600" s="22" t="s">
        <v>7</v>
      </c>
      <c r="D8600" s="22" t="s">
        <v>7</v>
      </c>
      <c r="E8600" s="22" t="s">
        <v>34</v>
      </c>
      <c r="F8600" s="22" t="s">
        <v>47</v>
      </c>
      <c r="G8600" s="1">
        <v>364040.96000000002</v>
      </c>
    </row>
    <row r="8601" spans="2:7">
      <c r="B8601" s="22" t="s">
        <v>200</v>
      </c>
      <c r="C8601" s="22" t="s">
        <v>7</v>
      </c>
      <c r="D8601" s="22" t="s">
        <v>7</v>
      </c>
      <c r="E8601" s="22" t="s">
        <v>34</v>
      </c>
      <c r="F8601" s="22" t="s">
        <v>48</v>
      </c>
      <c r="G8601" s="1">
        <v>455.68</v>
      </c>
    </row>
    <row r="8602" spans="2:7">
      <c r="B8602" s="22" t="s">
        <v>200</v>
      </c>
      <c r="C8602" s="22" t="s">
        <v>7</v>
      </c>
      <c r="D8602" s="22" t="s">
        <v>7</v>
      </c>
      <c r="E8602" s="22" t="s">
        <v>34</v>
      </c>
      <c r="F8602" s="22" t="s">
        <v>50</v>
      </c>
      <c r="G8602" s="1">
        <v>17980.46</v>
      </c>
    </row>
    <row r="8603" spans="2:7">
      <c r="B8603" s="22" t="s">
        <v>200</v>
      </c>
      <c r="C8603" s="22" t="s">
        <v>7</v>
      </c>
      <c r="D8603" s="22" t="s">
        <v>7</v>
      </c>
      <c r="E8603" s="22" t="s">
        <v>34</v>
      </c>
      <c r="F8603" s="22" t="s">
        <v>55</v>
      </c>
      <c r="G8603" s="1">
        <v>2891</v>
      </c>
    </row>
    <row r="8604" spans="2:7">
      <c r="B8604" s="22" t="s">
        <v>200</v>
      </c>
      <c r="C8604" s="22" t="s">
        <v>7</v>
      </c>
      <c r="D8604" s="22" t="s">
        <v>7</v>
      </c>
      <c r="E8604" s="22" t="s">
        <v>34</v>
      </c>
      <c r="F8604" s="22" t="s">
        <v>58</v>
      </c>
      <c r="G8604" s="1">
        <v>17931.2</v>
      </c>
    </row>
    <row r="8605" spans="2:7">
      <c r="B8605" s="22" t="s">
        <v>200</v>
      </c>
      <c r="C8605" s="22" t="s">
        <v>7</v>
      </c>
      <c r="D8605" s="22" t="s">
        <v>7</v>
      </c>
      <c r="E8605" s="22" t="s">
        <v>59</v>
      </c>
      <c r="F8605" s="22" t="s">
        <v>55</v>
      </c>
      <c r="G8605" s="1">
        <v>4445.79</v>
      </c>
    </row>
    <row r="8606" spans="2:7">
      <c r="B8606" s="22" t="s">
        <v>200</v>
      </c>
      <c r="C8606" s="22" t="s">
        <v>7</v>
      </c>
      <c r="D8606" s="22" t="s">
        <v>7</v>
      </c>
      <c r="E8606" s="22" t="s">
        <v>60</v>
      </c>
      <c r="F8606" s="22" t="s">
        <v>78</v>
      </c>
      <c r="G8606" s="1">
        <v>16756.53</v>
      </c>
    </row>
    <row r="8607" spans="2:7">
      <c r="B8607" s="22" t="s">
        <v>201</v>
      </c>
      <c r="C8607" s="22" t="s">
        <v>7</v>
      </c>
      <c r="D8607" s="22" t="s">
        <v>5</v>
      </c>
      <c r="E8607" s="22" t="s">
        <v>5</v>
      </c>
      <c r="F8607" s="22" t="s">
        <v>6</v>
      </c>
      <c r="G8607" s="1">
        <v>93372.03</v>
      </c>
    </row>
    <row r="8608" spans="2:7">
      <c r="B8608" s="22" t="s">
        <v>201</v>
      </c>
      <c r="C8608" s="22" t="s">
        <v>7</v>
      </c>
      <c r="D8608" s="22" t="s">
        <v>5</v>
      </c>
      <c r="E8608" s="22" t="s">
        <v>7</v>
      </c>
      <c r="F8608" s="22" t="s">
        <v>6</v>
      </c>
      <c r="G8608" s="1">
        <v>-93372.03</v>
      </c>
    </row>
    <row r="8609" spans="2:7">
      <c r="B8609" s="22" t="s">
        <v>201</v>
      </c>
      <c r="C8609" s="22" t="s">
        <v>7</v>
      </c>
      <c r="D8609" s="22" t="s">
        <v>5</v>
      </c>
      <c r="E8609" s="22" t="s">
        <v>8</v>
      </c>
      <c r="F8609" s="22" t="s">
        <v>9</v>
      </c>
      <c r="G8609" s="1">
        <v>17741512.670000002</v>
      </c>
    </row>
    <row r="8610" spans="2:7">
      <c r="B8610" s="22" t="s">
        <v>201</v>
      </c>
      <c r="C8610" s="22" t="s">
        <v>7</v>
      </c>
      <c r="D8610" s="22" t="s">
        <v>5</v>
      </c>
      <c r="E8610" s="22" t="s">
        <v>8</v>
      </c>
      <c r="F8610" s="22" t="s">
        <v>10</v>
      </c>
      <c r="G8610" s="1">
        <v>394611.34</v>
      </c>
    </row>
    <row r="8611" spans="2:7">
      <c r="B8611" s="22" t="s">
        <v>201</v>
      </c>
      <c r="C8611" s="22" t="s">
        <v>7</v>
      </c>
      <c r="D8611" s="22" t="s">
        <v>5</v>
      </c>
      <c r="E8611" s="22" t="s">
        <v>8</v>
      </c>
      <c r="F8611" s="22" t="s">
        <v>11</v>
      </c>
      <c r="G8611" s="1">
        <v>175215.08</v>
      </c>
    </row>
    <row r="8612" spans="2:7">
      <c r="B8612" s="22" t="s">
        <v>201</v>
      </c>
      <c r="C8612" s="22" t="s">
        <v>7</v>
      </c>
      <c r="D8612" s="22" t="s">
        <v>5</v>
      </c>
      <c r="E8612" s="22" t="s">
        <v>8</v>
      </c>
      <c r="F8612" s="22" t="s">
        <v>12</v>
      </c>
      <c r="G8612" s="1">
        <v>1849762.23</v>
      </c>
    </row>
    <row r="8613" spans="2:7">
      <c r="B8613" s="22" t="s">
        <v>201</v>
      </c>
      <c r="C8613" s="22" t="s">
        <v>7</v>
      </c>
      <c r="D8613" s="22" t="s">
        <v>5</v>
      </c>
      <c r="E8613" s="22" t="s">
        <v>8</v>
      </c>
      <c r="F8613" s="22" t="s">
        <v>13</v>
      </c>
      <c r="G8613" s="1">
        <v>222181.08</v>
      </c>
    </row>
    <row r="8614" spans="2:7">
      <c r="B8614" s="22" t="s">
        <v>201</v>
      </c>
      <c r="C8614" s="22" t="s">
        <v>7</v>
      </c>
      <c r="D8614" s="22" t="s">
        <v>5</v>
      </c>
      <c r="E8614" s="22" t="s">
        <v>8</v>
      </c>
      <c r="F8614" s="22" t="s">
        <v>70</v>
      </c>
      <c r="G8614" s="1">
        <v>105636.08</v>
      </c>
    </row>
    <row r="8615" spans="2:7">
      <c r="B8615" s="22" t="s">
        <v>201</v>
      </c>
      <c r="C8615" s="22" t="s">
        <v>7</v>
      </c>
      <c r="D8615" s="22" t="s">
        <v>5</v>
      </c>
      <c r="E8615" s="22" t="s">
        <v>14</v>
      </c>
      <c r="F8615" s="22" t="s">
        <v>9</v>
      </c>
      <c r="G8615" s="1">
        <v>4956127.68</v>
      </c>
    </row>
    <row r="8616" spans="2:7">
      <c r="B8616" s="22" t="s">
        <v>201</v>
      </c>
      <c r="C8616" s="22" t="s">
        <v>7</v>
      </c>
      <c r="D8616" s="22" t="s">
        <v>5</v>
      </c>
      <c r="E8616" s="22" t="s">
        <v>14</v>
      </c>
      <c r="F8616" s="22" t="s">
        <v>10</v>
      </c>
      <c r="G8616" s="1">
        <v>197561.88</v>
      </c>
    </row>
    <row r="8617" spans="2:7">
      <c r="B8617" s="22" t="s">
        <v>201</v>
      </c>
      <c r="C8617" s="22" t="s">
        <v>7</v>
      </c>
      <c r="D8617" s="22" t="s">
        <v>5</v>
      </c>
      <c r="E8617" s="22" t="s">
        <v>14</v>
      </c>
      <c r="F8617" s="22" t="s">
        <v>11</v>
      </c>
      <c r="G8617" s="1">
        <v>101348.66</v>
      </c>
    </row>
    <row r="8618" spans="2:7">
      <c r="B8618" s="22" t="s">
        <v>201</v>
      </c>
      <c r="C8618" s="22" t="s">
        <v>7</v>
      </c>
      <c r="D8618" s="22" t="s">
        <v>5</v>
      </c>
      <c r="E8618" s="22" t="s">
        <v>14</v>
      </c>
      <c r="F8618" s="22" t="s">
        <v>12</v>
      </c>
      <c r="G8618" s="1">
        <v>137975.01</v>
      </c>
    </row>
    <row r="8619" spans="2:7">
      <c r="B8619" s="22" t="s">
        <v>201</v>
      </c>
      <c r="C8619" s="22" t="s">
        <v>7</v>
      </c>
      <c r="D8619" s="22" t="s">
        <v>5</v>
      </c>
      <c r="E8619" s="22" t="s">
        <v>14</v>
      </c>
      <c r="F8619" s="22" t="s">
        <v>13</v>
      </c>
      <c r="G8619" s="1">
        <v>54407.4</v>
      </c>
    </row>
    <row r="8620" spans="2:7">
      <c r="B8620" s="22" t="s">
        <v>201</v>
      </c>
      <c r="C8620" s="22" t="s">
        <v>7</v>
      </c>
      <c r="D8620" s="22" t="s">
        <v>5</v>
      </c>
      <c r="E8620" s="22" t="s">
        <v>15</v>
      </c>
      <c r="F8620" s="22" t="s">
        <v>16</v>
      </c>
      <c r="G8620" s="1">
        <v>9390.1200000000008</v>
      </c>
    </row>
    <row r="8621" spans="2:7">
      <c r="B8621" s="22" t="s">
        <v>201</v>
      </c>
      <c r="C8621" s="22" t="s">
        <v>7</v>
      </c>
      <c r="D8621" s="22" t="s">
        <v>5</v>
      </c>
      <c r="E8621" s="22" t="s">
        <v>15</v>
      </c>
      <c r="F8621" s="22" t="s">
        <v>71</v>
      </c>
      <c r="G8621" s="1">
        <v>433.01</v>
      </c>
    </row>
    <row r="8622" spans="2:7">
      <c r="B8622" s="22" t="s">
        <v>201</v>
      </c>
      <c r="C8622" s="22" t="s">
        <v>7</v>
      </c>
      <c r="D8622" s="22" t="s">
        <v>5</v>
      </c>
      <c r="E8622" s="22" t="s">
        <v>15</v>
      </c>
      <c r="F8622" s="22" t="s">
        <v>17</v>
      </c>
      <c r="G8622" s="1">
        <v>1500099.24</v>
      </c>
    </row>
    <row r="8623" spans="2:7">
      <c r="B8623" s="22" t="s">
        <v>201</v>
      </c>
      <c r="C8623" s="22" t="s">
        <v>7</v>
      </c>
      <c r="D8623" s="22" t="s">
        <v>5</v>
      </c>
      <c r="E8623" s="22" t="s">
        <v>15</v>
      </c>
      <c r="F8623" s="22" t="s">
        <v>18</v>
      </c>
      <c r="G8623" s="1">
        <v>409066.41</v>
      </c>
    </row>
    <row r="8624" spans="2:7">
      <c r="B8624" s="22" t="s">
        <v>201</v>
      </c>
      <c r="C8624" s="22" t="s">
        <v>7</v>
      </c>
      <c r="D8624" s="22" t="s">
        <v>5</v>
      </c>
      <c r="E8624" s="22" t="s">
        <v>15</v>
      </c>
      <c r="F8624" s="22" t="s">
        <v>19</v>
      </c>
      <c r="G8624" s="1">
        <v>3025628.25</v>
      </c>
    </row>
    <row r="8625" spans="2:7">
      <c r="B8625" s="22" t="s">
        <v>201</v>
      </c>
      <c r="C8625" s="22" t="s">
        <v>7</v>
      </c>
      <c r="D8625" s="22" t="s">
        <v>5</v>
      </c>
      <c r="E8625" s="22" t="s">
        <v>15</v>
      </c>
      <c r="F8625" s="22" t="s">
        <v>20</v>
      </c>
      <c r="G8625" s="1">
        <v>675855.53</v>
      </c>
    </row>
    <row r="8626" spans="2:7">
      <c r="B8626" s="22" t="s">
        <v>201</v>
      </c>
      <c r="C8626" s="22" t="s">
        <v>7</v>
      </c>
      <c r="D8626" s="22" t="s">
        <v>5</v>
      </c>
      <c r="E8626" s="22" t="s">
        <v>15</v>
      </c>
      <c r="F8626" s="22" t="s">
        <v>23</v>
      </c>
      <c r="G8626" s="1">
        <v>81475.92</v>
      </c>
    </row>
    <row r="8627" spans="2:7">
      <c r="B8627" s="22" t="s">
        <v>201</v>
      </c>
      <c r="C8627" s="22" t="s">
        <v>7</v>
      </c>
      <c r="D8627" s="22" t="s">
        <v>5</v>
      </c>
      <c r="E8627" s="22" t="s">
        <v>15</v>
      </c>
      <c r="F8627" s="22" t="s">
        <v>24</v>
      </c>
      <c r="G8627" s="1">
        <v>147950.54</v>
      </c>
    </row>
    <row r="8628" spans="2:7">
      <c r="B8628" s="22" t="s">
        <v>201</v>
      </c>
      <c r="C8628" s="22" t="s">
        <v>7</v>
      </c>
      <c r="D8628" s="22" t="s">
        <v>5</v>
      </c>
      <c r="E8628" s="22" t="s">
        <v>15</v>
      </c>
      <c r="F8628" s="22" t="s">
        <v>25</v>
      </c>
      <c r="G8628" s="1">
        <v>2453823.2400000002</v>
      </c>
    </row>
    <row r="8629" spans="2:7">
      <c r="B8629" s="22" t="s">
        <v>201</v>
      </c>
      <c r="C8629" s="22" t="s">
        <v>7</v>
      </c>
      <c r="D8629" s="22" t="s">
        <v>5</v>
      </c>
      <c r="E8629" s="22" t="s">
        <v>15</v>
      </c>
      <c r="F8629" s="22" t="s">
        <v>26</v>
      </c>
      <c r="G8629" s="1">
        <v>1547537.98</v>
      </c>
    </row>
    <row r="8630" spans="2:7">
      <c r="B8630" s="22" t="s">
        <v>201</v>
      </c>
      <c r="C8630" s="22" t="s">
        <v>7</v>
      </c>
      <c r="D8630" s="22" t="s">
        <v>5</v>
      </c>
      <c r="E8630" s="22" t="s">
        <v>15</v>
      </c>
      <c r="F8630" s="22" t="s">
        <v>27</v>
      </c>
      <c r="G8630" s="1">
        <v>73209.52</v>
      </c>
    </row>
    <row r="8631" spans="2:7">
      <c r="B8631" s="22" t="s">
        <v>201</v>
      </c>
      <c r="C8631" s="22" t="s">
        <v>7</v>
      </c>
      <c r="D8631" s="22" t="s">
        <v>5</v>
      </c>
      <c r="E8631" s="22" t="s">
        <v>15</v>
      </c>
      <c r="F8631" s="22" t="s">
        <v>72</v>
      </c>
      <c r="G8631" s="1">
        <v>27980.53</v>
      </c>
    </row>
    <row r="8632" spans="2:7">
      <c r="B8632" s="22" t="s">
        <v>201</v>
      </c>
      <c r="C8632" s="22" t="s">
        <v>7</v>
      </c>
      <c r="D8632" s="22" t="s">
        <v>5</v>
      </c>
      <c r="E8632" s="22" t="s">
        <v>28</v>
      </c>
      <c r="F8632" s="22" t="s">
        <v>29</v>
      </c>
      <c r="G8632" s="1">
        <v>993703.24</v>
      </c>
    </row>
    <row r="8633" spans="2:7">
      <c r="B8633" s="22" t="s">
        <v>201</v>
      </c>
      <c r="C8633" s="22" t="s">
        <v>7</v>
      </c>
      <c r="D8633" s="22" t="s">
        <v>5</v>
      </c>
      <c r="E8633" s="22" t="s">
        <v>28</v>
      </c>
      <c r="F8633" s="22" t="s">
        <v>30</v>
      </c>
      <c r="G8633" s="1">
        <v>127070.13</v>
      </c>
    </row>
    <row r="8634" spans="2:7">
      <c r="B8634" s="22" t="s">
        <v>201</v>
      </c>
      <c r="C8634" s="22" t="s">
        <v>7</v>
      </c>
      <c r="D8634" s="22" t="s">
        <v>5</v>
      </c>
      <c r="E8634" s="22" t="s">
        <v>28</v>
      </c>
      <c r="F8634" s="22" t="s">
        <v>31</v>
      </c>
      <c r="G8634" s="1">
        <v>145663.89000000001</v>
      </c>
    </row>
    <row r="8635" spans="2:7">
      <c r="B8635" s="22" t="s">
        <v>201</v>
      </c>
      <c r="C8635" s="22" t="s">
        <v>7</v>
      </c>
      <c r="D8635" s="22" t="s">
        <v>5</v>
      </c>
      <c r="E8635" s="22" t="s">
        <v>28</v>
      </c>
      <c r="F8635" s="22" t="s">
        <v>32</v>
      </c>
      <c r="G8635" s="1">
        <v>388047.21</v>
      </c>
    </row>
    <row r="8636" spans="2:7">
      <c r="B8636" s="22" t="s">
        <v>201</v>
      </c>
      <c r="C8636" s="22" t="s">
        <v>7</v>
      </c>
      <c r="D8636" s="22" t="s">
        <v>5</v>
      </c>
      <c r="E8636" s="22" t="s">
        <v>28</v>
      </c>
      <c r="F8636" s="22" t="s">
        <v>33</v>
      </c>
      <c r="G8636" s="1">
        <v>31979.1</v>
      </c>
    </row>
    <row r="8637" spans="2:7">
      <c r="B8637" s="22" t="s">
        <v>201</v>
      </c>
      <c r="C8637" s="22" t="s">
        <v>7</v>
      </c>
      <c r="D8637" s="22" t="s">
        <v>5</v>
      </c>
      <c r="E8637" s="22" t="s">
        <v>34</v>
      </c>
      <c r="F8637" s="22" t="s">
        <v>37</v>
      </c>
      <c r="G8637" s="1">
        <v>136118.06</v>
      </c>
    </row>
    <row r="8638" spans="2:7">
      <c r="B8638" s="22" t="s">
        <v>201</v>
      </c>
      <c r="C8638" s="22" t="s">
        <v>7</v>
      </c>
      <c r="D8638" s="22" t="s">
        <v>5</v>
      </c>
      <c r="E8638" s="22" t="s">
        <v>34</v>
      </c>
      <c r="F8638" s="22" t="s">
        <v>38</v>
      </c>
      <c r="G8638" s="1">
        <v>122795.11</v>
      </c>
    </row>
    <row r="8639" spans="2:7">
      <c r="B8639" s="22" t="s">
        <v>201</v>
      </c>
      <c r="C8639" s="22" t="s">
        <v>7</v>
      </c>
      <c r="D8639" s="22" t="s">
        <v>5</v>
      </c>
      <c r="E8639" s="22" t="s">
        <v>34</v>
      </c>
      <c r="F8639" s="22" t="s">
        <v>39</v>
      </c>
      <c r="G8639" s="1">
        <v>1169874.82</v>
      </c>
    </row>
    <row r="8640" spans="2:7">
      <c r="B8640" s="22" t="s">
        <v>201</v>
      </c>
      <c r="C8640" s="22" t="s">
        <v>7</v>
      </c>
      <c r="D8640" s="22" t="s">
        <v>5</v>
      </c>
      <c r="E8640" s="22" t="s">
        <v>34</v>
      </c>
      <c r="F8640" s="22" t="s">
        <v>85</v>
      </c>
      <c r="G8640" s="1">
        <v>62235.72</v>
      </c>
    </row>
    <row r="8641" spans="2:7">
      <c r="B8641" s="22" t="s">
        <v>201</v>
      </c>
      <c r="C8641" s="22" t="s">
        <v>7</v>
      </c>
      <c r="D8641" s="22" t="s">
        <v>5</v>
      </c>
      <c r="E8641" s="22" t="s">
        <v>34</v>
      </c>
      <c r="F8641" s="22" t="s">
        <v>49</v>
      </c>
      <c r="G8641" s="1">
        <v>50565</v>
      </c>
    </row>
    <row r="8642" spans="2:7">
      <c r="B8642" s="22" t="s">
        <v>201</v>
      </c>
      <c r="C8642" s="22" t="s">
        <v>7</v>
      </c>
      <c r="D8642" s="22" t="s">
        <v>5</v>
      </c>
      <c r="E8642" s="22" t="s">
        <v>34</v>
      </c>
      <c r="F8642" s="22" t="s">
        <v>50</v>
      </c>
      <c r="G8642" s="1">
        <v>64593.04</v>
      </c>
    </row>
    <row r="8643" spans="2:7">
      <c r="B8643" s="22" t="s">
        <v>201</v>
      </c>
      <c r="C8643" s="22" t="s">
        <v>7</v>
      </c>
      <c r="D8643" s="22" t="s">
        <v>5</v>
      </c>
      <c r="E8643" s="22" t="s">
        <v>34</v>
      </c>
      <c r="F8643" s="22" t="s">
        <v>52</v>
      </c>
      <c r="G8643" s="1">
        <v>42922.45</v>
      </c>
    </row>
    <row r="8644" spans="2:7">
      <c r="B8644" s="22" t="s">
        <v>201</v>
      </c>
      <c r="C8644" s="22" t="s">
        <v>7</v>
      </c>
      <c r="D8644" s="22" t="s">
        <v>5</v>
      </c>
      <c r="E8644" s="22" t="s">
        <v>34</v>
      </c>
      <c r="F8644" s="22" t="s">
        <v>53</v>
      </c>
      <c r="G8644" s="1">
        <v>740706.98</v>
      </c>
    </row>
    <row r="8645" spans="2:7">
      <c r="B8645" s="22" t="s">
        <v>201</v>
      </c>
      <c r="C8645" s="22" t="s">
        <v>7</v>
      </c>
      <c r="D8645" s="22" t="s">
        <v>5</v>
      </c>
      <c r="E8645" s="22" t="s">
        <v>34</v>
      </c>
      <c r="F8645" s="22" t="s">
        <v>54</v>
      </c>
      <c r="G8645" s="1">
        <v>334511</v>
      </c>
    </row>
    <row r="8646" spans="2:7">
      <c r="B8646" s="22" t="s">
        <v>201</v>
      </c>
      <c r="C8646" s="22" t="s">
        <v>7</v>
      </c>
      <c r="D8646" s="22" t="s">
        <v>5</v>
      </c>
      <c r="E8646" s="22" t="s">
        <v>34</v>
      </c>
      <c r="F8646" s="22" t="s">
        <v>55</v>
      </c>
      <c r="G8646" s="1">
        <v>122294.83</v>
      </c>
    </row>
    <row r="8647" spans="2:7">
      <c r="B8647" s="22" t="s">
        <v>201</v>
      </c>
      <c r="C8647" s="22" t="s">
        <v>7</v>
      </c>
      <c r="D8647" s="22" t="s">
        <v>5</v>
      </c>
      <c r="E8647" s="22" t="s">
        <v>34</v>
      </c>
      <c r="F8647" s="22" t="s">
        <v>56</v>
      </c>
      <c r="G8647" s="1">
        <v>1237.75</v>
      </c>
    </row>
    <row r="8648" spans="2:7">
      <c r="B8648" s="22" t="s">
        <v>201</v>
      </c>
      <c r="C8648" s="22" t="s">
        <v>7</v>
      </c>
      <c r="D8648" s="22" t="s">
        <v>5</v>
      </c>
      <c r="E8648" s="22" t="s">
        <v>34</v>
      </c>
      <c r="F8648" s="22" t="s">
        <v>58</v>
      </c>
      <c r="G8648" s="1">
        <v>54630.86</v>
      </c>
    </row>
    <row r="8649" spans="2:7">
      <c r="B8649" s="22" t="s">
        <v>201</v>
      </c>
      <c r="C8649" s="22" t="s">
        <v>7</v>
      </c>
      <c r="D8649" s="22" t="s">
        <v>5</v>
      </c>
      <c r="E8649" s="22" t="s">
        <v>59</v>
      </c>
      <c r="F8649" s="22" t="s">
        <v>55</v>
      </c>
      <c r="G8649" s="1">
        <v>76939.86</v>
      </c>
    </row>
    <row r="8650" spans="2:7">
      <c r="B8650" s="22" t="s">
        <v>201</v>
      </c>
      <c r="C8650" s="22" t="s">
        <v>7</v>
      </c>
      <c r="D8650" s="22" t="s">
        <v>5</v>
      </c>
      <c r="E8650" s="22" t="s">
        <v>60</v>
      </c>
      <c r="F8650" s="22" t="s">
        <v>62</v>
      </c>
      <c r="G8650" s="1">
        <v>50576.99</v>
      </c>
    </row>
    <row r="8651" spans="2:7">
      <c r="B8651" s="22" t="s">
        <v>201</v>
      </c>
      <c r="C8651" s="22" t="s">
        <v>7</v>
      </c>
      <c r="D8651" s="22" t="s">
        <v>7</v>
      </c>
      <c r="E8651" s="22" t="s">
        <v>8</v>
      </c>
      <c r="F8651" s="22" t="s">
        <v>9</v>
      </c>
      <c r="G8651" s="1">
        <v>424630.14</v>
      </c>
    </row>
    <row r="8652" spans="2:7">
      <c r="B8652" s="22" t="s">
        <v>201</v>
      </c>
      <c r="C8652" s="22" t="s">
        <v>7</v>
      </c>
      <c r="D8652" s="22" t="s">
        <v>7</v>
      </c>
      <c r="E8652" s="22" t="s">
        <v>8</v>
      </c>
      <c r="F8652" s="22" t="s">
        <v>10</v>
      </c>
      <c r="G8652" s="1">
        <v>5120.51</v>
      </c>
    </row>
    <row r="8653" spans="2:7">
      <c r="B8653" s="22" t="s">
        <v>201</v>
      </c>
      <c r="C8653" s="22" t="s">
        <v>7</v>
      </c>
      <c r="D8653" s="22" t="s">
        <v>7</v>
      </c>
      <c r="E8653" s="22" t="s">
        <v>8</v>
      </c>
      <c r="F8653" s="22" t="s">
        <v>11</v>
      </c>
      <c r="G8653" s="1">
        <v>11250.09</v>
      </c>
    </row>
    <row r="8654" spans="2:7">
      <c r="B8654" s="22" t="s">
        <v>201</v>
      </c>
      <c r="C8654" s="22" t="s">
        <v>7</v>
      </c>
      <c r="D8654" s="22" t="s">
        <v>7</v>
      </c>
      <c r="E8654" s="22" t="s">
        <v>8</v>
      </c>
      <c r="F8654" s="22" t="s">
        <v>12</v>
      </c>
      <c r="G8654" s="1">
        <v>435326.5</v>
      </c>
    </row>
    <row r="8655" spans="2:7">
      <c r="B8655" s="22" t="s">
        <v>201</v>
      </c>
      <c r="C8655" s="22" t="s">
        <v>7</v>
      </c>
      <c r="D8655" s="22" t="s">
        <v>7</v>
      </c>
      <c r="E8655" s="22" t="s">
        <v>8</v>
      </c>
      <c r="F8655" s="22" t="s">
        <v>13</v>
      </c>
      <c r="G8655" s="1">
        <v>34531.68</v>
      </c>
    </row>
    <row r="8656" spans="2:7">
      <c r="B8656" s="22" t="s">
        <v>201</v>
      </c>
      <c r="C8656" s="22" t="s">
        <v>7</v>
      </c>
      <c r="D8656" s="22" t="s">
        <v>7</v>
      </c>
      <c r="E8656" s="22" t="s">
        <v>8</v>
      </c>
      <c r="F8656" s="22" t="s">
        <v>70</v>
      </c>
      <c r="G8656" s="1">
        <v>59.92</v>
      </c>
    </row>
    <row r="8657" spans="2:7">
      <c r="B8657" s="22" t="s">
        <v>201</v>
      </c>
      <c r="C8657" s="22" t="s">
        <v>7</v>
      </c>
      <c r="D8657" s="22" t="s">
        <v>7</v>
      </c>
      <c r="E8657" s="22" t="s">
        <v>14</v>
      </c>
      <c r="F8657" s="22" t="s">
        <v>9</v>
      </c>
      <c r="G8657" s="1">
        <v>1193508.8500000001</v>
      </c>
    </row>
    <row r="8658" spans="2:7">
      <c r="B8658" s="22" t="s">
        <v>201</v>
      </c>
      <c r="C8658" s="22" t="s">
        <v>7</v>
      </c>
      <c r="D8658" s="22" t="s">
        <v>7</v>
      </c>
      <c r="E8658" s="22" t="s">
        <v>14</v>
      </c>
      <c r="F8658" s="22" t="s">
        <v>10</v>
      </c>
      <c r="G8658" s="1">
        <v>32438.74</v>
      </c>
    </row>
    <row r="8659" spans="2:7">
      <c r="B8659" s="22" t="s">
        <v>201</v>
      </c>
      <c r="C8659" s="22" t="s">
        <v>7</v>
      </c>
      <c r="D8659" s="22" t="s">
        <v>7</v>
      </c>
      <c r="E8659" s="22" t="s">
        <v>14</v>
      </c>
      <c r="F8659" s="22" t="s">
        <v>11</v>
      </c>
      <c r="G8659" s="1">
        <v>57982.59</v>
      </c>
    </row>
    <row r="8660" spans="2:7">
      <c r="B8660" s="22" t="s">
        <v>201</v>
      </c>
      <c r="C8660" s="22" t="s">
        <v>7</v>
      </c>
      <c r="D8660" s="22" t="s">
        <v>7</v>
      </c>
      <c r="E8660" s="22" t="s">
        <v>14</v>
      </c>
      <c r="F8660" s="22" t="s">
        <v>12</v>
      </c>
      <c r="G8660" s="1">
        <v>129330.6</v>
      </c>
    </row>
    <row r="8661" spans="2:7">
      <c r="B8661" s="22" t="s">
        <v>201</v>
      </c>
      <c r="C8661" s="22" t="s">
        <v>7</v>
      </c>
      <c r="D8661" s="22" t="s">
        <v>7</v>
      </c>
      <c r="E8661" s="22" t="s">
        <v>14</v>
      </c>
      <c r="F8661" s="22" t="s">
        <v>13</v>
      </c>
      <c r="G8661" s="1">
        <v>11744.84</v>
      </c>
    </row>
    <row r="8662" spans="2:7">
      <c r="B8662" s="22" t="s">
        <v>201</v>
      </c>
      <c r="C8662" s="22" t="s">
        <v>7</v>
      </c>
      <c r="D8662" s="22" t="s">
        <v>7</v>
      </c>
      <c r="E8662" s="22" t="s">
        <v>15</v>
      </c>
      <c r="F8662" s="22" t="s">
        <v>16</v>
      </c>
      <c r="G8662" s="1">
        <v>211.54</v>
      </c>
    </row>
    <row r="8663" spans="2:7">
      <c r="B8663" s="22" t="s">
        <v>201</v>
      </c>
      <c r="C8663" s="22" t="s">
        <v>7</v>
      </c>
      <c r="D8663" s="22" t="s">
        <v>7</v>
      </c>
      <c r="E8663" s="22" t="s">
        <v>15</v>
      </c>
      <c r="F8663" s="22" t="s">
        <v>71</v>
      </c>
      <c r="G8663" s="1">
        <v>389.91</v>
      </c>
    </row>
    <row r="8664" spans="2:7">
      <c r="B8664" s="22" t="s">
        <v>201</v>
      </c>
      <c r="C8664" s="22" t="s">
        <v>7</v>
      </c>
      <c r="D8664" s="22" t="s">
        <v>7</v>
      </c>
      <c r="E8664" s="22" t="s">
        <v>15</v>
      </c>
      <c r="F8664" s="22" t="s">
        <v>17</v>
      </c>
      <c r="G8664" s="1">
        <v>84394.19</v>
      </c>
    </row>
    <row r="8665" spans="2:7">
      <c r="B8665" s="22" t="s">
        <v>201</v>
      </c>
      <c r="C8665" s="22" t="s">
        <v>7</v>
      </c>
      <c r="D8665" s="22" t="s">
        <v>7</v>
      </c>
      <c r="E8665" s="22" t="s">
        <v>15</v>
      </c>
      <c r="F8665" s="22" t="s">
        <v>18</v>
      </c>
      <c r="G8665" s="1">
        <v>100990.88</v>
      </c>
    </row>
    <row r="8666" spans="2:7">
      <c r="B8666" s="22" t="s">
        <v>201</v>
      </c>
      <c r="C8666" s="22" t="s">
        <v>7</v>
      </c>
      <c r="D8666" s="22" t="s">
        <v>7</v>
      </c>
      <c r="E8666" s="22" t="s">
        <v>15</v>
      </c>
      <c r="F8666" s="22" t="s">
        <v>19</v>
      </c>
      <c r="G8666" s="1">
        <v>193579.12</v>
      </c>
    </row>
    <row r="8667" spans="2:7">
      <c r="B8667" s="22" t="s">
        <v>201</v>
      </c>
      <c r="C8667" s="22" t="s">
        <v>7</v>
      </c>
      <c r="D8667" s="22" t="s">
        <v>7</v>
      </c>
      <c r="E8667" s="22" t="s">
        <v>15</v>
      </c>
      <c r="F8667" s="22" t="s">
        <v>20</v>
      </c>
      <c r="G8667" s="1">
        <v>162538.57999999999</v>
      </c>
    </row>
    <row r="8668" spans="2:7">
      <c r="B8668" s="22" t="s">
        <v>201</v>
      </c>
      <c r="C8668" s="22" t="s">
        <v>7</v>
      </c>
      <c r="D8668" s="22" t="s">
        <v>7</v>
      </c>
      <c r="E8668" s="22" t="s">
        <v>15</v>
      </c>
      <c r="F8668" s="22" t="s">
        <v>97</v>
      </c>
      <c r="G8668" s="1">
        <v>19310</v>
      </c>
    </row>
    <row r="8669" spans="2:7">
      <c r="B8669" s="22" t="s">
        <v>201</v>
      </c>
      <c r="C8669" s="22" t="s">
        <v>7</v>
      </c>
      <c r="D8669" s="22" t="s">
        <v>7</v>
      </c>
      <c r="E8669" s="22" t="s">
        <v>15</v>
      </c>
      <c r="F8669" s="22" t="s">
        <v>23</v>
      </c>
      <c r="G8669" s="1">
        <v>5807.11</v>
      </c>
    </row>
    <row r="8670" spans="2:7">
      <c r="B8670" s="22" t="s">
        <v>201</v>
      </c>
      <c r="C8670" s="22" t="s">
        <v>7</v>
      </c>
      <c r="D8670" s="22" t="s">
        <v>7</v>
      </c>
      <c r="E8670" s="22" t="s">
        <v>15</v>
      </c>
      <c r="F8670" s="22" t="s">
        <v>24</v>
      </c>
      <c r="G8670" s="1">
        <v>10898.61</v>
      </c>
    </row>
    <row r="8671" spans="2:7">
      <c r="B8671" s="22" t="s">
        <v>201</v>
      </c>
      <c r="C8671" s="22" t="s">
        <v>7</v>
      </c>
      <c r="D8671" s="22" t="s">
        <v>7</v>
      </c>
      <c r="E8671" s="22" t="s">
        <v>15</v>
      </c>
      <c r="F8671" s="22" t="s">
        <v>25</v>
      </c>
      <c r="G8671" s="1">
        <v>52578.87</v>
      </c>
    </row>
    <row r="8672" spans="2:7">
      <c r="B8672" s="22" t="s">
        <v>201</v>
      </c>
      <c r="C8672" s="22" t="s">
        <v>7</v>
      </c>
      <c r="D8672" s="22" t="s">
        <v>7</v>
      </c>
      <c r="E8672" s="22" t="s">
        <v>15</v>
      </c>
      <c r="F8672" s="22" t="s">
        <v>26</v>
      </c>
      <c r="G8672" s="1">
        <v>194529.64</v>
      </c>
    </row>
    <row r="8673" spans="2:7">
      <c r="B8673" s="22" t="s">
        <v>201</v>
      </c>
      <c r="C8673" s="22" t="s">
        <v>7</v>
      </c>
      <c r="D8673" s="22" t="s">
        <v>7</v>
      </c>
      <c r="E8673" s="22" t="s">
        <v>15</v>
      </c>
      <c r="F8673" s="22" t="s">
        <v>27</v>
      </c>
      <c r="G8673" s="1">
        <v>2560.5100000000002</v>
      </c>
    </row>
    <row r="8674" spans="2:7">
      <c r="B8674" s="22" t="s">
        <v>201</v>
      </c>
      <c r="C8674" s="22" t="s">
        <v>7</v>
      </c>
      <c r="D8674" s="22" t="s">
        <v>7</v>
      </c>
      <c r="E8674" s="22" t="s">
        <v>15</v>
      </c>
      <c r="F8674" s="22" t="s">
        <v>72</v>
      </c>
      <c r="G8674" s="1">
        <v>4968.04</v>
      </c>
    </row>
    <row r="8675" spans="2:7">
      <c r="B8675" s="22" t="s">
        <v>201</v>
      </c>
      <c r="C8675" s="22" t="s">
        <v>7</v>
      </c>
      <c r="D8675" s="22" t="s">
        <v>7</v>
      </c>
      <c r="E8675" s="22" t="s">
        <v>28</v>
      </c>
      <c r="F8675" s="22" t="s">
        <v>29</v>
      </c>
      <c r="G8675" s="1">
        <v>711654.21</v>
      </c>
    </row>
    <row r="8676" spans="2:7">
      <c r="B8676" s="22" t="s">
        <v>201</v>
      </c>
      <c r="C8676" s="22" t="s">
        <v>7</v>
      </c>
      <c r="D8676" s="22" t="s">
        <v>7</v>
      </c>
      <c r="E8676" s="22" t="s">
        <v>28</v>
      </c>
      <c r="F8676" s="22" t="s">
        <v>30</v>
      </c>
      <c r="G8676" s="1">
        <v>3654.26</v>
      </c>
    </row>
    <row r="8677" spans="2:7">
      <c r="B8677" s="22" t="s">
        <v>201</v>
      </c>
      <c r="C8677" s="22" t="s">
        <v>7</v>
      </c>
      <c r="D8677" s="22" t="s">
        <v>7</v>
      </c>
      <c r="E8677" s="22" t="s">
        <v>28</v>
      </c>
      <c r="F8677" s="22" t="s">
        <v>31</v>
      </c>
      <c r="G8677" s="1">
        <v>194787.62</v>
      </c>
    </row>
    <row r="8678" spans="2:7">
      <c r="B8678" s="22" t="s">
        <v>201</v>
      </c>
      <c r="C8678" s="22" t="s">
        <v>7</v>
      </c>
      <c r="D8678" s="22" t="s">
        <v>7</v>
      </c>
      <c r="E8678" s="22" t="s">
        <v>28</v>
      </c>
      <c r="F8678" s="22" t="s">
        <v>32</v>
      </c>
      <c r="G8678" s="1">
        <v>12509.71</v>
      </c>
    </row>
    <row r="8679" spans="2:7">
      <c r="B8679" s="22" t="s">
        <v>201</v>
      </c>
      <c r="C8679" s="22" t="s">
        <v>7</v>
      </c>
      <c r="D8679" s="22" t="s">
        <v>7</v>
      </c>
      <c r="E8679" s="22" t="s">
        <v>28</v>
      </c>
      <c r="F8679" s="22" t="s">
        <v>33</v>
      </c>
      <c r="G8679" s="1">
        <v>28500.47</v>
      </c>
    </row>
    <row r="8680" spans="2:7">
      <c r="B8680" s="22" t="s">
        <v>201</v>
      </c>
      <c r="C8680" s="22" t="s">
        <v>7</v>
      </c>
      <c r="D8680" s="22" t="s">
        <v>7</v>
      </c>
      <c r="E8680" s="22" t="s">
        <v>34</v>
      </c>
      <c r="F8680" s="22" t="s">
        <v>35</v>
      </c>
      <c r="G8680" s="1">
        <v>40332.639999999999</v>
      </c>
    </row>
    <row r="8681" spans="2:7">
      <c r="B8681" s="22" t="s">
        <v>201</v>
      </c>
      <c r="C8681" s="22" t="s">
        <v>7</v>
      </c>
      <c r="D8681" s="22" t="s">
        <v>7</v>
      </c>
      <c r="E8681" s="22" t="s">
        <v>34</v>
      </c>
      <c r="F8681" s="22" t="s">
        <v>36</v>
      </c>
      <c r="G8681" s="1">
        <v>49913.63</v>
      </c>
    </row>
    <row r="8682" spans="2:7">
      <c r="B8682" s="22" t="s">
        <v>201</v>
      </c>
      <c r="C8682" s="22" t="s">
        <v>7</v>
      </c>
      <c r="D8682" s="22" t="s">
        <v>7</v>
      </c>
      <c r="E8682" s="22" t="s">
        <v>34</v>
      </c>
      <c r="F8682" s="22" t="s">
        <v>38</v>
      </c>
      <c r="G8682" s="1">
        <v>23993.5</v>
      </c>
    </row>
    <row r="8683" spans="2:7">
      <c r="B8683" s="22" t="s">
        <v>201</v>
      </c>
      <c r="C8683" s="22" t="s">
        <v>7</v>
      </c>
      <c r="D8683" s="22" t="s">
        <v>7</v>
      </c>
      <c r="E8683" s="22" t="s">
        <v>34</v>
      </c>
      <c r="F8683" s="22" t="s">
        <v>39</v>
      </c>
      <c r="G8683" s="1">
        <v>305965.34999999998</v>
      </c>
    </row>
    <row r="8684" spans="2:7">
      <c r="B8684" s="22" t="s">
        <v>201</v>
      </c>
      <c r="C8684" s="22" t="s">
        <v>7</v>
      </c>
      <c r="D8684" s="22" t="s">
        <v>7</v>
      </c>
      <c r="E8684" s="22" t="s">
        <v>34</v>
      </c>
      <c r="F8684" s="22" t="s">
        <v>40</v>
      </c>
      <c r="G8684" s="1">
        <v>43199.14</v>
      </c>
    </row>
    <row r="8685" spans="2:7">
      <c r="B8685" s="22" t="s">
        <v>201</v>
      </c>
      <c r="C8685" s="22" t="s">
        <v>7</v>
      </c>
      <c r="D8685" s="22" t="s">
        <v>7</v>
      </c>
      <c r="E8685" s="22" t="s">
        <v>34</v>
      </c>
      <c r="F8685" s="22" t="s">
        <v>41</v>
      </c>
      <c r="G8685" s="1">
        <v>33221.06</v>
      </c>
    </row>
    <row r="8686" spans="2:7">
      <c r="B8686" s="22" t="s">
        <v>201</v>
      </c>
      <c r="C8686" s="22" t="s">
        <v>7</v>
      </c>
      <c r="D8686" s="22" t="s">
        <v>7</v>
      </c>
      <c r="E8686" s="22" t="s">
        <v>34</v>
      </c>
      <c r="F8686" s="22" t="s">
        <v>43</v>
      </c>
      <c r="G8686" s="1">
        <v>148628.35</v>
      </c>
    </row>
    <row r="8687" spans="2:7">
      <c r="B8687" s="22" t="s">
        <v>201</v>
      </c>
      <c r="C8687" s="22" t="s">
        <v>7</v>
      </c>
      <c r="D8687" s="22" t="s">
        <v>7</v>
      </c>
      <c r="E8687" s="22" t="s">
        <v>34</v>
      </c>
      <c r="F8687" s="22" t="s">
        <v>45</v>
      </c>
      <c r="G8687" s="1">
        <v>196486.79</v>
      </c>
    </row>
    <row r="8688" spans="2:7">
      <c r="B8688" s="22" t="s">
        <v>201</v>
      </c>
      <c r="C8688" s="22" t="s">
        <v>7</v>
      </c>
      <c r="D8688" s="22" t="s">
        <v>7</v>
      </c>
      <c r="E8688" s="22" t="s">
        <v>34</v>
      </c>
      <c r="F8688" s="22" t="s">
        <v>46</v>
      </c>
      <c r="G8688" s="1">
        <v>72730.63</v>
      </c>
    </row>
    <row r="8689" spans="2:7">
      <c r="B8689" s="22" t="s">
        <v>201</v>
      </c>
      <c r="C8689" s="22" t="s">
        <v>7</v>
      </c>
      <c r="D8689" s="22" t="s">
        <v>7</v>
      </c>
      <c r="E8689" s="22" t="s">
        <v>34</v>
      </c>
      <c r="F8689" s="22" t="s">
        <v>47</v>
      </c>
      <c r="G8689" s="1">
        <v>284774.02</v>
      </c>
    </row>
    <row r="8690" spans="2:7">
      <c r="B8690" s="22" t="s">
        <v>201</v>
      </c>
      <c r="C8690" s="22" t="s">
        <v>7</v>
      </c>
      <c r="D8690" s="22" t="s">
        <v>7</v>
      </c>
      <c r="E8690" s="22" t="s">
        <v>34</v>
      </c>
      <c r="F8690" s="22" t="s">
        <v>75</v>
      </c>
      <c r="G8690" s="1">
        <v>23014.25</v>
      </c>
    </row>
    <row r="8691" spans="2:7">
      <c r="B8691" s="22" t="s">
        <v>201</v>
      </c>
      <c r="C8691" s="22" t="s">
        <v>7</v>
      </c>
      <c r="D8691" s="22" t="s">
        <v>7</v>
      </c>
      <c r="E8691" s="22" t="s">
        <v>34</v>
      </c>
      <c r="F8691" s="22" t="s">
        <v>66</v>
      </c>
      <c r="G8691" s="1">
        <v>138618.25</v>
      </c>
    </row>
    <row r="8692" spans="2:7">
      <c r="B8692" s="22" t="s">
        <v>201</v>
      </c>
      <c r="C8692" s="22" t="s">
        <v>7</v>
      </c>
      <c r="D8692" s="22" t="s">
        <v>7</v>
      </c>
      <c r="E8692" s="22" t="s">
        <v>34</v>
      </c>
      <c r="F8692" s="22" t="s">
        <v>49</v>
      </c>
      <c r="G8692" s="1">
        <v>325332</v>
      </c>
    </row>
    <row r="8693" spans="2:7">
      <c r="B8693" s="22" t="s">
        <v>201</v>
      </c>
      <c r="C8693" s="22" t="s">
        <v>7</v>
      </c>
      <c r="D8693" s="22" t="s">
        <v>7</v>
      </c>
      <c r="E8693" s="22" t="s">
        <v>34</v>
      </c>
      <c r="F8693" s="22" t="s">
        <v>50</v>
      </c>
      <c r="G8693" s="1">
        <v>80087.03</v>
      </c>
    </row>
    <row r="8694" spans="2:7">
      <c r="B8694" s="22" t="s">
        <v>201</v>
      </c>
      <c r="C8694" s="22" t="s">
        <v>7</v>
      </c>
      <c r="D8694" s="22" t="s">
        <v>7</v>
      </c>
      <c r="E8694" s="22" t="s">
        <v>34</v>
      </c>
      <c r="F8694" s="22" t="s">
        <v>51</v>
      </c>
      <c r="G8694" s="1">
        <v>252</v>
      </c>
    </row>
    <row r="8695" spans="2:7">
      <c r="B8695" s="22" t="s">
        <v>201</v>
      </c>
      <c r="C8695" s="22" t="s">
        <v>7</v>
      </c>
      <c r="D8695" s="22" t="s">
        <v>7</v>
      </c>
      <c r="E8695" s="22" t="s">
        <v>34</v>
      </c>
      <c r="F8695" s="22" t="s">
        <v>52</v>
      </c>
      <c r="G8695" s="1">
        <v>16210.44</v>
      </c>
    </row>
    <row r="8696" spans="2:7">
      <c r="B8696" s="22" t="s">
        <v>201</v>
      </c>
      <c r="C8696" s="22" t="s">
        <v>7</v>
      </c>
      <c r="D8696" s="22" t="s">
        <v>7</v>
      </c>
      <c r="E8696" s="22" t="s">
        <v>34</v>
      </c>
      <c r="F8696" s="22" t="s">
        <v>55</v>
      </c>
      <c r="G8696" s="1">
        <v>25703.53</v>
      </c>
    </row>
    <row r="8697" spans="2:7">
      <c r="B8697" s="22" t="s">
        <v>201</v>
      </c>
      <c r="C8697" s="22" t="s">
        <v>7</v>
      </c>
      <c r="D8697" s="22" t="s">
        <v>7</v>
      </c>
      <c r="E8697" s="22" t="s">
        <v>34</v>
      </c>
      <c r="F8697" s="22" t="s">
        <v>57</v>
      </c>
      <c r="G8697" s="1">
        <v>547927.93999999994</v>
      </c>
    </row>
    <row r="8698" spans="2:7">
      <c r="B8698" s="22" t="s">
        <v>201</v>
      </c>
      <c r="C8698" s="22" t="s">
        <v>7</v>
      </c>
      <c r="D8698" s="22" t="s">
        <v>7</v>
      </c>
      <c r="E8698" s="22" t="s">
        <v>34</v>
      </c>
      <c r="F8698" s="22" t="s">
        <v>91</v>
      </c>
      <c r="G8698" s="1">
        <v>9689.94</v>
      </c>
    </row>
    <row r="8699" spans="2:7">
      <c r="B8699" s="22" t="s">
        <v>201</v>
      </c>
      <c r="C8699" s="22" t="s">
        <v>7</v>
      </c>
      <c r="D8699" s="22" t="s">
        <v>7</v>
      </c>
      <c r="E8699" s="22" t="s">
        <v>34</v>
      </c>
      <c r="F8699" s="22" t="s">
        <v>58</v>
      </c>
      <c r="G8699" s="1">
        <v>116229.73</v>
      </c>
    </row>
    <row r="8700" spans="2:7">
      <c r="B8700" s="22" t="s">
        <v>201</v>
      </c>
      <c r="C8700" s="22" t="s">
        <v>7</v>
      </c>
      <c r="D8700" s="22" t="s">
        <v>7</v>
      </c>
      <c r="E8700" s="22" t="s">
        <v>59</v>
      </c>
      <c r="F8700" s="22" t="s">
        <v>55</v>
      </c>
      <c r="G8700" s="1">
        <v>49716.98</v>
      </c>
    </row>
    <row r="8701" spans="2:7">
      <c r="B8701" s="22" t="s">
        <v>202</v>
      </c>
      <c r="C8701" s="22" t="s">
        <v>7</v>
      </c>
      <c r="D8701" s="22" t="s">
        <v>5</v>
      </c>
      <c r="E8701" s="22" t="s">
        <v>5</v>
      </c>
      <c r="F8701" s="22" t="s">
        <v>6</v>
      </c>
      <c r="G8701" s="1">
        <v>216485.23</v>
      </c>
    </row>
    <row r="8702" spans="2:7">
      <c r="B8702" s="22" t="s">
        <v>202</v>
      </c>
      <c r="C8702" s="22" t="s">
        <v>7</v>
      </c>
      <c r="D8702" s="22" t="s">
        <v>5</v>
      </c>
      <c r="E8702" s="22" t="s">
        <v>7</v>
      </c>
      <c r="F8702" s="22" t="s">
        <v>6</v>
      </c>
      <c r="G8702" s="1">
        <v>-3659118.79</v>
      </c>
    </row>
    <row r="8703" spans="2:7">
      <c r="B8703" s="22" t="s">
        <v>202</v>
      </c>
      <c r="C8703" s="22" t="s">
        <v>7</v>
      </c>
      <c r="D8703" s="22" t="s">
        <v>5</v>
      </c>
      <c r="E8703" s="22" t="s">
        <v>8</v>
      </c>
      <c r="F8703" s="22" t="s">
        <v>9</v>
      </c>
      <c r="G8703" s="1">
        <v>95147692.079999998</v>
      </c>
    </row>
    <row r="8704" spans="2:7">
      <c r="B8704" s="22" t="s">
        <v>202</v>
      </c>
      <c r="C8704" s="22" t="s">
        <v>7</v>
      </c>
      <c r="D8704" s="22" t="s">
        <v>5</v>
      </c>
      <c r="E8704" s="22" t="s">
        <v>8</v>
      </c>
      <c r="F8704" s="22" t="s">
        <v>10</v>
      </c>
      <c r="G8704" s="1">
        <v>1962129.71</v>
      </c>
    </row>
    <row r="8705" spans="2:7">
      <c r="B8705" s="22" t="s">
        <v>202</v>
      </c>
      <c r="C8705" s="22" t="s">
        <v>7</v>
      </c>
      <c r="D8705" s="22" t="s">
        <v>5</v>
      </c>
      <c r="E8705" s="22" t="s">
        <v>8</v>
      </c>
      <c r="F8705" s="22" t="s">
        <v>11</v>
      </c>
      <c r="G8705" s="1">
        <v>2894975.42</v>
      </c>
    </row>
    <row r="8706" spans="2:7">
      <c r="B8706" s="22" t="s">
        <v>202</v>
      </c>
      <c r="C8706" s="22" t="s">
        <v>7</v>
      </c>
      <c r="D8706" s="22" t="s">
        <v>5</v>
      </c>
      <c r="E8706" s="22" t="s">
        <v>8</v>
      </c>
      <c r="F8706" s="22" t="s">
        <v>12</v>
      </c>
      <c r="G8706" s="1">
        <v>4954494.58</v>
      </c>
    </row>
    <row r="8707" spans="2:7">
      <c r="B8707" s="22" t="s">
        <v>202</v>
      </c>
      <c r="C8707" s="22" t="s">
        <v>7</v>
      </c>
      <c r="D8707" s="22" t="s">
        <v>5</v>
      </c>
      <c r="E8707" s="22" t="s">
        <v>8</v>
      </c>
      <c r="F8707" s="22" t="s">
        <v>13</v>
      </c>
      <c r="G8707" s="1">
        <v>1178250.6000000001</v>
      </c>
    </row>
    <row r="8708" spans="2:7">
      <c r="B8708" s="22" t="s">
        <v>202</v>
      </c>
      <c r="C8708" s="22" t="s">
        <v>7</v>
      </c>
      <c r="D8708" s="22" t="s">
        <v>5</v>
      </c>
      <c r="E8708" s="22" t="s">
        <v>8</v>
      </c>
      <c r="F8708" s="22" t="s">
        <v>70</v>
      </c>
      <c r="G8708" s="1">
        <v>6293.4</v>
      </c>
    </row>
    <row r="8709" spans="2:7">
      <c r="B8709" s="22" t="s">
        <v>202</v>
      </c>
      <c r="C8709" s="22" t="s">
        <v>7</v>
      </c>
      <c r="D8709" s="22" t="s">
        <v>5</v>
      </c>
      <c r="E8709" s="22" t="s">
        <v>14</v>
      </c>
      <c r="F8709" s="22" t="s">
        <v>9</v>
      </c>
      <c r="G8709" s="1">
        <v>37908247.439999998</v>
      </c>
    </row>
    <row r="8710" spans="2:7">
      <c r="B8710" s="22" t="s">
        <v>202</v>
      </c>
      <c r="C8710" s="22" t="s">
        <v>7</v>
      </c>
      <c r="D8710" s="22" t="s">
        <v>5</v>
      </c>
      <c r="E8710" s="22" t="s">
        <v>14</v>
      </c>
      <c r="F8710" s="22" t="s">
        <v>10</v>
      </c>
      <c r="G8710" s="1">
        <v>680179.76</v>
      </c>
    </row>
    <row r="8711" spans="2:7">
      <c r="B8711" s="22" t="s">
        <v>202</v>
      </c>
      <c r="C8711" s="22" t="s">
        <v>7</v>
      </c>
      <c r="D8711" s="22" t="s">
        <v>5</v>
      </c>
      <c r="E8711" s="22" t="s">
        <v>14</v>
      </c>
      <c r="F8711" s="22" t="s">
        <v>11</v>
      </c>
      <c r="G8711" s="1">
        <v>1178156.8999999999</v>
      </c>
    </row>
    <row r="8712" spans="2:7">
      <c r="B8712" s="22" t="s">
        <v>202</v>
      </c>
      <c r="C8712" s="22" t="s">
        <v>7</v>
      </c>
      <c r="D8712" s="22" t="s">
        <v>5</v>
      </c>
      <c r="E8712" s="22" t="s">
        <v>14</v>
      </c>
      <c r="F8712" s="22" t="s">
        <v>12</v>
      </c>
      <c r="G8712" s="1">
        <v>260601.47</v>
      </c>
    </row>
    <row r="8713" spans="2:7">
      <c r="B8713" s="22" t="s">
        <v>202</v>
      </c>
      <c r="C8713" s="22" t="s">
        <v>7</v>
      </c>
      <c r="D8713" s="22" t="s">
        <v>5</v>
      </c>
      <c r="E8713" s="22" t="s">
        <v>14</v>
      </c>
      <c r="F8713" s="22" t="s">
        <v>13</v>
      </c>
      <c r="G8713" s="1">
        <v>141660.07</v>
      </c>
    </row>
    <row r="8714" spans="2:7">
      <c r="B8714" s="22" t="s">
        <v>202</v>
      </c>
      <c r="C8714" s="22" t="s">
        <v>7</v>
      </c>
      <c r="D8714" s="22" t="s">
        <v>5</v>
      </c>
      <c r="E8714" s="22" t="s">
        <v>15</v>
      </c>
      <c r="F8714" s="22" t="s">
        <v>16</v>
      </c>
      <c r="G8714" s="1">
        <v>58659.1</v>
      </c>
    </row>
    <row r="8715" spans="2:7">
      <c r="B8715" s="22" t="s">
        <v>202</v>
      </c>
      <c r="C8715" s="22" t="s">
        <v>7</v>
      </c>
      <c r="D8715" s="22" t="s">
        <v>5</v>
      </c>
      <c r="E8715" s="22" t="s">
        <v>15</v>
      </c>
      <c r="F8715" s="22" t="s">
        <v>71</v>
      </c>
      <c r="G8715" s="1">
        <v>11629.21</v>
      </c>
    </row>
    <row r="8716" spans="2:7">
      <c r="B8716" s="22" t="s">
        <v>202</v>
      </c>
      <c r="C8716" s="22" t="s">
        <v>7</v>
      </c>
      <c r="D8716" s="22" t="s">
        <v>5</v>
      </c>
      <c r="E8716" s="22" t="s">
        <v>15</v>
      </c>
      <c r="F8716" s="22" t="s">
        <v>17</v>
      </c>
      <c r="G8716" s="1">
        <v>7889687.7699999996</v>
      </c>
    </row>
    <row r="8717" spans="2:7">
      <c r="B8717" s="22" t="s">
        <v>202</v>
      </c>
      <c r="C8717" s="22" t="s">
        <v>7</v>
      </c>
      <c r="D8717" s="22" t="s">
        <v>5</v>
      </c>
      <c r="E8717" s="22" t="s">
        <v>15</v>
      </c>
      <c r="F8717" s="22" t="s">
        <v>18</v>
      </c>
      <c r="G8717" s="1">
        <v>2989762.75</v>
      </c>
    </row>
    <row r="8718" spans="2:7">
      <c r="B8718" s="22" t="s">
        <v>202</v>
      </c>
      <c r="C8718" s="22" t="s">
        <v>7</v>
      </c>
      <c r="D8718" s="22" t="s">
        <v>5</v>
      </c>
      <c r="E8718" s="22" t="s">
        <v>15</v>
      </c>
      <c r="F8718" s="22" t="s">
        <v>19</v>
      </c>
      <c r="G8718" s="1">
        <v>16006414.25</v>
      </c>
    </row>
    <row r="8719" spans="2:7">
      <c r="B8719" s="22" t="s">
        <v>202</v>
      </c>
      <c r="C8719" s="22" t="s">
        <v>7</v>
      </c>
      <c r="D8719" s="22" t="s">
        <v>5</v>
      </c>
      <c r="E8719" s="22" t="s">
        <v>15</v>
      </c>
      <c r="F8719" s="22" t="s">
        <v>20</v>
      </c>
      <c r="G8719" s="1">
        <v>5092120.95</v>
      </c>
    </row>
    <row r="8720" spans="2:7">
      <c r="B8720" s="22" t="s">
        <v>202</v>
      </c>
      <c r="C8720" s="22" t="s">
        <v>7</v>
      </c>
      <c r="D8720" s="22" t="s">
        <v>5</v>
      </c>
      <c r="E8720" s="22" t="s">
        <v>15</v>
      </c>
      <c r="F8720" s="22" t="s">
        <v>97</v>
      </c>
      <c r="G8720" s="1">
        <v>258664.26</v>
      </c>
    </row>
    <row r="8721" spans="2:7">
      <c r="B8721" s="22" t="s">
        <v>202</v>
      </c>
      <c r="C8721" s="22" t="s">
        <v>7</v>
      </c>
      <c r="D8721" s="22" t="s">
        <v>5</v>
      </c>
      <c r="E8721" s="22" t="s">
        <v>15</v>
      </c>
      <c r="F8721" s="22" t="s">
        <v>98</v>
      </c>
      <c r="G8721" s="1">
        <v>169049.47</v>
      </c>
    </row>
    <row r="8722" spans="2:7">
      <c r="B8722" s="22" t="s">
        <v>202</v>
      </c>
      <c r="C8722" s="22" t="s">
        <v>7</v>
      </c>
      <c r="D8722" s="22" t="s">
        <v>5</v>
      </c>
      <c r="E8722" s="22" t="s">
        <v>15</v>
      </c>
      <c r="F8722" s="22" t="s">
        <v>90</v>
      </c>
      <c r="G8722" s="1">
        <v>156374.65</v>
      </c>
    </row>
    <row r="8723" spans="2:7">
      <c r="B8723" s="22" t="s">
        <v>202</v>
      </c>
      <c r="C8723" s="22" t="s">
        <v>7</v>
      </c>
      <c r="D8723" s="22" t="s">
        <v>5</v>
      </c>
      <c r="E8723" s="22" t="s">
        <v>15</v>
      </c>
      <c r="F8723" s="22" t="s">
        <v>142</v>
      </c>
      <c r="G8723" s="1">
        <v>20114.169999999998</v>
      </c>
    </row>
    <row r="8724" spans="2:7">
      <c r="B8724" s="22" t="s">
        <v>202</v>
      </c>
      <c r="C8724" s="22" t="s">
        <v>7</v>
      </c>
      <c r="D8724" s="22" t="s">
        <v>5</v>
      </c>
      <c r="E8724" s="22" t="s">
        <v>15</v>
      </c>
      <c r="F8724" s="22" t="s">
        <v>21</v>
      </c>
      <c r="G8724" s="1">
        <v>201736.74</v>
      </c>
    </row>
    <row r="8725" spans="2:7">
      <c r="B8725" s="22" t="s">
        <v>202</v>
      </c>
      <c r="C8725" s="22" t="s">
        <v>7</v>
      </c>
      <c r="D8725" s="22" t="s">
        <v>5</v>
      </c>
      <c r="E8725" s="22" t="s">
        <v>15</v>
      </c>
      <c r="F8725" s="22" t="s">
        <v>22</v>
      </c>
      <c r="G8725" s="1">
        <v>96364.95</v>
      </c>
    </row>
    <row r="8726" spans="2:7">
      <c r="B8726" s="22" t="s">
        <v>202</v>
      </c>
      <c r="C8726" s="22" t="s">
        <v>7</v>
      </c>
      <c r="D8726" s="22" t="s">
        <v>5</v>
      </c>
      <c r="E8726" s="22" t="s">
        <v>15</v>
      </c>
      <c r="F8726" s="22" t="s">
        <v>23</v>
      </c>
      <c r="G8726" s="1">
        <v>364189.3</v>
      </c>
    </row>
    <row r="8727" spans="2:7">
      <c r="B8727" s="22" t="s">
        <v>202</v>
      </c>
      <c r="C8727" s="22" t="s">
        <v>7</v>
      </c>
      <c r="D8727" s="22" t="s">
        <v>5</v>
      </c>
      <c r="E8727" s="22" t="s">
        <v>15</v>
      </c>
      <c r="F8727" s="22" t="s">
        <v>24</v>
      </c>
      <c r="G8727" s="1">
        <v>1076569.1599999999</v>
      </c>
    </row>
    <row r="8728" spans="2:7">
      <c r="B8728" s="22" t="s">
        <v>202</v>
      </c>
      <c r="C8728" s="22" t="s">
        <v>7</v>
      </c>
      <c r="D8728" s="22" t="s">
        <v>5</v>
      </c>
      <c r="E8728" s="22" t="s">
        <v>15</v>
      </c>
      <c r="F8728" s="22" t="s">
        <v>25</v>
      </c>
      <c r="G8728" s="1">
        <v>12882746.050000001</v>
      </c>
    </row>
    <row r="8729" spans="2:7">
      <c r="B8729" s="22" t="s">
        <v>202</v>
      </c>
      <c r="C8729" s="22" t="s">
        <v>7</v>
      </c>
      <c r="D8729" s="22" t="s">
        <v>5</v>
      </c>
      <c r="E8729" s="22" t="s">
        <v>15</v>
      </c>
      <c r="F8729" s="22" t="s">
        <v>26</v>
      </c>
      <c r="G8729" s="1">
        <v>9406160.3800000008</v>
      </c>
    </row>
    <row r="8730" spans="2:7">
      <c r="B8730" s="22" t="s">
        <v>202</v>
      </c>
      <c r="C8730" s="22" t="s">
        <v>7</v>
      </c>
      <c r="D8730" s="22" t="s">
        <v>5</v>
      </c>
      <c r="E8730" s="22" t="s">
        <v>15</v>
      </c>
      <c r="F8730" s="22" t="s">
        <v>27</v>
      </c>
      <c r="G8730" s="1">
        <v>1195</v>
      </c>
    </row>
    <row r="8731" spans="2:7">
      <c r="B8731" s="22" t="s">
        <v>202</v>
      </c>
      <c r="C8731" s="22" t="s">
        <v>7</v>
      </c>
      <c r="D8731" s="22" t="s">
        <v>5</v>
      </c>
      <c r="E8731" s="22" t="s">
        <v>28</v>
      </c>
      <c r="F8731" s="22" t="s">
        <v>29</v>
      </c>
      <c r="G8731" s="1">
        <v>4983309.34</v>
      </c>
    </row>
    <row r="8732" spans="2:7">
      <c r="B8732" s="22" t="s">
        <v>202</v>
      </c>
      <c r="C8732" s="22" t="s">
        <v>7</v>
      </c>
      <c r="D8732" s="22" t="s">
        <v>5</v>
      </c>
      <c r="E8732" s="22" t="s">
        <v>28</v>
      </c>
      <c r="F8732" s="22" t="s">
        <v>30</v>
      </c>
      <c r="G8732" s="1">
        <v>410515.20000000001</v>
      </c>
    </row>
    <row r="8733" spans="2:7">
      <c r="B8733" s="22" t="s">
        <v>202</v>
      </c>
      <c r="C8733" s="22" t="s">
        <v>7</v>
      </c>
      <c r="D8733" s="22" t="s">
        <v>5</v>
      </c>
      <c r="E8733" s="22" t="s">
        <v>28</v>
      </c>
      <c r="F8733" s="22" t="s">
        <v>31</v>
      </c>
      <c r="G8733" s="1">
        <v>3336468.22</v>
      </c>
    </row>
    <row r="8734" spans="2:7">
      <c r="B8734" s="22" t="s">
        <v>202</v>
      </c>
      <c r="C8734" s="22" t="s">
        <v>7</v>
      </c>
      <c r="D8734" s="22" t="s">
        <v>5</v>
      </c>
      <c r="E8734" s="22" t="s">
        <v>28</v>
      </c>
      <c r="F8734" s="22" t="s">
        <v>32</v>
      </c>
      <c r="G8734" s="1">
        <v>1442628.15</v>
      </c>
    </row>
    <row r="8735" spans="2:7">
      <c r="B8735" s="22" t="s">
        <v>202</v>
      </c>
      <c r="C8735" s="22" t="s">
        <v>7</v>
      </c>
      <c r="D8735" s="22" t="s">
        <v>5</v>
      </c>
      <c r="E8735" s="22" t="s">
        <v>28</v>
      </c>
      <c r="F8735" s="22" t="s">
        <v>33</v>
      </c>
      <c r="G8735" s="1">
        <v>944628.38</v>
      </c>
    </row>
    <row r="8736" spans="2:7">
      <c r="B8736" s="22" t="s">
        <v>202</v>
      </c>
      <c r="C8736" s="22" t="s">
        <v>7</v>
      </c>
      <c r="D8736" s="22" t="s">
        <v>5</v>
      </c>
      <c r="E8736" s="22" t="s">
        <v>34</v>
      </c>
      <c r="F8736" s="22" t="s">
        <v>35</v>
      </c>
      <c r="G8736" s="1">
        <v>11250</v>
      </c>
    </row>
    <row r="8737" spans="2:7">
      <c r="B8737" s="22" t="s">
        <v>202</v>
      </c>
      <c r="C8737" s="22" t="s">
        <v>7</v>
      </c>
      <c r="D8737" s="22" t="s">
        <v>5</v>
      </c>
      <c r="E8737" s="22" t="s">
        <v>34</v>
      </c>
      <c r="F8737" s="22" t="s">
        <v>36</v>
      </c>
      <c r="G8737" s="1">
        <v>181561.93</v>
      </c>
    </row>
    <row r="8738" spans="2:7">
      <c r="B8738" s="22" t="s">
        <v>202</v>
      </c>
      <c r="C8738" s="22" t="s">
        <v>7</v>
      </c>
      <c r="D8738" s="22" t="s">
        <v>5</v>
      </c>
      <c r="E8738" s="22" t="s">
        <v>34</v>
      </c>
      <c r="F8738" s="22" t="s">
        <v>37</v>
      </c>
      <c r="G8738" s="1">
        <v>1226744.6000000001</v>
      </c>
    </row>
    <row r="8739" spans="2:7">
      <c r="B8739" s="22" t="s">
        <v>202</v>
      </c>
      <c r="C8739" s="22" t="s">
        <v>7</v>
      </c>
      <c r="D8739" s="22" t="s">
        <v>5</v>
      </c>
      <c r="E8739" s="22" t="s">
        <v>34</v>
      </c>
      <c r="F8739" s="22" t="s">
        <v>38</v>
      </c>
      <c r="G8739" s="1">
        <v>245356.31</v>
      </c>
    </row>
    <row r="8740" spans="2:7">
      <c r="B8740" s="22" t="s">
        <v>202</v>
      </c>
      <c r="C8740" s="22" t="s">
        <v>7</v>
      </c>
      <c r="D8740" s="22" t="s">
        <v>5</v>
      </c>
      <c r="E8740" s="22" t="s">
        <v>34</v>
      </c>
      <c r="F8740" s="22" t="s">
        <v>39</v>
      </c>
      <c r="G8740" s="1">
        <v>4715756.91</v>
      </c>
    </row>
    <row r="8741" spans="2:7">
      <c r="B8741" s="22" t="s">
        <v>202</v>
      </c>
      <c r="C8741" s="22" t="s">
        <v>7</v>
      </c>
      <c r="D8741" s="22" t="s">
        <v>5</v>
      </c>
      <c r="E8741" s="22" t="s">
        <v>34</v>
      </c>
      <c r="F8741" s="22" t="s">
        <v>41</v>
      </c>
      <c r="G8741" s="1">
        <v>86231.1</v>
      </c>
    </row>
    <row r="8742" spans="2:7">
      <c r="B8742" s="22" t="s">
        <v>202</v>
      </c>
      <c r="C8742" s="22" t="s">
        <v>7</v>
      </c>
      <c r="D8742" s="22" t="s">
        <v>5</v>
      </c>
      <c r="E8742" s="22" t="s">
        <v>34</v>
      </c>
      <c r="F8742" s="22" t="s">
        <v>65</v>
      </c>
      <c r="G8742" s="1">
        <v>82765.84</v>
      </c>
    </row>
    <row r="8743" spans="2:7">
      <c r="B8743" s="22" t="s">
        <v>202</v>
      </c>
      <c r="C8743" s="22" t="s">
        <v>7</v>
      </c>
      <c r="D8743" s="22" t="s">
        <v>5</v>
      </c>
      <c r="E8743" s="22" t="s">
        <v>34</v>
      </c>
      <c r="F8743" s="22" t="s">
        <v>43</v>
      </c>
      <c r="G8743" s="1">
        <v>398486.14</v>
      </c>
    </row>
    <row r="8744" spans="2:7">
      <c r="B8744" s="22" t="s">
        <v>202</v>
      </c>
      <c r="C8744" s="22" t="s">
        <v>7</v>
      </c>
      <c r="D8744" s="22" t="s">
        <v>5</v>
      </c>
      <c r="E8744" s="22" t="s">
        <v>34</v>
      </c>
      <c r="F8744" s="22" t="s">
        <v>44</v>
      </c>
      <c r="G8744" s="1">
        <v>55004.4</v>
      </c>
    </row>
    <row r="8745" spans="2:7">
      <c r="B8745" s="22" t="s">
        <v>202</v>
      </c>
      <c r="C8745" s="22" t="s">
        <v>7</v>
      </c>
      <c r="D8745" s="22" t="s">
        <v>5</v>
      </c>
      <c r="E8745" s="22" t="s">
        <v>34</v>
      </c>
      <c r="F8745" s="22" t="s">
        <v>45</v>
      </c>
      <c r="G8745" s="1">
        <v>967021.98</v>
      </c>
    </row>
    <row r="8746" spans="2:7">
      <c r="B8746" s="22" t="s">
        <v>202</v>
      </c>
      <c r="C8746" s="22" t="s">
        <v>7</v>
      </c>
      <c r="D8746" s="22" t="s">
        <v>5</v>
      </c>
      <c r="E8746" s="22" t="s">
        <v>34</v>
      </c>
      <c r="F8746" s="22" t="s">
        <v>46</v>
      </c>
      <c r="G8746" s="1">
        <v>23199.49</v>
      </c>
    </row>
    <row r="8747" spans="2:7">
      <c r="B8747" s="22" t="s">
        <v>202</v>
      </c>
      <c r="C8747" s="22" t="s">
        <v>7</v>
      </c>
      <c r="D8747" s="22" t="s">
        <v>5</v>
      </c>
      <c r="E8747" s="22" t="s">
        <v>34</v>
      </c>
      <c r="F8747" s="22" t="s">
        <v>47</v>
      </c>
      <c r="G8747" s="1">
        <v>3386263.45</v>
      </c>
    </row>
    <row r="8748" spans="2:7">
      <c r="B8748" s="22" t="s">
        <v>202</v>
      </c>
      <c r="C8748" s="22" t="s">
        <v>7</v>
      </c>
      <c r="D8748" s="22" t="s">
        <v>5</v>
      </c>
      <c r="E8748" s="22" t="s">
        <v>34</v>
      </c>
      <c r="F8748" s="22" t="s">
        <v>48</v>
      </c>
      <c r="G8748" s="1">
        <v>1057400.02</v>
      </c>
    </row>
    <row r="8749" spans="2:7">
      <c r="B8749" s="22" t="s">
        <v>202</v>
      </c>
      <c r="C8749" s="22" t="s">
        <v>7</v>
      </c>
      <c r="D8749" s="22" t="s">
        <v>5</v>
      </c>
      <c r="E8749" s="22" t="s">
        <v>34</v>
      </c>
      <c r="F8749" s="22" t="s">
        <v>74</v>
      </c>
      <c r="G8749" s="1">
        <v>14312.5</v>
      </c>
    </row>
    <row r="8750" spans="2:7">
      <c r="B8750" s="22" t="s">
        <v>202</v>
      </c>
      <c r="C8750" s="22" t="s">
        <v>7</v>
      </c>
      <c r="D8750" s="22" t="s">
        <v>5</v>
      </c>
      <c r="E8750" s="22" t="s">
        <v>34</v>
      </c>
      <c r="F8750" s="22" t="s">
        <v>75</v>
      </c>
      <c r="G8750" s="1">
        <v>10215.82</v>
      </c>
    </row>
    <row r="8751" spans="2:7">
      <c r="B8751" s="22" t="s">
        <v>202</v>
      </c>
      <c r="C8751" s="22" t="s">
        <v>7</v>
      </c>
      <c r="D8751" s="22" t="s">
        <v>5</v>
      </c>
      <c r="E8751" s="22" t="s">
        <v>34</v>
      </c>
      <c r="F8751" s="22" t="s">
        <v>66</v>
      </c>
      <c r="G8751" s="1">
        <v>327765.31</v>
      </c>
    </row>
    <row r="8752" spans="2:7">
      <c r="B8752" s="22" t="s">
        <v>202</v>
      </c>
      <c r="C8752" s="22" t="s">
        <v>7</v>
      </c>
      <c r="D8752" s="22" t="s">
        <v>5</v>
      </c>
      <c r="E8752" s="22" t="s">
        <v>34</v>
      </c>
      <c r="F8752" s="22" t="s">
        <v>84</v>
      </c>
      <c r="G8752" s="1">
        <v>2399.84</v>
      </c>
    </row>
    <row r="8753" spans="2:7">
      <c r="B8753" s="22" t="s">
        <v>202</v>
      </c>
      <c r="C8753" s="22" t="s">
        <v>7</v>
      </c>
      <c r="D8753" s="22" t="s">
        <v>5</v>
      </c>
      <c r="E8753" s="22" t="s">
        <v>34</v>
      </c>
      <c r="F8753" s="22" t="s">
        <v>67</v>
      </c>
      <c r="G8753" s="1">
        <v>143708.37</v>
      </c>
    </row>
    <row r="8754" spans="2:7">
      <c r="B8754" s="22" t="s">
        <v>202</v>
      </c>
      <c r="C8754" s="22" t="s">
        <v>7</v>
      </c>
      <c r="D8754" s="22" t="s">
        <v>5</v>
      </c>
      <c r="E8754" s="22" t="s">
        <v>34</v>
      </c>
      <c r="F8754" s="22" t="s">
        <v>85</v>
      </c>
      <c r="G8754" s="1">
        <v>43088.959999999999</v>
      </c>
    </row>
    <row r="8755" spans="2:7">
      <c r="B8755" s="22" t="s">
        <v>202</v>
      </c>
      <c r="C8755" s="22" t="s">
        <v>7</v>
      </c>
      <c r="D8755" s="22" t="s">
        <v>5</v>
      </c>
      <c r="E8755" s="22" t="s">
        <v>34</v>
      </c>
      <c r="F8755" s="22" t="s">
        <v>49</v>
      </c>
      <c r="G8755" s="1">
        <v>1659329</v>
      </c>
    </row>
    <row r="8756" spans="2:7">
      <c r="B8756" s="22" t="s">
        <v>202</v>
      </c>
      <c r="C8756" s="22" t="s">
        <v>7</v>
      </c>
      <c r="D8756" s="22" t="s">
        <v>5</v>
      </c>
      <c r="E8756" s="22" t="s">
        <v>34</v>
      </c>
      <c r="F8756" s="22" t="s">
        <v>50</v>
      </c>
      <c r="G8756" s="1">
        <v>3713162.92</v>
      </c>
    </row>
    <row r="8757" spans="2:7">
      <c r="B8757" s="22" t="s">
        <v>202</v>
      </c>
      <c r="C8757" s="22" t="s">
        <v>7</v>
      </c>
      <c r="D8757" s="22" t="s">
        <v>5</v>
      </c>
      <c r="E8757" s="22" t="s">
        <v>34</v>
      </c>
      <c r="F8757" s="22" t="s">
        <v>51</v>
      </c>
      <c r="G8757" s="1">
        <v>21701.39</v>
      </c>
    </row>
    <row r="8758" spans="2:7">
      <c r="B8758" s="22" t="s">
        <v>202</v>
      </c>
      <c r="C8758" s="22" t="s">
        <v>7</v>
      </c>
      <c r="D8758" s="22" t="s">
        <v>5</v>
      </c>
      <c r="E8758" s="22" t="s">
        <v>34</v>
      </c>
      <c r="F8758" s="22" t="s">
        <v>52</v>
      </c>
      <c r="G8758" s="1">
        <v>18409.21</v>
      </c>
    </row>
    <row r="8759" spans="2:7">
      <c r="B8759" s="22" t="s">
        <v>202</v>
      </c>
      <c r="C8759" s="22" t="s">
        <v>7</v>
      </c>
      <c r="D8759" s="22" t="s">
        <v>5</v>
      </c>
      <c r="E8759" s="22" t="s">
        <v>34</v>
      </c>
      <c r="F8759" s="22" t="s">
        <v>53</v>
      </c>
      <c r="G8759" s="1">
        <v>4292780.41</v>
      </c>
    </row>
    <row r="8760" spans="2:7">
      <c r="B8760" s="22" t="s">
        <v>202</v>
      </c>
      <c r="C8760" s="22" t="s">
        <v>7</v>
      </c>
      <c r="D8760" s="22" t="s">
        <v>5</v>
      </c>
      <c r="E8760" s="22" t="s">
        <v>34</v>
      </c>
      <c r="F8760" s="22" t="s">
        <v>55</v>
      </c>
      <c r="G8760" s="1">
        <v>452820.88</v>
      </c>
    </row>
    <row r="8761" spans="2:7">
      <c r="B8761" s="22" t="s">
        <v>202</v>
      </c>
      <c r="C8761" s="22" t="s">
        <v>7</v>
      </c>
      <c r="D8761" s="22" t="s">
        <v>5</v>
      </c>
      <c r="E8761" s="22" t="s">
        <v>34</v>
      </c>
      <c r="F8761" s="22" t="s">
        <v>76</v>
      </c>
      <c r="G8761" s="1">
        <v>295438.2</v>
      </c>
    </row>
    <row r="8762" spans="2:7">
      <c r="B8762" s="22" t="s">
        <v>202</v>
      </c>
      <c r="C8762" s="22" t="s">
        <v>7</v>
      </c>
      <c r="D8762" s="22" t="s">
        <v>5</v>
      </c>
      <c r="E8762" s="22" t="s">
        <v>34</v>
      </c>
      <c r="F8762" s="22" t="s">
        <v>57</v>
      </c>
      <c r="G8762" s="1">
        <v>1397014.69</v>
      </c>
    </row>
    <row r="8763" spans="2:7">
      <c r="B8763" s="22" t="s">
        <v>202</v>
      </c>
      <c r="C8763" s="22" t="s">
        <v>7</v>
      </c>
      <c r="D8763" s="22" t="s">
        <v>5</v>
      </c>
      <c r="E8763" s="22" t="s">
        <v>34</v>
      </c>
      <c r="F8763" s="22" t="s">
        <v>58</v>
      </c>
      <c r="G8763" s="1">
        <v>231869.9</v>
      </c>
    </row>
    <row r="8764" spans="2:7">
      <c r="B8764" s="22" t="s">
        <v>202</v>
      </c>
      <c r="C8764" s="22" t="s">
        <v>7</v>
      </c>
      <c r="D8764" s="22" t="s">
        <v>5</v>
      </c>
      <c r="E8764" s="22" t="s">
        <v>59</v>
      </c>
      <c r="F8764" s="22" t="s">
        <v>55</v>
      </c>
      <c r="G8764" s="1">
        <v>260337.1</v>
      </c>
    </row>
    <row r="8765" spans="2:7">
      <c r="B8765" s="22" t="s">
        <v>202</v>
      </c>
      <c r="C8765" s="22" t="s">
        <v>7</v>
      </c>
      <c r="D8765" s="22" t="s">
        <v>5</v>
      </c>
      <c r="E8765" s="22" t="s">
        <v>60</v>
      </c>
      <c r="F8765" s="22" t="s">
        <v>78</v>
      </c>
      <c r="G8765" s="1">
        <v>227790.18</v>
      </c>
    </row>
    <row r="8766" spans="2:7">
      <c r="B8766" s="22" t="s">
        <v>202</v>
      </c>
      <c r="C8766" s="22" t="s">
        <v>7</v>
      </c>
      <c r="D8766" s="22" t="s">
        <v>5</v>
      </c>
      <c r="E8766" s="22" t="s">
        <v>60</v>
      </c>
      <c r="F8766" s="22" t="s">
        <v>79</v>
      </c>
      <c r="G8766" s="1">
        <v>389446.43</v>
      </c>
    </row>
    <row r="8767" spans="2:7">
      <c r="B8767" s="22" t="s">
        <v>202</v>
      </c>
      <c r="C8767" s="22" t="s">
        <v>7</v>
      </c>
      <c r="D8767" s="22" t="s">
        <v>5</v>
      </c>
      <c r="E8767" s="22" t="s">
        <v>60</v>
      </c>
      <c r="F8767" s="22" t="s">
        <v>61</v>
      </c>
      <c r="G8767" s="1">
        <v>13463.01</v>
      </c>
    </row>
    <row r="8768" spans="2:7">
      <c r="B8768" s="22" t="s">
        <v>202</v>
      </c>
      <c r="C8768" s="22" t="s">
        <v>7</v>
      </c>
      <c r="D8768" s="22" t="s">
        <v>5</v>
      </c>
      <c r="E8768" s="22" t="s">
        <v>60</v>
      </c>
      <c r="F8768" s="22" t="s">
        <v>62</v>
      </c>
      <c r="G8768" s="1">
        <v>294395.76</v>
      </c>
    </row>
    <row r="8769" spans="2:7">
      <c r="B8769" s="22" t="s">
        <v>202</v>
      </c>
      <c r="C8769" s="22" t="s">
        <v>7</v>
      </c>
      <c r="D8769" s="22" t="s">
        <v>7</v>
      </c>
      <c r="E8769" s="22" t="s">
        <v>5</v>
      </c>
      <c r="F8769" s="22" t="s">
        <v>6</v>
      </c>
      <c r="G8769" s="1">
        <v>3442633.56</v>
      </c>
    </row>
    <row r="8770" spans="2:7">
      <c r="B8770" s="22" t="s">
        <v>202</v>
      </c>
      <c r="C8770" s="22" t="s">
        <v>7</v>
      </c>
      <c r="D8770" s="22" t="s">
        <v>7</v>
      </c>
      <c r="E8770" s="22" t="s">
        <v>8</v>
      </c>
      <c r="F8770" s="22" t="s">
        <v>9</v>
      </c>
      <c r="G8770" s="1">
        <v>2703776</v>
      </c>
    </row>
    <row r="8771" spans="2:7">
      <c r="B8771" s="22" t="s">
        <v>202</v>
      </c>
      <c r="C8771" s="22" t="s">
        <v>7</v>
      </c>
      <c r="D8771" s="22" t="s">
        <v>7</v>
      </c>
      <c r="E8771" s="22" t="s">
        <v>8</v>
      </c>
      <c r="F8771" s="22" t="s">
        <v>10</v>
      </c>
      <c r="G8771" s="1">
        <v>25548.6</v>
      </c>
    </row>
    <row r="8772" spans="2:7">
      <c r="B8772" s="22" t="s">
        <v>202</v>
      </c>
      <c r="C8772" s="22" t="s">
        <v>7</v>
      </c>
      <c r="D8772" s="22" t="s">
        <v>7</v>
      </c>
      <c r="E8772" s="22" t="s">
        <v>8</v>
      </c>
      <c r="F8772" s="22" t="s">
        <v>11</v>
      </c>
      <c r="G8772" s="1">
        <v>163720.85999999999</v>
      </c>
    </row>
    <row r="8773" spans="2:7">
      <c r="B8773" s="22" t="s">
        <v>202</v>
      </c>
      <c r="C8773" s="22" t="s">
        <v>7</v>
      </c>
      <c r="D8773" s="22" t="s">
        <v>7</v>
      </c>
      <c r="E8773" s="22" t="s">
        <v>8</v>
      </c>
      <c r="F8773" s="22" t="s">
        <v>12</v>
      </c>
      <c r="G8773" s="1">
        <v>9177221.0500000007</v>
      </c>
    </row>
    <row r="8774" spans="2:7">
      <c r="B8774" s="22" t="s">
        <v>202</v>
      </c>
      <c r="C8774" s="22" t="s">
        <v>7</v>
      </c>
      <c r="D8774" s="22" t="s">
        <v>7</v>
      </c>
      <c r="E8774" s="22" t="s">
        <v>8</v>
      </c>
      <c r="F8774" s="22" t="s">
        <v>13</v>
      </c>
      <c r="G8774" s="1">
        <v>36334.44</v>
      </c>
    </row>
    <row r="8775" spans="2:7">
      <c r="B8775" s="22" t="s">
        <v>202</v>
      </c>
      <c r="C8775" s="22" t="s">
        <v>7</v>
      </c>
      <c r="D8775" s="22" t="s">
        <v>7</v>
      </c>
      <c r="E8775" s="22" t="s">
        <v>14</v>
      </c>
      <c r="F8775" s="22" t="s">
        <v>9</v>
      </c>
      <c r="G8775" s="1">
        <v>1919153.24</v>
      </c>
    </row>
    <row r="8776" spans="2:7">
      <c r="B8776" s="22" t="s">
        <v>202</v>
      </c>
      <c r="C8776" s="22" t="s">
        <v>7</v>
      </c>
      <c r="D8776" s="22" t="s">
        <v>7</v>
      </c>
      <c r="E8776" s="22" t="s">
        <v>14</v>
      </c>
      <c r="F8776" s="22" t="s">
        <v>10</v>
      </c>
      <c r="G8776" s="1">
        <v>21461.97</v>
      </c>
    </row>
    <row r="8777" spans="2:7">
      <c r="B8777" s="22" t="s">
        <v>202</v>
      </c>
      <c r="C8777" s="22" t="s">
        <v>7</v>
      </c>
      <c r="D8777" s="22" t="s">
        <v>7</v>
      </c>
      <c r="E8777" s="22" t="s">
        <v>14</v>
      </c>
      <c r="F8777" s="22" t="s">
        <v>11</v>
      </c>
      <c r="G8777" s="1">
        <v>270870.44</v>
      </c>
    </row>
    <row r="8778" spans="2:7">
      <c r="B8778" s="22" t="s">
        <v>202</v>
      </c>
      <c r="C8778" s="22" t="s">
        <v>7</v>
      </c>
      <c r="D8778" s="22" t="s">
        <v>7</v>
      </c>
      <c r="E8778" s="22" t="s">
        <v>14</v>
      </c>
      <c r="F8778" s="22" t="s">
        <v>12</v>
      </c>
      <c r="G8778" s="1">
        <v>1552227.29</v>
      </c>
    </row>
    <row r="8779" spans="2:7">
      <c r="B8779" s="22" t="s">
        <v>202</v>
      </c>
      <c r="C8779" s="22" t="s">
        <v>7</v>
      </c>
      <c r="D8779" s="22" t="s">
        <v>7</v>
      </c>
      <c r="E8779" s="22" t="s">
        <v>14</v>
      </c>
      <c r="F8779" s="22" t="s">
        <v>13</v>
      </c>
      <c r="G8779" s="1">
        <v>1146.79</v>
      </c>
    </row>
    <row r="8780" spans="2:7">
      <c r="B8780" s="22" t="s">
        <v>202</v>
      </c>
      <c r="C8780" s="22" t="s">
        <v>7</v>
      </c>
      <c r="D8780" s="22" t="s">
        <v>7</v>
      </c>
      <c r="E8780" s="22" t="s">
        <v>15</v>
      </c>
      <c r="F8780" s="22" t="s">
        <v>16</v>
      </c>
      <c r="G8780" s="1">
        <v>6475.63</v>
      </c>
    </row>
    <row r="8781" spans="2:7">
      <c r="B8781" s="22" t="s">
        <v>202</v>
      </c>
      <c r="C8781" s="22" t="s">
        <v>7</v>
      </c>
      <c r="D8781" s="22" t="s">
        <v>7</v>
      </c>
      <c r="E8781" s="22" t="s">
        <v>15</v>
      </c>
      <c r="F8781" s="22" t="s">
        <v>71</v>
      </c>
      <c r="G8781" s="1">
        <v>1091.72</v>
      </c>
    </row>
    <row r="8782" spans="2:7">
      <c r="B8782" s="22" t="s">
        <v>202</v>
      </c>
      <c r="C8782" s="22" t="s">
        <v>7</v>
      </c>
      <c r="D8782" s="22" t="s">
        <v>7</v>
      </c>
      <c r="E8782" s="22" t="s">
        <v>15</v>
      </c>
      <c r="F8782" s="22" t="s">
        <v>17</v>
      </c>
      <c r="G8782" s="1">
        <v>907966.03</v>
      </c>
    </row>
    <row r="8783" spans="2:7">
      <c r="B8783" s="22" t="s">
        <v>202</v>
      </c>
      <c r="C8783" s="22" t="s">
        <v>7</v>
      </c>
      <c r="D8783" s="22" t="s">
        <v>7</v>
      </c>
      <c r="E8783" s="22" t="s">
        <v>15</v>
      </c>
      <c r="F8783" s="22" t="s">
        <v>18</v>
      </c>
      <c r="G8783" s="1">
        <v>284767.31</v>
      </c>
    </row>
    <row r="8784" spans="2:7">
      <c r="B8784" s="22" t="s">
        <v>202</v>
      </c>
      <c r="C8784" s="22" t="s">
        <v>7</v>
      </c>
      <c r="D8784" s="22" t="s">
        <v>7</v>
      </c>
      <c r="E8784" s="22" t="s">
        <v>15</v>
      </c>
      <c r="F8784" s="22" t="s">
        <v>19</v>
      </c>
      <c r="G8784" s="1">
        <v>1864974.28</v>
      </c>
    </row>
    <row r="8785" spans="2:7">
      <c r="B8785" s="22" t="s">
        <v>202</v>
      </c>
      <c r="C8785" s="22" t="s">
        <v>7</v>
      </c>
      <c r="D8785" s="22" t="s">
        <v>7</v>
      </c>
      <c r="E8785" s="22" t="s">
        <v>15</v>
      </c>
      <c r="F8785" s="22" t="s">
        <v>20</v>
      </c>
      <c r="G8785" s="1">
        <v>418995.63</v>
      </c>
    </row>
    <row r="8786" spans="2:7">
      <c r="B8786" s="22" t="s">
        <v>202</v>
      </c>
      <c r="C8786" s="22" t="s">
        <v>7</v>
      </c>
      <c r="D8786" s="22" t="s">
        <v>7</v>
      </c>
      <c r="E8786" s="22" t="s">
        <v>15</v>
      </c>
      <c r="F8786" s="22" t="s">
        <v>97</v>
      </c>
      <c r="G8786" s="1">
        <v>24243.54</v>
      </c>
    </row>
    <row r="8787" spans="2:7">
      <c r="B8787" s="22" t="s">
        <v>202</v>
      </c>
      <c r="C8787" s="22" t="s">
        <v>7</v>
      </c>
      <c r="D8787" s="22" t="s">
        <v>7</v>
      </c>
      <c r="E8787" s="22" t="s">
        <v>15</v>
      </c>
      <c r="F8787" s="22" t="s">
        <v>98</v>
      </c>
      <c r="G8787" s="1">
        <v>11755.54</v>
      </c>
    </row>
    <row r="8788" spans="2:7">
      <c r="B8788" s="22" t="s">
        <v>202</v>
      </c>
      <c r="C8788" s="22" t="s">
        <v>7</v>
      </c>
      <c r="D8788" s="22" t="s">
        <v>7</v>
      </c>
      <c r="E8788" s="22" t="s">
        <v>15</v>
      </c>
      <c r="F8788" s="22" t="s">
        <v>21</v>
      </c>
      <c r="G8788" s="1">
        <v>17628.759999999998</v>
      </c>
    </row>
    <row r="8789" spans="2:7">
      <c r="B8789" s="22" t="s">
        <v>202</v>
      </c>
      <c r="C8789" s="22" t="s">
        <v>7</v>
      </c>
      <c r="D8789" s="22" t="s">
        <v>7</v>
      </c>
      <c r="E8789" s="22" t="s">
        <v>15</v>
      </c>
      <c r="F8789" s="22" t="s">
        <v>22</v>
      </c>
      <c r="G8789" s="1">
        <v>5537.13</v>
      </c>
    </row>
    <row r="8790" spans="2:7">
      <c r="B8790" s="22" t="s">
        <v>202</v>
      </c>
      <c r="C8790" s="22" t="s">
        <v>7</v>
      </c>
      <c r="D8790" s="22" t="s">
        <v>7</v>
      </c>
      <c r="E8790" s="22" t="s">
        <v>15</v>
      </c>
      <c r="F8790" s="22" t="s">
        <v>23</v>
      </c>
      <c r="G8790" s="1">
        <v>36793.33</v>
      </c>
    </row>
    <row r="8791" spans="2:7">
      <c r="B8791" s="22" t="s">
        <v>202</v>
      </c>
      <c r="C8791" s="22" t="s">
        <v>7</v>
      </c>
      <c r="D8791" s="22" t="s">
        <v>7</v>
      </c>
      <c r="E8791" s="22" t="s">
        <v>15</v>
      </c>
      <c r="F8791" s="22" t="s">
        <v>24</v>
      </c>
      <c r="G8791" s="1">
        <v>55056.63</v>
      </c>
    </row>
    <row r="8792" spans="2:7">
      <c r="B8792" s="22" t="s">
        <v>202</v>
      </c>
      <c r="C8792" s="22" t="s">
        <v>7</v>
      </c>
      <c r="D8792" s="22" t="s">
        <v>7</v>
      </c>
      <c r="E8792" s="22" t="s">
        <v>15</v>
      </c>
      <c r="F8792" s="22" t="s">
        <v>25</v>
      </c>
      <c r="G8792" s="1">
        <v>612321.91</v>
      </c>
    </row>
    <row r="8793" spans="2:7">
      <c r="B8793" s="22" t="s">
        <v>202</v>
      </c>
      <c r="C8793" s="22" t="s">
        <v>7</v>
      </c>
      <c r="D8793" s="22" t="s">
        <v>7</v>
      </c>
      <c r="E8793" s="22" t="s">
        <v>15</v>
      </c>
      <c r="F8793" s="22" t="s">
        <v>26</v>
      </c>
      <c r="G8793" s="1">
        <v>552667.55000000005</v>
      </c>
    </row>
    <row r="8794" spans="2:7">
      <c r="B8794" s="22" t="s">
        <v>202</v>
      </c>
      <c r="C8794" s="22" t="s">
        <v>7</v>
      </c>
      <c r="D8794" s="22" t="s">
        <v>7</v>
      </c>
      <c r="E8794" s="22" t="s">
        <v>28</v>
      </c>
      <c r="F8794" s="22" t="s">
        <v>29</v>
      </c>
      <c r="G8794" s="1">
        <v>395398.27</v>
      </c>
    </row>
    <row r="8795" spans="2:7">
      <c r="B8795" s="22" t="s">
        <v>202</v>
      </c>
      <c r="C8795" s="22" t="s">
        <v>7</v>
      </c>
      <c r="D8795" s="22" t="s">
        <v>7</v>
      </c>
      <c r="E8795" s="22" t="s">
        <v>28</v>
      </c>
      <c r="F8795" s="22" t="s">
        <v>33</v>
      </c>
      <c r="G8795" s="1">
        <v>19094.32</v>
      </c>
    </row>
    <row r="8796" spans="2:7">
      <c r="B8796" s="22" t="s">
        <v>202</v>
      </c>
      <c r="C8796" s="22" t="s">
        <v>7</v>
      </c>
      <c r="D8796" s="22" t="s">
        <v>7</v>
      </c>
      <c r="E8796" s="22" t="s">
        <v>34</v>
      </c>
      <c r="F8796" s="22" t="s">
        <v>38</v>
      </c>
      <c r="G8796" s="1">
        <v>40</v>
      </c>
    </row>
    <row r="8797" spans="2:7">
      <c r="B8797" s="22" t="s">
        <v>202</v>
      </c>
      <c r="C8797" s="22" t="s">
        <v>7</v>
      </c>
      <c r="D8797" s="22" t="s">
        <v>7</v>
      </c>
      <c r="E8797" s="22" t="s">
        <v>34</v>
      </c>
      <c r="F8797" s="22" t="s">
        <v>39</v>
      </c>
      <c r="G8797" s="1">
        <v>34440.97</v>
      </c>
    </row>
    <row r="8798" spans="2:7">
      <c r="B8798" s="22" t="s">
        <v>202</v>
      </c>
      <c r="C8798" s="22" t="s">
        <v>7</v>
      </c>
      <c r="D8798" s="22" t="s">
        <v>7</v>
      </c>
      <c r="E8798" s="22" t="s">
        <v>34</v>
      </c>
      <c r="F8798" s="22" t="s">
        <v>45</v>
      </c>
      <c r="G8798" s="1">
        <v>3585.3</v>
      </c>
    </row>
    <row r="8799" spans="2:7">
      <c r="B8799" s="22" t="s">
        <v>202</v>
      </c>
      <c r="C8799" s="22" t="s">
        <v>7</v>
      </c>
      <c r="D8799" s="22" t="s">
        <v>7</v>
      </c>
      <c r="E8799" s="22" t="s">
        <v>34</v>
      </c>
      <c r="F8799" s="22" t="s">
        <v>46</v>
      </c>
      <c r="G8799" s="1">
        <v>4219.8100000000004</v>
      </c>
    </row>
    <row r="8800" spans="2:7">
      <c r="B8800" s="22" t="s">
        <v>202</v>
      </c>
      <c r="C8800" s="22" t="s">
        <v>7</v>
      </c>
      <c r="D8800" s="22" t="s">
        <v>7</v>
      </c>
      <c r="E8800" s="22" t="s">
        <v>34</v>
      </c>
      <c r="F8800" s="22" t="s">
        <v>47</v>
      </c>
      <c r="G8800" s="1">
        <v>49659.07</v>
      </c>
    </row>
    <row r="8801" spans="2:7">
      <c r="B8801" s="22" t="s">
        <v>202</v>
      </c>
      <c r="C8801" s="22" t="s">
        <v>7</v>
      </c>
      <c r="D8801" s="22" t="s">
        <v>7</v>
      </c>
      <c r="E8801" s="22" t="s">
        <v>34</v>
      </c>
      <c r="F8801" s="22" t="s">
        <v>48</v>
      </c>
      <c r="G8801" s="1">
        <v>2986.4</v>
      </c>
    </row>
    <row r="8802" spans="2:7">
      <c r="B8802" s="22" t="s">
        <v>202</v>
      </c>
      <c r="C8802" s="22" t="s">
        <v>7</v>
      </c>
      <c r="D8802" s="22" t="s">
        <v>7</v>
      </c>
      <c r="E8802" s="22" t="s">
        <v>34</v>
      </c>
      <c r="F8802" s="22" t="s">
        <v>74</v>
      </c>
      <c r="G8802" s="1">
        <v>21924</v>
      </c>
    </row>
    <row r="8803" spans="2:7">
      <c r="B8803" s="22" t="s">
        <v>202</v>
      </c>
      <c r="C8803" s="22" t="s">
        <v>7</v>
      </c>
      <c r="D8803" s="22" t="s">
        <v>7</v>
      </c>
      <c r="E8803" s="22" t="s">
        <v>34</v>
      </c>
      <c r="F8803" s="22" t="s">
        <v>75</v>
      </c>
      <c r="G8803" s="1">
        <v>1562.42</v>
      </c>
    </row>
    <row r="8804" spans="2:7">
      <c r="B8804" s="22" t="s">
        <v>202</v>
      </c>
      <c r="C8804" s="22" t="s">
        <v>7</v>
      </c>
      <c r="D8804" s="22" t="s">
        <v>7</v>
      </c>
      <c r="E8804" s="22" t="s">
        <v>34</v>
      </c>
      <c r="F8804" s="22" t="s">
        <v>85</v>
      </c>
      <c r="G8804" s="1">
        <v>9709.86</v>
      </c>
    </row>
    <row r="8805" spans="2:7">
      <c r="B8805" s="22" t="s">
        <v>202</v>
      </c>
      <c r="C8805" s="22" t="s">
        <v>7</v>
      </c>
      <c r="D8805" s="22" t="s">
        <v>7</v>
      </c>
      <c r="E8805" s="22" t="s">
        <v>34</v>
      </c>
      <c r="F8805" s="22" t="s">
        <v>50</v>
      </c>
      <c r="G8805" s="1">
        <v>10184.52</v>
      </c>
    </row>
    <row r="8806" spans="2:7">
      <c r="B8806" s="22" t="s">
        <v>202</v>
      </c>
      <c r="C8806" s="22" t="s">
        <v>7</v>
      </c>
      <c r="D8806" s="22" t="s">
        <v>7</v>
      </c>
      <c r="E8806" s="22" t="s">
        <v>34</v>
      </c>
      <c r="F8806" s="22" t="s">
        <v>55</v>
      </c>
      <c r="G8806" s="1">
        <v>5886</v>
      </c>
    </row>
    <row r="8807" spans="2:7">
      <c r="B8807" s="22" t="s">
        <v>202</v>
      </c>
      <c r="C8807" s="22" t="s">
        <v>7</v>
      </c>
      <c r="D8807" s="22" t="s">
        <v>7</v>
      </c>
      <c r="E8807" s="22" t="s">
        <v>34</v>
      </c>
      <c r="F8807" s="22" t="s">
        <v>58</v>
      </c>
      <c r="G8807" s="1">
        <v>56989.15</v>
      </c>
    </row>
    <row r="8808" spans="2:7">
      <c r="B8808" s="22" t="s">
        <v>202</v>
      </c>
      <c r="C8808" s="22" t="s">
        <v>7</v>
      </c>
      <c r="D8808" s="22" t="s">
        <v>7</v>
      </c>
      <c r="E8808" s="22" t="s">
        <v>59</v>
      </c>
      <c r="F8808" s="22" t="s">
        <v>55</v>
      </c>
      <c r="G8808" s="1">
        <v>12310.28</v>
      </c>
    </row>
    <row r="8809" spans="2:7">
      <c r="B8809" s="22" t="s">
        <v>202</v>
      </c>
      <c r="C8809" s="22" t="s">
        <v>7</v>
      </c>
      <c r="D8809" s="22" t="s">
        <v>7</v>
      </c>
      <c r="E8809" s="22" t="s">
        <v>60</v>
      </c>
      <c r="F8809" s="22" t="s">
        <v>78</v>
      </c>
      <c r="G8809" s="1">
        <v>9314.09</v>
      </c>
    </row>
    <row r="8810" spans="2:7">
      <c r="B8810" s="22" t="s">
        <v>202</v>
      </c>
      <c r="C8810" s="22" t="s">
        <v>7</v>
      </c>
      <c r="D8810" s="22" t="s">
        <v>7</v>
      </c>
      <c r="E8810" s="22" t="s">
        <v>60</v>
      </c>
      <c r="F8810" s="22" t="s">
        <v>62</v>
      </c>
      <c r="G8810" s="1">
        <v>1681386.71</v>
      </c>
    </row>
    <row r="8811" spans="2:7">
      <c r="B8811" s="22" t="s">
        <v>203</v>
      </c>
      <c r="C8811" s="22" t="s">
        <v>7</v>
      </c>
      <c r="D8811" s="22" t="s">
        <v>5</v>
      </c>
      <c r="E8811" s="22" t="s">
        <v>5</v>
      </c>
      <c r="F8811" s="22" t="s">
        <v>6</v>
      </c>
      <c r="G8811" s="1">
        <v>14127.08</v>
      </c>
    </row>
    <row r="8812" spans="2:7">
      <c r="B8812" s="22" t="s">
        <v>203</v>
      </c>
      <c r="C8812" s="22" t="s">
        <v>7</v>
      </c>
      <c r="D8812" s="22" t="s">
        <v>5</v>
      </c>
      <c r="E8812" s="22" t="s">
        <v>7</v>
      </c>
      <c r="F8812" s="22" t="s">
        <v>6</v>
      </c>
      <c r="G8812" s="1">
        <v>-52098.64</v>
      </c>
    </row>
    <row r="8813" spans="2:7">
      <c r="B8813" s="22" t="s">
        <v>203</v>
      </c>
      <c r="C8813" s="22" t="s">
        <v>7</v>
      </c>
      <c r="D8813" s="22" t="s">
        <v>5</v>
      </c>
      <c r="E8813" s="22" t="s">
        <v>8</v>
      </c>
      <c r="F8813" s="22" t="s">
        <v>9</v>
      </c>
      <c r="G8813" s="1">
        <v>44209879.579999998</v>
      </c>
    </row>
    <row r="8814" spans="2:7">
      <c r="B8814" s="22" t="s">
        <v>203</v>
      </c>
      <c r="C8814" s="22" t="s">
        <v>7</v>
      </c>
      <c r="D8814" s="22" t="s">
        <v>5</v>
      </c>
      <c r="E8814" s="22" t="s">
        <v>8</v>
      </c>
      <c r="F8814" s="22" t="s">
        <v>10</v>
      </c>
      <c r="G8814" s="1">
        <v>662048.43999999994</v>
      </c>
    </row>
    <row r="8815" spans="2:7">
      <c r="B8815" s="22" t="s">
        <v>203</v>
      </c>
      <c r="C8815" s="22" t="s">
        <v>7</v>
      </c>
      <c r="D8815" s="22" t="s">
        <v>5</v>
      </c>
      <c r="E8815" s="22" t="s">
        <v>8</v>
      </c>
      <c r="F8815" s="22" t="s">
        <v>11</v>
      </c>
      <c r="G8815" s="1">
        <v>510697.27</v>
      </c>
    </row>
    <row r="8816" spans="2:7">
      <c r="B8816" s="22" t="s">
        <v>203</v>
      </c>
      <c r="C8816" s="22" t="s">
        <v>7</v>
      </c>
      <c r="D8816" s="22" t="s">
        <v>5</v>
      </c>
      <c r="E8816" s="22" t="s">
        <v>8</v>
      </c>
      <c r="F8816" s="22" t="s">
        <v>12</v>
      </c>
      <c r="G8816" s="1">
        <v>653606.9</v>
      </c>
    </row>
    <row r="8817" spans="2:7">
      <c r="B8817" s="22" t="s">
        <v>203</v>
      </c>
      <c r="C8817" s="22" t="s">
        <v>7</v>
      </c>
      <c r="D8817" s="22" t="s">
        <v>5</v>
      </c>
      <c r="E8817" s="22" t="s">
        <v>8</v>
      </c>
      <c r="F8817" s="22" t="s">
        <v>13</v>
      </c>
      <c r="G8817" s="1">
        <v>331755.96000000002</v>
      </c>
    </row>
    <row r="8818" spans="2:7">
      <c r="B8818" s="22" t="s">
        <v>203</v>
      </c>
      <c r="C8818" s="22" t="s">
        <v>7</v>
      </c>
      <c r="D8818" s="22" t="s">
        <v>5</v>
      </c>
      <c r="E8818" s="22" t="s">
        <v>8</v>
      </c>
      <c r="F8818" s="22" t="s">
        <v>70</v>
      </c>
      <c r="G8818" s="1">
        <v>491499</v>
      </c>
    </row>
    <row r="8819" spans="2:7">
      <c r="B8819" s="22" t="s">
        <v>203</v>
      </c>
      <c r="C8819" s="22" t="s">
        <v>7</v>
      </c>
      <c r="D8819" s="22" t="s">
        <v>5</v>
      </c>
      <c r="E8819" s="22" t="s">
        <v>14</v>
      </c>
      <c r="F8819" s="22" t="s">
        <v>9</v>
      </c>
      <c r="G8819" s="1">
        <v>15405258.869999999</v>
      </c>
    </row>
    <row r="8820" spans="2:7">
      <c r="B8820" s="22" t="s">
        <v>203</v>
      </c>
      <c r="C8820" s="22" t="s">
        <v>7</v>
      </c>
      <c r="D8820" s="22" t="s">
        <v>5</v>
      </c>
      <c r="E8820" s="22" t="s">
        <v>14</v>
      </c>
      <c r="F8820" s="22" t="s">
        <v>10</v>
      </c>
      <c r="G8820" s="1">
        <v>504923.25</v>
      </c>
    </row>
    <row r="8821" spans="2:7">
      <c r="B8821" s="22" t="s">
        <v>203</v>
      </c>
      <c r="C8821" s="22" t="s">
        <v>7</v>
      </c>
      <c r="D8821" s="22" t="s">
        <v>5</v>
      </c>
      <c r="E8821" s="22" t="s">
        <v>14</v>
      </c>
      <c r="F8821" s="22" t="s">
        <v>11</v>
      </c>
      <c r="G8821" s="1">
        <v>1004484.56</v>
      </c>
    </row>
    <row r="8822" spans="2:7">
      <c r="B8822" s="22" t="s">
        <v>203</v>
      </c>
      <c r="C8822" s="22" t="s">
        <v>7</v>
      </c>
      <c r="D8822" s="22" t="s">
        <v>5</v>
      </c>
      <c r="E8822" s="22" t="s">
        <v>14</v>
      </c>
      <c r="F8822" s="22" t="s">
        <v>12</v>
      </c>
      <c r="G8822" s="1">
        <v>116814.59</v>
      </c>
    </row>
    <row r="8823" spans="2:7">
      <c r="B8823" s="22" t="s">
        <v>203</v>
      </c>
      <c r="C8823" s="22" t="s">
        <v>7</v>
      </c>
      <c r="D8823" s="22" t="s">
        <v>5</v>
      </c>
      <c r="E8823" s="22" t="s">
        <v>14</v>
      </c>
      <c r="F8823" s="22" t="s">
        <v>13</v>
      </c>
      <c r="G8823" s="1">
        <v>541639.21</v>
      </c>
    </row>
    <row r="8824" spans="2:7">
      <c r="B8824" s="22" t="s">
        <v>203</v>
      </c>
      <c r="C8824" s="22" t="s">
        <v>7</v>
      </c>
      <c r="D8824" s="22" t="s">
        <v>5</v>
      </c>
      <c r="E8824" s="22" t="s">
        <v>15</v>
      </c>
      <c r="F8824" s="22" t="s">
        <v>71</v>
      </c>
      <c r="G8824" s="1">
        <v>0</v>
      </c>
    </row>
    <row r="8825" spans="2:7">
      <c r="B8825" s="22" t="s">
        <v>203</v>
      </c>
      <c r="C8825" s="22" t="s">
        <v>7</v>
      </c>
      <c r="D8825" s="22" t="s">
        <v>5</v>
      </c>
      <c r="E8825" s="22" t="s">
        <v>15</v>
      </c>
      <c r="F8825" s="22" t="s">
        <v>17</v>
      </c>
      <c r="G8825" s="1">
        <v>3487099.55</v>
      </c>
    </row>
    <row r="8826" spans="2:7">
      <c r="B8826" s="22" t="s">
        <v>203</v>
      </c>
      <c r="C8826" s="22" t="s">
        <v>7</v>
      </c>
      <c r="D8826" s="22" t="s">
        <v>5</v>
      </c>
      <c r="E8826" s="22" t="s">
        <v>15</v>
      </c>
      <c r="F8826" s="22" t="s">
        <v>18</v>
      </c>
      <c r="G8826" s="1">
        <v>1314569.7</v>
      </c>
    </row>
    <row r="8827" spans="2:7">
      <c r="B8827" s="22" t="s">
        <v>203</v>
      </c>
      <c r="C8827" s="22" t="s">
        <v>7</v>
      </c>
      <c r="D8827" s="22" t="s">
        <v>5</v>
      </c>
      <c r="E8827" s="22" t="s">
        <v>15</v>
      </c>
      <c r="F8827" s="22" t="s">
        <v>19</v>
      </c>
      <c r="G8827" s="1">
        <v>7028581.3600000003</v>
      </c>
    </row>
    <row r="8828" spans="2:7">
      <c r="B8828" s="22" t="s">
        <v>203</v>
      </c>
      <c r="C8828" s="22" t="s">
        <v>7</v>
      </c>
      <c r="D8828" s="22" t="s">
        <v>5</v>
      </c>
      <c r="E8828" s="22" t="s">
        <v>15</v>
      </c>
      <c r="F8828" s="22" t="s">
        <v>20</v>
      </c>
      <c r="G8828" s="1">
        <v>2145336.33</v>
      </c>
    </row>
    <row r="8829" spans="2:7">
      <c r="B8829" s="22" t="s">
        <v>203</v>
      </c>
      <c r="C8829" s="22" t="s">
        <v>7</v>
      </c>
      <c r="D8829" s="22" t="s">
        <v>5</v>
      </c>
      <c r="E8829" s="22" t="s">
        <v>15</v>
      </c>
      <c r="F8829" s="22" t="s">
        <v>21</v>
      </c>
      <c r="G8829" s="1">
        <v>16472.53</v>
      </c>
    </row>
    <row r="8830" spans="2:7">
      <c r="B8830" s="22" t="s">
        <v>203</v>
      </c>
      <c r="C8830" s="22" t="s">
        <v>7</v>
      </c>
      <c r="D8830" s="22" t="s">
        <v>5</v>
      </c>
      <c r="E8830" s="22" t="s">
        <v>15</v>
      </c>
      <c r="F8830" s="22" t="s">
        <v>22</v>
      </c>
      <c r="G8830" s="1">
        <v>9614.48</v>
      </c>
    </row>
    <row r="8831" spans="2:7">
      <c r="B8831" s="22" t="s">
        <v>203</v>
      </c>
      <c r="C8831" s="22" t="s">
        <v>7</v>
      </c>
      <c r="D8831" s="22" t="s">
        <v>5</v>
      </c>
      <c r="E8831" s="22" t="s">
        <v>15</v>
      </c>
      <c r="F8831" s="22" t="s">
        <v>23</v>
      </c>
      <c r="G8831" s="1">
        <v>196851.91</v>
      </c>
    </row>
    <row r="8832" spans="2:7">
      <c r="B8832" s="22" t="s">
        <v>203</v>
      </c>
      <c r="C8832" s="22" t="s">
        <v>7</v>
      </c>
      <c r="D8832" s="22" t="s">
        <v>5</v>
      </c>
      <c r="E8832" s="22" t="s">
        <v>15</v>
      </c>
      <c r="F8832" s="22" t="s">
        <v>24</v>
      </c>
      <c r="G8832" s="1">
        <v>388064.32</v>
      </c>
    </row>
    <row r="8833" spans="2:7">
      <c r="B8833" s="22" t="s">
        <v>203</v>
      </c>
      <c r="C8833" s="22" t="s">
        <v>7</v>
      </c>
      <c r="D8833" s="22" t="s">
        <v>5</v>
      </c>
      <c r="E8833" s="22" t="s">
        <v>15</v>
      </c>
      <c r="F8833" s="22" t="s">
        <v>25</v>
      </c>
      <c r="G8833" s="1">
        <v>6084609.5800000001</v>
      </c>
    </row>
    <row r="8834" spans="2:7">
      <c r="B8834" s="22" t="s">
        <v>203</v>
      </c>
      <c r="C8834" s="22" t="s">
        <v>7</v>
      </c>
      <c r="D8834" s="22" t="s">
        <v>5</v>
      </c>
      <c r="E8834" s="22" t="s">
        <v>15</v>
      </c>
      <c r="F8834" s="22" t="s">
        <v>26</v>
      </c>
      <c r="G8834" s="1">
        <v>4894910.4000000004</v>
      </c>
    </row>
    <row r="8835" spans="2:7">
      <c r="B8835" s="22" t="s">
        <v>203</v>
      </c>
      <c r="C8835" s="22" t="s">
        <v>7</v>
      </c>
      <c r="D8835" s="22" t="s">
        <v>5</v>
      </c>
      <c r="E8835" s="22" t="s">
        <v>15</v>
      </c>
      <c r="F8835" s="22" t="s">
        <v>27</v>
      </c>
      <c r="G8835" s="1">
        <v>46361.37</v>
      </c>
    </row>
    <row r="8836" spans="2:7">
      <c r="B8836" s="22" t="s">
        <v>203</v>
      </c>
      <c r="C8836" s="22" t="s">
        <v>7</v>
      </c>
      <c r="D8836" s="22" t="s">
        <v>5</v>
      </c>
      <c r="E8836" s="22" t="s">
        <v>15</v>
      </c>
      <c r="F8836" s="22" t="s">
        <v>72</v>
      </c>
      <c r="G8836" s="1">
        <v>17099.62</v>
      </c>
    </row>
    <row r="8837" spans="2:7">
      <c r="B8837" s="22" t="s">
        <v>203</v>
      </c>
      <c r="C8837" s="22" t="s">
        <v>7</v>
      </c>
      <c r="D8837" s="22" t="s">
        <v>5</v>
      </c>
      <c r="E8837" s="22" t="s">
        <v>28</v>
      </c>
      <c r="F8837" s="22" t="s">
        <v>29</v>
      </c>
      <c r="G8837" s="1">
        <v>2036926.98</v>
      </c>
    </row>
    <row r="8838" spans="2:7">
      <c r="B8838" s="22" t="s">
        <v>203</v>
      </c>
      <c r="C8838" s="22" t="s">
        <v>7</v>
      </c>
      <c r="D8838" s="22" t="s">
        <v>5</v>
      </c>
      <c r="E8838" s="22" t="s">
        <v>28</v>
      </c>
      <c r="F8838" s="22" t="s">
        <v>30</v>
      </c>
      <c r="G8838" s="1">
        <v>234118.47</v>
      </c>
    </row>
    <row r="8839" spans="2:7">
      <c r="B8839" s="22" t="s">
        <v>203</v>
      </c>
      <c r="C8839" s="22" t="s">
        <v>7</v>
      </c>
      <c r="D8839" s="22" t="s">
        <v>5</v>
      </c>
      <c r="E8839" s="22" t="s">
        <v>28</v>
      </c>
      <c r="F8839" s="22" t="s">
        <v>31</v>
      </c>
      <c r="G8839" s="1">
        <v>535188.06000000006</v>
      </c>
    </row>
    <row r="8840" spans="2:7">
      <c r="B8840" s="22" t="s">
        <v>203</v>
      </c>
      <c r="C8840" s="22" t="s">
        <v>7</v>
      </c>
      <c r="D8840" s="22" t="s">
        <v>5</v>
      </c>
      <c r="E8840" s="22" t="s">
        <v>28</v>
      </c>
      <c r="F8840" s="22" t="s">
        <v>32</v>
      </c>
      <c r="G8840" s="1">
        <v>530677.81000000006</v>
      </c>
    </row>
    <row r="8841" spans="2:7">
      <c r="B8841" s="22" t="s">
        <v>203</v>
      </c>
      <c r="C8841" s="22" t="s">
        <v>7</v>
      </c>
      <c r="D8841" s="22" t="s">
        <v>5</v>
      </c>
      <c r="E8841" s="22" t="s">
        <v>28</v>
      </c>
      <c r="F8841" s="22" t="s">
        <v>33</v>
      </c>
      <c r="G8841" s="1">
        <v>702697.1</v>
      </c>
    </row>
    <row r="8842" spans="2:7">
      <c r="B8842" s="22" t="s">
        <v>203</v>
      </c>
      <c r="C8842" s="22" t="s">
        <v>7</v>
      </c>
      <c r="D8842" s="22" t="s">
        <v>5</v>
      </c>
      <c r="E8842" s="22" t="s">
        <v>34</v>
      </c>
      <c r="F8842" s="22" t="s">
        <v>35</v>
      </c>
      <c r="G8842" s="1">
        <v>431412.12</v>
      </c>
    </row>
    <row r="8843" spans="2:7">
      <c r="B8843" s="22" t="s">
        <v>203</v>
      </c>
      <c r="C8843" s="22" t="s">
        <v>7</v>
      </c>
      <c r="D8843" s="22" t="s">
        <v>5</v>
      </c>
      <c r="E8843" s="22" t="s">
        <v>34</v>
      </c>
      <c r="F8843" s="22" t="s">
        <v>36</v>
      </c>
      <c r="G8843" s="1">
        <v>107963.29</v>
      </c>
    </row>
    <row r="8844" spans="2:7">
      <c r="B8844" s="22" t="s">
        <v>203</v>
      </c>
      <c r="C8844" s="22" t="s">
        <v>7</v>
      </c>
      <c r="D8844" s="22" t="s">
        <v>5</v>
      </c>
      <c r="E8844" s="22" t="s">
        <v>34</v>
      </c>
      <c r="F8844" s="22" t="s">
        <v>37</v>
      </c>
      <c r="G8844" s="1">
        <v>10739.56</v>
      </c>
    </row>
    <row r="8845" spans="2:7">
      <c r="B8845" s="22" t="s">
        <v>203</v>
      </c>
      <c r="C8845" s="22" t="s">
        <v>7</v>
      </c>
      <c r="D8845" s="22" t="s">
        <v>5</v>
      </c>
      <c r="E8845" s="22" t="s">
        <v>34</v>
      </c>
      <c r="F8845" s="22" t="s">
        <v>38</v>
      </c>
      <c r="G8845" s="1">
        <v>106735.17</v>
      </c>
    </row>
    <row r="8846" spans="2:7">
      <c r="B8846" s="22" t="s">
        <v>203</v>
      </c>
      <c r="C8846" s="22" t="s">
        <v>7</v>
      </c>
      <c r="D8846" s="22" t="s">
        <v>5</v>
      </c>
      <c r="E8846" s="22" t="s">
        <v>34</v>
      </c>
      <c r="F8846" s="22" t="s">
        <v>39</v>
      </c>
      <c r="G8846" s="1">
        <v>3098727.14</v>
      </c>
    </row>
    <row r="8847" spans="2:7">
      <c r="B8847" s="22" t="s">
        <v>203</v>
      </c>
      <c r="C8847" s="22" t="s">
        <v>7</v>
      </c>
      <c r="D8847" s="22" t="s">
        <v>5</v>
      </c>
      <c r="E8847" s="22" t="s">
        <v>34</v>
      </c>
      <c r="F8847" s="22" t="s">
        <v>40</v>
      </c>
      <c r="G8847" s="1">
        <v>2232.5</v>
      </c>
    </row>
    <row r="8848" spans="2:7">
      <c r="B8848" s="22" t="s">
        <v>203</v>
      </c>
      <c r="C8848" s="22" t="s">
        <v>7</v>
      </c>
      <c r="D8848" s="22" t="s">
        <v>5</v>
      </c>
      <c r="E8848" s="22" t="s">
        <v>34</v>
      </c>
      <c r="F8848" s="22" t="s">
        <v>41</v>
      </c>
      <c r="G8848" s="1">
        <v>38181.129999999997</v>
      </c>
    </row>
    <row r="8849" spans="2:7">
      <c r="B8849" s="22" t="s">
        <v>203</v>
      </c>
      <c r="C8849" s="22" t="s">
        <v>7</v>
      </c>
      <c r="D8849" s="22" t="s">
        <v>5</v>
      </c>
      <c r="E8849" s="22" t="s">
        <v>34</v>
      </c>
      <c r="F8849" s="22" t="s">
        <v>65</v>
      </c>
      <c r="G8849" s="1">
        <v>30603.95</v>
      </c>
    </row>
    <row r="8850" spans="2:7">
      <c r="B8850" s="22" t="s">
        <v>203</v>
      </c>
      <c r="C8850" s="22" t="s">
        <v>7</v>
      </c>
      <c r="D8850" s="22" t="s">
        <v>5</v>
      </c>
      <c r="E8850" s="22" t="s">
        <v>34</v>
      </c>
      <c r="F8850" s="22" t="s">
        <v>42</v>
      </c>
      <c r="G8850" s="1">
        <v>115319.96</v>
      </c>
    </row>
    <row r="8851" spans="2:7">
      <c r="B8851" s="22" t="s">
        <v>203</v>
      </c>
      <c r="C8851" s="22" t="s">
        <v>7</v>
      </c>
      <c r="D8851" s="22" t="s">
        <v>5</v>
      </c>
      <c r="E8851" s="22" t="s">
        <v>34</v>
      </c>
      <c r="F8851" s="22" t="s">
        <v>43</v>
      </c>
      <c r="G8851" s="1">
        <v>31547.56</v>
      </c>
    </row>
    <row r="8852" spans="2:7">
      <c r="B8852" s="22" t="s">
        <v>203</v>
      </c>
      <c r="C8852" s="22" t="s">
        <v>7</v>
      </c>
      <c r="D8852" s="22" t="s">
        <v>5</v>
      </c>
      <c r="E8852" s="22" t="s">
        <v>34</v>
      </c>
      <c r="F8852" s="22" t="s">
        <v>45</v>
      </c>
      <c r="G8852" s="1">
        <v>200020.28</v>
      </c>
    </row>
    <row r="8853" spans="2:7">
      <c r="B8853" s="22" t="s">
        <v>203</v>
      </c>
      <c r="C8853" s="22" t="s">
        <v>7</v>
      </c>
      <c r="D8853" s="22" t="s">
        <v>5</v>
      </c>
      <c r="E8853" s="22" t="s">
        <v>34</v>
      </c>
      <c r="F8853" s="22" t="s">
        <v>46</v>
      </c>
      <c r="G8853" s="1">
        <v>344277.99</v>
      </c>
    </row>
    <row r="8854" spans="2:7">
      <c r="B8854" s="22" t="s">
        <v>203</v>
      </c>
      <c r="C8854" s="22" t="s">
        <v>7</v>
      </c>
      <c r="D8854" s="22" t="s">
        <v>5</v>
      </c>
      <c r="E8854" s="22" t="s">
        <v>34</v>
      </c>
      <c r="F8854" s="22" t="s">
        <v>47</v>
      </c>
      <c r="G8854" s="1">
        <v>1038999.09</v>
      </c>
    </row>
    <row r="8855" spans="2:7">
      <c r="B8855" s="22" t="s">
        <v>203</v>
      </c>
      <c r="C8855" s="22" t="s">
        <v>7</v>
      </c>
      <c r="D8855" s="22" t="s">
        <v>5</v>
      </c>
      <c r="E8855" s="22" t="s">
        <v>34</v>
      </c>
      <c r="F8855" s="22" t="s">
        <v>48</v>
      </c>
      <c r="G8855" s="1">
        <v>292412.90999999997</v>
      </c>
    </row>
    <row r="8856" spans="2:7">
      <c r="B8856" s="22" t="s">
        <v>203</v>
      </c>
      <c r="C8856" s="22" t="s">
        <v>7</v>
      </c>
      <c r="D8856" s="22" t="s">
        <v>5</v>
      </c>
      <c r="E8856" s="22" t="s">
        <v>34</v>
      </c>
      <c r="F8856" s="22" t="s">
        <v>75</v>
      </c>
      <c r="G8856" s="1">
        <v>19146.78</v>
      </c>
    </row>
    <row r="8857" spans="2:7">
      <c r="B8857" s="22" t="s">
        <v>203</v>
      </c>
      <c r="C8857" s="22" t="s">
        <v>7</v>
      </c>
      <c r="D8857" s="22" t="s">
        <v>5</v>
      </c>
      <c r="E8857" s="22" t="s">
        <v>34</v>
      </c>
      <c r="F8857" s="22" t="s">
        <v>88</v>
      </c>
      <c r="G8857" s="1">
        <v>143207.82999999999</v>
      </c>
    </row>
    <row r="8858" spans="2:7">
      <c r="B8858" s="22" t="s">
        <v>203</v>
      </c>
      <c r="C8858" s="22" t="s">
        <v>7</v>
      </c>
      <c r="D8858" s="22" t="s">
        <v>5</v>
      </c>
      <c r="E8858" s="22" t="s">
        <v>34</v>
      </c>
      <c r="F8858" s="22" t="s">
        <v>66</v>
      </c>
      <c r="G8858" s="1">
        <v>3143.74</v>
      </c>
    </row>
    <row r="8859" spans="2:7">
      <c r="B8859" s="22" t="s">
        <v>203</v>
      </c>
      <c r="C8859" s="22" t="s">
        <v>7</v>
      </c>
      <c r="D8859" s="22" t="s">
        <v>5</v>
      </c>
      <c r="E8859" s="22" t="s">
        <v>34</v>
      </c>
      <c r="F8859" s="22" t="s">
        <v>67</v>
      </c>
      <c r="G8859" s="1">
        <v>17782.400000000001</v>
      </c>
    </row>
    <row r="8860" spans="2:7">
      <c r="B8860" s="22" t="s">
        <v>203</v>
      </c>
      <c r="C8860" s="22" t="s">
        <v>7</v>
      </c>
      <c r="D8860" s="22" t="s">
        <v>5</v>
      </c>
      <c r="E8860" s="22" t="s">
        <v>34</v>
      </c>
      <c r="F8860" s="22" t="s">
        <v>85</v>
      </c>
      <c r="G8860" s="1">
        <v>401557.32</v>
      </c>
    </row>
    <row r="8861" spans="2:7">
      <c r="B8861" s="22" t="s">
        <v>203</v>
      </c>
      <c r="C8861" s="22" t="s">
        <v>7</v>
      </c>
      <c r="D8861" s="22" t="s">
        <v>5</v>
      </c>
      <c r="E8861" s="22" t="s">
        <v>34</v>
      </c>
      <c r="F8861" s="22" t="s">
        <v>49</v>
      </c>
      <c r="G8861" s="1">
        <v>911472</v>
      </c>
    </row>
    <row r="8862" spans="2:7">
      <c r="B8862" s="22" t="s">
        <v>203</v>
      </c>
      <c r="C8862" s="22" t="s">
        <v>7</v>
      </c>
      <c r="D8862" s="22" t="s">
        <v>5</v>
      </c>
      <c r="E8862" s="22" t="s">
        <v>34</v>
      </c>
      <c r="F8862" s="22" t="s">
        <v>50</v>
      </c>
      <c r="G8862" s="1">
        <v>654602.71</v>
      </c>
    </row>
    <row r="8863" spans="2:7">
      <c r="B8863" s="22" t="s">
        <v>203</v>
      </c>
      <c r="C8863" s="22" t="s">
        <v>7</v>
      </c>
      <c r="D8863" s="22" t="s">
        <v>5</v>
      </c>
      <c r="E8863" s="22" t="s">
        <v>34</v>
      </c>
      <c r="F8863" s="22" t="s">
        <v>51</v>
      </c>
      <c r="G8863" s="1">
        <v>2866.85</v>
      </c>
    </row>
    <row r="8864" spans="2:7">
      <c r="B8864" s="22" t="s">
        <v>203</v>
      </c>
      <c r="C8864" s="22" t="s">
        <v>7</v>
      </c>
      <c r="D8864" s="22" t="s">
        <v>5</v>
      </c>
      <c r="E8864" s="22" t="s">
        <v>34</v>
      </c>
      <c r="F8864" s="22" t="s">
        <v>52</v>
      </c>
      <c r="G8864" s="1">
        <v>35249.230000000003</v>
      </c>
    </row>
    <row r="8865" spans="2:7">
      <c r="B8865" s="22" t="s">
        <v>203</v>
      </c>
      <c r="C8865" s="22" t="s">
        <v>7</v>
      </c>
      <c r="D8865" s="22" t="s">
        <v>5</v>
      </c>
      <c r="E8865" s="22" t="s">
        <v>34</v>
      </c>
      <c r="F8865" s="22" t="s">
        <v>53</v>
      </c>
      <c r="G8865" s="1">
        <v>2804982.4</v>
      </c>
    </row>
    <row r="8866" spans="2:7">
      <c r="B8866" s="22" t="s">
        <v>203</v>
      </c>
      <c r="C8866" s="22" t="s">
        <v>7</v>
      </c>
      <c r="D8866" s="22" t="s">
        <v>5</v>
      </c>
      <c r="E8866" s="22" t="s">
        <v>34</v>
      </c>
      <c r="F8866" s="22" t="s">
        <v>54</v>
      </c>
      <c r="G8866" s="1">
        <v>1100577.1000000001</v>
      </c>
    </row>
    <row r="8867" spans="2:7">
      <c r="B8867" s="22" t="s">
        <v>203</v>
      </c>
      <c r="C8867" s="22" t="s">
        <v>7</v>
      </c>
      <c r="D8867" s="22" t="s">
        <v>5</v>
      </c>
      <c r="E8867" s="22" t="s">
        <v>34</v>
      </c>
      <c r="F8867" s="22" t="s">
        <v>55</v>
      </c>
      <c r="G8867" s="1">
        <v>9220.94</v>
      </c>
    </row>
    <row r="8868" spans="2:7">
      <c r="B8868" s="22" t="s">
        <v>203</v>
      </c>
      <c r="C8868" s="22" t="s">
        <v>7</v>
      </c>
      <c r="D8868" s="22" t="s">
        <v>5</v>
      </c>
      <c r="E8868" s="22" t="s">
        <v>34</v>
      </c>
      <c r="F8868" s="22" t="s">
        <v>76</v>
      </c>
      <c r="G8868" s="1">
        <v>140355.23000000001</v>
      </c>
    </row>
    <row r="8869" spans="2:7">
      <c r="B8869" s="22" t="s">
        <v>203</v>
      </c>
      <c r="C8869" s="22" t="s">
        <v>7</v>
      </c>
      <c r="D8869" s="22" t="s">
        <v>5</v>
      </c>
      <c r="E8869" s="22" t="s">
        <v>34</v>
      </c>
      <c r="F8869" s="22" t="s">
        <v>57</v>
      </c>
      <c r="G8869" s="1">
        <v>784164.78</v>
      </c>
    </row>
    <row r="8870" spans="2:7">
      <c r="B8870" s="22" t="s">
        <v>203</v>
      </c>
      <c r="C8870" s="22" t="s">
        <v>7</v>
      </c>
      <c r="D8870" s="22" t="s">
        <v>5</v>
      </c>
      <c r="E8870" s="22" t="s">
        <v>34</v>
      </c>
      <c r="F8870" s="22" t="s">
        <v>91</v>
      </c>
      <c r="G8870" s="1">
        <v>21769.71</v>
      </c>
    </row>
    <row r="8871" spans="2:7">
      <c r="B8871" s="22" t="s">
        <v>203</v>
      </c>
      <c r="C8871" s="22" t="s">
        <v>7</v>
      </c>
      <c r="D8871" s="22" t="s">
        <v>5</v>
      </c>
      <c r="E8871" s="22" t="s">
        <v>34</v>
      </c>
      <c r="F8871" s="22" t="s">
        <v>58</v>
      </c>
      <c r="G8871" s="1">
        <v>83275.679999999993</v>
      </c>
    </row>
    <row r="8872" spans="2:7">
      <c r="B8872" s="22" t="s">
        <v>203</v>
      </c>
      <c r="C8872" s="22" t="s">
        <v>7</v>
      </c>
      <c r="D8872" s="22" t="s">
        <v>5</v>
      </c>
      <c r="E8872" s="22" t="s">
        <v>59</v>
      </c>
      <c r="F8872" s="22" t="s">
        <v>55</v>
      </c>
      <c r="G8872" s="1">
        <v>27367.62</v>
      </c>
    </row>
    <row r="8873" spans="2:7">
      <c r="B8873" s="22" t="s">
        <v>203</v>
      </c>
      <c r="C8873" s="22" t="s">
        <v>7</v>
      </c>
      <c r="D8873" s="22" t="s">
        <v>5</v>
      </c>
      <c r="E8873" s="22" t="s">
        <v>60</v>
      </c>
      <c r="F8873" s="22" t="s">
        <v>95</v>
      </c>
      <c r="G8873" s="1">
        <v>10240.98</v>
      </c>
    </row>
    <row r="8874" spans="2:7">
      <c r="B8874" s="22" t="s">
        <v>203</v>
      </c>
      <c r="C8874" s="22" t="s">
        <v>7</v>
      </c>
      <c r="D8874" s="22" t="s">
        <v>5</v>
      </c>
      <c r="E8874" s="22" t="s">
        <v>60</v>
      </c>
      <c r="F8874" s="22" t="s">
        <v>77</v>
      </c>
      <c r="G8874" s="1">
        <v>40818.949999999997</v>
      </c>
    </row>
    <row r="8875" spans="2:7">
      <c r="B8875" s="22" t="s">
        <v>203</v>
      </c>
      <c r="C8875" s="22" t="s">
        <v>7</v>
      </c>
      <c r="D8875" s="22" t="s">
        <v>5</v>
      </c>
      <c r="E8875" s="22" t="s">
        <v>60</v>
      </c>
      <c r="F8875" s="22" t="s">
        <v>78</v>
      </c>
      <c r="G8875" s="1">
        <v>62774.15</v>
      </c>
    </row>
    <row r="8876" spans="2:7">
      <c r="B8876" s="22" t="s">
        <v>203</v>
      </c>
      <c r="C8876" s="22" t="s">
        <v>7</v>
      </c>
      <c r="D8876" s="22" t="s">
        <v>5</v>
      </c>
      <c r="E8876" s="22" t="s">
        <v>60</v>
      </c>
      <c r="F8876" s="22" t="s">
        <v>79</v>
      </c>
      <c r="G8876" s="1">
        <v>89311.66</v>
      </c>
    </row>
    <row r="8877" spans="2:7">
      <c r="B8877" s="22" t="s">
        <v>203</v>
      </c>
      <c r="C8877" s="22" t="s">
        <v>7</v>
      </c>
      <c r="D8877" s="22" t="s">
        <v>5</v>
      </c>
      <c r="E8877" s="22" t="s">
        <v>60</v>
      </c>
      <c r="F8877" s="22" t="s">
        <v>61</v>
      </c>
      <c r="G8877" s="1">
        <v>120127.54</v>
      </c>
    </row>
    <row r="8878" spans="2:7">
      <c r="B8878" s="22" t="s">
        <v>203</v>
      </c>
      <c r="C8878" s="22" t="s">
        <v>7</v>
      </c>
      <c r="D8878" s="22" t="s">
        <v>5</v>
      </c>
      <c r="E8878" s="22" t="s">
        <v>60</v>
      </c>
      <c r="F8878" s="22" t="s">
        <v>80</v>
      </c>
      <c r="G8878" s="1">
        <v>55133.99</v>
      </c>
    </row>
    <row r="8879" spans="2:7">
      <c r="B8879" s="22" t="s">
        <v>203</v>
      </c>
      <c r="C8879" s="22" t="s">
        <v>7</v>
      </c>
      <c r="D8879" s="22" t="s">
        <v>5</v>
      </c>
      <c r="E8879" s="22" t="s">
        <v>60</v>
      </c>
      <c r="F8879" s="22" t="s">
        <v>62</v>
      </c>
      <c r="G8879" s="1">
        <v>211849.23</v>
      </c>
    </row>
    <row r="8880" spans="2:7">
      <c r="B8880" s="22" t="s">
        <v>203</v>
      </c>
      <c r="C8880" s="22" t="s">
        <v>7</v>
      </c>
      <c r="D8880" s="22" t="s">
        <v>7</v>
      </c>
      <c r="E8880" s="22" t="s">
        <v>5</v>
      </c>
      <c r="F8880" s="22" t="s">
        <v>6</v>
      </c>
      <c r="G8880" s="1">
        <v>37971.56</v>
      </c>
    </row>
    <row r="8881" spans="2:7">
      <c r="B8881" s="22" t="s">
        <v>203</v>
      </c>
      <c r="C8881" s="22" t="s">
        <v>7</v>
      </c>
      <c r="D8881" s="22" t="s">
        <v>7</v>
      </c>
      <c r="E8881" s="22" t="s">
        <v>8</v>
      </c>
      <c r="F8881" s="22" t="s">
        <v>9</v>
      </c>
      <c r="G8881" s="1">
        <v>299358.02</v>
      </c>
    </row>
    <row r="8882" spans="2:7">
      <c r="B8882" s="22" t="s">
        <v>203</v>
      </c>
      <c r="C8882" s="22" t="s">
        <v>7</v>
      </c>
      <c r="D8882" s="22" t="s">
        <v>7</v>
      </c>
      <c r="E8882" s="22" t="s">
        <v>8</v>
      </c>
      <c r="F8882" s="22" t="s">
        <v>10</v>
      </c>
      <c r="G8882" s="1">
        <v>11821.72</v>
      </c>
    </row>
    <row r="8883" spans="2:7">
      <c r="B8883" s="22" t="s">
        <v>203</v>
      </c>
      <c r="C8883" s="22" t="s">
        <v>7</v>
      </c>
      <c r="D8883" s="22" t="s">
        <v>7</v>
      </c>
      <c r="E8883" s="22" t="s">
        <v>8</v>
      </c>
      <c r="F8883" s="22" t="s">
        <v>11</v>
      </c>
      <c r="G8883" s="1">
        <v>421446.41</v>
      </c>
    </row>
    <row r="8884" spans="2:7">
      <c r="B8884" s="22" t="s">
        <v>203</v>
      </c>
      <c r="C8884" s="22" t="s">
        <v>7</v>
      </c>
      <c r="D8884" s="22" t="s">
        <v>7</v>
      </c>
      <c r="E8884" s="22" t="s">
        <v>8</v>
      </c>
      <c r="F8884" s="22" t="s">
        <v>12</v>
      </c>
      <c r="G8884" s="1">
        <v>7009374.1699999999</v>
      </c>
    </row>
    <row r="8885" spans="2:7">
      <c r="B8885" s="22" t="s">
        <v>203</v>
      </c>
      <c r="C8885" s="22" t="s">
        <v>7</v>
      </c>
      <c r="D8885" s="22" t="s">
        <v>7</v>
      </c>
      <c r="E8885" s="22" t="s">
        <v>14</v>
      </c>
      <c r="F8885" s="22" t="s">
        <v>9</v>
      </c>
      <c r="G8885" s="1">
        <v>528332.82999999996</v>
      </c>
    </row>
    <row r="8886" spans="2:7">
      <c r="B8886" s="22" t="s">
        <v>203</v>
      </c>
      <c r="C8886" s="22" t="s">
        <v>7</v>
      </c>
      <c r="D8886" s="22" t="s">
        <v>7</v>
      </c>
      <c r="E8886" s="22" t="s">
        <v>14</v>
      </c>
      <c r="F8886" s="22" t="s">
        <v>10</v>
      </c>
      <c r="G8886" s="1">
        <v>128479.24</v>
      </c>
    </row>
    <row r="8887" spans="2:7">
      <c r="B8887" s="22" t="s">
        <v>203</v>
      </c>
      <c r="C8887" s="22" t="s">
        <v>7</v>
      </c>
      <c r="D8887" s="22" t="s">
        <v>7</v>
      </c>
      <c r="E8887" s="22" t="s">
        <v>14</v>
      </c>
      <c r="F8887" s="22" t="s">
        <v>11</v>
      </c>
      <c r="G8887" s="1">
        <v>268129.40999999997</v>
      </c>
    </row>
    <row r="8888" spans="2:7">
      <c r="B8888" s="22" t="s">
        <v>203</v>
      </c>
      <c r="C8888" s="22" t="s">
        <v>7</v>
      </c>
      <c r="D8888" s="22" t="s">
        <v>7</v>
      </c>
      <c r="E8888" s="22" t="s">
        <v>14</v>
      </c>
      <c r="F8888" s="22" t="s">
        <v>12</v>
      </c>
      <c r="G8888" s="1">
        <v>622061.76</v>
      </c>
    </row>
    <row r="8889" spans="2:7">
      <c r="B8889" s="22" t="s">
        <v>203</v>
      </c>
      <c r="C8889" s="22" t="s">
        <v>7</v>
      </c>
      <c r="D8889" s="22" t="s">
        <v>7</v>
      </c>
      <c r="E8889" s="22" t="s">
        <v>14</v>
      </c>
      <c r="F8889" s="22" t="s">
        <v>13</v>
      </c>
      <c r="G8889" s="1">
        <v>10072.06</v>
      </c>
    </row>
    <row r="8890" spans="2:7">
      <c r="B8890" s="22" t="s">
        <v>203</v>
      </c>
      <c r="C8890" s="22" t="s">
        <v>7</v>
      </c>
      <c r="D8890" s="22" t="s">
        <v>7</v>
      </c>
      <c r="E8890" s="22" t="s">
        <v>15</v>
      </c>
      <c r="F8890" s="22" t="s">
        <v>17</v>
      </c>
      <c r="G8890" s="1">
        <v>581653.72</v>
      </c>
    </row>
    <row r="8891" spans="2:7">
      <c r="B8891" s="22" t="s">
        <v>203</v>
      </c>
      <c r="C8891" s="22" t="s">
        <v>7</v>
      </c>
      <c r="D8891" s="22" t="s">
        <v>7</v>
      </c>
      <c r="E8891" s="22" t="s">
        <v>15</v>
      </c>
      <c r="F8891" s="22" t="s">
        <v>18</v>
      </c>
      <c r="G8891" s="1">
        <v>117175.33</v>
      </c>
    </row>
    <row r="8892" spans="2:7">
      <c r="B8892" s="22" t="s">
        <v>203</v>
      </c>
      <c r="C8892" s="22" t="s">
        <v>7</v>
      </c>
      <c r="D8892" s="22" t="s">
        <v>7</v>
      </c>
      <c r="E8892" s="22" t="s">
        <v>15</v>
      </c>
      <c r="F8892" s="22" t="s">
        <v>19</v>
      </c>
      <c r="G8892" s="1">
        <v>1187597.18</v>
      </c>
    </row>
    <row r="8893" spans="2:7">
      <c r="B8893" s="22" t="s">
        <v>203</v>
      </c>
      <c r="C8893" s="22" t="s">
        <v>7</v>
      </c>
      <c r="D8893" s="22" t="s">
        <v>7</v>
      </c>
      <c r="E8893" s="22" t="s">
        <v>15</v>
      </c>
      <c r="F8893" s="22" t="s">
        <v>20</v>
      </c>
      <c r="G8893" s="1">
        <v>160380.10999999999</v>
      </c>
    </row>
    <row r="8894" spans="2:7">
      <c r="B8894" s="22" t="s">
        <v>203</v>
      </c>
      <c r="C8894" s="22" t="s">
        <v>7</v>
      </c>
      <c r="D8894" s="22" t="s">
        <v>7</v>
      </c>
      <c r="E8894" s="22" t="s">
        <v>15</v>
      </c>
      <c r="F8894" s="22" t="s">
        <v>21</v>
      </c>
      <c r="G8894" s="1">
        <v>2692.08</v>
      </c>
    </row>
    <row r="8895" spans="2:7">
      <c r="B8895" s="22" t="s">
        <v>203</v>
      </c>
      <c r="C8895" s="22" t="s">
        <v>7</v>
      </c>
      <c r="D8895" s="22" t="s">
        <v>7</v>
      </c>
      <c r="E8895" s="22" t="s">
        <v>15</v>
      </c>
      <c r="F8895" s="22" t="s">
        <v>22</v>
      </c>
      <c r="G8895" s="1">
        <v>823.06</v>
      </c>
    </row>
    <row r="8896" spans="2:7">
      <c r="B8896" s="22" t="s">
        <v>203</v>
      </c>
      <c r="C8896" s="22" t="s">
        <v>7</v>
      </c>
      <c r="D8896" s="22" t="s">
        <v>7</v>
      </c>
      <c r="E8896" s="22" t="s">
        <v>15</v>
      </c>
      <c r="F8896" s="22" t="s">
        <v>23</v>
      </c>
      <c r="G8896" s="1">
        <v>1530.44</v>
      </c>
    </row>
    <row r="8897" spans="2:7">
      <c r="B8897" s="22" t="s">
        <v>203</v>
      </c>
      <c r="C8897" s="22" t="s">
        <v>7</v>
      </c>
      <c r="D8897" s="22" t="s">
        <v>7</v>
      </c>
      <c r="E8897" s="22" t="s">
        <v>15</v>
      </c>
      <c r="F8897" s="22" t="s">
        <v>24</v>
      </c>
      <c r="G8897" s="1">
        <v>17459.88</v>
      </c>
    </row>
    <row r="8898" spans="2:7">
      <c r="B8898" s="22" t="s">
        <v>203</v>
      </c>
      <c r="C8898" s="22" t="s">
        <v>7</v>
      </c>
      <c r="D8898" s="22" t="s">
        <v>7</v>
      </c>
      <c r="E8898" s="22" t="s">
        <v>15</v>
      </c>
      <c r="F8898" s="22" t="s">
        <v>25</v>
      </c>
      <c r="G8898" s="1">
        <v>55817.53</v>
      </c>
    </row>
    <row r="8899" spans="2:7">
      <c r="B8899" s="22" t="s">
        <v>203</v>
      </c>
      <c r="C8899" s="22" t="s">
        <v>7</v>
      </c>
      <c r="D8899" s="22" t="s">
        <v>7</v>
      </c>
      <c r="E8899" s="22" t="s">
        <v>15</v>
      </c>
      <c r="F8899" s="22" t="s">
        <v>26</v>
      </c>
      <c r="G8899" s="1">
        <v>183619.42</v>
      </c>
    </row>
    <row r="8900" spans="2:7">
      <c r="B8900" s="22" t="s">
        <v>203</v>
      </c>
      <c r="C8900" s="22" t="s">
        <v>7</v>
      </c>
      <c r="D8900" s="22" t="s">
        <v>7</v>
      </c>
      <c r="E8900" s="22" t="s">
        <v>15</v>
      </c>
      <c r="F8900" s="22" t="s">
        <v>27</v>
      </c>
      <c r="G8900" s="1">
        <v>7622.13</v>
      </c>
    </row>
    <row r="8901" spans="2:7">
      <c r="B8901" s="22" t="s">
        <v>203</v>
      </c>
      <c r="C8901" s="22" t="s">
        <v>7</v>
      </c>
      <c r="D8901" s="22" t="s">
        <v>7</v>
      </c>
      <c r="E8901" s="22" t="s">
        <v>15</v>
      </c>
      <c r="F8901" s="22" t="s">
        <v>72</v>
      </c>
      <c r="G8901" s="1">
        <v>1453.81</v>
      </c>
    </row>
    <row r="8902" spans="2:7">
      <c r="B8902" s="22" t="s">
        <v>203</v>
      </c>
      <c r="C8902" s="22" t="s">
        <v>7</v>
      </c>
      <c r="D8902" s="22" t="s">
        <v>7</v>
      </c>
      <c r="E8902" s="22" t="s">
        <v>28</v>
      </c>
      <c r="F8902" s="22" t="s">
        <v>29</v>
      </c>
      <c r="G8902" s="1">
        <v>711663.92</v>
      </c>
    </row>
    <row r="8903" spans="2:7">
      <c r="B8903" s="22" t="s">
        <v>203</v>
      </c>
      <c r="C8903" s="22" t="s">
        <v>7</v>
      </c>
      <c r="D8903" s="22" t="s">
        <v>7</v>
      </c>
      <c r="E8903" s="22" t="s">
        <v>28</v>
      </c>
      <c r="F8903" s="22" t="s">
        <v>31</v>
      </c>
      <c r="G8903" s="1">
        <v>4068.56</v>
      </c>
    </row>
    <row r="8904" spans="2:7">
      <c r="B8904" s="22" t="s">
        <v>203</v>
      </c>
      <c r="C8904" s="22" t="s">
        <v>7</v>
      </c>
      <c r="D8904" s="22" t="s">
        <v>7</v>
      </c>
      <c r="E8904" s="22" t="s">
        <v>28</v>
      </c>
      <c r="F8904" s="22" t="s">
        <v>32</v>
      </c>
      <c r="G8904" s="1">
        <v>15683.62</v>
      </c>
    </row>
    <row r="8905" spans="2:7">
      <c r="B8905" s="22" t="s">
        <v>203</v>
      </c>
      <c r="C8905" s="22" t="s">
        <v>7</v>
      </c>
      <c r="D8905" s="22" t="s">
        <v>7</v>
      </c>
      <c r="E8905" s="22" t="s">
        <v>28</v>
      </c>
      <c r="F8905" s="22" t="s">
        <v>33</v>
      </c>
      <c r="G8905" s="1">
        <v>20301.02</v>
      </c>
    </row>
    <row r="8906" spans="2:7">
      <c r="B8906" s="22" t="s">
        <v>203</v>
      </c>
      <c r="C8906" s="22" t="s">
        <v>7</v>
      </c>
      <c r="D8906" s="22" t="s">
        <v>7</v>
      </c>
      <c r="E8906" s="22" t="s">
        <v>34</v>
      </c>
      <c r="F8906" s="22" t="s">
        <v>35</v>
      </c>
      <c r="G8906" s="1">
        <v>37902.51</v>
      </c>
    </row>
    <row r="8907" spans="2:7">
      <c r="B8907" s="22" t="s">
        <v>203</v>
      </c>
      <c r="C8907" s="22" t="s">
        <v>7</v>
      </c>
      <c r="D8907" s="22" t="s">
        <v>7</v>
      </c>
      <c r="E8907" s="22" t="s">
        <v>34</v>
      </c>
      <c r="F8907" s="22" t="s">
        <v>38</v>
      </c>
      <c r="G8907" s="1">
        <v>6670.5</v>
      </c>
    </row>
    <row r="8908" spans="2:7">
      <c r="B8908" s="22" t="s">
        <v>203</v>
      </c>
      <c r="C8908" s="22" t="s">
        <v>7</v>
      </c>
      <c r="D8908" s="22" t="s">
        <v>7</v>
      </c>
      <c r="E8908" s="22" t="s">
        <v>34</v>
      </c>
      <c r="F8908" s="22" t="s">
        <v>39</v>
      </c>
      <c r="G8908" s="1">
        <v>8242.7900000000009</v>
      </c>
    </row>
    <row r="8909" spans="2:7">
      <c r="B8909" s="22" t="s">
        <v>203</v>
      </c>
      <c r="C8909" s="22" t="s">
        <v>7</v>
      </c>
      <c r="D8909" s="22" t="s">
        <v>7</v>
      </c>
      <c r="E8909" s="22" t="s">
        <v>34</v>
      </c>
      <c r="F8909" s="22" t="s">
        <v>42</v>
      </c>
      <c r="G8909" s="1">
        <v>67842.259999999995</v>
      </c>
    </row>
    <row r="8910" spans="2:7">
      <c r="B8910" s="22" t="s">
        <v>203</v>
      </c>
      <c r="C8910" s="22" t="s">
        <v>7</v>
      </c>
      <c r="D8910" s="22" t="s">
        <v>7</v>
      </c>
      <c r="E8910" s="22" t="s">
        <v>34</v>
      </c>
      <c r="F8910" s="22" t="s">
        <v>47</v>
      </c>
      <c r="G8910" s="1">
        <v>245.44</v>
      </c>
    </row>
    <row r="8911" spans="2:7">
      <c r="B8911" s="22" t="s">
        <v>203</v>
      </c>
      <c r="C8911" s="22" t="s">
        <v>7</v>
      </c>
      <c r="D8911" s="22" t="s">
        <v>7</v>
      </c>
      <c r="E8911" s="22" t="s">
        <v>34</v>
      </c>
      <c r="F8911" s="22" t="s">
        <v>48</v>
      </c>
      <c r="G8911" s="1">
        <v>14178.72</v>
      </c>
    </row>
    <row r="8912" spans="2:7">
      <c r="B8912" s="22" t="s">
        <v>203</v>
      </c>
      <c r="C8912" s="22" t="s">
        <v>7</v>
      </c>
      <c r="D8912" s="22" t="s">
        <v>7</v>
      </c>
      <c r="E8912" s="22" t="s">
        <v>34</v>
      </c>
      <c r="F8912" s="22" t="s">
        <v>74</v>
      </c>
      <c r="G8912" s="1">
        <v>21302</v>
      </c>
    </row>
    <row r="8913" spans="2:7">
      <c r="B8913" s="22" t="s">
        <v>203</v>
      </c>
      <c r="C8913" s="22" t="s">
        <v>7</v>
      </c>
      <c r="D8913" s="22" t="s">
        <v>7</v>
      </c>
      <c r="E8913" s="22" t="s">
        <v>34</v>
      </c>
      <c r="F8913" s="22" t="s">
        <v>75</v>
      </c>
      <c r="G8913" s="1">
        <v>2156.5700000000002</v>
      </c>
    </row>
    <row r="8914" spans="2:7">
      <c r="B8914" s="22" t="s">
        <v>203</v>
      </c>
      <c r="C8914" s="22" t="s">
        <v>7</v>
      </c>
      <c r="D8914" s="22" t="s">
        <v>7</v>
      </c>
      <c r="E8914" s="22" t="s">
        <v>34</v>
      </c>
      <c r="F8914" s="22" t="s">
        <v>85</v>
      </c>
      <c r="G8914" s="1">
        <v>15713.75</v>
      </c>
    </row>
    <row r="8915" spans="2:7">
      <c r="B8915" s="22" t="s">
        <v>203</v>
      </c>
      <c r="C8915" s="22" t="s">
        <v>7</v>
      </c>
      <c r="D8915" s="22" t="s">
        <v>7</v>
      </c>
      <c r="E8915" s="22" t="s">
        <v>34</v>
      </c>
      <c r="F8915" s="22" t="s">
        <v>50</v>
      </c>
      <c r="G8915" s="1">
        <v>134169.09</v>
      </c>
    </row>
    <row r="8916" spans="2:7">
      <c r="B8916" s="22" t="s">
        <v>203</v>
      </c>
      <c r="C8916" s="22" t="s">
        <v>7</v>
      </c>
      <c r="D8916" s="22" t="s">
        <v>7</v>
      </c>
      <c r="E8916" s="22" t="s">
        <v>34</v>
      </c>
      <c r="F8916" s="22" t="s">
        <v>52</v>
      </c>
      <c r="G8916" s="1">
        <v>3295.33</v>
      </c>
    </row>
    <row r="8917" spans="2:7">
      <c r="B8917" s="22" t="s">
        <v>203</v>
      </c>
      <c r="C8917" s="22" t="s">
        <v>7</v>
      </c>
      <c r="D8917" s="22" t="s">
        <v>7</v>
      </c>
      <c r="E8917" s="22" t="s">
        <v>34</v>
      </c>
      <c r="F8917" s="22" t="s">
        <v>53</v>
      </c>
      <c r="G8917" s="1">
        <v>550</v>
      </c>
    </row>
    <row r="8918" spans="2:7">
      <c r="B8918" s="22" t="s">
        <v>203</v>
      </c>
      <c r="C8918" s="22" t="s">
        <v>7</v>
      </c>
      <c r="D8918" s="22" t="s">
        <v>7</v>
      </c>
      <c r="E8918" s="22" t="s">
        <v>34</v>
      </c>
      <c r="F8918" s="22" t="s">
        <v>55</v>
      </c>
      <c r="G8918" s="1">
        <v>4778.5</v>
      </c>
    </row>
    <row r="8919" spans="2:7">
      <c r="B8919" s="22" t="s">
        <v>203</v>
      </c>
      <c r="C8919" s="22" t="s">
        <v>7</v>
      </c>
      <c r="D8919" s="22" t="s">
        <v>7</v>
      </c>
      <c r="E8919" s="22" t="s">
        <v>34</v>
      </c>
      <c r="F8919" s="22" t="s">
        <v>58</v>
      </c>
      <c r="G8919" s="1">
        <v>6204.45</v>
      </c>
    </row>
    <row r="8920" spans="2:7">
      <c r="B8920" s="22" t="s">
        <v>203</v>
      </c>
      <c r="C8920" s="22" t="s">
        <v>7</v>
      </c>
      <c r="D8920" s="22" t="s">
        <v>7</v>
      </c>
      <c r="E8920" s="22" t="s">
        <v>34</v>
      </c>
      <c r="F8920" s="22" t="s">
        <v>126</v>
      </c>
      <c r="G8920" s="1">
        <v>27433.24</v>
      </c>
    </row>
    <row r="8921" spans="2:7">
      <c r="B8921" s="22" t="s">
        <v>203</v>
      </c>
      <c r="C8921" s="22" t="s">
        <v>7</v>
      </c>
      <c r="D8921" s="22" t="s">
        <v>7</v>
      </c>
      <c r="E8921" s="22" t="s">
        <v>59</v>
      </c>
      <c r="F8921" s="22" t="s">
        <v>55</v>
      </c>
      <c r="G8921" s="1">
        <v>9491.19</v>
      </c>
    </row>
    <row r="8922" spans="2:7">
      <c r="B8922" s="22" t="s">
        <v>203</v>
      </c>
      <c r="C8922" s="22" t="s">
        <v>7</v>
      </c>
      <c r="D8922" s="22" t="s">
        <v>7</v>
      </c>
      <c r="E8922" s="22" t="s">
        <v>60</v>
      </c>
      <c r="F8922" s="22" t="s">
        <v>61</v>
      </c>
      <c r="G8922" s="1">
        <v>15701.39</v>
      </c>
    </row>
    <row r="8923" spans="2:7">
      <c r="B8923" s="22" t="s">
        <v>204</v>
      </c>
      <c r="C8923" s="22" t="s">
        <v>7</v>
      </c>
      <c r="D8923" s="22" t="s">
        <v>5</v>
      </c>
      <c r="E8923" s="22" t="s">
        <v>5</v>
      </c>
      <c r="F8923" s="22" t="s">
        <v>6</v>
      </c>
      <c r="G8923" s="1">
        <v>4258.6099999999997</v>
      </c>
    </row>
    <row r="8924" spans="2:7">
      <c r="B8924" s="22" t="s">
        <v>204</v>
      </c>
      <c r="C8924" s="22" t="s">
        <v>7</v>
      </c>
      <c r="D8924" s="22" t="s">
        <v>5</v>
      </c>
      <c r="E8924" s="22" t="s">
        <v>8</v>
      </c>
      <c r="F8924" s="22" t="s">
        <v>9</v>
      </c>
      <c r="G8924" s="1">
        <v>37371205.649999999</v>
      </c>
    </row>
    <row r="8925" spans="2:7">
      <c r="B8925" s="22" t="s">
        <v>204</v>
      </c>
      <c r="C8925" s="22" t="s">
        <v>7</v>
      </c>
      <c r="D8925" s="22" t="s">
        <v>5</v>
      </c>
      <c r="E8925" s="22" t="s">
        <v>8</v>
      </c>
      <c r="F8925" s="22" t="s">
        <v>10</v>
      </c>
      <c r="G8925" s="1">
        <v>445902.08000000002</v>
      </c>
    </row>
    <row r="8926" spans="2:7">
      <c r="B8926" s="22" t="s">
        <v>204</v>
      </c>
      <c r="C8926" s="22" t="s">
        <v>7</v>
      </c>
      <c r="D8926" s="22" t="s">
        <v>5</v>
      </c>
      <c r="E8926" s="22" t="s">
        <v>8</v>
      </c>
      <c r="F8926" s="22" t="s">
        <v>11</v>
      </c>
      <c r="G8926" s="1">
        <v>605053.93999999994</v>
      </c>
    </row>
    <row r="8927" spans="2:7">
      <c r="B8927" s="22" t="s">
        <v>204</v>
      </c>
      <c r="C8927" s="22" t="s">
        <v>7</v>
      </c>
      <c r="D8927" s="22" t="s">
        <v>5</v>
      </c>
      <c r="E8927" s="22" t="s">
        <v>8</v>
      </c>
      <c r="F8927" s="22" t="s">
        <v>12</v>
      </c>
      <c r="G8927" s="1">
        <v>1042816.22</v>
      </c>
    </row>
    <row r="8928" spans="2:7">
      <c r="B8928" s="22" t="s">
        <v>204</v>
      </c>
      <c r="C8928" s="22" t="s">
        <v>7</v>
      </c>
      <c r="D8928" s="22" t="s">
        <v>5</v>
      </c>
      <c r="E8928" s="22" t="s">
        <v>8</v>
      </c>
      <c r="F8928" s="22" t="s">
        <v>13</v>
      </c>
      <c r="G8928" s="1">
        <v>399382.75</v>
      </c>
    </row>
    <row r="8929" spans="2:7">
      <c r="B8929" s="22" t="s">
        <v>204</v>
      </c>
      <c r="C8929" s="22" t="s">
        <v>7</v>
      </c>
      <c r="D8929" s="22" t="s">
        <v>5</v>
      </c>
      <c r="E8929" s="22" t="s">
        <v>8</v>
      </c>
      <c r="F8929" s="22" t="s">
        <v>70</v>
      </c>
      <c r="G8929" s="1">
        <v>278553</v>
      </c>
    </row>
    <row r="8930" spans="2:7">
      <c r="B8930" s="22" t="s">
        <v>204</v>
      </c>
      <c r="C8930" s="22" t="s">
        <v>7</v>
      </c>
      <c r="D8930" s="22" t="s">
        <v>5</v>
      </c>
      <c r="E8930" s="22" t="s">
        <v>14</v>
      </c>
      <c r="F8930" s="22" t="s">
        <v>9</v>
      </c>
      <c r="G8930" s="1">
        <v>9396539.8000000007</v>
      </c>
    </row>
    <row r="8931" spans="2:7">
      <c r="B8931" s="22" t="s">
        <v>204</v>
      </c>
      <c r="C8931" s="22" t="s">
        <v>7</v>
      </c>
      <c r="D8931" s="22" t="s">
        <v>5</v>
      </c>
      <c r="E8931" s="22" t="s">
        <v>14</v>
      </c>
      <c r="F8931" s="22" t="s">
        <v>10</v>
      </c>
      <c r="G8931" s="1">
        <v>284408.38</v>
      </c>
    </row>
    <row r="8932" spans="2:7">
      <c r="B8932" s="22" t="s">
        <v>204</v>
      </c>
      <c r="C8932" s="22" t="s">
        <v>7</v>
      </c>
      <c r="D8932" s="22" t="s">
        <v>5</v>
      </c>
      <c r="E8932" s="22" t="s">
        <v>14</v>
      </c>
      <c r="F8932" s="22" t="s">
        <v>11</v>
      </c>
      <c r="G8932" s="1">
        <v>303245.71999999997</v>
      </c>
    </row>
    <row r="8933" spans="2:7">
      <c r="B8933" s="22" t="s">
        <v>204</v>
      </c>
      <c r="C8933" s="22" t="s">
        <v>7</v>
      </c>
      <c r="D8933" s="22" t="s">
        <v>5</v>
      </c>
      <c r="E8933" s="22" t="s">
        <v>14</v>
      </c>
      <c r="F8933" s="22" t="s">
        <v>12</v>
      </c>
      <c r="G8933" s="1">
        <v>27538.34</v>
      </c>
    </row>
    <row r="8934" spans="2:7">
      <c r="B8934" s="22" t="s">
        <v>204</v>
      </c>
      <c r="C8934" s="22" t="s">
        <v>7</v>
      </c>
      <c r="D8934" s="22" t="s">
        <v>5</v>
      </c>
      <c r="E8934" s="22" t="s">
        <v>14</v>
      </c>
      <c r="F8934" s="22" t="s">
        <v>13</v>
      </c>
      <c r="G8934" s="1">
        <v>113777.92</v>
      </c>
    </row>
    <row r="8935" spans="2:7">
      <c r="B8935" s="22" t="s">
        <v>204</v>
      </c>
      <c r="C8935" s="22" t="s">
        <v>7</v>
      </c>
      <c r="D8935" s="22" t="s">
        <v>5</v>
      </c>
      <c r="E8935" s="22" t="s">
        <v>15</v>
      </c>
      <c r="F8935" s="22" t="s">
        <v>16</v>
      </c>
      <c r="G8935" s="1">
        <v>43121.64</v>
      </c>
    </row>
    <row r="8936" spans="2:7">
      <c r="B8936" s="22" t="s">
        <v>204</v>
      </c>
      <c r="C8936" s="22" t="s">
        <v>7</v>
      </c>
      <c r="D8936" s="22" t="s">
        <v>5</v>
      </c>
      <c r="E8936" s="22" t="s">
        <v>15</v>
      </c>
      <c r="F8936" s="22" t="s">
        <v>71</v>
      </c>
      <c r="G8936" s="1">
        <v>27423.45</v>
      </c>
    </row>
    <row r="8937" spans="2:7">
      <c r="B8937" s="22" t="s">
        <v>204</v>
      </c>
      <c r="C8937" s="22" t="s">
        <v>7</v>
      </c>
      <c r="D8937" s="22" t="s">
        <v>5</v>
      </c>
      <c r="E8937" s="22" t="s">
        <v>15</v>
      </c>
      <c r="F8937" s="22" t="s">
        <v>17</v>
      </c>
      <c r="G8937" s="1">
        <v>2965163.93</v>
      </c>
    </row>
    <row r="8938" spans="2:7">
      <c r="B8938" s="22" t="s">
        <v>204</v>
      </c>
      <c r="C8938" s="22" t="s">
        <v>7</v>
      </c>
      <c r="D8938" s="22" t="s">
        <v>5</v>
      </c>
      <c r="E8938" s="22" t="s">
        <v>15</v>
      </c>
      <c r="F8938" s="22" t="s">
        <v>18</v>
      </c>
      <c r="G8938" s="1">
        <v>756106.23</v>
      </c>
    </row>
    <row r="8939" spans="2:7">
      <c r="B8939" s="22" t="s">
        <v>204</v>
      </c>
      <c r="C8939" s="22" t="s">
        <v>7</v>
      </c>
      <c r="D8939" s="22" t="s">
        <v>5</v>
      </c>
      <c r="E8939" s="22" t="s">
        <v>15</v>
      </c>
      <c r="F8939" s="22" t="s">
        <v>19</v>
      </c>
      <c r="G8939" s="1">
        <v>6050441.0499999998</v>
      </c>
    </row>
    <row r="8940" spans="2:7">
      <c r="B8940" s="22" t="s">
        <v>204</v>
      </c>
      <c r="C8940" s="22" t="s">
        <v>7</v>
      </c>
      <c r="D8940" s="22" t="s">
        <v>5</v>
      </c>
      <c r="E8940" s="22" t="s">
        <v>15</v>
      </c>
      <c r="F8940" s="22" t="s">
        <v>20</v>
      </c>
      <c r="G8940" s="1">
        <v>1262219.99</v>
      </c>
    </row>
    <row r="8941" spans="2:7">
      <c r="B8941" s="22" t="s">
        <v>204</v>
      </c>
      <c r="C8941" s="22" t="s">
        <v>7</v>
      </c>
      <c r="D8941" s="22" t="s">
        <v>5</v>
      </c>
      <c r="E8941" s="22" t="s">
        <v>15</v>
      </c>
      <c r="F8941" s="22" t="s">
        <v>23</v>
      </c>
      <c r="G8941" s="1">
        <v>120335.57</v>
      </c>
    </row>
    <row r="8942" spans="2:7">
      <c r="B8942" s="22" t="s">
        <v>204</v>
      </c>
      <c r="C8942" s="22" t="s">
        <v>7</v>
      </c>
      <c r="D8942" s="22" t="s">
        <v>5</v>
      </c>
      <c r="E8942" s="22" t="s">
        <v>15</v>
      </c>
      <c r="F8942" s="22" t="s">
        <v>24</v>
      </c>
      <c r="G8942" s="1">
        <v>206596.6</v>
      </c>
    </row>
    <row r="8943" spans="2:7">
      <c r="B8943" s="22" t="s">
        <v>204</v>
      </c>
      <c r="C8943" s="22" t="s">
        <v>7</v>
      </c>
      <c r="D8943" s="22" t="s">
        <v>5</v>
      </c>
      <c r="E8943" s="22" t="s">
        <v>15</v>
      </c>
      <c r="F8943" s="22" t="s">
        <v>25</v>
      </c>
      <c r="G8943" s="1">
        <v>5398712.75</v>
      </c>
    </row>
    <row r="8944" spans="2:7">
      <c r="B8944" s="22" t="s">
        <v>204</v>
      </c>
      <c r="C8944" s="22" t="s">
        <v>7</v>
      </c>
      <c r="D8944" s="22" t="s">
        <v>5</v>
      </c>
      <c r="E8944" s="22" t="s">
        <v>15</v>
      </c>
      <c r="F8944" s="22" t="s">
        <v>26</v>
      </c>
      <c r="G8944" s="1">
        <v>3173802.33</v>
      </c>
    </row>
    <row r="8945" spans="2:7">
      <c r="B8945" s="22" t="s">
        <v>204</v>
      </c>
      <c r="C8945" s="22" t="s">
        <v>7</v>
      </c>
      <c r="D8945" s="22" t="s">
        <v>5</v>
      </c>
      <c r="E8945" s="22" t="s">
        <v>15</v>
      </c>
      <c r="F8945" s="22" t="s">
        <v>27</v>
      </c>
      <c r="G8945" s="1">
        <v>7651.45</v>
      </c>
    </row>
    <row r="8946" spans="2:7">
      <c r="B8946" s="22" t="s">
        <v>204</v>
      </c>
      <c r="C8946" s="22" t="s">
        <v>7</v>
      </c>
      <c r="D8946" s="22" t="s">
        <v>5</v>
      </c>
      <c r="E8946" s="22" t="s">
        <v>15</v>
      </c>
      <c r="F8946" s="22" t="s">
        <v>72</v>
      </c>
      <c r="G8946" s="1">
        <v>2092.5700000000002</v>
      </c>
    </row>
    <row r="8947" spans="2:7">
      <c r="B8947" s="22" t="s">
        <v>204</v>
      </c>
      <c r="C8947" s="22" t="s">
        <v>7</v>
      </c>
      <c r="D8947" s="22" t="s">
        <v>5</v>
      </c>
      <c r="E8947" s="22" t="s">
        <v>28</v>
      </c>
      <c r="F8947" s="22" t="s">
        <v>29</v>
      </c>
      <c r="G8947" s="1">
        <v>1414827.61</v>
      </c>
    </row>
    <row r="8948" spans="2:7">
      <c r="B8948" s="22" t="s">
        <v>204</v>
      </c>
      <c r="C8948" s="22" t="s">
        <v>7</v>
      </c>
      <c r="D8948" s="22" t="s">
        <v>5</v>
      </c>
      <c r="E8948" s="22" t="s">
        <v>28</v>
      </c>
      <c r="F8948" s="22" t="s">
        <v>30</v>
      </c>
      <c r="G8948" s="1">
        <v>309888.27</v>
      </c>
    </row>
    <row r="8949" spans="2:7">
      <c r="B8949" s="22" t="s">
        <v>204</v>
      </c>
      <c r="C8949" s="22" t="s">
        <v>7</v>
      </c>
      <c r="D8949" s="22" t="s">
        <v>5</v>
      </c>
      <c r="E8949" s="22" t="s">
        <v>28</v>
      </c>
      <c r="F8949" s="22" t="s">
        <v>31</v>
      </c>
      <c r="G8949" s="1">
        <v>54721.760000000002</v>
      </c>
    </row>
    <row r="8950" spans="2:7">
      <c r="B8950" s="22" t="s">
        <v>204</v>
      </c>
      <c r="C8950" s="22" t="s">
        <v>7</v>
      </c>
      <c r="D8950" s="22" t="s">
        <v>5</v>
      </c>
      <c r="E8950" s="22" t="s">
        <v>28</v>
      </c>
      <c r="F8950" s="22" t="s">
        <v>32</v>
      </c>
      <c r="G8950" s="1">
        <v>337024.32</v>
      </c>
    </row>
    <row r="8951" spans="2:7">
      <c r="B8951" s="22" t="s">
        <v>204</v>
      </c>
      <c r="C8951" s="22" t="s">
        <v>7</v>
      </c>
      <c r="D8951" s="22" t="s">
        <v>5</v>
      </c>
      <c r="E8951" s="22" t="s">
        <v>28</v>
      </c>
      <c r="F8951" s="22" t="s">
        <v>33</v>
      </c>
      <c r="G8951" s="1">
        <v>655728.06999999995</v>
      </c>
    </row>
    <row r="8952" spans="2:7">
      <c r="B8952" s="22" t="s">
        <v>204</v>
      </c>
      <c r="C8952" s="22" t="s">
        <v>7</v>
      </c>
      <c r="D8952" s="22" t="s">
        <v>5</v>
      </c>
      <c r="E8952" s="22" t="s">
        <v>34</v>
      </c>
      <c r="F8952" s="22" t="s">
        <v>35</v>
      </c>
      <c r="G8952" s="1">
        <v>202376.24</v>
      </c>
    </row>
    <row r="8953" spans="2:7">
      <c r="B8953" s="22" t="s">
        <v>204</v>
      </c>
      <c r="C8953" s="22" t="s">
        <v>7</v>
      </c>
      <c r="D8953" s="22" t="s">
        <v>5</v>
      </c>
      <c r="E8953" s="22" t="s">
        <v>34</v>
      </c>
      <c r="F8953" s="22" t="s">
        <v>36</v>
      </c>
      <c r="G8953" s="1">
        <v>1382.6</v>
      </c>
    </row>
    <row r="8954" spans="2:7">
      <c r="B8954" s="22" t="s">
        <v>204</v>
      </c>
      <c r="C8954" s="22" t="s">
        <v>7</v>
      </c>
      <c r="D8954" s="22" t="s">
        <v>5</v>
      </c>
      <c r="E8954" s="22" t="s">
        <v>34</v>
      </c>
      <c r="F8954" s="22" t="s">
        <v>37</v>
      </c>
      <c r="G8954" s="1">
        <v>1246337.23</v>
      </c>
    </row>
    <row r="8955" spans="2:7">
      <c r="B8955" s="22" t="s">
        <v>204</v>
      </c>
      <c r="C8955" s="22" t="s">
        <v>7</v>
      </c>
      <c r="D8955" s="22" t="s">
        <v>5</v>
      </c>
      <c r="E8955" s="22" t="s">
        <v>34</v>
      </c>
      <c r="F8955" s="22" t="s">
        <v>38</v>
      </c>
      <c r="G8955" s="1">
        <v>414970.71</v>
      </c>
    </row>
    <row r="8956" spans="2:7">
      <c r="B8956" s="22" t="s">
        <v>204</v>
      </c>
      <c r="C8956" s="22" t="s">
        <v>7</v>
      </c>
      <c r="D8956" s="22" t="s">
        <v>5</v>
      </c>
      <c r="E8956" s="22" t="s">
        <v>34</v>
      </c>
      <c r="F8956" s="22" t="s">
        <v>39</v>
      </c>
      <c r="G8956" s="1">
        <v>271586.93</v>
      </c>
    </row>
    <row r="8957" spans="2:7">
      <c r="B8957" s="22" t="s">
        <v>204</v>
      </c>
      <c r="C8957" s="22" t="s">
        <v>7</v>
      </c>
      <c r="D8957" s="22" t="s">
        <v>5</v>
      </c>
      <c r="E8957" s="22" t="s">
        <v>34</v>
      </c>
      <c r="F8957" s="22" t="s">
        <v>40</v>
      </c>
      <c r="G8957" s="1">
        <v>112612.67</v>
      </c>
    </row>
    <row r="8958" spans="2:7">
      <c r="B8958" s="22" t="s">
        <v>204</v>
      </c>
      <c r="C8958" s="22" t="s">
        <v>7</v>
      </c>
      <c r="D8958" s="22" t="s">
        <v>5</v>
      </c>
      <c r="E8958" s="22" t="s">
        <v>34</v>
      </c>
      <c r="F8958" s="22" t="s">
        <v>41</v>
      </c>
      <c r="G8958" s="1">
        <v>43981.64</v>
      </c>
    </row>
    <row r="8959" spans="2:7">
      <c r="B8959" s="22" t="s">
        <v>204</v>
      </c>
      <c r="C8959" s="22" t="s">
        <v>7</v>
      </c>
      <c r="D8959" s="22" t="s">
        <v>5</v>
      </c>
      <c r="E8959" s="22" t="s">
        <v>34</v>
      </c>
      <c r="F8959" s="22" t="s">
        <v>65</v>
      </c>
      <c r="G8959" s="1">
        <v>4884.5</v>
      </c>
    </row>
    <row r="8960" spans="2:7">
      <c r="B8960" s="22" t="s">
        <v>204</v>
      </c>
      <c r="C8960" s="22" t="s">
        <v>7</v>
      </c>
      <c r="D8960" s="22" t="s">
        <v>5</v>
      </c>
      <c r="E8960" s="22" t="s">
        <v>34</v>
      </c>
      <c r="F8960" s="22" t="s">
        <v>42</v>
      </c>
      <c r="G8960" s="1">
        <v>15307.99</v>
      </c>
    </row>
    <row r="8961" spans="2:7">
      <c r="B8961" s="22" t="s">
        <v>204</v>
      </c>
      <c r="C8961" s="22" t="s">
        <v>7</v>
      </c>
      <c r="D8961" s="22" t="s">
        <v>5</v>
      </c>
      <c r="E8961" s="22" t="s">
        <v>34</v>
      </c>
      <c r="F8961" s="22" t="s">
        <v>43</v>
      </c>
      <c r="G8961" s="1">
        <v>768.5</v>
      </c>
    </row>
    <row r="8962" spans="2:7">
      <c r="B8962" s="22" t="s">
        <v>204</v>
      </c>
      <c r="C8962" s="22" t="s">
        <v>7</v>
      </c>
      <c r="D8962" s="22" t="s">
        <v>5</v>
      </c>
      <c r="E8962" s="22" t="s">
        <v>34</v>
      </c>
      <c r="F8962" s="22" t="s">
        <v>45</v>
      </c>
      <c r="G8962" s="1">
        <v>311495.12</v>
      </c>
    </row>
    <row r="8963" spans="2:7">
      <c r="B8963" s="22" t="s">
        <v>204</v>
      </c>
      <c r="C8963" s="22" t="s">
        <v>7</v>
      </c>
      <c r="D8963" s="22" t="s">
        <v>5</v>
      </c>
      <c r="E8963" s="22" t="s">
        <v>34</v>
      </c>
      <c r="F8963" s="22" t="s">
        <v>46</v>
      </c>
      <c r="G8963" s="1">
        <v>389359.04</v>
      </c>
    </row>
    <row r="8964" spans="2:7">
      <c r="B8964" s="22" t="s">
        <v>204</v>
      </c>
      <c r="C8964" s="22" t="s">
        <v>7</v>
      </c>
      <c r="D8964" s="22" t="s">
        <v>5</v>
      </c>
      <c r="E8964" s="22" t="s">
        <v>34</v>
      </c>
      <c r="F8964" s="22" t="s">
        <v>47</v>
      </c>
      <c r="G8964" s="1">
        <v>1929019.29</v>
      </c>
    </row>
    <row r="8965" spans="2:7">
      <c r="B8965" s="22" t="s">
        <v>204</v>
      </c>
      <c r="C8965" s="22" t="s">
        <v>7</v>
      </c>
      <c r="D8965" s="22" t="s">
        <v>5</v>
      </c>
      <c r="E8965" s="22" t="s">
        <v>34</v>
      </c>
      <c r="F8965" s="22" t="s">
        <v>48</v>
      </c>
      <c r="G8965" s="1">
        <v>240997.29</v>
      </c>
    </row>
    <row r="8966" spans="2:7">
      <c r="B8966" s="22" t="s">
        <v>204</v>
      </c>
      <c r="C8966" s="22" t="s">
        <v>7</v>
      </c>
      <c r="D8966" s="22" t="s">
        <v>5</v>
      </c>
      <c r="E8966" s="22" t="s">
        <v>34</v>
      </c>
      <c r="F8966" s="22" t="s">
        <v>74</v>
      </c>
      <c r="G8966" s="1">
        <v>425</v>
      </c>
    </row>
    <row r="8967" spans="2:7">
      <c r="B8967" s="22" t="s">
        <v>204</v>
      </c>
      <c r="C8967" s="22" t="s">
        <v>7</v>
      </c>
      <c r="D8967" s="22" t="s">
        <v>5</v>
      </c>
      <c r="E8967" s="22" t="s">
        <v>34</v>
      </c>
      <c r="F8967" s="22" t="s">
        <v>75</v>
      </c>
      <c r="G8967" s="1">
        <v>49203.35</v>
      </c>
    </row>
    <row r="8968" spans="2:7">
      <c r="B8968" s="22" t="s">
        <v>204</v>
      </c>
      <c r="C8968" s="22" t="s">
        <v>7</v>
      </c>
      <c r="D8968" s="22" t="s">
        <v>5</v>
      </c>
      <c r="E8968" s="22" t="s">
        <v>34</v>
      </c>
      <c r="F8968" s="22" t="s">
        <v>66</v>
      </c>
      <c r="G8968" s="1">
        <v>50794.39</v>
      </c>
    </row>
    <row r="8969" spans="2:7">
      <c r="B8969" s="22" t="s">
        <v>204</v>
      </c>
      <c r="C8969" s="22" t="s">
        <v>7</v>
      </c>
      <c r="D8969" s="22" t="s">
        <v>5</v>
      </c>
      <c r="E8969" s="22" t="s">
        <v>34</v>
      </c>
      <c r="F8969" s="22" t="s">
        <v>85</v>
      </c>
      <c r="G8969" s="1">
        <v>267735.44</v>
      </c>
    </row>
    <row r="8970" spans="2:7">
      <c r="B8970" s="22" t="s">
        <v>204</v>
      </c>
      <c r="C8970" s="22" t="s">
        <v>7</v>
      </c>
      <c r="D8970" s="22" t="s">
        <v>5</v>
      </c>
      <c r="E8970" s="22" t="s">
        <v>34</v>
      </c>
      <c r="F8970" s="22" t="s">
        <v>49</v>
      </c>
      <c r="G8970" s="1">
        <v>861745.91</v>
      </c>
    </row>
    <row r="8971" spans="2:7">
      <c r="B8971" s="22" t="s">
        <v>204</v>
      </c>
      <c r="C8971" s="22" t="s">
        <v>7</v>
      </c>
      <c r="D8971" s="22" t="s">
        <v>5</v>
      </c>
      <c r="E8971" s="22" t="s">
        <v>34</v>
      </c>
      <c r="F8971" s="22" t="s">
        <v>50</v>
      </c>
      <c r="G8971" s="1">
        <v>943014.42</v>
      </c>
    </row>
    <row r="8972" spans="2:7">
      <c r="B8972" s="22" t="s">
        <v>204</v>
      </c>
      <c r="C8972" s="22" t="s">
        <v>7</v>
      </c>
      <c r="D8972" s="22" t="s">
        <v>5</v>
      </c>
      <c r="E8972" s="22" t="s">
        <v>34</v>
      </c>
      <c r="F8972" s="22" t="s">
        <v>51</v>
      </c>
      <c r="G8972" s="1">
        <v>6259.15</v>
      </c>
    </row>
    <row r="8973" spans="2:7">
      <c r="B8973" s="22" t="s">
        <v>204</v>
      </c>
      <c r="C8973" s="22" t="s">
        <v>7</v>
      </c>
      <c r="D8973" s="22" t="s">
        <v>5</v>
      </c>
      <c r="E8973" s="22" t="s">
        <v>34</v>
      </c>
      <c r="F8973" s="22" t="s">
        <v>52</v>
      </c>
      <c r="G8973" s="1">
        <v>14613.09</v>
      </c>
    </row>
    <row r="8974" spans="2:7">
      <c r="B8974" s="22" t="s">
        <v>204</v>
      </c>
      <c r="C8974" s="22" t="s">
        <v>7</v>
      </c>
      <c r="D8974" s="22" t="s">
        <v>5</v>
      </c>
      <c r="E8974" s="22" t="s">
        <v>34</v>
      </c>
      <c r="F8974" s="22" t="s">
        <v>53</v>
      </c>
      <c r="G8974" s="1">
        <v>1792346.24</v>
      </c>
    </row>
    <row r="8975" spans="2:7">
      <c r="B8975" s="22" t="s">
        <v>204</v>
      </c>
      <c r="C8975" s="22" t="s">
        <v>7</v>
      </c>
      <c r="D8975" s="22" t="s">
        <v>5</v>
      </c>
      <c r="E8975" s="22" t="s">
        <v>34</v>
      </c>
      <c r="F8975" s="22" t="s">
        <v>54</v>
      </c>
      <c r="G8975" s="1">
        <v>2051969.49</v>
      </c>
    </row>
    <row r="8976" spans="2:7">
      <c r="B8976" s="22" t="s">
        <v>204</v>
      </c>
      <c r="C8976" s="22" t="s">
        <v>7</v>
      </c>
      <c r="D8976" s="22" t="s">
        <v>5</v>
      </c>
      <c r="E8976" s="22" t="s">
        <v>34</v>
      </c>
      <c r="F8976" s="22" t="s">
        <v>68</v>
      </c>
      <c r="G8976" s="1">
        <v>346794.73</v>
      </c>
    </row>
    <row r="8977" spans="2:7">
      <c r="B8977" s="22" t="s">
        <v>204</v>
      </c>
      <c r="C8977" s="22" t="s">
        <v>7</v>
      </c>
      <c r="D8977" s="22" t="s">
        <v>5</v>
      </c>
      <c r="E8977" s="22" t="s">
        <v>34</v>
      </c>
      <c r="F8977" s="22" t="s">
        <v>55</v>
      </c>
      <c r="G8977" s="1">
        <v>43486.49</v>
      </c>
    </row>
    <row r="8978" spans="2:7">
      <c r="B8978" s="22" t="s">
        <v>204</v>
      </c>
      <c r="C8978" s="22" t="s">
        <v>7</v>
      </c>
      <c r="D8978" s="22" t="s">
        <v>5</v>
      </c>
      <c r="E8978" s="22" t="s">
        <v>34</v>
      </c>
      <c r="F8978" s="22" t="s">
        <v>56</v>
      </c>
      <c r="G8978" s="1">
        <v>335907.54</v>
      </c>
    </row>
    <row r="8979" spans="2:7">
      <c r="B8979" s="22" t="s">
        <v>204</v>
      </c>
      <c r="C8979" s="22" t="s">
        <v>7</v>
      </c>
      <c r="D8979" s="22" t="s">
        <v>5</v>
      </c>
      <c r="E8979" s="22" t="s">
        <v>34</v>
      </c>
      <c r="F8979" s="22" t="s">
        <v>76</v>
      </c>
      <c r="G8979" s="1">
        <v>281612.63</v>
      </c>
    </row>
    <row r="8980" spans="2:7">
      <c r="B8980" s="22" t="s">
        <v>204</v>
      </c>
      <c r="C8980" s="22" t="s">
        <v>7</v>
      </c>
      <c r="D8980" s="22" t="s">
        <v>5</v>
      </c>
      <c r="E8980" s="22" t="s">
        <v>34</v>
      </c>
      <c r="F8980" s="22" t="s">
        <v>57</v>
      </c>
      <c r="G8980" s="1">
        <v>942850.05</v>
      </c>
    </row>
    <row r="8981" spans="2:7">
      <c r="B8981" s="22" t="s">
        <v>204</v>
      </c>
      <c r="C8981" s="22" t="s">
        <v>7</v>
      </c>
      <c r="D8981" s="22" t="s">
        <v>5</v>
      </c>
      <c r="E8981" s="22" t="s">
        <v>34</v>
      </c>
      <c r="F8981" s="22" t="s">
        <v>58</v>
      </c>
      <c r="G8981" s="1">
        <v>206760.58</v>
      </c>
    </row>
    <row r="8982" spans="2:7">
      <c r="B8982" s="22" t="s">
        <v>204</v>
      </c>
      <c r="C8982" s="22" t="s">
        <v>7</v>
      </c>
      <c r="D8982" s="22" t="s">
        <v>5</v>
      </c>
      <c r="E8982" s="22" t="s">
        <v>59</v>
      </c>
      <c r="F8982" s="22" t="s">
        <v>55</v>
      </c>
      <c r="G8982" s="1">
        <v>62518.61</v>
      </c>
    </row>
    <row r="8983" spans="2:7">
      <c r="B8983" s="22" t="s">
        <v>204</v>
      </c>
      <c r="C8983" s="22" t="s">
        <v>7</v>
      </c>
      <c r="D8983" s="22" t="s">
        <v>5</v>
      </c>
      <c r="E8983" s="22" t="s">
        <v>60</v>
      </c>
      <c r="F8983" s="22" t="s">
        <v>78</v>
      </c>
      <c r="G8983" s="1">
        <v>27319.88</v>
      </c>
    </row>
    <row r="8984" spans="2:7">
      <c r="B8984" s="22" t="s">
        <v>204</v>
      </c>
      <c r="C8984" s="22" t="s">
        <v>7</v>
      </c>
      <c r="D8984" s="22" t="s">
        <v>5</v>
      </c>
      <c r="E8984" s="22" t="s">
        <v>60</v>
      </c>
      <c r="F8984" s="22" t="s">
        <v>79</v>
      </c>
      <c r="G8984" s="1">
        <v>28915.7</v>
      </c>
    </row>
    <row r="8985" spans="2:7">
      <c r="B8985" s="22" t="s">
        <v>204</v>
      </c>
      <c r="C8985" s="22" t="s">
        <v>7</v>
      </c>
      <c r="D8985" s="22" t="s">
        <v>5</v>
      </c>
      <c r="E8985" s="22" t="s">
        <v>60</v>
      </c>
      <c r="F8985" s="22" t="s">
        <v>61</v>
      </c>
      <c r="G8985" s="1">
        <v>19093.919999999998</v>
      </c>
    </row>
    <row r="8986" spans="2:7">
      <c r="B8986" s="22" t="s">
        <v>204</v>
      </c>
      <c r="C8986" s="22" t="s">
        <v>7</v>
      </c>
      <c r="D8986" s="22" t="s">
        <v>5</v>
      </c>
      <c r="E8986" s="22" t="s">
        <v>60</v>
      </c>
      <c r="F8986" s="22" t="s">
        <v>80</v>
      </c>
      <c r="G8986" s="1">
        <v>38840.5</v>
      </c>
    </row>
    <row r="8987" spans="2:7">
      <c r="B8987" s="22" t="s">
        <v>204</v>
      </c>
      <c r="C8987" s="22" t="s">
        <v>7</v>
      </c>
      <c r="D8987" s="22" t="s">
        <v>5</v>
      </c>
      <c r="E8987" s="22" t="s">
        <v>60</v>
      </c>
      <c r="F8987" s="22" t="s">
        <v>62</v>
      </c>
      <c r="G8987" s="1">
        <v>866518.73</v>
      </c>
    </row>
    <row r="8988" spans="2:7">
      <c r="B8988" s="22" t="s">
        <v>204</v>
      </c>
      <c r="C8988" s="22" t="s">
        <v>7</v>
      </c>
      <c r="D8988" s="22" t="s">
        <v>7</v>
      </c>
      <c r="E8988" s="22" t="s">
        <v>5</v>
      </c>
      <c r="F8988" s="22" t="s">
        <v>6</v>
      </c>
      <c r="G8988" s="1">
        <v>464143.5</v>
      </c>
    </row>
    <row r="8989" spans="2:7">
      <c r="B8989" s="22" t="s">
        <v>204</v>
      </c>
      <c r="C8989" s="22" t="s">
        <v>7</v>
      </c>
      <c r="D8989" s="22" t="s">
        <v>7</v>
      </c>
      <c r="E8989" s="22" t="s">
        <v>7</v>
      </c>
      <c r="F8989" s="22" t="s">
        <v>6</v>
      </c>
      <c r="G8989" s="1">
        <v>-468402.11</v>
      </c>
    </row>
    <row r="8990" spans="2:7">
      <c r="B8990" s="22" t="s">
        <v>204</v>
      </c>
      <c r="C8990" s="22" t="s">
        <v>7</v>
      </c>
      <c r="D8990" s="22" t="s">
        <v>7</v>
      </c>
      <c r="E8990" s="22" t="s">
        <v>8</v>
      </c>
      <c r="F8990" s="22" t="s">
        <v>9</v>
      </c>
      <c r="G8990" s="1">
        <v>1716369.51</v>
      </c>
    </row>
    <row r="8991" spans="2:7">
      <c r="B8991" s="22" t="s">
        <v>204</v>
      </c>
      <c r="C8991" s="22" t="s">
        <v>7</v>
      </c>
      <c r="D8991" s="22" t="s">
        <v>7</v>
      </c>
      <c r="E8991" s="22" t="s">
        <v>8</v>
      </c>
      <c r="F8991" s="22" t="s">
        <v>10</v>
      </c>
      <c r="G8991" s="1">
        <v>88995.46</v>
      </c>
    </row>
    <row r="8992" spans="2:7">
      <c r="B8992" s="22" t="s">
        <v>204</v>
      </c>
      <c r="C8992" s="22" t="s">
        <v>7</v>
      </c>
      <c r="D8992" s="22" t="s">
        <v>7</v>
      </c>
      <c r="E8992" s="22" t="s">
        <v>8</v>
      </c>
      <c r="F8992" s="22" t="s">
        <v>11</v>
      </c>
      <c r="G8992" s="1">
        <v>241702.17</v>
      </c>
    </row>
    <row r="8993" spans="2:7">
      <c r="B8993" s="22" t="s">
        <v>204</v>
      </c>
      <c r="C8993" s="22" t="s">
        <v>7</v>
      </c>
      <c r="D8993" s="22" t="s">
        <v>7</v>
      </c>
      <c r="E8993" s="22" t="s">
        <v>8</v>
      </c>
      <c r="F8993" s="22" t="s">
        <v>12</v>
      </c>
      <c r="G8993" s="1">
        <v>4056906.44</v>
      </c>
    </row>
    <row r="8994" spans="2:7">
      <c r="B8994" s="22" t="s">
        <v>204</v>
      </c>
      <c r="C8994" s="22" t="s">
        <v>7</v>
      </c>
      <c r="D8994" s="22" t="s">
        <v>7</v>
      </c>
      <c r="E8994" s="22" t="s">
        <v>8</v>
      </c>
      <c r="F8994" s="22" t="s">
        <v>13</v>
      </c>
      <c r="G8994" s="1">
        <v>44586.96</v>
      </c>
    </row>
    <row r="8995" spans="2:7">
      <c r="B8995" s="22" t="s">
        <v>204</v>
      </c>
      <c r="C8995" s="22" t="s">
        <v>7</v>
      </c>
      <c r="D8995" s="22" t="s">
        <v>7</v>
      </c>
      <c r="E8995" s="22" t="s">
        <v>14</v>
      </c>
      <c r="F8995" s="22" t="s">
        <v>9</v>
      </c>
      <c r="G8995" s="1">
        <v>1269111.6299999999</v>
      </c>
    </row>
    <row r="8996" spans="2:7">
      <c r="B8996" s="22" t="s">
        <v>204</v>
      </c>
      <c r="C8996" s="22" t="s">
        <v>7</v>
      </c>
      <c r="D8996" s="22" t="s">
        <v>7</v>
      </c>
      <c r="E8996" s="22" t="s">
        <v>14</v>
      </c>
      <c r="F8996" s="22" t="s">
        <v>10</v>
      </c>
      <c r="G8996" s="1">
        <v>50079.64</v>
      </c>
    </row>
    <row r="8997" spans="2:7">
      <c r="B8997" s="22" t="s">
        <v>204</v>
      </c>
      <c r="C8997" s="22" t="s">
        <v>7</v>
      </c>
      <c r="D8997" s="22" t="s">
        <v>7</v>
      </c>
      <c r="E8997" s="22" t="s">
        <v>14</v>
      </c>
      <c r="F8997" s="22" t="s">
        <v>11</v>
      </c>
      <c r="G8997" s="1">
        <v>67723.81</v>
      </c>
    </row>
    <row r="8998" spans="2:7">
      <c r="B8998" s="22" t="s">
        <v>204</v>
      </c>
      <c r="C8998" s="22" t="s">
        <v>7</v>
      </c>
      <c r="D8998" s="22" t="s">
        <v>7</v>
      </c>
      <c r="E8998" s="22" t="s">
        <v>14</v>
      </c>
      <c r="F8998" s="22" t="s">
        <v>12</v>
      </c>
      <c r="G8998" s="1">
        <v>601475.03</v>
      </c>
    </row>
    <row r="8999" spans="2:7">
      <c r="B8999" s="22" t="s">
        <v>204</v>
      </c>
      <c r="C8999" s="22" t="s">
        <v>7</v>
      </c>
      <c r="D8999" s="22" t="s">
        <v>7</v>
      </c>
      <c r="E8999" s="22" t="s">
        <v>14</v>
      </c>
      <c r="F8999" s="22" t="s">
        <v>13</v>
      </c>
      <c r="G8999" s="1">
        <v>20006.650000000001</v>
      </c>
    </row>
    <row r="9000" spans="2:7">
      <c r="B9000" s="22" t="s">
        <v>204</v>
      </c>
      <c r="C9000" s="22" t="s">
        <v>7</v>
      </c>
      <c r="D9000" s="22" t="s">
        <v>7</v>
      </c>
      <c r="E9000" s="22" t="s">
        <v>15</v>
      </c>
      <c r="F9000" s="22" t="s">
        <v>16</v>
      </c>
      <c r="G9000" s="1">
        <v>1931.46</v>
      </c>
    </row>
    <row r="9001" spans="2:7">
      <c r="B9001" s="22" t="s">
        <v>204</v>
      </c>
      <c r="C9001" s="22" t="s">
        <v>7</v>
      </c>
      <c r="D9001" s="22" t="s">
        <v>7</v>
      </c>
      <c r="E9001" s="22" t="s">
        <v>15</v>
      </c>
      <c r="F9001" s="22" t="s">
        <v>71</v>
      </c>
      <c r="G9001" s="1">
        <v>2146.8000000000002</v>
      </c>
    </row>
    <row r="9002" spans="2:7">
      <c r="B9002" s="22" t="s">
        <v>204</v>
      </c>
      <c r="C9002" s="22" t="s">
        <v>7</v>
      </c>
      <c r="D9002" s="22" t="s">
        <v>7</v>
      </c>
      <c r="E9002" s="22" t="s">
        <v>15</v>
      </c>
      <c r="F9002" s="22" t="s">
        <v>17</v>
      </c>
      <c r="G9002" s="1">
        <v>471983.72</v>
      </c>
    </row>
    <row r="9003" spans="2:7">
      <c r="B9003" s="22" t="s">
        <v>204</v>
      </c>
      <c r="C9003" s="22" t="s">
        <v>7</v>
      </c>
      <c r="D9003" s="22" t="s">
        <v>7</v>
      </c>
      <c r="E9003" s="22" t="s">
        <v>15</v>
      </c>
      <c r="F9003" s="22" t="s">
        <v>18</v>
      </c>
      <c r="G9003" s="1">
        <v>144728.62</v>
      </c>
    </row>
    <row r="9004" spans="2:7">
      <c r="B9004" s="22" t="s">
        <v>204</v>
      </c>
      <c r="C9004" s="22" t="s">
        <v>7</v>
      </c>
      <c r="D9004" s="22" t="s">
        <v>7</v>
      </c>
      <c r="E9004" s="22" t="s">
        <v>15</v>
      </c>
      <c r="F9004" s="22" t="s">
        <v>19</v>
      </c>
      <c r="G9004" s="1">
        <v>973404.01</v>
      </c>
    </row>
    <row r="9005" spans="2:7">
      <c r="B9005" s="22" t="s">
        <v>204</v>
      </c>
      <c r="C9005" s="22" t="s">
        <v>7</v>
      </c>
      <c r="D9005" s="22" t="s">
        <v>7</v>
      </c>
      <c r="E9005" s="22" t="s">
        <v>15</v>
      </c>
      <c r="F9005" s="22" t="s">
        <v>20</v>
      </c>
      <c r="G9005" s="1">
        <v>221214.85</v>
      </c>
    </row>
    <row r="9006" spans="2:7">
      <c r="B9006" s="22" t="s">
        <v>204</v>
      </c>
      <c r="C9006" s="22" t="s">
        <v>7</v>
      </c>
      <c r="D9006" s="22" t="s">
        <v>7</v>
      </c>
      <c r="E9006" s="22" t="s">
        <v>15</v>
      </c>
      <c r="F9006" s="22" t="s">
        <v>23</v>
      </c>
      <c r="G9006" s="1">
        <v>19335.11</v>
      </c>
    </row>
    <row r="9007" spans="2:7">
      <c r="B9007" s="22" t="s">
        <v>204</v>
      </c>
      <c r="C9007" s="22" t="s">
        <v>7</v>
      </c>
      <c r="D9007" s="22" t="s">
        <v>7</v>
      </c>
      <c r="E9007" s="22" t="s">
        <v>15</v>
      </c>
      <c r="F9007" s="22" t="s">
        <v>24</v>
      </c>
      <c r="G9007" s="1">
        <v>15978.42</v>
      </c>
    </row>
    <row r="9008" spans="2:7">
      <c r="B9008" s="22" t="s">
        <v>204</v>
      </c>
      <c r="C9008" s="22" t="s">
        <v>7</v>
      </c>
      <c r="D9008" s="22" t="s">
        <v>7</v>
      </c>
      <c r="E9008" s="22" t="s">
        <v>15</v>
      </c>
      <c r="F9008" s="22" t="s">
        <v>25</v>
      </c>
      <c r="G9008" s="1">
        <v>245758.06</v>
      </c>
    </row>
    <row r="9009" spans="2:7">
      <c r="B9009" s="22" t="s">
        <v>204</v>
      </c>
      <c r="C9009" s="22" t="s">
        <v>7</v>
      </c>
      <c r="D9009" s="22" t="s">
        <v>7</v>
      </c>
      <c r="E9009" s="22" t="s">
        <v>15</v>
      </c>
      <c r="F9009" s="22" t="s">
        <v>26</v>
      </c>
      <c r="G9009" s="1">
        <v>377187.37</v>
      </c>
    </row>
    <row r="9010" spans="2:7">
      <c r="B9010" s="22" t="s">
        <v>204</v>
      </c>
      <c r="C9010" s="22" t="s">
        <v>7</v>
      </c>
      <c r="D9010" s="22" t="s">
        <v>7</v>
      </c>
      <c r="E9010" s="22" t="s">
        <v>15</v>
      </c>
      <c r="F9010" s="22" t="s">
        <v>27</v>
      </c>
      <c r="G9010" s="1">
        <v>3525.69</v>
      </c>
    </row>
    <row r="9011" spans="2:7">
      <c r="B9011" s="22" t="s">
        <v>204</v>
      </c>
      <c r="C9011" s="22" t="s">
        <v>7</v>
      </c>
      <c r="D9011" s="22" t="s">
        <v>7</v>
      </c>
      <c r="E9011" s="22" t="s">
        <v>15</v>
      </c>
      <c r="F9011" s="22" t="s">
        <v>72</v>
      </c>
      <c r="G9011" s="1">
        <v>913.66</v>
      </c>
    </row>
    <row r="9012" spans="2:7">
      <c r="B9012" s="22" t="s">
        <v>204</v>
      </c>
      <c r="C9012" s="22" t="s">
        <v>7</v>
      </c>
      <c r="D9012" s="22" t="s">
        <v>7</v>
      </c>
      <c r="E9012" s="22" t="s">
        <v>28</v>
      </c>
      <c r="F9012" s="22" t="s">
        <v>29</v>
      </c>
      <c r="G9012" s="1">
        <v>154711.76</v>
      </c>
    </row>
    <row r="9013" spans="2:7">
      <c r="B9013" s="22" t="s">
        <v>204</v>
      </c>
      <c r="C9013" s="22" t="s">
        <v>7</v>
      </c>
      <c r="D9013" s="22" t="s">
        <v>7</v>
      </c>
      <c r="E9013" s="22" t="s">
        <v>28</v>
      </c>
      <c r="F9013" s="22" t="s">
        <v>32</v>
      </c>
      <c r="G9013" s="1">
        <v>124781.63</v>
      </c>
    </row>
    <row r="9014" spans="2:7">
      <c r="B9014" s="22" t="s">
        <v>204</v>
      </c>
      <c r="C9014" s="22" t="s">
        <v>7</v>
      </c>
      <c r="D9014" s="22" t="s">
        <v>7</v>
      </c>
      <c r="E9014" s="22" t="s">
        <v>28</v>
      </c>
      <c r="F9014" s="22" t="s">
        <v>33</v>
      </c>
      <c r="G9014" s="1">
        <v>65809.94</v>
      </c>
    </row>
    <row r="9015" spans="2:7">
      <c r="B9015" s="22" t="s">
        <v>204</v>
      </c>
      <c r="C9015" s="22" t="s">
        <v>7</v>
      </c>
      <c r="D9015" s="22" t="s">
        <v>7</v>
      </c>
      <c r="E9015" s="22" t="s">
        <v>34</v>
      </c>
      <c r="F9015" s="22" t="s">
        <v>36</v>
      </c>
      <c r="G9015" s="1">
        <v>22176.13</v>
      </c>
    </row>
    <row r="9016" spans="2:7">
      <c r="B9016" s="22" t="s">
        <v>204</v>
      </c>
      <c r="C9016" s="22" t="s">
        <v>7</v>
      </c>
      <c r="D9016" s="22" t="s">
        <v>7</v>
      </c>
      <c r="E9016" s="22" t="s">
        <v>34</v>
      </c>
      <c r="F9016" s="22" t="s">
        <v>37</v>
      </c>
      <c r="G9016" s="1">
        <v>334443.92</v>
      </c>
    </row>
    <row r="9017" spans="2:7">
      <c r="B9017" s="22" t="s">
        <v>204</v>
      </c>
      <c r="C9017" s="22" t="s">
        <v>7</v>
      </c>
      <c r="D9017" s="22" t="s">
        <v>7</v>
      </c>
      <c r="E9017" s="22" t="s">
        <v>34</v>
      </c>
      <c r="F9017" s="22" t="s">
        <v>38</v>
      </c>
      <c r="G9017" s="1">
        <v>32921.040000000001</v>
      </c>
    </row>
    <row r="9018" spans="2:7">
      <c r="B9018" s="22" t="s">
        <v>204</v>
      </c>
      <c r="C9018" s="22" t="s">
        <v>7</v>
      </c>
      <c r="D9018" s="22" t="s">
        <v>7</v>
      </c>
      <c r="E9018" s="22" t="s">
        <v>34</v>
      </c>
      <c r="F9018" s="22" t="s">
        <v>39</v>
      </c>
      <c r="G9018" s="1">
        <v>137754.44</v>
      </c>
    </row>
    <row r="9019" spans="2:7">
      <c r="B9019" s="22" t="s">
        <v>204</v>
      </c>
      <c r="C9019" s="22" t="s">
        <v>7</v>
      </c>
      <c r="D9019" s="22" t="s">
        <v>7</v>
      </c>
      <c r="E9019" s="22" t="s">
        <v>34</v>
      </c>
      <c r="F9019" s="22" t="s">
        <v>43</v>
      </c>
      <c r="G9019" s="1">
        <v>144750.42000000001</v>
      </c>
    </row>
    <row r="9020" spans="2:7">
      <c r="B9020" s="22" t="s">
        <v>204</v>
      </c>
      <c r="C9020" s="22" t="s">
        <v>7</v>
      </c>
      <c r="D9020" s="22" t="s">
        <v>7</v>
      </c>
      <c r="E9020" s="22" t="s">
        <v>34</v>
      </c>
      <c r="F9020" s="22" t="s">
        <v>47</v>
      </c>
      <c r="G9020" s="1">
        <v>321331.18</v>
      </c>
    </row>
    <row r="9021" spans="2:7">
      <c r="B9021" s="22" t="s">
        <v>204</v>
      </c>
      <c r="C9021" s="22" t="s">
        <v>7</v>
      </c>
      <c r="D9021" s="22" t="s">
        <v>7</v>
      </c>
      <c r="E9021" s="22" t="s">
        <v>34</v>
      </c>
      <c r="F9021" s="22" t="s">
        <v>48</v>
      </c>
      <c r="G9021" s="1">
        <v>36978.300000000003</v>
      </c>
    </row>
    <row r="9022" spans="2:7">
      <c r="B9022" s="22" t="s">
        <v>204</v>
      </c>
      <c r="C9022" s="22" t="s">
        <v>7</v>
      </c>
      <c r="D9022" s="22" t="s">
        <v>7</v>
      </c>
      <c r="E9022" s="22" t="s">
        <v>34</v>
      </c>
      <c r="F9022" s="22" t="s">
        <v>74</v>
      </c>
      <c r="G9022" s="1">
        <v>728.12</v>
      </c>
    </row>
    <row r="9023" spans="2:7">
      <c r="B9023" s="22" t="s">
        <v>204</v>
      </c>
      <c r="C9023" s="22" t="s">
        <v>7</v>
      </c>
      <c r="D9023" s="22" t="s">
        <v>7</v>
      </c>
      <c r="E9023" s="22" t="s">
        <v>34</v>
      </c>
      <c r="F9023" s="22" t="s">
        <v>75</v>
      </c>
      <c r="G9023" s="1">
        <v>143.74</v>
      </c>
    </row>
    <row r="9024" spans="2:7">
      <c r="B9024" s="22" t="s">
        <v>204</v>
      </c>
      <c r="C9024" s="22" t="s">
        <v>7</v>
      </c>
      <c r="D9024" s="22" t="s">
        <v>7</v>
      </c>
      <c r="E9024" s="22" t="s">
        <v>34</v>
      </c>
      <c r="F9024" s="22" t="s">
        <v>85</v>
      </c>
      <c r="G9024" s="1">
        <v>889.5</v>
      </c>
    </row>
    <row r="9025" spans="2:7">
      <c r="B9025" s="22" t="s">
        <v>204</v>
      </c>
      <c r="C9025" s="22" t="s">
        <v>7</v>
      </c>
      <c r="D9025" s="22" t="s">
        <v>7</v>
      </c>
      <c r="E9025" s="22" t="s">
        <v>34</v>
      </c>
      <c r="F9025" s="22" t="s">
        <v>50</v>
      </c>
      <c r="G9025" s="1">
        <v>205472.33</v>
      </c>
    </row>
    <row r="9026" spans="2:7">
      <c r="B9026" s="22" t="s">
        <v>204</v>
      </c>
      <c r="C9026" s="22" t="s">
        <v>7</v>
      </c>
      <c r="D9026" s="22" t="s">
        <v>7</v>
      </c>
      <c r="E9026" s="22" t="s">
        <v>34</v>
      </c>
      <c r="F9026" s="22" t="s">
        <v>52</v>
      </c>
      <c r="G9026" s="1">
        <v>4170.67</v>
      </c>
    </row>
    <row r="9027" spans="2:7">
      <c r="B9027" s="22" t="s">
        <v>204</v>
      </c>
      <c r="C9027" s="22" t="s">
        <v>7</v>
      </c>
      <c r="D9027" s="22" t="s">
        <v>7</v>
      </c>
      <c r="E9027" s="22" t="s">
        <v>34</v>
      </c>
      <c r="F9027" s="22" t="s">
        <v>68</v>
      </c>
      <c r="G9027" s="1">
        <v>225279.8</v>
      </c>
    </row>
    <row r="9028" spans="2:7">
      <c r="B9028" s="22" t="s">
        <v>204</v>
      </c>
      <c r="C9028" s="22" t="s">
        <v>7</v>
      </c>
      <c r="D9028" s="22" t="s">
        <v>7</v>
      </c>
      <c r="E9028" s="22" t="s">
        <v>34</v>
      </c>
      <c r="F9028" s="22" t="s">
        <v>55</v>
      </c>
      <c r="G9028" s="1">
        <v>5828.5</v>
      </c>
    </row>
    <row r="9029" spans="2:7">
      <c r="B9029" s="22" t="s">
        <v>204</v>
      </c>
      <c r="C9029" s="22" t="s">
        <v>7</v>
      </c>
      <c r="D9029" s="22" t="s">
        <v>7</v>
      </c>
      <c r="E9029" s="22" t="s">
        <v>34</v>
      </c>
      <c r="F9029" s="22" t="s">
        <v>58</v>
      </c>
      <c r="G9029" s="1">
        <v>36360.42</v>
      </c>
    </row>
    <row r="9030" spans="2:7">
      <c r="B9030" s="22" t="s">
        <v>204</v>
      </c>
      <c r="C9030" s="22" t="s">
        <v>7</v>
      </c>
      <c r="D9030" s="22" t="s">
        <v>7</v>
      </c>
      <c r="E9030" s="22" t="s">
        <v>34</v>
      </c>
      <c r="F9030" s="22" t="s">
        <v>112</v>
      </c>
      <c r="G9030" s="1">
        <v>18040</v>
      </c>
    </row>
    <row r="9031" spans="2:7">
      <c r="B9031" s="22" t="s">
        <v>204</v>
      </c>
      <c r="C9031" s="22" t="s">
        <v>7</v>
      </c>
      <c r="D9031" s="22" t="s">
        <v>7</v>
      </c>
      <c r="E9031" s="22" t="s">
        <v>59</v>
      </c>
      <c r="F9031" s="22" t="s">
        <v>55</v>
      </c>
      <c r="G9031" s="1">
        <v>39543.82</v>
      </c>
    </row>
    <row r="9032" spans="2:7">
      <c r="B9032" s="22" t="s">
        <v>204</v>
      </c>
      <c r="C9032" s="22" t="s">
        <v>7</v>
      </c>
      <c r="D9032" s="22" t="s">
        <v>7</v>
      </c>
      <c r="E9032" s="22" t="s">
        <v>60</v>
      </c>
      <c r="F9032" s="22" t="s">
        <v>61</v>
      </c>
      <c r="G9032" s="1">
        <v>10602.62</v>
      </c>
    </row>
    <row r="9033" spans="2:7">
      <c r="B9033" s="22" t="s">
        <v>205</v>
      </c>
      <c r="C9033" s="22" t="s">
        <v>7</v>
      </c>
      <c r="D9033" s="22" t="s">
        <v>5</v>
      </c>
      <c r="E9033" s="22" t="s">
        <v>5</v>
      </c>
      <c r="F9033" s="22" t="s">
        <v>6</v>
      </c>
      <c r="G9033" s="1">
        <v>5391.09</v>
      </c>
    </row>
    <row r="9034" spans="2:7">
      <c r="B9034" s="22" t="s">
        <v>205</v>
      </c>
      <c r="C9034" s="22" t="s">
        <v>7</v>
      </c>
      <c r="D9034" s="22" t="s">
        <v>5</v>
      </c>
      <c r="E9034" s="22" t="s">
        <v>7</v>
      </c>
      <c r="F9034" s="22" t="s">
        <v>6</v>
      </c>
      <c r="G9034" s="1">
        <v>-566320.91</v>
      </c>
    </row>
    <row r="9035" spans="2:7">
      <c r="B9035" s="22" t="s">
        <v>205</v>
      </c>
      <c r="C9035" s="22" t="s">
        <v>7</v>
      </c>
      <c r="D9035" s="22" t="s">
        <v>5</v>
      </c>
      <c r="E9035" s="22" t="s">
        <v>8</v>
      </c>
      <c r="F9035" s="22" t="s">
        <v>9</v>
      </c>
      <c r="G9035" s="1">
        <v>109894183.28</v>
      </c>
    </row>
    <row r="9036" spans="2:7">
      <c r="B9036" s="22" t="s">
        <v>205</v>
      </c>
      <c r="C9036" s="22" t="s">
        <v>7</v>
      </c>
      <c r="D9036" s="22" t="s">
        <v>5</v>
      </c>
      <c r="E9036" s="22" t="s">
        <v>8</v>
      </c>
      <c r="F9036" s="22" t="s">
        <v>10</v>
      </c>
      <c r="G9036" s="1">
        <v>343390.94</v>
      </c>
    </row>
    <row r="9037" spans="2:7">
      <c r="B9037" s="22" t="s">
        <v>205</v>
      </c>
      <c r="C9037" s="22" t="s">
        <v>7</v>
      </c>
      <c r="D9037" s="22" t="s">
        <v>5</v>
      </c>
      <c r="E9037" s="22" t="s">
        <v>8</v>
      </c>
      <c r="F9037" s="22" t="s">
        <v>11</v>
      </c>
      <c r="G9037" s="1">
        <v>1683809.93</v>
      </c>
    </row>
    <row r="9038" spans="2:7">
      <c r="B9038" s="22" t="s">
        <v>205</v>
      </c>
      <c r="C9038" s="22" t="s">
        <v>7</v>
      </c>
      <c r="D9038" s="22" t="s">
        <v>5</v>
      </c>
      <c r="E9038" s="22" t="s">
        <v>8</v>
      </c>
      <c r="F9038" s="22" t="s">
        <v>12</v>
      </c>
      <c r="G9038" s="1">
        <v>4673117.53</v>
      </c>
    </row>
    <row r="9039" spans="2:7">
      <c r="B9039" s="22" t="s">
        <v>205</v>
      </c>
      <c r="C9039" s="22" t="s">
        <v>7</v>
      </c>
      <c r="D9039" s="22" t="s">
        <v>5</v>
      </c>
      <c r="E9039" s="22" t="s">
        <v>8</v>
      </c>
      <c r="F9039" s="22" t="s">
        <v>13</v>
      </c>
      <c r="G9039" s="1">
        <v>33189.83</v>
      </c>
    </row>
    <row r="9040" spans="2:7">
      <c r="B9040" s="22" t="s">
        <v>205</v>
      </c>
      <c r="C9040" s="22" t="s">
        <v>7</v>
      </c>
      <c r="D9040" s="22" t="s">
        <v>5</v>
      </c>
      <c r="E9040" s="22" t="s">
        <v>14</v>
      </c>
      <c r="F9040" s="22" t="s">
        <v>9</v>
      </c>
      <c r="G9040" s="1">
        <v>34376513.479999997</v>
      </c>
    </row>
    <row r="9041" spans="2:7">
      <c r="B9041" s="22" t="s">
        <v>205</v>
      </c>
      <c r="C9041" s="22" t="s">
        <v>7</v>
      </c>
      <c r="D9041" s="22" t="s">
        <v>5</v>
      </c>
      <c r="E9041" s="22" t="s">
        <v>14</v>
      </c>
      <c r="F9041" s="22" t="s">
        <v>10</v>
      </c>
      <c r="G9041" s="1">
        <v>110511.36</v>
      </c>
    </row>
    <row r="9042" spans="2:7">
      <c r="B9042" s="22" t="s">
        <v>205</v>
      </c>
      <c r="C9042" s="22" t="s">
        <v>7</v>
      </c>
      <c r="D9042" s="22" t="s">
        <v>5</v>
      </c>
      <c r="E9042" s="22" t="s">
        <v>14</v>
      </c>
      <c r="F9042" s="22" t="s">
        <v>11</v>
      </c>
      <c r="G9042" s="1">
        <v>255604.98</v>
      </c>
    </row>
    <row r="9043" spans="2:7">
      <c r="B9043" s="22" t="s">
        <v>205</v>
      </c>
      <c r="C9043" s="22" t="s">
        <v>7</v>
      </c>
      <c r="D9043" s="22" t="s">
        <v>5</v>
      </c>
      <c r="E9043" s="22" t="s">
        <v>14</v>
      </c>
      <c r="F9043" s="22" t="s">
        <v>12</v>
      </c>
      <c r="G9043" s="1">
        <v>174278.02</v>
      </c>
    </row>
    <row r="9044" spans="2:7">
      <c r="B9044" s="22" t="s">
        <v>205</v>
      </c>
      <c r="C9044" s="22" t="s">
        <v>7</v>
      </c>
      <c r="D9044" s="22" t="s">
        <v>5</v>
      </c>
      <c r="E9044" s="22" t="s">
        <v>14</v>
      </c>
      <c r="F9044" s="22" t="s">
        <v>13</v>
      </c>
      <c r="G9044" s="1">
        <v>16755.830000000002</v>
      </c>
    </row>
    <row r="9045" spans="2:7">
      <c r="B9045" s="22" t="s">
        <v>205</v>
      </c>
      <c r="C9045" s="22" t="s">
        <v>7</v>
      </c>
      <c r="D9045" s="22" t="s">
        <v>5</v>
      </c>
      <c r="E9045" s="22" t="s">
        <v>15</v>
      </c>
      <c r="F9045" s="22" t="s">
        <v>16</v>
      </c>
      <c r="G9045" s="1">
        <v>359158.68</v>
      </c>
    </row>
    <row r="9046" spans="2:7">
      <c r="B9046" s="22" t="s">
        <v>205</v>
      </c>
      <c r="C9046" s="22" t="s">
        <v>7</v>
      </c>
      <c r="D9046" s="22" t="s">
        <v>5</v>
      </c>
      <c r="E9046" s="22" t="s">
        <v>15</v>
      </c>
      <c r="F9046" s="22" t="s">
        <v>71</v>
      </c>
      <c r="G9046" s="1">
        <v>605943.81000000006</v>
      </c>
    </row>
    <row r="9047" spans="2:7">
      <c r="B9047" s="22" t="s">
        <v>205</v>
      </c>
      <c r="C9047" s="22" t="s">
        <v>7</v>
      </c>
      <c r="D9047" s="22" t="s">
        <v>5</v>
      </c>
      <c r="E9047" s="22" t="s">
        <v>15</v>
      </c>
      <c r="F9047" s="22" t="s">
        <v>17</v>
      </c>
      <c r="G9047" s="1">
        <v>9050636.0399999991</v>
      </c>
    </row>
    <row r="9048" spans="2:7">
      <c r="B9048" s="22" t="s">
        <v>205</v>
      </c>
      <c r="C9048" s="22" t="s">
        <v>7</v>
      </c>
      <c r="D9048" s="22" t="s">
        <v>5</v>
      </c>
      <c r="E9048" s="22" t="s">
        <v>15</v>
      </c>
      <c r="F9048" s="22" t="s">
        <v>18</v>
      </c>
      <c r="G9048" s="1">
        <v>2721116.91</v>
      </c>
    </row>
    <row r="9049" spans="2:7">
      <c r="B9049" s="22" t="s">
        <v>205</v>
      </c>
      <c r="C9049" s="22" t="s">
        <v>7</v>
      </c>
      <c r="D9049" s="22" t="s">
        <v>5</v>
      </c>
      <c r="E9049" s="22" t="s">
        <v>15</v>
      </c>
      <c r="F9049" s="22" t="s">
        <v>19</v>
      </c>
      <c r="G9049" s="1">
        <v>18418028.390000001</v>
      </c>
    </row>
    <row r="9050" spans="2:7">
      <c r="B9050" s="22" t="s">
        <v>205</v>
      </c>
      <c r="C9050" s="22" t="s">
        <v>7</v>
      </c>
      <c r="D9050" s="22" t="s">
        <v>5</v>
      </c>
      <c r="E9050" s="22" t="s">
        <v>15</v>
      </c>
      <c r="F9050" s="22" t="s">
        <v>20</v>
      </c>
      <c r="G9050" s="1">
        <v>4613228.0599999996</v>
      </c>
    </row>
    <row r="9051" spans="2:7">
      <c r="B9051" s="22" t="s">
        <v>205</v>
      </c>
      <c r="C9051" s="22" t="s">
        <v>7</v>
      </c>
      <c r="D9051" s="22" t="s">
        <v>5</v>
      </c>
      <c r="E9051" s="22" t="s">
        <v>15</v>
      </c>
      <c r="F9051" s="22" t="s">
        <v>21</v>
      </c>
      <c r="G9051" s="1">
        <v>174519.5</v>
      </c>
    </row>
    <row r="9052" spans="2:7">
      <c r="B9052" s="22" t="s">
        <v>205</v>
      </c>
      <c r="C9052" s="22" t="s">
        <v>7</v>
      </c>
      <c r="D9052" s="22" t="s">
        <v>5</v>
      </c>
      <c r="E9052" s="22" t="s">
        <v>15</v>
      </c>
      <c r="F9052" s="22" t="s">
        <v>22</v>
      </c>
      <c r="G9052" s="1">
        <v>32928.57</v>
      </c>
    </row>
    <row r="9053" spans="2:7">
      <c r="B9053" s="22" t="s">
        <v>205</v>
      </c>
      <c r="C9053" s="22" t="s">
        <v>7</v>
      </c>
      <c r="D9053" s="22" t="s">
        <v>5</v>
      </c>
      <c r="E9053" s="22" t="s">
        <v>15</v>
      </c>
      <c r="F9053" s="22" t="s">
        <v>25</v>
      </c>
      <c r="G9053" s="1">
        <v>14973700.390000001</v>
      </c>
    </row>
    <row r="9054" spans="2:7">
      <c r="B9054" s="22" t="s">
        <v>205</v>
      </c>
      <c r="C9054" s="22" t="s">
        <v>7</v>
      </c>
      <c r="D9054" s="22" t="s">
        <v>5</v>
      </c>
      <c r="E9054" s="22" t="s">
        <v>15</v>
      </c>
      <c r="F9054" s="22" t="s">
        <v>26</v>
      </c>
      <c r="G9054" s="1">
        <v>9252245.5899999999</v>
      </c>
    </row>
    <row r="9055" spans="2:7">
      <c r="B9055" s="22" t="s">
        <v>205</v>
      </c>
      <c r="C9055" s="22" t="s">
        <v>7</v>
      </c>
      <c r="D9055" s="22" t="s">
        <v>5</v>
      </c>
      <c r="E9055" s="22" t="s">
        <v>28</v>
      </c>
      <c r="F9055" s="22" t="s">
        <v>29</v>
      </c>
      <c r="G9055" s="1">
        <v>4354418.91</v>
      </c>
    </row>
    <row r="9056" spans="2:7">
      <c r="B9056" s="22" t="s">
        <v>205</v>
      </c>
      <c r="C9056" s="22" t="s">
        <v>7</v>
      </c>
      <c r="D9056" s="22" t="s">
        <v>5</v>
      </c>
      <c r="E9056" s="22" t="s">
        <v>28</v>
      </c>
      <c r="F9056" s="22" t="s">
        <v>30</v>
      </c>
      <c r="G9056" s="1">
        <v>438479.58</v>
      </c>
    </row>
    <row r="9057" spans="2:7">
      <c r="B9057" s="22" t="s">
        <v>205</v>
      </c>
      <c r="C9057" s="22" t="s">
        <v>7</v>
      </c>
      <c r="D9057" s="22" t="s">
        <v>5</v>
      </c>
      <c r="E9057" s="22" t="s">
        <v>28</v>
      </c>
      <c r="F9057" s="22" t="s">
        <v>31</v>
      </c>
      <c r="G9057" s="1">
        <v>1453576.57</v>
      </c>
    </row>
    <row r="9058" spans="2:7">
      <c r="B9058" s="22" t="s">
        <v>205</v>
      </c>
      <c r="C9058" s="22" t="s">
        <v>7</v>
      </c>
      <c r="D9058" s="22" t="s">
        <v>5</v>
      </c>
      <c r="E9058" s="22" t="s">
        <v>28</v>
      </c>
      <c r="F9058" s="22" t="s">
        <v>32</v>
      </c>
      <c r="G9058" s="1">
        <v>1907226.04</v>
      </c>
    </row>
    <row r="9059" spans="2:7">
      <c r="B9059" s="22" t="s">
        <v>205</v>
      </c>
      <c r="C9059" s="22" t="s">
        <v>7</v>
      </c>
      <c r="D9059" s="22" t="s">
        <v>5</v>
      </c>
      <c r="E9059" s="22" t="s">
        <v>28</v>
      </c>
      <c r="F9059" s="22" t="s">
        <v>33</v>
      </c>
      <c r="G9059" s="1">
        <v>57397.86</v>
      </c>
    </row>
    <row r="9060" spans="2:7">
      <c r="B9060" s="22" t="s">
        <v>205</v>
      </c>
      <c r="C9060" s="22" t="s">
        <v>7</v>
      </c>
      <c r="D9060" s="22" t="s">
        <v>5</v>
      </c>
      <c r="E9060" s="22" t="s">
        <v>34</v>
      </c>
      <c r="F9060" s="22" t="s">
        <v>35</v>
      </c>
      <c r="G9060" s="1">
        <v>145469.54</v>
      </c>
    </row>
    <row r="9061" spans="2:7">
      <c r="B9061" s="22" t="s">
        <v>205</v>
      </c>
      <c r="C9061" s="22" t="s">
        <v>7</v>
      </c>
      <c r="D9061" s="22" t="s">
        <v>5</v>
      </c>
      <c r="E9061" s="22" t="s">
        <v>34</v>
      </c>
      <c r="F9061" s="22" t="s">
        <v>36</v>
      </c>
      <c r="G9061" s="1">
        <v>312001.23</v>
      </c>
    </row>
    <row r="9062" spans="2:7">
      <c r="B9062" s="22" t="s">
        <v>205</v>
      </c>
      <c r="C9062" s="22" t="s">
        <v>7</v>
      </c>
      <c r="D9062" s="22" t="s">
        <v>5</v>
      </c>
      <c r="E9062" s="22" t="s">
        <v>34</v>
      </c>
      <c r="F9062" s="22" t="s">
        <v>37</v>
      </c>
      <c r="G9062" s="1">
        <v>356156.52</v>
      </c>
    </row>
    <row r="9063" spans="2:7">
      <c r="B9063" s="22" t="s">
        <v>205</v>
      </c>
      <c r="C9063" s="22" t="s">
        <v>7</v>
      </c>
      <c r="D9063" s="22" t="s">
        <v>5</v>
      </c>
      <c r="E9063" s="22" t="s">
        <v>34</v>
      </c>
      <c r="F9063" s="22" t="s">
        <v>38</v>
      </c>
      <c r="G9063" s="1">
        <v>444966.04</v>
      </c>
    </row>
    <row r="9064" spans="2:7">
      <c r="B9064" s="22" t="s">
        <v>205</v>
      </c>
      <c r="C9064" s="22" t="s">
        <v>7</v>
      </c>
      <c r="D9064" s="22" t="s">
        <v>5</v>
      </c>
      <c r="E9064" s="22" t="s">
        <v>34</v>
      </c>
      <c r="F9064" s="22" t="s">
        <v>39</v>
      </c>
      <c r="G9064" s="1">
        <v>10044604.199999999</v>
      </c>
    </row>
    <row r="9065" spans="2:7">
      <c r="B9065" s="22" t="s">
        <v>205</v>
      </c>
      <c r="C9065" s="22" t="s">
        <v>7</v>
      </c>
      <c r="D9065" s="22" t="s">
        <v>5</v>
      </c>
      <c r="E9065" s="22" t="s">
        <v>34</v>
      </c>
      <c r="F9065" s="22" t="s">
        <v>41</v>
      </c>
      <c r="G9065" s="1">
        <v>50194.25</v>
      </c>
    </row>
    <row r="9066" spans="2:7">
      <c r="B9066" s="22" t="s">
        <v>205</v>
      </c>
      <c r="C9066" s="22" t="s">
        <v>7</v>
      </c>
      <c r="D9066" s="22" t="s">
        <v>5</v>
      </c>
      <c r="E9066" s="22" t="s">
        <v>34</v>
      </c>
      <c r="F9066" s="22" t="s">
        <v>42</v>
      </c>
      <c r="G9066" s="1">
        <v>1223525.8400000001</v>
      </c>
    </row>
    <row r="9067" spans="2:7">
      <c r="B9067" s="22" t="s">
        <v>205</v>
      </c>
      <c r="C9067" s="22" t="s">
        <v>7</v>
      </c>
      <c r="D9067" s="22" t="s">
        <v>5</v>
      </c>
      <c r="E9067" s="22" t="s">
        <v>34</v>
      </c>
      <c r="F9067" s="22" t="s">
        <v>45</v>
      </c>
      <c r="G9067" s="1">
        <v>645843.17000000004</v>
      </c>
    </row>
    <row r="9068" spans="2:7">
      <c r="B9068" s="22" t="s">
        <v>205</v>
      </c>
      <c r="C9068" s="22" t="s">
        <v>7</v>
      </c>
      <c r="D9068" s="22" t="s">
        <v>5</v>
      </c>
      <c r="E9068" s="22" t="s">
        <v>34</v>
      </c>
      <c r="F9068" s="22" t="s">
        <v>46</v>
      </c>
      <c r="G9068" s="1">
        <v>520760.36</v>
      </c>
    </row>
    <row r="9069" spans="2:7">
      <c r="B9069" s="22" t="s">
        <v>205</v>
      </c>
      <c r="C9069" s="22" t="s">
        <v>7</v>
      </c>
      <c r="D9069" s="22" t="s">
        <v>5</v>
      </c>
      <c r="E9069" s="22" t="s">
        <v>34</v>
      </c>
      <c r="F9069" s="22" t="s">
        <v>47</v>
      </c>
      <c r="G9069" s="1">
        <v>887838.64</v>
      </c>
    </row>
    <row r="9070" spans="2:7">
      <c r="B9070" s="22" t="s">
        <v>205</v>
      </c>
      <c r="C9070" s="22" t="s">
        <v>7</v>
      </c>
      <c r="D9070" s="22" t="s">
        <v>5</v>
      </c>
      <c r="E9070" s="22" t="s">
        <v>34</v>
      </c>
      <c r="F9070" s="22" t="s">
        <v>85</v>
      </c>
      <c r="G9070" s="1">
        <v>656633.57999999996</v>
      </c>
    </row>
    <row r="9071" spans="2:7">
      <c r="B9071" s="22" t="s">
        <v>205</v>
      </c>
      <c r="C9071" s="22" t="s">
        <v>7</v>
      </c>
      <c r="D9071" s="22" t="s">
        <v>5</v>
      </c>
      <c r="E9071" s="22" t="s">
        <v>34</v>
      </c>
      <c r="F9071" s="22" t="s">
        <v>49</v>
      </c>
      <c r="G9071" s="1">
        <v>2419565.36</v>
      </c>
    </row>
    <row r="9072" spans="2:7">
      <c r="B9072" s="22" t="s">
        <v>205</v>
      </c>
      <c r="C9072" s="22" t="s">
        <v>7</v>
      </c>
      <c r="D9072" s="22" t="s">
        <v>5</v>
      </c>
      <c r="E9072" s="22" t="s">
        <v>34</v>
      </c>
      <c r="F9072" s="22" t="s">
        <v>50</v>
      </c>
      <c r="G9072" s="1">
        <v>1305390.1599999999</v>
      </c>
    </row>
    <row r="9073" spans="2:7">
      <c r="B9073" s="22" t="s">
        <v>205</v>
      </c>
      <c r="C9073" s="22" t="s">
        <v>7</v>
      </c>
      <c r="D9073" s="22" t="s">
        <v>5</v>
      </c>
      <c r="E9073" s="22" t="s">
        <v>34</v>
      </c>
      <c r="F9073" s="22" t="s">
        <v>52</v>
      </c>
      <c r="G9073" s="1">
        <v>9189.0300000000007</v>
      </c>
    </row>
    <row r="9074" spans="2:7">
      <c r="B9074" s="22" t="s">
        <v>205</v>
      </c>
      <c r="C9074" s="22" t="s">
        <v>7</v>
      </c>
      <c r="D9074" s="22" t="s">
        <v>5</v>
      </c>
      <c r="E9074" s="22" t="s">
        <v>34</v>
      </c>
      <c r="F9074" s="22" t="s">
        <v>53</v>
      </c>
      <c r="G9074" s="1">
        <v>5108521.76</v>
      </c>
    </row>
    <row r="9075" spans="2:7">
      <c r="B9075" s="22" t="s">
        <v>205</v>
      </c>
      <c r="C9075" s="22" t="s">
        <v>7</v>
      </c>
      <c r="D9075" s="22" t="s">
        <v>5</v>
      </c>
      <c r="E9075" s="22" t="s">
        <v>34</v>
      </c>
      <c r="F9075" s="22" t="s">
        <v>68</v>
      </c>
      <c r="G9075" s="1">
        <v>56053.48</v>
      </c>
    </row>
    <row r="9076" spans="2:7">
      <c r="B9076" s="22" t="s">
        <v>205</v>
      </c>
      <c r="C9076" s="22" t="s">
        <v>7</v>
      </c>
      <c r="D9076" s="22" t="s">
        <v>5</v>
      </c>
      <c r="E9076" s="22" t="s">
        <v>34</v>
      </c>
      <c r="F9076" s="22" t="s">
        <v>76</v>
      </c>
      <c r="G9076" s="1">
        <v>486449.59</v>
      </c>
    </row>
    <row r="9077" spans="2:7">
      <c r="B9077" s="22" t="s">
        <v>205</v>
      </c>
      <c r="C9077" s="22" t="s">
        <v>7</v>
      </c>
      <c r="D9077" s="22" t="s">
        <v>5</v>
      </c>
      <c r="E9077" s="22" t="s">
        <v>34</v>
      </c>
      <c r="F9077" s="22" t="s">
        <v>57</v>
      </c>
      <c r="G9077" s="1">
        <v>2808614.58</v>
      </c>
    </row>
    <row r="9078" spans="2:7">
      <c r="B9078" s="22" t="s">
        <v>205</v>
      </c>
      <c r="C9078" s="22" t="s">
        <v>7</v>
      </c>
      <c r="D9078" s="22" t="s">
        <v>5</v>
      </c>
      <c r="E9078" s="22" t="s">
        <v>59</v>
      </c>
      <c r="F9078" s="22" t="s">
        <v>55</v>
      </c>
      <c r="G9078" s="1">
        <v>206251.28</v>
      </c>
    </row>
    <row r="9079" spans="2:7">
      <c r="B9079" s="22" t="s">
        <v>205</v>
      </c>
      <c r="C9079" s="22" t="s">
        <v>7</v>
      </c>
      <c r="D9079" s="22" t="s">
        <v>5</v>
      </c>
      <c r="E9079" s="22" t="s">
        <v>60</v>
      </c>
      <c r="F9079" s="22" t="s">
        <v>62</v>
      </c>
      <c r="G9079" s="1">
        <v>2049633.72</v>
      </c>
    </row>
    <row r="9080" spans="2:7">
      <c r="B9080" s="22" t="s">
        <v>205</v>
      </c>
      <c r="C9080" s="22" t="s">
        <v>7</v>
      </c>
      <c r="D9080" s="22" t="s">
        <v>7</v>
      </c>
      <c r="E9080" s="22" t="s">
        <v>5</v>
      </c>
      <c r="F9080" s="22" t="s">
        <v>6</v>
      </c>
      <c r="G9080" s="1">
        <v>560929.81999999995</v>
      </c>
    </row>
    <row r="9081" spans="2:7">
      <c r="B9081" s="22" t="s">
        <v>205</v>
      </c>
      <c r="C9081" s="22" t="s">
        <v>7</v>
      </c>
      <c r="D9081" s="22" t="s">
        <v>7</v>
      </c>
      <c r="E9081" s="22" t="s">
        <v>8</v>
      </c>
      <c r="F9081" s="22" t="s">
        <v>9</v>
      </c>
      <c r="G9081" s="1">
        <v>11727468.24</v>
      </c>
    </row>
    <row r="9082" spans="2:7">
      <c r="B9082" s="22" t="s">
        <v>205</v>
      </c>
      <c r="C9082" s="22" t="s">
        <v>7</v>
      </c>
      <c r="D9082" s="22" t="s">
        <v>7</v>
      </c>
      <c r="E9082" s="22" t="s">
        <v>8</v>
      </c>
      <c r="F9082" s="22" t="s">
        <v>10</v>
      </c>
      <c r="G9082" s="1">
        <v>2874751.72</v>
      </c>
    </row>
    <row r="9083" spans="2:7">
      <c r="B9083" s="22" t="s">
        <v>205</v>
      </c>
      <c r="C9083" s="22" t="s">
        <v>7</v>
      </c>
      <c r="D9083" s="22" t="s">
        <v>7</v>
      </c>
      <c r="E9083" s="22" t="s">
        <v>8</v>
      </c>
      <c r="F9083" s="22" t="s">
        <v>11</v>
      </c>
      <c r="G9083" s="1">
        <v>3198565.24</v>
      </c>
    </row>
    <row r="9084" spans="2:7">
      <c r="B9084" s="22" t="s">
        <v>205</v>
      </c>
      <c r="C9084" s="22" t="s">
        <v>7</v>
      </c>
      <c r="D9084" s="22" t="s">
        <v>7</v>
      </c>
      <c r="E9084" s="22" t="s">
        <v>8</v>
      </c>
      <c r="F9084" s="22" t="s">
        <v>12</v>
      </c>
      <c r="G9084" s="1">
        <v>7388571.6900000004</v>
      </c>
    </row>
    <row r="9085" spans="2:7">
      <c r="B9085" s="22" t="s">
        <v>205</v>
      </c>
      <c r="C9085" s="22" t="s">
        <v>7</v>
      </c>
      <c r="D9085" s="22" t="s">
        <v>7</v>
      </c>
      <c r="E9085" s="22" t="s">
        <v>8</v>
      </c>
      <c r="F9085" s="22" t="s">
        <v>13</v>
      </c>
      <c r="G9085" s="1">
        <v>370927.57</v>
      </c>
    </row>
    <row r="9086" spans="2:7">
      <c r="B9086" s="22" t="s">
        <v>205</v>
      </c>
      <c r="C9086" s="22" t="s">
        <v>7</v>
      </c>
      <c r="D9086" s="22" t="s">
        <v>7</v>
      </c>
      <c r="E9086" s="22" t="s">
        <v>14</v>
      </c>
      <c r="F9086" s="22" t="s">
        <v>9</v>
      </c>
      <c r="G9086" s="1">
        <v>10826806.789999999</v>
      </c>
    </row>
    <row r="9087" spans="2:7">
      <c r="B9087" s="22" t="s">
        <v>205</v>
      </c>
      <c r="C9087" s="22" t="s">
        <v>7</v>
      </c>
      <c r="D9087" s="22" t="s">
        <v>7</v>
      </c>
      <c r="E9087" s="22" t="s">
        <v>14</v>
      </c>
      <c r="F9087" s="22" t="s">
        <v>10</v>
      </c>
      <c r="G9087" s="1">
        <v>886315.7</v>
      </c>
    </row>
    <row r="9088" spans="2:7">
      <c r="B9088" s="22" t="s">
        <v>205</v>
      </c>
      <c r="C9088" s="22" t="s">
        <v>7</v>
      </c>
      <c r="D9088" s="22" t="s">
        <v>7</v>
      </c>
      <c r="E9088" s="22" t="s">
        <v>14</v>
      </c>
      <c r="F9088" s="22" t="s">
        <v>11</v>
      </c>
      <c r="G9088" s="1">
        <v>1893985.98</v>
      </c>
    </row>
    <row r="9089" spans="2:7">
      <c r="B9089" s="22" t="s">
        <v>205</v>
      </c>
      <c r="C9089" s="22" t="s">
        <v>7</v>
      </c>
      <c r="D9089" s="22" t="s">
        <v>7</v>
      </c>
      <c r="E9089" s="22" t="s">
        <v>14</v>
      </c>
      <c r="F9089" s="22" t="s">
        <v>12</v>
      </c>
      <c r="G9089" s="1">
        <v>685788.65</v>
      </c>
    </row>
    <row r="9090" spans="2:7">
      <c r="B9090" s="22" t="s">
        <v>205</v>
      </c>
      <c r="C9090" s="22" t="s">
        <v>7</v>
      </c>
      <c r="D9090" s="22" t="s">
        <v>7</v>
      </c>
      <c r="E9090" s="22" t="s">
        <v>14</v>
      </c>
      <c r="F9090" s="22" t="s">
        <v>13</v>
      </c>
      <c r="G9090" s="1">
        <v>375749.39</v>
      </c>
    </row>
    <row r="9091" spans="2:7">
      <c r="B9091" s="22" t="s">
        <v>205</v>
      </c>
      <c r="C9091" s="22" t="s">
        <v>7</v>
      </c>
      <c r="D9091" s="22" t="s">
        <v>7</v>
      </c>
      <c r="E9091" s="22" t="s">
        <v>15</v>
      </c>
      <c r="F9091" s="22" t="s">
        <v>16</v>
      </c>
      <c r="G9091" s="1">
        <v>102496.17</v>
      </c>
    </row>
    <row r="9092" spans="2:7">
      <c r="B9092" s="22" t="s">
        <v>205</v>
      </c>
      <c r="C9092" s="22" t="s">
        <v>7</v>
      </c>
      <c r="D9092" s="22" t="s">
        <v>7</v>
      </c>
      <c r="E9092" s="22" t="s">
        <v>15</v>
      </c>
      <c r="F9092" s="22" t="s">
        <v>71</v>
      </c>
      <c r="G9092" s="1">
        <v>66470.98</v>
      </c>
    </row>
    <row r="9093" spans="2:7">
      <c r="B9093" s="22" t="s">
        <v>205</v>
      </c>
      <c r="C9093" s="22" t="s">
        <v>7</v>
      </c>
      <c r="D9093" s="22" t="s">
        <v>7</v>
      </c>
      <c r="E9093" s="22" t="s">
        <v>15</v>
      </c>
      <c r="F9093" s="22" t="s">
        <v>17</v>
      </c>
      <c r="G9093" s="1">
        <v>1586764.8</v>
      </c>
    </row>
    <row r="9094" spans="2:7">
      <c r="B9094" s="22" t="s">
        <v>205</v>
      </c>
      <c r="C9094" s="22" t="s">
        <v>7</v>
      </c>
      <c r="D9094" s="22" t="s">
        <v>7</v>
      </c>
      <c r="E9094" s="22" t="s">
        <v>15</v>
      </c>
      <c r="F9094" s="22" t="s">
        <v>18</v>
      </c>
      <c r="G9094" s="1">
        <v>1001622.55</v>
      </c>
    </row>
    <row r="9095" spans="2:7">
      <c r="B9095" s="22" t="s">
        <v>205</v>
      </c>
      <c r="C9095" s="22" t="s">
        <v>7</v>
      </c>
      <c r="D9095" s="22" t="s">
        <v>7</v>
      </c>
      <c r="E9095" s="22" t="s">
        <v>15</v>
      </c>
      <c r="F9095" s="22" t="s">
        <v>19</v>
      </c>
      <c r="G9095" s="1">
        <v>3025818.15</v>
      </c>
    </row>
    <row r="9096" spans="2:7">
      <c r="B9096" s="22" t="s">
        <v>205</v>
      </c>
      <c r="C9096" s="22" t="s">
        <v>7</v>
      </c>
      <c r="D9096" s="22" t="s">
        <v>7</v>
      </c>
      <c r="E9096" s="22" t="s">
        <v>15</v>
      </c>
      <c r="F9096" s="22" t="s">
        <v>20</v>
      </c>
      <c r="G9096" s="1">
        <v>1572825.91</v>
      </c>
    </row>
    <row r="9097" spans="2:7">
      <c r="B9097" s="22" t="s">
        <v>205</v>
      </c>
      <c r="C9097" s="22" t="s">
        <v>7</v>
      </c>
      <c r="D9097" s="22" t="s">
        <v>7</v>
      </c>
      <c r="E9097" s="22" t="s">
        <v>15</v>
      </c>
      <c r="F9097" s="22" t="s">
        <v>21</v>
      </c>
      <c r="G9097" s="1">
        <v>30829.67</v>
      </c>
    </row>
    <row r="9098" spans="2:7">
      <c r="B9098" s="22" t="s">
        <v>205</v>
      </c>
      <c r="C9098" s="22" t="s">
        <v>7</v>
      </c>
      <c r="D9098" s="22" t="s">
        <v>7</v>
      </c>
      <c r="E9098" s="22" t="s">
        <v>15</v>
      </c>
      <c r="F9098" s="22" t="s">
        <v>22</v>
      </c>
      <c r="G9098" s="1">
        <v>13760.31</v>
      </c>
    </row>
    <row r="9099" spans="2:7">
      <c r="B9099" s="22" t="s">
        <v>205</v>
      </c>
      <c r="C9099" s="22" t="s">
        <v>7</v>
      </c>
      <c r="D9099" s="22" t="s">
        <v>7</v>
      </c>
      <c r="E9099" s="22" t="s">
        <v>15</v>
      </c>
      <c r="F9099" s="22" t="s">
        <v>25</v>
      </c>
      <c r="G9099" s="1">
        <v>1442005.65</v>
      </c>
    </row>
    <row r="9100" spans="2:7">
      <c r="B9100" s="22" t="s">
        <v>205</v>
      </c>
      <c r="C9100" s="22" t="s">
        <v>7</v>
      </c>
      <c r="D9100" s="22" t="s">
        <v>7</v>
      </c>
      <c r="E9100" s="22" t="s">
        <v>15</v>
      </c>
      <c r="F9100" s="22" t="s">
        <v>26</v>
      </c>
      <c r="G9100" s="1">
        <v>2652125.29</v>
      </c>
    </row>
    <row r="9101" spans="2:7">
      <c r="B9101" s="22" t="s">
        <v>205</v>
      </c>
      <c r="C9101" s="22" t="s">
        <v>7</v>
      </c>
      <c r="D9101" s="22" t="s">
        <v>7</v>
      </c>
      <c r="E9101" s="22" t="s">
        <v>28</v>
      </c>
      <c r="F9101" s="22" t="s">
        <v>29</v>
      </c>
      <c r="G9101" s="1">
        <v>2110255.19</v>
      </c>
    </row>
    <row r="9102" spans="2:7">
      <c r="B9102" s="22" t="s">
        <v>205</v>
      </c>
      <c r="C9102" s="22" t="s">
        <v>7</v>
      </c>
      <c r="D9102" s="22" t="s">
        <v>7</v>
      </c>
      <c r="E9102" s="22" t="s">
        <v>28</v>
      </c>
      <c r="F9102" s="22" t="s">
        <v>30</v>
      </c>
      <c r="G9102" s="1">
        <v>1537.8</v>
      </c>
    </row>
    <row r="9103" spans="2:7">
      <c r="B9103" s="22" t="s">
        <v>205</v>
      </c>
      <c r="C9103" s="22" t="s">
        <v>7</v>
      </c>
      <c r="D9103" s="22" t="s">
        <v>7</v>
      </c>
      <c r="E9103" s="22" t="s">
        <v>28</v>
      </c>
      <c r="F9103" s="22" t="s">
        <v>31</v>
      </c>
      <c r="G9103" s="1">
        <v>56147.33</v>
      </c>
    </row>
    <row r="9104" spans="2:7">
      <c r="B9104" s="22" t="s">
        <v>205</v>
      </c>
      <c r="C9104" s="22" t="s">
        <v>7</v>
      </c>
      <c r="D9104" s="22" t="s">
        <v>7</v>
      </c>
      <c r="E9104" s="22" t="s">
        <v>28</v>
      </c>
      <c r="F9104" s="22" t="s">
        <v>32</v>
      </c>
      <c r="G9104" s="1">
        <v>151109.32999999999</v>
      </c>
    </row>
    <row r="9105" spans="2:7">
      <c r="B9105" s="22" t="s">
        <v>205</v>
      </c>
      <c r="C9105" s="22" t="s">
        <v>7</v>
      </c>
      <c r="D9105" s="22" t="s">
        <v>7</v>
      </c>
      <c r="E9105" s="22" t="s">
        <v>28</v>
      </c>
      <c r="F9105" s="22" t="s">
        <v>33</v>
      </c>
      <c r="G9105" s="1">
        <v>6418.55</v>
      </c>
    </row>
    <row r="9106" spans="2:7">
      <c r="B9106" s="22" t="s">
        <v>205</v>
      </c>
      <c r="C9106" s="22" t="s">
        <v>7</v>
      </c>
      <c r="D9106" s="22" t="s">
        <v>7</v>
      </c>
      <c r="E9106" s="22" t="s">
        <v>34</v>
      </c>
      <c r="F9106" s="22" t="s">
        <v>35</v>
      </c>
      <c r="G9106" s="1">
        <v>302862.44</v>
      </c>
    </row>
    <row r="9107" spans="2:7">
      <c r="B9107" s="22" t="s">
        <v>205</v>
      </c>
      <c r="C9107" s="22" t="s">
        <v>7</v>
      </c>
      <c r="D9107" s="22" t="s">
        <v>7</v>
      </c>
      <c r="E9107" s="22" t="s">
        <v>34</v>
      </c>
      <c r="F9107" s="22" t="s">
        <v>37</v>
      </c>
      <c r="G9107" s="1">
        <v>27530.23</v>
      </c>
    </row>
    <row r="9108" spans="2:7">
      <c r="B9108" s="22" t="s">
        <v>205</v>
      </c>
      <c r="C9108" s="22" t="s">
        <v>7</v>
      </c>
      <c r="D9108" s="22" t="s">
        <v>7</v>
      </c>
      <c r="E9108" s="22" t="s">
        <v>34</v>
      </c>
      <c r="F9108" s="22" t="s">
        <v>38</v>
      </c>
      <c r="G9108" s="1">
        <v>75586.16</v>
      </c>
    </row>
    <row r="9109" spans="2:7">
      <c r="B9109" s="22" t="s">
        <v>205</v>
      </c>
      <c r="C9109" s="22" t="s">
        <v>7</v>
      </c>
      <c r="D9109" s="22" t="s">
        <v>7</v>
      </c>
      <c r="E9109" s="22" t="s">
        <v>34</v>
      </c>
      <c r="F9109" s="22" t="s">
        <v>39</v>
      </c>
      <c r="G9109" s="1">
        <v>2497931.8199999998</v>
      </c>
    </row>
    <row r="9110" spans="2:7">
      <c r="B9110" s="22" t="s">
        <v>205</v>
      </c>
      <c r="C9110" s="22" t="s">
        <v>7</v>
      </c>
      <c r="D9110" s="22" t="s">
        <v>7</v>
      </c>
      <c r="E9110" s="22" t="s">
        <v>34</v>
      </c>
      <c r="F9110" s="22" t="s">
        <v>42</v>
      </c>
      <c r="G9110" s="1">
        <v>47058.15</v>
      </c>
    </row>
    <row r="9111" spans="2:7">
      <c r="B9111" s="22" t="s">
        <v>205</v>
      </c>
      <c r="C9111" s="22" t="s">
        <v>7</v>
      </c>
      <c r="D9111" s="22" t="s">
        <v>7</v>
      </c>
      <c r="E9111" s="22" t="s">
        <v>34</v>
      </c>
      <c r="F9111" s="22" t="s">
        <v>50</v>
      </c>
      <c r="G9111" s="1">
        <v>182077.71</v>
      </c>
    </row>
    <row r="9112" spans="2:7">
      <c r="B9112" s="22" t="s">
        <v>205</v>
      </c>
      <c r="C9112" s="22" t="s">
        <v>7</v>
      </c>
      <c r="D9112" s="22" t="s">
        <v>7</v>
      </c>
      <c r="E9112" s="22" t="s">
        <v>59</v>
      </c>
      <c r="F9112" s="22" t="s">
        <v>55</v>
      </c>
      <c r="G9112" s="1">
        <v>58905.41</v>
      </c>
    </row>
    <row r="9113" spans="2:7">
      <c r="B9113" s="22" t="s">
        <v>205</v>
      </c>
      <c r="C9113" s="22" t="s">
        <v>7</v>
      </c>
      <c r="D9113" s="22" t="s">
        <v>7</v>
      </c>
      <c r="E9113" s="22" t="s">
        <v>60</v>
      </c>
      <c r="F9113" s="22" t="s">
        <v>62</v>
      </c>
      <c r="G9113" s="1">
        <v>306430.77</v>
      </c>
    </row>
    <row r="9114" spans="2:7">
      <c r="B9114" s="22" t="s">
        <v>206</v>
      </c>
      <c r="C9114" s="22" t="s">
        <v>7</v>
      </c>
      <c r="D9114" s="22" t="s">
        <v>5</v>
      </c>
      <c r="E9114" s="22" t="s">
        <v>5</v>
      </c>
      <c r="F9114" s="22" t="s">
        <v>6</v>
      </c>
      <c r="G9114" s="1">
        <v>583216.89</v>
      </c>
    </row>
    <row r="9115" spans="2:7">
      <c r="B9115" s="22" t="s">
        <v>206</v>
      </c>
      <c r="C9115" s="22" t="s">
        <v>7</v>
      </c>
      <c r="D9115" s="22" t="s">
        <v>5</v>
      </c>
      <c r="E9115" s="22" t="s">
        <v>7</v>
      </c>
      <c r="F9115" s="22" t="s">
        <v>6</v>
      </c>
      <c r="G9115" s="1">
        <v>-828304.22</v>
      </c>
    </row>
    <row r="9116" spans="2:7">
      <c r="B9116" s="22" t="s">
        <v>206</v>
      </c>
      <c r="C9116" s="22" t="s">
        <v>7</v>
      </c>
      <c r="D9116" s="22" t="s">
        <v>5</v>
      </c>
      <c r="E9116" s="22" t="s">
        <v>8</v>
      </c>
      <c r="F9116" s="22" t="s">
        <v>9</v>
      </c>
      <c r="G9116" s="1">
        <v>56568064.509999998</v>
      </c>
    </row>
    <row r="9117" spans="2:7">
      <c r="B9117" s="22" t="s">
        <v>206</v>
      </c>
      <c r="C9117" s="22" t="s">
        <v>7</v>
      </c>
      <c r="D9117" s="22" t="s">
        <v>5</v>
      </c>
      <c r="E9117" s="22" t="s">
        <v>8</v>
      </c>
      <c r="F9117" s="22" t="s">
        <v>10</v>
      </c>
      <c r="G9117" s="1">
        <v>1101843.07</v>
      </c>
    </row>
    <row r="9118" spans="2:7">
      <c r="B9118" s="22" t="s">
        <v>206</v>
      </c>
      <c r="C9118" s="22" t="s">
        <v>7</v>
      </c>
      <c r="D9118" s="22" t="s">
        <v>5</v>
      </c>
      <c r="E9118" s="22" t="s">
        <v>8</v>
      </c>
      <c r="F9118" s="22" t="s">
        <v>11</v>
      </c>
      <c r="G9118" s="1">
        <v>-4106489.62</v>
      </c>
    </row>
    <row r="9119" spans="2:7">
      <c r="B9119" s="22" t="s">
        <v>206</v>
      </c>
      <c r="C9119" s="22" t="s">
        <v>7</v>
      </c>
      <c r="D9119" s="22" t="s">
        <v>5</v>
      </c>
      <c r="E9119" s="22" t="s">
        <v>8</v>
      </c>
      <c r="F9119" s="22" t="s">
        <v>12</v>
      </c>
      <c r="G9119" s="1">
        <v>3650869.36</v>
      </c>
    </row>
    <row r="9120" spans="2:7">
      <c r="B9120" s="22" t="s">
        <v>206</v>
      </c>
      <c r="C9120" s="22" t="s">
        <v>7</v>
      </c>
      <c r="D9120" s="22" t="s">
        <v>5</v>
      </c>
      <c r="E9120" s="22" t="s">
        <v>8</v>
      </c>
      <c r="F9120" s="22" t="s">
        <v>13</v>
      </c>
      <c r="G9120" s="1">
        <v>400851.11</v>
      </c>
    </row>
    <row r="9121" spans="2:7">
      <c r="B9121" s="22" t="s">
        <v>206</v>
      </c>
      <c r="C9121" s="22" t="s">
        <v>7</v>
      </c>
      <c r="D9121" s="22" t="s">
        <v>5</v>
      </c>
      <c r="E9121" s="22" t="s">
        <v>8</v>
      </c>
      <c r="F9121" s="22" t="s">
        <v>70</v>
      </c>
      <c r="G9121" s="1">
        <v>585667.19999999995</v>
      </c>
    </row>
    <row r="9122" spans="2:7">
      <c r="B9122" s="22" t="s">
        <v>206</v>
      </c>
      <c r="C9122" s="22" t="s">
        <v>7</v>
      </c>
      <c r="D9122" s="22" t="s">
        <v>5</v>
      </c>
      <c r="E9122" s="22" t="s">
        <v>14</v>
      </c>
      <c r="F9122" s="22" t="s">
        <v>9</v>
      </c>
      <c r="G9122" s="1">
        <v>23554932.030000001</v>
      </c>
    </row>
    <row r="9123" spans="2:7">
      <c r="B9123" s="22" t="s">
        <v>206</v>
      </c>
      <c r="C9123" s="22" t="s">
        <v>7</v>
      </c>
      <c r="D9123" s="22" t="s">
        <v>5</v>
      </c>
      <c r="E9123" s="22" t="s">
        <v>14</v>
      </c>
      <c r="F9123" s="22" t="s">
        <v>10</v>
      </c>
      <c r="G9123" s="1">
        <v>489374.98</v>
      </c>
    </row>
    <row r="9124" spans="2:7">
      <c r="B9124" s="22" t="s">
        <v>206</v>
      </c>
      <c r="C9124" s="22" t="s">
        <v>7</v>
      </c>
      <c r="D9124" s="22" t="s">
        <v>5</v>
      </c>
      <c r="E9124" s="22" t="s">
        <v>14</v>
      </c>
      <c r="F9124" s="22" t="s">
        <v>11</v>
      </c>
      <c r="G9124" s="1">
        <v>681224.3</v>
      </c>
    </row>
    <row r="9125" spans="2:7">
      <c r="B9125" s="22" t="s">
        <v>206</v>
      </c>
      <c r="C9125" s="22" t="s">
        <v>7</v>
      </c>
      <c r="D9125" s="22" t="s">
        <v>5</v>
      </c>
      <c r="E9125" s="22" t="s">
        <v>14</v>
      </c>
      <c r="F9125" s="22" t="s">
        <v>13</v>
      </c>
      <c r="G9125" s="1">
        <v>493764.32</v>
      </c>
    </row>
    <row r="9126" spans="2:7">
      <c r="B9126" s="22" t="s">
        <v>206</v>
      </c>
      <c r="C9126" s="22" t="s">
        <v>7</v>
      </c>
      <c r="D9126" s="22" t="s">
        <v>5</v>
      </c>
      <c r="E9126" s="22" t="s">
        <v>15</v>
      </c>
      <c r="F9126" s="22" t="s">
        <v>17</v>
      </c>
      <c r="G9126" s="1">
        <v>3663484.4</v>
      </c>
    </row>
    <row r="9127" spans="2:7">
      <c r="B9127" s="22" t="s">
        <v>206</v>
      </c>
      <c r="C9127" s="22" t="s">
        <v>7</v>
      </c>
      <c r="D9127" s="22" t="s">
        <v>5</v>
      </c>
      <c r="E9127" s="22" t="s">
        <v>15</v>
      </c>
      <c r="F9127" s="22" t="s">
        <v>18</v>
      </c>
      <c r="G9127" s="1">
        <v>1849111.03</v>
      </c>
    </row>
    <row r="9128" spans="2:7">
      <c r="B9128" s="22" t="s">
        <v>206</v>
      </c>
      <c r="C9128" s="22" t="s">
        <v>7</v>
      </c>
      <c r="D9128" s="22" t="s">
        <v>5</v>
      </c>
      <c r="E9128" s="22" t="s">
        <v>15</v>
      </c>
      <c r="F9128" s="22" t="s">
        <v>19</v>
      </c>
      <c r="G9128" s="1">
        <v>9334764.0700000003</v>
      </c>
    </row>
    <row r="9129" spans="2:7">
      <c r="B9129" s="22" t="s">
        <v>206</v>
      </c>
      <c r="C9129" s="22" t="s">
        <v>7</v>
      </c>
      <c r="D9129" s="22" t="s">
        <v>5</v>
      </c>
      <c r="E9129" s="22" t="s">
        <v>15</v>
      </c>
      <c r="F9129" s="22" t="s">
        <v>20</v>
      </c>
      <c r="G9129" s="1">
        <v>3097705.07</v>
      </c>
    </row>
    <row r="9130" spans="2:7">
      <c r="B9130" s="22" t="s">
        <v>206</v>
      </c>
      <c r="C9130" s="22" t="s">
        <v>7</v>
      </c>
      <c r="D9130" s="22" t="s">
        <v>5</v>
      </c>
      <c r="E9130" s="22" t="s">
        <v>15</v>
      </c>
      <c r="F9130" s="22" t="s">
        <v>21</v>
      </c>
      <c r="G9130" s="1">
        <v>82577.919999999998</v>
      </c>
    </row>
    <row r="9131" spans="2:7">
      <c r="B9131" s="22" t="s">
        <v>206</v>
      </c>
      <c r="C9131" s="22" t="s">
        <v>7</v>
      </c>
      <c r="D9131" s="22" t="s">
        <v>5</v>
      </c>
      <c r="E9131" s="22" t="s">
        <v>15</v>
      </c>
      <c r="F9131" s="22" t="s">
        <v>22</v>
      </c>
      <c r="G9131" s="1">
        <v>20488.919999999998</v>
      </c>
    </row>
    <row r="9132" spans="2:7">
      <c r="B9132" s="22" t="s">
        <v>206</v>
      </c>
      <c r="C9132" s="22" t="s">
        <v>7</v>
      </c>
      <c r="D9132" s="22" t="s">
        <v>5</v>
      </c>
      <c r="E9132" s="22" t="s">
        <v>15</v>
      </c>
      <c r="F9132" s="22" t="s">
        <v>23</v>
      </c>
      <c r="G9132" s="1">
        <v>293926.76</v>
      </c>
    </row>
    <row r="9133" spans="2:7">
      <c r="B9133" s="22" t="s">
        <v>206</v>
      </c>
      <c r="C9133" s="22" t="s">
        <v>7</v>
      </c>
      <c r="D9133" s="22" t="s">
        <v>5</v>
      </c>
      <c r="E9133" s="22" t="s">
        <v>15</v>
      </c>
      <c r="F9133" s="22" t="s">
        <v>24</v>
      </c>
      <c r="G9133" s="1">
        <v>617129.53</v>
      </c>
    </row>
    <row r="9134" spans="2:7">
      <c r="B9134" s="22" t="s">
        <v>206</v>
      </c>
      <c r="C9134" s="22" t="s">
        <v>7</v>
      </c>
      <c r="D9134" s="22" t="s">
        <v>5</v>
      </c>
      <c r="E9134" s="22" t="s">
        <v>15</v>
      </c>
      <c r="F9134" s="22" t="s">
        <v>25</v>
      </c>
      <c r="G9134" s="1">
        <v>6992534.9299999997</v>
      </c>
    </row>
    <row r="9135" spans="2:7">
      <c r="B9135" s="22" t="s">
        <v>206</v>
      </c>
      <c r="C9135" s="22" t="s">
        <v>7</v>
      </c>
      <c r="D9135" s="22" t="s">
        <v>5</v>
      </c>
      <c r="E9135" s="22" t="s">
        <v>15</v>
      </c>
      <c r="F9135" s="22" t="s">
        <v>26</v>
      </c>
      <c r="G9135" s="1">
        <v>5751078.0899999999</v>
      </c>
    </row>
    <row r="9136" spans="2:7">
      <c r="B9136" s="22" t="s">
        <v>206</v>
      </c>
      <c r="C9136" s="22" t="s">
        <v>7</v>
      </c>
      <c r="D9136" s="22" t="s">
        <v>5</v>
      </c>
      <c r="E9136" s="22" t="s">
        <v>28</v>
      </c>
      <c r="F9136" s="22" t="s">
        <v>29</v>
      </c>
      <c r="G9136" s="1">
        <v>2176460.2400000002</v>
      </c>
    </row>
    <row r="9137" spans="2:7">
      <c r="B9137" s="22" t="s">
        <v>206</v>
      </c>
      <c r="C9137" s="22" t="s">
        <v>7</v>
      </c>
      <c r="D9137" s="22" t="s">
        <v>5</v>
      </c>
      <c r="E9137" s="22" t="s">
        <v>28</v>
      </c>
      <c r="F9137" s="22" t="s">
        <v>30</v>
      </c>
      <c r="G9137" s="1">
        <v>166034.71</v>
      </c>
    </row>
    <row r="9138" spans="2:7">
      <c r="B9138" s="22" t="s">
        <v>206</v>
      </c>
      <c r="C9138" s="22" t="s">
        <v>7</v>
      </c>
      <c r="D9138" s="22" t="s">
        <v>5</v>
      </c>
      <c r="E9138" s="22" t="s">
        <v>28</v>
      </c>
      <c r="F9138" s="22" t="s">
        <v>31</v>
      </c>
      <c r="G9138" s="1">
        <v>802314.23</v>
      </c>
    </row>
    <row r="9139" spans="2:7">
      <c r="B9139" s="22" t="s">
        <v>206</v>
      </c>
      <c r="C9139" s="22" t="s">
        <v>7</v>
      </c>
      <c r="D9139" s="22" t="s">
        <v>5</v>
      </c>
      <c r="E9139" s="22" t="s">
        <v>28</v>
      </c>
      <c r="F9139" s="22" t="s">
        <v>32</v>
      </c>
      <c r="G9139" s="1">
        <v>848667.3</v>
      </c>
    </row>
    <row r="9140" spans="2:7">
      <c r="B9140" s="22" t="s">
        <v>206</v>
      </c>
      <c r="C9140" s="22" t="s">
        <v>7</v>
      </c>
      <c r="D9140" s="22" t="s">
        <v>5</v>
      </c>
      <c r="E9140" s="22" t="s">
        <v>28</v>
      </c>
      <c r="F9140" s="22" t="s">
        <v>33</v>
      </c>
      <c r="G9140" s="1">
        <v>373961.88</v>
      </c>
    </row>
    <row r="9141" spans="2:7">
      <c r="B9141" s="22" t="s">
        <v>206</v>
      </c>
      <c r="C9141" s="22" t="s">
        <v>7</v>
      </c>
      <c r="D9141" s="22" t="s">
        <v>5</v>
      </c>
      <c r="E9141" s="22" t="s">
        <v>34</v>
      </c>
      <c r="F9141" s="22" t="s">
        <v>35</v>
      </c>
      <c r="G9141" s="1">
        <v>22951.4</v>
      </c>
    </row>
    <row r="9142" spans="2:7">
      <c r="B9142" s="22" t="s">
        <v>206</v>
      </c>
      <c r="C9142" s="22" t="s">
        <v>7</v>
      </c>
      <c r="D9142" s="22" t="s">
        <v>5</v>
      </c>
      <c r="E9142" s="22" t="s">
        <v>34</v>
      </c>
      <c r="F9142" s="22" t="s">
        <v>36</v>
      </c>
      <c r="G9142" s="1">
        <v>90385.96</v>
      </c>
    </row>
    <row r="9143" spans="2:7">
      <c r="B9143" s="22" t="s">
        <v>206</v>
      </c>
      <c r="C9143" s="22" t="s">
        <v>7</v>
      </c>
      <c r="D9143" s="22" t="s">
        <v>5</v>
      </c>
      <c r="E9143" s="22" t="s">
        <v>34</v>
      </c>
      <c r="F9143" s="22" t="s">
        <v>37</v>
      </c>
      <c r="G9143" s="1">
        <v>1365336.31</v>
      </c>
    </row>
    <row r="9144" spans="2:7">
      <c r="B9144" s="22" t="s">
        <v>206</v>
      </c>
      <c r="C9144" s="22" t="s">
        <v>7</v>
      </c>
      <c r="D9144" s="22" t="s">
        <v>5</v>
      </c>
      <c r="E9144" s="22" t="s">
        <v>34</v>
      </c>
      <c r="F9144" s="22" t="s">
        <v>38</v>
      </c>
      <c r="G9144" s="1">
        <v>3587.63</v>
      </c>
    </row>
    <row r="9145" spans="2:7">
      <c r="B9145" s="22" t="s">
        <v>206</v>
      </c>
      <c r="C9145" s="22" t="s">
        <v>7</v>
      </c>
      <c r="D9145" s="22" t="s">
        <v>5</v>
      </c>
      <c r="E9145" s="22" t="s">
        <v>34</v>
      </c>
      <c r="F9145" s="22" t="s">
        <v>39</v>
      </c>
      <c r="G9145" s="1">
        <v>866165.7</v>
      </c>
    </row>
    <row r="9146" spans="2:7">
      <c r="B9146" s="22" t="s">
        <v>206</v>
      </c>
      <c r="C9146" s="22" t="s">
        <v>7</v>
      </c>
      <c r="D9146" s="22" t="s">
        <v>5</v>
      </c>
      <c r="E9146" s="22" t="s">
        <v>34</v>
      </c>
      <c r="F9146" s="22" t="s">
        <v>41</v>
      </c>
      <c r="G9146" s="1">
        <v>54914.43</v>
      </c>
    </row>
    <row r="9147" spans="2:7">
      <c r="B9147" s="22" t="s">
        <v>206</v>
      </c>
      <c r="C9147" s="22" t="s">
        <v>7</v>
      </c>
      <c r="D9147" s="22" t="s">
        <v>5</v>
      </c>
      <c r="E9147" s="22" t="s">
        <v>34</v>
      </c>
      <c r="F9147" s="22" t="s">
        <v>65</v>
      </c>
      <c r="G9147" s="1">
        <v>106951.5</v>
      </c>
    </row>
    <row r="9148" spans="2:7">
      <c r="B9148" s="22" t="s">
        <v>206</v>
      </c>
      <c r="C9148" s="22" t="s">
        <v>7</v>
      </c>
      <c r="D9148" s="22" t="s">
        <v>5</v>
      </c>
      <c r="E9148" s="22" t="s">
        <v>34</v>
      </c>
      <c r="F9148" s="22" t="s">
        <v>42</v>
      </c>
      <c r="G9148" s="1">
        <v>295244.48</v>
      </c>
    </row>
    <row r="9149" spans="2:7">
      <c r="B9149" s="22" t="s">
        <v>206</v>
      </c>
      <c r="C9149" s="22" t="s">
        <v>7</v>
      </c>
      <c r="D9149" s="22" t="s">
        <v>5</v>
      </c>
      <c r="E9149" s="22" t="s">
        <v>34</v>
      </c>
      <c r="F9149" s="22" t="s">
        <v>43</v>
      </c>
      <c r="G9149" s="1">
        <v>431246.35</v>
      </c>
    </row>
    <row r="9150" spans="2:7">
      <c r="B9150" s="22" t="s">
        <v>206</v>
      </c>
      <c r="C9150" s="22" t="s">
        <v>7</v>
      </c>
      <c r="D9150" s="22" t="s">
        <v>5</v>
      </c>
      <c r="E9150" s="22" t="s">
        <v>34</v>
      </c>
      <c r="F9150" s="22" t="s">
        <v>44</v>
      </c>
      <c r="G9150" s="1">
        <v>13561</v>
      </c>
    </row>
    <row r="9151" spans="2:7">
      <c r="B9151" s="22" t="s">
        <v>206</v>
      </c>
      <c r="C9151" s="22" t="s">
        <v>7</v>
      </c>
      <c r="D9151" s="22" t="s">
        <v>5</v>
      </c>
      <c r="E9151" s="22" t="s">
        <v>34</v>
      </c>
      <c r="F9151" s="22" t="s">
        <v>45</v>
      </c>
      <c r="G9151" s="1">
        <v>427635.71</v>
      </c>
    </row>
    <row r="9152" spans="2:7">
      <c r="B9152" s="22" t="s">
        <v>206</v>
      </c>
      <c r="C9152" s="22" t="s">
        <v>7</v>
      </c>
      <c r="D9152" s="22" t="s">
        <v>5</v>
      </c>
      <c r="E9152" s="22" t="s">
        <v>34</v>
      </c>
      <c r="F9152" s="22" t="s">
        <v>46</v>
      </c>
      <c r="G9152" s="1">
        <v>183520.72</v>
      </c>
    </row>
    <row r="9153" spans="2:7">
      <c r="B9153" s="22" t="s">
        <v>206</v>
      </c>
      <c r="C9153" s="22" t="s">
        <v>7</v>
      </c>
      <c r="D9153" s="22" t="s">
        <v>5</v>
      </c>
      <c r="E9153" s="22" t="s">
        <v>34</v>
      </c>
      <c r="F9153" s="22" t="s">
        <v>47</v>
      </c>
      <c r="G9153" s="1">
        <v>80681.289999999994</v>
      </c>
    </row>
    <row r="9154" spans="2:7">
      <c r="B9154" s="22" t="s">
        <v>206</v>
      </c>
      <c r="C9154" s="22" t="s">
        <v>7</v>
      </c>
      <c r="D9154" s="22" t="s">
        <v>5</v>
      </c>
      <c r="E9154" s="22" t="s">
        <v>34</v>
      </c>
      <c r="F9154" s="22" t="s">
        <v>48</v>
      </c>
      <c r="G9154" s="1">
        <v>122164.67</v>
      </c>
    </row>
    <row r="9155" spans="2:7">
      <c r="B9155" s="22" t="s">
        <v>206</v>
      </c>
      <c r="C9155" s="22" t="s">
        <v>7</v>
      </c>
      <c r="D9155" s="22" t="s">
        <v>5</v>
      </c>
      <c r="E9155" s="22" t="s">
        <v>34</v>
      </c>
      <c r="F9155" s="22" t="s">
        <v>75</v>
      </c>
      <c r="G9155" s="1">
        <v>5687.5</v>
      </c>
    </row>
    <row r="9156" spans="2:7">
      <c r="B9156" s="22" t="s">
        <v>206</v>
      </c>
      <c r="C9156" s="22" t="s">
        <v>7</v>
      </c>
      <c r="D9156" s="22" t="s">
        <v>5</v>
      </c>
      <c r="E9156" s="22" t="s">
        <v>34</v>
      </c>
      <c r="F9156" s="22" t="s">
        <v>66</v>
      </c>
      <c r="G9156" s="1">
        <v>2204</v>
      </c>
    </row>
    <row r="9157" spans="2:7">
      <c r="B9157" s="22" t="s">
        <v>206</v>
      </c>
      <c r="C9157" s="22" t="s">
        <v>7</v>
      </c>
      <c r="D9157" s="22" t="s">
        <v>5</v>
      </c>
      <c r="E9157" s="22" t="s">
        <v>34</v>
      </c>
      <c r="F9157" s="22" t="s">
        <v>85</v>
      </c>
      <c r="G9157" s="1">
        <v>482315.62</v>
      </c>
    </row>
    <row r="9158" spans="2:7">
      <c r="B9158" s="22" t="s">
        <v>206</v>
      </c>
      <c r="C9158" s="22" t="s">
        <v>7</v>
      </c>
      <c r="D9158" s="22" t="s">
        <v>5</v>
      </c>
      <c r="E9158" s="22" t="s">
        <v>34</v>
      </c>
      <c r="F9158" s="22" t="s">
        <v>49</v>
      </c>
      <c r="G9158" s="1">
        <v>1135135.01</v>
      </c>
    </row>
    <row r="9159" spans="2:7">
      <c r="B9159" s="22" t="s">
        <v>206</v>
      </c>
      <c r="C9159" s="22" t="s">
        <v>7</v>
      </c>
      <c r="D9159" s="22" t="s">
        <v>5</v>
      </c>
      <c r="E9159" s="22" t="s">
        <v>34</v>
      </c>
      <c r="F9159" s="22" t="s">
        <v>50</v>
      </c>
      <c r="G9159" s="1">
        <v>75478.09</v>
      </c>
    </row>
    <row r="9160" spans="2:7">
      <c r="B9160" s="22" t="s">
        <v>206</v>
      </c>
      <c r="C9160" s="22" t="s">
        <v>7</v>
      </c>
      <c r="D9160" s="22" t="s">
        <v>5</v>
      </c>
      <c r="E9160" s="22" t="s">
        <v>34</v>
      </c>
      <c r="F9160" s="22" t="s">
        <v>51</v>
      </c>
      <c r="G9160" s="1">
        <v>847.1</v>
      </c>
    </row>
    <row r="9161" spans="2:7">
      <c r="B9161" s="22" t="s">
        <v>206</v>
      </c>
      <c r="C9161" s="22" t="s">
        <v>7</v>
      </c>
      <c r="D9161" s="22" t="s">
        <v>5</v>
      </c>
      <c r="E9161" s="22" t="s">
        <v>34</v>
      </c>
      <c r="F9161" s="22" t="s">
        <v>52</v>
      </c>
      <c r="G9161" s="1">
        <v>54729.22</v>
      </c>
    </row>
    <row r="9162" spans="2:7">
      <c r="B9162" s="22" t="s">
        <v>206</v>
      </c>
      <c r="C9162" s="22" t="s">
        <v>7</v>
      </c>
      <c r="D9162" s="22" t="s">
        <v>5</v>
      </c>
      <c r="E9162" s="22" t="s">
        <v>34</v>
      </c>
      <c r="F9162" s="22" t="s">
        <v>53</v>
      </c>
      <c r="G9162" s="1">
        <v>1746332.36</v>
      </c>
    </row>
    <row r="9163" spans="2:7">
      <c r="B9163" s="22" t="s">
        <v>206</v>
      </c>
      <c r="C9163" s="22" t="s">
        <v>7</v>
      </c>
      <c r="D9163" s="22" t="s">
        <v>5</v>
      </c>
      <c r="E9163" s="22" t="s">
        <v>34</v>
      </c>
      <c r="F9163" s="22" t="s">
        <v>54</v>
      </c>
      <c r="G9163" s="1">
        <v>632331.78</v>
      </c>
    </row>
    <row r="9164" spans="2:7">
      <c r="B9164" s="22" t="s">
        <v>206</v>
      </c>
      <c r="C9164" s="22" t="s">
        <v>7</v>
      </c>
      <c r="D9164" s="22" t="s">
        <v>5</v>
      </c>
      <c r="E9164" s="22" t="s">
        <v>34</v>
      </c>
      <c r="F9164" s="22" t="s">
        <v>55</v>
      </c>
      <c r="G9164" s="1">
        <v>211333.68</v>
      </c>
    </row>
    <row r="9165" spans="2:7">
      <c r="B9165" s="22" t="s">
        <v>206</v>
      </c>
      <c r="C9165" s="22" t="s">
        <v>7</v>
      </c>
      <c r="D9165" s="22" t="s">
        <v>5</v>
      </c>
      <c r="E9165" s="22" t="s">
        <v>34</v>
      </c>
      <c r="F9165" s="22" t="s">
        <v>56</v>
      </c>
      <c r="G9165" s="1">
        <v>55121.15</v>
      </c>
    </row>
    <row r="9166" spans="2:7">
      <c r="B9166" s="22" t="s">
        <v>206</v>
      </c>
      <c r="C9166" s="22" t="s">
        <v>7</v>
      </c>
      <c r="D9166" s="22" t="s">
        <v>5</v>
      </c>
      <c r="E9166" s="22" t="s">
        <v>34</v>
      </c>
      <c r="F9166" s="22" t="s">
        <v>76</v>
      </c>
      <c r="G9166" s="1">
        <v>316981.63</v>
      </c>
    </row>
    <row r="9167" spans="2:7">
      <c r="B9167" s="22" t="s">
        <v>206</v>
      </c>
      <c r="C9167" s="22" t="s">
        <v>7</v>
      </c>
      <c r="D9167" s="22" t="s">
        <v>5</v>
      </c>
      <c r="E9167" s="22" t="s">
        <v>34</v>
      </c>
      <c r="F9167" s="22" t="s">
        <v>57</v>
      </c>
      <c r="G9167" s="1">
        <v>1186975</v>
      </c>
    </row>
    <row r="9168" spans="2:7">
      <c r="B9168" s="22" t="s">
        <v>206</v>
      </c>
      <c r="C9168" s="22" t="s">
        <v>7</v>
      </c>
      <c r="D9168" s="22" t="s">
        <v>5</v>
      </c>
      <c r="E9168" s="22" t="s">
        <v>34</v>
      </c>
      <c r="F9168" s="22" t="s">
        <v>58</v>
      </c>
      <c r="G9168" s="1">
        <v>131923.56</v>
      </c>
    </row>
    <row r="9169" spans="2:7">
      <c r="B9169" s="22" t="s">
        <v>206</v>
      </c>
      <c r="C9169" s="22" t="s">
        <v>7</v>
      </c>
      <c r="D9169" s="22" t="s">
        <v>5</v>
      </c>
      <c r="E9169" s="22" t="s">
        <v>59</v>
      </c>
      <c r="F9169" s="22" t="s">
        <v>55</v>
      </c>
      <c r="G9169" s="1">
        <v>59487.49</v>
      </c>
    </row>
    <row r="9170" spans="2:7">
      <c r="B9170" s="22" t="s">
        <v>206</v>
      </c>
      <c r="C9170" s="22" t="s">
        <v>7</v>
      </c>
      <c r="D9170" s="22" t="s">
        <v>5</v>
      </c>
      <c r="E9170" s="22" t="s">
        <v>60</v>
      </c>
      <c r="F9170" s="22" t="s">
        <v>61</v>
      </c>
      <c r="G9170" s="1">
        <v>25944.19</v>
      </c>
    </row>
    <row r="9171" spans="2:7">
      <c r="B9171" s="22" t="s">
        <v>206</v>
      </c>
      <c r="C9171" s="22" t="s">
        <v>7</v>
      </c>
      <c r="D9171" s="22" t="s">
        <v>5</v>
      </c>
      <c r="E9171" s="22" t="s">
        <v>60</v>
      </c>
      <c r="F9171" s="22" t="s">
        <v>62</v>
      </c>
      <c r="G9171" s="1">
        <v>96110.95</v>
      </c>
    </row>
    <row r="9172" spans="2:7">
      <c r="B9172" s="22" t="s">
        <v>206</v>
      </c>
      <c r="C9172" s="22" t="s">
        <v>7</v>
      </c>
      <c r="D9172" s="22" t="s">
        <v>7</v>
      </c>
      <c r="E9172" s="22" t="s">
        <v>5</v>
      </c>
      <c r="F9172" s="22" t="s">
        <v>6</v>
      </c>
      <c r="G9172" s="1">
        <v>245087.33</v>
      </c>
    </row>
    <row r="9173" spans="2:7">
      <c r="B9173" s="22" t="s">
        <v>206</v>
      </c>
      <c r="C9173" s="22" t="s">
        <v>7</v>
      </c>
      <c r="D9173" s="22" t="s">
        <v>7</v>
      </c>
      <c r="E9173" s="22" t="s">
        <v>8</v>
      </c>
      <c r="F9173" s="22" t="s">
        <v>9</v>
      </c>
      <c r="G9173" s="1">
        <v>1280655.68</v>
      </c>
    </row>
    <row r="9174" spans="2:7">
      <c r="B9174" s="22" t="s">
        <v>206</v>
      </c>
      <c r="C9174" s="22" t="s">
        <v>7</v>
      </c>
      <c r="D9174" s="22" t="s">
        <v>7</v>
      </c>
      <c r="E9174" s="22" t="s">
        <v>8</v>
      </c>
      <c r="F9174" s="22" t="s">
        <v>10</v>
      </c>
      <c r="G9174" s="1">
        <v>81866.460000000006</v>
      </c>
    </row>
    <row r="9175" spans="2:7">
      <c r="B9175" s="22" t="s">
        <v>206</v>
      </c>
      <c r="C9175" s="22" t="s">
        <v>7</v>
      </c>
      <c r="D9175" s="22" t="s">
        <v>7</v>
      </c>
      <c r="E9175" s="22" t="s">
        <v>8</v>
      </c>
      <c r="F9175" s="22" t="s">
        <v>11</v>
      </c>
      <c r="G9175" s="1">
        <v>4547581.26</v>
      </c>
    </row>
    <row r="9176" spans="2:7">
      <c r="B9176" s="22" t="s">
        <v>206</v>
      </c>
      <c r="C9176" s="22" t="s">
        <v>7</v>
      </c>
      <c r="D9176" s="22" t="s">
        <v>7</v>
      </c>
      <c r="E9176" s="22" t="s">
        <v>8</v>
      </c>
      <c r="F9176" s="22" t="s">
        <v>12</v>
      </c>
      <c r="G9176" s="1">
        <v>10089123.57</v>
      </c>
    </row>
    <row r="9177" spans="2:7">
      <c r="B9177" s="22" t="s">
        <v>206</v>
      </c>
      <c r="C9177" s="22" t="s">
        <v>7</v>
      </c>
      <c r="D9177" s="22" t="s">
        <v>7</v>
      </c>
      <c r="E9177" s="22" t="s">
        <v>8</v>
      </c>
      <c r="F9177" s="22" t="s">
        <v>13</v>
      </c>
      <c r="G9177" s="1">
        <v>463688.49</v>
      </c>
    </row>
    <row r="9178" spans="2:7">
      <c r="B9178" s="22" t="s">
        <v>206</v>
      </c>
      <c r="C9178" s="22" t="s">
        <v>7</v>
      </c>
      <c r="D9178" s="22" t="s">
        <v>7</v>
      </c>
      <c r="E9178" s="22" t="s">
        <v>14</v>
      </c>
      <c r="F9178" s="22" t="s">
        <v>9</v>
      </c>
      <c r="G9178" s="1">
        <v>2950530.62</v>
      </c>
    </row>
    <row r="9179" spans="2:7">
      <c r="B9179" s="22" t="s">
        <v>206</v>
      </c>
      <c r="C9179" s="22" t="s">
        <v>7</v>
      </c>
      <c r="D9179" s="22" t="s">
        <v>7</v>
      </c>
      <c r="E9179" s="22" t="s">
        <v>14</v>
      </c>
      <c r="F9179" s="22" t="s">
        <v>10</v>
      </c>
      <c r="G9179" s="1">
        <v>51793.64</v>
      </c>
    </row>
    <row r="9180" spans="2:7">
      <c r="B9180" s="22" t="s">
        <v>206</v>
      </c>
      <c r="C9180" s="22" t="s">
        <v>7</v>
      </c>
      <c r="D9180" s="22" t="s">
        <v>7</v>
      </c>
      <c r="E9180" s="22" t="s">
        <v>14</v>
      </c>
      <c r="F9180" s="22" t="s">
        <v>11</v>
      </c>
      <c r="G9180" s="1">
        <v>498439.93</v>
      </c>
    </row>
    <row r="9181" spans="2:7">
      <c r="B9181" s="22" t="s">
        <v>206</v>
      </c>
      <c r="C9181" s="22" t="s">
        <v>7</v>
      </c>
      <c r="D9181" s="22" t="s">
        <v>7</v>
      </c>
      <c r="E9181" s="22" t="s">
        <v>14</v>
      </c>
      <c r="F9181" s="22" t="s">
        <v>12</v>
      </c>
      <c r="G9181" s="1">
        <v>938031.01</v>
      </c>
    </row>
    <row r="9182" spans="2:7">
      <c r="B9182" s="22" t="s">
        <v>206</v>
      </c>
      <c r="C9182" s="22" t="s">
        <v>7</v>
      </c>
      <c r="D9182" s="22" t="s">
        <v>7</v>
      </c>
      <c r="E9182" s="22" t="s">
        <v>14</v>
      </c>
      <c r="F9182" s="22" t="s">
        <v>13</v>
      </c>
      <c r="G9182" s="1">
        <v>78638.570000000007</v>
      </c>
    </row>
    <row r="9183" spans="2:7">
      <c r="B9183" s="22" t="s">
        <v>206</v>
      </c>
      <c r="C9183" s="22" t="s">
        <v>7</v>
      </c>
      <c r="D9183" s="22" t="s">
        <v>7</v>
      </c>
      <c r="E9183" s="22" t="s">
        <v>15</v>
      </c>
      <c r="F9183" s="22" t="s">
        <v>17</v>
      </c>
      <c r="G9183" s="1">
        <v>1916253.04</v>
      </c>
    </row>
    <row r="9184" spans="2:7">
      <c r="B9184" s="22" t="s">
        <v>206</v>
      </c>
      <c r="C9184" s="22" t="s">
        <v>7</v>
      </c>
      <c r="D9184" s="22" t="s">
        <v>7</v>
      </c>
      <c r="E9184" s="22" t="s">
        <v>15</v>
      </c>
      <c r="F9184" s="22" t="s">
        <v>18</v>
      </c>
      <c r="G9184" s="1">
        <v>372995.52</v>
      </c>
    </row>
    <row r="9185" spans="2:7">
      <c r="B9185" s="22" t="s">
        <v>206</v>
      </c>
      <c r="C9185" s="22" t="s">
        <v>7</v>
      </c>
      <c r="D9185" s="22" t="s">
        <v>7</v>
      </c>
      <c r="E9185" s="22" t="s">
        <v>15</v>
      </c>
      <c r="F9185" s="22" t="s">
        <v>19</v>
      </c>
      <c r="G9185" s="1">
        <v>1836499.23</v>
      </c>
    </row>
    <row r="9186" spans="2:7">
      <c r="B9186" s="22" t="s">
        <v>206</v>
      </c>
      <c r="C9186" s="22" t="s">
        <v>7</v>
      </c>
      <c r="D9186" s="22" t="s">
        <v>7</v>
      </c>
      <c r="E9186" s="22" t="s">
        <v>15</v>
      </c>
      <c r="F9186" s="22" t="s">
        <v>20</v>
      </c>
      <c r="G9186" s="1">
        <v>451848.9</v>
      </c>
    </row>
    <row r="9187" spans="2:7">
      <c r="B9187" s="22" t="s">
        <v>206</v>
      </c>
      <c r="C9187" s="22" t="s">
        <v>7</v>
      </c>
      <c r="D9187" s="22" t="s">
        <v>7</v>
      </c>
      <c r="E9187" s="22" t="s">
        <v>15</v>
      </c>
      <c r="F9187" s="22" t="s">
        <v>21</v>
      </c>
      <c r="G9187" s="1">
        <v>18020.27</v>
      </c>
    </row>
    <row r="9188" spans="2:7">
      <c r="B9188" s="22" t="s">
        <v>206</v>
      </c>
      <c r="C9188" s="22" t="s">
        <v>7</v>
      </c>
      <c r="D9188" s="22" t="s">
        <v>7</v>
      </c>
      <c r="E9188" s="22" t="s">
        <v>15</v>
      </c>
      <c r="F9188" s="22" t="s">
        <v>22</v>
      </c>
      <c r="G9188" s="1">
        <v>4972.47</v>
      </c>
    </row>
    <row r="9189" spans="2:7">
      <c r="B9189" s="22" t="s">
        <v>206</v>
      </c>
      <c r="C9189" s="22" t="s">
        <v>7</v>
      </c>
      <c r="D9189" s="22" t="s">
        <v>7</v>
      </c>
      <c r="E9189" s="22" t="s">
        <v>15</v>
      </c>
      <c r="F9189" s="22" t="s">
        <v>23</v>
      </c>
      <c r="G9189" s="1">
        <v>26435.88</v>
      </c>
    </row>
    <row r="9190" spans="2:7">
      <c r="B9190" s="22" t="s">
        <v>206</v>
      </c>
      <c r="C9190" s="22" t="s">
        <v>7</v>
      </c>
      <c r="D9190" s="22" t="s">
        <v>7</v>
      </c>
      <c r="E9190" s="22" t="s">
        <v>15</v>
      </c>
      <c r="F9190" s="22" t="s">
        <v>24</v>
      </c>
      <c r="G9190" s="1">
        <v>79561.62</v>
      </c>
    </row>
    <row r="9191" spans="2:7">
      <c r="B9191" s="22" t="s">
        <v>206</v>
      </c>
      <c r="C9191" s="22" t="s">
        <v>7</v>
      </c>
      <c r="D9191" s="22" t="s">
        <v>7</v>
      </c>
      <c r="E9191" s="22" t="s">
        <v>15</v>
      </c>
      <c r="F9191" s="22" t="s">
        <v>25</v>
      </c>
      <c r="G9191" s="1">
        <v>901667.77</v>
      </c>
    </row>
    <row r="9192" spans="2:7">
      <c r="B9192" s="22" t="s">
        <v>206</v>
      </c>
      <c r="C9192" s="22" t="s">
        <v>7</v>
      </c>
      <c r="D9192" s="22" t="s">
        <v>7</v>
      </c>
      <c r="E9192" s="22" t="s">
        <v>15</v>
      </c>
      <c r="F9192" s="22" t="s">
        <v>26</v>
      </c>
      <c r="G9192" s="1">
        <v>943220.37</v>
      </c>
    </row>
    <row r="9193" spans="2:7">
      <c r="B9193" s="22" t="s">
        <v>206</v>
      </c>
      <c r="C9193" s="22" t="s">
        <v>7</v>
      </c>
      <c r="D9193" s="22" t="s">
        <v>7</v>
      </c>
      <c r="E9193" s="22" t="s">
        <v>28</v>
      </c>
      <c r="F9193" s="22" t="s">
        <v>29</v>
      </c>
      <c r="G9193" s="1">
        <v>1062886.73</v>
      </c>
    </row>
    <row r="9194" spans="2:7">
      <c r="B9194" s="22" t="s">
        <v>206</v>
      </c>
      <c r="C9194" s="22" t="s">
        <v>7</v>
      </c>
      <c r="D9194" s="22" t="s">
        <v>7</v>
      </c>
      <c r="E9194" s="22" t="s">
        <v>28</v>
      </c>
      <c r="F9194" s="22" t="s">
        <v>30</v>
      </c>
      <c r="G9194" s="1">
        <v>-501.93</v>
      </c>
    </row>
    <row r="9195" spans="2:7">
      <c r="B9195" s="22" t="s">
        <v>206</v>
      </c>
      <c r="C9195" s="22" t="s">
        <v>7</v>
      </c>
      <c r="D9195" s="22" t="s">
        <v>7</v>
      </c>
      <c r="E9195" s="22" t="s">
        <v>28</v>
      </c>
      <c r="F9195" s="22" t="s">
        <v>31</v>
      </c>
      <c r="G9195" s="1">
        <v>21903.599999999999</v>
      </c>
    </row>
    <row r="9196" spans="2:7">
      <c r="B9196" s="22" t="s">
        <v>206</v>
      </c>
      <c r="C9196" s="22" t="s">
        <v>7</v>
      </c>
      <c r="D9196" s="22" t="s">
        <v>7</v>
      </c>
      <c r="E9196" s="22" t="s">
        <v>28</v>
      </c>
      <c r="F9196" s="22" t="s">
        <v>32</v>
      </c>
      <c r="G9196" s="1">
        <v>118518.01</v>
      </c>
    </row>
    <row r="9197" spans="2:7">
      <c r="B9197" s="22" t="s">
        <v>206</v>
      </c>
      <c r="C9197" s="22" t="s">
        <v>7</v>
      </c>
      <c r="D9197" s="22" t="s">
        <v>7</v>
      </c>
      <c r="E9197" s="22" t="s">
        <v>28</v>
      </c>
      <c r="F9197" s="22" t="s">
        <v>33</v>
      </c>
      <c r="G9197" s="1">
        <v>40559.760000000002</v>
      </c>
    </row>
    <row r="9198" spans="2:7">
      <c r="B9198" s="22" t="s">
        <v>206</v>
      </c>
      <c r="C9198" s="22" t="s">
        <v>7</v>
      </c>
      <c r="D9198" s="22" t="s">
        <v>7</v>
      </c>
      <c r="E9198" s="22" t="s">
        <v>34</v>
      </c>
      <c r="F9198" s="22" t="s">
        <v>36</v>
      </c>
      <c r="G9198" s="1">
        <v>3991.52</v>
      </c>
    </row>
    <row r="9199" spans="2:7">
      <c r="B9199" s="22" t="s">
        <v>206</v>
      </c>
      <c r="C9199" s="22" t="s">
        <v>7</v>
      </c>
      <c r="D9199" s="22" t="s">
        <v>7</v>
      </c>
      <c r="E9199" s="22" t="s">
        <v>34</v>
      </c>
      <c r="F9199" s="22" t="s">
        <v>37</v>
      </c>
      <c r="G9199" s="1">
        <v>46275</v>
      </c>
    </row>
    <row r="9200" spans="2:7">
      <c r="B9200" s="22" t="s">
        <v>206</v>
      </c>
      <c r="C9200" s="22" t="s">
        <v>7</v>
      </c>
      <c r="D9200" s="22" t="s">
        <v>7</v>
      </c>
      <c r="E9200" s="22" t="s">
        <v>34</v>
      </c>
      <c r="F9200" s="22" t="s">
        <v>38</v>
      </c>
      <c r="G9200" s="1">
        <v>6517.44</v>
      </c>
    </row>
    <row r="9201" spans="2:7">
      <c r="B9201" s="22" t="s">
        <v>206</v>
      </c>
      <c r="C9201" s="22" t="s">
        <v>7</v>
      </c>
      <c r="D9201" s="22" t="s">
        <v>7</v>
      </c>
      <c r="E9201" s="22" t="s">
        <v>34</v>
      </c>
      <c r="F9201" s="22" t="s">
        <v>40</v>
      </c>
      <c r="G9201" s="1">
        <v>40716.160000000003</v>
      </c>
    </row>
    <row r="9202" spans="2:7">
      <c r="B9202" s="22" t="s">
        <v>206</v>
      </c>
      <c r="C9202" s="22" t="s">
        <v>7</v>
      </c>
      <c r="D9202" s="22" t="s">
        <v>7</v>
      </c>
      <c r="E9202" s="22" t="s">
        <v>34</v>
      </c>
      <c r="F9202" s="22" t="s">
        <v>65</v>
      </c>
      <c r="G9202" s="1">
        <v>106402.37</v>
      </c>
    </row>
    <row r="9203" spans="2:7">
      <c r="B9203" s="22" t="s">
        <v>206</v>
      </c>
      <c r="C9203" s="22" t="s">
        <v>7</v>
      </c>
      <c r="D9203" s="22" t="s">
        <v>7</v>
      </c>
      <c r="E9203" s="22" t="s">
        <v>34</v>
      </c>
      <c r="F9203" s="22" t="s">
        <v>42</v>
      </c>
      <c r="G9203" s="1">
        <v>337263.53</v>
      </c>
    </row>
    <row r="9204" spans="2:7">
      <c r="B9204" s="22" t="s">
        <v>206</v>
      </c>
      <c r="C9204" s="22" t="s">
        <v>7</v>
      </c>
      <c r="D9204" s="22" t="s">
        <v>7</v>
      </c>
      <c r="E9204" s="22" t="s">
        <v>34</v>
      </c>
      <c r="F9204" s="22" t="s">
        <v>45</v>
      </c>
      <c r="G9204" s="1">
        <v>5035.24</v>
      </c>
    </row>
    <row r="9205" spans="2:7">
      <c r="B9205" s="22" t="s">
        <v>206</v>
      </c>
      <c r="C9205" s="22" t="s">
        <v>7</v>
      </c>
      <c r="D9205" s="22" t="s">
        <v>7</v>
      </c>
      <c r="E9205" s="22" t="s">
        <v>34</v>
      </c>
      <c r="F9205" s="22" t="s">
        <v>46</v>
      </c>
      <c r="G9205" s="1">
        <v>10316.450000000001</v>
      </c>
    </row>
    <row r="9206" spans="2:7">
      <c r="B9206" s="22" t="s">
        <v>206</v>
      </c>
      <c r="C9206" s="22" t="s">
        <v>7</v>
      </c>
      <c r="D9206" s="22" t="s">
        <v>7</v>
      </c>
      <c r="E9206" s="22" t="s">
        <v>34</v>
      </c>
      <c r="F9206" s="22" t="s">
        <v>47</v>
      </c>
      <c r="G9206" s="1">
        <v>107962.77</v>
      </c>
    </row>
    <row r="9207" spans="2:7">
      <c r="B9207" s="22" t="s">
        <v>206</v>
      </c>
      <c r="C9207" s="22" t="s">
        <v>7</v>
      </c>
      <c r="D9207" s="22" t="s">
        <v>7</v>
      </c>
      <c r="E9207" s="22" t="s">
        <v>34</v>
      </c>
      <c r="F9207" s="22" t="s">
        <v>48</v>
      </c>
      <c r="G9207" s="1">
        <v>29703.25</v>
      </c>
    </row>
    <row r="9208" spans="2:7">
      <c r="B9208" s="22" t="s">
        <v>206</v>
      </c>
      <c r="C9208" s="22" t="s">
        <v>7</v>
      </c>
      <c r="D9208" s="22" t="s">
        <v>7</v>
      </c>
      <c r="E9208" s="22" t="s">
        <v>34</v>
      </c>
      <c r="F9208" s="22" t="s">
        <v>50</v>
      </c>
      <c r="G9208" s="1">
        <v>62479.57</v>
      </c>
    </row>
    <row r="9209" spans="2:7">
      <c r="B9209" s="22" t="s">
        <v>206</v>
      </c>
      <c r="C9209" s="22" t="s">
        <v>7</v>
      </c>
      <c r="D9209" s="22" t="s">
        <v>7</v>
      </c>
      <c r="E9209" s="22" t="s">
        <v>34</v>
      </c>
      <c r="F9209" s="22" t="s">
        <v>54</v>
      </c>
      <c r="G9209" s="1">
        <v>26420</v>
      </c>
    </row>
    <row r="9210" spans="2:7">
      <c r="B9210" s="22" t="s">
        <v>206</v>
      </c>
      <c r="C9210" s="22" t="s">
        <v>7</v>
      </c>
      <c r="D9210" s="22" t="s">
        <v>7</v>
      </c>
      <c r="E9210" s="22" t="s">
        <v>34</v>
      </c>
      <c r="F9210" s="22" t="s">
        <v>55</v>
      </c>
      <c r="G9210" s="1">
        <v>94824.17</v>
      </c>
    </row>
    <row r="9211" spans="2:7">
      <c r="B9211" s="22" t="s">
        <v>206</v>
      </c>
      <c r="C9211" s="22" t="s">
        <v>7</v>
      </c>
      <c r="D9211" s="22" t="s">
        <v>7</v>
      </c>
      <c r="E9211" s="22" t="s">
        <v>34</v>
      </c>
      <c r="F9211" s="22" t="s">
        <v>56</v>
      </c>
      <c r="G9211" s="1">
        <v>18860</v>
      </c>
    </row>
    <row r="9212" spans="2:7">
      <c r="B9212" s="22" t="s">
        <v>206</v>
      </c>
      <c r="C9212" s="22" t="s">
        <v>7</v>
      </c>
      <c r="D9212" s="22" t="s">
        <v>7</v>
      </c>
      <c r="E9212" s="22" t="s">
        <v>34</v>
      </c>
      <c r="F9212" s="22" t="s">
        <v>76</v>
      </c>
      <c r="G9212" s="1">
        <v>1482.87</v>
      </c>
    </row>
    <row r="9213" spans="2:7">
      <c r="B9213" s="22" t="s">
        <v>206</v>
      </c>
      <c r="C9213" s="22" t="s">
        <v>7</v>
      </c>
      <c r="D9213" s="22" t="s">
        <v>7</v>
      </c>
      <c r="E9213" s="22" t="s">
        <v>34</v>
      </c>
      <c r="F9213" s="22" t="s">
        <v>57</v>
      </c>
      <c r="G9213" s="1">
        <v>17167.52</v>
      </c>
    </row>
    <row r="9214" spans="2:7">
      <c r="B9214" s="22" t="s">
        <v>206</v>
      </c>
      <c r="C9214" s="22" t="s">
        <v>7</v>
      </c>
      <c r="D9214" s="22" t="s">
        <v>7</v>
      </c>
      <c r="E9214" s="22" t="s">
        <v>34</v>
      </c>
      <c r="F9214" s="22" t="s">
        <v>58</v>
      </c>
      <c r="G9214" s="1">
        <v>39108.75</v>
      </c>
    </row>
    <row r="9215" spans="2:7">
      <c r="B9215" s="22" t="s">
        <v>206</v>
      </c>
      <c r="C9215" s="22" t="s">
        <v>7</v>
      </c>
      <c r="D9215" s="22" t="s">
        <v>7</v>
      </c>
      <c r="E9215" s="22" t="s">
        <v>59</v>
      </c>
      <c r="F9215" s="22" t="s">
        <v>55</v>
      </c>
      <c r="G9215" s="1">
        <v>28757.58</v>
      </c>
    </row>
    <row r="9216" spans="2:7">
      <c r="B9216" s="22" t="s">
        <v>206</v>
      </c>
      <c r="C9216" s="22" t="s">
        <v>7</v>
      </c>
      <c r="D9216" s="22" t="s">
        <v>7</v>
      </c>
      <c r="E9216" s="22" t="s">
        <v>60</v>
      </c>
      <c r="F9216" s="22" t="s">
        <v>79</v>
      </c>
      <c r="G9216" s="1">
        <v>115184.11</v>
      </c>
    </row>
    <row r="9217" spans="2:7">
      <c r="B9217" s="22" t="s">
        <v>206</v>
      </c>
      <c r="C9217" s="22" t="s">
        <v>7</v>
      </c>
      <c r="D9217" s="22" t="s">
        <v>7</v>
      </c>
      <c r="E9217" s="22" t="s">
        <v>60</v>
      </c>
      <c r="F9217" s="22" t="s">
        <v>62</v>
      </c>
      <c r="G9217" s="1">
        <v>34203.01</v>
      </c>
    </row>
    <row r="9218" spans="2:7">
      <c r="B9218" s="22" t="s">
        <v>207</v>
      </c>
      <c r="C9218" s="22" t="s">
        <v>7</v>
      </c>
      <c r="D9218" s="22" t="s">
        <v>5</v>
      </c>
      <c r="E9218" s="22" t="s">
        <v>5</v>
      </c>
      <c r="F9218" s="22" t="s">
        <v>6</v>
      </c>
      <c r="G9218" s="1">
        <v>631591.97</v>
      </c>
    </row>
    <row r="9219" spans="2:7">
      <c r="B9219" s="22" t="s">
        <v>207</v>
      </c>
      <c r="C9219" s="22" t="s">
        <v>7</v>
      </c>
      <c r="D9219" s="22" t="s">
        <v>5</v>
      </c>
      <c r="E9219" s="22" t="s">
        <v>7</v>
      </c>
      <c r="F9219" s="22" t="s">
        <v>6</v>
      </c>
      <c r="G9219" s="1">
        <v>-952609.5</v>
      </c>
    </row>
    <row r="9220" spans="2:7">
      <c r="B9220" s="22" t="s">
        <v>207</v>
      </c>
      <c r="C9220" s="22" t="s">
        <v>7</v>
      </c>
      <c r="D9220" s="22" t="s">
        <v>5</v>
      </c>
      <c r="E9220" s="22" t="s">
        <v>8</v>
      </c>
      <c r="F9220" s="22" t="s">
        <v>9</v>
      </c>
      <c r="G9220" s="1">
        <v>148654769.05000001</v>
      </c>
    </row>
    <row r="9221" spans="2:7">
      <c r="B9221" s="22" t="s">
        <v>207</v>
      </c>
      <c r="C9221" s="22" t="s">
        <v>7</v>
      </c>
      <c r="D9221" s="22" t="s">
        <v>5</v>
      </c>
      <c r="E9221" s="22" t="s">
        <v>8</v>
      </c>
      <c r="F9221" s="22" t="s">
        <v>10</v>
      </c>
      <c r="G9221" s="1">
        <v>3036116.54</v>
      </c>
    </row>
    <row r="9222" spans="2:7">
      <c r="B9222" s="22" t="s">
        <v>207</v>
      </c>
      <c r="C9222" s="22" t="s">
        <v>7</v>
      </c>
      <c r="D9222" s="22" t="s">
        <v>5</v>
      </c>
      <c r="E9222" s="22" t="s">
        <v>8</v>
      </c>
      <c r="F9222" s="22" t="s">
        <v>11</v>
      </c>
      <c r="G9222" s="1">
        <v>4235292.7300000004</v>
      </c>
    </row>
    <row r="9223" spans="2:7">
      <c r="B9223" s="22" t="s">
        <v>207</v>
      </c>
      <c r="C9223" s="22" t="s">
        <v>7</v>
      </c>
      <c r="D9223" s="22" t="s">
        <v>5</v>
      </c>
      <c r="E9223" s="22" t="s">
        <v>8</v>
      </c>
      <c r="F9223" s="22" t="s">
        <v>12</v>
      </c>
      <c r="G9223" s="1">
        <v>17032464.760000002</v>
      </c>
    </row>
    <row r="9224" spans="2:7">
      <c r="B9224" s="22" t="s">
        <v>207</v>
      </c>
      <c r="C9224" s="22" t="s">
        <v>7</v>
      </c>
      <c r="D9224" s="22" t="s">
        <v>5</v>
      </c>
      <c r="E9224" s="22" t="s">
        <v>8</v>
      </c>
      <c r="F9224" s="22" t="s">
        <v>13</v>
      </c>
      <c r="G9224" s="1">
        <v>1240587.96</v>
      </c>
    </row>
    <row r="9225" spans="2:7">
      <c r="B9225" s="22" t="s">
        <v>207</v>
      </c>
      <c r="C9225" s="22" t="s">
        <v>7</v>
      </c>
      <c r="D9225" s="22" t="s">
        <v>5</v>
      </c>
      <c r="E9225" s="22" t="s">
        <v>8</v>
      </c>
      <c r="F9225" s="22" t="s">
        <v>70</v>
      </c>
      <c r="G9225" s="1">
        <v>1294776</v>
      </c>
    </row>
    <row r="9226" spans="2:7">
      <c r="B9226" s="22" t="s">
        <v>207</v>
      </c>
      <c r="C9226" s="22" t="s">
        <v>7</v>
      </c>
      <c r="D9226" s="22" t="s">
        <v>5</v>
      </c>
      <c r="E9226" s="22" t="s">
        <v>14</v>
      </c>
      <c r="F9226" s="22" t="s">
        <v>9</v>
      </c>
      <c r="G9226" s="1">
        <v>51838709.25</v>
      </c>
    </row>
    <row r="9227" spans="2:7">
      <c r="B9227" s="22" t="s">
        <v>207</v>
      </c>
      <c r="C9227" s="22" t="s">
        <v>7</v>
      </c>
      <c r="D9227" s="22" t="s">
        <v>5</v>
      </c>
      <c r="E9227" s="22" t="s">
        <v>14</v>
      </c>
      <c r="F9227" s="22" t="s">
        <v>10</v>
      </c>
      <c r="G9227" s="1">
        <v>426115.31</v>
      </c>
    </row>
    <row r="9228" spans="2:7">
      <c r="B9228" s="22" t="s">
        <v>207</v>
      </c>
      <c r="C9228" s="22" t="s">
        <v>7</v>
      </c>
      <c r="D9228" s="22" t="s">
        <v>5</v>
      </c>
      <c r="E9228" s="22" t="s">
        <v>14</v>
      </c>
      <c r="F9228" s="22" t="s">
        <v>11</v>
      </c>
      <c r="G9228" s="1">
        <v>1838353.68</v>
      </c>
    </row>
    <row r="9229" spans="2:7">
      <c r="B9229" s="22" t="s">
        <v>207</v>
      </c>
      <c r="C9229" s="22" t="s">
        <v>7</v>
      </c>
      <c r="D9229" s="22" t="s">
        <v>5</v>
      </c>
      <c r="E9229" s="22" t="s">
        <v>14</v>
      </c>
      <c r="F9229" s="22" t="s">
        <v>12</v>
      </c>
      <c r="G9229" s="1">
        <v>153842.76</v>
      </c>
    </row>
    <row r="9230" spans="2:7">
      <c r="B9230" s="22" t="s">
        <v>207</v>
      </c>
      <c r="C9230" s="22" t="s">
        <v>7</v>
      </c>
      <c r="D9230" s="22" t="s">
        <v>5</v>
      </c>
      <c r="E9230" s="22" t="s">
        <v>14</v>
      </c>
      <c r="F9230" s="22" t="s">
        <v>13</v>
      </c>
      <c r="G9230" s="1">
        <v>86965.56</v>
      </c>
    </row>
    <row r="9231" spans="2:7">
      <c r="B9231" s="22" t="s">
        <v>207</v>
      </c>
      <c r="C9231" s="22" t="s">
        <v>7</v>
      </c>
      <c r="D9231" s="22" t="s">
        <v>5</v>
      </c>
      <c r="E9231" s="22" t="s">
        <v>15</v>
      </c>
      <c r="F9231" s="22" t="s">
        <v>16</v>
      </c>
      <c r="G9231" s="1">
        <v>138896.6</v>
      </c>
    </row>
    <row r="9232" spans="2:7">
      <c r="B9232" s="22" t="s">
        <v>207</v>
      </c>
      <c r="C9232" s="22" t="s">
        <v>7</v>
      </c>
      <c r="D9232" s="22" t="s">
        <v>5</v>
      </c>
      <c r="E9232" s="22" t="s">
        <v>15</v>
      </c>
      <c r="F9232" s="22" t="s">
        <v>71</v>
      </c>
      <c r="G9232" s="1">
        <v>59202.67</v>
      </c>
    </row>
    <row r="9233" spans="2:7">
      <c r="B9233" s="22" t="s">
        <v>207</v>
      </c>
      <c r="C9233" s="22" t="s">
        <v>7</v>
      </c>
      <c r="D9233" s="22" t="s">
        <v>5</v>
      </c>
      <c r="E9233" s="22" t="s">
        <v>15</v>
      </c>
      <c r="F9233" s="22" t="s">
        <v>17</v>
      </c>
      <c r="G9233" s="1">
        <v>15043154.09</v>
      </c>
    </row>
    <row r="9234" spans="2:7">
      <c r="B9234" s="22" t="s">
        <v>207</v>
      </c>
      <c r="C9234" s="22" t="s">
        <v>7</v>
      </c>
      <c r="D9234" s="22" t="s">
        <v>5</v>
      </c>
      <c r="E9234" s="22" t="s">
        <v>15</v>
      </c>
      <c r="F9234" s="22" t="s">
        <v>18</v>
      </c>
      <c r="G9234" s="1">
        <v>4429540.43</v>
      </c>
    </row>
    <row r="9235" spans="2:7">
      <c r="B9235" s="22" t="s">
        <v>207</v>
      </c>
      <c r="C9235" s="22" t="s">
        <v>7</v>
      </c>
      <c r="D9235" s="22" t="s">
        <v>5</v>
      </c>
      <c r="E9235" s="22" t="s">
        <v>15</v>
      </c>
      <c r="F9235" s="22" t="s">
        <v>19</v>
      </c>
      <c r="G9235" s="1">
        <v>30247689.370000001</v>
      </c>
    </row>
    <row r="9236" spans="2:7">
      <c r="B9236" s="22" t="s">
        <v>207</v>
      </c>
      <c r="C9236" s="22" t="s">
        <v>7</v>
      </c>
      <c r="D9236" s="22" t="s">
        <v>5</v>
      </c>
      <c r="E9236" s="22" t="s">
        <v>15</v>
      </c>
      <c r="F9236" s="22" t="s">
        <v>20</v>
      </c>
      <c r="G9236" s="1">
        <v>7218123.0099999998</v>
      </c>
    </row>
    <row r="9237" spans="2:7">
      <c r="B9237" s="22" t="s">
        <v>207</v>
      </c>
      <c r="C9237" s="22" t="s">
        <v>7</v>
      </c>
      <c r="D9237" s="22" t="s">
        <v>5</v>
      </c>
      <c r="E9237" s="22" t="s">
        <v>15</v>
      </c>
      <c r="F9237" s="22" t="s">
        <v>21</v>
      </c>
      <c r="G9237" s="1">
        <v>55065.51</v>
      </c>
    </row>
    <row r="9238" spans="2:7">
      <c r="B9238" s="22" t="s">
        <v>207</v>
      </c>
      <c r="C9238" s="22" t="s">
        <v>7</v>
      </c>
      <c r="D9238" s="22" t="s">
        <v>5</v>
      </c>
      <c r="E9238" s="22" t="s">
        <v>15</v>
      </c>
      <c r="F9238" s="22" t="s">
        <v>22</v>
      </c>
      <c r="G9238" s="1">
        <v>20574.439999999999</v>
      </c>
    </row>
    <row r="9239" spans="2:7">
      <c r="B9239" s="22" t="s">
        <v>207</v>
      </c>
      <c r="C9239" s="22" t="s">
        <v>7</v>
      </c>
      <c r="D9239" s="22" t="s">
        <v>5</v>
      </c>
      <c r="E9239" s="22" t="s">
        <v>15</v>
      </c>
      <c r="F9239" s="22" t="s">
        <v>23</v>
      </c>
      <c r="G9239" s="1">
        <v>583856.36</v>
      </c>
    </row>
    <row r="9240" spans="2:7">
      <c r="B9240" s="22" t="s">
        <v>207</v>
      </c>
      <c r="C9240" s="22" t="s">
        <v>7</v>
      </c>
      <c r="D9240" s="22" t="s">
        <v>5</v>
      </c>
      <c r="E9240" s="22" t="s">
        <v>15</v>
      </c>
      <c r="F9240" s="22" t="s">
        <v>24</v>
      </c>
      <c r="G9240" s="1">
        <v>377119.75</v>
      </c>
    </row>
    <row r="9241" spans="2:7">
      <c r="B9241" s="22" t="s">
        <v>207</v>
      </c>
      <c r="C9241" s="22" t="s">
        <v>7</v>
      </c>
      <c r="D9241" s="22" t="s">
        <v>5</v>
      </c>
      <c r="E9241" s="22" t="s">
        <v>15</v>
      </c>
      <c r="F9241" s="22" t="s">
        <v>25</v>
      </c>
      <c r="G9241" s="1">
        <v>23824902.559999999</v>
      </c>
    </row>
    <row r="9242" spans="2:7">
      <c r="B9242" s="22" t="s">
        <v>207</v>
      </c>
      <c r="C9242" s="22" t="s">
        <v>7</v>
      </c>
      <c r="D9242" s="22" t="s">
        <v>5</v>
      </c>
      <c r="E9242" s="22" t="s">
        <v>15</v>
      </c>
      <c r="F9242" s="22" t="s">
        <v>26</v>
      </c>
      <c r="G9242" s="1">
        <v>13311965</v>
      </c>
    </row>
    <row r="9243" spans="2:7">
      <c r="B9243" s="22" t="s">
        <v>207</v>
      </c>
      <c r="C9243" s="22" t="s">
        <v>7</v>
      </c>
      <c r="D9243" s="22" t="s">
        <v>5</v>
      </c>
      <c r="E9243" s="22" t="s">
        <v>15</v>
      </c>
      <c r="F9243" s="22" t="s">
        <v>27</v>
      </c>
      <c r="G9243" s="1">
        <v>608151.31000000006</v>
      </c>
    </row>
    <row r="9244" spans="2:7">
      <c r="B9244" s="22" t="s">
        <v>207</v>
      </c>
      <c r="C9244" s="22" t="s">
        <v>7</v>
      </c>
      <c r="D9244" s="22" t="s">
        <v>5</v>
      </c>
      <c r="E9244" s="22" t="s">
        <v>15</v>
      </c>
      <c r="F9244" s="22" t="s">
        <v>72</v>
      </c>
      <c r="G9244" s="1">
        <v>133982.1</v>
      </c>
    </row>
    <row r="9245" spans="2:7">
      <c r="B9245" s="22" t="s">
        <v>207</v>
      </c>
      <c r="C9245" s="22" t="s">
        <v>7</v>
      </c>
      <c r="D9245" s="22" t="s">
        <v>5</v>
      </c>
      <c r="E9245" s="22" t="s">
        <v>28</v>
      </c>
      <c r="F9245" s="22" t="s">
        <v>29</v>
      </c>
      <c r="G9245" s="1">
        <v>5004695.42</v>
      </c>
    </row>
    <row r="9246" spans="2:7">
      <c r="B9246" s="22" t="s">
        <v>207</v>
      </c>
      <c r="C9246" s="22" t="s">
        <v>7</v>
      </c>
      <c r="D9246" s="22" t="s">
        <v>5</v>
      </c>
      <c r="E9246" s="22" t="s">
        <v>28</v>
      </c>
      <c r="F9246" s="22" t="s">
        <v>30</v>
      </c>
      <c r="G9246" s="1">
        <v>361189.25</v>
      </c>
    </row>
    <row r="9247" spans="2:7">
      <c r="B9247" s="22" t="s">
        <v>207</v>
      </c>
      <c r="C9247" s="22" t="s">
        <v>7</v>
      </c>
      <c r="D9247" s="22" t="s">
        <v>5</v>
      </c>
      <c r="E9247" s="22" t="s">
        <v>28</v>
      </c>
      <c r="F9247" s="22" t="s">
        <v>31</v>
      </c>
      <c r="G9247" s="1">
        <v>2250072.48</v>
      </c>
    </row>
    <row r="9248" spans="2:7">
      <c r="B9248" s="22" t="s">
        <v>207</v>
      </c>
      <c r="C9248" s="22" t="s">
        <v>7</v>
      </c>
      <c r="D9248" s="22" t="s">
        <v>5</v>
      </c>
      <c r="E9248" s="22" t="s">
        <v>28</v>
      </c>
      <c r="F9248" s="22" t="s">
        <v>32</v>
      </c>
      <c r="G9248" s="1">
        <v>1856962.26</v>
      </c>
    </row>
    <row r="9249" spans="2:7">
      <c r="B9249" s="22" t="s">
        <v>207</v>
      </c>
      <c r="C9249" s="22" t="s">
        <v>7</v>
      </c>
      <c r="D9249" s="22" t="s">
        <v>5</v>
      </c>
      <c r="E9249" s="22" t="s">
        <v>28</v>
      </c>
      <c r="F9249" s="22" t="s">
        <v>33</v>
      </c>
      <c r="G9249" s="1">
        <v>569071.1</v>
      </c>
    </row>
    <row r="9250" spans="2:7">
      <c r="B9250" s="22" t="s">
        <v>207</v>
      </c>
      <c r="C9250" s="22" t="s">
        <v>7</v>
      </c>
      <c r="D9250" s="22" t="s">
        <v>5</v>
      </c>
      <c r="E9250" s="22" t="s">
        <v>34</v>
      </c>
      <c r="F9250" s="22" t="s">
        <v>35</v>
      </c>
      <c r="G9250" s="1">
        <v>312287.90000000002</v>
      </c>
    </row>
    <row r="9251" spans="2:7">
      <c r="B9251" s="22" t="s">
        <v>207</v>
      </c>
      <c r="C9251" s="22" t="s">
        <v>7</v>
      </c>
      <c r="D9251" s="22" t="s">
        <v>5</v>
      </c>
      <c r="E9251" s="22" t="s">
        <v>34</v>
      </c>
      <c r="F9251" s="22" t="s">
        <v>37</v>
      </c>
      <c r="G9251" s="1">
        <v>16767960.640000001</v>
      </c>
    </row>
    <row r="9252" spans="2:7">
      <c r="B9252" s="22" t="s">
        <v>207</v>
      </c>
      <c r="C9252" s="22" t="s">
        <v>7</v>
      </c>
      <c r="D9252" s="22" t="s">
        <v>5</v>
      </c>
      <c r="E9252" s="22" t="s">
        <v>34</v>
      </c>
      <c r="F9252" s="22" t="s">
        <v>38</v>
      </c>
      <c r="G9252" s="1">
        <v>589114.56000000006</v>
      </c>
    </row>
    <row r="9253" spans="2:7">
      <c r="B9253" s="22" t="s">
        <v>207</v>
      </c>
      <c r="C9253" s="22" t="s">
        <v>7</v>
      </c>
      <c r="D9253" s="22" t="s">
        <v>5</v>
      </c>
      <c r="E9253" s="22" t="s">
        <v>34</v>
      </c>
      <c r="F9253" s="22" t="s">
        <v>39</v>
      </c>
      <c r="G9253" s="1">
        <v>902611.6</v>
      </c>
    </row>
    <row r="9254" spans="2:7">
      <c r="B9254" s="22" t="s">
        <v>207</v>
      </c>
      <c r="C9254" s="22" t="s">
        <v>7</v>
      </c>
      <c r="D9254" s="22" t="s">
        <v>5</v>
      </c>
      <c r="E9254" s="22" t="s">
        <v>34</v>
      </c>
      <c r="F9254" s="22" t="s">
        <v>40</v>
      </c>
      <c r="G9254" s="1">
        <v>791215.09</v>
      </c>
    </row>
    <row r="9255" spans="2:7">
      <c r="B9255" s="22" t="s">
        <v>207</v>
      </c>
      <c r="C9255" s="22" t="s">
        <v>7</v>
      </c>
      <c r="D9255" s="22" t="s">
        <v>5</v>
      </c>
      <c r="E9255" s="22" t="s">
        <v>34</v>
      </c>
      <c r="F9255" s="22" t="s">
        <v>41</v>
      </c>
      <c r="G9255" s="1">
        <v>110344.6</v>
      </c>
    </row>
    <row r="9256" spans="2:7">
      <c r="B9256" s="22" t="s">
        <v>207</v>
      </c>
      <c r="C9256" s="22" t="s">
        <v>7</v>
      </c>
      <c r="D9256" s="22" t="s">
        <v>5</v>
      </c>
      <c r="E9256" s="22" t="s">
        <v>34</v>
      </c>
      <c r="F9256" s="22" t="s">
        <v>44</v>
      </c>
      <c r="G9256" s="1">
        <v>34587.24</v>
      </c>
    </row>
    <row r="9257" spans="2:7">
      <c r="B9257" s="22" t="s">
        <v>207</v>
      </c>
      <c r="C9257" s="22" t="s">
        <v>7</v>
      </c>
      <c r="D9257" s="22" t="s">
        <v>5</v>
      </c>
      <c r="E9257" s="22" t="s">
        <v>34</v>
      </c>
      <c r="F9257" s="22" t="s">
        <v>45</v>
      </c>
      <c r="G9257" s="1">
        <v>675252.43</v>
      </c>
    </row>
    <row r="9258" spans="2:7">
      <c r="B9258" s="22" t="s">
        <v>207</v>
      </c>
      <c r="C9258" s="22" t="s">
        <v>7</v>
      </c>
      <c r="D9258" s="22" t="s">
        <v>5</v>
      </c>
      <c r="E9258" s="22" t="s">
        <v>34</v>
      </c>
      <c r="F9258" s="22" t="s">
        <v>46</v>
      </c>
      <c r="G9258" s="1">
        <v>433262.98</v>
      </c>
    </row>
    <row r="9259" spans="2:7">
      <c r="B9259" s="22" t="s">
        <v>207</v>
      </c>
      <c r="C9259" s="22" t="s">
        <v>7</v>
      </c>
      <c r="D9259" s="22" t="s">
        <v>5</v>
      </c>
      <c r="E9259" s="22" t="s">
        <v>34</v>
      </c>
      <c r="F9259" s="22" t="s">
        <v>47</v>
      </c>
      <c r="G9259" s="1">
        <v>2430202.16</v>
      </c>
    </row>
    <row r="9260" spans="2:7">
      <c r="B9260" s="22" t="s">
        <v>207</v>
      </c>
      <c r="C9260" s="22" t="s">
        <v>7</v>
      </c>
      <c r="D9260" s="22" t="s">
        <v>5</v>
      </c>
      <c r="E9260" s="22" t="s">
        <v>34</v>
      </c>
      <c r="F9260" s="22" t="s">
        <v>48</v>
      </c>
      <c r="G9260" s="1">
        <v>168131.1</v>
      </c>
    </row>
    <row r="9261" spans="2:7">
      <c r="B9261" s="22" t="s">
        <v>207</v>
      </c>
      <c r="C9261" s="22" t="s">
        <v>7</v>
      </c>
      <c r="D9261" s="22" t="s">
        <v>5</v>
      </c>
      <c r="E9261" s="22" t="s">
        <v>34</v>
      </c>
      <c r="F9261" s="22" t="s">
        <v>74</v>
      </c>
      <c r="G9261" s="1">
        <v>97086.97</v>
      </c>
    </row>
    <row r="9262" spans="2:7">
      <c r="B9262" s="22" t="s">
        <v>207</v>
      </c>
      <c r="C9262" s="22" t="s">
        <v>7</v>
      </c>
      <c r="D9262" s="22" t="s">
        <v>5</v>
      </c>
      <c r="E9262" s="22" t="s">
        <v>34</v>
      </c>
      <c r="F9262" s="22" t="s">
        <v>75</v>
      </c>
      <c r="G9262" s="1">
        <v>390874.03</v>
      </c>
    </row>
    <row r="9263" spans="2:7">
      <c r="B9263" s="22" t="s">
        <v>207</v>
      </c>
      <c r="C9263" s="22" t="s">
        <v>7</v>
      </c>
      <c r="D9263" s="22" t="s">
        <v>5</v>
      </c>
      <c r="E9263" s="22" t="s">
        <v>34</v>
      </c>
      <c r="F9263" s="22" t="s">
        <v>85</v>
      </c>
      <c r="G9263" s="1">
        <v>1325537.98</v>
      </c>
    </row>
    <row r="9264" spans="2:7">
      <c r="B9264" s="22" t="s">
        <v>207</v>
      </c>
      <c r="C9264" s="22" t="s">
        <v>7</v>
      </c>
      <c r="D9264" s="22" t="s">
        <v>5</v>
      </c>
      <c r="E9264" s="22" t="s">
        <v>34</v>
      </c>
      <c r="F9264" s="22" t="s">
        <v>49</v>
      </c>
      <c r="G9264" s="1">
        <v>3159363.87</v>
      </c>
    </row>
    <row r="9265" spans="2:7">
      <c r="B9265" s="22" t="s">
        <v>207</v>
      </c>
      <c r="C9265" s="22" t="s">
        <v>7</v>
      </c>
      <c r="D9265" s="22" t="s">
        <v>5</v>
      </c>
      <c r="E9265" s="22" t="s">
        <v>34</v>
      </c>
      <c r="F9265" s="22" t="s">
        <v>50</v>
      </c>
      <c r="G9265" s="1">
        <v>4226417.3499999996</v>
      </c>
    </row>
    <row r="9266" spans="2:7">
      <c r="B9266" s="22" t="s">
        <v>207</v>
      </c>
      <c r="C9266" s="22" t="s">
        <v>7</v>
      </c>
      <c r="D9266" s="22" t="s">
        <v>5</v>
      </c>
      <c r="E9266" s="22" t="s">
        <v>34</v>
      </c>
      <c r="F9266" s="22" t="s">
        <v>51</v>
      </c>
      <c r="G9266" s="1">
        <v>6924.27</v>
      </c>
    </row>
    <row r="9267" spans="2:7">
      <c r="B9267" s="22" t="s">
        <v>207</v>
      </c>
      <c r="C9267" s="22" t="s">
        <v>7</v>
      </c>
      <c r="D9267" s="22" t="s">
        <v>5</v>
      </c>
      <c r="E9267" s="22" t="s">
        <v>34</v>
      </c>
      <c r="F9267" s="22" t="s">
        <v>52</v>
      </c>
      <c r="G9267" s="1">
        <v>102686.83</v>
      </c>
    </row>
    <row r="9268" spans="2:7">
      <c r="B9268" s="22" t="s">
        <v>207</v>
      </c>
      <c r="C9268" s="22" t="s">
        <v>7</v>
      </c>
      <c r="D9268" s="22" t="s">
        <v>5</v>
      </c>
      <c r="E9268" s="22" t="s">
        <v>34</v>
      </c>
      <c r="F9268" s="22" t="s">
        <v>53</v>
      </c>
      <c r="G9268" s="1">
        <v>3956556.9</v>
      </c>
    </row>
    <row r="9269" spans="2:7">
      <c r="B9269" s="22" t="s">
        <v>207</v>
      </c>
      <c r="C9269" s="22" t="s">
        <v>7</v>
      </c>
      <c r="D9269" s="22" t="s">
        <v>5</v>
      </c>
      <c r="E9269" s="22" t="s">
        <v>34</v>
      </c>
      <c r="F9269" s="22" t="s">
        <v>68</v>
      </c>
      <c r="G9269" s="1">
        <v>2733189.27</v>
      </c>
    </row>
    <row r="9270" spans="2:7">
      <c r="B9270" s="22" t="s">
        <v>207</v>
      </c>
      <c r="C9270" s="22" t="s">
        <v>7</v>
      </c>
      <c r="D9270" s="22" t="s">
        <v>5</v>
      </c>
      <c r="E9270" s="22" t="s">
        <v>34</v>
      </c>
      <c r="F9270" s="22" t="s">
        <v>55</v>
      </c>
      <c r="G9270" s="1">
        <v>709066.81</v>
      </c>
    </row>
    <row r="9271" spans="2:7">
      <c r="B9271" s="22" t="s">
        <v>207</v>
      </c>
      <c r="C9271" s="22" t="s">
        <v>7</v>
      </c>
      <c r="D9271" s="22" t="s">
        <v>5</v>
      </c>
      <c r="E9271" s="22" t="s">
        <v>34</v>
      </c>
      <c r="F9271" s="22" t="s">
        <v>76</v>
      </c>
      <c r="G9271" s="1">
        <v>536709.28</v>
      </c>
    </row>
    <row r="9272" spans="2:7">
      <c r="B9272" s="22" t="s">
        <v>207</v>
      </c>
      <c r="C9272" s="22" t="s">
        <v>7</v>
      </c>
      <c r="D9272" s="22" t="s">
        <v>5</v>
      </c>
      <c r="E9272" s="22" t="s">
        <v>34</v>
      </c>
      <c r="F9272" s="22" t="s">
        <v>57</v>
      </c>
      <c r="G9272" s="1">
        <v>2978742.46</v>
      </c>
    </row>
    <row r="9273" spans="2:7">
      <c r="B9273" s="22" t="s">
        <v>207</v>
      </c>
      <c r="C9273" s="22" t="s">
        <v>7</v>
      </c>
      <c r="D9273" s="22" t="s">
        <v>5</v>
      </c>
      <c r="E9273" s="22" t="s">
        <v>34</v>
      </c>
      <c r="F9273" s="22" t="s">
        <v>100</v>
      </c>
      <c r="G9273" s="1">
        <v>929506.26</v>
      </c>
    </row>
    <row r="9274" spans="2:7">
      <c r="B9274" s="22" t="s">
        <v>207</v>
      </c>
      <c r="C9274" s="22" t="s">
        <v>7</v>
      </c>
      <c r="D9274" s="22" t="s">
        <v>5</v>
      </c>
      <c r="E9274" s="22" t="s">
        <v>34</v>
      </c>
      <c r="F9274" s="22" t="s">
        <v>58</v>
      </c>
      <c r="G9274" s="1">
        <v>1174153.97</v>
      </c>
    </row>
    <row r="9275" spans="2:7">
      <c r="B9275" s="22" t="s">
        <v>207</v>
      </c>
      <c r="C9275" s="22" t="s">
        <v>7</v>
      </c>
      <c r="D9275" s="22" t="s">
        <v>5</v>
      </c>
      <c r="E9275" s="22" t="s">
        <v>34</v>
      </c>
      <c r="F9275" s="22" t="s">
        <v>126</v>
      </c>
      <c r="G9275" s="1">
        <v>12000</v>
      </c>
    </row>
    <row r="9276" spans="2:7">
      <c r="B9276" s="22" t="s">
        <v>207</v>
      </c>
      <c r="C9276" s="22" t="s">
        <v>7</v>
      </c>
      <c r="D9276" s="22" t="s">
        <v>5</v>
      </c>
      <c r="E9276" s="22" t="s">
        <v>59</v>
      </c>
      <c r="F9276" s="22" t="s">
        <v>55</v>
      </c>
      <c r="G9276" s="1">
        <v>298821.59000000003</v>
      </c>
    </row>
    <row r="9277" spans="2:7">
      <c r="B9277" s="22" t="s">
        <v>207</v>
      </c>
      <c r="C9277" s="22" t="s">
        <v>7</v>
      </c>
      <c r="D9277" s="22" t="s">
        <v>5</v>
      </c>
      <c r="E9277" s="22" t="s">
        <v>60</v>
      </c>
      <c r="F9277" s="22" t="s">
        <v>77</v>
      </c>
      <c r="G9277" s="1">
        <v>11985.6</v>
      </c>
    </row>
    <row r="9278" spans="2:7">
      <c r="B9278" s="22" t="s">
        <v>207</v>
      </c>
      <c r="C9278" s="22" t="s">
        <v>7</v>
      </c>
      <c r="D9278" s="22" t="s">
        <v>5</v>
      </c>
      <c r="E9278" s="22" t="s">
        <v>60</v>
      </c>
      <c r="F9278" s="22" t="s">
        <v>78</v>
      </c>
      <c r="G9278" s="1">
        <v>55203.39</v>
      </c>
    </row>
    <row r="9279" spans="2:7">
      <c r="B9279" s="22" t="s">
        <v>207</v>
      </c>
      <c r="C9279" s="22" t="s">
        <v>7</v>
      </c>
      <c r="D9279" s="22" t="s">
        <v>5</v>
      </c>
      <c r="E9279" s="22" t="s">
        <v>60</v>
      </c>
      <c r="F9279" s="22" t="s">
        <v>79</v>
      </c>
      <c r="G9279" s="1">
        <v>177669.66</v>
      </c>
    </row>
    <row r="9280" spans="2:7">
      <c r="B9280" s="22" t="s">
        <v>207</v>
      </c>
      <c r="C9280" s="22" t="s">
        <v>7</v>
      </c>
      <c r="D9280" s="22" t="s">
        <v>5</v>
      </c>
      <c r="E9280" s="22" t="s">
        <v>60</v>
      </c>
      <c r="F9280" s="22" t="s">
        <v>80</v>
      </c>
      <c r="G9280" s="1">
        <v>219134.49</v>
      </c>
    </row>
    <row r="9281" spans="2:7">
      <c r="B9281" s="22" t="s">
        <v>207</v>
      </c>
      <c r="C9281" s="22" t="s">
        <v>7</v>
      </c>
      <c r="D9281" s="22" t="s">
        <v>5</v>
      </c>
      <c r="E9281" s="22" t="s">
        <v>60</v>
      </c>
      <c r="F9281" s="22" t="s">
        <v>62</v>
      </c>
      <c r="G9281" s="1">
        <v>17927.669999999998</v>
      </c>
    </row>
    <row r="9282" spans="2:7">
      <c r="B9282" s="22" t="s">
        <v>207</v>
      </c>
      <c r="C9282" s="22" t="s">
        <v>7</v>
      </c>
      <c r="D9282" s="22" t="s">
        <v>7</v>
      </c>
      <c r="E9282" s="22" t="s">
        <v>5</v>
      </c>
      <c r="F9282" s="22" t="s">
        <v>6</v>
      </c>
      <c r="G9282" s="1">
        <v>521956.45</v>
      </c>
    </row>
    <row r="9283" spans="2:7">
      <c r="B9283" s="22" t="s">
        <v>207</v>
      </c>
      <c r="C9283" s="22" t="s">
        <v>7</v>
      </c>
      <c r="D9283" s="22" t="s">
        <v>7</v>
      </c>
      <c r="E9283" s="22" t="s">
        <v>7</v>
      </c>
      <c r="F9283" s="22" t="s">
        <v>6</v>
      </c>
      <c r="G9283" s="1">
        <v>-200938.92</v>
      </c>
    </row>
    <row r="9284" spans="2:7">
      <c r="B9284" s="22" t="s">
        <v>207</v>
      </c>
      <c r="C9284" s="22" t="s">
        <v>7</v>
      </c>
      <c r="D9284" s="22" t="s">
        <v>7</v>
      </c>
      <c r="E9284" s="22" t="s">
        <v>8</v>
      </c>
      <c r="F9284" s="22" t="s">
        <v>9</v>
      </c>
      <c r="G9284" s="1">
        <v>23560337.559999999</v>
      </c>
    </row>
    <row r="9285" spans="2:7">
      <c r="B9285" s="22" t="s">
        <v>207</v>
      </c>
      <c r="C9285" s="22" t="s">
        <v>7</v>
      </c>
      <c r="D9285" s="22" t="s">
        <v>7</v>
      </c>
      <c r="E9285" s="22" t="s">
        <v>8</v>
      </c>
      <c r="F9285" s="22" t="s">
        <v>10</v>
      </c>
      <c r="G9285" s="1">
        <v>3563123.28</v>
      </c>
    </row>
    <row r="9286" spans="2:7">
      <c r="B9286" s="22" t="s">
        <v>207</v>
      </c>
      <c r="C9286" s="22" t="s">
        <v>7</v>
      </c>
      <c r="D9286" s="22" t="s">
        <v>7</v>
      </c>
      <c r="E9286" s="22" t="s">
        <v>8</v>
      </c>
      <c r="F9286" s="22" t="s">
        <v>11</v>
      </c>
      <c r="G9286" s="1">
        <v>676738.42</v>
      </c>
    </row>
    <row r="9287" spans="2:7">
      <c r="B9287" s="22" t="s">
        <v>207</v>
      </c>
      <c r="C9287" s="22" t="s">
        <v>7</v>
      </c>
      <c r="D9287" s="22" t="s">
        <v>7</v>
      </c>
      <c r="E9287" s="22" t="s">
        <v>8</v>
      </c>
      <c r="F9287" s="22" t="s">
        <v>12</v>
      </c>
      <c r="G9287" s="1">
        <v>5780625.3799999999</v>
      </c>
    </row>
    <row r="9288" spans="2:7">
      <c r="B9288" s="22" t="s">
        <v>207</v>
      </c>
      <c r="C9288" s="22" t="s">
        <v>7</v>
      </c>
      <c r="D9288" s="22" t="s">
        <v>7</v>
      </c>
      <c r="E9288" s="22" t="s">
        <v>8</v>
      </c>
      <c r="F9288" s="22" t="s">
        <v>13</v>
      </c>
      <c r="G9288" s="1">
        <v>283114.12</v>
      </c>
    </row>
    <row r="9289" spans="2:7">
      <c r="B9289" s="22" t="s">
        <v>207</v>
      </c>
      <c r="C9289" s="22" t="s">
        <v>7</v>
      </c>
      <c r="D9289" s="22" t="s">
        <v>7</v>
      </c>
      <c r="E9289" s="22" t="s">
        <v>14</v>
      </c>
      <c r="F9289" s="22" t="s">
        <v>9</v>
      </c>
      <c r="G9289" s="1">
        <v>4588627.46</v>
      </c>
    </row>
    <row r="9290" spans="2:7">
      <c r="B9290" s="22" t="s">
        <v>207</v>
      </c>
      <c r="C9290" s="22" t="s">
        <v>7</v>
      </c>
      <c r="D9290" s="22" t="s">
        <v>7</v>
      </c>
      <c r="E9290" s="22" t="s">
        <v>14</v>
      </c>
      <c r="F9290" s="22" t="s">
        <v>10</v>
      </c>
      <c r="G9290" s="1">
        <v>37311.660000000003</v>
      </c>
    </row>
    <row r="9291" spans="2:7">
      <c r="B9291" s="22" t="s">
        <v>207</v>
      </c>
      <c r="C9291" s="22" t="s">
        <v>7</v>
      </c>
      <c r="D9291" s="22" t="s">
        <v>7</v>
      </c>
      <c r="E9291" s="22" t="s">
        <v>14</v>
      </c>
      <c r="F9291" s="22" t="s">
        <v>11</v>
      </c>
      <c r="G9291" s="1">
        <v>413221.04</v>
      </c>
    </row>
    <row r="9292" spans="2:7">
      <c r="B9292" s="22" t="s">
        <v>207</v>
      </c>
      <c r="C9292" s="22" t="s">
        <v>7</v>
      </c>
      <c r="D9292" s="22" t="s">
        <v>7</v>
      </c>
      <c r="E9292" s="22" t="s">
        <v>14</v>
      </c>
      <c r="F9292" s="22" t="s">
        <v>12</v>
      </c>
      <c r="G9292" s="1">
        <v>1161330.56</v>
      </c>
    </row>
    <row r="9293" spans="2:7">
      <c r="B9293" s="22" t="s">
        <v>207</v>
      </c>
      <c r="C9293" s="22" t="s">
        <v>7</v>
      </c>
      <c r="D9293" s="22" t="s">
        <v>7</v>
      </c>
      <c r="E9293" s="22" t="s">
        <v>14</v>
      </c>
      <c r="F9293" s="22" t="s">
        <v>13</v>
      </c>
      <c r="G9293" s="1">
        <v>55432.59</v>
      </c>
    </row>
    <row r="9294" spans="2:7">
      <c r="B9294" s="22" t="s">
        <v>207</v>
      </c>
      <c r="C9294" s="22" t="s">
        <v>7</v>
      </c>
      <c r="D9294" s="22" t="s">
        <v>7</v>
      </c>
      <c r="E9294" s="22" t="s">
        <v>15</v>
      </c>
      <c r="F9294" s="22" t="s">
        <v>16</v>
      </c>
      <c r="G9294" s="1">
        <v>1094.2</v>
      </c>
    </row>
    <row r="9295" spans="2:7">
      <c r="B9295" s="22" t="s">
        <v>207</v>
      </c>
      <c r="C9295" s="22" t="s">
        <v>7</v>
      </c>
      <c r="D9295" s="22" t="s">
        <v>7</v>
      </c>
      <c r="E9295" s="22" t="s">
        <v>15</v>
      </c>
      <c r="F9295" s="22" t="s">
        <v>71</v>
      </c>
      <c r="G9295" s="1">
        <v>1249.6300000000001</v>
      </c>
    </row>
    <row r="9296" spans="2:7">
      <c r="B9296" s="22" t="s">
        <v>207</v>
      </c>
      <c r="C9296" s="22" t="s">
        <v>7</v>
      </c>
      <c r="D9296" s="22" t="s">
        <v>7</v>
      </c>
      <c r="E9296" s="22" t="s">
        <v>15</v>
      </c>
      <c r="F9296" s="22" t="s">
        <v>17</v>
      </c>
      <c r="G9296" s="1">
        <v>655363.63</v>
      </c>
    </row>
    <row r="9297" spans="2:7">
      <c r="B9297" s="22" t="s">
        <v>207</v>
      </c>
      <c r="C9297" s="22" t="s">
        <v>7</v>
      </c>
      <c r="D9297" s="22" t="s">
        <v>7</v>
      </c>
      <c r="E9297" s="22" t="s">
        <v>15</v>
      </c>
      <c r="F9297" s="22" t="s">
        <v>18</v>
      </c>
      <c r="G9297" s="1">
        <v>318290.09999999998</v>
      </c>
    </row>
    <row r="9298" spans="2:7">
      <c r="B9298" s="22" t="s">
        <v>207</v>
      </c>
      <c r="C9298" s="22" t="s">
        <v>7</v>
      </c>
      <c r="D9298" s="22" t="s">
        <v>7</v>
      </c>
      <c r="E9298" s="22" t="s">
        <v>15</v>
      </c>
      <c r="F9298" s="22" t="s">
        <v>19</v>
      </c>
      <c r="G9298" s="1">
        <v>1255916.57</v>
      </c>
    </row>
    <row r="9299" spans="2:7">
      <c r="B9299" s="22" t="s">
        <v>207</v>
      </c>
      <c r="C9299" s="22" t="s">
        <v>7</v>
      </c>
      <c r="D9299" s="22" t="s">
        <v>7</v>
      </c>
      <c r="E9299" s="22" t="s">
        <v>15</v>
      </c>
      <c r="F9299" s="22" t="s">
        <v>20</v>
      </c>
      <c r="G9299" s="1">
        <v>400829.4</v>
      </c>
    </row>
    <row r="9300" spans="2:7">
      <c r="B9300" s="22" t="s">
        <v>207</v>
      </c>
      <c r="C9300" s="22" t="s">
        <v>7</v>
      </c>
      <c r="D9300" s="22" t="s">
        <v>7</v>
      </c>
      <c r="E9300" s="22" t="s">
        <v>15</v>
      </c>
      <c r="F9300" s="22" t="s">
        <v>21</v>
      </c>
      <c r="G9300" s="1">
        <v>2290.86</v>
      </c>
    </row>
    <row r="9301" spans="2:7">
      <c r="B9301" s="22" t="s">
        <v>207</v>
      </c>
      <c r="C9301" s="22" t="s">
        <v>7</v>
      </c>
      <c r="D9301" s="22" t="s">
        <v>7</v>
      </c>
      <c r="E9301" s="22" t="s">
        <v>15</v>
      </c>
      <c r="F9301" s="22" t="s">
        <v>22</v>
      </c>
      <c r="G9301" s="1">
        <v>1573.44</v>
      </c>
    </row>
    <row r="9302" spans="2:7">
      <c r="B9302" s="22" t="s">
        <v>207</v>
      </c>
      <c r="C9302" s="22" t="s">
        <v>7</v>
      </c>
      <c r="D9302" s="22" t="s">
        <v>7</v>
      </c>
      <c r="E9302" s="22" t="s">
        <v>15</v>
      </c>
      <c r="F9302" s="22" t="s">
        <v>23</v>
      </c>
      <c r="G9302" s="1">
        <v>9123.24</v>
      </c>
    </row>
    <row r="9303" spans="2:7">
      <c r="B9303" s="22" t="s">
        <v>207</v>
      </c>
      <c r="C9303" s="22" t="s">
        <v>7</v>
      </c>
      <c r="D9303" s="22" t="s">
        <v>7</v>
      </c>
      <c r="E9303" s="22" t="s">
        <v>15</v>
      </c>
      <c r="F9303" s="22" t="s">
        <v>24</v>
      </c>
      <c r="G9303" s="1">
        <v>22081</v>
      </c>
    </row>
    <row r="9304" spans="2:7">
      <c r="B9304" s="22" t="s">
        <v>207</v>
      </c>
      <c r="C9304" s="22" t="s">
        <v>7</v>
      </c>
      <c r="D9304" s="22" t="s">
        <v>7</v>
      </c>
      <c r="E9304" s="22" t="s">
        <v>15</v>
      </c>
      <c r="F9304" s="22" t="s">
        <v>25</v>
      </c>
      <c r="G9304" s="1">
        <v>174134.96</v>
      </c>
    </row>
    <row r="9305" spans="2:7">
      <c r="B9305" s="22" t="s">
        <v>207</v>
      </c>
      <c r="C9305" s="22" t="s">
        <v>7</v>
      </c>
      <c r="D9305" s="22" t="s">
        <v>7</v>
      </c>
      <c r="E9305" s="22" t="s">
        <v>15</v>
      </c>
      <c r="F9305" s="22" t="s">
        <v>26</v>
      </c>
      <c r="G9305" s="1">
        <v>687263.96</v>
      </c>
    </row>
    <row r="9306" spans="2:7">
      <c r="B9306" s="22" t="s">
        <v>207</v>
      </c>
      <c r="C9306" s="22" t="s">
        <v>7</v>
      </c>
      <c r="D9306" s="22" t="s">
        <v>7</v>
      </c>
      <c r="E9306" s="22" t="s">
        <v>15</v>
      </c>
      <c r="F9306" s="22" t="s">
        <v>27</v>
      </c>
      <c r="G9306" s="1">
        <v>23817.89</v>
      </c>
    </row>
    <row r="9307" spans="2:7">
      <c r="B9307" s="22" t="s">
        <v>207</v>
      </c>
      <c r="C9307" s="22" t="s">
        <v>7</v>
      </c>
      <c r="D9307" s="22" t="s">
        <v>7</v>
      </c>
      <c r="E9307" s="22" t="s">
        <v>15</v>
      </c>
      <c r="F9307" s="22" t="s">
        <v>72</v>
      </c>
      <c r="G9307" s="1">
        <v>6079.06</v>
      </c>
    </row>
    <row r="9308" spans="2:7">
      <c r="B9308" s="22" t="s">
        <v>207</v>
      </c>
      <c r="C9308" s="22" t="s">
        <v>7</v>
      </c>
      <c r="D9308" s="22" t="s">
        <v>7</v>
      </c>
      <c r="E9308" s="22" t="s">
        <v>28</v>
      </c>
      <c r="F9308" s="22" t="s">
        <v>29</v>
      </c>
      <c r="G9308" s="1">
        <v>4700567.88</v>
      </c>
    </row>
    <row r="9309" spans="2:7">
      <c r="B9309" s="22" t="s">
        <v>207</v>
      </c>
      <c r="C9309" s="22" t="s">
        <v>7</v>
      </c>
      <c r="D9309" s="22" t="s">
        <v>7</v>
      </c>
      <c r="E9309" s="22" t="s">
        <v>28</v>
      </c>
      <c r="F9309" s="22" t="s">
        <v>30</v>
      </c>
      <c r="G9309" s="1">
        <v>761.8</v>
      </c>
    </row>
    <row r="9310" spans="2:7">
      <c r="B9310" s="22" t="s">
        <v>207</v>
      </c>
      <c r="C9310" s="22" t="s">
        <v>7</v>
      </c>
      <c r="D9310" s="22" t="s">
        <v>7</v>
      </c>
      <c r="E9310" s="22" t="s">
        <v>28</v>
      </c>
      <c r="F9310" s="22" t="s">
        <v>31</v>
      </c>
      <c r="G9310" s="1">
        <v>371392.65</v>
      </c>
    </row>
    <row r="9311" spans="2:7">
      <c r="B9311" s="22" t="s">
        <v>207</v>
      </c>
      <c r="C9311" s="22" t="s">
        <v>7</v>
      </c>
      <c r="D9311" s="22" t="s">
        <v>7</v>
      </c>
      <c r="E9311" s="22" t="s">
        <v>28</v>
      </c>
      <c r="F9311" s="22" t="s">
        <v>32</v>
      </c>
      <c r="G9311" s="1">
        <v>91731.42</v>
      </c>
    </row>
    <row r="9312" spans="2:7">
      <c r="B9312" s="22" t="s">
        <v>207</v>
      </c>
      <c r="C9312" s="22" t="s">
        <v>7</v>
      </c>
      <c r="D9312" s="22" t="s">
        <v>7</v>
      </c>
      <c r="E9312" s="22" t="s">
        <v>28</v>
      </c>
      <c r="F9312" s="22" t="s">
        <v>33</v>
      </c>
      <c r="G9312" s="1">
        <v>56116.35</v>
      </c>
    </row>
    <row r="9313" spans="2:7">
      <c r="B9313" s="22" t="s">
        <v>207</v>
      </c>
      <c r="C9313" s="22" t="s">
        <v>7</v>
      </c>
      <c r="D9313" s="22" t="s">
        <v>7</v>
      </c>
      <c r="E9313" s="22" t="s">
        <v>34</v>
      </c>
      <c r="F9313" s="22" t="s">
        <v>35</v>
      </c>
      <c r="G9313" s="1">
        <v>14000</v>
      </c>
    </row>
    <row r="9314" spans="2:7">
      <c r="B9314" s="22" t="s">
        <v>207</v>
      </c>
      <c r="C9314" s="22" t="s">
        <v>7</v>
      </c>
      <c r="D9314" s="22" t="s">
        <v>7</v>
      </c>
      <c r="E9314" s="22" t="s">
        <v>34</v>
      </c>
      <c r="F9314" s="22" t="s">
        <v>36</v>
      </c>
      <c r="G9314" s="1">
        <v>66752.06</v>
      </c>
    </row>
    <row r="9315" spans="2:7">
      <c r="B9315" s="22" t="s">
        <v>207</v>
      </c>
      <c r="C9315" s="22" t="s">
        <v>7</v>
      </c>
      <c r="D9315" s="22" t="s">
        <v>7</v>
      </c>
      <c r="E9315" s="22" t="s">
        <v>34</v>
      </c>
      <c r="F9315" s="22" t="s">
        <v>37</v>
      </c>
      <c r="G9315" s="1">
        <v>86300.26</v>
      </c>
    </row>
    <row r="9316" spans="2:7">
      <c r="B9316" s="22" t="s">
        <v>207</v>
      </c>
      <c r="C9316" s="22" t="s">
        <v>7</v>
      </c>
      <c r="D9316" s="22" t="s">
        <v>7</v>
      </c>
      <c r="E9316" s="22" t="s">
        <v>34</v>
      </c>
      <c r="F9316" s="22" t="s">
        <v>38</v>
      </c>
      <c r="G9316" s="1">
        <v>9345.35</v>
      </c>
    </row>
    <row r="9317" spans="2:7">
      <c r="B9317" s="22" t="s">
        <v>207</v>
      </c>
      <c r="C9317" s="22" t="s">
        <v>7</v>
      </c>
      <c r="D9317" s="22" t="s">
        <v>7</v>
      </c>
      <c r="E9317" s="22" t="s">
        <v>34</v>
      </c>
      <c r="F9317" s="22" t="s">
        <v>39</v>
      </c>
      <c r="G9317" s="1">
        <v>239580.54</v>
      </c>
    </row>
    <row r="9318" spans="2:7">
      <c r="B9318" s="22" t="s">
        <v>207</v>
      </c>
      <c r="C9318" s="22" t="s">
        <v>7</v>
      </c>
      <c r="D9318" s="22" t="s">
        <v>7</v>
      </c>
      <c r="E9318" s="22" t="s">
        <v>34</v>
      </c>
      <c r="F9318" s="22" t="s">
        <v>46</v>
      </c>
      <c r="G9318" s="1">
        <v>25231.01</v>
      </c>
    </row>
    <row r="9319" spans="2:7">
      <c r="B9319" s="22" t="s">
        <v>207</v>
      </c>
      <c r="C9319" s="22" t="s">
        <v>7</v>
      </c>
      <c r="D9319" s="22" t="s">
        <v>7</v>
      </c>
      <c r="E9319" s="22" t="s">
        <v>34</v>
      </c>
      <c r="F9319" s="22" t="s">
        <v>47</v>
      </c>
      <c r="G9319" s="1">
        <v>72744.47</v>
      </c>
    </row>
    <row r="9320" spans="2:7">
      <c r="B9320" s="22" t="s">
        <v>207</v>
      </c>
      <c r="C9320" s="22" t="s">
        <v>7</v>
      </c>
      <c r="D9320" s="22" t="s">
        <v>7</v>
      </c>
      <c r="E9320" s="22" t="s">
        <v>34</v>
      </c>
      <c r="F9320" s="22" t="s">
        <v>48</v>
      </c>
      <c r="G9320" s="1">
        <v>282.88</v>
      </c>
    </row>
    <row r="9321" spans="2:7">
      <c r="B9321" s="22" t="s">
        <v>207</v>
      </c>
      <c r="C9321" s="22" t="s">
        <v>7</v>
      </c>
      <c r="D9321" s="22" t="s">
        <v>7</v>
      </c>
      <c r="E9321" s="22" t="s">
        <v>34</v>
      </c>
      <c r="F9321" s="22" t="s">
        <v>75</v>
      </c>
      <c r="G9321" s="1">
        <v>290559.64</v>
      </c>
    </row>
    <row r="9322" spans="2:7">
      <c r="B9322" s="22" t="s">
        <v>207</v>
      </c>
      <c r="C9322" s="22" t="s">
        <v>7</v>
      </c>
      <c r="D9322" s="22" t="s">
        <v>7</v>
      </c>
      <c r="E9322" s="22" t="s">
        <v>34</v>
      </c>
      <c r="F9322" s="22" t="s">
        <v>85</v>
      </c>
      <c r="G9322" s="1">
        <v>48620</v>
      </c>
    </row>
    <row r="9323" spans="2:7">
      <c r="B9323" s="22" t="s">
        <v>207</v>
      </c>
      <c r="C9323" s="22" t="s">
        <v>7</v>
      </c>
      <c r="D9323" s="22" t="s">
        <v>7</v>
      </c>
      <c r="E9323" s="22" t="s">
        <v>34</v>
      </c>
      <c r="F9323" s="22" t="s">
        <v>50</v>
      </c>
      <c r="G9323" s="1">
        <v>155674.56</v>
      </c>
    </row>
    <row r="9324" spans="2:7">
      <c r="B9324" s="22" t="s">
        <v>207</v>
      </c>
      <c r="C9324" s="22" t="s">
        <v>7</v>
      </c>
      <c r="D9324" s="22" t="s">
        <v>7</v>
      </c>
      <c r="E9324" s="22" t="s">
        <v>34</v>
      </c>
      <c r="F9324" s="22" t="s">
        <v>52</v>
      </c>
      <c r="G9324" s="1">
        <v>-311112.81</v>
      </c>
    </row>
    <row r="9325" spans="2:7">
      <c r="B9325" s="22" t="s">
        <v>207</v>
      </c>
      <c r="C9325" s="22" t="s">
        <v>7</v>
      </c>
      <c r="D9325" s="22" t="s">
        <v>7</v>
      </c>
      <c r="E9325" s="22" t="s">
        <v>34</v>
      </c>
      <c r="F9325" s="22" t="s">
        <v>68</v>
      </c>
      <c r="G9325" s="1">
        <v>541534.69999999995</v>
      </c>
    </row>
    <row r="9326" spans="2:7">
      <c r="B9326" s="22" t="s">
        <v>207</v>
      </c>
      <c r="C9326" s="22" t="s">
        <v>7</v>
      </c>
      <c r="D9326" s="22" t="s">
        <v>7</v>
      </c>
      <c r="E9326" s="22" t="s">
        <v>34</v>
      </c>
      <c r="F9326" s="22" t="s">
        <v>55</v>
      </c>
      <c r="G9326" s="1">
        <v>167088.19</v>
      </c>
    </row>
    <row r="9327" spans="2:7">
      <c r="B9327" s="22" t="s">
        <v>207</v>
      </c>
      <c r="C9327" s="22" t="s">
        <v>7</v>
      </c>
      <c r="D9327" s="22" t="s">
        <v>7</v>
      </c>
      <c r="E9327" s="22" t="s">
        <v>34</v>
      </c>
      <c r="F9327" s="22" t="s">
        <v>58</v>
      </c>
      <c r="G9327" s="1">
        <v>148119.63</v>
      </c>
    </row>
    <row r="9328" spans="2:7">
      <c r="B9328" s="22" t="s">
        <v>207</v>
      </c>
      <c r="C9328" s="22" t="s">
        <v>7</v>
      </c>
      <c r="D9328" s="22" t="s">
        <v>7</v>
      </c>
      <c r="E9328" s="22" t="s">
        <v>59</v>
      </c>
      <c r="F9328" s="22" t="s">
        <v>55</v>
      </c>
      <c r="G9328" s="1">
        <v>87102.35</v>
      </c>
    </row>
    <row r="9329" spans="2:7">
      <c r="B9329" s="22" t="s">
        <v>207</v>
      </c>
      <c r="C9329" s="22" t="s">
        <v>7</v>
      </c>
      <c r="D9329" s="22" t="s">
        <v>7</v>
      </c>
      <c r="E9329" s="22" t="s">
        <v>60</v>
      </c>
      <c r="F9329" s="22" t="s">
        <v>61</v>
      </c>
      <c r="G9329" s="1">
        <v>9839.08</v>
      </c>
    </row>
    <row r="9330" spans="2:7">
      <c r="B9330" s="22" t="s">
        <v>207</v>
      </c>
      <c r="C9330" s="22" t="s">
        <v>7</v>
      </c>
      <c r="D9330" s="22" t="s">
        <v>7</v>
      </c>
      <c r="E9330" s="22" t="s">
        <v>60</v>
      </c>
      <c r="F9330" s="22" t="s">
        <v>62</v>
      </c>
      <c r="G9330" s="1">
        <v>42728.07</v>
      </c>
    </row>
    <row r="9331" spans="2:7">
      <c r="B9331" s="22" t="s">
        <v>208</v>
      </c>
      <c r="C9331" s="22" t="s">
        <v>7</v>
      </c>
      <c r="D9331" s="22" t="s">
        <v>5</v>
      </c>
      <c r="E9331" s="22" t="s">
        <v>5</v>
      </c>
      <c r="F9331" s="22" t="s">
        <v>6</v>
      </c>
      <c r="G9331" s="1">
        <v>520140.41</v>
      </c>
    </row>
    <row r="9332" spans="2:7">
      <c r="B9332" s="22" t="s">
        <v>208</v>
      </c>
      <c r="C9332" s="22" t="s">
        <v>7</v>
      </c>
      <c r="D9332" s="22" t="s">
        <v>5</v>
      </c>
      <c r="E9332" s="22" t="s">
        <v>7</v>
      </c>
      <c r="F9332" s="22" t="s">
        <v>6</v>
      </c>
      <c r="G9332" s="1">
        <v>-2397946.59</v>
      </c>
    </row>
    <row r="9333" spans="2:7">
      <c r="B9333" s="22" t="s">
        <v>208</v>
      </c>
      <c r="C9333" s="22" t="s">
        <v>7</v>
      </c>
      <c r="D9333" s="22" t="s">
        <v>5</v>
      </c>
      <c r="E9333" s="22" t="s">
        <v>8</v>
      </c>
      <c r="F9333" s="22" t="s">
        <v>9</v>
      </c>
      <c r="G9333" s="1">
        <v>133967219.31999999</v>
      </c>
    </row>
    <row r="9334" spans="2:7">
      <c r="B9334" s="22" t="s">
        <v>208</v>
      </c>
      <c r="C9334" s="22" t="s">
        <v>7</v>
      </c>
      <c r="D9334" s="22" t="s">
        <v>5</v>
      </c>
      <c r="E9334" s="22" t="s">
        <v>8</v>
      </c>
      <c r="F9334" s="22" t="s">
        <v>10</v>
      </c>
      <c r="G9334" s="1">
        <v>3327883.12</v>
      </c>
    </row>
    <row r="9335" spans="2:7">
      <c r="B9335" s="22" t="s">
        <v>208</v>
      </c>
      <c r="C9335" s="22" t="s">
        <v>7</v>
      </c>
      <c r="D9335" s="22" t="s">
        <v>5</v>
      </c>
      <c r="E9335" s="22" t="s">
        <v>8</v>
      </c>
      <c r="F9335" s="22" t="s">
        <v>11</v>
      </c>
      <c r="G9335" s="1">
        <v>2687999.61</v>
      </c>
    </row>
    <row r="9336" spans="2:7">
      <c r="B9336" s="22" t="s">
        <v>208</v>
      </c>
      <c r="C9336" s="22" t="s">
        <v>7</v>
      </c>
      <c r="D9336" s="22" t="s">
        <v>5</v>
      </c>
      <c r="E9336" s="22" t="s">
        <v>8</v>
      </c>
      <c r="F9336" s="22" t="s">
        <v>12</v>
      </c>
      <c r="G9336" s="1">
        <v>2355419.19</v>
      </c>
    </row>
    <row r="9337" spans="2:7">
      <c r="B9337" s="22" t="s">
        <v>208</v>
      </c>
      <c r="C9337" s="22" t="s">
        <v>7</v>
      </c>
      <c r="D9337" s="22" t="s">
        <v>5</v>
      </c>
      <c r="E9337" s="22" t="s">
        <v>8</v>
      </c>
      <c r="F9337" s="22" t="s">
        <v>13</v>
      </c>
      <c r="G9337" s="1">
        <v>411630.24</v>
      </c>
    </row>
    <row r="9338" spans="2:7">
      <c r="B9338" s="22" t="s">
        <v>208</v>
      </c>
      <c r="C9338" s="22" t="s">
        <v>7</v>
      </c>
      <c r="D9338" s="22" t="s">
        <v>5</v>
      </c>
      <c r="E9338" s="22" t="s">
        <v>8</v>
      </c>
      <c r="F9338" s="22" t="s">
        <v>70</v>
      </c>
      <c r="G9338" s="1">
        <v>1288707</v>
      </c>
    </row>
    <row r="9339" spans="2:7">
      <c r="B9339" s="22" t="s">
        <v>208</v>
      </c>
      <c r="C9339" s="22" t="s">
        <v>7</v>
      </c>
      <c r="D9339" s="22" t="s">
        <v>5</v>
      </c>
      <c r="E9339" s="22" t="s">
        <v>14</v>
      </c>
      <c r="F9339" s="22" t="s">
        <v>9</v>
      </c>
      <c r="G9339" s="1">
        <v>52578901.579999998</v>
      </c>
    </row>
    <row r="9340" spans="2:7">
      <c r="B9340" s="22" t="s">
        <v>208</v>
      </c>
      <c r="C9340" s="22" t="s">
        <v>7</v>
      </c>
      <c r="D9340" s="22" t="s">
        <v>5</v>
      </c>
      <c r="E9340" s="22" t="s">
        <v>14</v>
      </c>
      <c r="F9340" s="22" t="s">
        <v>10</v>
      </c>
      <c r="G9340" s="1">
        <v>1316825.72</v>
      </c>
    </row>
    <row r="9341" spans="2:7">
      <c r="B9341" s="22" t="s">
        <v>208</v>
      </c>
      <c r="C9341" s="22" t="s">
        <v>7</v>
      </c>
      <c r="D9341" s="22" t="s">
        <v>5</v>
      </c>
      <c r="E9341" s="22" t="s">
        <v>14</v>
      </c>
      <c r="F9341" s="22" t="s">
        <v>11</v>
      </c>
      <c r="G9341" s="1">
        <v>1083897.31</v>
      </c>
    </row>
    <row r="9342" spans="2:7">
      <c r="B9342" s="22" t="s">
        <v>208</v>
      </c>
      <c r="C9342" s="22" t="s">
        <v>7</v>
      </c>
      <c r="D9342" s="22" t="s">
        <v>5</v>
      </c>
      <c r="E9342" s="22" t="s">
        <v>14</v>
      </c>
      <c r="F9342" s="22" t="s">
        <v>12</v>
      </c>
      <c r="G9342" s="1">
        <v>34368.22</v>
      </c>
    </row>
    <row r="9343" spans="2:7">
      <c r="B9343" s="22" t="s">
        <v>208</v>
      </c>
      <c r="C9343" s="22" t="s">
        <v>7</v>
      </c>
      <c r="D9343" s="22" t="s">
        <v>5</v>
      </c>
      <c r="E9343" s="22" t="s">
        <v>14</v>
      </c>
      <c r="F9343" s="22" t="s">
        <v>13</v>
      </c>
      <c r="G9343" s="1">
        <v>184174.61</v>
      </c>
    </row>
    <row r="9344" spans="2:7">
      <c r="B9344" s="22" t="s">
        <v>208</v>
      </c>
      <c r="C9344" s="22" t="s">
        <v>7</v>
      </c>
      <c r="D9344" s="22" t="s">
        <v>5</v>
      </c>
      <c r="E9344" s="22" t="s">
        <v>15</v>
      </c>
      <c r="F9344" s="22" t="s">
        <v>16</v>
      </c>
      <c r="G9344" s="1">
        <v>98253.36</v>
      </c>
    </row>
    <row r="9345" spans="2:7">
      <c r="B9345" s="22" t="s">
        <v>208</v>
      </c>
      <c r="C9345" s="22" t="s">
        <v>7</v>
      </c>
      <c r="D9345" s="22" t="s">
        <v>5</v>
      </c>
      <c r="E9345" s="22" t="s">
        <v>15</v>
      </c>
      <c r="F9345" s="22" t="s">
        <v>71</v>
      </c>
      <c r="G9345" s="1">
        <v>108175.66</v>
      </c>
    </row>
    <row r="9346" spans="2:7">
      <c r="B9346" s="22" t="s">
        <v>208</v>
      </c>
      <c r="C9346" s="22" t="s">
        <v>7</v>
      </c>
      <c r="D9346" s="22" t="s">
        <v>5</v>
      </c>
      <c r="E9346" s="22" t="s">
        <v>15</v>
      </c>
      <c r="F9346" s="22" t="s">
        <v>17</v>
      </c>
      <c r="G9346" s="1">
        <v>10776678.970000001</v>
      </c>
    </row>
    <row r="9347" spans="2:7">
      <c r="B9347" s="22" t="s">
        <v>208</v>
      </c>
      <c r="C9347" s="22" t="s">
        <v>7</v>
      </c>
      <c r="D9347" s="22" t="s">
        <v>5</v>
      </c>
      <c r="E9347" s="22" t="s">
        <v>15</v>
      </c>
      <c r="F9347" s="22" t="s">
        <v>18</v>
      </c>
      <c r="G9347" s="1">
        <v>4147895.04</v>
      </c>
    </row>
    <row r="9348" spans="2:7">
      <c r="B9348" s="22" t="s">
        <v>208</v>
      </c>
      <c r="C9348" s="22" t="s">
        <v>7</v>
      </c>
      <c r="D9348" s="22" t="s">
        <v>5</v>
      </c>
      <c r="E9348" s="22" t="s">
        <v>15</v>
      </c>
      <c r="F9348" s="22" t="s">
        <v>19</v>
      </c>
      <c r="G9348" s="1">
        <v>21882725.010000002</v>
      </c>
    </row>
    <row r="9349" spans="2:7">
      <c r="B9349" s="22" t="s">
        <v>208</v>
      </c>
      <c r="C9349" s="22" t="s">
        <v>7</v>
      </c>
      <c r="D9349" s="22" t="s">
        <v>5</v>
      </c>
      <c r="E9349" s="22" t="s">
        <v>15</v>
      </c>
      <c r="F9349" s="22" t="s">
        <v>20</v>
      </c>
      <c r="G9349" s="1">
        <v>7032295.4299999997</v>
      </c>
    </row>
    <row r="9350" spans="2:7">
      <c r="B9350" s="22" t="s">
        <v>208</v>
      </c>
      <c r="C9350" s="22" t="s">
        <v>7</v>
      </c>
      <c r="D9350" s="22" t="s">
        <v>5</v>
      </c>
      <c r="E9350" s="22" t="s">
        <v>15</v>
      </c>
      <c r="F9350" s="22" t="s">
        <v>21</v>
      </c>
      <c r="G9350" s="1">
        <v>140345.26999999999</v>
      </c>
    </row>
    <row r="9351" spans="2:7">
      <c r="B9351" s="22" t="s">
        <v>208</v>
      </c>
      <c r="C9351" s="22" t="s">
        <v>7</v>
      </c>
      <c r="D9351" s="22" t="s">
        <v>5</v>
      </c>
      <c r="E9351" s="22" t="s">
        <v>15</v>
      </c>
      <c r="F9351" s="22" t="s">
        <v>22</v>
      </c>
      <c r="G9351" s="1">
        <v>53357</v>
      </c>
    </row>
    <row r="9352" spans="2:7">
      <c r="B9352" s="22" t="s">
        <v>208</v>
      </c>
      <c r="C9352" s="22" t="s">
        <v>7</v>
      </c>
      <c r="D9352" s="22" t="s">
        <v>5</v>
      </c>
      <c r="E9352" s="22" t="s">
        <v>15</v>
      </c>
      <c r="F9352" s="22" t="s">
        <v>23</v>
      </c>
      <c r="G9352" s="1">
        <v>1205113.8999999999</v>
      </c>
    </row>
    <row r="9353" spans="2:7">
      <c r="B9353" s="22" t="s">
        <v>208</v>
      </c>
      <c r="C9353" s="22" t="s">
        <v>7</v>
      </c>
      <c r="D9353" s="22" t="s">
        <v>5</v>
      </c>
      <c r="E9353" s="22" t="s">
        <v>15</v>
      </c>
      <c r="F9353" s="22" t="s">
        <v>24</v>
      </c>
      <c r="G9353" s="1">
        <v>839180.65</v>
      </c>
    </row>
    <row r="9354" spans="2:7">
      <c r="B9354" s="22" t="s">
        <v>208</v>
      </c>
      <c r="C9354" s="22" t="s">
        <v>7</v>
      </c>
      <c r="D9354" s="22" t="s">
        <v>5</v>
      </c>
      <c r="E9354" s="22" t="s">
        <v>15</v>
      </c>
      <c r="F9354" s="22" t="s">
        <v>25</v>
      </c>
      <c r="G9354" s="1">
        <v>17967247.690000001</v>
      </c>
    </row>
    <row r="9355" spans="2:7">
      <c r="B9355" s="22" t="s">
        <v>208</v>
      </c>
      <c r="C9355" s="22" t="s">
        <v>7</v>
      </c>
      <c r="D9355" s="22" t="s">
        <v>5</v>
      </c>
      <c r="E9355" s="22" t="s">
        <v>15</v>
      </c>
      <c r="F9355" s="22" t="s">
        <v>26</v>
      </c>
      <c r="G9355" s="1">
        <v>14657390.08</v>
      </c>
    </row>
    <row r="9356" spans="2:7">
      <c r="B9356" s="22" t="s">
        <v>208</v>
      </c>
      <c r="C9356" s="22" t="s">
        <v>7</v>
      </c>
      <c r="D9356" s="22" t="s">
        <v>5</v>
      </c>
      <c r="E9356" s="22" t="s">
        <v>15</v>
      </c>
      <c r="F9356" s="22" t="s">
        <v>27</v>
      </c>
      <c r="G9356" s="1">
        <v>1433340.77</v>
      </c>
    </row>
    <row r="9357" spans="2:7">
      <c r="B9357" s="22" t="s">
        <v>208</v>
      </c>
      <c r="C9357" s="22" t="s">
        <v>7</v>
      </c>
      <c r="D9357" s="22" t="s">
        <v>5</v>
      </c>
      <c r="E9357" s="22" t="s">
        <v>15</v>
      </c>
      <c r="F9357" s="22" t="s">
        <v>72</v>
      </c>
      <c r="G9357" s="1">
        <v>438419.42</v>
      </c>
    </row>
    <row r="9358" spans="2:7">
      <c r="B9358" s="22" t="s">
        <v>208</v>
      </c>
      <c r="C9358" s="22" t="s">
        <v>7</v>
      </c>
      <c r="D9358" s="22" t="s">
        <v>5</v>
      </c>
      <c r="E9358" s="22" t="s">
        <v>28</v>
      </c>
      <c r="F9358" s="22" t="s">
        <v>29</v>
      </c>
      <c r="G9358" s="1">
        <v>5473849.4000000004</v>
      </c>
    </row>
    <row r="9359" spans="2:7">
      <c r="B9359" s="22" t="s">
        <v>208</v>
      </c>
      <c r="C9359" s="22" t="s">
        <v>7</v>
      </c>
      <c r="D9359" s="22" t="s">
        <v>5</v>
      </c>
      <c r="E9359" s="22" t="s">
        <v>28</v>
      </c>
      <c r="F9359" s="22" t="s">
        <v>31</v>
      </c>
      <c r="G9359" s="1">
        <v>4226965.41</v>
      </c>
    </row>
    <row r="9360" spans="2:7">
      <c r="B9360" s="22" t="s">
        <v>208</v>
      </c>
      <c r="C9360" s="22" t="s">
        <v>7</v>
      </c>
      <c r="D9360" s="22" t="s">
        <v>5</v>
      </c>
      <c r="E9360" s="22" t="s">
        <v>28</v>
      </c>
      <c r="F9360" s="22" t="s">
        <v>32</v>
      </c>
      <c r="G9360" s="1">
        <v>239465.32</v>
      </c>
    </row>
    <row r="9361" spans="2:7">
      <c r="B9361" s="22" t="s">
        <v>208</v>
      </c>
      <c r="C9361" s="22" t="s">
        <v>7</v>
      </c>
      <c r="D9361" s="22" t="s">
        <v>5</v>
      </c>
      <c r="E9361" s="22" t="s">
        <v>28</v>
      </c>
      <c r="F9361" s="22" t="s">
        <v>33</v>
      </c>
      <c r="G9361" s="1">
        <v>1117560.56</v>
      </c>
    </row>
    <row r="9362" spans="2:7">
      <c r="B9362" s="22" t="s">
        <v>208</v>
      </c>
      <c r="C9362" s="22" t="s">
        <v>7</v>
      </c>
      <c r="D9362" s="22" t="s">
        <v>5</v>
      </c>
      <c r="E9362" s="22" t="s">
        <v>34</v>
      </c>
      <c r="F9362" s="22" t="s">
        <v>35</v>
      </c>
      <c r="G9362" s="1">
        <v>42636.24</v>
      </c>
    </row>
    <row r="9363" spans="2:7">
      <c r="B9363" s="22" t="s">
        <v>208</v>
      </c>
      <c r="C9363" s="22" t="s">
        <v>7</v>
      </c>
      <c r="D9363" s="22" t="s">
        <v>5</v>
      </c>
      <c r="E9363" s="22" t="s">
        <v>34</v>
      </c>
      <c r="F9363" s="22" t="s">
        <v>64</v>
      </c>
      <c r="G9363" s="1">
        <v>2753878.67</v>
      </c>
    </row>
    <row r="9364" spans="2:7">
      <c r="B9364" s="22" t="s">
        <v>208</v>
      </c>
      <c r="C9364" s="22" t="s">
        <v>7</v>
      </c>
      <c r="D9364" s="22" t="s">
        <v>5</v>
      </c>
      <c r="E9364" s="22" t="s">
        <v>34</v>
      </c>
      <c r="F9364" s="22" t="s">
        <v>38</v>
      </c>
      <c r="G9364" s="1">
        <v>5.5</v>
      </c>
    </row>
    <row r="9365" spans="2:7">
      <c r="B9365" s="22" t="s">
        <v>208</v>
      </c>
      <c r="C9365" s="22" t="s">
        <v>7</v>
      </c>
      <c r="D9365" s="22" t="s">
        <v>5</v>
      </c>
      <c r="E9365" s="22" t="s">
        <v>34</v>
      </c>
      <c r="F9365" s="22" t="s">
        <v>39</v>
      </c>
      <c r="G9365" s="1">
        <v>28460574.93</v>
      </c>
    </row>
    <row r="9366" spans="2:7">
      <c r="B9366" s="22" t="s">
        <v>208</v>
      </c>
      <c r="C9366" s="22" t="s">
        <v>7</v>
      </c>
      <c r="D9366" s="22" t="s">
        <v>5</v>
      </c>
      <c r="E9366" s="22" t="s">
        <v>34</v>
      </c>
      <c r="F9366" s="22" t="s">
        <v>40</v>
      </c>
      <c r="G9366" s="1">
        <v>25805</v>
      </c>
    </row>
    <row r="9367" spans="2:7">
      <c r="B9367" s="22" t="s">
        <v>208</v>
      </c>
      <c r="C9367" s="22" t="s">
        <v>7</v>
      </c>
      <c r="D9367" s="22" t="s">
        <v>5</v>
      </c>
      <c r="E9367" s="22" t="s">
        <v>34</v>
      </c>
      <c r="F9367" s="22" t="s">
        <v>65</v>
      </c>
      <c r="G9367" s="1">
        <v>177975.16</v>
      </c>
    </row>
    <row r="9368" spans="2:7">
      <c r="B9368" s="22" t="s">
        <v>208</v>
      </c>
      <c r="C9368" s="22" t="s">
        <v>7</v>
      </c>
      <c r="D9368" s="22" t="s">
        <v>5</v>
      </c>
      <c r="E9368" s="22" t="s">
        <v>34</v>
      </c>
      <c r="F9368" s="22" t="s">
        <v>42</v>
      </c>
      <c r="G9368" s="1">
        <v>32702.6</v>
      </c>
    </row>
    <row r="9369" spans="2:7">
      <c r="B9369" s="22" t="s">
        <v>208</v>
      </c>
      <c r="C9369" s="22" t="s">
        <v>7</v>
      </c>
      <c r="D9369" s="22" t="s">
        <v>5</v>
      </c>
      <c r="E9369" s="22" t="s">
        <v>34</v>
      </c>
      <c r="F9369" s="22" t="s">
        <v>45</v>
      </c>
      <c r="G9369" s="1">
        <v>1252128.92</v>
      </c>
    </row>
    <row r="9370" spans="2:7">
      <c r="B9370" s="22" t="s">
        <v>208</v>
      </c>
      <c r="C9370" s="22" t="s">
        <v>7</v>
      </c>
      <c r="D9370" s="22" t="s">
        <v>5</v>
      </c>
      <c r="E9370" s="22" t="s">
        <v>34</v>
      </c>
      <c r="F9370" s="22" t="s">
        <v>46</v>
      </c>
      <c r="G9370" s="1">
        <v>425194.2</v>
      </c>
    </row>
    <row r="9371" spans="2:7">
      <c r="B9371" s="22" t="s">
        <v>208</v>
      </c>
      <c r="C9371" s="22" t="s">
        <v>7</v>
      </c>
      <c r="D9371" s="22" t="s">
        <v>5</v>
      </c>
      <c r="E9371" s="22" t="s">
        <v>34</v>
      </c>
      <c r="F9371" s="22" t="s">
        <v>47</v>
      </c>
      <c r="G9371" s="1">
        <v>32338.17</v>
      </c>
    </row>
    <row r="9372" spans="2:7">
      <c r="B9372" s="22" t="s">
        <v>208</v>
      </c>
      <c r="C9372" s="22" t="s">
        <v>7</v>
      </c>
      <c r="D9372" s="22" t="s">
        <v>5</v>
      </c>
      <c r="E9372" s="22" t="s">
        <v>34</v>
      </c>
      <c r="F9372" s="22" t="s">
        <v>48</v>
      </c>
      <c r="G9372" s="1">
        <v>2486</v>
      </c>
    </row>
    <row r="9373" spans="2:7">
      <c r="B9373" s="22" t="s">
        <v>208</v>
      </c>
      <c r="C9373" s="22" t="s">
        <v>7</v>
      </c>
      <c r="D9373" s="22" t="s">
        <v>5</v>
      </c>
      <c r="E9373" s="22" t="s">
        <v>34</v>
      </c>
      <c r="F9373" s="22" t="s">
        <v>74</v>
      </c>
      <c r="G9373" s="1">
        <v>223920.84</v>
      </c>
    </row>
    <row r="9374" spans="2:7">
      <c r="B9374" s="22" t="s">
        <v>208</v>
      </c>
      <c r="C9374" s="22" t="s">
        <v>7</v>
      </c>
      <c r="D9374" s="22" t="s">
        <v>5</v>
      </c>
      <c r="E9374" s="22" t="s">
        <v>34</v>
      </c>
      <c r="F9374" s="22" t="s">
        <v>66</v>
      </c>
      <c r="G9374" s="1">
        <v>1605.96</v>
      </c>
    </row>
    <row r="9375" spans="2:7">
      <c r="B9375" s="22" t="s">
        <v>208</v>
      </c>
      <c r="C9375" s="22" t="s">
        <v>7</v>
      </c>
      <c r="D9375" s="22" t="s">
        <v>5</v>
      </c>
      <c r="E9375" s="22" t="s">
        <v>34</v>
      </c>
      <c r="F9375" s="22" t="s">
        <v>85</v>
      </c>
      <c r="G9375" s="1">
        <v>286961.2</v>
      </c>
    </row>
    <row r="9376" spans="2:7">
      <c r="B9376" s="22" t="s">
        <v>208</v>
      </c>
      <c r="C9376" s="22" t="s">
        <v>7</v>
      </c>
      <c r="D9376" s="22" t="s">
        <v>5</v>
      </c>
      <c r="E9376" s="22" t="s">
        <v>34</v>
      </c>
      <c r="F9376" s="22" t="s">
        <v>49</v>
      </c>
      <c r="G9376" s="1">
        <v>2435236.04</v>
      </c>
    </row>
    <row r="9377" spans="2:7">
      <c r="B9377" s="22" t="s">
        <v>208</v>
      </c>
      <c r="C9377" s="22" t="s">
        <v>7</v>
      </c>
      <c r="D9377" s="22" t="s">
        <v>5</v>
      </c>
      <c r="E9377" s="22" t="s">
        <v>34</v>
      </c>
      <c r="F9377" s="22" t="s">
        <v>50</v>
      </c>
      <c r="G9377" s="1">
        <v>824256.7</v>
      </c>
    </row>
    <row r="9378" spans="2:7">
      <c r="B9378" s="22" t="s">
        <v>208</v>
      </c>
      <c r="C9378" s="22" t="s">
        <v>7</v>
      </c>
      <c r="D9378" s="22" t="s">
        <v>5</v>
      </c>
      <c r="E9378" s="22" t="s">
        <v>34</v>
      </c>
      <c r="F9378" s="22" t="s">
        <v>51</v>
      </c>
      <c r="G9378" s="1">
        <v>433.56</v>
      </c>
    </row>
    <row r="9379" spans="2:7">
      <c r="B9379" s="22" t="s">
        <v>208</v>
      </c>
      <c r="C9379" s="22" t="s">
        <v>7</v>
      </c>
      <c r="D9379" s="22" t="s">
        <v>5</v>
      </c>
      <c r="E9379" s="22" t="s">
        <v>34</v>
      </c>
      <c r="F9379" s="22" t="s">
        <v>55</v>
      </c>
      <c r="G9379" s="1">
        <v>668096.38</v>
      </c>
    </row>
    <row r="9380" spans="2:7">
      <c r="B9380" s="22" t="s">
        <v>208</v>
      </c>
      <c r="C9380" s="22" t="s">
        <v>7</v>
      </c>
      <c r="D9380" s="22" t="s">
        <v>5</v>
      </c>
      <c r="E9380" s="22" t="s">
        <v>34</v>
      </c>
      <c r="F9380" s="22" t="s">
        <v>76</v>
      </c>
      <c r="G9380" s="1">
        <v>516379.53</v>
      </c>
    </row>
    <row r="9381" spans="2:7">
      <c r="B9381" s="22" t="s">
        <v>208</v>
      </c>
      <c r="C9381" s="22" t="s">
        <v>7</v>
      </c>
      <c r="D9381" s="22" t="s">
        <v>5</v>
      </c>
      <c r="E9381" s="22" t="s">
        <v>34</v>
      </c>
      <c r="F9381" s="22" t="s">
        <v>57</v>
      </c>
      <c r="G9381" s="1">
        <v>2995344.77</v>
      </c>
    </row>
    <row r="9382" spans="2:7">
      <c r="B9382" s="22" t="s">
        <v>208</v>
      </c>
      <c r="C9382" s="22" t="s">
        <v>7</v>
      </c>
      <c r="D9382" s="22" t="s">
        <v>5</v>
      </c>
      <c r="E9382" s="22" t="s">
        <v>34</v>
      </c>
      <c r="F9382" s="22" t="s">
        <v>118</v>
      </c>
      <c r="G9382" s="1">
        <v>154560.72</v>
      </c>
    </row>
    <row r="9383" spans="2:7">
      <c r="B9383" s="22" t="s">
        <v>208</v>
      </c>
      <c r="C9383" s="22" t="s">
        <v>7</v>
      </c>
      <c r="D9383" s="22" t="s">
        <v>5</v>
      </c>
      <c r="E9383" s="22" t="s">
        <v>34</v>
      </c>
      <c r="F9383" s="22" t="s">
        <v>119</v>
      </c>
      <c r="G9383" s="1">
        <v>6060</v>
      </c>
    </row>
    <row r="9384" spans="2:7">
      <c r="B9384" s="22" t="s">
        <v>208</v>
      </c>
      <c r="C9384" s="22" t="s">
        <v>7</v>
      </c>
      <c r="D9384" s="22" t="s">
        <v>5</v>
      </c>
      <c r="E9384" s="22" t="s">
        <v>59</v>
      </c>
      <c r="F9384" s="22" t="s">
        <v>55</v>
      </c>
      <c r="G9384" s="1">
        <v>210847.19</v>
      </c>
    </row>
    <row r="9385" spans="2:7">
      <c r="B9385" s="22" t="s">
        <v>208</v>
      </c>
      <c r="C9385" s="22" t="s">
        <v>7</v>
      </c>
      <c r="D9385" s="22" t="s">
        <v>5</v>
      </c>
      <c r="E9385" s="22" t="s">
        <v>60</v>
      </c>
      <c r="F9385" s="22" t="s">
        <v>78</v>
      </c>
      <c r="G9385" s="1">
        <v>117429.61</v>
      </c>
    </row>
    <row r="9386" spans="2:7">
      <c r="B9386" s="22" t="s">
        <v>208</v>
      </c>
      <c r="C9386" s="22" t="s">
        <v>7</v>
      </c>
      <c r="D9386" s="22" t="s">
        <v>5</v>
      </c>
      <c r="E9386" s="22" t="s">
        <v>60</v>
      </c>
      <c r="F9386" s="22" t="s">
        <v>61</v>
      </c>
      <c r="G9386" s="1">
        <v>948.26</v>
      </c>
    </row>
    <row r="9387" spans="2:7">
      <c r="B9387" s="22" t="s">
        <v>208</v>
      </c>
      <c r="C9387" s="22" t="s">
        <v>7</v>
      </c>
      <c r="D9387" s="22" t="s">
        <v>5</v>
      </c>
      <c r="E9387" s="22" t="s">
        <v>60</v>
      </c>
      <c r="F9387" s="22" t="s">
        <v>80</v>
      </c>
      <c r="G9387" s="1">
        <v>104667.68</v>
      </c>
    </row>
    <row r="9388" spans="2:7">
      <c r="B9388" s="22" t="s">
        <v>208</v>
      </c>
      <c r="C9388" s="22" t="s">
        <v>7</v>
      </c>
      <c r="D9388" s="22" t="s">
        <v>5</v>
      </c>
      <c r="E9388" s="22" t="s">
        <v>60</v>
      </c>
      <c r="F9388" s="22" t="s">
        <v>62</v>
      </c>
      <c r="G9388" s="1">
        <v>97315.82</v>
      </c>
    </row>
    <row r="9389" spans="2:7">
      <c r="B9389" s="22" t="s">
        <v>208</v>
      </c>
      <c r="C9389" s="22" t="s">
        <v>7</v>
      </c>
      <c r="D9389" s="22" t="s">
        <v>7</v>
      </c>
      <c r="E9389" s="22" t="s">
        <v>5</v>
      </c>
      <c r="F9389" s="22" t="s">
        <v>6</v>
      </c>
      <c r="G9389" s="1">
        <v>1877806.18</v>
      </c>
    </row>
    <row r="9390" spans="2:7">
      <c r="B9390" s="22" t="s">
        <v>208</v>
      </c>
      <c r="C9390" s="22" t="s">
        <v>7</v>
      </c>
      <c r="D9390" s="22" t="s">
        <v>7</v>
      </c>
      <c r="E9390" s="22" t="s">
        <v>8</v>
      </c>
      <c r="F9390" s="22" t="s">
        <v>9</v>
      </c>
      <c r="G9390" s="1">
        <v>17635674.890000001</v>
      </c>
    </row>
    <row r="9391" spans="2:7">
      <c r="B9391" s="22" t="s">
        <v>208</v>
      </c>
      <c r="C9391" s="22" t="s">
        <v>7</v>
      </c>
      <c r="D9391" s="22" t="s">
        <v>7</v>
      </c>
      <c r="E9391" s="22" t="s">
        <v>8</v>
      </c>
      <c r="F9391" s="22" t="s">
        <v>10</v>
      </c>
      <c r="G9391" s="1">
        <v>124304.13</v>
      </c>
    </row>
    <row r="9392" spans="2:7">
      <c r="B9392" s="22" t="s">
        <v>208</v>
      </c>
      <c r="C9392" s="22" t="s">
        <v>7</v>
      </c>
      <c r="D9392" s="22" t="s">
        <v>7</v>
      </c>
      <c r="E9392" s="22" t="s">
        <v>8</v>
      </c>
      <c r="F9392" s="22" t="s">
        <v>11</v>
      </c>
      <c r="G9392" s="1">
        <v>3734.02</v>
      </c>
    </row>
    <row r="9393" spans="2:7">
      <c r="B9393" s="22" t="s">
        <v>208</v>
      </c>
      <c r="C9393" s="22" t="s">
        <v>7</v>
      </c>
      <c r="D9393" s="22" t="s">
        <v>7</v>
      </c>
      <c r="E9393" s="22" t="s">
        <v>8</v>
      </c>
      <c r="F9393" s="22" t="s">
        <v>12</v>
      </c>
      <c r="G9393" s="1">
        <v>9576494.9900000002</v>
      </c>
    </row>
    <row r="9394" spans="2:7">
      <c r="B9394" s="22" t="s">
        <v>208</v>
      </c>
      <c r="C9394" s="22" t="s">
        <v>7</v>
      </c>
      <c r="D9394" s="22" t="s">
        <v>7</v>
      </c>
      <c r="E9394" s="22" t="s">
        <v>8</v>
      </c>
      <c r="F9394" s="22" t="s">
        <v>13</v>
      </c>
      <c r="G9394" s="1">
        <v>3658913.01</v>
      </c>
    </row>
    <row r="9395" spans="2:7">
      <c r="B9395" s="22" t="s">
        <v>208</v>
      </c>
      <c r="C9395" s="22" t="s">
        <v>7</v>
      </c>
      <c r="D9395" s="22" t="s">
        <v>7</v>
      </c>
      <c r="E9395" s="22" t="s">
        <v>14</v>
      </c>
      <c r="F9395" s="22" t="s">
        <v>9</v>
      </c>
      <c r="G9395" s="1">
        <v>1401468.66</v>
      </c>
    </row>
    <row r="9396" spans="2:7">
      <c r="B9396" s="22" t="s">
        <v>208</v>
      </c>
      <c r="C9396" s="22" t="s">
        <v>7</v>
      </c>
      <c r="D9396" s="22" t="s">
        <v>7</v>
      </c>
      <c r="E9396" s="22" t="s">
        <v>14</v>
      </c>
      <c r="F9396" s="22" t="s">
        <v>10</v>
      </c>
      <c r="G9396" s="1">
        <v>32815.160000000003</v>
      </c>
    </row>
    <row r="9397" spans="2:7">
      <c r="B9397" s="22" t="s">
        <v>208</v>
      </c>
      <c r="C9397" s="22" t="s">
        <v>7</v>
      </c>
      <c r="D9397" s="22" t="s">
        <v>7</v>
      </c>
      <c r="E9397" s="22" t="s">
        <v>14</v>
      </c>
      <c r="F9397" s="22" t="s">
        <v>11</v>
      </c>
      <c r="G9397" s="1">
        <v>138688.79999999999</v>
      </c>
    </row>
    <row r="9398" spans="2:7">
      <c r="B9398" s="22" t="s">
        <v>208</v>
      </c>
      <c r="C9398" s="22" t="s">
        <v>7</v>
      </c>
      <c r="D9398" s="22" t="s">
        <v>7</v>
      </c>
      <c r="E9398" s="22" t="s">
        <v>14</v>
      </c>
      <c r="F9398" s="22" t="s">
        <v>12</v>
      </c>
      <c r="G9398" s="1">
        <v>871586.66</v>
      </c>
    </row>
    <row r="9399" spans="2:7">
      <c r="B9399" s="22" t="s">
        <v>208</v>
      </c>
      <c r="C9399" s="22" t="s">
        <v>7</v>
      </c>
      <c r="D9399" s="22" t="s">
        <v>7</v>
      </c>
      <c r="E9399" s="22" t="s">
        <v>14</v>
      </c>
      <c r="F9399" s="22" t="s">
        <v>13</v>
      </c>
      <c r="G9399" s="1">
        <v>150303.23000000001</v>
      </c>
    </row>
    <row r="9400" spans="2:7">
      <c r="B9400" s="22" t="s">
        <v>208</v>
      </c>
      <c r="C9400" s="22" t="s">
        <v>7</v>
      </c>
      <c r="D9400" s="22" t="s">
        <v>7</v>
      </c>
      <c r="E9400" s="22" t="s">
        <v>15</v>
      </c>
      <c r="F9400" s="22" t="s">
        <v>16</v>
      </c>
      <c r="G9400" s="1">
        <v>26008.5</v>
      </c>
    </row>
    <row r="9401" spans="2:7">
      <c r="B9401" s="22" t="s">
        <v>208</v>
      </c>
      <c r="C9401" s="22" t="s">
        <v>7</v>
      </c>
      <c r="D9401" s="22" t="s">
        <v>7</v>
      </c>
      <c r="E9401" s="22" t="s">
        <v>15</v>
      </c>
      <c r="F9401" s="22" t="s">
        <v>71</v>
      </c>
      <c r="G9401" s="1">
        <v>2028.43</v>
      </c>
    </row>
    <row r="9402" spans="2:7">
      <c r="B9402" s="22" t="s">
        <v>208</v>
      </c>
      <c r="C9402" s="22" t="s">
        <v>7</v>
      </c>
      <c r="D9402" s="22" t="s">
        <v>7</v>
      </c>
      <c r="E9402" s="22" t="s">
        <v>15</v>
      </c>
      <c r="F9402" s="22" t="s">
        <v>17</v>
      </c>
      <c r="G9402" s="1">
        <v>2351561.33</v>
      </c>
    </row>
    <row r="9403" spans="2:7">
      <c r="B9403" s="22" t="s">
        <v>208</v>
      </c>
      <c r="C9403" s="22" t="s">
        <v>7</v>
      </c>
      <c r="D9403" s="22" t="s">
        <v>7</v>
      </c>
      <c r="E9403" s="22" t="s">
        <v>15</v>
      </c>
      <c r="F9403" s="22" t="s">
        <v>18</v>
      </c>
      <c r="G9403" s="1">
        <v>195933.42</v>
      </c>
    </row>
    <row r="9404" spans="2:7">
      <c r="B9404" s="22" t="s">
        <v>208</v>
      </c>
      <c r="C9404" s="22" t="s">
        <v>7</v>
      </c>
      <c r="D9404" s="22" t="s">
        <v>7</v>
      </c>
      <c r="E9404" s="22" t="s">
        <v>15</v>
      </c>
      <c r="F9404" s="22" t="s">
        <v>19</v>
      </c>
      <c r="G9404" s="1">
        <v>4743229.21</v>
      </c>
    </row>
    <row r="9405" spans="2:7">
      <c r="B9405" s="22" t="s">
        <v>208</v>
      </c>
      <c r="C9405" s="22" t="s">
        <v>7</v>
      </c>
      <c r="D9405" s="22" t="s">
        <v>7</v>
      </c>
      <c r="E9405" s="22" t="s">
        <v>15</v>
      </c>
      <c r="F9405" s="22" t="s">
        <v>20</v>
      </c>
      <c r="G9405" s="1">
        <v>250000.48</v>
      </c>
    </row>
    <row r="9406" spans="2:7">
      <c r="B9406" s="22" t="s">
        <v>208</v>
      </c>
      <c r="C9406" s="22" t="s">
        <v>7</v>
      </c>
      <c r="D9406" s="22" t="s">
        <v>7</v>
      </c>
      <c r="E9406" s="22" t="s">
        <v>15</v>
      </c>
      <c r="F9406" s="22" t="s">
        <v>21</v>
      </c>
      <c r="G9406" s="1">
        <v>30187.119999999999</v>
      </c>
    </row>
    <row r="9407" spans="2:7">
      <c r="B9407" s="22" t="s">
        <v>208</v>
      </c>
      <c r="C9407" s="22" t="s">
        <v>7</v>
      </c>
      <c r="D9407" s="22" t="s">
        <v>7</v>
      </c>
      <c r="E9407" s="22" t="s">
        <v>15</v>
      </c>
      <c r="F9407" s="22" t="s">
        <v>22</v>
      </c>
      <c r="G9407" s="1">
        <v>2543.08</v>
      </c>
    </row>
    <row r="9408" spans="2:7">
      <c r="B9408" s="22" t="s">
        <v>208</v>
      </c>
      <c r="C9408" s="22" t="s">
        <v>7</v>
      </c>
      <c r="D9408" s="22" t="s">
        <v>7</v>
      </c>
      <c r="E9408" s="22" t="s">
        <v>15</v>
      </c>
      <c r="F9408" s="22" t="s">
        <v>23</v>
      </c>
      <c r="G9408" s="1">
        <v>246759.45</v>
      </c>
    </row>
    <row r="9409" spans="2:7">
      <c r="B9409" s="22" t="s">
        <v>208</v>
      </c>
      <c r="C9409" s="22" t="s">
        <v>7</v>
      </c>
      <c r="D9409" s="22" t="s">
        <v>7</v>
      </c>
      <c r="E9409" s="22" t="s">
        <v>15</v>
      </c>
      <c r="F9409" s="22" t="s">
        <v>24</v>
      </c>
      <c r="G9409" s="1">
        <v>40406.47</v>
      </c>
    </row>
    <row r="9410" spans="2:7">
      <c r="B9410" s="22" t="s">
        <v>208</v>
      </c>
      <c r="C9410" s="22" t="s">
        <v>7</v>
      </c>
      <c r="D9410" s="22" t="s">
        <v>7</v>
      </c>
      <c r="E9410" s="22" t="s">
        <v>15</v>
      </c>
      <c r="F9410" s="22" t="s">
        <v>25</v>
      </c>
      <c r="G9410" s="1">
        <v>2794336.19</v>
      </c>
    </row>
    <row r="9411" spans="2:7">
      <c r="B9411" s="22" t="s">
        <v>208</v>
      </c>
      <c r="C9411" s="22" t="s">
        <v>7</v>
      </c>
      <c r="D9411" s="22" t="s">
        <v>7</v>
      </c>
      <c r="E9411" s="22" t="s">
        <v>15</v>
      </c>
      <c r="F9411" s="22" t="s">
        <v>26</v>
      </c>
      <c r="G9411" s="1">
        <v>487158.47</v>
      </c>
    </row>
    <row r="9412" spans="2:7">
      <c r="B9412" s="22" t="s">
        <v>208</v>
      </c>
      <c r="C9412" s="22" t="s">
        <v>7</v>
      </c>
      <c r="D9412" s="22" t="s">
        <v>7</v>
      </c>
      <c r="E9412" s="22" t="s">
        <v>15</v>
      </c>
      <c r="F9412" s="22" t="s">
        <v>27</v>
      </c>
      <c r="G9412" s="1">
        <v>295941.3</v>
      </c>
    </row>
    <row r="9413" spans="2:7">
      <c r="B9413" s="22" t="s">
        <v>208</v>
      </c>
      <c r="C9413" s="22" t="s">
        <v>7</v>
      </c>
      <c r="D9413" s="22" t="s">
        <v>7</v>
      </c>
      <c r="E9413" s="22" t="s">
        <v>15</v>
      </c>
      <c r="F9413" s="22" t="s">
        <v>72</v>
      </c>
      <c r="G9413" s="1">
        <v>15084.15</v>
      </c>
    </row>
    <row r="9414" spans="2:7">
      <c r="B9414" s="22" t="s">
        <v>208</v>
      </c>
      <c r="C9414" s="22" t="s">
        <v>7</v>
      </c>
      <c r="D9414" s="22" t="s">
        <v>7</v>
      </c>
      <c r="E9414" s="22" t="s">
        <v>28</v>
      </c>
      <c r="F9414" s="22" t="s">
        <v>29</v>
      </c>
      <c r="G9414" s="1">
        <v>342749.98</v>
      </c>
    </row>
    <row r="9415" spans="2:7">
      <c r="B9415" s="22" t="s">
        <v>208</v>
      </c>
      <c r="C9415" s="22" t="s">
        <v>7</v>
      </c>
      <c r="D9415" s="22" t="s">
        <v>7</v>
      </c>
      <c r="E9415" s="22" t="s">
        <v>28</v>
      </c>
      <c r="F9415" s="22" t="s">
        <v>31</v>
      </c>
      <c r="G9415" s="1">
        <v>19120.8</v>
      </c>
    </row>
    <row r="9416" spans="2:7">
      <c r="B9416" s="22" t="s">
        <v>208</v>
      </c>
      <c r="C9416" s="22" t="s">
        <v>7</v>
      </c>
      <c r="D9416" s="22" t="s">
        <v>7</v>
      </c>
      <c r="E9416" s="22" t="s">
        <v>28</v>
      </c>
      <c r="F9416" s="22" t="s">
        <v>32</v>
      </c>
      <c r="G9416" s="1">
        <v>370.52</v>
      </c>
    </row>
    <row r="9417" spans="2:7">
      <c r="B9417" s="22" t="s">
        <v>208</v>
      </c>
      <c r="C9417" s="22" t="s">
        <v>7</v>
      </c>
      <c r="D9417" s="22" t="s">
        <v>7</v>
      </c>
      <c r="E9417" s="22" t="s">
        <v>28</v>
      </c>
      <c r="F9417" s="22" t="s">
        <v>33</v>
      </c>
      <c r="G9417" s="1">
        <v>43000.06</v>
      </c>
    </row>
    <row r="9418" spans="2:7">
      <c r="B9418" s="22" t="s">
        <v>208</v>
      </c>
      <c r="C9418" s="22" t="s">
        <v>7</v>
      </c>
      <c r="D9418" s="22" t="s">
        <v>7</v>
      </c>
      <c r="E9418" s="22" t="s">
        <v>34</v>
      </c>
      <c r="F9418" s="22" t="s">
        <v>35</v>
      </c>
      <c r="G9418" s="1">
        <v>3207.96</v>
      </c>
    </row>
    <row r="9419" spans="2:7">
      <c r="B9419" s="22" t="s">
        <v>208</v>
      </c>
      <c r="C9419" s="22" t="s">
        <v>7</v>
      </c>
      <c r="D9419" s="22" t="s">
        <v>7</v>
      </c>
      <c r="E9419" s="22" t="s">
        <v>34</v>
      </c>
      <c r="F9419" s="22" t="s">
        <v>39</v>
      </c>
      <c r="G9419" s="1">
        <v>1089927.06</v>
      </c>
    </row>
    <row r="9420" spans="2:7">
      <c r="B9420" s="22" t="s">
        <v>208</v>
      </c>
      <c r="C9420" s="22" t="s">
        <v>7</v>
      </c>
      <c r="D9420" s="22" t="s">
        <v>7</v>
      </c>
      <c r="E9420" s="22" t="s">
        <v>34</v>
      </c>
      <c r="F9420" s="22" t="s">
        <v>47</v>
      </c>
      <c r="G9420" s="1">
        <v>3199.78</v>
      </c>
    </row>
    <row r="9421" spans="2:7">
      <c r="B9421" s="22" t="s">
        <v>208</v>
      </c>
      <c r="C9421" s="22" t="s">
        <v>7</v>
      </c>
      <c r="D9421" s="22" t="s">
        <v>7</v>
      </c>
      <c r="E9421" s="22" t="s">
        <v>34</v>
      </c>
      <c r="F9421" s="22" t="s">
        <v>85</v>
      </c>
      <c r="G9421" s="1">
        <v>514976.7</v>
      </c>
    </row>
    <row r="9422" spans="2:7">
      <c r="B9422" s="22" t="s">
        <v>208</v>
      </c>
      <c r="C9422" s="22" t="s">
        <v>7</v>
      </c>
      <c r="D9422" s="22" t="s">
        <v>7</v>
      </c>
      <c r="E9422" s="22" t="s">
        <v>34</v>
      </c>
      <c r="F9422" s="22" t="s">
        <v>49</v>
      </c>
      <c r="G9422" s="1">
        <v>1211.29</v>
      </c>
    </row>
    <row r="9423" spans="2:7">
      <c r="B9423" s="22" t="s">
        <v>208</v>
      </c>
      <c r="C9423" s="22" t="s">
        <v>7</v>
      </c>
      <c r="D9423" s="22" t="s">
        <v>7</v>
      </c>
      <c r="E9423" s="22" t="s">
        <v>34</v>
      </c>
      <c r="F9423" s="22" t="s">
        <v>50</v>
      </c>
      <c r="G9423" s="1">
        <v>17281.5</v>
      </c>
    </row>
    <row r="9424" spans="2:7">
      <c r="B9424" s="22" t="s">
        <v>208</v>
      </c>
      <c r="C9424" s="22" t="s">
        <v>7</v>
      </c>
      <c r="D9424" s="22" t="s">
        <v>7</v>
      </c>
      <c r="E9424" s="22" t="s">
        <v>34</v>
      </c>
      <c r="F9424" s="22" t="s">
        <v>55</v>
      </c>
      <c r="G9424" s="1">
        <v>50792.79</v>
      </c>
    </row>
    <row r="9425" spans="2:7">
      <c r="B9425" s="22" t="s">
        <v>208</v>
      </c>
      <c r="C9425" s="22" t="s">
        <v>7</v>
      </c>
      <c r="D9425" s="22" t="s">
        <v>7</v>
      </c>
      <c r="E9425" s="22" t="s">
        <v>59</v>
      </c>
      <c r="F9425" s="22" t="s">
        <v>55</v>
      </c>
      <c r="G9425" s="1">
        <v>15859.24</v>
      </c>
    </row>
    <row r="9426" spans="2:7">
      <c r="B9426" s="22" t="s">
        <v>208</v>
      </c>
      <c r="C9426" s="22" t="s">
        <v>7</v>
      </c>
      <c r="D9426" s="22" t="s">
        <v>7</v>
      </c>
      <c r="E9426" s="22" t="s">
        <v>60</v>
      </c>
      <c r="F9426" s="22" t="s">
        <v>62</v>
      </c>
      <c r="G9426" s="1">
        <v>7820.01</v>
      </c>
    </row>
    <row r="9427" spans="2:7">
      <c r="B9427" s="22" t="s">
        <v>209</v>
      </c>
      <c r="C9427" s="22" t="s">
        <v>7</v>
      </c>
      <c r="D9427" s="22" t="s">
        <v>5</v>
      </c>
      <c r="E9427" s="22" t="s">
        <v>5</v>
      </c>
      <c r="F9427" s="22" t="s">
        <v>6</v>
      </c>
      <c r="G9427" s="1">
        <v>413409.02</v>
      </c>
    </row>
    <row r="9428" spans="2:7">
      <c r="B9428" s="22" t="s">
        <v>209</v>
      </c>
      <c r="C9428" s="22" t="s">
        <v>7</v>
      </c>
      <c r="D9428" s="22" t="s">
        <v>5</v>
      </c>
      <c r="E9428" s="22" t="s">
        <v>7</v>
      </c>
      <c r="F9428" s="22" t="s">
        <v>6</v>
      </c>
      <c r="G9428" s="1">
        <v>-2320216.2000000002</v>
      </c>
    </row>
    <row r="9429" spans="2:7">
      <c r="B9429" s="22" t="s">
        <v>209</v>
      </c>
      <c r="C9429" s="22" t="s">
        <v>7</v>
      </c>
      <c r="D9429" s="22" t="s">
        <v>5</v>
      </c>
      <c r="E9429" s="22" t="s">
        <v>8</v>
      </c>
      <c r="F9429" s="22" t="s">
        <v>9</v>
      </c>
      <c r="G9429" s="1">
        <v>118171269.78</v>
      </c>
    </row>
    <row r="9430" spans="2:7">
      <c r="B9430" s="22" t="s">
        <v>209</v>
      </c>
      <c r="C9430" s="22" t="s">
        <v>7</v>
      </c>
      <c r="D9430" s="22" t="s">
        <v>5</v>
      </c>
      <c r="E9430" s="22" t="s">
        <v>8</v>
      </c>
      <c r="F9430" s="22" t="s">
        <v>10</v>
      </c>
      <c r="G9430" s="1">
        <v>2172125.69</v>
      </c>
    </row>
    <row r="9431" spans="2:7">
      <c r="B9431" s="22" t="s">
        <v>209</v>
      </c>
      <c r="C9431" s="22" t="s">
        <v>7</v>
      </c>
      <c r="D9431" s="22" t="s">
        <v>5</v>
      </c>
      <c r="E9431" s="22" t="s">
        <v>8</v>
      </c>
      <c r="F9431" s="22" t="s">
        <v>12</v>
      </c>
      <c r="G9431" s="1">
        <v>9002217.3000000007</v>
      </c>
    </row>
    <row r="9432" spans="2:7">
      <c r="B9432" s="22" t="s">
        <v>209</v>
      </c>
      <c r="C9432" s="22" t="s">
        <v>7</v>
      </c>
      <c r="D9432" s="22" t="s">
        <v>5</v>
      </c>
      <c r="E9432" s="22" t="s">
        <v>8</v>
      </c>
      <c r="F9432" s="22" t="s">
        <v>13</v>
      </c>
      <c r="G9432" s="1">
        <v>71107.83</v>
      </c>
    </row>
    <row r="9433" spans="2:7">
      <c r="B9433" s="22" t="s">
        <v>209</v>
      </c>
      <c r="C9433" s="22" t="s">
        <v>7</v>
      </c>
      <c r="D9433" s="22" t="s">
        <v>5</v>
      </c>
      <c r="E9433" s="22" t="s">
        <v>14</v>
      </c>
      <c r="F9433" s="22" t="s">
        <v>9</v>
      </c>
      <c r="G9433" s="1">
        <v>50177335.009999998</v>
      </c>
    </row>
    <row r="9434" spans="2:7">
      <c r="B9434" s="22" t="s">
        <v>209</v>
      </c>
      <c r="C9434" s="22" t="s">
        <v>7</v>
      </c>
      <c r="D9434" s="22" t="s">
        <v>5</v>
      </c>
      <c r="E9434" s="22" t="s">
        <v>14</v>
      </c>
      <c r="F9434" s="22" t="s">
        <v>10</v>
      </c>
      <c r="G9434" s="1">
        <v>1269332.04</v>
      </c>
    </row>
    <row r="9435" spans="2:7">
      <c r="B9435" s="22" t="s">
        <v>209</v>
      </c>
      <c r="C9435" s="22" t="s">
        <v>7</v>
      </c>
      <c r="D9435" s="22" t="s">
        <v>5</v>
      </c>
      <c r="E9435" s="22" t="s">
        <v>14</v>
      </c>
      <c r="F9435" s="22" t="s">
        <v>11</v>
      </c>
      <c r="G9435" s="1">
        <v>237897.75</v>
      </c>
    </row>
    <row r="9436" spans="2:7">
      <c r="B9436" s="22" t="s">
        <v>209</v>
      </c>
      <c r="C9436" s="22" t="s">
        <v>7</v>
      </c>
      <c r="D9436" s="22" t="s">
        <v>5</v>
      </c>
      <c r="E9436" s="22" t="s">
        <v>14</v>
      </c>
      <c r="F9436" s="22" t="s">
        <v>12</v>
      </c>
      <c r="G9436" s="1">
        <v>421214.87</v>
      </c>
    </row>
    <row r="9437" spans="2:7">
      <c r="B9437" s="22" t="s">
        <v>209</v>
      </c>
      <c r="C9437" s="22" t="s">
        <v>7</v>
      </c>
      <c r="D9437" s="22" t="s">
        <v>5</v>
      </c>
      <c r="E9437" s="22" t="s">
        <v>14</v>
      </c>
      <c r="F9437" s="22" t="s">
        <v>13</v>
      </c>
      <c r="G9437" s="1">
        <v>35784.519999999997</v>
      </c>
    </row>
    <row r="9438" spans="2:7">
      <c r="B9438" s="22" t="s">
        <v>209</v>
      </c>
      <c r="C9438" s="22" t="s">
        <v>7</v>
      </c>
      <c r="D9438" s="22" t="s">
        <v>5</v>
      </c>
      <c r="E9438" s="22" t="s">
        <v>15</v>
      </c>
      <c r="F9438" s="22" t="s">
        <v>17</v>
      </c>
      <c r="G9438" s="1">
        <v>9635646.4900000002</v>
      </c>
    </row>
    <row r="9439" spans="2:7">
      <c r="B9439" s="22" t="s">
        <v>209</v>
      </c>
      <c r="C9439" s="22" t="s">
        <v>7</v>
      </c>
      <c r="D9439" s="22" t="s">
        <v>5</v>
      </c>
      <c r="E9439" s="22" t="s">
        <v>15</v>
      </c>
      <c r="F9439" s="22" t="s">
        <v>18</v>
      </c>
      <c r="G9439" s="1">
        <v>3844583.19</v>
      </c>
    </row>
    <row r="9440" spans="2:7">
      <c r="B9440" s="22" t="s">
        <v>209</v>
      </c>
      <c r="C9440" s="22" t="s">
        <v>7</v>
      </c>
      <c r="D9440" s="22" t="s">
        <v>5</v>
      </c>
      <c r="E9440" s="22" t="s">
        <v>15</v>
      </c>
      <c r="F9440" s="22" t="s">
        <v>19</v>
      </c>
      <c r="G9440" s="1">
        <v>19431293.170000002</v>
      </c>
    </row>
    <row r="9441" spans="2:7">
      <c r="B9441" s="22" t="s">
        <v>209</v>
      </c>
      <c r="C9441" s="22" t="s">
        <v>7</v>
      </c>
      <c r="D9441" s="22" t="s">
        <v>5</v>
      </c>
      <c r="E9441" s="22" t="s">
        <v>15</v>
      </c>
      <c r="F9441" s="22" t="s">
        <v>20</v>
      </c>
      <c r="G9441" s="1">
        <v>6419905.9100000001</v>
      </c>
    </row>
    <row r="9442" spans="2:7">
      <c r="B9442" s="22" t="s">
        <v>209</v>
      </c>
      <c r="C9442" s="22" t="s">
        <v>7</v>
      </c>
      <c r="D9442" s="22" t="s">
        <v>5</v>
      </c>
      <c r="E9442" s="22" t="s">
        <v>15</v>
      </c>
      <c r="F9442" s="22" t="s">
        <v>21</v>
      </c>
      <c r="G9442" s="1">
        <v>63396.65</v>
      </c>
    </row>
    <row r="9443" spans="2:7">
      <c r="B9443" s="22" t="s">
        <v>209</v>
      </c>
      <c r="C9443" s="22" t="s">
        <v>7</v>
      </c>
      <c r="D9443" s="22" t="s">
        <v>5</v>
      </c>
      <c r="E9443" s="22" t="s">
        <v>15</v>
      </c>
      <c r="F9443" s="22" t="s">
        <v>22</v>
      </c>
      <c r="G9443" s="1">
        <v>25320.09</v>
      </c>
    </row>
    <row r="9444" spans="2:7">
      <c r="B9444" s="22" t="s">
        <v>209</v>
      </c>
      <c r="C9444" s="22" t="s">
        <v>7</v>
      </c>
      <c r="D9444" s="22" t="s">
        <v>5</v>
      </c>
      <c r="E9444" s="22" t="s">
        <v>15</v>
      </c>
      <c r="F9444" s="22" t="s">
        <v>23</v>
      </c>
      <c r="G9444" s="1">
        <v>394846.39</v>
      </c>
    </row>
    <row r="9445" spans="2:7">
      <c r="B9445" s="22" t="s">
        <v>209</v>
      </c>
      <c r="C9445" s="22" t="s">
        <v>7</v>
      </c>
      <c r="D9445" s="22" t="s">
        <v>5</v>
      </c>
      <c r="E9445" s="22" t="s">
        <v>15</v>
      </c>
      <c r="F9445" s="22" t="s">
        <v>24</v>
      </c>
      <c r="G9445" s="1">
        <v>531727.98</v>
      </c>
    </row>
    <row r="9446" spans="2:7">
      <c r="B9446" s="22" t="s">
        <v>209</v>
      </c>
      <c r="C9446" s="22" t="s">
        <v>7</v>
      </c>
      <c r="D9446" s="22" t="s">
        <v>5</v>
      </c>
      <c r="E9446" s="22" t="s">
        <v>15</v>
      </c>
      <c r="F9446" s="22" t="s">
        <v>25</v>
      </c>
      <c r="G9446" s="1">
        <v>23943202.43</v>
      </c>
    </row>
    <row r="9447" spans="2:7">
      <c r="B9447" s="22" t="s">
        <v>209</v>
      </c>
      <c r="C9447" s="22" t="s">
        <v>7</v>
      </c>
      <c r="D9447" s="22" t="s">
        <v>5</v>
      </c>
      <c r="E9447" s="22" t="s">
        <v>15</v>
      </c>
      <c r="F9447" s="22" t="s">
        <v>26</v>
      </c>
      <c r="G9447" s="1">
        <v>4772236.83</v>
      </c>
    </row>
    <row r="9448" spans="2:7">
      <c r="B9448" s="22" t="s">
        <v>209</v>
      </c>
      <c r="C9448" s="22" t="s">
        <v>7</v>
      </c>
      <c r="D9448" s="22" t="s">
        <v>5</v>
      </c>
      <c r="E9448" s="22" t="s">
        <v>15</v>
      </c>
      <c r="F9448" s="22" t="s">
        <v>27</v>
      </c>
      <c r="G9448" s="1">
        <v>237685.9</v>
      </c>
    </row>
    <row r="9449" spans="2:7">
      <c r="B9449" s="22" t="s">
        <v>209</v>
      </c>
      <c r="C9449" s="22" t="s">
        <v>7</v>
      </c>
      <c r="D9449" s="22" t="s">
        <v>5</v>
      </c>
      <c r="E9449" s="22" t="s">
        <v>15</v>
      </c>
      <c r="F9449" s="22" t="s">
        <v>72</v>
      </c>
      <c r="G9449" s="1">
        <v>8695.56</v>
      </c>
    </row>
    <row r="9450" spans="2:7">
      <c r="B9450" s="22" t="s">
        <v>209</v>
      </c>
      <c r="C9450" s="22" t="s">
        <v>7</v>
      </c>
      <c r="D9450" s="22" t="s">
        <v>5</v>
      </c>
      <c r="E9450" s="22" t="s">
        <v>28</v>
      </c>
      <c r="F9450" s="22" t="s">
        <v>29</v>
      </c>
      <c r="G9450" s="1">
        <v>6238816.3899999997</v>
      </c>
    </row>
    <row r="9451" spans="2:7">
      <c r="B9451" s="22" t="s">
        <v>209</v>
      </c>
      <c r="C9451" s="22" t="s">
        <v>7</v>
      </c>
      <c r="D9451" s="22" t="s">
        <v>5</v>
      </c>
      <c r="E9451" s="22" t="s">
        <v>28</v>
      </c>
      <c r="F9451" s="22" t="s">
        <v>31</v>
      </c>
      <c r="G9451" s="1">
        <v>2216558.12</v>
      </c>
    </row>
    <row r="9452" spans="2:7">
      <c r="B9452" s="22" t="s">
        <v>209</v>
      </c>
      <c r="C9452" s="22" t="s">
        <v>7</v>
      </c>
      <c r="D9452" s="22" t="s">
        <v>5</v>
      </c>
      <c r="E9452" s="22" t="s">
        <v>28</v>
      </c>
      <c r="F9452" s="22" t="s">
        <v>33</v>
      </c>
      <c r="G9452" s="1">
        <v>539515.96</v>
      </c>
    </row>
    <row r="9453" spans="2:7">
      <c r="B9453" s="22" t="s">
        <v>209</v>
      </c>
      <c r="C9453" s="22" t="s">
        <v>7</v>
      </c>
      <c r="D9453" s="22" t="s">
        <v>5</v>
      </c>
      <c r="E9453" s="22" t="s">
        <v>34</v>
      </c>
      <c r="F9453" s="22" t="s">
        <v>35</v>
      </c>
      <c r="G9453" s="1">
        <v>180720.18</v>
      </c>
    </row>
    <row r="9454" spans="2:7">
      <c r="B9454" s="22" t="s">
        <v>209</v>
      </c>
      <c r="C9454" s="22" t="s">
        <v>7</v>
      </c>
      <c r="D9454" s="22" t="s">
        <v>5</v>
      </c>
      <c r="E9454" s="22" t="s">
        <v>34</v>
      </c>
      <c r="F9454" s="22" t="s">
        <v>36</v>
      </c>
      <c r="G9454" s="1">
        <v>45109.89</v>
      </c>
    </row>
    <row r="9455" spans="2:7">
      <c r="B9455" s="22" t="s">
        <v>209</v>
      </c>
      <c r="C9455" s="22" t="s">
        <v>7</v>
      </c>
      <c r="D9455" s="22" t="s">
        <v>5</v>
      </c>
      <c r="E9455" s="22" t="s">
        <v>34</v>
      </c>
      <c r="F9455" s="22" t="s">
        <v>38</v>
      </c>
      <c r="G9455" s="1">
        <v>132499.88</v>
      </c>
    </row>
    <row r="9456" spans="2:7">
      <c r="B9456" s="22" t="s">
        <v>209</v>
      </c>
      <c r="C9456" s="22" t="s">
        <v>7</v>
      </c>
      <c r="D9456" s="22" t="s">
        <v>5</v>
      </c>
      <c r="E9456" s="22" t="s">
        <v>34</v>
      </c>
      <c r="F9456" s="22" t="s">
        <v>39</v>
      </c>
      <c r="G9456" s="1">
        <v>12109304.25</v>
      </c>
    </row>
    <row r="9457" spans="2:7">
      <c r="B9457" s="22" t="s">
        <v>209</v>
      </c>
      <c r="C9457" s="22" t="s">
        <v>7</v>
      </c>
      <c r="D9457" s="22" t="s">
        <v>5</v>
      </c>
      <c r="E9457" s="22" t="s">
        <v>34</v>
      </c>
      <c r="F9457" s="22" t="s">
        <v>41</v>
      </c>
      <c r="G9457" s="1">
        <v>70299.73</v>
      </c>
    </row>
    <row r="9458" spans="2:7">
      <c r="B9458" s="22" t="s">
        <v>209</v>
      </c>
      <c r="C9458" s="22" t="s">
        <v>7</v>
      </c>
      <c r="D9458" s="22" t="s">
        <v>5</v>
      </c>
      <c r="E9458" s="22" t="s">
        <v>34</v>
      </c>
      <c r="F9458" s="22" t="s">
        <v>45</v>
      </c>
      <c r="G9458" s="1">
        <v>511031.36</v>
      </c>
    </row>
    <row r="9459" spans="2:7">
      <c r="B9459" s="22" t="s">
        <v>209</v>
      </c>
      <c r="C9459" s="22" t="s">
        <v>7</v>
      </c>
      <c r="D9459" s="22" t="s">
        <v>5</v>
      </c>
      <c r="E9459" s="22" t="s">
        <v>34</v>
      </c>
      <c r="F9459" s="22" t="s">
        <v>46</v>
      </c>
      <c r="G9459" s="1">
        <v>143813.13</v>
      </c>
    </row>
    <row r="9460" spans="2:7">
      <c r="B9460" s="22" t="s">
        <v>209</v>
      </c>
      <c r="C9460" s="22" t="s">
        <v>7</v>
      </c>
      <c r="D9460" s="22" t="s">
        <v>5</v>
      </c>
      <c r="E9460" s="22" t="s">
        <v>34</v>
      </c>
      <c r="F9460" s="22" t="s">
        <v>48</v>
      </c>
      <c r="G9460" s="1">
        <v>3189130.67</v>
      </c>
    </row>
    <row r="9461" spans="2:7">
      <c r="B9461" s="22" t="s">
        <v>209</v>
      </c>
      <c r="C9461" s="22" t="s">
        <v>7</v>
      </c>
      <c r="D9461" s="22" t="s">
        <v>5</v>
      </c>
      <c r="E9461" s="22" t="s">
        <v>34</v>
      </c>
      <c r="F9461" s="22" t="s">
        <v>75</v>
      </c>
      <c r="G9461" s="1">
        <v>27673.200000000001</v>
      </c>
    </row>
    <row r="9462" spans="2:7">
      <c r="B9462" s="22" t="s">
        <v>209</v>
      </c>
      <c r="C9462" s="22" t="s">
        <v>7</v>
      </c>
      <c r="D9462" s="22" t="s">
        <v>5</v>
      </c>
      <c r="E9462" s="22" t="s">
        <v>34</v>
      </c>
      <c r="F9462" s="22" t="s">
        <v>85</v>
      </c>
      <c r="G9462" s="1">
        <v>332812.07</v>
      </c>
    </row>
    <row r="9463" spans="2:7">
      <c r="B9463" s="22" t="s">
        <v>209</v>
      </c>
      <c r="C9463" s="22" t="s">
        <v>7</v>
      </c>
      <c r="D9463" s="22" t="s">
        <v>5</v>
      </c>
      <c r="E9463" s="22" t="s">
        <v>34</v>
      </c>
      <c r="F9463" s="22" t="s">
        <v>49</v>
      </c>
      <c r="G9463" s="1">
        <v>2655340.4900000002</v>
      </c>
    </row>
    <row r="9464" spans="2:7">
      <c r="B9464" s="22" t="s">
        <v>209</v>
      </c>
      <c r="C9464" s="22" t="s">
        <v>7</v>
      </c>
      <c r="D9464" s="22" t="s">
        <v>5</v>
      </c>
      <c r="E9464" s="22" t="s">
        <v>34</v>
      </c>
      <c r="F9464" s="22" t="s">
        <v>50</v>
      </c>
      <c r="G9464" s="1">
        <v>148811.67000000001</v>
      </c>
    </row>
    <row r="9465" spans="2:7">
      <c r="B9465" s="22" t="s">
        <v>209</v>
      </c>
      <c r="C9465" s="22" t="s">
        <v>7</v>
      </c>
      <c r="D9465" s="22" t="s">
        <v>5</v>
      </c>
      <c r="E9465" s="22" t="s">
        <v>34</v>
      </c>
      <c r="F9465" s="22" t="s">
        <v>51</v>
      </c>
      <c r="G9465" s="1">
        <v>1812.8</v>
      </c>
    </row>
    <row r="9466" spans="2:7">
      <c r="B9466" s="22" t="s">
        <v>209</v>
      </c>
      <c r="C9466" s="22" t="s">
        <v>7</v>
      </c>
      <c r="D9466" s="22" t="s">
        <v>5</v>
      </c>
      <c r="E9466" s="22" t="s">
        <v>34</v>
      </c>
      <c r="F9466" s="22" t="s">
        <v>53</v>
      </c>
      <c r="G9466" s="1">
        <v>3905967.08</v>
      </c>
    </row>
    <row r="9467" spans="2:7">
      <c r="B9467" s="22" t="s">
        <v>209</v>
      </c>
      <c r="C9467" s="22" t="s">
        <v>7</v>
      </c>
      <c r="D9467" s="22" t="s">
        <v>5</v>
      </c>
      <c r="E9467" s="22" t="s">
        <v>34</v>
      </c>
      <c r="F9467" s="22" t="s">
        <v>55</v>
      </c>
      <c r="G9467" s="1">
        <v>244117.16</v>
      </c>
    </row>
    <row r="9468" spans="2:7">
      <c r="B9468" s="22" t="s">
        <v>209</v>
      </c>
      <c r="C9468" s="22" t="s">
        <v>7</v>
      </c>
      <c r="D9468" s="22" t="s">
        <v>5</v>
      </c>
      <c r="E9468" s="22" t="s">
        <v>34</v>
      </c>
      <c r="F9468" s="22" t="s">
        <v>76</v>
      </c>
      <c r="G9468" s="1">
        <v>478944.17</v>
      </c>
    </row>
    <row r="9469" spans="2:7">
      <c r="B9469" s="22" t="s">
        <v>209</v>
      </c>
      <c r="C9469" s="22" t="s">
        <v>7</v>
      </c>
      <c r="D9469" s="22" t="s">
        <v>5</v>
      </c>
      <c r="E9469" s="22" t="s">
        <v>34</v>
      </c>
      <c r="F9469" s="22" t="s">
        <v>57</v>
      </c>
      <c r="G9469" s="1">
        <v>2329329.67</v>
      </c>
    </row>
    <row r="9470" spans="2:7">
      <c r="B9470" s="22" t="s">
        <v>209</v>
      </c>
      <c r="C9470" s="22" t="s">
        <v>7</v>
      </c>
      <c r="D9470" s="22" t="s">
        <v>5</v>
      </c>
      <c r="E9470" s="22" t="s">
        <v>34</v>
      </c>
      <c r="F9470" s="22" t="s">
        <v>126</v>
      </c>
      <c r="G9470" s="1">
        <v>50000</v>
      </c>
    </row>
    <row r="9471" spans="2:7">
      <c r="B9471" s="22" t="s">
        <v>209</v>
      </c>
      <c r="C9471" s="22" t="s">
        <v>7</v>
      </c>
      <c r="D9471" s="22" t="s">
        <v>5</v>
      </c>
      <c r="E9471" s="22" t="s">
        <v>59</v>
      </c>
      <c r="F9471" s="22" t="s">
        <v>55</v>
      </c>
      <c r="G9471" s="1">
        <v>76513.119999999995</v>
      </c>
    </row>
    <row r="9472" spans="2:7">
      <c r="B9472" s="22" t="s">
        <v>209</v>
      </c>
      <c r="C9472" s="22" t="s">
        <v>7</v>
      </c>
      <c r="D9472" s="22" t="s">
        <v>5</v>
      </c>
      <c r="E9472" s="22" t="s">
        <v>60</v>
      </c>
      <c r="F9472" s="22" t="s">
        <v>61</v>
      </c>
      <c r="G9472" s="1">
        <v>15335.7</v>
      </c>
    </row>
    <row r="9473" spans="2:7">
      <c r="B9473" s="22" t="s">
        <v>209</v>
      </c>
      <c r="C9473" s="22" t="s">
        <v>7</v>
      </c>
      <c r="D9473" s="22" t="s">
        <v>5</v>
      </c>
      <c r="E9473" s="22" t="s">
        <v>60</v>
      </c>
      <c r="F9473" s="22" t="s">
        <v>62</v>
      </c>
      <c r="G9473" s="1">
        <v>218443.68</v>
      </c>
    </row>
    <row r="9474" spans="2:7">
      <c r="B9474" s="22" t="s">
        <v>209</v>
      </c>
      <c r="C9474" s="22" t="s">
        <v>7</v>
      </c>
      <c r="D9474" s="22" t="s">
        <v>7</v>
      </c>
      <c r="E9474" s="22" t="s">
        <v>5</v>
      </c>
      <c r="F9474" s="22" t="s">
        <v>6</v>
      </c>
      <c r="G9474" s="1">
        <v>1906807.18</v>
      </c>
    </row>
    <row r="9475" spans="2:7">
      <c r="B9475" s="22" t="s">
        <v>209</v>
      </c>
      <c r="C9475" s="22" t="s">
        <v>7</v>
      </c>
      <c r="D9475" s="22" t="s">
        <v>7</v>
      </c>
      <c r="E9475" s="22" t="s">
        <v>8</v>
      </c>
      <c r="F9475" s="22" t="s">
        <v>9</v>
      </c>
      <c r="G9475" s="1">
        <v>7975785.7999999998</v>
      </c>
    </row>
    <row r="9476" spans="2:7">
      <c r="B9476" s="22" t="s">
        <v>209</v>
      </c>
      <c r="C9476" s="22" t="s">
        <v>7</v>
      </c>
      <c r="D9476" s="22" t="s">
        <v>7</v>
      </c>
      <c r="E9476" s="22" t="s">
        <v>8</v>
      </c>
      <c r="F9476" s="22" t="s">
        <v>10</v>
      </c>
      <c r="G9476" s="1">
        <v>837913.29</v>
      </c>
    </row>
    <row r="9477" spans="2:7">
      <c r="B9477" s="22" t="s">
        <v>209</v>
      </c>
      <c r="C9477" s="22" t="s">
        <v>7</v>
      </c>
      <c r="D9477" s="22" t="s">
        <v>7</v>
      </c>
      <c r="E9477" s="22" t="s">
        <v>8</v>
      </c>
      <c r="F9477" s="22" t="s">
        <v>12</v>
      </c>
      <c r="G9477" s="1">
        <v>26209173.129999999</v>
      </c>
    </row>
    <row r="9478" spans="2:7">
      <c r="B9478" s="22" t="s">
        <v>209</v>
      </c>
      <c r="C9478" s="22" t="s">
        <v>7</v>
      </c>
      <c r="D9478" s="22" t="s">
        <v>7</v>
      </c>
      <c r="E9478" s="22" t="s">
        <v>8</v>
      </c>
      <c r="F9478" s="22" t="s">
        <v>13</v>
      </c>
      <c r="G9478" s="1">
        <v>512339.51</v>
      </c>
    </row>
    <row r="9479" spans="2:7">
      <c r="B9479" s="22" t="s">
        <v>209</v>
      </c>
      <c r="C9479" s="22" t="s">
        <v>7</v>
      </c>
      <c r="D9479" s="22" t="s">
        <v>7</v>
      </c>
      <c r="E9479" s="22" t="s">
        <v>14</v>
      </c>
      <c r="F9479" s="22" t="s">
        <v>9</v>
      </c>
      <c r="G9479" s="1">
        <v>2199953.48</v>
      </c>
    </row>
    <row r="9480" spans="2:7">
      <c r="B9480" s="22" t="s">
        <v>209</v>
      </c>
      <c r="C9480" s="22" t="s">
        <v>7</v>
      </c>
      <c r="D9480" s="22" t="s">
        <v>7</v>
      </c>
      <c r="E9480" s="22" t="s">
        <v>14</v>
      </c>
      <c r="F9480" s="22" t="s">
        <v>10</v>
      </c>
      <c r="G9480" s="1">
        <v>3413115.88</v>
      </c>
    </row>
    <row r="9481" spans="2:7">
      <c r="B9481" s="22" t="s">
        <v>209</v>
      </c>
      <c r="C9481" s="22" t="s">
        <v>7</v>
      </c>
      <c r="D9481" s="22" t="s">
        <v>7</v>
      </c>
      <c r="E9481" s="22" t="s">
        <v>14</v>
      </c>
      <c r="F9481" s="22" t="s">
        <v>11</v>
      </c>
      <c r="G9481" s="1">
        <v>993047.48</v>
      </c>
    </row>
    <row r="9482" spans="2:7">
      <c r="B9482" s="22" t="s">
        <v>209</v>
      </c>
      <c r="C9482" s="22" t="s">
        <v>7</v>
      </c>
      <c r="D9482" s="22" t="s">
        <v>7</v>
      </c>
      <c r="E9482" s="22" t="s">
        <v>14</v>
      </c>
      <c r="F9482" s="22" t="s">
        <v>12</v>
      </c>
      <c r="G9482" s="1">
        <v>1315544.6100000001</v>
      </c>
    </row>
    <row r="9483" spans="2:7">
      <c r="B9483" s="22" t="s">
        <v>209</v>
      </c>
      <c r="C9483" s="22" t="s">
        <v>7</v>
      </c>
      <c r="D9483" s="22" t="s">
        <v>7</v>
      </c>
      <c r="E9483" s="22" t="s">
        <v>14</v>
      </c>
      <c r="F9483" s="22" t="s">
        <v>13</v>
      </c>
      <c r="G9483" s="1">
        <v>341441.35</v>
      </c>
    </row>
    <row r="9484" spans="2:7">
      <c r="B9484" s="22" t="s">
        <v>209</v>
      </c>
      <c r="C9484" s="22" t="s">
        <v>7</v>
      </c>
      <c r="D9484" s="22" t="s">
        <v>7</v>
      </c>
      <c r="E9484" s="22" t="s">
        <v>15</v>
      </c>
      <c r="F9484" s="22" t="s">
        <v>17</v>
      </c>
      <c r="G9484" s="1">
        <v>2697479.37</v>
      </c>
    </row>
    <row r="9485" spans="2:7">
      <c r="B9485" s="22" t="s">
        <v>209</v>
      </c>
      <c r="C9485" s="22" t="s">
        <v>7</v>
      </c>
      <c r="D9485" s="22" t="s">
        <v>7</v>
      </c>
      <c r="E9485" s="22" t="s">
        <v>15</v>
      </c>
      <c r="F9485" s="22" t="s">
        <v>18</v>
      </c>
      <c r="G9485" s="1">
        <v>655084.94999999995</v>
      </c>
    </row>
    <row r="9486" spans="2:7">
      <c r="B9486" s="22" t="s">
        <v>209</v>
      </c>
      <c r="C9486" s="22" t="s">
        <v>7</v>
      </c>
      <c r="D9486" s="22" t="s">
        <v>7</v>
      </c>
      <c r="E9486" s="22" t="s">
        <v>15</v>
      </c>
      <c r="F9486" s="22" t="s">
        <v>19</v>
      </c>
      <c r="G9486" s="1">
        <v>5458735.8300000001</v>
      </c>
    </row>
    <row r="9487" spans="2:7">
      <c r="B9487" s="22" t="s">
        <v>209</v>
      </c>
      <c r="C9487" s="22" t="s">
        <v>7</v>
      </c>
      <c r="D9487" s="22" t="s">
        <v>7</v>
      </c>
      <c r="E9487" s="22" t="s">
        <v>15</v>
      </c>
      <c r="F9487" s="22" t="s">
        <v>20</v>
      </c>
      <c r="G9487" s="1">
        <v>968415.72</v>
      </c>
    </row>
    <row r="9488" spans="2:7">
      <c r="B9488" s="22" t="s">
        <v>209</v>
      </c>
      <c r="C9488" s="22" t="s">
        <v>7</v>
      </c>
      <c r="D9488" s="22" t="s">
        <v>7</v>
      </c>
      <c r="E9488" s="22" t="s">
        <v>15</v>
      </c>
      <c r="F9488" s="22" t="s">
        <v>21</v>
      </c>
      <c r="G9488" s="1">
        <v>17185.650000000001</v>
      </c>
    </row>
    <row r="9489" spans="2:7">
      <c r="B9489" s="22" t="s">
        <v>209</v>
      </c>
      <c r="C9489" s="22" t="s">
        <v>7</v>
      </c>
      <c r="D9489" s="22" t="s">
        <v>7</v>
      </c>
      <c r="E9489" s="22" t="s">
        <v>15</v>
      </c>
      <c r="F9489" s="22" t="s">
        <v>22</v>
      </c>
      <c r="G9489" s="1">
        <v>3640.63</v>
      </c>
    </row>
    <row r="9490" spans="2:7">
      <c r="B9490" s="22" t="s">
        <v>209</v>
      </c>
      <c r="C9490" s="22" t="s">
        <v>7</v>
      </c>
      <c r="D9490" s="22" t="s">
        <v>7</v>
      </c>
      <c r="E9490" s="22" t="s">
        <v>15</v>
      </c>
      <c r="F9490" s="22" t="s">
        <v>23</v>
      </c>
      <c r="G9490" s="1">
        <v>200187.02</v>
      </c>
    </row>
    <row r="9491" spans="2:7">
      <c r="B9491" s="22" t="s">
        <v>209</v>
      </c>
      <c r="C9491" s="22" t="s">
        <v>7</v>
      </c>
      <c r="D9491" s="22" t="s">
        <v>7</v>
      </c>
      <c r="E9491" s="22" t="s">
        <v>15</v>
      </c>
      <c r="F9491" s="22" t="s">
        <v>24</v>
      </c>
      <c r="G9491" s="1">
        <v>163912.01</v>
      </c>
    </row>
    <row r="9492" spans="2:7">
      <c r="B9492" s="22" t="s">
        <v>209</v>
      </c>
      <c r="C9492" s="22" t="s">
        <v>7</v>
      </c>
      <c r="D9492" s="22" t="s">
        <v>7</v>
      </c>
      <c r="E9492" s="22" t="s">
        <v>15</v>
      </c>
      <c r="F9492" s="22" t="s">
        <v>25</v>
      </c>
      <c r="G9492" s="1">
        <v>1322308.95</v>
      </c>
    </row>
    <row r="9493" spans="2:7">
      <c r="B9493" s="22" t="s">
        <v>209</v>
      </c>
      <c r="C9493" s="22" t="s">
        <v>7</v>
      </c>
      <c r="D9493" s="22" t="s">
        <v>7</v>
      </c>
      <c r="E9493" s="22" t="s">
        <v>15</v>
      </c>
      <c r="F9493" s="22" t="s">
        <v>26</v>
      </c>
      <c r="G9493" s="1">
        <v>110376.34</v>
      </c>
    </row>
    <row r="9494" spans="2:7">
      <c r="B9494" s="22" t="s">
        <v>209</v>
      </c>
      <c r="C9494" s="22" t="s">
        <v>7</v>
      </c>
      <c r="D9494" s="22" t="s">
        <v>7</v>
      </c>
      <c r="E9494" s="22" t="s">
        <v>15</v>
      </c>
      <c r="F9494" s="22" t="s">
        <v>27</v>
      </c>
      <c r="G9494" s="1">
        <v>48156.23</v>
      </c>
    </row>
    <row r="9495" spans="2:7">
      <c r="B9495" s="22" t="s">
        <v>209</v>
      </c>
      <c r="C9495" s="22" t="s">
        <v>7</v>
      </c>
      <c r="D9495" s="22" t="s">
        <v>7</v>
      </c>
      <c r="E9495" s="22" t="s">
        <v>15</v>
      </c>
      <c r="F9495" s="22" t="s">
        <v>72</v>
      </c>
      <c r="G9495" s="1">
        <v>5955.16</v>
      </c>
    </row>
    <row r="9496" spans="2:7">
      <c r="B9496" s="22" t="s">
        <v>209</v>
      </c>
      <c r="C9496" s="22" t="s">
        <v>7</v>
      </c>
      <c r="D9496" s="22" t="s">
        <v>7</v>
      </c>
      <c r="E9496" s="22" t="s">
        <v>28</v>
      </c>
      <c r="F9496" s="22" t="s">
        <v>29</v>
      </c>
      <c r="G9496" s="1">
        <v>667271.42000000004</v>
      </c>
    </row>
    <row r="9497" spans="2:7">
      <c r="B9497" s="22" t="s">
        <v>209</v>
      </c>
      <c r="C9497" s="22" t="s">
        <v>7</v>
      </c>
      <c r="D9497" s="22" t="s">
        <v>7</v>
      </c>
      <c r="E9497" s="22" t="s">
        <v>28</v>
      </c>
      <c r="F9497" s="22" t="s">
        <v>33</v>
      </c>
      <c r="G9497" s="1">
        <v>23758.34</v>
      </c>
    </row>
    <row r="9498" spans="2:7">
      <c r="B9498" s="22" t="s">
        <v>209</v>
      </c>
      <c r="C9498" s="22" t="s">
        <v>7</v>
      </c>
      <c r="D9498" s="22" t="s">
        <v>7</v>
      </c>
      <c r="E9498" s="22" t="s">
        <v>34</v>
      </c>
      <c r="F9498" s="22" t="s">
        <v>38</v>
      </c>
      <c r="G9498" s="1">
        <v>2248.4</v>
      </c>
    </row>
    <row r="9499" spans="2:7">
      <c r="B9499" s="22" t="s">
        <v>209</v>
      </c>
      <c r="C9499" s="22" t="s">
        <v>7</v>
      </c>
      <c r="D9499" s="22" t="s">
        <v>7</v>
      </c>
      <c r="E9499" s="22" t="s">
        <v>34</v>
      </c>
      <c r="F9499" s="22" t="s">
        <v>39</v>
      </c>
      <c r="G9499" s="1">
        <v>2727253.83</v>
      </c>
    </row>
    <row r="9500" spans="2:7">
      <c r="B9500" s="22" t="s">
        <v>209</v>
      </c>
      <c r="C9500" s="22" t="s">
        <v>7</v>
      </c>
      <c r="D9500" s="22" t="s">
        <v>7</v>
      </c>
      <c r="E9500" s="22" t="s">
        <v>34</v>
      </c>
      <c r="F9500" s="22" t="s">
        <v>48</v>
      </c>
      <c r="G9500" s="1">
        <v>55755.07</v>
      </c>
    </row>
    <row r="9501" spans="2:7">
      <c r="B9501" s="22" t="s">
        <v>209</v>
      </c>
      <c r="C9501" s="22" t="s">
        <v>7</v>
      </c>
      <c r="D9501" s="22" t="s">
        <v>7</v>
      </c>
      <c r="E9501" s="22" t="s">
        <v>34</v>
      </c>
      <c r="F9501" s="22" t="s">
        <v>75</v>
      </c>
      <c r="G9501" s="1">
        <v>-168.8</v>
      </c>
    </row>
    <row r="9502" spans="2:7">
      <c r="B9502" s="22" t="s">
        <v>209</v>
      </c>
      <c r="C9502" s="22" t="s">
        <v>7</v>
      </c>
      <c r="D9502" s="22" t="s">
        <v>7</v>
      </c>
      <c r="E9502" s="22" t="s">
        <v>34</v>
      </c>
      <c r="F9502" s="22" t="s">
        <v>55</v>
      </c>
      <c r="G9502" s="1">
        <v>15652.57</v>
      </c>
    </row>
    <row r="9503" spans="2:7">
      <c r="B9503" s="22" t="s">
        <v>209</v>
      </c>
      <c r="C9503" s="22" t="s">
        <v>7</v>
      </c>
      <c r="D9503" s="22" t="s">
        <v>7</v>
      </c>
      <c r="E9503" s="22" t="s">
        <v>59</v>
      </c>
      <c r="F9503" s="22" t="s">
        <v>55</v>
      </c>
      <c r="G9503" s="1">
        <v>35850.339999999997</v>
      </c>
    </row>
    <row r="9504" spans="2:7">
      <c r="B9504" s="22" t="s">
        <v>209</v>
      </c>
      <c r="C9504" s="22" t="s">
        <v>7</v>
      </c>
      <c r="D9504" s="22" t="s">
        <v>7</v>
      </c>
      <c r="E9504" s="22" t="s">
        <v>60</v>
      </c>
      <c r="F9504" s="22" t="s">
        <v>62</v>
      </c>
      <c r="G9504" s="1">
        <v>66993.19</v>
      </c>
    </row>
    <row r="9505" spans="2:7">
      <c r="B9505" s="22" t="s">
        <v>210</v>
      </c>
      <c r="C9505" s="22" t="s">
        <v>7</v>
      </c>
      <c r="D9505" s="22" t="s">
        <v>5</v>
      </c>
      <c r="E9505" s="22" t="s">
        <v>8</v>
      </c>
      <c r="F9505" s="22" t="s">
        <v>9</v>
      </c>
      <c r="G9505" s="1">
        <v>1994842.75</v>
      </c>
    </row>
    <row r="9506" spans="2:7">
      <c r="B9506" s="22" t="s">
        <v>210</v>
      </c>
      <c r="C9506" s="22" t="s">
        <v>7</v>
      </c>
      <c r="D9506" s="22" t="s">
        <v>5</v>
      </c>
      <c r="E9506" s="22" t="s">
        <v>14</v>
      </c>
      <c r="F9506" s="22" t="s">
        <v>9</v>
      </c>
      <c r="G9506" s="1">
        <v>249574.73</v>
      </c>
    </row>
    <row r="9507" spans="2:7">
      <c r="B9507" s="22" t="s">
        <v>210</v>
      </c>
      <c r="C9507" s="22" t="s">
        <v>7</v>
      </c>
      <c r="D9507" s="22" t="s">
        <v>5</v>
      </c>
      <c r="E9507" s="22" t="s">
        <v>14</v>
      </c>
      <c r="F9507" s="22" t="s">
        <v>10</v>
      </c>
      <c r="G9507" s="1">
        <v>10691.63</v>
      </c>
    </row>
    <row r="9508" spans="2:7">
      <c r="B9508" s="22" t="s">
        <v>210</v>
      </c>
      <c r="C9508" s="22" t="s">
        <v>7</v>
      </c>
      <c r="D9508" s="22" t="s">
        <v>5</v>
      </c>
      <c r="E9508" s="22" t="s">
        <v>15</v>
      </c>
      <c r="F9508" s="22" t="s">
        <v>17</v>
      </c>
      <c r="G9508" s="1">
        <v>130008.17</v>
      </c>
    </row>
    <row r="9509" spans="2:7">
      <c r="B9509" s="22" t="s">
        <v>210</v>
      </c>
      <c r="C9509" s="22" t="s">
        <v>7</v>
      </c>
      <c r="D9509" s="22" t="s">
        <v>5</v>
      </c>
      <c r="E9509" s="22" t="s">
        <v>15</v>
      </c>
      <c r="F9509" s="22" t="s">
        <v>18</v>
      </c>
      <c r="G9509" s="1">
        <v>37665.49</v>
      </c>
    </row>
    <row r="9510" spans="2:7">
      <c r="B9510" s="22" t="s">
        <v>210</v>
      </c>
      <c r="C9510" s="22" t="s">
        <v>7</v>
      </c>
      <c r="D9510" s="22" t="s">
        <v>5</v>
      </c>
      <c r="E9510" s="22" t="s">
        <v>15</v>
      </c>
      <c r="F9510" s="22" t="s">
        <v>19</v>
      </c>
      <c r="G9510" s="1">
        <v>314778.63</v>
      </c>
    </row>
    <row r="9511" spans="2:7">
      <c r="B9511" s="22" t="s">
        <v>210</v>
      </c>
      <c r="C9511" s="22" t="s">
        <v>7</v>
      </c>
      <c r="D9511" s="22" t="s">
        <v>5</v>
      </c>
      <c r="E9511" s="22" t="s">
        <v>15</v>
      </c>
      <c r="F9511" s="22" t="s">
        <v>20</v>
      </c>
      <c r="G9511" s="1">
        <v>22635.119999999999</v>
      </c>
    </row>
    <row r="9512" spans="2:7">
      <c r="B9512" s="22" t="s">
        <v>210</v>
      </c>
      <c r="C9512" s="22" t="s">
        <v>7</v>
      </c>
      <c r="D9512" s="22" t="s">
        <v>5</v>
      </c>
      <c r="E9512" s="22" t="s">
        <v>15</v>
      </c>
      <c r="F9512" s="22" t="s">
        <v>21</v>
      </c>
      <c r="G9512" s="1">
        <v>23602.5</v>
      </c>
    </row>
    <row r="9513" spans="2:7">
      <c r="B9513" s="22" t="s">
        <v>210</v>
      </c>
      <c r="C9513" s="22" t="s">
        <v>7</v>
      </c>
      <c r="D9513" s="22" t="s">
        <v>5</v>
      </c>
      <c r="E9513" s="22" t="s">
        <v>15</v>
      </c>
      <c r="F9513" s="22" t="s">
        <v>22</v>
      </c>
      <c r="G9513" s="1">
        <v>3131.14</v>
      </c>
    </row>
    <row r="9514" spans="2:7">
      <c r="B9514" s="22" t="s">
        <v>210</v>
      </c>
      <c r="C9514" s="22" t="s">
        <v>7</v>
      </c>
      <c r="D9514" s="22" t="s">
        <v>5</v>
      </c>
      <c r="E9514" s="22" t="s">
        <v>15</v>
      </c>
      <c r="F9514" s="22" t="s">
        <v>23</v>
      </c>
      <c r="G9514" s="1">
        <v>37547.269999999997</v>
      </c>
    </row>
    <row r="9515" spans="2:7">
      <c r="B9515" s="22" t="s">
        <v>210</v>
      </c>
      <c r="C9515" s="22" t="s">
        <v>7</v>
      </c>
      <c r="D9515" s="22" t="s">
        <v>5</v>
      </c>
      <c r="E9515" s="22" t="s">
        <v>15</v>
      </c>
      <c r="F9515" s="22" t="s">
        <v>24</v>
      </c>
      <c r="G9515" s="1">
        <v>1946.77</v>
      </c>
    </row>
    <row r="9516" spans="2:7">
      <c r="B9516" s="22" t="s">
        <v>210</v>
      </c>
      <c r="C9516" s="22" t="s">
        <v>7</v>
      </c>
      <c r="D9516" s="22" t="s">
        <v>5</v>
      </c>
      <c r="E9516" s="22" t="s">
        <v>15</v>
      </c>
      <c r="F9516" s="22" t="s">
        <v>25</v>
      </c>
      <c r="G9516" s="1">
        <v>245723.03</v>
      </c>
    </row>
    <row r="9517" spans="2:7">
      <c r="B9517" s="22" t="s">
        <v>210</v>
      </c>
      <c r="C9517" s="22" t="s">
        <v>7</v>
      </c>
      <c r="D9517" s="22" t="s">
        <v>5</v>
      </c>
      <c r="E9517" s="22" t="s">
        <v>15</v>
      </c>
      <c r="F9517" s="22" t="s">
        <v>26</v>
      </c>
      <c r="G9517" s="1">
        <v>75770.58</v>
      </c>
    </row>
    <row r="9518" spans="2:7">
      <c r="B9518" s="22" t="s">
        <v>210</v>
      </c>
      <c r="C9518" s="22" t="s">
        <v>7</v>
      </c>
      <c r="D9518" s="22" t="s">
        <v>5</v>
      </c>
      <c r="E9518" s="22" t="s">
        <v>28</v>
      </c>
      <c r="F9518" s="22" t="s">
        <v>29</v>
      </c>
      <c r="G9518" s="1">
        <v>45693.77</v>
      </c>
    </row>
    <row r="9519" spans="2:7">
      <c r="B9519" s="22" t="s">
        <v>210</v>
      </c>
      <c r="C9519" s="22" t="s">
        <v>7</v>
      </c>
      <c r="D9519" s="22" t="s">
        <v>5</v>
      </c>
      <c r="E9519" s="22" t="s">
        <v>28</v>
      </c>
      <c r="F9519" s="22" t="s">
        <v>31</v>
      </c>
      <c r="G9519" s="1">
        <v>33788.18</v>
      </c>
    </row>
    <row r="9520" spans="2:7">
      <c r="B9520" s="22" t="s">
        <v>210</v>
      </c>
      <c r="C9520" s="22" t="s">
        <v>7</v>
      </c>
      <c r="D9520" s="22" t="s">
        <v>5</v>
      </c>
      <c r="E9520" s="22" t="s">
        <v>28</v>
      </c>
      <c r="F9520" s="22" t="s">
        <v>33</v>
      </c>
      <c r="G9520" s="1">
        <v>23283.5</v>
      </c>
    </row>
    <row r="9521" spans="2:7">
      <c r="B9521" s="22" t="s">
        <v>210</v>
      </c>
      <c r="C9521" s="22" t="s">
        <v>7</v>
      </c>
      <c r="D9521" s="22" t="s">
        <v>5</v>
      </c>
      <c r="E9521" s="22" t="s">
        <v>34</v>
      </c>
      <c r="F9521" s="22" t="s">
        <v>37</v>
      </c>
      <c r="G9521" s="1">
        <v>222037.23</v>
      </c>
    </row>
    <row r="9522" spans="2:7">
      <c r="B9522" s="22" t="s">
        <v>210</v>
      </c>
      <c r="C9522" s="22" t="s">
        <v>7</v>
      </c>
      <c r="D9522" s="22" t="s">
        <v>5</v>
      </c>
      <c r="E9522" s="22" t="s">
        <v>34</v>
      </c>
      <c r="F9522" s="22" t="s">
        <v>73</v>
      </c>
      <c r="G9522" s="1">
        <v>25914.52</v>
      </c>
    </row>
    <row r="9523" spans="2:7">
      <c r="B9523" s="22" t="s">
        <v>210</v>
      </c>
      <c r="C9523" s="22" t="s">
        <v>7</v>
      </c>
      <c r="D9523" s="22" t="s">
        <v>5</v>
      </c>
      <c r="E9523" s="22" t="s">
        <v>34</v>
      </c>
      <c r="F9523" s="22" t="s">
        <v>38</v>
      </c>
      <c r="G9523" s="1">
        <v>4857.8599999999997</v>
      </c>
    </row>
    <row r="9524" spans="2:7">
      <c r="B9524" s="22" t="s">
        <v>210</v>
      </c>
      <c r="C9524" s="22" t="s">
        <v>7</v>
      </c>
      <c r="D9524" s="22" t="s">
        <v>5</v>
      </c>
      <c r="E9524" s="22" t="s">
        <v>34</v>
      </c>
      <c r="F9524" s="22" t="s">
        <v>39</v>
      </c>
      <c r="G9524" s="1">
        <v>820640.88</v>
      </c>
    </row>
    <row r="9525" spans="2:7">
      <c r="B9525" s="22" t="s">
        <v>210</v>
      </c>
      <c r="C9525" s="22" t="s">
        <v>7</v>
      </c>
      <c r="D9525" s="22" t="s">
        <v>5</v>
      </c>
      <c r="E9525" s="22" t="s">
        <v>34</v>
      </c>
      <c r="F9525" s="22" t="s">
        <v>40</v>
      </c>
      <c r="G9525" s="1">
        <v>4516.84</v>
      </c>
    </row>
    <row r="9526" spans="2:7">
      <c r="B9526" s="22" t="s">
        <v>210</v>
      </c>
      <c r="C9526" s="22" t="s">
        <v>7</v>
      </c>
      <c r="D9526" s="22" t="s">
        <v>5</v>
      </c>
      <c r="E9526" s="22" t="s">
        <v>34</v>
      </c>
      <c r="F9526" s="22" t="s">
        <v>41</v>
      </c>
      <c r="G9526" s="1">
        <v>5198</v>
      </c>
    </row>
    <row r="9527" spans="2:7">
      <c r="B9527" s="22" t="s">
        <v>210</v>
      </c>
      <c r="C9527" s="22" t="s">
        <v>7</v>
      </c>
      <c r="D9527" s="22" t="s">
        <v>5</v>
      </c>
      <c r="E9527" s="22" t="s">
        <v>34</v>
      </c>
      <c r="F9527" s="22" t="s">
        <v>45</v>
      </c>
      <c r="G9527" s="1">
        <v>82752.98</v>
      </c>
    </row>
    <row r="9528" spans="2:7">
      <c r="B9528" s="22" t="s">
        <v>210</v>
      </c>
      <c r="C9528" s="22" t="s">
        <v>7</v>
      </c>
      <c r="D9528" s="22" t="s">
        <v>5</v>
      </c>
      <c r="E9528" s="22" t="s">
        <v>34</v>
      </c>
      <c r="F9528" s="22" t="s">
        <v>46</v>
      </c>
      <c r="G9528" s="1">
        <v>39708.78</v>
      </c>
    </row>
    <row r="9529" spans="2:7">
      <c r="B9529" s="22" t="s">
        <v>210</v>
      </c>
      <c r="C9529" s="22" t="s">
        <v>7</v>
      </c>
      <c r="D9529" s="22" t="s">
        <v>5</v>
      </c>
      <c r="E9529" s="22" t="s">
        <v>34</v>
      </c>
      <c r="F9529" s="22" t="s">
        <v>74</v>
      </c>
      <c r="G9529" s="1">
        <v>265244.08</v>
      </c>
    </row>
    <row r="9530" spans="2:7">
      <c r="B9530" s="22" t="s">
        <v>210</v>
      </c>
      <c r="C9530" s="22" t="s">
        <v>7</v>
      </c>
      <c r="D9530" s="22" t="s">
        <v>5</v>
      </c>
      <c r="E9530" s="22" t="s">
        <v>34</v>
      </c>
      <c r="F9530" s="22" t="s">
        <v>75</v>
      </c>
      <c r="G9530" s="1">
        <v>8107.28</v>
      </c>
    </row>
    <row r="9531" spans="2:7">
      <c r="B9531" s="22" t="s">
        <v>210</v>
      </c>
      <c r="C9531" s="22" t="s">
        <v>7</v>
      </c>
      <c r="D9531" s="22" t="s">
        <v>5</v>
      </c>
      <c r="E9531" s="22" t="s">
        <v>34</v>
      </c>
      <c r="F9531" s="22" t="s">
        <v>66</v>
      </c>
      <c r="G9531" s="1">
        <v>55608.44</v>
      </c>
    </row>
    <row r="9532" spans="2:7">
      <c r="B9532" s="22" t="s">
        <v>210</v>
      </c>
      <c r="C9532" s="22" t="s">
        <v>7</v>
      </c>
      <c r="D9532" s="22" t="s">
        <v>5</v>
      </c>
      <c r="E9532" s="22" t="s">
        <v>34</v>
      </c>
      <c r="F9532" s="22" t="s">
        <v>85</v>
      </c>
      <c r="G9532" s="1">
        <v>210574.92</v>
      </c>
    </row>
    <row r="9533" spans="2:7">
      <c r="B9533" s="22" t="s">
        <v>210</v>
      </c>
      <c r="C9533" s="22" t="s">
        <v>7</v>
      </c>
      <c r="D9533" s="22" t="s">
        <v>5</v>
      </c>
      <c r="E9533" s="22" t="s">
        <v>34</v>
      </c>
      <c r="F9533" s="22" t="s">
        <v>49</v>
      </c>
      <c r="G9533" s="1">
        <v>24654.86</v>
      </c>
    </row>
    <row r="9534" spans="2:7">
      <c r="B9534" s="22" t="s">
        <v>210</v>
      </c>
      <c r="C9534" s="22" t="s">
        <v>7</v>
      </c>
      <c r="D9534" s="22" t="s">
        <v>5</v>
      </c>
      <c r="E9534" s="22" t="s">
        <v>34</v>
      </c>
      <c r="F9534" s="22" t="s">
        <v>51</v>
      </c>
      <c r="G9534" s="1">
        <v>6488.56</v>
      </c>
    </row>
    <row r="9535" spans="2:7">
      <c r="B9535" s="22" t="s">
        <v>210</v>
      </c>
      <c r="C9535" s="22" t="s">
        <v>7</v>
      </c>
      <c r="D9535" s="22" t="s">
        <v>5</v>
      </c>
      <c r="E9535" s="22" t="s">
        <v>34</v>
      </c>
      <c r="F9535" s="22" t="s">
        <v>53</v>
      </c>
      <c r="G9535" s="1">
        <v>59224.99</v>
      </c>
    </row>
    <row r="9536" spans="2:7">
      <c r="B9536" s="22" t="s">
        <v>210</v>
      </c>
      <c r="C9536" s="22" t="s">
        <v>7</v>
      </c>
      <c r="D9536" s="22" t="s">
        <v>5</v>
      </c>
      <c r="E9536" s="22" t="s">
        <v>34</v>
      </c>
      <c r="F9536" s="22" t="s">
        <v>68</v>
      </c>
      <c r="G9536" s="1">
        <v>9424.16</v>
      </c>
    </row>
    <row r="9537" spans="2:7">
      <c r="B9537" s="22" t="s">
        <v>210</v>
      </c>
      <c r="C9537" s="22" t="s">
        <v>7</v>
      </c>
      <c r="D9537" s="22" t="s">
        <v>5</v>
      </c>
      <c r="E9537" s="22" t="s">
        <v>34</v>
      </c>
      <c r="F9537" s="22" t="s">
        <v>58</v>
      </c>
      <c r="G9537" s="1">
        <v>2071.56</v>
      </c>
    </row>
    <row r="9538" spans="2:7">
      <c r="B9538" s="22" t="s">
        <v>210</v>
      </c>
      <c r="C9538" s="22" t="s">
        <v>7</v>
      </c>
      <c r="D9538" s="22" t="s">
        <v>5</v>
      </c>
      <c r="E9538" s="22" t="s">
        <v>59</v>
      </c>
      <c r="F9538" s="22" t="s">
        <v>55</v>
      </c>
      <c r="G9538" s="1">
        <v>35.93</v>
      </c>
    </row>
    <row r="9539" spans="2:7">
      <c r="B9539" s="22" t="s">
        <v>210</v>
      </c>
      <c r="C9539" s="22" t="s">
        <v>7</v>
      </c>
      <c r="D9539" s="22" t="s">
        <v>5</v>
      </c>
      <c r="E9539" s="22" t="s">
        <v>60</v>
      </c>
      <c r="F9539" s="22" t="s">
        <v>61</v>
      </c>
      <c r="G9539" s="1">
        <v>15232.17</v>
      </c>
    </row>
    <row r="9540" spans="2:7">
      <c r="B9540" s="22" t="s">
        <v>210</v>
      </c>
      <c r="C9540" s="22" t="s">
        <v>7</v>
      </c>
      <c r="D9540" s="22" t="s">
        <v>5</v>
      </c>
      <c r="E9540" s="22" t="s">
        <v>60</v>
      </c>
      <c r="F9540" s="22" t="s">
        <v>80</v>
      </c>
      <c r="G9540" s="1">
        <v>99997.74</v>
      </c>
    </row>
    <row r="9541" spans="2:7">
      <c r="B9541" s="22" t="s">
        <v>210</v>
      </c>
      <c r="C9541" s="22" t="s">
        <v>7</v>
      </c>
      <c r="D9541" s="22" t="s">
        <v>5</v>
      </c>
      <c r="E9541" s="22" t="s">
        <v>60</v>
      </c>
      <c r="F9541" s="22" t="s">
        <v>81</v>
      </c>
      <c r="G9541" s="1">
        <v>44126.23</v>
      </c>
    </row>
    <row r="9542" spans="2:7">
      <c r="B9542" s="22" t="s">
        <v>211</v>
      </c>
      <c r="C9542" s="22" t="s">
        <v>7</v>
      </c>
      <c r="D9542" s="22" t="s">
        <v>5</v>
      </c>
      <c r="E9542" s="22" t="s">
        <v>8</v>
      </c>
      <c r="F9542" s="22" t="s">
        <v>9</v>
      </c>
      <c r="G9542" s="1">
        <v>4298771.01</v>
      </c>
    </row>
    <row r="9543" spans="2:7">
      <c r="B9543" s="22" t="s">
        <v>211</v>
      </c>
      <c r="C9543" s="22" t="s">
        <v>7</v>
      </c>
      <c r="D9543" s="22" t="s">
        <v>5</v>
      </c>
      <c r="E9543" s="22" t="s">
        <v>8</v>
      </c>
      <c r="F9543" s="22" t="s">
        <v>10</v>
      </c>
      <c r="G9543" s="1">
        <v>161861.22</v>
      </c>
    </row>
    <row r="9544" spans="2:7">
      <c r="B9544" s="22" t="s">
        <v>211</v>
      </c>
      <c r="C9544" s="22" t="s">
        <v>7</v>
      </c>
      <c r="D9544" s="22" t="s">
        <v>5</v>
      </c>
      <c r="E9544" s="22" t="s">
        <v>14</v>
      </c>
      <c r="F9544" s="22" t="s">
        <v>9</v>
      </c>
      <c r="G9544" s="1">
        <v>105922.29</v>
      </c>
    </row>
    <row r="9545" spans="2:7">
      <c r="B9545" s="22" t="s">
        <v>211</v>
      </c>
      <c r="C9545" s="22" t="s">
        <v>7</v>
      </c>
      <c r="D9545" s="22" t="s">
        <v>5</v>
      </c>
      <c r="E9545" s="22" t="s">
        <v>14</v>
      </c>
      <c r="F9545" s="22" t="s">
        <v>12</v>
      </c>
      <c r="G9545" s="1">
        <v>5000</v>
      </c>
    </row>
    <row r="9546" spans="2:7">
      <c r="B9546" s="22" t="s">
        <v>211</v>
      </c>
      <c r="C9546" s="22" t="s">
        <v>7</v>
      </c>
      <c r="D9546" s="22" t="s">
        <v>5</v>
      </c>
      <c r="E9546" s="22" t="s">
        <v>15</v>
      </c>
      <c r="F9546" s="22" t="s">
        <v>16</v>
      </c>
      <c r="G9546" s="1">
        <v>494854.31</v>
      </c>
    </row>
    <row r="9547" spans="2:7">
      <c r="B9547" s="22" t="s">
        <v>211</v>
      </c>
      <c r="C9547" s="22" t="s">
        <v>7</v>
      </c>
      <c r="D9547" s="22" t="s">
        <v>5</v>
      </c>
      <c r="E9547" s="22" t="s">
        <v>15</v>
      </c>
      <c r="F9547" s="22" t="s">
        <v>71</v>
      </c>
      <c r="G9547" s="1">
        <v>16876.66</v>
      </c>
    </row>
    <row r="9548" spans="2:7">
      <c r="B9548" s="22" t="s">
        <v>211</v>
      </c>
      <c r="C9548" s="22" t="s">
        <v>7</v>
      </c>
      <c r="D9548" s="22" t="s">
        <v>5</v>
      </c>
      <c r="E9548" s="22" t="s">
        <v>15</v>
      </c>
      <c r="F9548" s="22" t="s">
        <v>19</v>
      </c>
      <c r="G9548" s="1">
        <v>154801.75</v>
      </c>
    </row>
    <row r="9549" spans="2:7">
      <c r="B9549" s="22" t="s">
        <v>211</v>
      </c>
      <c r="C9549" s="22" t="s">
        <v>7</v>
      </c>
      <c r="D9549" s="22" t="s">
        <v>5</v>
      </c>
      <c r="E9549" s="22" t="s">
        <v>15</v>
      </c>
      <c r="F9549" s="22" t="s">
        <v>20</v>
      </c>
      <c r="G9549" s="1">
        <v>4478.01</v>
      </c>
    </row>
    <row r="9550" spans="2:7">
      <c r="B9550" s="22" t="s">
        <v>211</v>
      </c>
      <c r="C9550" s="22" t="s">
        <v>7</v>
      </c>
      <c r="D9550" s="22" t="s">
        <v>5</v>
      </c>
      <c r="E9550" s="22" t="s">
        <v>15</v>
      </c>
      <c r="F9550" s="22" t="s">
        <v>27</v>
      </c>
      <c r="G9550" s="1">
        <v>354359.37</v>
      </c>
    </row>
    <row r="9551" spans="2:7">
      <c r="B9551" s="22" t="s">
        <v>211</v>
      </c>
      <c r="C9551" s="22" t="s">
        <v>7</v>
      </c>
      <c r="D9551" s="22" t="s">
        <v>5</v>
      </c>
      <c r="E9551" s="22" t="s">
        <v>15</v>
      </c>
      <c r="F9551" s="22" t="s">
        <v>72</v>
      </c>
      <c r="G9551" s="1">
        <v>8627.94</v>
      </c>
    </row>
    <row r="9552" spans="2:7">
      <c r="B9552" s="22" t="s">
        <v>211</v>
      </c>
      <c r="C9552" s="22" t="s">
        <v>7</v>
      </c>
      <c r="D9552" s="22" t="s">
        <v>5</v>
      </c>
      <c r="E9552" s="22" t="s">
        <v>28</v>
      </c>
      <c r="F9552" s="22" t="s">
        <v>29</v>
      </c>
      <c r="G9552" s="1">
        <v>6822.62</v>
      </c>
    </row>
    <row r="9553" spans="2:7">
      <c r="B9553" s="22" t="s">
        <v>211</v>
      </c>
      <c r="C9553" s="22" t="s">
        <v>7</v>
      </c>
      <c r="D9553" s="22" t="s">
        <v>5</v>
      </c>
      <c r="E9553" s="22" t="s">
        <v>34</v>
      </c>
      <c r="F9553" s="22" t="s">
        <v>37</v>
      </c>
      <c r="G9553" s="1">
        <v>15000</v>
      </c>
    </row>
    <row r="9554" spans="2:7">
      <c r="B9554" s="22" t="s">
        <v>211</v>
      </c>
      <c r="C9554" s="22" t="s">
        <v>7</v>
      </c>
      <c r="D9554" s="22" t="s">
        <v>5</v>
      </c>
      <c r="E9554" s="22" t="s">
        <v>34</v>
      </c>
      <c r="F9554" s="22" t="s">
        <v>39</v>
      </c>
      <c r="G9554" s="1">
        <v>10000</v>
      </c>
    </row>
    <row r="9555" spans="2:7">
      <c r="B9555" s="22" t="s">
        <v>211</v>
      </c>
      <c r="C9555" s="22" t="s">
        <v>7</v>
      </c>
      <c r="D9555" s="22" t="s">
        <v>5</v>
      </c>
      <c r="E9555" s="22" t="s">
        <v>34</v>
      </c>
      <c r="F9555" s="22" t="s">
        <v>42</v>
      </c>
      <c r="G9555" s="1">
        <v>18900.68</v>
      </c>
    </row>
    <row r="9556" spans="2:7">
      <c r="B9556" s="22" t="s">
        <v>211</v>
      </c>
      <c r="C9556" s="22" t="s">
        <v>7</v>
      </c>
      <c r="D9556" s="22" t="s">
        <v>5</v>
      </c>
      <c r="E9556" s="22" t="s">
        <v>34</v>
      </c>
      <c r="F9556" s="22" t="s">
        <v>75</v>
      </c>
      <c r="G9556" s="1">
        <v>933069.47</v>
      </c>
    </row>
    <row r="9557" spans="2:7">
      <c r="B9557" s="22" t="s">
        <v>211</v>
      </c>
      <c r="C9557" s="22" t="s">
        <v>7</v>
      </c>
      <c r="D9557" s="22" t="s">
        <v>5</v>
      </c>
      <c r="E9557" s="22" t="s">
        <v>34</v>
      </c>
      <c r="F9557" s="22" t="s">
        <v>53</v>
      </c>
      <c r="G9557" s="1">
        <v>45761.75</v>
      </c>
    </row>
    <row r="9558" spans="2:7">
      <c r="B9558" s="22" t="s">
        <v>211</v>
      </c>
      <c r="C9558" s="22" t="s">
        <v>7</v>
      </c>
      <c r="D9558" s="22" t="s">
        <v>5</v>
      </c>
      <c r="E9558" s="22" t="s">
        <v>59</v>
      </c>
      <c r="F9558" s="22" t="s">
        <v>55</v>
      </c>
      <c r="G9558" s="1">
        <v>680.31</v>
      </c>
    </row>
    <row r="9559" spans="2:7">
      <c r="B9559" s="22" t="s">
        <v>211</v>
      </c>
      <c r="C9559" s="22" t="s">
        <v>7</v>
      </c>
      <c r="D9559" s="22" t="s">
        <v>7</v>
      </c>
      <c r="E9559" s="22" t="s">
        <v>28</v>
      </c>
      <c r="F9559" s="22" t="s">
        <v>31</v>
      </c>
      <c r="G9559" s="1">
        <v>51616.08</v>
      </c>
    </row>
    <row r="9560" spans="2:7">
      <c r="B9560" s="22" t="s">
        <v>212</v>
      </c>
      <c r="C9560" s="22" t="s">
        <v>7</v>
      </c>
      <c r="D9560" s="22" t="s">
        <v>5</v>
      </c>
      <c r="E9560" s="22" t="s">
        <v>8</v>
      </c>
      <c r="F9560" s="22" t="s">
        <v>9</v>
      </c>
      <c r="G9560" s="1">
        <v>1914901.93</v>
      </c>
    </row>
    <row r="9561" spans="2:7">
      <c r="B9561" s="22" t="s">
        <v>212</v>
      </c>
      <c r="C9561" s="22" t="s">
        <v>7</v>
      </c>
      <c r="D9561" s="22" t="s">
        <v>5</v>
      </c>
      <c r="E9561" s="22" t="s">
        <v>14</v>
      </c>
      <c r="F9561" s="22" t="s">
        <v>9</v>
      </c>
      <c r="G9561" s="1">
        <v>750178.64</v>
      </c>
    </row>
    <row r="9562" spans="2:7">
      <c r="B9562" s="22" t="s">
        <v>212</v>
      </c>
      <c r="C9562" s="22" t="s">
        <v>7</v>
      </c>
      <c r="D9562" s="22" t="s">
        <v>5</v>
      </c>
      <c r="E9562" s="22" t="s">
        <v>14</v>
      </c>
      <c r="F9562" s="22" t="s">
        <v>10</v>
      </c>
      <c r="G9562" s="1">
        <v>35644.080000000002</v>
      </c>
    </row>
    <row r="9563" spans="2:7">
      <c r="B9563" s="22" t="s">
        <v>212</v>
      </c>
      <c r="C9563" s="22" t="s">
        <v>7</v>
      </c>
      <c r="D9563" s="22" t="s">
        <v>5</v>
      </c>
      <c r="E9563" s="22" t="s">
        <v>15</v>
      </c>
      <c r="F9563" s="22" t="s">
        <v>17</v>
      </c>
      <c r="G9563" s="1">
        <v>151025.62</v>
      </c>
    </row>
    <row r="9564" spans="2:7">
      <c r="B9564" s="22" t="s">
        <v>212</v>
      </c>
      <c r="C9564" s="22" t="s">
        <v>7</v>
      </c>
      <c r="D9564" s="22" t="s">
        <v>5</v>
      </c>
      <c r="E9564" s="22" t="s">
        <v>15</v>
      </c>
      <c r="F9564" s="22" t="s">
        <v>18</v>
      </c>
      <c r="G9564" s="1">
        <v>51359.7</v>
      </c>
    </row>
    <row r="9565" spans="2:7">
      <c r="B9565" s="22" t="s">
        <v>212</v>
      </c>
      <c r="C9565" s="22" t="s">
        <v>7</v>
      </c>
      <c r="D9565" s="22" t="s">
        <v>5</v>
      </c>
      <c r="E9565" s="22" t="s">
        <v>15</v>
      </c>
      <c r="F9565" s="22" t="s">
        <v>19</v>
      </c>
      <c r="G9565" s="1">
        <v>309938.65999999997</v>
      </c>
    </row>
    <row r="9566" spans="2:7">
      <c r="B9566" s="22" t="s">
        <v>212</v>
      </c>
      <c r="C9566" s="22" t="s">
        <v>7</v>
      </c>
      <c r="D9566" s="22" t="s">
        <v>5</v>
      </c>
      <c r="E9566" s="22" t="s">
        <v>15</v>
      </c>
      <c r="F9566" s="22" t="s">
        <v>20</v>
      </c>
      <c r="G9566" s="1">
        <v>76453.03</v>
      </c>
    </row>
    <row r="9567" spans="2:7">
      <c r="B9567" s="22" t="s">
        <v>212</v>
      </c>
      <c r="C9567" s="22" t="s">
        <v>7</v>
      </c>
      <c r="D9567" s="22" t="s">
        <v>5</v>
      </c>
      <c r="E9567" s="22" t="s">
        <v>15</v>
      </c>
      <c r="F9567" s="22" t="s">
        <v>21</v>
      </c>
      <c r="G9567" s="1">
        <v>22674.13</v>
      </c>
    </row>
    <row r="9568" spans="2:7">
      <c r="B9568" s="22" t="s">
        <v>212</v>
      </c>
      <c r="C9568" s="22" t="s">
        <v>7</v>
      </c>
      <c r="D9568" s="22" t="s">
        <v>5</v>
      </c>
      <c r="E9568" s="22" t="s">
        <v>15</v>
      </c>
      <c r="F9568" s="22" t="s">
        <v>22</v>
      </c>
      <c r="G9568" s="1">
        <v>10040</v>
      </c>
    </row>
    <row r="9569" spans="2:7">
      <c r="B9569" s="22" t="s">
        <v>212</v>
      </c>
      <c r="C9569" s="22" t="s">
        <v>7</v>
      </c>
      <c r="D9569" s="22" t="s">
        <v>5</v>
      </c>
      <c r="E9569" s="22" t="s">
        <v>15</v>
      </c>
      <c r="F9569" s="22" t="s">
        <v>23</v>
      </c>
      <c r="G9569" s="1">
        <v>34706.199999999997</v>
      </c>
    </row>
    <row r="9570" spans="2:7">
      <c r="B9570" s="22" t="s">
        <v>212</v>
      </c>
      <c r="C9570" s="22" t="s">
        <v>7</v>
      </c>
      <c r="D9570" s="22" t="s">
        <v>5</v>
      </c>
      <c r="E9570" s="22" t="s">
        <v>15</v>
      </c>
      <c r="F9570" s="22" t="s">
        <v>24</v>
      </c>
      <c r="G9570" s="1">
        <v>7614.35</v>
      </c>
    </row>
    <row r="9571" spans="2:7">
      <c r="B9571" s="22" t="s">
        <v>212</v>
      </c>
      <c r="C9571" s="22" t="s">
        <v>7</v>
      </c>
      <c r="D9571" s="22" t="s">
        <v>5</v>
      </c>
      <c r="E9571" s="22" t="s">
        <v>15</v>
      </c>
      <c r="F9571" s="22" t="s">
        <v>25</v>
      </c>
      <c r="G9571" s="1">
        <v>273075.32</v>
      </c>
    </row>
    <row r="9572" spans="2:7">
      <c r="B9572" s="22" t="s">
        <v>212</v>
      </c>
      <c r="C9572" s="22" t="s">
        <v>7</v>
      </c>
      <c r="D9572" s="22" t="s">
        <v>5</v>
      </c>
      <c r="E9572" s="22" t="s">
        <v>15</v>
      </c>
      <c r="F9572" s="22" t="s">
        <v>26</v>
      </c>
      <c r="G9572" s="1">
        <v>104454.54</v>
      </c>
    </row>
    <row r="9573" spans="2:7">
      <c r="B9573" s="22" t="s">
        <v>212</v>
      </c>
      <c r="C9573" s="22" t="s">
        <v>7</v>
      </c>
      <c r="D9573" s="22" t="s">
        <v>5</v>
      </c>
      <c r="E9573" s="22" t="s">
        <v>28</v>
      </c>
      <c r="F9573" s="22" t="s">
        <v>29</v>
      </c>
      <c r="G9573" s="1">
        <v>63669.599999999999</v>
      </c>
    </row>
    <row r="9574" spans="2:7">
      <c r="B9574" s="22" t="s">
        <v>212</v>
      </c>
      <c r="C9574" s="22" t="s">
        <v>7</v>
      </c>
      <c r="D9574" s="22" t="s">
        <v>5</v>
      </c>
      <c r="E9574" s="22" t="s">
        <v>28</v>
      </c>
      <c r="F9574" s="22" t="s">
        <v>31</v>
      </c>
      <c r="G9574" s="1">
        <v>105734.13</v>
      </c>
    </row>
    <row r="9575" spans="2:7">
      <c r="B9575" s="22" t="s">
        <v>212</v>
      </c>
      <c r="C9575" s="22" t="s">
        <v>7</v>
      </c>
      <c r="D9575" s="22" t="s">
        <v>5</v>
      </c>
      <c r="E9575" s="22" t="s">
        <v>28</v>
      </c>
      <c r="F9575" s="22" t="s">
        <v>33</v>
      </c>
      <c r="G9575" s="1">
        <v>10477.5</v>
      </c>
    </row>
    <row r="9576" spans="2:7">
      <c r="B9576" s="22" t="s">
        <v>212</v>
      </c>
      <c r="C9576" s="22" t="s">
        <v>7</v>
      </c>
      <c r="D9576" s="22" t="s">
        <v>5</v>
      </c>
      <c r="E9576" s="22" t="s">
        <v>34</v>
      </c>
      <c r="F9576" s="22" t="s">
        <v>37</v>
      </c>
      <c r="G9576" s="1">
        <v>286160.75</v>
      </c>
    </row>
    <row r="9577" spans="2:7">
      <c r="B9577" s="22" t="s">
        <v>212</v>
      </c>
      <c r="C9577" s="22" t="s">
        <v>7</v>
      </c>
      <c r="D9577" s="22" t="s">
        <v>5</v>
      </c>
      <c r="E9577" s="22" t="s">
        <v>34</v>
      </c>
      <c r="F9577" s="22" t="s">
        <v>38</v>
      </c>
      <c r="G9577" s="1">
        <v>1895.78</v>
      </c>
    </row>
    <row r="9578" spans="2:7">
      <c r="B9578" s="22" t="s">
        <v>212</v>
      </c>
      <c r="C9578" s="22" t="s">
        <v>7</v>
      </c>
      <c r="D9578" s="22" t="s">
        <v>5</v>
      </c>
      <c r="E9578" s="22" t="s">
        <v>34</v>
      </c>
      <c r="F9578" s="22" t="s">
        <v>39</v>
      </c>
      <c r="G9578" s="1">
        <v>1146094.01</v>
      </c>
    </row>
    <row r="9579" spans="2:7">
      <c r="B9579" s="22" t="s">
        <v>212</v>
      </c>
      <c r="C9579" s="22" t="s">
        <v>7</v>
      </c>
      <c r="D9579" s="22" t="s">
        <v>5</v>
      </c>
      <c r="E9579" s="22" t="s">
        <v>34</v>
      </c>
      <c r="F9579" s="22" t="s">
        <v>40</v>
      </c>
      <c r="G9579" s="1">
        <v>11899.08</v>
      </c>
    </row>
    <row r="9580" spans="2:7">
      <c r="B9580" s="22" t="s">
        <v>212</v>
      </c>
      <c r="C9580" s="22" t="s">
        <v>7</v>
      </c>
      <c r="D9580" s="22" t="s">
        <v>5</v>
      </c>
      <c r="E9580" s="22" t="s">
        <v>34</v>
      </c>
      <c r="F9580" s="22" t="s">
        <v>41</v>
      </c>
      <c r="G9580" s="1">
        <v>5198</v>
      </c>
    </row>
    <row r="9581" spans="2:7">
      <c r="B9581" s="22" t="s">
        <v>212</v>
      </c>
      <c r="C9581" s="22" t="s">
        <v>7</v>
      </c>
      <c r="D9581" s="22" t="s">
        <v>5</v>
      </c>
      <c r="E9581" s="22" t="s">
        <v>34</v>
      </c>
      <c r="F9581" s="22" t="s">
        <v>45</v>
      </c>
      <c r="G9581" s="1">
        <v>82434.429999999993</v>
      </c>
    </row>
    <row r="9582" spans="2:7">
      <c r="B9582" s="22" t="s">
        <v>212</v>
      </c>
      <c r="C9582" s="22" t="s">
        <v>7</v>
      </c>
      <c r="D9582" s="22" t="s">
        <v>5</v>
      </c>
      <c r="E9582" s="22" t="s">
        <v>34</v>
      </c>
      <c r="F9582" s="22" t="s">
        <v>46</v>
      </c>
      <c r="G9582" s="1">
        <v>72041.179999999993</v>
      </c>
    </row>
    <row r="9583" spans="2:7">
      <c r="B9583" s="22" t="s">
        <v>212</v>
      </c>
      <c r="C9583" s="22" t="s">
        <v>7</v>
      </c>
      <c r="D9583" s="22" t="s">
        <v>5</v>
      </c>
      <c r="E9583" s="22" t="s">
        <v>34</v>
      </c>
      <c r="F9583" s="22" t="s">
        <v>74</v>
      </c>
      <c r="G9583" s="1">
        <v>480094.35</v>
      </c>
    </row>
    <row r="9584" spans="2:7">
      <c r="B9584" s="22" t="s">
        <v>212</v>
      </c>
      <c r="C9584" s="22" t="s">
        <v>7</v>
      </c>
      <c r="D9584" s="22" t="s">
        <v>5</v>
      </c>
      <c r="E9584" s="22" t="s">
        <v>34</v>
      </c>
      <c r="F9584" s="22" t="s">
        <v>75</v>
      </c>
      <c r="G9584" s="1">
        <v>12493.86</v>
      </c>
    </row>
    <row r="9585" spans="2:7">
      <c r="B9585" s="22" t="s">
        <v>212</v>
      </c>
      <c r="C9585" s="22" t="s">
        <v>7</v>
      </c>
      <c r="D9585" s="22" t="s">
        <v>5</v>
      </c>
      <c r="E9585" s="22" t="s">
        <v>34</v>
      </c>
      <c r="F9585" s="22" t="s">
        <v>66</v>
      </c>
      <c r="G9585" s="1">
        <v>88511.18</v>
      </c>
    </row>
    <row r="9586" spans="2:7">
      <c r="B9586" s="22" t="s">
        <v>212</v>
      </c>
      <c r="C9586" s="22" t="s">
        <v>7</v>
      </c>
      <c r="D9586" s="22" t="s">
        <v>5</v>
      </c>
      <c r="E9586" s="22" t="s">
        <v>34</v>
      </c>
      <c r="F9586" s="22" t="s">
        <v>85</v>
      </c>
      <c r="G9586" s="1">
        <v>232723.62</v>
      </c>
    </row>
    <row r="9587" spans="2:7">
      <c r="B9587" s="22" t="s">
        <v>212</v>
      </c>
      <c r="C9587" s="22" t="s">
        <v>7</v>
      </c>
      <c r="D9587" s="22" t="s">
        <v>5</v>
      </c>
      <c r="E9587" s="22" t="s">
        <v>34</v>
      </c>
      <c r="F9587" s="22" t="s">
        <v>49</v>
      </c>
      <c r="G9587" s="1">
        <v>36067.050000000003</v>
      </c>
    </row>
    <row r="9588" spans="2:7">
      <c r="B9588" s="22" t="s">
        <v>212</v>
      </c>
      <c r="C9588" s="22" t="s">
        <v>7</v>
      </c>
      <c r="D9588" s="22" t="s">
        <v>5</v>
      </c>
      <c r="E9588" s="22" t="s">
        <v>34</v>
      </c>
      <c r="F9588" s="22" t="s">
        <v>51</v>
      </c>
      <c r="G9588" s="1">
        <v>7222.6</v>
      </c>
    </row>
    <row r="9589" spans="2:7">
      <c r="B9589" s="22" t="s">
        <v>212</v>
      </c>
      <c r="C9589" s="22" t="s">
        <v>7</v>
      </c>
      <c r="D9589" s="22" t="s">
        <v>5</v>
      </c>
      <c r="E9589" s="22" t="s">
        <v>34</v>
      </c>
      <c r="F9589" s="22" t="s">
        <v>53</v>
      </c>
      <c r="G9589" s="1">
        <v>17132.150000000001</v>
      </c>
    </row>
    <row r="9590" spans="2:7">
      <c r="B9590" s="22" t="s">
        <v>212</v>
      </c>
      <c r="C9590" s="22" t="s">
        <v>7</v>
      </c>
      <c r="D9590" s="22" t="s">
        <v>5</v>
      </c>
      <c r="E9590" s="22" t="s">
        <v>34</v>
      </c>
      <c r="F9590" s="22" t="s">
        <v>68</v>
      </c>
      <c r="G9590" s="1">
        <v>5820.18</v>
      </c>
    </row>
    <row r="9591" spans="2:7">
      <c r="B9591" s="22" t="s">
        <v>212</v>
      </c>
      <c r="C9591" s="22" t="s">
        <v>7</v>
      </c>
      <c r="D9591" s="22" t="s">
        <v>5</v>
      </c>
      <c r="E9591" s="22" t="s">
        <v>34</v>
      </c>
      <c r="F9591" s="22" t="s">
        <v>58</v>
      </c>
      <c r="G9591" s="1">
        <v>3246.52</v>
      </c>
    </row>
    <row r="9592" spans="2:7">
      <c r="B9592" s="22" t="s">
        <v>212</v>
      </c>
      <c r="C9592" s="22" t="s">
        <v>7</v>
      </c>
      <c r="D9592" s="22" t="s">
        <v>5</v>
      </c>
      <c r="E9592" s="22" t="s">
        <v>59</v>
      </c>
      <c r="F9592" s="22" t="s">
        <v>55</v>
      </c>
      <c r="G9592" s="1">
        <v>0.12</v>
      </c>
    </row>
    <row r="9593" spans="2:7">
      <c r="B9593" s="22" t="s">
        <v>212</v>
      </c>
      <c r="C9593" s="22" t="s">
        <v>7</v>
      </c>
      <c r="D9593" s="22" t="s">
        <v>5</v>
      </c>
      <c r="E9593" s="22" t="s">
        <v>60</v>
      </c>
      <c r="F9593" s="22" t="s">
        <v>61</v>
      </c>
      <c r="G9593" s="1">
        <v>14536.34</v>
      </c>
    </row>
    <row r="9594" spans="2:7">
      <c r="B9594" s="22" t="s">
        <v>212</v>
      </c>
      <c r="C9594" s="22" t="s">
        <v>7</v>
      </c>
      <c r="D9594" s="22" t="s">
        <v>5</v>
      </c>
      <c r="E9594" s="22" t="s">
        <v>60</v>
      </c>
      <c r="F9594" s="22" t="s">
        <v>80</v>
      </c>
      <c r="G9594" s="1">
        <v>139742.67000000001</v>
      </c>
    </row>
    <row r="9595" spans="2:7">
      <c r="B9595" s="22" t="s">
        <v>212</v>
      </c>
      <c r="C9595" s="22" t="s">
        <v>7</v>
      </c>
      <c r="D9595" s="22" t="s">
        <v>5</v>
      </c>
      <c r="E9595" s="22" t="s">
        <v>60</v>
      </c>
      <c r="F9595" s="22" t="s">
        <v>81</v>
      </c>
      <c r="G9595" s="1">
        <v>48162.35</v>
      </c>
    </row>
    <row r="9596" spans="2:7">
      <c r="B9596" s="22" t="s">
        <v>213</v>
      </c>
      <c r="C9596" s="22" t="s">
        <v>7</v>
      </c>
      <c r="D9596" s="22" t="s">
        <v>5</v>
      </c>
      <c r="E9596" s="22" t="s">
        <v>8</v>
      </c>
      <c r="F9596" s="22" t="s">
        <v>9</v>
      </c>
      <c r="G9596" s="1">
        <v>1666939</v>
      </c>
    </row>
    <row r="9597" spans="2:7">
      <c r="B9597" s="22" t="s">
        <v>213</v>
      </c>
      <c r="C9597" s="22" t="s">
        <v>7</v>
      </c>
      <c r="D9597" s="22" t="s">
        <v>5</v>
      </c>
      <c r="E9597" s="22" t="s">
        <v>14</v>
      </c>
      <c r="F9597" s="22" t="s">
        <v>9</v>
      </c>
      <c r="G9597" s="1">
        <v>396701</v>
      </c>
    </row>
    <row r="9598" spans="2:7">
      <c r="B9598" s="22" t="s">
        <v>213</v>
      </c>
      <c r="C9598" s="22" t="s">
        <v>7</v>
      </c>
      <c r="D9598" s="22" t="s">
        <v>5</v>
      </c>
      <c r="E9598" s="22" t="s">
        <v>15</v>
      </c>
      <c r="F9598" s="22" t="s">
        <v>17</v>
      </c>
      <c r="G9598" s="1">
        <v>123957</v>
      </c>
    </row>
    <row r="9599" spans="2:7">
      <c r="B9599" s="22" t="s">
        <v>213</v>
      </c>
      <c r="C9599" s="22" t="s">
        <v>7</v>
      </c>
      <c r="D9599" s="22" t="s">
        <v>5</v>
      </c>
      <c r="E9599" s="22" t="s">
        <v>15</v>
      </c>
      <c r="F9599" s="22" t="s">
        <v>18</v>
      </c>
      <c r="G9599" s="1">
        <v>950</v>
      </c>
    </row>
    <row r="9600" spans="2:7">
      <c r="B9600" s="22" t="s">
        <v>213</v>
      </c>
      <c r="C9600" s="22" t="s">
        <v>7</v>
      </c>
      <c r="D9600" s="22" t="s">
        <v>5</v>
      </c>
      <c r="E9600" s="22" t="s">
        <v>15</v>
      </c>
      <c r="F9600" s="22" t="s">
        <v>19</v>
      </c>
      <c r="G9600" s="1">
        <v>253953</v>
      </c>
    </row>
    <row r="9601" spans="2:7">
      <c r="B9601" s="22" t="s">
        <v>213</v>
      </c>
      <c r="C9601" s="22" t="s">
        <v>7</v>
      </c>
      <c r="D9601" s="22" t="s">
        <v>5</v>
      </c>
      <c r="E9601" s="22" t="s">
        <v>15</v>
      </c>
      <c r="F9601" s="22" t="s">
        <v>20</v>
      </c>
      <c r="G9601" s="1">
        <v>52646</v>
      </c>
    </row>
    <row r="9602" spans="2:7">
      <c r="B9602" s="22" t="s">
        <v>213</v>
      </c>
      <c r="C9602" s="22" t="s">
        <v>7</v>
      </c>
      <c r="D9602" s="22" t="s">
        <v>5</v>
      </c>
      <c r="E9602" s="22" t="s">
        <v>15</v>
      </c>
      <c r="F9602" s="22" t="s">
        <v>21</v>
      </c>
      <c r="G9602" s="1">
        <v>1662.8</v>
      </c>
    </row>
    <row r="9603" spans="2:7">
      <c r="B9603" s="22" t="s">
        <v>213</v>
      </c>
      <c r="C9603" s="22" t="s">
        <v>7</v>
      </c>
      <c r="D9603" s="22" t="s">
        <v>5</v>
      </c>
      <c r="E9603" s="22" t="s">
        <v>15</v>
      </c>
      <c r="F9603" s="22" t="s">
        <v>22</v>
      </c>
      <c r="G9603" s="1">
        <v>583</v>
      </c>
    </row>
    <row r="9604" spans="2:7">
      <c r="B9604" s="22" t="s">
        <v>213</v>
      </c>
      <c r="C9604" s="22" t="s">
        <v>7</v>
      </c>
      <c r="D9604" s="22" t="s">
        <v>5</v>
      </c>
      <c r="E9604" s="22" t="s">
        <v>15</v>
      </c>
      <c r="F9604" s="22" t="s">
        <v>23</v>
      </c>
      <c r="G9604" s="1">
        <v>8844.82</v>
      </c>
    </row>
    <row r="9605" spans="2:7">
      <c r="B9605" s="22" t="s">
        <v>213</v>
      </c>
      <c r="C9605" s="22" t="s">
        <v>7</v>
      </c>
      <c r="D9605" s="22" t="s">
        <v>5</v>
      </c>
      <c r="E9605" s="22" t="s">
        <v>15</v>
      </c>
      <c r="F9605" s="22" t="s">
        <v>24</v>
      </c>
      <c r="G9605" s="1">
        <v>1597</v>
      </c>
    </row>
    <row r="9606" spans="2:7">
      <c r="B9606" s="22" t="s">
        <v>213</v>
      </c>
      <c r="C9606" s="22" t="s">
        <v>7</v>
      </c>
      <c r="D9606" s="22" t="s">
        <v>5</v>
      </c>
      <c r="E9606" s="22" t="s">
        <v>15</v>
      </c>
      <c r="F9606" s="22" t="s">
        <v>25</v>
      </c>
      <c r="G9606" s="1">
        <v>273554.77</v>
      </c>
    </row>
    <row r="9607" spans="2:7">
      <c r="B9607" s="22" t="s">
        <v>213</v>
      </c>
      <c r="C9607" s="22" t="s">
        <v>7</v>
      </c>
      <c r="D9607" s="22" t="s">
        <v>5</v>
      </c>
      <c r="E9607" s="22" t="s">
        <v>15</v>
      </c>
      <c r="F9607" s="22" t="s">
        <v>26</v>
      </c>
      <c r="G9607" s="1">
        <v>85238</v>
      </c>
    </row>
    <row r="9608" spans="2:7">
      <c r="B9608" s="22" t="s">
        <v>213</v>
      </c>
      <c r="C9608" s="22" t="s">
        <v>7</v>
      </c>
      <c r="D9608" s="22" t="s">
        <v>5</v>
      </c>
      <c r="E9608" s="22" t="s">
        <v>15</v>
      </c>
      <c r="F9608" s="22" t="s">
        <v>27</v>
      </c>
      <c r="G9608" s="1">
        <v>779.17</v>
      </c>
    </row>
    <row r="9609" spans="2:7">
      <c r="B9609" s="22" t="s">
        <v>213</v>
      </c>
      <c r="C9609" s="22" t="s">
        <v>7</v>
      </c>
      <c r="D9609" s="22" t="s">
        <v>5</v>
      </c>
      <c r="E9609" s="22" t="s">
        <v>28</v>
      </c>
      <c r="F9609" s="22" t="s">
        <v>29</v>
      </c>
      <c r="G9609" s="1">
        <v>103177</v>
      </c>
    </row>
    <row r="9610" spans="2:7">
      <c r="B9610" s="22" t="s">
        <v>213</v>
      </c>
      <c r="C9610" s="22" t="s">
        <v>7</v>
      </c>
      <c r="D9610" s="22" t="s">
        <v>5</v>
      </c>
      <c r="E9610" s="22" t="s">
        <v>28</v>
      </c>
      <c r="F9610" s="22" t="s">
        <v>33</v>
      </c>
      <c r="G9610" s="1">
        <v>46494.74</v>
      </c>
    </row>
    <row r="9611" spans="2:7">
      <c r="B9611" s="22" t="s">
        <v>213</v>
      </c>
      <c r="C9611" s="22" t="s">
        <v>7</v>
      </c>
      <c r="D9611" s="22" t="s">
        <v>5</v>
      </c>
      <c r="E9611" s="22" t="s">
        <v>34</v>
      </c>
      <c r="F9611" s="22" t="s">
        <v>35</v>
      </c>
      <c r="G9611" s="1">
        <v>19541</v>
      </c>
    </row>
    <row r="9612" spans="2:7">
      <c r="B9612" s="22" t="s">
        <v>213</v>
      </c>
      <c r="C9612" s="22" t="s">
        <v>7</v>
      </c>
      <c r="D9612" s="22" t="s">
        <v>5</v>
      </c>
      <c r="E9612" s="22" t="s">
        <v>34</v>
      </c>
      <c r="F9612" s="22" t="s">
        <v>37</v>
      </c>
      <c r="G9612" s="1">
        <v>36790</v>
      </c>
    </row>
    <row r="9613" spans="2:7">
      <c r="B9613" s="22" t="s">
        <v>213</v>
      </c>
      <c r="C9613" s="22" t="s">
        <v>7</v>
      </c>
      <c r="D9613" s="22" t="s">
        <v>5</v>
      </c>
      <c r="E9613" s="22" t="s">
        <v>34</v>
      </c>
      <c r="F9613" s="22" t="s">
        <v>64</v>
      </c>
      <c r="G9613" s="1">
        <v>2000</v>
      </c>
    </row>
    <row r="9614" spans="2:7">
      <c r="B9614" s="22" t="s">
        <v>213</v>
      </c>
      <c r="C9614" s="22" t="s">
        <v>7</v>
      </c>
      <c r="D9614" s="22" t="s">
        <v>5</v>
      </c>
      <c r="E9614" s="22" t="s">
        <v>34</v>
      </c>
      <c r="F9614" s="22" t="s">
        <v>38</v>
      </c>
      <c r="G9614" s="1">
        <v>15257</v>
      </c>
    </row>
    <row r="9615" spans="2:7">
      <c r="B9615" s="22" t="s">
        <v>213</v>
      </c>
      <c r="C9615" s="22" t="s">
        <v>7</v>
      </c>
      <c r="D9615" s="22" t="s">
        <v>5</v>
      </c>
      <c r="E9615" s="22" t="s">
        <v>34</v>
      </c>
      <c r="F9615" s="22" t="s">
        <v>39</v>
      </c>
      <c r="G9615" s="1">
        <v>114962</v>
      </c>
    </row>
    <row r="9616" spans="2:7">
      <c r="B9616" s="22" t="s">
        <v>213</v>
      </c>
      <c r="C9616" s="22" t="s">
        <v>7</v>
      </c>
      <c r="D9616" s="22" t="s">
        <v>5</v>
      </c>
      <c r="E9616" s="22" t="s">
        <v>34</v>
      </c>
      <c r="F9616" s="22" t="s">
        <v>41</v>
      </c>
      <c r="G9616" s="1">
        <v>16625</v>
      </c>
    </row>
    <row r="9617" spans="2:7">
      <c r="B9617" s="22" t="s">
        <v>213</v>
      </c>
      <c r="C9617" s="22" t="s">
        <v>7</v>
      </c>
      <c r="D9617" s="22" t="s">
        <v>5</v>
      </c>
      <c r="E9617" s="22" t="s">
        <v>34</v>
      </c>
      <c r="F9617" s="22" t="s">
        <v>43</v>
      </c>
      <c r="G9617" s="1">
        <v>13314</v>
      </c>
    </row>
    <row r="9618" spans="2:7">
      <c r="B9618" s="22" t="s">
        <v>213</v>
      </c>
      <c r="C9618" s="22" t="s">
        <v>7</v>
      </c>
      <c r="D9618" s="22" t="s">
        <v>5</v>
      </c>
      <c r="E9618" s="22" t="s">
        <v>34</v>
      </c>
      <c r="F9618" s="22" t="s">
        <v>45</v>
      </c>
      <c r="G9618" s="1">
        <v>47780</v>
      </c>
    </row>
    <row r="9619" spans="2:7">
      <c r="B9619" s="22" t="s">
        <v>213</v>
      </c>
      <c r="C9619" s="22" t="s">
        <v>7</v>
      </c>
      <c r="D9619" s="22" t="s">
        <v>5</v>
      </c>
      <c r="E9619" s="22" t="s">
        <v>34</v>
      </c>
      <c r="F9619" s="22" t="s">
        <v>46</v>
      </c>
      <c r="G9619" s="1">
        <v>23906</v>
      </c>
    </row>
    <row r="9620" spans="2:7">
      <c r="B9620" s="22" t="s">
        <v>213</v>
      </c>
      <c r="C9620" s="22" t="s">
        <v>7</v>
      </c>
      <c r="D9620" s="22" t="s">
        <v>5</v>
      </c>
      <c r="E9620" s="22" t="s">
        <v>34</v>
      </c>
      <c r="F9620" s="22" t="s">
        <v>48</v>
      </c>
      <c r="G9620" s="1">
        <v>102</v>
      </c>
    </row>
    <row r="9621" spans="2:7">
      <c r="B9621" s="22" t="s">
        <v>213</v>
      </c>
      <c r="C9621" s="22" t="s">
        <v>7</v>
      </c>
      <c r="D9621" s="22" t="s">
        <v>5</v>
      </c>
      <c r="E9621" s="22" t="s">
        <v>34</v>
      </c>
      <c r="F9621" s="22" t="s">
        <v>74</v>
      </c>
      <c r="G9621" s="1">
        <v>138120</v>
      </c>
    </row>
    <row r="9622" spans="2:7">
      <c r="B9622" s="22" t="s">
        <v>213</v>
      </c>
      <c r="C9622" s="22" t="s">
        <v>7</v>
      </c>
      <c r="D9622" s="22" t="s">
        <v>5</v>
      </c>
      <c r="E9622" s="22" t="s">
        <v>34</v>
      </c>
      <c r="F9622" s="22" t="s">
        <v>66</v>
      </c>
      <c r="G9622" s="1">
        <v>2229</v>
      </c>
    </row>
    <row r="9623" spans="2:7">
      <c r="B9623" s="22" t="s">
        <v>213</v>
      </c>
      <c r="C9623" s="22" t="s">
        <v>7</v>
      </c>
      <c r="D9623" s="22" t="s">
        <v>5</v>
      </c>
      <c r="E9623" s="22" t="s">
        <v>34</v>
      </c>
      <c r="F9623" s="22" t="s">
        <v>85</v>
      </c>
      <c r="G9623" s="1">
        <v>266980</v>
      </c>
    </row>
    <row r="9624" spans="2:7">
      <c r="B9624" s="22" t="s">
        <v>213</v>
      </c>
      <c r="C9624" s="22" t="s">
        <v>7</v>
      </c>
      <c r="D9624" s="22" t="s">
        <v>5</v>
      </c>
      <c r="E9624" s="22" t="s">
        <v>34</v>
      </c>
      <c r="F9624" s="22" t="s">
        <v>49</v>
      </c>
      <c r="G9624" s="1">
        <v>16770</v>
      </c>
    </row>
    <row r="9625" spans="2:7">
      <c r="B9625" s="22" t="s">
        <v>213</v>
      </c>
      <c r="C9625" s="22" t="s">
        <v>7</v>
      </c>
      <c r="D9625" s="22" t="s">
        <v>5</v>
      </c>
      <c r="E9625" s="22" t="s">
        <v>34</v>
      </c>
      <c r="F9625" s="22" t="s">
        <v>50</v>
      </c>
      <c r="G9625" s="1">
        <v>2125</v>
      </c>
    </row>
    <row r="9626" spans="2:7">
      <c r="B9626" s="22" t="s">
        <v>213</v>
      </c>
      <c r="C9626" s="22" t="s">
        <v>7</v>
      </c>
      <c r="D9626" s="22" t="s">
        <v>5</v>
      </c>
      <c r="E9626" s="22" t="s">
        <v>34</v>
      </c>
      <c r="F9626" s="22" t="s">
        <v>68</v>
      </c>
      <c r="G9626" s="1">
        <v>128940</v>
      </c>
    </row>
    <row r="9627" spans="2:7">
      <c r="B9627" s="22" t="s">
        <v>213</v>
      </c>
      <c r="C9627" s="22" t="s">
        <v>7</v>
      </c>
      <c r="D9627" s="22" t="s">
        <v>5</v>
      </c>
      <c r="E9627" s="22" t="s">
        <v>34</v>
      </c>
      <c r="F9627" s="22" t="s">
        <v>55</v>
      </c>
      <c r="G9627" s="1">
        <v>285</v>
      </c>
    </row>
    <row r="9628" spans="2:7">
      <c r="B9628" s="22" t="s">
        <v>213</v>
      </c>
      <c r="C9628" s="22" t="s">
        <v>7</v>
      </c>
      <c r="D9628" s="22" t="s">
        <v>5</v>
      </c>
      <c r="E9628" s="22" t="s">
        <v>34</v>
      </c>
      <c r="F9628" s="22" t="s">
        <v>56</v>
      </c>
      <c r="G9628" s="1">
        <v>3713</v>
      </c>
    </row>
    <row r="9629" spans="2:7">
      <c r="B9629" s="22" t="s">
        <v>213</v>
      </c>
      <c r="C9629" s="22" t="s">
        <v>7</v>
      </c>
      <c r="D9629" s="22" t="s">
        <v>5</v>
      </c>
      <c r="E9629" s="22" t="s">
        <v>34</v>
      </c>
      <c r="F9629" s="22" t="s">
        <v>58</v>
      </c>
      <c r="G9629" s="1">
        <v>126869</v>
      </c>
    </row>
    <row r="9630" spans="2:7">
      <c r="B9630" s="22" t="s">
        <v>213</v>
      </c>
      <c r="C9630" s="22" t="s">
        <v>7</v>
      </c>
      <c r="D9630" s="22" t="s">
        <v>5</v>
      </c>
      <c r="E9630" s="22" t="s">
        <v>59</v>
      </c>
      <c r="F9630" s="22" t="s">
        <v>55</v>
      </c>
      <c r="G9630" s="1">
        <v>2548</v>
      </c>
    </row>
    <row r="9631" spans="2:7">
      <c r="B9631" s="22" t="s">
        <v>213</v>
      </c>
      <c r="C9631" s="22" t="s">
        <v>7</v>
      </c>
      <c r="D9631" s="22" t="s">
        <v>7</v>
      </c>
      <c r="E9631" s="22" t="s">
        <v>14</v>
      </c>
      <c r="F9631" s="22" t="s">
        <v>9</v>
      </c>
      <c r="G9631" s="1">
        <v>88231</v>
      </c>
    </row>
    <row r="9632" spans="2:7">
      <c r="B9632" s="22" t="s">
        <v>213</v>
      </c>
      <c r="C9632" s="22" t="s">
        <v>7</v>
      </c>
      <c r="D9632" s="22" t="s">
        <v>7</v>
      </c>
      <c r="E9632" s="22" t="s">
        <v>15</v>
      </c>
      <c r="F9632" s="22" t="s">
        <v>18</v>
      </c>
      <c r="G9632" s="1">
        <v>6615.74</v>
      </c>
    </row>
    <row r="9633" spans="2:7">
      <c r="B9633" s="22" t="s">
        <v>213</v>
      </c>
      <c r="C9633" s="22" t="s">
        <v>7</v>
      </c>
      <c r="D9633" s="22" t="s">
        <v>7</v>
      </c>
      <c r="E9633" s="22" t="s">
        <v>15</v>
      </c>
      <c r="F9633" s="22" t="s">
        <v>20</v>
      </c>
      <c r="G9633" s="1">
        <v>11638</v>
      </c>
    </row>
    <row r="9634" spans="2:7">
      <c r="B9634" s="22" t="s">
        <v>213</v>
      </c>
      <c r="C9634" s="22" t="s">
        <v>7</v>
      </c>
      <c r="D9634" s="22" t="s">
        <v>7</v>
      </c>
      <c r="E9634" s="22" t="s">
        <v>15</v>
      </c>
      <c r="F9634" s="22" t="s">
        <v>22</v>
      </c>
      <c r="G9634" s="1">
        <v>68.52</v>
      </c>
    </row>
    <row r="9635" spans="2:7">
      <c r="B9635" s="22" t="s">
        <v>213</v>
      </c>
      <c r="C9635" s="22" t="s">
        <v>7</v>
      </c>
      <c r="D9635" s="22" t="s">
        <v>7</v>
      </c>
      <c r="E9635" s="22" t="s">
        <v>15</v>
      </c>
      <c r="F9635" s="22" t="s">
        <v>24</v>
      </c>
      <c r="G9635" s="1">
        <v>340.31</v>
      </c>
    </row>
    <row r="9636" spans="2:7">
      <c r="B9636" s="22" t="s">
        <v>213</v>
      </c>
      <c r="C9636" s="22" t="s">
        <v>7</v>
      </c>
      <c r="D9636" s="22" t="s">
        <v>7</v>
      </c>
      <c r="E9636" s="22" t="s">
        <v>15</v>
      </c>
      <c r="F9636" s="22" t="s">
        <v>26</v>
      </c>
      <c r="G9636" s="1">
        <v>4207</v>
      </c>
    </row>
    <row r="9637" spans="2:7">
      <c r="B9637" s="22" t="s">
        <v>213</v>
      </c>
      <c r="C9637" s="22" t="s">
        <v>7</v>
      </c>
      <c r="D9637" s="22" t="s">
        <v>7</v>
      </c>
      <c r="E9637" s="22" t="s">
        <v>28</v>
      </c>
      <c r="F9637" s="22" t="s">
        <v>29</v>
      </c>
      <c r="G9637" s="1">
        <v>1164</v>
      </c>
    </row>
    <row r="9638" spans="2:7">
      <c r="B9638" s="22" t="s">
        <v>213</v>
      </c>
      <c r="C9638" s="22" t="s">
        <v>7</v>
      </c>
      <c r="D9638" s="22" t="s">
        <v>7</v>
      </c>
      <c r="E9638" s="22" t="s">
        <v>34</v>
      </c>
      <c r="F9638" s="22" t="s">
        <v>39</v>
      </c>
      <c r="G9638" s="1">
        <v>16191</v>
      </c>
    </row>
    <row r="9639" spans="2:7">
      <c r="B9639" s="22" t="s">
        <v>213</v>
      </c>
      <c r="C9639" s="22" t="s">
        <v>7</v>
      </c>
      <c r="D9639" s="22" t="s">
        <v>7</v>
      </c>
      <c r="E9639" s="22" t="s">
        <v>34</v>
      </c>
      <c r="F9639" s="22" t="s">
        <v>58</v>
      </c>
      <c r="G9639" s="1">
        <v>1113</v>
      </c>
    </row>
    <row r="9640" spans="2:7">
      <c r="B9640" s="22" t="s">
        <v>214</v>
      </c>
      <c r="C9640" s="22" t="s">
        <v>7</v>
      </c>
      <c r="D9640" s="22" t="s">
        <v>5</v>
      </c>
      <c r="E9640" s="22" t="s">
        <v>8</v>
      </c>
      <c r="F9640" s="22" t="s">
        <v>9</v>
      </c>
      <c r="G9640" s="1">
        <v>1711591.08</v>
      </c>
    </row>
    <row r="9641" spans="2:7">
      <c r="B9641" s="22" t="s">
        <v>214</v>
      </c>
      <c r="C9641" s="22" t="s">
        <v>7</v>
      </c>
      <c r="D9641" s="22" t="s">
        <v>5</v>
      </c>
      <c r="E9641" s="22" t="s">
        <v>8</v>
      </c>
      <c r="F9641" s="22" t="s">
        <v>10</v>
      </c>
      <c r="G9641" s="1">
        <v>53035.75</v>
      </c>
    </row>
    <row r="9642" spans="2:7">
      <c r="B9642" s="22" t="s">
        <v>214</v>
      </c>
      <c r="C9642" s="22" t="s">
        <v>7</v>
      </c>
      <c r="D9642" s="22" t="s">
        <v>5</v>
      </c>
      <c r="E9642" s="22" t="s">
        <v>8</v>
      </c>
      <c r="F9642" s="22" t="s">
        <v>12</v>
      </c>
      <c r="G9642" s="1">
        <v>30010.720000000001</v>
      </c>
    </row>
    <row r="9643" spans="2:7">
      <c r="B9643" s="22" t="s">
        <v>214</v>
      </c>
      <c r="C9643" s="22" t="s">
        <v>7</v>
      </c>
      <c r="D9643" s="22" t="s">
        <v>5</v>
      </c>
      <c r="E9643" s="22" t="s">
        <v>8</v>
      </c>
      <c r="F9643" s="22" t="s">
        <v>13</v>
      </c>
      <c r="G9643" s="1">
        <v>28649.83</v>
      </c>
    </row>
    <row r="9644" spans="2:7">
      <c r="B9644" s="22" t="s">
        <v>214</v>
      </c>
      <c r="C9644" s="22" t="s">
        <v>7</v>
      </c>
      <c r="D9644" s="22" t="s">
        <v>5</v>
      </c>
      <c r="E9644" s="22" t="s">
        <v>14</v>
      </c>
      <c r="F9644" s="22" t="s">
        <v>9</v>
      </c>
      <c r="G9644" s="1">
        <v>505497.16</v>
      </c>
    </row>
    <row r="9645" spans="2:7">
      <c r="B9645" s="22" t="s">
        <v>214</v>
      </c>
      <c r="C9645" s="22" t="s">
        <v>7</v>
      </c>
      <c r="D9645" s="22" t="s">
        <v>5</v>
      </c>
      <c r="E9645" s="22" t="s">
        <v>14</v>
      </c>
      <c r="F9645" s="22" t="s">
        <v>10</v>
      </c>
      <c r="G9645" s="1">
        <v>2310</v>
      </c>
    </row>
    <row r="9646" spans="2:7">
      <c r="B9646" s="22" t="s">
        <v>214</v>
      </c>
      <c r="C9646" s="22" t="s">
        <v>7</v>
      </c>
      <c r="D9646" s="22" t="s">
        <v>5</v>
      </c>
      <c r="E9646" s="22" t="s">
        <v>14</v>
      </c>
      <c r="F9646" s="22" t="s">
        <v>11</v>
      </c>
      <c r="G9646" s="1">
        <v>5330.78</v>
      </c>
    </row>
    <row r="9647" spans="2:7">
      <c r="B9647" s="22" t="s">
        <v>214</v>
      </c>
      <c r="C9647" s="22" t="s">
        <v>7</v>
      </c>
      <c r="D9647" s="22" t="s">
        <v>5</v>
      </c>
      <c r="E9647" s="22" t="s">
        <v>14</v>
      </c>
      <c r="F9647" s="22" t="s">
        <v>12</v>
      </c>
      <c r="G9647" s="1">
        <v>5812.5</v>
      </c>
    </row>
    <row r="9648" spans="2:7">
      <c r="B9648" s="22" t="s">
        <v>214</v>
      </c>
      <c r="C9648" s="22" t="s">
        <v>7</v>
      </c>
      <c r="D9648" s="22" t="s">
        <v>5</v>
      </c>
      <c r="E9648" s="22" t="s">
        <v>14</v>
      </c>
      <c r="F9648" s="22" t="s">
        <v>13</v>
      </c>
      <c r="G9648" s="1">
        <v>3020.02</v>
      </c>
    </row>
    <row r="9649" spans="2:7">
      <c r="B9649" s="22" t="s">
        <v>214</v>
      </c>
      <c r="C9649" s="22" t="s">
        <v>7</v>
      </c>
      <c r="D9649" s="22" t="s">
        <v>5</v>
      </c>
      <c r="E9649" s="22" t="s">
        <v>15</v>
      </c>
      <c r="F9649" s="22" t="s">
        <v>16</v>
      </c>
      <c r="G9649" s="1">
        <v>1405.49</v>
      </c>
    </row>
    <row r="9650" spans="2:7">
      <c r="B9650" s="22" t="s">
        <v>214</v>
      </c>
      <c r="C9650" s="22" t="s">
        <v>7</v>
      </c>
      <c r="D9650" s="22" t="s">
        <v>5</v>
      </c>
      <c r="E9650" s="22" t="s">
        <v>15</v>
      </c>
      <c r="F9650" s="22" t="s">
        <v>71</v>
      </c>
      <c r="G9650" s="1">
        <v>340.07</v>
      </c>
    </row>
    <row r="9651" spans="2:7">
      <c r="B9651" s="22" t="s">
        <v>214</v>
      </c>
      <c r="C9651" s="22" t="s">
        <v>7</v>
      </c>
      <c r="D9651" s="22" t="s">
        <v>5</v>
      </c>
      <c r="E9651" s="22" t="s">
        <v>15</v>
      </c>
      <c r="F9651" s="22" t="s">
        <v>17</v>
      </c>
      <c r="G9651" s="1">
        <v>137275.60999999999</v>
      </c>
    </row>
    <row r="9652" spans="2:7">
      <c r="B9652" s="22" t="s">
        <v>214</v>
      </c>
      <c r="C9652" s="22" t="s">
        <v>7</v>
      </c>
      <c r="D9652" s="22" t="s">
        <v>5</v>
      </c>
      <c r="E9652" s="22" t="s">
        <v>15</v>
      </c>
      <c r="F9652" s="22" t="s">
        <v>18</v>
      </c>
      <c r="G9652" s="1">
        <v>7544.79</v>
      </c>
    </row>
    <row r="9653" spans="2:7">
      <c r="B9653" s="22" t="s">
        <v>214</v>
      </c>
      <c r="C9653" s="22" t="s">
        <v>7</v>
      </c>
      <c r="D9653" s="22" t="s">
        <v>5</v>
      </c>
      <c r="E9653" s="22" t="s">
        <v>15</v>
      </c>
      <c r="F9653" s="22" t="s">
        <v>19</v>
      </c>
      <c r="G9653" s="1">
        <v>335996.92</v>
      </c>
    </row>
    <row r="9654" spans="2:7">
      <c r="B9654" s="22" t="s">
        <v>214</v>
      </c>
      <c r="C9654" s="22" t="s">
        <v>7</v>
      </c>
      <c r="D9654" s="22" t="s">
        <v>5</v>
      </c>
      <c r="E9654" s="22" t="s">
        <v>15</v>
      </c>
      <c r="F9654" s="22" t="s">
        <v>20</v>
      </c>
      <c r="G9654" s="1">
        <v>68780.2</v>
      </c>
    </row>
    <row r="9655" spans="2:7">
      <c r="B9655" s="22" t="s">
        <v>214</v>
      </c>
      <c r="C9655" s="22" t="s">
        <v>7</v>
      </c>
      <c r="D9655" s="22" t="s">
        <v>5</v>
      </c>
      <c r="E9655" s="22" t="s">
        <v>15</v>
      </c>
      <c r="F9655" s="22" t="s">
        <v>21</v>
      </c>
      <c r="G9655" s="1">
        <v>8385.51</v>
      </c>
    </row>
    <row r="9656" spans="2:7">
      <c r="B9656" s="22" t="s">
        <v>214</v>
      </c>
      <c r="C9656" s="22" t="s">
        <v>7</v>
      </c>
      <c r="D9656" s="22" t="s">
        <v>5</v>
      </c>
      <c r="E9656" s="22" t="s">
        <v>15</v>
      </c>
      <c r="F9656" s="22" t="s">
        <v>22</v>
      </c>
      <c r="G9656" s="1">
        <v>2326.02</v>
      </c>
    </row>
    <row r="9657" spans="2:7">
      <c r="B9657" s="22" t="s">
        <v>214</v>
      </c>
      <c r="C9657" s="22" t="s">
        <v>7</v>
      </c>
      <c r="D9657" s="22" t="s">
        <v>5</v>
      </c>
      <c r="E9657" s="22" t="s">
        <v>15</v>
      </c>
      <c r="F9657" s="22" t="s">
        <v>23</v>
      </c>
      <c r="G9657" s="1">
        <v>7358.54</v>
      </c>
    </row>
    <row r="9658" spans="2:7">
      <c r="B9658" s="22" t="s">
        <v>214</v>
      </c>
      <c r="C9658" s="22" t="s">
        <v>7</v>
      </c>
      <c r="D9658" s="22" t="s">
        <v>5</v>
      </c>
      <c r="E9658" s="22" t="s">
        <v>15</v>
      </c>
      <c r="F9658" s="22" t="s">
        <v>24</v>
      </c>
      <c r="G9658" s="1">
        <v>2766.27</v>
      </c>
    </row>
    <row r="9659" spans="2:7">
      <c r="B9659" s="22" t="s">
        <v>214</v>
      </c>
      <c r="C9659" s="22" t="s">
        <v>7</v>
      </c>
      <c r="D9659" s="22" t="s">
        <v>5</v>
      </c>
      <c r="E9659" s="22" t="s">
        <v>15</v>
      </c>
      <c r="F9659" s="22" t="s">
        <v>25</v>
      </c>
      <c r="G9659" s="1">
        <v>210857.34</v>
      </c>
    </row>
    <row r="9660" spans="2:7">
      <c r="B9660" s="22" t="s">
        <v>214</v>
      </c>
      <c r="C9660" s="22" t="s">
        <v>7</v>
      </c>
      <c r="D9660" s="22" t="s">
        <v>5</v>
      </c>
      <c r="E9660" s="22" t="s">
        <v>15</v>
      </c>
      <c r="F9660" s="22" t="s">
        <v>26</v>
      </c>
      <c r="G9660" s="1">
        <v>86316.31</v>
      </c>
    </row>
    <row r="9661" spans="2:7">
      <c r="B9661" s="22" t="s">
        <v>214</v>
      </c>
      <c r="C9661" s="22" t="s">
        <v>7</v>
      </c>
      <c r="D9661" s="22" t="s">
        <v>5</v>
      </c>
      <c r="E9661" s="22" t="s">
        <v>28</v>
      </c>
      <c r="F9661" s="22" t="s">
        <v>29</v>
      </c>
      <c r="G9661" s="1">
        <v>71926.960000000006</v>
      </c>
    </row>
    <row r="9662" spans="2:7">
      <c r="B9662" s="22" t="s">
        <v>214</v>
      </c>
      <c r="C9662" s="22" t="s">
        <v>7</v>
      </c>
      <c r="D9662" s="22" t="s">
        <v>5</v>
      </c>
      <c r="E9662" s="22" t="s">
        <v>28</v>
      </c>
      <c r="F9662" s="22" t="s">
        <v>31</v>
      </c>
      <c r="G9662" s="1">
        <v>40.43</v>
      </c>
    </row>
    <row r="9663" spans="2:7">
      <c r="B9663" s="22" t="s">
        <v>214</v>
      </c>
      <c r="C9663" s="22" t="s">
        <v>7</v>
      </c>
      <c r="D9663" s="22" t="s">
        <v>5</v>
      </c>
      <c r="E9663" s="22" t="s">
        <v>28</v>
      </c>
      <c r="F9663" s="22" t="s">
        <v>32</v>
      </c>
      <c r="G9663" s="1">
        <v>11798.03</v>
      </c>
    </row>
    <row r="9664" spans="2:7">
      <c r="B9664" s="22" t="s">
        <v>214</v>
      </c>
      <c r="C9664" s="22" t="s">
        <v>7</v>
      </c>
      <c r="D9664" s="22" t="s">
        <v>5</v>
      </c>
      <c r="E9664" s="22" t="s">
        <v>28</v>
      </c>
      <c r="F9664" s="22" t="s">
        <v>33</v>
      </c>
      <c r="G9664" s="1">
        <v>109205.16</v>
      </c>
    </row>
    <row r="9665" spans="2:7">
      <c r="B9665" s="22" t="s">
        <v>214</v>
      </c>
      <c r="C9665" s="22" t="s">
        <v>7</v>
      </c>
      <c r="D9665" s="22" t="s">
        <v>5</v>
      </c>
      <c r="E9665" s="22" t="s">
        <v>34</v>
      </c>
      <c r="F9665" s="22" t="s">
        <v>35</v>
      </c>
      <c r="G9665" s="1">
        <v>12892.03</v>
      </c>
    </row>
    <row r="9666" spans="2:7">
      <c r="B9666" s="22" t="s">
        <v>214</v>
      </c>
      <c r="C9666" s="22" t="s">
        <v>7</v>
      </c>
      <c r="D9666" s="22" t="s">
        <v>5</v>
      </c>
      <c r="E9666" s="22" t="s">
        <v>34</v>
      </c>
      <c r="F9666" s="22" t="s">
        <v>37</v>
      </c>
      <c r="G9666" s="1">
        <v>105938.75</v>
      </c>
    </row>
    <row r="9667" spans="2:7">
      <c r="B9667" s="22" t="s">
        <v>214</v>
      </c>
      <c r="C9667" s="22" t="s">
        <v>7</v>
      </c>
      <c r="D9667" s="22" t="s">
        <v>5</v>
      </c>
      <c r="E9667" s="22" t="s">
        <v>34</v>
      </c>
      <c r="F9667" s="22" t="s">
        <v>73</v>
      </c>
      <c r="G9667" s="1">
        <v>235042.57</v>
      </c>
    </row>
    <row r="9668" spans="2:7">
      <c r="B9668" s="22" t="s">
        <v>214</v>
      </c>
      <c r="C9668" s="22" t="s">
        <v>7</v>
      </c>
      <c r="D9668" s="22" t="s">
        <v>5</v>
      </c>
      <c r="E9668" s="22" t="s">
        <v>34</v>
      </c>
      <c r="F9668" s="22" t="s">
        <v>38</v>
      </c>
      <c r="G9668" s="1">
        <v>63373.18</v>
      </c>
    </row>
    <row r="9669" spans="2:7">
      <c r="B9669" s="22" t="s">
        <v>214</v>
      </c>
      <c r="C9669" s="22" t="s">
        <v>7</v>
      </c>
      <c r="D9669" s="22" t="s">
        <v>5</v>
      </c>
      <c r="E9669" s="22" t="s">
        <v>34</v>
      </c>
      <c r="F9669" s="22" t="s">
        <v>39</v>
      </c>
      <c r="G9669" s="1">
        <v>57310.69</v>
      </c>
    </row>
    <row r="9670" spans="2:7">
      <c r="B9670" s="22" t="s">
        <v>214</v>
      </c>
      <c r="C9670" s="22" t="s">
        <v>7</v>
      </c>
      <c r="D9670" s="22" t="s">
        <v>5</v>
      </c>
      <c r="E9670" s="22" t="s">
        <v>34</v>
      </c>
      <c r="F9670" s="22" t="s">
        <v>41</v>
      </c>
      <c r="G9670" s="1">
        <v>48145.01</v>
      </c>
    </row>
    <row r="9671" spans="2:7">
      <c r="B9671" s="22" t="s">
        <v>214</v>
      </c>
      <c r="C9671" s="22" t="s">
        <v>7</v>
      </c>
      <c r="D9671" s="22" t="s">
        <v>5</v>
      </c>
      <c r="E9671" s="22" t="s">
        <v>34</v>
      </c>
      <c r="F9671" s="22" t="s">
        <v>65</v>
      </c>
      <c r="G9671" s="1">
        <v>6525</v>
      </c>
    </row>
    <row r="9672" spans="2:7">
      <c r="B9672" s="22" t="s">
        <v>214</v>
      </c>
      <c r="C9672" s="22" t="s">
        <v>7</v>
      </c>
      <c r="D9672" s="22" t="s">
        <v>5</v>
      </c>
      <c r="E9672" s="22" t="s">
        <v>34</v>
      </c>
      <c r="F9672" s="22" t="s">
        <v>42</v>
      </c>
      <c r="G9672" s="1">
        <v>33.89</v>
      </c>
    </row>
    <row r="9673" spans="2:7">
      <c r="B9673" s="22" t="s">
        <v>214</v>
      </c>
      <c r="C9673" s="22" t="s">
        <v>7</v>
      </c>
      <c r="D9673" s="22" t="s">
        <v>5</v>
      </c>
      <c r="E9673" s="22" t="s">
        <v>34</v>
      </c>
      <c r="F9673" s="22" t="s">
        <v>44</v>
      </c>
      <c r="G9673" s="1">
        <v>528</v>
      </c>
    </row>
    <row r="9674" spans="2:7">
      <c r="B9674" s="22" t="s">
        <v>214</v>
      </c>
      <c r="C9674" s="22" t="s">
        <v>7</v>
      </c>
      <c r="D9674" s="22" t="s">
        <v>5</v>
      </c>
      <c r="E9674" s="22" t="s">
        <v>34</v>
      </c>
      <c r="F9674" s="22" t="s">
        <v>45</v>
      </c>
      <c r="G9674" s="1">
        <v>5899.91</v>
      </c>
    </row>
    <row r="9675" spans="2:7">
      <c r="B9675" s="22" t="s">
        <v>214</v>
      </c>
      <c r="C9675" s="22" t="s">
        <v>7</v>
      </c>
      <c r="D9675" s="22" t="s">
        <v>5</v>
      </c>
      <c r="E9675" s="22" t="s">
        <v>34</v>
      </c>
      <c r="F9675" s="22" t="s">
        <v>46</v>
      </c>
      <c r="G9675" s="1">
        <v>71028.45</v>
      </c>
    </row>
    <row r="9676" spans="2:7">
      <c r="B9676" s="22" t="s">
        <v>214</v>
      </c>
      <c r="C9676" s="22" t="s">
        <v>7</v>
      </c>
      <c r="D9676" s="22" t="s">
        <v>5</v>
      </c>
      <c r="E9676" s="22" t="s">
        <v>34</v>
      </c>
      <c r="F9676" s="22" t="s">
        <v>47</v>
      </c>
      <c r="G9676" s="1">
        <v>24760.02</v>
      </c>
    </row>
    <row r="9677" spans="2:7">
      <c r="B9677" s="22" t="s">
        <v>214</v>
      </c>
      <c r="C9677" s="22" t="s">
        <v>7</v>
      </c>
      <c r="D9677" s="22" t="s">
        <v>5</v>
      </c>
      <c r="E9677" s="22" t="s">
        <v>34</v>
      </c>
      <c r="F9677" s="22" t="s">
        <v>48</v>
      </c>
      <c r="G9677" s="1">
        <v>887.71</v>
      </c>
    </row>
    <row r="9678" spans="2:7">
      <c r="B9678" s="22" t="s">
        <v>214</v>
      </c>
      <c r="C9678" s="22" t="s">
        <v>7</v>
      </c>
      <c r="D9678" s="22" t="s">
        <v>5</v>
      </c>
      <c r="E9678" s="22" t="s">
        <v>34</v>
      </c>
      <c r="F9678" s="22" t="s">
        <v>74</v>
      </c>
      <c r="G9678" s="1">
        <v>56743.69</v>
      </c>
    </row>
    <row r="9679" spans="2:7">
      <c r="B9679" s="22" t="s">
        <v>214</v>
      </c>
      <c r="C9679" s="22" t="s">
        <v>7</v>
      </c>
      <c r="D9679" s="22" t="s">
        <v>5</v>
      </c>
      <c r="E9679" s="22" t="s">
        <v>34</v>
      </c>
      <c r="F9679" s="22" t="s">
        <v>75</v>
      </c>
      <c r="G9679" s="1">
        <v>21636.26</v>
      </c>
    </row>
    <row r="9680" spans="2:7">
      <c r="B9680" s="22" t="s">
        <v>214</v>
      </c>
      <c r="C9680" s="22" t="s">
        <v>7</v>
      </c>
      <c r="D9680" s="22" t="s">
        <v>5</v>
      </c>
      <c r="E9680" s="22" t="s">
        <v>34</v>
      </c>
      <c r="F9680" s="22" t="s">
        <v>66</v>
      </c>
      <c r="G9680" s="1">
        <v>6820</v>
      </c>
    </row>
    <row r="9681" spans="2:7">
      <c r="B9681" s="22" t="s">
        <v>214</v>
      </c>
      <c r="C9681" s="22" t="s">
        <v>7</v>
      </c>
      <c r="D9681" s="22" t="s">
        <v>5</v>
      </c>
      <c r="E9681" s="22" t="s">
        <v>34</v>
      </c>
      <c r="F9681" s="22" t="s">
        <v>85</v>
      </c>
      <c r="G9681" s="1">
        <v>207177.43</v>
      </c>
    </row>
    <row r="9682" spans="2:7">
      <c r="B9682" s="22" t="s">
        <v>214</v>
      </c>
      <c r="C9682" s="22" t="s">
        <v>7</v>
      </c>
      <c r="D9682" s="22" t="s">
        <v>5</v>
      </c>
      <c r="E9682" s="22" t="s">
        <v>34</v>
      </c>
      <c r="F9682" s="22" t="s">
        <v>49</v>
      </c>
      <c r="G9682" s="1">
        <v>31629.5</v>
      </c>
    </row>
    <row r="9683" spans="2:7">
      <c r="B9683" s="22" t="s">
        <v>214</v>
      </c>
      <c r="C9683" s="22" t="s">
        <v>7</v>
      </c>
      <c r="D9683" s="22" t="s">
        <v>5</v>
      </c>
      <c r="E9683" s="22" t="s">
        <v>34</v>
      </c>
      <c r="F9683" s="22" t="s">
        <v>50</v>
      </c>
      <c r="G9683" s="1">
        <v>15949.2</v>
      </c>
    </row>
    <row r="9684" spans="2:7">
      <c r="B9684" s="22" t="s">
        <v>214</v>
      </c>
      <c r="C9684" s="22" t="s">
        <v>7</v>
      </c>
      <c r="D9684" s="22" t="s">
        <v>5</v>
      </c>
      <c r="E9684" s="22" t="s">
        <v>34</v>
      </c>
      <c r="F9684" s="22" t="s">
        <v>51</v>
      </c>
      <c r="G9684" s="1">
        <v>3958.84</v>
      </c>
    </row>
    <row r="9685" spans="2:7">
      <c r="B9685" s="22" t="s">
        <v>214</v>
      </c>
      <c r="C9685" s="22" t="s">
        <v>7</v>
      </c>
      <c r="D9685" s="22" t="s">
        <v>5</v>
      </c>
      <c r="E9685" s="22" t="s">
        <v>34</v>
      </c>
      <c r="F9685" s="22" t="s">
        <v>52</v>
      </c>
      <c r="G9685" s="1">
        <v>4416.28</v>
      </c>
    </row>
    <row r="9686" spans="2:7">
      <c r="B9686" s="22" t="s">
        <v>214</v>
      </c>
      <c r="C9686" s="22" t="s">
        <v>7</v>
      </c>
      <c r="D9686" s="22" t="s">
        <v>5</v>
      </c>
      <c r="E9686" s="22" t="s">
        <v>34</v>
      </c>
      <c r="F9686" s="22" t="s">
        <v>68</v>
      </c>
      <c r="G9686" s="1">
        <v>95317.13</v>
      </c>
    </row>
    <row r="9687" spans="2:7">
      <c r="B9687" s="22" t="s">
        <v>214</v>
      </c>
      <c r="C9687" s="22" t="s">
        <v>7</v>
      </c>
      <c r="D9687" s="22" t="s">
        <v>5</v>
      </c>
      <c r="E9687" s="22" t="s">
        <v>34</v>
      </c>
      <c r="F9687" s="22" t="s">
        <v>55</v>
      </c>
      <c r="G9687" s="1">
        <v>415</v>
      </c>
    </row>
    <row r="9688" spans="2:7">
      <c r="B9688" s="22" t="s">
        <v>214</v>
      </c>
      <c r="C9688" s="22" t="s">
        <v>7</v>
      </c>
      <c r="D9688" s="22" t="s">
        <v>5</v>
      </c>
      <c r="E9688" s="22" t="s">
        <v>34</v>
      </c>
      <c r="F9688" s="22" t="s">
        <v>56</v>
      </c>
      <c r="G9688" s="1">
        <v>205981.09</v>
      </c>
    </row>
    <row r="9689" spans="2:7">
      <c r="B9689" s="22" t="s">
        <v>214</v>
      </c>
      <c r="C9689" s="22" t="s">
        <v>7</v>
      </c>
      <c r="D9689" s="22" t="s">
        <v>5</v>
      </c>
      <c r="E9689" s="22" t="s">
        <v>34</v>
      </c>
      <c r="F9689" s="22" t="s">
        <v>76</v>
      </c>
      <c r="G9689" s="1">
        <v>162.88</v>
      </c>
    </row>
    <row r="9690" spans="2:7">
      <c r="B9690" s="22" t="s">
        <v>214</v>
      </c>
      <c r="C9690" s="22" t="s">
        <v>7</v>
      </c>
      <c r="D9690" s="22" t="s">
        <v>5</v>
      </c>
      <c r="E9690" s="22" t="s">
        <v>34</v>
      </c>
      <c r="F9690" s="22" t="s">
        <v>57</v>
      </c>
      <c r="G9690" s="1">
        <v>19632.45</v>
      </c>
    </row>
    <row r="9691" spans="2:7">
      <c r="B9691" s="22" t="s">
        <v>214</v>
      </c>
      <c r="C9691" s="22" t="s">
        <v>7</v>
      </c>
      <c r="D9691" s="22" t="s">
        <v>5</v>
      </c>
      <c r="E9691" s="22" t="s">
        <v>34</v>
      </c>
      <c r="F9691" s="22" t="s">
        <v>58</v>
      </c>
      <c r="G9691" s="1">
        <v>3940.15</v>
      </c>
    </row>
    <row r="9692" spans="2:7">
      <c r="B9692" s="22" t="s">
        <v>214</v>
      </c>
      <c r="C9692" s="22" t="s">
        <v>7</v>
      </c>
      <c r="D9692" s="22" t="s">
        <v>5</v>
      </c>
      <c r="E9692" s="22" t="s">
        <v>59</v>
      </c>
      <c r="F9692" s="22" t="s">
        <v>55</v>
      </c>
      <c r="G9692" s="1">
        <v>6738.21</v>
      </c>
    </row>
    <row r="9693" spans="2:7">
      <c r="B9693" s="22" t="s">
        <v>214</v>
      </c>
      <c r="C9693" s="22" t="s">
        <v>7</v>
      </c>
      <c r="D9693" s="22" t="s">
        <v>7</v>
      </c>
      <c r="E9693" s="22" t="s">
        <v>8</v>
      </c>
      <c r="F9693" s="22" t="s">
        <v>9</v>
      </c>
      <c r="G9693" s="1">
        <v>198915.3</v>
      </c>
    </row>
    <row r="9694" spans="2:7">
      <c r="B9694" s="22" t="s">
        <v>214</v>
      </c>
      <c r="C9694" s="22" t="s">
        <v>7</v>
      </c>
      <c r="D9694" s="22" t="s">
        <v>7</v>
      </c>
      <c r="E9694" s="22" t="s">
        <v>8</v>
      </c>
      <c r="F9694" s="22" t="s">
        <v>12</v>
      </c>
      <c r="G9694" s="1">
        <v>2500</v>
      </c>
    </row>
    <row r="9695" spans="2:7">
      <c r="B9695" s="22" t="s">
        <v>214</v>
      </c>
      <c r="C9695" s="22" t="s">
        <v>7</v>
      </c>
      <c r="D9695" s="22" t="s">
        <v>7</v>
      </c>
      <c r="E9695" s="22" t="s">
        <v>8</v>
      </c>
      <c r="F9695" s="22" t="s">
        <v>13</v>
      </c>
      <c r="G9695" s="1">
        <v>3500</v>
      </c>
    </row>
    <row r="9696" spans="2:7">
      <c r="B9696" s="22" t="s">
        <v>214</v>
      </c>
      <c r="C9696" s="22" t="s">
        <v>7</v>
      </c>
      <c r="D9696" s="22" t="s">
        <v>7</v>
      </c>
      <c r="E9696" s="22" t="s">
        <v>14</v>
      </c>
      <c r="F9696" s="22" t="s">
        <v>9</v>
      </c>
      <c r="G9696" s="1">
        <v>251581.31</v>
      </c>
    </row>
    <row r="9697" spans="2:7">
      <c r="B9697" s="22" t="s">
        <v>214</v>
      </c>
      <c r="C9697" s="22" t="s">
        <v>7</v>
      </c>
      <c r="D9697" s="22" t="s">
        <v>7</v>
      </c>
      <c r="E9697" s="22" t="s">
        <v>14</v>
      </c>
      <c r="F9697" s="22" t="s">
        <v>11</v>
      </c>
      <c r="G9697" s="1">
        <v>1297.81</v>
      </c>
    </row>
    <row r="9698" spans="2:7">
      <c r="B9698" s="22" t="s">
        <v>214</v>
      </c>
      <c r="C9698" s="22" t="s">
        <v>7</v>
      </c>
      <c r="D9698" s="22" t="s">
        <v>7</v>
      </c>
      <c r="E9698" s="22" t="s">
        <v>14</v>
      </c>
      <c r="F9698" s="22" t="s">
        <v>12</v>
      </c>
      <c r="G9698" s="1">
        <v>2500</v>
      </c>
    </row>
    <row r="9699" spans="2:7">
      <c r="B9699" s="22" t="s">
        <v>214</v>
      </c>
      <c r="C9699" s="22" t="s">
        <v>7</v>
      </c>
      <c r="D9699" s="22" t="s">
        <v>7</v>
      </c>
      <c r="E9699" s="22" t="s">
        <v>14</v>
      </c>
      <c r="F9699" s="22" t="s">
        <v>13</v>
      </c>
      <c r="G9699" s="1">
        <v>638.82000000000005</v>
      </c>
    </row>
    <row r="9700" spans="2:7">
      <c r="B9700" s="22" t="s">
        <v>214</v>
      </c>
      <c r="C9700" s="22" t="s">
        <v>7</v>
      </c>
      <c r="D9700" s="22" t="s">
        <v>7</v>
      </c>
      <c r="E9700" s="22" t="s">
        <v>15</v>
      </c>
      <c r="F9700" s="22" t="s">
        <v>16</v>
      </c>
      <c r="G9700" s="1">
        <v>221.51</v>
      </c>
    </row>
    <row r="9701" spans="2:7">
      <c r="B9701" s="22" t="s">
        <v>214</v>
      </c>
      <c r="C9701" s="22" t="s">
        <v>7</v>
      </c>
      <c r="D9701" s="22" t="s">
        <v>7</v>
      </c>
      <c r="E9701" s="22" t="s">
        <v>15</v>
      </c>
      <c r="F9701" s="22" t="s">
        <v>71</v>
      </c>
      <c r="G9701" s="1">
        <v>263.56</v>
      </c>
    </row>
    <row r="9702" spans="2:7">
      <c r="B9702" s="22" t="s">
        <v>214</v>
      </c>
      <c r="C9702" s="22" t="s">
        <v>7</v>
      </c>
      <c r="D9702" s="22" t="s">
        <v>7</v>
      </c>
      <c r="E9702" s="22" t="s">
        <v>15</v>
      </c>
      <c r="F9702" s="22" t="s">
        <v>17</v>
      </c>
      <c r="G9702" s="1">
        <v>12537.78</v>
      </c>
    </row>
    <row r="9703" spans="2:7">
      <c r="B9703" s="22" t="s">
        <v>214</v>
      </c>
      <c r="C9703" s="22" t="s">
        <v>7</v>
      </c>
      <c r="D9703" s="22" t="s">
        <v>7</v>
      </c>
      <c r="E9703" s="22" t="s">
        <v>15</v>
      </c>
      <c r="F9703" s="22" t="s">
        <v>18</v>
      </c>
      <c r="G9703" s="1">
        <v>3560.26</v>
      </c>
    </row>
    <row r="9704" spans="2:7">
      <c r="B9704" s="22" t="s">
        <v>214</v>
      </c>
      <c r="C9704" s="22" t="s">
        <v>7</v>
      </c>
      <c r="D9704" s="22" t="s">
        <v>7</v>
      </c>
      <c r="E9704" s="22" t="s">
        <v>15</v>
      </c>
      <c r="F9704" s="22" t="s">
        <v>19</v>
      </c>
      <c r="G9704" s="1">
        <v>28384.42</v>
      </c>
    </row>
    <row r="9705" spans="2:7">
      <c r="B9705" s="22" t="s">
        <v>214</v>
      </c>
      <c r="C9705" s="22" t="s">
        <v>7</v>
      </c>
      <c r="D9705" s="22" t="s">
        <v>7</v>
      </c>
      <c r="E9705" s="22" t="s">
        <v>15</v>
      </c>
      <c r="F9705" s="22" t="s">
        <v>20</v>
      </c>
      <c r="G9705" s="1">
        <v>33321.94</v>
      </c>
    </row>
    <row r="9706" spans="2:7">
      <c r="B9706" s="22" t="s">
        <v>214</v>
      </c>
      <c r="C9706" s="22" t="s">
        <v>7</v>
      </c>
      <c r="D9706" s="22" t="s">
        <v>7</v>
      </c>
      <c r="E9706" s="22" t="s">
        <v>15</v>
      </c>
      <c r="F9706" s="22" t="s">
        <v>21</v>
      </c>
      <c r="G9706" s="1">
        <v>572.49</v>
      </c>
    </row>
    <row r="9707" spans="2:7">
      <c r="B9707" s="22" t="s">
        <v>214</v>
      </c>
      <c r="C9707" s="22" t="s">
        <v>7</v>
      </c>
      <c r="D9707" s="22" t="s">
        <v>7</v>
      </c>
      <c r="E9707" s="22" t="s">
        <v>15</v>
      </c>
      <c r="F9707" s="22" t="s">
        <v>22</v>
      </c>
      <c r="G9707" s="1">
        <v>958.39</v>
      </c>
    </row>
    <row r="9708" spans="2:7">
      <c r="B9708" s="22" t="s">
        <v>214</v>
      </c>
      <c r="C9708" s="22" t="s">
        <v>7</v>
      </c>
      <c r="D9708" s="22" t="s">
        <v>7</v>
      </c>
      <c r="E9708" s="22" t="s">
        <v>15</v>
      </c>
      <c r="F9708" s="22" t="s">
        <v>23</v>
      </c>
      <c r="G9708" s="1">
        <v>410.39</v>
      </c>
    </row>
    <row r="9709" spans="2:7">
      <c r="B9709" s="22" t="s">
        <v>214</v>
      </c>
      <c r="C9709" s="22" t="s">
        <v>7</v>
      </c>
      <c r="D9709" s="22" t="s">
        <v>7</v>
      </c>
      <c r="E9709" s="22" t="s">
        <v>15</v>
      </c>
      <c r="F9709" s="22" t="s">
        <v>24</v>
      </c>
      <c r="G9709" s="1">
        <v>966.46</v>
      </c>
    </row>
    <row r="9710" spans="2:7">
      <c r="B9710" s="22" t="s">
        <v>214</v>
      </c>
      <c r="C9710" s="22" t="s">
        <v>7</v>
      </c>
      <c r="D9710" s="22" t="s">
        <v>7</v>
      </c>
      <c r="E9710" s="22" t="s">
        <v>15</v>
      </c>
      <c r="F9710" s="22" t="s">
        <v>25</v>
      </c>
      <c r="G9710" s="1">
        <v>12871.6</v>
      </c>
    </row>
    <row r="9711" spans="2:7">
      <c r="B9711" s="22" t="s">
        <v>214</v>
      </c>
      <c r="C9711" s="22" t="s">
        <v>7</v>
      </c>
      <c r="D9711" s="22" t="s">
        <v>7</v>
      </c>
      <c r="E9711" s="22" t="s">
        <v>15</v>
      </c>
      <c r="F9711" s="22" t="s">
        <v>26</v>
      </c>
      <c r="G9711" s="1">
        <v>34441.86</v>
      </c>
    </row>
    <row r="9712" spans="2:7">
      <c r="B9712" s="22" t="s">
        <v>214</v>
      </c>
      <c r="C9712" s="22" t="s">
        <v>7</v>
      </c>
      <c r="D9712" s="22" t="s">
        <v>7</v>
      </c>
      <c r="E9712" s="22" t="s">
        <v>28</v>
      </c>
      <c r="F9712" s="22" t="s">
        <v>29</v>
      </c>
      <c r="G9712" s="1">
        <v>5385.25</v>
      </c>
    </row>
    <row r="9713" spans="2:7">
      <c r="B9713" s="22" t="s">
        <v>214</v>
      </c>
      <c r="C9713" s="22" t="s">
        <v>7</v>
      </c>
      <c r="D9713" s="22" t="s">
        <v>7</v>
      </c>
      <c r="E9713" s="22" t="s">
        <v>28</v>
      </c>
      <c r="F9713" s="22" t="s">
        <v>33</v>
      </c>
      <c r="G9713" s="1">
        <v>-3036.9</v>
      </c>
    </row>
    <row r="9714" spans="2:7">
      <c r="B9714" s="22" t="s">
        <v>214</v>
      </c>
      <c r="C9714" s="22" t="s">
        <v>7</v>
      </c>
      <c r="D9714" s="22" t="s">
        <v>7</v>
      </c>
      <c r="E9714" s="22" t="s">
        <v>34</v>
      </c>
      <c r="F9714" s="22" t="s">
        <v>35</v>
      </c>
      <c r="G9714" s="1">
        <v>7227.54</v>
      </c>
    </row>
    <row r="9715" spans="2:7">
      <c r="B9715" s="22" t="s">
        <v>214</v>
      </c>
      <c r="C9715" s="22" t="s">
        <v>7</v>
      </c>
      <c r="D9715" s="22" t="s">
        <v>7</v>
      </c>
      <c r="E9715" s="22" t="s">
        <v>34</v>
      </c>
      <c r="F9715" s="22" t="s">
        <v>64</v>
      </c>
      <c r="G9715" s="1">
        <v>-0.44</v>
      </c>
    </row>
    <row r="9716" spans="2:7">
      <c r="B9716" s="22" t="s">
        <v>214</v>
      </c>
      <c r="C9716" s="22" t="s">
        <v>7</v>
      </c>
      <c r="D9716" s="22" t="s">
        <v>7</v>
      </c>
      <c r="E9716" s="22" t="s">
        <v>34</v>
      </c>
      <c r="F9716" s="22" t="s">
        <v>73</v>
      </c>
      <c r="G9716" s="1">
        <v>600.44000000000005</v>
      </c>
    </row>
    <row r="9717" spans="2:7">
      <c r="B9717" s="22" t="s">
        <v>214</v>
      </c>
      <c r="C9717" s="22" t="s">
        <v>7</v>
      </c>
      <c r="D9717" s="22" t="s">
        <v>7</v>
      </c>
      <c r="E9717" s="22" t="s">
        <v>34</v>
      </c>
      <c r="F9717" s="22" t="s">
        <v>38</v>
      </c>
      <c r="G9717" s="1">
        <v>33212.26</v>
      </c>
    </row>
    <row r="9718" spans="2:7">
      <c r="B9718" s="22" t="s">
        <v>214</v>
      </c>
      <c r="C9718" s="22" t="s">
        <v>7</v>
      </c>
      <c r="D9718" s="22" t="s">
        <v>7</v>
      </c>
      <c r="E9718" s="22" t="s">
        <v>34</v>
      </c>
      <c r="F9718" s="22" t="s">
        <v>39</v>
      </c>
      <c r="G9718" s="1">
        <v>520473.5</v>
      </c>
    </row>
    <row r="9719" spans="2:7">
      <c r="B9719" s="22" t="s">
        <v>214</v>
      </c>
      <c r="C9719" s="22" t="s">
        <v>7</v>
      </c>
      <c r="D9719" s="22" t="s">
        <v>7</v>
      </c>
      <c r="E9719" s="22" t="s">
        <v>34</v>
      </c>
      <c r="F9719" s="22" t="s">
        <v>41</v>
      </c>
      <c r="G9719" s="1">
        <v>15804.45</v>
      </c>
    </row>
    <row r="9720" spans="2:7">
      <c r="B9720" s="22" t="s">
        <v>214</v>
      </c>
      <c r="C9720" s="22" t="s">
        <v>7</v>
      </c>
      <c r="D9720" s="22" t="s">
        <v>7</v>
      </c>
      <c r="E9720" s="22" t="s">
        <v>34</v>
      </c>
      <c r="F9720" s="22" t="s">
        <v>65</v>
      </c>
      <c r="G9720" s="1">
        <v>33722.49</v>
      </c>
    </row>
    <row r="9721" spans="2:7">
      <c r="B9721" s="22" t="s">
        <v>214</v>
      </c>
      <c r="C9721" s="22" t="s">
        <v>7</v>
      </c>
      <c r="D9721" s="22" t="s">
        <v>7</v>
      </c>
      <c r="E9721" s="22" t="s">
        <v>34</v>
      </c>
      <c r="F9721" s="22" t="s">
        <v>45</v>
      </c>
      <c r="G9721" s="1">
        <v>23927.22</v>
      </c>
    </row>
    <row r="9722" spans="2:7">
      <c r="B9722" s="22" t="s">
        <v>214</v>
      </c>
      <c r="C9722" s="22" t="s">
        <v>7</v>
      </c>
      <c r="D9722" s="22" t="s">
        <v>7</v>
      </c>
      <c r="E9722" s="22" t="s">
        <v>34</v>
      </c>
      <c r="F9722" s="22" t="s">
        <v>46</v>
      </c>
      <c r="G9722" s="1">
        <v>2224.65</v>
      </c>
    </row>
    <row r="9723" spans="2:7">
      <c r="B9723" s="22" t="s">
        <v>214</v>
      </c>
      <c r="C9723" s="22" t="s">
        <v>7</v>
      </c>
      <c r="D9723" s="22" t="s">
        <v>7</v>
      </c>
      <c r="E9723" s="22" t="s">
        <v>34</v>
      </c>
      <c r="F9723" s="22" t="s">
        <v>47</v>
      </c>
      <c r="G9723" s="1">
        <v>130037.3</v>
      </c>
    </row>
    <row r="9724" spans="2:7">
      <c r="B9724" s="22" t="s">
        <v>214</v>
      </c>
      <c r="C9724" s="22" t="s">
        <v>7</v>
      </c>
      <c r="D9724" s="22" t="s">
        <v>7</v>
      </c>
      <c r="E9724" s="22" t="s">
        <v>34</v>
      </c>
      <c r="F9724" s="22" t="s">
        <v>74</v>
      </c>
      <c r="G9724" s="1">
        <v>1123758.05</v>
      </c>
    </row>
    <row r="9725" spans="2:7">
      <c r="B9725" s="22" t="s">
        <v>214</v>
      </c>
      <c r="C9725" s="22" t="s">
        <v>7</v>
      </c>
      <c r="D9725" s="22" t="s">
        <v>7</v>
      </c>
      <c r="E9725" s="22" t="s">
        <v>34</v>
      </c>
      <c r="F9725" s="22" t="s">
        <v>75</v>
      </c>
      <c r="G9725" s="1">
        <v>1074.3900000000001</v>
      </c>
    </row>
    <row r="9726" spans="2:7">
      <c r="B9726" s="22" t="s">
        <v>214</v>
      </c>
      <c r="C9726" s="22" t="s">
        <v>7</v>
      </c>
      <c r="D9726" s="22" t="s">
        <v>7</v>
      </c>
      <c r="E9726" s="22" t="s">
        <v>34</v>
      </c>
      <c r="F9726" s="22" t="s">
        <v>84</v>
      </c>
      <c r="G9726" s="1">
        <v>6926.9</v>
      </c>
    </row>
    <row r="9727" spans="2:7">
      <c r="B9727" s="22" t="s">
        <v>214</v>
      </c>
      <c r="C9727" s="22" t="s">
        <v>7</v>
      </c>
      <c r="D9727" s="22" t="s">
        <v>7</v>
      </c>
      <c r="E9727" s="22" t="s">
        <v>34</v>
      </c>
      <c r="F9727" s="22" t="s">
        <v>49</v>
      </c>
      <c r="G9727" s="1">
        <v>70897.86</v>
      </c>
    </row>
    <row r="9728" spans="2:7">
      <c r="B9728" s="22" t="s">
        <v>214</v>
      </c>
      <c r="C9728" s="22" t="s">
        <v>7</v>
      </c>
      <c r="D9728" s="22" t="s">
        <v>7</v>
      </c>
      <c r="E9728" s="22" t="s">
        <v>34</v>
      </c>
      <c r="F9728" s="22" t="s">
        <v>50</v>
      </c>
      <c r="G9728" s="1">
        <v>25157.07</v>
      </c>
    </row>
    <row r="9729" spans="2:7">
      <c r="B9729" s="22" t="s">
        <v>214</v>
      </c>
      <c r="C9729" s="22" t="s">
        <v>7</v>
      </c>
      <c r="D9729" s="22" t="s">
        <v>7</v>
      </c>
      <c r="E9729" s="22" t="s">
        <v>34</v>
      </c>
      <c r="F9729" s="22" t="s">
        <v>51</v>
      </c>
      <c r="G9729" s="1">
        <v>1196.8900000000001</v>
      </c>
    </row>
    <row r="9730" spans="2:7">
      <c r="B9730" s="22" t="s">
        <v>214</v>
      </c>
      <c r="C9730" s="22" t="s">
        <v>7</v>
      </c>
      <c r="D9730" s="22" t="s">
        <v>7</v>
      </c>
      <c r="E9730" s="22" t="s">
        <v>34</v>
      </c>
      <c r="F9730" s="22" t="s">
        <v>76</v>
      </c>
      <c r="G9730" s="1">
        <v>9746.6</v>
      </c>
    </row>
    <row r="9731" spans="2:7">
      <c r="B9731" s="22" t="s">
        <v>214</v>
      </c>
      <c r="C9731" s="22" t="s">
        <v>7</v>
      </c>
      <c r="D9731" s="22" t="s">
        <v>7</v>
      </c>
      <c r="E9731" s="22" t="s">
        <v>34</v>
      </c>
      <c r="F9731" s="22" t="s">
        <v>57</v>
      </c>
      <c r="G9731" s="1">
        <v>12057.46</v>
      </c>
    </row>
    <row r="9732" spans="2:7">
      <c r="B9732" s="22" t="s">
        <v>214</v>
      </c>
      <c r="C9732" s="22" t="s">
        <v>7</v>
      </c>
      <c r="D9732" s="22" t="s">
        <v>7</v>
      </c>
      <c r="E9732" s="22" t="s">
        <v>34</v>
      </c>
      <c r="F9732" s="22" t="s">
        <v>58</v>
      </c>
      <c r="G9732" s="1">
        <v>11466.11</v>
      </c>
    </row>
    <row r="9733" spans="2:7">
      <c r="B9733" s="22" t="s">
        <v>214</v>
      </c>
      <c r="C9733" s="22" t="s">
        <v>7</v>
      </c>
      <c r="D9733" s="22" t="s">
        <v>7</v>
      </c>
      <c r="E9733" s="22" t="s">
        <v>34</v>
      </c>
      <c r="F9733" s="22" t="s">
        <v>118</v>
      </c>
      <c r="G9733" s="1">
        <v>147909.21</v>
      </c>
    </row>
    <row r="9734" spans="2:7">
      <c r="B9734" s="22" t="s">
        <v>214</v>
      </c>
      <c r="C9734" s="22" t="s">
        <v>7</v>
      </c>
      <c r="D9734" s="22" t="s">
        <v>7</v>
      </c>
      <c r="E9734" s="22" t="s">
        <v>34</v>
      </c>
      <c r="F9734" s="22" t="s">
        <v>119</v>
      </c>
      <c r="G9734" s="1">
        <v>3954.31</v>
      </c>
    </row>
    <row r="9735" spans="2:7">
      <c r="B9735" s="22" t="s">
        <v>214</v>
      </c>
      <c r="C9735" s="22" t="s">
        <v>7</v>
      </c>
      <c r="D9735" s="22" t="s">
        <v>7</v>
      </c>
      <c r="E9735" s="22" t="s">
        <v>59</v>
      </c>
      <c r="F9735" s="22" t="s">
        <v>55</v>
      </c>
      <c r="G9735" s="1">
        <v>1603.67</v>
      </c>
    </row>
    <row r="9736" spans="2:7">
      <c r="B9736" s="22" t="s">
        <v>215</v>
      </c>
      <c r="C9736" s="22" t="s">
        <v>7</v>
      </c>
      <c r="D9736" s="22" t="s">
        <v>5</v>
      </c>
      <c r="E9736" s="22" t="s">
        <v>8</v>
      </c>
      <c r="F9736" s="22" t="s">
        <v>9</v>
      </c>
      <c r="G9736" s="1">
        <v>1076831.3</v>
      </c>
    </row>
    <row r="9737" spans="2:7">
      <c r="B9737" s="22" t="s">
        <v>215</v>
      </c>
      <c r="C9737" s="22" t="s">
        <v>7</v>
      </c>
      <c r="D9737" s="22" t="s">
        <v>5</v>
      </c>
      <c r="E9737" s="22" t="s">
        <v>14</v>
      </c>
      <c r="F9737" s="22" t="s">
        <v>9</v>
      </c>
      <c r="G9737" s="1">
        <v>305025.13</v>
      </c>
    </row>
    <row r="9738" spans="2:7">
      <c r="B9738" s="22" t="s">
        <v>215</v>
      </c>
      <c r="C9738" s="22" t="s">
        <v>7</v>
      </c>
      <c r="D9738" s="22" t="s">
        <v>5</v>
      </c>
      <c r="E9738" s="22" t="s">
        <v>15</v>
      </c>
      <c r="F9738" s="22" t="s">
        <v>19</v>
      </c>
      <c r="G9738" s="1">
        <v>161580.07999999999</v>
      </c>
    </row>
    <row r="9739" spans="2:7">
      <c r="B9739" s="22" t="s">
        <v>215</v>
      </c>
      <c r="C9739" s="22" t="s">
        <v>7</v>
      </c>
      <c r="D9739" s="22" t="s">
        <v>5</v>
      </c>
      <c r="E9739" s="22" t="s">
        <v>15</v>
      </c>
      <c r="F9739" s="22" t="s">
        <v>20</v>
      </c>
      <c r="G9739" s="1">
        <v>44057.760000000002</v>
      </c>
    </row>
    <row r="9740" spans="2:7">
      <c r="B9740" s="22" t="s">
        <v>215</v>
      </c>
      <c r="C9740" s="22" t="s">
        <v>7</v>
      </c>
      <c r="D9740" s="22" t="s">
        <v>5</v>
      </c>
      <c r="E9740" s="22" t="s">
        <v>15</v>
      </c>
      <c r="F9740" s="22" t="s">
        <v>23</v>
      </c>
      <c r="G9740" s="1">
        <v>7818.03</v>
      </c>
    </row>
    <row r="9741" spans="2:7">
      <c r="B9741" s="22" t="s">
        <v>215</v>
      </c>
      <c r="C9741" s="22" t="s">
        <v>7</v>
      </c>
      <c r="D9741" s="22" t="s">
        <v>5</v>
      </c>
      <c r="E9741" s="22" t="s">
        <v>15</v>
      </c>
      <c r="F9741" s="22" t="s">
        <v>24</v>
      </c>
      <c r="G9741" s="1">
        <v>1589.96</v>
      </c>
    </row>
    <row r="9742" spans="2:7">
      <c r="B9742" s="22" t="s">
        <v>215</v>
      </c>
      <c r="C9742" s="22" t="s">
        <v>7</v>
      </c>
      <c r="D9742" s="22" t="s">
        <v>5</v>
      </c>
      <c r="E9742" s="22" t="s">
        <v>15</v>
      </c>
      <c r="F9742" s="22" t="s">
        <v>25</v>
      </c>
      <c r="G9742" s="1">
        <v>184762.13</v>
      </c>
    </row>
    <row r="9743" spans="2:7">
      <c r="B9743" s="22" t="s">
        <v>215</v>
      </c>
      <c r="C9743" s="22" t="s">
        <v>7</v>
      </c>
      <c r="D9743" s="22" t="s">
        <v>5</v>
      </c>
      <c r="E9743" s="22" t="s">
        <v>15</v>
      </c>
      <c r="F9743" s="22" t="s">
        <v>26</v>
      </c>
      <c r="G9743" s="1">
        <v>52450.559999999998</v>
      </c>
    </row>
    <row r="9744" spans="2:7">
      <c r="B9744" s="22" t="s">
        <v>215</v>
      </c>
      <c r="C9744" s="22" t="s">
        <v>7</v>
      </c>
      <c r="D9744" s="22" t="s">
        <v>5</v>
      </c>
      <c r="E9744" s="22" t="s">
        <v>15</v>
      </c>
      <c r="F9744" s="22" t="s">
        <v>27</v>
      </c>
      <c r="G9744" s="1">
        <v>85397.84</v>
      </c>
    </row>
    <row r="9745" spans="2:7">
      <c r="B9745" s="22" t="s">
        <v>215</v>
      </c>
      <c r="C9745" s="22" t="s">
        <v>7</v>
      </c>
      <c r="D9745" s="22" t="s">
        <v>5</v>
      </c>
      <c r="E9745" s="22" t="s">
        <v>15</v>
      </c>
      <c r="F9745" s="22" t="s">
        <v>72</v>
      </c>
      <c r="G9745" s="1">
        <v>24673.91</v>
      </c>
    </row>
    <row r="9746" spans="2:7">
      <c r="B9746" s="22" t="s">
        <v>215</v>
      </c>
      <c r="C9746" s="22" t="s">
        <v>7</v>
      </c>
      <c r="D9746" s="22" t="s">
        <v>5</v>
      </c>
      <c r="E9746" s="22" t="s">
        <v>28</v>
      </c>
      <c r="F9746" s="22" t="s">
        <v>29</v>
      </c>
      <c r="G9746" s="1">
        <v>141064.39000000001</v>
      </c>
    </row>
    <row r="9747" spans="2:7">
      <c r="B9747" s="22" t="s">
        <v>215</v>
      </c>
      <c r="C9747" s="22" t="s">
        <v>7</v>
      </c>
      <c r="D9747" s="22" t="s">
        <v>5</v>
      </c>
      <c r="E9747" s="22" t="s">
        <v>28</v>
      </c>
      <c r="F9747" s="22" t="s">
        <v>32</v>
      </c>
      <c r="G9747" s="1">
        <v>26684.04</v>
      </c>
    </row>
    <row r="9748" spans="2:7">
      <c r="B9748" s="22" t="s">
        <v>215</v>
      </c>
      <c r="C9748" s="22" t="s">
        <v>7</v>
      </c>
      <c r="D9748" s="22" t="s">
        <v>5</v>
      </c>
      <c r="E9748" s="22" t="s">
        <v>28</v>
      </c>
      <c r="F9748" s="22" t="s">
        <v>33</v>
      </c>
      <c r="G9748" s="1">
        <v>162177.32999999999</v>
      </c>
    </row>
    <row r="9749" spans="2:7">
      <c r="B9749" s="22" t="s">
        <v>215</v>
      </c>
      <c r="C9749" s="22" t="s">
        <v>7</v>
      </c>
      <c r="D9749" s="22" t="s">
        <v>5</v>
      </c>
      <c r="E9749" s="22" t="s">
        <v>34</v>
      </c>
      <c r="F9749" s="22" t="s">
        <v>37</v>
      </c>
      <c r="G9749" s="1">
        <v>6247.56</v>
      </c>
    </row>
    <row r="9750" spans="2:7">
      <c r="B9750" s="22" t="s">
        <v>215</v>
      </c>
      <c r="C9750" s="22" t="s">
        <v>7</v>
      </c>
      <c r="D9750" s="22" t="s">
        <v>5</v>
      </c>
      <c r="E9750" s="22" t="s">
        <v>34</v>
      </c>
      <c r="F9750" s="22" t="s">
        <v>73</v>
      </c>
      <c r="G9750" s="1">
        <v>184721.49</v>
      </c>
    </row>
    <row r="9751" spans="2:7">
      <c r="B9751" s="22" t="s">
        <v>215</v>
      </c>
      <c r="C9751" s="22" t="s">
        <v>7</v>
      </c>
      <c r="D9751" s="22" t="s">
        <v>5</v>
      </c>
      <c r="E9751" s="22" t="s">
        <v>34</v>
      </c>
      <c r="F9751" s="22" t="s">
        <v>38</v>
      </c>
      <c r="G9751" s="1">
        <v>16540.740000000002</v>
      </c>
    </row>
    <row r="9752" spans="2:7">
      <c r="B9752" s="22" t="s">
        <v>215</v>
      </c>
      <c r="C9752" s="22" t="s">
        <v>7</v>
      </c>
      <c r="D9752" s="22" t="s">
        <v>5</v>
      </c>
      <c r="E9752" s="22" t="s">
        <v>34</v>
      </c>
      <c r="F9752" s="22" t="s">
        <v>39</v>
      </c>
      <c r="G9752" s="1">
        <v>21808.36</v>
      </c>
    </row>
    <row r="9753" spans="2:7">
      <c r="B9753" s="22" t="s">
        <v>215</v>
      </c>
      <c r="C9753" s="22" t="s">
        <v>7</v>
      </c>
      <c r="D9753" s="22" t="s">
        <v>5</v>
      </c>
      <c r="E9753" s="22" t="s">
        <v>34</v>
      </c>
      <c r="F9753" s="22" t="s">
        <v>42</v>
      </c>
      <c r="G9753" s="1">
        <v>3124.8</v>
      </c>
    </row>
    <row r="9754" spans="2:7">
      <c r="B9754" s="22" t="s">
        <v>215</v>
      </c>
      <c r="C9754" s="22" t="s">
        <v>7</v>
      </c>
      <c r="D9754" s="22" t="s">
        <v>5</v>
      </c>
      <c r="E9754" s="22" t="s">
        <v>34</v>
      </c>
      <c r="F9754" s="22" t="s">
        <v>45</v>
      </c>
      <c r="G9754" s="1">
        <v>61331.5</v>
      </c>
    </row>
    <row r="9755" spans="2:7">
      <c r="B9755" s="22" t="s">
        <v>215</v>
      </c>
      <c r="C9755" s="22" t="s">
        <v>7</v>
      </c>
      <c r="D9755" s="22" t="s">
        <v>5</v>
      </c>
      <c r="E9755" s="22" t="s">
        <v>34</v>
      </c>
      <c r="F9755" s="22" t="s">
        <v>46</v>
      </c>
      <c r="G9755" s="1">
        <v>33327.64</v>
      </c>
    </row>
    <row r="9756" spans="2:7">
      <c r="B9756" s="22" t="s">
        <v>215</v>
      </c>
      <c r="C9756" s="22" t="s">
        <v>7</v>
      </c>
      <c r="D9756" s="22" t="s">
        <v>5</v>
      </c>
      <c r="E9756" s="22" t="s">
        <v>34</v>
      </c>
      <c r="F9756" s="22" t="s">
        <v>47</v>
      </c>
      <c r="G9756" s="1">
        <v>39477.17</v>
      </c>
    </row>
    <row r="9757" spans="2:7">
      <c r="B9757" s="22" t="s">
        <v>215</v>
      </c>
      <c r="C9757" s="22" t="s">
        <v>7</v>
      </c>
      <c r="D9757" s="22" t="s">
        <v>5</v>
      </c>
      <c r="E9757" s="22" t="s">
        <v>34</v>
      </c>
      <c r="F9757" s="22" t="s">
        <v>74</v>
      </c>
      <c r="G9757" s="1">
        <v>547406</v>
      </c>
    </row>
    <row r="9758" spans="2:7">
      <c r="B9758" s="22" t="s">
        <v>215</v>
      </c>
      <c r="C9758" s="22" t="s">
        <v>7</v>
      </c>
      <c r="D9758" s="22" t="s">
        <v>5</v>
      </c>
      <c r="E9758" s="22" t="s">
        <v>34</v>
      </c>
      <c r="F9758" s="22" t="s">
        <v>181</v>
      </c>
      <c r="G9758" s="1">
        <v>82535.600000000006</v>
      </c>
    </row>
    <row r="9759" spans="2:7">
      <c r="B9759" s="22" t="s">
        <v>215</v>
      </c>
      <c r="C9759" s="22" t="s">
        <v>7</v>
      </c>
      <c r="D9759" s="22" t="s">
        <v>5</v>
      </c>
      <c r="E9759" s="22" t="s">
        <v>34</v>
      </c>
      <c r="F9759" s="22" t="s">
        <v>49</v>
      </c>
      <c r="G9759" s="1">
        <v>16162.56</v>
      </c>
    </row>
    <row r="9760" spans="2:7">
      <c r="B9760" s="22" t="s">
        <v>215</v>
      </c>
      <c r="C9760" s="22" t="s">
        <v>7</v>
      </c>
      <c r="D9760" s="22" t="s">
        <v>5</v>
      </c>
      <c r="E9760" s="22" t="s">
        <v>34</v>
      </c>
      <c r="F9760" s="22" t="s">
        <v>50</v>
      </c>
      <c r="G9760" s="1">
        <v>9266.15</v>
      </c>
    </row>
    <row r="9761" spans="2:7">
      <c r="B9761" s="22" t="s">
        <v>215</v>
      </c>
      <c r="C9761" s="22" t="s">
        <v>7</v>
      </c>
      <c r="D9761" s="22" t="s">
        <v>5</v>
      </c>
      <c r="E9761" s="22" t="s">
        <v>34</v>
      </c>
      <c r="F9761" s="22" t="s">
        <v>68</v>
      </c>
      <c r="G9761" s="1">
        <v>127853.04</v>
      </c>
    </row>
    <row r="9762" spans="2:7">
      <c r="B9762" s="22" t="s">
        <v>215</v>
      </c>
      <c r="C9762" s="22" t="s">
        <v>7</v>
      </c>
      <c r="D9762" s="22" t="s">
        <v>5</v>
      </c>
      <c r="E9762" s="22" t="s">
        <v>34</v>
      </c>
      <c r="F9762" s="22" t="s">
        <v>58</v>
      </c>
      <c r="G9762" s="1">
        <v>497713.86</v>
      </c>
    </row>
    <row r="9763" spans="2:7">
      <c r="B9763" s="22" t="s">
        <v>215</v>
      </c>
      <c r="C9763" s="22" t="s">
        <v>7</v>
      </c>
      <c r="D9763" s="22" t="s">
        <v>5</v>
      </c>
      <c r="E9763" s="22" t="s">
        <v>34</v>
      </c>
      <c r="F9763" s="22" t="s">
        <v>119</v>
      </c>
      <c r="G9763" s="1">
        <v>16902.12</v>
      </c>
    </row>
    <row r="9764" spans="2:7">
      <c r="B9764" s="22" t="s">
        <v>215</v>
      </c>
      <c r="C9764" s="22" t="s">
        <v>7</v>
      </c>
      <c r="D9764" s="22" t="s">
        <v>5</v>
      </c>
      <c r="E9764" s="22" t="s">
        <v>59</v>
      </c>
      <c r="F9764" s="22" t="s">
        <v>55</v>
      </c>
      <c r="G9764" s="1">
        <v>242.8</v>
      </c>
    </row>
    <row r="9765" spans="2:7">
      <c r="B9765" s="22" t="s">
        <v>215</v>
      </c>
      <c r="C9765" s="22" t="s">
        <v>7</v>
      </c>
      <c r="D9765" s="22" t="s">
        <v>7</v>
      </c>
      <c r="E9765" s="22" t="s">
        <v>34</v>
      </c>
      <c r="F9765" s="22" t="s">
        <v>68</v>
      </c>
      <c r="G9765" s="1">
        <v>35357.07</v>
      </c>
    </row>
    <row r="9766" spans="2:7">
      <c r="B9766" s="22" t="s">
        <v>216</v>
      </c>
      <c r="C9766" s="22" t="s">
        <v>7</v>
      </c>
      <c r="D9766" s="22" t="s">
        <v>5</v>
      </c>
      <c r="E9766" s="22" t="s">
        <v>5</v>
      </c>
      <c r="F9766" s="22" t="s">
        <v>6</v>
      </c>
      <c r="G9766" s="1">
        <v>895298.71</v>
      </c>
    </row>
    <row r="9767" spans="2:7">
      <c r="B9767" s="22" t="s">
        <v>216</v>
      </c>
      <c r="C9767" s="22" t="s">
        <v>7</v>
      </c>
      <c r="D9767" s="22" t="s">
        <v>5</v>
      </c>
      <c r="E9767" s="22" t="s">
        <v>7</v>
      </c>
      <c r="F9767" s="22" t="s">
        <v>6</v>
      </c>
      <c r="G9767" s="1">
        <v>-912444.87</v>
      </c>
    </row>
    <row r="9768" spans="2:7">
      <c r="B9768" s="22" t="s">
        <v>216</v>
      </c>
      <c r="C9768" s="22" t="s">
        <v>7</v>
      </c>
      <c r="D9768" s="22" t="s">
        <v>5</v>
      </c>
      <c r="E9768" s="22" t="s">
        <v>8</v>
      </c>
      <c r="F9768" s="22" t="s">
        <v>9</v>
      </c>
      <c r="G9768" s="1">
        <v>31583672.239999998</v>
      </c>
    </row>
    <row r="9769" spans="2:7">
      <c r="B9769" s="22" t="s">
        <v>216</v>
      </c>
      <c r="C9769" s="22" t="s">
        <v>7</v>
      </c>
      <c r="D9769" s="22" t="s">
        <v>5</v>
      </c>
      <c r="E9769" s="22" t="s">
        <v>8</v>
      </c>
      <c r="F9769" s="22" t="s">
        <v>10</v>
      </c>
      <c r="G9769" s="1">
        <v>533871</v>
      </c>
    </row>
    <row r="9770" spans="2:7">
      <c r="B9770" s="22" t="s">
        <v>216</v>
      </c>
      <c r="C9770" s="22" t="s">
        <v>7</v>
      </c>
      <c r="D9770" s="22" t="s">
        <v>5</v>
      </c>
      <c r="E9770" s="22" t="s">
        <v>8</v>
      </c>
      <c r="F9770" s="22" t="s">
        <v>11</v>
      </c>
      <c r="G9770" s="1">
        <v>408587.82</v>
      </c>
    </row>
    <row r="9771" spans="2:7">
      <c r="B9771" s="22" t="s">
        <v>216</v>
      </c>
      <c r="C9771" s="22" t="s">
        <v>7</v>
      </c>
      <c r="D9771" s="22" t="s">
        <v>5</v>
      </c>
      <c r="E9771" s="22" t="s">
        <v>8</v>
      </c>
      <c r="F9771" s="22" t="s">
        <v>12</v>
      </c>
      <c r="G9771" s="1">
        <v>133789.70000000001</v>
      </c>
    </row>
    <row r="9772" spans="2:7">
      <c r="B9772" s="22" t="s">
        <v>216</v>
      </c>
      <c r="C9772" s="22" t="s">
        <v>7</v>
      </c>
      <c r="D9772" s="22" t="s">
        <v>5</v>
      </c>
      <c r="E9772" s="22" t="s">
        <v>8</v>
      </c>
      <c r="F9772" s="22" t="s">
        <v>13</v>
      </c>
      <c r="G9772" s="1">
        <v>120833.51</v>
      </c>
    </row>
    <row r="9773" spans="2:7">
      <c r="B9773" s="22" t="s">
        <v>216</v>
      </c>
      <c r="C9773" s="22" t="s">
        <v>7</v>
      </c>
      <c r="D9773" s="22" t="s">
        <v>5</v>
      </c>
      <c r="E9773" s="22" t="s">
        <v>8</v>
      </c>
      <c r="F9773" s="22" t="s">
        <v>70</v>
      </c>
      <c r="G9773" s="1">
        <v>462784</v>
      </c>
    </row>
    <row r="9774" spans="2:7">
      <c r="B9774" s="22" t="s">
        <v>216</v>
      </c>
      <c r="C9774" s="22" t="s">
        <v>7</v>
      </c>
      <c r="D9774" s="22" t="s">
        <v>5</v>
      </c>
      <c r="E9774" s="22" t="s">
        <v>14</v>
      </c>
      <c r="F9774" s="22" t="s">
        <v>9</v>
      </c>
      <c r="G9774" s="1">
        <v>9374437.2899999991</v>
      </c>
    </row>
    <row r="9775" spans="2:7">
      <c r="B9775" s="22" t="s">
        <v>216</v>
      </c>
      <c r="C9775" s="22" t="s">
        <v>7</v>
      </c>
      <c r="D9775" s="22" t="s">
        <v>5</v>
      </c>
      <c r="E9775" s="22" t="s">
        <v>14</v>
      </c>
      <c r="F9775" s="22" t="s">
        <v>10</v>
      </c>
      <c r="G9775" s="1">
        <v>315622.21999999997</v>
      </c>
    </row>
    <row r="9776" spans="2:7">
      <c r="B9776" s="22" t="s">
        <v>216</v>
      </c>
      <c r="C9776" s="22" t="s">
        <v>7</v>
      </c>
      <c r="D9776" s="22" t="s">
        <v>5</v>
      </c>
      <c r="E9776" s="22" t="s">
        <v>14</v>
      </c>
      <c r="F9776" s="22" t="s">
        <v>11</v>
      </c>
      <c r="G9776" s="1">
        <v>242337.08</v>
      </c>
    </row>
    <row r="9777" spans="2:7">
      <c r="B9777" s="22" t="s">
        <v>216</v>
      </c>
      <c r="C9777" s="22" t="s">
        <v>7</v>
      </c>
      <c r="D9777" s="22" t="s">
        <v>5</v>
      </c>
      <c r="E9777" s="22" t="s">
        <v>14</v>
      </c>
      <c r="F9777" s="22" t="s">
        <v>12</v>
      </c>
      <c r="G9777" s="1">
        <v>10572.34</v>
      </c>
    </row>
    <row r="9778" spans="2:7">
      <c r="B9778" s="22" t="s">
        <v>216</v>
      </c>
      <c r="C9778" s="22" t="s">
        <v>7</v>
      </c>
      <c r="D9778" s="22" t="s">
        <v>5</v>
      </c>
      <c r="E9778" s="22" t="s">
        <v>14</v>
      </c>
      <c r="F9778" s="22" t="s">
        <v>13</v>
      </c>
      <c r="G9778" s="1">
        <v>60221.87</v>
      </c>
    </row>
    <row r="9779" spans="2:7">
      <c r="B9779" s="22" t="s">
        <v>216</v>
      </c>
      <c r="C9779" s="22" t="s">
        <v>7</v>
      </c>
      <c r="D9779" s="22" t="s">
        <v>5</v>
      </c>
      <c r="E9779" s="22" t="s">
        <v>15</v>
      </c>
      <c r="F9779" s="22" t="s">
        <v>17</v>
      </c>
      <c r="G9779" s="1">
        <v>2501764.6</v>
      </c>
    </row>
    <row r="9780" spans="2:7">
      <c r="B9780" s="22" t="s">
        <v>216</v>
      </c>
      <c r="C9780" s="22" t="s">
        <v>7</v>
      </c>
      <c r="D9780" s="22" t="s">
        <v>5</v>
      </c>
      <c r="E9780" s="22" t="s">
        <v>15</v>
      </c>
      <c r="F9780" s="22" t="s">
        <v>18</v>
      </c>
      <c r="G9780" s="1">
        <v>748201.62</v>
      </c>
    </row>
    <row r="9781" spans="2:7">
      <c r="B9781" s="22" t="s">
        <v>216</v>
      </c>
      <c r="C9781" s="22" t="s">
        <v>7</v>
      </c>
      <c r="D9781" s="22" t="s">
        <v>5</v>
      </c>
      <c r="E9781" s="22" t="s">
        <v>15</v>
      </c>
      <c r="F9781" s="22" t="s">
        <v>19</v>
      </c>
      <c r="G9781" s="1">
        <v>4979242.13</v>
      </c>
    </row>
    <row r="9782" spans="2:7">
      <c r="B9782" s="22" t="s">
        <v>216</v>
      </c>
      <c r="C9782" s="22" t="s">
        <v>7</v>
      </c>
      <c r="D9782" s="22" t="s">
        <v>5</v>
      </c>
      <c r="E9782" s="22" t="s">
        <v>15</v>
      </c>
      <c r="F9782" s="22" t="s">
        <v>20</v>
      </c>
      <c r="G9782" s="1">
        <v>1251846.29</v>
      </c>
    </row>
    <row r="9783" spans="2:7">
      <c r="B9783" s="22" t="s">
        <v>216</v>
      </c>
      <c r="C9783" s="22" t="s">
        <v>7</v>
      </c>
      <c r="D9783" s="22" t="s">
        <v>5</v>
      </c>
      <c r="E9783" s="22" t="s">
        <v>15</v>
      </c>
      <c r="F9783" s="22" t="s">
        <v>21</v>
      </c>
      <c r="G9783" s="1">
        <v>15851.12</v>
      </c>
    </row>
    <row r="9784" spans="2:7">
      <c r="B9784" s="22" t="s">
        <v>216</v>
      </c>
      <c r="C9784" s="22" t="s">
        <v>7</v>
      </c>
      <c r="D9784" s="22" t="s">
        <v>5</v>
      </c>
      <c r="E9784" s="22" t="s">
        <v>15</v>
      </c>
      <c r="F9784" s="22" t="s">
        <v>22</v>
      </c>
      <c r="G9784" s="1">
        <v>7071.75</v>
      </c>
    </row>
    <row r="9785" spans="2:7">
      <c r="B9785" s="22" t="s">
        <v>216</v>
      </c>
      <c r="C9785" s="22" t="s">
        <v>7</v>
      </c>
      <c r="D9785" s="22" t="s">
        <v>5</v>
      </c>
      <c r="E9785" s="22" t="s">
        <v>15</v>
      </c>
      <c r="F9785" s="22" t="s">
        <v>23</v>
      </c>
      <c r="G9785" s="1">
        <v>174792.45</v>
      </c>
    </row>
    <row r="9786" spans="2:7">
      <c r="B9786" s="22" t="s">
        <v>216</v>
      </c>
      <c r="C9786" s="22" t="s">
        <v>7</v>
      </c>
      <c r="D9786" s="22" t="s">
        <v>5</v>
      </c>
      <c r="E9786" s="22" t="s">
        <v>15</v>
      </c>
      <c r="F9786" s="22" t="s">
        <v>24</v>
      </c>
      <c r="G9786" s="1">
        <v>218668.05</v>
      </c>
    </row>
    <row r="9787" spans="2:7">
      <c r="B9787" s="22" t="s">
        <v>216</v>
      </c>
      <c r="C9787" s="22" t="s">
        <v>7</v>
      </c>
      <c r="D9787" s="22" t="s">
        <v>5</v>
      </c>
      <c r="E9787" s="22" t="s">
        <v>15</v>
      </c>
      <c r="F9787" s="22" t="s">
        <v>25</v>
      </c>
      <c r="G9787" s="1">
        <v>4149052.25</v>
      </c>
    </row>
    <row r="9788" spans="2:7">
      <c r="B9788" s="22" t="s">
        <v>216</v>
      </c>
      <c r="C9788" s="22" t="s">
        <v>7</v>
      </c>
      <c r="D9788" s="22" t="s">
        <v>5</v>
      </c>
      <c r="E9788" s="22" t="s">
        <v>15</v>
      </c>
      <c r="F9788" s="22" t="s">
        <v>26</v>
      </c>
      <c r="G9788" s="1">
        <v>2654772.25</v>
      </c>
    </row>
    <row r="9789" spans="2:7">
      <c r="B9789" s="22" t="s">
        <v>216</v>
      </c>
      <c r="C9789" s="22" t="s">
        <v>7</v>
      </c>
      <c r="D9789" s="22" t="s">
        <v>5</v>
      </c>
      <c r="E9789" s="22" t="s">
        <v>15</v>
      </c>
      <c r="F9789" s="22" t="s">
        <v>27</v>
      </c>
      <c r="G9789" s="1">
        <v>96119.28</v>
      </c>
    </row>
    <row r="9790" spans="2:7">
      <c r="B9790" s="22" t="s">
        <v>216</v>
      </c>
      <c r="C9790" s="22" t="s">
        <v>7</v>
      </c>
      <c r="D9790" s="22" t="s">
        <v>5</v>
      </c>
      <c r="E9790" s="22" t="s">
        <v>15</v>
      </c>
      <c r="F9790" s="22" t="s">
        <v>72</v>
      </c>
      <c r="G9790" s="1">
        <v>19390.73</v>
      </c>
    </row>
    <row r="9791" spans="2:7">
      <c r="B9791" s="22" t="s">
        <v>216</v>
      </c>
      <c r="C9791" s="22" t="s">
        <v>7</v>
      </c>
      <c r="D9791" s="22" t="s">
        <v>5</v>
      </c>
      <c r="E9791" s="22" t="s">
        <v>28</v>
      </c>
      <c r="F9791" s="22" t="s">
        <v>29</v>
      </c>
      <c r="G9791" s="1">
        <v>1632542.93</v>
      </c>
    </row>
    <row r="9792" spans="2:7">
      <c r="B9792" s="22" t="s">
        <v>216</v>
      </c>
      <c r="C9792" s="22" t="s">
        <v>7</v>
      </c>
      <c r="D9792" s="22" t="s">
        <v>5</v>
      </c>
      <c r="E9792" s="22" t="s">
        <v>28</v>
      </c>
      <c r="F9792" s="22" t="s">
        <v>30</v>
      </c>
      <c r="G9792" s="1">
        <v>83149.77</v>
      </c>
    </row>
    <row r="9793" spans="2:7">
      <c r="B9793" s="22" t="s">
        <v>216</v>
      </c>
      <c r="C9793" s="22" t="s">
        <v>7</v>
      </c>
      <c r="D9793" s="22" t="s">
        <v>5</v>
      </c>
      <c r="E9793" s="22" t="s">
        <v>28</v>
      </c>
      <c r="F9793" s="22" t="s">
        <v>31</v>
      </c>
      <c r="G9793" s="1">
        <v>1057354.8799999999</v>
      </c>
    </row>
    <row r="9794" spans="2:7">
      <c r="B9794" s="22" t="s">
        <v>216</v>
      </c>
      <c r="C9794" s="22" t="s">
        <v>7</v>
      </c>
      <c r="D9794" s="22" t="s">
        <v>5</v>
      </c>
      <c r="E9794" s="22" t="s">
        <v>28</v>
      </c>
      <c r="F9794" s="22" t="s">
        <v>32</v>
      </c>
      <c r="G9794" s="1">
        <v>236905.55</v>
      </c>
    </row>
    <row r="9795" spans="2:7">
      <c r="B9795" s="22" t="s">
        <v>216</v>
      </c>
      <c r="C9795" s="22" t="s">
        <v>7</v>
      </c>
      <c r="D9795" s="22" t="s">
        <v>5</v>
      </c>
      <c r="E9795" s="22" t="s">
        <v>28</v>
      </c>
      <c r="F9795" s="22" t="s">
        <v>33</v>
      </c>
      <c r="G9795" s="1">
        <v>641879.21</v>
      </c>
    </row>
    <row r="9796" spans="2:7">
      <c r="B9796" s="22" t="s">
        <v>216</v>
      </c>
      <c r="C9796" s="22" t="s">
        <v>7</v>
      </c>
      <c r="D9796" s="22" t="s">
        <v>5</v>
      </c>
      <c r="E9796" s="22" t="s">
        <v>34</v>
      </c>
      <c r="F9796" s="22" t="s">
        <v>35</v>
      </c>
      <c r="G9796" s="1">
        <v>139644.82999999999</v>
      </c>
    </row>
    <row r="9797" spans="2:7">
      <c r="B9797" s="22" t="s">
        <v>216</v>
      </c>
      <c r="C9797" s="22" t="s">
        <v>7</v>
      </c>
      <c r="D9797" s="22" t="s">
        <v>5</v>
      </c>
      <c r="E9797" s="22" t="s">
        <v>34</v>
      </c>
      <c r="F9797" s="22" t="s">
        <v>36</v>
      </c>
      <c r="G9797" s="1">
        <v>151184.41</v>
      </c>
    </row>
    <row r="9798" spans="2:7">
      <c r="B9798" s="22" t="s">
        <v>216</v>
      </c>
      <c r="C9798" s="22" t="s">
        <v>7</v>
      </c>
      <c r="D9798" s="22" t="s">
        <v>5</v>
      </c>
      <c r="E9798" s="22" t="s">
        <v>34</v>
      </c>
      <c r="F9798" s="22" t="s">
        <v>37</v>
      </c>
      <c r="G9798" s="1">
        <v>406015.3</v>
      </c>
    </row>
    <row r="9799" spans="2:7">
      <c r="B9799" s="22" t="s">
        <v>216</v>
      </c>
      <c r="C9799" s="22" t="s">
        <v>7</v>
      </c>
      <c r="D9799" s="22" t="s">
        <v>5</v>
      </c>
      <c r="E9799" s="22" t="s">
        <v>34</v>
      </c>
      <c r="F9799" s="22" t="s">
        <v>64</v>
      </c>
      <c r="G9799" s="1">
        <v>95549.83</v>
      </c>
    </row>
    <row r="9800" spans="2:7">
      <c r="B9800" s="22" t="s">
        <v>216</v>
      </c>
      <c r="C9800" s="22" t="s">
        <v>7</v>
      </c>
      <c r="D9800" s="22" t="s">
        <v>5</v>
      </c>
      <c r="E9800" s="22" t="s">
        <v>34</v>
      </c>
      <c r="F9800" s="22" t="s">
        <v>73</v>
      </c>
      <c r="G9800" s="1">
        <v>1000002.79</v>
      </c>
    </row>
    <row r="9801" spans="2:7">
      <c r="B9801" s="22" t="s">
        <v>216</v>
      </c>
      <c r="C9801" s="22" t="s">
        <v>7</v>
      </c>
      <c r="D9801" s="22" t="s">
        <v>5</v>
      </c>
      <c r="E9801" s="22" t="s">
        <v>34</v>
      </c>
      <c r="F9801" s="22" t="s">
        <v>38</v>
      </c>
      <c r="G9801" s="1">
        <v>363425.44</v>
      </c>
    </row>
    <row r="9802" spans="2:7">
      <c r="B9802" s="22" t="s">
        <v>216</v>
      </c>
      <c r="C9802" s="22" t="s">
        <v>7</v>
      </c>
      <c r="D9802" s="22" t="s">
        <v>5</v>
      </c>
      <c r="E9802" s="22" t="s">
        <v>34</v>
      </c>
      <c r="F9802" s="22" t="s">
        <v>39</v>
      </c>
      <c r="G9802" s="1">
        <v>815375.43</v>
      </c>
    </row>
    <row r="9803" spans="2:7">
      <c r="B9803" s="22" t="s">
        <v>216</v>
      </c>
      <c r="C9803" s="22" t="s">
        <v>7</v>
      </c>
      <c r="D9803" s="22" t="s">
        <v>5</v>
      </c>
      <c r="E9803" s="22" t="s">
        <v>34</v>
      </c>
      <c r="F9803" s="22" t="s">
        <v>40</v>
      </c>
      <c r="G9803" s="1">
        <v>71169.05</v>
      </c>
    </row>
    <row r="9804" spans="2:7">
      <c r="B9804" s="22" t="s">
        <v>216</v>
      </c>
      <c r="C9804" s="22" t="s">
        <v>7</v>
      </c>
      <c r="D9804" s="22" t="s">
        <v>5</v>
      </c>
      <c r="E9804" s="22" t="s">
        <v>34</v>
      </c>
      <c r="F9804" s="22" t="s">
        <v>41</v>
      </c>
      <c r="G9804" s="1">
        <v>35250.910000000003</v>
      </c>
    </row>
    <row r="9805" spans="2:7">
      <c r="B9805" s="22" t="s">
        <v>216</v>
      </c>
      <c r="C9805" s="22" t="s">
        <v>7</v>
      </c>
      <c r="D9805" s="22" t="s">
        <v>5</v>
      </c>
      <c r="E9805" s="22" t="s">
        <v>34</v>
      </c>
      <c r="F9805" s="22" t="s">
        <v>42</v>
      </c>
      <c r="G9805" s="1">
        <v>209928.24</v>
      </c>
    </row>
    <row r="9806" spans="2:7">
      <c r="B9806" s="22" t="s">
        <v>216</v>
      </c>
      <c r="C9806" s="22" t="s">
        <v>7</v>
      </c>
      <c r="D9806" s="22" t="s">
        <v>5</v>
      </c>
      <c r="E9806" s="22" t="s">
        <v>34</v>
      </c>
      <c r="F9806" s="22" t="s">
        <v>43</v>
      </c>
      <c r="G9806" s="1">
        <v>23825.5</v>
      </c>
    </row>
    <row r="9807" spans="2:7">
      <c r="B9807" s="22" t="s">
        <v>216</v>
      </c>
      <c r="C9807" s="22" t="s">
        <v>7</v>
      </c>
      <c r="D9807" s="22" t="s">
        <v>5</v>
      </c>
      <c r="E9807" s="22" t="s">
        <v>34</v>
      </c>
      <c r="F9807" s="22" t="s">
        <v>44</v>
      </c>
      <c r="G9807" s="1">
        <v>138.94999999999999</v>
      </c>
    </row>
    <row r="9808" spans="2:7">
      <c r="B9808" s="22" t="s">
        <v>216</v>
      </c>
      <c r="C9808" s="22" t="s">
        <v>7</v>
      </c>
      <c r="D9808" s="22" t="s">
        <v>5</v>
      </c>
      <c r="E9808" s="22" t="s">
        <v>34</v>
      </c>
      <c r="F9808" s="22" t="s">
        <v>45</v>
      </c>
      <c r="G9808" s="1">
        <v>118493.02</v>
      </c>
    </row>
    <row r="9809" spans="2:7">
      <c r="B9809" s="22" t="s">
        <v>216</v>
      </c>
      <c r="C9809" s="22" t="s">
        <v>7</v>
      </c>
      <c r="D9809" s="22" t="s">
        <v>5</v>
      </c>
      <c r="E9809" s="22" t="s">
        <v>34</v>
      </c>
      <c r="F9809" s="22" t="s">
        <v>46</v>
      </c>
      <c r="G9809" s="1">
        <v>134117.5</v>
      </c>
    </row>
    <row r="9810" spans="2:7">
      <c r="B9810" s="22" t="s">
        <v>216</v>
      </c>
      <c r="C9810" s="22" t="s">
        <v>7</v>
      </c>
      <c r="D9810" s="22" t="s">
        <v>5</v>
      </c>
      <c r="E9810" s="22" t="s">
        <v>34</v>
      </c>
      <c r="F9810" s="22" t="s">
        <v>47</v>
      </c>
      <c r="G9810" s="1">
        <v>349960.88</v>
      </c>
    </row>
    <row r="9811" spans="2:7">
      <c r="B9811" s="22" t="s">
        <v>216</v>
      </c>
      <c r="C9811" s="22" t="s">
        <v>7</v>
      </c>
      <c r="D9811" s="22" t="s">
        <v>5</v>
      </c>
      <c r="E9811" s="22" t="s">
        <v>34</v>
      </c>
      <c r="F9811" s="22" t="s">
        <v>48</v>
      </c>
      <c r="G9811" s="1">
        <v>293677.2</v>
      </c>
    </row>
    <row r="9812" spans="2:7">
      <c r="B9812" s="22" t="s">
        <v>216</v>
      </c>
      <c r="C9812" s="22" t="s">
        <v>7</v>
      </c>
      <c r="D9812" s="22" t="s">
        <v>5</v>
      </c>
      <c r="E9812" s="22" t="s">
        <v>34</v>
      </c>
      <c r="F9812" s="22" t="s">
        <v>74</v>
      </c>
      <c r="G9812" s="1">
        <v>34490.32</v>
      </c>
    </row>
    <row r="9813" spans="2:7">
      <c r="B9813" s="22" t="s">
        <v>216</v>
      </c>
      <c r="C9813" s="22" t="s">
        <v>7</v>
      </c>
      <c r="D9813" s="22" t="s">
        <v>5</v>
      </c>
      <c r="E9813" s="22" t="s">
        <v>34</v>
      </c>
      <c r="F9813" s="22" t="s">
        <v>75</v>
      </c>
      <c r="G9813" s="1">
        <v>22341.69</v>
      </c>
    </row>
    <row r="9814" spans="2:7">
      <c r="B9814" s="22" t="s">
        <v>216</v>
      </c>
      <c r="C9814" s="22" t="s">
        <v>7</v>
      </c>
      <c r="D9814" s="22" t="s">
        <v>5</v>
      </c>
      <c r="E9814" s="22" t="s">
        <v>34</v>
      </c>
      <c r="F9814" s="22" t="s">
        <v>66</v>
      </c>
      <c r="G9814" s="1">
        <v>49272.2</v>
      </c>
    </row>
    <row r="9815" spans="2:7">
      <c r="B9815" s="22" t="s">
        <v>216</v>
      </c>
      <c r="C9815" s="22" t="s">
        <v>7</v>
      </c>
      <c r="D9815" s="22" t="s">
        <v>5</v>
      </c>
      <c r="E9815" s="22" t="s">
        <v>34</v>
      </c>
      <c r="F9815" s="22" t="s">
        <v>67</v>
      </c>
      <c r="G9815" s="1">
        <v>169926.12</v>
      </c>
    </row>
    <row r="9816" spans="2:7">
      <c r="B9816" s="22" t="s">
        <v>216</v>
      </c>
      <c r="C9816" s="22" t="s">
        <v>7</v>
      </c>
      <c r="D9816" s="22" t="s">
        <v>5</v>
      </c>
      <c r="E9816" s="22" t="s">
        <v>34</v>
      </c>
      <c r="F9816" s="22" t="s">
        <v>85</v>
      </c>
      <c r="G9816" s="1">
        <v>35723.1</v>
      </c>
    </row>
    <row r="9817" spans="2:7">
      <c r="B9817" s="22" t="s">
        <v>216</v>
      </c>
      <c r="C9817" s="22" t="s">
        <v>7</v>
      </c>
      <c r="D9817" s="22" t="s">
        <v>5</v>
      </c>
      <c r="E9817" s="22" t="s">
        <v>34</v>
      </c>
      <c r="F9817" s="22" t="s">
        <v>49</v>
      </c>
      <c r="G9817" s="1">
        <v>820700.91</v>
      </c>
    </row>
    <row r="9818" spans="2:7">
      <c r="B9818" s="22" t="s">
        <v>216</v>
      </c>
      <c r="C9818" s="22" t="s">
        <v>7</v>
      </c>
      <c r="D9818" s="22" t="s">
        <v>5</v>
      </c>
      <c r="E9818" s="22" t="s">
        <v>34</v>
      </c>
      <c r="F9818" s="22" t="s">
        <v>50</v>
      </c>
      <c r="G9818" s="1">
        <v>548631.25</v>
      </c>
    </row>
    <row r="9819" spans="2:7">
      <c r="B9819" s="22" t="s">
        <v>216</v>
      </c>
      <c r="C9819" s="22" t="s">
        <v>7</v>
      </c>
      <c r="D9819" s="22" t="s">
        <v>5</v>
      </c>
      <c r="E9819" s="22" t="s">
        <v>34</v>
      </c>
      <c r="F9819" s="22" t="s">
        <v>51</v>
      </c>
      <c r="G9819" s="1">
        <v>157.94999999999999</v>
      </c>
    </row>
    <row r="9820" spans="2:7">
      <c r="B9820" s="22" t="s">
        <v>216</v>
      </c>
      <c r="C9820" s="22" t="s">
        <v>7</v>
      </c>
      <c r="D9820" s="22" t="s">
        <v>5</v>
      </c>
      <c r="E9820" s="22" t="s">
        <v>34</v>
      </c>
      <c r="F9820" s="22" t="s">
        <v>52</v>
      </c>
      <c r="G9820" s="1">
        <v>159856.19</v>
      </c>
    </row>
    <row r="9821" spans="2:7">
      <c r="B9821" s="22" t="s">
        <v>216</v>
      </c>
      <c r="C9821" s="22" t="s">
        <v>7</v>
      </c>
      <c r="D9821" s="22" t="s">
        <v>5</v>
      </c>
      <c r="E9821" s="22" t="s">
        <v>34</v>
      </c>
      <c r="F9821" s="22" t="s">
        <v>53</v>
      </c>
      <c r="G9821" s="1">
        <v>590639.54</v>
      </c>
    </row>
    <row r="9822" spans="2:7">
      <c r="B9822" s="22" t="s">
        <v>216</v>
      </c>
      <c r="C9822" s="22" t="s">
        <v>7</v>
      </c>
      <c r="D9822" s="22" t="s">
        <v>5</v>
      </c>
      <c r="E9822" s="22" t="s">
        <v>34</v>
      </c>
      <c r="F9822" s="22" t="s">
        <v>55</v>
      </c>
      <c r="G9822" s="1">
        <v>201620.34</v>
      </c>
    </row>
    <row r="9823" spans="2:7">
      <c r="B9823" s="22" t="s">
        <v>216</v>
      </c>
      <c r="C9823" s="22" t="s">
        <v>7</v>
      </c>
      <c r="D9823" s="22" t="s">
        <v>5</v>
      </c>
      <c r="E9823" s="22" t="s">
        <v>34</v>
      </c>
      <c r="F9823" s="22" t="s">
        <v>56</v>
      </c>
      <c r="G9823" s="1">
        <v>61240.69</v>
      </c>
    </row>
    <row r="9824" spans="2:7">
      <c r="B9824" s="22" t="s">
        <v>216</v>
      </c>
      <c r="C9824" s="22" t="s">
        <v>7</v>
      </c>
      <c r="D9824" s="22" t="s">
        <v>5</v>
      </c>
      <c r="E9824" s="22" t="s">
        <v>34</v>
      </c>
      <c r="F9824" s="22" t="s">
        <v>76</v>
      </c>
      <c r="G9824" s="1">
        <v>133370.01</v>
      </c>
    </row>
    <row r="9825" spans="2:7">
      <c r="B9825" s="22" t="s">
        <v>216</v>
      </c>
      <c r="C9825" s="22" t="s">
        <v>7</v>
      </c>
      <c r="D9825" s="22" t="s">
        <v>5</v>
      </c>
      <c r="E9825" s="22" t="s">
        <v>34</v>
      </c>
      <c r="F9825" s="22" t="s">
        <v>57</v>
      </c>
      <c r="G9825" s="1">
        <v>654339.57999999996</v>
      </c>
    </row>
    <row r="9826" spans="2:7">
      <c r="B9826" s="22" t="s">
        <v>216</v>
      </c>
      <c r="C9826" s="22" t="s">
        <v>7</v>
      </c>
      <c r="D9826" s="22" t="s">
        <v>5</v>
      </c>
      <c r="E9826" s="22" t="s">
        <v>34</v>
      </c>
      <c r="F9826" s="22" t="s">
        <v>58</v>
      </c>
      <c r="G9826" s="1">
        <v>96075.8</v>
      </c>
    </row>
    <row r="9827" spans="2:7">
      <c r="B9827" s="22" t="s">
        <v>216</v>
      </c>
      <c r="C9827" s="22" t="s">
        <v>7</v>
      </c>
      <c r="D9827" s="22" t="s">
        <v>5</v>
      </c>
      <c r="E9827" s="22" t="s">
        <v>34</v>
      </c>
      <c r="F9827" s="22" t="s">
        <v>126</v>
      </c>
      <c r="G9827" s="1">
        <v>177949</v>
      </c>
    </row>
    <row r="9828" spans="2:7">
      <c r="B9828" s="22" t="s">
        <v>216</v>
      </c>
      <c r="C9828" s="22" t="s">
        <v>7</v>
      </c>
      <c r="D9828" s="22" t="s">
        <v>5</v>
      </c>
      <c r="E9828" s="22" t="s">
        <v>59</v>
      </c>
      <c r="F9828" s="22" t="s">
        <v>55</v>
      </c>
      <c r="G9828" s="1">
        <v>127404.61</v>
      </c>
    </row>
    <row r="9829" spans="2:7">
      <c r="B9829" s="22" t="s">
        <v>216</v>
      </c>
      <c r="C9829" s="22" t="s">
        <v>7</v>
      </c>
      <c r="D9829" s="22" t="s">
        <v>5</v>
      </c>
      <c r="E9829" s="22" t="s">
        <v>60</v>
      </c>
      <c r="F9829" s="22" t="s">
        <v>79</v>
      </c>
      <c r="G9829" s="1">
        <v>17572.25</v>
      </c>
    </row>
    <row r="9830" spans="2:7">
      <c r="B9830" s="22" t="s">
        <v>216</v>
      </c>
      <c r="C9830" s="22" t="s">
        <v>7</v>
      </c>
      <c r="D9830" s="22" t="s">
        <v>5</v>
      </c>
      <c r="E9830" s="22" t="s">
        <v>60</v>
      </c>
      <c r="F9830" s="22" t="s">
        <v>61</v>
      </c>
      <c r="G9830" s="1">
        <v>522.28</v>
      </c>
    </row>
    <row r="9831" spans="2:7">
      <c r="B9831" s="22" t="s">
        <v>216</v>
      </c>
      <c r="C9831" s="22" t="s">
        <v>7</v>
      </c>
      <c r="D9831" s="22" t="s">
        <v>5</v>
      </c>
      <c r="E9831" s="22" t="s">
        <v>60</v>
      </c>
      <c r="F9831" s="22" t="s">
        <v>62</v>
      </c>
      <c r="G9831" s="1">
        <v>139460.4</v>
      </c>
    </row>
    <row r="9832" spans="2:7">
      <c r="B9832" s="22" t="s">
        <v>216</v>
      </c>
      <c r="C9832" s="22" t="s">
        <v>7</v>
      </c>
      <c r="D9832" s="22" t="s">
        <v>7</v>
      </c>
      <c r="E9832" s="22" t="s">
        <v>5</v>
      </c>
      <c r="F9832" s="22" t="s">
        <v>6</v>
      </c>
      <c r="G9832" s="1">
        <v>17146.16</v>
      </c>
    </row>
    <row r="9833" spans="2:7">
      <c r="B9833" s="22" t="s">
        <v>216</v>
      </c>
      <c r="C9833" s="22" t="s">
        <v>7</v>
      </c>
      <c r="D9833" s="22" t="s">
        <v>7</v>
      </c>
      <c r="E9833" s="22" t="s">
        <v>8</v>
      </c>
      <c r="F9833" s="22" t="s">
        <v>9</v>
      </c>
      <c r="G9833" s="1">
        <v>1832684.96</v>
      </c>
    </row>
    <row r="9834" spans="2:7">
      <c r="B9834" s="22" t="s">
        <v>216</v>
      </c>
      <c r="C9834" s="22" t="s">
        <v>7</v>
      </c>
      <c r="D9834" s="22" t="s">
        <v>7</v>
      </c>
      <c r="E9834" s="22" t="s">
        <v>8</v>
      </c>
      <c r="F9834" s="22" t="s">
        <v>10</v>
      </c>
      <c r="G9834" s="1">
        <v>37272.15</v>
      </c>
    </row>
    <row r="9835" spans="2:7">
      <c r="B9835" s="22" t="s">
        <v>216</v>
      </c>
      <c r="C9835" s="22" t="s">
        <v>7</v>
      </c>
      <c r="D9835" s="22" t="s">
        <v>7</v>
      </c>
      <c r="E9835" s="22" t="s">
        <v>8</v>
      </c>
      <c r="F9835" s="22" t="s">
        <v>11</v>
      </c>
      <c r="G9835" s="1">
        <v>289336.65000000002</v>
      </c>
    </row>
    <row r="9836" spans="2:7">
      <c r="B9836" s="22" t="s">
        <v>216</v>
      </c>
      <c r="C9836" s="22" t="s">
        <v>7</v>
      </c>
      <c r="D9836" s="22" t="s">
        <v>7</v>
      </c>
      <c r="E9836" s="22" t="s">
        <v>8</v>
      </c>
      <c r="F9836" s="22" t="s">
        <v>12</v>
      </c>
      <c r="G9836" s="1">
        <v>221933.23</v>
      </c>
    </row>
    <row r="9837" spans="2:7">
      <c r="B9837" s="22" t="s">
        <v>216</v>
      </c>
      <c r="C9837" s="22" t="s">
        <v>7</v>
      </c>
      <c r="D9837" s="22" t="s">
        <v>7</v>
      </c>
      <c r="E9837" s="22" t="s">
        <v>8</v>
      </c>
      <c r="F9837" s="22" t="s">
        <v>13</v>
      </c>
      <c r="G9837" s="1">
        <v>6884.09</v>
      </c>
    </row>
    <row r="9838" spans="2:7">
      <c r="B9838" s="22" t="s">
        <v>216</v>
      </c>
      <c r="C9838" s="22" t="s">
        <v>7</v>
      </c>
      <c r="D9838" s="22" t="s">
        <v>7</v>
      </c>
      <c r="E9838" s="22" t="s">
        <v>14</v>
      </c>
      <c r="F9838" s="22" t="s">
        <v>9</v>
      </c>
      <c r="G9838" s="1">
        <v>3164421.29</v>
      </c>
    </row>
    <row r="9839" spans="2:7">
      <c r="B9839" s="22" t="s">
        <v>216</v>
      </c>
      <c r="C9839" s="22" t="s">
        <v>7</v>
      </c>
      <c r="D9839" s="22" t="s">
        <v>7</v>
      </c>
      <c r="E9839" s="22" t="s">
        <v>14</v>
      </c>
      <c r="F9839" s="22" t="s">
        <v>10</v>
      </c>
      <c r="G9839" s="1">
        <v>47219.44</v>
      </c>
    </row>
    <row r="9840" spans="2:7">
      <c r="B9840" s="22" t="s">
        <v>216</v>
      </c>
      <c r="C9840" s="22" t="s">
        <v>7</v>
      </c>
      <c r="D9840" s="22" t="s">
        <v>7</v>
      </c>
      <c r="E9840" s="22" t="s">
        <v>14</v>
      </c>
      <c r="F9840" s="22" t="s">
        <v>11</v>
      </c>
      <c r="G9840" s="1">
        <v>71621.929999999993</v>
      </c>
    </row>
    <row r="9841" spans="2:7">
      <c r="B9841" s="22" t="s">
        <v>216</v>
      </c>
      <c r="C9841" s="22" t="s">
        <v>7</v>
      </c>
      <c r="D9841" s="22" t="s">
        <v>7</v>
      </c>
      <c r="E9841" s="22" t="s">
        <v>14</v>
      </c>
      <c r="F9841" s="22" t="s">
        <v>12</v>
      </c>
      <c r="G9841" s="1">
        <v>344151.99</v>
      </c>
    </row>
    <row r="9842" spans="2:7">
      <c r="B9842" s="22" t="s">
        <v>216</v>
      </c>
      <c r="C9842" s="22" t="s">
        <v>7</v>
      </c>
      <c r="D9842" s="22" t="s">
        <v>7</v>
      </c>
      <c r="E9842" s="22" t="s">
        <v>14</v>
      </c>
      <c r="F9842" s="22" t="s">
        <v>13</v>
      </c>
      <c r="G9842" s="1">
        <v>13474</v>
      </c>
    </row>
    <row r="9843" spans="2:7">
      <c r="B9843" s="22" t="s">
        <v>216</v>
      </c>
      <c r="C9843" s="22" t="s">
        <v>7</v>
      </c>
      <c r="D9843" s="22" t="s">
        <v>7</v>
      </c>
      <c r="E9843" s="22" t="s">
        <v>15</v>
      </c>
      <c r="F9843" s="22" t="s">
        <v>17</v>
      </c>
      <c r="G9843" s="1">
        <v>177980.84</v>
      </c>
    </row>
    <row r="9844" spans="2:7">
      <c r="B9844" s="22" t="s">
        <v>216</v>
      </c>
      <c r="C9844" s="22" t="s">
        <v>7</v>
      </c>
      <c r="D9844" s="22" t="s">
        <v>7</v>
      </c>
      <c r="E9844" s="22" t="s">
        <v>15</v>
      </c>
      <c r="F9844" s="22" t="s">
        <v>18</v>
      </c>
      <c r="G9844" s="1">
        <v>271493.07</v>
      </c>
    </row>
    <row r="9845" spans="2:7">
      <c r="B9845" s="22" t="s">
        <v>216</v>
      </c>
      <c r="C9845" s="22" t="s">
        <v>7</v>
      </c>
      <c r="D9845" s="22" t="s">
        <v>7</v>
      </c>
      <c r="E9845" s="22" t="s">
        <v>15</v>
      </c>
      <c r="F9845" s="22" t="s">
        <v>19</v>
      </c>
      <c r="G9845" s="1">
        <v>367681.88</v>
      </c>
    </row>
    <row r="9846" spans="2:7">
      <c r="B9846" s="22" t="s">
        <v>216</v>
      </c>
      <c r="C9846" s="22" t="s">
        <v>7</v>
      </c>
      <c r="D9846" s="22" t="s">
        <v>7</v>
      </c>
      <c r="E9846" s="22" t="s">
        <v>15</v>
      </c>
      <c r="F9846" s="22" t="s">
        <v>20</v>
      </c>
      <c r="G9846" s="1">
        <v>452797.49</v>
      </c>
    </row>
    <row r="9847" spans="2:7">
      <c r="B9847" s="22" t="s">
        <v>216</v>
      </c>
      <c r="C9847" s="22" t="s">
        <v>7</v>
      </c>
      <c r="D9847" s="22" t="s">
        <v>7</v>
      </c>
      <c r="E9847" s="22" t="s">
        <v>15</v>
      </c>
      <c r="F9847" s="22" t="s">
        <v>21</v>
      </c>
      <c r="G9847" s="1">
        <v>1049.96</v>
      </c>
    </row>
    <row r="9848" spans="2:7">
      <c r="B9848" s="22" t="s">
        <v>216</v>
      </c>
      <c r="C9848" s="22" t="s">
        <v>7</v>
      </c>
      <c r="D9848" s="22" t="s">
        <v>7</v>
      </c>
      <c r="E9848" s="22" t="s">
        <v>15</v>
      </c>
      <c r="F9848" s="22" t="s">
        <v>22</v>
      </c>
      <c r="G9848" s="1">
        <v>7580.02</v>
      </c>
    </row>
    <row r="9849" spans="2:7">
      <c r="B9849" s="22" t="s">
        <v>216</v>
      </c>
      <c r="C9849" s="22" t="s">
        <v>7</v>
      </c>
      <c r="D9849" s="22" t="s">
        <v>7</v>
      </c>
      <c r="E9849" s="22" t="s">
        <v>15</v>
      </c>
      <c r="F9849" s="22" t="s">
        <v>23</v>
      </c>
      <c r="G9849" s="1">
        <v>16565.57</v>
      </c>
    </row>
    <row r="9850" spans="2:7">
      <c r="B9850" s="22" t="s">
        <v>216</v>
      </c>
      <c r="C9850" s="22" t="s">
        <v>7</v>
      </c>
      <c r="D9850" s="22" t="s">
        <v>7</v>
      </c>
      <c r="E9850" s="22" t="s">
        <v>15</v>
      </c>
      <c r="F9850" s="22" t="s">
        <v>24</v>
      </c>
      <c r="G9850" s="1">
        <v>72444.58</v>
      </c>
    </row>
    <row r="9851" spans="2:7">
      <c r="B9851" s="22" t="s">
        <v>216</v>
      </c>
      <c r="C9851" s="22" t="s">
        <v>7</v>
      </c>
      <c r="D9851" s="22" t="s">
        <v>7</v>
      </c>
      <c r="E9851" s="22" t="s">
        <v>15</v>
      </c>
      <c r="F9851" s="22" t="s">
        <v>25</v>
      </c>
      <c r="G9851" s="1">
        <v>169717.74</v>
      </c>
    </row>
    <row r="9852" spans="2:7">
      <c r="B9852" s="22" t="s">
        <v>216</v>
      </c>
      <c r="C9852" s="22" t="s">
        <v>7</v>
      </c>
      <c r="D9852" s="22" t="s">
        <v>7</v>
      </c>
      <c r="E9852" s="22" t="s">
        <v>15</v>
      </c>
      <c r="F9852" s="22" t="s">
        <v>26</v>
      </c>
      <c r="G9852" s="1">
        <v>738418.33</v>
      </c>
    </row>
    <row r="9853" spans="2:7">
      <c r="B9853" s="22" t="s">
        <v>216</v>
      </c>
      <c r="C9853" s="22" t="s">
        <v>7</v>
      </c>
      <c r="D9853" s="22" t="s">
        <v>7</v>
      </c>
      <c r="E9853" s="22" t="s">
        <v>15</v>
      </c>
      <c r="F9853" s="22" t="s">
        <v>27</v>
      </c>
      <c r="G9853" s="1">
        <v>5442.25</v>
      </c>
    </row>
    <row r="9854" spans="2:7">
      <c r="B9854" s="22" t="s">
        <v>216</v>
      </c>
      <c r="C9854" s="22" t="s">
        <v>7</v>
      </c>
      <c r="D9854" s="22" t="s">
        <v>7</v>
      </c>
      <c r="E9854" s="22" t="s">
        <v>15</v>
      </c>
      <c r="F9854" s="22" t="s">
        <v>72</v>
      </c>
      <c r="G9854" s="1">
        <v>9621.17</v>
      </c>
    </row>
    <row r="9855" spans="2:7">
      <c r="B9855" s="22" t="s">
        <v>216</v>
      </c>
      <c r="C9855" s="22" t="s">
        <v>7</v>
      </c>
      <c r="D9855" s="22" t="s">
        <v>7</v>
      </c>
      <c r="E9855" s="22" t="s">
        <v>28</v>
      </c>
      <c r="F9855" s="22" t="s">
        <v>29</v>
      </c>
      <c r="G9855" s="1">
        <v>206949.57</v>
      </c>
    </row>
    <row r="9856" spans="2:7">
      <c r="B9856" s="22" t="s">
        <v>216</v>
      </c>
      <c r="C9856" s="22" t="s">
        <v>7</v>
      </c>
      <c r="D9856" s="22" t="s">
        <v>7</v>
      </c>
      <c r="E9856" s="22" t="s">
        <v>28</v>
      </c>
      <c r="F9856" s="22" t="s">
        <v>30</v>
      </c>
      <c r="G9856" s="1">
        <v>1187.5</v>
      </c>
    </row>
    <row r="9857" spans="2:7">
      <c r="B9857" s="22" t="s">
        <v>216</v>
      </c>
      <c r="C9857" s="22" t="s">
        <v>7</v>
      </c>
      <c r="D9857" s="22" t="s">
        <v>7</v>
      </c>
      <c r="E9857" s="22" t="s">
        <v>28</v>
      </c>
      <c r="F9857" s="22" t="s">
        <v>32</v>
      </c>
      <c r="G9857" s="1">
        <v>18541.53</v>
      </c>
    </row>
    <row r="9858" spans="2:7">
      <c r="B9858" s="22" t="s">
        <v>216</v>
      </c>
      <c r="C9858" s="22" t="s">
        <v>7</v>
      </c>
      <c r="D9858" s="22" t="s">
        <v>7</v>
      </c>
      <c r="E9858" s="22" t="s">
        <v>28</v>
      </c>
      <c r="F9858" s="22" t="s">
        <v>33</v>
      </c>
      <c r="G9858" s="1">
        <v>26017.19</v>
      </c>
    </row>
    <row r="9859" spans="2:7">
      <c r="B9859" s="22" t="s">
        <v>216</v>
      </c>
      <c r="C9859" s="22" t="s">
        <v>7</v>
      </c>
      <c r="D9859" s="22" t="s">
        <v>7</v>
      </c>
      <c r="E9859" s="22" t="s">
        <v>34</v>
      </c>
      <c r="F9859" s="22" t="s">
        <v>35</v>
      </c>
      <c r="G9859" s="1">
        <v>1962.08</v>
      </c>
    </row>
    <row r="9860" spans="2:7">
      <c r="B9860" s="22" t="s">
        <v>216</v>
      </c>
      <c r="C9860" s="22" t="s">
        <v>7</v>
      </c>
      <c r="D9860" s="22" t="s">
        <v>7</v>
      </c>
      <c r="E9860" s="22" t="s">
        <v>34</v>
      </c>
      <c r="F9860" s="22" t="s">
        <v>37</v>
      </c>
      <c r="G9860" s="1">
        <v>567.47</v>
      </c>
    </row>
    <row r="9861" spans="2:7">
      <c r="B9861" s="22" t="s">
        <v>216</v>
      </c>
      <c r="C9861" s="22" t="s">
        <v>7</v>
      </c>
      <c r="D9861" s="22" t="s">
        <v>7</v>
      </c>
      <c r="E9861" s="22" t="s">
        <v>34</v>
      </c>
      <c r="F9861" s="22" t="s">
        <v>73</v>
      </c>
      <c r="G9861" s="1">
        <v>797361.92</v>
      </c>
    </row>
    <row r="9862" spans="2:7">
      <c r="B9862" s="22" t="s">
        <v>216</v>
      </c>
      <c r="C9862" s="22" t="s">
        <v>7</v>
      </c>
      <c r="D9862" s="22" t="s">
        <v>7</v>
      </c>
      <c r="E9862" s="22" t="s">
        <v>34</v>
      </c>
      <c r="F9862" s="22" t="s">
        <v>38</v>
      </c>
      <c r="G9862" s="1">
        <v>6654.97</v>
      </c>
    </row>
    <row r="9863" spans="2:7">
      <c r="B9863" s="22" t="s">
        <v>216</v>
      </c>
      <c r="C9863" s="22" t="s">
        <v>7</v>
      </c>
      <c r="D9863" s="22" t="s">
        <v>7</v>
      </c>
      <c r="E9863" s="22" t="s">
        <v>34</v>
      </c>
      <c r="F9863" s="22" t="s">
        <v>39</v>
      </c>
      <c r="G9863" s="1">
        <v>35057.519999999997</v>
      </c>
    </row>
    <row r="9864" spans="2:7">
      <c r="B9864" s="22" t="s">
        <v>216</v>
      </c>
      <c r="C9864" s="22" t="s">
        <v>7</v>
      </c>
      <c r="D9864" s="22" t="s">
        <v>7</v>
      </c>
      <c r="E9864" s="22" t="s">
        <v>34</v>
      </c>
      <c r="F9864" s="22" t="s">
        <v>42</v>
      </c>
      <c r="G9864" s="1">
        <v>8542.5400000000009</v>
      </c>
    </row>
    <row r="9865" spans="2:7">
      <c r="B9865" s="22" t="s">
        <v>216</v>
      </c>
      <c r="C9865" s="22" t="s">
        <v>7</v>
      </c>
      <c r="D9865" s="22" t="s">
        <v>7</v>
      </c>
      <c r="E9865" s="22" t="s">
        <v>34</v>
      </c>
      <c r="F9865" s="22" t="s">
        <v>47</v>
      </c>
      <c r="G9865" s="1">
        <v>1079.8699999999999</v>
      </c>
    </row>
    <row r="9866" spans="2:7">
      <c r="B9866" s="22" t="s">
        <v>216</v>
      </c>
      <c r="C9866" s="22" t="s">
        <v>7</v>
      </c>
      <c r="D9866" s="22" t="s">
        <v>7</v>
      </c>
      <c r="E9866" s="22" t="s">
        <v>34</v>
      </c>
      <c r="F9866" s="22" t="s">
        <v>48</v>
      </c>
      <c r="G9866" s="1">
        <v>75391.960000000006</v>
      </c>
    </row>
    <row r="9867" spans="2:7">
      <c r="B9867" s="22" t="s">
        <v>216</v>
      </c>
      <c r="C9867" s="22" t="s">
        <v>7</v>
      </c>
      <c r="D9867" s="22" t="s">
        <v>7</v>
      </c>
      <c r="E9867" s="22" t="s">
        <v>34</v>
      </c>
      <c r="F9867" s="22" t="s">
        <v>75</v>
      </c>
      <c r="G9867" s="1">
        <v>33423.760000000002</v>
      </c>
    </row>
    <row r="9868" spans="2:7">
      <c r="B9868" s="22" t="s">
        <v>216</v>
      </c>
      <c r="C9868" s="22" t="s">
        <v>7</v>
      </c>
      <c r="D9868" s="22" t="s">
        <v>7</v>
      </c>
      <c r="E9868" s="22" t="s">
        <v>34</v>
      </c>
      <c r="F9868" s="22" t="s">
        <v>85</v>
      </c>
      <c r="G9868" s="1">
        <v>32578.42</v>
      </c>
    </row>
    <row r="9869" spans="2:7">
      <c r="B9869" s="22" t="s">
        <v>216</v>
      </c>
      <c r="C9869" s="22" t="s">
        <v>7</v>
      </c>
      <c r="D9869" s="22" t="s">
        <v>7</v>
      </c>
      <c r="E9869" s="22" t="s">
        <v>34</v>
      </c>
      <c r="F9869" s="22" t="s">
        <v>50</v>
      </c>
      <c r="G9869" s="1">
        <v>22631.62</v>
      </c>
    </row>
    <row r="9870" spans="2:7">
      <c r="B9870" s="22" t="s">
        <v>216</v>
      </c>
      <c r="C9870" s="22" t="s">
        <v>7</v>
      </c>
      <c r="D9870" s="22" t="s">
        <v>7</v>
      </c>
      <c r="E9870" s="22" t="s">
        <v>34</v>
      </c>
      <c r="F9870" s="22" t="s">
        <v>52</v>
      </c>
      <c r="G9870" s="1">
        <v>1950.61</v>
      </c>
    </row>
    <row r="9871" spans="2:7">
      <c r="B9871" s="22" t="s">
        <v>216</v>
      </c>
      <c r="C9871" s="22" t="s">
        <v>7</v>
      </c>
      <c r="D9871" s="22" t="s">
        <v>7</v>
      </c>
      <c r="E9871" s="22" t="s">
        <v>34</v>
      </c>
      <c r="F9871" s="22" t="s">
        <v>55</v>
      </c>
      <c r="G9871" s="1">
        <v>24832.98</v>
      </c>
    </row>
    <row r="9872" spans="2:7">
      <c r="B9872" s="22" t="s">
        <v>216</v>
      </c>
      <c r="C9872" s="22" t="s">
        <v>7</v>
      </c>
      <c r="D9872" s="22" t="s">
        <v>7</v>
      </c>
      <c r="E9872" s="22" t="s">
        <v>34</v>
      </c>
      <c r="F9872" s="22" t="s">
        <v>58</v>
      </c>
      <c r="G9872" s="1">
        <v>4563.41</v>
      </c>
    </row>
    <row r="9873" spans="2:7">
      <c r="B9873" s="22" t="s">
        <v>216</v>
      </c>
      <c r="C9873" s="22" t="s">
        <v>7</v>
      </c>
      <c r="D9873" s="22" t="s">
        <v>7</v>
      </c>
      <c r="E9873" s="22" t="s">
        <v>59</v>
      </c>
      <c r="F9873" s="22" t="s">
        <v>55</v>
      </c>
      <c r="G9873" s="1">
        <v>18947.22</v>
      </c>
    </row>
    <row r="9874" spans="2:7">
      <c r="B9874" s="22" t="s">
        <v>216</v>
      </c>
      <c r="C9874" s="22" t="s">
        <v>7</v>
      </c>
      <c r="D9874" s="22" t="s">
        <v>7</v>
      </c>
      <c r="E9874" s="22" t="s">
        <v>60</v>
      </c>
      <c r="F9874" s="22" t="s">
        <v>61</v>
      </c>
      <c r="G9874" s="1">
        <v>22538.16</v>
      </c>
    </row>
    <row r="9875" spans="2:7">
      <c r="B9875" s="22" t="s">
        <v>216</v>
      </c>
      <c r="C9875" s="22" t="s">
        <v>7</v>
      </c>
      <c r="D9875" s="22" t="s">
        <v>7</v>
      </c>
      <c r="E9875" s="22" t="s">
        <v>60</v>
      </c>
      <c r="F9875" s="22" t="s">
        <v>62</v>
      </c>
      <c r="G9875" s="1">
        <v>15805</v>
      </c>
    </row>
    <row r="9876" spans="2:7">
      <c r="B9876" s="22" t="s">
        <v>217</v>
      </c>
      <c r="C9876" s="22" t="s">
        <v>7</v>
      </c>
      <c r="D9876" s="22" t="s">
        <v>5</v>
      </c>
      <c r="E9876" s="22" t="s">
        <v>5</v>
      </c>
      <c r="F9876" s="22" t="s">
        <v>6</v>
      </c>
      <c r="G9876" s="1">
        <v>23984.83</v>
      </c>
    </row>
    <row r="9877" spans="2:7">
      <c r="B9877" s="22" t="s">
        <v>217</v>
      </c>
      <c r="C9877" s="22" t="s">
        <v>7</v>
      </c>
      <c r="D9877" s="22" t="s">
        <v>5</v>
      </c>
      <c r="E9877" s="22" t="s">
        <v>7</v>
      </c>
      <c r="F9877" s="22" t="s">
        <v>6</v>
      </c>
      <c r="G9877" s="1">
        <v>-98109.38</v>
      </c>
    </row>
    <row r="9878" spans="2:7">
      <c r="B9878" s="22" t="s">
        <v>217</v>
      </c>
      <c r="C9878" s="22" t="s">
        <v>7</v>
      </c>
      <c r="D9878" s="22" t="s">
        <v>5</v>
      </c>
      <c r="E9878" s="22" t="s">
        <v>8</v>
      </c>
      <c r="F9878" s="22" t="s">
        <v>9</v>
      </c>
      <c r="G9878" s="1">
        <v>20565329.969999999</v>
      </c>
    </row>
    <row r="9879" spans="2:7">
      <c r="B9879" s="22" t="s">
        <v>217</v>
      </c>
      <c r="C9879" s="22" t="s">
        <v>7</v>
      </c>
      <c r="D9879" s="22" t="s">
        <v>5</v>
      </c>
      <c r="E9879" s="22" t="s">
        <v>8</v>
      </c>
      <c r="F9879" s="22" t="s">
        <v>10</v>
      </c>
      <c r="G9879" s="1">
        <v>206824.35</v>
      </c>
    </row>
    <row r="9880" spans="2:7">
      <c r="B9880" s="22" t="s">
        <v>217</v>
      </c>
      <c r="C9880" s="22" t="s">
        <v>7</v>
      </c>
      <c r="D9880" s="22" t="s">
        <v>5</v>
      </c>
      <c r="E9880" s="22" t="s">
        <v>8</v>
      </c>
      <c r="F9880" s="22" t="s">
        <v>11</v>
      </c>
      <c r="G9880" s="1">
        <v>614312.12</v>
      </c>
    </row>
    <row r="9881" spans="2:7">
      <c r="B9881" s="22" t="s">
        <v>217</v>
      </c>
      <c r="C9881" s="22" t="s">
        <v>7</v>
      </c>
      <c r="D9881" s="22" t="s">
        <v>5</v>
      </c>
      <c r="E9881" s="22" t="s">
        <v>8</v>
      </c>
      <c r="F9881" s="22" t="s">
        <v>12</v>
      </c>
      <c r="G9881" s="1">
        <v>918.75</v>
      </c>
    </row>
    <row r="9882" spans="2:7">
      <c r="B9882" s="22" t="s">
        <v>217</v>
      </c>
      <c r="C9882" s="22" t="s">
        <v>7</v>
      </c>
      <c r="D9882" s="22" t="s">
        <v>5</v>
      </c>
      <c r="E9882" s="22" t="s">
        <v>8</v>
      </c>
      <c r="F9882" s="22" t="s">
        <v>13</v>
      </c>
      <c r="G9882" s="1">
        <v>220439.01</v>
      </c>
    </row>
    <row r="9883" spans="2:7">
      <c r="B9883" s="22" t="s">
        <v>217</v>
      </c>
      <c r="C9883" s="22" t="s">
        <v>7</v>
      </c>
      <c r="D9883" s="22" t="s">
        <v>5</v>
      </c>
      <c r="E9883" s="22" t="s">
        <v>8</v>
      </c>
      <c r="F9883" s="22" t="s">
        <v>70</v>
      </c>
      <c r="G9883" s="1">
        <v>226482</v>
      </c>
    </row>
    <row r="9884" spans="2:7">
      <c r="B9884" s="22" t="s">
        <v>217</v>
      </c>
      <c r="C9884" s="22" t="s">
        <v>7</v>
      </c>
      <c r="D9884" s="22" t="s">
        <v>5</v>
      </c>
      <c r="E9884" s="22" t="s">
        <v>14</v>
      </c>
      <c r="F9884" s="22" t="s">
        <v>9</v>
      </c>
      <c r="G9884" s="1">
        <v>5551179.3700000001</v>
      </c>
    </row>
    <row r="9885" spans="2:7">
      <c r="B9885" s="22" t="s">
        <v>217</v>
      </c>
      <c r="C9885" s="22" t="s">
        <v>7</v>
      </c>
      <c r="D9885" s="22" t="s">
        <v>5</v>
      </c>
      <c r="E9885" s="22" t="s">
        <v>14</v>
      </c>
      <c r="F9885" s="22" t="s">
        <v>10</v>
      </c>
      <c r="G9885" s="1">
        <v>303011.52</v>
      </c>
    </row>
    <row r="9886" spans="2:7">
      <c r="B9886" s="22" t="s">
        <v>217</v>
      </c>
      <c r="C9886" s="22" t="s">
        <v>7</v>
      </c>
      <c r="D9886" s="22" t="s">
        <v>5</v>
      </c>
      <c r="E9886" s="22" t="s">
        <v>14</v>
      </c>
      <c r="F9886" s="22" t="s">
        <v>11</v>
      </c>
      <c r="G9886" s="1">
        <v>247813.47</v>
      </c>
    </row>
    <row r="9887" spans="2:7">
      <c r="B9887" s="22" t="s">
        <v>217</v>
      </c>
      <c r="C9887" s="22" t="s">
        <v>7</v>
      </c>
      <c r="D9887" s="22" t="s">
        <v>5</v>
      </c>
      <c r="E9887" s="22" t="s">
        <v>14</v>
      </c>
      <c r="F9887" s="22" t="s">
        <v>12</v>
      </c>
      <c r="G9887" s="1">
        <v>456</v>
      </c>
    </row>
    <row r="9888" spans="2:7">
      <c r="B9888" s="22" t="s">
        <v>217</v>
      </c>
      <c r="C9888" s="22" t="s">
        <v>7</v>
      </c>
      <c r="D9888" s="22" t="s">
        <v>5</v>
      </c>
      <c r="E9888" s="22" t="s">
        <v>14</v>
      </c>
      <c r="F9888" s="22" t="s">
        <v>13</v>
      </c>
      <c r="G9888" s="1">
        <v>8733.9699999999993</v>
      </c>
    </row>
    <row r="9889" spans="2:7">
      <c r="B9889" s="22" t="s">
        <v>217</v>
      </c>
      <c r="C9889" s="22" t="s">
        <v>7</v>
      </c>
      <c r="D9889" s="22" t="s">
        <v>5</v>
      </c>
      <c r="E9889" s="22" t="s">
        <v>15</v>
      </c>
      <c r="F9889" s="22" t="s">
        <v>17</v>
      </c>
      <c r="G9889" s="1">
        <v>1636158.35</v>
      </c>
    </row>
    <row r="9890" spans="2:7">
      <c r="B9890" s="22" t="s">
        <v>217</v>
      </c>
      <c r="C9890" s="22" t="s">
        <v>7</v>
      </c>
      <c r="D9890" s="22" t="s">
        <v>5</v>
      </c>
      <c r="E9890" s="22" t="s">
        <v>15</v>
      </c>
      <c r="F9890" s="22" t="s">
        <v>18</v>
      </c>
      <c r="G9890" s="1">
        <v>477106.66</v>
      </c>
    </row>
    <row r="9891" spans="2:7">
      <c r="B9891" s="22" t="s">
        <v>217</v>
      </c>
      <c r="C9891" s="22" t="s">
        <v>7</v>
      </c>
      <c r="D9891" s="22" t="s">
        <v>5</v>
      </c>
      <c r="E9891" s="22" t="s">
        <v>15</v>
      </c>
      <c r="F9891" s="22" t="s">
        <v>19</v>
      </c>
      <c r="G9891" s="1">
        <v>3268115.74</v>
      </c>
    </row>
    <row r="9892" spans="2:7">
      <c r="B9892" s="22" t="s">
        <v>217</v>
      </c>
      <c r="C9892" s="22" t="s">
        <v>7</v>
      </c>
      <c r="D9892" s="22" t="s">
        <v>5</v>
      </c>
      <c r="E9892" s="22" t="s">
        <v>15</v>
      </c>
      <c r="F9892" s="22" t="s">
        <v>20</v>
      </c>
      <c r="G9892" s="1">
        <v>685458.3</v>
      </c>
    </row>
    <row r="9893" spans="2:7">
      <c r="B9893" s="22" t="s">
        <v>217</v>
      </c>
      <c r="C9893" s="22" t="s">
        <v>7</v>
      </c>
      <c r="D9893" s="22" t="s">
        <v>5</v>
      </c>
      <c r="E9893" s="22" t="s">
        <v>15</v>
      </c>
      <c r="F9893" s="22" t="s">
        <v>21</v>
      </c>
      <c r="G9893" s="1">
        <v>7429.67</v>
      </c>
    </row>
    <row r="9894" spans="2:7">
      <c r="B9894" s="22" t="s">
        <v>217</v>
      </c>
      <c r="C9894" s="22" t="s">
        <v>7</v>
      </c>
      <c r="D9894" s="22" t="s">
        <v>5</v>
      </c>
      <c r="E9894" s="22" t="s">
        <v>15</v>
      </c>
      <c r="F9894" s="22" t="s">
        <v>22</v>
      </c>
      <c r="G9894" s="1">
        <v>3118.01</v>
      </c>
    </row>
    <row r="9895" spans="2:7">
      <c r="B9895" s="22" t="s">
        <v>217</v>
      </c>
      <c r="C9895" s="22" t="s">
        <v>7</v>
      </c>
      <c r="D9895" s="22" t="s">
        <v>5</v>
      </c>
      <c r="E9895" s="22" t="s">
        <v>15</v>
      </c>
      <c r="F9895" s="22" t="s">
        <v>23</v>
      </c>
      <c r="G9895" s="1">
        <v>73949.350000000006</v>
      </c>
    </row>
    <row r="9896" spans="2:7">
      <c r="B9896" s="22" t="s">
        <v>217</v>
      </c>
      <c r="C9896" s="22" t="s">
        <v>7</v>
      </c>
      <c r="D9896" s="22" t="s">
        <v>5</v>
      </c>
      <c r="E9896" s="22" t="s">
        <v>15</v>
      </c>
      <c r="F9896" s="22" t="s">
        <v>24</v>
      </c>
      <c r="G9896" s="1">
        <v>92046.35</v>
      </c>
    </row>
    <row r="9897" spans="2:7">
      <c r="B9897" s="22" t="s">
        <v>217</v>
      </c>
      <c r="C9897" s="22" t="s">
        <v>7</v>
      </c>
      <c r="D9897" s="22" t="s">
        <v>5</v>
      </c>
      <c r="E9897" s="22" t="s">
        <v>15</v>
      </c>
      <c r="F9897" s="22" t="s">
        <v>25</v>
      </c>
      <c r="G9897" s="1">
        <v>2708552.21</v>
      </c>
    </row>
    <row r="9898" spans="2:7">
      <c r="B9898" s="22" t="s">
        <v>217</v>
      </c>
      <c r="C9898" s="22" t="s">
        <v>7</v>
      </c>
      <c r="D9898" s="22" t="s">
        <v>5</v>
      </c>
      <c r="E9898" s="22" t="s">
        <v>15</v>
      </c>
      <c r="F9898" s="22" t="s">
        <v>26</v>
      </c>
      <c r="G9898" s="1">
        <v>1387592.49</v>
      </c>
    </row>
    <row r="9899" spans="2:7">
      <c r="B9899" s="22" t="s">
        <v>217</v>
      </c>
      <c r="C9899" s="22" t="s">
        <v>7</v>
      </c>
      <c r="D9899" s="22" t="s">
        <v>5</v>
      </c>
      <c r="E9899" s="22" t="s">
        <v>28</v>
      </c>
      <c r="F9899" s="22" t="s">
        <v>29</v>
      </c>
      <c r="G9899" s="1">
        <v>1012188.88</v>
      </c>
    </row>
    <row r="9900" spans="2:7">
      <c r="B9900" s="22" t="s">
        <v>217</v>
      </c>
      <c r="C9900" s="22" t="s">
        <v>7</v>
      </c>
      <c r="D9900" s="22" t="s">
        <v>5</v>
      </c>
      <c r="E9900" s="22" t="s">
        <v>28</v>
      </c>
      <c r="F9900" s="22" t="s">
        <v>30</v>
      </c>
      <c r="G9900" s="1">
        <v>73451.67</v>
      </c>
    </row>
    <row r="9901" spans="2:7">
      <c r="B9901" s="22" t="s">
        <v>217</v>
      </c>
      <c r="C9901" s="22" t="s">
        <v>7</v>
      </c>
      <c r="D9901" s="22" t="s">
        <v>5</v>
      </c>
      <c r="E9901" s="22" t="s">
        <v>28</v>
      </c>
      <c r="F9901" s="22" t="s">
        <v>31</v>
      </c>
      <c r="G9901" s="1">
        <v>399728.92</v>
      </c>
    </row>
    <row r="9902" spans="2:7">
      <c r="B9902" s="22" t="s">
        <v>217</v>
      </c>
      <c r="C9902" s="22" t="s">
        <v>7</v>
      </c>
      <c r="D9902" s="22" t="s">
        <v>5</v>
      </c>
      <c r="E9902" s="22" t="s">
        <v>28</v>
      </c>
      <c r="F9902" s="22" t="s">
        <v>32</v>
      </c>
      <c r="G9902" s="1">
        <v>126162.11</v>
      </c>
    </row>
    <row r="9903" spans="2:7">
      <c r="B9903" s="22" t="s">
        <v>217</v>
      </c>
      <c r="C9903" s="22" t="s">
        <v>7</v>
      </c>
      <c r="D9903" s="22" t="s">
        <v>5</v>
      </c>
      <c r="E9903" s="22" t="s">
        <v>28</v>
      </c>
      <c r="F9903" s="22" t="s">
        <v>33</v>
      </c>
      <c r="G9903" s="1">
        <v>380424.25</v>
      </c>
    </row>
    <row r="9904" spans="2:7">
      <c r="B9904" s="22" t="s">
        <v>217</v>
      </c>
      <c r="C9904" s="22" t="s">
        <v>7</v>
      </c>
      <c r="D9904" s="22" t="s">
        <v>5</v>
      </c>
      <c r="E9904" s="22" t="s">
        <v>34</v>
      </c>
      <c r="F9904" s="22" t="s">
        <v>35</v>
      </c>
      <c r="G9904" s="1">
        <v>42528.95</v>
      </c>
    </row>
    <row r="9905" spans="2:7">
      <c r="B9905" s="22" t="s">
        <v>217</v>
      </c>
      <c r="C9905" s="22" t="s">
        <v>7</v>
      </c>
      <c r="D9905" s="22" t="s">
        <v>5</v>
      </c>
      <c r="E9905" s="22" t="s">
        <v>34</v>
      </c>
      <c r="F9905" s="22" t="s">
        <v>36</v>
      </c>
      <c r="G9905" s="1">
        <v>16092.61</v>
      </c>
    </row>
    <row r="9906" spans="2:7">
      <c r="B9906" s="22" t="s">
        <v>217</v>
      </c>
      <c r="C9906" s="22" t="s">
        <v>7</v>
      </c>
      <c r="D9906" s="22" t="s">
        <v>5</v>
      </c>
      <c r="E9906" s="22" t="s">
        <v>34</v>
      </c>
      <c r="F9906" s="22" t="s">
        <v>37</v>
      </c>
      <c r="G9906" s="1">
        <v>2500</v>
      </c>
    </row>
    <row r="9907" spans="2:7">
      <c r="B9907" s="22" t="s">
        <v>217</v>
      </c>
      <c r="C9907" s="22" t="s">
        <v>7</v>
      </c>
      <c r="D9907" s="22" t="s">
        <v>5</v>
      </c>
      <c r="E9907" s="22" t="s">
        <v>34</v>
      </c>
      <c r="F9907" s="22" t="s">
        <v>73</v>
      </c>
      <c r="G9907" s="1">
        <v>1866.67</v>
      </c>
    </row>
    <row r="9908" spans="2:7">
      <c r="B9908" s="22" t="s">
        <v>217</v>
      </c>
      <c r="C9908" s="22" t="s">
        <v>7</v>
      </c>
      <c r="D9908" s="22" t="s">
        <v>5</v>
      </c>
      <c r="E9908" s="22" t="s">
        <v>34</v>
      </c>
      <c r="F9908" s="22" t="s">
        <v>38</v>
      </c>
      <c r="G9908" s="1">
        <v>51271.07</v>
      </c>
    </row>
    <row r="9909" spans="2:7">
      <c r="B9909" s="22" t="s">
        <v>217</v>
      </c>
      <c r="C9909" s="22" t="s">
        <v>7</v>
      </c>
      <c r="D9909" s="22" t="s">
        <v>5</v>
      </c>
      <c r="E9909" s="22" t="s">
        <v>34</v>
      </c>
      <c r="F9909" s="22" t="s">
        <v>39</v>
      </c>
      <c r="G9909" s="1">
        <v>77510.399999999994</v>
      </c>
    </row>
    <row r="9910" spans="2:7">
      <c r="B9910" s="22" t="s">
        <v>217</v>
      </c>
      <c r="C9910" s="22" t="s">
        <v>7</v>
      </c>
      <c r="D9910" s="22" t="s">
        <v>5</v>
      </c>
      <c r="E9910" s="22" t="s">
        <v>34</v>
      </c>
      <c r="F9910" s="22" t="s">
        <v>40</v>
      </c>
      <c r="G9910" s="1">
        <v>92785.02</v>
      </c>
    </row>
    <row r="9911" spans="2:7">
      <c r="B9911" s="22" t="s">
        <v>217</v>
      </c>
      <c r="C9911" s="22" t="s">
        <v>7</v>
      </c>
      <c r="D9911" s="22" t="s">
        <v>5</v>
      </c>
      <c r="E9911" s="22" t="s">
        <v>34</v>
      </c>
      <c r="F9911" s="22" t="s">
        <v>41</v>
      </c>
      <c r="G9911" s="1">
        <v>41533.279999999999</v>
      </c>
    </row>
    <row r="9912" spans="2:7">
      <c r="B9912" s="22" t="s">
        <v>217</v>
      </c>
      <c r="C9912" s="22" t="s">
        <v>7</v>
      </c>
      <c r="D9912" s="22" t="s">
        <v>5</v>
      </c>
      <c r="E9912" s="22" t="s">
        <v>34</v>
      </c>
      <c r="F9912" s="22" t="s">
        <v>42</v>
      </c>
      <c r="G9912" s="1">
        <v>7731.46</v>
      </c>
    </row>
    <row r="9913" spans="2:7">
      <c r="B9913" s="22" t="s">
        <v>217</v>
      </c>
      <c r="C9913" s="22" t="s">
        <v>7</v>
      </c>
      <c r="D9913" s="22" t="s">
        <v>5</v>
      </c>
      <c r="E9913" s="22" t="s">
        <v>34</v>
      </c>
      <c r="F9913" s="22" t="s">
        <v>44</v>
      </c>
      <c r="G9913" s="1">
        <v>2922.19</v>
      </c>
    </row>
    <row r="9914" spans="2:7">
      <c r="B9914" s="22" t="s">
        <v>217</v>
      </c>
      <c r="C9914" s="22" t="s">
        <v>7</v>
      </c>
      <c r="D9914" s="22" t="s">
        <v>5</v>
      </c>
      <c r="E9914" s="22" t="s">
        <v>34</v>
      </c>
      <c r="F9914" s="22" t="s">
        <v>45</v>
      </c>
      <c r="G9914" s="1">
        <v>193246.17</v>
      </c>
    </row>
    <row r="9915" spans="2:7">
      <c r="B9915" s="22" t="s">
        <v>217</v>
      </c>
      <c r="C9915" s="22" t="s">
        <v>7</v>
      </c>
      <c r="D9915" s="22" t="s">
        <v>5</v>
      </c>
      <c r="E9915" s="22" t="s">
        <v>34</v>
      </c>
      <c r="F9915" s="22" t="s">
        <v>46</v>
      </c>
      <c r="G9915" s="1">
        <v>77970.490000000005</v>
      </c>
    </row>
    <row r="9916" spans="2:7">
      <c r="B9916" s="22" t="s">
        <v>217</v>
      </c>
      <c r="C9916" s="22" t="s">
        <v>7</v>
      </c>
      <c r="D9916" s="22" t="s">
        <v>5</v>
      </c>
      <c r="E9916" s="22" t="s">
        <v>34</v>
      </c>
      <c r="F9916" s="22" t="s">
        <v>47</v>
      </c>
      <c r="G9916" s="1">
        <v>154073.66</v>
      </c>
    </row>
    <row r="9917" spans="2:7">
      <c r="B9917" s="22" t="s">
        <v>217</v>
      </c>
      <c r="C9917" s="22" t="s">
        <v>7</v>
      </c>
      <c r="D9917" s="22" t="s">
        <v>5</v>
      </c>
      <c r="E9917" s="22" t="s">
        <v>34</v>
      </c>
      <c r="F9917" s="22" t="s">
        <v>48</v>
      </c>
      <c r="G9917" s="1">
        <v>39863.440000000002</v>
      </c>
    </row>
    <row r="9918" spans="2:7">
      <c r="B9918" s="22" t="s">
        <v>217</v>
      </c>
      <c r="C9918" s="22" t="s">
        <v>7</v>
      </c>
      <c r="D9918" s="22" t="s">
        <v>5</v>
      </c>
      <c r="E9918" s="22" t="s">
        <v>34</v>
      </c>
      <c r="F9918" s="22" t="s">
        <v>74</v>
      </c>
      <c r="G9918" s="1">
        <v>15300</v>
      </c>
    </row>
    <row r="9919" spans="2:7">
      <c r="B9919" s="22" t="s">
        <v>217</v>
      </c>
      <c r="C9919" s="22" t="s">
        <v>7</v>
      </c>
      <c r="D9919" s="22" t="s">
        <v>5</v>
      </c>
      <c r="E9919" s="22" t="s">
        <v>34</v>
      </c>
      <c r="F9919" s="22" t="s">
        <v>75</v>
      </c>
      <c r="G9919" s="1">
        <v>125610.83</v>
      </c>
    </row>
    <row r="9920" spans="2:7">
      <c r="B9920" s="22" t="s">
        <v>217</v>
      </c>
      <c r="C9920" s="22" t="s">
        <v>7</v>
      </c>
      <c r="D9920" s="22" t="s">
        <v>5</v>
      </c>
      <c r="E9920" s="22" t="s">
        <v>34</v>
      </c>
      <c r="F9920" s="22" t="s">
        <v>49</v>
      </c>
      <c r="G9920" s="1">
        <v>478779</v>
      </c>
    </row>
    <row r="9921" spans="2:7">
      <c r="B9921" s="22" t="s">
        <v>217</v>
      </c>
      <c r="C9921" s="22" t="s">
        <v>7</v>
      </c>
      <c r="D9921" s="22" t="s">
        <v>5</v>
      </c>
      <c r="E9921" s="22" t="s">
        <v>34</v>
      </c>
      <c r="F9921" s="22" t="s">
        <v>50</v>
      </c>
      <c r="G9921" s="1">
        <v>366214.11</v>
      </c>
    </row>
    <row r="9922" spans="2:7">
      <c r="B9922" s="22" t="s">
        <v>217</v>
      </c>
      <c r="C9922" s="22" t="s">
        <v>7</v>
      </c>
      <c r="D9922" s="22" t="s">
        <v>5</v>
      </c>
      <c r="E9922" s="22" t="s">
        <v>34</v>
      </c>
      <c r="F9922" s="22" t="s">
        <v>51</v>
      </c>
      <c r="G9922" s="1">
        <v>1614.65</v>
      </c>
    </row>
    <row r="9923" spans="2:7">
      <c r="B9923" s="22" t="s">
        <v>217</v>
      </c>
      <c r="C9923" s="22" t="s">
        <v>7</v>
      </c>
      <c r="D9923" s="22" t="s">
        <v>5</v>
      </c>
      <c r="E9923" s="22" t="s">
        <v>34</v>
      </c>
      <c r="F9923" s="22" t="s">
        <v>52</v>
      </c>
      <c r="G9923" s="1">
        <v>3558.14</v>
      </c>
    </row>
    <row r="9924" spans="2:7">
      <c r="B9924" s="22" t="s">
        <v>217</v>
      </c>
      <c r="C9924" s="22" t="s">
        <v>7</v>
      </c>
      <c r="D9924" s="22" t="s">
        <v>5</v>
      </c>
      <c r="E9924" s="22" t="s">
        <v>34</v>
      </c>
      <c r="F9924" s="22" t="s">
        <v>53</v>
      </c>
      <c r="G9924" s="1">
        <v>631822.43000000005</v>
      </c>
    </row>
    <row r="9925" spans="2:7">
      <c r="B9925" s="22" t="s">
        <v>217</v>
      </c>
      <c r="C9925" s="22" t="s">
        <v>7</v>
      </c>
      <c r="D9925" s="22" t="s">
        <v>5</v>
      </c>
      <c r="E9925" s="22" t="s">
        <v>34</v>
      </c>
      <c r="F9925" s="22" t="s">
        <v>54</v>
      </c>
      <c r="G9925" s="1">
        <v>659843.12</v>
      </c>
    </row>
    <row r="9926" spans="2:7">
      <c r="B9926" s="22" t="s">
        <v>217</v>
      </c>
      <c r="C9926" s="22" t="s">
        <v>7</v>
      </c>
      <c r="D9926" s="22" t="s">
        <v>5</v>
      </c>
      <c r="E9926" s="22" t="s">
        <v>34</v>
      </c>
      <c r="F9926" s="22" t="s">
        <v>55</v>
      </c>
      <c r="G9926" s="1">
        <v>55573.279999999999</v>
      </c>
    </row>
    <row r="9927" spans="2:7">
      <c r="B9927" s="22" t="s">
        <v>217</v>
      </c>
      <c r="C9927" s="22" t="s">
        <v>7</v>
      </c>
      <c r="D9927" s="22" t="s">
        <v>5</v>
      </c>
      <c r="E9927" s="22" t="s">
        <v>34</v>
      </c>
      <c r="F9927" s="22" t="s">
        <v>56</v>
      </c>
      <c r="G9927" s="1">
        <v>242225.64</v>
      </c>
    </row>
    <row r="9928" spans="2:7">
      <c r="B9928" s="22" t="s">
        <v>217</v>
      </c>
      <c r="C9928" s="22" t="s">
        <v>7</v>
      </c>
      <c r="D9928" s="22" t="s">
        <v>5</v>
      </c>
      <c r="E9928" s="22" t="s">
        <v>34</v>
      </c>
      <c r="F9928" s="22" t="s">
        <v>57</v>
      </c>
      <c r="G9928" s="1">
        <v>584958.81999999995</v>
      </c>
    </row>
    <row r="9929" spans="2:7">
      <c r="B9929" s="22" t="s">
        <v>217</v>
      </c>
      <c r="C9929" s="22" t="s">
        <v>7</v>
      </c>
      <c r="D9929" s="22" t="s">
        <v>5</v>
      </c>
      <c r="E9929" s="22" t="s">
        <v>34</v>
      </c>
      <c r="F9929" s="22" t="s">
        <v>91</v>
      </c>
      <c r="G9929" s="1">
        <v>125729.7</v>
      </c>
    </row>
    <row r="9930" spans="2:7">
      <c r="B9930" s="22" t="s">
        <v>217</v>
      </c>
      <c r="C9930" s="22" t="s">
        <v>7</v>
      </c>
      <c r="D9930" s="22" t="s">
        <v>5</v>
      </c>
      <c r="E9930" s="22" t="s">
        <v>34</v>
      </c>
      <c r="F9930" s="22" t="s">
        <v>58</v>
      </c>
      <c r="G9930" s="1">
        <v>51015.44</v>
      </c>
    </row>
    <row r="9931" spans="2:7">
      <c r="B9931" s="22" t="s">
        <v>217</v>
      </c>
      <c r="C9931" s="22" t="s">
        <v>7</v>
      </c>
      <c r="D9931" s="22" t="s">
        <v>5</v>
      </c>
      <c r="E9931" s="22" t="s">
        <v>59</v>
      </c>
      <c r="F9931" s="22" t="s">
        <v>55</v>
      </c>
      <c r="G9931" s="1">
        <v>33345.54</v>
      </c>
    </row>
    <row r="9932" spans="2:7">
      <c r="B9932" s="22" t="s">
        <v>217</v>
      </c>
      <c r="C9932" s="22" t="s">
        <v>7</v>
      </c>
      <c r="D9932" s="22" t="s">
        <v>5</v>
      </c>
      <c r="E9932" s="22" t="s">
        <v>60</v>
      </c>
      <c r="F9932" s="22" t="s">
        <v>79</v>
      </c>
      <c r="G9932" s="1">
        <v>89705.66</v>
      </c>
    </row>
    <row r="9933" spans="2:7">
      <c r="B9933" s="22" t="s">
        <v>217</v>
      </c>
      <c r="C9933" s="22" t="s">
        <v>7</v>
      </c>
      <c r="D9933" s="22" t="s">
        <v>5</v>
      </c>
      <c r="E9933" s="22" t="s">
        <v>60</v>
      </c>
      <c r="F9933" s="22" t="s">
        <v>62</v>
      </c>
      <c r="G9933" s="1">
        <v>20739.43</v>
      </c>
    </row>
    <row r="9934" spans="2:7">
      <c r="B9934" s="22" t="s">
        <v>217</v>
      </c>
      <c r="C9934" s="22" t="s">
        <v>7</v>
      </c>
      <c r="D9934" s="22" t="s">
        <v>7</v>
      </c>
      <c r="E9934" s="22" t="s">
        <v>5</v>
      </c>
      <c r="F9934" s="22" t="s">
        <v>6</v>
      </c>
      <c r="G9934" s="1">
        <v>74124.55</v>
      </c>
    </row>
    <row r="9935" spans="2:7">
      <c r="B9935" s="22" t="s">
        <v>217</v>
      </c>
      <c r="C9935" s="22" t="s">
        <v>7</v>
      </c>
      <c r="D9935" s="22" t="s">
        <v>7</v>
      </c>
      <c r="E9935" s="22" t="s">
        <v>8</v>
      </c>
      <c r="F9935" s="22" t="s">
        <v>9</v>
      </c>
      <c r="G9935" s="1">
        <v>2726937.3</v>
      </c>
    </row>
    <row r="9936" spans="2:7">
      <c r="B9936" s="22" t="s">
        <v>217</v>
      </c>
      <c r="C9936" s="22" t="s">
        <v>7</v>
      </c>
      <c r="D9936" s="22" t="s">
        <v>7</v>
      </c>
      <c r="E9936" s="22" t="s">
        <v>8</v>
      </c>
      <c r="F9936" s="22" t="s">
        <v>10</v>
      </c>
      <c r="G9936" s="1">
        <v>16499.61</v>
      </c>
    </row>
    <row r="9937" spans="2:7">
      <c r="B9937" s="22" t="s">
        <v>217</v>
      </c>
      <c r="C9937" s="22" t="s">
        <v>7</v>
      </c>
      <c r="D9937" s="22" t="s">
        <v>7</v>
      </c>
      <c r="E9937" s="22" t="s">
        <v>8</v>
      </c>
      <c r="F9937" s="22" t="s">
        <v>11</v>
      </c>
      <c r="G9937" s="1">
        <v>843182.17</v>
      </c>
    </row>
    <row r="9938" spans="2:7">
      <c r="B9938" s="22" t="s">
        <v>217</v>
      </c>
      <c r="C9938" s="22" t="s">
        <v>7</v>
      </c>
      <c r="D9938" s="22" t="s">
        <v>7</v>
      </c>
      <c r="E9938" s="22" t="s">
        <v>8</v>
      </c>
      <c r="F9938" s="22" t="s">
        <v>12</v>
      </c>
      <c r="G9938" s="1">
        <v>407417.93</v>
      </c>
    </row>
    <row r="9939" spans="2:7">
      <c r="B9939" s="22" t="s">
        <v>217</v>
      </c>
      <c r="C9939" s="22" t="s">
        <v>7</v>
      </c>
      <c r="D9939" s="22" t="s">
        <v>7</v>
      </c>
      <c r="E9939" s="22" t="s">
        <v>8</v>
      </c>
      <c r="F9939" s="22" t="s">
        <v>13</v>
      </c>
      <c r="G9939" s="1">
        <v>16208.37</v>
      </c>
    </row>
    <row r="9940" spans="2:7">
      <c r="B9940" s="22" t="s">
        <v>217</v>
      </c>
      <c r="C9940" s="22" t="s">
        <v>7</v>
      </c>
      <c r="D9940" s="22" t="s">
        <v>7</v>
      </c>
      <c r="E9940" s="22" t="s">
        <v>14</v>
      </c>
      <c r="F9940" s="22" t="s">
        <v>9</v>
      </c>
      <c r="G9940" s="1">
        <v>3459459.49</v>
      </c>
    </row>
    <row r="9941" spans="2:7">
      <c r="B9941" s="22" t="s">
        <v>217</v>
      </c>
      <c r="C9941" s="22" t="s">
        <v>7</v>
      </c>
      <c r="D9941" s="22" t="s">
        <v>7</v>
      </c>
      <c r="E9941" s="22" t="s">
        <v>14</v>
      </c>
      <c r="F9941" s="22" t="s">
        <v>10</v>
      </c>
      <c r="G9941" s="1">
        <v>41565.65</v>
      </c>
    </row>
    <row r="9942" spans="2:7">
      <c r="B9942" s="22" t="s">
        <v>217</v>
      </c>
      <c r="C9942" s="22" t="s">
        <v>7</v>
      </c>
      <c r="D9942" s="22" t="s">
        <v>7</v>
      </c>
      <c r="E9942" s="22" t="s">
        <v>14</v>
      </c>
      <c r="F9942" s="22" t="s">
        <v>11</v>
      </c>
      <c r="G9942" s="1">
        <v>187775.14</v>
      </c>
    </row>
    <row r="9943" spans="2:7">
      <c r="B9943" s="22" t="s">
        <v>217</v>
      </c>
      <c r="C9943" s="22" t="s">
        <v>7</v>
      </c>
      <c r="D9943" s="22" t="s">
        <v>7</v>
      </c>
      <c r="E9943" s="22" t="s">
        <v>14</v>
      </c>
      <c r="F9943" s="22" t="s">
        <v>13</v>
      </c>
      <c r="G9943" s="1">
        <v>11825.21</v>
      </c>
    </row>
    <row r="9944" spans="2:7">
      <c r="B9944" s="22" t="s">
        <v>217</v>
      </c>
      <c r="C9944" s="22" t="s">
        <v>7</v>
      </c>
      <c r="D9944" s="22" t="s">
        <v>7</v>
      </c>
      <c r="E9944" s="22" t="s">
        <v>15</v>
      </c>
      <c r="F9944" s="22" t="s">
        <v>17</v>
      </c>
      <c r="G9944" s="1">
        <v>305588.90999999997</v>
      </c>
    </row>
    <row r="9945" spans="2:7">
      <c r="B9945" s="22" t="s">
        <v>217</v>
      </c>
      <c r="C9945" s="22" t="s">
        <v>7</v>
      </c>
      <c r="D9945" s="22" t="s">
        <v>7</v>
      </c>
      <c r="E9945" s="22" t="s">
        <v>15</v>
      </c>
      <c r="F9945" s="22" t="s">
        <v>18</v>
      </c>
      <c r="G9945" s="1">
        <v>290138.59000000003</v>
      </c>
    </row>
    <row r="9946" spans="2:7">
      <c r="B9946" s="22" t="s">
        <v>217</v>
      </c>
      <c r="C9946" s="22" t="s">
        <v>7</v>
      </c>
      <c r="D9946" s="22" t="s">
        <v>7</v>
      </c>
      <c r="E9946" s="22" t="s">
        <v>15</v>
      </c>
      <c r="F9946" s="22" t="s">
        <v>19</v>
      </c>
      <c r="G9946" s="1">
        <v>608153.53</v>
      </c>
    </row>
    <row r="9947" spans="2:7">
      <c r="B9947" s="22" t="s">
        <v>217</v>
      </c>
      <c r="C9947" s="22" t="s">
        <v>7</v>
      </c>
      <c r="D9947" s="22" t="s">
        <v>7</v>
      </c>
      <c r="E9947" s="22" t="s">
        <v>15</v>
      </c>
      <c r="F9947" s="22" t="s">
        <v>20</v>
      </c>
      <c r="G9947" s="1">
        <v>426522.66</v>
      </c>
    </row>
    <row r="9948" spans="2:7">
      <c r="B9948" s="22" t="s">
        <v>217</v>
      </c>
      <c r="C9948" s="22" t="s">
        <v>7</v>
      </c>
      <c r="D9948" s="22" t="s">
        <v>7</v>
      </c>
      <c r="E9948" s="22" t="s">
        <v>15</v>
      </c>
      <c r="F9948" s="22" t="s">
        <v>21</v>
      </c>
      <c r="G9948" s="1">
        <v>1333.35</v>
      </c>
    </row>
    <row r="9949" spans="2:7">
      <c r="B9949" s="22" t="s">
        <v>217</v>
      </c>
      <c r="C9949" s="22" t="s">
        <v>7</v>
      </c>
      <c r="D9949" s="22" t="s">
        <v>7</v>
      </c>
      <c r="E9949" s="22" t="s">
        <v>15</v>
      </c>
      <c r="F9949" s="22" t="s">
        <v>22</v>
      </c>
      <c r="G9949" s="1">
        <v>1888.53</v>
      </c>
    </row>
    <row r="9950" spans="2:7">
      <c r="B9950" s="22" t="s">
        <v>217</v>
      </c>
      <c r="C9950" s="22" t="s">
        <v>7</v>
      </c>
      <c r="D9950" s="22" t="s">
        <v>7</v>
      </c>
      <c r="E9950" s="22" t="s">
        <v>15</v>
      </c>
      <c r="F9950" s="22" t="s">
        <v>23</v>
      </c>
      <c r="G9950" s="1">
        <v>13383.32</v>
      </c>
    </row>
    <row r="9951" spans="2:7">
      <c r="B9951" s="22" t="s">
        <v>217</v>
      </c>
      <c r="C9951" s="22" t="s">
        <v>7</v>
      </c>
      <c r="D9951" s="22" t="s">
        <v>7</v>
      </c>
      <c r="E9951" s="22" t="s">
        <v>15</v>
      </c>
      <c r="F9951" s="22" t="s">
        <v>24</v>
      </c>
      <c r="G9951" s="1">
        <v>47599.59</v>
      </c>
    </row>
    <row r="9952" spans="2:7">
      <c r="B9952" s="22" t="s">
        <v>217</v>
      </c>
      <c r="C9952" s="22" t="s">
        <v>7</v>
      </c>
      <c r="D9952" s="22" t="s">
        <v>7</v>
      </c>
      <c r="E9952" s="22" t="s">
        <v>15</v>
      </c>
      <c r="F9952" s="22" t="s">
        <v>25</v>
      </c>
      <c r="G9952" s="1">
        <v>360860.71</v>
      </c>
    </row>
    <row r="9953" spans="2:7">
      <c r="B9953" s="22" t="s">
        <v>217</v>
      </c>
      <c r="C9953" s="22" t="s">
        <v>7</v>
      </c>
      <c r="D9953" s="22" t="s">
        <v>7</v>
      </c>
      <c r="E9953" s="22" t="s">
        <v>15</v>
      </c>
      <c r="F9953" s="22" t="s">
        <v>26</v>
      </c>
      <c r="G9953" s="1">
        <v>786871.23</v>
      </c>
    </row>
    <row r="9954" spans="2:7">
      <c r="B9954" s="22" t="s">
        <v>217</v>
      </c>
      <c r="C9954" s="22" t="s">
        <v>7</v>
      </c>
      <c r="D9954" s="22" t="s">
        <v>7</v>
      </c>
      <c r="E9954" s="22" t="s">
        <v>28</v>
      </c>
      <c r="F9954" s="22" t="s">
        <v>29</v>
      </c>
      <c r="G9954" s="1">
        <v>203650.57</v>
      </c>
    </row>
    <row r="9955" spans="2:7">
      <c r="B9955" s="22" t="s">
        <v>217</v>
      </c>
      <c r="C9955" s="22" t="s">
        <v>7</v>
      </c>
      <c r="D9955" s="22" t="s">
        <v>7</v>
      </c>
      <c r="E9955" s="22" t="s">
        <v>28</v>
      </c>
      <c r="F9955" s="22" t="s">
        <v>32</v>
      </c>
      <c r="G9955" s="1">
        <v>22259.13</v>
      </c>
    </row>
    <row r="9956" spans="2:7">
      <c r="B9956" s="22" t="s">
        <v>217</v>
      </c>
      <c r="C9956" s="22" t="s">
        <v>7</v>
      </c>
      <c r="D9956" s="22" t="s">
        <v>7</v>
      </c>
      <c r="E9956" s="22" t="s">
        <v>28</v>
      </c>
      <c r="F9956" s="22" t="s">
        <v>33</v>
      </c>
      <c r="G9956" s="1">
        <v>12858.6</v>
      </c>
    </row>
    <row r="9957" spans="2:7">
      <c r="B9957" s="22" t="s">
        <v>217</v>
      </c>
      <c r="C9957" s="22" t="s">
        <v>7</v>
      </c>
      <c r="D9957" s="22" t="s">
        <v>7</v>
      </c>
      <c r="E9957" s="22" t="s">
        <v>34</v>
      </c>
      <c r="F9957" s="22" t="s">
        <v>35</v>
      </c>
      <c r="G9957" s="1">
        <v>56245.5</v>
      </c>
    </row>
    <row r="9958" spans="2:7">
      <c r="B9958" s="22" t="s">
        <v>217</v>
      </c>
      <c r="C9958" s="22" t="s">
        <v>7</v>
      </c>
      <c r="D9958" s="22" t="s">
        <v>7</v>
      </c>
      <c r="E9958" s="22" t="s">
        <v>34</v>
      </c>
      <c r="F9958" s="22" t="s">
        <v>38</v>
      </c>
      <c r="G9958" s="1">
        <v>42741.97</v>
      </c>
    </row>
    <row r="9959" spans="2:7">
      <c r="B9959" s="22" t="s">
        <v>217</v>
      </c>
      <c r="C9959" s="22" t="s">
        <v>7</v>
      </c>
      <c r="D9959" s="22" t="s">
        <v>7</v>
      </c>
      <c r="E9959" s="22" t="s">
        <v>34</v>
      </c>
      <c r="F9959" s="22" t="s">
        <v>39</v>
      </c>
      <c r="G9959" s="1">
        <v>27122.41</v>
      </c>
    </row>
    <row r="9960" spans="2:7">
      <c r="B9960" s="22" t="s">
        <v>217</v>
      </c>
      <c r="C9960" s="22" t="s">
        <v>7</v>
      </c>
      <c r="D9960" s="22" t="s">
        <v>7</v>
      </c>
      <c r="E9960" s="22" t="s">
        <v>34</v>
      </c>
      <c r="F9960" s="22" t="s">
        <v>42</v>
      </c>
      <c r="G9960" s="1">
        <v>2181.31</v>
      </c>
    </row>
    <row r="9961" spans="2:7">
      <c r="B9961" s="22" t="s">
        <v>217</v>
      </c>
      <c r="C9961" s="22" t="s">
        <v>7</v>
      </c>
      <c r="D9961" s="22" t="s">
        <v>7</v>
      </c>
      <c r="E9961" s="22" t="s">
        <v>34</v>
      </c>
      <c r="F9961" s="22" t="s">
        <v>44</v>
      </c>
      <c r="G9961" s="1">
        <v>-7211.57</v>
      </c>
    </row>
    <row r="9962" spans="2:7">
      <c r="B9962" s="22" t="s">
        <v>217</v>
      </c>
      <c r="C9962" s="22" t="s">
        <v>7</v>
      </c>
      <c r="D9962" s="22" t="s">
        <v>7</v>
      </c>
      <c r="E9962" s="22" t="s">
        <v>34</v>
      </c>
      <c r="F9962" s="22" t="s">
        <v>45</v>
      </c>
      <c r="G9962" s="1">
        <v>-1233.07</v>
      </c>
    </row>
    <row r="9963" spans="2:7">
      <c r="B9963" s="22" t="s">
        <v>217</v>
      </c>
      <c r="C9963" s="22" t="s">
        <v>7</v>
      </c>
      <c r="D9963" s="22" t="s">
        <v>7</v>
      </c>
      <c r="E9963" s="22" t="s">
        <v>34</v>
      </c>
      <c r="F9963" s="22" t="s">
        <v>46</v>
      </c>
      <c r="G9963" s="1">
        <v>-620.01</v>
      </c>
    </row>
    <row r="9964" spans="2:7">
      <c r="B9964" s="22" t="s">
        <v>217</v>
      </c>
      <c r="C9964" s="22" t="s">
        <v>7</v>
      </c>
      <c r="D9964" s="22" t="s">
        <v>7</v>
      </c>
      <c r="E9964" s="22" t="s">
        <v>34</v>
      </c>
      <c r="F9964" s="22" t="s">
        <v>47</v>
      </c>
      <c r="G9964" s="1">
        <v>5444.34</v>
      </c>
    </row>
    <row r="9965" spans="2:7">
      <c r="B9965" s="22" t="s">
        <v>217</v>
      </c>
      <c r="C9965" s="22" t="s">
        <v>7</v>
      </c>
      <c r="D9965" s="22" t="s">
        <v>7</v>
      </c>
      <c r="E9965" s="22" t="s">
        <v>34</v>
      </c>
      <c r="F9965" s="22" t="s">
        <v>48</v>
      </c>
      <c r="G9965" s="1">
        <v>51975.17</v>
      </c>
    </row>
    <row r="9966" spans="2:7">
      <c r="B9966" s="22" t="s">
        <v>217</v>
      </c>
      <c r="C9966" s="22" t="s">
        <v>7</v>
      </c>
      <c r="D9966" s="22" t="s">
        <v>7</v>
      </c>
      <c r="E9966" s="22" t="s">
        <v>34</v>
      </c>
      <c r="F9966" s="22" t="s">
        <v>75</v>
      </c>
      <c r="G9966" s="1">
        <v>12911.85</v>
      </c>
    </row>
    <row r="9967" spans="2:7">
      <c r="B9967" s="22" t="s">
        <v>217</v>
      </c>
      <c r="C9967" s="22" t="s">
        <v>7</v>
      </c>
      <c r="D9967" s="22" t="s">
        <v>7</v>
      </c>
      <c r="E9967" s="22" t="s">
        <v>34</v>
      </c>
      <c r="F9967" s="22" t="s">
        <v>85</v>
      </c>
      <c r="G9967" s="1">
        <v>3865.5</v>
      </c>
    </row>
    <row r="9968" spans="2:7">
      <c r="B9968" s="22" t="s">
        <v>217</v>
      </c>
      <c r="C9968" s="22" t="s">
        <v>7</v>
      </c>
      <c r="D9968" s="22" t="s">
        <v>7</v>
      </c>
      <c r="E9968" s="22" t="s">
        <v>34</v>
      </c>
      <c r="F9968" s="22" t="s">
        <v>50</v>
      </c>
      <c r="G9968" s="1">
        <v>279079.63</v>
      </c>
    </row>
    <row r="9969" spans="2:7">
      <c r="B9969" s="22" t="s">
        <v>217</v>
      </c>
      <c r="C9969" s="22" t="s">
        <v>7</v>
      </c>
      <c r="D9969" s="22" t="s">
        <v>7</v>
      </c>
      <c r="E9969" s="22" t="s">
        <v>34</v>
      </c>
      <c r="F9969" s="22" t="s">
        <v>55</v>
      </c>
      <c r="G9969" s="1">
        <v>45364.32</v>
      </c>
    </row>
    <row r="9970" spans="2:7">
      <c r="B9970" s="22" t="s">
        <v>217</v>
      </c>
      <c r="C9970" s="22" t="s">
        <v>7</v>
      </c>
      <c r="D9970" s="22" t="s">
        <v>7</v>
      </c>
      <c r="E9970" s="22" t="s">
        <v>34</v>
      </c>
      <c r="F9970" s="22" t="s">
        <v>56</v>
      </c>
      <c r="G9970" s="1">
        <v>7644.97</v>
      </c>
    </row>
    <row r="9971" spans="2:7">
      <c r="B9971" s="22" t="s">
        <v>217</v>
      </c>
      <c r="C9971" s="22" t="s">
        <v>7</v>
      </c>
      <c r="D9971" s="22" t="s">
        <v>7</v>
      </c>
      <c r="E9971" s="22" t="s">
        <v>34</v>
      </c>
      <c r="F9971" s="22" t="s">
        <v>57</v>
      </c>
      <c r="G9971" s="1">
        <v>-4953.6000000000004</v>
      </c>
    </row>
    <row r="9972" spans="2:7">
      <c r="B9972" s="22" t="s">
        <v>217</v>
      </c>
      <c r="C9972" s="22" t="s">
        <v>7</v>
      </c>
      <c r="D9972" s="22" t="s">
        <v>7</v>
      </c>
      <c r="E9972" s="22" t="s">
        <v>34</v>
      </c>
      <c r="F9972" s="22" t="s">
        <v>91</v>
      </c>
      <c r="G9972" s="1">
        <v>-47827.64</v>
      </c>
    </row>
    <row r="9973" spans="2:7">
      <c r="B9973" s="22" t="s">
        <v>217</v>
      </c>
      <c r="C9973" s="22" t="s">
        <v>7</v>
      </c>
      <c r="D9973" s="22" t="s">
        <v>7</v>
      </c>
      <c r="E9973" s="22" t="s">
        <v>34</v>
      </c>
      <c r="F9973" s="22" t="s">
        <v>58</v>
      </c>
      <c r="G9973" s="1">
        <v>24574.12</v>
      </c>
    </row>
    <row r="9974" spans="2:7">
      <c r="B9974" s="22" t="s">
        <v>217</v>
      </c>
      <c r="C9974" s="22" t="s">
        <v>7</v>
      </c>
      <c r="D9974" s="22" t="s">
        <v>7</v>
      </c>
      <c r="E9974" s="22" t="s">
        <v>34</v>
      </c>
      <c r="F9974" s="22" t="s">
        <v>118</v>
      </c>
      <c r="G9974" s="1">
        <v>599.5</v>
      </c>
    </row>
    <row r="9975" spans="2:7">
      <c r="B9975" s="22" t="s">
        <v>217</v>
      </c>
      <c r="C9975" s="22" t="s">
        <v>7</v>
      </c>
      <c r="D9975" s="22" t="s">
        <v>7</v>
      </c>
      <c r="E9975" s="22" t="s">
        <v>34</v>
      </c>
      <c r="F9975" s="22" t="s">
        <v>119</v>
      </c>
      <c r="G9975" s="1">
        <v>147.15</v>
      </c>
    </row>
    <row r="9976" spans="2:7">
      <c r="B9976" s="22" t="s">
        <v>217</v>
      </c>
      <c r="C9976" s="22" t="s">
        <v>7</v>
      </c>
      <c r="D9976" s="22" t="s">
        <v>7</v>
      </c>
      <c r="E9976" s="22" t="s">
        <v>59</v>
      </c>
      <c r="F9976" s="22" t="s">
        <v>55</v>
      </c>
      <c r="G9976" s="1">
        <v>28239.57</v>
      </c>
    </row>
    <row r="9977" spans="2:7">
      <c r="B9977" s="22" t="s">
        <v>217</v>
      </c>
      <c r="C9977" s="22" t="s">
        <v>7</v>
      </c>
      <c r="D9977" s="22" t="s">
        <v>7</v>
      </c>
      <c r="E9977" s="22" t="s">
        <v>60</v>
      </c>
      <c r="F9977" s="22" t="s">
        <v>61</v>
      </c>
      <c r="G9977" s="1">
        <v>22190.99</v>
      </c>
    </row>
    <row r="9978" spans="2:7">
      <c r="B9978" s="22" t="s">
        <v>218</v>
      </c>
      <c r="C9978" s="22" t="s">
        <v>7</v>
      </c>
      <c r="D9978" s="22" t="s">
        <v>5</v>
      </c>
      <c r="E9978" s="22" t="s">
        <v>5</v>
      </c>
      <c r="F9978" s="22" t="s">
        <v>6</v>
      </c>
      <c r="G9978" s="1">
        <v>539080.02</v>
      </c>
    </row>
    <row r="9979" spans="2:7">
      <c r="B9979" s="22" t="s">
        <v>218</v>
      </c>
      <c r="C9979" s="22" t="s">
        <v>7</v>
      </c>
      <c r="D9979" s="22" t="s">
        <v>5</v>
      </c>
      <c r="E9979" s="22" t="s">
        <v>7</v>
      </c>
      <c r="F9979" s="22" t="s">
        <v>6</v>
      </c>
      <c r="G9979" s="1">
        <v>-680536.61</v>
      </c>
    </row>
    <row r="9980" spans="2:7">
      <c r="B9980" s="22" t="s">
        <v>218</v>
      </c>
      <c r="C9980" s="22" t="s">
        <v>7</v>
      </c>
      <c r="D9980" s="22" t="s">
        <v>5</v>
      </c>
      <c r="E9980" s="22" t="s">
        <v>8</v>
      </c>
      <c r="F9980" s="22" t="s">
        <v>9</v>
      </c>
      <c r="G9980" s="1">
        <v>30040286.100000001</v>
      </c>
    </row>
    <row r="9981" spans="2:7">
      <c r="B9981" s="22" t="s">
        <v>218</v>
      </c>
      <c r="C9981" s="22" t="s">
        <v>7</v>
      </c>
      <c r="D9981" s="22" t="s">
        <v>5</v>
      </c>
      <c r="E9981" s="22" t="s">
        <v>8</v>
      </c>
      <c r="F9981" s="22" t="s">
        <v>10</v>
      </c>
      <c r="G9981" s="1">
        <v>45071.21</v>
      </c>
    </row>
    <row r="9982" spans="2:7">
      <c r="B9982" s="22" t="s">
        <v>218</v>
      </c>
      <c r="C9982" s="22" t="s">
        <v>7</v>
      </c>
      <c r="D9982" s="22" t="s">
        <v>5</v>
      </c>
      <c r="E9982" s="22" t="s">
        <v>8</v>
      </c>
      <c r="F9982" s="22" t="s">
        <v>11</v>
      </c>
      <c r="G9982" s="1">
        <v>33080.99</v>
      </c>
    </row>
    <row r="9983" spans="2:7">
      <c r="B9983" s="22" t="s">
        <v>218</v>
      </c>
      <c r="C9983" s="22" t="s">
        <v>7</v>
      </c>
      <c r="D9983" s="22" t="s">
        <v>5</v>
      </c>
      <c r="E9983" s="22" t="s">
        <v>8</v>
      </c>
      <c r="F9983" s="22" t="s">
        <v>12</v>
      </c>
      <c r="G9983" s="1">
        <v>392033.74</v>
      </c>
    </row>
    <row r="9984" spans="2:7">
      <c r="B9984" s="22" t="s">
        <v>218</v>
      </c>
      <c r="C9984" s="22" t="s">
        <v>7</v>
      </c>
      <c r="D9984" s="22" t="s">
        <v>5</v>
      </c>
      <c r="E9984" s="22" t="s">
        <v>8</v>
      </c>
      <c r="F9984" s="22" t="s">
        <v>13</v>
      </c>
      <c r="G9984" s="1">
        <v>19832.29</v>
      </c>
    </row>
    <row r="9985" spans="2:7">
      <c r="B9985" s="22" t="s">
        <v>218</v>
      </c>
      <c r="C9985" s="22" t="s">
        <v>7</v>
      </c>
      <c r="D9985" s="22" t="s">
        <v>5</v>
      </c>
      <c r="E9985" s="22" t="s">
        <v>8</v>
      </c>
      <c r="F9985" s="22" t="s">
        <v>70</v>
      </c>
      <c r="G9985" s="1">
        <v>181665</v>
      </c>
    </row>
    <row r="9986" spans="2:7">
      <c r="B9986" s="22" t="s">
        <v>218</v>
      </c>
      <c r="C9986" s="22" t="s">
        <v>7</v>
      </c>
      <c r="D9986" s="22" t="s">
        <v>5</v>
      </c>
      <c r="E9986" s="22" t="s">
        <v>14</v>
      </c>
      <c r="F9986" s="22" t="s">
        <v>9</v>
      </c>
      <c r="G9986" s="1">
        <v>11138794.039999999</v>
      </c>
    </row>
    <row r="9987" spans="2:7">
      <c r="B9987" s="22" t="s">
        <v>218</v>
      </c>
      <c r="C9987" s="22" t="s">
        <v>7</v>
      </c>
      <c r="D9987" s="22" t="s">
        <v>5</v>
      </c>
      <c r="E9987" s="22" t="s">
        <v>14</v>
      </c>
      <c r="F9987" s="22" t="s">
        <v>10</v>
      </c>
      <c r="G9987" s="1">
        <v>21735.8</v>
      </c>
    </row>
    <row r="9988" spans="2:7">
      <c r="B9988" s="22" t="s">
        <v>218</v>
      </c>
      <c r="C9988" s="22" t="s">
        <v>7</v>
      </c>
      <c r="D9988" s="22" t="s">
        <v>5</v>
      </c>
      <c r="E9988" s="22" t="s">
        <v>14</v>
      </c>
      <c r="F9988" s="22" t="s">
        <v>11</v>
      </c>
      <c r="G9988" s="1">
        <v>124033.58</v>
      </c>
    </row>
    <row r="9989" spans="2:7">
      <c r="B9989" s="22" t="s">
        <v>218</v>
      </c>
      <c r="C9989" s="22" t="s">
        <v>7</v>
      </c>
      <c r="D9989" s="22" t="s">
        <v>5</v>
      </c>
      <c r="E9989" s="22" t="s">
        <v>14</v>
      </c>
      <c r="F9989" s="22" t="s">
        <v>12</v>
      </c>
      <c r="G9989" s="1">
        <v>3916</v>
      </c>
    </row>
    <row r="9990" spans="2:7">
      <c r="B9990" s="22" t="s">
        <v>218</v>
      </c>
      <c r="C9990" s="22" t="s">
        <v>7</v>
      </c>
      <c r="D9990" s="22" t="s">
        <v>5</v>
      </c>
      <c r="E9990" s="22" t="s">
        <v>14</v>
      </c>
      <c r="F9990" s="22" t="s">
        <v>13</v>
      </c>
      <c r="G9990" s="1">
        <v>8501.18</v>
      </c>
    </row>
    <row r="9991" spans="2:7">
      <c r="B9991" s="22" t="s">
        <v>218</v>
      </c>
      <c r="C9991" s="22" t="s">
        <v>7</v>
      </c>
      <c r="D9991" s="22" t="s">
        <v>5</v>
      </c>
      <c r="E9991" s="22" t="s">
        <v>15</v>
      </c>
      <c r="F9991" s="22" t="s">
        <v>16</v>
      </c>
      <c r="G9991" s="1">
        <v>14373.06</v>
      </c>
    </row>
    <row r="9992" spans="2:7">
      <c r="B9992" s="22" t="s">
        <v>218</v>
      </c>
      <c r="C9992" s="22" t="s">
        <v>7</v>
      </c>
      <c r="D9992" s="22" t="s">
        <v>5</v>
      </c>
      <c r="E9992" s="22" t="s">
        <v>15</v>
      </c>
      <c r="F9992" s="22" t="s">
        <v>71</v>
      </c>
      <c r="G9992" s="1">
        <v>12179.62</v>
      </c>
    </row>
    <row r="9993" spans="2:7">
      <c r="B9993" s="22" t="s">
        <v>218</v>
      </c>
      <c r="C9993" s="22" t="s">
        <v>7</v>
      </c>
      <c r="D9993" s="22" t="s">
        <v>5</v>
      </c>
      <c r="E9993" s="22" t="s">
        <v>15</v>
      </c>
      <c r="F9993" s="22" t="s">
        <v>17</v>
      </c>
      <c r="G9993" s="1">
        <v>2350718.59</v>
      </c>
    </row>
    <row r="9994" spans="2:7">
      <c r="B9994" s="22" t="s">
        <v>218</v>
      </c>
      <c r="C9994" s="22" t="s">
        <v>7</v>
      </c>
      <c r="D9994" s="22" t="s">
        <v>5</v>
      </c>
      <c r="E9994" s="22" t="s">
        <v>15</v>
      </c>
      <c r="F9994" s="22" t="s">
        <v>18</v>
      </c>
      <c r="G9994" s="1">
        <v>844493.59</v>
      </c>
    </row>
    <row r="9995" spans="2:7">
      <c r="B9995" s="22" t="s">
        <v>218</v>
      </c>
      <c r="C9995" s="22" t="s">
        <v>7</v>
      </c>
      <c r="D9995" s="22" t="s">
        <v>5</v>
      </c>
      <c r="E9995" s="22" t="s">
        <v>15</v>
      </c>
      <c r="F9995" s="22" t="s">
        <v>19</v>
      </c>
      <c r="G9995" s="1">
        <v>4724085.6500000004</v>
      </c>
    </row>
    <row r="9996" spans="2:7">
      <c r="B9996" s="22" t="s">
        <v>218</v>
      </c>
      <c r="C9996" s="22" t="s">
        <v>7</v>
      </c>
      <c r="D9996" s="22" t="s">
        <v>5</v>
      </c>
      <c r="E9996" s="22" t="s">
        <v>15</v>
      </c>
      <c r="F9996" s="22" t="s">
        <v>20</v>
      </c>
      <c r="G9996" s="1">
        <v>1441467.44</v>
      </c>
    </row>
    <row r="9997" spans="2:7">
      <c r="B9997" s="22" t="s">
        <v>218</v>
      </c>
      <c r="C9997" s="22" t="s">
        <v>7</v>
      </c>
      <c r="D9997" s="22" t="s">
        <v>5</v>
      </c>
      <c r="E9997" s="22" t="s">
        <v>15</v>
      </c>
      <c r="F9997" s="22" t="s">
        <v>21</v>
      </c>
      <c r="G9997" s="1">
        <v>16334.59</v>
      </c>
    </row>
    <row r="9998" spans="2:7">
      <c r="B9998" s="22" t="s">
        <v>218</v>
      </c>
      <c r="C9998" s="22" t="s">
        <v>7</v>
      </c>
      <c r="D9998" s="22" t="s">
        <v>5</v>
      </c>
      <c r="E9998" s="22" t="s">
        <v>15</v>
      </c>
      <c r="F9998" s="22" t="s">
        <v>22</v>
      </c>
      <c r="G9998" s="1">
        <v>8956.76</v>
      </c>
    </row>
    <row r="9999" spans="2:7">
      <c r="B9999" s="22" t="s">
        <v>218</v>
      </c>
      <c r="C9999" s="22" t="s">
        <v>7</v>
      </c>
      <c r="D9999" s="22" t="s">
        <v>5</v>
      </c>
      <c r="E9999" s="22" t="s">
        <v>15</v>
      </c>
      <c r="F9999" s="22" t="s">
        <v>23</v>
      </c>
      <c r="G9999" s="1">
        <v>114722.08</v>
      </c>
    </row>
    <row r="10000" spans="2:7">
      <c r="B10000" s="22" t="s">
        <v>218</v>
      </c>
      <c r="C10000" s="22" t="s">
        <v>7</v>
      </c>
      <c r="D10000" s="22" t="s">
        <v>5</v>
      </c>
      <c r="E10000" s="22" t="s">
        <v>15</v>
      </c>
      <c r="F10000" s="22" t="s">
        <v>24</v>
      </c>
      <c r="G10000" s="1">
        <v>197999.96</v>
      </c>
    </row>
    <row r="10001" spans="2:7">
      <c r="B10001" s="22" t="s">
        <v>218</v>
      </c>
      <c r="C10001" s="22" t="s">
        <v>7</v>
      </c>
      <c r="D10001" s="22" t="s">
        <v>5</v>
      </c>
      <c r="E10001" s="22" t="s">
        <v>15</v>
      </c>
      <c r="F10001" s="22" t="s">
        <v>25</v>
      </c>
      <c r="G10001" s="1">
        <v>4008466.44</v>
      </c>
    </row>
    <row r="10002" spans="2:7">
      <c r="B10002" s="22" t="s">
        <v>218</v>
      </c>
      <c r="C10002" s="22" t="s">
        <v>7</v>
      </c>
      <c r="D10002" s="22" t="s">
        <v>5</v>
      </c>
      <c r="E10002" s="22" t="s">
        <v>15</v>
      </c>
      <c r="F10002" s="22" t="s">
        <v>26</v>
      </c>
      <c r="G10002" s="1">
        <v>3204342.4</v>
      </c>
    </row>
    <row r="10003" spans="2:7">
      <c r="B10003" s="22" t="s">
        <v>218</v>
      </c>
      <c r="C10003" s="22" t="s">
        <v>7</v>
      </c>
      <c r="D10003" s="22" t="s">
        <v>5</v>
      </c>
      <c r="E10003" s="22" t="s">
        <v>15</v>
      </c>
      <c r="F10003" s="22" t="s">
        <v>27</v>
      </c>
      <c r="G10003" s="1">
        <v>306.8</v>
      </c>
    </row>
    <row r="10004" spans="2:7">
      <c r="B10004" s="22" t="s">
        <v>218</v>
      </c>
      <c r="C10004" s="22" t="s">
        <v>7</v>
      </c>
      <c r="D10004" s="22" t="s">
        <v>5</v>
      </c>
      <c r="E10004" s="22" t="s">
        <v>28</v>
      </c>
      <c r="F10004" s="22" t="s">
        <v>29</v>
      </c>
      <c r="G10004" s="1">
        <v>1117869.8600000001</v>
      </c>
    </row>
    <row r="10005" spans="2:7">
      <c r="B10005" s="22" t="s">
        <v>218</v>
      </c>
      <c r="C10005" s="22" t="s">
        <v>7</v>
      </c>
      <c r="D10005" s="22" t="s">
        <v>5</v>
      </c>
      <c r="E10005" s="22" t="s">
        <v>28</v>
      </c>
      <c r="F10005" s="22" t="s">
        <v>30</v>
      </c>
      <c r="G10005" s="1">
        <v>184524.29</v>
      </c>
    </row>
    <row r="10006" spans="2:7">
      <c r="B10006" s="22" t="s">
        <v>218</v>
      </c>
      <c r="C10006" s="22" t="s">
        <v>7</v>
      </c>
      <c r="D10006" s="22" t="s">
        <v>5</v>
      </c>
      <c r="E10006" s="22" t="s">
        <v>28</v>
      </c>
      <c r="F10006" s="22" t="s">
        <v>31</v>
      </c>
      <c r="G10006" s="1">
        <v>705058.83</v>
      </c>
    </row>
    <row r="10007" spans="2:7">
      <c r="B10007" s="22" t="s">
        <v>218</v>
      </c>
      <c r="C10007" s="22" t="s">
        <v>7</v>
      </c>
      <c r="D10007" s="22" t="s">
        <v>5</v>
      </c>
      <c r="E10007" s="22" t="s">
        <v>28</v>
      </c>
      <c r="F10007" s="22" t="s">
        <v>32</v>
      </c>
      <c r="G10007" s="1">
        <v>270417.75</v>
      </c>
    </row>
    <row r="10008" spans="2:7">
      <c r="B10008" s="22" t="s">
        <v>218</v>
      </c>
      <c r="C10008" s="22" t="s">
        <v>7</v>
      </c>
      <c r="D10008" s="22" t="s">
        <v>5</v>
      </c>
      <c r="E10008" s="22" t="s">
        <v>28</v>
      </c>
      <c r="F10008" s="22" t="s">
        <v>33</v>
      </c>
      <c r="G10008" s="1">
        <v>874783.89</v>
      </c>
    </row>
    <row r="10009" spans="2:7">
      <c r="B10009" s="22" t="s">
        <v>218</v>
      </c>
      <c r="C10009" s="22" t="s">
        <v>7</v>
      </c>
      <c r="D10009" s="22" t="s">
        <v>5</v>
      </c>
      <c r="E10009" s="22" t="s">
        <v>34</v>
      </c>
      <c r="F10009" s="22" t="s">
        <v>35</v>
      </c>
      <c r="G10009" s="1">
        <v>327821.07</v>
      </c>
    </row>
    <row r="10010" spans="2:7">
      <c r="B10010" s="22" t="s">
        <v>218</v>
      </c>
      <c r="C10010" s="22" t="s">
        <v>7</v>
      </c>
      <c r="D10010" s="22" t="s">
        <v>5</v>
      </c>
      <c r="E10010" s="22" t="s">
        <v>34</v>
      </c>
      <c r="F10010" s="22" t="s">
        <v>36</v>
      </c>
      <c r="G10010" s="1">
        <v>31449.919999999998</v>
      </c>
    </row>
    <row r="10011" spans="2:7">
      <c r="B10011" s="22" t="s">
        <v>218</v>
      </c>
      <c r="C10011" s="22" t="s">
        <v>7</v>
      </c>
      <c r="D10011" s="22" t="s">
        <v>5</v>
      </c>
      <c r="E10011" s="22" t="s">
        <v>34</v>
      </c>
      <c r="F10011" s="22" t="s">
        <v>37</v>
      </c>
      <c r="G10011" s="1">
        <v>258903.2</v>
      </c>
    </row>
    <row r="10012" spans="2:7">
      <c r="B10012" s="22" t="s">
        <v>218</v>
      </c>
      <c r="C10012" s="22" t="s">
        <v>7</v>
      </c>
      <c r="D10012" s="22" t="s">
        <v>5</v>
      </c>
      <c r="E10012" s="22" t="s">
        <v>34</v>
      </c>
      <c r="F10012" s="22" t="s">
        <v>64</v>
      </c>
      <c r="G10012" s="1">
        <v>80014.25</v>
      </c>
    </row>
    <row r="10013" spans="2:7">
      <c r="B10013" s="22" t="s">
        <v>218</v>
      </c>
      <c r="C10013" s="22" t="s">
        <v>7</v>
      </c>
      <c r="D10013" s="22" t="s">
        <v>5</v>
      </c>
      <c r="E10013" s="22" t="s">
        <v>34</v>
      </c>
      <c r="F10013" s="22" t="s">
        <v>73</v>
      </c>
      <c r="G10013" s="1">
        <v>293601.75</v>
      </c>
    </row>
    <row r="10014" spans="2:7">
      <c r="B10014" s="22" t="s">
        <v>218</v>
      </c>
      <c r="C10014" s="22" t="s">
        <v>7</v>
      </c>
      <c r="D10014" s="22" t="s">
        <v>5</v>
      </c>
      <c r="E10014" s="22" t="s">
        <v>34</v>
      </c>
      <c r="F10014" s="22" t="s">
        <v>38</v>
      </c>
      <c r="G10014" s="1">
        <v>113002.41</v>
      </c>
    </row>
    <row r="10015" spans="2:7">
      <c r="B10015" s="22" t="s">
        <v>218</v>
      </c>
      <c r="C10015" s="22" t="s">
        <v>7</v>
      </c>
      <c r="D10015" s="22" t="s">
        <v>5</v>
      </c>
      <c r="E10015" s="22" t="s">
        <v>34</v>
      </c>
      <c r="F10015" s="22" t="s">
        <v>39</v>
      </c>
      <c r="G10015" s="1">
        <v>845853.96</v>
      </c>
    </row>
    <row r="10016" spans="2:7">
      <c r="B10016" s="22" t="s">
        <v>218</v>
      </c>
      <c r="C10016" s="22" t="s">
        <v>7</v>
      </c>
      <c r="D10016" s="22" t="s">
        <v>5</v>
      </c>
      <c r="E10016" s="22" t="s">
        <v>34</v>
      </c>
      <c r="F10016" s="22" t="s">
        <v>42</v>
      </c>
      <c r="G10016" s="1">
        <v>111372.76</v>
      </c>
    </row>
    <row r="10017" spans="2:7">
      <c r="B10017" s="22" t="s">
        <v>218</v>
      </c>
      <c r="C10017" s="22" t="s">
        <v>7</v>
      </c>
      <c r="D10017" s="22" t="s">
        <v>5</v>
      </c>
      <c r="E10017" s="22" t="s">
        <v>34</v>
      </c>
      <c r="F10017" s="22" t="s">
        <v>43</v>
      </c>
      <c r="G10017" s="1">
        <v>270389.06</v>
      </c>
    </row>
    <row r="10018" spans="2:7">
      <c r="B10018" s="22" t="s">
        <v>218</v>
      </c>
      <c r="C10018" s="22" t="s">
        <v>7</v>
      </c>
      <c r="D10018" s="22" t="s">
        <v>5</v>
      </c>
      <c r="E10018" s="22" t="s">
        <v>34</v>
      </c>
      <c r="F10018" s="22" t="s">
        <v>44</v>
      </c>
      <c r="G10018" s="1">
        <v>582.5</v>
      </c>
    </row>
    <row r="10019" spans="2:7">
      <c r="B10019" s="22" t="s">
        <v>218</v>
      </c>
      <c r="C10019" s="22" t="s">
        <v>7</v>
      </c>
      <c r="D10019" s="22" t="s">
        <v>5</v>
      </c>
      <c r="E10019" s="22" t="s">
        <v>34</v>
      </c>
      <c r="F10019" s="22" t="s">
        <v>45</v>
      </c>
      <c r="G10019" s="1">
        <v>379934.46</v>
      </c>
    </row>
    <row r="10020" spans="2:7">
      <c r="B10020" s="22" t="s">
        <v>218</v>
      </c>
      <c r="C10020" s="22" t="s">
        <v>7</v>
      </c>
      <c r="D10020" s="22" t="s">
        <v>5</v>
      </c>
      <c r="E10020" s="22" t="s">
        <v>34</v>
      </c>
      <c r="F10020" s="22" t="s">
        <v>46</v>
      </c>
      <c r="G10020" s="1">
        <v>110250.43</v>
      </c>
    </row>
    <row r="10021" spans="2:7">
      <c r="B10021" s="22" t="s">
        <v>218</v>
      </c>
      <c r="C10021" s="22" t="s">
        <v>7</v>
      </c>
      <c r="D10021" s="22" t="s">
        <v>5</v>
      </c>
      <c r="E10021" s="22" t="s">
        <v>34</v>
      </c>
      <c r="F10021" s="22" t="s">
        <v>47</v>
      </c>
      <c r="G10021" s="1">
        <v>762481.07</v>
      </c>
    </row>
    <row r="10022" spans="2:7">
      <c r="B10022" s="22" t="s">
        <v>218</v>
      </c>
      <c r="C10022" s="22" t="s">
        <v>7</v>
      </c>
      <c r="D10022" s="22" t="s">
        <v>5</v>
      </c>
      <c r="E10022" s="22" t="s">
        <v>34</v>
      </c>
      <c r="F10022" s="22" t="s">
        <v>48</v>
      </c>
      <c r="G10022" s="1">
        <v>775.37</v>
      </c>
    </row>
    <row r="10023" spans="2:7">
      <c r="B10023" s="22" t="s">
        <v>218</v>
      </c>
      <c r="C10023" s="22" t="s">
        <v>7</v>
      </c>
      <c r="D10023" s="22" t="s">
        <v>5</v>
      </c>
      <c r="E10023" s="22" t="s">
        <v>34</v>
      </c>
      <c r="F10023" s="22" t="s">
        <v>74</v>
      </c>
      <c r="G10023" s="1">
        <v>500</v>
      </c>
    </row>
    <row r="10024" spans="2:7">
      <c r="B10024" s="22" t="s">
        <v>218</v>
      </c>
      <c r="C10024" s="22" t="s">
        <v>7</v>
      </c>
      <c r="D10024" s="22" t="s">
        <v>5</v>
      </c>
      <c r="E10024" s="22" t="s">
        <v>34</v>
      </c>
      <c r="F10024" s="22" t="s">
        <v>75</v>
      </c>
      <c r="G10024" s="1">
        <v>23772.85</v>
      </c>
    </row>
    <row r="10025" spans="2:7">
      <c r="B10025" s="22" t="s">
        <v>218</v>
      </c>
      <c r="C10025" s="22" t="s">
        <v>7</v>
      </c>
      <c r="D10025" s="22" t="s">
        <v>5</v>
      </c>
      <c r="E10025" s="22" t="s">
        <v>34</v>
      </c>
      <c r="F10025" s="22" t="s">
        <v>66</v>
      </c>
      <c r="G10025" s="1">
        <v>195550.84</v>
      </c>
    </row>
    <row r="10026" spans="2:7">
      <c r="B10026" s="22" t="s">
        <v>218</v>
      </c>
      <c r="C10026" s="22" t="s">
        <v>7</v>
      </c>
      <c r="D10026" s="22" t="s">
        <v>5</v>
      </c>
      <c r="E10026" s="22" t="s">
        <v>34</v>
      </c>
      <c r="F10026" s="22" t="s">
        <v>67</v>
      </c>
      <c r="G10026" s="1">
        <v>8465.2000000000007</v>
      </c>
    </row>
    <row r="10027" spans="2:7">
      <c r="B10027" s="22" t="s">
        <v>218</v>
      </c>
      <c r="C10027" s="22" t="s">
        <v>7</v>
      </c>
      <c r="D10027" s="22" t="s">
        <v>5</v>
      </c>
      <c r="E10027" s="22" t="s">
        <v>34</v>
      </c>
      <c r="F10027" s="22" t="s">
        <v>85</v>
      </c>
      <c r="G10027" s="1">
        <v>22679.75</v>
      </c>
    </row>
    <row r="10028" spans="2:7">
      <c r="B10028" s="22" t="s">
        <v>218</v>
      </c>
      <c r="C10028" s="22" t="s">
        <v>7</v>
      </c>
      <c r="D10028" s="22" t="s">
        <v>5</v>
      </c>
      <c r="E10028" s="22" t="s">
        <v>34</v>
      </c>
      <c r="F10028" s="22" t="s">
        <v>50</v>
      </c>
      <c r="G10028" s="1">
        <v>405671.21</v>
      </c>
    </row>
    <row r="10029" spans="2:7">
      <c r="B10029" s="22" t="s">
        <v>218</v>
      </c>
      <c r="C10029" s="22" t="s">
        <v>7</v>
      </c>
      <c r="D10029" s="22" t="s">
        <v>5</v>
      </c>
      <c r="E10029" s="22" t="s">
        <v>34</v>
      </c>
      <c r="F10029" s="22" t="s">
        <v>51</v>
      </c>
      <c r="G10029" s="1">
        <v>2110.36</v>
      </c>
    </row>
    <row r="10030" spans="2:7">
      <c r="B10030" s="22" t="s">
        <v>218</v>
      </c>
      <c r="C10030" s="22" t="s">
        <v>7</v>
      </c>
      <c r="D10030" s="22" t="s">
        <v>5</v>
      </c>
      <c r="E10030" s="22" t="s">
        <v>34</v>
      </c>
      <c r="F10030" s="22" t="s">
        <v>52</v>
      </c>
      <c r="G10030" s="1">
        <v>3897.2</v>
      </c>
    </row>
    <row r="10031" spans="2:7">
      <c r="B10031" s="22" t="s">
        <v>218</v>
      </c>
      <c r="C10031" s="22" t="s">
        <v>7</v>
      </c>
      <c r="D10031" s="22" t="s">
        <v>5</v>
      </c>
      <c r="E10031" s="22" t="s">
        <v>34</v>
      </c>
      <c r="F10031" s="22" t="s">
        <v>53</v>
      </c>
      <c r="G10031" s="1">
        <v>1687930.77</v>
      </c>
    </row>
    <row r="10032" spans="2:7">
      <c r="B10032" s="22" t="s">
        <v>218</v>
      </c>
      <c r="C10032" s="22" t="s">
        <v>7</v>
      </c>
      <c r="D10032" s="22" t="s">
        <v>5</v>
      </c>
      <c r="E10032" s="22" t="s">
        <v>34</v>
      </c>
      <c r="F10032" s="22" t="s">
        <v>54</v>
      </c>
      <c r="G10032" s="1">
        <v>31366.14</v>
      </c>
    </row>
    <row r="10033" spans="2:7">
      <c r="B10033" s="22" t="s">
        <v>218</v>
      </c>
      <c r="C10033" s="22" t="s">
        <v>7</v>
      </c>
      <c r="D10033" s="22" t="s">
        <v>5</v>
      </c>
      <c r="E10033" s="22" t="s">
        <v>34</v>
      </c>
      <c r="F10033" s="22" t="s">
        <v>55</v>
      </c>
      <c r="G10033" s="1">
        <v>6388.5</v>
      </c>
    </row>
    <row r="10034" spans="2:7">
      <c r="B10034" s="22" t="s">
        <v>218</v>
      </c>
      <c r="C10034" s="22" t="s">
        <v>7</v>
      </c>
      <c r="D10034" s="22" t="s">
        <v>5</v>
      </c>
      <c r="E10034" s="22" t="s">
        <v>34</v>
      </c>
      <c r="F10034" s="22" t="s">
        <v>56</v>
      </c>
      <c r="G10034" s="1">
        <v>37272.78</v>
      </c>
    </row>
    <row r="10035" spans="2:7">
      <c r="B10035" s="22" t="s">
        <v>218</v>
      </c>
      <c r="C10035" s="22" t="s">
        <v>7</v>
      </c>
      <c r="D10035" s="22" t="s">
        <v>5</v>
      </c>
      <c r="E10035" s="22" t="s">
        <v>34</v>
      </c>
      <c r="F10035" s="22" t="s">
        <v>76</v>
      </c>
      <c r="G10035" s="1">
        <v>232086.62</v>
      </c>
    </row>
    <row r="10036" spans="2:7">
      <c r="B10036" s="22" t="s">
        <v>218</v>
      </c>
      <c r="C10036" s="22" t="s">
        <v>7</v>
      </c>
      <c r="D10036" s="22" t="s">
        <v>5</v>
      </c>
      <c r="E10036" s="22" t="s">
        <v>34</v>
      </c>
      <c r="F10036" s="22" t="s">
        <v>57</v>
      </c>
      <c r="G10036" s="1">
        <v>958409.29</v>
      </c>
    </row>
    <row r="10037" spans="2:7">
      <c r="B10037" s="22" t="s">
        <v>218</v>
      </c>
      <c r="C10037" s="22" t="s">
        <v>7</v>
      </c>
      <c r="D10037" s="22" t="s">
        <v>5</v>
      </c>
      <c r="E10037" s="22" t="s">
        <v>34</v>
      </c>
      <c r="F10037" s="22" t="s">
        <v>58</v>
      </c>
      <c r="G10037" s="1">
        <v>18102.37</v>
      </c>
    </row>
    <row r="10038" spans="2:7">
      <c r="B10038" s="22" t="s">
        <v>218</v>
      </c>
      <c r="C10038" s="22" t="s">
        <v>7</v>
      </c>
      <c r="D10038" s="22" t="s">
        <v>5</v>
      </c>
      <c r="E10038" s="22" t="s">
        <v>59</v>
      </c>
      <c r="F10038" s="22" t="s">
        <v>55</v>
      </c>
      <c r="G10038" s="1">
        <v>19992.46</v>
      </c>
    </row>
    <row r="10039" spans="2:7">
      <c r="B10039" s="22" t="s">
        <v>218</v>
      </c>
      <c r="C10039" s="22" t="s">
        <v>7</v>
      </c>
      <c r="D10039" s="22" t="s">
        <v>5</v>
      </c>
      <c r="E10039" s="22" t="s">
        <v>60</v>
      </c>
      <c r="F10039" s="22" t="s">
        <v>79</v>
      </c>
      <c r="G10039" s="1">
        <v>128170.87</v>
      </c>
    </row>
    <row r="10040" spans="2:7">
      <c r="B10040" s="22" t="s">
        <v>218</v>
      </c>
      <c r="C10040" s="22" t="s">
        <v>7</v>
      </c>
      <c r="D10040" s="22" t="s">
        <v>7</v>
      </c>
      <c r="E10040" s="22" t="s">
        <v>5</v>
      </c>
      <c r="F10040" s="22" t="s">
        <v>6</v>
      </c>
      <c r="G10040" s="1">
        <v>153866.20000000001</v>
      </c>
    </row>
    <row r="10041" spans="2:7">
      <c r="B10041" s="22" t="s">
        <v>218</v>
      </c>
      <c r="C10041" s="22" t="s">
        <v>7</v>
      </c>
      <c r="D10041" s="22" t="s">
        <v>7</v>
      </c>
      <c r="E10041" s="22" t="s">
        <v>7</v>
      </c>
      <c r="F10041" s="22" t="s">
        <v>6</v>
      </c>
      <c r="G10041" s="1">
        <v>-12409.61</v>
      </c>
    </row>
    <row r="10042" spans="2:7">
      <c r="B10042" s="22" t="s">
        <v>218</v>
      </c>
      <c r="C10042" s="22" t="s">
        <v>7</v>
      </c>
      <c r="D10042" s="22" t="s">
        <v>7</v>
      </c>
      <c r="E10042" s="22" t="s">
        <v>8</v>
      </c>
      <c r="F10042" s="22" t="s">
        <v>9</v>
      </c>
      <c r="G10042" s="1">
        <v>964510.64</v>
      </c>
    </row>
    <row r="10043" spans="2:7">
      <c r="B10043" s="22" t="s">
        <v>218</v>
      </c>
      <c r="C10043" s="22" t="s">
        <v>7</v>
      </c>
      <c r="D10043" s="22" t="s">
        <v>7</v>
      </c>
      <c r="E10043" s="22" t="s">
        <v>8</v>
      </c>
      <c r="F10043" s="22" t="s">
        <v>10</v>
      </c>
      <c r="G10043" s="1">
        <v>324468.75</v>
      </c>
    </row>
    <row r="10044" spans="2:7">
      <c r="B10044" s="22" t="s">
        <v>218</v>
      </c>
      <c r="C10044" s="22" t="s">
        <v>7</v>
      </c>
      <c r="D10044" s="22" t="s">
        <v>7</v>
      </c>
      <c r="E10044" s="22" t="s">
        <v>8</v>
      </c>
      <c r="F10044" s="22" t="s">
        <v>11</v>
      </c>
      <c r="G10044" s="1">
        <v>604079.44999999995</v>
      </c>
    </row>
    <row r="10045" spans="2:7">
      <c r="B10045" s="22" t="s">
        <v>218</v>
      </c>
      <c r="C10045" s="22" t="s">
        <v>7</v>
      </c>
      <c r="D10045" s="22" t="s">
        <v>7</v>
      </c>
      <c r="E10045" s="22" t="s">
        <v>8</v>
      </c>
      <c r="F10045" s="22" t="s">
        <v>12</v>
      </c>
      <c r="G10045" s="1">
        <v>3098567.18</v>
      </c>
    </row>
    <row r="10046" spans="2:7">
      <c r="B10046" s="22" t="s">
        <v>218</v>
      </c>
      <c r="C10046" s="22" t="s">
        <v>7</v>
      </c>
      <c r="D10046" s="22" t="s">
        <v>7</v>
      </c>
      <c r="E10046" s="22" t="s">
        <v>8</v>
      </c>
      <c r="F10046" s="22" t="s">
        <v>13</v>
      </c>
      <c r="G10046" s="1">
        <v>230319.83</v>
      </c>
    </row>
    <row r="10047" spans="2:7">
      <c r="B10047" s="22" t="s">
        <v>218</v>
      </c>
      <c r="C10047" s="22" t="s">
        <v>7</v>
      </c>
      <c r="D10047" s="22" t="s">
        <v>7</v>
      </c>
      <c r="E10047" s="22" t="s">
        <v>14</v>
      </c>
      <c r="F10047" s="22" t="s">
        <v>9</v>
      </c>
      <c r="G10047" s="1">
        <v>3480206.98</v>
      </c>
    </row>
    <row r="10048" spans="2:7">
      <c r="B10048" s="22" t="s">
        <v>218</v>
      </c>
      <c r="C10048" s="22" t="s">
        <v>7</v>
      </c>
      <c r="D10048" s="22" t="s">
        <v>7</v>
      </c>
      <c r="E10048" s="22" t="s">
        <v>14</v>
      </c>
      <c r="F10048" s="22" t="s">
        <v>10</v>
      </c>
      <c r="G10048" s="1">
        <v>551244.28</v>
      </c>
    </row>
    <row r="10049" spans="2:7">
      <c r="B10049" s="22" t="s">
        <v>218</v>
      </c>
      <c r="C10049" s="22" t="s">
        <v>7</v>
      </c>
      <c r="D10049" s="22" t="s">
        <v>7</v>
      </c>
      <c r="E10049" s="22" t="s">
        <v>14</v>
      </c>
      <c r="F10049" s="22" t="s">
        <v>11</v>
      </c>
      <c r="G10049" s="1">
        <v>378973.64</v>
      </c>
    </row>
    <row r="10050" spans="2:7">
      <c r="B10050" s="22" t="s">
        <v>218</v>
      </c>
      <c r="C10050" s="22" t="s">
        <v>7</v>
      </c>
      <c r="D10050" s="22" t="s">
        <v>7</v>
      </c>
      <c r="E10050" s="22" t="s">
        <v>14</v>
      </c>
      <c r="F10050" s="22" t="s">
        <v>12</v>
      </c>
      <c r="G10050" s="1">
        <v>706415.66</v>
      </c>
    </row>
    <row r="10051" spans="2:7">
      <c r="B10051" s="22" t="s">
        <v>218</v>
      </c>
      <c r="C10051" s="22" t="s">
        <v>7</v>
      </c>
      <c r="D10051" s="22" t="s">
        <v>7</v>
      </c>
      <c r="E10051" s="22" t="s">
        <v>14</v>
      </c>
      <c r="F10051" s="22" t="s">
        <v>13</v>
      </c>
      <c r="G10051" s="1">
        <v>60169.22</v>
      </c>
    </row>
    <row r="10052" spans="2:7">
      <c r="B10052" s="22" t="s">
        <v>218</v>
      </c>
      <c r="C10052" s="22" t="s">
        <v>7</v>
      </c>
      <c r="D10052" s="22" t="s">
        <v>7</v>
      </c>
      <c r="E10052" s="22" t="s">
        <v>15</v>
      </c>
      <c r="F10052" s="22" t="s">
        <v>16</v>
      </c>
      <c r="G10052" s="1">
        <v>1607.63</v>
      </c>
    </row>
    <row r="10053" spans="2:7">
      <c r="B10053" s="22" t="s">
        <v>218</v>
      </c>
      <c r="C10053" s="22" t="s">
        <v>7</v>
      </c>
      <c r="D10053" s="22" t="s">
        <v>7</v>
      </c>
      <c r="E10053" s="22" t="s">
        <v>15</v>
      </c>
      <c r="F10053" s="22" t="s">
        <v>71</v>
      </c>
      <c r="G10053" s="1">
        <v>3441.9</v>
      </c>
    </row>
    <row r="10054" spans="2:7">
      <c r="B10054" s="22" t="s">
        <v>218</v>
      </c>
      <c r="C10054" s="22" t="s">
        <v>7</v>
      </c>
      <c r="D10054" s="22" t="s">
        <v>7</v>
      </c>
      <c r="E10054" s="22" t="s">
        <v>15</v>
      </c>
      <c r="F10054" s="22" t="s">
        <v>17</v>
      </c>
      <c r="G10054" s="1">
        <v>394420.77</v>
      </c>
    </row>
    <row r="10055" spans="2:7">
      <c r="B10055" s="22" t="s">
        <v>218</v>
      </c>
      <c r="C10055" s="22" t="s">
        <v>7</v>
      </c>
      <c r="D10055" s="22" t="s">
        <v>7</v>
      </c>
      <c r="E10055" s="22" t="s">
        <v>15</v>
      </c>
      <c r="F10055" s="22" t="s">
        <v>18</v>
      </c>
      <c r="G10055" s="1">
        <v>411552.07</v>
      </c>
    </row>
    <row r="10056" spans="2:7">
      <c r="B10056" s="22" t="s">
        <v>218</v>
      </c>
      <c r="C10056" s="22" t="s">
        <v>7</v>
      </c>
      <c r="D10056" s="22" t="s">
        <v>7</v>
      </c>
      <c r="E10056" s="22" t="s">
        <v>15</v>
      </c>
      <c r="F10056" s="22" t="s">
        <v>19</v>
      </c>
      <c r="G10056" s="1">
        <v>734012.1</v>
      </c>
    </row>
    <row r="10057" spans="2:7">
      <c r="B10057" s="22" t="s">
        <v>218</v>
      </c>
      <c r="C10057" s="22" t="s">
        <v>7</v>
      </c>
      <c r="D10057" s="22" t="s">
        <v>7</v>
      </c>
      <c r="E10057" s="22" t="s">
        <v>15</v>
      </c>
      <c r="F10057" s="22" t="s">
        <v>20</v>
      </c>
      <c r="G10057" s="1">
        <v>563294.68000000005</v>
      </c>
    </row>
    <row r="10058" spans="2:7">
      <c r="B10058" s="22" t="s">
        <v>218</v>
      </c>
      <c r="C10058" s="22" t="s">
        <v>7</v>
      </c>
      <c r="D10058" s="22" t="s">
        <v>7</v>
      </c>
      <c r="E10058" s="22" t="s">
        <v>15</v>
      </c>
      <c r="F10058" s="22" t="s">
        <v>21</v>
      </c>
      <c r="G10058" s="1">
        <v>2735.84</v>
      </c>
    </row>
    <row r="10059" spans="2:7">
      <c r="B10059" s="22" t="s">
        <v>218</v>
      </c>
      <c r="C10059" s="22" t="s">
        <v>7</v>
      </c>
      <c r="D10059" s="22" t="s">
        <v>7</v>
      </c>
      <c r="E10059" s="22" t="s">
        <v>15</v>
      </c>
      <c r="F10059" s="22" t="s">
        <v>22</v>
      </c>
      <c r="G10059" s="1">
        <v>4119.8100000000004</v>
      </c>
    </row>
    <row r="10060" spans="2:7">
      <c r="B10060" s="22" t="s">
        <v>218</v>
      </c>
      <c r="C10060" s="22" t="s">
        <v>7</v>
      </c>
      <c r="D10060" s="22" t="s">
        <v>7</v>
      </c>
      <c r="E10060" s="22" t="s">
        <v>15</v>
      </c>
      <c r="F10060" s="22" t="s">
        <v>23</v>
      </c>
      <c r="G10060" s="1">
        <v>9093.7199999999993</v>
      </c>
    </row>
    <row r="10061" spans="2:7">
      <c r="B10061" s="22" t="s">
        <v>218</v>
      </c>
      <c r="C10061" s="22" t="s">
        <v>7</v>
      </c>
      <c r="D10061" s="22" t="s">
        <v>7</v>
      </c>
      <c r="E10061" s="22" t="s">
        <v>15</v>
      </c>
      <c r="F10061" s="22" t="s">
        <v>24</v>
      </c>
      <c r="G10061" s="1">
        <v>87332.74</v>
      </c>
    </row>
    <row r="10062" spans="2:7">
      <c r="B10062" s="22" t="s">
        <v>218</v>
      </c>
      <c r="C10062" s="22" t="s">
        <v>7</v>
      </c>
      <c r="D10062" s="22" t="s">
        <v>7</v>
      </c>
      <c r="E10062" s="22" t="s">
        <v>15</v>
      </c>
      <c r="F10062" s="22" t="s">
        <v>25</v>
      </c>
      <c r="G10062" s="1">
        <v>290680.02</v>
      </c>
    </row>
    <row r="10063" spans="2:7">
      <c r="B10063" s="22" t="s">
        <v>218</v>
      </c>
      <c r="C10063" s="22" t="s">
        <v>7</v>
      </c>
      <c r="D10063" s="22" t="s">
        <v>7</v>
      </c>
      <c r="E10063" s="22" t="s">
        <v>15</v>
      </c>
      <c r="F10063" s="22" t="s">
        <v>26</v>
      </c>
      <c r="G10063" s="1">
        <v>970055.11</v>
      </c>
    </row>
    <row r="10064" spans="2:7">
      <c r="B10064" s="22" t="s">
        <v>218</v>
      </c>
      <c r="C10064" s="22" t="s">
        <v>7</v>
      </c>
      <c r="D10064" s="22" t="s">
        <v>7</v>
      </c>
      <c r="E10064" s="22" t="s">
        <v>28</v>
      </c>
      <c r="F10064" s="22" t="s">
        <v>29</v>
      </c>
      <c r="G10064" s="1">
        <v>150245.63</v>
      </c>
    </row>
    <row r="10065" spans="2:7">
      <c r="B10065" s="22" t="s">
        <v>218</v>
      </c>
      <c r="C10065" s="22" t="s">
        <v>7</v>
      </c>
      <c r="D10065" s="22" t="s">
        <v>7</v>
      </c>
      <c r="E10065" s="22" t="s">
        <v>28</v>
      </c>
      <c r="F10065" s="22" t="s">
        <v>30</v>
      </c>
      <c r="G10065" s="1">
        <v>909.98</v>
      </c>
    </row>
    <row r="10066" spans="2:7">
      <c r="B10066" s="22" t="s">
        <v>218</v>
      </c>
      <c r="C10066" s="22" t="s">
        <v>7</v>
      </c>
      <c r="D10066" s="22" t="s">
        <v>7</v>
      </c>
      <c r="E10066" s="22" t="s">
        <v>28</v>
      </c>
      <c r="F10066" s="22" t="s">
        <v>32</v>
      </c>
      <c r="G10066" s="1">
        <v>38781.56</v>
      </c>
    </row>
    <row r="10067" spans="2:7">
      <c r="B10067" s="22" t="s">
        <v>218</v>
      </c>
      <c r="C10067" s="22" t="s">
        <v>7</v>
      </c>
      <c r="D10067" s="22" t="s">
        <v>7</v>
      </c>
      <c r="E10067" s="22" t="s">
        <v>28</v>
      </c>
      <c r="F10067" s="22" t="s">
        <v>33</v>
      </c>
      <c r="G10067" s="1">
        <v>77212.800000000003</v>
      </c>
    </row>
    <row r="10068" spans="2:7">
      <c r="B10068" s="22" t="s">
        <v>218</v>
      </c>
      <c r="C10068" s="22" t="s">
        <v>7</v>
      </c>
      <c r="D10068" s="22" t="s">
        <v>7</v>
      </c>
      <c r="E10068" s="22" t="s">
        <v>34</v>
      </c>
      <c r="F10068" s="22" t="s">
        <v>35</v>
      </c>
      <c r="G10068" s="1">
        <v>12788.01</v>
      </c>
    </row>
    <row r="10069" spans="2:7">
      <c r="B10069" s="22" t="s">
        <v>218</v>
      </c>
      <c r="C10069" s="22" t="s">
        <v>7</v>
      </c>
      <c r="D10069" s="22" t="s">
        <v>7</v>
      </c>
      <c r="E10069" s="22" t="s">
        <v>34</v>
      </c>
      <c r="F10069" s="22" t="s">
        <v>37</v>
      </c>
      <c r="G10069" s="1">
        <v>215403.15</v>
      </c>
    </row>
    <row r="10070" spans="2:7">
      <c r="B10070" s="22" t="s">
        <v>218</v>
      </c>
      <c r="C10070" s="22" t="s">
        <v>7</v>
      </c>
      <c r="D10070" s="22" t="s">
        <v>7</v>
      </c>
      <c r="E10070" s="22" t="s">
        <v>34</v>
      </c>
      <c r="F10070" s="22" t="s">
        <v>38</v>
      </c>
      <c r="G10070" s="1">
        <v>93779.09</v>
      </c>
    </row>
    <row r="10071" spans="2:7">
      <c r="B10071" s="22" t="s">
        <v>218</v>
      </c>
      <c r="C10071" s="22" t="s">
        <v>7</v>
      </c>
      <c r="D10071" s="22" t="s">
        <v>7</v>
      </c>
      <c r="E10071" s="22" t="s">
        <v>34</v>
      </c>
      <c r="F10071" s="22" t="s">
        <v>39</v>
      </c>
      <c r="G10071" s="1">
        <v>377941.46</v>
      </c>
    </row>
    <row r="10072" spans="2:7">
      <c r="B10072" s="22" t="s">
        <v>218</v>
      </c>
      <c r="C10072" s="22" t="s">
        <v>7</v>
      </c>
      <c r="D10072" s="22" t="s">
        <v>7</v>
      </c>
      <c r="E10072" s="22" t="s">
        <v>34</v>
      </c>
      <c r="F10072" s="22" t="s">
        <v>40</v>
      </c>
      <c r="G10072" s="1">
        <v>62663.5</v>
      </c>
    </row>
    <row r="10073" spans="2:7">
      <c r="B10073" s="22" t="s">
        <v>218</v>
      </c>
      <c r="C10073" s="22" t="s">
        <v>7</v>
      </c>
      <c r="D10073" s="22" t="s">
        <v>7</v>
      </c>
      <c r="E10073" s="22" t="s">
        <v>34</v>
      </c>
      <c r="F10073" s="22" t="s">
        <v>41</v>
      </c>
      <c r="G10073" s="1">
        <v>30064.09</v>
      </c>
    </row>
    <row r="10074" spans="2:7">
      <c r="B10074" s="22" t="s">
        <v>218</v>
      </c>
      <c r="C10074" s="22" t="s">
        <v>7</v>
      </c>
      <c r="D10074" s="22" t="s">
        <v>7</v>
      </c>
      <c r="E10074" s="22" t="s">
        <v>34</v>
      </c>
      <c r="F10074" s="22" t="s">
        <v>42</v>
      </c>
      <c r="G10074" s="1">
        <v>17732.919999999998</v>
      </c>
    </row>
    <row r="10075" spans="2:7">
      <c r="B10075" s="22" t="s">
        <v>218</v>
      </c>
      <c r="C10075" s="22" t="s">
        <v>7</v>
      </c>
      <c r="D10075" s="22" t="s">
        <v>7</v>
      </c>
      <c r="E10075" s="22" t="s">
        <v>34</v>
      </c>
      <c r="F10075" s="22" t="s">
        <v>46</v>
      </c>
      <c r="G10075" s="1">
        <v>4543.72</v>
      </c>
    </row>
    <row r="10076" spans="2:7">
      <c r="B10076" s="22" t="s">
        <v>218</v>
      </c>
      <c r="C10076" s="22" t="s">
        <v>7</v>
      </c>
      <c r="D10076" s="22" t="s">
        <v>7</v>
      </c>
      <c r="E10076" s="22" t="s">
        <v>34</v>
      </c>
      <c r="F10076" s="22" t="s">
        <v>47</v>
      </c>
      <c r="G10076" s="1">
        <v>9494</v>
      </c>
    </row>
    <row r="10077" spans="2:7">
      <c r="B10077" s="22" t="s">
        <v>218</v>
      </c>
      <c r="C10077" s="22" t="s">
        <v>7</v>
      </c>
      <c r="D10077" s="22" t="s">
        <v>7</v>
      </c>
      <c r="E10077" s="22" t="s">
        <v>34</v>
      </c>
      <c r="F10077" s="22" t="s">
        <v>75</v>
      </c>
      <c r="G10077" s="1">
        <v>5281.99</v>
      </c>
    </row>
    <row r="10078" spans="2:7">
      <c r="B10078" s="22" t="s">
        <v>218</v>
      </c>
      <c r="C10078" s="22" t="s">
        <v>7</v>
      </c>
      <c r="D10078" s="22" t="s">
        <v>7</v>
      </c>
      <c r="E10078" s="22" t="s">
        <v>34</v>
      </c>
      <c r="F10078" s="22" t="s">
        <v>66</v>
      </c>
      <c r="G10078" s="1">
        <v>1151.17</v>
      </c>
    </row>
    <row r="10079" spans="2:7">
      <c r="B10079" s="22" t="s">
        <v>218</v>
      </c>
      <c r="C10079" s="22" t="s">
        <v>7</v>
      </c>
      <c r="D10079" s="22" t="s">
        <v>7</v>
      </c>
      <c r="E10079" s="22" t="s">
        <v>34</v>
      </c>
      <c r="F10079" s="22" t="s">
        <v>85</v>
      </c>
      <c r="G10079" s="1">
        <v>41970.45</v>
      </c>
    </row>
    <row r="10080" spans="2:7">
      <c r="B10080" s="22" t="s">
        <v>218</v>
      </c>
      <c r="C10080" s="22" t="s">
        <v>7</v>
      </c>
      <c r="D10080" s="22" t="s">
        <v>7</v>
      </c>
      <c r="E10080" s="22" t="s">
        <v>34</v>
      </c>
      <c r="F10080" s="22" t="s">
        <v>49</v>
      </c>
      <c r="G10080" s="1">
        <v>794611</v>
      </c>
    </row>
    <row r="10081" spans="2:7">
      <c r="B10081" s="22" t="s">
        <v>218</v>
      </c>
      <c r="C10081" s="22" t="s">
        <v>7</v>
      </c>
      <c r="D10081" s="22" t="s">
        <v>7</v>
      </c>
      <c r="E10081" s="22" t="s">
        <v>34</v>
      </c>
      <c r="F10081" s="22" t="s">
        <v>51</v>
      </c>
      <c r="G10081" s="1">
        <v>101.76</v>
      </c>
    </row>
    <row r="10082" spans="2:7">
      <c r="B10082" s="22" t="s">
        <v>218</v>
      </c>
      <c r="C10082" s="22" t="s">
        <v>7</v>
      </c>
      <c r="D10082" s="22" t="s">
        <v>7</v>
      </c>
      <c r="E10082" s="22" t="s">
        <v>34</v>
      </c>
      <c r="F10082" s="22" t="s">
        <v>55</v>
      </c>
      <c r="G10082" s="1">
        <v>1739</v>
      </c>
    </row>
    <row r="10083" spans="2:7">
      <c r="B10083" s="22" t="s">
        <v>218</v>
      </c>
      <c r="C10083" s="22" t="s">
        <v>7</v>
      </c>
      <c r="D10083" s="22" t="s">
        <v>7</v>
      </c>
      <c r="E10083" s="22" t="s">
        <v>34</v>
      </c>
      <c r="F10083" s="22" t="s">
        <v>58</v>
      </c>
      <c r="G10083" s="1">
        <v>34936.949999999997</v>
      </c>
    </row>
    <row r="10084" spans="2:7">
      <c r="B10084" s="22" t="s">
        <v>218</v>
      </c>
      <c r="C10084" s="22" t="s">
        <v>7</v>
      </c>
      <c r="D10084" s="22" t="s">
        <v>7</v>
      </c>
      <c r="E10084" s="22" t="s">
        <v>59</v>
      </c>
      <c r="F10084" s="22" t="s">
        <v>55</v>
      </c>
      <c r="G10084" s="1">
        <v>25313.55</v>
      </c>
    </row>
    <row r="10085" spans="2:7">
      <c r="B10085" s="22" t="s">
        <v>219</v>
      </c>
      <c r="C10085" s="22" t="s">
        <v>7</v>
      </c>
      <c r="D10085" s="22" t="s">
        <v>5</v>
      </c>
      <c r="E10085" s="22" t="s">
        <v>5</v>
      </c>
      <c r="F10085" s="22" t="s">
        <v>6</v>
      </c>
      <c r="G10085" s="1">
        <v>1022577.28</v>
      </c>
    </row>
    <row r="10086" spans="2:7">
      <c r="B10086" s="22" t="s">
        <v>219</v>
      </c>
      <c r="C10086" s="22" t="s">
        <v>7</v>
      </c>
      <c r="D10086" s="22" t="s">
        <v>5</v>
      </c>
      <c r="E10086" s="22" t="s">
        <v>7</v>
      </c>
      <c r="F10086" s="22" t="s">
        <v>6</v>
      </c>
      <c r="G10086" s="1">
        <v>-1517529.67</v>
      </c>
    </row>
    <row r="10087" spans="2:7">
      <c r="B10087" s="22" t="s">
        <v>219</v>
      </c>
      <c r="C10087" s="22" t="s">
        <v>7</v>
      </c>
      <c r="D10087" s="22" t="s">
        <v>5</v>
      </c>
      <c r="E10087" s="22" t="s">
        <v>8</v>
      </c>
      <c r="F10087" s="22" t="s">
        <v>9</v>
      </c>
      <c r="G10087" s="1">
        <v>69842852.549999997</v>
      </c>
    </row>
    <row r="10088" spans="2:7">
      <c r="B10088" s="22" t="s">
        <v>219</v>
      </c>
      <c r="C10088" s="22" t="s">
        <v>7</v>
      </c>
      <c r="D10088" s="22" t="s">
        <v>5</v>
      </c>
      <c r="E10088" s="22" t="s">
        <v>8</v>
      </c>
      <c r="F10088" s="22" t="s">
        <v>10</v>
      </c>
      <c r="G10088" s="1">
        <v>519428.7</v>
      </c>
    </row>
    <row r="10089" spans="2:7">
      <c r="B10089" s="22" t="s">
        <v>219</v>
      </c>
      <c r="C10089" s="22" t="s">
        <v>7</v>
      </c>
      <c r="D10089" s="22" t="s">
        <v>5</v>
      </c>
      <c r="E10089" s="22" t="s">
        <v>8</v>
      </c>
      <c r="F10089" s="22" t="s">
        <v>11</v>
      </c>
      <c r="G10089" s="1">
        <v>785515.12</v>
      </c>
    </row>
    <row r="10090" spans="2:7">
      <c r="B10090" s="22" t="s">
        <v>219</v>
      </c>
      <c r="C10090" s="22" t="s">
        <v>7</v>
      </c>
      <c r="D10090" s="22" t="s">
        <v>5</v>
      </c>
      <c r="E10090" s="22" t="s">
        <v>8</v>
      </c>
      <c r="F10090" s="22" t="s">
        <v>12</v>
      </c>
      <c r="G10090" s="1">
        <v>559484.96</v>
      </c>
    </row>
    <row r="10091" spans="2:7">
      <c r="B10091" s="22" t="s">
        <v>219</v>
      </c>
      <c r="C10091" s="22" t="s">
        <v>7</v>
      </c>
      <c r="D10091" s="22" t="s">
        <v>5</v>
      </c>
      <c r="E10091" s="22" t="s">
        <v>8</v>
      </c>
      <c r="F10091" s="22" t="s">
        <v>13</v>
      </c>
      <c r="G10091" s="1">
        <v>289350.59000000003</v>
      </c>
    </row>
    <row r="10092" spans="2:7">
      <c r="B10092" s="22" t="s">
        <v>219</v>
      </c>
      <c r="C10092" s="22" t="s">
        <v>7</v>
      </c>
      <c r="D10092" s="22" t="s">
        <v>5</v>
      </c>
      <c r="E10092" s="22" t="s">
        <v>8</v>
      </c>
      <c r="F10092" s="22" t="s">
        <v>70</v>
      </c>
      <c r="G10092" s="1">
        <v>475632</v>
      </c>
    </row>
    <row r="10093" spans="2:7">
      <c r="B10093" s="22" t="s">
        <v>219</v>
      </c>
      <c r="C10093" s="22" t="s">
        <v>7</v>
      </c>
      <c r="D10093" s="22" t="s">
        <v>5</v>
      </c>
      <c r="E10093" s="22" t="s">
        <v>14</v>
      </c>
      <c r="F10093" s="22" t="s">
        <v>9</v>
      </c>
      <c r="G10093" s="1">
        <v>24406343.579999998</v>
      </c>
    </row>
    <row r="10094" spans="2:7">
      <c r="B10094" s="22" t="s">
        <v>219</v>
      </c>
      <c r="C10094" s="22" t="s">
        <v>7</v>
      </c>
      <c r="D10094" s="22" t="s">
        <v>5</v>
      </c>
      <c r="E10094" s="22" t="s">
        <v>14</v>
      </c>
      <c r="F10094" s="22" t="s">
        <v>10</v>
      </c>
      <c r="G10094" s="1">
        <v>862212.74</v>
      </c>
    </row>
    <row r="10095" spans="2:7">
      <c r="B10095" s="22" t="s">
        <v>219</v>
      </c>
      <c r="C10095" s="22" t="s">
        <v>7</v>
      </c>
      <c r="D10095" s="22" t="s">
        <v>5</v>
      </c>
      <c r="E10095" s="22" t="s">
        <v>14</v>
      </c>
      <c r="F10095" s="22" t="s">
        <v>11</v>
      </c>
      <c r="G10095" s="1">
        <v>472442.37</v>
      </c>
    </row>
    <row r="10096" spans="2:7">
      <c r="B10096" s="22" t="s">
        <v>219</v>
      </c>
      <c r="C10096" s="22" t="s">
        <v>7</v>
      </c>
      <c r="D10096" s="22" t="s">
        <v>5</v>
      </c>
      <c r="E10096" s="22" t="s">
        <v>14</v>
      </c>
      <c r="F10096" s="22" t="s">
        <v>12</v>
      </c>
      <c r="G10096" s="1">
        <v>18392.259999999998</v>
      </c>
    </row>
    <row r="10097" spans="2:7">
      <c r="B10097" s="22" t="s">
        <v>219</v>
      </c>
      <c r="C10097" s="22" t="s">
        <v>7</v>
      </c>
      <c r="D10097" s="22" t="s">
        <v>5</v>
      </c>
      <c r="E10097" s="22" t="s">
        <v>14</v>
      </c>
      <c r="F10097" s="22" t="s">
        <v>13</v>
      </c>
      <c r="G10097" s="1">
        <v>323369.15000000002</v>
      </c>
    </row>
    <row r="10098" spans="2:7">
      <c r="B10098" s="22" t="s">
        <v>219</v>
      </c>
      <c r="C10098" s="22" t="s">
        <v>7</v>
      </c>
      <c r="D10098" s="22" t="s">
        <v>5</v>
      </c>
      <c r="E10098" s="22" t="s">
        <v>15</v>
      </c>
      <c r="F10098" s="22" t="s">
        <v>16</v>
      </c>
      <c r="G10098" s="1">
        <v>65130.13</v>
      </c>
    </row>
    <row r="10099" spans="2:7">
      <c r="B10099" s="22" t="s">
        <v>219</v>
      </c>
      <c r="C10099" s="22" t="s">
        <v>7</v>
      </c>
      <c r="D10099" s="22" t="s">
        <v>5</v>
      </c>
      <c r="E10099" s="22" t="s">
        <v>15</v>
      </c>
      <c r="F10099" s="22" t="s">
        <v>71</v>
      </c>
      <c r="G10099" s="1">
        <v>51975.9</v>
      </c>
    </row>
    <row r="10100" spans="2:7">
      <c r="B10100" s="22" t="s">
        <v>219</v>
      </c>
      <c r="C10100" s="22" t="s">
        <v>7</v>
      </c>
      <c r="D10100" s="22" t="s">
        <v>5</v>
      </c>
      <c r="E10100" s="22" t="s">
        <v>15</v>
      </c>
      <c r="F10100" s="22" t="s">
        <v>17</v>
      </c>
      <c r="G10100" s="1">
        <v>5112718.6900000004</v>
      </c>
    </row>
    <row r="10101" spans="2:7">
      <c r="B10101" s="22" t="s">
        <v>219</v>
      </c>
      <c r="C10101" s="22" t="s">
        <v>7</v>
      </c>
      <c r="D10101" s="22" t="s">
        <v>5</v>
      </c>
      <c r="E10101" s="22" t="s">
        <v>15</v>
      </c>
      <c r="F10101" s="22" t="s">
        <v>18</v>
      </c>
      <c r="G10101" s="1">
        <v>1945700.64</v>
      </c>
    </row>
    <row r="10102" spans="2:7">
      <c r="B10102" s="22" t="s">
        <v>219</v>
      </c>
      <c r="C10102" s="22" t="s">
        <v>7</v>
      </c>
      <c r="D10102" s="22" t="s">
        <v>5</v>
      </c>
      <c r="E10102" s="22" t="s">
        <v>15</v>
      </c>
      <c r="F10102" s="22" t="s">
        <v>19</v>
      </c>
      <c r="G10102" s="1">
        <v>11118603.17</v>
      </c>
    </row>
    <row r="10103" spans="2:7">
      <c r="B10103" s="22" t="s">
        <v>219</v>
      </c>
      <c r="C10103" s="22" t="s">
        <v>7</v>
      </c>
      <c r="D10103" s="22" t="s">
        <v>5</v>
      </c>
      <c r="E10103" s="22" t="s">
        <v>15</v>
      </c>
      <c r="F10103" s="22" t="s">
        <v>20</v>
      </c>
      <c r="G10103" s="1">
        <v>3339056.31</v>
      </c>
    </row>
    <row r="10104" spans="2:7">
      <c r="B10104" s="22" t="s">
        <v>219</v>
      </c>
      <c r="C10104" s="22" t="s">
        <v>7</v>
      </c>
      <c r="D10104" s="22" t="s">
        <v>5</v>
      </c>
      <c r="E10104" s="22" t="s">
        <v>15</v>
      </c>
      <c r="F10104" s="22" t="s">
        <v>21</v>
      </c>
      <c r="G10104" s="1">
        <v>35569.5</v>
      </c>
    </row>
    <row r="10105" spans="2:7">
      <c r="B10105" s="22" t="s">
        <v>219</v>
      </c>
      <c r="C10105" s="22" t="s">
        <v>7</v>
      </c>
      <c r="D10105" s="22" t="s">
        <v>5</v>
      </c>
      <c r="E10105" s="22" t="s">
        <v>15</v>
      </c>
      <c r="F10105" s="22" t="s">
        <v>22</v>
      </c>
      <c r="G10105" s="1">
        <v>18950.46</v>
      </c>
    </row>
    <row r="10106" spans="2:7">
      <c r="B10106" s="22" t="s">
        <v>219</v>
      </c>
      <c r="C10106" s="22" t="s">
        <v>7</v>
      </c>
      <c r="D10106" s="22" t="s">
        <v>5</v>
      </c>
      <c r="E10106" s="22" t="s">
        <v>15</v>
      </c>
      <c r="F10106" s="22" t="s">
        <v>23</v>
      </c>
      <c r="G10106" s="1">
        <v>221040.1</v>
      </c>
    </row>
    <row r="10107" spans="2:7">
      <c r="B10107" s="22" t="s">
        <v>219</v>
      </c>
      <c r="C10107" s="22" t="s">
        <v>7</v>
      </c>
      <c r="D10107" s="22" t="s">
        <v>5</v>
      </c>
      <c r="E10107" s="22" t="s">
        <v>15</v>
      </c>
      <c r="F10107" s="22" t="s">
        <v>24</v>
      </c>
      <c r="G10107" s="1">
        <v>397896.32</v>
      </c>
    </row>
    <row r="10108" spans="2:7">
      <c r="B10108" s="22" t="s">
        <v>219</v>
      </c>
      <c r="C10108" s="22" t="s">
        <v>7</v>
      </c>
      <c r="D10108" s="22" t="s">
        <v>5</v>
      </c>
      <c r="E10108" s="22" t="s">
        <v>15</v>
      </c>
      <c r="F10108" s="22" t="s">
        <v>25</v>
      </c>
      <c r="G10108" s="1">
        <v>8339033.2000000002</v>
      </c>
    </row>
    <row r="10109" spans="2:7">
      <c r="B10109" s="22" t="s">
        <v>219</v>
      </c>
      <c r="C10109" s="22" t="s">
        <v>7</v>
      </c>
      <c r="D10109" s="22" t="s">
        <v>5</v>
      </c>
      <c r="E10109" s="22" t="s">
        <v>15</v>
      </c>
      <c r="F10109" s="22" t="s">
        <v>26</v>
      </c>
      <c r="G10109" s="1">
        <v>6067707.8499999996</v>
      </c>
    </row>
    <row r="10110" spans="2:7">
      <c r="B10110" s="22" t="s">
        <v>219</v>
      </c>
      <c r="C10110" s="22" t="s">
        <v>7</v>
      </c>
      <c r="D10110" s="22" t="s">
        <v>5</v>
      </c>
      <c r="E10110" s="22" t="s">
        <v>15</v>
      </c>
      <c r="F10110" s="22" t="s">
        <v>27</v>
      </c>
      <c r="G10110" s="1">
        <v>1139.04</v>
      </c>
    </row>
    <row r="10111" spans="2:7">
      <c r="B10111" s="22" t="s">
        <v>219</v>
      </c>
      <c r="C10111" s="22" t="s">
        <v>7</v>
      </c>
      <c r="D10111" s="22" t="s">
        <v>5</v>
      </c>
      <c r="E10111" s="22" t="s">
        <v>15</v>
      </c>
      <c r="F10111" s="22" t="s">
        <v>72</v>
      </c>
      <c r="G10111" s="1">
        <v>1139.04</v>
      </c>
    </row>
    <row r="10112" spans="2:7">
      <c r="B10112" s="22" t="s">
        <v>219</v>
      </c>
      <c r="C10112" s="22" t="s">
        <v>7</v>
      </c>
      <c r="D10112" s="22" t="s">
        <v>5</v>
      </c>
      <c r="E10112" s="22" t="s">
        <v>28</v>
      </c>
      <c r="F10112" s="22" t="s">
        <v>29</v>
      </c>
      <c r="G10112" s="1">
        <v>1965828.54</v>
      </c>
    </row>
    <row r="10113" spans="2:7">
      <c r="B10113" s="22" t="s">
        <v>219</v>
      </c>
      <c r="C10113" s="22" t="s">
        <v>7</v>
      </c>
      <c r="D10113" s="22" t="s">
        <v>5</v>
      </c>
      <c r="E10113" s="22" t="s">
        <v>28</v>
      </c>
      <c r="F10113" s="22" t="s">
        <v>30</v>
      </c>
      <c r="G10113" s="1">
        <v>363516.42</v>
      </c>
    </row>
    <row r="10114" spans="2:7">
      <c r="B10114" s="22" t="s">
        <v>219</v>
      </c>
      <c r="C10114" s="22" t="s">
        <v>7</v>
      </c>
      <c r="D10114" s="22" t="s">
        <v>5</v>
      </c>
      <c r="E10114" s="22" t="s">
        <v>28</v>
      </c>
      <c r="F10114" s="22" t="s">
        <v>31</v>
      </c>
      <c r="G10114" s="1">
        <v>764673.6</v>
      </c>
    </row>
    <row r="10115" spans="2:7">
      <c r="B10115" s="22" t="s">
        <v>219</v>
      </c>
      <c r="C10115" s="22" t="s">
        <v>7</v>
      </c>
      <c r="D10115" s="22" t="s">
        <v>5</v>
      </c>
      <c r="E10115" s="22" t="s">
        <v>28</v>
      </c>
      <c r="F10115" s="22" t="s">
        <v>32</v>
      </c>
      <c r="G10115" s="1">
        <v>299696.09000000003</v>
      </c>
    </row>
    <row r="10116" spans="2:7">
      <c r="B10116" s="22" t="s">
        <v>219</v>
      </c>
      <c r="C10116" s="22" t="s">
        <v>7</v>
      </c>
      <c r="D10116" s="22" t="s">
        <v>5</v>
      </c>
      <c r="E10116" s="22" t="s">
        <v>28</v>
      </c>
      <c r="F10116" s="22" t="s">
        <v>33</v>
      </c>
      <c r="G10116" s="1">
        <v>314476.02</v>
      </c>
    </row>
    <row r="10117" spans="2:7">
      <c r="B10117" s="22" t="s">
        <v>219</v>
      </c>
      <c r="C10117" s="22" t="s">
        <v>7</v>
      </c>
      <c r="D10117" s="22" t="s">
        <v>5</v>
      </c>
      <c r="E10117" s="22" t="s">
        <v>34</v>
      </c>
      <c r="F10117" s="22" t="s">
        <v>35</v>
      </c>
      <c r="G10117" s="1">
        <v>139.94999999999999</v>
      </c>
    </row>
    <row r="10118" spans="2:7">
      <c r="B10118" s="22" t="s">
        <v>219</v>
      </c>
      <c r="C10118" s="22" t="s">
        <v>7</v>
      </c>
      <c r="D10118" s="22" t="s">
        <v>5</v>
      </c>
      <c r="E10118" s="22" t="s">
        <v>34</v>
      </c>
      <c r="F10118" s="22" t="s">
        <v>36</v>
      </c>
      <c r="G10118" s="1">
        <v>31101.34</v>
      </c>
    </row>
    <row r="10119" spans="2:7">
      <c r="B10119" s="22" t="s">
        <v>219</v>
      </c>
      <c r="C10119" s="22" t="s">
        <v>7</v>
      </c>
      <c r="D10119" s="22" t="s">
        <v>5</v>
      </c>
      <c r="E10119" s="22" t="s">
        <v>34</v>
      </c>
      <c r="F10119" s="22" t="s">
        <v>37</v>
      </c>
      <c r="G10119" s="1">
        <v>244344.41</v>
      </c>
    </row>
    <row r="10120" spans="2:7">
      <c r="B10120" s="22" t="s">
        <v>219</v>
      </c>
      <c r="C10120" s="22" t="s">
        <v>7</v>
      </c>
      <c r="D10120" s="22" t="s">
        <v>5</v>
      </c>
      <c r="E10120" s="22" t="s">
        <v>34</v>
      </c>
      <c r="F10120" s="22" t="s">
        <v>73</v>
      </c>
      <c r="G10120" s="1">
        <v>484061.88</v>
      </c>
    </row>
    <row r="10121" spans="2:7">
      <c r="B10121" s="22" t="s">
        <v>219</v>
      </c>
      <c r="C10121" s="22" t="s">
        <v>7</v>
      </c>
      <c r="D10121" s="22" t="s">
        <v>5</v>
      </c>
      <c r="E10121" s="22" t="s">
        <v>34</v>
      </c>
      <c r="F10121" s="22" t="s">
        <v>38</v>
      </c>
      <c r="G10121" s="1">
        <v>187731.56</v>
      </c>
    </row>
    <row r="10122" spans="2:7">
      <c r="B10122" s="22" t="s">
        <v>219</v>
      </c>
      <c r="C10122" s="22" t="s">
        <v>7</v>
      </c>
      <c r="D10122" s="22" t="s">
        <v>5</v>
      </c>
      <c r="E10122" s="22" t="s">
        <v>34</v>
      </c>
      <c r="F10122" s="22" t="s">
        <v>39</v>
      </c>
      <c r="G10122" s="1">
        <v>1457990.89</v>
      </c>
    </row>
    <row r="10123" spans="2:7">
      <c r="B10123" s="22" t="s">
        <v>219</v>
      </c>
      <c r="C10123" s="22" t="s">
        <v>7</v>
      </c>
      <c r="D10123" s="22" t="s">
        <v>5</v>
      </c>
      <c r="E10123" s="22" t="s">
        <v>34</v>
      </c>
      <c r="F10123" s="22" t="s">
        <v>40</v>
      </c>
      <c r="G10123" s="1">
        <v>52207.5</v>
      </c>
    </row>
    <row r="10124" spans="2:7">
      <c r="B10124" s="22" t="s">
        <v>219</v>
      </c>
      <c r="C10124" s="22" t="s">
        <v>7</v>
      </c>
      <c r="D10124" s="22" t="s">
        <v>5</v>
      </c>
      <c r="E10124" s="22" t="s">
        <v>34</v>
      </c>
      <c r="F10124" s="22" t="s">
        <v>41</v>
      </c>
      <c r="G10124" s="1">
        <v>48451.48</v>
      </c>
    </row>
    <row r="10125" spans="2:7">
      <c r="B10125" s="22" t="s">
        <v>219</v>
      </c>
      <c r="C10125" s="22" t="s">
        <v>7</v>
      </c>
      <c r="D10125" s="22" t="s">
        <v>5</v>
      </c>
      <c r="E10125" s="22" t="s">
        <v>34</v>
      </c>
      <c r="F10125" s="22" t="s">
        <v>65</v>
      </c>
      <c r="G10125" s="1">
        <v>56944.22</v>
      </c>
    </row>
    <row r="10126" spans="2:7">
      <c r="B10126" s="22" t="s">
        <v>219</v>
      </c>
      <c r="C10126" s="22" t="s">
        <v>7</v>
      </c>
      <c r="D10126" s="22" t="s">
        <v>5</v>
      </c>
      <c r="E10126" s="22" t="s">
        <v>34</v>
      </c>
      <c r="F10126" s="22" t="s">
        <v>42</v>
      </c>
      <c r="G10126" s="1">
        <v>1012.32</v>
      </c>
    </row>
    <row r="10127" spans="2:7">
      <c r="B10127" s="22" t="s">
        <v>219</v>
      </c>
      <c r="C10127" s="22" t="s">
        <v>7</v>
      </c>
      <c r="D10127" s="22" t="s">
        <v>5</v>
      </c>
      <c r="E10127" s="22" t="s">
        <v>34</v>
      </c>
      <c r="F10127" s="22" t="s">
        <v>43</v>
      </c>
      <c r="G10127" s="1">
        <v>458916.69</v>
      </c>
    </row>
    <row r="10128" spans="2:7">
      <c r="B10128" s="22" t="s">
        <v>219</v>
      </c>
      <c r="C10128" s="22" t="s">
        <v>7</v>
      </c>
      <c r="D10128" s="22" t="s">
        <v>5</v>
      </c>
      <c r="E10128" s="22" t="s">
        <v>34</v>
      </c>
      <c r="F10128" s="22" t="s">
        <v>44</v>
      </c>
      <c r="G10128" s="1">
        <v>13095.72</v>
      </c>
    </row>
    <row r="10129" spans="2:7">
      <c r="B10129" s="22" t="s">
        <v>219</v>
      </c>
      <c r="C10129" s="22" t="s">
        <v>7</v>
      </c>
      <c r="D10129" s="22" t="s">
        <v>5</v>
      </c>
      <c r="E10129" s="22" t="s">
        <v>34</v>
      </c>
      <c r="F10129" s="22" t="s">
        <v>45</v>
      </c>
      <c r="G10129" s="1">
        <v>584891.46</v>
      </c>
    </row>
    <row r="10130" spans="2:7">
      <c r="B10130" s="22" t="s">
        <v>219</v>
      </c>
      <c r="C10130" s="22" t="s">
        <v>7</v>
      </c>
      <c r="D10130" s="22" t="s">
        <v>5</v>
      </c>
      <c r="E10130" s="22" t="s">
        <v>34</v>
      </c>
      <c r="F10130" s="22" t="s">
        <v>46</v>
      </c>
      <c r="G10130" s="1">
        <v>274297.96000000002</v>
      </c>
    </row>
    <row r="10131" spans="2:7">
      <c r="B10131" s="22" t="s">
        <v>219</v>
      </c>
      <c r="C10131" s="22" t="s">
        <v>7</v>
      </c>
      <c r="D10131" s="22" t="s">
        <v>5</v>
      </c>
      <c r="E10131" s="22" t="s">
        <v>34</v>
      </c>
      <c r="F10131" s="22" t="s">
        <v>47</v>
      </c>
      <c r="G10131" s="1">
        <v>394586.47</v>
      </c>
    </row>
    <row r="10132" spans="2:7">
      <c r="B10132" s="22" t="s">
        <v>219</v>
      </c>
      <c r="C10132" s="22" t="s">
        <v>7</v>
      </c>
      <c r="D10132" s="22" t="s">
        <v>5</v>
      </c>
      <c r="E10132" s="22" t="s">
        <v>34</v>
      </c>
      <c r="F10132" s="22" t="s">
        <v>48</v>
      </c>
      <c r="G10132" s="1">
        <v>84297.35</v>
      </c>
    </row>
    <row r="10133" spans="2:7">
      <c r="B10133" s="22" t="s">
        <v>219</v>
      </c>
      <c r="C10133" s="22" t="s">
        <v>7</v>
      </c>
      <c r="D10133" s="22" t="s">
        <v>5</v>
      </c>
      <c r="E10133" s="22" t="s">
        <v>34</v>
      </c>
      <c r="F10133" s="22" t="s">
        <v>75</v>
      </c>
      <c r="G10133" s="1">
        <v>227595.4</v>
      </c>
    </row>
    <row r="10134" spans="2:7">
      <c r="B10134" s="22" t="s">
        <v>219</v>
      </c>
      <c r="C10134" s="22" t="s">
        <v>7</v>
      </c>
      <c r="D10134" s="22" t="s">
        <v>5</v>
      </c>
      <c r="E10134" s="22" t="s">
        <v>34</v>
      </c>
      <c r="F10134" s="22" t="s">
        <v>88</v>
      </c>
      <c r="G10134" s="1">
        <v>29.55</v>
      </c>
    </row>
    <row r="10135" spans="2:7">
      <c r="B10135" s="22" t="s">
        <v>219</v>
      </c>
      <c r="C10135" s="22" t="s">
        <v>7</v>
      </c>
      <c r="D10135" s="22" t="s">
        <v>5</v>
      </c>
      <c r="E10135" s="22" t="s">
        <v>34</v>
      </c>
      <c r="F10135" s="22" t="s">
        <v>66</v>
      </c>
      <c r="G10135" s="1">
        <v>21256.59</v>
      </c>
    </row>
    <row r="10136" spans="2:7">
      <c r="B10136" s="22" t="s">
        <v>219</v>
      </c>
      <c r="C10136" s="22" t="s">
        <v>7</v>
      </c>
      <c r="D10136" s="22" t="s">
        <v>5</v>
      </c>
      <c r="E10136" s="22" t="s">
        <v>34</v>
      </c>
      <c r="F10136" s="22" t="s">
        <v>67</v>
      </c>
      <c r="G10136" s="1">
        <v>18785.990000000002</v>
      </c>
    </row>
    <row r="10137" spans="2:7">
      <c r="B10137" s="22" t="s">
        <v>219</v>
      </c>
      <c r="C10137" s="22" t="s">
        <v>7</v>
      </c>
      <c r="D10137" s="22" t="s">
        <v>5</v>
      </c>
      <c r="E10137" s="22" t="s">
        <v>34</v>
      </c>
      <c r="F10137" s="22" t="s">
        <v>85</v>
      </c>
      <c r="G10137" s="1">
        <v>129769.41</v>
      </c>
    </row>
    <row r="10138" spans="2:7">
      <c r="B10138" s="22" t="s">
        <v>219</v>
      </c>
      <c r="C10138" s="22" t="s">
        <v>7</v>
      </c>
      <c r="D10138" s="22" t="s">
        <v>5</v>
      </c>
      <c r="E10138" s="22" t="s">
        <v>34</v>
      </c>
      <c r="F10138" s="22" t="s">
        <v>49</v>
      </c>
      <c r="G10138" s="1">
        <v>1709572.86</v>
      </c>
    </row>
    <row r="10139" spans="2:7">
      <c r="B10139" s="22" t="s">
        <v>219</v>
      </c>
      <c r="C10139" s="22" t="s">
        <v>7</v>
      </c>
      <c r="D10139" s="22" t="s">
        <v>5</v>
      </c>
      <c r="E10139" s="22" t="s">
        <v>34</v>
      </c>
      <c r="F10139" s="22" t="s">
        <v>50</v>
      </c>
      <c r="G10139" s="1">
        <v>388810.21</v>
      </c>
    </row>
    <row r="10140" spans="2:7">
      <c r="B10140" s="22" t="s">
        <v>219</v>
      </c>
      <c r="C10140" s="22" t="s">
        <v>7</v>
      </c>
      <c r="D10140" s="22" t="s">
        <v>5</v>
      </c>
      <c r="E10140" s="22" t="s">
        <v>34</v>
      </c>
      <c r="F10140" s="22" t="s">
        <v>51</v>
      </c>
      <c r="G10140" s="1">
        <v>746.12</v>
      </c>
    </row>
    <row r="10141" spans="2:7">
      <c r="B10141" s="22" t="s">
        <v>219</v>
      </c>
      <c r="C10141" s="22" t="s">
        <v>7</v>
      </c>
      <c r="D10141" s="22" t="s">
        <v>5</v>
      </c>
      <c r="E10141" s="22" t="s">
        <v>34</v>
      </c>
      <c r="F10141" s="22" t="s">
        <v>52</v>
      </c>
      <c r="G10141" s="1">
        <v>21505.69</v>
      </c>
    </row>
    <row r="10142" spans="2:7">
      <c r="B10142" s="22" t="s">
        <v>219</v>
      </c>
      <c r="C10142" s="22" t="s">
        <v>7</v>
      </c>
      <c r="D10142" s="22" t="s">
        <v>5</v>
      </c>
      <c r="E10142" s="22" t="s">
        <v>34</v>
      </c>
      <c r="F10142" s="22" t="s">
        <v>53</v>
      </c>
      <c r="G10142" s="1">
        <v>2645162.9</v>
      </c>
    </row>
    <row r="10143" spans="2:7">
      <c r="B10143" s="22" t="s">
        <v>219</v>
      </c>
      <c r="C10143" s="22" t="s">
        <v>7</v>
      </c>
      <c r="D10143" s="22" t="s">
        <v>5</v>
      </c>
      <c r="E10143" s="22" t="s">
        <v>34</v>
      </c>
      <c r="F10143" s="22" t="s">
        <v>54</v>
      </c>
      <c r="G10143" s="1">
        <v>2140</v>
      </c>
    </row>
    <row r="10144" spans="2:7">
      <c r="B10144" s="22" t="s">
        <v>219</v>
      </c>
      <c r="C10144" s="22" t="s">
        <v>7</v>
      </c>
      <c r="D10144" s="22" t="s">
        <v>5</v>
      </c>
      <c r="E10144" s="22" t="s">
        <v>34</v>
      </c>
      <c r="F10144" s="22" t="s">
        <v>55</v>
      </c>
      <c r="G10144" s="1">
        <v>119542.59</v>
      </c>
    </row>
    <row r="10145" spans="2:7">
      <c r="B10145" s="22" t="s">
        <v>219</v>
      </c>
      <c r="C10145" s="22" t="s">
        <v>7</v>
      </c>
      <c r="D10145" s="22" t="s">
        <v>5</v>
      </c>
      <c r="E10145" s="22" t="s">
        <v>34</v>
      </c>
      <c r="F10145" s="22" t="s">
        <v>56</v>
      </c>
      <c r="G10145" s="1">
        <v>581778</v>
      </c>
    </row>
    <row r="10146" spans="2:7">
      <c r="B10146" s="22" t="s">
        <v>219</v>
      </c>
      <c r="C10146" s="22" t="s">
        <v>7</v>
      </c>
      <c r="D10146" s="22" t="s">
        <v>5</v>
      </c>
      <c r="E10146" s="22" t="s">
        <v>34</v>
      </c>
      <c r="F10146" s="22" t="s">
        <v>76</v>
      </c>
      <c r="G10146" s="1">
        <v>173854.34</v>
      </c>
    </row>
    <row r="10147" spans="2:7">
      <c r="B10147" s="22" t="s">
        <v>219</v>
      </c>
      <c r="C10147" s="22" t="s">
        <v>7</v>
      </c>
      <c r="D10147" s="22" t="s">
        <v>5</v>
      </c>
      <c r="E10147" s="22" t="s">
        <v>34</v>
      </c>
      <c r="F10147" s="22" t="s">
        <v>57</v>
      </c>
      <c r="G10147" s="1">
        <v>1340752.54</v>
      </c>
    </row>
    <row r="10148" spans="2:7">
      <c r="B10148" s="22" t="s">
        <v>219</v>
      </c>
      <c r="C10148" s="22" t="s">
        <v>7</v>
      </c>
      <c r="D10148" s="22" t="s">
        <v>5</v>
      </c>
      <c r="E10148" s="22" t="s">
        <v>34</v>
      </c>
      <c r="F10148" s="22" t="s">
        <v>58</v>
      </c>
      <c r="G10148" s="1">
        <v>108331.43</v>
      </c>
    </row>
    <row r="10149" spans="2:7">
      <c r="B10149" s="22" t="s">
        <v>219</v>
      </c>
      <c r="C10149" s="22" t="s">
        <v>7</v>
      </c>
      <c r="D10149" s="22" t="s">
        <v>5</v>
      </c>
      <c r="E10149" s="22" t="s">
        <v>59</v>
      </c>
      <c r="F10149" s="22" t="s">
        <v>55</v>
      </c>
      <c r="G10149" s="1">
        <v>135788.9</v>
      </c>
    </row>
    <row r="10150" spans="2:7">
      <c r="B10150" s="22" t="s">
        <v>219</v>
      </c>
      <c r="C10150" s="22" t="s">
        <v>7</v>
      </c>
      <c r="D10150" s="22" t="s">
        <v>5</v>
      </c>
      <c r="E10150" s="22" t="s">
        <v>60</v>
      </c>
      <c r="F10150" s="22" t="s">
        <v>79</v>
      </c>
      <c r="G10150" s="1">
        <v>36618.94</v>
      </c>
    </row>
    <row r="10151" spans="2:7">
      <c r="B10151" s="22" t="s">
        <v>219</v>
      </c>
      <c r="C10151" s="22" t="s">
        <v>7</v>
      </c>
      <c r="D10151" s="22" t="s">
        <v>5</v>
      </c>
      <c r="E10151" s="22" t="s">
        <v>60</v>
      </c>
      <c r="F10151" s="22" t="s">
        <v>62</v>
      </c>
      <c r="G10151" s="1">
        <v>25393.99</v>
      </c>
    </row>
    <row r="10152" spans="2:7">
      <c r="B10152" s="22" t="s">
        <v>219</v>
      </c>
      <c r="C10152" s="22" t="s">
        <v>7</v>
      </c>
      <c r="D10152" s="22" t="s">
        <v>7</v>
      </c>
      <c r="E10152" s="22" t="s">
        <v>5</v>
      </c>
      <c r="F10152" s="22" t="s">
        <v>6</v>
      </c>
      <c r="G10152" s="1">
        <v>494952.39</v>
      </c>
    </row>
    <row r="10153" spans="2:7">
      <c r="B10153" s="22" t="s">
        <v>219</v>
      </c>
      <c r="C10153" s="22" t="s">
        <v>7</v>
      </c>
      <c r="D10153" s="22" t="s">
        <v>7</v>
      </c>
      <c r="E10153" s="22" t="s">
        <v>8</v>
      </c>
      <c r="F10153" s="22" t="s">
        <v>9</v>
      </c>
      <c r="G10153" s="1">
        <v>2798159.18</v>
      </c>
    </row>
    <row r="10154" spans="2:7">
      <c r="B10154" s="22" t="s">
        <v>219</v>
      </c>
      <c r="C10154" s="22" t="s">
        <v>7</v>
      </c>
      <c r="D10154" s="22" t="s">
        <v>7</v>
      </c>
      <c r="E10154" s="22" t="s">
        <v>8</v>
      </c>
      <c r="F10154" s="22" t="s">
        <v>10</v>
      </c>
      <c r="G10154" s="1">
        <v>645554.9</v>
      </c>
    </row>
    <row r="10155" spans="2:7">
      <c r="B10155" s="22" t="s">
        <v>219</v>
      </c>
      <c r="C10155" s="22" t="s">
        <v>7</v>
      </c>
      <c r="D10155" s="22" t="s">
        <v>7</v>
      </c>
      <c r="E10155" s="22" t="s">
        <v>8</v>
      </c>
      <c r="F10155" s="22" t="s">
        <v>11</v>
      </c>
      <c r="G10155" s="1">
        <v>718380.3</v>
      </c>
    </row>
    <row r="10156" spans="2:7">
      <c r="B10156" s="22" t="s">
        <v>219</v>
      </c>
      <c r="C10156" s="22" t="s">
        <v>7</v>
      </c>
      <c r="D10156" s="22" t="s">
        <v>7</v>
      </c>
      <c r="E10156" s="22" t="s">
        <v>8</v>
      </c>
      <c r="F10156" s="22" t="s">
        <v>12</v>
      </c>
      <c r="G10156" s="1">
        <v>1003404.87</v>
      </c>
    </row>
    <row r="10157" spans="2:7">
      <c r="B10157" s="22" t="s">
        <v>219</v>
      </c>
      <c r="C10157" s="22" t="s">
        <v>7</v>
      </c>
      <c r="D10157" s="22" t="s">
        <v>7</v>
      </c>
      <c r="E10157" s="22" t="s">
        <v>8</v>
      </c>
      <c r="F10157" s="22" t="s">
        <v>13</v>
      </c>
      <c r="G10157" s="1">
        <v>858837.67</v>
      </c>
    </row>
    <row r="10158" spans="2:7">
      <c r="B10158" s="22" t="s">
        <v>219</v>
      </c>
      <c r="C10158" s="22" t="s">
        <v>7</v>
      </c>
      <c r="D10158" s="22" t="s">
        <v>7</v>
      </c>
      <c r="E10158" s="22" t="s">
        <v>14</v>
      </c>
      <c r="F10158" s="22" t="s">
        <v>9</v>
      </c>
      <c r="G10158" s="1">
        <v>3869213.43</v>
      </c>
    </row>
    <row r="10159" spans="2:7">
      <c r="B10159" s="22" t="s">
        <v>219</v>
      </c>
      <c r="C10159" s="22" t="s">
        <v>7</v>
      </c>
      <c r="D10159" s="22" t="s">
        <v>7</v>
      </c>
      <c r="E10159" s="22" t="s">
        <v>14</v>
      </c>
      <c r="F10159" s="22" t="s">
        <v>10</v>
      </c>
      <c r="G10159" s="1">
        <v>156665.49</v>
      </c>
    </row>
    <row r="10160" spans="2:7">
      <c r="B10160" s="22" t="s">
        <v>219</v>
      </c>
      <c r="C10160" s="22" t="s">
        <v>7</v>
      </c>
      <c r="D10160" s="22" t="s">
        <v>7</v>
      </c>
      <c r="E10160" s="22" t="s">
        <v>14</v>
      </c>
      <c r="F10160" s="22" t="s">
        <v>11</v>
      </c>
      <c r="G10160" s="1">
        <v>184606</v>
      </c>
    </row>
    <row r="10161" spans="2:7">
      <c r="B10161" s="22" t="s">
        <v>219</v>
      </c>
      <c r="C10161" s="22" t="s">
        <v>7</v>
      </c>
      <c r="D10161" s="22" t="s">
        <v>7</v>
      </c>
      <c r="E10161" s="22" t="s">
        <v>14</v>
      </c>
      <c r="F10161" s="22" t="s">
        <v>12</v>
      </c>
      <c r="G10161" s="1">
        <v>1186131.27</v>
      </c>
    </row>
    <row r="10162" spans="2:7">
      <c r="B10162" s="22" t="s">
        <v>219</v>
      </c>
      <c r="C10162" s="22" t="s">
        <v>7</v>
      </c>
      <c r="D10162" s="22" t="s">
        <v>7</v>
      </c>
      <c r="E10162" s="22" t="s">
        <v>14</v>
      </c>
      <c r="F10162" s="22" t="s">
        <v>13</v>
      </c>
      <c r="G10162" s="1">
        <v>51109.45</v>
      </c>
    </row>
    <row r="10163" spans="2:7">
      <c r="B10163" s="22" t="s">
        <v>219</v>
      </c>
      <c r="C10163" s="22" t="s">
        <v>7</v>
      </c>
      <c r="D10163" s="22" t="s">
        <v>7</v>
      </c>
      <c r="E10163" s="22" t="s">
        <v>15</v>
      </c>
      <c r="F10163" s="22" t="s">
        <v>16</v>
      </c>
      <c r="G10163" s="1">
        <v>2431.33</v>
      </c>
    </row>
    <row r="10164" spans="2:7">
      <c r="B10164" s="22" t="s">
        <v>219</v>
      </c>
      <c r="C10164" s="22" t="s">
        <v>7</v>
      </c>
      <c r="D10164" s="22" t="s">
        <v>7</v>
      </c>
      <c r="E10164" s="22" t="s">
        <v>15</v>
      </c>
      <c r="F10164" s="22" t="s">
        <v>71</v>
      </c>
      <c r="G10164" s="1">
        <v>7058.83</v>
      </c>
    </row>
    <row r="10165" spans="2:7">
      <c r="B10165" s="22" t="s">
        <v>219</v>
      </c>
      <c r="C10165" s="22" t="s">
        <v>7</v>
      </c>
      <c r="D10165" s="22" t="s">
        <v>7</v>
      </c>
      <c r="E10165" s="22" t="s">
        <v>15</v>
      </c>
      <c r="F10165" s="22" t="s">
        <v>17</v>
      </c>
      <c r="G10165" s="1">
        <v>720714.64</v>
      </c>
    </row>
    <row r="10166" spans="2:7">
      <c r="B10166" s="22" t="s">
        <v>219</v>
      </c>
      <c r="C10166" s="22" t="s">
        <v>7</v>
      </c>
      <c r="D10166" s="22" t="s">
        <v>7</v>
      </c>
      <c r="E10166" s="22" t="s">
        <v>15</v>
      </c>
      <c r="F10166" s="22" t="s">
        <v>18</v>
      </c>
      <c r="G10166" s="1">
        <v>395270.88</v>
      </c>
    </row>
    <row r="10167" spans="2:7">
      <c r="B10167" s="22" t="s">
        <v>219</v>
      </c>
      <c r="C10167" s="22" t="s">
        <v>7</v>
      </c>
      <c r="D10167" s="22" t="s">
        <v>7</v>
      </c>
      <c r="E10167" s="22" t="s">
        <v>15</v>
      </c>
      <c r="F10167" s="22" t="s">
        <v>19</v>
      </c>
      <c r="G10167" s="1">
        <v>756429.17</v>
      </c>
    </row>
    <row r="10168" spans="2:7">
      <c r="B10168" s="22" t="s">
        <v>219</v>
      </c>
      <c r="C10168" s="22" t="s">
        <v>7</v>
      </c>
      <c r="D10168" s="22" t="s">
        <v>7</v>
      </c>
      <c r="E10168" s="22" t="s">
        <v>15</v>
      </c>
      <c r="F10168" s="22" t="s">
        <v>20</v>
      </c>
      <c r="G10168" s="1">
        <v>563485.35</v>
      </c>
    </row>
    <row r="10169" spans="2:7">
      <c r="B10169" s="22" t="s">
        <v>219</v>
      </c>
      <c r="C10169" s="22" t="s">
        <v>7</v>
      </c>
      <c r="D10169" s="22" t="s">
        <v>7</v>
      </c>
      <c r="E10169" s="22" t="s">
        <v>15</v>
      </c>
      <c r="F10169" s="22" t="s">
        <v>21</v>
      </c>
      <c r="G10169" s="1">
        <v>2200.85</v>
      </c>
    </row>
    <row r="10170" spans="2:7">
      <c r="B10170" s="22" t="s">
        <v>219</v>
      </c>
      <c r="C10170" s="22" t="s">
        <v>7</v>
      </c>
      <c r="D10170" s="22" t="s">
        <v>7</v>
      </c>
      <c r="E10170" s="22" t="s">
        <v>15</v>
      </c>
      <c r="F10170" s="22" t="s">
        <v>22</v>
      </c>
      <c r="G10170" s="1">
        <v>4332.78</v>
      </c>
    </row>
    <row r="10171" spans="2:7">
      <c r="B10171" s="22" t="s">
        <v>219</v>
      </c>
      <c r="C10171" s="22" t="s">
        <v>7</v>
      </c>
      <c r="D10171" s="22" t="s">
        <v>7</v>
      </c>
      <c r="E10171" s="22" t="s">
        <v>15</v>
      </c>
      <c r="F10171" s="22" t="s">
        <v>23</v>
      </c>
      <c r="G10171" s="1">
        <v>13267.64</v>
      </c>
    </row>
    <row r="10172" spans="2:7">
      <c r="B10172" s="22" t="s">
        <v>219</v>
      </c>
      <c r="C10172" s="22" t="s">
        <v>7</v>
      </c>
      <c r="D10172" s="22" t="s">
        <v>7</v>
      </c>
      <c r="E10172" s="22" t="s">
        <v>15</v>
      </c>
      <c r="F10172" s="22" t="s">
        <v>24</v>
      </c>
      <c r="G10172" s="1">
        <v>65314.11</v>
      </c>
    </row>
    <row r="10173" spans="2:7">
      <c r="B10173" s="22" t="s">
        <v>219</v>
      </c>
      <c r="C10173" s="22" t="s">
        <v>7</v>
      </c>
      <c r="D10173" s="22" t="s">
        <v>7</v>
      </c>
      <c r="E10173" s="22" t="s">
        <v>15</v>
      </c>
      <c r="F10173" s="22" t="s">
        <v>25</v>
      </c>
      <c r="G10173" s="1">
        <v>383972.52</v>
      </c>
    </row>
    <row r="10174" spans="2:7">
      <c r="B10174" s="22" t="s">
        <v>219</v>
      </c>
      <c r="C10174" s="22" t="s">
        <v>7</v>
      </c>
      <c r="D10174" s="22" t="s">
        <v>7</v>
      </c>
      <c r="E10174" s="22" t="s">
        <v>15</v>
      </c>
      <c r="F10174" s="22" t="s">
        <v>26</v>
      </c>
      <c r="G10174" s="1">
        <v>1301808.01</v>
      </c>
    </row>
    <row r="10175" spans="2:7">
      <c r="B10175" s="22" t="s">
        <v>219</v>
      </c>
      <c r="C10175" s="22" t="s">
        <v>7</v>
      </c>
      <c r="D10175" s="22" t="s">
        <v>7</v>
      </c>
      <c r="E10175" s="22" t="s">
        <v>28</v>
      </c>
      <c r="F10175" s="22" t="s">
        <v>29</v>
      </c>
      <c r="G10175" s="1">
        <v>567331.42000000004</v>
      </c>
    </row>
    <row r="10176" spans="2:7">
      <c r="B10176" s="22" t="s">
        <v>219</v>
      </c>
      <c r="C10176" s="22" t="s">
        <v>7</v>
      </c>
      <c r="D10176" s="22" t="s">
        <v>7</v>
      </c>
      <c r="E10176" s="22" t="s">
        <v>28</v>
      </c>
      <c r="F10176" s="22" t="s">
        <v>31</v>
      </c>
      <c r="G10176" s="1">
        <v>602259.99</v>
      </c>
    </row>
    <row r="10177" spans="2:7">
      <c r="B10177" s="22" t="s">
        <v>219</v>
      </c>
      <c r="C10177" s="22" t="s">
        <v>7</v>
      </c>
      <c r="D10177" s="22" t="s">
        <v>7</v>
      </c>
      <c r="E10177" s="22" t="s">
        <v>28</v>
      </c>
      <c r="F10177" s="22" t="s">
        <v>32</v>
      </c>
      <c r="G10177" s="1">
        <v>19964.400000000001</v>
      </c>
    </row>
    <row r="10178" spans="2:7">
      <c r="B10178" s="22" t="s">
        <v>219</v>
      </c>
      <c r="C10178" s="22" t="s">
        <v>7</v>
      </c>
      <c r="D10178" s="22" t="s">
        <v>7</v>
      </c>
      <c r="E10178" s="22" t="s">
        <v>28</v>
      </c>
      <c r="F10178" s="22" t="s">
        <v>33</v>
      </c>
      <c r="G10178" s="1">
        <v>397554.35</v>
      </c>
    </row>
    <row r="10179" spans="2:7">
      <c r="B10179" s="22" t="s">
        <v>219</v>
      </c>
      <c r="C10179" s="22" t="s">
        <v>7</v>
      </c>
      <c r="D10179" s="22" t="s">
        <v>7</v>
      </c>
      <c r="E10179" s="22" t="s">
        <v>34</v>
      </c>
      <c r="F10179" s="22" t="s">
        <v>35</v>
      </c>
      <c r="G10179" s="1">
        <v>50</v>
      </c>
    </row>
    <row r="10180" spans="2:7">
      <c r="B10180" s="22" t="s">
        <v>219</v>
      </c>
      <c r="C10180" s="22" t="s">
        <v>7</v>
      </c>
      <c r="D10180" s="22" t="s">
        <v>7</v>
      </c>
      <c r="E10180" s="22" t="s">
        <v>34</v>
      </c>
      <c r="F10180" s="22" t="s">
        <v>37</v>
      </c>
      <c r="G10180" s="1">
        <v>247026.67</v>
      </c>
    </row>
    <row r="10181" spans="2:7">
      <c r="B10181" s="22" t="s">
        <v>219</v>
      </c>
      <c r="C10181" s="22" t="s">
        <v>7</v>
      </c>
      <c r="D10181" s="22" t="s">
        <v>7</v>
      </c>
      <c r="E10181" s="22" t="s">
        <v>34</v>
      </c>
      <c r="F10181" s="22" t="s">
        <v>38</v>
      </c>
      <c r="G10181" s="1">
        <v>140237.62</v>
      </c>
    </row>
    <row r="10182" spans="2:7">
      <c r="B10182" s="22" t="s">
        <v>219</v>
      </c>
      <c r="C10182" s="22" t="s">
        <v>7</v>
      </c>
      <c r="D10182" s="22" t="s">
        <v>7</v>
      </c>
      <c r="E10182" s="22" t="s">
        <v>34</v>
      </c>
      <c r="F10182" s="22" t="s">
        <v>39</v>
      </c>
      <c r="G10182" s="1">
        <v>2487603.04</v>
      </c>
    </row>
    <row r="10183" spans="2:7">
      <c r="B10183" s="22" t="s">
        <v>219</v>
      </c>
      <c r="C10183" s="22" t="s">
        <v>7</v>
      </c>
      <c r="D10183" s="22" t="s">
        <v>7</v>
      </c>
      <c r="E10183" s="22" t="s">
        <v>34</v>
      </c>
      <c r="F10183" s="22" t="s">
        <v>42</v>
      </c>
      <c r="G10183" s="1">
        <v>1585.95</v>
      </c>
    </row>
    <row r="10184" spans="2:7">
      <c r="B10184" s="22" t="s">
        <v>219</v>
      </c>
      <c r="C10184" s="22" t="s">
        <v>7</v>
      </c>
      <c r="D10184" s="22" t="s">
        <v>7</v>
      </c>
      <c r="E10184" s="22" t="s">
        <v>34</v>
      </c>
      <c r="F10184" s="22" t="s">
        <v>44</v>
      </c>
      <c r="G10184" s="1">
        <v>124472.79</v>
      </c>
    </row>
    <row r="10185" spans="2:7">
      <c r="B10185" s="22" t="s">
        <v>219</v>
      </c>
      <c r="C10185" s="22" t="s">
        <v>7</v>
      </c>
      <c r="D10185" s="22" t="s">
        <v>7</v>
      </c>
      <c r="E10185" s="22" t="s">
        <v>34</v>
      </c>
      <c r="F10185" s="22" t="s">
        <v>46</v>
      </c>
      <c r="G10185" s="1">
        <v>347.32</v>
      </c>
    </row>
    <row r="10186" spans="2:7">
      <c r="B10186" s="22" t="s">
        <v>219</v>
      </c>
      <c r="C10186" s="22" t="s">
        <v>7</v>
      </c>
      <c r="D10186" s="22" t="s">
        <v>7</v>
      </c>
      <c r="E10186" s="22" t="s">
        <v>34</v>
      </c>
      <c r="F10186" s="22" t="s">
        <v>47</v>
      </c>
      <c r="G10186" s="1">
        <v>17616.79</v>
      </c>
    </row>
    <row r="10187" spans="2:7">
      <c r="B10187" s="22" t="s">
        <v>219</v>
      </c>
      <c r="C10187" s="22" t="s">
        <v>7</v>
      </c>
      <c r="D10187" s="22" t="s">
        <v>7</v>
      </c>
      <c r="E10187" s="22" t="s">
        <v>34</v>
      </c>
      <c r="F10187" s="22" t="s">
        <v>48</v>
      </c>
      <c r="G10187" s="1">
        <v>71487.850000000006</v>
      </c>
    </row>
    <row r="10188" spans="2:7">
      <c r="B10188" s="22" t="s">
        <v>219</v>
      </c>
      <c r="C10188" s="22" t="s">
        <v>7</v>
      </c>
      <c r="D10188" s="22" t="s">
        <v>7</v>
      </c>
      <c r="E10188" s="22" t="s">
        <v>34</v>
      </c>
      <c r="F10188" s="22" t="s">
        <v>74</v>
      </c>
      <c r="G10188" s="1">
        <v>4054.8</v>
      </c>
    </row>
    <row r="10189" spans="2:7">
      <c r="B10189" s="22" t="s">
        <v>219</v>
      </c>
      <c r="C10189" s="22" t="s">
        <v>7</v>
      </c>
      <c r="D10189" s="22" t="s">
        <v>7</v>
      </c>
      <c r="E10189" s="22" t="s">
        <v>34</v>
      </c>
      <c r="F10189" s="22" t="s">
        <v>75</v>
      </c>
      <c r="G10189" s="1">
        <v>21669.360000000001</v>
      </c>
    </row>
    <row r="10190" spans="2:7">
      <c r="B10190" s="22" t="s">
        <v>219</v>
      </c>
      <c r="C10190" s="22" t="s">
        <v>7</v>
      </c>
      <c r="D10190" s="22" t="s">
        <v>7</v>
      </c>
      <c r="E10190" s="22" t="s">
        <v>34</v>
      </c>
      <c r="F10190" s="22" t="s">
        <v>66</v>
      </c>
      <c r="G10190" s="1">
        <v>1090</v>
      </c>
    </row>
    <row r="10191" spans="2:7">
      <c r="B10191" s="22" t="s">
        <v>219</v>
      </c>
      <c r="C10191" s="22" t="s">
        <v>7</v>
      </c>
      <c r="D10191" s="22" t="s">
        <v>7</v>
      </c>
      <c r="E10191" s="22" t="s">
        <v>34</v>
      </c>
      <c r="F10191" s="22" t="s">
        <v>67</v>
      </c>
      <c r="G10191" s="1">
        <v>2535.0100000000002</v>
      </c>
    </row>
    <row r="10192" spans="2:7">
      <c r="B10192" s="22" t="s">
        <v>219</v>
      </c>
      <c r="C10192" s="22" t="s">
        <v>7</v>
      </c>
      <c r="D10192" s="22" t="s">
        <v>7</v>
      </c>
      <c r="E10192" s="22" t="s">
        <v>34</v>
      </c>
      <c r="F10192" s="22" t="s">
        <v>85</v>
      </c>
      <c r="G10192" s="1">
        <v>3802.88</v>
      </c>
    </row>
    <row r="10193" spans="2:7">
      <c r="B10193" s="22" t="s">
        <v>219</v>
      </c>
      <c r="C10193" s="22" t="s">
        <v>7</v>
      </c>
      <c r="D10193" s="22" t="s">
        <v>7</v>
      </c>
      <c r="E10193" s="22" t="s">
        <v>34</v>
      </c>
      <c r="F10193" s="22" t="s">
        <v>50</v>
      </c>
      <c r="G10193" s="1">
        <v>685479.1</v>
      </c>
    </row>
    <row r="10194" spans="2:7">
      <c r="B10194" s="22" t="s">
        <v>219</v>
      </c>
      <c r="C10194" s="22" t="s">
        <v>7</v>
      </c>
      <c r="D10194" s="22" t="s">
        <v>7</v>
      </c>
      <c r="E10194" s="22" t="s">
        <v>34</v>
      </c>
      <c r="F10194" s="22" t="s">
        <v>51</v>
      </c>
      <c r="G10194" s="1">
        <v>1922</v>
      </c>
    </row>
    <row r="10195" spans="2:7">
      <c r="B10195" s="22" t="s">
        <v>219</v>
      </c>
      <c r="C10195" s="22" t="s">
        <v>7</v>
      </c>
      <c r="D10195" s="22" t="s">
        <v>7</v>
      </c>
      <c r="E10195" s="22" t="s">
        <v>34</v>
      </c>
      <c r="F10195" s="22" t="s">
        <v>52</v>
      </c>
      <c r="G10195" s="1">
        <v>804.48</v>
      </c>
    </row>
    <row r="10196" spans="2:7">
      <c r="B10196" s="22" t="s">
        <v>219</v>
      </c>
      <c r="C10196" s="22" t="s">
        <v>7</v>
      </c>
      <c r="D10196" s="22" t="s">
        <v>7</v>
      </c>
      <c r="E10196" s="22" t="s">
        <v>34</v>
      </c>
      <c r="F10196" s="22" t="s">
        <v>53</v>
      </c>
      <c r="G10196" s="1">
        <v>35431.01</v>
      </c>
    </row>
    <row r="10197" spans="2:7">
      <c r="B10197" s="22" t="s">
        <v>219</v>
      </c>
      <c r="C10197" s="22" t="s">
        <v>7</v>
      </c>
      <c r="D10197" s="22" t="s">
        <v>7</v>
      </c>
      <c r="E10197" s="22" t="s">
        <v>34</v>
      </c>
      <c r="F10197" s="22" t="s">
        <v>55</v>
      </c>
      <c r="G10197" s="1">
        <v>27197.84</v>
      </c>
    </row>
    <row r="10198" spans="2:7">
      <c r="B10198" s="22" t="s">
        <v>219</v>
      </c>
      <c r="C10198" s="22" t="s">
        <v>7</v>
      </c>
      <c r="D10198" s="22" t="s">
        <v>7</v>
      </c>
      <c r="E10198" s="22" t="s">
        <v>34</v>
      </c>
      <c r="F10198" s="22" t="s">
        <v>56</v>
      </c>
      <c r="G10198" s="1">
        <v>40384</v>
      </c>
    </row>
    <row r="10199" spans="2:7">
      <c r="B10199" s="22" t="s">
        <v>219</v>
      </c>
      <c r="C10199" s="22" t="s">
        <v>7</v>
      </c>
      <c r="D10199" s="22" t="s">
        <v>7</v>
      </c>
      <c r="E10199" s="22" t="s">
        <v>34</v>
      </c>
      <c r="F10199" s="22" t="s">
        <v>58</v>
      </c>
      <c r="G10199" s="1">
        <v>97436.2</v>
      </c>
    </row>
    <row r="10200" spans="2:7">
      <c r="B10200" s="22" t="s">
        <v>219</v>
      </c>
      <c r="C10200" s="22" t="s">
        <v>7</v>
      </c>
      <c r="D10200" s="22" t="s">
        <v>7</v>
      </c>
      <c r="E10200" s="22" t="s">
        <v>59</v>
      </c>
      <c r="F10200" s="22" t="s">
        <v>55</v>
      </c>
      <c r="G10200" s="1">
        <v>50828.15</v>
      </c>
    </row>
    <row r="10201" spans="2:7">
      <c r="B10201" s="22" t="s">
        <v>220</v>
      </c>
      <c r="C10201" s="22" t="s">
        <v>7</v>
      </c>
      <c r="D10201" s="22" t="s">
        <v>5</v>
      </c>
      <c r="E10201" s="22" t="s">
        <v>5</v>
      </c>
      <c r="F10201" s="22" t="s">
        <v>6</v>
      </c>
      <c r="G10201" s="1">
        <v>79193.009999999995</v>
      </c>
    </row>
    <row r="10202" spans="2:7">
      <c r="B10202" s="22" t="s">
        <v>220</v>
      </c>
      <c r="C10202" s="22" t="s">
        <v>7</v>
      </c>
      <c r="D10202" s="22" t="s">
        <v>5</v>
      </c>
      <c r="E10202" s="22" t="s">
        <v>8</v>
      </c>
      <c r="F10202" s="22" t="s">
        <v>9</v>
      </c>
      <c r="G10202" s="1">
        <v>48833356.670000002</v>
      </c>
    </row>
    <row r="10203" spans="2:7">
      <c r="B10203" s="22" t="s">
        <v>220</v>
      </c>
      <c r="C10203" s="22" t="s">
        <v>7</v>
      </c>
      <c r="D10203" s="22" t="s">
        <v>5</v>
      </c>
      <c r="E10203" s="22" t="s">
        <v>8</v>
      </c>
      <c r="F10203" s="22" t="s">
        <v>10</v>
      </c>
      <c r="G10203" s="1">
        <v>1659320.86</v>
      </c>
    </row>
    <row r="10204" spans="2:7">
      <c r="B10204" s="22" t="s">
        <v>220</v>
      </c>
      <c r="C10204" s="22" t="s">
        <v>7</v>
      </c>
      <c r="D10204" s="22" t="s">
        <v>5</v>
      </c>
      <c r="E10204" s="22" t="s">
        <v>8</v>
      </c>
      <c r="F10204" s="22" t="s">
        <v>11</v>
      </c>
      <c r="G10204" s="1">
        <v>975554.79</v>
      </c>
    </row>
    <row r="10205" spans="2:7">
      <c r="B10205" s="22" t="s">
        <v>220</v>
      </c>
      <c r="C10205" s="22" t="s">
        <v>7</v>
      </c>
      <c r="D10205" s="22" t="s">
        <v>5</v>
      </c>
      <c r="E10205" s="22" t="s">
        <v>8</v>
      </c>
      <c r="F10205" s="22" t="s">
        <v>12</v>
      </c>
      <c r="G10205" s="1">
        <v>402274.49</v>
      </c>
    </row>
    <row r="10206" spans="2:7">
      <c r="B10206" s="22" t="s">
        <v>220</v>
      </c>
      <c r="C10206" s="22" t="s">
        <v>7</v>
      </c>
      <c r="D10206" s="22" t="s">
        <v>5</v>
      </c>
      <c r="E10206" s="22" t="s">
        <v>8</v>
      </c>
      <c r="F10206" s="22" t="s">
        <v>13</v>
      </c>
      <c r="G10206" s="1">
        <v>69188.58</v>
      </c>
    </row>
    <row r="10207" spans="2:7">
      <c r="B10207" s="22" t="s">
        <v>220</v>
      </c>
      <c r="C10207" s="22" t="s">
        <v>7</v>
      </c>
      <c r="D10207" s="22" t="s">
        <v>5</v>
      </c>
      <c r="E10207" s="22" t="s">
        <v>14</v>
      </c>
      <c r="F10207" s="22" t="s">
        <v>9</v>
      </c>
      <c r="G10207" s="1">
        <v>21549393.460000001</v>
      </c>
    </row>
    <row r="10208" spans="2:7">
      <c r="B10208" s="22" t="s">
        <v>220</v>
      </c>
      <c r="C10208" s="22" t="s">
        <v>7</v>
      </c>
      <c r="D10208" s="22" t="s">
        <v>5</v>
      </c>
      <c r="E10208" s="22" t="s">
        <v>14</v>
      </c>
      <c r="F10208" s="22" t="s">
        <v>10</v>
      </c>
      <c r="G10208" s="1">
        <v>1188253.26</v>
      </c>
    </row>
    <row r="10209" spans="2:7">
      <c r="B10209" s="22" t="s">
        <v>220</v>
      </c>
      <c r="C10209" s="22" t="s">
        <v>7</v>
      </c>
      <c r="D10209" s="22" t="s">
        <v>5</v>
      </c>
      <c r="E10209" s="22" t="s">
        <v>14</v>
      </c>
      <c r="F10209" s="22" t="s">
        <v>11</v>
      </c>
      <c r="G10209" s="1">
        <v>543171.12</v>
      </c>
    </row>
    <row r="10210" spans="2:7">
      <c r="B10210" s="22" t="s">
        <v>220</v>
      </c>
      <c r="C10210" s="22" t="s">
        <v>7</v>
      </c>
      <c r="D10210" s="22" t="s">
        <v>5</v>
      </c>
      <c r="E10210" s="22" t="s">
        <v>14</v>
      </c>
      <c r="F10210" s="22" t="s">
        <v>12</v>
      </c>
      <c r="G10210" s="1">
        <v>150</v>
      </c>
    </row>
    <row r="10211" spans="2:7">
      <c r="B10211" s="22" t="s">
        <v>220</v>
      </c>
      <c r="C10211" s="22" t="s">
        <v>7</v>
      </c>
      <c r="D10211" s="22" t="s">
        <v>5</v>
      </c>
      <c r="E10211" s="22" t="s">
        <v>14</v>
      </c>
      <c r="F10211" s="22" t="s">
        <v>13</v>
      </c>
      <c r="G10211" s="1">
        <v>9194.84</v>
      </c>
    </row>
    <row r="10212" spans="2:7">
      <c r="B10212" s="22" t="s">
        <v>220</v>
      </c>
      <c r="C10212" s="22" t="s">
        <v>7</v>
      </c>
      <c r="D10212" s="22" t="s">
        <v>5</v>
      </c>
      <c r="E10212" s="22" t="s">
        <v>15</v>
      </c>
      <c r="F10212" s="22" t="s">
        <v>16</v>
      </c>
      <c r="G10212" s="1">
        <v>37352.089999999997</v>
      </c>
    </row>
    <row r="10213" spans="2:7">
      <c r="B10213" s="22" t="s">
        <v>220</v>
      </c>
      <c r="C10213" s="22" t="s">
        <v>7</v>
      </c>
      <c r="D10213" s="22" t="s">
        <v>5</v>
      </c>
      <c r="E10213" s="22" t="s">
        <v>15</v>
      </c>
      <c r="F10213" s="22" t="s">
        <v>71</v>
      </c>
      <c r="G10213" s="1">
        <v>28254.46</v>
      </c>
    </row>
    <row r="10214" spans="2:7">
      <c r="B10214" s="22" t="s">
        <v>220</v>
      </c>
      <c r="C10214" s="22" t="s">
        <v>7</v>
      </c>
      <c r="D10214" s="22" t="s">
        <v>5</v>
      </c>
      <c r="E10214" s="22" t="s">
        <v>15</v>
      </c>
      <c r="F10214" s="22" t="s">
        <v>17</v>
      </c>
      <c r="G10214" s="1">
        <v>4766374.8600000003</v>
      </c>
    </row>
    <row r="10215" spans="2:7">
      <c r="B10215" s="22" t="s">
        <v>220</v>
      </c>
      <c r="C10215" s="22" t="s">
        <v>7</v>
      </c>
      <c r="D10215" s="22" t="s">
        <v>5</v>
      </c>
      <c r="E10215" s="22" t="s">
        <v>15</v>
      </c>
      <c r="F10215" s="22" t="s">
        <v>18</v>
      </c>
      <c r="G10215" s="1">
        <v>1759345.94</v>
      </c>
    </row>
    <row r="10216" spans="2:7">
      <c r="B10216" s="22" t="s">
        <v>220</v>
      </c>
      <c r="C10216" s="22" t="s">
        <v>7</v>
      </c>
      <c r="D10216" s="22" t="s">
        <v>5</v>
      </c>
      <c r="E10216" s="22" t="s">
        <v>15</v>
      </c>
      <c r="F10216" s="22" t="s">
        <v>19</v>
      </c>
      <c r="G10216" s="1">
        <v>9711537.4900000002</v>
      </c>
    </row>
    <row r="10217" spans="2:7">
      <c r="B10217" s="22" t="s">
        <v>220</v>
      </c>
      <c r="C10217" s="22" t="s">
        <v>7</v>
      </c>
      <c r="D10217" s="22" t="s">
        <v>5</v>
      </c>
      <c r="E10217" s="22" t="s">
        <v>15</v>
      </c>
      <c r="F10217" s="22" t="s">
        <v>20</v>
      </c>
      <c r="G10217" s="1">
        <v>2973856.04</v>
      </c>
    </row>
    <row r="10218" spans="2:7">
      <c r="B10218" s="22" t="s">
        <v>220</v>
      </c>
      <c r="C10218" s="22" t="s">
        <v>7</v>
      </c>
      <c r="D10218" s="22" t="s">
        <v>5</v>
      </c>
      <c r="E10218" s="22" t="s">
        <v>15</v>
      </c>
      <c r="F10218" s="22" t="s">
        <v>21</v>
      </c>
      <c r="G10218" s="1">
        <v>96408.86</v>
      </c>
    </row>
    <row r="10219" spans="2:7">
      <c r="B10219" s="22" t="s">
        <v>220</v>
      </c>
      <c r="C10219" s="22" t="s">
        <v>7</v>
      </c>
      <c r="D10219" s="22" t="s">
        <v>5</v>
      </c>
      <c r="E10219" s="22" t="s">
        <v>15</v>
      </c>
      <c r="F10219" s="22" t="s">
        <v>22</v>
      </c>
      <c r="G10219" s="1">
        <v>21790.02</v>
      </c>
    </row>
    <row r="10220" spans="2:7">
      <c r="B10220" s="22" t="s">
        <v>220</v>
      </c>
      <c r="C10220" s="22" t="s">
        <v>7</v>
      </c>
      <c r="D10220" s="22" t="s">
        <v>5</v>
      </c>
      <c r="E10220" s="22" t="s">
        <v>15</v>
      </c>
      <c r="F10220" s="22" t="s">
        <v>23</v>
      </c>
      <c r="G10220" s="1">
        <v>254835.76</v>
      </c>
    </row>
    <row r="10221" spans="2:7">
      <c r="B10221" s="22" t="s">
        <v>220</v>
      </c>
      <c r="C10221" s="22" t="s">
        <v>7</v>
      </c>
      <c r="D10221" s="22" t="s">
        <v>5</v>
      </c>
      <c r="E10221" s="22" t="s">
        <v>15</v>
      </c>
      <c r="F10221" s="22" t="s">
        <v>24</v>
      </c>
      <c r="G10221" s="1">
        <v>464536.45</v>
      </c>
    </row>
    <row r="10222" spans="2:7">
      <c r="B10222" s="22" t="s">
        <v>220</v>
      </c>
      <c r="C10222" s="22" t="s">
        <v>7</v>
      </c>
      <c r="D10222" s="22" t="s">
        <v>5</v>
      </c>
      <c r="E10222" s="22" t="s">
        <v>15</v>
      </c>
      <c r="F10222" s="22" t="s">
        <v>25</v>
      </c>
      <c r="G10222" s="1">
        <v>7664072.5099999998</v>
      </c>
    </row>
    <row r="10223" spans="2:7">
      <c r="B10223" s="22" t="s">
        <v>220</v>
      </c>
      <c r="C10223" s="22" t="s">
        <v>7</v>
      </c>
      <c r="D10223" s="22" t="s">
        <v>5</v>
      </c>
      <c r="E10223" s="22" t="s">
        <v>15</v>
      </c>
      <c r="F10223" s="22" t="s">
        <v>26</v>
      </c>
      <c r="G10223" s="1">
        <v>5953212.1200000001</v>
      </c>
    </row>
    <row r="10224" spans="2:7">
      <c r="B10224" s="22" t="s">
        <v>220</v>
      </c>
      <c r="C10224" s="22" t="s">
        <v>7</v>
      </c>
      <c r="D10224" s="22" t="s">
        <v>5</v>
      </c>
      <c r="E10224" s="22" t="s">
        <v>15</v>
      </c>
      <c r="F10224" s="22" t="s">
        <v>27</v>
      </c>
      <c r="G10224" s="1">
        <v>144981.82</v>
      </c>
    </row>
    <row r="10225" spans="2:7">
      <c r="B10225" s="22" t="s">
        <v>220</v>
      </c>
      <c r="C10225" s="22" t="s">
        <v>7</v>
      </c>
      <c r="D10225" s="22" t="s">
        <v>5</v>
      </c>
      <c r="E10225" s="22" t="s">
        <v>15</v>
      </c>
      <c r="F10225" s="22" t="s">
        <v>72</v>
      </c>
      <c r="G10225" s="1">
        <v>483740.85</v>
      </c>
    </row>
    <row r="10226" spans="2:7">
      <c r="B10226" s="22" t="s">
        <v>220</v>
      </c>
      <c r="C10226" s="22" t="s">
        <v>7</v>
      </c>
      <c r="D10226" s="22" t="s">
        <v>5</v>
      </c>
      <c r="E10226" s="22" t="s">
        <v>28</v>
      </c>
      <c r="F10226" s="22" t="s">
        <v>29</v>
      </c>
      <c r="G10226" s="1">
        <v>3103601.92</v>
      </c>
    </row>
    <row r="10227" spans="2:7">
      <c r="B10227" s="22" t="s">
        <v>220</v>
      </c>
      <c r="C10227" s="22" t="s">
        <v>7</v>
      </c>
      <c r="D10227" s="22" t="s">
        <v>5</v>
      </c>
      <c r="E10227" s="22" t="s">
        <v>28</v>
      </c>
      <c r="F10227" s="22" t="s">
        <v>30</v>
      </c>
      <c r="G10227" s="1">
        <v>312389.73</v>
      </c>
    </row>
    <row r="10228" spans="2:7">
      <c r="B10228" s="22" t="s">
        <v>220</v>
      </c>
      <c r="C10228" s="22" t="s">
        <v>7</v>
      </c>
      <c r="D10228" s="22" t="s">
        <v>5</v>
      </c>
      <c r="E10228" s="22" t="s">
        <v>28</v>
      </c>
      <c r="F10228" s="22" t="s">
        <v>31</v>
      </c>
      <c r="G10228" s="1">
        <v>1510568.01</v>
      </c>
    </row>
    <row r="10229" spans="2:7">
      <c r="B10229" s="22" t="s">
        <v>220</v>
      </c>
      <c r="C10229" s="22" t="s">
        <v>7</v>
      </c>
      <c r="D10229" s="22" t="s">
        <v>5</v>
      </c>
      <c r="E10229" s="22" t="s">
        <v>28</v>
      </c>
      <c r="F10229" s="22" t="s">
        <v>32</v>
      </c>
      <c r="G10229" s="1">
        <v>1088210.1399999999</v>
      </c>
    </row>
    <row r="10230" spans="2:7">
      <c r="B10230" s="22" t="s">
        <v>220</v>
      </c>
      <c r="C10230" s="22" t="s">
        <v>7</v>
      </c>
      <c r="D10230" s="22" t="s">
        <v>5</v>
      </c>
      <c r="E10230" s="22" t="s">
        <v>28</v>
      </c>
      <c r="F10230" s="22" t="s">
        <v>33</v>
      </c>
      <c r="G10230" s="1">
        <v>510647.96</v>
      </c>
    </row>
    <row r="10231" spans="2:7">
      <c r="B10231" s="22" t="s">
        <v>220</v>
      </c>
      <c r="C10231" s="22" t="s">
        <v>7</v>
      </c>
      <c r="D10231" s="22" t="s">
        <v>5</v>
      </c>
      <c r="E10231" s="22" t="s">
        <v>34</v>
      </c>
      <c r="F10231" s="22" t="s">
        <v>35</v>
      </c>
      <c r="G10231" s="1">
        <v>61314.29</v>
      </c>
    </row>
    <row r="10232" spans="2:7">
      <c r="B10232" s="22" t="s">
        <v>220</v>
      </c>
      <c r="C10232" s="22" t="s">
        <v>7</v>
      </c>
      <c r="D10232" s="22" t="s">
        <v>5</v>
      </c>
      <c r="E10232" s="22" t="s">
        <v>34</v>
      </c>
      <c r="F10232" s="22" t="s">
        <v>36</v>
      </c>
      <c r="G10232" s="1">
        <v>37823.89</v>
      </c>
    </row>
    <row r="10233" spans="2:7">
      <c r="B10233" s="22" t="s">
        <v>220</v>
      </c>
      <c r="C10233" s="22" t="s">
        <v>7</v>
      </c>
      <c r="D10233" s="22" t="s">
        <v>5</v>
      </c>
      <c r="E10233" s="22" t="s">
        <v>34</v>
      </c>
      <c r="F10233" s="22" t="s">
        <v>37</v>
      </c>
      <c r="G10233" s="1">
        <v>5485291.04</v>
      </c>
    </row>
    <row r="10234" spans="2:7">
      <c r="B10234" s="22" t="s">
        <v>220</v>
      </c>
      <c r="C10234" s="22" t="s">
        <v>7</v>
      </c>
      <c r="D10234" s="22" t="s">
        <v>5</v>
      </c>
      <c r="E10234" s="22" t="s">
        <v>34</v>
      </c>
      <c r="F10234" s="22" t="s">
        <v>38</v>
      </c>
      <c r="G10234" s="1">
        <v>88794.82</v>
      </c>
    </row>
    <row r="10235" spans="2:7">
      <c r="B10235" s="22" t="s">
        <v>220</v>
      </c>
      <c r="C10235" s="22" t="s">
        <v>7</v>
      </c>
      <c r="D10235" s="22" t="s">
        <v>5</v>
      </c>
      <c r="E10235" s="22" t="s">
        <v>34</v>
      </c>
      <c r="F10235" s="22" t="s">
        <v>39</v>
      </c>
      <c r="G10235" s="1">
        <v>548545.05000000005</v>
      </c>
    </row>
    <row r="10236" spans="2:7">
      <c r="B10236" s="22" t="s">
        <v>220</v>
      </c>
      <c r="C10236" s="22" t="s">
        <v>7</v>
      </c>
      <c r="D10236" s="22" t="s">
        <v>5</v>
      </c>
      <c r="E10236" s="22" t="s">
        <v>34</v>
      </c>
      <c r="F10236" s="22" t="s">
        <v>40</v>
      </c>
      <c r="G10236" s="1">
        <v>177879.26</v>
      </c>
    </row>
    <row r="10237" spans="2:7">
      <c r="B10237" s="22" t="s">
        <v>220</v>
      </c>
      <c r="C10237" s="22" t="s">
        <v>7</v>
      </c>
      <c r="D10237" s="22" t="s">
        <v>5</v>
      </c>
      <c r="E10237" s="22" t="s">
        <v>34</v>
      </c>
      <c r="F10237" s="22" t="s">
        <v>41</v>
      </c>
      <c r="G10237" s="1">
        <v>44787.6</v>
      </c>
    </row>
    <row r="10238" spans="2:7">
      <c r="B10238" s="22" t="s">
        <v>220</v>
      </c>
      <c r="C10238" s="22" t="s">
        <v>7</v>
      </c>
      <c r="D10238" s="22" t="s">
        <v>5</v>
      </c>
      <c r="E10238" s="22" t="s">
        <v>34</v>
      </c>
      <c r="F10238" s="22" t="s">
        <v>42</v>
      </c>
      <c r="G10238" s="1">
        <v>156342.18</v>
      </c>
    </row>
    <row r="10239" spans="2:7">
      <c r="B10239" s="22" t="s">
        <v>220</v>
      </c>
      <c r="C10239" s="22" t="s">
        <v>7</v>
      </c>
      <c r="D10239" s="22" t="s">
        <v>5</v>
      </c>
      <c r="E10239" s="22" t="s">
        <v>34</v>
      </c>
      <c r="F10239" s="22" t="s">
        <v>43</v>
      </c>
      <c r="G10239" s="1">
        <v>227688.63</v>
      </c>
    </row>
    <row r="10240" spans="2:7">
      <c r="B10240" s="22" t="s">
        <v>220</v>
      </c>
      <c r="C10240" s="22" t="s">
        <v>7</v>
      </c>
      <c r="D10240" s="22" t="s">
        <v>5</v>
      </c>
      <c r="E10240" s="22" t="s">
        <v>34</v>
      </c>
      <c r="F10240" s="22" t="s">
        <v>44</v>
      </c>
      <c r="G10240" s="1">
        <v>93658.68</v>
      </c>
    </row>
    <row r="10241" spans="2:7">
      <c r="B10241" s="22" t="s">
        <v>220</v>
      </c>
      <c r="C10241" s="22" t="s">
        <v>7</v>
      </c>
      <c r="D10241" s="22" t="s">
        <v>5</v>
      </c>
      <c r="E10241" s="22" t="s">
        <v>34</v>
      </c>
      <c r="F10241" s="22" t="s">
        <v>45</v>
      </c>
      <c r="G10241" s="1">
        <v>374972.06</v>
      </c>
    </row>
    <row r="10242" spans="2:7">
      <c r="B10242" s="22" t="s">
        <v>220</v>
      </c>
      <c r="C10242" s="22" t="s">
        <v>7</v>
      </c>
      <c r="D10242" s="22" t="s">
        <v>5</v>
      </c>
      <c r="E10242" s="22" t="s">
        <v>34</v>
      </c>
      <c r="F10242" s="22" t="s">
        <v>46</v>
      </c>
      <c r="G10242" s="1">
        <v>247509.73</v>
      </c>
    </row>
    <row r="10243" spans="2:7">
      <c r="B10243" s="22" t="s">
        <v>220</v>
      </c>
      <c r="C10243" s="22" t="s">
        <v>7</v>
      </c>
      <c r="D10243" s="22" t="s">
        <v>5</v>
      </c>
      <c r="E10243" s="22" t="s">
        <v>34</v>
      </c>
      <c r="F10243" s="22" t="s">
        <v>47</v>
      </c>
      <c r="G10243" s="1">
        <v>746284.39</v>
      </c>
    </row>
    <row r="10244" spans="2:7">
      <c r="B10244" s="22" t="s">
        <v>220</v>
      </c>
      <c r="C10244" s="22" t="s">
        <v>7</v>
      </c>
      <c r="D10244" s="22" t="s">
        <v>5</v>
      </c>
      <c r="E10244" s="22" t="s">
        <v>34</v>
      </c>
      <c r="F10244" s="22" t="s">
        <v>48</v>
      </c>
      <c r="G10244" s="1">
        <v>275572.36</v>
      </c>
    </row>
    <row r="10245" spans="2:7">
      <c r="B10245" s="22" t="s">
        <v>220</v>
      </c>
      <c r="C10245" s="22" t="s">
        <v>7</v>
      </c>
      <c r="D10245" s="22" t="s">
        <v>5</v>
      </c>
      <c r="E10245" s="22" t="s">
        <v>34</v>
      </c>
      <c r="F10245" s="22" t="s">
        <v>74</v>
      </c>
      <c r="G10245" s="1">
        <v>2386.4699999999998</v>
      </c>
    </row>
    <row r="10246" spans="2:7">
      <c r="B10246" s="22" t="s">
        <v>220</v>
      </c>
      <c r="C10246" s="22" t="s">
        <v>7</v>
      </c>
      <c r="D10246" s="22" t="s">
        <v>5</v>
      </c>
      <c r="E10246" s="22" t="s">
        <v>34</v>
      </c>
      <c r="F10246" s="22" t="s">
        <v>75</v>
      </c>
      <c r="G10246" s="1">
        <v>17611.46</v>
      </c>
    </row>
    <row r="10247" spans="2:7">
      <c r="B10247" s="22" t="s">
        <v>220</v>
      </c>
      <c r="C10247" s="22" t="s">
        <v>7</v>
      </c>
      <c r="D10247" s="22" t="s">
        <v>5</v>
      </c>
      <c r="E10247" s="22" t="s">
        <v>34</v>
      </c>
      <c r="F10247" s="22" t="s">
        <v>88</v>
      </c>
      <c r="G10247" s="1">
        <v>116829.01</v>
      </c>
    </row>
    <row r="10248" spans="2:7">
      <c r="B10248" s="22" t="s">
        <v>220</v>
      </c>
      <c r="C10248" s="22" t="s">
        <v>7</v>
      </c>
      <c r="D10248" s="22" t="s">
        <v>5</v>
      </c>
      <c r="E10248" s="22" t="s">
        <v>34</v>
      </c>
      <c r="F10248" s="22" t="s">
        <v>66</v>
      </c>
      <c r="G10248" s="1">
        <v>822699.96</v>
      </c>
    </row>
    <row r="10249" spans="2:7">
      <c r="B10249" s="22" t="s">
        <v>220</v>
      </c>
      <c r="C10249" s="22" t="s">
        <v>7</v>
      </c>
      <c r="D10249" s="22" t="s">
        <v>5</v>
      </c>
      <c r="E10249" s="22" t="s">
        <v>34</v>
      </c>
      <c r="F10249" s="22" t="s">
        <v>67</v>
      </c>
      <c r="G10249" s="1">
        <v>17948.02</v>
      </c>
    </row>
    <row r="10250" spans="2:7">
      <c r="B10250" s="22" t="s">
        <v>220</v>
      </c>
      <c r="C10250" s="22" t="s">
        <v>7</v>
      </c>
      <c r="D10250" s="22" t="s">
        <v>5</v>
      </c>
      <c r="E10250" s="22" t="s">
        <v>34</v>
      </c>
      <c r="F10250" s="22" t="s">
        <v>85</v>
      </c>
      <c r="G10250" s="1">
        <v>6897.93</v>
      </c>
    </row>
    <row r="10251" spans="2:7">
      <c r="B10251" s="22" t="s">
        <v>220</v>
      </c>
      <c r="C10251" s="22" t="s">
        <v>7</v>
      </c>
      <c r="D10251" s="22" t="s">
        <v>5</v>
      </c>
      <c r="E10251" s="22" t="s">
        <v>34</v>
      </c>
      <c r="F10251" s="22" t="s">
        <v>49</v>
      </c>
      <c r="G10251" s="1">
        <v>1183452.54</v>
      </c>
    </row>
    <row r="10252" spans="2:7">
      <c r="B10252" s="22" t="s">
        <v>220</v>
      </c>
      <c r="C10252" s="22" t="s">
        <v>7</v>
      </c>
      <c r="D10252" s="22" t="s">
        <v>5</v>
      </c>
      <c r="E10252" s="22" t="s">
        <v>34</v>
      </c>
      <c r="F10252" s="22" t="s">
        <v>50</v>
      </c>
      <c r="G10252" s="1">
        <v>398379.41</v>
      </c>
    </row>
    <row r="10253" spans="2:7">
      <c r="B10253" s="22" t="s">
        <v>220</v>
      </c>
      <c r="C10253" s="22" t="s">
        <v>7</v>
      </c>
      <c r="D10253" s="22" t="s">
        <v>5</v>
      </c>
      <c r="E10253" s="22" t="s">
        <v>34</v>
      </c>
      <c r="F10253" s="22" t="s">
        <v>51</v>
      </c>
      <c r="G10253" s="1">
        <v>7901.75</v>
      </c>
    </row>
    <row r="10254" spans="2:7">
      <c r="B10254" s="22" t="s">
        <v>220</v>
      </c>
      <c r="C10254" s="22" t="s">
        <v>7</v>
      </c>
      <c r="D10254" s="22" t="s">
        <v>5</v>
      </c>
      <c r="E10254" s="22" t="s">
        <v>34</v>
      </c>
      <c r="F10254" s="22" t="s">
        <v>52</v>
      </c>
      <c r="G10254" s="1">
        <v>123969.60000000001</v>
      </c>
    </row>
    <row r="10255" spans="2:7">
      <c r="B10255" s="22" t="s">
        <v>220</v>
      </c>
      <c r="C10255" s="22" t="s">
        <v>7</v>
      </c>
      <c r="D10255" s="22" t="s">
        <v>5</v>
      </c>
      <c r="E10255" s="22" t="s">
        <v>34</v>
      </c>
      <c r="F10255" s="22" t="s">
        <v>53</v>
      </c>
      <c r="G10255" s="1">
        <v>1759561.91</v>
      </c>
    </row>
    <row r="10256" spans="2:7">
      <c r="B10256" s="22" t="s">
        <v>220</v>
      </c>
      <c r="C10256" s="22" t="s">
        <v>7</v>
      </c>
      <c r="D10256" s="22" t="s">
        <v>5</v>
      </c>
      <c r="E10256" s="22" t="s">
        <v>34</v>
      </c>
      <c r="F10256" s="22" t="s">
        <v>55</v>
      </c>
      <c r="G10256" s="1">
        <v>230686.54</v>
      </c>
    </row>
    <row r="10257" spans="2:7">
      <c r="B10257" s="22" t="s">
        <v>220</v>
      </c>
      <c r="C10257" s="22" t="s">
        <v>7</v>
      </c>
      <c r="D10257" s="22" t="s">
        <v>5</v>
      </c>
      <c r="E10257" s="22" t="s">
        <v>34</v>
      </c>
      <c r="F10257" s="22" t="s">
        <v>56</v>
      </c>
      <c r="G10257" s="1">
        <v>348170.35</v>
      </c>
    </row>
    <row r="10258" spans="2:7">
      <c r="B10258" s="22" t="s">
        <v>220</v>
      </c>
      <c r="C10258" s="22" t="s">
        <v>7</v>
      </c>
      <c r="D10258" s="22" t="s">
        <v>5</v>
      </c>
      <c r="E10258" s="22" t="s">
        <v>34</v>
      </c>
      <c r="F10258" s="22" t="s">
        <v>76</v>
      </c>
      <c r="G10258" s="1">
        <v>104178.48</v>
      </c>
    </row>
    <row r="10259" spans="2:7">
      <c r="B10259" s="22" t="s">
        <v>220</v>
      </c>
      <c r="C10259" s="22" t="s">
        <v>7</v>
      </c>
      <c r="D10259" s="22" t="s">
        <v>5</v>
      </c>
      <c r="E10259" s="22" t="s">
        <v>34</v>
      </c>
      <c r="F10259" s="22" t="s">
        <v>57</v>
      </c>
      <c r="G10259" s="1">
        <v>1473981.15</v>
      </c>
    </row>
    <row r="10260" spans="2:7">
      <c r="B10260" s="22" t="s">
        <v>220</v>
      </c>
      <c r="C10260" s="22" t="s">
        <v>7</v>
      </c>
      <c r="D10260" s="22" t="s">
        <v>5</v>
      </c>
      <c r="E10260" s="22" t="s">
        <v>34</v>
      </c>
      <c r="F10260" s="22" t="s">
        <v>91</v>
      </c>
      <c r="G10260" s="1">
        <v>60.81</v>
      </c>
    </row>
    <row r="10261" spans="2:7">
      <c r="B10261" s="22" t="s">
        <v>220</v>
      </c>
      <c r="C10261" s="22" t="s">
        <v>7</v>
      </c>
      <c r="D10261" s="22" t="s">
        <v>5</v>
      </c>
      <c r="E10261" s="22" t="s">
        <v>34</v>
      </c>
      <c r="F10261" s="22" t="s">
        <v>94</v>
      </c>
      <c r="G10261" s="1">
        <v>25373.72</v>
      </c>
    </row>
    <row r="10262" spans="2:7">
      <c r="B10262" s="22" t="s">
        <v>220</v>
      </c>
      <c r="C10262" s="22" t="s">
        <v>7</v>
      </c>
      <c r="D10262" s="22" t="s">
        <v>5</v>
      </c>
      <c r="E10262" s="22" t="s">
        <v>34</v>
      </c>
      <c r="F10262" s="22" t="s">
        <v>100</v>
      </c>
      <c r="G10262" s="1">
        <v>102.72</v>
      </c>
    </row>
    <row r="10263" spans="2:7">
      <c r="B10263" s="22" t="s">
        <v>220</v>
      </c>
      <c r="C10263" s="22" t="s">
        <v>7</v>
      </c>
      <c r="D10263" s="22" t="s">
        <v>5</v>
      </c>
      <c r="E10263" s="22" t="s">
        <v>34</v>
      </c>
      <c r="F10263" s="22" t="s">
        <v>58</v>
      </c>
      <c r="G10263" s="1">
        <v>125633.53</v>
      </c>
    </row>
    <row r="10264" spans="2:7">
      <c r="B10264" s="22" t="s">
        <v>220</v>
      </c>
      <c r="C10264" s="22" t="s">
        <v>7</v>
      </c>
      <c r="D10264" s="22" t="s">
        <v>5</v>
      </c>
      <c r="E10264" s="22" t="s">
        <v>59</v>
      </c>
      <c r="F10264" s="22" t="s">
        <v>55</v>
      </c>
      <c r="G10264" s="1">
        <v>277785.76</v>
      </c>
    </row>
    <row r="10265" spans="2:7">
      <c r="B10265" s="22" t="s">
        <v>220</v>
      </c>
      <c r="C10265" s="22" t="s">
        <v>7</v>
      </c>
      <c r="D10265" s="22" t="s">
        <v>5</v>
      </c>
      <c r="E10265" s="22" t="s">
        <v>60</v>
      </c>
      <c r="F10265" s="22" t="s">
        <v>78</v>
      </c>
      <c r="G10265" s="1">
        <v>76929.149999999994</v>
      </c>
    </row>
    <row r="10266" spans="2:7">
      <c r="B10266" s="22" t="s">
        <v>220</v>
      </c>
      <c r="C10266" s="22" t="s">
        <v>7</v>
      </c>
      <c r="D10266" s="22" t="s">
        <v>5</v>
      </c>
      <c r="E10266" s="22" t="s">
        <v>60</v>
      </c>
      <c r="F10266" s="22" t="s">
        <v>79</v>
      </c>
      <c r="G10266" s="1">
        <v>44097.120000000003</v>
      </c>
    </row>
    <row r="10267" spans="2:7">
      <c r="B10267" s="22" t="s">
        <v>220</v>
      </c>
      <c r="C10267" s="22" t="s">
        <v>7</v>
      </c>
      <c r="D10267" s="22" t="s">
        <v>5</v>
      </c>
      <c r="E10267" s="22" t="s">
        <v>60</v>
      </c>
      <c r="F10267" s="22" t="s">
        <v>61</v>
      </c>
      <c r="G10267" s="1">
        <v>8272.69</v>
      </c>
    </row>
    <row r="10268" spans="2:7">
      <c r="B10268" s="22" t="s">
        <v>220</v>
      </c>
      <c r="C10268" s="22" t="s">
        <v>7</v>
      </c>
      <c r="D10268" s="22" t="s">
        <v>5</v>
      </c>
      <c r="E10268" s="22" t="s">
        <v>60</v>
      </c>
      <c r="F10268" s="22" t="s">
        <v>80</v>
      </c>
      <c r="G10268" s="1">
        <v>4184.8999999999996</v>
      </c>
    </row>
    <row r="10269" spans="2:7">
      <c r="B10269" s="22" t="s">
        <v>220</v>
      </c>
      <c r="C10269" s="22" t="s">
        <v>7</v>
      </c>
      <c r="D10269" s="22" t="s">
        <v>5</v>
      </c>
      <c r="E10269" s="22" t="s">
        <v>60</v>
      </c>
      <c r="F10269" s="22" t="s">
        <v>81</v>
      </c>
      <c r="G10269" s="1">
        <v>10833.54</v>
      </c>
    </row>
    <row r="10270" spans="2:7">
      <c r="B10270" s="22" t="s">
        <v>220</v>
      </c>
      <c r="C10270" s="22" t="s">
        <v>7</v>
      </c>
      <c r="D10270" s="22" t="s">
        <v>5</v>
      </c>
      <c r="E10270" s="22" t="s">
        <v>60</v>
      </c>
      <c r="F10270" s="22" t="s">
        <v>62</v>
      </c>
      <c r="G10270" s="1">
        <v>41650.94</v>
      </c>
    </row>
    <row r="10271" spans="2:7">
      <c r="B10271" s="22" t="s">
        <v>220</v>
      </c>
      <c r="C10271" s="22" t="s">
        <v>7</v>
      </c>
      <c r="D10271" s="22" t="s">
        <v>7</v>
      </c>
      <c r="E10271" s="22" t="s">
        <v>5</v>
      </c>
      <c r="F10271" s="22" t="s">
        <v>6</v>
      </c>
      <c r="G10271" s="1">
        <v>2186537.44</v>
      </c>
    </row>
    <row r="10272" spans="2:7">
      <c r="B10272" s="22" t="s">
        <v>220</v>
      </c>
      <c r="C10272" s="22" t="s">
        <v>7</v>
      </c>
      <c r="D10272" s="22" t="s">
        <v>7</v>
      </c>
      <c r="E10272" s="22" t="s">
        <v>7</v>
      </c>
      <c r="F10272" s="22" t="s">
        <v>6</v>
      </c>
      <c r="G10272" s="1">
        <v>-2265730.4500000002</v>
      </c>
    </row>
    <row r="10273" spans="2:7">
      <c r="B10273" s="22" t="s">
        <v>220</v>
      </c>
      <c r="C10273" s="22" t="s">
        <v>7</v>
      </c>
      <c r="D10273" s="22" t="s">
        <v>7</v>
      </c>
      <c r="E10273" s="22" t="s">
        <v>8</v>
      </c>
      <c r="F10273" s="22" t="s">
        <v>9</v>
      </c>
      <c r="G10273" s="1">
        <v>12700619.119999999</v>
      </c>
    </row>
    <row r="10274" spans="2:7">
      <c r="B10274" s="22" t="s">
        <v>220</v>
      </c>
      <c r="C10274" s="22" t="s">
        <v>7</v>
      </c>
      <c r="D10274" s="22" t="s">
        <v>7</v>
      </c>
      <c r="E10274" s="22" t="s">
        <v>8</v>
      </c>
      <c r="F10274" s="22" t="s">
        <v>10</v>
      </c>
      <c r="G10274" s="1">
        <v>1294.5999999999999</v>
      </c>
    </row>
    <row r="10275" spans="2:7">
      <c r="B10275" s="22" t="s">
        <v>220</v>
      </c>
      <c r="C10275" s="22" t="s">
        <v>7</v>
      </c>
      <c r="D10275" s="22" t="s">
        <v>7</v>
      </c>
      <c r="E10275" s="22" t="s">
        <v>8</v>
      </c>
      <c r="F10275" s="22" t="s">
        <v>11</v>
      </c>
      <c r="G10275" s="1">
        <v>20090.21</v>
      </c>
    </row>
    <row r="10276" spans="2:7">
      <c r="B10276" s="22" t="s">
        <v>220</v>
      </c>
      <c r="C10276" s="22" t="s">
        <v>7</v>
      </c>
      <c r="D10276" s="22" t="s">
        <v>7</v>
      </c>
      <c r="E10276" s="22" t="s">
        <v>8</v>
      </c>
      <c r="F10276" s="22" t="s">
        <v>12</v>
      </c>
      <c r="G10276" s="1">
        <v>628944.29</v>
      </c>
    </row>
    <row r="10277" spans="2:7">
      <c r="B10277" s="22" t="s">
        <v>220</v>
      </c>
      <c r="C10277" s="22" t="s">
        <v>7</v>
      </c>
      <c r="D10277" s="22" t="s">
        <v>7</v>
      </c>
      <c r="E10277" s="22" t="s">
        <v>8</v>
      </c>
      <c r="F10277" s="22" t="s">
        <v>13</v>
      </c>
      <c r="G10277" s="1">
        <v>872889.97</v>
      </c>
    </row>
    <row r="10278" spans="2:7">
      <c r="B10278" s="22" t="s">
        <v>220</v>
      </c>
      <c r="C10278" s="22" t="s">
        <v>7</v>
      </c>
      <c r="D10278" s="22" t="s">
        <v>7</v>
      </c>
      <c r="E10278" s="22" t="s">
        <v>14</v>
      </c>
      <c r="F10278" s="22" t="s">
        <v>9</v>
      </c>
      <c r="G10278" s="1">
        <v>376434.2</v>
      </c>
    </row>
    <row r="10279" spans="2:7">
      <c r="B10279" s="22" t="s">
        <v>220</v>
      </c>
      <c r="C10279" s="22" t="s">
        <v>7</v>
      </c>
      <c r="D10279" s="22" t="s">
        <v>7</v>
      </c>
      <c r="E10279" s="22" t="s">
        <v>14</v>
      </c>
      <c r="F10279" s="22" t="s">
        <v>10</v>
      </c>
      <c r="G10279" s="1">
        <v>49363.16</v>
      </c>
    </row>
    <row r="10280" spans="2:7">
      <c r="B10280" s="22" t="s">
        <v>220</v>
      </c>
      <c r="C10280" s="22" t="s">
        <v>7</v>
      </c>
      <c r="D10280" s="22" t="s">
        <v>7</v>
      </c>
      <c r="E10280" s="22" t="s">
        <v>14</v>
      </c>
      <c r="F10280" s="22" t="s">
        <v>11</v>
      </c>
      <c r="G10280" s="1">
        <v>61706.06</v>
      </c>
    </row>
    <row r="10281" spans="2:7">
      <c r="B10281" s="22" t="s">
        <v>220</v>
      </c>
      <c r="C10281" s="22" t="s">
        <v>7</v>
      </c>
      <c r="D10281" s="22" t="s">
        <v>7</v>
      </c>
      <c r="E10281" s="22" t="s">
        <v>14</v>
      </c>
      <c r="F10281" s="22" t="s">
        <v>12</v>
      </c>
      <c r="G10281" s="1">
        <v>642557.49</v>
      </c>
    </row>
    <row r="10282" spans="2:7">
      <c r="B10282" s="22" t="s">
        <v>220</v>
      </c>
      <c r="C10282" s="22" t="s">
        <v>7</v>
      </c>
      <c r="D10282" s="22" t="s">
        <v>7</v>
      </c>
      <c r="E10282" s="22" t="s">
        <v>14</v>
      </c>
      <c r="F10282" s="22" t="s">
        <v>13</v>
      </c>
      <c r="G10282" s="1">
        <v>163874.15</v>
      </c>
    </row>
    <row r="10283" spans="2:7">
      <c r="B10283" s="22" t="s">
        <v>220</v>
      </c>
      <c r="C10283" s="22" t="s">
        <v>7</v>
      </c>
      <c r="D10283" s="22" t="s">
        <v>7</v>
      </c>
      <c r="E10283" s="22" t="s">
        <v>15</v>
      </c>
      <c r="F10283" s="22" t="s">
        <v>16</v>
      </c>
      <c r="G10283" s="1">
        <v>182.18</v>
      </c>
    </row>
    <row r="10284" spans="2:7">
      <c r="B10284" s="22" t="s">
        <v>220</v>
      </c>
      <c r="C10284" s="22" t="s">
        <v>7</v>
      </c>
      <c r="D10284" s="22" t="s">
        <v>7</v>
      </c>
      <c r="E10284" s="22" t="s">
        <v>15</v>
      </c>
      <c r="F10284" s="22" t="s">
        <v>71</v>
      </c>
      <c r="G10284" s="1">
        <v>223.25</v>
      </c>
    </row>
    <row r="10285" spans="2:7">
      <c r="B10285" s="22" t="s">
        <v>220</v>
      </c>
      <c r="C10285" s="22" t="s">
        <v>7</v>
      </c>
      <c r="D10285" s="22" t="s">
        <v>7</v>
      </c>
      <c r="E10285" s="22" t="s">
        <v>15</v>
      </c>
      <c r="F10285" s="22" t="s">
        <v>17</v>
      </c>
      <c r="G10285" s="1">
        <v>112774.47</v>
      </c>
    </row>
    <row r="10286" spans="2:7">
      <c r="B10286" s="22" t="s">
        <v>220</v>
      </c>
      <c r="C10286" s="22" t="s">
        <v>7</v>
      </c>
      <c r="D10286" s="22" t="s">
        <v>7</v>
      </c>
      <c r="E10286" s="22" t="s">
        <v>15</v>
      </c>
      <c r="F10286" s="22" t="s">
        <v>18</v>
      </c>
      <c r="G10286" s="1">
        <v>88469.25</v>
      </c>
    </row>
    <row r="10287" spans="2:7">
      <c r="B10287" s="22" t="s">
        <v>220</v>
      </c>
      <c r="C10287" s="22" t="s">
        <v>7</v>
      </c>
      <c r="D10287" s="22" t="s">
        <v>7</v>
      </c>
      <c r="E10287" s="22" t="s">
        <v>15</v>
      </c>
      <c r="F10287" s="22" t="s">
        <v>19</v>
      </c>
      <c r="G10287" s="1">
        <v>121809.9</v>
      </c>
    </row>
    <row r="10288" spans="2:7">
      <c r="B10288" s="22" t="s">
        <v>220</v>
      </c>
      <c r="C10288" s="22" t="s">
        <v>7</v>
      </c>
      <c r="D10288" s="22" t="s">
        <v>7</v>
      </c>
      <c r="E10288" s="22" t="s">
        <v>15</v>
      </c>
      <c r="F10288" s="22" t="s">
        <v>20</v>
      </c>
      <c r="G10288" s="1">
        <v>116682.49</v>
      </c>
    </row>
    <row r="10289" spans="2:7">
      <c r="B10289" s="22" t="s">
        <v>220</v>
      </c>
      <c r="C10289" s="22" t="s">
        <v>7</v>
      </c>
      <c r="D10289" s="22" t="s">
        <v>7</v>
      </c>
      <c r="E10289" s="22" t="s">
        <v>15</v>
      </c>
      <c r="F10289" s="22" t="s">
        <v>21</v>
      </c>
      <c r="G10289" s="1">
        <v>76034.09</v>
      </c>
    </row>
    <row r="10290" spans="2:7">
      <c r="B10290" s="22" t="s">
        <v>220</v>
      </c>
      <c r="C10290" s="22" t="s">
        <v>7</v>
      </c>
      <c r="D10290" s="22" t="s">
        <v>7</v>
      </c>
      <c r="E10290" s="22" t="s">
        <v>15</v>
      </c>
      <c r="F10290" s="22" t="s">
        <v>22</v>
      </c>
      <c r="G10290" s="1">
        <v>37636.379999999997</v>
      </c>
    </row>
    <row r="10291" spans="2:7">
      <c r="B10291" s="22" t="s">
        <v>220</v>
      </c>
      <c r="C10291" s="22" t="s">
        <v>7</v>
      </c>
      <c r="D10291" s="22" t="s">
        <v>7</v>
      </c>
      <c r="E10291" s="22" t="s">
        <v>15</v>
      </c>
      <c r="F10291" s="22" t="s">
        <v>23</v>
      </c>
      <c r="G10291" s="1">
        <v>4584.03</v>
      </c>
    </row>
    <row r="10292" spans="2:7">
      <c r="B10292" s="22" t="s">
        <v>220</v>
      </c>
      <c r="C10292" s="22" t="s">
        <v>7</v>
      </c>
      <c r="D10292" s="22" t="s">
        <v>7</v>
      </c>
      <c r="E10292" s="22" t="s">
        <v>15</v>
      </c>
      <c r="F10292" s="22" t="s">
        <v>24</v>
      </c>
      <c r="G10292" s="1">
        <v>16363.96</v>
      </c>
    </row>
    <row r="10293" spans="2:7">
      <c r="B10293" s="22" t="s">
        <v>220</v>
      </c>
      <c r="C10293" s="22" t="s">
        <v>7</v>
      </c>
      <c r="D10293" s="22" t="s">
        <v>7</v>
      </c>
      <c r="E10293" s="22" t="s">
        <v>15</v>
      </c>
      <c r="F10293" s="22" t="s">
        <v>25</v>
      </c>
      <c r="G10293" s="1">
        <v>22189.25</v>
      </c>
    </row>
    <row r="10294" spans="2:7">
      <c r="B10294" s="22" t="s">
        <v>220</v>
      </c>
      <c r="C10294" s="22" t="s">
        <v>7</v>
      </c>
      <c r="D10294" s="22" t="s">
        <v>7</v>
      </c>
      <c r="E10294" s="22" t="s">
        <v>15</v>
      </c>
      <c r="F10294" s="22" t="s">
        <v>26</v>
      </c>
      <c r="G10294" s="1">
        <v>49275.27</v>
      </c>
    </row>
    <row r="10295" spans="2:7">
      <c r="B10295" s="22" t="s">
        <v>220</v>
      </c>
      <c r="C10295" s="22" t="s">
        <v>7</v>
      </c>
      <c r="D10295" s="22" t="s">
        <v>7</v>
      </c>
      <c r="E10295" s="22" t="s">
        <v>15</v>
      </c>
      <c r="F10295" s="22" t="s">
        <v>27</v>
      </c>
      <c r="G10295" s="1">
        <v>164.99</v>
      </c>
    </row>
    <row r="10296" spans="2:7">
      <c r="B10296" s="22" t="s">
        <v>220</v>
      </c>
      <c r="C10296" s="22" t="s">
        <v>7</v>
      </c>
      <c r="D10296" s="22" t="s">
        <v>7</v>
      </c>
      <c r="E10296" s="22" t="s">
        <v>15</v>
      </c>
      <c r="F10296" s="22" t="s">
        <v>72</v>
      </c>
      <c r="G10296" s="1">
        <v>3246.43</v>
      </c>
    </row>
    <row r="10297" spans="2:7">
      <c r="B10297" s="22" t="s">
        <v>220</v>
      </c>
      <c r="C10297" s="22" t="s">
        <v>7</v>
      </c>
      <c r="D10297" s="22" t="s">
        <v>7</v>
      </c>
      <c r="E10297" s="22" t="s">
        <v>28</v>
      </c>
      <c r="F10297" s="22" t="s">
        <v>29</v>
      </c>
      <c r="G10297" s="1">
        <v>344955.12</v>
      </c>
    </row>
    <row r="10298" spans="2:7">
      <c r="B10298" s="22" t="s">
        <v>220</v>
      </c>
      <c r="C10298" s="22" t="s">
        <v>7</v>
      </c>
      <c r="D10298" s="22" t="s">
        <v>7</v>
      </c>
      <c r="E10298" s="22" t="s">
        <v>28</v>
      </c>
      <c r="F10298" s="22" t="s">
        <v>32</v>
      </c>
      <c r="G10298" s="1">
        <v>8623.4</v>
      </c>
    </row>
    <row r="10299" spans="2:7">
      <c r="B10299" s="22" t="s">
        <v>220</v>
      </c>
      <c r="C10299" s="22" t="s">
        <v>7</v>
      </c>
      <c r="D10299" s="22" t="s">
        <v>7</v>
      </c>
      <c r="E10299" s="22" t="s">
        <v>28</v>
      </c>
      <c r="F10299" s="22" t="s">
        <v>33</v>
      </c>
      <c r="G10299" s="1">
        <v>635766.13</v>
      </c>
    </row>
    <row r="10300" spans="2:7">
      <c r="B10300" s="22" t="s">
        <v>220</v>
      </c>
      <c r="C10300" s="22" t="s">
        <v>7</v>
      </c>
      <c r="D10300" s="22" t="s">
        <v>7</v>
      </c>
      <c r="E10300" s="22" t="s">
        <v>34</v>
      </c>
      <c r="F10300" s="22" t="s">
        <v>35</v>
      </c>
      <c r="G10300" s="1">
        <v>-13892.65</v>
      </c>
    </row>
    <row r="10301" spans="2:7">
      <c r="B10301" s="22" t="s">
        <v>220</v>
      </c>
      <c r="C10301" s="22" t="s">
        <v>7</v>
      </c>
      <c r="D10301" s="22" t="s">
        <v>7</v>
      </c>
      <c r="E10301" s="22" t="s">
        <v>34</v>
      </c>
      <c r="F10301" s="22" t="s">
        <v>37</v>
      </c>
      <c r="G10301" s="1">
        <v>197990.26</v>
      </c>
    </row>
    <row r="10302" spans="2:7">
      <c r="B10302" s="22" t="s">
        <v>220</v>
      </c>
      <c r="C10302" s="22" t="s">
        <v>7</v>
      </c>
      <c r="D10302" s="22" t="s">
        <v>7</v>
      </c>
      <c r="E10302" s="22" t="s">
        <v>34</v>
      </c>
      <c r="F10302" s="22" t="s">
        <v>73</v>
      </c>
      <c r="G10302" s="1">
        <v>333374.25</v>
      </c>
    </row>
    <row r="10303" spans="2:7">
      <c r="B10303" s="22" t="s">
        <v>220</v>
      </c>
      <c r="C10303" s="22" t="s">
        <v>7</v>
      </c>
      <c r="D10303" s="22" t="s">
        <v>7</v>
      </c>
      <c r="E10303" s="22" t="s">
        <v>34</v>
      </c>
      <c r="F10303" s="22" t="s">
        <v>38</v>
      </c>
      <c r="G10303" s="1">
        <v>-3564.98</v>
      </c>
    </row>
    <row r="10304" spans="2:7">
      <c r="B10304" s="22" t="s">
        <v>220</v>
      </c>
      <c r="C10304" s="22" t="s">
        <v>7</v>
      </c>
      <c r="D10304" s="22" t="s">
        <v>7</v>
      </c>
      <c r="E10304" s="22" t="s">
        <v>34</v>
      </c>
      <c r="F10304" s="22" t="s">
        <v>39</v>
      </c>
      <c r="G10304" s="1">
        <v>312144.03999999998</v>
      </c>
    </row>
    <row r="10305" spans="2:7">
      <c r="B10305" s="22" t="s">
        <v>220</v>
      </c>
      <c r="C10305" s="22" t="s">
        <v>7</v>
      </c>
      <c r="D10305" s="22" t="s">
        <v>7</v>
      </c>
      <c r="E10305" s="22" t="s">
        <v>34</v>
      </c>
      <c r="F10305" s="22" t="s">
        <v>42</v>
      </c>
      <c r="G10305" s="1">
        <v>32413.72</v>
      </c>
    </row>
    <row r="10306" spans="2:7">
      <c r="B10306" s="22" t="s">
        <v>220</v>
      </c>
      <c r="C10306" s="22" t="s">
        <v>7</v>
      </c>
      <c r="D10306" s="22" t="s">
        <v>7</v>
      </c>
      <c r="E10306" s="22" t="s">
        <v>34</v>
      </c>
      <c r="F10306" s="22" t="s">
        <v>44</v>
      </c>
      <c r="G10306" s="1">
        <v>22848.77</v>
      </c>
    </row>
    <row r="10307" spans="2:7">
      <c r="B10307" s="22" t="s">
        <v>220</v>
      </c>
      <c r="C10307" s="22" t="s">
        <v>7</v>
      </c>
      <c r="D10307" s="22" t="s">
        <v>7</v>
      </c>
      <c r="E10307" s="22" t="s">
        <v>34</v>
      </c>
      <c r="F10307" s="22" t="s">
        <v>46</v>
      </c>
      <c r="G10307" s="1">
        <v>149.55000000000001</v>
      </c>
    </row>
    <row r="10308" spans="2:7">
      <c r="B10308" s="22" t="s">
        <v>220</v>
      </c>
      <c r="C10308" s="22" t="s">
        <v>7</v>
      </c>
      <c r="D10308" s="22" t="s">
        <v>7</v>
      </c>
      <c r="E10308" s="22" t="s">
        <v>34</v>
      </c>
      <c r="F10308" s="22" t="s">
        <v>47</v>
      </c>
      <c r="G10308" s="1">
        <v>21568.39</v>
      </c>
    </row>
    <row r="10309" spans="2:7">
      <c r="B10309" s="22" t="s">
        <v>220</v>
      </c>
      <c r="C10309" s="22" t="s">
        <v>7</v>
      </c>
      <c r="D10309" s="22" t="s">
        <v>7</v>
      </c>
      <c r="E10309" s="22" t="s">
        <v>34</v>
      </c>
      <c r="F10309" s="22" t="s">
        <v>48</v>
      </c>
      <c r="G10309" s="1">
        <v>133157.65</v>
      </c>
    </row>
    <row r="10310" spans="2:7">
      <c r="B10310" s="22" t="s">
        <v>220</v>
      </c>
      <c r="C10310" s="22" t="s">
        <v>7</v>
      </c>
      <c r="D10310" s="22" t="s">
        <v>7</v>
      </c>
      <c r="E10310" s="22" t="s">
        <v>34</v>
      </c>
      <c r="F10310" s="22" t="s">
        <v>74</v>
      </c>
      <c r="G10310" s="1">
        <v>525</v>
      </c>
    </row>
    <row r="10311" spans="2:7">
      <c r="B10311" s="22" t="s">
        <v>220</v>
      </c>
      <c r="C10311" s="22" t="s">
        <v>7</v>
      </c>
      <c r="D10311" s="22" t="s">
        <v>7</v>
      </c>
      <c r="E10311" s="22" t="s">
        <v>34</v>
      </c>
      <c r="F10311" s="22" t="s">
        <v>75</v>
      </c>
      <c r="G10311" s="1">
        <v>1763.32</v>
      </c>
    </row>
    <row r="10312" spans="2:7">
      <c r="B10312" s="22" t="s">
        <v>220</v>
      </c>
      <c r="C10312" s="22" t="s">
        <v>7</v>
      </c>
      <c r="D10312" s="22" t="s">
        <v>7</v>
      </c>
      <c r="E10312" s="22" t="s">
        <v>34</v>
      </c>
      <c r="F10312" s="22" t="s">
        <v>66</v>
      </c>
      <c r="G10312" s="1">
        <v>1068837.48</v>
      </c>
    </row>
    <row r="10313" spans="2:7">
      <c r="B10313" s="22" t="s">
        <v>220</v>
      </c>
      <c r="C10313" s="22" t="s">
        <v>7</v>
      </c>
      <c r="D10313" s="22" t="s">
        <v>7</v>
      </c>
      <c r="E10313" s="22" t="s">
        <v>34</v>
      </c>
      <c r="F10313" s="22" t="s">
        <v>49</v>
      </c>
      <c r="G10313" s="1">
        <v>1286</v>
      </c>
    </row>
    <row r="10314" spans="2:7">
      <c r="B10314" s="22" t="s">
        <v>220</v>
      </c>
      <c r="C10314" s="22" t="s">
        <v>7</v>
      </c>
      <c r="D10314" s="22" t="s">
        <v>7</v>
      </c>
      <c r="E10314" s="22" t="s">
        <v>34</v>
      </c>
      <c r="F10314" s="22" t="s">
        <v>50</v>
      </c>
      <c r="G10314" s="1">
        <v>292.72000000000003</v>
      </c>
    </row>
    <row r="10315" spans="2:7">
      <c r="B10315" s="22" t="s">
        <v>220</v>
      </c>
      <c r="C10315" s="22" t="s">
        <v>7</v>
      </c>
      <c r="D10315" s="22" t="s">
        <v>7</v>
      </c>
      <c r="E10315" s="22" t="s">
        <v>34</v>
      </c>
      <c r="F10315" s="22" t="s">
        <v>51</v>
      </c>
      <c r="G10315" s="1">
        <v>1750</v>
      </c>
    </row>
    <row r="10316" spans="2:7">
      <c r="B10316" s="22" t="s">
        <v>220</v>
      </c>
      <c r="C10316" s="22" t="s">
        <v>7</v>
      </c>
      <c r="D10316" s="22" t="s">
        <v>7</v>
      </c>
      <c r="E10316" s="22" t="s">
        <v>34</v>
      </c>
      <c r="F10316" s="22" t="s">
        <v>52</v>
      </c>
      <c r="G10316" s="1">
        <v>6935.63</v>
      </c>
    </row>
    <row r="10317" spans="2:7">
      <c r="B10317" s="22" t="s">
        <v>220</v>
      </c>
      <c r="C10317" s="22" t="s">
        <v>7</v>
      </c>
      <c r="D10317" s="22" t="s">
        <v>7</v>
      </c>
      <c r="E10317" s="22" t="s">
        <v>34</v>
      </c>
      <c r="F10317" s="22" t="s">
        <v>55</v>
      </c>
      <c r="G10317" s="1">
        <v>44854.9</v>
      </c>
    </row>
    <row r="10318" spans="2:7">
      <c r="B10318" s="22" t="s">
        <v>220</v>
      </c>
      <c r="C10318" s="22" t="s">
        <v>7</v>
      </c>
      <c r="D10318" s="22" t="s">
        <v>7</v>
      </c>
      <c r="E10318" s="22" t="s">
        <v>34</v>
      </c>
      <c r="F10318" s="22" t="s">
        <v>56</v>
      </c>
      <c r="G10318" s="1">
        <v>345497.15</v>
      </c>
    </row>
    <row r="10319" spans="2:7">
      <c r="B10319" s="22" t="s">
        <v>220</v>
      </c>
      <c r="C10319" s="22" t="s">
        <v>7</v>
      </c>
      <c r="D10319" s="22" t="s">
        <v>7</v>
      </c>
      <c r="E10319" s="22" t="s">
        <v>34</v>
      </c>
      <c r="F10319" s="22" t="s">
        <v>58</v>
      </c>
      <c r="G10319" s="1">
        <v>43091.15</v>
      </c>
    </row>
    <row r="10320" spans="2:7">
      <c r="B10320" s="22" t="s">
        <v>220</v>
      </c>
      <c r="C10320" s="22" t="s">
        <v>7</v>
      </c>
      <c r="D10320" s="22" t="s">
        <v>7</v>
      </c>
      <c r="E10320" s="22" t="s">
        <v>59</v>
      </c>
      <c r="F10320" s="22" t="s">
        <v>55</v>
      </c>
      <c r="G10320" s="1">
        <v>77304.990000000005</v>
      </c>
    </row>
    <row r="10321" spans="2:7">
      <c r="B10321" s="22" t="s">
        <v>220</v>
      </c>
      <c r="C10321" s="22" t="s">
        <v>7</v>
      </c>
      <c r="D10321" s="22" t="s">
        <v>7</v>
      </c>
      <c r="E10321" s="22" t="s">
        <v>60</v>
      </c>
      <c r="F10321" s="22" t="s">
        <v>61</v>
      </c>
      <c r="G10321" s="1">
        <v>12194.16</v>
      </c>
    </row>
    <row r="10322" spans="2:7">
      <c r="B10322" s="22" t="s">
        <v>220</v>
      </c>
      <c r="C10322" s="22" t="s">
        <v>7</v>
      </c>
      <c r="D10322" s="22" t="s">
        <v>7</v>
      </c>
      <c r="E10322" s="22" t="s">
        <v>60</v>
      </c>
      <c r="F10322" s="22" t="s">
        <v>80</v>
      </c>
      <c r="G10322" s="1">
        <v>191746.56</v>
      </c>
    </row>
    <row r="10323" spans="2:7">
      <c r="B10323" s="22" t="s">
        <v>220</v>
      </c>
      <c r="C10323" s="22" t="s">
        <v>7</v>
      </c>
      <c r="D10323" s="22" t="s">
        <v>7</v>
      </c>
      <c r="E10323" s="22" t="s">
        <v>60</v>
      </c>
      <c r="F10323" s="22" t="s">
        <v>62</v>
      </c>
      <c r="G10323" s="1">
        <v>371007.31</v>
      </c>
    </row>
    <row r="10324" spans="2:7">
      <c r="B10324" s="22" t="s">
        <v>221</v>
      </c>
      <c r="C10324" s="22" t="s">
        <v>7</v>
      </c>
      <c r="D10324" s="22" t="s">
        <v>5</v>
      </c>
      <c r="E10324" s="22" t="s">
        <v>8</v>
      </c>
      <c r="F10324" s="22" t="s">
        <v>9</v>
      </c>
      <c r="G10324" s="1">
        <v>871106.62</v>
      </c>
    </row>
    <row r="10325" spans="2:7">
      <c r="B10325" s="22" t="s">
        <v>221</v>
      </c>
      <c r="C10325" s="22" t="s">
        <v>7</v>
      </c>
      <c r="D10325" s="22" t="s">
        <v>5</v>
      </c>
      <c r="E10325" s="22" t="s">
        <v>8</v>
      </c>
      <c r="F10325" s="22" t="s">
        <v>10</v>
      </c>
      <c r="G10325" s="1">
        <v>6440</v>
      </c>
    </row>
    <row r="10326" spans="2:7">
      <c r="B10326" s="22" t="s">
        <v>221</v>
      </c>
      <c r="C10326" s="22" t="s">
        <v>7</v>
      </c>
      <c r="D10326" s="22" t="s">
        <v>5</v>
      </c>
      <c r="E10326" s="22" t="s">
        <v>14</v>
      </c>
      <c r="F10326" s="22" t="s">
        <v>9</v>
      </c>
      <c r="G10326" s="1">
        <v>640661.99</v>
      </c>
    </row>
    <row r="10327" spans="2:7">
      <c r="B10327" s="22" t="s">
        <v>221</v>
      </c>
      <c r="C10327" s="22" t="s">
        <v>7</v>
      </c>
      <c r="D10327" s="22" t="s">
        <v>5</v>
      </c>
      <c r="E10327" s="22" t="s">
        <v>14</v>
      </c>
      <c r="F10327" s="22" t="s">
        <v>10</v>
      </c>
      <c r="G10327" s="1">
        <v>14292.75</v>
      </c>
    </row>
    <row r="10328" spans="2:7">
      <c r="B10328" s="22" t="s">
        <v>221</v>
      </c>
      <c r="C10328" s="22" t="s">
        <v>7</v>
      </c>
      <c r="D10328" s="22" t="s">
        <v>5</v>
      </c>
      <c r="E10328" s="22" t="s">
        <v>15</v>
      </c>
      <c r="F10328" s="22" t="s">
        <v>19</v>
      </c>
      <c r="G10328" s="1">
        <v>44787.64</v>
      </c>
    </row>
    <row r="10329" spans="2:7">
      <c r="B10329" s="22" t="s">
        <v>221</v>
      </c>
      <c r="C10329" s="22" t="s">
        <v>7</v>
      </c>
      <c r="D10329" s="22" t="s">
        <v>5</v>
      </c>
      <c r="E10329" s="22" t="s">
        <v>15</v>
      </c>
      <c r="F10329" s="22" t="s">
        <v>20</v>
      </c>
      <c r="G10329" s="1">
        <v>31133.49</v>
      </c>
    </row>
    <row r="10330" spans="2:7">
      <c r="B10330" s="22" t="s">
        <v>221</v>
      </c>
      <c r="C10330" s="22" t="s">
        <v>7</v>
      </c>
      <c r="D10330" s="22" t="s">
        <v>5</v>
      </c>
      <c r="E10330" s="22" t="s">
        <v>15</v>
      </c>
      <c r="F10330" s="22" t="s">
        <v>97</v>
      </c>
      <c r="G10330" s="1">
        <v>66141.240000000005</v>
      </c>
    </row>
    <row r="10331" spans="2:7">
      <c r="B10331" s="22" t="s">
        <v>221</v>
      </c>
      <c r="C10331" s="22" t="s">
        <v>7</v>
      </c>
      <c r="D10331" s="22" t="s">
        <v>5</v>
      </c>
      <c r="E10331" s="22" t="s">
        <v>15</v>
      </c>
      <c r="F10331" s="22" t="s">
        <v>98</v>
      </c>
      <c r="G10331" s="1">
        <v>56074.17</v>
      </c>
    </row>
    <row r="10332" spans="2:7">
      <c r="B10332" s="22" t="s">
        <v>221</v>
      </c>
      <c r="C10332" s="22" t="s">
        <v>7</v>
      </c>
      <c r="D10332" s="22" t="s">
        <v>5</v>
      </c>
      <c r="E10332" s="22" t="s">
        <v>15</v>
      </c>
      <c r="F10332" s="22" t="s">
        <v>21</v>
      </c>
      <c r="G10332" s="1">
        <v>2694.78</v>
      </c>
    </row>
    <row r="10333" spans="2:7">
      <c r="B10333" s="22" t="s">
        <v>221</v>
      </c>
      <c r="C10333" s="22" t="s">
        <v>7</v>
      </c>
      <c r="D10333" s="22" t="s">
        <v>5</v>
      </c>
      <c r="E10333" s="22" t="s">
        <v>15</v>
      </c>
      <c r="F10333" s="22" t="s">
        <v>22</v>
      </c>
      <c r="G10333" s="1">
        <v>2170.4499999999998</v>
      </c>
    </row>
    <row r="10334" spans="2:7">
      <c r="B10334" s="22" t="s">
        <v>221</v>
      </c>
      <c r="C10334" s="22" t="s">
        <v>7</v>
      </c>
      <c r="D10334" s="22" t="s">
        <v>5</v>
      </c>
      <c r="E10334" s="22" t="s">
        <v>15</v>
      </c>
      <c r="F10334" s="22" t="s">
        <v>23</v>
      </c>
      <c r="G10334" s="1">
        <v>7976.26</v>
      </c>
    </row>
    <row r="10335" spans="2:7">
      <c r="B10335" s="22" t="s">
        <v>221</v>
      </c>
      <c r="C10335" s="22" t="s">
        <v>7</v>
      </c>
      <c r="D10335" s="22" t="s">
        <v>5</v>
      </c>
      <c r="E10335" s="22" t="s">
        <v>15</v>
      </c>
      <c r="F10335" s="22" t="s">
        <v>24</v>
      </c>
      <c r="G10335" s="1">
        <v>10953.08</v>
      </c>
    </row>
    <row r="10336" spans="2:7">
      <c r="B10336" s="22" t="s">
        <v>221</v>
      </c>
      <c r="C10336" s="22" t="s">
        <v>7</v>
      </c>
      <c r="D10336" s="22" t="s">
        <v>5</v>
      </c>
      <c r="E10336" s="22" t="s">
        <v>15</v>
      </c>
      <c r="F10336" s="22" t="s">
        <v>25</v>
      </c>
      <c r="G10336" s="1">
        <v>164898.29999999999</v>
      </c>
    </row>
    <row r="10337" spans="2:7">
      <c r="B10337" s="22" t="s">
        <v>221</v>
      </c>
      <c r="C10337" s="22" t="s">
        <v>7</v>
      </c>
      <c r="D10337" s="22" t="s">
        <v>5</v>
      </c>
      <c r="E10337" s="22" t="s">
        <v>15</v>
      </c>
      <c r="F10337" s="22" t="s">
        <v>26</v>
      </c>
      <c r="G10337" s="1">
        <v>126644.2</v>
      </c>
    </row>
    <row r="10338" spans="2:7">
      <c r="B10338" s="22" t="s">
        <v>221</v>
      </c>
      <c r="C10338" s="22" t="s">
        <v>7</v>
      </c>
      <c r="D10338" s="22" t="s">
        <v>5</v>
      </c>
      <c r="E10338" s="22" t="s">
        <v>28</v>
      </c>
      <c r="F10338" s="22" t="s">
        <v>29</v>
      </c>
      <c r="G10338" s="1">
        <v>5692.97</v>
      </c>
    </row>
    <row r="10339" spans="2:7">
      <c r="B10339" s="22" t="s">
        <v>221</v>
      </c>
      <c r="C10339" s="22" t="s">
        <v>7</v>
      </c>
      <c r="D10339" s="22" t="s">
        <v>5</v>
      </c>
      <c r="E10339" s="22" t="s">
        <v>28</v>
      </c>
      <c r="F10339" s="22" t="s">
        <v>30</v>
      </c>
      <c r="G10339" s="1">
        <v>1617.68</v>
      </c>
    </row>
    <row r="10340" spans="2:7">
      <c r="B10340" s="22" t="s">
        <v>221</v>
      </c>
      <c r="C10340" s="22" t="s">
        <v>7</v>
      </c>
      <c r="D10340" s="22" t="s">
        <v>5</v>
      </c>
      <c r="E10340" s="22" t="s">
        <v>28</v>
      </c>
      <c r="F10340" s="22" t="s">
        <v>33</v>
      </c>
      <c r="G10340" s="1">
        <v>69062.44</v>
      </c>
    </row>
    <row r="10341" spans="2:7">
      <c r="B10341" s="22" t="s">
        <v>221</v>
      </c>
      <c r="C10341" s="22" t="s">
        <v>7</v>
      </c>
      <c r="D10341" s="22" t="s">
        <v>5</v>
      </c>
      <c r="E10341" s="22" t="s">
        <v>34</v>
      </c>
      <c r="F10341" s="22" t="s">
        <v>35</v>
      </c>
      <c r="G10341" s="1">
        <v>133059.9</v>
      </c>
    </row>
    <row r="10342" spans="2:7">
      <c r="B10342" s="22" t="s">
        <v>221</v>
      </c>
      <c r="C10342" s="22" t="s">
        <v>7</v>
      </c>
      <c r="D10342" s="22" t="s">
        <v>5</v>
      </c>
      <c r="E10342" s="22" t="s">
        <v>34</v>
      </c>
      <c r="F10342" s="22" t="s">
        <v>73</v>
      </c>
      <c r="G10342" s="1">
        <v>12806.28</v>
      </c>
    </row>
    <row r="10343" spans="2:7">
      <c r="B10343" s="22" t="s">
        <v>221</v>
      </c>
      <c r="C10343" s="22" t="s">
        <v>7</v>
      </c>
      <c r="D10343" s="22" t="s">
        <v>5</v>
      </c>
      <c r="E10343" s="22" t="s">
        <v>34</v>
      </c>
      <c r="F10343" s="22" t="s">
        <v>39</v>
      </c>
      <c r="G10343" s="1">
        <v>9193.68</v>
      </c>
    </row>
    <row r="10344" spans="2:7">
      <c r="B10344" s="22" t="s">
        <v>221</v>
      </c>
      <c r="C10344" s="22" t="s">
        <v>7</v>
      </c>
      <c r="D10344" s="22" t="s">
        <v>5</v>
      </c>
      <c r="E10344" s="22" t="s">
        <v>34</v>
      </c>
      <c r="F10344" s="22" t="s">
        <v>41</v>
      </c>
      <c r="G10344" s="1">
        <v>2148.9</v>
      </c>
    </row>
    <row r="10345" spans="2:7">
      <c r="B10345" s="22" t="s">
        <v>221</v>
      </c>
      <c r="C10345" s="22" t="s">
        <v>7</v>
      </c>
      <c r="D10345" s="22" t="s">
        <v>5</v>
      </c>
      <c r="E10345" s="22" t="s">
        <v>34</v>
      </c>
      <c r="F10345" s="22" t="s">
        <v>47</v>
      </c>
      <c r="G10345" s="1">
        <v>249.59</v>
      </c>
    </row>
    <row r="10346" spans="2:7">
      <c r="B10346" s="22" t="s">
        <v>221</v>
      </c>
      <c r="C10346" s="22" t="s">
        <v>7</v>
      </c>
      <c r="D10346" s="22" t="s">
        <v>5</v>
      </c>
      <c r="E10346" s="22" t="s">
        <v>34</v>
      </c>
      <c r="F10346" s="22" t="s">
        <v>75</v>
      </c>
      <c r="G10346" s="1">
        <v>17687.8</v>
      </c>
    </row>
    <row r="10347" spans="2:7">
      <c r="B10347" s="22" t="s">
        <v>221</v>
      </c>
      <c r="C10347" s="22" t="s">
        <v>7</v>
      </c>
      <c r="D10347" s="22" t="s">
        <v>5</v>
      </c>
      <c r="E10347" s="22" t="s">
        <v>34</v>
      </c>
      <c r="F10347" s="22" t="s">
        <v>66</v>
      </c>
      <c r="G10347" s="1">
        <v>4058.63</v>
      </c>
    </row>
    <row r="10348" spans="2:7">
      <c r="B10348" s="22" t="s">
        <v>221</v>
      </c>
      <c r="C10348" s="22" t="s">
        <v>7</v>
      </c>
      <c r="D10348" s="22" t="s">
        <v>5</v>
      </c>
      <c r="E10348" s="22" t="s">
        <v>34</v>
      </c>
      <c r="F10348" s="22" t="s">
        <v>52</v>
      </c>
      <c r="G10348" s="1">
        <v>2252.56</v>
      </c>
    </row>
    <row r="10349" spans="2:7">
      <c r="B10349" s="22" t="s">
        <v>221</v>
      </c>
      <c r="C10349" s="22" t="s">
        <v>7</v>
      </c>
      <c r="D10349" s="22" t="s">
        <v>5</v>
      </c>
      <c r="E10349" s="22" t="s">
        <v>59</v>
      </c>
      <c r="F10349" s="22" t="s">
        <v>55</v>
      </c>
      <c r="G10349" s="1">
        <v>3662.83</v>
      </c>
    </row>
    <row r="10350" spans="2:7">
      <c r="B10350" s="22" t="s">
        <v>222</v>
      </c>
      <c r="C10350" s="22" t="s">
        <v>7</v>
      </c>
      <c r="D10350" s="22" t="s">
        <v>5</v>
      </c>
      <c r="E10350" s="22" t="s">
        <v>8</v>
      </c>
      <c r="F10350" s="22" t="s">
        <v>9</v>
      </c>
      <c r="G10350" s="1">
        <v>177141.6</v>
      </c>
    </row>
    <row r="10351" spans="2:7">
      <c r="B10351" s="22" t="s">
        <v>222</v>
      </c>
      <c r="C10351" s="22" t="s">
        <v>7</v>
      </c>
      <c r="D10351" s="22" t="s">
        <v>5</v>
      </c>
      <c r="E10351" s="22" t="s">
        <v>8</v>
      </c>
      <c r="F10351" s="22" t="s">
        <v>10</v>
      </c>
      <c r="G10351" s="1">
        <v>1939.38</v>
      </c>
    </row>
    <row r="10352" spans="2:7">
      <c r="B10352" s="22" t="s">
        <v>222</v>
      </c>
      <c r="C10352" s="22" t="s">
        <v>7</v>
      </c>
      <c r="D10352" s="22" t="s">
        <v>5</v>
      </c>
      <c r="E10352" s="22" t="s">
        <v>14</v>
      </c>
      <c r="F10352" s="22" t="s">
        <v>9</v>
      </c>
      <c r="G10352" s="1">
        <v>53428.9</v>
      </c>
    </row>
    <row r="10353" spans="2:7">
      <c r="B10353" s="22" t="s">
        <v>222</v>
      </c>
      <c r="C10353" s="22" t="s">
        <v>7</v>
      </c>
      <c r="D10353" s="22" t="s">
        <v>5</v>
      </c>
      <c r="E10353" s="22" t="s">
        <v>14</v>
      </c>
      <c r="F10353" s="22" t="s">
        <v>10</v>
      </c>
      <c r="G10353" s="1">
        <v>671.88</v>
      </c>
    </row>
    <row r="10354" spans="2:7">
      <c r="B10354" s="22" t="s">
        <v>222</v>
      </c>
      <c r="C10354" s="22" t="s">
        <v>7</v>
      </c>
      <c r="D10354" s="22" t="s">
        <v>5</v>
      </c>
      <c r="E10354" s="22" t="s">
        <v>15</v>
      </c>
      <c r="F10354" s="22" t="s">
        <v>16</v>
      </c>
      <c r="G10354" s="1">
        <v>44179.03</v>
      </c>
    </row>
    <row r="10355" spans="2:7">
      <c r="B10355" s="22" t="s">
        <v>222</v>
      </c>
      <c r="C10355" s="22" t="s">
        <v>7</v>
      </c>
      <c r="D10355" s="22" t="s">
        <v>5</v>
      </c>
      <c r="E10355" s="22" t="s">
        <v>15</v>
      </c>
      <c r="F10355" s="22" t="s">
        <v>71</v>
      </c>
      <c r="G10355" s="1">
        <v>9951.26</v>
      </c>
    </row>
    <row r="10356" spans="2:7">
      <c r="B10356" s="22" t="s">
        <v>222</v>
      </c>
      <c r="C10356" s="22" t="s">
        <v>7</v>
      </c>
      <c r="D10356" s="22" t="s">
        <v>5</v>
      </c>
      <c r="E10356" s="22" t="s">
        <v>15</v>
      </c>
      <c r="F10356" s="22" t="s">
        <v>17</v>
      </c>
      <c r="G10356" s="1">
        <v>12729.97</v>
      </c>
    </row>
    <row r="10357" spans="2:7">
      <c r="B10357" s="22" t="s">
        <v>222</v>
      </c>
      <c r="C10357" s="22" t="s">
        <v>7</v>
      </c>
      <c r="D10357" s="22" t="s">
        <v>5</v>
      </c>
      <c r="E10357" s="22" t="s">
        <v>15</v>
      </c>
      <c r="F10357" s="22" t="s">
        <v>18</v>
      </c>
      <c r="G10357" s="1">
        <v>2986.05</v>
      </c>
    </row>
    <row r="10358" spans="2:7">
      <c r="B10358" s="22" t="s">
        <v>222</v>
      </c>
      <c r="C10358" s="22" t="s">
        <v>7</v>
      </c>
      <c r="D10358" s="22" t="s">
        <v>5</v>
      </c>
      <c r="E10358" s="22" t="s">
        <v>15</v>
      </c>
      <c r="F10358" s="22" t="s">
        <v>19</v>
      </c>
      <c r="G10358" s="1">
        <v>24217.56</v>
      </c>
    </row>
    <row r="10359" spans="2:7">
      <c r="B10359" s="22" t="s">
        <v>222</v>
      </c>
      <c r="C10359" s="22" t="s">
        <v>7</v>
      </c>
      <c r="D10359" s="22" t="s">
        <v>5</v>
      </c>
      <c r="E10359" s="22" t="s">
        <v>15</v>
      </c>
      <c r="F10359" s="22" t="s">
        <v>20</v>
      </c>
      <c r="G10359" s="1">
        <v>3215.09</v>
      </c>
    </row>
    <row r="10360" spans="2:7">
      <c r="B10360" s="22" t="s">
        <v>222</v>
      </c>
      <c r="C10360" s="22" t="s">
        <v>7</v>
      </c>
      <c r="D10360" s="22" t="s">
        <v>5</v>
      </c>
      <c r="E10360" s="22" t="s">
        <v>15</v>
      </c>
      <c r="F10360" s="22" t="s">
        <v>23</v>
      </c>
      <c r="G10360" s="1">
        <v>1254.95</v>
      </c>
    </row>
    <row r="10361" spans="2:7">
      <c r="B10361" s="22" t="s">
        <v>222</v>
      </c>
      <c r="C10361" s="22" t="s">
        <v>7</v>
      </c>
      <c r="D10361" s="22" t="s">
        <v>5</v>
      </c>
      <c r="E10361" s="22" t="s">
        <v>15</v>
      </c>
      <c r="F10361" s="22" t="s">
        <v>24</v>
      </c>
      <c r="G10361" s="1">
        <v>819.25</v>
      </c>
    </row>
    <row r="10362" spans="2:7">
      <c r="B10362" s="22" t="s">
        <v>222</v>
      </c>
      <c r="C10362" s="22" t="s">
        <v>7</v>
      </c>
      <c r="D10362" s="22" t="s">
        <v>5</v>
      </c>
      <c r="E10362" s="22" t="s">
        <v>15</v>
      </c>
      <c r="F10362" s="22" t="s">
        <v>25</v>
      </c>
      <c r="G10362" s="1">
        <v>591.26</v>
      </c>
    </row>
    <row r="10363" spans="2:7">
      <c r="B10363" s="22" t="s">
        <v>222</v>
      </c>
      <c r="C10363" s="22" t="s">
        <v>7</v>
      </c>
      <c r="D10363" s="22" t="s">
        <v>5</v>
      </c>
      <c r="E10363" s="22" t="s">
        <v>15</v>
      </c>
      <c r="F10363" s="22" t="s">
        <v>27</v>
      </c>
      <c r="G10363" s="1">
        <v>349.75</v>
      </c>
    </row>
    <row r="10364" spans="2:7">
      <c r="B10364" s="22" t="s">
        <v>222</v>
      </c>
      <c r="C10364" s="22" t="s">
        <v>7</v>
      </c>
      <c r="D10364" s="22" t="s">
        <v>5</v>
      </c>
      <c r="E10364" s="22" t="s">
        <v>15</v>
      </c>
      <c r="F10364" s="22" t="s">
        <v>72</v>
      </c>
      <c r="G10364" s="1">
        <v>22.06</v>
      </c>
    </row>
    <row r="10365" spans="2:7">
      <c r="B10365" s="22" t="s">
        <v>222</v>
      </c>
      <c r="C10365" s="22" t="s">
        <v>7</v>
      </c>
      <c r="D10365" s="22" t="s">
        <v>5</v>
      </c>
      <c r="E10365" s="22" t="s">
        <v>28</v>
      </c>
      <c r="F10365" s="22" t="s">
        <v>29</v>
      </c>
      <c r="G10365" s="1">
        <v>7608.03</v>
      </c>
    </row>
    <row r="10366" spans="2:7">
      <c r="B10366" s="22" t="s">
        <v>222</v>
      </c>
      <c r="C10366" s="22" t="s">
        <v>7</v>
      </c>
      <c r="D10366" s="22" t="s">
        <v>5</v>
      </c>
      <c r="E10366" s="22" t="s">
        <v>28</v>
      </c>
      <c r="F10366" s="22" t="s">
        <v>30</v>
      </c>
      <c r="G10366" s="1">
        <v>366.59</v>
      </c>
    </row>
    <row r="10367" spans="2:7">
      <c r="B10367" s="22" t="s">
        <v>222</v>
      </c>
      <c r="C10367" s="22" t="s">
        <v>7</v>
      </c>
      <c r="D10367" s="22" t="s">
        <v>5</v>
      </c>
      <c r="E10367" s="22" t="s">
        <v>28</v>
      </c>
      <c r="F10367" s="22" t="s">
        <v>32</v>
      </c>
      <c r="G10367" s="1">
        <v>884.81</v>
      </c>
    </row>
    <row r="10368" spans="2:7">
      <c r="B10368" s="22" t="s">
        <v>222</v>
      </c>
      <c r="C10368" s="22" t="s">
        <v>7</v>
      </c>
      <c r="D10368" s="22" t="s">
        <v>5</v>
      </c>
      <c r="E10368" s="22" t="s">
        <v>28</v>
      </c>
      <c r="F10368" s="22" t="s">
        <v>33</v>
      </c>
      <c r="G10368" s="1">
        <v>1600.26</v>
      </c>
    </row>
    <row r="10369" spans="2:7">
      <c r="B10369" s="22" t="s">
        <v>222</v>
      </c>
      <c r="C10369" s="22" t="s">
        <v>7</v>
      </c>
      <c r="D10369" s="22" t="s">
        <v>5</v>
      </c>
      <c r="E10369" s="22" t="s">
        <v>34</v>
      </c>
      <c r="F10369" s="22" t="s">
        <v>35</v>
      </c>
      <c r="G10369" s="1">
        <v>7603.16</v>
      </c>
    </row>
    <row r="10370" spans="2:7">
      <c r="B10370" s="22" t="s">
        <v>222</v>
      </c>
      <c r="C10370" s="22" t="s">
        <v>7</v>
      </c>
      <c r="D10370" s="22" t="s">
        <v>5</v>
      </c>
      <c r="E10370" s="22" t="s">
        <v>34</v>
      </c>
      <c r="F10370" s="22" t="s">
        <v>36</v>
      </c>
      <c r="G10370" s="1">
        <v>377.55</v>
      </c>
    </row>
    <row r="10371" spans="2:7">
      <c r="B10371" s="22" t="s">
        <v>222</v>
      </c>
      <c r="C10371" s="22" t="s">
        <v>7</v>
      </c>
      <c r="D10371" s="22" t="s">
        <v>5</v>
      </c>
      <c r="E10371" s="22" t="s">
        <v>34</v>
      </c>
      <c r="F10371" s="22" t="s">
        <v>37</v>
      </c>
      <c r="G10371" s="1">
        <v>35</v>
      </c>
    </row>
    <row r="10372" spans="2:7">
      <c r="B10372" s="22" t="s">
        <v>222</v>
      </c>
      <c r="C10372" s="22" t="s">
        <v>7</v>
      </c>
      <c r="D10372" s="22" t="s">
        <v>5</v>
      </c>
      <c r="E10372" s="22" t="s">
        <v>34</v>
      </c>
      <c r="F10372" s="22" t="s">
        <v>38</v>
      </c>
      <c r="G10372" s="1">
        <v>600</v>
      </c>
    </row>
    <row r="10373" spans="2:7">
      <c r="B10373" s="22" t="s">
        <v>222</v>
      </c>
      <c r="C10373" s="22" t="s">
        <v>7</v>
      </c>
      <c r="D10373" s="22" t="s">
        <v>5</v>
      </c>
      <c r="E10373" s="22" t="s">
        <v>34</v>
      </c>
      <c r="F10373" s="22" t="s">
        <v>39</v>
      </c>
      <c r="G10373" s="1">
        <v>12351.15</v>
      </c>
    </row>
    <row r="10374" spans="2:7">
      <c r="B10374" s="22" t="s">
        <v>222</v>
      </c>
      <c r="C10374" s="22" t="s">
        <v>7</v>
      </c>
      <c r="D10374" s="22" t="s">
        <v>5</v>
      </c>
      <c r="E10374" s="22" t="s">
        <v>34</v>
      </c>
      <c r="F10374" s="22" t="s">
        <v>42</v>
      </c>
      <c r="G10374" s="1">
        <v>4691.8900000000003</v>
      </c>
    </row>
    <row r="10375" spans="2:7">
      <c r="B10375" s="22" t="s">
        <v>222</v>
      </c>
      <c r="C10375" s="22" t="s">
        <v>7</v>
      </c>
      <c r="D10375" s="22" t="s">
        <v>5</v>
      </c>
      <c r="E10375" s="22" t="s">
        <v>34</v>
      </c>
      <c r="F10375" s="22" t="s">
        <v>45</v>
      </c>
      <c r="G10375" s="1">
        <v>215</v>
      </c>
    </row>
    <row r="10376" spans="2:7">
      <c r="B10376" s="22" t="s">
        <v>222</v>
      </c>
      <c r="C10376" s="22" t="s">
        <v>7</v>
      </c>
      <c r="D10376" s="22" t="s">
        <v>5</v>
      </c>
      <c r="E10376" s="22" t="s">
        <v>34</v>
      </c>
      <c r="F10376" s="22" t="s">
        <v>46</v>
      </c>
      <c r="G10376" s="1">
        <v>7974.4</v>
      </c>
    </row>
    <row r="10377" spans="2:7">
      <c r="B10377" s="22" t="s">
        <v>222</v>
      </c>
      <c r="C10377" s="22" t="s">
        <v>7</v>
      </c>
      <c r="D10377" s="22" t="s">
        <v>5</v>
      </c>
      <c r="E10377" s="22" t="s">
        <v>34</v>
      </c>
      <c r="F10377" s="22" t="s">
        <v>47</v>
      </c>
      <c r="G10377" s="1">
        <v>615.66999999999996</v>
      </c>
    </row>
    <row r="10378" spans="2:7">
      <c r="B10378" s="22" t="s">
        <v>222</v>
      </c>
      <c r="C10378" s="22" t="s">
        <v>7</v>
      </c>
      <c r="D10378" s="22" t="s">
        <v>5</v>
      </c>
      <c r="E10378" s="22" t="s">
        <v>34</v>
      </c>
      <c r="F10378" s="22" t="s">
        <v>48</v>
      </c>
      <c r="G10378" s="1">
        <v>2357.3200000000002</v>
      </c>
    </row>
    <row r="10379" spans="2:7">
      <c r="B10379" s="22" t="s">
        <v>222</v>
      </c>
      <c r="C10379" s="22" t="s">
        <v>7</v>
      </c>
      <c r="D10379" s="22" t="s">
        <v>5</v>
      </c>
      <c r="E10379" s="22" t="s">
        <v>34</v>
      </c>
      <c r="F10379" s="22" t="s">
        <v>75</v>
      </c>
      <c r="G10379" s="1">
        <v>798.56</v>
      </c>
    </row>
    <row r="10380" spans="2:7">
      <c r="B10380" s="22" t="s">
        <v>222</v>
      </c>
      <c r="C10380" s="22" t="s">
        <v>7</v>
      </c>
      <c r="D10380" s="22" t="s">
        <v>5</v>
      </c>
      <c r="E10380" s="22" t="s">
        <v>34</v>
      </c>
      <c r="F10380" s="22" t="s">
        <v>66</v>
      </c>
      <c r="G10380" s="1">
        <v>120.47</v>
      </c>
    </row>
    <row r="10381" spans="2:7">
      <c r="B10381" s="22" t="s">
        <v>222</v>
      </c>
      <c r="C10381" s="22" t="s">
        <v>7</v>
      </c>
      <c r="D10381" s="22" t="s">
        <v>5</v>
      </c>
      <c r="E10381" s="22" t="s">
        <v>34</v>
      </c>
      <c r="F10381" s="22" t="s">
        <v>49</v>
      </c>
      <c r="G10381" s="1">
        <v>4493.5</v>
      </c>
    </row>
    <row r="10382" spans="2:7">
      <c r="B10382" s="22" t="s">
        <v>222</v>
      </c>
      <c r="C10382" s="22" t="s">
        <v>7</v>
      </c>
      <c r="D10382" s="22" t="s">
        <v>5</v>
      </c>
      <c r="E10382" s="22" t="s">
        <v>34</v>
      </c>
      <c r="F10382" s="22" t="s">
        <v>50</v>
      </c>
      <c r="G10382" s="1">
        <v>3691.1</v>
      </c>
    </row>
    <row r="10383" spans="2:7">
      <c r="B10383" s="22" t="s">
        <v>222</v>
      </c>
      <c r="C10383" s="22" t="s">
        <v>7</v>
      </c>
      <c r="D10383" s="22" t="s">
        <v>5</v>
      </c>
      <c r="E10383" s="22" t="s">
        <v>34</v>
      </c>
      <c r="F10383" s="22" t="s">
        <v>51</v>
      </c>
      <c r="G10383" s="1">
        <v>356.97</v>
      </c>
    </row>
    <row r="10384" spans="2:7">
      <c r="B10384" s="22" t="s">
        <v>222</v>
      </c>
      <c r="C10384" s="22" t="s">
        <v>7</v>
      </c>
      <c r="D10384" s="22" t="s">
        <v>5</v>
      </c>
      <c r="E10384" s="22" t="s">
        <v>34</v>
      </c>
      <c r="F10384" s="22" t="s">
        <v>52</v>
      </c>
      <c r="G10384" s="1">
        <v>31.59</v>
      </c>
    </row>
    <row r="10385" spans="2:7">
      <c r="B10385" s="22" t="s">
        <v>222</v>
      </c>
      <c r="C10385" s="22" t="s">
        <v>7</v>
      </c>
      <c r="D10385" s="22" t="s">
        <v>5</v>
      </c>
      <c r="E10385" s="22" t="s">
        <v>34</v>
      </c>
      <c r="F10385" s="22" t="s">
        <v>56</v>
      </c>
      <c r="G10385" s="1">
        <v>2500</v>
      </c>
    </row>
    <row r="10386" spans="2:7">
      <c r="B10386" s="22" t="s">
        <v>222</v>
      </c>
      <c r="C10386" s="22" t="s">
        <v>7</v>
      </c>
      <c r="D10386" s="22" t="s">
        <v>5</v>
      </c>
      <c r="E10386" s="22" t="s">
        <v>34</v>
      </c>
      <c r="F10386" s="22" t="s">
        <v>57</v>
      </c>
      <c r="G10386" s="1">
        <v>11357.72</v>
      </c>
    </row>
    <row r="10387" spans="2:7">
      <c r="B10387" s="22" t="s">
        <v>222</v>
      </c>
      <c r="C10387" s="22" t="s">
        <v>7</v>
      </c>
      <c r="D10387" s="22" t="s">
        <v>5</v>
      </c>
      <c r="E10387" s="22" t="s">
        <v>34</v>
      </c>
      <c r="F10387" s="22" t="s">
        <v>91</v>
      </c>
      <c r="G10387" s="1">
        <v>86.4</v>
      </c>
    </row>
    <row r="10388" spans="2:7">
      <c r="B10388" s="22" t="s">
        <v>222</v>
      </c>
      <c r="C10388" s="22" t="s">
        <v>7</v>
      </c>
      <c r="D10388" s="22" t="s">
        <v>5</v>
      </c>
      <c r="E10388" s="22" t="s">
        <v>34</v>
      </c>
      <c r="F10388" s="22" t="s">
        <v>58</v>
      </c>
      <c r="G10388" s="1">
        <v>212.2</v>
      </c>
    </row>
    <row r="10389" spans="2:7">
      <c r="B10389" s="22" t="s">
        <v>222</v>
      </c>
      <c r="C10389" s="22" t="s">
        <v>7</v>
      </c>
      <c r="D10389" s="22" t="s">
        <v>5</v>
      </c>
      <c r="E10389" s="22" t="s">
        <v>59</v>
      </c>
      <c r="F10389" s="22" t="s">
        <v>55</v>
      </c>
      <c r="G10389" s="1">
        <v>301.60000000000002</v>
      </c>
    </row>
    <row r="10390" spans="2:7">
      <c r="B10390" s="22" t="s">
        <v>222</v>
      </c>
      <c r="C10390" s="22" t="s">
        <v>7</v>
      </c>
      <c r="D10390" s="22" t="s">
        <v>5</v>
      </c>
      <c r="E10390" s="22" t="s">
        <v>60</v>
      </c>
      <c r="F10390" s="22" t="s">
        <v>80</v>
      </c>
      <c r="G10390" s="1">
        <v>18053.8</v>
      </c>
    </row>
    <row r="10391" spans="2:7">
      <c r="B10391" s="22" t="s">
        <v>222</v>
      </c>
      <c r="C10391" s="22" t="s">
        <v>7</v>
      </c>
      <c r="D10391" s="22" t="s">
        <v>7</v>
      </c>
      <c r="E10391" s="22" t="s">
        <v>34</v>
      </c>
      <c r="F10391" s="22" t="s">
        <v>37</v>
      </c>
      <c r="G10391" s="1">
        <v>60738.66</v>
      </c>
    </row>
    <row r="10392" spans="2:7">
      <c r="B10392" s="22" t="s">
        <v>222</v>
      </c>
      <c r="C10392" s="22" t="s">
        <v>7</v>
      </c>
      <c r="D10392" s="22" t="s">
        <v>7</v>
      </c>
      <c r="E10392" s="22" t="s">
        <v>34</v>
      </c>
      <c r="F10392" s="22" t="s">
        <v>67</v>
      </c>
      <c r="G10392" s="1">
        <v>219.59</v>
      </c>
    </row>
    <row r="10393" spans="2:7">
      <c r="B10393" s="22" t="s">
        <v>222</v>
      </c>
      <c r="C10393" s="22" t="s">
        <v>7</v>
      </c>
      <c r="D10393" s="22" t="s">
        <v>7</v>
      </c>
      <c r="E10393" s="22" t="s">
        <v>34</v>
      </c>
      <c r="F10393" s="22" t="s">
        <v>55</v>
      </c>
      <c r="G10393" s="1">
        <v>575</v>
      </c>
    </row>
    <row r="10394" spans="2:7">
      <c r="B10394" s="22" t="s">
        <v>222</v>
      </c>
      <c r="C10394" s="22" t="s">
        <v>7</v>
      </c>
      <c r="D10394" s="22" t="s">
        <v>7</v>
      </c>
      <c r="E10394" s="22" t="s">
        <v>34</v>
      </c>
      <c r="F10394" s="22" t="s">
        <v>58</v>
      </c>
      <c r="G10394" s="1">
        <v>800</v>
      </c>
    </row>
    <row r="10395" spans="2:7">
      <c r="B10395" s="22" t="s">
        <v>222</v>
      </c>
      <c r="C10395" s="22" t="s">
        <v>7</v>
      </c>
      <c r="D10395" s="22" t="s">
        <v>7</v>
      </c>
      <c r="E10395" s="22" t="s">
        <v>59</v>
      </c>
      <c r="F10395" s="22" t="s">
        <v>55</v>
      </c>
      <c r="G10395" s="1">
        <v>440.63</v>
      </c>
    </row>
    <row r="10396" spans="2:7">
      <c r="B10396" s="22" t="s">
        <v>223</v>
      </c>
      <c r="C10396" s="22" t="s">
        <v>7</v>
      </c>
      <c r="D10396" s="22" t="s">
        <v>5</v>
      </c>
      <c r="E10396" s="22" t="s">
        <v>5</v>
      </c>
      <c r="F10396" s="22" t="s">
        <v>6</v>
      </c>
      <c r="G10396" s="1">
        <v>2891.89</v>
      </c>
    </row>
    <row r="10397" spans="2:7">
      <c r="B10397" s="22" t="s">
        <v>223</v>
      </c>
      <c r="C10397" s="22" t="s">
        <v>7</v>
      </c>
      <c r="D10397" s="22" t="s">
        <v>5</v>
      </c>
      <c r="E10397" s="22" t="s">
        <v>7</v>
      </c>
      <c r="F10397" s="22" t="s">
        <v>6</v>
      </c>
      <c r="G10397" s="1">
        <v>-796.39</v>
      </c>
    </row>
    <row r="10398" spans="2:7">
      <c r="B10398" s="22" t="s">
        <v>223</v>
      </c>
      <c r="C10398" s="22" t="s">
        <v>7</v>
      </c>
      <c r="D10398" s="22" t="s">
        <v>5</v>
      </c>
      <c r="E10398" s="22" t="s">
        <v>8</v>
      </c>
      <c r="F10398" s="22" t="s">
        <v>9</v>
      </c>
      <c r="G10398" s="1">
        <v>996530.74</v>
      </c>
    </row>
    <row r="10399" spans="2:7">
      <c r="B10399" s="22" t="s">
        <v>223</v>
      </c>
      <c r="C10399" s="22" t="s">
        <v>7</v>
      </c>
      <c r="D10399" s="22" t="s">
        <v>5</v>
      </c>
      <c r="E10399" s="22" t="s">
        <v>8</v>
      </c>
      <c r="F10399" s="22" t="s">
        <v>10</v>
      </c>
      <c r="G10399" s="1">
        <v>24220.03</v>
      </c>
    </row>
    <row r="10400" spans="2:7">
      <c r="B10400" s="22" t="s">
        <v>223</v>
      </c>
      <c r="C10400" s="22" t="s">
        <v>7</v>
      </c>
      <c r="D10400" s="22" t="s">
        <v>5</v>
      </c>
      <c r="E10400" s="22" t="s">
        <v>8</v>
      </c>
      <c r="F10400" s="22" t="s">
        <v>11</v>
      </c>
      <c r="G10400" s="1">
        <v>19439.21</v>
      </c>
    </row>
    <row r="10401" spans="2:7">
      <c r="B10401" s="22" t="s">
        <v>223</v>
      </c>
      <c r="C10401" s="22" t="s">
        <v>7</v>
      </c>
      <c r="D10401" s="22" t="s">
        <v>5</v>
      </c>
      <c r="E10401" s="22" t="s">
        <v>8</v>
      </c>
      <c r="F10401" s="22" t="s">
        <v>12</v>
      </c>
      <c r="G10401" s="1">
        <v>20046</v>
      </c>
    </row>
    <row r="10402" spans="2:7">
      <c r="B10402" s="22" t="s">
        <v>223</v>
      </c>
      <c r="C10402" s="22" t="s">
        <v>7</v>
      </c>
      <c r="D10402" s="22" t="s">
        <v>5</v>
      </c>
      <c r="E10402" s="22" t="s">
        <v>8</v>
      </c>
      <c r="F10402" s="22" t="s">
        <v>13</v>
      </c>
      <c r="G10402" s="1">
        <v>3890.17</v>
      </c>
    </row>
    <row r="10403" spans="2:7">
      <c r="B10403" s="22" t="s">
        <v>223</v>
      </c>
      <c r="C10403" s="22" t="s">
        <v>7</v>
      </c>
      <c r="D10403" s="22" t="s">
        <v>5</v>
      </c>
      <c r="E10403" s="22" t="s">
        <v>8</v>
      </c>
      <c r="F10403" s="22" t="s">
        <v>70</v>
      </c>
      <c r="G10403" s="1">
        <v>10505</v>
      </c>
    </row>
    <row r="10404" spans="2:7">
      <c r="B10404" s="22" t="s">
        <v>223</v>
      </c>
      <c r="C10404" s="22" t="s">
        <v>7</v>
      </c>
      <c r="D10404" s="22" t="s">
        <v>5</v>
      </c>
      <c r="E10404" s="22" t="s">
        <v>14</v>
      </c>
      <c r="F10404" s="22" t="s">
        <v>9</v>
      </c>
      <c r="G10404" s="1">
        <v>356173.98</v>
      </c>
    </row>
    <row r="10405" spans="2:7">
      <c r="B10405" s="22" t="s">
        <v>223</v>
      </c>
      <c r="C10405" s="22" t="s">
        <v>7</v>
      </c>
      <c r="D10405" s="22" t="s">
        <v>5</v>
      </c>
      <c r="E10405" s="22" t="s">
        <v>14</v>
      </c>
      <c r="F10405" s="22" t="s">
        <v>10</v>
      </c>
      <c r="G10405" s="1">
        <v>25669.77</v>
      </c>
    </row>
    <row r="10406" spans="2:7">
      <c r="B10406" s="22" t="s">
        <v>223</v>
      </c>
      <c r="C10406" s="22" t="s">
        <v>7</v>
      </c>
      <c r="D10406" s="22" t="s">
        <v>5</v>
      </c>
      <c r="E10406" s="22" t="s">
        <v>14</v>
      </c>
      <c r="F10406" s="22" t="s">
        <v>11</v>
      </c>
      <c r="G10406" s="1">
        <v>4362.63</v>
      </c>
    </row>
    <row r="10407" spans="2:7">
      <c r="B10407" s="22" t="s">
        <v>223</v>
      </c>
      <c r="C10407" s="22" t="s">
        <v>7</v>
      </c>
      <c r="D10407" s="22" t="s">
        <v>5</v>
      </c>
      <c r="E10407" s="22" t="s">
        <v>14</v>
      </c>
      <c r="F10407" s="22" t="s">
        <v>12</v>
      </c>
      <c r="G10407" s="1">
        <v>12900</v>
      </c>
    </row>
    <row r="10408" spans="2:7">
      <c r="B10408" s="22" t="s">
        <v>223</v>
      </c>
      <c r="C10408" s="22" t="s">
        <v>7</v>
      </c>
      <c r="D10408" s="22" t="s">
        <v>5</v>
      </c>
      <c r="E10408" s="22" t="s">
        <v>14</v>
      </c>
      <c r="F10408" s="22" t="s">
        <v>13</v>
      </c>
      <c r="G10408" s="1">
        <v>960</v>
      </c>
    </row>
    <row r="10409" spans="2:7">
      <c r="B10409" s="22" t="s">
        <v>223</v>
      </c>
      <c r="C10409" s="22" t="s">
        <v>7</v>
      </c>
      <c r="D10409" s="22" t="s">
        <v>5</v>
      </c>
      <c r="E10409" s="22" t="s">
        <v>15</v>
      </c>
      <c r="F10409" s="22" t="s">
        <v>17</v>
      </c>
      <c r="G10409" s="1">
        <v>78883.33</v>
      </c>
    </row>
    <row r="10410" spans="2:7">
      <c r="B10410" s="22" t="s">
        <v>223</v>
      </c>
      <c r="C10410" s="22" t="s">
        <v>7</v>
      </c>
      <c r="D10410" s="22" t="s">
        <v>5</v>
      </c>
      <c r="E10410" s="22" t="s">
        <v>15</v>
      </c>
      <c r="F10410" s="22" t="s">
        <v>18</v>
      </c>
      <c r="G10410" s="1">
        <v>29601.73</v>
      </c>
    </row>
    <row r="10411" spans="2:7">
      <c r="B10411" s="22" t="s">
        <v>223</v>
      </c>
      <c r="C10411" s="22" t="s">
        <v>7</v>
      </c>
      <c r="D10411" s="22" t="s">
        <v>5</v>
      </c>
      <c r="E10411" s="22" t="s">
        <v>15</v>
      </c>
      <c r="F10411" s="22" t="s">
        <v>19</v>
      </c>
      <c r="G10411" s="1">
        <v>156368.73000000001</v>
      </c>
    </row>
    <row r="10412" spans="2:7">
      <c r="B10412" s="22" t="s">
        <v>223</v>
      </c>
      <c r="C10412" s="22" t="s">
        <v>7</v>
      </c>
      <c r="D10412" s="22" t="s">
        <v>5</v>
      </c>
      <c r="E10412" s="22" t="s">
        <v>15</v>
      </c>
      <c r="F10412" s="22" t="s">
        <v>20</v>
      </c>
      <c r="G10412" s="1">
        <v>43358.84</v>
      </c>
    </row>
    <row r="10413" spans="2:7">
      <c r="B10413" s="22" t="s">
        <v>223</v>
      </c>
      <c r="C10413" s="22" t="s">
        <v>7</v>
      </c>
      <c r="D10413" s="22" t="s">
        <v>5</v>
      </c>
      <c r="E10413" s="22" t="s">
        <v>15</v>
      </c>
      <c r="F10413" s="22" t="s">
        <v>23</v>
      </c>
      <c r="G10413" s="1">
        <v>6321.76</v>
      </c>
    </row>
    <row r="10414" spans="2:7">
      <c r="B10414" s="22" t="s">
        <v>223</v>
      </c>
      <c r="C10414" s="22" t="s">
        <v>7</v>
      </c>
      <c r="D10414" s="22" t="s">
        <v>5</v>
      </c>
      <c r="E10414" s="22" t="s">
        <v>15</v>
      </c>
      <c r="F10414" s="22" t="s">
        <v>24</v>
      </c>
      <c r="G10414" s="1">
        <v>3947.73</v>
      </c>
    </row>
    <row r="10415" spans="2:7">
      <c r="B10415" s="22" t="s">
        <v>223</v>
      </c>
      <c r="C10415" s="22" t="s">
        <v>7</v>
      </c>
      <c r="D10415" s="22" t="s">
        <v>5</v>
      </c>
      <c r="E10415" s="22" t="s">
        <v>15</v>
      </c>
      <c r="F10415" s="22" t="s">
        <v>25</v>
      </c>
      <c r="G10415" s="1">
        <v>132784.98000000001</v>
      </c>
    </row>
    <row r="10416" spans="2:7">
      <c r="B10416" s="22" t="s">
        <v>223</v>
      </c>
      <c r="C10416" s="22" t="s">
        <v>7</v>
      </c>
      <c r="D10416" s="22" t="s">
        <v>5</v>
      </c>
      <c r="E10416" s="22" t="s">
        <v>15</v>
      </c>
      <c r="F10416" s="22" t="s">
        <v>26</v>
      </c>
      <c r="G10416" s="1">
        <v>100453.05</v>
      </c>
    </row>
    <row r="10417" spans="2:7">
      <c r="B10417" s="22" t="s">
        <v>223</v>
      </c>
      <c r="C10417" s="22" t="s">
        <v>7</v>
      </c>
      <c r="D10417" s="22" t="s">
        <v>5</v>
      </c>
      <c r="E10417" s="22" t="s">
        <v>28</v>
      </c>
      <c r="F10417" s="22" t="s">
        <v>29</v>
      </c>
      <c r="G10417" s="1">
        <v>52561.02</v>
      </c>
    </row>
    <row r="10418" spans="2:7">
      <c r="B10418" s="22" t="s">
        <v>223</v>
      </c>
      <c r="C10418" s="22" t="s">
        <v>7</v>
      </c>
      <c r="D10418" s="22" t="s">
        <v>5</v>
      </c>
      <c r="E10418" s="22" t="s">
        <v>28</v>
      </c>
      <c r="F10418" s="22" t="s">
        <v>30</v>
      </c>
      <c r="G10418" s="1">
        <v>5873.82</v>
      </c>
    </row>
    <row r="10419" spans="2:7">
      <c r="B10419" s="22" t="s">
        <v>223</v>
      </c>
      <c r="C10419" s="22" t="s">
        <v>7</v>
      </c>
      <c r="D10419" s="22" t="s">
        <v>5</v>
      </c>
      <c r="E10419" s="22" t="s">
        <v>28</v>
      </c>
      <c r="F10419" s="22" t="s">
        <v>31</v>
      </c>
      <c r="G10419" s="1">
        <v>23190.32</v>
      </c>
    </row>
    <row r="10420" spans="2:7">
      <c r="B10420" s="22" t="s">
        <v>223</v>
      </c>
      <c r="C10420" s="22" t="s">
        <v>7</v>
      </c>
      <c r="D10420" s="22" t="s">
        <v>5</v>
      </c>
      <c r="E10420" s="22" t="s">
        <v>28</v>
      </c>
      <c r="F10420" s="22" t="s">
        <v>32</v>
      </c>
      <c r="G10420" s="1">
        <v>18122.490000000002</v>
      </c>
    </row>
    <row r="10421" spans="2:7">
      <c r="B10421" s="22" t="s">
        <v>223</v>
      </c>
      <c r="C10421" s="22" t="s">
        <v>7</v>
      </c>
      <c r="D10421" s="22" t="s">
        <v>5</v>
      </c>
      <c r="E10421" s="22" t="s">
        <v>28</v>
      </c>
      <c r="F10421" s="22" t="s">
        <v>33</v>
      </c>
      <c r="G10421" s="1">
        <v>9039.4699999999993</v>
      </c>
    </row>
    <row r="10422" spans="2:7">
      <c r="B10422" s="22" t="s">
        <v>223</v>
      </c>
      <c r="C10422" s="22" t="s">
        <v>7</v>
      </c>
      <c r="D10422" s="22" t="s">
        <v>5</v>
      </c>
      <c r="E10422" s="22" t="s">
        <v>34</v>
      </c>
      <c r="F10422" s="22" t="s">
        <v>35</v>
      </c>
      <c r="G10422" s="1">
        <v>723.38</v>
      </c>
    </row>
    <row r="10423" spans="2:7">
      <c r="B10423" s="22" t="s">
        <v>223</v>
      </c>
      <c r="C10423" s="22" t="s">
        <v>7</v>
      </c>
      <c r="D10423" s="22" t="s">
        <v>5</v>
      </c>
      <c r="E10423" s="22" t="s">
        <v>34</v>
      </c>
      <c r="F10423" s="22" t="s">
        <v>37</v>
      </c>
      <c r="G10423" s="1">
        <v>31953.7</v>
      </c>
    </row>
    <row r="10424" spans="2:7">
      <c r="B10424" s="22" t="s">
        <v>223</v>
      </c>
      <c r="C10424" s="22" t="s">
        <v>7</v>
      </c>
      <c r="D10424" s="22" t="s">
        <v>5</v>
      </c>
      <c r="E10424" s="22" t="s">
        <v>34</v>
      </c>
      <c r="F10424" s="22" t="s">
        <v>38</v>
      </c>
      <c r="G10424" s="1">
        <v>3214.47</v>
      </c>
    </row>
    <row r="10425" spans="2:7">
      <c r="B10425" s="22" t="s">
        <v>223</v>
      </c>
      <c r="C10425" s="22" t="s">
        <v>7</v>
      </c>
      <c r="D10425" s="22" t="s">
        <v>5</v>
      </c>
      <c r="E10425" s="22" t="s">
        <v>34</v>
      </c>
      <c r="F10425" s="22" t="s">
        <v>39</v>
      </c>
      <c r="G10425" s="1">
        <v>43298.52</v>
      </c>
    </row>
    <row r="10426" spans="2:7">
      <c r="B10426" s="22" t="s">
        <v>223</v>
      </c>
      <c r="C10426" s="22" t="s">
        <v>7</v>
      </c>
      <c r="D10426" s="22" t="s">
        <v>5</v>
      </c>
      <c r="E10426" s="22" t="s">
        <v>34</v>
      </c>
      <c r="F10426" s="22" t="s">
        <v>65</v>
      </c>
      <c r="G10426" s="1">
        <v>14985.81</v>
      </c>
    </row>
    <row r="10427" spans="2:7">
      <c r="B10427" s="22" t="s">
        <v>223</v>
      </c>
      <c r="C10427" s="22" t="s">
        <v>7</v>
      </c>
      <c r="D10427" s="22" t="s">
        <v>5</v>
      </c>
      <c r="E10427" s="22" t="s">
        <v>34</v>
      </c>
      <c r="F10427" s="22" t="s">
        <v>42</v>
      </c>
      <c r="G10427" s="1">
        <v>6295.9</v>
      </c>
    </row>
    <row r="10428" spans="2:7">
      <c r="B10428" s="22" t="s">
        <v>223</v>
      </c>
      <c r="C10428" s="22" t="s">
        <v>7</v>
      </c>
      <c r="D10428" s="22" t="s">
        <v>5</v>
      </c>
      <c r="E10428" s="22" t="s">
        <v>34</v>
      </c>
      <c r="F10428" s="22" t="s">
        <v>43</v>
      </c>
      <c r="G10428" s="1">
        <v>20092.27</v>
      </c>
    </row>
    <row r="10429" spans="2:7">
      <c r="B10429" s="22" t="s">
        <v>223</v>
      </c>
      <c r="C10429" s="22" t="s">
        <v>7</v>
      </c>
      <c r="D10429" s="22" t="s">
        <v>5</v>
      </c>
      <c r="E10429" s="22" t="s">
        <v>34</v>
      </c>
      <c r="F10429" s="22" t="s">
        <v>44</v>
      </c>
      <c r="G10429" s="1">
        <v>2445.09</v>
      </c>
    </row>
    <row r="10430" spans="2:7">
      <c r="B10430" s="22" t="s">
        <v>223</v>
      </c>
      <c r="C10430" s="22" t="s">
        <v>7</v>
      </c>
      <c r="D10430" s="22" t="s">
        <v>5</v>
      </c>
      <c r="E10430" s="22" t="s">
        <v>34</v>
      </c>
      <c r="F10430" s="22" t="s">
        <v>45</v>
      </c>
      <c r="G10430" s="1">
        <v>4636.17</v>
      </c>
    </row>
    <row r="10431" spans="2:7">
      <c r="B10431" s="22" t="s">
        <v>223</v>
      </c>
      <c r="C10431" s="22" t="s">
        <v>7</v>
      </c>
      <c r="D10431" s="22" t="s">
        <v>5</v>
      </c>
      <c r="E10431" s="22" t="s">
        <v>34</v>
      </c>
      <c r="F10431" s="22" t="s">
        <v>46</v>
      </c>
      <c r="G10431" s="1">
        <v>13939.97</v>
      </c>
    </row>
    <row r="10432" spans="2:7">
      <c r="B10432" s="22" t="s">
        <v>223</v>
      </c>
      <c r="C10432" s="22" t="s">
        <v>7</v>
      </c>
      <c r="D10432" s="22" t="s">
        <v>5</v>
      </c>
      <c r="E10432" s="22" t="s">
        <v>34</v>
      </c>
      <c r="F10432" s="22" t="s">
        <v>47</v>
      </c>
      <c r="G10432" s="1">
        <v>15742.23</v>
      </c>
    </row>
    <row r="10433" spans="2:7">
      <c r="B10433" s="22" t="s">
        <v>223</v>
      </c>
      <c r="C10433" s="22" t="s">
        <v>7</v>
      </c>
      <c r="D10433" s="22" t="s">
        <v>5</v>
      </c>
      <c r="E10433" s="22" t="s">
        <v>34</v>
      </c>
      <c r="F10433" s="22" t="s">
        <v>75</v>
      </c>
      <c r="G10433" s="1">
        <v>93.03</v>
      </c>
    </row>
    <row r="10434" spans="2:7">
      <c r="B10434" s="22" t="s">
        <v>223</v>
      </c>
      <c r="C10434" s="22" t="s">
        <v>7</v>
      </c>
      <c r="D10434" s="22" t="s">
        <v>5</v>
      </c>
      <c r="E10434" s="22" t="s">
        <v>34</v>
      </c>
      <c r="F10434" s="22" t="s">
        <v>88</v>
      </c>
      <c r="G10434" s="1">
        <v>6104.42</v>
      </c>
    </row>
    <row r="10435" spans="2:7">
      <c r="B10435" s="22" t="s">
        <v>223</v>
      </c>
      <c r="C10435" s="22" t="s">
        <v>7</v>
      </c>
      <c r="D10435" s="22" t="s">
        <v>5</v>
      </c>
      <c r="E10435" s="22" t="s">
        <v>34</v>
      </c>
      <c r="F10435" s="22" t="s">
        <v>84</v>
      </c>
      <c r="G10435" s="1">
        <v>72.11</v>
      </c>
    </row>
    <row r="10436" spans="2:7">
      <c r="B10436" s="22" t="s">
        <v>223</v>
      </c>
      <c r="C10436" s="22" t="s">
        <v>7</v>
      </c>
      <c r="D10436" s="22" t="s">
        <v>5</v>
      </c>
      <c r="E10436" s="22" t="s">
        <v>34</v>
      </c>
      <c r="F10436" s="22" t="s">
        <v>85</v>
      </c>
      <c r="G10436" s="1">
        <v>-751.73</v>
      </c>
    </row>
    <row r="10437" spans="2:7">
      <c r="B10437" s="22" t="s">
        <v>223</v>
      </c>
      <c r="C10437" s="22" t="s">
        <v>7</v>
      </c>
      <c r="D10437" s="22" t="s">
        <v>5</v>
      </c>
      <c r="E10437" s="22" t="s">
        <v>34</v>
      </c>
      <c r="F10437" s="22" t="s">
        <v>49</v>
      </c>
      <c r="G10437" s="1">
        <v>44872.54</v>
      </c>
    </row>
    <row r="10438" spans="2:7">
      <c r="B10438" s="22" t="s">
        <v>223</v>
      </c>
      <c r="C10438" s="22" t="s">
        <v>7</v>
      </c>
      <c r="D10438" s="22" t="s">
        <v>5</v>
      </c>
      <c r="E10438" s="22" t="s">
        <v>34</v>
      </c>
      <c r="F10438" s="22" t="s">
        <v>50</v>
      </c>
      <c r="G10438" s="1">
        <v>11613.45</v>
      </c>
    </row>
    <row r="10439" spans="2:7">
      <c r="B10439" s="22" t="s">
        <v>223</v>
      </c>
      <c r="C10439" s="22" t="s">
        <v>7</v>
      </c>
      <c r="D10439" s="22" t="s">
        <v>5</v>
      </c>
      <c r="E10439" s="22" t="s">
        <v>34</v>
      </c>
      <c r="F10439" s="22" t="s">
        <v>51</v>
      </c>
      <c r="G10439" s="1">
        <v>1409.7</v>
      </c>
    </row>
    <row r="10440" spans="2:7">
      <c r="B10440" s="22" t="s">
        <v>223</v>
      </c>
      <c r="C10440" s="22" t="s">
        <v>7</v>
      </c>
      <c r="D10440" s="22" t="s">
        <v>5</v>
      </c>
      <c r="E10440" s="22" t="s">
        <v>34</v>
      </c>
      <c r="F10440" s="22" t="s">
        <v>52</v>
      </c>
      <c r="G10440" s="1">
        <v>601.49</v>
      </c>
    </row>
    <row r="10441" spans="2:7">
      <c r="B10441" s="22" t="s">
        <v>223</v>
      </c>
      <c r="C10441" s="22" t="s">
        <v>7</v>
      </c>
      <c r="D10441" s="22" t="s">
        <v>5</v>
      </c>
      <c r="E10441" s="22" t="s">
        <v>34</v>
      </c>
      <c r="F10441" s="22" t="s">
        <v>53</v>
      </c>
      <c r="G10441" s="1">
        <v>24845.96</v>
      </c>
    </row>
    <row r="10442" spans="2:7">
      <c r="B10442" s="22" t="s">
        <v>223</v>
      </c>
      <c r="C10442" s="22" t="s">
        <v>7</v>
      </c>
      <c r="D10442" s="22" t="s">
        <v>5</v>
      </c>
      <c r="E10442" s="22" t="s">
        <v>34</v>
      </c>
      <c r="F10442" s="22" t="s">
        <v>68</v>
      </c>
      <c r="G10442" s="1">
        <v>31.88</v>
      </c>
    </row>
    <row r="10443" spans="2:7">
      <c r="B10443" s="22" t="s">
        <v>223</v>
      </c>
      <c r="C10443" s="22" t="s">
        <v>7</v>
      </c>
      <c r="D10443" s="22" t="s">
        <v>5</v>
      </c>
      <c r="E10443" s="22" t="s">
        <v>34</v>
      </c>
      <c r="F10443" s="22" t="s">
        <v>55</v>
      </c>
      <c r="G10443" s="1">
        <v>4230.72</v>
      </c>
    </row>
    <row r="10444" spans="2:7">
      <c r="B10444" s="22" t="s">
        <v>223</v>
      </c>
      <c r="C10444" s="22" t="s">
        <v>7</v>
      </c>
      <c r="D10444" s="22" t="s">
        <v>5</v>
      </c>
      <c r="E10444" s="22" t="s">
        <v>34</v>
      </c>
      <c r="F10444" s="22" t="s">
        <v>56</v>
      </c>
      <c r="G10444" s="1">
        <v>31758.240000000002</v>
      </c>
    </row>
    <row r="10445" spans="2:7">
      <c r="B10445" s="22" t="s">
        <v>223</v>
      </c>
      <c r="C10445" s="22" t="s">
        <v>7</v>
      </c>
      <c r="D10445" s="22" t="s">
        <v>5</v>
      </c>
      <c r="E10445" s="22" t="s">
        <v>34</v>
      </c>
      <c r="F10445" s="22" t="s">
        <v>76</v>
      </c>
      <c r="G10445" s="1">
        <v>29705.200000000001</v>
      </c>
    </row>
    <row r="10446" spans="2:7">
      <c r="B10446" s="22" t="s">
        <v>223</v>
      </c>
      <c r="C10446" s="22" t="s">
        <v>7</v>
      </c>
      <c r="D10446" s="22" t="s">
        <v>5</v>
      </c>
      <c r="E10446" s="22" t="s">
        <v>34</v>
      </c>
      <c r="F10446" s="22" t="s">
        <v>57</v>
      </c>
      <c r="G10446" s="1">
        <v>26580.03</v>
      </c>
    </row>
    <row r="10447" spans="2:7">
      <c r="B10447" s="22" t="s">
        <v>223</v>
      </c>
      <c r="C10447" s="22" t="s">
        <v>7</v>
      </c>
      <c r="D10447" s="22" t="s">
        <v>5</v>
      </c>
      <c r="E10447" s="22" t="s">
        <v>34</v>
      </c>
      <c r="F10447" s="22" t="s">
        <v>100</v>
      </c>
      <c r="G10447" s="1">
        <v>2648.53</v>
      </c>
    </row>
    <row r="10448" spans="2:7">
      <c r="B10448" s="22" t="s">
        <v>223</v>
      </c>
      <c r="C10448" s="22" t="s">
        <v>7</v>
      </c>
      <c r="D10448" s="22" t="s">
        <v>5</v>
      </c>
      <c r="E10448" s="22" t="s">
        <v>34</v>
      </c>
      <c r="F10448" s="22" t="s">
        <v>58</v>
      </c>
      <c r="G10448" s="1">
        <v>6068.83</v>
      </c>
    </row>
    <row r="10449" spans="2:7">
      <c r="B10449" s="22" t="s">
        <v>223</v>
      </c>
      <c r="C10449" s="22" t="s">
        <v>7</v>
      </c>
      <c r="D10449" s="22" t="s">
        <v>5</v>
      </c>
      <c r="E10449" s="22" t="s">
        <v>59</v>
      </c>
      <c r="F10449" s="22" t="s">
        <v>55</v>
      </c>
      <c r="G10449" s="1">
        <v>7182.83</v>
      </c>
    </row>
    <row r="10450" spans="2:7">
      <c r="B10450" s="22" t="s">
        <v>223</v>
      </c>
      <c r="C10450" s="22" t="s">
        <v>7</v>
      </c>
      <c r="D10450" s="22" t="s">
        <v>7</v>
      </c>
      <c r="E10450" s="22" t="s">
        <v>7</v>
      </c>
      <c r="F10450" s="22" t="s">
        <v>6</v>
      </c>
      <c r="G10450" s="1">
        <v>-2095.5</v>
      </c>
    </row>
    <row r="10451" spans="2:7">
      <c r="B10451" s="22" t="s">
        <v>223</v>
      </c>
      <c r="C10451" s="22" t="s">
        <v>7</v>
      </c>
      <c r="D10451" s="22" t="s">
        <v>7</v>
      </c>
      <c r="E10451" s="22" t="s">
        <v>8</v>
      </c>
      <c r="F10451" s="22" t="s">
        <v>9</v>
      </c>
      <c r="G10451" s="1">
        <v>85457.7</v>
      </c>
    </row>
    <row r="10452" spans="2:7">
      <c r="B10452" s="22" t="s">
        <v>223</v>
      </c>
      <c r="C10452" s="22" t="s">
        <v>7</v>
      </c>
      <c r="D10452" s="22" t="s">
        <v>7</v>
      </c>
      <c r="E10452" s="22" t="s">
        <v>8</v>
      </c>
      <c r="F10452" s="22" t="s">
        <v>10</v>
      </c>
      <c r="G10452" s="1">
        <v>165</v>
      </c>
    </row>
    <row r="10453" spans="2:7">
      <c r="B10453" s="22" t="s">
        <v>223</v>
      </c>
      <c r="C10453" s="22" t="s">
        <v>7</v>
      </c>
      <c r="D10453" s="22" t="s">
        <v>7</v>
      </c>
      <c r="E10453" s="22" t="s">
        <v>8</v>
      </c>
      <c r="F10453" s="22" t="s">
        <v>11</v>
      </c>
      <c r="G10453" s="1">
        <v>19515.650000000001</v>
      </c>
    </row>
    <row r="10454" spans="2:7">
      <c r="B10454" s="22" t="s">
        <v>223</v>
      </c>
      <c r="C10454" s="22" t="s">
        <v>7</v>
      </c>
      <c r="D10454" s="22" t="s">
        <v>7</v>
      </c>
      <c r="E10454" s="22" t="s">
        <v>8</v>
      </c>
      <c r="F10454" s="22" t="s">
        <v>13</v>
      </c>
      <c r="G10454" s="1">
        <v>24428.99</v>
      </c>
    </row>
    <row r="10455" spans="2:7">
      <c r="B10455" s="22" t="s">
        <v>223</v>
      </c>
      <c r="C10455" s="22" t="s">
        <v>7</v>
      </c>
      <c r="D10455" s="22" t="s">
        <v>7</v>
      </c>
      <c r="E10455" s="22" t="s">
        <v>14</v>
      </c>
      <c r="F10455" s="22" t="s">
        <v>9</v>
      </c>
      <c r="G10455" s="1">
        <v>67394.81</v>
      </c>
    </row>
    <row r="10456" spans="2:7">
      <c r="B10456" s="22" t="s">
        <v>223</v>
      </c>
      <c r="C10456" s="22" t="s">
        <v>7</v>
      </c>
      <c r="D10456" s="22" t="s">
        <v>7</v>
      </c>
      <c r="E10456" s="22" t="s">
        <v>14</v>
      </c>
      <c r="F10456" s="22" t="s">
        <v>11</v>
      </c>
      <c r="G10456" s="1">
        <v>726.6</v>
      </c>
    </row>
    <row r="10457" spans="2:7">
      <c r="B10457" s="22" t="s">
        <v>223</v>
      </c>
      <c r="C10457" s="22" t="s">
        <v>7</v>
      </c>
      <c r="D10457" s="22" t="s">
        <v>7</v>
      </c>
      <c r="E10457" s="22" t="s">
        <v>14</v>
      </c>
      <c r="F10457" s="22" t="s">
        <v>12</v>
      </c>
      <c r="G10457" s="1">
        <v>27196</v>
      </c>
    </row>
    <row r="10458" spans="2:7">
      <c r="B10458" s="22" t="s">
        <v>223</v>
      </c>
      <c r="C10458" s="22" t="s">
        <v>7</v>
      </c>
      <c r="D10458" s="22" t="s">
        <v>7</v>
      </c>
      <c r="E10458" s="22" t="s">
        <v>14</v>
      </c>
      <c r="F10458" s="22" t="s">
        <v>13</v>
      </c>
      <c r="G10458" s="1">
        <v>2400.39</v>
      </c>
    </row>
    <row r="10459" spans="2:7">
      <c r="B10459" s="22" t="s">
        <v>223</v>
      </c>
      <c r="C10459" s="22" t="s">
        <v>7</v>
      </c>
      <c r="D10459" s="22" t="s">
        <v>7</v>
      </c>
      <c r="E10459" s="22" t="s">
        <v>15</v>
      </c>
      <c r="F10459" s="22" t="s">
        <v>17</v>
      </c>
      <c r="G10459" s="1">
        <v>9761.9599999999991</v>
      </c>
    </row>
    <row r="10460" spans="2:7">
      <c r="B10460" s="22" t="s">
        <v>223</v>
      </c>
      <c r="C10460" s="22" t="s">
        <v>7</v>
      </c>
      <c r="D10460" s="22" t="s">
        <v>7</v>
      </c>
      <c r="E10460" s="22" t="s">
        <v>15</v>
      </c>
      <c r="F10460" s="22" t="s">
        <v>18</v>
      </c>
      <c r="G10460" s="1">
        <v>7280.65</v>
      </c>
    </row>
    <row r="10461" spans="2:7">
      <c r="B10461" s="22" t="s">
        <v>223</v>
      </c>
      <c r="C10461" s="22" t="s">
        <v>7</v>
      </c>
      <c r="D10461" s="22" t="s">
        <v>7</v>
      </c>
      <c r="E10461" s="22" t="s">
        <v>15</v>
      </c>
      <c r="F10461" s="22" t="s">
        <v>19</v>
      </c>
      <c r="G10461" s="1">
        <v>18383.75</v>
      </c>
    </row>
    <row r="10462" spans="2:7">
      <c r="B10462" s="22" t="s">
        <v>223</v>
      </c>
      <c r="C10462" s="22" t="s">
        <v>7</v>
      </c>
      <c r="D10462" s="22" t="s">
        <v>7</v>
      </c>
      <c r="E10462" s="22" t="s">
        <v>15</v>
      </c>
      <c r="F10462" s="22" t="s">
        <v>20</v>
      </c>
      <c r="G10462" s="1">
        <v>11109.92</v>
      </c>
    </row>
    <row r="10463" spans="2:7">
      <c r="B10463" s="22" t="s">
        <v>223</v>
      </c>
      <c r="C10463" s="22" t="s">
        <v>7</v>
      </c>
      <c r="D10463" s="22" t="s">
        <v>7</v>
      </c>
      <c r="E10463" s="22" t="s">
        <v>15</v>
      </c>
      <c r="F10463" s="22" t="s">
        <v>23</v>
      </c>
      <c r="G10463" s="1">
        <v>609.19000000000005</v>
      </c>
    </row>
    <row r="10464" spans="2:7">
      <c r="B10464" s="22" t="s">
        <v>223</v>
      </c>
      <c r="C10464" s="22" t="s">
        <v>7</v>
      </c>
      <c r="D10464" s="22" t="s">
        <v>7</v>
      </c>
      <c r="E10464" s="22" t="s">
        <v>15</v>
      </c>
      <c r="F10464" s="22" t="s">
        <v>24</v>
      </c>
      <c r="G10464" s="1">
        <v>853.64</v>
      </c>
    </row>
    <row r="10465" spans="2:7">
      <c r="B10465" s="22" t="s">
        <v>223</v>
      </c>
      <c r="C10465" s="22" t="s">
        <v>7</v>
      </c>
      <c r="D10465" s="22" t="s">
        <v>7</v>
      </c>
      <c r="E10465" s="22" t="s">
        <v>15</v>
      </c>
      <c r="F10465" s="22" t="s">
        <v>25</v>
      </c>
      <c r="G10465" s="1">
        <v>8835.01</v>
      </c>
    </row>
    <row r="10466" spans="2:7">
      <c r="B10466" s="22" t="s">
        <v>223</v>
      </c>
      <c r="C10466" s="22" t="s">
        <v>7</v>
      </c>
      <c r="D10466" s="22" t="s">
        <v>7</v>
      </c>
      <c r="E10466" s="22" t="s">
        <v>15</v>
      </c>
      <c r="F10466" s="22" t="s">
        <v>26</v>
      </c>
      <c r="G10466" s="1">
        <v>14244.85</v>
      </c>
    </row>
    <row r="10467" spans="2:7">
      <c r="B10467" s="22" t="s">
        <v>223</v>
      </c>
      <c r="C10467" s="22" t="s">
        <v>7</v>
      </c>
      <c r="D10467" s="22" t="s">
        <v>7</v>
      </c>
      <c r="E10467" s="22" t="s">
        <v>28</v>
      </c>
      <c r="F10467" s="22" t="s">
        <v>29</v>
      </c>
      <c r="G10467" s="1">
        <v>1565.73</v>
      </c>
    </row>
    <row r="10468" spans="2:7">
      <c r="B10468" s="22" t="s">
        <v>223</v>
      </c>
      <c r="C10468" s="22" t="s">
        <v>7</v>
      </c>
      <c r="D10468" s="22" t="s">
        <v>7</v>
      </c>
      <c r="E10468" s="22" t="s">
        <v>34</v>
      </c>
      <c r="F10468" s="22" t="s">
        <v>36</v>
      </c>
      <c r="G10468" s="1">
        <v>489.26</v>
      </c>
    </row>
    <row r="10469" spans="2:7">
      <c r="B10469" s="22" t="s">
        <v>223</v>
      </c>
      <c r="C10469" s="22" t="s">
        <v>7</v>
      </c>
      <c r="D10469" s="22" t="s">
        <v>7</v>
      </c>
      <c r="E10469" s="22" t="s">
        <v>34</v>
      </c>
      <c r="F10469" s="22" t="s">
        <v>39</v>
      </c>
      <c r="G10469" s="1">
        <v>3127.77</v>
      </c>
    </row>
    <row r="10470" spans="2:7">
      <c r="B10470" s="22" t="s">
        <v>223</v>
      </c>
      <c r="C10470" s="22" t="s">
        <v>7</v>
      </c>
      <c r="D10470" s="22" t="s">
        <v>7</v>
      </c>
      <c r="E10470" s="22" t="s">
        <v>34</v>
      </c>
      <c r="F10470" s="22" t="s">
        <v>65</v>
      </c>
      <c r="G10470" s="1">
        <v>1988.5</v>
      </c>
    </row>
    <row r="10471" spans="2:7">
      <c r="B10471" s="22" t="s">
        <v>223</v>
      </c>
      <c r="C10471" s="22" t="s">
        <v>7</v>
      </c>
      <c r="D10471" s="22" t="s">
        <v>7</v>
      </c>
      <c r="E10471" s="22" t="s">
        <v>34</v>
      </c>
      <c r="F10471" s="22" t="s">
        <v>55</v>
      </c>
      <c r="G10471" s="1">
        <v>200</v>
      </c>
    </row>
    <row r="10472" spans="2:7">
      <c r="B10472" s="22" t="s">
        <v>223</v>
      </c>
      <c r="C10472" s="22" t="s">
        <v>7</v>
      </c>
      <c r="D10472" s="22" t="s">
        <v>7</v>
      </c>
      <c r="E10472" s="22" t="s">
        <v>34</v>
      </c>
      <c r="F10472" s="22" t="s">
        <v>58</v>
      </c>
      <c r="G10472" s="1">
        <v>3195.01</v>
      </c>
    </row>
    <row r="10473" spans="2:7">
      <c r="B10473" s="22" t="s">
        <v>223</v>
      </c>
      <c r="C10473" s="22" t="s">
        <v>7</v>
      </c>
      <c r="D10473" s="22" t="s">
        <v>7</v>
      </c>
      <c r="E10473" s="22" t="s">
        <v>59</v>
      </c>
      <c r="F10473" s="22" t="s">
        <v>55</v>
      </c>
      <c r="G10473" s="1">
        <v>188.47</v>
      </c>
    </row>
    <row r="10474" spans="2:7">
      <c r="B10474" s="22" t="s">
        <v>223</v>
      </c>
      <c r="C10474" s="22" t="s">
        <v>7</v>
      </c>
      <c r="D10474" s="22" t="s">
        <v>7</v>
      </c>
      <c r="E10474" s="22" t="s">
        <v>60</v>
      </c>
      <c r="F10474" s="22" t="s">
        <v>199</v>
      </c>
      <c r="G10474" s="1">
        <v>544.45000000000005</v>
      </c>
    </row>
    <row r="10475" spans="2:7">
      <c r="B10475" s="22" t="s">
        <v>224</v>
      </c>
      <c r="C10475" s="22" t="s">
        <v>7</v>
      </c>
      <c r="D10475" s="22" t="s">
        <v>5</v>
      </c>
      <c r="E10475" s="22" t="s">
        <v>7</v>
      </c>
      <c r="F10475" s="22" t="s">
        <v>6</v>
      </c>
      <c r="G10475" s="1">
        <v>-17552.62</v>
      </c>
    </row>
    <row r="10476" spans="2:7">
      <c r="B10476" s="22" t="s">
        <v>224</v>
      </c>
      <c r="C10476" s="22" t="s">
        <v>7</v>
      </c>
      <c r="D10476" s="22" t="s">
        <v>5</v>
      </c>
      <c r="E10476" s="22" t="s">
        <v>8</v>
      </c>
      <c r="F10476" s="22" t="s">
        <v>9</v>
      </c>
      <c r="G10476" s="1">
        <v>1459664.06</v>
      </c>
    </row>
    <row r="10477" spans="2:7">
      <c r="B10477" s="22" t="s">
        <v>224</v>
      </c>
      <c r="C10477" s="22" t="s">
        <v>7</v>
      </c>
      <c r="D10477" s="22" t="s">
        <v>5</v>
      </c>
      <c r="E10477" s="22" t="s">
        <v>8</v>
      </c>
      <c r="F10477" s="22" t="s">
        <v>10</v>
      </c>
      <c r="G10477" s="1">
        <v>35238.11</v>
      </c>
    </row>
    <row r="10478" spans="2:7">
      <c r="B10478" s="22" t="s">
        <v>224</v>
      </c>
      <c r="C10478" s="22" t="s">
        <v>7</v>
      </c>
      <c r="D10478" s="22" t="s">
        <v>5</v>
      </c>
      <c r="E10478" s="22" t="s">
        <v>8</v>
      </c>
      <c r="F10478" s="22" t="s">
        <v>11</v>
      </c>
      <c r="G10478" s="1">
        <v>40018.9</v>
      </c>
    </row>
    <row r="10479" spans="2:7">
      <c r="B10479" s="22" t="s">
        <v>224</v>
      </c>
      <c r="C10479" s="22" t="s">
        <v>7</v>
      </c>
      <c r="D10479" s="22" t="s">
        <v>5</v>
      </c>
      <c r="E10479" s="22" t="s">
        <v>8</v>
      </c>
      <c r="F10479" s="22" t="s">
        <v>12</v>
      </c>
      <c r="G10479" s="1">
        <v>50679.63</v>
      </c>
    </row>
    <row r="10480" spans="2:7">
      <c r="B10480" s="22" t="s">
        <v>224</v>
      </c>
      <c r="C10480" s="22" t="s">
        <v>7</v>
      </c>
      <c r="D10480" s="22" t="s">
        <v>5</v>
      </c>
      <c r="E10480" s="22" t="s">
        <v>8</v>
      </c>
      <c r="F10480" s="22" t="s">
        <v>13</v>
      </c>
      <c r="G10480" s="1">
        <v>2168.88</v>
      </c>
    </row>
    <row r="10481" spans="2:7">
      <c r="B10481" s="22" t="s">
        <v>224</v>
      </c>
      <c r="C10481" s="22" t="s">
        <v>7</v>
      </c>
      <c r="D10481" s="22" t="s">
        <v>5</v>
      </c>
      <c r="E10481" s="22" t="s">
        <v>14</v>
      </c>
      <c r="F10481" s="22" t="s">
        <v>9</v>
      </c>
      <c r="G10481" s="1">
        <v>441568.68</v>
      </c>
    </row>
    <row r="10482" spans="2:7">
      <c r="B10482" s="22" t="s">
        <v>224</v>
      </c>
      <c r="C10482" s="22" t="s">
        <v>7</v>
      </c>
      <c r="D10482" s="22" t="s">
        <v>5</v>
      </c>
      <c r="E10482" s="22" t="s">
        <v>14</v>
      </c>
      <c r="F10482" s="22" t="s">
        <v>10</v>
      </c>
      <c r="G10482" s="1">
        <v>11921.42</v>
      </c>
    </row>
    <row r="10483" spans="2:7">
      <c r="B10483" s="22" t="s">
        <v>224</v>
      </c>
      <c r="C10483" s="22" t="s">
        <v>7</v>
      </c>
      <c r="D10483" s="22" t="s">
        <v>5</v>
      </c>
      <c r="E10483" s="22" t="s">
        <v>14</v>
      </c>
      <c r="F10483" s="22" t="s">
        <v>11</v>
      </c>
      <c r="G10483" s="1">
        <v>18966.189999999999</v>
      </c>
    </row>
    <row r="10484" spans="2:7">
      <c r="B10484" s="22" t="s">
        <v>224</v>
      </c>
      <c r="C10484" s="22" t="s">
        <v>7</v>
      </c>
      <c r="D10484" s="22" t="s">
        <v>5</v>
      </c>
      <c r="E10484" s="22" t="s">
        <v>14</v>
      </c>
      <c r="F10484" s="22" t="s">
        <v>13</v>
      </c>
      <c r="G10484" s="1">
        <v>361.28</v>
      </c>
    </row>
    <row r="10485" spans="2:7">
      <c r="B10485" s="22" t="s">
        <v>224</v>
      </c>
      <c r="C10485" s="22" t="s">
        <v>7</v>
      </c>
      <c r="D10485" s="22" t="s">
        <v>5</v>
      </c>
      <c r="E10485" s="22" t="s">
        <v>15</v>
      </c>
      <c r="F10485" s="22" t="s">
        <v>17</v>
      </c>
      <c r="G10485" s="1">
        <v>119705.67</v>
      </c>
    </row>
    <row r="10486" spans="2:7">
      <c r="B10486" s="22" t="s">
        <v>224</v>
      </c>
      <c r="C10486" s="22" t="s">
        <v>7</v>
      </c>
      <c r="D10486" s="22" t="s">
        <v>5</v>
      </c>
      <c r="E10486" s="22" t="s">
        <v>15</v>
      </c>
      <c r="F10486" s="22" t="s">
        <v>18</v>
      </c>
      <c r="G10486" s="1">
        <v>35416.28</v>
      </c>
    </row>
    <row r="10487" spans="2:7">
      <c r="B10487" s="22" t="s">
        <v>224</v>
      </c>
      <c r="C10487" s="22" t="s">
        <v>7</v>
      </c>
      <c r="D10487" s="22" t="s">
        <v>5</v>
      </c>
      <c r="E10487" s="22" t="s">
        <v>15</v>
      </c>
      <c r="F10487" s="22" t="s">
        <v>19</v>
      </c>
      <c r="G10487" s="1">
        <v>241987.25</v>
      </c>
    </row>
    <row r="10488" spans="2:7">
      <c r="B10488" s="22" t="s">
        <v>224</v>
      </c>
      <c r="C10488" s="22" t="s">
        <v>7</v>
      </c>
      <c r="D10488" s="22" t="s">
        <v>5</v>
      </c>
      <c r="E10488" s="22" t="s">
        <v>15</v>
      </c>
      <c r="F10488" s="22" t="s">
        <v>20</v>
      </c>
      <c r="G10488" s="1">
        <v>54451.54</v>
      </c>
    </row>
    <row r="10489" spans="2:7">
      <c r="B10489" s="22" t="s">
        <v>224</v>
      </c>
      <c r="C10489" s="22" t="s">
        <v>7</v>
      </c>
      <c r="D10489" s="22" t="s">
        <v>5</v>
      </c>
      <c r="E10489" s="22" t="s">
        <v>15</v>
      </c>
      <c r="F10489" s="22" t="s">
        <v>21</v>
      </c>
      <c r="G10489" s="1">
        <v>2330.23</v>
      </c>
    </row>
    <row r="10490" spans="2:7">
      <c r="B10490" s="22" t="s">
        <v>224</v>
      </c>
      <c r="C10490" s="22" t="s">
        <v>7</v>
      </c>
      <c r="D10490" s="22" t="s">
        <v>5</v>
      </c>
      <c r="E10490" s="22" t="s">
        <v>15</v>
      </c>
      <c r="F10490" s="22" t="s">
        <v>22</v>
      </c>
      <c r="G10490" s="1">
        <v>1755.73</v>
      </c>
    </row>
    <row r="10491" spans="2:7">
      <c r="B10491" s="22" t="s">
        <v>224</v>
      </c>
      <c r="C10491" s="22" t="s">
        <v>7</v>
      </c>
      <c r="D10491" s="22" t="s">
        <v>5</v>
      </c>
      <c r="E10491" s="22" t="s">
        <v>15</v>
      </c>
      <c r="F10491" s="22" t="s">
        <v>23</v>
      </c>
      <c r="G10491" s="1">
        <v>9322.4</v>
      </c>
    </row>
    <row r="10492" spans="2:7">
      <c r="B10492" s="22" t="s">
        <v>224</v>
      </c>
      <c r="C10492" s="22" t="s">
        <v>7</v>
      </c>
      <c r="D10492" s="22" t="s">
        <v>5</v>
      </c>
      <c r="E10492" s="22" t="s">
        <v>15</v>
      </c>
      <c r="F10492" s="22" t="s">
        <v>24</v>
      </c>
      <c r="G10492" s="1">
        <v>6090.88</v>
      </c>
    </row>
    <row r="10493" spans="2:7">
      <c r="B10493" s="22" t="s">
        <v>224</v>
      </c>
      <c r="C10493" s="22" t="s">
        <v>7</v>
      </c>
      <c r="D10493" s="22" t="s">
        <v>5</v>
      </c>
      <c r="E10493" s="22" t="s">
        <v>15</v>
      </c>
      <c r="F10493" s="22" t="s">
        <v>25</v>
      </c>
      <c r="G10493" s="1">
        <v>216286.17</v>
      </c>
    </row>
    <row r="10494" spans="2:7">
      <c r="B10494" s="22" t="s">
        <v>224</v>
      </c>
      <c r="C10494" s="22" t="s">
        <v>7</v>
      </c>
      <c r="D10494" s="22" t="s">
        <v>5</v>
      </c>
      <c r="E10494" s="22" t="s">
        <v>15</v>
      </c>
      <c r="F10494" s="22" t="s">
        <v>26</v>
      </c>
      <c r="G10494" s="1">
        <v>159553.16</v>
      </c>
    </row>
    <row r="10495" spans="2:7">
      <c r="B10495" s="22" t="s">
        <v>224</v>
      </c>
      <c r="C10495" s="22" t="s">
        <v>7</v>
      </c>
      <c r="D10495" s="22" t="s">
        <v>5</v>
      </c>
      <c r="E10495" s="22" t="s">
        <v>15</v>
      </c>
      <c r="F10495" s="22" t="s">
        <v>27</v>
      </c>
      <c r="G10495" s="1">
        <v>23346.12</v>
      </c>
    </row>
    <row r="10496" spans="2:7">
      <c r="B10496" s="22" t="s">
        <v>224</v>
      </c>
      <c r="C10496" s="22" t="s">
        <v>7</v>
      </c>
      <c r="D10496" s="22" t="s">
        <v>5</v>
      </c>
      <c r="E10496" s="22" t="s">
        <v>28</v>
      </c>
      <c r="F10496" s="22" t="s">
        <v>29</v>
      </c>
      <c r="G10496" s="1">
        <v>62763.98</v>
      </c>
    </row>
    <row r="10497" spans="2:7">
      <c r="B10497" s="22" t="s">
        <v>224</v>
      </c>
      <c r="C10497" s="22" t="s">
        <v>7</v>
      </c>
      <c r="D10497" s="22" t="s">
        <v>5</v>
      </c>
      <c r="E10497" s="22" t="s">
        <v>28</v>
      </c>
      <c r="F10497" s="22" t="s">
        <v>30</v>
      </c>
      <c r="G10497" s="1">
        <v>13405.37</v>
      </c>
    </row>
    <row r="10498" spans="2:7">
      <c r="B10498" s="22" t="s">
        <v>224</v>
      </c>
      <c r="C10498" s="22" t="s">
        <v>7</v>
      </c>
      <c r="D10498" s="22" t="s">
        <v>5</v>
      </c>
      <c r="E10498" s="22" t="s">
        <v>28</v>
      </c>
      <c r="F10498" s="22" t="s">
        <v>31</v>
      </c>
      <c r="G10498" s="1">
        <v>54337.599999999999</v>
      </c>
    </row>
    <row r="10499" spans="2:7">
      <c r="B10499" s="22" t="s">
        <v>224</v>
      </c>
      <c r="C10499" s="22" t="s">
        <v>7</v>
      </c>
      <c r="D10499" s="22" t="s">
        <v>5</v>
      </c>
      <c r="E10499" s="22" t="s">
        <v>28</v>
      </c>
      <c r="F10499" s="22" t="s">
        <v>32</v>
      </c>
      <c r="G10499" s="1">
        <v>32704.240000000002</v>
      </c>
    </row>
    <row r="10500" spans="2:7">
      <c r="B10500" s="22" t="s">
        <v>224</v>
      </c>
      <c r="C10500" s="22" t="s">
        <v>7</v>
      </c>
      <c r="D10500" s="22" t="s">
        <v>5</v>
      </c>
      <c r="E10500" s="22" t="s">
        <v>34</v>
      </c>
      <c r="F10500" s="22" t="s">
        <v>35</v>
      </c>
      <c r="G10500" s="1">
        <v>3850.47</v>
      </c>
    </row>
    <row r="10501" spans="2:7">
      <c r="B10501" s="22" t="s">
        <v>224</v>
      </c>
      <c r="C10501" s="22" t="s">
        <v>7</v>
      </c>
      <c r="D10501" s="22" t="s">
        <v>5</v>
      </c>
      <c r="E10501" s="22" t="s">
        <v>34</v>
      </c>
      <c r="F10501" s="22" t="s">
        <v>37</v>
      </c>
      <c r="G10501" s="1">
        <v>126.77</v>
      </c>
    </row>
    <row r="10502" spans="2:7">
      <c r="B10502" s="22" t="s">
        <v>224</v>
      </c>
      <c r="C10502" s="22" t="s">
        <v>7</v>
      </c>
      <c r="D10502" s="22" t="s">
        <v>5</v>
      </c>
      <c r="E10502" s="22" t="s">
        <v>34</v>
      </c>
      <c r="F10502" s="22" t="s">
        <v>38</v>
      </c>
      <c r="G10502" s="1">
        <v>13474.36</v>
      </c>
    </row>
    <row r="10503" spans="2:7">
      <c r="B10503" s="22" t="s">
        <v>224</v>
      </c>
      <c r="C10503" s="22" t="s">
        <v>7</v>
      </c>
      <c r="D10503" s="22" t="s">
        <v>5</v>
      </c>
      <c r="E10503" s="22" t="s">
        <v>34</v>
      </c>
      <c r="F10503" s="22" t="s">
        <v>39</v>
      </c>
      <c r="G10503" s="1">
        <v>109878.22</v>
      </c>
    </row>
    <row r="10504" spans="2:7">
      <c r="B10504" s="22" t="s">
        <v>224</v>
      </c>
      <c r="C10504" s="22" t="s">
        <v>7</v>
      </c>
      <c r="D10504" s="22" t="s">
        <v>5</v>
      </c>
      <c r="E10504" s="22" t="s">
        <v>34</v>
      </c>
      <c r="F10504" s="22" t="s">
        <v>40</v>
      </c>
      <c r="G10504" s="1">
        <v>19000</v>
      </c>
    </row>
    <row r="10505" spans="2:7">
      <c r="B10505" s="22" t="s">
        <v>224</v>
      </c>
      <c r="C10505" s="22" t="s">
        <v>7</v>
      </c>
      <c r="D10505" s="22" t="s">
        <v>5</v>
      </c>
      <c r="E10505" s="22" t="s">
        <v>34</v>
      </c>
      <c r="F10505" s="22" t="s">
        <v>42</v>
      </c>
      <c r="G10505" s="1">
        <v>1200</v>
      </c>
    </row>
    <row r="10506" spans="2:7">
      <c r="B10506" s="22" t="s">
        <v>224</v>
      </c>
      <c r="C10506" s="22" t="s">
        <v>7</v>
      </c>
      <c r="D10506" s="22" t="s">
        <v>5</v>
      </c>
      <c r="E10506" s="22" t="s">
        <v>34</v>
      </c>
      <c r="F10506" s="22" t="s">
        <v>43</v>
      </c>
      <c r="G10506" s="1">
        <v>13191.84</v>
      </c>
    </row>
    <row r="10507" spans="2:7">
      <c r="B10507" s="22" t="s">
        <v>224</v>
      </c>
      <c r="C10507" s="22" t="s">
        <v>7</v>
      </c>
      <c r="D10507" s="22" t="s">
        <v>5</v>
      </c>
      <c r="E10507" s="22" t="s">
        <v>34</v>
      </c>
      <c r="F10507" s="22" t="s">
        <v>45</v>
      </c>
      <c r="G10507" s="1">
        <v>9649.93</v>
      </c>
    </row>
    <row r="10508" spans="2:7">
      <c r="B10508" s="22" t="s">
        <v>224</v>
      </c>
      <c r="C10508" s="22" t="s">
        <v>7</v>
      </c>
      <c r="D10508" s="22" t="s">
        <v>5</v>
      </c>
      <c r="E10508" s="22" t="s">
        <v>34</v>
      </c>
      <c r="F10508" s="22" t="s">
        <v>47</v>
      </c>
      <c r="G10508" s="1">
        <v>49094.76</v>
      </c>
    </row>
    <row r="10509" spans="2:7">
      <c r="B10509" s="22" t="s">
        <v>224</v>
      </c>
      <c r="C10509" s="22" t="s">
        <v>7</v>
      </c>
      <c r="D10509" s="22" t="s">
        <v>5</v>
      </c>
      <c r="E10509" s="22" t="s">
        <v>34</v>
      </c>
      <c r="F10509" s="22" t="s">
        <v>48</v>
      </c>
      <c r="G10509" s="1">
        <v>-32725.4</v>
      </c>
    </row>
    <row r="10510" spans="2:7">
      <c r="B10510" s="22" t="s">
        <v>224</v>
      </c>
      <c r="C10510" s="22" t="s">
        <v>7</v>
      </c>
      <c r="D10510" s="22" t="s">
        <v>5</v>
      </c>
      <c r="E10510" s="22" t="s">
        <v>34</v>
      </c>
      <c r="F10510" s="22" t="s">
        <v>75</v>
      </c>
      <c r="G10510" s="1">
        <v>13921.44</v>
      </c>
    </row>
    <row r="10511" spans="2:7">
      <c r="B10511" s="22" t="s">
        <v>224</v>
      </c>
      <c r="C10511" s="22" t="s">
        <v>7</v>
      </c>
      <c r="D10511" s="22" t="s">
        <v>5</v>
      </c>
      <c r="E10511" s="22" t="s">
        <v>34</v>
      </c>
      <c r="F10511" s="22" t="s">
        <v>66</v>
      </c>
      <c r="G10511" s="1">
        <v>3977.56</v>
      </c>
    </row>
    <row r="10512" spans="2:7">
      <c r="B10512" s="22" t="s">
        <v>224</v>
      </c>
      <c r="C10512" s="22" t="s">
        <v>7</v>
      </c>
      <c r="D10512" s="22" t="s">
        <v>5</v>
      </c>
      <c r="E10512" s="22" t="s">
        <v>34</v>
      </c>
      <c r="F10512" s="22" t="s">
        <v>84</v>
      </c>
      <c r="G10512" s="1">
        <v>5122.6000000000004</v>
      </c>
    </row>
    <row r="10513" spans="2:7">
      <c r="B10513" s="22" t="s">
        <v>224</v>
      </c>
      <c r="C10513" s="22" t="s">
        <v>7</v>
      </c>
      <c r="D10513" s="22" t="s">
        <v>5</v>
      </c>
      <c r="E10513" s="22" t="s">
        <v>34</v>
      </c>
      <c r="F10513" s="22" t="s">
        <v>49</v>
      </c>
      <c r="G10513" s="1">
        <v>32646.5</v>
      </c>
    </row>
    <row r="10514" spans="2:7">
      <c r="B10514" s="22" t="s">
        <v>224</v>
      </c>
      <c r="C10514" s="22" t="s">
        <v>7</v>
      </c>
      <c r="D10514" s="22" t="s">
        <v>5</v>
      </c>
      <c r="E10514" s="22" t="s">
        <v>34</v>
      </c>
      <c r="F10514" s="22" t="s">
        <v>50</v>
      </c>
      <c r="G10514" s="1">
        <v>8738.5400000000009</v>
      </c>
    </row>
    <row r="10515" spans="2:7">
      <c r="B10515" s="22" t="s">
        <v>224</v>
      </c>
      <c r="C10515" s="22" t="s">
        <v>7</v>
      </c>
      <c r="D10515" s="22" t="s">
        <v>5</v>
      </c>
      <c r="E10515" s="22" t="s">
        <v>34</v>
      </c>
      <c r="F10515" s="22" t="s">
        <v>51</v>
      </c>
      <c r="G10515" s="1">
        <v>3019.73</v>
      </c>
    </row>
    <row r="10516" spans="2:7">
      <c r="B10516" s="22" t="s">
        <v>224</v>
      </c>
      <c r="C10516" s="22" t="s">
        <v>7</v>
      </c>
      <c r="D10516" s="22" t="s">
        <v>5</v>
      </c>
      <c r="E10516" s="22" t="s">
        <v>34</v>
      </c>
      <c r="F10516" s="22" t="s">
        <v>54</v>
      </c>
      <c r="G10516" s="1">
        <v>60952.17</v>
      </c>
    </row>
    <row r="10517" spans="2:7">
      <c r="B10517" s="22" t="s">
        <v>224</v>
      </c>
      <c r="C10517" s="22" t="s">
        <v>7</v>
      </c>
      <c r="D10517" s="22" t="s">
        <v>5</v>
      </c>
      <c r="E10517" s="22" t="s">
        <v>34</v>
      </c>
      <c r="F10517" s="22" t="s">
        <v>68</v>
      </c>
      <c r="G10517" s="1">
        <v>108</v>
      </c>
    </row>
    <row r="10518" spans="2:7">
      <c r="B10518" s="22" t="s">
        <v>224</v>
      </c>
      <c r="C10518" s="22" t="s">
        <v>7</v>
      </c>
      <c r="D10518" s="22" t="s">
        <v>5</v>
      </c>
      <c r="E10518" s="22" t="s">
        <v>34</v>
      </c>
      <c r="F10518" s="22" t="s">
        <v>55</v>
      </c>
      <c r="G10518" s="1">
        <v>3240</v>
      </c>
    </row>
    <row r="10519" spans="2:7">
      <c r="B10519" s="22" t="s">
        <v>224</v>
      </c>
      <c r="C10519" s="22" t="s">
        <v>7</v>
      </c>
      <c r="D10519" s="22" t="s">
        <v>5</v>
      </c>
      <c r="E10519" s="22" t="s">
        <v>34</v>
      </c>
      <c r="F10519" s="22" t="s">
        <v>76</v>
      </c>
      <c r="G10519" s="1">
        <v>25107.91</v>
      </c>
    </row>
    <row r="10520" spans="2:7">
      <c r="B10520" s="22" t="s">
        <v>224</v>
      </c>
      <c r="C10520" s="22" t="s">
        <v>7</v>
      </c>
      <c r="D10520" s="22" t="s">
        <v>5</v>
      </c>
      <c r="E10520" s="22" t="s">
        <v>34</v>
      </c>
      <c r="F10520" s="22" t="s">
        <v>57</v>
      </c>
      <c r="G10520" s="1">
        <v>23821.200000000001</v>
      </c>
    </row>
    <row r="10521" spans="2:7">
      <c r="B10521" s="22" t="s">
        <v>224</v>
      </c>
      <c r="C10521" s="22" t="s">
        <v>7</v>
      </c>
      <c r="D10521" s="22" t="s">
        <v>5</v>
      </c>
      <c r="E10521" s="22" t="s">
        <v>34</v>
      </c>
      <c r="F10521" s="22" t="s">
        <v>58</v>
      </c>
      <c r="G10521" s="1">
        <v>2412.71</v>
      </c>
    </row>
    <row r="10522" spans="2:7">
      <c r="B10522" s="22" t="s">
        <v>224</v>
      </c>
      <c r="C10522" s="22" t="s">
        <v>7</v>
      </c>
      <c r="D10522" s="22" t="s">
        <v>5</v>
      </c>
      <c r="E10522" s="22" t="s">
        <v>34</v>
      </c>
      <c r="F10522" s="22" t="s">
        <v>112</v>
      </c>
      <c r="G10522" s="1">
        <v>1919.99</v>
      </c>
    </row>
    <row r="10523" spans="2:7">
      <c r="B10523" s="22" t="s">
        <v>224</v>
      </c>
      <c r="C10523" s="22" t="s">
        <v>7</v>
      </c>
      <c r="D10523" s="22" t="s">
        <v>5</v>
      </c>
      <c r="E10523" s="22" t="s">
        <v>59</v>
      </c>
      <c r="F10523" s="22" t="s">
        <v>55</v>
      </c>
      <c r="G10523" s="1">
        <v>8083.58</v>
      </c>
    </row>
    <row r="10524" spans="2:7">
      <c r="B10524" s="22" t="s">
        <v>224</v>
      </c>
      <c r="C10524" s="22" t="s">
        <v>7</v>
      </c>
      <c r="D10524" s="22" t="s">
        <v>5</v>
      </c>
      <c r="E10524" s="22" t="s">
        <v>60</v>
      </c>
      <c r="F10524" s="22" t="s">
        <v>95</v>
      </c>
      <c r="G10524" s="1">
        <v>900</v>
      </c>
    </row>
    <row r="10525" spans="2:7">
      <c r="B10525" s="22" t="s">
        <v>224</v>
      </c>
      <c r="C10525" s="22" t="s">
        <v>7</v>
      </c>
      <c r="D10525" s="22" t="s">
        <v>5</v>
      </c>
      <c r="E10525" s="22" t="s">
        <v>60</v>
      </c>
      <c r="F10525" s="22" t="s">
        <v>79</v>
      </c>
      <c r="G10525" s="1">
        <v>45532.76</v>
      </c>
    </row>
    <row r="10526" spans="2:7">
      <c r="B10526" s="22" t="s">
        <v>224</v>
      </c>
      <c r="C10526" s="22" t="s">
        <v>7</v>
      </c>
      <c r="D10526" s="22" t="s">
        <v>5</v>
      </c>
      <c r="E10526" s="22" t="s">
        <v>60</v>
      </c>
      <c r="F10526" s="22" t="s">
        <v>61</v>
      </c>
      <c r="G10526" s="1">
        <v>48.69</v>
      </c>
    </row>
    <row r="10527" spans="2:7">
      <c r="B10527" s="22" t="s">
        <v>224</v>
      </c>
      <c r="C10527" s="22" t="s">
        <v>7</v>
      </c>
      <c r="D10527" s="22" t="s">
        <v>5</v>
      </c>
      <c r="E10527" s="22" t="s">
        <v>60</v>
      </c>
      <c r="F10527" s="22" t="s">
        <v>62</v>
      </c>
      <c r="G10527" s="1">
        <v>102305.14</v>
      </c>
    </row>
    <row r="10528" spans="2:7">
      <c r="B10528" s="22" t="s">
        <v>224</v>
      </c>
      <c r="C10528" s="22" t="s">
        <v>7</v>
      </c>
      <c r="D10528" s="22" t="s">
        <v>7</v>
      </c>
      <c r="E10528" s="22" t="s">
        <v>5</v>
      </c>
      <c r="F10528" s="22" t="s">
        <v>6</v>
      </c>
      <c r="G10528" s="1">
        <v>17552.62</v>
      </c>
    </row>
    <row r="10529" spans="2:7">
      <c r="B10529" s="22" t="s">
        <v>224</v>
      </c>
      <c r="C10529" s="22" t="s">
        <v>7</v>
      </c>
      <c r="D10529" s="22" t="s">
        <v>7</v>
      </c>
      <c r="E10529" s="22" t="s">
        <v>8</v>
      </c>
      <c r="F10529" s="22" t="s">
        <v>9</v>
      </c>
      <c r="G10529" s="1">
        <v>116728.62</v>
      </c>
    </row>
    <row r="10530" spans="2:7">
      <c r="B10530" s="22" t="s">
        <v>224</v>
      </c>
      <c r="C10530" s="22" t="s">
        <v>7</v>
      </c>
      <c r="D10530" s="22" t="s">
        <v>7</v>
      </c>
      <c r="E10530" s="22" t="s">
        <v>8</v>
      </c>
      <c r="F10530" s="22" t="s">
        <v>12</v>
      </c>
      <c r="G10530" s="1">
        <v>93196.46</v>
      </c>
    </row>
    <row r="10531" spans="2:7">
      <c r="B10531" s="22" t="s">
        <v>224</v>
      </c>
      <c r="C10531" s="22" t="s">
        <v>7</v>
      </c>
      <c r="D10531" s="22" t="s">
        <v>7</v>
      </c>
      <c r="E10531" s="22" t="s">
        <v>14</v>
      </c>
      <c r="F10531" s="22" t="s">
        <v>9</v>
      </c>
      <c r="G10531" s="1">
        <v>108433.9</v>
      </c>
    </row>
    <row r="10532" spans="2:7">
      <c r="B10532" s="22" t="s">
        <v>224</v>
      </c>
      <c r="C10532" s="22" t="s">
        <v>7</v>
      </c>
      <c r="D10532" s="22" t="s">
        <v>7</v>
      </c>
      <c r="E10532" s="22" t="s">
        <v>14</v>
      </c>
      <c r="F10532" s="22" t="s">
        <v>12</v>
      </c>
      <c r="G10532" s="1">
        <v>5472.98</v>
      </c>
    </row>
    <row r="10533" spans="2:7">
      <c r="B10533" s="22" t="s">
        <v>224</v>
      </c>
      <c r="C10533" s="22" t="s">
        <v>7</v>
      </c>
      <c r="D10533" s="22" t="s">
        <v>7</v>
      </c>
      <c r="E10533" s="22" t="s">
        <v>15</v>
      </c>
      <c r="F10533" s="22" t="s">
        <v>17</v>
      </c>
      <c r="G10533" s="1">
        <v>15899.53</v>
      </c>
    </row>
    <row r="10534" spans="2:7">
      <c r="B10534" s="22" t="s">
        <v>224</v>
      </c>
      <c r="C10534" s="22" t="s">
        <v>7</v>
      </c>
      <c r="D10534" s="22" t="s">
        <v>7</v>
      </c>
      <c r="E10534" s="22" t="s">
        <v>15</v>
      </c>
      <c r="F10534" s="22" t="s">
        <v>18</v>
      </c>
      <c r="G10534" s="1">
        <v>8406.33</v>
      </c>
    </row>
    <row r="10535" spans="2:7">
      <c r="B10535" s="22" t="s">
        <v>224</v>
      </c>
      <c r="C10535" s="22" t="s">
        <v>7</v>
      </c>
      <c r="D10535" s="22" t="s">
        <v>7</v>
      </c>
      <c r="E10535" s="22" t="s">
        <v>15</v>
      </c>
      <c r="F10535" s="22" t="s">
        <v>19</v>
      </c>
      <c r="G10535" s="1">
        <v>30855.78</v>
      </c>
    </row>
    <row r="10536" spans="2:7">
      <c r="B10536" s="22" t="s">
        <v>224</v>
      </c>
      <c r="C10536" s="22" t="s">
        <v>7</v>
      </c>
      <c r="D10536" s="22" t="s">
        <v>7</v>
      </c>
      <c r="E10536" s="22" t="s">
        <v>15</v>
      </c>
      <c r="F10536" s="22" t="s">
        <v>20</v>
      </c>
      <c r="G10536" s="1">
        <v>14842.91</v>
      </c>
    </row>
    <row r="10537" spans="2:7">
      <c r="B10537" s="22" t="s">
        <v>224</v>
      </c>
      <c r="C10537" s="22" t="s">
        <v>7</v>
      </c>
      <c r="D10537" s="22" t="s">
        <v>7</v>
      </c>
      <c r="E10537" s="22" t="s">
        <v>15</v>
      </c>
      <c r="F10537" s="22" t="s">
        <v>21</v>
      </c>
      <c r="G10537" s="1">
        <v>307.89999999999998</v>
      </c>
    </row>
    <row r="10538" spans="2:7">
      <c r="B10538" s="22" t="s">
        <v>224</v>
      </c>
      <c r="C10538" s="22" t="s">
        <v>7</v>
      </c>
      <c r="D10538" s="22" t="s">
        <v>7</v>
      </c>
      <c r="E10538" s="22" t="s">
        <v>15</v>
      </c>
      <c r="F10538" s="22" t="s">
        <v>22</v>
      </c>
      <c r="G10538" s="1">
        <v>166.32</v>
      </c>
    </row>
    <row r="10539" spans="2:7">
      <c r="B10539" s="22" t="s">
        <v>224</v>
      </c>
      <c r="C10539" s="22" t="s">
        <v>7</v>
      </c>
      <c r="D10539" s="22" t="s">
        <v>7</v>
      </c>
      <c r="E10539" s="22" t="s">
        <v>15</v>
      </c>
      <c r="F10539" s="22" t="s">
        <v>23</v>
      </c>
      <c r="G10539" s="1">
        <v>1055.92</v>
      </c>
    </row>
    <row r="10540" spans="2:7">
      <c r="B10540" s="22" t="s">
        <v>224</v>
      </c>
      <c r="C10540" s="22" t="s">
        <v>7</v>
      </c>
      <c r="D10540" s="22" t="s">
        <v>7</v>
      </c>
      <c r="E10540" s="22" t="s">
        <v>15</v>
      </c>
      <c r="F10540" s="22" t="s">
        <v>24</v>
      </c>
      <c r="G10540" s="1">
        <v>790.54</v>
      </c>
    </row>
    <row r="10541" spans="2:7">
      <c r="B10541" s="22" t="s">
        <v>224</v>
      </c>
      <c r="C10541" s="22" t="s">
        <v>7</v>
      </c>
      <c r="D10541" s="22" t="s">
        <v>7</v>
      </c>
      <c r="E10541" s="22" t="s">
        <v>15</v>
      </c>
      <c r="F10541" s="22" t="s">
        <v>25</v>
      </c>
      <c r="G10541" s="1">
        <v>12657.66</v>
      </c>
    </row>
    <row r="10542" spans="2:7">
      <c r="B10542" s="22" t="s">
        <v>224</v>
      </c>
      <c r="C10542" s="22" t="s">
        <v>7</v>
      </c>
      <c r="D10542" s="22" t="s">
        <v>7</v>
      </c>
      <c r="E10542" s="22" t="s">
        <v>15</v>
      </c>
      <c r="F10542" s="22" t="s">
        <v>26</v>
      </c>
      <c r="G10542" s="1">
        <v>17376.8</v>
      </c>
    </row>
    <row r="10543" spans="2:7">
      <c r="B10543" s="22" t="s">
        <v>224</v>
      </c>
      <c r="C10543" s="22" t="s">
        <v>7</v>
      </c>
      <c r="D10543" s="22" t="s">
        <v>7</v>
      </c>
      <c r="E10543" s="22" t="s">
        <v>34</v>
      </c>
      <c r="F10543" s="22" t="s">
        <v>39</v>
      </c>
      <c r="G10543" s="1">
        <v>16361.46</v>
      </c>
    </row>
    <row r="10544" spans="2:7">
      <c r="B10544" s="22" t="s">
        <v>224</v>
      </c>
      <c r="C10544" s="22" t="s">
        <v>7</v>
      </c>
      <c r="D10544" s="22" t="s">
        <v>7</v>
      </c>
      <c r="E10544" s="22" t="s">
        <v>34</v>
      </c>
      <c r="F10544" s="22" t="s">
        <v>40</v>
      </c>
      <c r="G10544" s="1">
        <v>8633.68</v>
      </c>
    </row>
    <row r="10545" spans="2:7">
      <c r="B10545" s="22" t="s">
        <v>224</v>
      </c>
      <c r="C10545" s="22" t="s">
        <v>7</v>
      </c>
      <c r="D10545" s="22" t="s">
        <v>7</v>
      </c>
      <c r="E10545" s="22" t="s">
        <v>34</v>
      </c>
      <c r="F10545" s="22" t="s">
        <v>75</v>
      </c>
      <c r="G10545" s="1">
        <v>48661.11</v>
      </c>
    </row>
    <row r="10546" spans="2:7">
      <c r="B10546" s="22" t="s">
        <v>224</v>
      </c>
      <c r="C10546" s="22" t="s">
        <v>7</v>
      </c>
      <c r="D10546" s="22" t="s">
        <v>7</v>
      </c>
      <c r="E10546" s="22" t="s">
        <v>34</v>
      </c>
      <c r="F10546" s="22" t="s">
        <v>58</v>
      </c>
      <c r="G10546" s="1">
        <v>300</v>
      </c>
    </row>
    <row r="10547" spans="2:7">
      <c r="B10547" s="22" t="s">
        <v>225</v>
      </c>
      <c r="C10547" s="22" t="s">
        <v>7</v>
      </c>
      <c r="D10547" s="22" t="s">
        <v>5</v>
      </c>
      <c r="E10547" s="22" t="s">
        <v>5</v>
      </c>
      <c r="F10547" s="22" t="s">
        <v>6</v>
      </c>
      <c r="G10547" s="1">
        <v>373236.99</v>
      </c>
    </row>
    <row r="10548" spans="2:7">
      <c r="B10548" s="22" t="s">
        <v>225</v>
      </c>
      <c r="C10548" s="22" t="s">
        <v>7</v>
      </c>
      <c r="D10548" s="22" t="s">
        <v>5</v>
      </c>
      <c r="E10548" s="22" t="s">
        <v>7</v>
      </c>
      <c r="F10548" s="22" t="s">
        <v>6</v>
      </c>
      <c r="G10548" s="1">
        <v>-470770.95</v>
      </c>
    </row>
    <row r="10549" spans="2:7">
      <c r="B10549" s="22" t="s">
        <v>225</v>
      </c>
      <c r="C10549" s="22" t="s">
        <v>7</v>
      </c>
      <c r="D10549" s="22" t="s">
        <v>5</v>
      </c>
      <c r="E10549" s="22" t="s">
        <v>8</v>
      </c>
      <c r="F10549" s="22" t="s">
        <v>9</v>
      </c>
      <c r="G10549" s="1">
        <v>16938239.239999998</v>
      </c>
    </row>
    <row r="10550" spans="2:7">
      <c r="B10550" s="22" t="s">
        <v>225</v>
      </c>
      <c r="C10550" s="22" t="s">
        <v>7</v>
      </c>
      <c r="D10550" s="22" t="s">
        <v>5</v>
      </c>
      <c r="E10550" s="22" t="s">
        <v>8</v>
      </c>
      <c r="F10550" s="22" t="s">
        <v>10</v>
      </c>
      <c r="G10550" s="1">
        <v>471920.65</v>
      </c>
    </row>
    <row r="10551" spans="2:7">
      <c r="B10551" s="22" t="s">
        <v>225</v>
      </c>
      <c r="C10551" s="22" t="s">
        <v>7</v>
      </c>
      <c r="D10551" s="22" t="s">
        <v>5</v>
      </c>
      <c r="E10551" s="22" t="s">
        <v>8</v>
      </c>
      <c r="F10551" s="22" t="s">
        <v>11</v>
      </c>
      <c r="G10551" s="1">
        <v>77123.490000000005</v>
      </c>
    </row>
    <row r="10552" spans="2:7">
      <c r="B10552" s="22" t="s">
        <v>225</v>
      </c>
      <c r="C10552" s="22" t="s">
        <v>7</v>
      </c>
      <c r="D10552" s="22" t="s">
        <v>5</v>
      </c>
      <c r="E10552" s="22" t="s">
        <v>8</v>
      </c>
      <c r="F10552" s="22" t="s">
        <v>12</v>
      </c>
      <c r="G10552" s="1">
        <v>463247.22</v>
      </c>
    </row>
    <row r="10553" spans="2:7">
      <c r="B10553" s="22" t="s">
        <v>225</v>
      </c>
      <c r="C10553" s="22" t="s">
        <v>7</v>
      </c>
      <c r="D10553" s="22" t="s">
        <v>5</v>
      </c>
      <c r="E10553" s="22" t="s">
        <v>8</v>
      </c>
      <c r="F10553" s="22" t="s">
        <v>13</v>
      </c>
      <c r="G10553" s="1">
        <v>180597.07</v>
      </c>
    </row>
    <row r="10554" spans="2:7">
      <c r="B10554" s="22" t="s">
        <v>225</v>
      </c>
      <c r="C10554" s="22" t="s">
        <v>7</v>
      </c>
      <c r="D10554" s="22" t="s">
        <v>5</v>
      </c>
      <c r="E10554" s="22" t="s">
        <v>8</v>
      </c>
      <c r="F10554" s="22" t="s">
        <v>70</v>
      </c>
      <c r="G10554" s="1">
        <v>111201</v>
      </c>
    </row>
    <row r="10555" spans="2:7">
      <c r="B10555" s="22" t="s">
        <v>225</v>
      </c>
      <c r="C10555" s="22" t="s">
        <v>7</v>
      </c>
      <c r="D10555" s="22" t="s">
        <v>5</v>
      </c>
      <c r="E10555" s="22" t="s">
        <v>14</v>
      </c>
      <c r="F10555" s="22" t="s">
        <v>9</v>
      </c>
      <c r="G10555" s="1">
        <v>5961984.0099999998</v>
      </c>
    </row>
    <row r="10556" spans="2:7">
      <c r="B10556" s="22" t="s">
        <v>225</v>
      </c>
      <c r="C10556" s="22" t="s">
        <v>7</v>
      </c>
      <c r="D10556" s="22" t="s">
        <v>5</v>
      </c>
      <c r="E10556" s="22" t="s">
        <v>14</v>
      </c>
      <c r="F10556" s="22" t="s">
        <v>10</v>
      </c>
      <c r="G10556" s="1">
        <v>278121.28000000003</v>
      </c>
    </row>
    <row r="10557" spans="2:7">
      <c r="B10557" s="22" t="s">
        <v>225</v>
      </c>
      <c r="C10557" s="22" t="s">
        <v>7</v>
      </c>
      <c r="D10557" s="22" t="s">
        <v>5</v>
      </c>
      <c r="E10557" s="22" t="s">
        <v>14</v>
      </c>
      <c r="F10557" s="22" t="s">
        <v>11</v>
      </c>
      <c r="G10557" s="1">
        <v>149963.93</v>
      </c>
    </row>
    <row r="10558" spans="2:7">
      <c r="B10558" s="22" t="s">
        <v>225</v>
      </c>
      <c r="C10558" s="22" t="s">
        <v>7</v>
      </c>
      <c r="D10558" s="22" t="s">
        <v>5</v>
      </c>
      <c r="E10558" s="22" t="s">
        <v>14</v>
      </c>
      <c r="F10558" s="22" t="s">
        <v>13</v>
      </c>
      <c r="G10558" s="1">
        <v>137842.70000000001</v>
      </c>
    </row>
    <row r="10559" spans="2:7">
      <c r="B10559" s="22" t="s">
        <v>225</v>
      </c>
      <c r="C10559" s="22" t="s">
        <v>7</v>
      </c>
      <c r="D10559" s="22" t="s">
        <v>5</v>
      </c>
      <c r="E10559" s="22" t="s">
        <v>15</v>
      </c>
      <c r="F10559" s="22" t="s">
        <v>71</v>
      </c>
      <c r="G10559" s="1">
        <v>-988.34</v>
      </c>
    </row>
    <row r="10560" spans="2:7">
      <c r="B10560" s="22" t="s">
        <v>225</v>
      </c>
      <c r="C10560" s="22" t="s">
        <v>7</v>
      </c>
      <c r="D10560" s="22" t="s">
        <v>5</v>
      </c>
      <c r="E10560" s="22" t="s">
        <v>15</v>
      </c>
      <c r="F10560" s="22" t="s">
        <v>17</v>
      </c>
      <c r="G10560" s="1">
        <v>1364634.65</v>
      </c>
    </row>
    <row r="10561" spans="2:7">
      <c r="B10561" s="22" t="s">
        <v>225</v>
      </c>
      <c r="C10561" s="22" t="s">
        <v>7</v>
      </c>
      <c r="D10561" s="22" t="s">
        <v>5</v>
      </c>
      <c r="E10561" s="22" t="s">
        <v>15</v>
      </c>
      <c r="F10561" s="22" t="s">
        <v>18</v>
      </c>
      <c r="G10561" s="1">
        <v>484183.18</v>
      </c>
    </row>
    <row r="10562" spans="2:7">
      <c r="B10562" s="22" t="s">
        <v>225</v>
      </c>
      <c r="C10562" s="22" t="s">
        <v>7</v>
      </c>
      <c r="D10562" s="22" t="s">
        <v>5</v>
      </c>
      <c r="E10562" s="22" t="s">
        <v>15</v>
      </c>
      <c r="F10562" s="22" t="s">
        <v>19</v>
      </c>
      <c r="G10562" s="1">
        <v>2702821.29</v>
      </c>
    </row>
    <row r="10563" spans="2:7">
      <c r="B10563" s="22" t="s">
        <v>225</v>
      </c>
      <c r="C10563" s="22" t="s">
        <v>7</v>
      </c>
      <c r="D10563" s="22" t="s">
        <v>5</v>
      </c>
      <c r="E10563" s="22" t="s">
        <v>15</v>
      </c>
      <c r="F10563" s="22" t="s">
        <v>20</v>
      </c>
      <c r="G10563" s="1">
        <v>783011.86</v>
      </c>
    </row>
    <row r="10564" spans="2:7">
      <c r="B10564" s="22" t="s">
        <v>225</v>
      </c>
      <c r="C10564" s="22" t="s">
        <v>7</v>
      </c>
      <c r="D10564" s="22" t="s">
        <v>5</v>
      </c>
      <c r="E10564" s="22" t="s">
        <v>15</v>
      </c>
      <c r="F10564" s="22" t="s">
        <v>97</v>
      </c>
      <c r="G10564" s="1">
        <v>29508.66</v>
      </c>
    </row>
    <row r="10565" spans="2:7">
      <c r="B10565" s="22" t="s">
        <v>225</v>
      </c>
      <c r="C10565" s="22" t="s">
        <v>7</v>
      </c>
      <c r="D10565" s="22" t="s">
        <v>5</v>
      </c>
      <c r="E10565" s="22" t="s">
        <v>15</v>
      </c>
      <c r="F10565" s="22" t="s">
        <v>98</v>
      </c>
      <c r="G10565" s="1">
        <v>17866.490000000002</v>
      </c>
    </row>
    <row r="10566" spans="2:7">
      <c r="B10566" s="22" t="s">
        <v>225</v>
      </c>
      <c r="C10566" s="22" t="s">
        <v>7</v>
      </c>
      <c r="D10566" s="22" t="s">
        <v>5</v>
      </c>
      <c r="E10566" s="22" t="s">
        <v>15</v>
      </c>
      <c r="F10566" s="22" t="s">
        <v>21</v>
      </c>
      <c r="G10566" s="1">
        <v>26371.17</v>
      </c>
    </row>
    <row r="10567" spans="2:7">
      <c r="B10567" s="22" t="s">
        <v>225</v>
      </c>
      <c r="C10567" s="22" t="s">
        <v>7</v>
      </c>
      <c r="D10567" s="22" t="s">
        <v>5</v>
      </c>
      <c r="E10567" s="22" t="s">
        <v>15</v>
      </c>
      <c r="F10567" s="22" t="s">
        <v>22</v>
      </c>
      <c r="G10567" s="1">
        <v>9501.5</v>
      </c>
    </row>
    <row r="10568" spans="2:7">
      <c r="B10568" s="22" t="s">
        <v>225</v>
      </c>
      <c r="C10568" s="22" t="s">
        <v>7</v>
      </c>
      <c r="D10568" s="22" t="s">
        <v>5</v>
      </c>
      <c r="E10568" s="22" t="s">
        <v>15</v>
      </c>
      <c r="F10568" s="22" t="s">
        <v>23</v>
      </c>
      <c r="G10568" s="1">
        <v>96931.34</v>
      </c>
    </row>
    <row r="10569" spans="2:7">
      <c r="B10569" s="22" t="s">
        <v>225</v>
      </c>
      <c r="C10569" s="22" t="s">
        <v>7</v>
      </c>
      <c r="D10569" s="22" t="s">
        <v>5</v>
      </c>
      <c r="E10569" s="22" t="s">
        <v>15</v>
      </c>
      <c r="F10569" s="22" t="s">
        <v>24</v>
      </c>
      <c r="G10569" s="1">
        <v>74838.44</v>
      </c>
    </row>
    <row r="10570" spans="2:7">
      <c r="B10570" s="22" t="s">
        <v>225</v>
      </c>
      <c r="C10570" s="22" t="s">
        <v>7</v>
      </c>
      <c r="D10570" s="22" t="s">
        <v>5</v>
      </c>
      <c r="E10570" s="22" t="s">
        <v>15</v>
      </c>
      <c r="F10570" s="22" t="s">
        <v>25</v>
      </c>
      <c r="G10570" s="1">
        <v>2399988.96</v>
      </c>
    </row>
    <row r="10571" spans="2:7">
      <c r="B10571" s="22" t="s">
        <v>225</v>
      </c>
      <c r="C10571" s="22" t="s">
        <v>7</v>
      </c>
      <c r="D10571" s="22" t="s">
        <v>5</v>
      </c>
      <c r="E10571" s="22" t="s">
        <v>15</v>
      </c>
      <c r="F10571" s="22" t="s">
        <v>26</v>
      </c>
      <c r="G10571" s="1">
        <v>1975406.81</v>
      </c>
    </row>
    <row r="10572" spans="2:7">
      <c r="B10572" s="22" t="s">
        <v>225</v>
      </c>
      <c r="C10572" s="22" t="s">
        <v>7</v>
      </c>
      <c r="D10572" s="22" t="s">
        <v>5</v>
      </c>
      <c r="E10572" s="22" t="s">
        <v>15</v>
      </c>
      <c r="F10572" s="22" t="s">
        <v>27</v>
      </c>
      <c r="G10572" s="1">
        <v>220609.77</v>
      </c>
    </row>
    <row r="10573" spans="2:7">
      <c r="B10573" s="22" t="s">
        <v>225</v>
      </c>
      <c r="C10573" s="22" t="s">
        <v>7</v>
      </c>
      <c r="D10573" s="22" t="s">
        <v>5</v>
      </c>
      <c r="E10573" s="22" t="s">
        <v>15</v>
      </c>
      <c r="F10573" s="22" t="s">
        <v>72</v>
      </c>
      <c r="G10573" s="1">
        <v>-802.87</v>
      </c>
    </row>
    <row r="10574" spans="2:7">
      <c r="B10574" s="22" t="s">
        <v>225</v>
      </c>
      <c r="C10574" s="22" t="s">
        <v>7</v>
      </c>
      <c r="D10574" s="22" t="s">
        <v>5</v>
      </c>
      <c r="E10574" s="22" t="s">
        <v>28</v>
      </c>
      <c r="F10574" s="22" t="s">
        <v>29</v>
      </c>
      <c r="G10574" s="1">
        <v>749619.29</v>
      </c>
    </row>
    <row r="10575" spans="2:7">
      <c r="B10575" s="22" t="s">
        <v>225</v>
      </c>
      <c r="C10575" s="22" t="s">
        <v>7</v>
      </c>
      <c r="D10575" s="22" t="s">
        <v>5</v>
      </c>
      <c r="E10575" s="22" t="s">
        <v>28</v>
      </c>
      <c r="F10575" s="22" t="s">
        <v>30</v>
      </c>
      <c r="G10575" s="1">
        <v>71643.179999999993</v>
      </c>
    </row>
    <row r="10576" spans="2:7">
      <c r="B10576" s="22" t="s">
        <v>225</v>
      </c>
      <c r="C10576" s="22" t="s">
        <v>7</v>
      </c>
      <c r="D10576" s="22" t="s">
        <v>5</v>
      </c>
      <c r="E10576" s="22" t="s">
        <v>28</v>
      </c>
      <c r="F10576" s="22" t="s">
        <v>31</v>
      </c>
      <c r="G10576" s="1">
        <v>424090.31</v>
      </c>
    </row>
    <row r="10577" spans="2:7">
      <c r="B10577" s="22" t="s">
        <v>225</v>
      </c>
      <c r="C10577" s="22" t="s">
        <v>7</v>
      </c>
      <c r="D10577" s="22" t="s">
        <v>5</v>
      </c>
      <c r="E10577" s="22" t="s">
        <v>28</v>
      </c>
      <c r="F10577" s="22" t="s">
        <v>32</v>
      </c>
      <c r="G10577" s="1">
        <v>60214.09</v>
      </c>
    </row>
    <row r="10578" spans="2:7">
      <c r="B10578" s="22" t="s">
        <v>225</v>
      </c>
      <c r="C10578" s="22" t="s">
        <v>7</v>
      </c>
      <c r="D10578" s="22" t="s">
        <v>5</v>
      </c>
      <c r="E10578" s="22" t="s">
        <v>28</v>
      </c>
      <c r="F10578" s="22" t="s">
        <v>33</v>
      </c>
      <c r="G10578" s="1">
        <v>226012.7</v>
      </c>
    </row>
    <row r="10579" spans="2:7">
      <c r="B10579" s="22" t="s">
        <v>225</v>
      </c>
      <c r="C10579" s="22" t="s">
        <v>7</v>
      </c>
      <c r="D10579" s="22" t="s">
        <v>5</v>
      </c>
      <c r="E10579" s="22" t="s">
        <v>34</v>
      </c>
      <c r="F10579" s="22" t="s">
        <v>35</v>
      </c>
      <c r="G10579" s="1">
        <v>26526.28</v>
      </c>
    </row>
    <row r="10580" spans="2:7">
      <c r="B10580" s="22" t="s">
        <v>225</v>
      </c>
      <c r="C10580" s="22" t="s">
        <v>7</v>
      </c>
      <c r="D10580" s="22" t="s">
        <v>5</v>
      </c>
      <c r="E10580" s="22" t="s">
        <v>34</v>
      </c>
      <c r="F10580" s="22" t="s">
        <v>36</v>
      </c>
      <c r="G10580" s="1">
        <v>8016.7</v>
      </c>
    </row>
    <row r="10581" spans="2:7">
      <c r="B10581" s="22" t="s">
        <v>225</v>
      </c>
      <c r="C10581" s="22" t="s">
        <v>7</v>
      </c>
      <c r="D10581" s="22" t="s">
        <v>5</v>
      </c>
      <c r="E10581" s="22" t="s">
        <v>34</v>
      </c>
      <c r="F10581" s="22" t="s">
        <v>37</v>
      </c>
      <c r="G10581" s="1">
        <v>6217.5</v>
      </c>
    </row>
    <row r="10582" spans="2:7">
      <c r="B10582" s="22" t="s">
        <v>225</v>
      </c>
      <c r="C10582" s="22" t="s">
        <v>7</v>
      </c>
      <c r="D10582" s="22" t="s">
        <v>5</v>
      </c>
      <c r="E10582" s="22" t="s">
        <v>34</v>
      </c>
      <c r="F10582" s="22" t="s">
        <v>64</v>
      </c>
      <c r="G10582" s="1">
        <v>1640</v>
      </c>
    </row>
    <row r="10583" spans="2:7">
      <c r="B10583" s="22" t="s">
        <v>225</v>
      </c>
      <c r="C10583" s="22" t="s">
        <v>7</v>
      </c>
      <c r="D10583" s="22" t="s">
        <v>5</v>
      </c>
      <c r="E10583" s="22" t="s">
        <v>34</v>
      </c>
      <c r="F10583" s="22" t="s">
        <v>38</v>
      </c>
      <c r="G10583" s="1">
        <v>111691.12</v>
      </c>
    </row>
    <row r="10584" spans="2:7">
      <c r="B10584" s="22" t="s">
        <v>225</v>
      </c>
      <c r="C10584" s="22" t="s">
        <v>7</v>
      </c>
      <c r="D10584" s="22" t="s">
        <v>5</v>
      </c>
      <c r="E10584" s="22" t="s">
        <v>34</v>
      </c>
      <c r="F10584" s="22" t="s">
        <v>39</v>
      </c>
      <c r="G10584" s="1">
        <v>735128.86</v>
      </c>
    </row>
    <row r="10585" spans="2:7">
      <c r="B10585" s="22" t="s">
        <v>225</v>
      </c>
      <c r="C10585" s="22" t="s">
        <v>7</v>
      </c>
      <c r="D10585" s="22" t="s">
        <v>5</v>
      </c>
      <c r="E10585" s="22" t="s">
        <v>34</v>
      </c>
      <c r="F10585" s="22" t="s">
        <v>40</v>
      </c>
      <c r="G10585" s="1">
        <v>85704.41</v>
      </c>
    </row>
    <row r="10586" spans="2:7">
      <c r="B10586" s="22" t="s">
        <v>225</v>
      </c>
      <c r="C10586" s="22" t="s">
        <v>7</v>
      </c>
      <c r="D10586" s="22" t="s">
        <v>5</v>
      </c>
      <c r="E10586" s="22" t="s">
        <v>34</v>
      </c>
      <c r="F10586" s="22" t="s">
        <v>41</v>
      </c>
      <c r="G10586" s="1">
        <v>5146.05</v>
      </c>
    </row>
    <row r="10587" spans="2:7">
      <c r="B10587" s="22" t="s">
        <v>225</v>
      </c>
      <c r="C10587" s="22" t="s">
        <v>7</v>
      </c>
      <c r="D10587" s="22" t="s">
        <v>5</v>
      </c>
      <c r="E10587" s="22" t="s">
        <v>34</v>
      </c>
      <c r="F10587" s="22" t="s">
        <v>42</v>
      </c>
      <c r="G10587" s="1">
        <v>65828.3</v>
      </c>
    </row>
    <row r="10588" spans="2:7">
      <c r="B10588" s="22" t="s">
        <v>225</v>
      </c>
      <c r="C10588" s="22" t="s">
        <v>7</v>
      </c>
      <c r="D10588" s="22" t="s">
        <v>5</v>
      </c>
      <c r="E10588" s="22" t="s">
        <v>34</v>
      </c>
      <c r="F10588" s="22" t="s">
        <v>43</v>
      </c>
      <c r="G10588" s="1">
        <v>12591.28</v>
      </c>
    </row>
    <row r="10589" spans="2:7">
      <c r="B10589" s="22" t="s">
        <v>225</v>
      </c>
      <c r="C10589" s="22" t="s">
        <v>7</v>
      </c>
      <c r="D10589" s="22" t="s">
        <v>5</v>
      </c>
      <c r="E10589" s="22" t="s">
        <v>34</v>
      </c>
      <c r="F10589" s="22" t="s">
        <v>44</v>
      </c>
      <c r="G10589" s="1">
        <v>2723.75</v>
      </c>
    </row>
    <row r="10590" spans="2:7">
      <c r="B10590" s="22" t="s">
        <v>225</v>
      </c>
      <c r="C10590" s="22" t="s">
        <v>7</v>
      </c>
      <c r="D10590" s="22" t="s">
        <v>5</v>
      </c>
      <c r="E10590" s="22" t="s">
        <v>34</v>
      </c>
      <c r="F10590" s="22" t="s">
        <v>45</v>
      </c>
      <c r="G10590" s="1">
        <v>105641.25</v>
      </c>
    </row>
    <row r="10591" spans="2:7">
      <c r="B10591" s="22" t="s">
        <v>225</v>
      </c>
      <c r="C10591" s="22" t="s">
        <v>7</v>
      </c>
      <c r="D10591" s="22" t="s">
        <v>5</v>
      </c>
      <c r="E10591" s="22" t="s">
        <v>34</v>
      </c>
      <c r="F10591" s="22" t="s">
        <v>46</v>
      </c>
      <c r="G10591" s="1">
        <v>125978.65</v>
      </c>
    </row>
    <row r="10592" spans="2:7">
      <c r="B10592" s="22" t="s">
        <v>225</v>
      </c>
      <c r="C10592" s="22" t="s">
        <v>7</v>
      </c>
      <c r="D10592" s="22" t="s">
        <v>5</v>
      </c>
      <c r="E10592" s="22" t="s">
        <v>34</v>
      </c>
      <c r="F10592" s="22" t="s">
        <v>47</v>
      </c>
      <c r="G10592" s="1">
        <v>123501.4</v>
      </c>
    </row>
    <row r="10593" spans="2:7">
      <c r="B10593" s="22" t="s">
        <v>225</v>
      </c>
      <c r="C10593" s="22" t="s">
        <v>7</v>
      </c>
      <c r="D10593" s="22" t="s">
        <v>5</v>
      </c>
      <c r="E10593" s="22" t="s">
        <v>34</v>
      </c>
      <c r="F10593" s="22" t="s">
        <v>48</v>
      </c>
      <c r="G10593" s="1">
        <v>21549.3</v>
      </c>
    </row>
    <row r="10594" spans="2:7">
      <c r="B10594" s="22" t="s">
        <v>225</v>
      </c>
      <c r="C10594" s="22" t="s">
        <v>7</v>
      </c>
      <c r="D10594" s="22" t="s">
        <v>5</v>
      </c>
      <c r="E10594" s="22" t="s">
        <v>34</v>
      </c>
      <c r="F10594" s="22" t="s">
        <v>74</v>
      </c>
      <c r="G10594" s="1">
        <v>30066.63</v>
      </c>
    </row>
    <row r="10595" spans="2:7">
      <c r="B10595" s="22" t="s">
        <v>225</v>
      </c>
      <c r="C10595" s="22" t="s">
        <v>7</v>
      </c>
      <c r="D10595" s="22" t="s">
        <v>5</v>
      </c>
      <c r="E10595" s="22" t="s">
        <v>34</v>
      </c>
      <c r="F10595" s="22" t="s">
        <v>75</v>
      </c>
      <c r="G10595" s="1">
        <v>197.65</v>
      </c>
    </row>
    <row r="10596" spans="2:7">
      <c r="B10596" s="22" t="s">
        <v>225</v>
      </c>
      <c r="C10596" s="22" t="s">
        <v>7</v>
      </c>
      <c r="D10596" s="22" t="s">
        <v>5</v>
      </c>
      <c r="E10596" s="22" t="s">
        <v>34</v>
      </c>
      <c r="F10596" s="22" t="s">
        <v>66</v>
      </c>
      <c r="G10596" s="1">
        <v>50535.24</v>
      </c>
    </row>
    <row r="10597" spans="2:7">
      <c r="B10597" s="22" t="s">
        <v>225</v>
      </c>
      <c r="C10597" s="22" t="s">
        <v>7</v>
      </c>
      <c r="D10597" s="22" t="s">
        <v>5</v>
      </c>
      <c r="E10597" s="22" t="s">
        <v>34</v>
      </c>
      <c r="F10597" s="22" t="s">
        <v>49</v>
      </c>
      <c r="G10597" s="1">
        <v>281543.88</v>
      </c>
    </row>
    <row r="10598" spans="2:7">
      <c r="B10598" s="22" t="s">
        <v>225</v>
      </c>
      <c r="C10598" s="22" t="s">
        <v>7</v>
      </c>
      <c r="D10598" s="22" t="s">
        <v>5</v>
      </c>
      <c r="E10598" s="22" t="s">
        <v>34</v>
      </c>
      <c r="F10598" s="22" t="s">
        <v>50</v>
      </c>
      <c r="G10598" s="1">
        <v>165788.29999999999</v>
      </c>
    </row>
    <row r="10599" spans="2:7">
      <c r="B10599" s="22" t="s">
        <v>225</v>
      </c>
      <c r="C10599" s="22" t="s">
        <v>7</v>
      </c>
      <c r="D10599" s="22" t="s">
        <v>5</v>
      </c>
      <c r="E10599" s="22" t="s">
        <v>34</v>
      </c>
      <c r="F10599" s="22" t="s">
        <v>51</v>
      </c>
      <c r="G10599" s="1">
        <v>850.83</v>
      </c>
    </row>
    <row r="10600" spans="2:7">
      <c r="B10600" s="22" t="s">
        <v>225</v>
      </c>
      <c r="C10600" s="22" t="s">
        <v>7</v>
      </c>
      <c r="D10600" s="22" t="s">
        <v>5</v>
      </c>
      <c r="E10600" s="22" t="s">
        <v>34</v>
      </c>
      <c r="F10600" s="22" t="s">
        <v>52</v>
      </c>
      <c r="G10600" s="1">
        <v>13529.32</v>
      </c>
    </row>
    <row r="10601" spans="2:7">
      <c r="B10601" s="22" t="s">
        <v>225</v>
      </c>
      <c r="C10601" s="22" t="s">
        <v>7</v>
      </c>
      <c r="D10601" s="22" t="s">
        <v>5</v>
      </c>
      <c r="E10601" s="22" t="s">
        <v>34</v>
      </c>
      <c r="F10601" s="22" t="s">
        <v>53</v>
      </c>
      <c r="G10601" s="1">
        <v>736973.41</v>
      </c>
    </row>
    <row r="10602" spans="2:7">
      <c r="B10602" s="22" t="s">
        <v>225</v>
      </c>
      <c r="C10602" s="22" t="s">
        <v>7</v>
      </c>
      <c r="D10602" s="22" t="s">
        <v>5</v>
      </c>
      <c r="E10602" s="22" t="s">
        <v>34</v>
      </c>
      <c r="F10602" s="22" t="s">
        <v>55</v>
      </c>
      <c r="G10602" s="1">
        <v>21786.5</v>
      </c>
    </row>
    <row r="10603" spans="2:7">
      <c r="B10603" s="22" t="s">
        <v>225</v>
      </c>
      <c r="C10603" s="22" t="s">
        <v>7</v>
      </c>
      <c r="D10603" s="22" t="s">
        <v>5</v>
      </c>
      <c r="E10603" s="22" t="s">
        <v>34</v>
      </c>
      <c r="F10603" s="22" t="s">
        <v>56</v>
      </c>
      <c r="G10603" s="1">
        <v>175382.73</v>
      </c>
    </row>
    <row r="10604" spans="2:7">
      <c r="B10604" s="22" t="s">
        <v>225</v>
      </c>
      <c r="C10604" s="22" t="s">
        <v>7</v>
      </c>
      <c r="D10604" s="22" t="s">
        <v>5</v>
      </c>
      <c r="E10604" s="22" t="s">
        <v>34</v>
      </c>
      <c r="F10604" s="22" t="s">
        <v>76</v>
      </c>
      <c r="G10604" s="1">
        <v>193434.71</v>
      </c>
    </row>
    <row r="10605" spans="2:7">
      <c r="B10605" s="22" t="s">
        <v>225</v>
      </c>
      <c r="C10605" s="22" t="s">
        <v>7</v>
      </c>
      <c r="D10605" s="22" t="s">
        <v>5</v>
      </c>
      <c r="E10605" s="22" t="s">
        <v>34</v>
      </c>
      <c r="F10605" s="22" t="s">
        <v>57</v>
      </c>
      <c r="G10605" s="1">
        <v>395878.5</v>
      </c>
    </row>
    <row r="10606" spans="2:7">
      <c r="B10606" s="22" t="s">
        <v>225</v>
      </c>
      <c r="C10606" s="22" t="s">
        <v>7</v>
      </c>
      <c r="D10606" s="22" t="s">
        <v>5</v>
      </c>
      <c r="E10606" s="22" t="s">
        <v>34</v>
      </c>
      <c r="F10606" s="22" t="s">
        <v>91</v>
      </c>
      <c r="G10606" s="1">
        <v>13.37</v>
      </c>
    </row>
    <row r="10607" spans="2:7">
      <c r="B10607" s="22" t="s">
        <v>225</v>
      </c>
      <c r="C10607" s="22" t="s">
        <v>7</v>
      </c>
      <c r="D10607" s="22" t="s">
        <v>5</v>
      </c>
      <c r="E10607" s="22" t="s">
        <v>34</v>
      </c>
      <c r="F10607" s="22" t="s">
        <v>58</v>
      </c>
      <c r="G10607" s="1">
        <v>12255.43</v>
      </c>
    </row>
    <row r="10608" spans="2:7">
      <c r="B10608" s="22" t="s">
        <v>225</v>
      </c>
      <c r="C10608" s="22" t="s">
        <v>7</v>
      </c>
      <c r="D10608" s="22" t="s">
        <v>5</v>
      </c>
      <c r="E10608" s="22" t="s">
        <v>59</v>
      </c>
      <c r="F10608" s="22" t="s">
        <v>55</v>
      </c>
      <c r="G10608" s="1">
        <v>55518.98</v>
      </c>
    </row>
    <row r="10609" spans="2:7">
      <c r="B10609" s="22" t="s">
        <v>225</v>
      </c>
      <c r="C10609" s="22" t="s">
        <v>7</v>
      </c>
      <c r="D10609" s="22" t="s">
        <v>5</v>
      </c>
      <c r="E10609" s="22" t="s">
        <v>60</v>
      </c>
      <c r="F10609" s="22" t="s">
        <v>62</v>
      </c>
      <c r="G10609" s="1">
        <v>13602.48</v>
      </c>
    </row>
    <row r="10610" spans="2:7">
      <c r="B10610" s="22" t="s">
        <v>225</v>
      </c>
      <c r="C10610" s="22" t="s">
        <v>7</v>
      </c>
      <c r="D10610" s="22" t="s">
        <v>7</v>
      </c>
      <c r="E10610" s="22" t="s">
        <v>5</v>
      </c>
      <c r="F10610" s="22" t="s">
        <v>6</v>
      </c>
      <c r="G10610" s="1">
        <v>97533.96</v>
      </c>
    </row>
    <row r="10611" spans="2:7">
      <c r="B10611" s="22" t="s">
        <v>225</v>
      </c>
      <c r="C10611" s="22" t="s">
        <v>7</v>
      </c>
      <c r="D10611" s="22" t="s">
        <v>7</v>
      </c>
      <c r="E10611" s="22" t="s">
        <v>8</v>
      </c>
      <c r="F10611" s="22" t="s">
        <v>9</v>
      </c>
      <c r="G10611" s="1">
        <v>1093953.1000000001</v>
      </c>
    </row>
    <row r="10612" spans="2:7">
      <c r="B10612" s="22" t="s">
        <v>225</v>
      </c>
      <c r="C10612" s="22" t="s">
        <v>7</v>
      </c>
      <c r="D10612" s="22" t="s">
        <v>7</v>
      </c>
      <c r="E10612" s="22" t="s">
        <v>8</v>
      </c>
      <c r="F10612" s="22" t="s">
        <v>10</v>
      </c>
      <c r="G10612" s="1">
        <v>14901.79</v>
      </c>
    </row>
    <row r="10613" spans="2:7">
      <c r="B10613" s="22" t="s">
        <v>225</v>
      </c>
      <c r="C10613" s="22" t="s">
        <v>7</v>
      </c>
      <c r="D10613" s="22" t="s">
        <v>7</v>
      </c>
      <c r="E10613" s="22" t="s">
        <v>8</v>
      </c>
      <c r="F10613" s="22" t="s">
        <v>11</v>
      </c>
      <c r="G10613" s="1">
        <v>27191.39</v>
      </c>
    </row>
    <row r="10614" spans="2:7">
      <c r="B10614" s="22" t="s">
        <v>225</v>
      </c>
      <c r="C10614" s="22" t="s">
        <v>7</v>
      </c>
      <c r="D10614" s="22" t="s">
        <v>7</v>
      </c>
      <c r="E10614" s="22" t="s">
        <v>8</v>
      </c>
      <c r="F10614" s="22" t="s">
        <v>12</v>
      </c>
      <c r="G10614" s="1">
        <v>106344.89</v>
      </c>
    </row>
    <row r="10615" spans="2:7">
      <c r="B10615" s="22" t="s">
        <v>225</v>
      </c>
      <c r="C10615" s="22" t="s">
        <v>7</v>
      </c>
      <c r="D10615" s="22" t="s">
        <v>7</v>
      </c>
      <c r="E10615" s="22" t="s">
        <v>8</v>
      </c>
      <c r="F10615" s="22" t="s">
        <v>13</v>
      </c>
      <c r="G10615" s="1">
        <v>65611.33</v>
      </c>
    </row>
    <row r="10616" spans="2:7">
      <c r="B10616" s="22" t="s">
        <v>225</v>
      </c>
      <c r="C10616" s="22" t="s">
        <v>7</v>
      </c>
      <c r="D10616" s="22" t="s">
        <v>7</v>
      </c>
      <c r="E10616" s="22" t="s">
        <v>14</v>
      </c>
      <c r="F10616" s="22" t="s">
        <v>9</v>
      </c>
      <c r="G10616" s="1">
        <v>383856.33</v>
      </c>
    </row>
    <row r="10617" spans="2:7">
      <c r="B10617" s="22" t="s">
        <v>225</v>
      </c>
      <c r="C10617" s="22" t="s">
        <v>7</v>
      </c>
      <c r="D10617" s="22" t="s">
        <v>7</v>
      </c>
      <c r="E10617" s="22" t="s">
        <v>14</v>
      </c>
      <c r="F10617" s="22" t="s">
        <v>10</v>
      </c>
      <c r="G10617" s="1">
        <v>9267.2099999999991</v>
      </c>
    </row>
    <row r="10618" spans="2:7">
      <c r="B10618" s="22" t="s">
        <v>225</v>
      </c>
      <c r="C10618" s="22" t="s">
        <v>7</v>
      </c>
      <c r="D10618" s="22" t="s">
        <v>7</v>
      </c>
      <c r="E10618" s="22" t="s">
        <v>14</v>
      </c>
      <c r="F10618" s="22" t="s">
        <v>11</v>
      </c>
      <c r="G10618" s="1">
        <v>5776.95</v>
      </c>
    </row>
    <row r="10619" spans="2:7">
      <c r="B10619" s="22" t="s">
        <v>225</v>
      </c>
      <c r="C10619" s="22" t="s">
        <v>7</v>
      </c>
      <c r="D10619" s="22" t="s">
        <v>7</v>
      </c>
      <c r="E10619" s="22" t="s">
        <v>14</v>
      </c>
      <c r="F10619" s="22" t="s">
        <v>12</v>
      </c>
      <c r="G10619" s="1">
        <v>341901.93</v>
      </c>
    </row>
    <row r="10620" spans="2:7">
      <c r="B10620" s="22" t="s">
        <v>225</v>
      </c>
      <c r="C10620" s="22" t="s">
        <v>7</v>
      </c>
      <c r="D10620" s="22" t="s">
        <v>7</v>
      </c>
      <c r="E10620" s="22" t="s">
        <v>14</v>
      </c>
      <c r="F10620" s="22" t="s">
        <v>13</v>
      </c>
      <c r="G10620" s="1">
        <v>10110.450000000001</v>
      </c>
    </row>
    <row r="10621" spans="2:7">
      <c r="B10621" s="22" t="s">
        <v>225</v>
      </c>
      <c r="C10621" s="22" t="s">
        <v>7</v>
      </c>
      <c r="D10621" s="22" t="s">
        <v>7</v>
      </c>
      <c r="E10621" s="22" t="s">
        <v>15</v>
      </c>
      <c r="F10621" s="22" t="s">
        <v>17</v>
      </c>
      <c r="G10621" s="1">
        <v>98494.84</v>
      </c>
    </row>
    <row r="10622" spans="2:7">
      <c r="B10622" s="22" t="s">
        <v>225</v>
      </c>
      <c r="C10622" s="22" t="s">
        <v>7</v>
      </c>
      <c r="D10622" s="22" t="s">
        <v>7</v>
      </c>
      <c r="E10622" s="22" t="s">
        <v>15</v>
      </c>
      <c r="F10622" s="22" t="s">
        <v>18</v>
      </c>
      <c r="G10622" s="1">
        <v>56641.93</v>
      </c>
    </row>
    <row r="10623" spans="2:7">
      <c r="B10623" s="22" t="s">
        <v>225</v>
      </c>
      <c r="C10623" s="22" t="s">
        <v>7</v>
      </c>
      <c r="D10623" s="22" t="s">
        <v>7</v>
      </c>
      <c r="E10623" s="22" t="s">
        <v>15</v>
      </c>
      <c r="F10623" s="22" t="s">
        <v>19</v>
      </c>
      <c r="G10623" s="1">
        <v>198241.59</v>
      </c>
    </row>
    <row r="10624" spans="2:7">
      <c r="B10624" s="22" t="s">
        <v>225</v>
      </c>
      <c r="C10624" s="22" t="s">
        <v>7</v>
      </c>
      <c r="D10624" s="22" t="s">
        <v>7</v>
      </c>
      <c r="E10624" s="22" t="s">
        <v>15</v>
      </c>
      <c r="F10624" s="22" t="s">
        <v>20</v>
      </c>
      <c r="G10624" s="1">
        <v>66134.84</v>
      </c>
    </row>
    <row r="10625" spans="2:7">
      <c r="B10625" s="22" t="s">
        <v>225</v>
      </c>
      <c r="C10625" s="22" t="s">
        <v>7</v>
      </c>
      <c r="D10625" s="22" t="s">
        <v>7</v>
      </c>
      <c r="E10625" s="22" t="s">
        <v>15</v>
      </c>
      <c r="F10625" s="22" t="s">
        <v>97</v>
      </c>
      <c r="G10625" s="1">
        <v>385.43</v>
      </c>
    </row>
    <row r="10626" spans="2:7">
      <c r="B10626" s="22" t="s">
        <v>225</v>
      </c>
      <c r="C10626" s="22" t="s">
        <v>7</v>
      </c>
      <c r="D10626" s="22" t="s">
        <v>7</v>
      </c>
      <c r="E10626" s="22" t="s">
        <v>15</v>
      </c>
      <c r="F10626" s="22" t="s">
        <v>98</v>
      </c>
      <c r="G10626" s="1">
        <v>1151.92</v>
      </c>
    </row>
    <row r="10627" spans="2:7">
      <c r="B10627" s="22" t="s">
        <v>225</v>
      </c>
      <c r="C10627" s="22" t="s">
        <v>7</v>
      </c>
      <c r="D10627" s="22" t="s">
        <v>7</v>
      </c>
      <c r="E10627" s="22" t="s">
        <v>15</v>
      </c>
      <c r="F10627" s="22" t="s">
        <v>21</v>
      </c>
      <c r="G10627" s="1">
        <v>1901.94</v>
      </c>
    </row>
    <row r="10628" spans="2:7">
      <c r="B10628" s="22" t="s">
        <v>225</v>
      </c>
      <c r="C10628" s="22" t="s">
        <v>7</v>
      </c>
      <c r="D10628" s="22" t="s">
        <v>7</v>
      </c>
      <c r="E10628" s="22" t="s">
        <v>15</v>
      </c>
      <c r="F10628" s="22" t="s">
        <v>22</v>
      </c>
      <c r="G10628" s="1">
        <v>838.97</v>
      </c>
    </row>
    <row r="10629" spans="2:7">
      <c r="B10629" s="22" t="s">
        <v>225</v>
      </c>
      <c r="C10629" s="22" t="s">
        <v>7</v>
      </c>
      <c r="D10629" s="22" t="s">
        <v>7</v>
      </c>
      <c r="E10629" s="22" t="s">
        <v>15</v>
      </c>
      <c r="F10629" s="22" t="s">
        <v>23</v>
      </c>
      <c r="G10629" s="1">
        <v>6101.5</v>
      </c>
    </row>
    <row r="10630" spans="2:7">
      <c r="B10630" s="22" t="s">
        <v>225</v>
      </c>
      <c r="C10630" s="22" t="s">
        <v>7</v>
      </c>
      <c r="D10630" s="22" t="s">
        <v>7</v>
      </c>
      <c r="E10630" s="22" t="s">
        <v>15</v>
      </c>
      <c r="F10630" s="22" t="s">
        <v>24</v>
      </c>
      <c r="G10630" s="1">
        <v>7478.49</v>
      </c>
    </row>
    <row r="10631" spans="2:7">
      <c r="B10631" s="22" t="s">
        <v>225</v>
      </c>
      <c r="C10631" s="22" t="s">
        <v>7</v>
      </c>
      <c r="D10631" s="22" t="s">
        <v>7</v>
      </c>
      <c r="E10631" s="22" t="s">
        <v>15</v>
      </c>
      <c r="F10631" s="22" t="s">
        <v>25</v>
      </c>
      <c r="G10631" s="1">
        <v>160308.65</v>
      </c>
    </row>
    <row r="10632" spans="2:7">
      <c r="B10632" s="22" t="s">
        <v>225</v>
      </c>
      <c r="C10632" s="22" t="s">
        <v>7</v>
      </c>
      <c r="D10632" s="22" t="s">
        <v>7</v>
      </c>
      <c r="E10632" s="22" t="s">
        <v>15</v>
      </c>
      <c r="F10632" s="22" t="s">
        <v>26</v>
      </c>
      <c r="G10632" s="1">
        <v>112893.27</v>
      </c>
    </row>
    <row r="10633" spans="2:7">
      <c r="B10633" s="22" t="s">
        <v>225</v>
      </c>
      <c r="C10633" s="22" t="s">
        <v>7</v>
      </c>
      <c r="D10633" s="22" t="s">
        <v>7</v>
      </c>
      <c r="E10633" s="22" t="s">
        <v>15</v>
      </c>
      <c r="F10633" s="22" t="s">
        <v>27</v>
      </c>
      <c r="G10633" s="1">
        <v>2711.4</v>
      </c>
    </row>
    <row r="10634" spans="2:7">
      <c r="B10634" s="22" t="s">
        <v>225</v>
      </c>
      <c r="C10634" s="22" t="s">
        <v>7</v>
      </c>
      <c r="D10634" s="22" t="s">
        <v>7</v>
      </c>
      <c r="E10634" s="22" t="s">
        <v>28</v>
      </c>
      <c r="F10634" s="22" t="s">
        <v>29</v>
      </c>
      <c r="G10634" s="1">
        <v>593561.57999999996</v>
      </c>
    </row>
    <row r="10635" spans="2:7">
      <c r="B10635" s="22" t="s">
        <v>225</v>
      </c>
      <c r="C10635" s="22" t="s">
        <v>7</v>
      </c>
      <c r="D10635" s="22" t="s">
        <v>7</v>
      </c>
      <c r="E10635" s="22" t="s">
        <v>28</v>
      </c>
      <c r="F10635" s="22" t="s">
        <v>30</v>
      </c>
      <c r="G10635" s="1">
        <v>10683.29</v>
      </c>
    </row>
    <row r="10636" spans="2:7">
      <c r="B10636" s="22" t="s">
        <v>225</v>
      </c>
      <c r="C10636" s="22" t="s">
        <v>7</v>
      </c>
      <c r="D10636" s="22" t="s">
        <v>7</v>
      </c>
      <c r="E10636" s="22" t="s">
        <v>28</v>
      </c>
      <c r="F10636" s="22" t="s">
        <v>31</v>
      </c>
      <c r="G10636" s="1">
        <v>52951.5</v>
      </c>
    </row>
    <row r="10637" spans="2:7">
      <c r="B10637" s="22" t="s">
        <v>225</v>
      </c>
      <c r="C10637" s="22" t="s">
        <v>7</v>
      </c>
      <c r="D10637" s="22" t="s">
        <v>7</v>
      </c>
      <c r="E10637" s="22" t="s">
        <v>28</v>
      </c>
      <c r="F10637" s="22" t="s">
        <v>32</v>
      </c>
      <c r="G10637" s="1">
        <v>313845.69</v>
      </c>
    </row>
    <row r="10638" spans="2:7">
      <c r="B10638" s="22" t="s">
        <v>225</v>
      </c>
      <c r="C10638" s="22" t="s">
        <v>7</v>
      </c>
      <c r="D10638" s="22" t="s">
        <v>7</v>
      </c>
      <c r="E10638" s="22" t="s">
        <v>28</v>
      </c>
      <c r="F10638" s="22" t="s">
        <v>33</v>
      </c>
      <c r="G10638" s="1">
        <v>306442.23</v>
      </c>
    </row>
    <row r="10639" spans="2:7">
      <c r="B10639" s="22" t="s">
        <v>225</v>
      </c>
      <c r="C10639" s="22" t="s">
        <v>7</v>
      </c>
      <c r="D10639" s="22" t="s">
        <v>7</v>
      </c>
      <c r="E10639" s="22" t="s">
        <v>34</v>
      </c>
      <c r="F10639" s="22" t="s">
        <v>35</v>
      </c>
      <c r="G10639" s="1">
        <v>1003.58</v>
      </c>
    </row>
    <row r="10640" spans="2:7">
      <c r="B10640" s="22" t="s">
        <v>225</v>
      </c>
      <c r="C10640" s="22" t="s">
        <v>7</v>
      </c>
      <c r="D10640" s="22" t="s">
        <v>7</v>
      </c>
      <c r="E10640" s="22" t="s">
        <v>34</v>
      </c>
      <c r="F10640" s="22" t="s">
        <v>38</v>
      </c>
      <c r="G10640" s="1">
        <v>11400</v>
      </c>
    </row>
    <row r="10641" spans="2:7">
      <c r="B10641" s="22" t="s">
        <v>225</v>
      </c>
      <c r="C10641" s="22" t="s">
        <v>7</v>
      </c>
      <c r="D10641" s="22" t="s">
        <v>7</v>
      </c>
      <c r="E10641" s="22" t="s">
        <v>34</v>
      </c>
      <c r="F10641" s="22" t="s">
        <v>39</v>
      </c>
      <c r="G10641" s="1">
        <v>410512.09</v>
      </c>
    </row>
    <row r="10642" spans="2:7">
      <c r="B10642" s="22" t="s">
        <v>225</v>
      </c>
      <c r="C10642" s="22" t="s">
        <v>7</v>
      </c>
      <c r="D10642" s="22" t="s">
        <v>7</v>
      </c>
      <c r="E10642" s="22" t="s">
        <v>34</v>
      </c>
      <c r="F10642" s="22" t="s">
        <v>42</v>
      </c>
      <c r="G10642" s="1">
        <v>1260.6600000000001</v>
      </c>
    </row>
    <row r="10643" spans="2:7">
      <c r="B10643" s="22" t="s">
        <v>225</v>
      </c>
      <c r="C10643" s="22" t="s">
        <v>7</v>
      </c>
      <c r="D10643" s="22" t="s">
        <v>7</v>
      </c>
      <c r="E10643" s="22" t="s">
        <v>34</v>
      </c>
      <c r="F10643" s="22" t="s">
        <v>47</v>
      </c>
      <c r="G10643" s="1">
        <v>6360.29</v>
      </c>
    </row>
    <row r="10644" spans="2:7">
      <c r="B10644" s="22" t="s">
        <v>225</v>
      </c>
      <c r="C10644" s="22" t="s">
        <v>7</v>
      </c>
      <c r="D10644" s="22" t="s">
        <v>7</v>
      </c>
      <c r="E10644" s="22" t="s">
        <v>34</v>
      </c>
      <c r="F10644" s="22" t="s">
        <v>75</v>
      </c>
      <c r="G10644" s="1">
        <v>1124.67</v>
      </c>
    </row>
    <row r="10645" spans="2:7">
      <c r="B10645" s="22" t="s">
        <v>225</v>
      </c>
      <c r="C10645" s="22" t="s">
        <v>7</v>
      </c>
      <c r="D10645" s="22" t="s">
        <v>7</v>
      </c>
      <c r="E10645" s="22" t="s">
        <v>34</v>
      </c>
      <c r="F10645" s="22" t="s">
        <v>85</v>
      </c>
      <c r="G10645" s="1">
        <v>1307.02</v>
      </c>
    </row>
    <row r="10646" spans="2:7">
      <c r="B10646" s="22" t="s">
        <v>225</v>
      </c>
      <c r="C10646" s="22" t="s">
        <v>7</v>
      </c>
      <c r="D10646" s="22" t="s">
        <v>7</v>
      </c>
      <c r="E10646" s="22" t="s">
        <v>34</v>
      </c>
      <c r="F10646" s="22" t="s">
        <v>49</v>
      </c>
      <c r="G10646" s="1">
        <v>629143.55000000005</v>
      </c>
    </row>
    <row r="10647" spans="2:7">
      <c r="B10647" s="22" t="s">
        <v>225</v>
      </c>
      <c r="C10647" s="22" t="s">
        <v>7</v>
      </c>
      <c r="D10647" s="22" t="s">
        <v>7</v>
      </c>
      <c r="E10647" s="22" t="s">
        <v>34</v>
      </c>
      <c r="F10647" s="22" t="s">
        <v>50</v>
      </c>
      <c r="G10647" s="1">
        <v>10211.39</v>
      </c>
    </row>
    <row r="10648" spans="2:7">
      <c r="B10648" s="22" t="s">
        <v>225</v>
      </c>
      <c r="C10648" s="22" t="s">
        <v>7</v>
      </c>
      <c r="D10648" s="22" t="s">
        <v>7</v>
      </c>
      <c r="E10648" s="22" t="s">
        <v>34</v>
      </c>
      <c r="F10648" s="22" t="s">
        <v>52</v>
      </c>
      <c r="G10648" s="1">
        <v>35952</v>
      </c>
    </row>
    <row r="10649" spans="2:7">
      <c r="B10649" s="22" t="s">
        <v>225</v>
      </c>
      <c r="C10649" s="22" t="s">
        <v>7</v>
      </c>
      <c r="D10649" s="22" t="s">
        <v>7</v>
      </c>
      <c r="E10649" s="22" t="s">
        <v>34</v>
      </c>
      <c r="F10649" s="22" t="s">
        <v>53</v>
      </c>
      <c r="G10649" s="1">
        <v>15125</v>
      </c>
    </row>
    <row r="10650" spans="2:7">
      <c r="B10650" s="22" t="s">
        <v>225</v>
      </c>
      <c r="C10650" s="22" t="s">
        <v>7</v>
      </c>
      <c r="D10650" s="22" t="s">
        <v>7</v>
      </c>
      <c r="E10650" s="22" t="s">
        <v>34</v>
      </c>
      <c r="F10650" s="22" t="s">
        <v>54</v>
      </c>
      <c r="G10650" s="1">
        <v>4560</v>
      </c>
    </row>
    <row r="10651" spans="2:7">
      <c r="B10651" s="22" t="s">
        <v>225</v>
      </c>
      <c r="C10651" s="22" t="s">
        <v>7</v>
      </c>
      <c r="D10651" s="22" t="s">
        <v>7</v>
      </c>
      <c r="E10651" s="22" t="s">
        <v>34</v>
      </c>
      <c r="F10651" s="22" t="s">
        <v>55</v>
      </c>
      <c r="G10651" s="1">
        <v>3950.11</v>
      </c>
    </row>
    <row r="10652" spans="2:7">
      <c r="B10652" s="22" t="s">
        <v>225</v>
      </c>
      <c r="C10652" s="22" t="s">
        <v>7</v>
      </c>
      <c r="D10652" s="22" t="s">
        <v>7</v>
      </c>
      <c r="E10652" s="22" t="s">
        <v>34</v>
      </c>
      <c r="F10652" s="22" t="s">
        <v>56</v>
      </c>
      <c r="G10652" s="1">
        <v>2000</v>
      </c>
    </row>
    <row r="10653" spans="2:7">
      <c r="B10653" s="22" t="s">
        <v>225</v>
      </c>
      <c r="C10653" s="22" t="s">
        <v>7</v>
      </c>
      <c r="D10653" s="22" t="s">
        <v>7</v>
      </c>
      <c r="E10653" s="22" t="s">
        <v>34</v>
      </c>
      <c r="F10653" s="22" t="s">
        <v>58</v>
      </c>
      <c r="G10653" s="1">
        <v>19603.75</v>
      </c>
    </row>
    <row r="10654" spans="2:7">
      <c r="B10654" s="22" t="s">
        <v>225</v>
      </c>
      <c r="C10654" s="22" t="s">
        <v>7</v>
      </c>
      <c r="D10654" s="22" t="s">
        <v>7</v>
      </c>
      <c r="E10654" s="22" t="s">
        <v>59</v>
      </c>
      <c r="F10654" s="22" t="s">
        <v>55</v>
      </c>
      <c r="G10654" s="1">
        <v>6998.98</v>
      </c>
    </row>
    <row r="10655" spans="2:7">
      <c r="B10655" s="22" t="s">
        <v>226</v>
      </c>
      <c r="C10655" s="22" t="s">
        <v>7</v>
      </c>
      <c r="D10655" s="22" t="s">
        <v>5</v>
      </c>
      <c r="E10655" s="22" t="s">
        <v>7</v>
      </c>
      <c r="F10655" s="22" t="s">
        <v>6</v>
      </c>
      <c r="G10655" s="1">
        <v>-110266.14</v>
      </c>
    </row>
    <row r="10656" spans="2:7">
      <c r="B10656" s="22" t="s">
        <v>226</v>
      </c>
      <c r="C10656" s="22" t="s">
        <v>7</v>
      </c>
      <c r="D10656" s="22" t="s">
        <v>5</v>
      </c>
      <c r="E10656" s="22" t="s">
        <v>8</v>
      </c>
      <c r="F10656" s="22" t="s">
        <v>9</v>
      </c>
      <c r="G10656" s="1">
        <v>3193486.27</v>
      </c>
    </row>
    <row r="10657" spans="2:7">
      <c r="B10657" s="22" t="s">
        <v>226</v>
      </c>
      <c r="C10657" s="22" t="s">
        <v>7</v>
      </c>
      <c r="D10657" s="22" t="s">
        <v>5</v>
      </c>
      <c r="E10657" s="22" t="s">
        <v>8</v>
      </c>
      <c r="F10657" s="22" t="s">
        <v>10</v>
      </c>
      <c r="G10657" s="1">
        <v>23102.23</v>
      </c>
    </row>
    <row r="10658" spans="2:7">
      <c r="B10658" s="22" t="s">
        <v>226</v>
      </c>
      <c r="C10658" s="22" t="s">
        <v>7</v>
      </c>
      <c r="D10658" s="22" t="s">
        <v>5</v>
      </c>
      <c r="E10658" s="22" t="s">
        <v>8</v>
      </c>
      <c r="F10658" s="22" t="s">
        <v>11</v>
      </c>
      <c r="G10658" s="1">
        <v>11200.05</v>
      </c>
    </row>
    <row r="10659" spans="2:7">
      <c r="B10659" s="22" t="s">
        <v>226</v>
      </c>
      <c r="C10659" s="22" t="s">
        <v>7</v>
      </c>
      <c r="D10659" s="22" t="s">
        <v>5</v>
      </c>
      <c r="E10659" s="22" t="s">
        <v>8</v>
      </c>
      <c r="F10659" s="22" t="s">
        <v>12</v>
      </c>
      <c r="G10659" s="1">
        <v>84331.27</v>
      </c>
    </row>
    <row r="10660" spans="2:7">
      <c r="B10660" s="22" t="s">
        <v>226</v>
      </c>
      <c r="C10660" s="22" t="s">
        <v>7</v>
      </c>
      <c r="D10660" s="22" t="s">
        <v>5</v>
      </c>
      <c r="E10660" s="22" t="s">
        <v>8</v>
      </c>
      <c r="F10660" s="22" t="s">
        <v>13</v>
      </c>
      <c r="G10660" s="1">
        <v>55806.6</v>
      </c>
    </row>
    <row r="10661" spans="2:7">
      <c r="B10661" s="22" t="s">
        <v>226</v>
      </c>
      <c r="C10661" s="22" t="s">
        <v>7</v>
      </c>
      <c r="D10661" s="22" t="s">
        <v>5</v>
      </c>
      <c r="E10661" s="22" t="s">
        <v>14</v>
      </c>
      <c r="F10661" s="22" t="s">
        <v>9</v>
      </c>
      <c r="G10661" s="1">
        <v>1065318.05</v>
      </c>
    </row>
    <row r="10662" spans="2:7">
      <c r="B10662" s="22" t="s">
        <v>226</v>
      </c>
      <c r="C10662" s="22" t="s">
        <v>7</v>
      </c>
      <c r="D10662" s="22" t="s">
        <v>5</v>
      </c>
      <c r="E10662" s="22" t="s">
        <v>14</v>
      </c>
      <c r="F10662" s="22" t="s">
        <v>10</v>
      </c>
      <c r="G10662" s="1">
        <v>1883.7</v>
      </c>
    </row>
    <row r="10663" spans="2:7">
      <c r="B10663" s="22" t="s">
        <v>226</v>
      </c>
      <c r="C10663" s="22" t="s">
        <v>7</v>
      </c>
      <c r="D10663" s="22" t="s">
        <v>5</v>
      </c>
      <c r="E10663" s="22" t="s">
        <v>14</v>
      </c>
      <c r="F10663" s="22" t="s">
        <v>11</v>
      </c>
      <c r="G10663" s="1">
        <v>49239.14</v>
      </c>
    </row>
    <row r="10664" spans="2:7">
      <c r="B10664" s="22" t="s">
        <v>226</v>
      </c>
      <c r="C10664" s="22" t="s">
        <v>7</v>
      </c>
      <c r="D10664" s="22" t="s">
        <v>5</v>
      </c>
      <c r="E10664" s="22" t="s">
        <v>14</v>
      </c>
      <c r="F10664" s="22" t="s">
        <v>12</v>
      </c>
      <c r="G10664" s="1">
        <v>6100</v>
      </c>
    </row>
    <row r="10665" spans="2:7">
      <c r="B10665" s="22" t="s">
        <v>226</v>
      </c>
      <c r="C10665" s="22" t="s">
        <v>7</v>
      </c>
      <c r="D10665" s="22" t="s">
        <v>5</v>
      </c>
      <c r="E10665" s="22" t="s">
        <v>14</v>
      </c>
      <c r="F10665" s="22" t="s">
        <v>13</v>
      </c>
      <c r="G10665" s="1">
        <v>18293.55</v>
      </c>
    </row>
    <row r="10666" spans="2:7">
      <c r="B10666" s="22" t="s">
        <v>226</v>
      </c>
      <c r="C10666" s="22" t="s">
        <v>7</v>
      </c>
      <c r="D10666" s="22" t="s">
        <v>5</v>
      </c>
      <c r="E10666" s="22" t="s">
        <v>15</v>
      </c>
      <c r="F10666" s="22" t="s">
        <v>17</v>
      </c>
      <c r="G10666" s="1">
        <v>251260.29</v>
      </c>
    </row>
    <row r="10667" spans="2:7">
      <c r="B10667" s="22" t="s">
        <v>226</v>
      </c>
      <c r="C10667" s="22" t="s">
        <v>7</v>
      </c>
      <c r="D10667" s="22" t="s">
        <v>5</v>
      </c>
      <c r="E10667" s="22" t="s">
        <v>15</v>
      </c>
      <c r="F10667" s="22" t="s">
        <v>18</v>
      </c>
      <c r="G10667" s="1">
        <v>81927.070000000007</v>
      </c>
    </row>
    <row r="10668" spans="2:7">
      <c r="B10668" s="22" t="s">
        <v>226</v>
      </c>
      <c r="C10668" s="22" t="s">
        <v>7</v>
      </c>
      <c r="D10668" s="22" t="s">
        <v>5</v>
      </c>
      <c r="E10668" s="22" t="s">
        <v>15</v>
      </c>
      <c r="F10668" s="22" t="s">
        <v>19</v>
      </c>
      <c r="G10668" s="1">
        <v>513320.06</v>
      </c>
    </row>
    <row r="10669" spans="2:7">
      <c r="B10669" s="22" t="s">
        <v>226</v>
      </c>
      <c r="C10669" s="22" t="s">
        <v>7</v>
      </c>
      <c r="D10669" s="22" t="s">
        <v>5</v>
      </c>
      <c r="E10669" s="22" t="s">
        <v>15</v>
      </c>
      <c r="F10669" s="22" t="s">
        <v>20</v>
      </c>
      <c r="G10669" s="1">
        <v>136088.81</v>
      </c>
    </row>
    <row r="10670" spans="2:7">
      <c r="B10670" s="22" t="s">
        <v>226</v>
      </c>
      <c r="C10670" s="22" t="s">
        <v>7</v>
      </c>
      <c r="D10670" s="22" t="s">
        <v>5</v>
      </c>
      <c r="E10670" s="22" t="s">
        <v>15</v>
      </c>
      <c r="F10670" s="22" t="s">
        <v>21</v>
      </c>
      <c r="G10670" s="1">
        <v>4837.28</v>
      </c>
    </row>
    <row r="10671" spans="2:7">
      <c r="B10671" s="22" t="s">
        <v>226</v>
      </c>
      <c r="C10671" s="22" t="s">
        <v>7</v>
      </c>
      <c r="D10671" s="22" t="s">
        <v>5</v>
      </c>
      <c r="E10671" s="22" t="s">
        <v>15</v>
      </c>
      <c r="F10671" s="22" t="s">
        <v>22</v>
      </c>
      <c r="G10671" s="1">
        <v>1655.34</v>
      </c>
    </row>
    <row r="10672" spans="2:7">
      <c r="B10672" s="22" t="s">
        <v>226</v>
      </c>
      <c r="C10672" s="22" t="s">
        <v>7</v>
      </c>
      <c r="D10672" s="22" t="s">
        <v>5</v>
      </c>
      <c r="E10672" s="22" t="s">
        <v>15</v>
      </c>
      <c r="F10672" s="22" t="s">
        <v>23</v>
      </c>
      <c r="G10672" s="1">
        <v>21182.54</v>
      </c>
    </row>
    <row r="10673" spans="2:7">
      <c r="B10673" s="22" t="s">
        <v>226</v>
      </c>
      <c r="C10673" s="22" t="s">
        <v>7</v>
      </c>
      <c r="D10673" s="22" t="s">
        <v>5</v>
      </c>
      <c r="E10673" s="22" t="s">
        <v>15</v>
      </c>
      <c r="F10673" s="22" t="s">
        <v>24</v>
      </c>
      <c r="G10673" s="1">
        <v>15478.37</v>
      </c>
    </row>
    <row r="10674" spans="2:7">
      <c r="B10674" s="22" t="s">
        <v>226</v>
      </c>
      <c r="C10674" s="22" t="s">
        <v>7</v>
      </c>
      <c r="D10674" s="22" t="s">
        <v>5</v>
      </c>
      <c r="E10674" s="22" t="s">
        <v>15</v>
      </c>
      <c r="F10674" s="22" t="s">
        <v>25</v>
      </c>
      <c r="G10674" s="1">
        <v>549016.17000000004</v>
      </c>
    </row>
    <row r="10675" spans="2:7">
      <c r="B10675" s="22" t="s">
        <v>226</v>
      </c>
      <c r="C10675" s="22" t="s">
        <v>7</v>
      </c>
      <c r="D10675" s="22" t="s">
        <v>5</v>
      </c>
      <c r="E10675" s="22" t="s">
        <v>15</v>
      </c>
      <c r="F10675" s="22" t="s">
        <v>26</v>
      </c>
      <c r="G10675" s="1">
        <v>417136.48</v>
      </c>
    </row>
    <row r="10676" spans="2:7">
      <c r="B10676" s="22" t="s">
        <v>226</v>
      </c>
      <c r="C10676" s="22" t="s">
        <v>7</v>
      </c>
      <c r="D10676" s="22" t="s">
        <v>5</v>
      </c>
      <c r="E10676" s="22" t="s">
        <v>15</v>
      </c>
      <c r="F10676" s="22" t="s">
        <v>72</v>
      </c>
      <c r="G10676" s="1">
        <v>10570.72</v>
      </c>
    </row>
    <row r="10677" spans="2:7">
      <c r="B10677" s="22" t="s">
        <v>226</v>
      </c>
      <c r="C10677" s="22" t="s">
        <v>7</v>
      </c>
      <c r="D10677" s="22" t="s">
        <v>5</v>
      </c>
      <c r="E10677" s="22" t="s">
        <v>28</v>
      </c>
      <c r="F10677" s="22" t="s">
        <v>29</v>
      </c>
      <c r="G10677" s="1">
        <v>216839.42</v>
      </c>
    </row>
    <row r="10678" spans="2:7">
      <c r="B10678" s="22" t="s">
        <v>226</v>
      </c>
      <c r="C10678" s="22" t="s">
        <v>7</v>
      </c>
      <c r="D10678" s="22" t="s">
        <v>5</v>
      </c>
      <c r="E10678" s="22" t="s">
        <v>28</v>
      </c>
      <c r="F10678" s="22" t="s">
        <v>30</v>
      </c>
      <c r="G10678" s="1">
        <v>33754.019999999997</v>
      </c>
    </row>
    <row r="10679" spans="2:7">
      <c r="B10679" s="22" t="s">
        <v>226</v>
      </c>
      <c r="C10679" s="22" t="s">
        <v>7</v>
      </c>
      <c r="D10679" s="22" t="s">
        <v>5</v>
      </c>
      <c r="E10679" s="22" t="s">
        <v>28</v>
      </c>
      <c r="F10679" s="22" t="s">
        <v>31</v>
      </c>
      <c r="G10679" s="1">
        <v>106280.15</v>
      </c>
    </row>
    <row r="10680" spans="2:7">
      <c r="B10680" s="22" t="s">
        <v>226</v>
      </c>
      <c r="C10680" s="22" t="s">
        <v>7</v>
      </c>
      <c r="D10680" s="22" t="s">
        <v>5</v>
      </c>
      <c r="E10680" s="22" t="s">
        <v>28</v>
      </c>
      <c r="F10680" s="22" t="s">
        <v>32</v>
      </c>
      <c r="G10680" s="1">
        <v>31954.85</v>
      </c>
    </row>
    <row r="10681" spans="2:7">
      <c r="B10681" s="22" t="s">
        <v>226</v>
      </c>
      <c r="C10681" s="22" t="s">
        <v>7</v>
      </c>
      <c r="D10681" s="22" t="s">
        <v>5</v>
      </c>
      <c r="E10681" s="22" t="s">
        <v>28</v>
      </c>
      <c r="F10681" s="22" t="s">
        <v>33</v>
      </c>
      <c r="G10681" s="1">
        <v>49272.160000000003</v>
      </c>
    </row>
    <row r="10682" spans="2:7">
      <c r="B10682" s="22" t="s">
        <v>226</v>
      </c>
      <c r="C10682" s="22" t="s">
        <v>7</v>
      </c>
      <c r="D10682" s="22" t="s">
        <v>5</v>
      </c>
      <c r="E10682" s="22" t="s">
        <v>34</v>
      </c>
      <c r="F10682" s="22" t="s">
        <v>35</v>
      </c>
      <c r="G10682" s="1">
        <v>318.27999999999997</v>
      </c>
    </row>
    <row r="10683" spans="2:7">
      <c r="B10683" s="22" t="s">
        <v>226</v>
      </c>
      <c r="C10683" s="22" t="s">
        <v>7</v>
      </c>
      <c r="D10683" s="22" t="s">
        <v>5</v>
      </c>
      <c r="E10683" s="22" t="s">
        <v>34</v>
      </c>
      <c r="F10683" s="22" t="s">
        <v>37</v>
      </c>
      <c r="G10683" s="1">
        <v>117918.96</v>
      </c>
    </row>
    <row r="10684" spans="2:7">
      <c r="B10684" s="22" t="s">
        <v>226</v>
      </c>
      <c r="C10684" s="22" t="s">
        <v>7</v>
      </c>
      <c r="D10684" s="22" t="s">
        <v>5</v>
      </c>
      <c r="E10684" s="22" t="s">
        <v>34</v>
      </c>
      <c r="F10684" s="22" t="s">
        <v>73</v>
      </c>
      <c r="G10684" s="1">
        <v>41875.17</v>
      </c>
    </row>
    <row r="10685" spans="2:7">
      <c r="B10685" s="22" t="s">
        <v>226</v>
      </c>
      <c r="C10685" s="22" t="s">
        <v>7</v>
      </c>
      <c r="D10685" s="22" t="s">
        <v>5</v>
      </c>
      <c r="E10685" s="22" t="s">
        <v>34</v>
      </c>
      <c r="F10685" s="22" t="s">
        <v>38</v>
      </c>
      <c r="G10685" s="1">
        <v>23118.34</v>
      </c>
    </row>
    <row r="10686" spans="2:7">
      <c r="B10686" s="22" t="s">
        <v>226</v>
      </c>
      <c r="C10686" s="22" t="s">
        <v>7</v>
      </c>
      <c r="D10686" s="22" t="s">
        <v>5</v>
      </c>
      <c r="E10686" s="22" t="s">
        <v>34</v>
      </c>
      <c r="F10686" s="22" t="s">
        <v>39</v>
      </c>
      <c r="G10686" s="1">
        <v>304790.76</v>
      </c>
    </row>
    <row r="10687" spans="2:7">
      <c r="B10687" s="22" t="s">
        <v>226</v>
      </c>
      <c r="C10687" s="22" t="s">
        <v>7</v>
      </c>
      <c r="D10687" s="22" t="s">
        <v>5</v>
      </c>
      <c r="E10687" s="22" t="s">
        <v>34</v>
      </c>
      <c r="F10687" s="22" t="s">
        <v>40</v>
      </c>
      <c r="G10687" s="1">
        <v>23840</v>
      </c>
    </row>
    <row r="10688" spans="2:7">
      <c r="B10688" s="22" t="s">
        <v>226</v>
      </c>
      <c r="C10688" s="22" t="s">
        <v>7</v>
      </c>
      <c r="D10688" s="22" t="s">
        <v>5</v>
      </c>
      <c r="E10688" s="22" t="s">
        <v>34</v>
      </c>
      <c r="F10688" s="22" t="s">
        <v>41</v>
      </c>
      <c r="G10688" s="1">
        <v>15607.8</v>
      </c>
    </row>
    <row r="10689" spans="2:7">
      <c r="B10689" s="22" t="s">
        <v>226</v>
      </c>
      <c r="C10689" s="22" t="s">
        <v>7</v>
      </c>
      <c r="D10689" s="22" t="s">
        <v>5</v>
      </c>
      <c r="E10689" s="22" t="s">
        <v>34</v>
      </c>
      <c r="F10689" s="22" t="s">
        <v>42</v>
      </c>
      <c r="G10689" s="1">
        <v>53293.34</v>
      </c>
    </row>
    <row r="10690" spans="2:7">
      <c r="B10690" s="22" t="s">
        <v>226</v>
      </c>
      <c r="C10690" s="22" t="s">
        <v>7</v>
      </c>
      <c r="D10690" s="22" t="s">
        <v>5</v>
      </c>
      <c r="E10690" s="22" t="s">
        <v>34</v>
      </c>
      <c r="F10690" s="22" t="s">
        <v>43</v>
      </c>
      <c r="G10690" s="1">
        <v>32932.22</v>
      </c>
    </row>
    <row r="10691" spans="2:7">
      <c r="B10691" s="22" t="s">
        <v>226</v>
      </c>
      <c r="C10691" s="22" t="s">
        <v>7</v>
      </c>
      <c r="D10691" s="22" t="s">
        <v>5</v>
      </c>
      <c r="E10691" s="22" t="s">
        <v>34</v>
      </c>
      <c r="F10691" s="22" t="s">
        <v>44</v>
      </c>
      <c r="G10691" s="1">
        <v>11286.81</v>
      </c>
    </row>
    <row r="10692" spans="2:7">
      <c r="B10692" s="22" t="s">
        <v>226</v>
      </c>
      <c r="C10692" s="22" t="s">
        <v>7</v>
      </c>
      <c r="D10692" s="22" t="s">
        <v>5</v>
      </c>
      <c r="E10692" s="22" t="s">
        <v>34</v>
      </c>
      <c r="F10692" s="22" t="s">
        <v>45</v>
      </c>
      <c r="G10692" s="1">
        <v>163352.9</v>
      </c>
    </row>
    <row r="10693" spans="2:7">
      <c r="B10693" s="22" t="s">
        <v>226</v>
      </c>
      <c r="C10693" s="22" t="s">
        <v>7</v>
      </c>
      <c r="D10693" s="22" t="s">
        <v>5</v>
      </c>
      <c r="E10693" s="22" t="s">
        <v>34</v>
      </c>
      <c r="F10693" s="22" t="s">
        <v>46</v>
      </c>
      <c r="G10693" s="1">
        <v>4769.1099999999997</v>
      </c>
    </row>
    <row r="10694" spans="2:7">
      <c r="B10694" s="22" t="s">
        <v>226</v>
      </c>
      <c r="C10694" s="22" t="s">
        <v>7</v>
      </c>
      <c r="D10694" s="22" t="s">
        <v>5</v>
      </c>
      <c r="E10694" s="22" t="s">
        <v>34</v>
      </c>
      <c r="F10694" s="22" t="s">
        <v>47</v>
      </c>
      <c r="G10694" s="1">
        <v>156028.23000000001</v>
      </c>
    </row>
    <row r="10695" spans="2:7">
      <c r="B10695" s="22" t="s">
        <v>226</v>
      </c>
      <c r="C10695" s="22" t="s">
        <v>7</v>
      </c>
      <c r="D10695" s="22" t="s">
        <v>5</v>
      </c>
      <c r="E10695" s="22" t="s">
        <v>34</v>
      </c>
      <c r="F10695" s="22" t="s">
        <v>48</v>
      </c>
      <c r="G10695" s="1">
        <v>13223.76</v>
      </c>
    </row>
    <row r="10696" spans="2:7">
      <c r="B10696" s="22" t="s">
        <v>226</v>
      </c>
      <c r="C10696" s="22" t="s">
        <v>7</v>
      </c>
      <c r="D10696" s="22" t="s">
        <v>5</v>
      </c>
      <c r="E10696" s="22" t="s">
        <v>34</v>
      </c>
      <c r="F10696" s="22" t="s">
        <v>75</v>
      </c>
      <c r="G10696" s="1">
        <v>16340.61</v>
      </c>
    </row>
    <row r="10697" spans="2:7">
      <c r="B10697" s="22" t="s">
        <v>226</v>
      </c>
      <c r="C10697" s="22" t="s">
        <v>7</v>
      </c>
      <c r="D10697" s="22" t="s">
        <v>5</v>
      </c>
      <c r="E10697" s="22" t="s">
        <v>34</v>
      </c>
      <c r="F10697" s="22" t="s">
        <v>66</v>
      </c>
      <c r="G10697" s="1">
        <v>22918.28</v>
      </c>
    </row>
    <row r="10698" spans="2:7">
      <c r="B10698" s="22" t="s">
        <v>226</v>
      </c>
      <c r="C10698" s="22" t="s">
        <v>7</v>
      </c>
      <c r="D10698" s="22" t="s">
        <v>5</v>
      </c>
      <c r="E10698" s="22" t="s">
        <v>34</v>
      </c>
      <c r="F10698" s="22" t="s">
        <v>85</v>
      </c>
      <c r="G10698" s="1">
        <v>120</v>
      </c>
    </row>
    <row r="10699" spans="2:7">
      <c r="B10699" s="22" t="s">
        <v>226</v>
      </c>
      <c r="C10699" s="22" t="s">
        <v>7</v>
      </c>
      <c r="D10699" s="22" t="s">
        <v>5</v>
      </c>
      <c r="E10699" s="22" t="s">
        <v>34</v>
      </c>
      <c r="F10699" s="22" t="s">
        <v>49</v>
      </c>
      <c r="G10699" s="1">
        <v>100807.63</v>
      </c>
    </row>
    <row r="10700" spans="2:7">
      <c r="B10700" s="22" t="s">
        <v>226</v>
      </c>
      <c r="C10700" s="22" t="s">
        <v>7</v>
      </c>
      <c r="D10700" s="22" t="s">
        <v>5</v>
      </c>
      <c r="E10700" s="22" t="s">
        <v>34</v>
      </c>
      <c r="F10700" s="22" t="s">
        <v>50</v>
      </c>
      <c r="G10700" s="1">
        <v>102922.1</v>
      </c>
    </row>
    <row r="10701" spans="2:7">
      <c r="B10701" s="22" t="s">
        <v>226</v>
      </c>
      <c r="C10701" s="22" t="s">
        <v>7</v>
      </c>
      <c r="D10701" s="22" t="s">
        <v>5</v>
      </c>
      <c r="E10701" s="22" t="s">
        <v>34</v>
      </c>
      <c r="F10701" s="22" t="s">
        <v>51</v>
      </c>
      <c r="G10701" s="1">
        <v>1726.68</v>
      </c>
    </row>
    <row r="10702" spans="2:7">
      <c r="B10702" s="22" t="s">
        <v>226</v>
      </c>
      <c r="C10702" s="22" t="s">
        <v>7</v>
      </c>
      <c r="D10702" s="22" t="s">
        <v>5</v>
      </c>
      <c r="E10702" s="22" t="s">
        <v>34</v>
      </c>
      <c r="F10702" s="22" t="s">
        <v>53</v>
      </c>
      <c r="G10702" s="1">
        <v>208759.48</v>
      </c>
    </row>
    <row r="10703" spans="2:7">
      <c r="B10703" s="22" t="s">
        <v>226</v>
      </c>
      <c r="C10703" s="22" t="s">
        <v>7</v>
      </c>
      <c r="D10703" s="22" t="s">
        <v>5</v>
      </c>
      <c r="E10703" s="22" t="s">
        <v>34</v>
      </c>
      <c r="F10703" s="22" t="s">
        <v>55</v>
      </c>
      <c r="G10703" s="1">
        <v>4019</v>
      </c>
    </row>
    <row r="10704" spans="2:7">
      <c r="B10704" s="22" t="s">
        <v>226</v>
      </c>
      <c r="C10704" s="22" t="s">
        <v>7</v>
      </c>
      <c r="D10704" s="22" t="s">
        <v>5</v>
      </c>
      <c r="E10704" s="22" t="s">
        <v>34</v>
      </c>
      <c r="F10704" s="22" t="s">
        <v>76</v>
      </c>
      <c r="G10704" s="1">
        <v>63256.91</v>
      </c>
    </row>
    <row r="10705" spans="2:7">
      <c r="B10705" s="22" t="s">
        <v>226</v>
      </c>
      <c r="C10705" s="22" t="s">
        <v>7</v>
      </c>
      <c r="D10705" s="22" t="s">
        <v>5</v>
      </c>
      <c r="E10705" s="22" t="s">
        <v>34</v>
      </c>
      <c r="F10705" s="22" t="s">
        <v>57</v>
      </c>
      <c r="G10705" s="1">
        <v>159883.38</v>
      </c>
    </row>
    <row r="10706" spans="2:7">
      <c r="B10706" s="22" t="s">
        <v>226</v>
      </c>
      <c r="C10706" s="22" t="s">
        <v>7</v>
      </c>
      <c r="D10706" s="22" t="s">
        <v>5</v>
      </c>
      <c r="E10706" s="22" t="s">
        <v>34</v>
      </c>
      <c r="F10706" s="22" t="s">
        <v>58</v>
      </c>
      <c r="G10706" s="1">
        <v>22028.66</v>
      </c>
    </row>
    <row r="10707" spans="2:7">
      <c r="B10707" s="22" t="s">
        <v>226</v>
      </c>
      <c r="C10707" s="22" t="s">
        <v>7</v>
      </c>
      <c r="D10707" s="22" t="s">
        <v>5</v>
      </c>
      <c r="E10707" s="22" t="s">
        <v>59</v>
      </c>
      <c r="F10707" s="22" t="s">
        <v>55</v>
      </c>
      <c r="G10707" s="1">
        <v>11230.32</v>
      </c>
    </row>
    <row r="10708" spans="2:7">
      <c r="B10708" s="22" t="s">
        <v>226</v>
      </c>
      <c r="C10708" s="22" t="s">
        <v>7</v>
      </c>
      <c r="D10708" s="22" t="s">
        <v>5</v>
      </c>
      <c r="E10708" s="22" t="s">
        <v>60</v>
      </c>
      <c r="F10708" s="22" t="s">
        <v>78</v>
      </c>
      <c r="G10708" s="1">
        <v>756</v>
      </c>
    </row>
    <row r="10709" spans="2:7">
      <c r="B10709" s="22" t="s">
        <v>226</v>
      </c>
      <c r="C10709" s="22" t="s">
        <v>7</v>
      </c>
      <c r="D10709" s="22" t="s">
        <v>5</v>
      </c>
      <c r="E10709" s="22" t="s">
        <v>60</v>
      </c>
      <c r="F10709" s="22" t="s">
        <v>80</v>
      </c>
      <c r="G10709" s="1">
        <v>15969.1</v>
      </c>
    </row>
    <row r="10710" spans="2:7">
      <c r="B10710" s="22" t="s">
        <v>226</v>
      </c>
      <c r="C10710" s="22" t="s">
        <v>7</v>
      </c>
      <c r="D10710" s="22" t="s">
        <v>5</v>
      </c>
      <c r="E10710" s="22" t="s">
        <v>60</v>
      </c>
      <c r="F10710" s="22" t="s">
        <v>62</v>
      </c>
      <c r="G10710" s="1">
        <v>93052.98</v>
      </c>
    </row>
    <row r="10711" spans="2:7">
      <c r="B10711" s="22" t="s">
        <v>226</v>
      </c>
      <c r="C10711" s="22" t="s">
        <v>7</v>
      </c>
      <c r="D10711" s="22" t="s">
        <v>7</v>
      </c>
      <c r="E10711" s="22" t="s">
        <v>5</v>
      </c>
      <c r="F10711" s="22" t="s">
        <v>6</v>
      </c>
      <c r="G10711" s="1">
        <v>110266.14</v>
      </c>
    </row>
    <row r="10712" spans="2:7">
      <c r="B10712" s="22" t="s">
        <v>226</v>
      </c>
      <c r="C10712" s="22" t="s">
        <v>7</v>
      </c>
      <c r="D10712" s="22" t="s">
        <v>7</v>
      </c>
      <c r="E10712" s="22" t="s">
        <v>8</v>
      </c>
      <c r="F10712" s="22" t="s">
        <v>9</v>
      </c>
      <c r="G10712" s="1">
        <v>75875</v>
      </c>
    </row>
    <row r="10713" spans="2:7">
      <c r="B10713" s="22" t="s">
        <v>226</v>
      </c>
      <c r="C10713" s="22" t="s">
        <v>7</v>
      </c>
      <c r="D10713" s="22" t="s">
        <v>7</v>
      </c>
      <c r="E10713" s="22" t="s">
        <v>8</v>
      </c>
      <c r="F10713" s="22" t="s">
        <v>10</v>
      </c>
      <c r="G10713" s="1">
        <v>36166.42</v>
      </c>
    </row>
    <row r="10714" spans="2:7">
      <c r="B10714" s="22" t="s">
        <v>226</v>
      </c>
      <c r="C10714" s="22" t="s">
        <v>7</v>
      </c>
      <c r="D10714" s="22" t="s">
        <v>7</v>
      </c>
      <c r="E10714" s="22" t="s">
        <v>8</v>
      </c>
      <c r="F10714" s="22" t="s">
        <v>11</v>
      </c>
      <c r="G10714" s="1">
        <v>343.05</v>
      </c>
    </row>
    <row r="10715" spans="2:7">
      <c r="B10715" s="22" t="s">
        <v>226</v>
      </c>
      <c r="C10715" s="22" t="s">
        <v>7</v>
      </c>
      <c r="D10715" s="22" t="s">
        <v>7</v>
      </c>
      <c r="E10715" s="22" t="s">
        <v>8</v>
      </c>
      <c r="F10715" s="22" t="s">
        <v>12</v>
      </c>
      <c r="G10715" s="1">
        <v>102736.53</v>
      </c>
    </row>
    <row r="10716" spans="2:7">
      <c r="B10716" s="22" t="s">
        <v>226</v>
      </c>
      <c r="C10716" s="22" t="s">
        <v>7</v>
      </c>
      <c r="D10716" s="22" t="s">
        <v>7</v>
      </c>
      <c r="E10716" s="22" t="s">
        <v>8</v>
      </c>
      <c r="F10716" s="22" t="s">
        <v>13</v>
      </c>
      <c r="G10716" s="1">
        <v>7119.64</v>
      </c>
    </row>
    <row r="10717" spans="2:7">
      <c r="B10717" s="22" t="s">
        <v>226</v>
      </c>
      <c r="C10717" s="22" t="s">
        <v>7</v>
      </c>
      <c r="D10717" s="22" t="s">
        <v>7</v>
      </c>
      <c r="E10717" s="22" t="s">
        <v>14</v>
      </c>
      <c r="F10717" s="22" t="s">
        <v>9</v>
      </c>
      <c r="G10717" s="1">
        <v>363201.94</v>
      </c>
    </row>
    <row r="10718" spans="2:7">
      <c r="B10718" s="22" t="s">
        <v>226</v>
      </c>
      <c r="C10718" s="22" t="s">
        <v>7</v>
      </c>
      <c r="D10718" s="22" t="s">
        <v>7</v>
      </c>
      <c r="E10718" s="22" t="s">
        <v>14</v>
      </c>
      <c r="F10718" s="22" t="s">
        <v>10</v>
      </c>
      <c r="G10718" s="1">
        <v>46301.23</v>
      </c>
    </row>
    <row r="10719" spans="2:7">
      <c r="B10719" s="22" t="s">
        <v>226</v>
      </c>
      <c r="C10719" s="22" t="s">
        <v>7</v>
      </c>
      <c r="D10719" s="22" t="s">
        <v>7</v>
      </c>
      <c r="E10719" s="22" t="s">
        <v>14</v>
      </c>
      <c r="F10719" s="22" t="s">
        <v>11</v>
      </c>
      <c r="G10719" s="1">
        <v>5883.7</v>
      </c>
    </row>
    <row r="10720" spans="2:7">
      <c r="B10720" s="22" t="s">
        <v>226</v>
      </c>
      <c r="C10720" s="22" t="s">
        <v>7</v>
      </c>
      <c r="D10720" s="22" t="s">
        <v>7</v>
      </c>
      <c r="E10720" s="22" t="s">
        <v>14</v>
      </c>
      <c r="F10720" s="22" t="s">
        <v>12</v>
      </c>
      <c r="G10720" s="1">
        <v>137542.71</v>
      </c>
    </row>
    <row r="10721" spans="2:7">
      <c r="B10721" s="22" t="s">
        <v>226</v>
      </c>
      <c r="C10721" s="22" t="s">
        <v>7</v>
      </c>
      <c r="D10721" s="22" t="s">
        <v>7</v>
      </c>
      <c r="E10721" s="22" t="s">
        <v>14</v>
      </c>
      <c r="F10721" s="22" t="s">
        <v>13</v>
      </c>
      <c r="G10721" s="1">
        <v>1833.31</v>
      </c>
    </row>
    <row r="10722" spans="2:7">
      <c r="B10722" s="22" t="s">
        <v>226</v>
      </c>
      <c r="C10722" s="22" t="s">
        <v>7</v>
      </c>
      <c r="D10722" s="22" t="s">
        <v>7</v>
      </c>
      <c r="E10722" s="22" t="s">
        <v>15</v>
      </c>
      <c r="F10722" s="22" t="s">
        <v>17</v>
      </c>
      <c r="G10722" s="1">
        <v>16545.45</v>
      </c>
    </row>
    <row r="10723" spans="2:7">
      <c r="B10723" s="22" t="s">
        <v>226</v>
      </c>
      <c r="C10723" s="22" t="s">
        <v>7</v>
      </c>
      <c r="D10723" s="22" t="s">
        <v>7</v>
      </c>
      <c r="E10723" s="22" t="s">
        <v>15</v>
      </c>
      <c r="F10723" s="22" t="s">
        <v>18</v>
      </c>
      <c r="G10723" s="1">
        <v>41234.94</v>
      </c>
    </row>
    <row r="10724" spans="2:7">
      <c r="B10724" s="22" t="s">
        <v>226</v>
      </c>
      <c r="C10724" s="22" t="s">
        <v>7</v>
      </c>
      <c r="D10724" s="22" t="s">
        <v>7</v>
      </c>
      <c r="E10724" s="22" t="s">
        <v>15</v>
      </c>
      <c r="F10724" s="22" t="s">
        <v>19</v>
      </c>
      <c r="G10724" s="1">
        <v>28801.439999999999</v>
      </c>
    </row>
    <row r="10725" spans="2:7">
      <c r="B10725" s="22" t="s">
        <v>226</v>
      </c>
      <c r="C10725" s="22" t="s">
        <v>7</v>
      </c>
      <c r="D10725" s="22" t="s">
        <v>7</v>
      </c>
      <c r="E10725" s="22" t="s">
        <v>15</v>
      </c>
      <c r="F10725" s="22" t="s">
        <v>20</v>
      </c>
      <c r="G10725" s="1">
        <v>58090.92</v>
      </c>
    </row>
    <row r="10726" spans="2:7">
      <c r="B10726" s="22" t="s">
        <v>226</v>
      </c>
      <c r="C10726" s="22" t="s">
        <v>7</v>
      </c>
      <c r="D10726" s="22" t="s">
        <v>7</v>
      </c>
      <c r="E10726" s="22" t="s">
        <v>15</v>
      </c>
      <c r="F10726" s="22" t="s">
        <v>21</v>
      </c>
      <c r="G10726" s="1">
        <v>309.81</v>
      </c>
    </row>
    <row r="10727" spans="2:7">
      <c r="B10727" s="22" t="s">
        <v>226</v>
      </c>
      <c r="C10727" s="22" t="s">
        <v>7</v>
      </c>
      <c r="D10727" s="22" t="s">
        <v>7</v>
      </c>
      <c r="E10727" s="22" t="s">
        <v>15</v>
      </c>
      <c r="F10727" s="22" t="s">
        <v>22</v>
      </c>
      <c r="G10727" s="1">
        <v>777.6</v>
      </c>
    </row>
    <row r="10728" spans="2:7">
      <c r="B10728" s="22" t="s">
        <v>226</v>
      </c>
      <c r="C10728" s="22" t="s">
        <v>7</v>
      </c>
      <c r="D10728" s="22" t="s">
        <v>7</v>
      </c>
      <c r="E10728" s="22" t="s">
        <v>15</v>
      </c>
      <c r="F10728" s="22" t="s">
        <v>23</v>
      </c>
      <c r="G10728" s="1">
        <v>1813.49</v>
      </c>
    </row>
    <row r="10729" spans="2:7">
      <c r="B10729" s="22" t="s">
        <v>226</v>
      </c>
      <c r="C10729" s="22" t="s">
        <v>7</v>
      </c>
      <c r="D10729" s="22" t="s">
        <v>7</v>
      </c>
      <c r="E10729" s="22" t="s">
        <v>15</v>
      </c>
      <c r="F10729" s="22" t="s">
        <v>24</v>
      </c>
      <c r="G10729" s="1">
        <v>7870.15</v>
      </c>
    </row>
    <row r="10730" spans="2:7">
      <c r="B10730" s="22" t="s">
        <v>226</v>
      </c>
      <c r="C10730" s="22" t="s">
        <v>7</v>
      </c>
      <c r="D10730" s="22" t="s">
        <v>7</v>
      </c>
      <c r="E10730" s="22" t="s">
        <v>15</v>
      </c>
      <c r="F10730" s="22" t="s">
        <v>25</v>
      </c>
      <c r="G10730" s="1">
        <v>14875.6</v>
      </c>
    </row>
    <row r="10731" spans="2:7">
      <c r="B10731" s="22" t="s">
        <v>226</v>
      </c>
      <c r="C10731" s="22" t="s">
        <v>7</v>
      </c>
      <c r="D10731" s="22" t="s">
        <v>7</v>
      </c>
      <c r="E10731" s="22" t="s">
        <v>15</v>
      </c>
      <c r="F10731" s="22" t="s">
        <v>26</v>
      </c>
      <c r="G10731" s="1">
        <v>124407.75</v>
      </c>
    </row>
    <row r="10732" spans="2:7">
      <c r="B10732" s="22" t="s">
        <v>226</v>
      </c>
      <c r="C10732" s="22" t="s">
        <v>7</v>
      </c>
      <c r="D10732" s="22" t="s">
        <v>7</v>
      </c>
      <c r="E10732" s="22" t="s">
        <v>28</v>
      </c>
      <c r="F10732" s="22" t="s">
        <v>29</v>
      </c>
      <c r="G10732" s="1">
        <v>706.34</v>
      </c>
    </row>
    <row r="10733" spans="2:7">
      <c r="B10733" s="22" t="s">
        <v>226</v>
      </c>
      <c r="C10733" s="22" t="s">
        <v>7</v>
      </c>
      <c r="D10733" s="22" t="s">
        <v>7</v>
      </c>
      <c r="E10733" s="22" t="s">
        <v>34</v>
      </c>
      <c r="F10733" s="22" t="s">
        <v>36</v>
      </c>
      <c r="G10733" s="1">
        <v>8442.0400000000009</v>
      </c>
    </row>
    <row r="10734" spans="2:7">
      <c r="B10734" s="22" t="s">
        <v>226</v>
      </c>
      <c r="C10734" s="22" t="s">
        <v>7</v>
      </c>
      <c r="D10734" s="22" t="s">
        <v>7</v>
      </c>
      <c r="E10734" s="22" t="s">
        <v>34</v>
      </c>
      <c r="F10734" s="22" t="s">
        <v>39</v>
      </c>
      <c r="G10734" s="1">
        <v>5029.1400000000003</v>
      </c>
    </row>
    <row r="10735" spans="2:7">
      <c r="B10735" s="22" t="s">
        <v>226</v>
      </c>
      <c r="C10735" s="22" t="s">
        <v>7</v>
      </c>
      <c r="D10735" s="22" t="s">
        <v>7</v>
      </c>
      <c r="E10735" s="22" t="s">
        <v>34</v>
      </c>
      <c r="F10735" s="22" t="s">
        <v>42</v>
      </c>
      <c r="G10735" s="1">
        <v>730.6</v>
      </c>
    </row>
    <row r="10736" spans="2:7">
      <c r="B10736" s="22" t="s">
        <v>226</v>
      </c>
      <c r="C10736" s="22" t="s">
        <v>7</v>
      </c>
      <c r="D10736" s="22" t="s">
        <v>7</v>
      </c>
      <c r="E10736" s="22" t="s">
        <v>34</v>
      </c>
      <c r="F10736" s="22" t="s">
        <v>55</v>
      </c>
      <c r="G10736" s="1">
        <v>2575</v>
      </c>
    </row>
    <row r="10737" spans="2:7">
      <c r="B10737" s="22" t="s">
        <v>226</v>
      </c>
      <c r="C10737" s="22" t="s">
        <v>7</v>
      </c>
      <c r="D10737" s="22" t="s">
        <v>7</v>
      </c>
      <c r="E10737" s="22" t="s">
        <v>34</v>
      </c>
      <c r="F10737" s="22" t="s">
        <v>58</v>
      </c>
      <c r="G10737" s="1">
        <v>3967.25</v>
      </c>
    </row>
    <row r="10738" spans="2:7">
      <c r="B10738" s="22" t="s">
        <v>226</v>
      </c>
      <c r="C10738" s="22" t="s">
        <v>7</v>
      </c>
      <c r="D10738" s="22" t="s">
        <v>7</v>
      </c>
      <c r="E10738" s="22" t="s">
        <v>59</v>
      </c>
      <c r="F10738" s="22" t="s">
        <v>55</v>
      </c>
      <c r="G10738" s="1">
        <v>3118.1</v>
      </c>
    </row>
    <row r="10739" spans="2:7">
      <c r="B10739" s="22" t="s">
        <v>227</v>
      </c>
      <c r="C10739" s="22" t="s">
        <v>7</v>
      </c>
      <c r="D10739" s="22" t="s">
        <v>5</v>
      </c>
      <c r="E10739" s="22" t="s">
        <v>5</v>
      </c>
      <c r="F10739" s="22" t="s">
        <v>6</v>
      </c>
      <c r="G10739" s="1">
        <v>77728.02</v>
      </c>
    </row>
    <row r="10740" spans="2:7">
      <c r="B10740" s="22" t="s">
        <v>227</v>
      </c>
      <c r="C10740" s="22" t="s">
        <v>7</v>
      </c>
      <c r="D10740" s="22" t="s">
        <v>5</v>
      </c>
      <c r="E10740" s="22" t="s">
        <v>7</v>
      </c>
      <c r="F10740" s="22" t="s">
        <v>6</v>
      </c>
      <c r="G10740" s="1">
        <v>-75849.56</v>
      </c>
    </row>
    <row r="10741" spans="2:7">
      <c r="B10741" s="22" t="s">
        <v>227</v>
      </c>
      <c r="C10741" s="22" t="s">
        <v>7</v>
      </c>
      <c r="D10741" s="22" t="s">
        <v>5</v>
      </c>
      <c r="E10741" s="22" t="s">
        <v>8</v>
      </c>
      <c r="F10741" s="22" t="s">
        <v>9</v>
      </c>
      <c r="G10741" s="1">
        <v>4318930.6100000003</v>
      </c>
    </row>
    <row r="10742" spans="2:7">
      <c r="B10742" s="22" t="s">
        <v>227</v>
      </c>
      <c r="C10742" s="22" t="s">
        <v>7</v>
      </c>
      <c r="D10742" s="22" t="s">
        <v>5</v>
      </c>
      <c r="E10742" s="22" t="s">
        <v>8</v>
      </c>
      <c r="F10742" s="22" t="s">
        <v>10</v>
      </c>
      <c r="G10742" s="1">
        <v>53947.18</v>
      </c>
    </row>
    <row r="10743" spans="2:7">
      <c r="B10743" s="22" t="s">
        <v>227</v>
      </c>
      <c r="C10743" s="22" t="s">
        <v>7</v>
      </c>
      <c r="D10743" s="22" t="s">
        <v>5</v>
      </c>
      <c r="E10743" s="22" t="s">
        <v>8</v>
      </c>
      <c r="F10743" s="22" t="s">
        <v>11</v>
      </c>
      <c r="G10743" s="1">
        <v>95095.83</v>
      </c>
    </row>
    <row r="10744" spans="2:7">
      <c r="B10744" s="22" t="s">
        <v>227</v>
      </c>
      <c r="C10744" s="22" t="s">
        <v>7</v>
      </c>
      <c r="D10744" s="22" t="s">
        <v>5</v>
      </c>
      <c r="E10744" s="22" t="s">
        <v>8</v>
      </c>
      <c r="F10744" s="22" t="s">
        <v>12</v>
      </c>
      <c r="G10744" s="1">
        <v>13360.9</v>
      </c>
    </row>
    <row r="10745" spans="2:7">
      <c r="B10745" s="22" t="s">
        <v>227</v>
      </c>
      <c r="C10745" s="22" t="s">
        <v>7</v>
      </c>
      <c r="D10745" s="22" t="s">
        <v>5</v>
      </c>
      <c r="E10745" s="22" t="s">
        <v>8</v>
      </c>
      <c r="F10745" s="22" t="s">
        <v>13</v>
      </c>
      <c r="G10745" s="1">
        <v>4957.18</v>
      </c>
    </row>
    <row r="10746" spans="2:7">
      <c r="B10746" s="22" t="s">
        <v>227</v>
      </c>
      <c r="C10746" s="22" t="s">
        <v>7</v>
      </c>
      <c r="D10746" s="22" t="s">
        <v>5</v>
      </c>
      <c r="E10746" s="22" t="s">
        <v>8</v>
      </c>
      <c r="F10746" s="22" t="s">
        <v>70</v>
      </c>
      <c r="G10746" s="1">
        <v>16515</v>
      </c>
    </row>
    <row r="10747" spans="2:7">
      <c r="B10747" s="22" t="s">
        <v>227</v>
      </c>
      <c r="C10747" s="22" t="s">
        <v>7</v>
      </c>
      <c r="D10747" s="22" t="s">
        <v>5</v>
      </c>
      <c r="E10747" s="22" t="s">
        <v>14</v>
      </c>
      <c r="F10747" s="22" t="s">
        <v>9</v>
      </c>
      <c r="G10747" s="1">
        <v>1755077.63</v>
      </c>
    </row>
    <row r="10748" spans="2:7">
      <c r="B10748" s="22" t="s">
        <v>227</v>
      </c>
      <c r="C10748" s="22" t="s">
        <v>7</v>
      </c>
      <c r="D10748" s="22" t="s">
        <v>5</v>
      </c>
      <c r="E10748" s="22" t="s">
        <v>14</v>
      </c>
      <c r="F10748" s="22" t="s">
        <v>10</v>
      </c>
      <c r="G10748" s="1">
        <v>28360.15</v>
      </c>
    </row>
    <row r="10749" spans="2:7">
      <c r="B10749" s="22" t="s">
        <v>227</v>
      </c>
      <c r="C10749" s="22" t="s">
        <v>7</v>
      </c>
      <c r="D10749" s="22" t="s">
        <v>5</v>
      </c>
      <c r="E10749" s="22" t="s">
        <v>14</v>
      </c>
      <c r="F10749" s="22" t="s">
        <v>11</v>
      </c>
      <c r="G10749" s="1">
        <v>63168.52</v>
      </c>
    </row>
    <row r="10750" spans="2:7">
      <c r="B10750" s="22" t="s">
        <v>227</v>
      </c>
      <c r="C10750" s="22" t="s">
        <v>7</v>
      </c>
      <c r="D10750" s="22" t="s">
        <v>5</v>
      </c>
      <c r="E10750" s="22" t="s">
        <v>14</v>
      </c>
      <c r="F10750" s="22" t="s">
        <v>13</v>
      </c>
      <c r="G10750" s="1">
        <v>12853.39</v>
      </c>
    </row>
    <row r="10751" spans="2:7">
      <c r="B10751" s="22" t="s">
        <v>227</v>
      </c>
      <c r="C10751" s="22" t="s">
        <v>7</v>
      </c>
      <c r="D10751" s="22" t="s">
        <v>5</v>
      </c>
      <c r="E10751" s="22" t="s">
        <v>15</v>
      </c>
      <c r="F10751" s="22" t="s">
        <v>17</v>
      </c>
      <c r="G10751" s="1">
        <v>337708.67</v>
      </c>
    </row>
    <row r="10752" spans="2:7">
      <c r="B10752" s="22" t="s">
        <v>227</v>
      </c>
      <c r="C10752" s="22" t="s">
        <v>7</v>
      </c>
      <c r="D10752" s="22" t="s">
        <v>5</v>
      </c>
      <c r="E10752" s="22" t="s">
        <v>15</v>
      </c>
      <c r="F10752" s="22" t="s">
        <v>18</v>
      </c>
      <c r="G10752" s="1">
        <v>134996.38</v>
      </c>
    </row>
    <row r="10753" spans="2:7">
      <c r="B10753" s="22" t="s">
        <v>227</v>
      </c>
      <c r="C10753" s="22" t="s">
        <v>7</v>
      </c>
      <c r="D10753" s="22" t="s">
        <v>5</v>
      </c>
      <c r="E10753" s="22" t="s">
        <v>15</v>
      </c>
      <c r="F10753" s="22" t="s">
        <v>19</v>
      </c>
      <c r="G10753" s="1">
        <v>688347.77</v>
      </c>
    </row>
    <row r="10754" spans="2:7">
      <c r="B10754" s="22" t="s">
        <v>227</v>
      </c>
      <c r="C10754" s="22" t="s">
        <v>7</v>
      </c>
      <c r="D10754" s="22" t="s">
        <v>5</v>
      </c>
      <c r="E10754" s="22" t="s">
        <v>15</v>
      </c>
      <c r="F10754" s="22" t="s">
        <v>20</v>
      </c>
      <c r="G10754" s="1">
        <v>244777.22</v>
      </c>
    </row>
    <row r="10755" spans="2:7">
      <c r="B10755" s="22" t="s">
        <v>227</v>
      </c>
      <c r="C10755" s="22" t="s">
        <v>7</v>
      </c>
      <c r="D10755" s="22" t="s">
        <v>5</v>
      </c>
      <c r="E10755" s="22" t="s">
        <v>15</v>
      </c>
      <c r="F10755" s="22" t="s">
        <v>21</v>
      </c>
      <c r="G10755" s="1">
        <v>6600.36</v>
      </c>
    </row>
    <row r="10756" spans="2:7">
      <c r="B10756" s="22" t="s">
        <v>227</v>
      </c>
      <c r="C10756" s="22" t="s">
        <v>7</v>
      </c>
      <c r="D10756" s="22" t="s">
        <v>5</v>
      </c>
      <c r="E10756" s="22" t="s">
        <v>15</v>
      </c>
      <c r="F10756" s="22" t="s">
        <v>22</v>
      </c>
      <c r="G10756" s="1">
        <v>2759</v>
      </c>
    </row>
    <row r="10757" spans="2:7">
      <c r="B10757" s="22" t="s">
        <v>227</v>
      </c>
      <c r="C10757" s="22" t="s">
        <v>7</v>
      </c>
      <c r="D10757" s="22" t="s">
        <v>5</v>
      </c>
      <c r="E10757" s="22" t="s">
        <v>15</v>
      </c>
      <c r="F10757" s="22" t="s">
        <v>23</v>
      </c>
      <c r="G10757" s="1">
        <v>23444.9</v>
      </c>
    </row>
    <row r="10758" spans="2:7">
      <c r="B10758" s="22" t="s">
        <v>227</v>
      </c>
      <c r="C10758" s="22" t="s">
        <v>7</v>
      </c>
      <c r="D10758" s="22" t="s">
        <v>5</v>
      </c>
      <c r="E10758" s="22" t="s">
        <v>15</v>
      </c>
      <c r="F10758" s="22" t="s">
        <v>24</v>
      </c>
      <c r="G10758" s="1">
        <v>20844.57</v>
      </c>
    </row>
    <row r="10759" spans="2:7">
      <c r="B10759" s="22" t="s">
        <v>227</v>
      </c>
      <c r="C10759" s="22" t="s">
        <v>7</v>
      </c>
      <c r="D10759" s="22" t="s">
        <v>5</v>
      </c>
      <c r="E10759" s="22" t="s">
        <v>15</v>
      </c>
      <c r="F10759" s="22" t="s">
        <v>25</v>
      </c>
      <c r="G10759" s="1">
        <v>713367.78</v>
      </c>
    </row>
    <row r="10760" spans="2:7">
      <c r="B10760" s="22" t="s">
        <v>227</v>
      </c>
      <c r="C10760" s="22" t="s">
        <v>7</v>
      </c>
      <c r="D10760" s="22" t="s">
        <v>5</v>
      </c>
      <c r="E10760" s="22" t="s">
        <v>15</v>
      </c>
      <c r="F10760" s="22" t="s">
        <v>26</v>
      </c>
      <c r="G10760" s="1">
        <v>641155.19999999995</v>
      </c>
    </row>
    <row r="10761" spans="2:7">
      <c r="B10761" s="22" t="s">
        <v>227</v>
      </c>
      <c r="C10761" s="22" t="s">
        <v>7</v>
      </c>
      <c r="D10761" s="22" t="s">
        <v>5</v>
      </c>
      <c r="E10761" s="22" t="s">
        <v>28</v>
      </c>
      <c r="F10761" s="22" t="s">
        <v>29</v>
      </c>
      <c r="G10761" s="1">
        <v>272277.90999999997</v>
      </c>
    </row>
    <row r="10762" spans="2:7">
      <c r="B10762" s="22" t="s">
        <v>227</v>
      </c>
      <c r="C10762" s="22" t="s">
        <v>7</v>
      </c>
      <c r="D10762" s="22" t="s">
        <v>5</v>
      </c>
      <c r="E10762" s="22" t="s">
        <v>28</v>
      </c>
      <c r="F10762" s="22" t="s">
        <v>30</v>
      </c>
      <c r="G10762" s="1">
        <v>31162.09</v>
      </c>
    </row>
    <row r="10763" spans="2:7">
      <c r="B10763" s="22" t="s">
        <v>227</v>
      </c>
      <c r="C10763" s="22" t="s">
        <v>7</v>
      </c>
      <c r="D10763" s="22" t="s">
        <v>5</v>
      </c>
      <c r="E10763" s="22" t="s">
        <v>28</v>
      </c>
      <c r="F10763" s="22" t="s">
        <v>31</v>
      </c>
      <c r="G10763" s="1">
        <v>10143.780000000001</v>
      </c>
    </row>
    <row r="10764" spans="2:7">
      <c r="B10764" s="22" t="s">
        <v>227</v>
      </c>
      <c r="C10764" s="22" t="s">
        <v>7</v>
      </c>
      <c r="D10764" s="22" t="s">
        <v>5</v>
      </c>
      <c r="E10764" s="22" t="s">
        <v>28</v>
      </c>
      <c r="F10764" s="22" t="s">
        <v>32</v>
      </c>
      <c r="G10764" s="1">
        <v>27077.919999999998</v>
      </c>
    </row>
    <row r="10765" spans="2:7">
      <c r="B10765" s="22" t="s">
        <v>227</v>
      </c>
      <c r="C10765" s="22" t="s">
        <v>7</v>
      </c>
      <c r="D10765" s="22" t="s">
        <v>5</v>
      </c>
      <c r="E10765" s="22" t="s">
        <v>28</v>
      </c>
      <c r="F10765" s="22" t="s">
        <v>33</v>
      </c>
      <c r="G10765" s="1">
        <v>56176.5</v>
      </c>
    </row>
    <row r="10766" spans="2:7">
      <c r="B10766" s="22" t="s">
        <v>227</v>
      </c>
      <c r="C10766" s="22" t="s">
        <v>7</v>
      </c>
      <c r="D10766" s="22" t="s">
        <v>5</v>
      </c>
      <c r="E10766" s="22" t="s">
        <v>34</v>
      </c>
      <c r="F10766" s="22" t="s">
        <v>35</v>
      </c>
      <c r="G10766" s="1">
        <v>33846.9</v>
      </c>
    </row>
    <row r="10767" spans="2:7">
      <c r="B10767" s="22" t="s">
        <v>227</v>
      </c>
      <c r="C10767" s="22" t="s">
        <v>7</v>
      </c>
      <c r="D10767" s="22" t="s">
        <v>5</v>
      </c>
      <c r="E10767" s="22" t="s">
        <v>34</v>
      </c>
      <c r="F10767" s="22" t="s">
        <v>37</v>
      </c>
      <c r="G10767" s="1">
        <v>752.89</v>
      </c>
    </row>
    <row r="10768" spans="2:7">
      <c r="B10768" s="22" t="s">
        <v>227</v>
      </c>
      <c r="C10768" s="22" t="s">
        <v>7</v>
      </c>
      <c r="D10768" s="22" t="s">
        <v>5</v>
      </c>
      <c r="E10768" s="22" t="s">
        <v>34</v>
      </c>
      <c r="F10768" s="22" t="s">
        <v>73</v>
      </c>
      <c r="G10768" s="1">
        <v>9700</v>
      </c>
    </row>
    <row r="10769" spans="2:7">
      <c r="B10769" s="22" t="s">
        <v>227</v>
      </c>
      <c r="C10769" s="22" t="s">
        <v>7</v>
      </c>
      <c r="D10769" s="22" t="s">
        <v>5</v>
      </c>
      <c r="E10769" s="22" t="s">
        <v>34</v>
      </c>
      <c r="F10769" s="22" t="s">
        <v>38</v>
      </c>
      <c r="G10769" s="1">
        <v>17959.060000000001</v>
      </c>
    </row>
    <row r="10770" spans="2:7">
      <c r="B10770" s="22" t="s">
        <v>227</v>
      </c>
      <c r="C10770" s="22" t="s">
        <v>7</v>
      </c>
      <c r="D10770" s="22" t="s">
        <v>5</v>
      </c>
      <c r="E10770" s="22" t="s">
        <v>34</v>
      </c>
      <c r="F10770" s="22" t="s">
        <v>39</v>
      </c>
      <c r="G10770" s="1">
        <v>154904.5</v>
      </c>
    </row>
    <row r="10771" spans="2:7">
      <c r="B10771" s="22" t="s">
        <v>227</v>
      </c>
      <c r="C10771" s="22" t="s">
        <v>7</v>
      </c>
      <c r="D10771" s="22" t="s">
        <v>5</v>
      </c>
      <c r="E10771" s="22" t="s">
        <v>34</v>
      </c>
      <c r="F10771" s="22" t="s">
        <v>40</v>
      </c>
      <c r="G10771" s="1">
        <v>4281</v>
      </c>
    </row>
    <row r="10772" spans="2:7">
      <c r="B10772" s="22" t="s">
        <v>227</v>
      </c>
      <c r="C10772" s="22" t="s">
        <v>7</v>
      </c>
      <c r="D10772" s="22" t="s">
        <v>5</v>
      </c>
      <c r="E10772" s="22" t="s">
        <v>34</v>
      </c>
      <c r="F10772" s="22" t="s">
        <v>65</v>
      </c>
      <c r="G10772" s="1">
        <v>705.98</v>
      </c>
    </row>
    <row r="10773" spans="2:7">
      <c r="B10773" s="22" t="s">
        <v>227</v>
      </c>
      <c r="C10773" s="22" t="s">
        <v>7</v>
      </c>
      <c r="D10773" s="22" t="s">
        <v>5</v>
      </c>
      <c r="E10773" s="22" t="s">
        <v>34</v>
      </c>
      <c r="F10773" s="22" t="s">
        <v>42</v>
      </c>
      <c r="G10773" s="1">
        <v>100</v>
      </c>
    </row>
    <row r="10774" spans="2:7">
      <c r="B10774" s="22" t="s">
        <v>227</v>
      </c>
      <c r="C10774" s="22" t="s">
        <v>7</v>
      </c>
      <c r="D10774" s="22" t="s">
        <v>5</v>
      </c>
      <c r="E10774" s="22" t="s">
        <v>34</v>
      </c>
      <c r="F10774" s="22" t="s">
        <v>43</v>
      </c>
      <c r="G10774" s="1">
        <v>36652.39</v>
      </c>
    </row>
    <row r="10775" spans="2:7">
      <c r="B10775" s="22" t="s">
        <v>227</v>
      </c>
      <c r="C10775" s="22" t="s">
        <v>7</v>
      </c>
      <c r="D10775" s="22" t="s">
        <v>5</v>
      </c>
      <c r="E10775" s="22" t="s">
        <v>34</v>
      </c>
      <c r="F10775" s="22" t="s">
        <v>44</v>
      </c>
      <c r="G10775" s="1">
        <v>18377.28</v>
      </c>
    </row>
    <row r="10776" spans="2:7">
      <c r="B10776" s="22" t="s">
        <v>227</v>
      </c>
      <c r="C10776" s="22" t="s">
        <v>7</v>
      </c>
      <c r="D10776" s="22" t="s">
        <v>5</v>
      </c>
      <c r="E10776" s="22" t="s">
        <v>34</v>
      </c>
      <c r="F10776" s="22" t="s">
        <v>45</v>
      </c>
      <c r="G10776" s="1">
        <v>76520.73</v>
      </c>
    </row>
    <row r="10777" spans="2:7">
      <c r="B10777" s="22" t="s">
        <v>227</v>
      </c>
      <c r="C10777" s="22" t="s">
        <v>7</v>
      </c>
      <c r="D10777" s="22" t="s">
        <v>5</v>
      </c>
      <c r="E10777" s="22" t="s">
        <v>34</v>
      </c>
      <c r="F10777" s="22" t="s">
        <v>46</v>
      </c>
      <c r="G10777" s="1">
        <v>7917.44</v>
      </c>
    </row>
    <row r="10778" spans="2:7">
      <c r="B10778" s="22" t="s">
        <v>227</v>
      </c>
      <c r="C10778" s="22" t="s">
        <v>7</v>
      </c>
      <c r="D10778" s="22" t="s">
        <v>5</v>
      </c>
      <c r="E10778" s="22" t="s">
        <v>34</v>
      </c>
      <c r="F10778" s="22" t="s">
        <v>47</v>
      </c>
      <c r="G10778" s="1">
        <v>40028.51</v>
      </c>
    </row>
    <row r="10779" spans="2:7">
      <c r="B10779" s="22" t="s">
        <v>227</v>
      </c>
      <c r="C10779" s="22" t="s">
        <v>7</v>
      </c>
      <c r="D10779" s="22" t="s">
        <v>5</v>
      </c>
      <c r="E10779" s="22" t="s">
        <v>34</v>
      </c>
      <c r="F10779" s="22" t="s">
        <v>48</v>
      </c>
      <c r="G10779" s="1">
        <v>1459.4</v>
      </c>
    </row>
    <row r="10780" spans="2:7">
      <c r="B10780" s="22" t="s">
        <v>227</v>
      </c>
      <c r="C10780" s="22" t="s">
        <v>7</v>
      </c>
      <c r="D10780" s="22" t="s">
        <v>5</v>
      </c>
      <c r="E10780" s="22" t="s">
        <v>34</v>
      </c>
      <c r="F10780" s="22" t="s">
        <v>75</v>
      </c>
      <c r="G10780" s="1">
        <v>1288.3900000000001</v>
      </c>
    </row>
    <row r="10781" spans="2:7">
      <c r="B10781" s="22" t="s">
        <v>227</v>
      </c>
      <c r="C10781" s="22" t="s">
        <v>7</v>
      </c>
      <c r="D10781" s="22" t="s">
        <v>5</v>
      </c>
      <c r="E10781" s="22" t="s">
        <v>34</v>
      </c>
      <c r="F10781" s="22" t="s">
        <v>88</v>
      </c>
      <c r="G10781" s="1">
        <v>16574.900000000001</v>
      </c>
    </row>
    <row r="10782" spans="2:7">
      <c r="B10782" s="22" t="s">
        <v>227</v>
      </c>
      <c r="C10782" s="22" t="s">
        <v>7</v>
      </c>
      <c r="D10782" s="22" t="s">
        <v>5</v>
      </c>
      <c r="E10782" s="22" t="s">
        <v>34</v>
      </c>
      <c r="F10782" s="22" t="s">
        <v>49</v>
      </c>
      <c r="G10782" s="1">
        <v>125290</v>
      </c>
    </row>
    <row r="10783" spans="2:7">
      <c r="B10783" s="22" t="s">
        <v>227</v>
      </c>
      <c r="C10783" s="22" t="s">
        <v>7</v>
      </c>
      <c r="D10783" s="22" t="s">
        <v>5</v>
      </c>
      <c r="E10783" s="22" t="s">
        <v>34</v>
      </c>
      <c r="F10783" s="22" t="s">
        <v>50</v>
      </c>
      <c r="G10783" s="1">
        <v>75628.490000000005</v>
      </c>
    </row>
    <row r="10784" spans="2:7">
      <c r="B10784" s="22" t="s">
        <v>227</v>
      </c>
      <c r="C10784" s="22" t="s">
        <v>7</v>
      </c>
      <c r="D10784" s="22" t="s">
        <v>5</v>
      </c>
      <c r="E10784" s="22" t="s">
        <v>34</v>
      </c>
      <c r="F10784" s="22" t="s">
        <v>51</v>
      </c>
      <c r="G10784" s="1">
        <v>8239.23</v>
      </c>
    </row>
    <row r="10785" spans="2:7">
      <c r="B10785" s="22" t="s">
        <v>227</v>
      </c>
      <c r="C10785" s="22" t="s">
        <v>7</v>
      </c>
      <c r="D10785" s="22" t="s">
        <v>5</v>
      </c>
      <c r="E10785" s="22" t="s">
        <v>34</v>
      </c>
      <c r="F10785" s="22" t="s">
        <v>53</v>
      </c>
      <c r="G10785" s="1">
        <v>184135.67</v>
      </c>
    </row>
    <row r="10786" spans="2:7">
      <c r="B10786" s="22" t="s">
        <v>227</v>
      </c>
      <c r="C10786" s="22" t="s">
        <v>7</v>
      </c>
      <c r="D10786" s="22" t="s">
        <v>5</v>
      </c>
      <c r="E10786" s="22" t="s">
        <v>34</v>
      </c>
      <c r="F10786" s="22" t="s">
        <v>55</v>
      </c>
      <c r="G10786" s="1">
        <v>19837.59</v>
      </c>
    </row>
    <row r="10787" spans="2:7">
      <c r="B10787" s="22" t="s">
        <v>227</v>
      </c>
      <c r="C10787" s="22" t="s">
        <v>7</v>
      </c>
      <c r="D10787" s="22" t="s">
        <v>5</v>
      </c>
      <c r="E10787" s="22" t="s">
        <v>34</v>
      </c>
      <c r="F10787" s="22" t="s">
        <v>76</v>
      </c>
      <c r="G10787" s="1">
        <v>43095.29</v>
      </c>
    </row>
    <row r="10788" spans="2:7">
      <c r="B10788" s="22" t="s">
        <v>227</v>
      </c>
      <c r="C10788" s="22" t="s">
        <v>7</v>
      </c>
      <c r="D10788" s="22" t="s">
        <v>5</v>
      </c>
      <c r="E10788" s="22" t="s">
        <v>34</v>
      </c>
      <c r="F10788" s="22" t="s">
        <v>57</v>
      </c>
      <c r="G10788" s="1">
        <v>113607.37</v>
      </c>
    </row>
    <row r="10789" spans="2:7">
      <c r="B10789" s="22" t="s">
        <v>227</v>
      </c>
      <c r="C10789" s="22" t="s">
        <v>7</v>
      </c>
      <c r="D10789" s="22" t="s">
        <v>5</v>
      </c>
      <c r="E10789" s="22" t="s">
        <v>34</v>
      </c>
      <c r="F10789" s="22" t="s">
        <v>58</v>
      </c>
      <c r="G10789" s="1">
        <v>20383.37</v>
      </c>
    </row>
    <row r="10790" spans="2:7">
      <c r="B10790" s="22" t="s">
        <v>227</v>
      </c>
      <c r="C10790" s="22" t="s">
        <v>7</v>
      </c>
      <c r="D10790" s="22" t="s">
        <v>5</v>
      </c>
      <c r="E10790" s="22" t="s">
        <v>59</v>
      </c>
      <c r="F10790" s="22" t="s">
        <v>55</v>
      </c>
      <c r="G10790" s="1">
        <v>11260.03</v>
      </c>
    </row>
    <row r="10791" spans="2:7">
      <c r="B10791" s="22" t="s">
        <v>227</v>
      </c>
      <c r="C10791" s="22" t="s">
        <v>7</v>
      </c>
      <c r="D10791" s="22" t="s">
        <v>5</v>
      </c>
      <c r="E10791" s="22" t="s">
        <v>60</v>
      </c>
      <c r="F10791" s="22" t="s">
        <v>78</v>
      </c>
      <c r="G10791" s="1">
        <v>3214.78</v>
      </c>
    </row>
    <row r="10792" spans="2:7">
      <c r="B10792" s="22" t="s">
        <v>227</v>
      </c>
      <c r="C10792" s="22" t="s">
        <v>7</v>
      </c>
      <c r="D10792" s="22" t="s">
        <v>5</v>
      </c>
      <c r="E10792" s="22" t="s">
        <v>60</v>
      </c>
      <c r="F10792" s="22" t="s">
        <v>62</v>
      </c>
      <c r="G10792" s="1">
        <v>1134</v>
      </c>
    </row>
    <row r="10793" spans="2:7">
      <c r="B10793" s="22" t="s">
        <v>227</v>
      </c>
      <c r="C10793" s="22" t="s">
        <v>7</v>
      </c>
      <c r="D10793" s="22" t="s">
        <v>7</v>
      </c>
      <c r="E10793" s="22" t="s">
        <v>5</v>
      </c>
      <c r="F10793" s="22" t="s">
        <v>6</v>
      </c>
      <c r="G10793" s="1">
        <v>42369.83</v>
      </c>
    </row>
    <row r="10794" spans="2:7">
      <c r="B10794" s="22" t="s">
        <v>227</v>
      </c>
      <c r="C10794" s="22" t="s">
        <v>7</v>
      </c>
      <c r="D10794" s="22" t="s">
        <v>7</v>
      </c>
      <c r="E10794" s="22" t="s">
        <v>7</v>
      </c>
      <c r="F10794" s="22" t="s">
        <v>6</v>
      </c>
      <c r="G10794" s="1">
        <v>-44248.29</v>
      </c>
    </row>
    <row r="10795" spans="2:7">
      <c r="B10795" s="22" t="s">
        <v>227</v>
      </c>
      <c r="C10795" s="22" t="s">
        <v>7</v>
      </c>
      <c r="D10795" s="22" t="s">
        <v>7</v>
      </c>
      <c r="E10795" s="22" t="s">
        <v>8</v>
      </c>
      <c r="F10795" s="22" t="s">
        <v>9</v>
      </c>
      <c r="G10795" s="1">
        <v>153062.46</v>
      </c>
    </row>
    <row r="10796" spans="2:7">
      <c r="B10796" s="22" t="s">
        <v>227</v>
      </c>
      <c r="C10796" s="22" t="s">
        <v>7</v>
      </c>
      <c r="D10796" s="22" t="s">
        <v>7</v>
      </c>
      <c r="E10796" s="22" t="s">
        <v>8</v>
      </c>
      <c r="F10796" s="22" t="s">
        <v>10</v>
      </c>
      <c r="G10796" s="1">
        <v>58779.54</v>
      </c>
    </row>
    <row r="10797" spans="2:7">
      <c r="B10797" s="22" t="s">
        <v>227</v>
      </c>
      <c r="C10797" s="22" t="s">
        <v>7</v>
      </c>
      <c r="D10797" s="22" t="s">
        <v>7</v>
      </c>
      <c r="E10797" s="22" t="s">
        <v>8</v>
      </c>
      <c r="F10797" s="22" t="s">
        <v>11</v>
      </c>
      <c r="G10797" s="1">
        <v>115562.88</v>
      </c>
    </row>
    <row r="10798" spans="2:7">
      <c r="B10798" s="22" t="s">
        <v>227</v>
      </c>
      <c r="C10798" s="22" t="s">
        <v>7</v>
      </c>
      <c r="D10798" s="22" t="s">
        <v>7</v>
      </c>
      <c r="E10798" s="22" t="s">
        <v>8</v>
      </c>
      <c r="F10798" s="22" t="s">
        <v>12</v>
      </c>
      <c r="G10798" s="1">
        <v>99813.79</v>
      </c>
    </row>
    <row r="10799" spans="2:7">
      <c r="B10799" s="22" t="s">
        <v>227</v>
      </c>
      <c r="C10799" s="22" t="s">
        <v>7</v>
      </c>
      <c r="D10799" s="22" t="s">
        <v>7</v>
      </c>
      <c r="E10799" s="22" t="s">
        <v>8</v>
      </c>
      <c r="F10799" s="22" t="s">
        <v>13</v>
      </c>
      <c r="G10799" s="1">
        <v>39933.79</v>
      </c>
    </row>
    <row r="10800" spans="2:7">
      <c r="B10800" s="22" t="s">
        <v>227</v>
      </c>
      <c r="C10800" s="22" t="s">
        <v>7</v>
      </c>
      <c r="D10800" s="22" t="s">
        <v>7</v>
      </c>
      <c r="E10800" s="22" t="s">
        <v>14</v>
      </c>
      <c r="F10800" s="22" t="s">
        <v>9</v>
      </c>
      <c r="G10800" s="1">
        <v>183721.15</v>
      </c>
    </row>
    <row r="10801" spans="2:7">
      <c r="B10801" s="22" t="s">
        <v>227</v>
      </c>
      <c r="C10801" s="22" t="s">
        <v>7</v>
      </c>
      <c r="D10801" s="22" t="s">
        <v>7</v>
      </c>
      <c r="E10801" s="22" t="s">
        <v>14</v>
      </c>
      <c r="F10801" s="22" t="s">
        <v>10</v>
      </c>
      <c r="G10801" s="1">
        <v>14444.92</v>
      </c>
    </row>
    <row r="10802" spans="2:7">
      <c r="B10802" s="22" t="s">
        <v>227</v>
      </c>
      <c r="C10802" s="22" t="s">
        <v>7</v>
      </c>
      <c r="D10802" s="22" t="s">
        <v>7</v>
      </c>
      <c r="E10802" s="22" t="s">
        <v>14</v>
      </c>
      <c r="F10802" s="22" t="s">
        <v>11</v>
      </c>
      <c r="G10802" s="1">
        <v>-933.74</v>
      </c>
    </row>
    <row r="10803" spans="2:7">
      <c r="B10803" s="22" t="s">
        <v>227</v>
      </c>
      <c r="C10803" s="22" t="s">
        <v>7</v>
      </c>
      <c r="D10803" s="22" t="s">
        <v>7</v>
      </c>
      <c r="E10803" s="22" t="s">
        <v>14</v>
      </c>
      <c r="F10803" s="22" t="s">
        <v>12</v>
      </c>
      <c r="G10803" s="1">
        <v>115266.55</v>
      </c>
    </row>
    <row r="10804" spans="2:7">
      <c r="B10804" s="22" t="s">
        <v>227</v>
      </c>
      <c r="C10804" s="22" t="s">
        <v>7</v>
      </c>
      <c r="D10804" s="22" t="s">
        <v>7</v>
      </c>
      <c r="E10804" s="22" t="s">
        <v>14</v>
      </c>
      <c r="F10804" s="22" t="s">
        <v>13</v>
      </c>
      <c r="G10804" s="1">
        <v>13400.87</v>
      </c>
    </row>
    <row r="10805" spans="2:7">
      <c r="B10805" s="22" t="s">
        <v>227</v>
      </c>
      <c r="C10805" s="22" t="s">
        <v>7</v>
      </c>
      <c r="D10805" s="22" t="s">
        <v>7</v>
      </c>
      <c r="E10805" s="22" t="s">
        <v>15</v>
      </c>
      <c r="F10805" s="22" t="s">
        <v>17</v>
      </c>
      <c r="G10805" s="1">
        <v>34545.040000000001</v>
      </c>
    </row>
    <row r="10806" spans="2:7">
      <c r="B10806" s="22" t="s">
        <v>227</v>
      </c>
      <c r="C10806" s="22" t="s">
        <v>7</v>
      </c>
      <c r="D10806" s="22" t="s">
        <v>7</v>
      </c>
      <c r="E10806" s="22" t="s">
        <v>15</v>
      </c>
      <c r="F10806" s="22" t="s">
        <v>18</v>
      </c>
      <c r="G10806" s="1">
        <v>24470.61</v>
      </c>
    </row>
    <row r="10807" spans="2:7">
      <c r="B10807" s="22" t="s">
        <v>227</v>
      </c>
      <c r="C10807" s="22" t="s">
        <v>7</v>
      </c>
      <c r="D10807" s="22" t="s">
        <v>7</v>
      </c>
      <c r="E10807" s="22" t="s">
        <v>15</v>
      </c>
      <c r="F10807" s="22" t="s">
        <v>19</v>
      </c>
      <c r="G10807" s="1">
        <v>57770.720000000001</v>
      </c>
    </row>
    <row r="10808" spans="2:7">
      <c r="B10808" s="22" t="s">
        <v>227</v>
      </c>
      <c r="C10808" s="22" t="s">
        <v>7</v>
      </c>
      <c r="D10808" s="22" t="s">
        <v>7</v>
      </c>
      <c r="E10808" s="22" t="s">
        <v>15</v>
      </c>
      <c r="F10808" s="22" t="s">
        <v>20</v>
      </c>
      <c r="G10808" s="1">
        <v>30097.01</v>
      </c>
    </row>
    <row r="10809" spans="2:7">
      <c r="B10809" s="22" t="s">
        <v>227</v>
      </c>
      <c r="C10809" s="22" t="s">
        <v>7</v>
      </c>
      <c r="D10809" s="22" t="s">
        <v>7</v>
      </c>
      <c r="E10809" s="22" t="s">
        <v>15</v>
      </c>
      <c r="F10809" s="22" t="s">
        <v>21</v>
      </c>
      <c r="G10809" s="1">
        <v>690.2</v>
      </c>
    </row>
    <row r="10810" spans="2:7">
      <c r="B10810" s="22" t="s">
        <v>227</v>
      </c>
      <c r="C10810" s="22" t="s">
        <v>7</v>
      </c>
      <c r="D10810" s="22" t="s">
        <v>7</v>
      </c>
      <c r="E10810" s="22" t="s">
        <v>15</v>
      </c>
      <c r="F10810" s="22" t="s">
        <v>22</v>
      </c>
      <c r="G10810" s="1">
        <v>477.81</v>
      </c>
    </row>
    <row r="10811" spans="2:7">
      <c r="B10811" s="22" t="s">
        <v>227</v>
      </c>
      <c r="C10811" s="22" t="s">
        <v>7</v>
      </c>
      <c r="D10811" s="22" t="s">
        <v>7</v>
      </c>
      <c r="E10811" s="22" t="s">
        <v>15</v>
      </c>
      <c r="F10811" s="22" t="s">
        <v>23</v>
      </c>
      <c r="G10811" s="1">
        <v>3387</v>
      </c>
    </row>
    <row r="10812" spans="2:7">
      <c r="B10812" s="22" t="s">
        <v>227</v>
      </c>
      <c r="C10812" s="22" t="s">
        <v>7</v>
      </c>
      <c r="D10812" s="22" t="s">
        <v>7</v>
      </c>
      <c r="E10812" s="22" t="s">
        <v>15</v>
      </c>
      <c r="F10812" s="22" t="s">
        <v>24</v>
      </c>
      <c r="G10812" s="1">
        <v>2766.36</v>
      </c>
    </row>
    <row r="10813" spans="2:7">
      <c r="B10813" s="22" t="s">
        <v>227</v>
      </c>
      <c r="C10813" s="22" t="s">
        <v>7</v>
      </c>
      <c r="D10813" s="22" t="s">
        <v>7</v>
      </c>
      <c r="E10813" s="22" t="s">
        <v>15</v>
      </c>
      <c r="F10813" s="22" t="s">
        <v>25</v>
      </c>
      <c r="G10813" s="1">
        <v>34027.550000000003</v>
      </c>
    </row>
    <row r="10814" spans="2:7">
      <c r="B10814" s="22" t="s">
        <v>227</v>
      </c>
      <c r="C10814" s="22" t="s">
        <v>7</v>
      </c>
      <c r="D10814" s="22" t="s">
        <v>7</v>
      </c>
      <c r="E10814" s="22" t="s">
        <v>15</v>
      </c>
      <c r="F10814" s="22" t="s">
        <v>26</v>
      </c>
      <c r="G10814" s="1">
        <v>42653.63</v>
      </c>
    </row>
    <row r="10815" spans="2:7">
      <c r="B10815" s="22" t="s">
        <v>227</v>
      </c>
      <c r="C10815" s="22" t="s">
        <v>7</v>
      </c>
      <c r="D10815" s="22" t="s">
        <v>7</v>
      </c>
      <c r="E10815" s="22" t="s">
        <v>28</v>
      </c>
      <c r="F10815" s="22" t="s">
        <v>29</v>
      </c>
      <c r="G10815" s="1">
        <v>88451.74</v>
      </c>
    </row>
    <row r="10816" spans="2:7">
      <c r="B10816" s="22" t="s">
        <v>227</v>
      </c>
      <c r="C10816" s="22" t="s">
        <v>7</v>
      </c>
      <c r="D10816" s="22" t="s">
        <v>7</v>
      </c>
      <c r="E10816" s="22" t="s">
        <v>28</v>
      </c>
      <c r="F10816" s="22" t="s">
        <v>30</v>
      </c>
      <c r="G10816" s="1">
        <v>5943.39</v>
      </c>
    </row>
    <row r="10817" spans="2:7">
      <c r="B10817" s="22" t="s">
        <v>227</v>
      </c>
      <c r="C10817" s="22" t="s">
        <v>7</v>
      </c>
      <c r="D10817" s="22" t="s">
        <v>7</v>
      </c>
      <c r="E10817" s="22" t="s">
        <v>28</v>
      </c>
      <c r="F10817" s="22" t="s">
        <v>31</v>
      </c>
      <c r="G10817" s="1">
        <v>117681.84</v>
      </c>
    </row>
    <row r="10818" spans="2:7">
      <c r="B10818" s="22" t="s">
        <v>227</v>
      </c>
      <c r="C10818" s="22" t="s">
        <v>7</v>
      </c>
      <c r="D10818" s="22" t="s">
        <v>7</v>
      </c>
      <c r="E10818" s="22" t="s">
        <v>28</v>
      </c>
      <c r="F10818" s="22" t="s">
        <v>33</v>
      </c>
      <c r="G10818" s="1">
        <v>52775.86</v>
      </c>
    </row>
    <row r="10819" spans="2:7">
      <c r="B10819" s="22" t="s">
        <v>227</v>
      </c>
      <c r="C10819" s="22" t="s">
        <v>7</v>
      </c>
      <c r="D10819" s="22" t="s">
        <v>7</v>
      </c>
      <c r="E10819" s="22" t="s">
        <v>34</v>
      </c>
      <c r="F10819" s="22" t="s">
        <v>35</v>
      </c>
      <c r="G10819" s="1">
        <v>-300</v>
      </c>
    </row>
    <row r="10820" spans="2:7">
      <c r="B10820" s="22" t="s">
        <v>227</v>
      </c>
      <c r="C10820" s="22" t="s">
        <v>7</v>
      </c>
      <c r="D10820" s="22" t="s">
        <v>7</v>
      </c>
      <c r="E10820" s="22" t="s">
        <v>34</v>
      </c>
      <c r="F10820" s="22" t="s">
        <v>36</v>
      </c>
      <c r="G10820" s="1">
        <v>20883.900000000001</v>
      </c>
    </row>
    <row r="10821" spans="2:7">
      <c r="B10821" s="22" t="s">
        <v>227</v>
      </c>
      <c r="C10821" s="22" t="s">
        <v>7</v>
      </c>
      <c r="D10821" s="22" t="s">
        <v>7</v>
      </c>
      <c r="E10821" s="22" t="s">
        <v>34</v>
      </c>
      <c r="F10821" s="22" t="s">
        <v>73</v>
      </c>
      <c r="G10821" s="1">
        <v>103290.57</v>
      </c>
    </row>
    <row r="10822" spans="2:7">
      <c r="B10822" s="22" t="s">
        <v>227</v>
      </c>
      <c r="C10822" s="22" t="s">
        <v>7</v>
      </c>
      <c r="D10822" s="22" t="s">
        <v>7</v>
      </c>
      <c r="E10822" s="22" t="s">
        <v>34</v>
      </c>
      <c r="F10822" s="22" t="s">
        <v>39</v>
      </c>
      <c r="G10822" s="1">
        <v>70546.58</v>
      </c>
    </row>
    <row r="10823" spans="2:7">
      <c r="B10823" s="22" t="s">
        <v>227</v>
      </c>
      <c r="C10823" s="22" t="s">
        <v>7</v>
      </c>
      <c r="D10823" s="22" t="s">
        <v>7</v>
      </c>
      <c r="E10823" s="22" t="s">
        <v>34</v>
      </c>
      <c r="F10823" s="22" t="s">
        <v>43</v>
      </c>
      <c r="G10823" s="1">
        <v>3178.94</v>
      </c>
    </row>
    <row r="10824" spans="2:7">
      <c r="B10824" s="22" t="s">
        <v>227</v>
      </c>
      <c r="C10824" s="22" t="s">
        <v>7</v>
      </c>
      <c r="D10824" s="22" t="s">
        <v>7</v>
      </c>
      <c r="E10824" s="22" t="s">
        <v>34</v>
      </c>
      <c r="F10824" s="22" t="s">
        <v>47</v>
      </c>
      <c r="G10824" s="1">
        <v>1477.7</v>
      </c>
    </row>
    <row r="10825" spans="2:7">
      <c r="B10825" s="22" t="s">
        <v>227</v>
      </c>
      <c r="C10825" s="22" t="s">
        <v>7</v>
      </c>
      <c r="D10825" s="22" t="s">
        <v>7</v>
      </c>
      <c r="E10825" s="22" t="s">
        <v>34</v>
      </c>
      <c r="F10825" s="22" t="s">
        <v>48</v>
      </c>
      <c r="G10825" s="1">
        <v>8919.56</v>
      </c>
    </row>
    <row r="10826" spans="2:7">
      <c r="B10826" s="22" t="s">
        <v>227</v>
      </c>
      <c r="C10826" s="22" t="s">
        <v>7</v>
      </c>
      <c r="D10826" s="22" t="s">
        <v>7</v>
      </c>
      <c r="E10826" s="22" t="s">
        <v>34</v>
      </c>
      <c r="F10826" s="22" t="s">
        <v>75</v>
      </c>
      <c r="G10826" s="1">
        <v>6287.23</v>
      </c>
    </row>
    <row r="10827" spans="2:7">
      <c r="B10827" s="22" t="s">
        <v>227</v>
      </c>
      <c r="C10827" s="22" t="s">
        <v>7</v>
      </c>
      <c r="D10827" s="22" t="s">
        <v>7</v>
      </c>
      <c r="E10827" s="22" t="s">
        <v>34</v>
      </c>
      <c r="F10827" s="22" t="s">
        <v>66</v>
      </c>
      <c r="G10827" s="1">
        <v>1188</v>
      </c>
    </row>
    <row r="10828" spans="2:7">
      <c r="B10828" s="22" t="s">
        <v>227</v>
      </c>
      <c r="C10828" s="22" t="s">
        <v>7</v>
      </c>
      <c r="D10828" s="22" t="s">
        <v>7</v>
      </c>
      <c r="E10828" s="22" t="s">
        <v>34</v>
      </c>
      <c r="F10828" s="22" t="s">
        <v>50</v>
      </c>
      <c r="G10828" s="1">
        <v>32290.21</v>
      </c>
    </row>
    <row r="10829" spans="2:7">
      <c r="B10829" s="22" t="s">
        <v>227</v>
      </c>
      <c r="C10829" s="22" t="s">
        <v>7</v>
      </c>
      <c r="D10829" s="22" t="s">
        <v>7</v>
      </c>
      <c r="E10829" s="22" t="s">
        <v>34</v>
      </c>
      <c r="F10829" s="22" t="s">
        <v>51</v>
      </c>
      <c r="G10829" s="1">
        <v>252</v>
      </c>
    </row>
    <row r="10830" spans="2:7">
      <c r="B10830" s="22" t="s">
        <v>227</v>
      </c>
      <c r="C10830" s="22" t="s">
        <v>7</v>
      </c>
      <c r="D10830" s="22" t="s">
        <v>7</v>
      </c>
      <c r="E10830" s="22" t="s">
        <v>34</v>
      </c>
      <c r="F10830" s="22" t="s">
        <v>55</v>
      </c>
      <c r="G10830" s="1">
        <v>3589</v>
      </c>
    </row>
    <row r="10831" spans="2:7">
      <c r="B10831" s="22" t="s">
        <v>227</v>
      </c>
      <c r="C10831" s="22" t="s">
        <v>7</v>
      </c>
      <c r="D10831" s="22" t="s">
        <v>7</v>
      </c>
      <c r="E10831" s="22" t="s">
        <v>34</v>
      </c>
      <c r="F10831" s="22" t="s">
        <v>58</v>
      </c>
      <c r="G10831" s="1">
        <v>8072.35</v>
      </c>
    </row>
    <row r="10832" spans="2:7">
      <c r="B10832" s="22" t="s">
        <v>227</v>
      </c>
      <c r="C10832" s="22" t="s">
        <v>7</v>
      </c>
      <c r="D10832" s="22" t="s">
        <v>7</v>
      </c>
      <c r="E10832" s="22" t="s">
        <v>59</v>
      </c>
      <c r="F10832" s="22" t="s">
        <v>55</v>
      </c>
      <c r="G10832" s="1">
        <v>4179.34</v>
      </c>
    </row>
    <row r="10833" spans="2:7">
      <c r="B10833" s="22" t="s">
        <v>227</v>
      </c>
      <c r="C10833" s="22" t="s">
        <v>7</v>
      </c>
      <c r="D10833" s="22" t="s">
        <v>7</v>
      </c>
      <c r="E10833" s="22" t="s">
        <v>60</v>
      </c>
      <c r="F10833" s="22" t="s">
        <v>78</v>
      </c>
      <c r="G10833" s="1">
        <v>1079.98</v>
      </c>
    </row>
    <row r="10834" spans="2:7">
      <c r="B10834" s="22" t="s">
        <v>227</v>
      </c>
      <c r="C10834" s="22" t="s">
        <v>7</v>
      </c>
      <c r="D10834" s="22" t="s">
        <v>7</v>
      </c>
      <c r="E10834" s="22" t="s">
        <v>60</v>
      </c>
      <c r="F10834" s="22" t="s">
        <v>80</v>
      </c>
      <c r="G10834" s="1">
        <v>46230.76</v>
      </c>
    </row>
    <row r="10835" spans="2:7">
      <c r="B10835" s="22" t="s">
        <v>228</v>
      </c>
      <c r="C10835" s="22" t="s">
        <v>7</v>
      </c>
      <c r="D10835" s="22" t="s">
        <v>5</v>
      </c>
      <c r="E10835" s="22" t="s">
        <v>7</v>
      </c>
      <c r="F10835" s="22" t="s">
        <v>6</v>
      </c>
      <c r="G10835" s="1">
        <v>-47952.7</v>
      </c>
    </row>
    <row r="10836" spans="2:7">
      <c r="B10836" s="22" t="s">
        <v>228</v>
      </c>
      <c r="C10836" s="22" t="s">
        <v>7</v>
      </c>
      <c r="D10836" s="22" t="s">
        <v>5</v>
      </c>
      <c r="E10836" s="22" t="s">
        <v>8</v>
      </c>
      <c r="F10836" s="22" t="s">
        <v>9</v>
      </c>
      <c r="G10836" s="1">
        <v>730657.38</v>
      </c>
    </row>
    <row r="10837" spans="2:7">
      <c r="B10837" s="22" t="s">
        <v>228</v>
      </c>
      <c r="C10837" s="22" t="s">
        <v>7</v>
      </c>
      <c r="D10837" s="22" t="s">
        <v>5</v>
      </c>
      <c r="E10837" s="22" t="s">
        <v>8</v>
      </c>
      <c r="F10837" s="22" t="s">
        <v>10</v>
      </c>
      <c r="G10837" s="1">
        <v>6373.28</v>
      </c>
    </row>
    <row r="10838" spans="2:7">
      <c r="B10838" s="22" t="s">
        <v>228</v>
      </c>
      <c r="C10838" s="22" t="s">
        <v>7</v>
      </c>
      <c r="D10838" s="22" t="s">
        <v>5</v>
      </c>
      <c r="E10838" s="22" t="s">
        <v>8</v>
      </c>
      <c r="F10838" s="22" t="s">
        <v>11</v>
      </c>
      <c r="G10838" s="1">
        <v>13492.58</v>
      </c>
    </row>
    <row r="10839" spans="2:7">
      <c r="B10839" s="22" t="s">
        <v>228</v>
      </c>
      <c r="C10839" s="22" t="s">
        <v>7</v>
      </c>
      <c r="D10839" s="22" t="s">
        <v>5</v>
      </c>
      <c r="E10839" s="22" t="s">
        <v>8</v>
      </c>
      <c r="F10839" s="22" t="s">
        <v>12</v>
      </c>
      <c r="G10839" s="1">
        <v>16792.73</v>
      </c>
    </row>
    <row r="10840" spans="2:7">
      <c r="B10840" s="22" t="s">
        <v>228</v>
      </c>
      <c r="C10840" s="22" t="s">
        <v>7</v>
      </c>
      <c r="D10840" s="22" t="s">
        <v>5</v>
      </c>
      <c r="E10840" s="22" t="s">
        <v>8</v>
      </c>
      <c r="F10840" s="22" t="s">
        <v>13</v>
      </c>
      <c r="G10840" s="1">
        <v>2390.85</v>
      </c>
    </row>
    <row r="10841" spans="2:7">
      <c r="B10841" s="22" t="s">
        <v>228</v>
      </c>
      <c r="C10841" s="22" t="s">
        <v>7</v>
      </c>
      <c r="D10841" s="22" t="s">
        <v>5</v>
      </c>
      <c r="E10841" s="22" t="s">
        <v>14</v>
      </c>
      <c r="F10841" s="22" t="s">
        <v>9</v>
      </c>
      <c r="G10841" s="1">
        <v>414144.83</v>
      </c>
    </row>
    <row r="10842" spans="2:7">
      <c r="B10842" s="22" t="s">
        <v>228</v>
      </c>
      <c r="C10842" s="22" t="s">
        <v>7</v>
      </c>
      <c r="D10842" s="22" t="s">
        <v>5</v>
      </c>
      <c r="E10842" s="22" t="s">
        <v>14</v>
      </c>
      <c r="F10842" s="22" t="s">
        <v>10</v>
      </c>
      <c r="G10842" s="1">
        <v>6513.89</v>
      </c>
    </row>
    <row r="10843" spans="2:7">
      <c r="B10843" s="22" t="s">
        <v>228</v>
      </c>
      <c r="C10843" s="22" t="s">
        <v>7</v>
      </c>
      <c r="D10843" s="22" t="s">
        <v>5</v>
      </c>
      <c r="E10843" s="22" t="s">
        <v>14</v>
      </c>
      <c r="F10843" s="22" t="s">
        <v>11</v>
      </c>
      <c r="G10843" s="1">
        <v>7148.34</v>
      </c>
    </row>
    <row r="10844" spans="2:7">
      <c r="B10844" s="22" t="s">
        <v>228</v>
      </c>
      <c r="C10844" s="22" t="s">
        <v>7</v>
      </c>
      <c r="D10844" s="22" t="s">
        <v>5</v>
      </c>
      <c r="E10844" s="22" t="s">
        <v>14</v>
      </c>
      <c r="F10844" s="22" t="s">
        <v>12</v>
      </c>
      <c r="G10844" s="1">
        <v>3150</v>
      </c>
    </row>
    <row r="10845" spans="2:7">
      <c r="B10845" s="22" t="s">
        <v>228</v>
      </c>
      <c r="C10845" s="22" t="s">
        <v>7</v>
      </c>
      <c r="D10845" s="22" t="s">
        <v>5</v>
      </c>
      <c r="E10845" s="22" t="s">
        <v>14</v>
      </c>
      <c r="F10845" s="22" t="s">
        <v>13</v>
      </c>
      <c r="G10845" s="1">
        <v>1128</v>
      </c>
    </row>
    <row r="10846" spans="2:7">
      <c r="B10846" s="22" t="s">
        <v>228</v>
      </c>
      <c r="C10846" s="22" t="s">
        <v>7</v>
      </c>
      <c r="D10846" s="22" t="s">
        <v>5</v>
      </c>
      <c r="E10846" s="22" t="s">
        <v>15</v>
      </c>
      <c r="F10846" s="22" t="s">
        <v>16</v>
      </c>
      <c r="G10846" s="1">
        <v>34641.17</v>
      </c>
    </row>
    <row r="10847" spans="2:7">
      <c r="B10847" s="22" t="s">
        <v>228</v>
      </c>
      <c r="C10847" s="22" t="s">
        <v>7</v>
      </c>
      <c r="D10847" s="22" t="s">
        <v>5</v>
      </c>
      <c r="E10847" s="22" t="s">
        <v>15</v>
      </c>
      <c r="F10847" s="22" t="s">
        <v>71</v>
      </c>
      <c r="G10847" s="1">
        <v>2682.09</v>
      </c>
    </row>
    <row r="10848" spans="2:7">
      <c r="B10848" s="22" t="s">
        <v>228</v>
      </c>
      <c r="C10848" s="22" t="s">
        <v>7</v>
      </c>
      <c r="D10848" s="22" t="s">
        <v>5</v>
      </c>
      <c r="E10848" s="22" t="s">
        <v>15</v>
      </c>
      <c r="F10848" s="22" t="s">
        <v>17</v>
      </c>
      <c r="G10848" s="1">
        <v>57125.74</v>
      </c>
    </row>
    <row r="10849" spans="2:7">
      <c r="B10849" s="22" t="s">
        <v>228</v>
      </c>
      <c r="C10849" s="22" t="s">
        <v>7</v>
      </c>
      <c r="D10849" s="22" t="s">
        <v>5</v>
      </c>
      <c r="E10849" s="22" t="s">
        <v>15</v>
      </c>
      <c r="F10849" s="22" t="s">
        <v>18</v>
      </c>
      <c r="G10849" s="1">
        <v>32090.3</v>
      </c>
    </row>
    <row r="10850" spans="2:7">
      <c r="B10850" s="22" t="s">
        <v>228</v>
      </c>
      <c r="C10850" s="22" t="s">
        <v>7</v>
      </c>
      <c r="D10850" s="22" t="s">
        <v>5</v>
      </c>
      <c r="E10850" s="22" t="s">
        <v>15</v>
      </c>
      <c r="F10850" s="22" t="s">
        <v>19</v>
      </c>
      <c r="G10850" s="1">
        <v>114987.85</v>
      </c>
    </row>
    <row r="10851" spans="2:7">
      <c r="B10851" s="22" t="s">
        <v>228</v>
      </c>
      <c r="C10851" s="22" t="s">
        <v>7</v>
      </c>
      <c r="D10851" s="22" t="s">
        <v>5</v>
      </c>
      <c r="E10851" s="22" t="s">
        <v>15</v>
      </c>
      <c r="F10851" s="22" t="s">
        <v>20</v>
      </c>
      <c r="G10851" s="1">
        <v>54182.2</v>
      </c>
    </row>
    <row r="10852" spans="2:7">
      <c r="B10852" s="22" t="s">
        <v>228</v>
      </c>
      <c r="C10852" s="22" t="s">
        <v>7</v>
      </c>
      <c r="D10852" s="22" t="s">
        <v>5</v>
      </c>
      <c r="E10852" s="22" t="s">
        <v>15</v>
      </c>
      <c r="F10852" s="22" t="s">
        <v>21</v>
      </c>
      <c r="G10852" s="1">
        <v>1439.42</v>
      </c>
    </row>
    <row r="10853" spans="2:7">
      <c r="B10853" s="22" t="s">
        <v>228</v>
      </c>
      <c r="C10853" s="22" t="s">
        <v>7</v>
      </c>
      <c r="D10853" s="22" t="s">
        <v>5</v>
      </c>
      <c r="E10853" s="22" t="s">
        <v>15</v>
      </c>
      <c r="F10853" s="22" t="s">
        <v>22</v>
      </c>
      <c r="G10853" s="1">
        <v>764.46</v>
      </c>
    </row>
    <row r="10854" spans="2:7">
      <c r="B10854" s="22" t="s">
        <v>228</v>
      </c>
      <c r="C10854" s="22" t="s">
        <v>7</v>
      </c>
      <c r="D10854" s="22" t="s">
        <v>5</v>
      </c>
      <c r="E10854" s="22" t="s">
        <v>15</v>
      </c>
      <c r="F10854" s="22" t="s">
        <v>23</v>
      </c>
      <c r="G10854" s="1">
        <v>3970.73</v>
      </c>
    </row>
    <row r="10855" spans="2:7">
      <c r="B10855" s="22" t="s">
        <v>228</v>
      </c>
      <c r="C10855" s="22" t="s">
        <v>7</v>
      </c>
      <c r="D10855" s="22" t="s">
        <v>5</v>
      </c>
      <c r="E10855" s="22" t="s">
        <v>15</v>
      </c>
      <c r="F10855" s="22" t="s">
        <v>24</v>
      </c>
      <c r="G10855" s="1">
        <v>13813.32</v>
      </c>
    </row>
    <row r="10856" spans="2:7">
      <c r="B10856" s="22" t="s">
        <v>228</v>
      </c>
      <c r="C10856" s="22" t="s">
        <v>7</v>
      </c>
      <c r="D10856" s="22" t="s">
        <v>5</v>
      </c>
      <c r="E10856" s="22" t="s">
        <v>15</v>
      </c>
      <c r="F10856" s="22" t="s">
        <v>25</v>
      </c>
      <c r="G10856" s="1">
        <v>73359.240000000005</v>
      </c>
    </row>
    <row r="10857" spans="2:7">
      <c r="B10857" s="22" t="s">
        <v>228</v>
      </c>
      <c r="C10857" s="22" t="s">
        <v>7</v>
      </c>
      <c r="D10857" s="22" t="s">
        <v>5</v>
      </c>
      <c r="E10857" s="22" t="s">
        <v>15</v>
      </c>
      <c r="F10857" s="22" t="s">
        <v>26</v>
      </c>
      <c r="G10857" s="1">
        <v>94136.3</v>
      </c>
    </row>
    <row r="10858" spans="2:7">
      <c r="B10858" s="22" t="s">
        <v>228</v>
      </c>
      <c r="C10858" s="22" t="s">
        <v>7</v>
      </c>
      <c r="D10858" s="22" t="s">
        <v>5</v>
      </c>
      <c r="E10858" s="22" t="s">
        <v>15</v>
      </c>
      <c r="F10858" s="22" t="s">
        <v>27</v>
      </c>
      <c r="G10858" s="1">
        <v>1863.09</v>
      </c>
    </row>
    <row r="10859" spans="2:7">
      <c r="B10859" s="22" t="s">
        <v>228</v>
      </c>
      <c r="C10859" s="22" t="s">
        <v>7</v>
      </c>
      <c r="D10859" s="22" t="s">
        <v>5</v>
      </c>
      <c r="E10859" s="22" t="s">
        <v>15</v>
      </c>
      <c r="F10859" s="22" t="s">
        <v>72</v>
      </c>
      <c r="G10859" s="1">
        <v>2267.44</v>
      </c>
    </row>
    <row r="10860" spans="2:7">
      <c r="B10860" s="22" t="s">
        <v>228</v>
      </c>
      <c r="C10860" s="22" t="s">
        <v>7</v>
      </c>
      <c r="D10860" s="22" t="s">
        <v>5</v>
      </c>
      <c r="E10860" s="22" t="s">
        <v>28</v>
      </c>
      <c r="F10860" s="22" t="s">
        <v>29</v>
      </c>
      <c r="G10860" s="1">
        <v>37029.58</v>
      </c>
    </row>
    <row r="10861" spans="2:7">
      <c r="B10861" s="22" t="s">
        <v>228</v>
      </c>
      <c r="C10861" s="22" t="s">
        <v>7</v>
      </c>
      <c r="D10861" s="22" t="s">
        <v>5</v>
      </c>
      <c r="E10861" s="22" t="s">
        <v>28</v>
      </c>
      <c r="F10861" s="22" t="s">
        <v>30</v>
      </c>
      <c r="G10861" s="1">
        <v>7816.89</v>
      </c>
    </row>
    <row r="10862" spans="2:7">
      <c r="B10862" s="22" t="s">
        <v>228</v>
      </c>
      <c r="C10862" s="22" t="s">
        <v>7</v>
      </c>
      <c r="D10862" s="22" t="s">
        <v>5</v>
      </c>
      <c r="E10862" s="22" t="s">
        <v>28</v>
      </c>
      <c r="F10862" s="22" t="s">
        <v>31</v>
      </c>
      <c r="G10862" s="1">
        <v>23933.439999999999</v>
      </c>
    </row>
    <row r="10863" spans="2:7">
      <c r="B10863" s="22" t="s">
        <v>228</v>
      </c>
      <c r="C10863" s="22" t="s">
        <v>7</v>
      </c>
      <c r="D10863" s="22" t="s">
        <v>5</v>
      </c>
      <c r="E10863" s="22" t="s">
        <v>28</v>
      </c>
      <c r="F10863" s="22" t="s">
        <v>32</v>
      </c>
      <c r="G10863" s="1">
        <v>12093.83</v>
      </c>
    </row>
    <row r="10864" spans="2:7">
      <c r="B10864" s="22" t="s">
        <v>228</v>
      </c>
      <c r="C10864" s="22" t="s">
        <v>7</v>
      </c>
      <c r="D10864" s="22" t="s">
        <v>5</v>
      </c>
      <c r="E10864" s="22" t="s">
        <v>28</v>
      </c>
      <c r="F10864" s="22" t="s">
        <v>33</v>
      </c>
      <c r="G10864" s="1">
        <v>26728.43</v>
      </c>
    </row>
    <row r="10865" spans="2:7">
      <c r="B10865" s="22" t="s">
        <v>228</v>
      </c>
      <c r="C10865" s="22" t="s">
        <v>7</v>
      </c>
      <c r="D10865" s="22" t="s">
        <v>5</v>
      </c>
      <c r="E10865" s="22" t="s">
        <v>34</v>
      </c>
      <c r="F10865" s="22" t="s">
        <v>36</v>
      </c>
      <c r="G10865" s="1">
        <v>977.3</v>
      </c>
    </row>
    <row r="10866" spans="2:7">
      <c r="B10866" s="22" t="s">
        <v>228</v>
      </c>
      <c r="C10866" s="22" t="s">
        <v>7</v>
      </c>
      <c r="D10866" s="22" t="s">
        <v>5</v>
      </c>
      <c r="E10866" s="22" t="s">
        <v>34</v>
      </c>
      <c r="F10866" s="22" t="s">
        <v>37</v>
      </c>
      <c r="G10866" s="1">
        <v>134003.64000000001</v>
      </c>
    </row>
    <row r="10867" spans="2:7">
      <c r="B10867" s="22" t="s">
        <v>228</v>
      </c>
      <c r="C10867" s="22" t="s">
        <v>7</v>
      </c>
      <c r="D10867" s="22" t="s">
        <v>5</v>
      </c>
      <c r="E10867" s="22" t="s">
        <v>34</v>
      </c>
      <c r="F10867" s="22" t="s">
        <v>38</v>
      </c>
      <c r="G10867" s="1">
        <v>8317.51</v>
      </c>
    </row>
    <row r="10868" spans="2:7">
      <c r="B10868" s="22" t="s">
        <v>228</v>
      </c>
      <c r="C10868" s="22" t="s">
        <v>7</v>
      </c>
      <c r="D10868" s="22" t="s">
        <v>5</v>
      </c>
      <c r="E10868" s="22" t="s">
        <v>34</v>
      </c>
      <c r="F10868" s="22" t="s">
        <v>39</v>
      </c>
      <c r="G10868" s="1">
        <v>4287.12</v>
      </c>
    </row>
    <row r="10869" spans="2:7">
      <c r="B10869" s="22" t="s">
        <v>228</v>
      </c>
      <c r="C10869" s="22" t="s">
        <v>7</v>
      </c>
      <c r="D10869" s="22" t="s">
        <v>5</v>
      </c>
      <c r="E10869" s="22" t="s">
        <v>34</v>
      </c>
      <c r="F10869" s="22" t="s">
        <v>42</v>
      </c>
      <c r="G10869" s="1">
        <v>2671.38</v>
      </c>
    </row>
    <row r="10870" spans="2:7">
      <c r="B10870" s="22" t="s">
        <v>228</v>
      </c>
      <c r="C10870" s="22" t="s">
        <v>7</v>
      </c>
      <c r="D10870" s="22" t="s">
        <v>5</v>
      </c>
      <c r="E10870" s="22" t="s">
        <v>34</v>
      </c>
      <c r="F10870" s="22" t="s">
        <v>45</v>
      </c>
      <c r="G10870" s="1">
        <v>11446.57</v>
      </c>
    </row>
    <row r="10871" spans="2:7">
      <c r="B10871" s="22" t="s">
        <v>228</v>
      </c>
      <c r="C10871" s="22" t="s">
        <v>7</v>
      </c>
      <c r="D10871" s="22" t="s">
        <v>5</v>
      </c>
      <c r="E10871" s="22" t="s">
        <v>34</v>
      </c>
      <c r="F10871" s="22" t="s">
        <v>47</v>
      </c>
      <c r="G10871" s="1">
        <v>14402.51</v>
      </c>
    </row>
    <row r="10872" spans="2:7">
      <c r="B10872" s="22" t="s">
        <v>228</v>
      </c>
      <c r="C10872" s="22" t="s">
        <v>7</v>
      </c>
      <c r="D10872" s="22" t="s">
        <v>5</v>
      </c>
      <c r="E10872" s="22" t="s">
        <v>34</v>
      </c>
      <c r="F10872" s="22" t="s">
        <v>48</v>
      </c>
      <c r="G10872" s="1">
        <v>5805.18</v>
      </c>
    </row>
    <row r="10873" spans="2:7">
      <c r="B10873" s="22" t="s">
        <v>228</v>
      </c>
      <c r="C10873" s="22" t="s">
        <v>7</v>
      </c>
      <c r="D10873" s="22" t="s">
        <v>5</v>
      </c>
      <c r="E10873" s="22" t="s">
        <v>34</v>
      </c>
      <c r="F10873" s="22" t="s">
        <v>75</v>
      </c>
      <c r="G10873" s="1">
        <v>117</v>
      </c>
    </row>
    <row r="10874" spans="2:7">
      <c r="B10874" s="22" t="s">
        <v>228</v>
      </c>
      <c r="C10874" s="22" t="s">
        <v>7</v>
      </c>
      <c r="D10874" s="22" t="s">
        <v>5</v>
      </c>
      <c r="E10874" s="22" t="s">
        <v>34</v>
      </c>
      <c r="F10874" s="22" t="s">
        <v>49</v>
      </c>
      <c r="G10874" s="1">
        <v>14834</v>
      </c>
    </row>
    <row r="10875" spans="2:7">
      <c r="B10875" s="22" t="s">
        <v>228</v>
      </c>
      <c r="C10875" s="22" t="s">
        <v>7</v>
      </c>
      <c r="D10875" s="22" t="s">
        <v>5</v>
      </c>
      <c r="E10875" s="22" t="s">
        <v>34</v>
      </c>
      <c r="F10875" s="22" t="s">
        <v>50</v>
      </c>
      <c r="G10875" s="1">
        <v>3549.06</v>
      </c>
    </row>
    <row r="10876" spans="2:7">
      <c r="B10876" s="22" t="s">
        <v>228</v>
      </c>
      <c r="C10876" s="22" t="s">
        <v>7</v>
      </c>
      <c r="D10876" s="22" t="s">
        <v>5</v>
      </c>
      <c r="E10876" s="22" t="s">
        <v>34</v>
      </c>
      <c r="F10876" s="22" t="s">
        <v>51</v>
      </c>
      <c r="G10876" s="1">
        <v>3790</v>
      </c>
    </row>
    <row r="10877" spans="2:7">
      <c r="B10877" s="22" t="s">
        <v>228</v>
      </c>
      <c r="C10877" s="22" t="s">
        <v>7</v>
      </c>
      <c r="D10877" s="22" t="s">
        <v>5</v>
      </c>
      <c r="E10877" s="22" t="s">
        <v>34</v>
      </c>
      <c r="F10877" s="22" t="s">
        <v>53</v>
      </c>
      <c r="G10877" s="1">
        <v>4942.9799999999996</v>
      </c>
    </row>
    <row r="10878" spans="2:7">
      <c r="B10878" s="22" t="s">
        <v>228</v>
      </c>
      <c r="C10878" s="22" t="s">
        <v>7</v>
      </c>
      <c r="D10878" s="22" t="s">
        <v>5</v>
      </c>
      <c r="E10878" s="22" t="s">
        <v>34</v>
      </c>
      <c r="F10878" s="22" t="s">
        <v>54</v>
      </c>
      <c r="G10878" s="1">
        <v>3850</v>
      </c>
    </row>
    <row r="10879" spans="2:7">
      <c r="B10879" s="22" t="s">
        <v>228</v>
      </c>
      <c r="C10879" s="22" t="s">
        <v>7</v>
      </c>
      <c r="D10879" s="22" t="s">
        <v>5</v>
      </c>
      <c r="E10879" s="22" t="s">
        <v>34</v>
      </c>
      <c r="F10879" s="22" t="s">
        <v>56</v>
      </c>
      <c r="G10879" s="1">
        <v>909.81</v>
      </c>
    </row>
    <row r="10880" spans="2:7">
      <c r="B10880" s="22" t="s">
        <v>228</v>
      </c>
      <c r="C10880" s="22" t="s">
        <v>7</v>
      </c>
      <c r="D10880" s="22" t="s">
        <v>5</v>
      </c>
      <c r="E10880" s="22" t="s">
        <v>34</v>
      </c>
      <c r="F10880" s="22" t="s">
        <v>76</v>
      </c>
      <c r="G10880" s="1">
        <v>441.5</v>
      </c>
    </row>
    <row r="10881" spans="2:7">
      <c r="B10881" s="22" t="s">
        <v>228</v>
      </c>
      <c r="C10881" s="22" t="s">
        <v>7</v>
      </c>
      <c r="D10881" s="22" t="s">
        <v>5</v>
      </c>
      <c r="E10881" s="22" t="s">
        <v>34</v>
      </c>
      <c r="F10881" s="22" t="s">
        <v>57</v>
      </c>
      <c r="G10881" s="1">
        <v>26454.05</v>
      </c>
    </row>
    <row r="10882" spans="2:7">
      <c r="B10882" s="22" t="s">
        <v>228</v>
      </c>
      <c r="C10882" s="22" t="s">
        <v>7</v>
      </c>
      <c r="D10882" s="22" t="s">
        <v>5</v>
      </c>
      <c r="E10882" s="22" t="s">
        <v>34</v>
      </c>
      <c r="F10882" s="22" t="s">
        <v>58</v>
      </c>
      <c r="G10882" s="1">
        <v>15179.23</v>
      </c>
    </row>
    <row r="10883" spans="2:7">
      <c r="B10883" s="22" t="s">
        <v>228</v>
      </c>
      <c r="C10883" s="22" t="s">
        <v>7</v>
      </c>
      <c r="D10883" s="22" t="s">
        <v>5</v>
      </c>
      <c r="E10883" s="22" t="s">
        <v>59</v>
      </c>
      <c r="F10883" s="22" t="s">
        <v>55</v>
      </c>
      <c r="G10883" s="1">
        <v>1007.53</v>
      </c>
    </row>
    <row r="10884" spans="2:7">
      <c r="B10884" s="22" t="s">
        <v>228</v>
      </c>
      <c r="C10884" s="22" t="s">
        <v>7</v>
      </c>
      <c r="D10884" s="22" t="s">
        <v>5</v>
      </c>
      <c r="E10884" s="22" t="s">
        <v>60</v>
      </c>
      <c r="F10884" s="22" t="s">
        <v>78</v>
      </c>
      <c r="G10884" s="1">
        <v>19401</v>
      </c>
    </row>
    <row r="10885" spans="2:7">
      <c r="B10885" s="22" t="s">
        <v>228</v>
      </c>
      <c r="C10885" s="22" t="s">
        <v>7</v>
      </c>
      <c r="D10885" s="22" t="s">
        <v>5</v>
      </c>
      <c r="E10885" s="22" t="s">
        <v>60</v>
      </c>
      <c r="F10885" s="22" t="s">
        <v>62</v>
      </c>
      <c r="G10885" s="1">
        <v>43570.8</v>
      </c>
    </row>
    <row r="10886" spans="2:7">
      <c r="B10886" s="22" t="s">
        <v>228</v>
      </c>
      <c r="C10886" s="22" t="s">
        <v>7</v>
      </c>
      <c r="D10886" s="22" t="s">
        <v>7</v>
      </c>
      <c r="E10886" s="22" t="s">
        <v>5</v>
      </c>
      <c r="F10886" s="22" t="s">
        <v>6</v>
      </c>
      <c r="G10886" s="1">
        <v>47952.7</v>
      </c>
    </row>
    <row r="10887" spans="2:7">
      <c r="B10887" s="22" t="s">
        <v>228</v>
      </c>
      <c r="C10887" s="22" t="s">
        <v>7</v>
      </c>
      <c r="D10887" s="22" t="s">
        <v>7</v>
      </c>
      <c r="E10887" s="22" t="s">
        <v>8</v>
      </c>
      <c r="F10887" s="22" t="s">
        <v>9</v>
      </c>
      <c r="G10887" s="1">
        <v>105349.64</v>
      </c>
    </row>
    <row r="10888" spans="2:7">
      <c r="B10888" s="22" t="s">
        <v>228</v>
      </c>
      <c r="C10888" s="22" t="s">
        <v>7</v>
      </c>
      <c r="D10888" s="22" t="s">
        <v>7</v>
      </c>
      <c r="E10888" s="22" t="s">
        <v>8</v>
      </c>
      <c r="F10888" s="22" t="s">
        <v>11</v>
      </c>
      <c r="G10888" s="1">
        <v>1146.5999999999999</v>
      </c>
    </row>
    <row r="10889" spans="2:7">
      <c r="B10889" s="22" t="s">
        <v>228</v>
      </c>
      <c r="C10889" s="22" t="s">
        <v>7</v>
      </c>
      <c r="D10889" s="22" t="s">
        <v>7</v>
      </c>
      <c r="E10889" s="22" t="s">
        <v>8</v>
      </c>
      <c r="F10889" s="22" t="s">
        <v>12</v>
      </c>
      <c r="G10889" s="1">
        <v>7210.6</v>
      </c>
    </row>
    <row r="10890" spans="2:7">
      <c r="B10890" s="22" t="s">
        <v>228</v>
      </c>
      <c r="C10890" s="22" t="s">
        <v>7</v>
      </c>
      <c r="D10890" s="22" t="s">
        <v>7</v>
      </c>
      <c r="E10890" s="22" t="s">
        <v>14</v>
      </c>
      <c r="F10890" s="22" t="s">
        <v>9</v>
      </c>
      <c r="G10890" s="1">
        <v>1869.6</v>
      </c>
    </row>
    <row r="10891" spans="2:7">
      <c r="B10891" s="22" t="s">
        <v>228</v>
      </c>
      <c r="C10891" s="22" t="s">
        <v>7</v>
      </c>
      <c r="D10891" s="22" t="s">
        <v>7</v>
      </c>
      <c r="E10891" s="22" t="s">
        <v>14</v>
      </c>
      <c r="F10891" s="22" t="s">
        <v>11</v>
      </c>
      <c r="G10891" s="1">
        <v>2423.9</v>
      </c>
    </row>
    <row r="10892" spans="2:7">
      <c r="B10892" s="22" t="s">
        <v>228</v>
      </c>
      <c r="C10892" s="22" t="s">
        <v>7</v>
      </c>
      <c r="D10892" s="22" t="s">
        <v>7</v>
      </c>
      <c r="E10892" s="22" t="s">
        <v>14</v>
      </c>
      <c r="F10892" s="22" t="s">
        <v>12</v>
      </c>
      <c r="G10892" s="1">
        <v>15724.96</v>
      </c>
    </row>
    <row r="10893" spans="2:7">
      <c r="B10893" s="22" t="s">
        <v>228</v>
      </c>
      <c r="C10893" s="22" t="s">
        <v>7</v>
      </c>
      <c r="D10893" s="22" t="s">
        <v>7</v>
      </c>
      <c r="E10893" s="22" t="s">
        <v>15</v>
      </c>
      <c r="F10893" s="22" t="s">
        <v>16</v>
      </c>
      <c r="G10893" s="1">
        <v>4713.99</v>
      </c>
    </row>
    <row r="10894" spans="2:7">
      <c r="B10894" s="22" t="s">
        <v>228</v>
      </c>
      <c r="C10894" s="22" t="s">
        <v>7</v>
      </c>
      <c r="D10894" s="22" t="s">
        <v>7</v>
      </c>
      <c r="E10894" s="22" t="s">
        <v>15</v>
      </c>
      <c r="F10894" s="22" t="s">
        <v>71</v>
      </c>
      <c r="G10894" s="1">
        <v>11.01</v>
      </c>
    </row>
    <row r="10895" spans="2:7">
      <c r="B10895" s="22" t="s">
        <v>228</v>
      </c>
      <c r="C10895" s="22" t="s">
        <v>7</v>
      </c>
      <c r="D10895" s="22" t="s">
        <v>7</v>
      </c>
      <c r="E10895" s="22" t="s">
        <v>15</v>
      </c>
      <c r="F10895" s="22" t="s">
        <v>17</v>
      </c>
      <c r="G10895" s="1">
        <v>8653.27</v>
      </c>
    </row>
    <row r="10896" spans="2:7">
      <c r="B10896" s="22" t="s">
        <v>228</v>
      </c>
      <c r="C10896" s="22" t="s">
        <v>7</v>
      </c>
      <c r="D10896" s="22" t="s">
        <v>7</v>
      </c>
      <c r="E10896" s="22" t="s">
        <v>15</v>
      </c>
      <c r="F10896" s="22" t="s">
        <v>18</v>
      </c>
      <c r="G10896" s="1">
        <v>2046.64</v>
      </c>
    </row>
    <row r="10897" spans="2:7">
      <c r="B10897" s="22" t="s">
        <v>228</v>
      </c>
      <c r="C10897" s="22" t="s">
        <v>7</v>
      </c>
      <c r="D10897" s="22" t="s">
        <v>7</v>
      </c>
      <c r="E10897" s="22" t="s">
        <v>15</v>
      </c>
      <c r="F10897" s="22" t="s">
        <v>19</v>
      </c>
      <c r="G10897" s="1">
        <v>17634.63</v>
      </c>
    </row>
    <row r="10898" spans="2:7">
      <c r="B10898" s="22" t="s">
        <v>228</v>
      </c>
      <c r="C10898" s="22" t="s">
        <v>7</v>
      </c>
      <c r="D10898" s="22" t="s">
        <v>7</v>
      </c>
      <c r="E10898" s="22" t="s">
        <v>15</v>
      </c>
      <c r="F10898" s="22" t="s">
        <v>20</v>
      </c>
      <c r="G10898" s="1">
        <v>3707.26</v>
      </c>
    </row>
    <row r="10899" spans="2:7">
      <c r="B10899" s="22" t="s">
        <v>228</v>
      </c>
      <c r="C10899" s="22" t="s">
        <v>7</v>
      </c>
      <c r="D10899" s="22" t="s">
        <v>7</v>
      </c>
      <c r="E10899" s="22" t="s">
        <v>15</v>
      </c>
      <c r="F10899" s="22" t="s">
        <v>21</v>
      </c>
      <c r="G10899" s="1">
        <v>223.15</v>
      </c>
    </row>
    <row r="10900" spans="2:7">
      <c r="B10900" s="22" t="s">
        <v>228</v>
      </c>
      <c r="C10900" s="22" t="s">
        <v>7</v>
      </c>
      <c r="D10900" s="22" t="s">
        <v>7</v>
      </c>
      <c r="E10900" s="22" t="s">
        <v>15</v>
      </c>
      <c r="F10900" s="22" t="s">
        <v>22</v>
      </c>
      <c r="G10900" s="1">
        <v>48.62</v>
      </c>
    </row>
    <row r="10901" spans="2:7">
      <c r="B10901" s="22" t="s">
        <v>228</v>
      </c>
      <c r="C10901" s="22" t="s">
        <v>7</v>
      </c>
      <c r="D10901" s="22" t="s">
        <v>7</v>
      </c>
      <c r="E10901" s="22" t="s">
        <v>15</v>
      </c>
      <c r="F10901" s="22" t="s">
        <v>23</v>
      </c>
      <c r="G10901" s="1">
        <v>708.2</v>
      </c>
    </row>
    <row r="10902" spans="2:7">
      <c r="B10902" s="22" t="s">
        <v>228</v>
      </c>
      <c r="C10902" s="22" t="s">
        <v>7</v>
      </c>
      <c r="D10902" s="22" t="s">
        <v>7</v>
      </c>
      <c r="E10902" s="22" t="s">
        <v>15</v>
      </c>
      <c r="F10902" s="22" t="s">
        <v>24</v>
      </c>
      <c r="G10902" s="1">
        <v>882.21</v>
      </c>
    </row>
    <row r="10903" spans="2:7">
      <c r="B10903" s="22" t="s">
        <v>228</v>
      </c>
      <c r="C10903" s="22" t="s">
        <v>7</v>
      </c>
      <c r="D10903" s="22" t="s">
        <v>7</v>
      </c>
      <c r="E10903" s="22" t="s">
        <v>15</v>
      </c>
      <c r="F10903" s="22" t="s">
        <v>25</v>
      </c>
      <c r="G10903" s="1">
        <v>13637.42</v>
      </c>
    </row>
    <row r="10904" spans="2:7">
      <c r="B10904" s="22" t="s">
        <v>228</v>
      </c>
      <c r="C10904" s="22" t="s">
        <v>7</v>
      </c>
      <c r="D10904" s="22" t="s">
        <v>7</v>
      </c>
      <c r="E10904" s="22" t="s">
        <v>15</v>
      </c>
      <c r="F10904" s="22" t="s">
        <v>26</v>
      </c>
      <c r="G10904" s="1">
        <v>4153.34</v>
      </c>
    </row>
    <row r="10905" spans="2:7">
      <c r="B10905" s="22" t="s">
        <v>228</v>
      </c>
      <c r="C10905" s="22" t="s">
        <v>7</v>
      </c>
      <c r="D10905" s="22" t="s">
        <v>7</v>
      </c>
      <c r="E10905" s="22" t="s">
        <v>15</v>
      </c>
      <c r="F10905" s="22" t="s">
        <v>27</v>
      </c>
      <c r="G10905" s="1">
        <v>432.39</v>
      </c>
    </row>
    <row r="10906" spans="2:7">
      <c r="B10906" s="22" t="s">
        <v>228</v>
      </c>
      <c r="C10906" s="22" t="s">
        <v>7</v>
      </c>
      <c r="D10906" s="22" t="s">
        <v>7</v>
      </c>
      <c r="E10906" s="22" t="s">
        <v>15</v>
      </c>
      <c r="F10906" s="22" t="s">
        <v>72</v>
      </c>
      <c r="G10906" s="1">
        <v>28.04</v>
      </c>
    </row>
    <row r="10907" spans="2:7">
      <c r="B10907" s="22" t="s">
        <v>228</v>
      </c>
      <c r="C10907" s="22" t="s">
        <v>7</v>
      </c>
      <c r="D10907" s="22" t="s">
        <v>7</v>
      </c>
      <c r="E10907" s="22" t="s">
        <v>28</v>
      </c>
      <c r="F10907" s="22" t="s">
        <v>29</v>
      </c>
      <c r="G10907" s="1">
        <v>1651.03</v>
      </c>
    </row>
    <row r="10908" spans="2:7">
      <c r="B10908" s="22" t="s">
        <v>228</v>
      </c>
      <c r="C10908" s="22" t="s">
        <v>7</v>
      </c>
      <c r="D10908" s="22" t="s">
        <v>7</v>
      </c>
      <c r="E10908" s="22" t="s">
        <v>28</v>
      </c>
      <c r="F10908" s="22" t="s">
        <v>31</v>
      </c>
      <c r="G10908" s="1">
        <v>5553.23</v>
      </c>
    </row>
    <row r="10909" spans="2:7">
      <c r="B10909" s="22" t="s">
        <v>228</v>
      </c>
      <c r="C10909" s="22" t="s">
        <v>7</v>
      </c>
      <c r="D10909" s="22" t="s">
        <v>7</v>
      </c>
      <c r="E10909" s="22" t="s">
        <v>34</v>
      </c>
      <c r="F10909" s="22" t="s">
        <v>39</v>
      </c>
      <c r="G10909" s="1">
        <v>3600</v>
      </c>
    </row>
    <row r="10910" spans="2:7">
      <c r="B10910" s="22" t="s">
        <v>228</v>
      </c>
      <c r="C10910" s="22" t="s">
        <v>7</v>
      </c>
      <c r="D10910" s="22" t="s">
        <v>7</v>
      </c>
      <c r="E10910" s="22" t="s">
        <v>34</v>
      </c>
      <c r="F10910" s="22" t="s">
        <v>58</v>
      </c>
      <c r="G10910" s="1">
        <v>1340</v>
      </c>
    </row>
    <row r="10911" spans="2:7">
      <c r="B10911" s="22" t="s">
        <v>228</v>
      </c>
      <c r="C10911" s="22" t="s">
        <v>7</v>
      </c>
      <c r="D10911" s="22" t="s">
        <v>7</v>
      </c>
      <c r="E10911" s="22" t="s">
        <v>59</v>
      </c>
      <c r="F10911" s="22" t="s">
        <v>55</v>
      </c>
      <c r="G10911" s="1">
        <v>165</v>
      </c>
    </row>
    <row r="10912" spans="2:7">
      <c r="B10912" s="22" t="s">
        <v>229</v>
      </c>
      <c r="C10912" s="22" t="s">
        <v>7</v>
      </c>
      <c r="D10912" s="22" t="s">
        <v>5</v>
      </c>
      <c r="E10912" s="22" t="s">
        <v>8</v>
      </c>
      <c r="F10912" s="22" t="s">
        <v>9</v>
      </c>
      <c r="G10912" s="1">
        <v>1163833.24</v>
      </c>
    </row>
    <row r="10913" spans="2:7">
      <c r="B10913" s="22" t="s">
        <v>229</v>
      </c>
      <c r="C10913" s="22" t="s">
        <v>7</v>
      </c>
      <c r="D10913" s="22" t="s">
        <v>5</v>
      </c>
      <c r="E10913" s="22" t="s">
        <v>8</v>
      </c>
      <c r="F10913" s="22" t="s">
        <v>10</v>
      </c>
      <c r="G10913" s="1">
        <v>3925.5</v>
      </c>
    </row>
    <row r="10914" spans="2:7">
      <c r="B10914" s="22" t="s">
        <v>229</v>
      </c>
      <c r="C10914" s="22" t="s">
        <v>7</v>
      </c>
      <c r="D10914" s="22" t="s">
        <v>5</v>
      </c>
      <c r="E10914" s="22" t="s">
        <v>14</v>
      </c>
      <c r="F10914" s="22" t="s">
        <v>9</v>
      </c>
      <c r="G10914" s="1">
        <v>239760.98</v>
      </c>
    </row>
    <row r="10915" spans="2:7">
      <c r="B10915" s="22" t="s">
        <v>229</v>
      </c>
      <c r="C10915" s="22" t="s">
        <v>7</v>
      </c>
      <c r="D10915" s="22" t="s">
        <v>5</v>
      </c>
      <c r="E10915" s="22" t="s">
        <v>14</v>
      </c>
      <c r="F10915" s="22" t="s">
        <v>10</v>
      </c>
      <c r="G10915" s="1">
        <v>7503.5</v>
      </c>
    </row>
    <row r="10916" spans="2:7">
      <c r="B10916" s="22" t="s">
        <v>229</v>
      </c>
      <c r="C10916" s="22" t="s">
        <v>7</v>
      </c>
      <c r="D10916" s="22" t="s">
        <v>5</v>
      </c>
      <c r="E10916" s="22" t="s">
        <v>15</v>
      </c>
      <c r="F10916" s="22" t="s">
        <v>17</v>
      </c>
      <c r="G10916" s="1">
        <v>88309.13</v>
      </c>
    </row>
    <row r="10917" spans="2:7">
      <c r="B10917" s="22" t="s">
        <v>229</v>
      </c>
      <c r="C10917" s="22" t="s">
        <v>7</v>
      </c>
      <c r="D10917" s="22" t="s">
        <v>5</v>
      </c>
      <c r="E10917" s="22" t="s">
        <v>15</v>
      </c>
      <c r="F10917" s="22" t="s">
        <v>18</v>
      </c>
      <c r="G10917" s="1">
        <v>18545.47</v>
      </c>
    </row>
    <row r="10918" spans="2:7">
      <c r="B10918" s="22" t="s">
        <v>229</v>
      </c>
      <c r="C10918" s="22" t="s">
        <v>7</v>
      </c>
      <c r="D10918" s="22" t="s">
        <v>5</v>
      </c>
      <c r="E10918" s="22" t="s">
        <v>15</v>
      </c>
      <c r="F10918" s="22" t="s">
        <v>19</v>
      </c>
      <c r="G10918" s="1">
        <v>178385.96</v>
      </c>
    </row>
    <row r="10919" spans="2:7">
      <c r="B10919" s="22" t="s">
        <v>229</v>
      </c>
      <c r="C10919" s="22" t="s">
        <v>7</v>
      </c>
      <c r="D10919" s="22" t="s">
        <v>5</v>
      </c>
      <c r="E10919" s="22" t="s">
        <v>15</v>
      </c>
      <c r="F10919" s="22" t="s">
        <v>20</v>
      </c>
      <c r="G10919" s="1">
        <v>29642.86</v>
      </c>
    </row>
    <row r="10920" spans="2:7">
      <c r="B10920" s="22" t="s">
        <v>229</v>
      </c>
      <c r="C10920" s="22" t="s">
        <v>7</v>
      </c>
      <c r="D10920" s="22" t="s">
        <v>5</v>
      </c>
      <c r="E10920" s="22" t="s">
        <v>15</v>
      </c>
      <c r="F10920" s="22" t="s">
        <v>23</v>
      </c>
      <c r="G10920" s="1">
        <v>7004.22</v>
      </c>
    </row>
    <row r="10921" spans="2:7">
      <c r="B10921" s="22" t="s">
        <v>229</v>
      </c>
      <c r="C10921" s="22" t="s">
        <v>7</v>
      </c>
      <c r="D10921" s="22" t="s">
        <v>5</v>
      </c>
      <c r="E10921" s="22" t="s">
        <v>15</v>
      </c>
      <c r="F10921" s="22" t="s">
        <v>24</v>
      </c>
      <c r="G10921" s="1">
        <v>3710.64</v>
      </c>
    </row>
    <row r="10922" spans="2:7">
      <c r="B10922" s="22" t="s">
        <v>229</v>
      </c>
      <c r="C10922" s="22" t="s">
        <v>7</v>
      </c>
      <c r="D10922" s="22" t="s">
        <v>5</v>
      </c>
      <c r="E10922" s="22" t="s">
        <v>15</v>
      </c>
      <c r="F10922" s="22" t="s">
        <v>25</v>
      </c>
      <c r="G10922" s="1">
        <v>164872.49</v>
      </c>
    </row>
    <row r="10923" spans="2:7">
      <c r="B10923" s="22" t="s">
        <v>229</v>
      </c>
      <c r="C10923" s="22" t="s">
        <v>7</v>
      </c>
      <c r="D10923" s="22" t="s">
        <v>5</v>
      </c>
      <c r="E10923" s="22" t="s">
        <v>15</v>
      </c>
      <c r="F10923" s="22" t="s">
        <v>26</v>
      </c>
      <c r="G10923" s="1">
        <v>76305.179999999993</v>
      </c>
    </row>
    <row r="10924" spans="2:7">
      <c r="B10924" s="22" t="s">
        <v>229</v>
      </c>
      <c r="C10924" s="22" t="s">
        <v>7</v>
      </c>
      <c r="D10924" s="22" t="s">
        <v>5</v>
      </c>
      <c r="E10924" s="22" t="s">
        <v>15</v>
      </c>
      <c r="F10924" s="22" t="s">
        <v>27</v>
      </c>
      <c r="G10924" s="1">
        <v>3095.42</v>
      </c>
    </row>
    <row r="10925" spans="2:7">
      <c r="B10925" s="22" t="s">
        <v>229</v>
      </c>
      <c r="C10925" s="22" t="s">
        <v>7</v>
      </c>
      <c r="D10925" s="22" t="s">
        <v>5</v>
      </c>
      <c r="E10925" s="22" t="s">
        <v>15</v>
      </c>
      <c r="F10925" s="22" t="s">
        <v>72</v>
      </c>
      <c r="G10925" s="1">
        <v>1766.83</v>
      </c>
    </row>
    <row r="10926" spans="2:7">
      <c r="B10926" s="22" t="s">
        <v>229</v>
      </c>
      <c r="C10926" s="22" t="s">
        <v>7</v>
      </c>
      <c r="D10926" s="22" t="s">
        <v>5</v>
      </c>
      <c r="E10926" s="22" t="s">
        <v>28</v>
      </c>
      <c r="F10926" s="22" t="s">
        <v>29</v>
      </c>
      <c r="G10926" s="1">
        <v>68374.87</v>
      </c>
    </row>
    <row r="10927" spans="2:7">
      <c r="B10927" s="22" t="s">
        <v>229</v>
      </c>
      <c r="C10927" s="22" t="s">
        <v>7</v>
      </c>
      <c r="D10927" s="22" t="s">
        <v>5</v>
      </c>
      <c r="E10927" s="22" t="s">
        <v>28</v>
      </c>
      <c r="F10927" s="22" t="s">
        <v>30</v>
      </c>
      <c r="G10927" s="1">
        <v>17700.02</v>
      </c>
    </row>
    <row r="10928" spans="2:7">
      <c r="B10928" s="22" t="s">
        <v>229</v>
      </c>
      <c r="C10928" s="22" t="s">
        <v>7</v>
      </c>
      <c r="D10928" s="22" t="s">
        <v>5</v>
      </c>
      <c r="E10928" s="22" t="s">
        <v>28</v>
      </c>
      <c r="F10928" s="22" t="s">
        <v>32</v>
      </c>
      <c r="G10928" s="1">
        <v>18708.23</v>
      </c>
    </row>
    <row r="10929" spans="2:7">
      <c r="B10929" s="22" t="s">
        <v>229</v>
      </c>
      <c r="C10929" s="22" t="s">
        <v>7</v>
      </c>
      <c r="D10929" s="22" t="s">
        <v>5</v>
      </c>
      <c r="E10929" s="22" t="s">
        <v>28</v>
      </c>
      <c r="F10929" s="22" t="s">
        <v>33</v>
      </c>
      <c r="G10929" s="1">
        <v>17821.77</v>
      </c>
    </row>
    <row r="10930" spans="2:7">
      <c r="B10930" s="22" t="s">
        <v>229</v>
      </c>
      <c r="C10930" s="22" t="s">
        <v>7</v>
      </c>
      <c r="D10930" s="22" t="s">
        <v>5</v>
      </c>
      <c r="E10930" s="22" t="s">
        <v>34</v>
      </c>
      <c r="F10930" s="22" t="s">
        <v>36</v>
      </c>
      <c r="G10930" s="1">
        <v>403.39</v>
      </c>
    </row>
    <row r="10931" spans="2:7">
      <c r="B10931" s="22" t="s">
        <v>229</v>
      </c>
      <c r="C10931" s="22" t="s">
        <v>7</v>
      </c>
      <c r="D10931" s="22" t="s">
        <v>5</v>
      </c>
      <c r="E10931" s="22" t="s">
        <v>34</v>
      </c>
      <c r="F10931" s="22" t="s">
        <v>73</v>
      </c>
      <c r="G10931" s="1">
        <v>30485.8</v>
      </c>
    </row>
    <row r="10932" spans="2:7">
      <c r="B10932" s="22" t="s">
        <v>229</v>
      </c>
      <c r="C10932" s="22" t="s">
        <v>7</v>
      </c>
      <c r="D10932" s="22" t="s">
        <v>5</v>
      </c>
      <c r="E10932" s="22" t="s">
        <v>34</v>
      </c>
      <c r="F10932" s="22" t="s">
        <v>38</v>
      </c>
      <c r="G10932" s="1">
        <v>741.08</v>
      </c>
    </row>
    <row r="10933" spans="2:7">
      <c r="B10933" s="22" t="s">
        <v>229</v>
      </c>
      <c r="C10933" s="22" t="s">
        <v>7</v>
      </c>
      <c r="D10933" s="22" t="s">
        <v>5</v>
      </c>
      <c r="E10933" s="22" t="s">
        <v>34</v>
      </c>
      <c r="F10933" s="22" t="s">
        <v>39</v>
      </c>
      <c r="G10933" s="1">
        <v>3175.47</v>
      </c>
    </row>
    <row r="10934" spans="2:7">
      <c r="B10934" s="22" t="s">
        <v>229</v>
      </c>
      <c r="C10934" s="22" t="s">
        <v>7</v>
      </c>
      <c r="D10934" s="22" t="s">
        <v>5</v>
      </c>
      <c r="E10934" s="22" t="s">
        <v>34</v>
      </c>
      <c r="F10934" s="22" t="s">
        <v>41</v>
      </c>
      <c r="G10934" s="1">
        <v>1131</v>
      </c>
    </row>
    <row r="10935" spans="2:7">
      <c r="B10935" s="22" t="s">
        <v>229</v>
      </c>
      <c r="C10935" s="22" t="s">
        <v>7</v>
      </c>
      <c r="D10935" s="22" t="s">
        <v>5</v>
      </c>
      <c r="E10935" s="22" t="s">
        <v>34</v>
      </c>
      <c r="F10935" s="22" t="s">
        <v>43</v>
      </c>
      <c r="G10935" s="1">
        <v>13191.84</v>
      </c>
    </row>
    <row r="10936" spans="2:7">
      <c r="B10936" s="22" t="s">
        <v>229</v>
      </c>
      <c r="C10936" s="22" t="s">
        <v>7</v>
      </c>
      <c r="D10936" s="22" t="s">
        <v>5</v>
      </c>
      <c r="E10936" s="22" t="s">
        <v>34</v>
      </c>
      <c r="F10936" s="22" t="s">
        <v>46</v>
      </c>
      <c r="G10936" s="1">
        <v>75</v>
      </c>
    </row>
    <row r="10937" spans="2:7">
      <c r="B10937" s="22" t="s">
        <v>229</v>
      </c>
      <c r="C10937" s="22" t="s">
        <v>7</v>
      </c>
      <c r="D10937" s="22" t="s">
        <v>5</v>
      </c>
      <c r="E10937" s="22" t="s">
        <v>34</v>
      </c>
      <c r="F10937" s="22" t="s">
        <v>47</v>
      </c>
      <c r="G10937" s="1">
        <v>73518.64</v>
      </c>
    </row>
    <row r="10938" spans="2:7">
      <c r="B10938" s="22" t="s">
        <v>229</v>
      </c>
      <c r="C10938" s="22" t="s">
        <v>7</v>
      </c>
      <c r="D10938" s="22" t="s">
        <v>5</v>
      </c>
      <c r="E10938" s="22" t="s">
        <v>34</v>
      </c>
      <c r="F10938" s="22" t="s">
        <v>48</v>
      </c>
      <c r="G10938" s="1">
        <v>4159.3</v>
      </c>
    </row>
    <row r="10939" spans="2:7">
      <c r="B10939" s="22" t="s">
        <v>229</v>
      </c>
      <c r="C10939" s="22" t="s">
        <v>7</v>
      </c>
      <c r="D10939" s="22" t="s">
        <v>5</v>
      </c>
      <c r="E10939" s="22" t="s">
        <v>34</v>
      </c>
      <c r="F10939" s="22" t="s">
        <v>74</v>
      </c>
      <c r="G10939" s="1">
        <v>719.04</v>
      </c>
    </row>
    <row r="10940" spans="2:7">
      <c r="B10940" s="22" t="s">
        <v>229</v>
      </c>
      <c r="C10940" s="22" t="s">
        <v>7</v>
      </c>
      <c r="D10940" s="22" t="s">
        <v>5</v>
      </c>
      <c r="E10940" s="22" t="s">
        <v>34</v>
      </c>
      <c r="F10940" s="22" t="s">
        <v>66</v>
      </c>
      <c r="G10940" s="1">
        <v>32885.800000000003</v>
      </c>
    </row>
    <row r="10941" spans="2:7">
      <c r="B10941" s="22" t="s">
        <v>229</v>
      </c>
      <c r="C10941" s="22" t="s">
        <v>7</v>
      </c>
      <c r="D10941" s="22" t="s">
        <v>5</v>
      </c>
      <c r="E10941" s="22" t="s">
        <v>34</v>
      </c>
      <c r="F10941" s="22" t="s">
        <v>50</v>
      </c>
      <c r="G10941" s="1">
        <v>16078.26</v>
      </c>
    </row>
    <row r="10942" spans="2:7">
      <c r="B10942" s="22" t="s">
        <v>229</v>
      </c>
      <c r="C10942" s="22" t="s">
        <v>7</v>
      </c>
      <c r="D10942" s="22" t="s">
        <v>5</v>
      </c>
      <c r="E10942" s="22" t="s">
        <v>34</v>
      </c>
      <c r="F10942" s="22" t="s">
        <v>52</v>
      </c>
      <c r="G10942" s="1">
        <v>6997.55</v>
      </c>
    </row>
    <row r="10943" spans="2:7">
      <c r="B10943" s="22" t="s">
        <v>229</v>
      </c>
      <c r="C10943" s="22" t="s">
        <v>7</v>
      </c>
      <c r="D10943" s="22" t="s">
        <v>5</v>
      </c>
      <c r="E10943" s="22" t="s">
        <v>34</v>
      </c>
      <c r="F10943" s="22" t="s">
        <v>53</v>
      </c>
      <c r="G10943" s="1">
        <v>3780</v>
      </c>
    </row>
    <row r="10944" spans="2:7">
      <c r="B10944" s="22" t="s">
        <v>229</v>
      </c>
      <c r="C10944" s="22" t="s">
        <v>7</v>
      </c>
      <c r="D10944" s="22" t="s">
        <v>5</v>
      </c>
      <c r="E10944" s="22" t="s">
        <v>34</v>
      </c>
      <c r="F10944" s="22" t="s">
        <v>55</v>
      </c>
      <c r="G10944" s="1">
        <v>6824</v>
      </c>
    </row>
    <row r="10945" spans="2:7">
      <c r="B10945" s="22" t="s">
        <v>229</v>
      </c>
      <c r="C10945" s="22" t="s">
        <v>7</v>
      </c>
      <c r="D10945" s="22" t="s">
        <v>5</v>
      </c>
      <c r="E10945" s="22" t="s">
        <v>34</v>
      </c>
      <c r="F10945" s="22" t="s">
        <v>56</v>
      </c>
      <c r="G10945" s="1">
        <v>19421.16</v>
      </c>
    </row>
    <row r="10946" spans="2:7">
      <c r="B10946" s="22" t="s">
        <v>229</v>
      </c>
      <c r="C10946" s="22" t="s">
        <v>7</v>
      </c>
      <c r="D10946" s="22" t="s">
        <v>5</v>
      </c>
      <c r="E10946" s="22" t="s">
        <v>34</v>
      </c>
      <c r="F10946" s="22" t="s">
        <v>57</v>
      </c>
      <c r="G10946" s="1">
        <v>35153.78</v>
      </c>
    </row>
    <row r="10947" spans="2:7">
      <c r="B10947" s="22" t="s">
        <v>229</v>
      </c>
      <c r="C10947" s="22" t="s">
        <v>7</v>
      </c>
      <c r="D10947" s="22" t="s">
        <v>5</v>
      </c>
      <c r="E10947" s="22" t="s">
        <v>34</v>
      </c>
      <c r="F10947" s="22" t="s">
        <v>58</v>
      </c>
      <c r="G10947" s="1">
        <v>3249.91</v>
      </c>
    </row>
    <row r="10948" spans="2:7">
      <c r="B10948" s="22" t="s">
        <v>229</v>
      </c>
      <c r="C10948" s="22" t="s">
        <v>7</v>
      </c>
      <c r="D10948" s="22" t="s">
        <v>5</v>
      </c>
      <c r="E10948" s="22" t="s">
        <v>59</v>
      </c>
      <c r="F10948" s="22" t="s">
        <v>55</v>
      </c>
      <c r="G10948" s="1">
        <v>5321.16</v>
      </c>
    </row>
    <row r="10949" spans="2:7">
      <c r="B10949" s="22" t="s">
        <v>229</v>
      </c>
      <c r="C10949" s="22" t="s">
        <v>7</v>
      </c>
      <c r="D10949" s="22" t="s">
        <v>5</v>
      </c>
      <c r="E10949" s="22" t="s">
        <v>60</v>
      </c>
      <c r="F10949" s="22" t="s">
        <v>61</v>
      </c>
      <c r="G10949" s="1">
        <v>3449.17</v>
      </c>
    </row>
    <row r="10950" spans="2:7">
      <c r="B10950" s="22" t="s">
        <v>229</v>
      </c>
      <c r="C10950" s="22" t="s">
        <v>7</v>
      </c>
      <c r="D10950" s="22" t="s">
        <v>5</v>
      </c>
      <c r="E10950" s="22" t="s">
        <v>60</v>
      </c>
      <c r="F10950" s="22" t="s">
        <v>62</v>
      </c>
      <c r="G10950" s="1">
        <v>13636.01</v>
      </c>
    </row>
    <row r="10951" spans="2:7">
      <c r="B10951" s="22" t="s">
        <v>229</v>
      </c>
      <c r="C10951" s="22" t="s">
        <v>7</v>
      </c>
      <c r="D10951" s="22" t="s">
        <v>7</v>
      </c>
      <c r="E10951" s="22" t="s">
        <v>8</v>
      </c>
      <c r="F10951" s="22" t="s">
        <v>9</v>
      </c>
      <c r="G10951" s="1">
        <v>4611.13</v>
      </c>
    </row>
    <row r="10952" spans="2:7">
      <c r="B10952" s="22" t="s">
        <v>229</v>
      </c>
      <c r="C10952" s="22" t="s">
        <v>7</v>
      </c>
      <c r="D10952" s="22" t="s">
        <v>7</v>
      </c>
      <c r="E10952" s="22" t="s">
        <v>8</v>
      </c>
      <c r="F10952" s="22" t="s">
        <v>10</v>
      </c>
      <c r="G10952" s="1">
        <v>544</v>
      </c>
    </row>
    <row r="10953" spans="2:7">
      <c r="B10953" s="22" t="s">
        <v>229</v>
      </c>
      <c r="C10953" s="22" t="s">
        <v>7</v>
      </c>
      <c r="D10953" s="22" t="s">
        <v>7</v>
      </c>
      <c r="E10953" s="22" t="s">
        <v>8</v>
      </c>
      <c r="F10953" s="22" t="s">
        <v>12</v>
      </c>
      <c r="G10953" s="1">
        <v>14124</v>
      </c>
    </row>
    <row r="10954" spans="2:7">
      <c r="B10954" s="22" t="s">
        <v>229</v>
      </c>
      <c r="C10954" s="22" t="s">
        <v>7</v>
      </c>
      <c r="D10954" s="22" t="s">
        <v>7</v>
      </c>
      <c r="E10954" s="22" t="s">
        <v>14</v>
      </c>
      <c r="F10954" s="22" t="s">
        <v>9</v>
      </c>
      <c r="G10954" s="1">
        <v>5516.05</v>
      </c>
    </row>
    <row r="10955" spans="2:7">
      <c r="B10955" s="22" t="s">
        <v>229</v>
      </c>
      <c r="C10955" s="22" t="s">
        <v>7</v>
      </c>
      <c r="D10955" s="22" t="s">
        <v>7</v>
      </c>
      <c r="E10955" s="22" t="s">
        <v>14</v>
      </c>
      <c r="F10955" s="22" t="s">
        <v>12</v>
      </c>
      <c r="G10955" s="1">
        <v>7429</v>
      </c>
    </row>
    <row r="10956" spans="2:7">
      <c r="B10956" s="22" t="s">
        <v>229</v>
      </c>
      <c r="C10956" s="22" t="s">
        <v>7</v>
      </c>
      <c r="D10956" s="22" t="s">
        <v>7</v>
      </c>
      <c r="E10956" s="22" t="s">
        <v>15</v>
      </c>
      <c r="F10956" s="22" t="s">
        <v>17</v>
      </c>
      <c r="G10956" s="1">
        <v>1474.1</v>
      </c>
    </row>
    <row r="10957" spans="2:7">
      <c r="B10957" s="22" t="s">
        <v>229</v>
      </c>
      <c r="C10957" s="22" t="s">
        <v>7</v>
      </c>
      <c r="D10957" s="22" t="s">
        <v>7</v>
      </c>
      <c r="E10957" s="22" t="s">
        <v>15</v>
      </c>
      <c r="F10957" s="22" t="s">
        <v>18</v>
      </c>
      <c r="G10957" s="1">
        <v>986.37</v>
      </c>
    </row>
    <row r="10958" spans="2:7">
      <c r="B10958" s="22" t="s">
        <v>229</v>
      </c>
      <c r="C10958" s="22" t="s">
        <v>7</v>
      </c>
      <c r="D10958" s="22" t="s">
        <v>7</v>
      </c>
      <c r="E10958" s="22" t="s">
        <v>15</v>
      </c>
      <c r="F10958" s="22" t="s">
        <v>19</v>
      </c>
      <c r="G10958" s="1">
        <v>2905.05</v>
      </c>
    </row>
    <row r="10959" spans="2:7">
      <c r="B10959" s="22" t="s">
        <v>229</v>
      </c>
      <c r="C10959" s="22" t="s">
        <v>7</v>
      </c>
      <c r="D10959" s="22" t="s">
        <v>7</v>
      </c>
      <c r="E10959" s="22" t="s">
        <v>15</v>
      </c>
      <c r="F10959" s="22" t="s">
        <v>20</v>
      </c>
      <c r="G10959" s="1">
        <v>727.57</v>
      </c>
    </row>
    <row r="10960" spans="2:7">
      <c r="B10960" s="22" t="s">
        <v>229</v>
      </c>
      <c r="C10960" s="22" t="s">
        <v>7</v>
      </c>
      <c r="D10960" s="22" t="s">
        <v>7</v>
      </c>
      <c r="E10960" s="22" t="s">
        <v>15</v>
      </c>
      <c r="F10960" s="22" t="s">
        <v>23</v>
      </c>
      <c r="G10960" s="1">
        <v>114.79</v>
      </c>
    </row>
    <row r="10961" spans="2:7">
      <c r="B10961" s="22" t="s">
        <v>229</v>
      </c>
      <c r="C10961" s="22" t="s">
        <v>7</v>
      </c>
      <c r="D10961" s="22" t="s">
        <v>7</v>
      </c>
      <c r="E10961" s="22" t="s">
        <v>15</v>
      </c>
      <c r="F10961" s="22" t="s">
        <v>24</v>
      </c>
      <c r="G10961" s="1">
        <v>178.55</v>
      </c>
    </row>
    <row r="10962" spans="2:7">
      <c r="B10962" s="22" t="s">
        <v>229</v>
      </c>
      <c r="C10962" s="22" t="s">
        <v>7</v>
      </c>
      <c r="D10962" s="22" t="s">
        <v>7</v>
      </c>
      <c r="E10962" s="22" t="s">
        <v>15</v>
      </c>
      <c r="F10962" s="22" t="s">
        <v>25</v>
      </c>
      <c r="G10962" s="1">
        <v>576.29</v>
      </c>
    </row>
    <row r="10963" spans="2:7">
      <c r="B10963" s="22" t="s">
        <v>229</v>
      </c>
      <c r="C10963" s="22" t="s">
        <v>7</v>
      </c>
      <c r="D10963" s="22" t="s">
        <v>7</v>
      </c>
      <c r="E10963" s="22" t="s">
        <v>15</v>
      </c>
      <c r="F10963" s="22" t="s">
        <v>26</v>
      </c>
      <c r="G10963" s="1">
        <v>1728.9</v>
      </c>
    </row>
    <row r="10964" spans="2:7">
      <c r="B10964" s="22" t="s">
        <v>229</v>
      </c>
      <c r="C10964" s="22" t="s">
        <v>7</v>
      </c>
      <c r="D10964" s="22" t="s">
        <v>7</v>
      </c>
      <c r="E10964" s="22" t="s">
        <v>15</v>
      </c>
      <c r="F10964" s="22" t="s">
        <v>27</v>
      </c>
      <c r="G10964" s="1">
        <v>34.78</v>
      </c>
    </row>
    <row r="10965" spans="2:7">
      <c r="B10965" s="22" t="s">
        <v>229</v>
      </c>
      <c r="C10965" s="22" t="s">
        <v>7</v>
      </c>
      <c r="D10965" s="22" t="s">
        <v>7</v>
      </c>
      <c r="E10965" s="22" t="s">
        <v>15</v>
      </c>
      <c r="F10965" s="22" t="s">
        <v>72</v>
      </c>
      <c r="G10965" s="1">
        <v>104.34</v>
      </c>
    </row>
    <row r="10966" spans="2:7">
      <c r="B10966" s="22" t="s">
        <v>229</v>
      </c>
      <c r="C10966" s="22" t="s">
        <v>7</v>
      </c>
      <c r="D10966" s="22" t="s">
        <v>7</v>
      </c>
      <c r="E10966" s="22" t="s">
        <v>28</v>
      </c>
      <c r="F10966" s="22" t="s">
        <v>29</v>
      </c>
      <c r="G10966" s="1">
        <v>54083.13</v>
      </c>
    </row>
    <row r="10967" spans="2:7">
      <c r="B10967" s="22" t="s">
        <v>229</v>
      </c>
      <c r="C10967" s="22" t="s">
        <v>7</v>
      </c>
      <c r="D10967" s="22" t="s">
        <v>7</v>
      </c>
      <c r="E10967" s="22" t="s">
        <v>28</v>
      </c>
      <c r="F10967" s="22" t="s">
        <v>33</v>
      </c>
      <c r="G10967" s="1">
        <v>2082.16</v>
      </c>
    </row>
    <row r="10968" spans="2:7">
      <c r="B10968" s="22" t="s">
        <v>229</v>
      </c>
      <c r="C10968" s="22" t="s">
        <v>7</v>
      </c>
      <c r="D10968" s="22" t="s">
        <v>7</v>
      </c>
      <c r="E10968" s="22" t="s">
        <v>34</v>
      </c>
      <c r="F10968" s="22" t="s">
        <v>38</v>
      </c>
      <c r="G10968" s="1">
        <v>758.92</v>
      </c>
    </row>
    <row r="10969" spans="2:7">
      <c r="B10969" s="22" t="s">
        <v>229</v>
      </c>
      <c r="C10969" s="22" t="s">
        <v>7</v>
      </c>
      <c r="D10969" s="22" t="s">
        <v>7</v>
      </c>
      <c r="E10969" s="22" t="s">
        <v>34</v>
      </c>
      <c r="F10969" s="22" t="s">
        <v>39</v>
      </c>
      <c r="G10969" s="1">
        <v>6400.16</v>
      </c>
    </row>
    <row r="10970" spans="2:7">
      <c r="B10970" s="22" t="s">
        <v>229</v>
      </c>
      <c r="C10970" s="22" t="s">
        <v>7</v>
      </c>
      <c r="D10970" s="22" t="s">
        <v>7</v>
      </c>
      <c r="E10970" s="22" t="s">
        <v>34</v>
      </c>
      <c r="F10970" s="22" t="s">
        <v>45</v>
      </c>
      <c r="G10970" s="1">
        <v>1850.03</v>
      </c>
    </row>
    <row r="10971" spans="2:7">
      <c r="B10971" s="22" t="s">
        <v>229</v>
      </c>
      <c r="C10971" s="22" t="s">
        <v>7</v>
      </c>
      <c r="D10971" s="22" t="s">
        <v>7</v>
      </c>
      <c r="E10971" s="22" t="s">
        <v>34</v>
      </c>
      <c r="F10971" s="22" t="s">
        <v>46</v>
      </c>
      <c r="G10971" s="1">
        <v>1931.6</v>
      </c>
    </row>
    <row r="10972" spans="2:7">
      <c r="B10972" s="22" t="s">
        <v>229</v>
      </c>
      <c r="C10972" s="22" t="s">
        <v>7</v>
      </c>
      <c r="D10972" s="22" t="s">
        <v>7</v>
      </c>
      <c r="E10972" s="22" t="s">
        <v>34</v>
      </c>
      <c r="F10972" s="22" t="s">
        <v>47</v>
      </c>
      <c r="G10972" s="1">
        <v>1606.63</v>
      </c>
    </row>
    <row r="10973" spans="2:7">
      <c r="B10973" s="22" t="s">
        <v>229</v>
      </c>
      <c r="C10973" s="22" t="s">
        <v>7</v>
      </c>
      <c r="D10973" s="22" t="s">
        <v>7</v>
      </c>
      <c r="E10973" s="22" t="s">
        <v>34</v>
      </c>
      <c r="F10973" s="22" t="s">
        <v>48</v>
      </c>
      <c r="G10973" s="1">
        <v>1193.0999999999999</v>
      </c>
    </row>
    <row r="10974" spans="2:7">
      <c r="B10974" s="22" t="s">
        <v>229</v>
      </c>
      <c r="C10974" s="22" t="s">
        <v>7</v>
      </c>
      <c r="D10974" s="22" t="s">
        <v>7</v>
      </c>
      <c r="E10974" s="22" t="s">
        <v>34</v>
      </c>
      <c r="F10974" s="22" t="s">
        <v>66</v>
      </c>
      <c r="G10974" s="1">
        <v>56689</v>
      </c>
    </row>
    <row r="10975" spans="2:7">
      <c r="B10975" s="22" t="s">
        <v>229</v>
      </c>
      <c r="C10975" s="22" t="s">
        <v>7</v>
      </c>
      <c r="D10975" s="22" t="s">
        <v>7</v>
      </c>
      <c r="E10975" s="22" t="s">
        <v>34</v>
      </c>
      <c r="F10975" s="22" t="s">
        <v>49</v>
      </c>
      <c r="G10975" s="1">
        <v>31052.65</v>
      </c>
    </row>
    <row r="10976" spans="2:7">
      <c r="B10976" s="22" t="s">
        <v>229</v>
      </c>
      <c r="C10976" s="22" t="s">
        <v>7</v>
      </c>
      <c r="D10976" s="22" t="s">
        <v>7</v>
      </c>
      <c r="E10976" s="22" t="s">
        <v>34</v>
      </c>
      <c r="F10976" s="22" t="s">
        <v>50</v>
      </c>
      <c r="G10976" s="1">
        <v>8428.23</v>
      </c>
    </row>
    <row r="10977" spans="2:7">
      <c r="B10977" s="22" t="s">
        <v>229</v>
      </c>
      <c r="C10977" s="22" t="s">
        <v>7</v>
      </c>
      <c r="D10977" s="22" t="s">
        <v>7</v>
      </c>
      <c r="E10977" s="22" t="s">
        <v>34</v>
      </c>
      <c r="F10977" s="22" t="s">
        <v>55</v>
      </c>
      <c r="G10977" s="1">
        <v>380</v>
      </c>
    </row>
    <row r="10978" spans="2:7">
      <c r="B10978" s="22" t="s">
        <v>229</v>
      </c>
      <c r="C10978" s="22" t="s">
        <v>7</v>
      </c>
      <c r="D10978" s="22" t="s">
        <v>7</v>
      </c>
      <c r="E10978" s="22" t="s">
        <v>34</v>
      </c>
      <c r="F10978" s="22" t="s">
        <v>57</v>
      </c>
      <c r="G10978" s="1">
        <v>14203.93</v>
      </c>
    </row>
    <row r="10979" spans="2:7">
      <c r="B10979" s="22" t="s">
        <v>229</v>
      </c>
      <c r="C10979" s="22" t="s">
        <v>7</v>
      </c>
      <c r="D10979" s="22" t="s">
        <v>7</v>
      </c>
      <c r="E10979" s="22" t="s">
        <v>34</v>
      </c>
      <c r="F10979" s="22" t="s">
        <v>91</v>
      </c>
      <c r="G10979" s="1">
        <v>19598.28</v>
      </c>
    </row>
    <row r="10980" spans="2:7">
      <c r="B10980" s="22" t="s">
        <v>229</v>
      </c>
      <c r="C10980" s="22" t="s">
        <v>7</v>
      </c>
      <c r="D10980" s="22" t="s">
        <v>7</v>
      </c>
      <c r="E10980" s="22" t="s">
        <v>34</v>
      </c>
      <c r="F10980" s="22" t="s">
        <v>58</v>
      </c>
      <c r="G10980" s="1">
        <v>994.85</v>
      </c>
    </row>
    <row r="10981" spans="2:7">
      <c r="B10981" s="22" t="s">
        <v>229</v>
      </c>
      <c r="C10981" s="22" t="s">
        <v>7</v>
      </c>
      <c r="D10981" s="22" t="s">
        <v>7</v>
      </c>
      <c r="E10981" s="22" t="s">
        <v>59</v>
      </c>
      <c r="F10981" s="22" t="s">
        <v>55</v>
      </c>
      <c r="G10981" s="1">
        <v>1671.66</v>
      </c>
    </row>
    <row r="10982" spans="2:7">
      <c r="B10982" s="22" t="s">
        <v>229</v>
      </c>
      <c r="C10982" s="22" t="s">
        <v>7</v>
      </c>
      <c r="D10982" s="22" t="s">
        <v>7</v>
      </c>
      <c r="E10982" s="22" t="s">
        <v>60</v>
      </c>
      <c r="F10982" s="22" t="s">
        <v>78</v>
      </c>
      <c r="G10982" s="1">
        <v>3172.67</v>
      </c>
    </row>
    <row r="10983" spans="2:7">
      <c r="B10983" s="22" t="s">
        <v>229</v>
      </c>
      <c r="C10983" s="22" t="s">
        <v>7</v>
      </c>
      <c r="D10983" s="22" t="s">
        <v>7</v>
      </c>
      <c r="E10983" s="22" t="s">
        <v>60</v>
      </c>
      <c r="F10983" s="22" t="s">
        <v>62</v>
      </c>
      <c r="G10983" s="1">
        <v>6587.47</v>
      </c>
    </row>
    <row r="10984" spans="2:7">
      <c r="B10984" s="22" t="s">
        <v>230</v>
      </c>
      <c r="C10984" s="22" t="s">
        <v>7</v>
      </c>
      <c r="D10984" s="22" t="s">
        <v>5</v>
      </c>
      <c r="E10984" s="22" t="s">
        <v>7</v>
      </c>
      <c r="F10984" s="22" t="s">
        <v>6</v>
      </c>
      <c r="G10984" s="1">
        <v>-13394.29</v>
      </c>
    </row>
    <row r="10985" spans="2:7">
      <c r="B10985" s="22" t="s">
        <v>230</v>
      </c>
      <c r="C10985" s="22" t="s">
        <v>7</v>
      </c>
      <c r="D10985" s="22" t="s">
        <v>5</v>
      </c>
      <c r="E10985" s="22" t="s">
        <v>8</v>
      </c>
      <c r="F10985" s="22" t="s">
        <v>9</v>
      </c>
      <c r="G10985" s="1">
        <v>388657.06</v>
      </c>
    </row>
    <row r="10986" spans="2:7">
      <c r="B10986" s="22" t="s">
        <v>230</v>
      </c>
      <c r="C10986" s="22" t="s">
        <v>7</v>
      </c>
      <c r="D10986" s="22" t="s">
        <v>5</v>
      </c>
      <c r="E10986" s="22" t="s">
        <v>8</v>
      </c>
      <c r="F10986" s="22" t="s">
        <v>10</v>
      </c>
      <c r="G10986" s="1">
        <v>5265</v>
      </c>
    </row>
    <row r="10987" spans="2:7">
      <c r="B10987" s="22" t="s">
        <v>230</v>
      </c>
      <c r="C10987" s="22" t="s">
        <v>7</v>
      </c>
      <c r="D10987" s="22" t="s">
        <v>5</v>
      </c>
      <c r="E10987" s="22" t="s">
        <v>8</v>
      </c>
      <c r="F10987" s="22" t="s">
        <v>12</v>
      </c>
      <c r="G10987" s="1">
        <v>3658.62</v>
      </c>
    </row>
    <row r="10988" spans="2:7">
      <c r="B10988" s="22" t="s">
        <v>230</v>
      </c>
      <c r="C10988" s="22" t="s">
        <v>7</v>
      </c>
      <c r="D10988" s="22" t="s">
        <v>5</v>
      </c>
      <c r="E10988" s="22" t="s">
        <v>14</v>
      </c>
      <c r="F10988" s="22" t="s">
        <v>9</v>
      </c>
      <c r="G10988" s="1">
        <v>171192.98</v>
      </c>
    </row>
    <row r="10989" spans="2:7">
      <c r="B10989" s="22" t="s">
        <v>230</v>
      </c>
      <c r="C10989" s="22" t="s">
        <v>7</v>
      </c>
      <c r="D10989" s="22" t="s">
        <v>5</v>
      </c>
      <c r="E10989" s="22" t="s">
        <v>14</v>
      </c>
      <c r="F10989" s="22" t="s">
        <v>10</v>
      </c>
      <c r="G10989" s="1">
        <v>15741.13</v>
      </c>
    </row>
    <row r="10990" spans="2:7">
      <c r="B10990" s="22" t="s">
        <v>230</v>
      </c>
      <c r="C10990" s="22" t="s">
        <v>7</v>
      </c>
      <c r="D10990" s="22" t="s">
        <v>5</v>
      </c>
      <c r="E10990" s="22" t="s">
        <v>14</v>
      </c>
      <c r="F10990" s="22" t="s">
        <v>11</v>
      </c>
      <c r="G10990" s="1">
        <v>5230.5200000000004</v>
      </c>
    </row>
    <row r="10991" spans="2:7">
      <c r="B10991" s="22" t="s">
        <v>230</v>
      </c>
      <c r="C10991" s="22" t="s">
        <v>7</v>
      </c>
      <c r="D10991" s="22" t="s">
        <v>5</v>
      </c>
      <c r="E10991" s="22" t="s">
        <v>15</v>
      </c>
      <c r="F10991" s="22" t="s">
        <v>16</v>
      </c>
      <c r="G10991" s="1">
        <v>18.47</v>
      </c>
    </row>
    <row r="10992" spans="2:7">
      <c r="B10992" s="22" t="s">
        <v>230</v>
      </c>
      <c r="C10992" s="22" t="s">
        <v>7</v>
      </c>
      <c r="D10992" s="22" t="s">
        <v>5</v>
      </c>
      <c r="E10992" s="22" t="s">
        <v>15</v>
      </c>
      <c r="F10992" s="22" t="s">
        <v>71</v>
      </c>
      <c r="G10992" s="1">
        <v>24.14</v>
      </c>
    </row>
    <row r="10993" spans="2:7">
      <c r="B10993" s="22" t="s">
        <v>230</v>
      </c>
      <c r="C10993" s="22" t="s">
        <v>7</v>
      </c>
      <c r="D10993" s="22" t="s">
        <v>5</v>
      </c>
      <c r="E10993" s="22" t="s">
        <v>15</v>
      </c>
      <c r="F10993" s="22" t="s">
        <v>17</v>
      </c>
      <c r="G10993" s="1">
        <v>29740.68</v>
      </c>
    </row>
    <row r="10994" spans="2:7">
      <c r="B10994" s="22" t="s">
        <v>230</v>
      </c>
      <c r="C10994" s="22" t="s">
        <v>7</v>
      </c>
      <c r="D10994" s="22" t="s">
        <v>5</v>
      </c>
      <c r="E10994" s="22" t="s">
        <v>15</v>
      </c>
      <c r="F10994" s="22" t="s">
        <v>18</v>
      </c>
      <c r="G10994" s="1">
        <v>14389.49</v>
      </c>
    </row>
    <row r="10995" spans="2:7">
      <c r="B10995" s="22" t="s">
        <v>230</v>
      </c>
      <c r="C10995" s="22" t="s">
        <v>7</v>
      </c>
      <c r="D10995" s="22" t="s">
        <v>5</v>
      </c>
      <c r="E10995" s="22" t="s">
        <v>15</v>
      </c>
      <c r="F10995" s="22" t="s">
        <v>19</v>
      </c>
      <c r="G10995" s="1">
        <v>56575.69</v>
      </c>
    </row>
    <row r="10996" spans="2:7">
      <c r="B10996" s="22" t="s">
        <v>230</v>
      </c>
      <c r="C10996" s="22" t="s">
        <v>7</v>
      </c>
      <c r="D10996" s="22" t="s">
        <v>5</v>
      </c>
      <c r="E10996" s="22" t="s">
        <v>15</v>
      </c>
      <c r="F10996" s="22" t="s">
        <v>20</v>
      </c>
      <c r="G10996" s="1">
        <v>22364.54</v>
      </c>
    </row>
    <row r="10997" spans="2:7">
      <c r="B10997" s="22" t="s">
        <v>230</v>
      </c>
      <c r="C10997" s="22" t="s">
        <v>7</v>
      </c>
      <c r="D10997" s="22" t="s">
        <v>5</v>
      </c>
      <c r="E10997" s="22" t="s">
        <v>15</v>
      </c>
      <c r="F10997" s="22" t="s">
        <v>21</v>
      </c>
      <c r="G10997" s="1">
        <v>774.34</v>
      </c>
    </row>
    <row r="10998" spans="2:7">
      <c r="B10998" s="22" t="s">
        <v>230</v>
      </c>
      <c r="C10998" s="22" t="s">
        <v>7</v>
      </c>
      <c r="D10998" s="22" t="s">
        <v>5</v>
      </c>
      <c r="E10998" s="22" t="s">
        <v>15</v>
      </c>
      <c r="F10998" s="22" t="s">
        <v>22</v>
      </c>
      <c r="G10998" s="1">
        <v>374.77</v>
      </c>
    </row>
    <row r="10999" spans="2:7">
      <c r="B10999" s="22" t="s">
        <v>230</v>
      </c>
      <c r="C10999" s="22" t="s">
        <v>7</v>
      </c>
      <c r="D10999" s="22" t="s">
        <v>5</v>
      </c>
      <c r="E10999" s="22" t="s">
        <v>15</v>
      </c>
      <c r="F10999" s="22" t="s">
        <v>23</v>
      </c>
      <c r="G10999" s="1">
        <v>2510.1799999999998</v>
      </c>
    </row>
    <row r="11000" spans="2:7">
      <c r="B11000" s="22" t="s">
        <v>230</v>
      </c>
      <c r="C11000" s="22" t="s">
        <v>7</v>
      </c>
      <c r="D11000" s="22" t="s">
        <v>5</v>
      </c>
      <c r="E11000" s="22" t="s">
        <v>15</v>
      </c>
      <c r="F11000" s="22" t="s">
        <v>24</v>
      </c>
      <c r="G11000" s="1">
        <v>7132.5</v>
      </c>
    </row>
    <row r="11001" spans="2:7">
      <c r="B11001" s="22" t="s">
        <v>230</v>
      </c>
      <c r="C11001" s="22" t="s">
        <v>7</v>
      </c>
      <c r="D11001" s="22" t="s">
        <v>5</v>
      </c>
      <c r="E11001" s="22" t="s">
        <v>15</v>
      </c>
      <c r="F11001" s="22" t="s">
        <v>25</v>
      </c>
      <c r="G11001" s="1">
        <v>54585.08</v>
      </c>
    </row>
    <row r="11002" spans="2:7">
      <c r="B11002" s="22" t="s">
        <v>230</v>
      </c>
      <c r="C11002" s="22" t="s">
        <v>7</v>
      </c>
      <c r="D11002" s="22" t="s">
        <v>5</v>
      </c>
      <c r="E11002" s="22" t="s">
        <v>15</v>
      </c>
      <c r="F11002" s="22" t="s">
        <v>26</v>
      </c>
      <c r="G11002" s="1">
        <v>69856.149999999994</v>
      </c>
    </row>
    <row r="11003" spans="2:7">
      <c r="B11003" s="22" t="s">
        <v>230</v>
      </c>
      <c r="C11003" s="22" t="s">
        <v>7</v>
      </c>
      <c r="D11003" s="22" t="s">
        <v>5</v>
      </c>
      <c r="E11003" s="22" t="s">
        <v>15</v>
      </c>
      <c r="F11003" s="22" t="s">
        <v>27</v>
      </c>
      <c r="G11003" s="1">
        <v>1197.98</v>
      </c>
    </row>
    <row r="11004" spans="2:7">
      <c r="B11004" s="22" t="s">
        <v>230</v>
      </c>
      <c r="C11004" s="22" t="s">
        <v>7</v>
      </c>
      <c r="D11004" s="22" t="s">
        <v>5</v>
      </c>
      <c r="E11004" s="22" t="s">
        <v>15</v>
      </c>
      <c r="F11004" s="22" t="s">
        <v>72</v>
      </c>
      <c r="G11004" s="1">
        <v>1204.75</v>
      </c>
    </row>
    <row r="11005" spans="2:7">
      <c r="B11005" s="22" t="s">
        <v>230</v>
      </c>
      <c r="C11005" s="22" t="s">
        <v>7</v>
      </c>
      <c r="D11005" s="22" t="s">
        <v>5</v>
      </c>
      <c r="E11005" s="22" t="s">
        <v>28</v>
      </c>
      <c r="F11005" s="22" t="s">
        <v>29</v>
      </c>
      <c r="G11005" s="1">
        <v>40037.129999999997</v>
      </c>
    </row>
    <row r="11006" spans="2:7">
      <c r="B11006" s="22" t="s">
        <v>230</v>
      </c>
      <c r="C11006" s="22" t="s">
        <v>7</v>
      </c>
      <c r="D11006" s="22" t="s">
        <v>5</v>
      </c>
      <c r="E11006" s="22" t="s">
        <v>28</v>
      </c>
      <c r="F11006" s="22" t="s">
        <v>30</v>
      </c>
      <c r="G11006" s="1">
        <v>8606</v>
      </c>
    </row>
    <row r="11007" spans="2:7">
      <c r="B11007" s="22" t="s">
        <v>230</v>
      </c>
      <c r="C11007" s="22" t="s">
        <v>7</v>
      </c>
      <c r="D11007" s="22" t="s">
        <v>5</v>
      </c>
      <c r="E11007" s="22" t="s">
        <v>28</v>
      </c>
      <c r="F11007" s="22" t="s">
        <v>31</v>
      </c>
      <c r="G11007" s="1">
        <v>24820.26</v>
      </c>
    </row>
    <row r="11008" spans="2:7">
      <c r="B11008" s="22" t="s">
        <v>230</v>
      </c>
      <c r="C11008" s="22" t="s">
        <v>7</v>
      </c>
      <c r="D11008" s="22" t="s">
        <v>5</v>
      </c>
      <c r="E11008" s="22" t="s">
        <v>28</v>
      </c>
      <c r="F11008" s="22" t="s">
        <v>32</v>
      </c>
      <c r="G11008" s="1">
        <v>169.29</v>
      </c>
    </row>
    <row r="11009" spans="2:7">
      <c r="B11009" s="22" t="s">
        <v>230</v>
      </c>
      <c r="C11009" s="22" t="s">
        <v>7</v>
      </c>
      <c r="D11009" s="22" t="s">
        <v>5</v>
      </c>
      <c r="E11009" s="22" t="s">
        <v>28</v>
      </c>
      <c r="F11009" s="22" t="s">
        <v>33</v>
      </c>
      <c r="G11009" s="1">
        <v>7463.34</v>
      </c>
    </row>
    <row r="11010" spans="2:7">
      <c r="B11010" s="22" t="s">
        <v>230</v>
      </c>
      <c r="C11010" s="22" t="s">
        <v>7</v>
      </c>
      <c r="D11010" s="22" t="s">
        <v>5</v>
      </c>
      <c r="E11010" s="22" t="s">
        <v>34</v>
      </c>
      <c r="F11010" s="22" t="s">
        <v>35</v>
      </c>
      <c r="G11010" s="1">
        <v>1609.61</v>
      </c>
    </row>
    <row r="11011" spans="2:7">
      <c r="B11011" s="22" t="s">
        <v>230</v>
      </c>
      <c r="C11011" s="22" t="s">
        <v>7</v>
      </c>
      <c r="D11011" s="22" t="s">
        <v>5</v>
      </c>
      <c r="E11011" s="22" t="s">
        <v>34</v>
      </c>
      <c r="F11011" s="22" t="s">
        <v>36</v>
      </c>
      <c r="G11011" s="1">
        <v>1861.54</v>
      </c>
    </row>
    <row r="11012" spans="2:7">
      <c r="B11012" s="22" t="s">
        <v>230</v>
      </c>
      <c r="C11012" s="22" t="s">
        <v>7</v>
      </c>
      <c r="D11012" s="22" t="s">
        <v>5</v>
      </c>
      <c r="E11012" s="22" t="s">
        <v>34</v>
      </c>
      <c r="F11012" s="22" t="s">
        <v>38</v>
      </c>
      <c r="G11012" s="1">
        <v>1171.33</v>
      </c>
    </row>
    <row r="11013" spans="2:7">
      <c r="B11013" s="22" t="s">
        <v>230</v>
      </c>
      <c r="C11013" s="22" t="s">
        <v>7</v>
      </c>
      <c r="D11013" s="22" t="s">
        <v>5</v>
      </c>
      <c r="E11013" s="22" t="s">
        <v>34</v>
      </c>
      <c r="F11013" s="22" t="s">
        <v>39</v>
      </c>
      <c r="G11013" s="1">
        <v>8104.57</v>
      </c>
    </row>
    <row r="11014" spans="2:7">
      <c r="B11014" s="22" t="s">
        <v>230</v>
      </c>
      <c r="C11014" s="22" t="s">
        <v>7</v>
      </c>
      <c r="D11014" s="22" t="s">
        <v>5</v>
      </c>
      <c r="E11014" s="22" t="s">
        <v>34</v>
      </c>
      <c r="F11014" s="22" t="s">
        <v>40</v>
      </c>
      <c r="G11014" s="1">
        <v>2332.8000000000002</v>
      </c>
    </row>
    <row r="11015" spans="2:7">
      <c r="B11015" s="22" t="s">
        <v>230</v>
      </c>
      <c r="C11015" s="22" t="s">
        <v>7</v>
      </c>
      <c r="D11015" s="22" t="s">
        <v>5</v>
      </c>
      <c r="E11015" s="22" t="s">
        <v>34</v>
      </c>
      <c r="F11015" s="22" t="s">
        <v>41</v>
      </c>
      <c r="G11015" s="1">
        <v>1131</v>
      </c>
    </row>
    <row r="11016" spans="2:7">
      <c r="B11016" s="22" t="s">
        <v>230</v>
      </c>
      <c r="C11016" s="22" t="s">
        <v>7</v>
      </c>
      <c r="D11016" s="22" t="s">
        <v>5</v>
      </c>
      <c r="E11016" s="22" t="s">
        <v>34</v>
      </c>
      <c r="F11016" s="22" t="s">
        <v>46</v>
      </c>
      <c r="G11016" s="1">
        <v>2062.7399999999998</v>
      </c>
    </row>
    <row r="11017" spans="2:7">
      <c r="B11017" s="22" t="s">
        <v>230</v>
      </c>
      <c r="C11017" s="22" t="s">
        <v>7</v>
      </c>
      <c r="D11017" s="22" t="s">
        <v>5</v>
      </c>
      <c r="E11017" s="22" t="s">
        <v>34</v>
      </c>
      <c r="F11017" s="22" t="s">
        <v>47</v>
      </c>
      <c r="G11017" s="1">
        <v>27192.85</v>
      </c>
    </row>
    <row r="11018" spans="2:7">
      <c r="B11018" s="22" t="s">
        <v>230</v>
      </c>
      <c r="C11018" s="22" t="s">
        <v>7</v>
      </c>
      <c r="D11018" s="22" t="s">
        <v>5</v>
      </c>
      <c r="E11018" s="22" t="s">
        <v>34</v>
      </c>
      <c r="F11018" s="22" t="s">
        <v>48</v>
      </c>
      <c r="G11018" s="1">
        <v>13751.6</v>
      </c>
    </row>
    <row r="11019" spans="2:7">
      <c r="B11019" s="22" t="s">
        <v>230</v>
      </c>
      <c r="C11019" s="22" t="s">
        <v>7</v>
      </c>
      <c r="D11019" s="22" t="s">
        <v>5</v>
      </c>
      <c r="E11019" s="22" t="s">
        <v>34</v>
      </c>
      <c r="F11019" s="22" t="s">
        <v>75</v>
      </c>
      <c r="G11019" s="1">
        <v>2641.67</v>
      </c>
    </row>
    <row r="11020" spans="2:7">
      <c r="B11020" s="22" t="s">
        <v>230</v>
      </c>
      <c r="C11020" s="22" t="s">
        <v>7</v>
      </c>
      <c r="D11020" s="22" t="s">
        <v>5</v>
      </c>
      <c r="E11020" s="22" t="s">
        <v>34</v>
      </c>
      <c r="F11020" s="22" t="s">
        <v>66</v>
      </c>
      <c r="G11020" s="1">
        <v>6726.47</v>
      </c>
    </row>
    <row r="11021" spans="2:7">
      <c r="B11021" s="22" t="s">
        <v>230</v>
      </c>
      <c r="C11021" s="22" t="s">
        <v>7</v>
      </c>
      <c r="D11021" s="22" t="s">
        <v>5</v>
      </c>
      <c r="E11021" s="22" t="s">
        <v>34</v>
      </c>
      <c r="F11021" s="22" t="s">
        <v>49</v>
      </c>
      <c r="G11021" s="1">
        <v>13982</v>
      </c>
    </row>
    <row r="11022" spans="2:7">
      <c r="B11022" s="22" t="s">
        <v>230</v>
      </c>
      <c r="C11022" s="22" t="s">
        <v>7</v>
      </c>
      <c r="D11022" s="22" t="s">
        <v>5</v>
      </c>
      <c r="E11022" s="22" t="s">
        <v>34</v>
      </c>
      <c r="F11022" s="22" t="s">
        <v>50</v>
      </c>
      <c r="G11022" s="1">
        <v>6301.45</v>
      </c>
    </row>
    <row r="11023" spans="2:7">
      <c r="B11023" s="22" t="s">
        <v>230</v>
      </c>
      <c r="C11023" s="22" t="s">
        <v>7</v>
      </c>
      <c r="D11023" s="22" t="s">
        <v>5</v>
      </c>
      <c r="E11023" s="22" t="s">
        <v>34</v>
      </c>
      <c r="F11023" s="22" t="s">
        <v>52</v>
      </c>
      <c r="G11023" s="1">
        <v>1633.75</v>
      </c>
    </row>
    <row r="11024" spans="2:7">
      <c r="B11024" s="22" t="s">
        <v>230</v>
      </c>
      <c r="C11024" s="22" t="s">
        <v>7</v>
      </c>
      <c r="D11024" s="22" t="s">
        <v>5</v>
      </c>
      <c r="E11024" s="22" t="s">
        <v>34</v>
      </c>
      <c r="F11024" s="22" t="s">
        <v>55</v>
      </c>
      <c r="G11024" s="1">
        <v>210</v>
      </c>
    </row>
    <row r="11025" spans="2:7">
      <c r="B11025" s="22" t="s">
        <v>230</v>
      </c>
      <c r="C11025" s="22" t="s">
        <v>7</v>
      </c>
      <c r="D11025" s="22" t="s">
        <v>5</v>
      </c>
      <c r="E11025" s="22" t="s">
        <v>34</v>
      </c>
      <c r="F11025" s="22" t="s">
        <v>56</v>
      </c>
      <c r="G11025" s="1">
        <v>100318.36</v>
      </c>
    </row>
    <row r="11026" spans="2:7">
      <c r="B11026" s="22" t="s">
        <v>230</v>
      </c>
      <c r="C11026" s="22" t="s">
        <v>7</v>
      </c>
      <c r="D11026" s="22" t="s">
        <v>5</v>
      </c>
      <c r="E11026" s="22" t="s">
        <v>34</v>
      </c>
      <c r="F11026" s="22" t="s">
        <v>57</v>
      </c>
      <c r="G11026" s="1">
        <v>9321.5</v>
      </c>
    </row>
    <row r="11027" spans="2:7">
      <c r="B11027" s="22" t="s">
        <v>230</v>
      </c>
      <c r="C11027" s="22" t="s">
        <v>7</v>
      </c>
      <c r="D11027" s="22" t="s">
        <v>5</v>
      </c>
      <c r="E11027" s="22" t="s">
        <v>34</v>
      </c>
      <c r="F11027" s="22" t="s">
        <v>91</v>
      </c>
      <c r="G11027" s="1">
        <v>17640.830000000002</v>
      </c>
    </row>
    <row r="11028" spans="2:7">
      <c r="B11028" s="22" t="s">
        <v>230</v>
      </c>
      <c r="C11028" s="22" t="s">
        <v>7</v>
      </c>
      <c r="D11028" s="22" t="s">
        <v>5</v>
      </c>
      <c r="E11028" s="22" t="s">
        <v>34</v>
      </c>
      <c r="F11028" s="22" t="s">
        <v>58</v>
      </c>
      <c r="G11028" s="1">
        <v>257.10000000000002</v>
      </c>
    </row>
    <row r="11029" spans="2:7">
      <c r="B11029" s="22" t="s">
        <v>230</v>
      </c>
      <c r="C11029" s="22" t="s">
        <v>7</v>
      </c>
      <c r="D11029" s="22" t="s">
        <v>5</v>
      </c>
      <c r="E11029" s="22" t="s">
        <v>59</v>
      </c>
      <c r="F11029" s="22" t="s">
        <v>55</v>
      </c>
      <c r="G11029" s="1">
        <v>3887.02</v>
      </c>
    </row>
    <row r="11030" spans="2:7">
      <c r="B11030" s="22" t="s">
        <v>230</v>
      </c>
      <c r="C11030" s="22" t="s">
        <v>7</v>
      </c>
      <c r="D11030" s="22" t="s">
        <v>7</v>
      </c>
      <c r="E11030" s="22" t="s">
        <v>5</v>
      </c>
      <c r="F11030" s="22" t="s">
        <v>6</v>
      </c>
      <c r="G11030" s="1">
        <v>13394.29</v>
      </c>
    </row>
    <row r="11031" spans="2:7">
      <c r="B11031" s="22" t="s">
        <v>230</v>
      </c>
      <c r="C11031" s="22" t="s">
        <v>7</v>
      </c>
      <c r="D11031" s="22" t="s">
        <v>7</v>
      </c>
      <c r="E11031" s="22" t="s">
        <v>8</v>
      </c>
      <c r="F11031" s="22" t="s">
        <v>9</v>
      </c>
      <c r="G11031" s="1">
        <v>55354.03</v>
      </c>
    </row>
    <row r="11032" spans="2:7">
      <c r="B11032" s="22" t="s">
        <v>230</v>
      </c>
      <c r="C11032" s="22" t="s">
        <v>7</v>
      </c>
      <c r="D11032" s="22" t="s">
        <v>7</v>
      </c>
      <c r="E11032" s="22" t="s">
        <v>8</v>
      </c>
      <c r="F11032" s="22" t="s">
        <v>11</v>
      </c>
      <c r="G11032" s="1">
        <v>2261.35</v>
      </c>
    </row>
    <row r="11033" spans="2:7">
      <c r="B11033" s="22" t="s">
        <v>230</v>
      </c>
      <c r="C11033" s="22" t="s">
        <v>7</v>
      </c>
      <c r="D11033" s="22" t="s">
        <v>7</v>
      </c>
      <c r="E11033" s="22" t="s">
        <v>8</v>
      </c>
      <c r="F11033" s="22" t="s">
        <v>12</v>
      </c>
      <c r="G11033" s="1">
        <v>5705.08</v>
      </c>
    </row>
    <row r="11034" spans="2:7">
      <c r="B11034" s="22" t="s">
        <v>230</v>
      </c>
      <c r="C11034" s="22" t="s">
        <v>7</v>
      </c>
      <c r="D11034" s="22" t="s">
        <v>7</v>
      </c>
      <c r="E11034" s="22" t="s">
        <v>14</v>
      </c>
      <c r="F11034" s="22" t="s">
        <v>9</v>
      </c>
      <c r="G11034" s="1">
        <v>65890.149999999994</v>
      </c>
    </row>
    <row r="11035" spans="2:7">
      <c r="B11035" s="22" t="s">
        <v>230</v>
      </c>
      <c r="C11035" s="22" t="s">
        <v>7</v>
      </c>
      <c r="D11035" s="22" t="s">
        <v>7</v>
      </c>
      <c r="E11035" s="22" t="s">
        <v>14</v>
      </c>
      <c r="F11035" s="22" t="s">
        <v>10</v>
      </c>
      <c r="G11035" s="1">
        <v>1337.05</v>
      </c>
    </row>
    <row r="11036" spans="2:7">
      <c r="B11036" s="22" t="s">
        <v>230</v>
      </c>
      <c r="C11036" s="22" t="s">
        <v>7</v>
      </c>
      <c r="D11036" s="22" t="s">
        <v>7</v>
      </c>
      <c r="E11036" s="22" t="s">
        <v>14</v>
      </c>
      <c r="F11036" s="22" t="s">
        <v>12</v>
      </c>
      <c r="G11036" s="1">
        <v>13956.11</v>
      </c>
    </row>
    <row r="11037" spans="2:7">
      <c r="B11037" s="22" t="s">
        <v>230</v>
      </c>
      <c r="C11037" s="22" t="s">
        <v>7</v>
      </c>
      <c r="D11037" s="22" t="s">
        <v>7</v>
      </c>
      <c r="E11037" s="22" t="s">
        <v>15</v>
      </c>
      <c r="F11037" s="22" t="s">
        <v>16</v>
      </c>
      <c r="G11037" s="1">
        <v>3.13</v>
      </c>
    </row>
    <row r="11038" spans="2:7">
      <c r="B11038" s="22" t="s">
        <v>230</v>
      </c>
      <c r="C11038" s="22" t="s">
        <v>7</v>
      </c>
      <c r="D11038" s="22" t="s">
        <v>7</v>
      </c>
      <c r="E11038" s="22" t="s">
        <v>15</v>
      </c>
      <c r="F11038" s="22" t="s">
        <v>71</v>
      </c>
      <c r="G11038" s="1">
        <v>7.06</v>
      </c>
    </row>
    <row r="11039" spans="2:7">
      <c r="B11039" s="22" t="s">
        <v>230</v>
      </c>
      <c r="C11039" s="22" t="s">
        <v>7</v>
      </c>
      <c r="D11039" s="22" t="s">
        <v>7</v>
      </c>
      <c r="E11039" s="22" t="s">
        <v>15</v>
      </c>
      <c r="F11039" s="22" t="s">
        <v>17</v>
      </c>
      <c r="G11039" s="1">
        <v>4824</v>
      </c>
    </row>
    <row r="11040" spans="2:7">
      <c r="B11040" s="22" t="s">
        <v>230</v>
      </c>
      <c r="C11040" s="22" t="s">
        <v>7</v>
      </c>
      <c r="D11040" s="22" t="s">
        <v>7</v>
      </c>
      <c r="E11040" s="22" t="s">
        <v>15</v>
      </c>
      <c r="F11040" s="22" t="s">
        <v>18</v>
      </c>
      <c r="G11040" s="1">
        <v>6151.46</v>
      </c>
    </row>
    <row r="11041" spans="2:7">
      <c r="B11041" s="22" t="s">
        <v>230</v>
      </c>
      <c r="C11041" s="22" t="s">
        <v>7</v>
      </c>
      <c r="D11041" s="22" t="s">
        <v>7</v>
      </c>
      <c r="E11041" s="22" t="s">
        <v>15</v>
      </c>
      <c r="F11041" s="22" t="s">
        <v>19</v>
      </c>
      <c r="G11041" s="1">
        <v>9626.48</v>
      </c>
    </row>
    <row r="11042" spans="2:7">
      <c r="B11042" s="22" t="s">
        <v>230</v>
      </c>
      <c r="C11042" s="22" t="s">
        <v>7</v>
      </c>
      <c r="D11042" s="22" t="s">
        <v>7</v>
      </c>
      <c r="E11042" s="22" t="s">
        <v>15</v>
      </c>
      <c r="F11042" s="22" t="s">
        <v>20</v>
      </c>
      <c r="G11042" s="1">
        <v>10742.53</v>
      </c>
    </row>
    <row r="11043" spans="2:7">
      <c r="B11043" s="22" t="s">
        <v>230</v>
      </c>
      <c r="C11043" s="22" t="s">
        <v>7</v>
      </c>
      <c r="D11043" s="22" t="s">
        <v>7</v>
      </c>
      <c r="E11043" s="22" t="s">
        <v>15</v>
      </c>
      <c r="F11043" s="22" t="s">
        <v>21</v>
      </c>
      <c r="G11043" s="1">
        <v>125.65</v>
      </c>
    </row>
    <row r="11044" spans="2:7">
      <c r="B11044" s="22" t="s">
        <v>230</v>
      </c>
      <c r="C11044" s="22" t="s">
        <v>7</v>
      </c>
      <c r="D11044" s="22" t="s">
        <v>7</v>
      </c>
      <c r="E11044" s="22" t="s">
        <v>15</v>
      </c>
      <c r="F11044" s="22" t="s">
        <v>22</v>
      </c>
      <c r="G11044" s="1">
        <v>157.94999999999999</v>
      </c>
    </row>
    <row r="11045" spans="2:7">
      <c r="B11045" s="22" t="s">
        <v>230</v>
      </c>
      <c r="C11045" s="22" t="s">
        <v>7</v>
      </c>
      <c r="D11045" s="22" t="s">
        <v>7</v>
      </c>
      <c r="E11045" s="22" t="s">
        <v>15</v>
      </c>
      <c r="F11045" s="22" t="s">
        <v>23</v>
      </c>
      <c r="G11045" s="1">
        <v>521.14</v>
      </c>
    </row>
    <row r="11046" spans="2:7">
      <c r="B11046" s="22" t="s">
        <v>230</v>
      </c>
      <c r="C11046" s="22" t="s">
        <v>7</v>
      </c>
      <c r="D11046" s="22" t="s">
        <v>7</v>
      </c>
      <c r="E11046" s="22" t="s">
        <v>15</v>
      </c>
      <c r="F11046" s="22" t="s">
        <v>24</v>
      </c>
      <c r="G11046" s="1">
        <v>1443.66</v>
      </c>
    </row>
    <row r="11047" spans="2:7">
      <c r="B11047" s="22" t="s">
        <v>230</v>
      </c>
      <c r="C11047" s="22" t="s">
        <v>7</v>
      </c>
      <c r="D11047" s="22" t="s">
        <v>7</v>
      </c>
      <c r="E11047" s="22" t="s">
        <v>15</v>
      </c>
      <c r="F11047" s="22" t="s">
        <v>25</v>
      </c>
      <c r="G11047" s="1">
        <v>9147.5400000000009</v>
      </c>
    </row>
    <row r="11048" spans="2:7">
      <c r="B11048" s="22" t="s">
        <v>230</v>
      </c>
      <c r="C11048" s="22" t="s">
        <v>7</v>
      </c>
      <c r="D11048" s="22" t="s">
        <v>7</v>
      </c>
      <c r="E11048" s="22" t="s">
        <v>15</v>
      </c>
      <c r="F11048" s="22" t="s">
        <v>26</v>
      </c>
      <c r="G11048" s="1">
        <v>20885.25</v>
      </c>
    </row>
    <row r="11049" spans="2:7">
      <c r="B11049" s="22" t="s">
        <v>230</v>
      </c>
      <c r="C11049" s="22" t="s">
        <v>7</v>
      </c>
      <c r="D11049" s="22" t="s">
        <v>7</v>
      </c>
      <c r="E11049" s="22" t="s">
        <v>15</v>
      </c>
      <c r="F11049" s="22" t="s">
        <v>27</v>
      </c>
      <c r="G11049" s="1">
        <v>193.22</v>
      </c>
    </row>
    <row r="11050" spans="2:7">
      <c r="B11050" s="22" t="s">
        <v>230</v>
      </c>
      <c r="C11050" s="22" t="s">
        <v>7</v>
      </c>
      <c r="D11050" s="22" t="s">
        <v>7</v>
      </c>
      <c r="E11050" s="22" t="s">
        <v>15</v>
      </c>
      <c r="F11050" s="22" t="s">
        <v>72</v>
      </c>
      <c r="G11050" s="1">
        <v>395.13</v>
      </c>
    </row>
    <row r="11051" spans="2:7">
      <c r="B11051" s="22" t="s">
        <v>230</v>
      </c>
      <c r="C11051" s="22" t="s">
        <v>7</v>
      </c>
      <c r="D11051" s="22" t="s">
        <v>7</v>
      </c>
      <c r="E11051" s="22" t="s">
        <v>28</v>
      </c>
      <c r="F11051" s="22" t="s">
        <v>29</v>
      </c>
      <c r="G11051" s="1">
        <v>139.02000000000001</v>
      </c>
    </row>
    <row r="11052" spans="2:7">
      <c r="B11052" s="22" t="s">
        <v>230</v>
      </c>
      <c r="C11052" s="22" t="s">
        <v>7</v>
      </c>
      <c r="D11052" s="22" t="s">
        <v>7</v>
      </c>
      <c r="E11052" s="22" t="s">
        <v>34</v>
      </c>
      <c r="F11052" s="22" t="s">
        <v>37</v>
      </c>
      <c r="G11052" s="1">
        <v>25837</v>
      </c>
    </row>
    <row r="11053" spans="2:7">
      <c r="B11053" s="22" t="s">
        <v>230</v>
      </c>
      <c r="C11053" s="22" t="s">
        <v>7</v>
      </c>
      <c r="D11053" s="22" t="s">
        <v>7</v>
      </c>
      <c r="E11053" s="22" t="s">
        <v>34</v>
      </c>
      <c r="F11053" s="22" t="s">
        <v>50</v>
      </c>
      <c r="G11053" s="1">
        <v>285</v>
      </c>
    </row>
    <row r="11054" spans="2:7">
      <c r="B11054" s="22" t="s">
        <v>230</v>
      </c>
      <c r="C11054" s="22" t="s">
        <v>7</v>
      </c>
      <c r="D11054" s="22" t="s">
        <v>7</v>
      </c>
      <c r="E11054" s="22" t="s">
        <v>59</v>
      </c>
      <c r="F11054" s="22" t="s">
        <v>55</v>
      </c>
      <c r="G11054" s="1">
        <v>110.2</v>
      </c>
    </row>
    <row r="11055" spans="2:7">
      <c r="B11055" s="22" t="s">
        <v>231</v>
      </c>
      <c r="C11055" s="22" t="s">
        <v>7</v>
      </c>
      <c r="D11055" s="22" t="s">
        <v>5</v>
      </c>
      <c r="E11055" s="22" t="s">
        <v>7</v>
      </c>
      <c r="F11055" s="22" t="s">
        <v>6</v>
      </c>
      <c r="G11055" s="1">
        <v>-27733.84</v>
      </c>
    </row>
    <row r="11056" spans="2:7">
      <c r="B11056" s="22" t="s">
        <v>231</v>
      </c>
      <c r="C11056" s="22" t="s">
        <v>7</v>
      </c>
      <c r="D11056" s="22" t="s">
        <v>5</v>
      </c>
      <c r="E11056" s="22" t="s">
        <v>8</v>
      </c>
      <c r="F11056" s="22" t="s">
        <v>9</v>
      </c>
      <c r="G11056" s="1">
        <v>1292768.8899999999</v>
      </c>
    </row>
    <row r="11057" spans="2:7">
      <c r="B11057" s="22" t="s">
        <v>231</v>
      </c>
      <c r="C11057" s="22" t="s">
        <v>7</v>
      </c>
      <c r="D11057" s="22" t="s">
        <v>5</v>
      </c>
      <c r="E11057" s="22" t="s">
        <v>8</v>
      </c>
      <c r="F11057" s="22" t="s">
        <v>10</v>
      </c>
      <c r="G11057" s="1">
        <v>18034.59</v>
      </c>
    </row>
    <row r="11058" spans="2:7">
      <c r="B11058" s="22" t="s">
        <v>231</v>
      </c>
      <c r="C11058" s="22" t="s">
        <v>7</v>
      </c>
      <c r="D11058" s="22" t="s">
        <v>5</v>
      </c>
      <c r="E11058" s="22" t="s">
        <v>8</v>
      </c>
      <c r="F11058" s="22" t="s">
        <v>11</v>
      </c>
      <c r="G11058" s="1">
        <v>1162.8</v>
      </c>
    </row>
    <row r="11059" spans="2:7">
      <c r="B11059" s="22" t="s">
        <v>231</v>
      </c>
      <c r="C11059" s="22" t="s">
        <v>7</v>
      </c>
      <c r="D11059" s="22" t="s">
        <v>5</v>
      </c>
      <c r="E11059" s="22" t="s">
        <v>8</v>
      </c>
      <c r="F11059" s="22" t="s">
        <v>12</v>
      </c>
      <c r="G11059" s="1">
        <v>8186.36</v>
      </c>
    </row>
    <row r="11060" spans="2:7">
      <c r="B11060" s="22" t="s">
        <v>231</v>
      </c>
      <c r="C11060" s="22" t="s">
        <v>7</v>
      </c>
      <c r="D11060" s="22" t="s">
        <v>5</v>
      </c>
      <c r="E11060" s="22" t="s">
        <v>8</v>
      </c>
      <c r="F11060" s="22" t="s">
        <v>70</v>
      </c>
      <c r="G11060" s="1">
        <v>5505</v>
      </c>
    </row>
    <row r="11061" spans="2:7">
      <c r="B11061" s="22" t="s">
        <v>231</v>
      </c>
      <c r="C11061" s="22" t="s">
        <v>7</v>
      </c>
      <c r="D11061" s="22" t="s">
        <v>5</v>
      </c>
      <c r="E11061" s="22" t="s">
        <v>14</v>
      </c>
      <c r="F11061" s="22" t="s">
        <v>9</v>
      </c>
      <c r="G11061" s="1">
        <v>416391.08</v>
      </c>
    </row>
    <row r="11062" spans="2:7">
      <c r="B11062" s="22" t="s">
        <v>231</v>
      </c>
      <c r="C11062" s="22" t="s">
        <v>7</v>
      </c>
      <c r="D11062" s="22" t="s">
        <v>5</v>
      </c>
      <c r="E11062" s="22" t="s">
        <v>14</v>
      </c>
      <c r="F11062" s="22" t="s">
        <v>10</v>
      </c>
      <c r="G11062" s="1">
        <v>22094.52</v>
      </c>
    </row>
    <row r="11063" spans="2:7">
      <c r="B11063" s="22" t="s">
        <v>231</v>
      </c>
      <c r="C11063" s="22" t="s">
        <v>7</v>
      </c>
      <c r="D11063" s="22" t="s">
        <v>5</v>
      </c>
      <c r="E11063" s="22" t="s">
        <v>14</v>
      </c>
      <c r="F11063" s="22" t="s">
        <v>11</v>
      </c>
      <c r="G11063" s="1">
        <v>1437.04</v>
      </c>
    </row>
    <row r="11064" spans="2:7">
      <c r="B11064" s="22" t="s">
        <v>231</v>
      </c>
      <c r="C11064" s="22" t="s">
        <v>7</v>
      </c>
      <c r="D11064" s="22" t="s">
        <v>5</v>
      </c>
      <c r="E11064" s="22" t="s">
        <v>15</v>
      </c>
      <c r="F11064" s="22" t="s">
        <v>16</v>
      </c>
      <c r="G11064" s="1">
        <v>59.1</v>
      </c>
    </row>
    <row r="11065" spans="2:7">
      <c r="B11065" s="22" t="s">
        <v>231</v>
      </c>
      <c r="C11065" s="22" t="s">
        <v>7</v>
      </c>
      <c r="D11065" s="22" t="s">
        <v>5</v>
      </c>
      <c r="E11065" s="22" t="s">
        <v>15</v>
      </c>
      <c r="F11065" s="22" t="s">
        <v>71</v>
      </c>
      <c r="G11065" s="1">
        <v>28.8</v>
      </c>
    </row>
    <row r="11066" spans="2:7">
      <c r="B11066" s="22" t="s">
        <v>231</v>
      </c>
      <c r="C11066" s="22" t="s">
        <v>7</v>
      </c>
      <c r="D11066" s="22" t="s">
        <v>5</v>
      </c>
      <c r="E11066" s="22" t="s">
        <v>15</v>
      </c>
      <c r="F11066" s="22" t="s">
        <v>17</v>
      </c>
      <c r="G11066" s="1">
        <v>99460.2</v>
      </c>
    </row>
    <row r="11067" spans="2:7">
      <c r="B11067" s="22" t="s">
        <v>231</v>
      </c>
      <c r="C11067" s="22" t="s">
        <v>7</v>
      </c>
      <c r="D11067" s="22" t="s">
        <v>5</v>
      </c>
      <c r="E11067" s="22" t="s">
        <v>15</v>
      </c>
      <c r="F11067" s="22" t="s">
        <v>18</v>
      </c>
      <c r="G11067" s="1">
        <v>33125.68</v>
      </c>
    </row>
    <row r="11068" spans="2:7">
      <c r="B11068" s="22" t="s">
        <v>231</v>
      </c>
      <c r="C11068" s="22" t="s">
        <v>7</v>
      </c>
      <c r="D11068" s="22" t="s">
        <v>5</v>
      </c>
      <c r="E11068" s="22" t="s">
        <v>15</v>
      </c>
      <c r="F11068" s="22" t="s">
        <v>19</v>
      </c>
      <c r="G11068" s="1">
        <v>200218.07</v>
      </c>
    </row>
    <row r="11069" spans="2:7">
      <c r="B11069" s="22" t="s">
        <v>231</v>
      </c>
      <c r="C11069" s="22" t="s">
        <v>7</v>
      </c>
      <c r="D11069" s="22" t="s">
        <v>5</v>
      </c>
      <c r="E11069" s="22" t="s">
        <v>15</v>
      </c>
      <c r="F11069" s="22" t="s">
        <v>20</v>
      </c>
      <c r="G11069" s="1">
        <v>51546.26</v>
      </c>
    </row>
    <row r="11070" spans="2:7">
      <c r="B11070" s="22" t="s">
        <v>231</v>
      </c>
      <c r="C11070" s="22" t="s">
        <v>7</v>
      </c>
      <c r="D11070" s="22" t="s">
        <v>5</v>
      </c>
      <c r="E11070" s="22" t="s">
        <v>15</v>
      </c>
      <c r="F11070" s="22" t="s">
        <v>21</v>
      </c>
      <c r="G11070" s="1">
        <v>6098.16</v>
      </c>
    </row>
    <row r="11071" spans="2:7">
      <c r="B11071" s="22" t="s">
        <v>231</v>
      </c>
      <c r="C11071" s="22" t="s">
        <v>7</v>
      </c>
      <c r="D11071" s="22" t="s">
        <v>5</v>
      </c>
      <c r="E11071" s="22" t="s">
        <v>15</v>
      </c>
      <c r="F11071" s="22" t="s">
        <v>22</v>
      </c>
      <c r="G11071" s="1">
        <v>1449.26</v>
      </c>
    </row>
    <row r="11072" spans="2:7">
      <c r="B11072" s="22" t="s">
        <v>231</v>
      </c>
      <c r="C11072" s="22" t="s">
        <v>7</v>
      </c>
      <c r="D11072" s="22" t="s">
        <v>5</v>
      </c>
      <c r="E11072" s="22" t="s">
        <v>15</v>
      </c>
      <c r="F11072" s="22" t="s">
        <v>23</v>
      </c>
      <c r="G11072" s="1">
        <v>6115.1</v>
      </c>
    </row>
    <row r="11073" spans="2:7">
      <c r="B11073" s="22" t="s">
        <v>231</v>
      </c>
      <c r="C11073" s="22" t="s">
        <v>7</v>
      </c>
      <c r="D11073" s="22" t="s">
        <v>5</v>
      </c>
      <c r="E11073" s="22" t="s">
        <v>15</v>
      </c>
      <c r="F11073" s="22" t="s">
        <v>24</v>
      </c>
      <c r="G11073" s="1">
        <v>10954.22</v>
      </c>
    </row>
    <row r="11074" spans="2:7">
      <c r="B11074" s="22" t="s">
        <v>231</v>
      </c>
      <c r="C11074" s="22" t="s">
        <v>7</v>
      </c>
      <c r="D11074" s="22" t="s">
        <v>5</v>
      </c>
      <c r="E11074" s="22" t="s">
        <v>15</v>
      </c>
      <c r="F11074" s="22" t="s">
        <v>25</v>
      </c>
      <c r="G11074" s="1">
        <v>200387.66</v>
      </c>
    </row>
    <row r="11075" spans="2:7">
      <c r="B11075" s="22" t="s">
        <v>231</v>
      </c>
      <c r="C11075" s="22" t="s">
        <v>7</v>
      </c>
      <c r="D11075" s="22" t="s">
        <v>5</v>
      </c>
      <c r="E11075" s="22" t="s">
        <v>15</v>
      </c>
      <c r="F11075" s="22" t="s">
        <v>26</v>
      </c>
      <c r="G11075" s="1">
        <v>103303.25</v>
      </c>
    </row>
    <row r="11076" spans="2:7">
      <c r="B11076" s="22" t="s">
        <v>231</v>
      </c>
      <c r="C11076" s="22" t="s">
        <v>7</v>
      </c>
      <c r="D11076" s="22" t="s">
        <v>5</v>
      </c>
      <c r="E11076" s="22" t="s">
        <v>15</v>
      </c>
      <c r="F11076" s="22" t="s">
        <v>27</v>
      </c>
      <c r="G11076" s="1">
        <v>3486.45</v>
      </c>
    </row>
    <row r="11077" spans="2:7">
      <c r="B11077" s="22" t="s">
        <v>231</v>
      </c>
      <c r="C11077" s="22" t="s">
        <v>7</v>
      </c>
      <c r="D11077" s="22" t="s">
        <v>5</v>
      </c>
      <c r="E11077" s="22" t="s">
        <v>15</v>
      </c>
      <c r="F11077" s="22" t="s">
        <v>72</v>
      </c>
      <c r="G11077" s="1">
        <v>1863.44</v>
      </c>
    </row>
    <row r="11078" spans="2:7">
      <c r="B11078" s="22" t="s">
        <v>231</v>
      </c>
      <c r="C11078" s="22" t="s">
        <v>7</v>
      </c>
      <c r="D11078" s="22" t="s">
        <v>5</v>
      </c>
      <c r="E11078" s="22" t="s">
        <v>28</v>
      </c>
      <c r="F11078" s="22" t="s">
        <v>29</v>
      </c>
      <c r="G11078" s="1">
        <v>89030.81</v>
      </c>
    </row>
    <row r="11079" spans="2:7">
      <c r="B11079" s="22" t="s">
        <v>231</v>
      </c>
      <c r="C11079" s="22" t="s">
        <v>7</v>
      </c>
      <c r="D11079" s="22" t="s">
        <v>5</v>
      </c>
      <c r="E11079" s="22" t="s">
        <v>28</v>
      </c>
      <c r="F11079" s="22" t="s">
        <v>30</v>
      </c>
      <c r="G11079" s="1">
        <v>16973.7</v>
      </c>
    </row>
    <row r="11080" spans="2:7">
      <c r="B11080" s="22" t="s">
        <v>231</v>
      </c>
      <c r="C11080" s="22" t="s">
        <v>7</v>
      </c>
      <c r="D11080" s="22" t="s">
        <v>5</v>
      </c>
      <c r="E11080" s="22" t="s">
        <v>28</v>
      </c>
      <c r="F11080" s="22" t="s">
        <v>32</v>
      </c>
      <c r="G11080" s="1">
        <v>10742.94</v>
      </c>
    </row>
    <row r="11081" spans="2:7">
      <c r="B11081" s="22" t="s">
        <v>231</v>
      </c>
      <c r="C11081" s="22" t="s">
        <v>7</v>
      </c>
      <c r="D11081" s="22" t="s">
        <v>5</v>
      </c>
      <c r="E11081" s="22" t="s">
        <v>28</v>
      </c>
      <c r="F11081" s="22" t="s">
        <v>33</v>
      </c>
      <c r="G11081" s="1">
        <v>15249.91</v>
      </c>
    </row>
    <row r="11082" spans="2:7">
      <c r="B11082" s="22" t="s">
        <v>231</v>
      </c>
      <c r="C11082" s="22" t="s">
        <v>7</v>
      </c>
      <c r="D11082" s="22" t="s">
        <v>5</v>
      </c>
      <c r="E11082" s="22" t="s">
        <v>34</v>
      </c>
      <c r="F11082" s="22" t="s">
        <v>35</v>
      </c>
      <c r="G11082" s="1">
        <v>47.18</v>
      </c>
    </row>
    <row r="11083" spans="2:7">
      <c r="B11083" s="22" t="s">
        <v>231</v>
      </c>
      <c r="C11083" s="22" t="s">
        <v>7</v>
      </c>
      <c r="D11083" s="22" t="s">
        <v>5</v>
      </c>
      <c r="E11083" s="22" t="s">
        <v>34</v>
      </c>
      <c r="F11083" s="22" t="s">
        <v>36</v>
      </c>
      <c r="G11083" s="1">
        <v>4559.03</v>
      </c>
    </row>
    <row r="11084" spans="2:7">
      <c r="B11084" s="22" t="s">
        <v>231</v>
      </c>
      <c r="C11084" s="22" t="s">
        <v>7</v>
      </c>
      <c r="D11084" s="22" t="s">
        <v>5</v>
      </c>
      <c r="E11084" s="22" t="s">
        <v>34</v>
      </c>
      <c r="F11084" s="22" t="s">
        <v>37</v>
      </c>
      <c r="G11084" s="1">
        <v>251154.88</v>
      </c>
    </row>
    <row r="11085" spans="2:7">
      <c r="B11085" s="22" t="s">
        <v>231</v>
      </c>
      <c r="C11085" s="22" t="s">
        <v>7</v>
      </c>
      <c r="D11085" s="22" t="s">
        <v>5</v>
      </c>
      <c r="E11085" s="22" t="s">
        <v>34</v>
      </c>
      <c r="F11085" s="22" t="s">
        <v>38</v>
      </c>
      <c r="G11085" s="1">
        <v>8750.64</v>
      </c>
    </row>
    <row r="11086" spans="2:7">
      <c r="B11086" s="22" t="s">
        <v>231</v>
      </c>
      <c r="C11086" s="22" t="s">
        <v>7</v>
      </c>
      <c r="D11086" s="22" t="s">
        <v>5</v>
      </c>
      <c r="E11086" s="22" t="s">
        <v>34</v>
      </c>
      <c r="F11086" s="22" t="s">
        <v>39</v>
      </c>
      <c r="G11086" s="1">
        <v>9615</v>
      </c>
    </row>
    <row r="11087" spans="2:7">
      <c r="B11087" s="22" t="s">
        <v>231</v>
      </c>
      <c r="C11087" s="22" t="s">
        <v>7</v>
      </c>
      <c r="D11087" s="22" t="s">
        <v>5</v>
      </c>
      <c r="E11087" s="22" t="s">
        <v>34</v>
      </c>
      <c r="F11087" s="22" t="s">
        <v>40</v>
      </c>
      <c r="G11087" s="1">
        <v>8990</v>
      </c>
    </row>
    <row r="11088" spans="2:7">
      <c r="B11088" s="22" t="s">
        <v>231</v>
      </c>
      <c r="C11088" s="22" t="s">
        <v>7</v>
      </c>
      <c r="D11088" s="22" t="s">
        <v>5</v>
      </c>
      <c r="E11088" s="22" t="s">
        <v>34</v>
      </c>
      <c r="F11088" s="22" t="s">
        <v>41</v>
      </c>
      <c r="G11088" s="1">
        <v>1181.05</v>
      </c>
    </row>
    <row r="11089" spans="2:7">
      <c r="B11089" s="22" t="s">
        <v>231</v>
      </c>
      <c r="C11089" s="22" t="s">
        <v>7</v>
      </c>
      <c r="D11089" s="22" t="s">
        <v>5</v>
      </c>
      <c r="E11089" s="22" t="s">
        <v>34</v>
      </c>
      <c r="F11089" s="22" t="s">
        <v>45</v>
      </c>
      <c r="G11089" s="1">
        <v>12179.62</v>
      </c>
    </row>
    <row r="11090" spans="2:7">
      <c r="B11090" s="22" t="s">
        <v>231</v>
      </c>
      <c r="C11090" s="22" t="s">
        <v>7</v>
      </c>
      <c r="D11090" s="22" t="s">
        <v>5</v>
      </c>
      <c r="E11090" s="22" t="s">
        <v>34</v>
      </c>
      <c r="F11090" s="22" t="s">
        <v>46</v>
      </c>
      <c r="G11090" s="1">
        <v>19312.21</v>
      </c>
    </row>
    <row r="11091" spans="2:7">
      <c r="B11091" s="22" t="s">
        <v>231</v>
      </c>
      <c r="C11091" s="22" t="s">
        <v>7</v>
      </c>
      <c r="D11091" s="22" t="s">
        <v>5</v>
      </c>
      <c r="E11091" s="22" t="s">
        <v>34</v>
      </c>
      <c r="F11091" s="22" t="s">
        <v>47</v>
      </c>
      <c r="G11091" s="1">
        <v>54704.69</v>
      </c>
    </row>
    <row r="11092" spans="2:7">
      <c r="B11092" s="22" t="s">
        <v>231</v>
      </c>
      <c r="C11092" s="22" t="s">
        <v>7</v>
      </c>
      <c r="D11092" s="22" t="s">
        <v>5</v>
      </c>
      <c r="E11092" s="22" t="s">
        <v>34</v>
      </c>
      <c r="F11092" s="22" t="s">
        <v>75</v>
      </c>
      <c r="G11092" s="1">
        <v>17365.169999999998</v>
      </c>
    </row>
    <row r="11093" spans="2:7">
      <c r="B11093" s="22" t="s">
        <v>231</v>
      </c>
      <c r="C11093" s="22" t="s">
        <v>7</v>
      </c>
      <c r="D11093" s="22" t="s">
        <v>5</v>
      </c>
      <c r="E11093" s="22" t="s">
        <v>34</v>
      </c>
      <c r="F11093" s="22" t="s">
        <v>49</v>
      </c>
      <c r="G11093" s="1">
        <v>36207</v>
      </c>
    </row>
    <row r="11094" spans="2:7">
      <c r="B11094" s="22" t="s">
        <v>231</v>
      </c>
      <c r="C11094" s="22" t="s">
        <v>7</v>
      </c>
      <c r="D11094" s="22" t="s">
        <v>5</v>
      </c>
      <c r="E11094" s="22" t="s">
        <v>34</v>
      </c>
      <c r="F11094" s="22" t="s">
        <v>50</v>
      </c>
      <c r="G11094" s="1">
        <v>22233.73</v>
      </c>
    </row>
    <row r="11095" spans="2:7">
      <c r="B11095" s="22" t="s">
        <v>231</v>
      </c>
      <c r="C11095" s="22" t="s">
        <v>7</v>
      </c>
      <c r="D11095" s="22" t="s">
        <v>5</v>
      </c>
      <c r="E11095" s="22" t="s">
        <v>34</v>
      </c>
      <c r="F11095" s="22" t="s">
        <v>51</v>
      </c>
      <c r="G11095" s="1">
        <v>1267.8399999999999</v>
      </c>
    </row>
    <row r="11096" spans="2:7">
      <c r="B11096" s="22" t="s">
        <v>231</v>
      </c>
      <c r="C11096" s="22" t="s">
        <v>7</v>
      </c>
      <c r="D11096" s="22" t="s">
        <v>5</v>
      </c>
      <c r="E11096" s="22" t="s">
        <v>34</v>
      </c>
      <c r="F11096" s="22" t="s">
        <v>52</v>
      </c>
      <c r="G11096" s="1">
        <v>148.26</v>
      </c>
    </row>
    <row r="11097" spans="2:7">
      <c r="B11097" s="22" t="s">
        <v>231</v>
      </c>
      <c r="C11097" s="22" t="s">
        <v>7</v>
      </c>
      <c r="D11097" s="22" t="s">
        <v>5</v>
      </c>
      <c r="E11097" s="22" t="s">
        <v>34</v>
      </c>
      <c r="F11097" s="22" t="s">
        <v>53</v>
      </c>
      <c r="G11097" s="1">
        <v>17399.38</v>
      </c>
    </row>
    <row r="11098" spans="2:7">
      <c r="B11098" s="22" t="s">
        <v>231</v>
      </c>
      <c r="C11098" s="22" t="s">
        <v>7</v>
      </c>
      <c r="D11098" s="22" t="s">
        <v>5</v>
      </c>
      <c r="E11098" s="22" t="s">
        <v>34</v>
      </c>
      <c r="F11098" s="22" t="s">
        <v>54</v>
      </c>
      <c r="G11098" s="1">
        <v>7859.05</v>
      </c>
    </row>
    <row r="11099" spans="2:7">
      <c r="B11099" s="22" t="s">
        <v>231</v>
      </c>
      <c r="C11099" s="22" t="s">
        <v>7</v>
      </c>
      <c r="D11099" s="22" t="s">
        <v>5</v>
      </c>
      <c r="E11099" s="22" t="s">
        <v>34</v>
      </c>
      <c r="F11099" s="22" t="s">
        <v>55</v>
      </c>
      <c r="G11099" s="1">
        <v>3650</v>
      </c>
    </row>
    <row r="11100" spans="2:7">
      <c r="B11100" s="22" t="s">
        <v>231</v>
      </c>
      <c r="C11100" s="22" t="s">
        <v>7</v>
      </c>
      <c r="D11100" s="22" t="s">
        <v>5</v>
      </c>
      <c r="E11100" s="22" t="s">
        <v>34</v>
      </c>
      <c r="F11100" s="22" t="s">
        <v>56</v>
      </c>
      <c r="G11100" s="1">
        <v>34649.379999999997</v>
      </c>
    </row>
    <row r="11101" spans="2:7">
      <c r="B11101" s="22" t="s">
        <v>231</v>
      </c>
      <c r="C11101" s="22" t="s">
        <v>7</v>
      </c>
      <c r="D11101" s="22" t="s">
        <v>5</v>
      </c>
      <c r="E11101" s="22" t="s">
        <v>34</v>
      </c>
      <c r="F11101" s="22" t="s">
        <v>57</v>
      </c>
      <c r="G11101" s="1">
        <v>56820</v>
      </c>
    </row>
    <row r="11102" spans="2:7">
      <c r="B11102" s="22" t="s">
        <v>231</v>
      </c>
      <c r="C11102" s="22" t="s">
        <v>7</v>
      </c>
      <c r="D11102" s="22" t="s">
        <v>5</v>
      </c>
      <c r="E11102" s="22" t="s">
        <v>34</v>
      </c>
      <c r="F11102" s="22" t="s">
        <v>58</v>
      </c>
      <c r="G11102" s="1">
        <v>13290.43</v>
      </c>
    </row>
    <row r="11103" spans="2:7">
      <c r="B11103" s="22" t="s">
        <v>231</v>
      </c>
      <c r="C11103" s="22" t="s">
        <v>7</v>
      </c>
      <c r="D11103" s="22" t="s">
        <v>5</v>
      </c>
      <c r="E11103" s="22" t="s">
        <v>59</v>
      </c>
      <c r="F11103" s="22" t="s">
        <v>55</v>
      </c>
      <c r="G11103" s="1">
        <v>8355.58</v>
      </c>
    </row>
    <row r="11104" spans="2:7">
      <c r="B11104" s="22" t="s">
        <v>231</v>
      </c>
      <c r="C11104" s="22" t="s">
        <v>7</v>
      </c>
      <c r="D11104" s="22" t="s">
        <v>7</v>
      </c>
      <c r="E11104" s="22" t="s">
        <v>5</v>
      </c>
      <c r="F11104" s="22" t="s">
        <v>6</v>
      </c>
      <c r="G11104" s="1">
        <v>27733.84</v>
      </c>
    </row>
    <row r="11105" spans="2:7">
      <c r="B11105" s="22" t="s">
        <v>231</v>
      </c>
      <c r="C11105" s="22" t="s">
        <v>7</v>
      </c>
      <c r="D11105" s="22" t="s">
        <v>7</v>
      </c>
      <c r="E11105" s="22" t="s">
        <v>8</v>
      </c>
      <c r="F11105" s="22" t="s">
        <v>9</v>
      </c>
      <c r="G11105" s="1">
        <v>42211.11</v>
      </c>
    </row>
    <row r="11106" spans="2:7">
      <c r="B11106" s="22" t="s">
        <v>231</v>
      </c>
      <c r="C11106" s="22" t="s">
        <v>7</v>
      </c>
      <c r="D11106" s="22" t="s">
        <v>7</v>
      </c>
      <c r="E11106" s="22" t="s">
        <v>8</v>
      </c>
      <c r="F11106" s="22" t="s">
        <v>12</v>
      </c>
      <c r="G11106" s="1">
        <v>51859.040000000001</v>
      </c>
    </row>
    <row r="11107" spans="2:7">
      <c r="B11107" s="22" t="s">
        <v>231</v>
      </c>
      <c r="C11107" s="22" t="s">
        <v>7</v>
      </c>
      <c r="D11107" s="22" t="s">
        <v>7</v>
      </c>
      <c r="E11107" s="22" t="s">
        <v>14</v>
      </c>
      <c r="F11107" s="22" t="s">
        <v>9</v>
      </c>
      <c r="G11107" s="1">
        <v>25142.21</v>
      </c>
    </row>
    <row r="11108" spans="2:7">
      <c r="B11108" s="22" t="s">
        <v>231</v>
      </c>
      <c r="C11108" s="22" t="s">
        <v>7</v>
      </c>
      <c r="D11108" s="22" t="s">
        <v>7</v>
      </c>
      <c r="E11108" s="22" t="s">
        <v>14</v>
      </c>
      <c r="F11108" s="22" t="s">
        <v>10</v>
      </c>
      <c r="G11108" s="1">
        <v>647.64</v>
      </c>
    </row>
    <row r="11109" spans="2:7">
      <c r="B11109" s="22" t="s">
        <v>231</v>
      </c>
      <c r="C11109" s="22" t="s">
        <v>7</v>
      </c>
      <c r="D11109" s="22" t="s">
        <v>7</v>
      </c>
      <c r="E11109" s="22" t="s">
        <v>14</v>
      </c>
      <c r="F11109" s="22" t="s">
        <v>11</v>
      </c>
      <c r="G11109" s="1">
        <v>13931.59</v>
      </c>
    </row>
    <row r="11110" spans="2:7">
      <c r="B11110" s="22" t="s">
        <v>231</v>
      </c>
      <c r="C11110" s="22" t="s">
        <v>7</v>
      </c>
      <c r="D11110" s="22" t="s">
        <v>7</v>
      </c>
      <c r="E11110" s="22" t="s">
        <v>14</v>
      </c>
      <c r="F11110" s="22" t="s">
        <v>12</v>
      </c>
      <c r="G11110" s="1">
        <v>63087.19</v>
      </c>
    </row>
    <row r="11111" spans="2:7">
      <c r="B11111" s="22" t="s">
        <v>231</v>
      </c>
      <c r="C11111" s="22" t="s">
        <v>7</v>
      </c>
      <c r="D11111" s="22" t="s">
        <v>7</v>
      </c>
      <c r="E11111" s="22" t="s">
        <v>15</v>
      </c>
      <c r="F11111" s="22" t="s">
        <v>16</v>
      </c>
      <c r="G11111" s="1">
        <v>0.9</v>
      </c>
    </row>
    <row r="11112" spans="2:7">
      <c r="B11112" s="22" t="s">
        <v>231</v>
      </c>
      <c r="C11112" s="22" t="s">
        <v>7</v>
      </c>
      <c r="D11112" s="22" t="s">
        <v>7</v>
      </c>
      <c r="E11112" s="22" t="s">
        <v>15</v>
      </c>
      <c r="F11112" s="22" t="s">
        <v>71</v>
      </c>
      <c r="G11112" s="1">
        <v>3.6</v>
      </c>
    </row>
    <row r="11113" spans="2:7">
      <c r="B11113" s="22" t="s">
        <v>231</v>
      </c>
      <c r="C11113" s="22" t="s">
        <v>7</v>
      </c>
      <c r="D11113" s="22" t="s">
        <v>7</v>
      </c>
      <c r="E11113" s="22" t="s">
        <v>15</v>
      </c>
      <c r="F11113" s="22" t="s">
        <v>17</v>
      </c>
      <c r="G11113" s="1">
        <v>7067.39</v>
      </c>
    </row>
    <row r="11114" spans="2:7">
      <c r="B11114" s="22" t="s">
        <v>231</v>
      </c>
      <c r="C11114" s="22" t="s">
        <v>7</v>
      </c>
      <c r="D11114" s="22" t="s">
        <v>7</v>
      </c>
      <c r="E11114" s="22" t="s">
        <v>15</v>
      </c>
      <c r="F11114" s="22" t="s">
        <v>18</v>
      </c>
      <c r="G11114" s="1">
        <v>7714.55</v>
      </c>
    </row>
    <row r="11115" spans="2:7">
      <c r="B11115" s="22" t="s">
        <v>231</v>
      </c>
      <c r="C11115" s="22" t="s">
        <v>7</v>
      </c>
      <c r="D11115" s="22" t="s">
        <v>7</v>
      </c>
      <c r="E11115" s="22" t="s">
        <v>15</v>
      </c>
      <c r="F11115" s="22" t="s">
        <v>19</v>
      </c>
      <c r="G11115" s="1">
        <v>14776.5</v>
      </c>
    </row>
    <row r="11116" spans="2:7">
      <c r="B11116" s="22" t="s">
        <v>231</v>
      </c>
      <c r="C11116" s="22" t="s">
        <v>7</v>
      </c>
      <c r="D11116" s="22" t="s">
        <v>7</v>
      </c>
      <c r="E11116" s="22" t="s">
        <v>15</v>
      </c>
      <c r="F11116" s="22" t="s">
        <v>20</v>
      </c>
      <c r="G11116" s="1">
        <v>9589.76</v>
      </c>
    </row>
    <row r="11117" spans="2:7">
      <c r="B11117" s="22" t="s">
        <v>231</v>
      </c>
      <c r="C11117" s="22" t="s">
        <v>7</v>
      </c>
      <c r="D11117" s="22" t="s">
        <v>7</v>
      </c>
      <c r="E11117" s="22" t="s">
        <v>15</v>
      </c>
      <c r="F11117" s="22" t="s">
        <v>21</v>
      </c>
      <c r="G11117" s="1">
        <v>315.63</v>
      </c>
    </row>
    <row r="11118" spans="2:7">
      <c r="B11118" s="22" t="s">
        <v>231</v>
      </c>
      <c r="C11118" s="22" t="s">
        <v>7</v>
      </c>
      <c r="D11118" s="22" t="s">
        <v>7</v>
      </c>
      <c r="E11118" s="22" t="s">
        <v>15</v>
      </c>
      <c r="F11118" s="22" t="s">
        <v>22</v>
      </c>
      <c r="G11118" s="1">
        <v>312</v>
      </c>
    </row>
    <row r="11119" spans="2:7">
      <c r="B11119" s="22" t="s">
        <v>231</v>
      </c>
      <c r="C11119" s="22" t="s">
        <v>7</v>
      </c>
      <c r="D11119" s="22" t="s">
        <v>7</v>
      </c>
      <c r="E11119" s="22" t="s">
        <v>15</v>
      </c>
      <c r="F11119" s="22" t="s">
        <v>23</v>
      </c>
      <c r="G11119" s="1">
        <v>759.67</v>
      </c>
    </row>
    <row r="11120" spans="2:7">
      <c r="B11120" s="22" t="s">
        <v>231</v>
      </c>
      <c r="C11120" s="22" t="s">
        <v>7</v>
      </c>
      <c r="D11120" s="22" t="s">
        <v>7</v>
      </c>
      <c r="E11120" s="22" t="s">
        <v>15</v>
      </c>
      <c r="F11120" s="22" t="s">
        <v>24</v>
      </c>
      <c r="G11120" s="1">
        <v>7127.78</v>
      </c>
    </row>
    <row r="11121" spans="2:7">
      <c r="B11121" s="22" t="s">
        <v>231</v>
      </c>
      <c r="C11121" s="22" t="s">
        <v>7</v>
      </c>
      <c r="D11121" s="22" t="s">
        <v>7</v>
      </c>
      <c r="E11121" s="22" t="s">
        <v>15</v>
      </c>
      <c r="F11121" s="22" t="s">
        <v>25</v>
      </c>
      <c r="G11121" s="1">
        <v>4436.99</v>
      </c>
    </row>
    <row r="11122" spans="2:7">
      <c r="B11122" s="22" t="s">
        <v>231</v>
      </c>
      <c r="C11122" s="22" t="s">
        <v>7</v>
      </c>
      <c r="D11122" s="22" t="s">
        <v>7</v>
      </c>
      <c r="E11122" s="22" t="s">
        <v>15</v>
      </c>
      <c r="F11122" s="22" t="s">
        <v>26</v>
      </c>
      <c r="G11122" s="1">
        <v>13346.69</v>
      </c>
    </row>
    <row r="11123" spans="2:7">
      <c r="B11123" s="22" t="s">
        <v>231</v>
      </c>
      <c r="C11123" s="22" t="s">
        <v>7</v>
      </c>
      <c r="D11123" s="22" t="s">
        <v>7</v>
      </c>
      <c r="E11123" s="22" t="s">
        <v>15</v>
      </c>
      <c r="F11123" s="22" t="s">
        <v>27</v>
      </c>
      <c r="G11123" s="1">
        <v>52.55</v>
      </c>
    </row>
    <row r="11124" spans="2:7">
      <c r="B11124" s="22" t="s">
        <v>231</v>
      </c>
      <c r="C11124" s="22" t="s">
        <v>7</v>
      </c>
      <c r="D11124" s="22" t="s">
        <v>7</v>
      </c>
      <c r="E11124" s="22" t="s">
        <v>15</v>
      </c>
      <c r="F11124" s="22" t="s">
        <v>72</v>
      </c>
      <c r="G11124" s="1">
        <v>157.65</v>
      </c>
    </row>
    <row r="11125" spans="2:7">
      <c r="B11125" s="22" t="s">
        <v>231</v>
      </c>
      <c r="C11125" s="22" t="s">
        <v>7</v>
      </c>
      <c r="D11125" s="22" t="s">
        <v>7</v>
      </c>
      <c r="E11125" s="22" t="s">
        <v>28</v>
      </c>
      <c r="F11125" s="22" t="s">
        <v>29</v>
      </c>
      <c r="G11125" s="1">
        <v>5694.86</v>
      </c>
    </row>
    <row r="11126" spans="2:7">
      <c r="B11126" s="22" t="s">
        <v>231</v>
      </c>
      <c r="C11126" s="22" t="s">
        <v>7</v>
      </c>
      <c r="D11126" s="22" t="s">
        <v>7</v>
      </c>
      <c r="E11126" s="22" t="s">
        <v>28</v>
      </c>
      <c r="F11126" s="22" t="s">
        <v>31</v>
      </c>
      <c r="G11126" s="1">
        <v>36182.449999999997</v>
      </c>
    </row>
    <row r="11127" spans="2:7">
      <c r="B11127" s="22" t="s">
        <v>231</v>
      </c>
      <c r="C11127" s="22" t="s">
        <v>7</v>
      </c>
      <c r="D11127" s="22" t="s">
        <v>7</v>
      </c>
      <c r="E11127" s="22" t="s">
        <v>28</v>
      </c>
      <c r="F11127" s="22" t="s">
        <v>33</v>
      </c>
      <c r="G11127" s="1">
        <v>6807.07</v>
      </c>
    </row>
    <row r="11128" spans="2:7">
      <c r="B11128" s="22" t="s">
        <v>231</v>
      </c>
      <c r="C11128" s="22" t="s">
        <v>7</v>
      </c>
      <c r="D11128" s="22" t="s">
        <v>7</v>
      </c>
      <c r="E11128" s="22" t="s">
        <v>34</v>
      </c>
      <c r="F11128" s="22" t="s">
        <v>39</v>
      </c>
      <c r="G11128" s="1">
        <v>10073.01</v>
      </c>
    </row>
    <row r="11129" spans="2:7">
      <c r="B11129" s="22" t="s">
        <v>231</v>
      </c>
      <c r="C11129" s="22" t="s">
        <v>7</v>
      </c>
      <c r="D11129" s="22" t="s">
        <v>7</v>
      </c>
      <c r="E11129" s="22" t="s">
        <v>34</v>
      </c>
      <c r="F11129" s="22" t="s">
        <v>75</v>
      </c>
      <c r="G11129" s="1">
        <v>3000</v>
      </c>
    </row>
    <row r="11130" spans="2:7">
      <c r="B11130" s="22" t="s">
        <v>231</v>
      </c>
      <c r="C11130" s="22" t="s">
        <v>7</v>
      </c>
      <c r="D11130" s="22" t="s">
        <v>7</v>
      </c>
      <c r="E11130" s="22" t="s">
        <v>34</v>
      </c>
      <c r="F11130" s="22" t="s">
        <v>52</v>
      </c>
      <c r="G11130" s="1">
        <v>3142.85</v>
      </c>
    </row>
    <row r="11131" spans="2:7">
      <c r="B11131" s="22" t="s">
        <v>231</v>
      </c>
      <c r="C11131" s="22" t="s">
        <v>7</v>
      </c>
      <c r="D11131" s="22" t="s">
        <v>7</v>
      </c>
      <c r="E11131" s="22" t="s">
        <v>34</v>
      </c>
      <c r="F11131" s="22" t="s">
        <v>58</v>
      </c>
      <c r="G11131" s="1">
        <v>6994.85</v>
      </c>
    </row>
    <row r="11132" spans="2:7">
      <c r="B11132" s="22" t="s">
        <v>231</v>
      </c>
      <c r="C11132" s="22" t="s">
        <v>7</v>
      </c>
      <c r="D11132" s="22" t="s">
        <v>7</v>
      </c>
      <c r="E11132" s="22" t="s">
        <v>59</v>
      </c>
      <c r="F11132" s="22" t="s">
        <v>55</v>
      </c>
      <c r="G11132" s="1">
        <v>1460.07</v>
      </c>
    </row>
    <row r="11133" spans="2:7">
      <c r="B11133" s="22" t="s">
        <v>232</v>
      </c>
      <c r="C11133" s="22" t="s">
        <v>7</v>
      </c>
      <c r="D11133" s="22" t="s">
        <v>5</v>
      </c>
      <c r="E11133" s="22" t="s">
        <v>5</v>
      </c>
      <c r="F11133" s="22" t="s">
        <v>6</v>
      </c>
      <c r="G11133" s="1">
        <v>293.87</v>
      </c>
    </row>
    <row r="11134" spans="2:7">
      <c r="B11134" s="22" t="s">
        <v>232</v>
      </c>
      <c r="C11134" s="22" t="s">
        <v>7</v>
      </c>
      <c r="D11134" s="22" t="s">
        <v>5</v>
      </c>
      <c r="E11134" s="22" t="s">
        <v>7</v>
      </c>
      <c r="F11134" s="22" t="s">
        <v>6</v>
      </c>
      <c r="G11134" s="1">
        <v>-65005.7</v>
      </c>
    </row>
    <row r="11135" spans="2:7">
      <c r="B11135" s="22" t="s">
        <v>232</v>
      </c>
      <c r="C11135" s="22" t="s">
        <v>7</v>
      </c>
      <c r="D11135" s="22" t="s">
        <v>5</v>
      </c>
      <c r="E11135" s="22" t="s">
        <v>8</v>
      </c>
      <c r="F11135" s="22" t="s">
        <v>9</v>
      </c>
      <c r="G11135" s="1">
        <v>803859.56</v>
      </c>
    </row>
    <row r="11136" spans="2:7">
      <c r="B11136" s="22" t="s">
        <v>232</v>
      </c>
      <c r="C11136" s="22" t="s">
        <v>7</v>
      </c>
      <c r="D11136" s="22" t="s">
        <v>5</v>
      </c>
      <c r="E11136" s="22" t="s">
        <v>8</v>
      </c>
      <c r="F11136" s="22" t="s">
        <v>10</v>
      </c>
      <c r="G11136" s="1">
        <v>8517.7000000000007</v>
      </c>
    </row>
    <row r="11137" spans="2:7">
      <c r="B11137" s="22" t="s">
        <v>232</v>
      </c>
      <c r="C11137" s="22" t="s">
        <v>7</v>
      </c>
      <c r="D11137" s="22" t="s">
        <v>5</v>
      </c>
      <c r="E11137" s="22" t="s">
        <v>8</v>
      </c>
      <c r="F11137" s="22" t="s">
        <v>13</v>
      </c>
      <c r="G11137" s="1">
        <v>4545.47</v>
      </c>
    </row>
    <row r="11138" spans="2:7">
      <c r="B11138" s="22" t="s">
        <v>232</v>
      </c>
      <c r="C11138" s="22" t="s">
        <v>7</v>
      </c>
      <c r="D11138" s="22" t="s">
        <v>5</v>
      </c>
      <c r="E11138" s="22" t="s">
        <v>14</v>
      </c>
      <c r="F11138" s="22" t="s">
        <v>9</v>
      </c>
      <c r="G11138" s="1">
        <v>298915.48</v>
      </c>
    </row>
    <row r="11139" spans="2:7">
      <c r="B11139" s="22" t="s">
        <v>232</v>
      </c>
      <c r="C11139" s="22" t="s">
        <v>7</v>
      </c>
      <c r="D11139" s="22" t="s">
        <v>5</v>
      </c>
      <c r="E11139" s="22" t="s">
        <v>14</v>
      </c>
      <c r="F11139" s="22" t="s">
        <v>10</v>
      </c>
      <c r="G11139" s="1">
        <v>4126.6099999999997</v>
      </c>
    </row>
    <row r="11140" spans="2:7">
      <c r="B11140" s="22" t="s">
        <v>232</v>
      </c>
      <c r="C11140" s="22" t="s">
        <v>7</v>
      </c>
      <c r="D11140" s="22" t="s">
        <v>5</v>
      </c>
      <c r="E11140" s="22" t="s">
        <v>14</v>
      </c>
      <c r="F11140" s="22" t="s">
        <v>12</v>
      </c>
      <c r="G11140" s="1">
        <v>50406.7</v>
      </c>
    </row>
    <row r="11141" spans="2:7">
      <c r="B11141" s="22" t="s">
        <v>232</v>
      </c>
      <c r="C11141" s="22" t="s">
        <v>7</v>
      </c>
      <c r="D11141" s="22" t="s">
        <v>5</v>
      </c>
      <c r="E11141" s="22" t="s">
        <v>15</v>
      </c>
      <c r="F11141" s="22" t="s">
        <v>16</v>
      </c>
      <c r="G11141" s="1">
        <v>118.93</v>
      </c>
    </row>
    <row r="11142" spans="2:7">
      <c r="B11142" s="22" t="s">
        <v>232</v>
      </c>
      <c r="C11142" s="22" t="s">
        <v>7</v>
      </c>
      <c r="D11142" s="22" t="s">
        <v>5</v>
      </c>
      <c r="E11142" s="22" t="s">
        <v>15</v>
      </c>
      <c r="F11142" s="22" t="s">
        <v>71</v>
      </c>
      <c r="G11142" s="1">
        <v>97.84</v>
      </c>
    </row>
    <row r="11143" spans="2:7">
      <c r="B11143" s="22" t="s">
        <v>232</v>
      </c>
      <c r="C11143" s="22" t="s">
        <v>7</v>
      </c>
      <c r="D11143" s="22" t="s">
        <v>5</v>
      </c>
      <c r="E11143" s="22" t="s">
        <v>15</v>
      </c>
      <c r="F11143" s="22" t="s">
        <v>17</v>
      </c>
      <c r="G11143" s="1">
        <v>61255.79</v>
      </c>
    </row>
    <row r="11144" spans="2:7">
      <c r="B11144" s="22" t="s">
        <v>232</v>
      </c>
      <c r="C11144" s="22" t="s">
        <v>7</v>
      </c>
      <c r="D11144" s="22" t="s">
        <v>5</v>
      </c>
      <c r="E11144" s="22" t="s">
        <v>15</v>
      </c>
      <c r="F11144" s="22" t="s">
        <v>18</v>
      </c>
      <c r="G11144" s="1">
        <v>26320.92</v>
      </c>
    </row>
    <row r="11145" spans="2:7">
      <c r="B11145" s="22" t="s">
        <v>232</v>
      </c>
      <c r="C11145" s="22" t="s">
        <v>7</v>
      </c>
      <c r="D11145" s="22" t="s">
        <v>5</v>
      </c>
      <c r="E11145" s="22" t="s">
        <v>15</v>
      </c>
      <c r="F11145" s="22" t="s">
        <v>19</v>
      </c>
      <c r="G11145" s="1">
        <v>123647.94</v>
      </c>
    </row>
    <row r="11146" spans="2:7">
      <c r="B11146" s="22" t="s">
        <v>232</v>
      </c>
      <c r="C11146" s="22" t="s">
        <v>7</v>
      </c>
      <c r="D11146" s="22" t="s">
        <v>5</v>
      </c>
      <c r="E11146" s="22" t="s">
        <v>15</v>
      </c>
      <c r="F11146" s="22" t="s">
        <v>20</v>
      </c>
      <c r="G11146" s="1">
        <v>44930.84</v>
      </c>
    </row>
    <row r="11147" spans="2:7">
      <c r="B11147" s="22" t="s">
        <v>232</v>
      </c>
      <c r="C11147" s="22" t="s">
        <v>7</v>
      </c>
      <c r="D11147" s="22" t="s">
        <v>5</v>
      </c>
      <c r="E11147" s="22" t="s">
        <v>15</v>
      </c>
      <c r="F11147" s="22" t="s">
        <v>21</v>
      </c>
      <c r="G11147" s="1">
        <v>1577.08</v>
      </c>
    </row>
    <row r="11148" spans="2:7">
      <c r="B11148" s="22" t="s">
        <v>232</v>
      </c>
      <c r="C11148" s="22" t="s">
        <v>7</v>
      </c>
      <c r="D11148" s="22" t="s">
        <v>5</v>
      </c>
      <c r="E11148" s="22" t="s">
        <v>15</v>
      </c>
      <c r="F11148" s="22" t="s">
        <v>22</v>
      </c>
      <c r="G11148" s="1">
        <v>692.69</v>
      </c>
    </row>
    <row r="11149" spans="2:7">
      <c r="B11149" s="22" t="s">
        <v>232</v>
      </c>
      <c r="C11149" s="22" t="s">
        <v>7</v>
      </c>
      <c r="D11149" s="22" t="s">
        <v>5</v>
      </c>
      <c r="E11149" s="22" t="s">
        <v>15</v>
      </c>
      <c r="F11149" s="22" t="s">
        <v>23</v>
      </c>
      <c r="G11149" s="1">
        <v>7051.92</v>
      </c>
    </row>
    <row r="11150" spans="2:7">
      <c r="B11150" s="22" t="s">
        <v>232</v>
      </c>
      <c r="C11150" s="22" t="s">
        <v>7</v>
      </c>
      <c r="D11150" s="22" t="s">
        <v>5</v>
      </c>
      <c r="E11150" s="22" t="s">
        <v>15</v>
      </c>
      <c r="F11150" s="22" t="s">
        <v>24</v>
      </c>
      <c r="G11150" s="1">
        <v>18533.36</v>
      </c>
    </row>
    <row r="11151" spans="2:7">
      <c r="B11151" s="22" t="s">
        <v>232</v>
      </c>
      <c r="C11151" s="22" t="s">
        <v>7</v>
      </c>
      <c r="D11151" s="22" t="s">
        <v>5</v>
      </c>
      <c r="E11151" s="22" t="s">
        <v>15</v>
      </c>
      <c r="F11151" s="22" t="s">
        <v>25</v>
      </c>
      <c r="G11151" s="1">
        <v>117397.26</v>
      </c>
    </row>
    <row r="11152" spans="2:7">
      <c r="B11152" s="22" t="s">
        <v>232</v>
      </c>
      <c r="C11152" s="22" t="s">
        <v>7</v>
      </c>
      <c r="D11152" s="22" t="s">
        <v>5</v>
      </c>
      <c r="E11152" s="22" t="s">
        <v>15</v>
      </c>
      <c r="F11152" s="22" t="s">
        <v>26</v>
      </c>
      <c r="G11152" s="1">
        <v>113804.6</v>
      </c>
    </row>
    <row r="11153" spans="2:7">
      <c r="B11153" s="22" t="s">
        <v>232</v>
      </c>
      <c r="C11153" s="22" t="s">
        <v>7</v>
      </c>
      <c r="D11153" s="22" t="s">
        <v>5</v>
      </c>
      <c r="E11153" s="22" t="s">
        <v>15</v>
      </c>
      <c r="F11153" s="22" t="s">
        <v>27</v>
      </c>
      <c r="G11153" s="1">
        <v>20.14</v>
      </c>
    </row>
    <row r="11154" spans="2:7">
      <c r="B11154" s="22" t="s">
        <v>232</v>
      </c>
      <c r="C11154" s="22" t="s">
        <v>7</v>
      </c>
      <c r="D11154" s="22" t="s">
        <v>5</v>
      </c>
      <c r="E11154" s="22" t="s">
        <v>28</v>
      </c>
      <c r="F11154" s="22" t="s">
        <v>29</v>
      </c>
      <c r="G11154" s="1">
        <v>36736.44</v>
      </c>
    </row>
    <row r="11155" spans="2:7">
      <c r="B11155" s="22" t="s">
        <v>232</v>
      </c>
      <c r="C11155" s="22" t="s">
        <v>7</v>
      </c>
      <c r="D11155" s="22" t="s">
        <v>5</v>
      </c>
      <c r="E11155" s="22" t="s">
        <v>28</v>
      </c>
      <c r="F11155" s="22" t="s">
        <v>30</v>
      </c>
      <c r="G11155" s="1">
        <v>9207.15</v>
      </c>
    </row>
    <row r="11156" spans="2:7">
      <c r="B11156" s="22" t="s">
        <v>232</v>
      </c>
      <c r="C11156" s="22" t="s">
        <v>7</v>
      </c>
      <c r="D11156" s="22" t="s">
        <v>5</v>
      </c>
      <c r="E11156" s="22" t="s">
        <v>28</v>
      </c>
      <c r="F11156" s="22" t="s">
        <v>31</v>
      </c>
      <c r="G11156" s="1">
        <v>25161.37</v>
      </c>
    </row>
    <row r="11157" spans="2:7">
      <c r="B11157" s="22" t="s">
        <v>232</v>
      </c>
      <c r="C11157" s="22" t="s">
        <v>7</v>
      </c>
      <c r="D11157" s="22" t="s">
        <v>5</v>
      </c>
      <c r="E11157" s="22" t="s">
        <v>28</v>
      </c>
      <c r="F11157" s="22" t="s">
        <v>32</v>
      </c>
      <c r="G11157" s="1">
        <v>7058.3</v>
      </c>
    </row>
    <row r="11158" spans="2:7">
      <c r="B11158" s="22" t="s">
        <v>232</v>
      </c>
      <c r="C11158" s="22" t="s">
        <v>7</v>
      </c>
      <c r="D11158" s="22" t="s">
        <v>5</v>
      </c>
      <c r="E11158" s="22" t="s">
        <v>28</v>
      </c>
      <c r="F11158" s="22" t="s">
        <v>33</v>
      </c>
      <c r="G11158" s="1">
        <v>6943.64</v>
      </c>
    </row>
    <row r="11159" spans="2:7">
      <c r="B11159" s="22" t="s">
        <v>232</v>
      </c>
      <c r="C11159" s="22" t="s">
        <v>7</v>
      </c>
      <c r="D11159" s="22" t="s">
        <v>5</v>
      </c>
      <c r="E11159" s="22" t="s">
        <v>34</v>
      </c>
      <c r="F11159" s="22" t="s">
        <v>35</v>
      </c>
      <c r="G11159" s="1">
        <v>12801.84</v>
      </c>
    </row>
    <row r="11160" spans="2:7">
      <c r="B11160" s="22" t="s">
        <v>232</v>
      </c>
      <c r="C11160" s="22" t="s">
        <v>7</v>
      </c>
      <c r="D11160" s="22" t="s">
        <v>5</v>
      </c>
      <c r="E11160" s="22" t="s">
        <v>34</v>
      </c>
      <c r="F11160" s="22" t="s">
        <v>36</v>
      </c>
      <c r="G11160" s="1">
        <v>1142.5899999999999</v>
      </c>
    </row>
    <row r="11161" spans="2:7">
      <c r="B11161" s="22" t="s">
        <v>232</v>
      </c>
      <c r="C11161" s="22" t="s">
        <v>7</v>
      </c>
      <c r="D11161" s="22" t="s">
        <v>5</v>
      </c>
      <c r="E11161" s="22" t="s">
        <v>34</v>
      </c>
      <c r="F11161" s="22" t="s">
        <v>37</v>
      </c>
      <c r="G11161" s="1">
        <v>142418.31</v>
      </c>
    </row>
    <row r="11162" spans="2:7">
      <c r="B11162" s="22" t="s">
        <v>232</v>
      </c>
      <c r="C11162" s="22" t="s">
        <v>7</v>
      </c>
      <c r="D11162" s="22" t="s">
        <v>5</v>
      </c>
      <c r="E11162" s="22" t="s">
        <v>34</v>
      </c>
      <c r="F11162" s="22" t="s">
        <v>38</v>
      </c>
      <c r="G11162" s="1">
        <v>825</v>
      </c>
    </row>
    <row r="11163" spans="2:7">
      <c r="B11163" s="22" t="s">
        <v>232</v>
      </c>
      <c r="C11163" s="22" t="s">
        <v>7</v>
      </c>
      <c r="D11163" s="22" t="s">
        <v>5</v>
      </c>
      <c r="E11163" s="22" t="s">
        <v>34</v>
      </c>
      <c r="F11163" s="22" t="s">
        <v>39</v>
      </c>
      <c r="G11163" s="1">
        <v>1839.43</v>
      </c>
    </row>
    <row r="11164" spans="2:7">
      <c r="B11164" s="22" t="s">
        <v>232</v>
      </c>
      <c r="C11164" s="22" t="s">
        <v>7</v>
      </c>
      <c r="D11164" s="22" t="s">
        <v>5</v>
      </c>
      <c r="E11164" s="22" t="s">
        <v>34</v>
      </c>
      <c r="F11164" s="22" t="s">
        <v>42</v>
      </c>
      <c r="G11164" s="1">
        <v>1653.83</v>
      </c>
    </row>
    <row r="11165" spans="2:7">
      <c r="B11165" s="22" t="s">
        <v>232</v>
      </c>
      <c r="C11165" s="22" t="s">
        <v>7</v>
      </c>
      <c r="D11165" s="22" t="s">
        <v>5</v>
      </c>
      <c r="E11165" s="22" t="s">
        <v>34</v>
      </c>
      <c r="F11165" s="22" t="s">
        <v>43</v>
      </c>
      <c r="G11165" s="1">
        <v>376.5</v>
      </c>
    </row>
    <row r="11166" spans="2:7">
      <c r="B11166" s="22" t="s">
        <v>232</v>
      </c>
      <c r="C11166" s="22" t="s">
        <v>7</v>
      </c>
      <c r="D11166" s="22" t="s">
        <v>5</v>
      </c>
      <c r="E11166" s="22" t="s">
        <v>34</v>
      </c>
      <c r="F11166" s="22" t="s">
        <v>44</v>
      </c>
      <c r="G11166" s="1">
        <v>1676.79</v>
      </c>
    </row>
    <row r="11167" spans="2:7">
      <c r="B11167" s="22" t="s">
        <v>232</v>
      </c>
      <c r="C11167" s="22" t="s">
        <v>7</v>
      </c>
      <c r="D11167" s="22" t="s">
        <v>5</v>
      </c>
      <c r="E11167" s="22" t="s">
        <v>34</v>
      </c>
      <c r="F11167" s="22" t="s">
        <v>45</v>
      </c>
      <c r="G11167" s="1">
        <v>9791.02</v>
      </c>
    </row>
    <row r="11168" spans="2:7">
      <c r="B11168" s="22" t="s">
        <v>232</v>
      </c>
      <c r="C11168" s="22" t="s">
        <v>7</v>
      </c>
      <c r="D11168" s="22" t="s">
        <v>5</v>
      </c>
      <c r="E11168" s="22" t="s">
        <v>34</v>
      </c>
      <c r="F11168" s="22" t="s">
        <v>46</v>
      </c>
      <c r="G11168" s="1">
        <v>2580.25</v>
      </c>
    </row>
    <row r="11169" spans="2:7">
      <c r="B11169" s="22" t="s">
        <v>232</v>
      </c>
      <c r="C11169" s="22" t="s">
        <v>7</v>
      </c>
      <c r="D11169" s="22" t="s">
        <v>5</v>
      </c>
      <c r="E11169" s="22" t="s">
        <v>34</v>
      </c>
      <c r="F11169" s="22" t="s">
        <v>47</v>
      </c>
      <c r="G11169" s="1">
        <v>25226.41</v>
      </c>
    </row>
    <row r="11170" spans="2:7">
      <c r="B11170" s="22" t="s">
        <v>232</v>
      </c>
      <c r="C11170" s="22" t="s">
        <v>7</v>
      </c>
      <c r="D11170" s="22" t="s">
        <v>5</v>
      </c>
      <c r="E11170" s="22" t="s">
        <v>34</v>
      </c>
      <c r="F11170" s="22" t="s">
        <v>48</v>
      </c>
      <c r="G11170" s="1">
        <v>59532.61</v>
      </c>
    </row>
    <row r="11171" spans="2:7">
      <c r="B11171" s="22" t="s">
        <v>232</v>
      </c>
      <c r="C11171" s="22" t="s">
        <v>7</v>
      </c>
      <c r="D11171" s="22" t="s">
        <v>5</v>
      </c>
      <c r="E11171" s="22" t="s">
        <v>34</v>
      </c>
      <c r="F11171" s="22" t="s">
        <v>88</v>
      </c>
      <c r="G11171" s="1">
        <v>13481.88</v>
      </c>
    </row>
    <row r="11172" spans="2:7">
      <c r="B11172" s="22" t="s">
        <v>232</v>
      </c>
      <c r="C11172" s="22" t="s">
        <v>7</v>
      </c>
      <c r="D11172" s="22" t="s">
        <v>5</v>
      </c>
      <c r="E11172" s="22" t="s">
        <v>34</v>
      </c>
      <c r="F11172" s="22" t="s">
        <v>66</v>
      </c>
      <c r="G11172" s="1">
        <v>429</v>
      </c>
    </row>
    <row r="11173" spans="2:7">
      <c r="B11173" s="22" t="s">
        <v>232</v>
      </c>
      <c r="C11173" s="22" t="s">
        <v>7</v>
      </c>
      <c r="D11173" s="22" t="s">
        <v>5</v>
      </c>
      <c r="E11173" s="22" t="s">
        <v>34</v>
      </c>
      <c r="F11173" s="22" t="s">
        <v>49</v>
      </c>
      <c r="G11173" s="1">
        <v>17698</v>
      </c>
    </row>
    <row r="11174" spans="2:7">
      <c r="B11174" s="22" t="s">
        <v>232</v>
      </c>
      <c r="C11174" s="22" t="s">
        <v>7</v>
      </c>
      <c r="D11174" s="22" t="s">
        <v>5</v>
      </c>
      <c r="E11174" s="22" t="s">
        <v>34</v>
      </c>
      <c r="F11174" s="22" t="s">
        <v>50</v>
      </c>
      <c r="G11174" s="1">
        <v>9185.9500000000007</v>
      </c>
    </row>
    <row r="11175" spans="2:7">
      <c r="B11175" s="22" t="s">
        <v>232</v>
      </c>
      <c r="C11175" s="22" t="s">
        <v>7</v>
      </c>
      <c r="D11175" s="22" t="s">
        <v>5</v>
      </c>
      <c r="E11175" s="22" t="s">
        <v>34</v>
      </c>
      <c r="F11175" s="22" t="s">
        <v>51</v>
      </c>
      <c r="G11175" s="1">
        <v>323.61</v>
      </c>
    </row>
    <row r="11176" spans="2:7">
      <c r="B11176" s="22" t="s">
        <v>232</v>
      </c>
      <c r="C11176" s="22" t="s">
        <v>7</v>
      </c>
      <c r="D11176" s="22" t="s">
        <v>5</v>
      </c>
      <c r="E11176" s="22" t="s">
        <v>34</v>
      </c>
      <c r="F11176" s="22" t="s">
        <v>55</v>
      </c>
      <c r="G11176" s="1">
        <v>4278.8500000000004</v>
      </c>
    </row>
    <row r="11177" spans="2:7">
      <c r="B11177" s="22" t="s">
        <v>232</v>
      </c>
      <c r="C11177" s="22" t="s">
        <v>7</v>
      </c>
      <c r="D11177" s="22" t="s">
        <v>5</v>
      </c>
      <c r="E11177" s="22" t="s">
        <v>34</v>
      </c>
      <c r="F11177" s="22" t="s">
        <v>56</v>
      </c>
      <c r="G11177" s="1">
        <v>4901.9399999999996</v>
      </c>
    </row>
    <row r="11178" spans="2:7">
      <c r="B11178" s="22" t="s">
        <v>232</v>
      </c>
      <c r="C11178" s="22" t="s">
        <v>7</v>
      </c>
      <c r="D11178" s="22" t="s">
        <v>5</v>
      </c>
      <c r="E11178" s="22" t="s">
        <v>34</v>
      </c>
      <c r="F11178" s="22" t="s">
        <v>57</v>
      </c>
      <c r="G11178" s="1">
        <v>51767.54</v>
      </c>
    </row>
    <row r="11179" spans="2:7">
      <c r="B11179" s="22" t="s">
        <v>232</v>
      </c>
      <c r="C11179" s="22" t="s">
        <v>7</v>
      </c>
      <c r="D11179" s="22" t="s">
        <v>5</v>
      </c>
      <c r="E11179" s="22" t="s">
        <v>34</v>
      </c>
      <c r="F11179" s="22" t="s">
        <v>91</v>
      </c>
      <c r="G11179" s="1">
        <v>128.4</v>
      </c>
    </row>
    <row r="11180" spans="2:7">
      <c r="B11180" s="22" t="s">
        <v>232</v>
      </c>
      <c r="C11180" s="22" t="s">
        <v>7</v>
      </c>
      <c r="D11180" s="22" t="s">
        <v>5</v>
      </c>
      <c r="E11180" s="22" t="s">
        <v>59</v>
      </c>
      <c r="F11180" s="22" t="s">
        <v>55</v>
      </c>
      <c r="G11180" s="1">
        <v>2460.5700000000002</v>
      </c>
    </row>
    <row r="11181" spans="2:7">
      <c r="B11181" s="22" t="s">
        <v>232</v>
      </c>
      <c r="C11181" s="22" t="s">
        <v>7</v>
      </c>
      <c r="D11181" s="22" t="s">
        <v>5</v>
      </c>
      <c r="E11181" s="22" t="s">
        <v>60</v>
      </c>
      <c r="F11181" s="22" t="s">
        <v>61</v>
      </c>
      <c r="G11181" s="1">
        <v>479.22</v>
      </c>
    </row>
    <row r="11182" spans="2:7">
      <c r="B11182" s="22" t="s">
        <v>232</v>
      </c>
      <c r="C11182" s="22" t="s">
        <v>7</v>
      </c>
      <c r="D11182" s="22" t="s">
        <v>5</v>
      </c>
      <c r="E11182" s="22" t="s">
        <v>60</v>
      </c>
      <c r="F11182" s="22" t="s">
        <v>80</v>
      </c>
      <c r="G11182" s="1">
        <v>3960.02</v>
      </c>
    </row>
    <row r="11183" spans="2:7">
      <c r="B11183" s="22" t="s">
        <v>232</v>
      </c>
      <c r="C11183" s="22" t="s">
        <v>7</v>
      </c>
      <c r="D11183" s="22" t="s">
        <v>5</v>
      </c>
      <c r="E11183" s="22" t="s">
        <v>60</v>
      </c>
      <c r="F11183" s="22" t="s">
        <v>62</v>
      </c>
      <c r="G11183" s="1">
        <v>22371.14</v>
      </c>
    </row>
    <row r="11184" spans="2:7">
      <c r="B11184" s="22" t="s">
        <v>232</v>
      </c>
      <c r="C11184" s="22" t="s">
        <v>7</v>
      </c>
      <c r="D11184" s="22" t="s">
        <v>7</v>
      </c>
      <c r="E11184" s="22" t="s">
        <v>5</v>
      </c>
      <c r="F11184" s="22" t="s">
        <v>6</v>
      </c>
      <c r="G11184" s="1">
        <v>64711.83</v>
      </c>
    </row>
    <row r="11185" spans="2:7">
      <c r="B11185" s="22" t="s">
        <v>232</v>
      </c>
      <c r="C11185" s="22" t="s">
        <v>7</v>
      </c>
      <c r="D11185" s="22" t="s">
        <v>7</v>
      </c>
      <c r="E11185" s="22" t="s">
        <v>8</v>
      </c>
      <c r="F11185" s="22" t="s">
        <v>12</v>
      </c>
      <c r="G11185" s="1">
        <v>14214.65</v>
      </c>
    </row>
    <row r="11186" spans="2:7">
      <c r="B11186" s="22" t="s">
        <v>232</v>
      </c>
      <c r="C11186" s="22" t="s">
        <v>7</v>
      </c>
      <c r="D11186" s="22" t="s">
        <v>7</v>
      </c>
      <c r="E11186" s="22" t="s">
        <v>14</v>
      </c>
      <c r="F11186" s="22" t="s">
        <v>9</v>
      </c>
      <c r="G11186" s="1">
        <v>2556.46</v>
      </c>
    </row>
    <row r="11187" spans="2:7">
      <c r="B11187" s="22" t="s">
        <v>232</v>
      </c>
      <c r="C11187" s="22" t="s">
        <v>7</v>
      </c>
      <c r="D11187" s="22" t="s">
        <v>7</v>
      </c>
      <c r="E11187" s="22" t="s">
        <v>14</v>
      </c>
      <c r="F11187" s="22" t="s">
        <v>12</v>
      </c>
      <c r="G11187" s="1">
        <v>14422.64</v>
      </c>
    </row>
    <row r="11188" spans="2:7">
      <c r="B11188" s="22" t="s">
        <v>232</v>
      </c>
      <c r="C11188" s="22" t="s">
        <v>7</v>
      </c>
      <c r="D11188" s="22" t="s">
        <v>7</v>
      </c>
      <c r="E11188" s="22" t="s">
        <v>15</v>
      </c>
      <c r="F11188" s="22" t="s">
        <v>71</v>
      </c>
      <c r="G11188" s="1">
        <v>1.1599999999999999</v>
      </c>
    </row>
    <row r="11189" spans="2:7">
      <c r="B11189" s="22" t="s">
        <v>232</v>
      </c>
      <c r="C11189" s="22" t="s">
        <v>7</v>
      </c>
      <c r="D11189" s="22" t="s">
        <v>7</v>
      </c>
      <c r="E11189" s="22" t="s">
        <v>15</v>
      </c>
      <c r="F11189" s="22" t="s">
        <v>17</v>
      </c>
      <c r="G11189" s="1">
        <v>1079.69</v>
      </c>
    </row>
    <row r="11190" spans="2:7">
      <c r="B11190" s="22" t="s">
        <v>232</v>
      </c>
      <c r="C11190" s="22" t="s">
        <v>7</v>
      </c>
      <c r="D11190" s="22" t="s">
        <v>7</v>
      </c>
      <c r="E11190" s="22" t="s">
        <v>15</v>
      </c>
      <c r="F11190" s="22" t="s">
        <v>18</v>
      </c>
      <c r="G11190" s="1">
        <v>1299.55</v>
      </c>
    </row>
    <row r="11191" spans="2:7">
      <c r="B11191" s="22" t="s">
        <v>232</v>
      </c>
      <c r="C11191" s="22" t="s">
        <v>7</v>
      </c>
      <c r="D11191" s="22" t="s">
        <v>7</v>
      </c>
      <c r="E11191" s="22" t="s">
        <v>15</v>
      </c>
      <c r="F11191" s="22" t="s">
        <v>19</v>
      </c>
      <c r="G11191" s="1">
        <v>1808.61</v>
      </c>
    </row>
    <row r="11192" spans="2:7">
      <c r="B11192" s="22" t="s">
        <v>232</v>
      </c>
      <c r="C11192" s="22" t="s">
        <v>7</v>
      </c>
      <c r="D11192" s="22" t="s">
        <v>7</v>
      </c>
      <c r="E11192" s="22" t="s">
        <v>15</v>
      </c>
      <c r="F11192" s="22" t="s">
        <v>20</v>
      </c>
      <c r="G11192" s="1">
        <v>1001.87</v>
      </c>
    </row>
    <row r="11193" spans="2:7">
      <c r="B11193" s="22" t="s">
        <v>232</v>
      </c>
      <c r="C11193" s="22" t="s">
        <v>7</v>
      </c>
      <c r="D11193" s="22" t="s">
        <v>7</v>
      </c>
      <c r="E11193" s="22" t="s">
        <v>15</v>
      </c>
      <c r="F11193" s="22" t="s">
        <v>21</v>
      </c>
      <c r="G11193" s="1">
        <v>27.87</v>
      </c>
    </row>
    <row r="11194" spans="2:7">
      <c r="B11194" s="22" t="s">
        <v>232</v>
      </c>
      <c r="C11194" s="22" t="s">
        <v>7</v>
      </c>
      <c r="D11194" s="22" t="s">
        <v>7</v>
      </c>
      <c r="E11194" s="22" t="s">
        <v>15</v>
      </c>
      <c r="F11194" s="22" t="s">
        <v>22</v>
      </c>
      <c r="G11194" s="1">
        <v>33.56</v>
      </c>
    </row>
    <row r="11195" spans="2:7">
      <c r="B11195" s="22" t="s">
        <v>232</v>
      </c>
      <c r="C11195" s="22" t="s">
        <v>7</v>
      </c>
      <c r="D11195" s="22" t="s">
        <v>7</v>
      </c>
      <c r="E11195" s="22" t="s">
        <v>15</v>
      </c>
      <c r="F11195" s="22" t="s">
        <v>23</v>
      </c>
      <c r="G11195" s="1">
        <v>120.29</v>
      </c>
    </row>
    <row r="11196" spans="2:7">
      <c r="B11196" s="22" t="s">
        <v>232</v>
      </c>
      <c r="C11196" s="22" t="s">
        <v>7</v>
      </c>
      <c r="D11196" s="22" t="s">
        <v>7</v>
      </c>
      <c r="E11196" s="22" t="s">
        <v>15</v>
      </c>
      <c r="F11196" s="22" t="s">
        <v>24</v>
      </c>
      <c r="G11196" s="1">
        <v>691.05</v>
      </c>
    </row>
    <row r="11197" spans="2:7">
      <c r="B11197" s="22" t="s">
        <v>232</v>
      </c>
      <c r="C11197" s="22" t="s">
        <v>7</v>
      </c>
      <c r="D11197" s="22" t="s">
        <v>7</v>
      </c>
      <c r="E11197" s="22" t="s">
        <v>15</v>
      </c>
      <c r="F11197" s="22" t="s">
        <v>26</v>
      </c>
      <c r="G11197" s="1">
        <v>312.19</v>
      </c>
    </row>
    <row r="11198" spans="2:7">
      <c r="B11198" s="22" t="s">
        <v>232</v>
      </c>
      <c r="C11198" s="22" t="s">
        <v>7</v>
      </c>
      <c r="D11198" s="22" t="s">
        <v>7</v>
      </c>
      <c r="E11198" s="22" t="s">
        <v>28</v>
      </c>
      <c r="F11198" s="22" t="s">
        <v>29</v>
      </c>
      <c r="G11198" s="1">
        <v>2590.23</v>
      </c>
    </row>
    <row r="11199" spans="2:7">
      <c r="B11199" s="22" t="s">
        <v>232</v>
      </c>
      <c r="C11199" s="22" t="s">
        <v>7</v>
      </c>
      <c r="D11199" s="22" t="s">
        <v>7</v>
      </c>
      <c r="E11199" s="22" t="s">
        <v>28</v>
      </c>
      <c r="F11199" s="22" t="s">
        <v>32</v>
      </c>
      <c r="G11199" s="1">
        <v>750.61</v>
      </c>
    </row>
    <row r="11200" spans="2:7">
      <c r="B11200" s="22" t="s">
        <v>232</v>
      </c>
      <c r="C11200" s="22" t="s">
        <v>7</v>
      </c>
      <c r="D11200" s="22" t="s">
        <v>7</v>
      </c>
      <c r="E11200" s="22" t="s">
        <v>34</v>
      </c>
      <c r="F11200" s="22" t="s">
        <v>39</v>
      </c>
      <c r="G11200" s="1">
        <v>8943.0499999999993</v>
      </c>
    </row>
    <row r="11201" spans="2:7">
      <c r="B11201" s="22" t="s">
        <v>232</v>
      </c>
      <c r="C11201" s="22" t="s">
        <v>7</v>
      </c>
      <c r="D11201" s="22" t="s">
        <v>7</v>
      </c>
      <c r="E11201" s="22" t="s">
        <v>34</v>
      </c>
      <c r="F11201" s="22" t="s">
        <v>55</v>
      </c>
      <c r="G11201" s="1">
        <v>1221.5</v>
      </c>
    </row>
    <row r="11202" spans="2:7">
      <c r="B11202" s="22" t="s">
        <v>232</v>
      </c>
      <c r="C11202" s="22" t="s">
        <v>7</v>
      </c>
      <c r="D11202" s="22" t="s">
        <v>7</v>
      </c>
      <c r="E11202" s="22" t="s">
        <v>34</v>
      </c>
      <c r="F11202" s="22" t="s">
        <v>58</v>
      </c>
      <c r="G11202" s="1">
        <v>2014.65</v>
      </c>
    </row>
    <row r="11203" spans="2:7">
      <c r="B11203" s="22" t="s">
        <v>232</v>
      </c>
      <c r="C11203" s="22" t="s">
        <v>7</v>
      </c>
      <c r="D11203" s="22" t="s">
        <v>7</v>
      </c>
      <c r="E11203" s="22" t="s">
        <v>59</v>
      </c>
      <c r="F11203" s="22" t="s">
        <v>55</v>
      </c>
      <c r="G11203" s="1">
        <v>2831.14</v>
      </c>
    </row>
    <row r="11204" spans="2:7">
      <c r="B11204" s="22" t="s">
        <v>233</v>
      </c>
      <c r="C11204" s="22" t="s">
        <v>7</v>
      </c>
      <c r="D11204" s="22" t="s">
        <v>5</v>
      </c>
      <c r="E11204" s="22" t="s">
        <v>5</v>
      </c>
      <c r="F11204" s="22" t="s">
        <v>6</v>
      </c>
      <c r="G11204" s="1">
        <v>4892.5600000000004</v>
      </c>
    </row>
    <row r="11205" spans="2:7">
      <c r="B11205" s="22" t="s">
        <v>233</v>
      </c>
      <c r="C11205" s="22" t="s">
        <v>7</v>
      </c>
      <c r="D11205" s="22" t="s">
        <v>5</v>
      </c>
      <c r="E11205" s="22" t="s">
        <v>7</v>
      </c>
      <c r="F11205" s="22" t="s">
        <v>6</v>
      </c>
      <c r="G11205" s="1">
        <v>-17457.490000000002</v>
      </c>
    </row>
    <row r="11206" spans="2:7">
      <c r="B11206" s="22" t="s">
        <v>233</v>
      </c>
      <c r="C11206" s="22" t="s">
        <v>7</v>
      </c>
      <c r="D11206" s="22" t="s">
        <v>5</v>
      </c>
      <c r="E11206" s="22" t="s">
        <v>8</v>
      </c>
      <c r="F11206" s="22" t="s">
        <v>9</v>
      </c>
      <c r="G11206" s="1">
        <v>783598.66</v>
      </c>
    </row>
    <row r="11207" spans="2:7">
      <c r="B11207" s="22" t="s">
        <v>233</v>
      </c>
      <c r="C11207" s="22" t="s">
        <v>7</v>
      </c>
      <c r="D11207" s="22" t="s">
        <v>5</v>
      </c>
      <c r="E11207" s="22" t="s">
        <v>8</v>
      </c>
      <c r="F11207" s="22" t="s">
        <v>10</v>
      </c>
      <c r="G11207" s="1">
        <v>12774.34</v>
      </c>
    </row>
    <row r="11208" spans="2:7">
      <c r="B11208" s="22" t="s">
        <v>233</v>
      </c>
      <c r="C11208" s="22" t="s">
        <v>7</v>
      </c>
      <c r="D11208" s="22" t="s">
        <v>5</v>
      </c>
      <c r="E11208" s="22" t="s">
        <v>8</v>
      </c>
      <c r="F11208" s="22" t="s">
        <v>11</v>
      </c>
      <c r="G11208" s="1">
        <v>393.75</v>
      </c>
    </row>
    <row r="11209" spans="2:7">
      <c r="B11209" s="22" t="s">
        <v>233</v>
      </c>
      <c r="C11209" s="22" t="s">
        <v>7</v>
      </c>
      <c r="D11209" s="22" t="s">
        <v>5</v>
      </c>
      <c r="E11209" s="22" t="s">
        <v>8</v>
      </c>
      <c r="F11209" s="22" t="s">
        <v>12</v>
      </c>
      <c r="G11209" s="1">
        <v>11279.65</v>
      </c>
    </row>
    <row r="11210" spans="2:7">
      <c r="B11210" s="22" t="s">
        <v>233</v>
      </c>
      <c r="C11210" s="22" t="s">
        <v>7</v>
      </c>
      <c r="D11210" s="22" t="s">
        <v>5</v>
      </c>
      <c r="E11210" s="22" t="s">
        <v>14</v>
      </c>
      <c r="F11210" s="22" t="s">
        <v>9</v>
      </c>
      <c r="G11210" s="1">
        <v>402336.27</v>
      </c>
    </row>
    <row r="11211" spans="2:7">
      <c r="B11211" s="22" t="s">
        <v>233</v>
      </c>
      <c r="C11211" s="22" t="s">
        <v>7</v>
      </c>
      <c r="D11211" s="22" t="s">
        <v>5</v>
      </c>
      <c r="E11211" s="22" t="s">
        <v>14</v>
      </c>
      <c r="F11211" s="22" t="s">
        <v>10</v>
      </c>
      <c r="G11211" s="1">
        <v>10956.58</v>
      </c>
    </row>
    <row r="11212" spans="2:7">
      <c r="B11212" s="22" t="s">
        <v>233</v>
      </c>
      <c r="C11212" s="22" t="s">
        <v>7</v>
      </c>
      <c r="D11212" s="22" t="s">
        <v>5</v>
      </c>
      <c r="E11212" s="22" t="s">
        <v>14</v>
      </c>
      <c r="F11212" s="22" t="s">
        <v>11</v>
      </c>
      <c r="G11212" s="1">
        <v>18787.88</v>
      </c>
    </row>
    <row r="11213" spans="2:7">
      <c r="B11213" s="22" t="s">
        <v>233</v>
      </c>
      <c r="C11213" s="22" t="s">
        <v>7</v>
      </c>
      <c r="D11213" s="22" t="s">
        <v>5</v>
      </c>
      <c r="E11213" s="22" t="s">
        <v>14</v>
      </c>
      <c r="F11213" s="22" t="s">
        <v>13</v>
      </c>
      <c r="G11213" s="1">
        <v>22922.54</v>
      </c>
    </row>
    <row r="11214" spans="2:7">
      <c r="B11214" s="22" t="s">
        <v>233</v>
      </c>
      <c r="C11214" s="22" t="s">
        <v>7</v>
      </c>
      <c r="D11214" s="22" t="s">
        <v>5</v>
      </c>
      <c r="E11214" s="22" t="s">
        <v>15</v>
      </c>
      <c r="F11214" s="22" t="s">
        <v>16</v>
      </c>
      <c r="G11214" s="1">
        <v>98.01</v>
      </c>
    </row>
    <row r="11215" spans="2:7">
      <c r="B11215" s="22" t="s">
        <v>233</v>
      </c>
      <c r="C11215" s="22" t="s">
        <v>7</v>
      </c>
      <c r="D11215" s="22" t="s">
        <v>5</v>
      </c>
      <c r="E11215" s="22" t="s">
        <v>15</v>
      </c>
      <c r="F11215" s="22" t="s">
        <v>71</v>
      </c>
      <c r="G11215" s="1">
        <v>84.69</v>
      </c>
    </row>
    <row r="11216" spans="2:7">
      <c r="B11216" s="22" t="s">
        <v>233</v>
      </c>
      <c r="C11216" s="22" t="s">
        <v>7</v>
      </c>
      <c r="D11216" s="22" t="s">
        <v>5</v>
      </c>
      <c r="E11216" s="22" t="s">
        <v>15</v>
      </c>
      <c r="F11216" s="22" t="s">
        <v>17</v>
      </c>
      <c r="G11216" s="1">
        <v>60764.37</v>
      </c>
    </row>
    <row r="11217" spans="2:7">
      <c r="B11217" s="22" t="s">
        <v>233</v>
      </c>
      <c r="C11217" s="22" t="s">
        <v>7</v>
      </c>
      <c r="D11217" s="22" t="s">
        <v>5</v>
      </c>
      <c r="E11217" s="22" t="s">
        <v>15</v>
      </c>
      <c r="F11217" s="22" t="s">
        <v>18</v>
      </c>
      <c r="G11217" s="1">
        <v>32324.080000000002</v>
      </c>
    </row>
    <row r="11218" spans="2:7">
      <c r="B11218" s="22" t="s">
        <v>233</v>
      </c>
      <c r="C11218" s="22" t="s">
        <v>7</v>
      </c>
      <c r="D11218" s="22" t="s">
        <v>5</v>
      </c>
      <c r="E11218" s="22" t="s">
        <v>15</v>
      </c>
      <c r="F11218" s="22" t="s">
        <v>19</v>
      </c>
      <c r="G11218" s="1">
        <v>123724.02</v>
      </c>
    </row>
    <row r="11219" spans="2:7">
      <c r="B11219" s="22" t="s">
        <v>233</v>
      </c>
      <c r="C11219" s="22" t="s">
        <v>7</v>
      </c>
      <c r="D11219" s="22" t="s">
        <v>5</v>
      </c>
      <c r="E11219" s="22" t="s">
        <v>15</v>
      </c>
      <c r="F11219" s="22" t="s">
        <v>20</v>
      </c>
      <c r="G11219" s="1">
        <v>53001.02</v>
      </c>
    </row>
    <row r="11220" spans="2:7">
      <c r="B11220" s="22" t="s">
        <v>233</v>
      </c>
      <c r="C11220" s="22" t="s">
        <v>7</v>
      </c>
      <c r="D11220" s="22" t="s">
        <v>5</v>
      </c>
      <c r="E11220" s="22" t="s">
        <v>15</v>
      </c>
      <c r="F11220" s="22" t="s">
        <v>21</v>
      </c>
      <c r="G11220" s="1">
        <v>1543.54</v>
      </c>
    </row>
    <row r="11221" spans="2:7">
      <c r="B11221" s="22" t="s">
        <v>233</v>
      </c>
      <c r="C11221" s="22" t="s">
        <v>7</v>
      </c>
      <c r="D11221" s="22" t="s">
        <v>5</v>
      </c>
      <c r="E11221" s="22" t="s">
        <v>15</v>
      </c>
      <c r="F11221" s="22" t="s">
        <v>22</v>
      </c>
      <c r="G11221" s="1">
        <v>896.86</v>
      </c>
    </row>
    <row r="11222" spans="2:7">
      <c r="B11222" s="22" t="s">
        <v>233</v>
      </c>
      <c r="C11222" s="22" t="s">
        <v>7</v>
      </c>
      <c r="D11222" s="22" t="s">
        <v>5</v>
      </c>
      <c r="E11222" s="22" t="s">
        <v>15</v>
      </c>
      <c r="F11222" s="22" t="s">
        <v>23</v>
      </c>
      <c r="G11222" s="1">
        <v>4641.63</v>
      </c>
    </row>
    <row r="11223" spans="2:7">
      <c r="B11223" s="22" t="s">
        <v>233</v>
      </c>
      <c r="C11223" s="22" t="s">
        <v>7</v>
      </c>
      <c r="D11223" s="22" t="s">
        <v>5</v>
      </c>
      <c r="E11223" s="22" t="s">
        <v>15</v>
      </c>
      <c r="F11223" s="22" t="s">
        <v>24</v>
      </c>
      <c r="G11223" s="1">
        <v>14125.49</v>
      </c>
    </row>
    <row r="11224" spans="2:7">
      <c r="B11224" s="22" t="s">
        <v>233</v>
      </c>
      <c r="C11224" s="22" t="s">
        <v>7</v>
      </c>
      <c r="D11224" s="22" t="s">
        <v>5</v>
      </c>
      <c r="E11224" s="22" t="s">
        <v>15</v>
      </c>
      <c r="F11224" s="22" t="s">
        <v>25</v>
      </c>
      <c r="G11224" s="1">
        <v>118105.84</v>
      </c>
    </row>
    <row r="11225" spans="2:7">
      <c r="B11225" s="22" t="s">
        <v>233</v>
      </c>
      <c r="C11225" s="22" t="s">
        <v>7</v>
      </c>
      <c r="D11225" s="22" t="s">
        <v>5</v>
      </c>
      <c r="E11225" s="22" t="s">
        <v>15</v>
      </c>
      <c r="F11225" s="22" t="s">
        <v>26</v>
      </c>
      <c r="G11225" s="1">
        <v>112358.61</v>
      </c>
    </row>
    <row r="11226" spans="2:7">
      <c r="B11226" s="22" t="s">
        <v>233</v>
      </c>
      <c r="C11226" s="22" t="s">
        <v>7</v>
      </c>
      <c r="D11226" s="22" t="s">
        <v>5</v>
      </c>
      <c r="E11226" s="22" t="s">
        <v>15</v>
      </c>
      <c r="F11226" s="22" t="s">
        <v>27</v>
      </c>
      <c r="G11226" s="1">
        <v>406.92</v>
      </c>
    </row>
    <row r="11227" spans="2:7">
      <c r="B11227" s="22" t="s">
        <v>233</v>
      </c>
      <c r="C11227" s="22" t="s">
        <v>7</v>
      </c>
      <c r="D11227" s="22" t="s">
        <v>5</v>
      </c>
      <c r="E11227" s="22" t="s">
        <v>15</v>
      </c>
      <c r="F11227" s="22" t="s">
        <v>72</v>
      </c>
      <c r="G11227" s="1">
        <v>9.34</v>
      </c>
    </row>
    <row r="11228" spans="2:7">
      <c r="B11228" s="22" t="s">
        <v>233</v>
      </c>
      <c r="C11228" s="22" t="s">
        <v>7</v>
      </c>
      <c r="D11228" s="22" t="s">
        <v>5</v>
      </c>
      <c r="E11228" s="22" t="s">
        <v>28</v>
      </c>
      <c r="F11228" s="22" t="s">
        <v>29</v>
      </c>
      <c r="G11228" s="1">
        <v>96187.48</v>
      </c>
    </row>
    <row r="11229" spans="2:7">
      <c r="B11229" s="22" t="s">
        <v>233</v>
      </c>
      <c r="C11229" s="22" t="s">
        <v>7</v>
      </c>
      <c r="D11229" s="22" t="s">
        <v>5</v>
      </c>
      <c r="E11229" s="22" t="s">
        <v>28</v>
      </c>
      <c r="F11229" s="22" t="s">
        <v>30</v>
      </c>
      <c r="G11229" s="1">
        <v>14568.53</v>
      </c>
    </row>
    <row r="11230" spans="2:7">
      <c r="B11230" s="22" t="s">
        <v>233</v>
      </c>
      <c r="C11230" s="22" t="s">
        <v>7</v>
      </c>
      <c r="D11230" s="22" t="s">
        <v>5</v>
      </c>
      <c r="E11230" s="22" t="s">
        <v>28</v>
      </c>
      <c r="F11230" s="22" t="s">
        <v>32</v>
      </c>
      <c r="G11230" s="1">
        <v>23438.16</v>
      </c>
    </row>
    <row r="11231" spans="2:7">
      <c r="B11231" s="22" t="s">
        <v>233</v>
      </c>
      <c r="C11231" s="22" t="s">
        <v>7</v>
      </c>
      <c r="D11231" s="22" t="s">
        <v>5</v>
      </c>
      <c r="E11231" s="22" t="s">
        <v>28</v>
      </c>
      <c r="F11231" s="22" t="s">
        <v>33</v>
      </c>
      <c r="G11231" s="1">
        <v>51809.96</v>
      </c>
    </row>
    <row r="11232" spans="2:7">
      <c r="B11232" s="22" t="s">
        <v>233</v>
      </c>
      <c r="C11232" s="22" t="s">
        <v>7</v>
      </c>
      <c r="D11232" s="22" t="s">
        <v>5</v>
      </c>
      <c r="E11232" s="22" t="s">
        <v>34</v>
      </c>
      <c r="F11232" s="22" t="s">
        <v>35</v>
      </c>
      <c r="G11232" s="1">
        <v>7289.89</v>
      </c>
    </row>
    <row r="11233" spans="2:7">
      <c r="B11233" s="22" t="s">
        <v>233</v>
      </c>
      <c r="C11233" s="22" t="s">
        <v>7</v>
      </c>
      <c r="D11233" s="22" t="s">
        <v>5</v>
      </c>
      <c r="E11233" s="22" t="s">
        <v>34</v>
      </c>
      <c r="F11233" s="22" t="s">
        <v>36</v>
      </c>
      <c r="G11233" s="1">
        <v>360.43</v>
      </c>
    </row>
    <row r="11234" spans="2:7">
      <c r="B11234" s="22" t="s">
        <v>233</v>
      </c>
      <c r="C11234" s="22" t="s">
        <v>7</v>
      </c>
      <c r="D11234" s="22" t="s">
        <v>5</v>
      </c>
      <c r="E11234" s="22" t="s">
        <v>34</v>
      </c>
      <c r="F11234" s="22" t="s">
        <v>37</v>
      </c>
      <c r="G11234" s="1">
        <v>6318.42</v>
      </c>
    </row>
    <row r="11235" spans="2:7">
      <c r="B11235" s="22" t="s">
        <v>233</v>
      </c>
      <c r="C11235" s="22" t="s">
        <v>7</v>
      </c>
      <c r="D11235" s="22" t="s">
        <v>5</v>
      </c>
      <c r="E11235" s="22" t="s">
        <v>34</v>
      </c>
      <c r="F11235" s="22" t="s">
        <v>64</v>
      </c>
      <c r="G11235" s="1">
        <v>57984.94</v>
      </c>
    </row>
    <row r="11236" spans="2:7">
      <c r="B11236" s="22" t="s">
        <v>233</v>
      </c>
      <c r="C11236" s="22" t="s">
        <v>7</v>
      </c>
      <c r="D11236" s="22" t="s">
        <v>5</v>
      </c>
      <c r="E11236" s="22" t="s">
        <v>34</v>
      </c>
      <c r="F11236" s="22" t="s">
        <v>73</v>
      </c>
      <c r="G11236" s="1">
        <v>2940</v>
      </c>
    </row>
    <row r="11237" spans="2:7">
      <c r="B11237" s="22" t="s">
        <v>233</v>
      </c>
      <c r="C11237" s="22" t="s">
        <v>7</v>
      </c>
      <c r="D11237" s="22" t="s">
        <v>5</v>
      </c>
      <c r="E11237" s="22" t="s">
        <v>34</v>
      </c>
      <c r="F11237" s="22" t="s">
        <v>38</v>
      </c>
      <c r="G11237" s="1">
        <v>2580</v>
      </c>
    </row>
    <row r="11238" spans="2:7">
      <c r="B11238" s="22" t="s">
        <v>233</v>
      </c>
      <c r="C11238" s="22" t="s">
        <v>7</v>
      </c>
      <c r="D11238" s="22" t="s">
        <v>5</v>
      </c>
      <c r="E11238" s="22" t="s">
        <v>34</v>
      </c>
      <c r="F11238" s="22" t="s">
        <v>39</v>
      </c>
      <c r="G11238" s="1">
        <v>67679.66</v>
      </c>
    </row>
    <row r="11239" spans="2:7">
      <c r="B11239" s="22" t="s">
        <v>233</v>
      </c>
      <c r="C11239" s="22" t="s">
        <v>7</v>
      </c>
      <c r="D11239" s="22" t="s">
        <v>5</v>
      </c>
      <c r="E11239" s="22" t="s">
        <v>34</v>
      </c>
      <c r="F11239" s="22" t="s">
        <v>41</v>
      </c>
      <c r="G11239" s="1">
        <v>904.8</v>
      </c>
    </row>
    <row r="11240" spans="2:7">
      <c r="B11240" s="22" t="s">
        <v>233</v>
      </c>
      <c r="C11240" s="22" t="s">
        <v>7</v>
      </c>
      <c r="D11240" s="22" t="s">
        <v>5</v>
      </c>
      <c r="E11240" s="22" t="s">
        <v>34</v>
      </c>
      <c r="F11240" s="22" t="s">
        <v>65</v>
      </c>
      <c r="G11240" s="1">
        <v>50</v>
      </c>
    </row>
    <row r="11241" spans="2:7">
      <c r="B11241" s="22" t="s">
        <v>233</v>
      </c>
      <c r="C11241" s="22" t="s">
        <v>7</v>
      </c>
      <c r="D11241" s="22" t="s">
        <v>5</v>
      </c>
      <c r="E11241" s="22" t="s">
        <v>34</v>
      </c>
      <c r="F11241" s="22" t="s">
        <v>42</v>
      </c>
      <c r="G11241" s="1">
        <v>567.1</v>
      </c>
    </row>
    <row r="11242" spans="2:7">
      <c r="B11242" s="22" t="s">
        <v>233</v>
      </c>
      <c r="C11242" s="22" t="s">
        <v>7</v>
      </c>
      <c r="D11242" s="22" t="s">
        <v>5</v>
      </c>
      <c r="E11242" s="22" t="s">
        <v>34</v>
      </c>
      <c r="F11242" s="22" t="s">
        <v>43</v>
      </c>
      <c r="G11242" s="1">
        <v>5618.76</v>
      </c>
    </row>
    <row r="11243" spans="2:7">
      <c r="B11243" s="22" t="s">
        <v>233</v>
      </c>
      <c r="C11243" s="22" t="s">
        <v>7</v>
      </c>
      <c r="D11243" s="22" t="s">
        <v>5</v>
      </c>
      <c r="E11243" s="22" t="s">
        <v>34</v>
      </c>
      <c r="F11243" s="22" t="s">
        <v>45</v>
      </c>
      <c r="G11243" s="1">
        <v>9955.14</v>
      </c>
    </row>
    <row r="11244" spans="2:7">
      <c r="B11244" s="22" t="s">
        <v>233</v>
      </c>
      <c r="C11244" s="22" t="s">
        <v>7</v>
      </c>
      <c r="D11244" s="22" t="s">
        <v>5</v>
      </c>
      <c r="E11244" s="22" t="s">
        <v>34</v>
      </c>
      <c r="F11244" s="22" t="s">
        <v>46</v>
      </c>
      <c r="G11244" s="1">
        <v>4944.17</v>
      </c>
    </row>
    <row r="11245" spans="2:7">
      <c r="B11245" s="22" t="s">
        <v>233</v>
      </c>
      <c r="C11245" s="22" t="s">
        <v>7</v>
      </c>
      <c r="D11245" s="22" t="s">
        <v>5</v>
      </c>
      <c r="E11245" s="22" t="s">
        <v>34</v>
      </c>
      <c r="F11245" s="22" t="s">
        <v>47</v>
      </c>
      <c r="G11245" s="1">
        <v>38840.68</v>
      </c>
    </row>
    <row r="11246" spans="2:7">
      <c r="B11246" s="22" t="s">
        <v>233</v>
      </c>
      <c r="C11246" s="22" t="s">
        <v>7</v>
      </c>
      <c r="D11246" s="22" t="s">
        <v>5</v>
      </c>
      <c r="E11246" s="22" t="s">
        <v>34</v>
      </c>
      <c r="F11246" s="22" t="s">
        <v>48</v>
      </c>
      <c r="G11246" s="1">
        <v>15548.5</v>
      </c>
    </row>
    <row r="11247" spans="2:7">
      <c r="B11247" s="22" t="s">
        <v>233</v>
      </c>
      <c r="C11247" s="22" t="s">
        <v>7</v>
      </c>
      <c r="D11247" s="22" t="s">
        <v>5</v>
      </c>
      <c r="E11247" s="22" t="s">
        <v>34</v>
      </c>
      <c r="F11247" s="22" t="s">
        <v>66</v>
      </c>
      <c r="G11247" s="1">
        <v>160980.64000000001</v>
      </c>
    </row>
    <row r="11248" spans="2:7">
      <c r="B11248" s="22" t="s">
        <v>233</v>
      </c>
      <c r="C11248" s="22" t="s">
        <v>7</v>
      </c>
      <c r="D11248" s="22" t="s">
        <v>5</v>
      </c>
      <c r="E11248" s="22" t="s">
        <v>34</v>
      </c>
      <c r="F11248" s="22" t="s">
        <v>49</v>
      </c>
      <c r="G11248" s="1">
        <v>21402</v>
      </c>
    </row>
    <row r="11249" spans="2:7">
      <c r="B11249" s="22" t="s">
        <v>233</v>
      </c>
      <c r="C11249" s="22" t="s">
        <v>7</v>
      </c>
      <c r="D11249" s="22" t="s">
        <v>5</v>
      </c>
      <c r="E11249" s="22" t="s">
        <v>34</v>
      </c>
      <c r="F11249" s="22" t="s">
        <v>50</v>
      </c>
      <c r="G11249" s="1">
        <v>17252.900000000001</v>
      </c>
    </row>
    <row r="11250" spans="2:7">
      <c r="B11250" s="22" t="s">
        <v>233</v>
      </c>
      <c r="C11250" s="22" t="s">
        <v>7</v>
      </c>
      <c r="D11250" s="22" t="s">
        <v>5</v>
      </c>
      <c r="E11250" s="22" t="s">
        <v>34</v>
      </c>
      <c r="F11250" s="22" t="s">
        <v>51</v>
      </c>
      <c r="G11250" s="1">
        <v>170</v>
      </c>
    </row>
    <row r="11251" spans="2:7">
      <c r="B11251" s="22" t="s">
        <v>233</v>
      </c>
      <c r="C11251" s="22" t="s">
        <v>7</v>
      </c>
      <c r="D11251" s="22" t="s">
        <v>5</v>
      </c>
      <c r="E11251" s="22" t="s">
        <v>34</v>
      </c>
      <c r="F11251" s="22" t="s">
        <v>53</v>
      </c>
      <c r="G11251" s="1">
        <v>5499</v>
      </c>
    </row>
    <row r="11252" spans="2:7">
      <c r="B11252" s="22" t="s">
        <v>233</v>
      </c>
      <c r="C11252" s="22" t="s">
        <v>7</v>
      </c>
      <c r="D11252" s="22" t="s">
        <v>5</v>
      </c>
      <c r="E11252" s="22" t="s">
        <v>34</v>
      </c>
      <c r="F11252" s="22" t="s">
        <v>54</v>
      </c>
      <c r="G11252" s="1">
        <v>11644.71</v>
      </c>
    </row>
    <row r="11253" spans="2:7">
      <c r="B11253" s="22" t="s">
        <v>233</v>
      </c>
      <c r="C11253" s="22" t="s">
        <v>7</v>
      </c>
      <c r="D11253" s="22" t="s">
        <v>5</v>
      </c>
      <c r="E11253" s="22" t="s">
        <v>34</v>
      </c>
      <c r="F11253" s="22" t="s">
        <v>55</v>
      </c>
      <c r="G11253" s="1">
        <v>5903.36</v>
      </c>
    </row>
    <row r="11254" spans="2:7">
      <c r="B11254" s="22" t="s">
        <v>233</v>
      </c>
      <c r="C11254" s="22" t="s">
        <v>7</v>
      </c>
      <c r="D11254" s="22" t="s">
        <v>5</v>
      </c>
      <c r="E11254" s="22" t="s">
        <v>34</v>
      </c>
      <c r="F11254" s="22" t="s">
        <v>56</v>
      </c>
      <c r="G11254" s="1">
        <v>11476.74</v>
      </c>
    </row>
    <row r="11255" spans="2:7">
      <c r="B11255" s="22" t="s">
        <v>233</v>
      </c>
      <c r="C11255" s="22" t="s">
        <v>7</v>
      </c>
      <c r="D11255" s="22" t="s">
        <v>5</v>
      </c>
      <c r="E11255" s="22" t="s">
        <v>34</v>
      </c>
      <c r="F11255" s="22" t="s">
        <v>76</v>
      </c>
      <c r="G11255" s="1">
        <v>18703.95</v>
      </c>
    </row>
    <row r="11256" spans="2:7">
      <c r="B11256" s="22" t="s">
        <v>233</v>
      </c>
      <c r="C11256" s="22" t="s">
        <v>7</v>
      </c>
      <c r="D11256" s="22" t="s">
        <v>5</v>
      </c>
      <c r="E11256" s="22" t="s">
        <v>34</v>
      </c>
      <c r="F11256" s="22" t="s">
        <v>57</v>
      </c>
      <c r="G11256" s="1">
        <v>20166.060000000001</v>
      </c>
    </row>
    <row r="11257" spans="2:7">
      <c r="B11257" s="22" t="s">
        <v>233</v>
      </c>
      <c r="C11257" s="22" t="s">
        <v>7</v>
      </c>
      <c r="D11257" s="22" t="s">
        <v>5</v>
      </c>
      <c r="E11257" s="22" t="s">
        <v>34</v>
      </c>
      <c r="F11257" s="22" t="s">
        <v>58</v>
      </c>
      <c r="G11257" s="1">
        <v>11028.71</v>
      </c>
    </row>
    <row r="11258" spans="2:7">
      <c r="B11258" s="22" t="s">
        <v>233</v>
      </c>
      <c r="C11258" s="22" t="s">
        <v>7</v>
      </c>
      <c r="D11258" s="22" t="s">
        <v>5</v>
      </c>
      <c r="E11258" s="22" t="s">
        <v>34</v>
      </c>
      <c r="F11258" s="22" t="s">
        <v>118</v>
      </c>
      <c r="G11258" s="1">
        <v>4793.0600000000004</v>
      </c>
    </row>
    <row r="11259" spans="2:7">
      <c r="B11259" s="22" t="s">
        <v>233</v>
      </c>
      <c r="C11259" s="22" t="s">
        <v>7</v>
      </c>
      <c r="D11259" s="22" t="s">
        <v>5</v>
      </c>
      <c r="E11259" s="22" t="s">
        <v>59</v>
      </c>
      <c r="F11259" s="22" t="s">
        <v>55</v>
      </c>
      <c r="G11259" s="1">
        <v>11105.35</v>
      </c>
    </row>
    <row r="11260" spans="2:7">
      <c r="B11260" s="22" t="s">
        <v>233</v>
      </c>
      <c r="C11260" s="22" t="s">
        <v>7</v>
      </c>
      <c r="D11260" s="22" t="s">
        <v>7</v>
      </c>
      <c r="E11260" s="22" t="s">
        <v>5</v>
      </c>
      <c r="F11260" s="22" t="s">
        <v>6</v>
      </c>
      <c r="G11260" s="1">
        <v>30971.360000000001</v>
      </c>
    </row>
    <row r="11261" spans="2:7">
      <c r="B11261" s="22" t="s">
        <v>233</v>
      </c>
      <c r="C11261" s="22" t="s">
        <v>7</v>
      </c>
      <c r="D11261" s="22" t="s">
        <v>7</v>
      </c>
      <c r="E11261" s="22" t="s">
        <v>7</v>
      </c>
      <c r="F11261" s="22" t="s">
        <v>6</v>
      </c>
      <c r="G11261" s="1">
        <v>-18406.43</v>
      </c>
    </row>
    <row r="11262" spans="2:7">
      <c r="B11262" s="22" t="s">
        <v>233</v>
      </c>
      <c r="C11262" s="22" t="s">
        <v>7</v>
      </c>
      <c r="D11262" s="22" t="s">
        <v>7</v>
      </c>
      <c r="E11262" s="22" t="s">
        <v>8</v>
      </c>
      <c r="F11262" s="22" t="s">
        <v>11</v>
      </c>
      <c r="G11262" s="1">
        <v>599.25</v>
      </c>
    </row>
    <row r="11263" spans="2:7">
      <c r="B11263" s="22" t="s">
        <v>233</v>
      </c>
      <c r="C11263" s="22" t="s">
        <v>7</v>
      </c>
      <c r="D11263" s="22" t="s">
        <v>7</v>
      </c>
      <c r="E11263" s="22" t="s">
        <v>8</v>
      </c>
      <c r="F11263" s="22" t="s">
        <v>12</v>
      </c>
      <c r="G11263" s="1">
        <v>7840</v>
      </c>
    </row>
    <row r="11264" spans="2:7">
      <c r="B11264" s="22" t="s">
        <v>233</v>
      </c>
      <c r="C11264" s="22" t="s">
        <v>7</v>
      </c>
      <c r="D11264" s="22" t="s">
        <v>7</v>
      </c>
      <c r="E11264" s="22" t="s">
        <v>14</v>
      </c>
      <c r="F11264" s="22" t="s">
        <v>9</v>
      </c>
      <c r="G11264" s="1">
        <v>61202.11</v>
      </c>
    </row>
    <row r="11265" spans="2:7">
      <c r="B11265" s="22" t="s">
        <v>233</v>
      </c>
      <c r="C11265" s="22" t="s">
        <v>7</v>
      </c>
      <c r="D11265" s="22" t="s">
        <v>7</v>
      </c>
      <c r="E11265" s="22" t="s">
        <v>14</v>
      </c>
      <c r="F11265" s="22" t="s">
        <v>10</v>
      </c>
      <c r="G11265" s="1">
        <v>1610.92</v>
      </c>
    </row>
    <row r="11266" spans="2:7">
      <c r="B11266" s="22" t="s">
        <v>233</v>
      </c>
      <c r="C11266" s="22" t="s">
        <v>7</v>
      </c>
      <c r="D11266" s="22" t="s">
        <v>7</v>
      </c>
      <c r="E11266" s="22" t="s">
        <v>14</v>
      </c>
      <c r="F11266" s="22" t="s">
        <v>11</v>
      </c>
      <c r="G11266" s="1">
        <v>6429.22</v>
      </c>
    </row>
    <row r="11267" spans="2:7">
      <c r="B11267" s="22" t="s">
        <v>233</v>
      </c>
      <c r="C11267" s="22" t="s">
        <v>7</v>
      </c>
      <c r="D11267" s="22" t="s">
        <v>7</v>
      </c>
      <c r="E11267" s="22" t="s">
        <v>14</v>
      </c>
      <c r="F11267" s="22" t="s">
        <v>12</v>
      </c>
      <c r="G11267" s="1">
        <v>15182</v>
      </c>
    </row>
    <row r="11268" spans="2:7">
      <c r="B11268" s="22" t="s">
        <v>233</v>
      </c>
      <c r="C11268" s="22" t="s">
        <v>7</v>
      </c>
      <c r="D11268" s="22" t="s">
        <v>7</v>
      </c>
      <c r="E11268" s="22" t="s">
        <v>14</v>
      </c>
      <c r="F11268" s="22" t="s">
        <v>13</v>
      </c>
      <c r="G11268" s="1">
        <v>1528.17</v>
      </c>
    </row>
    <row r="11269" spans="2:7">
      <c r="B11269" s="22" t="s">
        <v>233</v>
      </c>
      <c r="C11269" s="22" t="s">
        <v>7</v>
      </c>
      <c r="D11269" s="22" t="s">
        <v>7</v>
      </c>
      <c r="E11269" s="22" t="s">
        <v>15</v>
      </c>
      <c r="F11269" s="22" t="s">
        <v>71</v>
      </c>
      <c r="G11269" s="1">
        <v>15.3</v>
      </c>
    </row>
    <row r="11270" spans="2:7">
      <c r="B11270" s="22" t="s">
        <v>233</v>
      </c>
      <c r="C11270" s="22" t="s">
        <v>7</v>
      </c>
      <c r="D11270" s="22" t="s">
        <v>7</v>
      </c>
      <c r="E11270" s="22" t="s">
        <v>15</v>
      </c>
      <c r="F11270" s="22" t="s">
        <v>17</v>
      </c>
      <c r="G11270" s="1">
        <v>641.30999999999995</v>
      </c>
    </row>
    <row r="11271" spans="2:7">
      <c r="B11271" s="22" t="s">
        <v>233</v>
      </c>
      <c r="C11271" s="22" t="s">
        <v>7</v>
      </c>
      <c r="D11271" s="22" t="s">
        <v>7</v>
      </c>
      <c r="E11271" s="22" t="s">
        <v>15</v>
      </c>
      <c r="F11271" s="22" t="s">
        <v>18</v>
      </c>
      <c r="G11271" s="1">
        <v>6266.51</v>
      </c>
    </row>
    <row r="11272" spans="2:7">
      <c r="B11272" s="22" t="s">
        <v>233</v>
      </c>
      <c r="C11272" s="22" t="s">
        <v>7</v>
      </c>
      <c r="D11272" s="22" t="s">
        <v>7</v>
      </c>
      <c r="E11272" s="22" t="s">
        <v>15</v>
      </c>
      <c r="F11272" s="22" t="s">
        <v>19</v>
      </c>
      <c r="G11272" s="1">
        <v>1262.17</v>
      </c>
    </row>
    <row r="11273" spans="2:7">
      <c r="B11273" s="22" t="s">
        <v>233</v>
      </c>
      <c r="C11273" s="22" t="s">
        <v>7</v>
      </c>
      <c r="D11273" s="22" t="s">
        <v>7</v>
      </c>
      <c r="E11273" s="22" t="s">
        <v>15</v>
      </c>
      <c r="F11273" s="22" t="s">
        <v>20</v>
      </c>
      <c r="G11273" s="1">
        <v>9970.25</v>
      </c>
    </row>
    <row r="11274" spans="2:7">
      <c r="B11274" s="22" t="s">
        <v>233</v>
      </c>
      <c r="C11274" s="22" t="s">
        <v>7</v>
      </c>
      <c r="D11274" s="22" t="s">
        <v>7</v>
      </c>
      <c r="E11274" s="22" t="s">
        <v>15</v>
      </c>
      <c r="F11274" s="22" t="s">
        <v>21</v>
      </c>
      <c r="G11274" s="1">
        <v>16.61</v>
      </c>
    </row>
    <row r="11275" spans="2:7">
      <c r="B11275" s="22" t="s">
        <v>233</v>
      </c>
      <c r="C11275" s="22" t="s">
        <v>7</v>
      </c>
      <c r="D11275" s="22" t="s">
        <v>7</v>
      </c>
      <c r="E11275" s="22" t="s">
        <v>15</v>
      </c>
      <c r="F11275" s="22" t="s">
        <v>22</v>
      </c>
      <c r="G11275" s="1">
        <v>169.1</v>
      </c>
    </row>
    <row r="11276" spans="2:7">
      <c r="B11276" s="22" t="s">
        <v>233</v>
      </c>
      <c r="C11276" s="22" t="s">
        <v>7</v>
      </c>
      <c r="D11276" s="22" t="s">
        <v>7</v>
      </c>
      <c r="E11276" s="22" t="s">
        <v>15</v>
      </c>
      <c r="F11276" s="22" t="s">
        <v>23</v>
      </c>
      <c r="G11276" s="1">
        <v>106.45</v>
      </c>
    </row>
    <row r="11277" spans="2:7">
      <c r="B11277" s="22" t="s">
        <v>233</v>
      </c>
      <c r="C11277" s="22" t="s">
        <v>7</v>
      </c>
      <c r="D11277" s="22" t="s">
        <v>7</v>
      </c>
      <c r="E11277" s="22" t="s">
        <v>15</v>
      </c>
      <c r="F11277" s="22" t="s">
        <v>24</v>
      </c>
      <c r="G11277" s="1">
        <v>7053.72</v>
      </c>
    </row>
    <row r="11278" spans="2:7">
      <c r="B11278" s="22" t="s">
        <v>233</v>
      </c>
      <c r="C11278" s="22" t="s">
        <v>7</v>
      </c>
      <c r="D11278" s="22" t="s">
        <v>7</v>
      </c>
      <c r="E11278" s="22" t="s">
        <v>15</v>
      </c>
      <c r="F11278" s="22" t="s">
        <v>26</v>
      </c>
      <c r="G11278" s="1">
        <v>18719.61</v>
      </c>
    </row>
    <row r="11279" spans="2:7">
      <c r="B11279" s="22" t="s">
        <v>233</v>
      </c>
      <c r="C11279" s="22" t="s">
        <v>7</v>
      </c>
      <c r="D11279" s="22" t="s">
        <v>7</v>
      </c>
      <c r="E11279" s="22" t="s">
        <v>28</v>
      </c>
      <c r="F11279" s="22" t="s">
        <v>29</v>
      </c>
      <c r="G11279" s="1">
        <v>13897.24</v>
      </c>
    </row>
    <row r="11280" spans="2:7">
      <c r="B11280" s="22" t="s">
        <v>233</v>
      </c>
      <c r="C11280" s="22" t="s">
        <v>7</v>
      </c>
      <c r="D11280" s="22" t="s">
        <v>7</v>
      </c>
      <c r="E11280" s="22" t="s">
        <v>28</v>
      </c>
      <c r="F11280" s="22" t="s">
        <v>31</v>
      </c>
      <c r="G11280" s="1">
        <v>39592.5</v>
      </c>
    </row>
    <row r="11281" spans="2:7">
      <c r="B11281" s="22" t="s">
        <v>233</v>
      </c>
      <c r="C11281" s="22" t="s">
        <v>7</v>
      </c>
      <c r="D11281" s="22" t="s">
        <v>7</v>
      </c>
      <c r="E11281" s="22" t="s">
        <v>34</v>
      </c>
      <c r="F11281" s="22" t="s">
        <v>38</v>
      </c>
      <c r="G11281" s="1">
        <v>30</v>
      </c>
    </row>
    <row r="11282" spans="2:7">
      <c r="B11282" s="22" t="s">
        <v>233</v>
      </c>
      <c r="C11282" s="22" t="s">
        <v>7</v>
      </c>
      <c r="D11282" s="22" t="s">
        <v>7</v>
      </c>
      <c r="E11282" s="22" t="s">
        <v>34</v>
      </c>
      <c r="F11282" s="22" t="s">
        <v>39</v>
      </c>
      <c r="G11282" s="1">
        <v>150</v>
      </c>
    </row>
    <row r="11283" spans="2:7">
      <c r="B11283" s="22" t="s">
        <v>233</v>
      </c>
      <c r="C11283" s="22" t="s">
        <v>7</v>
      </c>
      <c r="D11283" s="22" t="s">
        <v>7</v>
      </c>
      <c r="E11283" s="22" t="s">
        <v>34</v>
      </c>
      <c r="F11283" s="22" t="s">
        <v>42</v>
      </c>
      <c r="G11283" s="1">
        <v>486.85</v>
      </c>
    </row>
    <row r="11284" spans="2:7">
      <c r="B11284" s="22" t="s">
        <v>233</v>
      </c>
      <c r="C11284" s="22" t="s">
        <v>7</v>
      </c>
      <c r="D11284" s="22" t="s">
        <v>7</v>
      </c>
      <c r="E11284" s="22" t="s">
        <v>34</v>
      </c>
      <c r="F11284" s="22" t="s">
        <v>45</v>
      </c>
      <c r="G11284" s="1">
        <v>4411.3100000000004</v>
      </c>
    </row>
    <row r="11285" spans="2:7">
      <c r="B11285" s="22" t="s">
        <v>233</v>
      </c>
      <c r="C11285" s="22" t="s">
        <v>7</v>
      </c>
      <c r="D11285" s="22" t="s">
        <v>7</v>
      </c>
      <c r="E11285" s="22" t="s">
        <v>34</v>
      </c>
      <c r="F11285" s="22" t="s">
        <v>46</v>
      </c>
      <c r="G11285" s="1">
        <v>1815.33</v>
      </c>
    </row>
    <row r="11286" spans="2:7">
      <c r="B11286" s="22" t="s">
        <v>233</v>
      </c>
      <c r="C11286" s="22" t="s">
        <v>7</v>
      </c>
      <c r="D11286" s="22" t="s">
        <v>7</v>
      </c>
      <c r="E11286" s="22" t="s">
        <v>34</v>
      </c>
      <c r="F11286" s="22" t="s">
        <v>47</v>
      </c>
      <c r="G11286" s="1">
        <v>4530.68</v>
      </c>
    </row>
    <row r="11287" spans="2:7">
      <c r="B11287" s="22" t="s">
        <v>233</v>
      </c>
      <c r="C11287" s="22" t="s">
        <v>7</v>
      </c>
      <c r="D11287" s="22" t="s">
        <v>7</v>
      </c>
      <c r="E11287" s="22" t="s">
        <v>34</v>
      </c>
      <c r="F11287" s="22" t="s">
        <v>50</v>
      </c>
      <c r="G11287" s="1">
        <v>1339.7</v>
      </c>
    </row>
    <row r="11288" spans="2:7">
      <c r="B11288" s="22" t="s">
        <v>233</v>
      </c>
      <c r="C11288" s="22" t="s">
        <v>7</v>
      </c>
      <c r="D11288" s="22" t="s">
        <v>7</v>
      </c>
      <c r="E11288" s="22" t="s">
        <v>34</v>
      </c>
      <c r="F11288" s="22" t="s">
        <v>55</v>
      </c>
      <c r="G11288" s="1">
        <v>317</v>
      </c>
    </row>
    <row r="11289" spans="2:7">
      <c r="B11289" s="22" t="s">
        <v>233</v>
      </c>
      <c r="C11289" s="22" t="s">
        <v>7</v>
      </c>
      <c r="D11289" s="22" t="s">
        <v>7</v>
      </c>
      <c r="E11289" s="22" t="s">
        <v>34</v>
      </c>
      <c r="F11289" s="22" t="s">
        <v>76</v>
      </c>
      <c r="G11289" s="1">
        <v>2883.1</v>
      </c>
    </row>
    <row r="11290" spans="2:7">
      <c r="B11290" s="22" t="s">
        <v>233</v>
      </c>
      <c r="C11290" s="22" t="s">
        <v>7</v>
      </c>
      <c r="D11290" s="22" t="s">
        <v>7</v>
      </c>
      <c r="E11290" s="22" t="s">
        <v>34</v>
      </c>
      <c r="F11290" s="22" t="s">
        <v>57</v>
      </c>
      <c r="G11290" s="1">
        <v>3017.48</v>
      </c>
    </row>
    <row r="11291" spans="2:7">
      <c r="B11291" s="22" t="s">
        <v>233</v>
      </c>
      <c r="C11291" s="22" t="s">
        <v>7</v>
      </c>
      <c r="D11291" s="22" t="s">
        <v>7</v>
      </c>
      <c r="E11291" s="22" t="s">
        <v>34</v>
      </c>
      <c r="F11291" s="22" t="s">
        <v>58</v>
      </c>
      <c r="G11291" s="1">
        <v>1103.9000000000001</v>
      </c>
    </row>
    <row r="11292" spans="2:7">
      <c r="B11292" s="22" t="s">
        <v>233</v>
      </c>
      <c r="C11292" s="22" t="s">
        <v>7</v>
      </c>
      <c r="D11292" s="22" t="s">
        <v>7</v>
      </c>
      <c r="E11292" s="22" t="s">
        <v>59</v>
      </c>
      <c r="F11292" s="22" t="s">
        <v>55</v>
      </c>
      <c r="G11292" s="1">
        <v>2595.1</v>
      </c>
    </row>
    <row r="11293" spans="2:7">
      <c r="B11293" s="22" t="s">
        <v>234</v>
      </c>
      <c r="C11293" s="22" t="s">
        <v>7</v>
      </c>
      <c r="D11293" s="22" t="s">
        <v>5</v>
      </c>
      <c r="E11293" s="22" t="s">
        <v>8</v>
      </c>
      <c r="F11293" s="22" t="s">
        <v>9</v>
      </c>
      <c r="G11293" s="1">
        <v>147149.78</v>
      </c>
    </row>
    <row r="11294" spans="2:7">
      <c r="B11294" s="22" t="s">
        <v>234</v>
      </c>
      <c r="C11294" s="22" t="s">
        <v>7</v>
      </c>
      <c r="D11294" s="22" t="s">
        <v>5</v>
      </c>
      <c r="E11294" s="22" t="s">
        <v>8</v>
      </c>
      <c r="F11294" s="22" t="s">
        <v>10</v>
      </c>
      <c r="G11294" s="1">
        <v>1638.52</v>
      </c>
    </row>
    <row r="11295" spans="2:7">
      <c r="B11295" s="22" t="s">
        <v>234</v>
      </c>
      <c r="C11295" s="22" t="s">
        <v>7</v>
      </c>
      <c r="D11295" s="22" t="s">
        <v>5</v>
      </c>
      <c r="E11295" s="22" t="s">
        <v>8</v>
      </c>
      <c r="F11295" s="22" t="s">
        <v>11</v>
      </c>
      <c r="G11295" s="1">
        <v>1877.58</v>
      </c>
    </row>
    <row r="11296" spans="2:7">
      <c r="B11296" s="22" t="s">
        <v>234</v>
      </c>
      <c r="C11296" s="22" t="s">
        <v>7</v>
      </c>
      <c r="D11296" s="22" t="s">
        <v>5</v>
      </c>
      <c r="E11296" s="22" t="s">
        <v>8</v>
      </c>
      <c r="F11296" s="22" t="s">
        <v>12</v>
      </c>
      <c r="G11296" s="1">
        <v>1827.57</v>
      </c>
    </row>
    <row r="11297" spans="2:7">
      <c r="B11297" s="22" t="s">
        <v>234</v>
      </c>
      <c r="C11297" s="22" t="s">
        <v>7</v>
      </c>
      <c r="D11297" s="22" t="s">
        <v>5</v>
      </c>
      <c r="E11297" s="22" t="s">
        <v>14</v>
      </c>
      <c r="F11297" s="22" t="s">
        <v>9</v>
      </c>
      <c r="G11297" s="1">
        <v>83902.3</v>
      </c>
    </row>
    <row r="11298" spans="2:7">
      <c r="B11298" s="22" t="s">
        <v>234</v>
      </c>
      <c r="C11298" s="22" t="s">
        <v>7</v>
      </c>
      <c r="D11298" s="22" t="s">
        <v>5</v>
      </c>
      <c r="E11298" s="22" t="s">
        <v>14</v>
      </c>
      <c r="F11298" s="22" t="s">
        <v>10</v>
      </c>
      <c r="G11298" s="1">
        <v>3990.34</v>
      </c>
    </row>
    <row r="11299" spans="2:7">
      <c r="B11299" s="22" t="s">
        <v>234</v>
      </c>
      <c r="C11299" s="22" t="s">
        <v>7</v>
      </c>
      <c r="D11299" s="22" t="s">
        <v>5</v>
      </c>
      <c r="E11299" s="22" t="s">
        <v>14</v>
      </c>
      <c r="F11299" s="22" t="s">
        <v>11</v>
      </c>
      <c r="G11299" s="1">
        <v>6859.56</v>
      </c>
    </row>
    <row r="11300" spans="2:7">
      <c r="B11300" s="22" t="s">
        <v>234</v>
      </c>
      <c r="C11300" s="22" t="s">
        <v>7</v>
      </c>
      <c r="D11300" s="22" t="s">
        <v>5</v>
      </c>
      <c r="E11300" s="22" t="s">
        <v>15</v>
      </c>
      <c r="F11300" s="22" t="s">
        <v>17</v>
      </c>
      <c r="G11300" s="1">
        <v>11503.92</v>
      </c>
    </row>
    <row r="11301" spans="2:7">
      <c r="B11301" s="22" t="s">
        <v>234</v>
      </c>
      <c r="C11301" s="22" t="s">
        <v>7</v>
      </c>
      <c r="D11301" s="22" t="s">
        <v>5</v>
      </c>
      <c r="E11301" s="22" t="s">
        <v>15</v>
      </c>
      <c r="F11301" s="22" t="s">
        <v>18</v>
      </c>
      <c r="G11301" s="1">
        <v>6995.82</v>
      </c>
    </row>
    <row r="11302" spans="2:7">
      <c r="B11302" s="22" t="s">
        <v>234</v>
      </c>
      <c r="C11302" s="22" t="s">
        <v>7</v>
      </c>
      <c r="D11302" s="22" t="s">
        <v>5</v>
      </c>
      <c r="E11302" s="22" t="s">
        <v>15</v>
      </c>
      <c r="F11302" s="22" t="s">
        <v>19</v>
      </c>
      <c r="G11302" s="1">
        <v>23431.73</v>
      </c>
    </row>
    <row r="11303" spans="2:7">
      <c r="B11303" s="22" t="s">
        <v>234</v>
      </c>
      <c r="C11303" s="22" t="s">
        <v>7</v>
      </c>
      <c r="D11303" s="22" t="s">
        <v>5</v>
      </c>
      <c r="E11303" s="22" t="s">
        <v>15</v>
      </c>
      <c r="F11303" s="22" t="s">
        <v>20</v>
      </c>
      <c r="G11303" s="1">
        <v>11903.35</v>
      </c>
    </row>
    <row r="11304" spans="2:7">
      <c r="B11304" s="22" t="s">
        <v>234</v>
      </c>
      <c r="C11304" s="22" t="s">
        <v>7</v>
      </c>
      <c r="D11304" s="22" t="s">
        <v>5</v>
      </c>
      <c r="E11304" s="22" t="s">
        <v>15</v>
      </c>
      <c r="F11304" s="22" t="s">
        <v>21</v>
      </c>
      <c r="G11304" s="1">
        <v>296.22000000000003</v>
      </c>
    </row>
    <row r="11305" spans="2:7">
      <c r="B11305" s="22" t="s">
        <v>234</v>
      </c>
      <c r="C11305" s="22" t="s">
        <v>7</v>
      </c>
      <c r="D11305" s="22" t="s">
        <v>5</v>
      </c>
      <c r="E11305" s="22" t="s">
        <v>15</v>
      </c>
      <c r="F11305" s="22" t="s">
        <v>22</v>
      </c>
      <c r="G11305" s="1">
        <v>182.02</v>
      </c>
    </row>
    <row r="11306" spans="2:7">
      <c r="B11306" s="22" t="s">
        <v>234</v>
      </c>
      <c r="C11306" s="22" t="s">
        <v>7</v>
      </c>
      <c r="D11306" s="22" t="s">
        <v>5</v>
      </c>
      <c r="E11306" s="22" t="s">
        <v>15</v>
      </c>
      <c r="F11306" s="22" t="s">
        <v>23</v>
      </c>
      <c r="G11306" s="1">
        <v>1047.73</v>
      </c>
    </row>
    <row r="11307" spans="2:7">
      <c r="B11307" s="22" t="s">
        <v>234</v>
      </c>
      <c r="C11307" s="22" t="s">
        <v>7</v>
      </c>
      <c r="D11307" s="22" t="s">
        <v>5</v>
      </c>
      <c r="E11307" s="22" t="s">
        <v>15</v>
      </c>
      <c r="F11307" s="22" t="s">
        <v>24</v>
      </c>
      <c r="G11307" s="1">
        <v>4074.75</v>
      </c>
    </row>
    <row r="11308" spans="2:7">
      <c r="B11308" s="22" t="s">
        <v>234</v>
      </c>
      <c r="C11308" s="22" t="s">
        <v>7</v>
      </c>
      <c r="D11308" s="22" t="s">
        <v>5</v>
      </c>
      <c r="E11308" s="22" t="s">
        <v>15</v>
      </c>
      <c r="F11308" s="22" t="s">
        <v>25</v>
      </c>
      <c r="G11308" s="1">
        <v>22632.83</v>
      </c>
    </row>
    <row r="11309" spans="2:7">
      <c r="B11309" s="22" t="s">
        <v>234</v>
      </c>
      <c r="C11309" s="22" t="s">
        <v>7</v>
      </c>
      <c r="D11309" s="22" t="s">
        <v>5</v>
      </c>
      <c r="E11309" s="22" t="s">
        <v>15</v>
      </c>
      <c r="F11309" s="22" t="s">
        <v>26</v>
      </c>
      <c r="G11309" s="1">
        <v>38259.199999999997</v>
      </c>
    </row>
    <row r="11310" spans="2:7">
      <c r="B11310" s="22" t="s">
        <v>234</v>
      </c>
      <c r="C11310" s="22" t="s">
        <v>7</v>
      </c>
      <c r="D11310" s="22" t="s">
        <v>5</v>
      </c>
      <c r="E11310" s="22" t="s">
        <v>28</v>
      </c>
      <c r="F11310" s="22" t="s">
        <v>29</v>
      </c>
      <c r="G11310" s="1">
        <v>34718.379999999997</v>
      </c>
    </row>
    <row r="11311" spans="2:7">
      <c r="B11311" s="22" t="s">
        <v>234</v>
      </c>
      <c r="C11311" s="22" t="s">
        <v>7</v>
      </c>
      <c r="D11311" s="22" t="s">
        <v>5</v>
      </c>
      <c r="E11311" s="22" t="s">
        <v>28</v>
      </c>
      <c r="F11311" s="22" t="s">
        <v>30</v>
      </c>
      <c r="G11311" s="1">
        <v>7918.72</v>
      </c>
    </row>
    <row r="11312" spans="2:7">
      <c r="B11312" s="22" t="s">
        <v>234</v>
      </c>
      <c r="C11312" s="22" t="s">
        <v>7</v>
      </c>
      <c r="D11312" s="22" t="s">
        <v>5</v>
      </c>
      <c r="E11312" s="22" t="s">
        <v>28</v>
      </c>
      <c r="F11312" s="22" t="s">
        <v>32</v>
      </c>
      <c r="G11312" s="1">
        <v>2104.31</v>
      </c>
    </row>
    <row r="11313" spans="2:7">
      <c r="B11313" s="22" t="s">
        <v>234</v>
      </c>
      <c r="C11313" s="22" t="s">
        <v>7</v>
      </c>
      <c r="D11313" s="22" t="s">
        <v>5</v>
      </c>
      <c r="E11313" s="22" t="s">
        <v>28</v>
      </c>
      <c r="F11313" s="22" t="s">
        <v>33</v>
      </c>
      <c r="G11313" s="1">
        <v>2385.16</v>
      </c>
    </row>
    <row r="11314" spans="2:7">
      <c r="B11314" s="22" t="s">
        <v>234</v>
      </c>
      <c r="C11314" s="22" t="s">
        <v>7</v>
      </c>
      <c r="D11314" s="22" t="s">
        <v>5</v>
      </c>
      <c r="E11314" s="22" t="s">
        <v>34</v>
      </c>
      <c r="F11314" s="22" t="s">
        <v>35</v>
      </c>
      <c r="G11314" s="1">
        <v>12276.22</v>
      </c>
    </row>
    <row r="11315" spans="2:7">
      <c r="B11315" s="22" t="s">
        <v>234</v>
      </c>
      <c r="C11315" s="22" t="s">
        <v>7</v>
      </c>
      <c r="D11315" s="22" t="s">
        <v>5</v>
      </c>
      <c r="E11315" s="22" t="s">
        <v>34</v>
      </c>
      <c r="F11315" s="22" t="s">
        <v>36</v>
      </c>
      <c r="G11315" s="1">
        <v>121.25</v>
      </c>
    </row>
    <row r="11316" spans="2:7">
      <c r="B11316" s="22" t="s">
        <v>234</v>
      </c>
      <c r="C11316" s="22" t="s">
        <v>7</v>
      </c>
      <c r="D11316" s="22" t="s">
        <v>5</v>
      </c>
      <c r="E11316" s="22" t="s">
        <v>34</v>
      </c>
      <c r="F11316" s="22" t="s">
        <v>37</v>
      </c>
      <c r="G11316" s="1">
        <v>60402.080000000002</v>
      </c>
    </row>
    <row r="11317" spans="2:7">
      <c r="B11317" s="22" t="s">
        <v>234</v>
      </c>
      <c r="C11317" s="22" t="s">
        <v>7</v>
      </c>
      <c r="D11317" s="22" t="s">
        <v>5</v>
      </c>
      <c r="E11317" s="22" t="s">
        <v>34</v>
      </c>
      <c r="F11317" s="22" t="s">
        <v>38</v>
      </c>
      <c r="G11317" s="1">
        <v>6260</v>
      </c>
    </row>
    <row r="11318" spans="2:7">
      <c r="B11318" s="22" t="s">
        <v>234</v>
      </c>
      <c r="C11318" s="22" t="s">
        <v>7</v>
      </c>
      <c r="D11318" s="22" t="s">
        <v>5</v>
      </c>
      <c r="E11318" s="22" t="s">
        <v>34</v>
      </c>
      <c r="F11318" s="22" t="s">
        <v>39</v>
      </c>
      <c r="G11318" s="1">
        <v>1747.39</v>
      </c>
    </row>
    <row r="11319" spans="2:7">
      <c r="B11319" s="22" t="s">
        <v>234</v>
      </c>
      <c r="C11319" s="22" t="s">
        <v>7</v>
      </c>
      <c r="D11319" s="22" t="s">
        <v>5</v>
      </c>
      <c r="E11319" s="22" t="s">
        <v>34</v>
      </c>
      <c r="F11319" s="22" t="s">
        <v>42</v>
      </c>
      <c r="G11319" s="1">
        <v>4358.1000000000004</v>
      </c>
    </row>
    <row r="11320" spans="2:7">
      <c r="B11320" s="22" t="s">
        <v>234</v>
      </c>
      <c r="C11320" s="22" t="s">
        <v>7</v>
      </c>
      <c r="D11320" s="22" t="s">
        <v>5</v>
      </c>
      <c r="E11320" s="22" t="s">
        <v>34</v>
      </c>
      <c r="F11320" s="22" t="s">
        <v>45</v>
      </c>
      <c r="G11320" s="1">
        <v>1571.25</v>
      </c>
    </row>
    <row r="11321" spans="2:7">
      <c r="B11321" s="22" t="s">
        <v>234</v>
      </c>
      <c r="C11321" s="22" t="s">
        <v>7</v>
      </c>
      <c r="D11321" s="22" t="s">
        <v>5</v>
      </c>
      <c r="E11321" s="22" t="s">
        <v>34</v>
      </c>
      <c r="F11321" s="22" t="s">
        <v>46</v>
      </c>
      <c r="G11321" s="1">
        <v>500</v>
      </c>
    </row>
    <row r="11322" spans="2:7">
      <c r="B11322" s="22" t="s">
        <v>234</v>
      </c>
      <c r="C11322" s="22" t="s">
        <v>7</v>
      </c>
      <c r="D11322" s="22" t="s">
        <v>5</v>
      </c>
      <c r="E11322" s="22" t="s">
        <v>34</v>
      </c>
      <c r="F11322" s="22" t="s">
        <v>47</v>
      </c>
      <c r="G11322" s="1">
        <v>12624.52</v>
      </c>
    </row>
    <row r="11323" spans="2:7">
      <c r="B11323" s="22" t="s">
        <v>234</v>
      </c>
      <c r="C11323" s="22" t="s">
        <v>7</v>
      </c>
      <c r="D11323" s="22" t="s">
        <v>5</v>
      </c>
      <c r="E11323" s="22" t="s">
        <v>34</v>
      </c>
      <c r="F11323" s="22" t="s">
        <v>75</v>
      </c>
      <c r="G11323" s="1">
        <v>4674.8500000000004</v>
      </c>
    </row>
    <row r="11324" spans="2:7">
      <c r="B11324" s="22" t="s">
        <v>234</v>
      </c>
      <c r="C11324" s="22" t="s">
        <v>7</v>
      </c>
      <c r="D11324" s="22" t="s">
        <v>5</v>
      </c>
      <c r="E11324" s="22" t="s">
        <v>34</v>
      </c>
      <c r="F11324" s="22" t="s">
        <v>66</v>
      </c>
      <c r="G11324" s="1">
        <v>28104.62</v>
      </c>
    </row>
    <row r="11325" spans="2:7">
      <c r="B11325" s="22" t="s">
        <v>234</v>
      </c>
      <c r="C11325" s="22" t="s">
        <v>7</v>
      </c>
      <c r="D11325" s="22" t="s">
        <v>5</v>
      </c>
      <c r="E11325" s="22" t="s">
        <v>34</v>
      </c>
      <c r="F11325" s="22" t="s">
        <v>85</v>
      </c>
      <c r="G11325" s="1">
        <v>17107.400000000001</v>
      </c>
    </row>
    <row r="11326" spans="2:7">
      <c r="B11326" s="22" t="s">
        <v>234</v>
      </c>
      <c r="C11326" s="22" t="s">
        <v>7</v>
      </c>
      <c r="D11326" s="22" t="s">
        <v>5</v>
      </c>
      <c r="E11326" s="22" t="s">
        <v>34</v>
      </c>
      <c r="F11326" s="22" t="s">
        <v>49</v>
      </c>
      <c r="G11326" s="1">
        <v>6946</v>
      </c>
    </row>
    <row r="11327" spans="2:7">
      <c r="B11327" s="22" t="s">
        <v>234</v>
      </c>
      <c r="C11327" s="22" t="s">
        <v>7</v>
      </c>
      <c r="D11327" s="22" t="s">
        <v>5</v>
      </c>
      <c r="E11327" s="22" t="s">
        <v>34</v>
      </c>
      <c r="F11327" s="22" t="s">
        <v>50</v>
      </c>
      <c r="G11327" s="1">
        <v>4003.33</v>
      </c>
    </row>
    <row r="11328" spans="2:7">
      <c r="B11328" s="22" t="s">
        <v>234</v>
      </c>
      <c r="C11328" s="22" t="s">
        <v>7</v>
      </c>
      <c r="D11328" s="22" t="s">
        <v>5</v>
      </c>
      <c r="E11328" s="22" t="s">
        <v>34</v>
      </c>
      <c r="F11328" s="22" t="s">
        <v>56</v>
      </c>
      <c r="G11328" s="1">
        <v>136.06</v>
      </c>
    </row>
    <row r="11329" spans="2:7">
      <c r="B11329" s="22" t="s">
        <v>234</v>
      </c>
      <c r="C11329" s="22" t="s">
        <v>7</v>
      </c>
      <c r="D11329" s="22" t="s">
        <v>5</v>
      </c>
      <c r="E11329" s="22" t="s">
        <v>34</v>
      </c>
      <c r="F11329" s="22" t="s">
        <v>57</v>
      </c>
      <c r="G11329" s="1">
        <v>11365.5</v>
      </c>
    </row>
    <row r="11330" spans="2:7">
      <c r="B11330" s="22" t="s">
        <v>234</v>
      </c>
      <c r="C11330" s="22" t="s">
        <v>7</v>
      </c>
      <c r="D11330" s="22" t="s">
        <v>5</v>
      </c>
      <c r="E11330" s="22" t="s">
        <v>34</v>
      </c>
      <c r="F11330" s="22" t="s">
        <v>58</v>
      </c>
      <c r="G11330" s="1">
        <v>39</v>
      </c>
    </row>
    <row r="11331" spans="2:7">
      <c r="B11331" s="22" t="s">
        <v>234</v>
      </c>
      <c r="C11331" s="22" t="s">
        <v>7</v>
      </c>
      <c r="D11331" s="22" t="s">
        <v>5</v>
      </c>
      <c r="E11331" s="22" t="s">
        <v>59</v>
      </c>
      <c r="F11331" s="22" t="s">
        <v>55</v>
      </c>
      <c r="G11331" s="1">
        <v>815.55</v>
      </c>
    </row>
    <row r="11332" spans="2:7">
      <c r="B11332" s="22" t="s">
        <v>234</v>
      </c>
      <c r="C11332" s="22" t="s">
        <v>7</v>
      </c>
      <c r="D11332" s="22" t="s">
        <v>5</v>
      </c>
      <c r="E11332" s="22" t="s">
        <v>60</v>
      </c>
      <c r="F11332" s="22" t="s">
        <v>61</v>
      </c>
      <c r="G11332" s="1">
        <v>2149.35</v>
      </c>
    </row>
    <row r="11333" spans="2:7">
      <c r="B11333" s="22" t="s">
        <v>234</v>
      </c>
      <c r="C11333" s="22" t="s">
        <v>7</v>
      </c>
      <c r="D11333" s="22" t="s">
        <v>5</v>
      </c>
      <c r="E11333" s="22" t="s">
        <v>60</v>
      </c>
      <c r="F11333" s="22" t="s">
        <v>62</v>
      </c>
      <c r="G11333" s="1">
        <v>9608.98</v>
      </c>
    </row>
    <row r="11334" spans="2:7">
      <c r="B11334" s="22" t="s">
        <v>234</v>
      </c>
      <c r="C11334" s="22" t="s">
        <v>7</v>
      </c>
      <c r="D11334" s="22" t="s">
        <v>7</v>
      </c>
      <c r="E11334" s="22" t="s">
        <v>14</v>
      </c>
      <c r="F11334" s="22" t="s">
        <v>9</v>
      </c>
      <c r="G11334" s="1">
        <v>17040.96</v>
      </c>
    </row>
    <row r="11335" spans="2:7">
      <c r="B11335" s="22" t="s">
        <v>234</v>
      </c>
      <c r="C11335" s="22" t="s">
        <v>7</v>
      </c>
      <c r="D11335" s="22" t="s">
        <v>7</v>
      </c>
      <c r="E11335" s="22" t="s">
        <v>15</v>
      </c>
      <c r="F11335" s="22" t="s">
        <v>18</v>
      </c>
      <c r="G11335" s="1">
        <v>1263.6600000000001</v>
      </c>
    </row>
    <row r="11336" spans="2:7">
      <c r="B11336" s="22" t="s">
        <v>234</v>
      </c>
      <c r="C11336" s="22" t="s">
        <v>7</v>
      </c>
      <c r="D11336" s="22" t="s">
        <v>7</v>
      </c>
      <c r="E11336" s="22" t="s">
        <v>15</v>
      </c>
      <c r="F11336" s="22" t="s">
        <v>20</v>
      </c>
      <c r="G11336" s="1">
        <v>2250.6799999999998</v>
      </c>
    </row>
    <row r="11337" spans="2:7">
      <c r="B11337" s="22" t="s">
        <v>234</v>
      </c>
      <c r="C11337" s="22" t="s">
        <v>7</v>
      </c>
      <c r="D11337" s="22" t="s">
        <v>7</v>
      </c>
      <c r="E11337" s="22" t="s">
        <v>15</v>
      </c>
      <c r="F11337" s="22" t="s">
        <v>22</v>
      </c>
      <c r="G11337" s="1">
        <v>31.78</v>
      </c>
    </row>
    <row r="11338" spans="2:7">
      <c r="B11338" s="22" t="s">
        <v>234</v>
      </c>
      <c r="C11338" s="22" t="s">
        <v>7</v>
      </c>
      <c r="D11338" s="22" t="s">
        <v>7</v>
      </c>
      <c r="E11338" s="22" t="s">
        <v>15</v>
      </c>
      <c r="F11338" s="22" t="s">
        <v>24</v>
      </c>
      <c r="G11338" s="1">
        <v>6161.91</v>
      </c>
    </row>
    <row r="11339" spans="2:7">
      <c r="B11339" s="22" t="s">
        <v>234</v>
      </c>
      <c r="C11339" s="22" t="s">
        <v>7</v>
      </c>
      <c r="D11339" s="22" t="s">
        <v>7</v>
      </c>
      <c r="E11339" s="22" t="s">
        <v>15</v>
      </c>
      <c r="F11339" s="22" t="s">
        <v>26</v>
      </c>
      <c r="G11339" s="1">
        <v>9852.5400000000009</v>
      </c>
    </row>
    <row r="11340" spans="2:7">
      <c r="B11340" s="22" t="s">
        <v>234</v>
      </c>
      <c r="C11340" s="22" t="s">
        <v>7</v>
      </c>
      <c r="D11340" s="22" t="s">
        <v>7</v>
      </c>
      <c r="E11340" s="22" t="s">
        <v>28</v>
      </c>
      <c r="F11340" s="22" t="s">
        <v>31</v>
      </c>
      <c r="G11340" s="1">
        <v>461.35</v>
      </c>
    </row>
    <row r="11341" spans="2:7">
      <c r="B11341" s="22" t="s">
        <v>234</v>
      </c>
      <c r="C11341" s="22" t="s">
        <v>7</v>
      </c>
      <c r="D11341" s="22" t="s">
        <v>7</v>
      </c>
      <c r="E11341" s="22" t="s">
        <v>34</v>
      </c>
      <c r="F11341" s="22" t="s">
        <v>37</v>
      </c>
      <c r="G11341" s="1">
        <v>5832</v>
      </c>
    </row>
    <row r="11342" spans="2:7">
      <c r="B11342" s="22" t="s">
        <v>234</v>
      </c>
      <c r="C11342" s="22" t="s">
        <v>7</v>
      </c>
      <c r="D11342" s="22" t="s">
        <v>7</v>
      </c>
      <c r="E11342" s="22" t="s">
        <v>34</v>
      </c>
      <c r="F11342" s="22" t="s">
        <v>50</v>
      </c>
      <c r="G11342" s="1">
        <v>5141.6000000000004</v>
      </c>
    </row>
    <row r="11343" spans="2:7">
      <c r="B11343" s="22" t="s">
        <v>234</v>
      </c>
      <c r="C11343" s="22" t="s">
        <v>7</v>
      </c>
      <c r="D11343" s="22" t="s">
        <v>7</v>
      </c>
      <c r="E11343" s="22" t="s">
        <v>34</v>
      </c>
      <c r="F11343" s="22" t="s">
        <v>56</v>
      </c>
      <c r="G11343" s="1">
        <v>11287.57</v>
      </c>
    </row>
    <row r="11344" spans="2:7">
      <c r="B11344" s="22" t="s">
        <v>234</v>
      </c>
      <c r="C11344" s="22" t="s">
        <v>7</v>
      </c>
      <c r="D11344" s="22" t="s">
        <v>7</v>
      </c>
      <c r="E11344" s="22" t="s">
        <v>34</v>
      </c>
      <c r="F11344" s="22" t="s">
        <v>57</v>
      </c>
      <c r="G11344" s="1">
        <v>5687.63</v>
      </c>
    </row>
    <row r="11345" spans="2:7">
      <c r="B11345" s="22" t="s">
        <v>235</v>
      </c>
      <c r="C11345" s="22" t="s">
        <v>7</v>
      </c>
      <c r="D11345" s="22" t="s">
        <v>5</v>
      </c>
      <c r="E11345" s="22" t="s">
        <v>5</v>
      </c>
      <c r="F11345" s="22" t="s">
        <v>6</v>
      </c>
      <c r="G11345" s="1">
        <v>70638.97</v>
      </c>
    </row>
    <row r="11346" spans="2:7">
      <c r="B11346" s="22" t="s">
        <v>235</v>
      </c>
      <c r="C11346" s="22" t="s">
        <v>7</v>
      </c>
      <c r="D11346" s="22" t="s">
        <v>5</v>
      </c>
      <c r="E11346" s="22" t="s">
        <v>7</v>
      </c>
      <c r="F11346" s="22" t="s">
        <v>6</v>
      </c>
      <c r="G11346" s="1">
        <v>-287205.32</v>
      </c>
    </row>
    <row r="11347" spans="2:7">
      <c r="B11347" s="22" t="s">
        <v>235</v>
      </c>
      <c r="C11347" s="22" t="s">
        <v>7</v>
      </c>
      <c r="D11347" s="22" t="s">
        <v>5</v>
      </c>
      <c r="E11347" s="22" t="s">
        <v>8</v>
      </c>
      <c r="F11347" s="22" t="s">
        <v>9</v>
      </c>
      <c r="G11347" s="1">
        <v>4225455.3600000003</v>
      </c>
    </row>
    <row r="11348" spans="2:7">
      <c r="B11348" s="22" t="s">
        <v>235</v>
      </c>
      <c r="C11348" s="22" t="s">
        <v>7</v>
      </c>
      <c r="D11348" s="22" t="s">
        <v>5</v>
      </c>
      <c r="E11348" s="22" t="s">
        <v>8</v>
      </c>
      <c r="F11348" s="22" t="s">
        <v>10</v>
      </c>
      <c r="G11348" s="1">
        <v>79223.240000000005</v>
      </c>
    </row>
    <row r="11349" spans="2:7">
      <c r="B11349" s="22" t="s">
        <v>235</v>
      </c>
      <c r="C11349" s="22" t="s">
        <v>7</v>
      </c>
      <c r="D11349" s="22" t="s">
        <v>5</v>
      </c>
      <c r="E11349" s="22" t="s">
        <v>8</v>
      </c>
      <c r="F11349" s="22" t="s">
        <v>11</v>
      </c>
      <c r="G11349" s="1">
        <v>63260.959999999999</v>
      </c>
    </row>
    <row r="11350" spans="2:7">
      <c r="B11350" s="22" t="s">
        <v>235</v>
      </c>
      <c r="C11350" s="22" t="s">
        <v>7</v>
      </c>
      <c r="D11350" s="22" t="s">
        <v>5</v>
      </c>
      <c r="E11350" s="22" t="s">
        <v>8</v>
      </c>
      <c r="F11350" s="22" t="s">
        <v>12</v>
      </c>
      <c r="G11350" s="1">
        <v>79318.289999999994</v>
      </c>
    </row>
    <row r="11351" spans="2:7">
      <c r="B11351" s="22" t="s">
        <v>235</v>
      </c>
      <c r="C11351" s="22" t="s">
        <v>7</v>
      </c>
      <c r="D11351" s="22" t="s">
        <v>5</v>
      </c>
      <c r="E11351" s="22" t="s">
        <v>8</v>
      </c>
      <c r="F11351" s="22" t="s">
        <v>13</v>
      </c>
      <c r="G11351" s="1">
        <v>10482.35</v>
      </c>
    </row>
    <row r="11352" spans="2:7">
      <c r="B11352" s="22" t="s">
        <v>235</v>
      </c>
      <c r="C11352" s="22" t="s">
        <v>7</v>
      </c>
      <c r="D11352" s="22" t="s">
        <v>5</v>
      </c>
      <c r="E11352" s="22" t="s">
        <v>8</v>
      </c>
      <c r="F11352" s="22" t="s">
        <v>70</v>
      </c>
      <c r="G11352" s="1">
        <v>53060.86</v>
      </c>
    </row>
    <row r="11353" spans="2:7">
      <c r="B11353" s="22" t="s">
        <v>235</v>
      </c>
      <c r="C11353" s="22" t="s">
        <v>7</v>
      </c>
      <c r="D11353" s="22" t="s">
        <v>5</v>
      </c>
      <c r="E11353" s="22" t="s">
        <v>14</v>
      </c>
      <c r="F11353" s="22" t="s">
        <v>9</v>
      </c>
      <c r="G11353" s="1">
        <v>1673479.19</v>
      </c>
    </row>
    <row r="11354" spans="2:7">
      <c r="B11354" s="22" t="s">
        <v>235</v>
      </c>
      <c r="C11354" s="22" t="s">
        <v>7</v>
      </c>
      <c r="D11354" s="22" t="s">
        <v>5</v>
      </c>
      <c r="E11354" s="22" t="s">
        <v>14</v>
      </c>
      <c r="F11354" s="22" t="s">
        <v>10</v>
      </c>
      <c r="G11354" s="1">
        <v>58487.8</v>
      </c>
    </row>
    <row r="11355" spans="2:7">
      <c r="B11355" s="22" t="s">
        <v>235</v>
      </c>
      <c r="C11355" s="22" t="s">
        <v>7</v>
      </c>
      <c r="D11355" s="22" t="s">
        <v>5</v>
      </c>
      <c r="E11355" s="22" t="s">
        <v>14</v>
      </c>
      <c r="F11355" s="22" t="s">
        <v>11</v>
      </c>
      <c r="G11355" s="1">
        <v>65548.600000000006</v>
      </c>
    </row>
    <row r="11356" spans="2:7">
      <c r="B11356" s="22" t="s">
        <v>235</v>
      </c>
      <c r="C11356" s="22" t="s">
        <v>7</v>
      </c>
      <c r="D11356" s="22" t="s">
        <v>5</v>
      </c>
      <c r="E11356" s="22" t="s">
        <v>14</v>
      </c>
      <c r="F11356" s="22" t="s">
        <v>12</v>
      </c>
      <c r="G11356" s="1">
        <v>3925.92</v>
      </c>
    </row>
    <row r="11357" spans="2:7">
      <c r="B11357" s="22" t="s">
        <v>235</v>
      </c>
      <c r="C11357" s="22" t="s">
        <v>7</v>
      </c>
      <c r="D11357" s="22" t="s">
        <v>5</v>
      </c>
      <c r="E11357" s="22" t="s">
        <v>14</v>
      </c>
      <c r="F11357" s="22" t="s">
        <v>13</v>
      </c>
      <c r="G11357" s="1">
        <v>3112.61</v>
      </c>
    </row>
    <row r="11358" spans="2:7">
      <c r="B11358" s="22" t="s">
        <v>235</v>
      </c>
      <c r="C11358" s="22" t="s">
        <v>7</v>
      </c>
      <c r="D11358" s="22" t="s">
        <v>5</v>
      </c>
      <c r="E11358" s="22" t="s">
        <v>15</v>
      </c>
      <c r="F11358" s="22" t="s">
        <v>16</v>
      </c>
      <c r="G11358" s="1">
        <v>543.34</v>
      </c>
    </row>
    <row r="11359" spans="2:7">
      <c r="B11359" s="22" t="s">
        <v>235</v>
      </c>
      <c r="C11359" s="22" t="s">
        <v>7</v>
      </c>
      <c r="D11359" s="22" t="s">
        <v>5</v>
      </c>
      <c r="E11359" s="22" t="s">
        <v>15</v>
      </c>
      <c r="F11359" s="22" t="s">
        <v>71</v>
      </c>
      <c r="G11359" s="1">
        <v>501.67</v>
      </c>
    </row>
    <row r="11360" spans="2:7">
      <c r="B11360" s="22" t="s">
        <v>235</v>
      </c>
      <c r="C11360" s="22" t="s">
        <v>7</v>
      </c>
      <c r="D11360" s="22" t="s">
        <v>5</v>
      </c>
      <c r="E11360" s="22" t="s">
        <v>15</v>
      </c>
      <c r="F11360" s="22" t="s">
        <v>17</v>
      </c>
      <c r="G11360" s="1">
        <v>337599.01</v>
      </c>
    </row>
    <row r="11361" spans="2:7">
      <c r="B11361" s="22" t="s">
        <v>235</v>
      </c>
      <c r="C11361" s="22" t="s">
        <v>7</v>
      </c>
      <c r="D11361" s="22" t="s">
        <v>5</v>
      </c>
      <c r="E11361" s="22" t="s">
        <v>15</v>
      </c>
      <c r="F11361" s="22" t="s">
        <v>18</v>
      </c>
      <c r="G11361" s="1">
        <v>133701.57</v>
      </c>
    </row>
    <row r="11362" spans="2:7">
      <c r="B11362" s="22" t="s">
        <v>235</v>
      </c>
      <c r="C11362" s="22" t="s">
        <v>7</v>
      </c>
      <c r="D11362" s="22" t="s">
        <v>5</v>
      </c>
      <c r="E11362" s="22" t="s">
        <v>15</v>
      </c>
      <c r="F11362" s="22" t="s">
        <v>19</v>
      </c>
      <c r="G11362" s="1">
        <v>674020.14</v>
      </c>
    </row>
    <row r="11363" spans="2:7">
      <c r="B11363" s="22" t="s">
        <v>235</v>
      </c>
      <c r="C11363" s="22" t="s">
        <v>7</v>
      </c>
      <c r="D11363" s="22" t="s">
        <v>5</v>
      </c>
      <c r="E11363" s="22" t="s">
        <v>15</v>
      </c>
      <c r="F11363" s="22" t="s">
        <v>20</v>
      </c>
      <c r="G11363" s="1">
        <v>211894.87</v>
      </c>
    </row>
    <row r="11364" spans="2:7">
      <c r="B11364" s="22" t="s">
        <v>235</v>
      </c>
      <c r="C11364" s="22" t="s">
        <v>7</v>
      </c>
      <c r="D11364" s="22" t="s">
        <v>5</v>
      </c>
      <c r="E11364" s="22" t="s">
        <v>15</v>
      </c>
      <c r="F11364" s="22" t="s">
        <v>21</v>
      </c>
      <c r="G11364" s="1">
        <v>22344.46</v>
      </c>
    </row>
    <row r="11365" spans="2:7">
      <c r="B11365" s="22" t="s">
        <v>235</v>
      </c>
      <c r="C11365" s="22" t="s">
        <v>7</v>
      </c>
      <c r="D11365" s="22" t="s">
        <v>5</v>
      </c>
      <c r="E11365" s="22" t="s">
        <v>15</v>
      </c>
      <c r="F11365" s="22" t="s">
        <v>22</v>
      </c>
      <c r="G11365" s="1">
        <v>2631.72</v>
      </c>
    </row>
    <row r="11366" spans="2:7">
      <c r="B11366" s="22" t="s">
        <v>235</v>
      </c>
      <c r="C11366" s="22" t="s">
        <v>7</v>
      </c>
      <c r="D11366" s="22" t="s">
        <v>5</v>
      </c>
      <c r="E11366" s="22" t="s">
        <v>15</v>
      </c>
      <c r="F11366" s="22" t="s">
        <v>23</v>
      </c>
      <c r="G11366" s="1">
        <v>24995.68</v>
      </c>
    </row>
    <row r="11367" spans="2:7">
      <c r="B11367" s="22" t="s">
        <v>235</v>
      </c>
      <c r="C11367" s="22" t="s">
        <v>7</v>
      </c>
      <c r="D11367" s="22" t="s">
        <v>5</v>
      </c>
      <c r="E11367" s="22" t="s">
        <v>15</v>
      </c>
      <c r="F11367" s="22" t="s">
        <v>24</v>
      </c>
      <c r="G11367" s="1">
        <v>21649.84</v>
      </c>
    </row>
    <row r="11368" spans="2:7">
      <c r="B11368" s="22" t="s">
        <v>235</v>
      </c>
      <c r="C11368" s="22" t="s">
        <v>7</v>
      </c>
      <c r="D11368" s="22" t="s">
        <v>5</v>
      </c>
      <c r="E11368" s="22" t="s">
        <v>15</v>
      </c>
      <c r="F11368" s="22" t="s">
        <v>25</v>
      </c>
      <c r="G11368" s="1">
        <v>655212.29</v>
      </c>
    </row>
    <row r="11369" spans="2:7">
      <c r="B11369" s="22" t="s">
        <v>235</v>
      </c>
      <c r="C11369" s="22" t="s">
        <v>7</v>
      </c>
      <c r="D11369" s="22" t="s">
        <v>5</v>
      </c>
      <c r="E11369" s="22" t="s">
        <v>15</v>
      </c>
      <c r="F11369" s="22" t="s">
        <v>26</v>
      </c>
      <c r="G11369" s="1">
        <v>590097.25</v>
      </c>
    </row>
    <row r="11370" spans="2:7">
      <c r="B11370" s="22" t="s">
        <v>235</v>
      </c>
      <c r="C11370" s="22" t="s">
        <v>7</v>
      </c>
      <c r="D11370" s="22" t="s">
        <v>5</v>
      </c>
      <c r="E11370" s="22" t="s">
        <v>15</v>
      </c>
      <c r="F11370" s="22" t="s">
        <v>27</v>
      </c>
      <c r="G11370" s="1">
        <v>11225.05</v>
      </c>
    </row>
    <row r="11371" spans="2:7">
      <c r="B11371" s="22" t="s">
        <v>235</v>
      </c>
      <c r="C11371" s="22" t="s">
        <v>7</v>
      </c>
      <c r="D11371" s="22" t="s">
        <v>5</v>
      </c>
      <c r="E11371" s="22" t="s">
        <v>15</v>
      </c>
      <c r="F11371" s="22" t="s">
        <v>72</v>
      </c>
      <c r="G11371" s="1">
        <v>7056.36</v>
      </c>
    </row>
    <row r="11372" spans="2:7">
      <c r="B11372" s="22" t="s">
        <v>235</v>
      </c>
      <c r="C11372" s="22" t="s">
        <v>7</v>
      </c>
      <c r="D11372" s="22" t="s">
        <v>5</v>
      </c>
      <c r="E11372" s="22" t="s">
        <v>28</v>
      </c>
      <c r="F11372" s="22" t="s">
        <v>29</v>
      </c>
      <c r="G11372" s="1">
        <v>331490.44</v>
      </c>
    </row>
    <row r="11373" spans="2:7">
      <c r="B11373" s="22" t="s">
        <v>235</v>
      </c>
      <c r="C11373" s="22" t="s">
        <v>7</v>
      </c>
      <c r="D11373" s="22" t="s">
        <v>5</v>
      </c>
      <c r="E11373" s="22" t="s">
        <v>28</v>
      </c>
      <c r="F11373" s="22" t="s">
        <v>30</v>
      </c>
      <c r="G11373" s="1">
        <v>50626.6</v>
      </c>
    </row>
    <row r="11374" spans="2:7">
      <c r="B11374" s="22" t="s">
        <v>235</v>
      </c>
      <c r="C11374" s="22" t="s">
        <v>7</v>
      </c>
      <c r="D11374" s="22" t="s">
        <v>5</v>
      </c>
      <c r="E11374" s="22" t="s">
        <v>28</v>
      </c>
      <c r="F11374" s="22" t="s">
        <v>31</v>
      </c>
      <c r="G11374" s="1">
        <v>100510.28</v>
      </c>
    </row>
    <row r="11375" spans="2:7">
      <c r="B11375" s="22" t="s">
        <v>235</v>
      </c>
      <c r="C11375" s="22" t="s">
        <v>7</v>
      </c>
      <c r="D11375" s="22" t="s">
        <v>5</v>
      </c>
      <c r="E11375" s="22" t="s">
        <v>28</v>
      </c>
      <c r="F11375" s="22" t="s">
        <v>32</v>
      </c>
      <c r="G11375" s="1">
        <v>27051.03</v>
      </c>
    </row>
    <row r="11376" spans="2:7">
      <c r="B11376" s="22" t="s">
        <v>235</v>
      </c>
      <c r="C11376" s="22" t="s">
        <v>7</v>
      </c>
      <c r="D11376" s="22" t="s">
        <v>5</v>
      </c>
      <c r="E11376" s="22" t="s">
        <v>28</v>
      </c>
      <c r="F11376" s="22" t="s">
        <v>33</v>
      </c>
      <c r="G11376" s="1">
        <v>109550.05</v>
      </c>
    </row>
    <row r="11377" spans="2:7">
      <c r="B11377" s="22" t="s">
        <v>235</v>
      </c>
      <c r="C11377" s="22" t="s">
        <v>7</v>
      </c>
      <c r="D11377" s="22" t="s">
        <v>5</v>
      </c>
      <c r="E11377" s="22" t="s">
        <v>34</v>
      </c>
      <c r="F11377" s="22" t="s">
        <v>35</v>
      </c>
      <c r="G11377" s="1">
        <v>4805.8500000000004</v>
      </c>
    </row>
    <row r="11378" spans="2:7">
      <c r="B11378" s="22" t="s">
        <v>235</v>
      </c>
      <c r="C11378" s="22" t="s">
        <v>7</v>
      </c>
      <c r="D11378" s="22" t="s">
        <v>5</v>
      </c>
      <c r="E11378" s="22" t="s">
        <v>34</v>
      </c>
      <c r="F11378" s="22" t="s">
        <v>37</v>
      </c>
      <c r="G11378" s="1">
        <v>1332034.1599999999</v>
      </c>
    </row>
    <row r="11379" spans="2:7">
      <c r="B11379" s="22" t="s">
        <v>235</v>
      </c>
      <c r="C11379" s="22" t="s">
        <v>7</v>
      </c>
      <c r="D11379" s="22" t="s">
        <v>5</v>
      </c>
      <c r="E11379" s="22" t="s">
        <v>34</v>
      </c>
      <c r="F11379" s="22" t="s">
        <v>38</v>
      </c>
      <c r="G11379" s="1">
        <v>51605.78</v>
      </c>
    </row>
    <row r="11380" spans="2:7">
      <c r="B11380" s="22" t="s">
        <v>235</v>
      </c>
      <c r="C11380" s="22" t="s">
        <v>7</v>
      </c>
      <c r="D11380" s="22" t="s">
        <v>5</v>
      </c>
      <c r="E11380" s="22" t="s">
        <v>34</v>
      </c>
      <c r="F11380" s="22" t="s">
        <v>39</v>
      </c>
      <c r="G11380" s="1">
        <v>3628.14</v>
      </c>
    </row>
    <row r="11381" spans="2:7">
      <c r="B11381" s="22" t="s">
        <v>235</v>
      </c>
      <c r="C11381" s="22" t="s">
        <v>7</v>
      </c>
      <c r="D11381" s="22" t="s">
        <v>5</v>
      </c>
      <c r="E11381" s="22" t="s">
        <v>34</v>
      </c>
      <c r="F11381" s="22" t="s">
        <v>40</v>
      </c>
      <c r="G11381" s="1">
        <v>1912</v>
      </c>
    </row>
    <row r="11382" spans="2:7">
      <c r="B11382" s="22" t="s">
        <v>235</v>
      </c>
      <c r="C11382" s="22" t="s">
        <v>7</v>
      </c>
      <c r="D11382" s="22" t="s">
        <v>5</v>
      </c>
      <c r="E11382" s="22" t="s">
        <v>34</v>
      </c>
      <c r="F11382" s="22" t="s">
        <v>42</v>
      </c>
      <c r="G11382" s="1">
        <v>211.62</v>
      </c>
    </row>
    <row r="11383" spans="2:7">
      <c r="B11383" s="22" t="s">
        <v>235</v>
      </c>
      <c r="C11383" s="22" t="s">
        <v>7</v>
      </c>
      <c r="D11383" s="22" t="s">
        <v>5</v>
      </c>
      <c r="E11383" s="22" t="s">
        <v>34</v>
      </c>
      <c r="F11383" s="22" t="s">
        <v>44</v>
      </c>
      <c r="G11383" s="1">
        <v>425</v>
      </c>
    </row>
    <row r="11384" spans="2:7">
      <c r="B11384" s="22" t="s">
        <v>235</v>
      </c>
      <c r="C11384" s="22" t="s">
        <v>7</v>
      </c>
      <c r="D11384" s="22" t="s">
        <v>5</v>
      </c>
      <c r="E11384" s="22" t="s">
        <v>34</v>
      </c>
      <c r="F11384" s="22" t="s">
        <v>45</v>
      </c>
      <c r="G11384" s="1">
        <v>52710.59</v>
      </c>
    </row>
    <row r="11385" spans="2:7">
      <c r="B11385" s="22" t="s">
        <v>235</v>
      </c>
      <c r="C11385" s="22" t="s">
        <v>7</v>
      </c>
      <c r="D11385" s="22" t="s">
        <v>5</v>
      </c>
      <c r="E11385" s="22" t="s">
        <v>34</v>
      </c>
      <c r="F11385" s="22" t="s">
        <v>46</v>
      </c>
      <c r="G11385" s="1">
        <v>21171.93</v>
      </c>
    </row>
    <row r="11386" spans="2:7">
      <c r="B11386" s="22" t="s">
        <v>235</v>
      </c>
      <c r="C11386" s="22" t="s">
        <v>7</v>
      </c>
      <c r="D11386" s="22" t="s">
        <v>5</v>
      </c>
      <c r="E11386" s="22" t="s">
        <v>34</v>
      </c>
      <c r="F11386" s="22" t="s">
        <v>47</v>
      </c>
      <c r="G11386" s="1">
        <v>41735.370000000003</v>
      </c>
    </row>
    <row r="11387" spans="2:7">
      <c r="B11387" s="22" t="s">
        <v>235</v>
      </c>
      <c r="C11387" s="22" t="s">
        <v>7</v>
      </c>
      <c r="D11387" s="22" t="s">
        <v>5</v>
      </c>
      <c r="E11387" s="22" t="s">
        <v>34</v>
      </c>
      <c r="F11387" s="22" t="s">
        <v>48</v>
      </c>
      <c r="G11387" s="1">
        <v>26285.17</v>
      </c>
    </row>
    <row r="11388" spans="2:7">
      <c r="B11388" s="22" t="s">
        <v>235</v>
      </c>
      <c r="C11388" s="22" t="s">
        <v>7</v>
      </c>
      <c r="D11388" s="22" t="s">
        <v>5</v>
      </c>
      <c r="E11388" s="22" t="s">
        <v>34</v>
      </c>
      <c r="F11388" s="22" t="s">
        <v>75</v>
      </c>
      <c r="G11388" s="1">
        <v>1126.5999999999999</v>
      </c>
    </row>
    <row r="11389" spans="2:7">
      <c r="B11389" s="22" t="s">
        <v>235</v>
      </c>
      <c r="C11389" s="22" t="s">
        <v>7</v>
      </c>
      <c r="D11389" s="22" t="s">
        <v>5</v>
      </c>
      <c r="E11389" s="22" t="s">
        <v>34</v>
      </c>
      <c r="F11389" s="22" t="s">
        <v>88</v>
      </c>
      <c r="G11389" s="1">
        <v>13782.93</v>
      </c>
    </row>
    <row r="11390" spans="2:7">
      <c r="B11390" s="22" t="s">
        <v>235</v>
      </c>
      <c r="C11390" s="22" t="s">
        <v>7</v>
      </c>
      <c r="D11390" s="22" t="s">
        <v>5</v>
      </c>
      <c r="E11390" s="22" t="s">
        <v>34</v>
      </c>
      <c r="F11390" s="22" t="s">
        <v>66</v>
      </c>
      <c r="G11390" s="1">
        <v>4612.5600000000004</v>
      </c>
    </row>
    <row r="11391" spans="2:7">
      <c r="B11391" s="22" t="s">
        <v>235</v>
      </c>
      <c r="C11391" s="22" t="s">
        <v>7</v>
      </c>
      <c r="D11391" s="22" t="s">
        <v>5</v>
      </c>
      <c r="E11391" s="22" t="s">
        <v>34</v>
      </c>
      <c r="F11391" s="22" t="s">
        <v>67</v>
      </c>
      <c r="G11391" s="1">
        <v>1116.05</v>
      </c>
    </row>
    <row r="11392" spans="2:7">
      <c r="B11392" s="22" t="s">
        <v>235</v>
      </c>
      <c r="C11392" s="22" t="s">
        <v>7</v>
      </c>
      <c r="D11392" s="22" t="s">
        <v>5</v>
      </c>
      <c r="E11392" s="22" t="s">
        <v>34</v>
      </c>
      <c r="F11392" s="22" t="s">
        <v>85</v>
      </c>
      <c r="G11392" s="1">
        <v>2934.5</v>
      </c>
    </row>
    <row r="11393" spans="2:7">
      <c r="B11393" s="22" t="s">
        <v>235</v>
      </c>
      <c r="C11393" s="22" t="s">
        <v>7</v>
      </c>
      <c r="D11393" s="22" t="s">
        <v>5</v>
      </c>
      <c r="E11393" s="22" t="s">
        <v>34</v>
      </c>
      <c r="F11393" s="22" t="s">
        <v>49</v>
      </c>
      <c r="G11393" s="1">
        <v>31585.78</v>
      </c>
    </row>
    <row r="11394" spans="2:7">
      <c r="B11394" s="22" t="s">
        <v>235</v>
      </c>
      <c r="C11394" s="22" t="s">
        <v>7</v>
      </c>
      <c r="D11394" s="22" t="s">
        <v>5</v>
      </c>
      <c r="E11394" s="22" t="s">
        <v>34</v>
      </c>
      <c r="F11394" s="22" t="s">
        <v>50</v>
      </c>
      <c r="G11394" s="1">
        <v>46721.86</v>
      </c>
    </row>
    <row r="11395" spans="2:7">
      <c r="B11395" s="22" t="s">
        <v>235</v>
      </c>
      <c r="C11395" s="22" t="s">
        <v>7</v>
      </c>
      <c r="D11395" s="22" t="s">
        <v>5</v>
      </c>
      <c r="E11395" s="22" t="s">
        <v>34</v>
      </c>
      <c r="F11395" s="22" t="s">
        <v>51</v>
      </c>
      <c r="G11395" s="1">
        <v>144.5</v>
      </c>
    </row>
    <row r="11396" spans="2:7">
      <c r="B11396" s="22" t="s">
        <v>235</v>
      </c>
      <c r="C11396" s="22" t="s">
        <v>7</v>
      </c>
      <c r="D11396" s="22" t="s">
        <v>5</v>
      </c>
      <c r="E11396" s="22" t="s">
        <v>34</v>
      </c>
      <c r="F11396" s="22" t="s">
        <v>52</v>
      </c>
      <c r="G11396" s="1">
        <v>4513.68</v>
      </c>
    </row>
    <row r="11397" spans="2:7">
      <c r="B11397" s="22" t="s">
        <v>235</v>
      </c>
      <c r="C11397" s="22" t="s">
        <v>7</v>
      </c>
      <c r="D11397" s="22" t="s">
        <v>5</v>
      </c>
      <c r="E11397" s="22" t="s">
        <v>34</v>
      </c>
      <c r="F11397" s="22" t="s">
        <v>53</v>
      </c>
      <c r="G11397" s="1">
        <v>56815.9</v>
      </c>
    </row>
    <row r="11398" spans="2:7">
      <c r="B11398" s="22" t="s">
        <v>235</v>
      </c>
      <c r="C11398" s="22" t="s">
        <v>7</v>
      </c>
      <c r="D11398" s="22" t="s">
        <v>5</v>
      </c>
      <c r="E11398" s="22" t="s">
        <v>34</v>
      </c>
      <c r="F11398" s="22" t="s">
        <v>55</v>
      </c>
      <c r="G11398" s="1">
        <v>6690</v>
      </c>
    </row>
    <row r="11399" spans="2:7">
      <c r="B11399" s="22" t="s">
        <v>235</v>
      </c>
      <c r="C11399" s="22" t="s">
        <v>7</v>
      </c>
      <c r="D11399" s="22" t="s">
        <v>5</v>
      </c>
      <c r="E11399" s="22" t="s">
        <v>34</v>
      </c>
      <c r="F11399" s="22" t="s">
        <v>56</v>
      </c>
      <c r="G11399" s="1">
        <v>78657.08</v>
      </c>
    </row>
    <row r="11400" spans="2:7">
      <c r="B11400" s="22" t="s">
        <v>235</v>
      </c>
      <c r="C11400" s="22" t="s">
        <v>7</v>
      </c>
      <c r="D11400" s="22" t="s">
        <v>5</v>
      </c>
      <c r="E11400" s="22" t="s">
        <v>34</v>
      </c>
      <c r="F11400" s="22" t="s">
        <v>76</v>
      </c>
      <c r="G11400" s="1">
        <v>68589.27</v>
      </c>
    </row>
    <row r="11401" spans="2:7">
      <c r="B11401" s="22" t="s">
        <v>235</v>
      </c>
      <c r="C11401" s="22" t="s">
        <v>7</v>
      </c>
      <c r="D11401" s="22" t="s">
        <v>5</v>
      </c>
      <c r="E11401" s="22" t="s">
        <v>34</v>
      </c>
      <c r="F11401" s="22" t="s">
        <v>57</v>
      </c>
      <c r="G11401" s="1">
        <v>128606</v>
      </c>
    </row>
    <row r="11402" spans="2:7">
      <c r="B11402" s="22" t="s">
        <v>235</v>
      </c>
      <c r="C11402" s="22" t="s">
        <v>7</v>
      </c>
      <c r="D11402" s="22" t="s">
        <v>5</v>
      </c>
      <c r="E11402" s="22" t="s">
        <v>34</v>
      </c>
      <c r="F11402" s="22" t="s">
        <v>58</v>
      </c>
      <c r="G11402" s="1">
        <v>19457.900000000001</v>
      </c>
    </row>
    <row r="11403" spans="2:7">
      <c r="B11403" s="22" t="s">
        <v>235</v>
      </c>
      <c r="C11403" s="22" t="s">
        <v>7</v>
      </c>
      <c r="D11403" s="22" t="s">
        <v>5</v>
      </c>
      <c r="E11403" s="22" t="s">
        <v>59</v>
      </c>
      <c r="F11403" s="22" t="s">
        <v>55</v>
      </c>
      <c r="G11403" s="1">
        <v>26660.77</v>
      </c>
    </row>
    <row r="11404" spans="2:7">
      <c r="B11404" s="22" t="s">
        <v>235</v>
      </c>
      <c r="C11404" s="22" t="s">
        <v>7</v>
      </c>
      <c r="D11404" s="22" t="s">
        <v>5</v>
      </c>
      <c r="E11404" s="22" t="s">
        <v>60</v>
      </c>
      <c r="F11404" s="22" t="s">
        <v>77</v>
      </c>
      <c r="G11404" s="1">
        <v>183352</v>
      </c>
    </row>
    <row r="11405" spans="2:7">
      <c r="B11405" s="22" t="s">
        <v>235</v>
      </c>
      <c r="C11405" s="22" t="s">
        <v>7</v>
      </c>
      <c r="D11405" s="22" t="s">
        <v>5</v>
      </c>
      <c r="E11405" s="22" t="s">
        <v>60</v>
      </c>
      <c r="F11405" s="22" t="s">
        <v>79</v>
      </c>
      <c r="G11405" s="1">
        <v>4407.05</v>
      </c>
    </row>
    <row r="11406" spans="2:7">
      <c r="B11406" s="22" t="s">
        <v>235</v>
      </c>
      <c r="C11406" s="22" t="s">
        <v>7</v>
      </c>
      <c r="D11406" s="22" t="s">
        <v>5</v>
      </c>
      <c r="E11406" s="22" t="s">
        <v>60</v>
      </c>
      <c r="F11406" s="22" t="s">
        <v>62</v>
      </c>
      <c r="G11406" s="1">
        <v>14861.52</v>
      </c>
    </row>
    <row r="11407" spans="2:7">
      <c r="B11407" s="22" t="s">
        <v>235</v>
      </c>
      <c r="C11407" s="22" t="s">
        <v>7</v>
      </c>
      <c r="D11407" s="22" t="s">
        <v>7</v>
      </c>
      <c r="E11407" s="22" t="s">
        <v>5</v>
      </c>
      <c r="F11407" s="22" t="s">
        <v>6</v>
      </c>
      <c r="G11407" s="1">
        <v>216566.35</v>
      </c>
    </row>
    <row r="11408" spans="2:7">
      <c r="B11408" s="22" t="s">
        <v>235</v>
      </c>
      <c r="C11408" s="22" t="s">
        <v>7</v>
      </c>
      <c r="D11408" s="22" t="s">
        <v>7</v>
      </c>
      <c r="E11408" s="22" t="s">
        <v>8</v>
      </c>
      <c r="F11408" s="22" t="s">
        <v>9</v>
      </c>
      <c r="G11408" s="1">
        <v>78345.91</v>
      </c>
    </row>
    <row r="11409" spans="2:7">
      <c r="B11409" s="22" t="s">
        <v>235</v>
      </c>
      <c r="C11409" s="22" t="s">
        <v>7</v>
      </c>
      <c r="D11409" s="22" t="s">
        <v>7</v>
      </c>
      <c r="E11409" s="22" t="s">
        <v>8</v>
      </c>
      <c r="F11409" s="22" t="s">
        <v>10</v>
      </c>
      <c r="G11409" s="1">
        <v>29063.67</v>
      </c>
    </row>
    <row r="11410" spans="2:7">
      <c r="B11410" s="22" t="s">
        <v>235</v>
      </c>
      <c r="C11410" s="22" t="s">
        <v>7</v>
      </c>
      <c r="D11410" s="22" t="s">
        <v>7</v>
      </c>
      <c r="E11410" s="22" t="s">
        <v>8</v>
      </c>
      <c r="F11410" s="22" t="s">
        <v>11</v>
      </c>
      <c r="G11410" s="1">
        <v>24669.06</v>
      </c>
    </row>
    <row r="11411" spans="2:7">
      <c r="B11411" s="22" t="s">
        <v>235</v>
      </c>
      <c r="C11411" s="22" t="s">
        <v>7</v>
      </c>
      <c r="D11411" s="22" t="s">
        <v>7</v>
      </c>
      <c r="E11411" s="22" t="s">
        <v>8</v>
      </c>
      <c r="F11411" s="22" t="s">
        <v>12</v>
      </c>
      <c r="G11411" s="1">
        <v>20771</v>
      </c>
    </row>
    <row r="11412" spans="2:7">
      <c r="B11412" s="22" t="s">
        <v>235</v>
      </c>
      <c r="C11412" s="22" t="s">
        <v>7</v>
      </c>
      <c r="D11412" s="22" t="s">
        <v>7</v>
      </c>
      <c r="E11412" s="22" t="s">
        <v>8</v>
      </c>
      <c r="F11412" s="22" t="s">
        <v>13</v>
      </c>
      <c r="G11412" s="1">
        <v>331.54</v>
      </c>
    </row>
    <row r="11413" spans="2:7">
      <c r="B11413" s="22" t="s">
        <v>235</v>
      </c>
      <c r="C11413" s="22" t="s">
        <v>7</v>
      </c>
      <c r="D11413" s="22" t="s">
        <v>7</v>
      </c>
      <c r="E11413" s="22" t="s">
        <v>14</v>
      </c>
      <c r="F11413" s="22" t="s">
        <v>9</v>
      </c>
      <c r="G11413" s="1">
        <v>381894.21</v>
      </c>
    </row>
    <row r="11414" spans="2:7">
      <c r="B11414" s="22" t="s">
        <v>235</v>
      </c>
      <c r="C11414" s="22" t="s">
        <v>7</v>
      </c>
      <c r="D11414" s="22" t="s">
        <v>7</v>
      </c>
      <c r="E11414" s="22" t="s">
        <v>14</v>
      </c>
      <c r="F11414" s="22" t="s">
        <v>10</v>
      </c>
      <c r="G11414" s="1">
        <v>1861.12</v>
      </c>
    </row>
    <row r="11415" spans="2:7">
      <c r="B11415" s="22" t="s">
        <v>235</v>
      </c>
      <c r="C11415" s="22" t="s">
        <v>7</v>
      </c>
      <c r="D11415" s="22" t="s">
        <v>7</v>
      </c>
      <c r="E11415" s="22" t="s">
        <v>14</v>
      </c>
      <c r="F11415" s="22" t="s">
        <v>11</v>
      </c>
      <c r="G11415" s="1">
        <v>30727.88</v>
      </c>
    </row>
    <row r="11416" spans="2:7">
      <c r="B11416" s="22" t="s">
        <v>235</v>
      </c>
      <c r="C11416" s="22" t="s">
        <v>7</v>
      </c>
      <c r="D11416" s="22" t="s">
        <v>7</v>
      </c>
      <c r="E11416" s="22" t="s">
        <v>15</v>
      </c>
      <c r="F11416" s="22" t="s">
        <v>16</v>
      </c>
      <c r="G11416" s="1">
        <v>14.08</v>
      </c>
    </row>
    <row r="11417" spans="2:7">
      <c r="B11417" s="22" t="s">
        <v>235</v>
      </c>
      <c r="C11417" s="22" t="s">
        <v>7</v>
      </c>
      <c r="D11417" s="22" t="s">
        <v>7</v>
      </c>
      <c r="E11417" s="22" t="s">
        <v>15</v>
      </c>
      <c r="F11417" s="22" t="s">
        <v>71</v>
      </c>
      <c r="G11417" s="1">
        <v>74.91</v>
      </c>
    </row>
    <row r="11418" spans="2:7">
      <c r="B11418" s="22" t="s">
        <v>235</v>
      </c>
      <c r="C11418" s="22" t="s">
        <v>7</v>
      </c>
      <c r="D11418" s="22" t="s">
        <v>7</v>
      </c>
      <c r="E11418" s="22" t="s">
        <v>15</v>
      </c>
      <c r="F11418" s="22" t="s">
        <v>17</v>
      </c>
      <c r="G11418" s="1">
        <v>11567.66</v>
      </c>
    </row>
    <row r="11419" spans="2:7">
      <c r="B11419" s="22" t="s">
        <v>235</v>
      </c>
      <c r="C11419" s="22" t="s">
        <v>7</v>
      </c>
      <c r="D11419" s="22" t="s">
        <v>7</v>
      </c>
      <c r="E11419" s="22" t="s">
        <v>15</v>
      </c>
      <c r="F11419" s="22" t="s">
        <v>18</v>
      </c>
      <c r="G11419" s="1">
        <v>30845.26</v>
      </c>
    </row>
    <row r="11420" spans="2:7">
      <c r="B11420" s="22" t="s">
        <v>235</v>
      </c>
      <c r="C11420" s="22" t="s">
        <v>7</v>
      </c>
      <c r="D11420" s="22" t="s">
        <v>7</v>
      </c>
      <c r="E11420" s="22" t="s">
        <v>15</v>
      </c>
      <c r="F11420" s="22" t="s">
        <v>19</v>
      </c>
      <c r="G11420" s="1">
        <v>18912.53</v>
      </c>
    </row>
    <row r="11421" spans="2:7">
      <c r="B11421" s="22" t="s">
        <v>235</v>
      </c>
      <c r="C11421" s="22" t="s">
        <v>7</v>
      </c>
      <c r="D11421" s="22" t="s">
        <v>7</v>
      </c>
      <c r="E11421" s="22" t="s">
        <v>15</v>
      </c>
      <c r="F11421" s="22" t="s">
        <v>20</v>
      </c>
      <c r="G11421" s="1">
        <v>42319.77</v>
      </c>
    </row>
    <row r="11422" spans="2:7">
      <c r="B11422" s="22" t="s">
        <v>235</v>
      </c>
      <c r="C11422" s="22" t="s">
        <v>7</v>
      </c>
      <c r="D11422" s="22" t="s">
        <v>7</v>
      </c>
      <c r="E11422" s="22" t="s">
        <v>15</v>
      </c>
      <c r="F11422" s="22" t="s">
        <v>21</v>
      </c>
      <c r="G11422" s="1">
        <v>221.09</v>
      </c>
    </row>
    <row r="11423" spans="2:7">
      <c r="B11423" s="22" t="s">
        <v>235</v>
      </c>
      <c r="C11423" s="22" t="s">
        <v>7</v>
      </c>
      <c r="D11423" s="22" t="s">
        <v>7</v>
      </c>
      <c r="E11423" s="22" t="s">
        <v>15</v>
      </c>
      <c r="F11423" s="22" t="s">
        <v>22</v>
      </c>
      <c r="G11423" s="1">
        <v>605.96</v>
      </c>
    </row>
    <row r="11424" spans="2:7">
      <c r="B11424" s="22" t="s">
        <v>235</v>
      </c>
      <c r="C11424" s="22" t="s">
        <v>7</v>
      </c>
      <c r="D11424" s="22" t="s">
        <v>7</v>
      </c>
      <c r="E11424" s="22" t="s">
        <v>15</v>
      </c>
      <c r="F11424" s="22" t="s">
        <v>23</v>
      </c>
      <c r="G11424" s="1">
        <v>622.97</v>
      </c>
    </row>
    <row r="11425" spans="2:7">
      <c r="B11425" s="22" t="s">
        <v>235</v>
      </c>
      <c r="C11425" s="22" t="s">
        <v>7</v>
      </c>
      <c r="D11425" s="22" t="s">
        <v>7</v>
      </c>
      <c r="E11425" s="22" t="s">
        <v>15</v>
      </c>
      <c r="F11425" s="22" t="s">
        <v>24</v>
      </c>
      <c r="G11425" s="1">
        <v>4617</v>
      </c>
    </row>
    <row r="11426" spans="2:7">
      <c r="B11426" s="22" t="s">
        <v>235</v>
      </c>
      <c r="C11426" s="22" t="s">
        <v>7</v>
      </c>
      <c r="D11426" s="22" t="s">
        <v>7</v>
      </c>
      <c r="E11426" s="22" t="s">
        <v>15</v>
      </c>
      <c r="F11426" s="22" t="s">
        <v>25</v>
      </c>
      <c r="G11426" s="1">
        <v>7413.72</v>
      </c>
    </row>
    <row r="11427" spans="2:7">
      <c r="B11427" s="22" t="s">
        <v>235</v>
      </c>
      <c r="C11427" s="22" t="s">
        <v>7</v>
      </c>
      <c r="D11427" s="22" t="s">
        <v>7</v>
      </c>
      <c r="E11427" s="22" t="s">
        <v>15</v>
      </c>
      <c r="F11427" s="22" t="s">
        <v>26</v>
      </c>
      <c r="G11427" s="1">
        <v>84755.09</v>
      </c>
    </row>
    <row r="11428" spans="2:7">
      <c r="B11428" s="22" t="s">
        <v>235</v>
      </c>
      <c r="C11428" s="22" t="s">
        <v>7</v>
      </c>
      <c r="D11428" s="22" t="s">
        <v>7</v>
      </c>
      <c r="E11428" s="22" t="s">
        <v>15</v>
      </c>
      <c r="F11428" s="22" t="s">
        <v>27</v>
      </c>
      <c r="G11428" s="1">
        <v>330.32</v>
      </c>
    </row>
    <row r="11429" spans="2:7">
      <c r="B11429" s="22" t="s">
        <v>235</v>
      </c>
      <c r="C11429" s="22" t="s">
        <v>7</v>
      </c>
      <c r="D11429" s="22" t="s">
        <v>7</v>
      </c>
      <c r="E11429" s="22" t="s">
        <v>15</v>
      </c>
      <c r="F11429" s="22" t="s">
        <v>72</v>
      </c>
      <c r="G11429" s="1">
        <v>1677.85</v>
      </c>
    </row>
    <row r="11430" spans="2:7">
      <c r="B11430" s="22" t="s">
        <v>235</v>
      </c>
      <c r="C11430" s="22" t="s">
        <v>7</v>
      </c>
      <c r="D11430" s="22" t="s">
        <v>7</v>
      </c>
      <c r="E11430" s="22" t="s">
        <v>28</v>
      </c>
      <c r="F11430" s="22" t="s">
        <v>29</v>
      </c>
      <c r="G11430" s="1">
        <v>21867.09</v>
      </c>
    </row>
    <row r="11431" spans="2:7">
      <c r="B11431" s="22" t="s">
        <v>235</v>
      </c>
      <c r="C11431" s="22" t="s">
        <v>7</v>
      </c>
      <c r="D11431" s="22" t="s">
        <v>7</v>
      </c>
      <c r="E11431" s="22" t="s">
        <v>28</v>
      </c>
      <c r="F11431" s="22" t="s">
        <v>32</v>
      </c>
      <c r="G11431" s="1">
        <v>6795.43</v>
      </c>
    </row>
    <row r="11432" spans="2:7">
      <c r="B11432" s="22" t="s">
        <v>235</v>
      </c>
      <c r="C11432" s="22" t="s">
        <v>7</v>
      </c>
      <c r="D11432" s="22" t="s">
        <v>7</v>
      </c>
      <c r="E11432" s="22" t="s">
        <v>28</v>
      </c>
      <c r="F11432" s="22" t="s">
        <v>33</v>
      </c>
      <c r="G11432" s="1">
        <v>41293.980000000003</v>
      </c>
    </row>
    <row r="11433" spans="2:7">
      <c r="B11433" s="22" t="s">
        <v>235</v>
      </c>
      <c r="C11433" s="22" t="s">
        <v>7</v>
      </c>
      <c r="D11433" s="22" t="s">
        <v>7</v>
      </c>
      <c r="E11433" s="22" t="s">
        <v>34</v>
      </c>
      <c r="F11433" s="22" t="s">
        <v>35</v>
      </c>
      <c r="G11433" s="1">
        <v>2030.75</v>
      </c>
    </row>
    <row r="11434" spans="2:7">
      <c r="B11434" s="22" t="s">
        <v>235</v>
      </c>
      <c r="C11434" s="22" t="s">
        <v>7</v>
      </c>
      <c r="D11434" s="22" t="s">
        <v>7</v>
      </c>
      <c r="E11434" s="22" t="s">
        <v>34</v>
      </c>
      <c r="F11434" s="22" t="s">
        <v>36</v>
      </c>
      <c r="G11434" s="1">
        <v>19563.2</v>
      </c>
    </row>
    <row r="11435" spans="2:7">
      <c r="B11435" s="22" t="s">
        <v>235</v>
      </c>
      <c r="C11435" s="22" t="s">
        <v>7</v>
      </c>
      <c r="D11435" s="22" t="s">
        <v>7</v>
      </c>
      <c r="E11435" s="22" t="s">
        <v>34</v>
      </c>
      <c r="F11435" s="22" t="s">
        <v>37</v>
      </c>
      <c r="G11435" s="1">
        <v>109315.16</v>
      </c>
    </row>
    <row r="11436" spans="2:7">
      <c r="B11436" s="22" t="s">
        <v>235</v>
      </c>
      <c r="C11436" s="22" t="s">
        <v>7</v>
      </c>
      <c r="D11436" s="22" t="s">
        <v>7</v>
      </c>
      <c r="E11436" s="22" t="s">
        <v>34</v>
      </c>
      <c r="F11436" s="22" t="s">
        <v>38</v>
      </c>
      <c r="G11436" s="1">
        <v>385</v>
      </c>
    </row>
    <row r="11437" spans="2:7">
      <c r="B11437" s="22" t="s">
        <v>235</v>
      </c>
      <c r="C11437" s="22" t="s">
        <v>7</v>
      </c>
      <c r="D11437" s="22" t="s">
        <v>7</v>
      </c>
      <c r="E11437" s="22" t="s">
        <v>34</v>
      </c>
      <c r="F11437" s="22" t="s">
        <v>39</v>
      </c>
      <c r="G11437" s="1">
        <v>7902.3</v>
      </c>
    </row>
    <row r="11438" spans="2:7">
      <c r="B11438" s="22" t="s">
        <v>235</v>
      </c>
      <c r="C11438" s="22" t="s">
        <v>7</v>
      </c>
      <c r="D11438" s="22" t="s">
        <v>7</v>
      </c>
      <c r="E11438" s="22" t="s">
        <v>34</v>
      </c>
      <c r="F11438" s="22" t="s">
        <v>40</v>
      </c>
      <c r="G11438" s="1">
        <v>16910</v>
      </c>
    </row>
    <row r="11439" spans="2:7">
      <c r="B11439" s="22" t="s">
        <v>235</v>
      </c>
      <c r="C11439" s="22" t="s">
        <v>7</v>
      </c>
      <c r="D11439" s="22" t="s">
        <v>7</v>
      </c>
      <c r="E11439" s="22" t="s">
        <v>34</v>
      </c>
      <c r="F11439" s="22" t="s">
        <v>41</v>
      </c>
      <c r="G11439" s="1">
        <v>29060.2</v>
      </c>
    </row>
    <row r="11440" spans="2:7">
      <c r="B11440" s="22" t="s">
        <v>235</v>
      </c>
      <c r="C11440" s="22" t="s">
        <v>7</v>
      </c>
      <c r="D11440" s="22" t="s">
        <v>7</v>
      </c>
      <c r="E11440" s="22" t="s">
        <v>34</v>
      </c>
      <c r="F11440" s="22" t="s">
        <v>42</v>
      </c>
      <c r="G11440" s="1">
        <v>11250</v>
      </c>
    </row>
    <row r="11441" spans="2:7">
      <c r="B11441" s="22" t="s">
        <v>235</v>
      </c>
      <c r="C11441" s="22" t="s">
        <v>7</v>
      </c>
      <c r="D11441" s="22" t="s">
        <v>7</v>
      </c>
      <c r="E11441" s="22" t="s">
        <v>34</v>
      </c>
      <c r="F11441" s="22" t="s">
        <v>43</v>
      </c>
      <c r="G11441" s="1">
        <v>8404.77</v>
      </c>
    </row>
    <row r="11442" spans="2:7">
      <c r="B11442" s="22" t="s">
        <v>235</v>
      </c>
      <c r="C11442" s="22" t="s">
        <v>7</v>
      </c>
      <c r="D11442" s="22" t="s">
        <v>7</v>
      </c>
      <c r="E11442" s="22" t="s">
        <v>34</v>
      </c>
      <c r="F11442" s="22" t="s">
        <v>47</v>
      </c>
      <c r="G11442" s="1">
        <v>6770.33</v>
      </c>
    </row>
    <row r="11443" spans="2:7">
      <c r="B11443" s="22" t="s">
        <v>235</v>
      </c>
      <c r="C11443" s="22" t="s">
        <v>7</v>
      </c>
      <c r="D11443" s="22" t="s">
        <v>7</v>
      </c>
      <c r="E11443" s="22" t="s">
        <v>34</v>
      </c>
      <c r="F11443" s="22" t="s">
        <v>85</v>
      </c>
      <c r="G11443" s="1">
        <v>26.39</v>
      </c>
    </row>
    <row r="11444" spans="2:7">
      <c r="B11444" s="22" t="s">
        <v>235</v>
      </c>
      <c r="C11444" s="22" t="s">
        <v>7</v>
      </c>
      <c r="D11444" s="22" t="s">
        <v>7</v>
      </c>
      <c r="E11444" s="22" t="s">
        <v>34</v>
      </c>
      <c r="F11444" s="22" t="s">
        <v>49</v>
      </c>
      <c r="G11444" s="1">
        <v>126802.88</v>
      </c>
    </row>
    <row r="11445" spans="2:7">
      <c r="B11445" s="22" t="s">
        <v>235</v>
      </c>
      <c r="C11445" s="22" t="s">
        <v>7</v>
      </c>
      <c r="D11445" s="22" t="s">
        <v>7</v>
      </c>
      <c r="E11445" s="22" t="s">
        <v>34</v>
      </c>
      <c r="F11445" s="22" t="s">
        <v>50</v>
      </c>
      <c r="G11445" s="1">
        <v>3393.18</v>
      </c>
    </row>
    <row r="11446" spans="2:7">
      <c r="B11446" s="22" t="s">
        <v>235</v>
      </c>
      <c r="C11446" s="22" t="s">
        <v>7</v>
      </c>
      <c r="D11446" s="22" t="s">
        <v>7</v>
      </c>
      <c r="E11446" s="22" t="s">
        <v>34</v>
      </c>
      <c r="F11446" s="22" t="s">
        <v>51</v>
      </c>
      <c r="G11446" s="1">
        <v>999</v>
      </c>
    </row>
    <row r="11447" spans="2:7">
      <c r="B11447" s="22" t="s">
        <v>235</v>
      </c>
      <c r="C11447" s="22" t="s">
        <v>7</v>
      </c>
      <c r="D11447" s="22" t="s">
        <v>7</v>
      </c>
      <c r="E11447" s="22" t="s">
        <v>34</v>
      </c>
      <c r="F11447" s="22" t="s">
        <v>52</v>
      </c>
      <c r="G11447" s="1">
        <v>1198.6300000000001</v>
      </c>
    </row>
    <row r="11448" spans="2:7">
      <c r="B11448" s="22" t="s">
        <v>235</v>
      </c>
      <c r="C11448" s="22" t="s">
        <v>7</v>
      </c>
      <c r="D11448" s="22" t="s">
        <v>7</v>
      </c>
      <c r="E11448" s="22" t="s">
        <v>34</v>
      </c>
      <c r="F11448" s="22" t="s">
        <v>55</v>
      </c>
      <c r="G11448" s="1">
        <v>250</v>
      </c>
    </row>
    <row r="11449" spans="2:7">
      <c r="B11449" s="22" t="s">
        <v>235</v>
      </c>
      <c r="C11449" s="22" t="s">
        <v>7</v>
      </c>
      <c r="D11449" s="22" t="s">
        <v>7</v>
      </c>
      <c r="E11449" s="22" t="s">
        <v>34</v>
      </c>
      <c r="F11449" s="22" t="s">
        <v>56</v>
      </c>
      <c r="G11449" s="1">
        <v>4068</v>
      </c>
    </row>
    <row r="11450" spans="2:7">
      <c r="B11450" s="22" t="s">
        <v>235</v>
      </c>
      <c r="C11450" s="22" t="s">
        <v>7</v>
      </c>
      <c r="D11450" s="22" t="s">
        <v>7</v>
      </c>
      <c r="E11450" s="22" t="s">
        <v>34</v>
      </c>
      <c r="F11450" s="22" t="s">
        <v>58</v>
      </c>
      <c r="G11450" s="1">
        <v>8467.4500000000007</v>
      </c>
    </row>
    <row r="11451" spans="2:7">
      <c r="B11451" s="22" t="s">
        <v>235</v>
      </c>
      <c r="C11451" s="22" t="s">
        <v>7</v>
      </c>
      <c r="D11451" s="22" t="s">
        <v>7</v>
      </c>
      <c r="E11451" s="22" t="s">
        <v>59</v>
      </c>
      <c r="F11451" s="22" t="s">
        <v>55</v>
      </c>
      <c r="G11451" s="1">
        <v>8297.7199999999993</v>
      </c>
    </row>
    <row r="11452" spans="2:7">
      <c r="B11452" s="22" t="s">
        <v>235</v>
      </c>
      <c r="C11452" s="22" t="s">
        <v>7</v>
      </c>
      <c r="D11452" s="22" t="s">
        <v>7</v>
      </c>
      <c r="E11452" s="22" t="s">
        <v>60</v>
      </c>
      <c r="F11452" s="22" t="s">
        <v>77</v>
      </c>
      <c r="G11452" s="1">
        <v>137562.34</v>
      </c>
    </row>
    <row r="11453" spans="2:7">
      <c r="B11453" s="22" t="s">
        <v>235</v>
      </c>
      <c r="C11453" s="22" t="s">
        <v>7</v>
      </c>
      <c r="D11453" s="22" t="s">
        <v>7</v>
      </c>
      <c r="E11453" s="22" t="s">
        <v>60</v>
      </c>
      <c r="F11453" s="22" t="s">
        <v>80</v>
      </c>
      <c r="G11453" s="1">
        <v>16891.47</v>
      </c>
    </row>
    <row r="11454" spans="2:7">
      <c r="B11454" s="22" t="s">
        <v>235</v>
      </c>
      <c r="C11454" s="22" t="s">
        <v>7</v>
      </c>
      <c r="D11454" s="22" t="s">
        <v>7</v>
      </c>
      <c r="E11454" s="22" t="s">
        <v>60</v>
      </c>
      <c r="F11454" s="22" t="s">
        <v>81</v>
      </c>
      <c r="G11454" s="1">
        <v>18838.02</v>
      </c>
    </row>
    <row r="11455" spans="2:7">
      <c r="B11455" s="22" t="s">
        <v>236</v>
      </c>
      <c r="C11455" s="22" t="s">
        <v>7</v>
      </c>
      <c r="D11455" s="22" t="s">
        <v>5</v>
      </c>
      <c r="E11455" s="22" t="s">
        <v>5</v>
      </c>
      <c r="F11455" s="22" t="s">
        <v>6</v>
      </c>
      <c r="G11455" s="1">
        <v>19480.349999999999</v>
      </c>
    </row>
    <row r="11456" spans="2:7">
      <c r="B11456" s="22" t="s">
        <v>236</v>
      </c>
      <c r="C11456" s="22" t="s">
        <v>7</v>
      </c>
      <c r="D11456" s="22" t="s">
        <v>5</v>
      </c>
      <c r="E11456" s="22" t="s">
        <v>7</v>
      </c>
      <c r="F11456" s="22" t="s">
        <v>6</v>
      </c>
      <c r="G11456" s="1">
        <v>-133967.38</v>
      </c>
    </row>
    <row r="11457" spans="2:7">
      <c r="B11457" s="22" t="s">
        <v>236</v>
      </c>
      <c r="C11457" s="22" t="s">
        <v>7</v>
      </c>
      <c r="D11457" s="22" t="s">
        <v>5</v>
      </c>
      <c r="E11457" s="22" t="s">
        <v>8</v>
      </c>
      <c r="F11457" s="22" t="s">
        <v>9</v>
      </c>
      <c r="G11457" s="1">
        <v>5559305.0999999996</v>
      </c>
    </row>
    <row r="11458" spans="2:7">
      <c r="B11458" s="22" t="s">
        <v>236</v>
      </c>
      <c r="C11458" s="22" t="s">
        <v>7</v>
      </c>
      <c r="D11458" s="22" t="s">
        <v>5</v>
      </c>
      <c r="E11458" s="22" t="s">
        <v>8</v>
      </c>
      <c r="F11458" s="22" t="s">
        <v>10</v>
      </c>
      <c r="G11458" s="1">
        <v>15536.42</v>
      </c>
    </row>
    <row r="11459" spans="2:7">
      <c r="B11459" s="22" t="s">
        <v>236</v>
      </c>
      <c r="C11459" s="22" t="s">
        <v>7</v>
      </c>
      <c r="D11459" s="22" t="s">
        <v>5</v>
      </c>
      <c r="E11459" s="22" t="s">
        <v>8</v>
      </c>
      <c r="F11459" s="22" t="s">
        <v>11</v>
      </c>
      <c r="G11459" s="1">
        <v>75354.77</v>
      </c>
    </row>
    <row r="11460" spans="2:7">
      <c r="B11460" s="22" t="s">
        <v>236</v>
      </c>
      <c r="C11460" s="22" t="s">
        <v>7</v>
      </c>
      <c r="D11460" s="22" t="s">
        <v>5</v>
      </c>
      <c r="E11460" s="22" t="s">
        <v>8</v>
      </c>
      <c r="F11460" s="22" t="s">
        <v>12</v>
      </c>
      <c r="G11460" s="1">
        <v>21629.02</v>
      </c>
    </row>
    <row r="11461" spans="2:7">
      <c r="B11461" s="22" t="s">
        <v>236</v>
      </c>
      <c r="C11461" s="22" t="s">
        <v>7</v>
      </c>
      <c r="D11461" s="22" t="s">
        <v>5</v>
      </c>
      <c r="E11461" s="22" t="s">
        <v>8</v>
      </c>
      <c r="F11461" s="22" t="s">
        <v>13</v>
      </c>
      <c r="G11461" s="1">
        <v>2330</v>
      </c>
    </row>
    <row r="11462" spans="2:7">
      <c r="B11462" s="22" t="s">
        <v>236</v>
      </c>
      <c r="C11462" s="22" t="s">
        <v>7</v>
      </c>
      <c r="D11462" s="22" t="s">
        <v>5</v>
      </c>
      <c r="E11462" s="22" t="s">
        <v>8</v>
      </c>
      <c r="F11462" s="22" t="s">
        <v>70</v>
      </c>
      <c r="G11462" s="1">
        <v>69363</v>
      </c>
    </row>
    <row r="11463" spans="2:7">
      <c r="B11463" s="22" t="s">
        <v>236</v>
      </c>
      <c r="C11463" s="22" t="s">
        <v>7</v>
      </c>
      <c r="D11463" s="22" t="s">
        <v>5</v>
      </c>
      <c r="E11463" s="22" t="s">
        <v>14</v>
      </c>
      <c r="F11463" s="22" t="s">
        <v>9</v>
      </c>
      <c r="G11463" s="1">
        <v>2173657.0699999998</v>
      </c>
    </row>
    <row r="11464" spans="2:7">
      <c r="B11464" s="22" t="s">
        <v>236</v>
      </c>
      <c r="C11464" s="22" t="s">
        <v>7</v>
      </c>
      <c r="D11464" s="22" t="s">
        <v>5</v>
      </c>
      <c r="E11464" s="22" t="s">
        <v>14</v>
      </c>
      <c r="F11464" s="22" t="s">
        <v>10</v>
      </c>
      <c r="G11464" s="1">
        <v>10785.93</v>
      </c>
    </row>
    <row r="11465" spans="2:7">
      <c r="B11465" s="22" t="s">
        <v>236</v>
      </c>
      <c r="C11465" s="22" t="s">
        <v>7</v>
      </c>
      <c r="D11465" s="22" t="s">
        <v>5</v>
      </c>
      <c r="E11465" s="22" t="s">
        <v>14</v>
      </c>
      <c r="F11465" s="22" t="s">
        <v>11</v>
      </c>
      <c r="G11465" s="1">
        <v>41997.62</v>
      </c>
    </row>
    <row r="11466" spans="2:7">
      <c r="B11466" s="22" t="s">
        <v>236</v>
      </c>
      <c r="C11466" s="22" t="s">
        <v>7</v>
      </c>
      <c r="D11466" s="22" t="s">
        <v>5</v>
      </c>
      <c r="E11466" s="22" t="s">
        <v>14</v>
      </c>
      <c r="F11466" s="22" t="s">
        <v>12</v>
      </c>
      <c r="G11466" s="1">
        <v>1103.4000000000001</v>
      </c>
    </row>
    <row r="11467" spans="2:7">
      <c r="B11467" s="22" t="s">
        <v>236</v>
      </c>
      <c r="C11467" s="22" t="s">
        <v>7</v>
      </c>
      <c r="D11467" s="22" t="s">
        <v>5</v>
      </c>
      <c r="E11467" s="22" t="s">
        <v>14</v>
      </c>
      <c r="F11467" s="22" t="s">
        <v>13</v>
      </c>
      <c r="G11467" s="1">
        <v>1105.8800000000001</v>
      </c>
    </row>
    <row r="11468" spans="2:7">
      <c r="B11468" s="22" t="s">
        <v>236</v>
      </c>
      <c r="C11468" s="22" t="s">
        <v>7</v>
      </c>
      <c r="D11468" s="22" t="s">
        <v>5</v>
      </c>
      <c r="E11468" s="22" t="s">
        <v>15</v>
      </c>
      <c r="F11468" s="22" t="s">
        <v>16</v>
      </c>
      <c r="G11468" s="1">
        <v>288.43</v>
      </c>
    </row>
    <row r="11469" spans="2:7">
      <c r="B11469" s="22" t="s">
        <v>236</v>
      </c>
      <c r="C11469" s="22" t="s">
        <v>7</v>
      </c>
      <c r="D11469" s="22" t="s">
        <v>5</v>
      </c>
      <c r="E11469" s="22" t="s">
        <v>15</v>
      </c>
      <c r="F11469" s="22" t="s">
        <v>71</v>
      </c>
      <c r="G11469" s="1">
        <v>269.06</v>
      </c>
    </row>
    <row r="11470" spans="2:7">
      <c r="B11470" s="22" t="s">
        <v>236</v>
      </c>
      <c r="C11470" s="22" t="s">
        <v>7</v>
      </c>
      <c r="D11470" s="22" t="s">
        <v>5</v>
      </c>
      <c r="E11470" s="22" t="s">
        <v>15</v>
      </c>
      <c r="F11470" s="22" t="s">
        <v>17</v>
      </c>
      <c r="G11470" s="1">
        <v>470355.49</v>
      </c>
    </row>
    <row r="11471" spans="2:7">
      <c r="B11471" s="22" t="s">
        <v>236</v>
      </c>
      <c r="C11471" s="22" t="s">
        <v>7</v>
      </c>
      <c r="D11471" s="22" t="s">
        <v>5</v>
      </c>
      <c r="E11471" s="22" t="s">
        <v>15</v>
      </c>
      <c r="F11471" s="22" t="s">
        <v>18</v>
      </c>
      <c r="G11471" s="1">
        <v>205963.83</v>
      </c>
    </row>
    <row r="11472" spans="2:7">
      <c r="B11472" s="22" t="s">
        <v>236</v>
      </c>
      <c r="C11472" s="22" t="s">
        <v>7</v>
      </c>
      <c r="D11472" s="22" t="s">
        <v>5</v>
      </c>
      <c r="E11472" s="22" t="s">
        <v>15</v>
      </c>
      <c r="F11472" s="22" t="s">
        <v>19</v>
      </c>
      <c r="G11472" s="1">
        <v>948603.43</v>
      </c>
    </row>
    <row r="11473" spans="2:7">
      <c r="B11473" s="22" t="s">
        <v>236</v>
      </c>
      <c r="C11473" s="22" t="s">
        <v>7</v>
      </c>
      <c r="D11473" s="22" t="s">
        <v>5</v>
      </c>
      <c r="E11473" s="22" t="s">
        <v>15</v>
      </c>
      <c r="F11473" s="22" t="s">
        <v>20</v>
      </c>
      <c r="G11473" s="1">
        <v>334649.56</v>
      </c>
    </row>
    <row r="11474" spans="2:7">
      <c r="B11474" s="22" t="s">
        <v>236</v>
      </c>
      <c r="C11474" s="22" t="s">
        <v>7</v>
      </c>
      <c r="D11474" s="22" t="s">
        <v>5</v>
      </c>
      <c r="E11474" s="22" t="s">
        <v>15</v>
      </c>
      <c r="F11474" s="22" t="s">
        <v>97</v>
      </c>
      <c r="G11474" s="1">
        <v>16042.15</v>
      </c>
    </row>
    <row r="11475" spans="2:7">
      <c r="B11475" s="22" t="s">
        <v>236</v>
      </c>
      <c r="C11475" s="22" t="s">
        <v>7</v>
      </c>
      <c r="D11475" s="22" t="s">
        <v>5</v>
      </c>
      <c r="E11475" s="22" t="s">
        <v>15</v>
      </c>
      <c r="F11475" s="22" t="s">
        <v>98</v>
      </c>
      <c r="G11475" s="1">
        <v>13636.57</v>
      </c>
    </row>
    <row r="11476" spans="2:7">
      <c r="B11476" s="22" t="s">
        <v>236</v>
      </c>
      <c r="C11476" s="22" t="s">
        <v>7</v>
      </c>
      <c r="D11476" s="22" t="s">
        <v>5</v>
      </c>
      <c r="E11476" s="22" t="s">
        <v>15</v>
      </c>
      <c r="F11476" s="22" t="s">
        <v>21</v>
      </c>
      <c r="G11476" s="1">
        <v>24715.58</v>
      </c>
    </row>
    <row r="11477" spans="2:7">
      <c r="B11477" s="22" t="s">
        <v>236</v>
      </c>
      <c r="C11477" s="22" t="s">
        <v>7</v>
      </c>
      <c r="D11477" s="22" t="s">
        <v>5</v>
      </c>
      <c r="E11477" s="22" t="s">
        <v>15</v>
      </c>
      <c r="F11477" s="22" t="s">
        <v>22</v>
      </c>
      <c r="G11477" s="1">
        <v>9343.86</v>
      </c>
    </row>
    <row r="11478" spans="2:7">
      <c r="B11478" s="22" t="s">
        <v>236</v>
      </c>
      <c r="C11478" s="22" t="s">
        <v>7</v>
      </c>
      <c r="D11478" s="22" t="s">
        <v>5</v>
      </c>
      <c r="E11478" s="22" t="s">
        <v>15</v>
      </c>
      <c r="F11478" s="22" t="s">
        <v>23</v>
      </c>
      <c r="G11478" s="1">
        <v>34082.07</v>
      </c>
    </row>
    <row r="11479" spans="2:7">
      <c r="B11479" s="22" t="s">
        <v>236</v>
      </c>
      <c r="C11479" s="22" t="s">
        <v>7</v>
      </c>
      <c r="D11479" s="22" t="s">
        <v>5</v>
      </c>
      <c r="E11479" s="22" t="s">
        <v>15</v>
      </c>
      <c r="F11479" s="22" t="s">
        <v>24</v>
      </c>
      <c r="G11479" s="1">
        <v>91423.49</v>
      </c>
    </row>
    <row r="11480" spans="2:7">
      <c r="B11480" s="22" t="s">
        <v>236</v>
      </c>
      <c r="C11480" s="22" t="s">
        <v>7</v>
      </c>
      <c r="D11480" s="22" t="s">
        <v>5</v>
      </c>
      <c r="E11480" s="22" t="s">
        <v>15</v>
      </c>
      <c r="F11480" s="22" t="s">
        <v>25</v>
      </c>
      <c r="G11480" s="1">
        <v>975941.48</v>
      </c>
    </row>
    <row r="11481" spans="2:7">
      <c r="B11481" s="22" t="s">
        <v>236</v>
      </c>
      <c r="C11481" s="22" t="s">
        <v>7</v>
      </c>
      <c r="D11481" s="22" t="s">
        <v>5</v>
      </c>
      <c r="E11481" s="22" t="s">
        <v>15</v>
      </c>
      <c r="F11481" s="22" t="s">
        <v>26</v>
      </c>
      <c r="G11481" s="1">
        <v>839501.92</v>
      </c>
    </row>
    <row r="11482" spans="2:7">
      <c r="B11482" s="22" t="s">
        <v>236</v>
      </c>
      <c r="C11482" s="22" t="s">
        <v>7</v>
      </c>
      <c r="D11482" s="22" t="s">
        <v>5</v>
      </c>
      <c r="E11482" s="22" t="s">
        <v>28</v>
      </c>
      <c r="F11482" s="22" t="s">
        <v>29</v>
      </c>
      <c r="G11482" s="1">
        <v>223207.31</v>
      </c>
    </row>
    <row r="11483" spans="2:7">
      <c r="B11483" s="22" t="s">
        <v>236</v>
      </c>
      <c r="C11483" s="22" t="s">
        <v>7</v>
      </c>
      <c r="D11483" s="22" t="s">
        <v>5</v>
      </c>
      <c r="E11483" s="22" t="s">
        <v>28</v>
      </c>
      <c r="F11483" s="22" t="s">
        <v>30</v>
      </c>
      <c r="G11483" s="1">
        <v>50499.49</v>
      </c>
    </row>
    <row r="11484" spans="2:7">
      <c r="B11484" s="22" t="s">
        <v>236</v>
      </c>
      <c r="C11484" s="22" t="s">
        <v>7</v>
      </c>
      <c r="D11484" s="22" t="s">
        <v>5</v>
      </c>
      <c r="E11484" s="22" t="s">
        <v>28</v>
      </c>
      <c r="F11484" s="22" t="s">
        <v>31</v>
      </c>
      <c r="G11484" s="1">
        <v>59815.23</v>
      </c>
    </row>
    <row r="11485" spans="2:7">
      <c r="B11485" s="22" t="s">
        <v>236</v>
      </c>
      <c r="C11485" s="22" t="s">
        <v>7</v>
      </c>
      <c r="D11485" s="22" t="s">
        <v>5</v>
      </c>
      <c r="E11485" s="22" t="s">
        <v>28</v>
      </c>
      <c r="F11485" s="22" t="s">
        <v>32</v>
      </c>
      <c r="G11485" s="1">
        <v>7247.19</v>
      </c>
    </row>
    <row r="11486" spans="2:7">
      <c r="B11486" s="22" t="s">
        <v>236</v>
      </c>
      <c r="C11486" s="22" t="s">
        <v>7</v>
      </c>
      <c r="D11486" s="22" t="s">
        <v>5</v>
      </c>
      <c r="E11486" s="22" t="s">
        <v>28</v>
      </c>
      <c r="F11486" s="22" t="s">
        <v>33</v>
      </c>
      <c r="G11486" s="1">
        <v>22858.98</v>
      </c>
    </row>
    <row r="11487" spans="2:7">
      <c r="B11487" s="22" t="s">
        <v>236</v>
      </c>
      <c r="C11487" s="22" t="s">
        <v>7</v>
      </c>
      <c r="D11487" s="22" t="s">
        <v>5</v>
      </c>
      <c r="E11487" s="22" t="s">
        <v>34</v>
      </c>
      <c r="F11487" s="22" t="s">
        <v>35</v>
      </c>
      <c r="G11487" s="1">
        <v>33813.230000000003</v>
      </c>
    </row>
    <row r="11488" spans="2:7">
      <c r="B11488" s="22" t="s">
        <v>236</v>
      </c>
      <c r="C11488" s="22" t="s">
        <v>7</v>
      </c>
      <c r="D11488" s="22" t="s">
        <v>5</v>
      </c>
      <c r="E11488" s="22" t="s">
        <v>34</v>
      </c>
      <c r="F11488" s="22" t="s">
        <v>38</v>
      </c>
      <c r="G11488" s="1">
        <v>27278.95</v>
      </c>
    </row>
    <row r="11489" spans="2:7">
      <c r="B11489" s="22" t="s">
        <v>236</v>
      </c>
      <c r="C11489" s="22" t="s">
        <v>7</v>
      </c>
      <c r="D11489" s="22" t="s">
        <v>5</v>
      </c>
      <c r="E11489" s="22" t="s">
        <v>34</v>
      </c>
      <c r="F11489" s="22" t="s">
        <v>39</v>
      </c>
      <c r="G11489" s="1">
        <v>71213.69</v>
      </c>
    </row>
    <row r="11490" spans="2:7">
      <c r="B11490" s="22" t="s">
        <v>236</v>
      </c>
      <c r="C11490" s="22" t="s">
        <v>7</v>
      </c>
      <c r="D11490" s="22" t="s">
        <v>5</v>
      </c>
      <c r="E11490" s="22" t="s">
        <v>34</v>
      </c>
      <c r="F11490" s="22" t="s">
        <v>40</v>
      </c>
      <c r="G11490" s="1">
        <v>38200.31</v>
      </c>
    </row>
    <row r="11491" spans="2:7">
      <c r="B11491" s="22" t="s">
        <v>236</v>
      </c>
      <c r="C11491" s="22" t="s">
        <v>7</v>
      </c>
      <c r="D11491" s="22" t="s">
        <v>5</v>
      </c>
      <c r="E11491" s="22" t="s">
        <v>34</v>
      </c>
      <c r="F11491" s="22" t="s">
        <v>45</v>
      </c>
      <c r="G11491" s="1">
        <v>90168.12</v>
      </c>
    </row>
    <row r="11492" spans="2:7">
      <c r="B11492" s="22" t="s">
        <v>236</v>
      </c>
      <c r="C11492" s="22" t="s">
        <v>7</v>
      </c>
      <c r="D11492" s="22" t="s">
        <v>5</v>
      </c>
      <c r="E11492" s="22" t="s">
        <v>34</v>
      </c>
      <c r="F11492" s="22" t="s">
        <v>46</v>
      </c>
      <c r="G11492" s="1">
        <v>19442.72</v>
      </c>
    </row>
    <row r="11493" spans="2:7">
      <c r="B11493" s="22" t="s">
        <v>236</v>
      </c>
      <c r="C11493" s="22" t="s">
        <v>7</v>
      </c>
      <c r="D11493" s="22" t="s">
        <v>5</v>
      </c>
      <c r="E11493" s="22" t="s">
        <v>34</v>
      </c>
      <c r="F11493" s="22" t="s">
        <v>47</v>
      </c>
      <c r="G11493" s="1">
        <v>7482</v>
      </c>
    </row>
    <row r="11494" spans="2:7">
      <c r="B11494" s="22" t="s">
        <v>236</v>
      </c>
      <c r="C11494" s="22" t="s">
        <v>7</v>
      </c>
      <c r="D11494" s="22" t="s">
        <v>5</v>
      </c>
      <c r="E11494" s="22" t="s">
        <v>34</v>
      </c>
      <c r="F11494" s="22" t="s">
        <v>75</v>
      </c>
      <c r="G11494" s="1">
        <v>500.76</v>
      </c>
    </row>
    <row r="11495" spans="2:7">
      <c r="B11495" s="22" t="s">
        <v>236</v>
      </c>
      <c r="C11495" s="22" t="s">
        <v>7</v>
      </c>
      <c r="D11495" s="22" t="s">
        <v>5</v>
      </c>
      <c r="E11495" s="22" t="s">
        <v>34</v>
      </c>
      <c r="F11495" s="22" t="s">
        <v>88</v>
      </c>
      <c r="G11495" s="1">
        <v>38319.32</v>
      </c>
    </row>
    <row r="11496" spans="2:7">
      <c r="B11496" s="22" t="s">
        <v>236</v>
      </c>
      <c r="C11496" s="22" t="s">
        <v>7</v>
      </c>
      <c r="D11496" s="22" t="s">
        <v>5</v>
      </c>
      <c r="E11496" s="22" t="s">
        <v>34</v>
      </c>
      <c r="F11496" s="22" t="s">
        <v>50</v>
      </c>
      <c r="G11496" s="1">
        <v>61268.2</v>
      </c>
    </row>
    <row r="11497" spans="2:7">
      <c r="B11497" s="22" t="s">
        <v>236</v>
      </c>
      <c r="C11497" s="22" t="s">
        <v>7</v>
      </c>
      <c r="D11497" s="22" t="s">
        <v>5</v>
      </c>
      <c r="E11497" s="22" t="s">
        <v>34</v>
      </c>
      <c r="F11497" s="22" t="s">
        <v>51</v>
      </c>
      <c r="G11497" s="1">
        <v>136</v>
      </c>
    </row>
    <row r="11498" spans="2:7">
      <c r="B11498" s="22" t="s">
        <v>236</v>
      </c>
      <c r="C11498" s="22" t="s">
        <v>7</v>
      </c>
      <c r="D11498" s="22" t="s">
        <v>5</v>
      </c>
      <c r="E11498" s="22" t="s">
        <v>34</v>
      </c>
      <c r="F11498" s="22" t="s">
        <v>55</v>
      </c>
      <c r="G11498" s="1">
        <v>4645.3500000000004</v>
      </c>
    </row>
    <row r="11499" spans="2:7">
      <c r="B11499" s="22" t="s">
        <v>236</v>
      </c>
      <c r="C11499" s="22" t="s">
        <v>7</v>
      </c>
      <c r="D11499" s="22" t="s">
        <v>5</v>
      </c>
      <c r="E11499" s="22" t="s">
        <v>34</v>
      </c>
      <c r="F11499" s="22" t="s">
        <v>56</v>
      </c>
      <c r="G11499" s="1">
        <v>1892966.09</v>
      </c>
    </row>
    <row r="11500" spans="2:7">
      <c r="B11500" s="22" t="s">
        <v>236</v>
      </c>
      <c r="C11500" s="22" t="s">
        <v>7</v>
      </c>
      <c r="D11500" s="22" t="s">
        <v>5</v>
      </c>
      <c r="E11500" s="22" t="s">
        <v>34</v>
      </c>
      <c r="F11500" s="22" t="s">
        <v>76</v>
      </c>
      <c r="G11500" s="1">
        <v>36096.11</v>
      </c>
    </row>
    <row r="11501" spans="2:7">
      <c r="B11501" s="22" t="s">
        <v>236</v>
      </c>
      <c r="C11501" s="22" t="s">
        <v>7</v>
      </c>
      <c r="D11501" s="22" t="s">
        <v>5</v>
      </c>
      <c r="E11501" s="22" t="s">
        <v>34</v>
      </c>
      <c r="F11501" s="22" t="s">
        <v>57</v>
      </c>
      <c r="G11501" s="1">
        <v>215073.02</v>
      </c>
    </row>
    <row r="11502" spans="2:7">
      <c r="B11502" s="22" t="s">
        <v>236</v>
      </c>
      <c r="C11502" s="22" t="s">
        <v>7</v>
      </c>
      <c r="D11502" s="22" t="s">
        <v>5</v>
      </c>
      <c r="E11502" s="22" t="s">
        <v>34</v>
      </c>
      <c r="F11502" s="22" t="s">
        <v>58</v>
      </c>
      <c r="G11502" s="1">
        <v>7844.21</v>
      </c>
    </row>
    <row r="11503" spans="2:7">
      <c r="B11503" s="22" t="s">
        <v>236</v>
      </c>
      <c r="C11503" s="22" t="s">
        <v>7</v>
      </c>
      <c r="D11503" s="22" t="s">
        <v>5</v>
      </c>
      <c r="E11503" s="22" t="s">
        <v>59</v>
      </c>
      <c r="F11503" s="22" t="s">
        <v>55</v>
      </c>
      <c r="G11503" s="1">
        <v>26461.26</v>
      </c>
    </row>
    <row r="11504" spans="2:7">
      <c r="B11504" s="22" t="s">
        <v>236</v>
      </c>
      <c r="C11504" s="22" t="s">
        <v>7</v>
      </c>
      <c r="D11504" s="22" t="s">
        <v>5</v>
      </c>
      <c r="E11504" s="22" t="s">
        <v>60</v>
      </c>
      <c r="F11504" s="22" t="s">
        <v>78</v>
      </c>
      <c r="G11504" s="1">
        <v>14659</v>
      </c>
    </row>
    <row r="11505" spans="2:7">
      <c r="B11505" s="22" t="s">
        <v>236</v>
      </c>
      <c r="C11505" s="22" t="s">
        <v>7</v>
      </c>
      <c r="D11505" s="22" t="s">
        <v>5</v>
      </c>
      <c r="E11505" s="22" t="s">
        <v>60</v>
      </c>
      <c r="F11505" s="22" t="s">
        <v>80</v>
      </c>
      <c r="G11505" s="1">
        <v>6402.88</v>
      </c>
    </row>
    <row r="11506" spans="2:7">
      <c r="B11506" s="22" t="s">
        <v>236</v>
      </c>
      <c r="C11506" s="22" t="s">
        <v>7</v>
      </c>
      <c r="D11506" s="22" t="s">
        <v>7</v>
      </c>
      <c r="E11506" s="22" t="s">
        <v>5</v>
      </c>
      <c r="F11506" s="22" t="s">
        <v>6</v>
      </c>
      <c r="G11506" s="1">
        <v>114487.03</v>
      </c>
    </row>
    <row r="11507" spans="2:7">
      <c r="B11507" s="22" t="s">
        <v>236</v>
      </c>
      <c r="C11507" s="22" t="s">
        <v>7</v>
      </c>
      <c r="D11507" s="22" t="s">
        <v>7</v>
      </c>
      <c r="E11507" s="22" t="s">
        <v>8</v>
      </c>
      <c r="F11507" s="22" t="s">
        <v>9</v>
      </c>
      <c r="G11507" s="1">
        <v>230312.23</v>
      </c>
    </row>
    <row r="11508" spans="2:7">
      <c r="B11508" s="22" t="s">
        <v>236</v>
      </c>
      <c r="C11508" s="22" t="s">
        <v>7</v>
      </c>
      <c r="D11508" s="22" t="s">
        <v>7</v>
      </c>
      <c r="E11508" s="22" t="s">
        <v>8</v>
      </c>
      <c r="F11508" s="22" t="s">
        <v>10</v>
      </c>
      <c r="G11508" s="1">
        <v>86231.22</v>
      </c>
    </row>
    <row r="11509" spans="2:7">
      <c r="B11509" s="22" t="s">
        <v>236</v>
      </c>
      <c r="C11509" s="22" t="s">
        <v>7</v>
      </c>
      <c r="D11509" s="22" t="s">
        <v>7</v>
      </c>
      <c r="E11509" s="22" t="s">
        <v>8</v>
      </c>
      <c r="F11509" s="22" t="s">
        <v>11</v>
      </c>
      <c r="G11509" s="1">
        <v>178816.39</v>
      </c>
    </row>
    <row r="11510" spans="2:7">
      <c r="B11510" s="22" t="s">
        <v>236</v>
      </c>
      <c r="C11510" s="22" t="s">
        <v>7</v>
      </c>
      <c r="D11510" s="22" t="s">
        <v>7</v>
      </c>
      <c r="E11510" s="22" t="s">
        <v>8</v>
      </c>
      <c r="F11510" s="22" t="s">
        <v>12</v>
      </c>
      <c r="G11510" s="1">
        <v>58460.480000000003</v>
      </c>
    </row>
    <row r="11511" spans="2:7">
      <c r="B11511" s="22" t="s">
        <v>236</v>
      </c>
      <c r="C11511" s="22" t="s">
        <v>7</v>
      </c>
      <c r="D11511" s="22" t="s">
        <v>7</v>
      </c>
      <c r="E11511" s="22" t="s">
        <v>8</v>
      </c>
      <c r="F11511" s="22" t="s">
        <v>13</v>
      </c>
      <c r="G11511" s="1">
        <v>73037.77</v>
      </c>
    </row>
    <row r="11512" spans="2:7">
      <c r="B11512" s="22" t="s">
        <v>236</v>
      </c>
      <c r="C11512" s="22" t="s">
        <v>7</v>
      </c>
      <c r="D11512" s="22" t="s">
        <v>7</v>
      </c>
      <c r="E11512" s="22" t="s">
        <v>14</v>
      </c>
      <c r="F11512" s="22" t="s">
        <v>9</v>
      </c>
      <c r="G11512" s="1">
        <v>337089.99</v>
      </c>
    </row>
    <row r="11513" spans="2:7">
      <c r="B11513" s="22" t="s">
        <v>236</v>
      </c>
      <c r="C11513" s="22" t="s">
        <v>7</v>
      </c>
      <c r="D11513" s="22" t="s">
        <v>7</v>
      </c>
      <c r="E11513" s="22" t="s">
        <v>14</v>
      </c>
      <c r="F11513" s="22" t="s">
        <v>10</v>
      </c>
      <c r="G11513" s="1">
        <v>97880.6</v>
      </c>
    </row>
    <row r="11514" spans="2:7">
      <c r="B11514" s="22" t="s">
        <v>236</v>
      </c>
      <c r="C11514" s="22" t="s">
        <v>7</v>
      </c>
      <c r="D11514" s="22" t="s">
        <v>7</v>
      </c>
      <c r="E11514" s="22" t="s">
        <v>14</v>
      </c>
      <c r="F11514" s="22" t="s">
        <v>11</v>
      </c>
      <c r="G11514" s="1">
        <v>165276.97</v>
      </c>
    </row>
    <row r="11515" spans="2:7">
      <c r="B11515" s="22" t="s">
        <v>236</v>
      </c>
      <c r="C11515" s="22" t="s">
        <v>7</v>
      </c>
      <c r="D11515" s="22" t="s">
        <v>7</v>
      </c>
      <c r="E11515" s="22" t="s">
        <v>14</v>
      </c>
      <c r="F11515" s="22" t="s">
        <v>12</v>
      </c>
      <c r="G11515" s="1">
        <v>196527.71</v>
      </c>
    </row>
    <row r="11516" spans="2:7">
      <c r="B11516" s="22" t="s">
        <v>236</v>
      </c>
      <c r="C11516" s="22" t="s">
        <v>7</v>
      </c>
      <c r="D11516" s="22" t="s">
        <v>7</v>
      </c>
      <c r="E11516" s="22" t="s">
        <v>14</v>
      </c>
      <c r="F11516" s="22" t="s">
        <v>13</v>
      </c>
      <c r="G11516" s="1">
        <v>264.25</v>
      </c>
    </row>
    <row r="11517" spans="2:7">
      <c r="B11517" s="22" t="s">
        <v>236</v>
      </c>
      <c r="C11517" s="22" t="s">
        <v>7</v>
      </c>
      <c r="D11517" s="22" t="s">
        <v>7</v>
      </c>
      <c r="E11517" s="22" t="s">
        <v>15</v>
      </c>
      <c r="F11517" s="22" t="s">
        <v>16</v>
      </c>
      <c r="G11517" s="1">
        <v>4.1100000000000003</v>
      </c>
    </row>
    <row r="11518" spans="2:7">
      <c r="B11518" s="22" t="s">
        <v>236</v>
      </c>
      <c r="C11518" s="22" t="s">
        <v>7</v>
      </c>
      <c r="D11518" s="22" t="s">
        <v>7</v>
      </c>
      <c r="E11518" s="22" t="s">
        <v>15</v>
      </c>
      <c r="F11518" s="22" t="s">
        <v>71</v>
      </c>
      <c r="G11518" s="1">
        <v>7.2</v>
      </c>
    </row>
    <row r="11519" spans="2:7">
      <c r="B11519" s="22" t="s">
        <v>236</v>
      </c>
      <c r="C11519" s="22" t="s">
        <v>7</v>
      </c>
      <c r="D11519" s="22" t="s">
        <v>7</v>
      </c>
      <c r="E11519" s="22" t="s">
        <v>15</v>
      </c>
      <c r="F11519" s="22" t="s">
        <v>17</v>
      </c>
      <c r="G11519" s="1">
        <v>9114.76</v>
      </c>
    </row>
    <row r="11520" spans="2:7">
      <c r="B11520" s="22" t="s">
        <v>236</v>
      </c>
      <c r="C11520" s="22" t="s">
        <v>7</v>
      </c>
      <c r="D11520" s="22" t="s">
        <v>7</v>
      </c>
      <c r="E11520" s="22" t="s">
        <v>15</v>
      </c>
      <c r="F11520" s="22" t="s">
        <v>18</v>
      </c>
      <c r="G11520" s="1">
        <v>21601.91</v>
      </c>
    </row>
    <row r="11521" spans="2:7">
      <c r="B11521" s="22" t="s">
        <v>236</v>
      </c>
      <c r="C11521" s="22" t="s">
        <v>7</v>
      </c>
      <c r="D11521" s="22" t="s">
        <v>7</v>
      </c>
      <c r="E11521" s="22" t="s">
        <v>15</v>
      </c>
      <c r="F11521" s="22" t="s">
        <v>19</v>
      </c>
      <c r="G11521" s="1">
        <v>16469.41</v>
      </c>
    </row>
    <row r="11522" spans="2:7">
      <c r="B11522" s="22" t="s">
        <v>236</v>
      </c>
      <c r="C11522" s="22" t="s">
        <v>7</v>
      </c>
      <c r="D11522" s="22" t="s">
        <v>7</v>
      </c>
      <c r="E11522" s="22" t="s">
        <v>15</v>
      </c>
      <c r="F11522" s="22" t="s">
        <v>20</v>
      </c>
      <c r="G11522" s="1">
        <v>32071.16</v>
      </c>
    </row>
    <row r="11523" spans="2:7">
      <c r="B11523" s="22" t="s">
        <v>236</v>
      </c>
      <c r="C11523" s="22" t="s">
        <v>7</v>
      </c>
      <c r="D11523" s="22" t="s">
        <v>7</v>
      </c>
      <c r="E11523" s="22" t="s">
        <v>15</v>
      </c>
      <c r="F11523" s="22" t="s">
        <v>97</v>
      </c>
      <c r="G11523" s="1">
        <v>136.41</v>
      </c>
    </row>
    <row r="11524" spans="2:7">
      <c r="B11524" s="22" t="s">
        <v>236</v>
      </c>
      <c r="C11524" s="22" t="s">
        <v>7</v>
      </c>
      <c r="D11524" s="22" t="s">
        <v>7</v>
      </c>
      <c r="E11524" s="22" t="s">
        <v>15</v>
      </c>
      <c r="F11524" s="22" t="s">
        <v>98</v>
      </c>
      <c r="G11524" s="1">
        <v>360.84</v>
      </c>
    </row>
    <row r="11525" spans="2:7">
      <c r="B11525" s="22" t="s">
        <v>236</v>
      </c>
      <c r="C11525" s="22" t="s">
        <v>7</v>
      </c>
      <c r="D11525" s="22" t="s">
        <v>7</v>
      </c>
      <c r="E11525" s="22" t="s">
        <v>15</v>
      </c>
      <c r="F11525" s="22" t="s">
        <v>21</v>
      </c>
      <c r="G11525" s="1">
        <v>480.87</v>
      </c>
    </row>
    <row r="11526" spans="2:7">
      <c r="B11526" s="22" t="s">
        <v>236</v>
      </c>
      <c r="C11526" s="22" t="s">
        <v>7</v>
      </c>
      <c r="D11526" s="22" t="s">
        <v>7</v>
      </c>
      <c r="E11526" s="22" t="s">
        <v>15</v>
      </c>
      <c r="F11526" s="22" t="s">
        <v>22</v>
      </c>
      <c r="G11526" s="1">
        <v>1005.27</v>
      </c>
    </row>
    <row r="11527" spans="2:7">
      <c r="B11527" s="22" t="s">
        <v>236</v>
      </c>
      <c r="C11527" s="22" t="s">
        <v>7</v>
      </c>
      <c r="D11527" s="22" t="s">
        <v>7</v>
      </c>
      <c r="E11527" s="22" t="s">
        <v>15</v>
      </c>
      <c r="F11527" s="22" t="s">
        <v>23</v>
      </c>
      <c r="G11527" s="1">
        <v>781.2</v>
      </c>
    </row>
    <row r="11528" spans="2:7">
      <c r="B11528" s="22" t="s">
        <v>236</v>
      </c>
      <c r="C11528" s="22" t="s">
        <v>7</v>
      </c>
      <c r="D11528" s="22" t="s">
        <v>7</v>
      </c>
      <c r="E11528" s="22" t="s">
        <v>15</v>
      </c>
      <c r="F11528" s="22" t="s">
        <v>24</v>
      </c>
      <c r="G11528" s="1">
        <v>13277.08</v>
      </c>
    </row>
    <row r="11529" spans="2:7">
      <c r="B11529" s="22" t="s">
        <v>236</v>
      </c>
      <c r="C11529" s="22" t="s">
        <v>7</v>
      </c>
      <c r="D11529" s="22" t="s">
        <v>7</v>
      </c>
      <c r="E11529" s="22" t="s">
        <v>15</v>
      </c>
      <c r="F11529" s="22" t="s">
        <v>25</v>
      </c>
      <c r="G11529" s="1">
        <v>15483.08</v>
      </c>
    </row>
    <row r="11530" spans="2:7">
      <c r="B11530" s="22" t="s">
        <v>236</v>
      </c>
      <c r="C11530" s="22" t="s">
        <v>7</v>
      </c>
      <c r="D11530" s="22" t="s">
        <v>7</v>
      </c>
      <c r="E11530" s="22" t="s">
        <v>15</v>
      </c>
      <c r="F11530" s="22" t="s">
        <v>26</v>
      </c>
      <c r="G11530" s="1">
        <v>24103.52</v>
      </c>
    </row>
    <row r="11531" spans="2:7">
      <c r="B11531" s="22" t="s">
        <v>236</v>
      </c>
      <c r="C11531" s="22" t="s">
        <v>7</v>
      </c>
      <c r="D11531" s="22" t="s">
        <v>7</v>
      </c>
      <c r="E11531" s="22" t="s">
        <v>28</v>
      </c>
      <c r="F11531" s="22" t="s">
        <v>29</v>
      </c>
      <c r="G11531" s="1">
        <v>285595.28000000003</v>
      </c>
    </row>
    <row r="11532" spans="2:7">
      <c r="B11532" s="22" t="s">
        <v>236</v>
      </c>
      <c r="C11532" s="22" t="s">
        <v>7</v>
      </c>
      <c r="D11532" s="22" t="s">
        <v>7</v>
      </c>
      <c r="E11532" s="22" t="s">
        <v>28</v>
      </c>
      <c r="F11532" s="22" t="s">
        <v>31</v>
      </c>
      <c r="G11532" s="1">
        <v>58106.42</v>
      </c>
    </row>
    <row r="11533" spans="2:7">
      <c r="B11533" s="22" t="s">
        <v>236</v>
      </c>
      <c r="C11533" s="22" t="s">
        <v>7</v>
      </c>
      <c r="D11533" s="22" t="s">
        <v>7</v>
      </c>
      <c r="E11533" s="22" t="s">
        <v>28</v>
      </c>
      <c r="F11533" s="22" t="s">
        <v>32</v>
      </c>
      <c r="G11533" s="1">
        <v>57346.91</v>
      </c>
    </row>
    <row r="11534" spans="2:7">
      <c r="B11534" s="22" t="s">
        <v>236</v>
      </c>
      <c r="C11534" s="22" t="s">
        <v>7</v>
      </c>
      <c r="D11534" s="22" t="s">
        <v>7</v>
      </c>
      <c r="E11534" s="22" t="s">
        <v>28</v>
      </c>
      <c r="F11534" s="22" t="s">
        <v>33</v>
      </c>
      <c r="G11534" s="1">
        <v>53971.81</v>
      </c>
    </row>
    <row r="11535" spans="2:7">
      <c r="B11535" s="22" t="s">
        <v>236</v>
      </c>
      <c r="C11535" s="22" t="s">
        <v>7</v>
      </c>
      <c r="D11535" s="22" t="s">
        <v>7</v>
      </c>
      <c r="E11535" s="22" t="s">
        <v>34</v>
      </c>
      <c r="F11535" s="22" t="s">
        <v>35</v>
      </c>
      <c r="G11535" s="1">
        <v>32760.41</v>
      </c>
    </row>
    <row r="11536" spans="2:7">
      <c r="B11536" s="22" t="s">
        <v>236</v>
      </c>
      <c r="C11536" s="22" t="s">
        <v>7</v>
      </c>
      <c r="D11536" s="22" t="s">
        <v>7</v>
      </c>
      <c r="E11536" s="22" t="s">
        <v>34</v>
      </c>
      <c r="F11536" s="22" t="s">
        <v>36</v>
      </c>
      <c r="G11536" s="1">
        <v>22413.279999999999</v>
      </c>
    </row>
    <row r="11537" spans="2:7">
      <c r="B11537" s="22" t="s">
        <v>236</v>
      </c>
      <c r="C11537" s="22" t="s">
        <v>7</v>
      </c>
      <c r="D11537" s="22" t="s">
        <v>7</v>
      </c>
      <c r="E11537" s="22" t="s">
        <v>34</v>
      </c>
      <c r="F11537" s="22" t="s">
        <v>38</v>
      </c>
      <c r="G11537" s="1">
        <v>27740.59</v>
      </c>
    </row>
    <row r="11538" spans="2:7">
      <c r="B11538" s="22" t="s">
        <v>236</v>
      </c>
      <c r="C11538" s="22" t="s">
        <v>7</v>
      </c>
      <c r="D11538" s="22" t="s">
        <v>7</v>
      </c>
      <c r="E11538" s="22" t="s">
        <v>34</v>
      </c>
      <c r="F11538" s="22" t="s">
        <v>39</v>
      </c>
      <c r="G11538" s="1">
        <v>106858.04</v>
      </c>
    </row>
    <row r="11539" spans="2:7">
      <c r="B11539" s="22" t="s">
        <v>236</v>
      </c>
      <c r="C11539" s="22" t="s">
        <v>7</v>
      </c>
      <c r="D11539" s="22" t="s">
        <v>7</v>
      </c>
      <c r="E11539" s="22" t="s">
        <v>34</v>
      </c>
      <c r="F11539" s="22" t="s">
        <v>47</v>
      </c>
      <c r="G11539" s="1">
        <v>9069.7800000000007</v>
      </c>
    </row>
    <row r="11540" spans="2:7">
      <c r="B11540" s="22" t="s">
        <v>236</v>
      </c>
      <c r="C11540" s="22" t="s">
        <v>7</v>
      </c>
      <c r="D11540" s="22" t="s">
        <v>7</v>
      </c>
      <c r="E11540" s="22" t="s">
        <v>34</v>
      </c>
      <c r="F11540" s="22" t="s">
        <v>48</v>
      </c>
      <c r="G11540" s="1">
        <v>90.77</v>
      </c>
    </row>
    <row r="11541" spans="2:7">
      <c r="B11541" s="22" t="s">
        <v>236</v>
      </c>
      <c r="C11541" s="22" t="s">
        <v>7</v>
      </c>
      <c r="D11541" s="22" t="s">
        <v>7</v>
      </c>
      <c r="E11541" s="22" t="s">
        <v>34</v>
      </c>
      <c r="F11541" s="22" t="s">
        <v>75</v>
      </c>
      <c r="G11541" s="1">
        <v>1032.56</v>
      </c>
    </row>
    <row r="11542" spans="2:7">
      <c r="B11542" s="22" t="s">
        <v>236</v>
      </c>
      <c r="C11542" s="22" t="s">
        <v>7</v>
      </c>
      <c r="D11542" s="22" t="s">
        <v>7</v>
      </c>
      <c r="E11542" s="22" t="s">
        <v>34</v>
      </c>
      <c r="F11542" s="22" t="s">
        <v>67</v>
      </c>
      <c r="G11542" s="1">
        <v>3324</v>
      </c>
    </row>
    <row r="11543" spans="2:7">
      <c r="B11543" s="22" t="s">
        <v>236</v>
      </c>
      <c r="C11543" s="22" t="s">
        <v>7</v>
      </c>
      <c r="D11543" s="22" t="s">
        <v>7</v>
      </c>
      <c r="E11543" s="22" t="s">
        <v>34</v>
      </c>
      <c r="F11543" s="22" t="s">
        <v>49</v>
      </c>
      <c r="G11543" s="1">
        <v>125971</v>
      </c>
    </row>
    <row r="11544" spans="2:7">
      <c r="B11544" s="22" t="s">
        <v>236</v>
      </c>
      <c r="C11544" s="22" t="s">
        <v>7</v>
      </c>
      <c r="D11544" s="22" t="s">
        <v>7</v>
      </c>
      <c r="E11544" s="22" t="s">
        <v>34</v>
      </c>
      <c r="F11544" s="22" t="s">
        <v>50</v>
      </c>
      <c r="G11544" s="1">
        <v>14219.05</v>
      </c>
    </row>
    <row r="11545" spans="2:7">
      <c r="B11545" s="22" t="s">
        <v>236</v>
      </c>
      <c r="C11545" s="22" t="s">
        <v>7</v>
      </c>
      <c r="D11545" s="22" t="s">
        <v>7</v>
      </c>
      <c r="E11545" s="22" t="s">
        <v>34</v>
      </c>
      <c r="F11545" s="22" t="s">
        <v>52</v>
      </c>
      <c r="G11545" s="1">
        <v>5116.8</v>
      </c>
    </row>
    <row r="11546" spans="2:7">
      <c r="B11546" s="22" t="s">
        <v>236</v>
      </c>
      <c r="C11546" s="22" t="s">
        <v>7</v>
      </c>
      <c r="D11546" s="22" t="s">
        <v>7</v>
      </c>
      <c r="E11546" s="22" t="s">
        <v>34</v>
      </c>
      <c r="F11546" s="22" t="s">
        <v>53</v>
      </c>
      <c r="G11546" s="1">
        <v>72333.05</v>
      </c>
    </row>
    <row r="11547" spans="2:7">
      <c r="B11547" s="22" t="s">
        <v>236</v>
      </c>
      <c r="C11547" s="22" t="s">
        <v>7</v>
      </c>
      <c r="D11547" s="22" t="s">
        <v>7</v>
      </c>
      <c r="E11547" s="22" t="s">
        <v>34</v>
      </c>
      <c r="F11547" s="22" t="s">
        <v>55</v>
      </c>
      <c r="G11547" s="1">
        <v>1700</v>
      </c>
    </row>
    <row r="11548" spans="2:7">
      <c r="B11548" s="22" t="s">
        <v>236</v>
      </c>
      <c r="C11548" s="22" t="s">
        <v>7</v>
      </c>
      <c r="D11548" s="22" t="s">
        <v>7</v>
      </c>
      <c r="E11548" s="22" t="s">
        <v>34</v>
      </c>
      <c r="F11548" s="22" t="s">
        <v>56</v>
      </c>
      <c r="G11548" s="1">
        <v>424826.78</v>
      </c>
    </row>
    <row r="11549" spans="2:7">
      <c r="B11549" s="22" t="s">
        <v>236</v>
      </c>
      <c r="C11549" s="22" t="s">
        <v>7</v>
      </c>
      <c r="D11549" s="22" t="s">
        <v>7</v>
      </c>
      <c r="E11549" s="22" t="s">
        <v>34</v>
      </c>
      <c r="F11549" s="22" t="s">
        <v>57</v>
      </c>
      <c r="G11549" s="1">
        <v>6414.8</v>
      </c>
    </row>
    <row r="11550" spans="2:7">
      <c r="B11550" s="22" t="s">
        <v>236</v>
      </c>
      <c r="C11550" s="22" t="s">
        <v>7</v>
      </c>
      <c r="D11550" s="22" t="s">
        <v>7</v>
      </c>
      <c r="E11550" s="22" t="s">
        <v>34</v>
      </c>
      <c r="F11550" s="22" t="s">
        <v>58</v>
      </c>
      <c r="G11550" s="1">
        <v>986.18</v>
      </c>
    </row>
    <row r="11551" spans="2:7">
      <c r="B11551" s="22" t="s">
        <v>236</v>
      </c>
      <c r="C11551" s="22" t="s">
        <v>7</v>
      </c>
      <c r="D11551" s="22" t="s">
        <v>7</v>
      </c>
      <c r="E11551" s="22" t="s">
        <v>59</v>
      </c>
      <c r="F11551" s="22" t="s">
        <v>55</v>
      </c>
      <c r="G11551" s="1">
        <v>5496.11</v>
      </c>
    </row>
    <row r="11552" spans="2:7">
      <c r="B11552" s="22" t="s">
        <v>236</v>
      </c>
      <c r="C11552" s="22" t="s">
        <v>7</v>
      </c>
      <c r="D11552" s="22" t="s">
        <v>7</v>
      </c>
      <c r="E11552" s="22" t="s">
        <v>60</v>
      </c>
      <c r="F11552" s="22" t="s">
        <v>62</v>
      </c>
      <c r="G11552" s="1">
        <v>7751.13</v>
      </c>
    </row>
    <row r="11553" spans="2:7">
      <c r="B11553" s="22" t="s">
        <v>237</v>
      </c>
      <c r="C11553" s="22" t="s">
        <v>7</v>
      </c>
      <c r="D11553" s="22" t="s">
        <v>5</v>
      </c>
      <c r="E11553" s="22" t="s">
        <v>5</v>
      </c>
      <c r="F11553" s="22" t="s">
        <v>6</v>
      </c>
      <c r="G11553" s="1">
        <v>67415.320000000007</v>
      </c>
    </row>
    <row r="11554" spans="2:7">
      <c r="B11554" s="22" t="s">
        <v>237</v>
      </c>
      <c r="C11554" s="22" t="s">
        <v>7</v>
      </c>
      <c r="D11554" s="22" t="s">
        <v>5</v>
      </c>
      <c r="E11554" s="22" t="s">
        <v>7</v>
      </c>
      <c r="F11554" s="22" t="s">
        <v>6</v>
      </c>
      <c r="G11554" s="1">
        <v>-97942.74</v>
      </c>
    </row>
    <row r="11555" spans="2:7">
      <c r="B11555" s="22" t="s">
        <v>237</v>
      </c>
      <c r="C11555" s="22" t="s">
        <v>7</v>
      </c>
      <c r="D11555" s="22" t="s">
        <v>5</v>
      </c>
      <c r="E11555" s="22" t="s">
        <v>8</v>
      </c>
      <c r="F11555" s="22" t="s">
        <v>9</v>
      </c>
      <c r="G11555" s="1">
        <v>1141501.46</v>
      </c>
    </row>
    <row r="11556" spans="2:7">
      <c r="B11556" s="22" t="s">
        <v>237</v>
      </c>
      <c r="C11556" s="22" t="s">
        <v>7</v>
      </c>
      <c r="D11556" s="22" t="s">
        <v>5</v>
      </c>
      <c r="E11556" s="22" t="s">
        <v>8</v>
      </c>
      <c r="F11556" s="22" t="s">
        <v>10</v>
      </c>
      <c r="G11556" s="1">
        <v>290</v>
      </c>
    </row>
    <row r="11557" spans="2:7">
      <c r="B11557" s="22" t="s">
        <v>237</v>
      </c>
      <c r="C11557" s="22" t="s">
        <v>7</v>
      </c>
      <c r="D11557" s="22" t="s">
        <v>5</v>
      </c>
      <c r="E11557" s="22" t="s">
        <v>8</v>
      </c>
      <c r="F11557" s="22" t="s">
        <v>11</v>
      </c>
      <c r="G11557" s="1">
        <v>23003.759999999998</v>
      </c>
    </row>
    <row r="11558" spans="2:7">
      <c r="B11558" s="22" t="s">
        <v>237</v>
      </c>
      <c r="C11558" s="22" t="s">
        <v>7</v>
      </c>
      <c r="D11558" s="22" t="s">
        <v>5</v>
      </c>
      <c r="E11558" s="22" t="s">
        <v>8</v>
      </c>
      <c r="F11558" s="22" t="s">
        <v>12</v>
      </c>
      <c r="G11558" s="1">
        <v>8091</v>
      </c>
    </row>
    <row r="11559" spans="2:7">
      <c r="B11559" s="22" t="s">
        <v>237</v>
      </c>
      <c r="C11559" s="22" t="s">
        <v>7</v>
      </c>
      <c r="D11559" s="22" t="s">
        <v>5</v>
      </c>
      <c r="E11559" s="22" t="s">
        <v>8</v>
      </c>
      <c r="F11559" s="22" t="s">
        <v>13</v>
      </c>
      <c r="G11559" s="1">
        <v>11449.4</v>
      </c>
    </row>
    <row r="11560" spans="2:7">
      <c r="B11560" s="22" t="s">
        <v>237</v>
      </c>
      <c r="C11560" s="22" t="s">
        <v>7</v>
      </c>
      <c r="D11560" s="22" t="s">
        <v>5</v>
      </c>
      <c r="E11560" s="22" t="s">
        <v>14</v>
      </c>
      <c r="F11560" s="22" t="s">
        <v>9</v>
      </c>
      <c r="G11560" s="1">
        <v>327925.32</v>
      </c>
    </row>
    <row r="11561" spans="2:7">
      <c r="B11561" s="22" t="s">
        <v>237</v>
      </c>
      <c r="C11561" s="22" t="s">
        <v>7</v>
      </c>
      <c r="D11561" s="22" t="s">
        <v>5</v>
      </c>
      <c r="E11561" s="22" t="s">
        <v>14</v>
      </c>
      <c r="F11561" s="22" t="s">
        <v>10</v>
      </c>
      <c r="G11561" s="1">
        <v>31589.3</v>
      </c>
    </row>
    <row r="11562" spans="2:7">
      <c r="B11562" s="22" t="s">
        <v>237</v>
      </c>
      <c r="C11562" s="22" t="s">
        <v>7</v>
      </c>
      <c r="D11562" s="22" t="s">
        <v>5</v>
      </c>
      <c r="E11562" s="22" t="s">
        <v>14</v>
      </c>
      <c r="F11562" s="22" t="s">
        <v>11</v>
      </c>
      <c r="G11562" s="1">
        <v>13079.26</v>
      </c>
    </row>
    <row r="11563" spans="2:7">
      <c r="B11563" s="22" t="s">
        <v>237</v>
      </c>
      <c r="C11563" s="22" t="s">
        <v>7</v>
      </c>
      <c r="D11563" s="22" t="s">
        <v>5</v>
      </c>
      <c r="E11563" s="22" t="s">
        <v>15</v>
      </c>
      <c r="F11563" s="22" t="s">
        <v>16</v>
      </c>
      <c r="G11563" s="1">
        <v>38.83</v>
      </c>
    </row>
    <row r="11564" spans="2:7">
      <c r="B11564" s="22" t="s">
        <v>237</v>
      </c>
      <c r="C11564" s="22" t="s">
        <v>7</v>
      </c>
      <c r="D11564" s="22" t="s">
        <v>5</v>
      </c>
      <c r="E11564" s="22" t="s">
        <v>15</v>
      </c>
      <c r="F11564" s="22" t="s">
        <v>71</v>
      </c>
      <c r="G11564" s="1">
        <v>30.22</v>
      </c>
    </row>
    <row r="11565" spans="2:7">
      <c r="B11565" s="22" t="s">
        <v>237</v>
      </c>
      <c r="C11565" s="22" t="s">
        <v>7</v>
      </c>
      <c r="D11565" s="22" t="s">
        <v>5</v>
      </c>
      <c r="E11565" s="22" t="s">
        <v>15</v>
      </c>
      <c r="F11565" s="22" t="s">
        <v>17</v>
      </c>
      <c r="G11565" s="1">
        <v>89225.73</v>
      </c>
    </row>
    <row r="11566" spans="2:7">
      <c r="B11566" s="22" t="s">
        <v>237</v>
      </c>
      <c r="C11566" s="22" t="s">
        <v>7</v>
      </c>
      <c r="D11566" s="22" t="s">
        <v>5</v>
      </c>
      <c r="E11566" s="22" t="s">
        <v>15</v>
      </c>
      <c r="F11566" s="22" t="s">
        <v>18</v>
      </c>
      <c r="G11566" s="1">
        <v>29667.87</v>
      </c>
    </row>
    <row r="11567" spans="2:7">
      <c r="B11567" s="22" t="s">
        <v>237</v>
      </c>
      <c r="C11567" s="22" t="s">
        <v>7</v>
      </c>
      <c r="D11567" s="22" t="s">
        <v>5</v>
      </c>
      <c r="E11567" s="22" t="s">
        <v>15</v>
      </c>
      <c r="F11567" s="22" t="s">
        <v>19</v>
      </c>
      <c r="G11567" s="1">
        <v>172976.65</v>
      </c>
    </row>
    <row r="11568" spans="2:7">
      <c r="B11568" s="22" t="s">
        <v>237</v>
      </c>
      <c r="C11568" s="22" t="s">
        <v>7</v>
      </c>
      <c r="D11568" s="22" t="s">
        <v>5</v>
      </c>
      <c r="E11568" s="22" t="s">
        <v>15</v>
      </c>
      <c r="F11568" s="22" t="s">
        <v>20</v>
      </c>
      <c r="G11568" s="1">
        <v>46440.88</v>
      </c>
    </row>
    <row r="11569" spans="2:7">
      <c r="B11569" s="22" t="s">
        <v>237</v>
      </c>
      <c r="C11569" s="22" t="s">
        <v>7</v>
      </c>
      <c r="D11569" s="22" t="s">
        <v>5</v>
      </c>
      <c r="E11569" s="22" t="s">
        <v>15</v>
      </c>
      <c r="F11569" s="22" t="s">
        <v>21</v>
      </c>
      <c r="G11569" s="1">
        <v>4555.5600000000004</v>
      </c>
    </row>
    <row r="11570" spans="2:7">
      <c r="B11570" s="22" t="s">
        <v>237</v>
      </c>
      <c r="C11570" s="22" t="s">
        <v>7</v>
      </c>
      <c r="D11570" s="22" t="s">
        <v>5</v>
      </c>
      <c r="E11570" s="22" t="s">
        <v>15</v>
      </c>
      <c r="F11570" s="22" t="s">
        <v>22</v>
      </c>
      <c r="G11570" s="1">
        <v>1580.63</v>
      </c>
    </row>
    <row r="11571" spans="2:7">
      <c r="B11571" s="22" t="s">
        <v>237</v>
      </c>
      <c r="C11571" s="22" t="s">
        <v>7</v>
      </c>
      <c r="D11571" s="22" t="s">
        <v>5</v>
      </c>
      <c r="E11571" s="22" t="s">
        <v>15</v>
      </c>
      <c r="F11571" s="22" t="s">
        <v>23</v>
      </c>
      <c r="G11571" s="1">
        <v>9703.6200000000008</v>
      </c>
    </row>
    <row r="11572" spans="2:7">
      <c r="B11572" s="22" t="s">
        <v>237</v>
      </c>
      <c r="C11572" s="22" t="s">
        <v>7</v>
      </c>
      <c r="D11572" s="22" t="s">
        <v>5</v>
      </c>
      <c r="E11572" s="22" t="s">
        <v>15</v>
      </c>
      <c r="F11572" s="22" t="s">
        <v>24</v>
      </c>
      <c r="G11572" s="1">
        <v>15742.86</v>
      </c>
    </row>
    <row r="11573" spans="2:7">
      <c r="B11573" s="22" t="s">
        <v>237</v>
      </c>
      <c r="C11573" s="22" t="s">
        <v>7</v>
      </c>
      <c r="D11573" s="22" t="s">
        <v>5</v>
      </c>
      <c r="E11573" s="22" t="s">
        <v>15</v>
      </c>
      <c r="F11573" s="22" t="s">
        <v>25</v>
      </c>
      <c r="G11573" s="1">
        <v>182763.96</v>
      </c>
    </row>
    <row r="11574" spans="2:7">
      <c r="B11574" s="22" t="s">
        <v>237</v>
      </c>
      <c r="C11574" s="22" t="s">
        <v>7</v>
      </c>
      <c r="D11574" s="22" t="s">
        <v>5</v>
      </c>
      <c r="E11574" s="22" t="s">
        <v>15</v>
      </c>
      <c r="F11574" s="22" t="s">
        <v>26</v>
      </c>
      <c r="G11574" s="1">
        <v>113379.78</v>
      </c>
    </row>
    <row r="11575" spans="2:7">
      <c r="B11575" s="22" t="s">
        <v>237</v>
      </c>
      <c r="C11575" s="22" t="s">
        <v>7</v>
      </c>
      <c r="D11575" s="22" t="s">
        <v>5</v>
      </c>
      <c r="E11575" s="22" t="s">
        <v>28</v>
      </c>
      <c r="F11575" s="22" t="s">
        <v>29</v>
      </c>
      <c r="G11575" s="1">
        <v>104932.79</v>
      </c>
    </row>
    <row r="11576" spans="2:7">
      <c r="B11576" s="22" t="s">
        <v>237</v>
      </c>
      <c r="C11576" s="22" t="s">
        <v>7</v>
      </c>
      <c r="D11576" s="22" t="s">
        <v>5</v>
      </c>
      <c r="E11576" s="22" t="s">
        <v>28</v>
      </c>
      <c r="F11576" s="22" t="s">
        <v>30</v>
      </c>
      <c r="G11576" s="1">
        <v>20082.98</v>
      </c>
    </row>
    <row r="11577" spans="2:7">
      <c r="B11577" s="22" t="s">
        <v>237</v>
      </c>
      <c r="C11577" s="22" t="s">
        <v>7</v>
      </c>
      <c r="D11577" s="22" t="s">
        <v>5</v>
      </c>
      <c r="E11577" s="22" t="s">
        <v>28</v>
      </c>
      <c r="F11577" s="22" t="s">
        <v>31</v>
      </c>
      <c r="G11577" s="1">
        <v>67880.850000000006</v>
      </c>
    </row>
    <row r="11578" spans="2:7">
      <c r="B11578" s="22" t="s">
        <v>237</v>
      </c>
      <c r="C11578" s="22" t="s">
        <v>7</v>
      </c>
      <c r="D11578" s="22" t="s">
        <v>5</v>
      </c>
      <c r="E11578" s="22" t="s">
        <v>28</v>
      </c>
      <c r="F11578" s="22" t="s">
        <v>33</v>
      </c>
      <c r="G11578" s="1">
        <v>7267.48</v>
      </c>
    </row>
    <row r="11579" spans="2:7">
      <c r="B11579" s="22" t="s">
        <v>237</v>
      </c>
      <c r="C11579" s="22" t="s">
        <v>7</v>
      </c>
      <c r="D11579" s="22" t="s">
        <v>5</v>
      </c>
      <c r="E11579" s="22" t="s">
        <v>34</v>
      </c>
      <c r="F11579" s="22" t="s">
        <v>35</v>
      </c>
      <c r="G11579" s="1">
        <v>30675.57</v>
      </c>
    </row>
    <row r="11580" spans="2:7">
      <c r="B11580" s="22" t="s">
        <v>237</v>
      </c>
      <c r="C11580" s="22" t="s">
        <v>7</v>
      </c>
      <c r="D11580" s="22" t="s">
        <v>5</v>
      </c>
      <c r="E11580" s="22" t="s">
        <v>34</v>
      </c>
      <c r="F11580" s="22" t="s">
        <v>36</v>
      </c>
      <c r="G11580" s="1">
        <v>10309.4</v>
      </c>
    </row>
    <row r="11581" spans="2:7">
      <c r="B11581" s="22" t="s">
        <v>237</v>
      </c>
      <c r="C11581" s="22" t="s">
        <v>7</v>
      </c>
      <c r="D11581" s="22" t="s">
        <v>5</v>
      </c>
      <c r="E11581" s="22" t="s">
        <v>34</v>
      </c>
      <c r="F11581" s="22" t="s">
        <v>37</v>
      </c>
      <c r="G11581" s="1">
        <v>349329.37</v>
      </c>
    </row>
    <row r="11582" spans="2:7">
      <c r="B11582" s="22" t="s">
        <v>237</v>
      </c>
      <c r="C11582" s="22" t="s">
        <v>7</v>
      </c>
      <c r="D11582" s="22" t="s">
        <v>5</v>
      </c>
      <c r="E11582" s="22" t="s">
        <v>34</v>
      </c>
      <c r="F11582" s="22" t="s">
        <v>64</v>
      </c>
      <c r="G11582" s="1">
        <v>114390.34</v>
      </c>
    </row>
    <row r="11583" spans="2:7">
      <c r="B11583" s="22" t="s">
        <v>237</v>
      </c>
      <c r="C11583" s="22" t="s">
        <v>7</v>
      </c>
      <c r="D11583" s="22" t="s">
        <v>5</v>
      </c>
      <c r="E11583" s="22" t="s">
        <v>34</v>
      </c>
      <c r="F11583" s="22" t="s">
        <v>38</v>
      </c>
      <c r="G11583" s="1">
        <v>4949</v>
      </c>
    </row>
    <row r="11584" spans="2:7">
      <c r="B11584" s="22" t="s">
        <v>237</v>
      </c>
      <c r="C11584" s="22" t="s">
        <v>7</v>
      </c>
      <c r="D11584" s="22" t="s">
        <v>5</v>
      </c>
      <c r="E11584" s="22" t="s">
        <v>34</v>
      </c>
      <c r="F11584" s="22" t="s">
        <v>39</v>
      </c>
      <c r="G11584" s="1">
        <v>9048.93</v>
      </c>
    </row>
    <row r="11585" spans="2:7">
      <c r="B11585" s="22" t="s">
        <v>237</v>
      </c>
      <c r="C11585" s="22" t="s">
        <v>7</v>
      </c>
      <c r="D11585" s="22" t="s">
        <v>5</v>
      </c>
      <c r="E11585" s="22" t="s">
        <v>34</v>
      </c>
      <c r="F11585" s="22" t="s">
        <v>40</v>
      </c>
      <c r="G11585" s="1">
        <v>35165.379999999997</v>
      </c>
    </row>
    <row r="11586" spans="2:7">
      <c r="B11586" s="22" t="s">
        <v>237</v>
      </c>
      <c r="C11586" s="22" t="s">
        <v>7</v>
      </c>
      <c r="D11586" s="22" t="s">
        <v>5</v>
      </c>
      <c r="E11586" s="22" t="s">
        <v>34</v>
      </c>
      <c r="F11586" s="22" t="s">
        <v>41</v>
      </c>
      <c r="G11586" s="1">
        <v>9299.9</v>
      </c>
    </row>
    <row r="11587" spans="2:7">
      <c r="B11587" s="22" t="s">
        <v>237</v>
      </c>
      <c r="C11587" s="22" t="s">
        <v>7</v>
      </c>
      <c r="D11587" s="22" t="s">
        <v>5</v>
      </c>
      <c r="E11587" s="22" t="s">
        <v>34</v>
      </c>
      <c r="F11587" s="22" t="s">
        <v>43</v>
      </c>
      <c r="G11587" s="1">
        <v>5716.29</v>
      </c>
    </row>
    <row r="11588" spans="2:7">
      <c r="B11588" s="22" t="s">
        <v>237</v>
      </c>
      <c r="C11588" s="22" t="s">
        <v>7</v>
      </c>
      <c r="D11588" s="22" t="s">
        <v>5</v>
      </c>
      <c r="E11588" s="22" t="s">
        <v>34</v>
      </c>
      <c r="F11588" s="22" t="s">
        <v>44</v>
      </c>
      <c r="G11588" s="1">
        <v>452.2</v>
      </c>
    </row>
    <row r="11589" spans="2:7">
      <c r="B11589" s="22" t="s">
        <v>237</v>
      </c>
      <c r="C11589" s="22" t="s">
        <v>7</v>
      </c>
      <c r="D11589" s="22" t="s">
        <v>5</v>
      </c>
      <c r="E11589" s="22" t="s">
        <v>34</v>
      </c>
      <c r="F11589" s="22" t="s">
        <v>45</v>
      </c>
      <c r="G11589" s="1">
        <v>3808.99</v>
      </c>
    </row>
    <row r="11590" spans="2:7">
      <c r="B11590" s="22" t="s">
        <v>237</v>
      </c>
      <c r="C11590" s="22" t="s">
        <v>7</v>
      </c>
      <c r="D11590" s="22" t="s">
        <v>5</v>
      </c>
      <c r="E11590" s="22" t="s">
        <v>34</v>
      </c>
      <c r="F11590" s="22" t="s">
        <v>46</v>
      </c>
      <c r="G11590" s="1">
        <v>12398.92</v>
      </c>
    </row>
    <row r="11591" spans="2:7">
      <c r="B11591" s="22" t="s">
        <v>237</v>
      </c>
      <c r="C11591" s="22" t="s">
        <v>7</v>
      </c>
      <c r="D11591" s="22" t="s">
        <v>5</v>
      </c>
      <c r="E11591" s="22" t="s">
        <v>34</v>
      </c>
      <c r="F11591" s="22" t="s">
        <v>47</v>
      </c>
      <c r="G11591" s="1">
        <v>25695.1</v>
      </c>
    </row>
    <row r="11592" spans="2:7">
      <c r="B11592" s="22" t="s">
        <v>237</v>
      </c>
      <c r="C11592" s="22" t="s">
        <v>7</v>
      </c>
      <c r="D11592" s="22" t="s">
        <v>5</v>
      </c>
      <c r="E11592" s="22" t="s">
        <v>34</v>
      </c>
      <c r="F11592" s="22" t="s">
        <v>48</v>
      </c>
      <c r="G11592" s="1">
        <v>400</v>
      </c>
    </row>
    <row r="11593" spans="2:7">
      <c r="B11593" s="22" t="s">
        <v>237</v>
      </c>
      <c r="C11593" s="22" t="s">
        <v>7</v>
      </c>
      <c r="D11593" s="22" t="s">
        <v>5</v>
      </c>
      <c r="E11593" s="22" t="s">
        <v>34</v>
      </c>
      <c r="F11593" s="22" t="s">
        <v>49</v>
      </c>
      <c r="G11593" s="1">
        <v>33475</v>
      </c>
    </row>
    <row r="11594" spans="2:7">
      <c r="B11594" s="22" t="s">
        <v>237</v>
      </c>
      <c r="C11594" s="22" t="s">
        <v>7</v>
      </c>
      <c r="D11594" s="22" t="s">
        <v>5</v>
      </c>
      <c r="E11594" s="22" t="s">
        <v>34</v>
      </c>
      <c r="F11594" s="22" t="s">
        <v>50</v>
      </c>
      <c r="G11594" s="1">
        <v>33606.370000000003</v>
      </c>
    </row>
    <row r="11595" spans="2:7">
      <c r="B11595" s="22" t="s">
        <v>237</v>
      </c>
      <c r="C11595" s="22" t="s">
        <v>7</v>
      </c>
      <c r="D11595" s="22" t="s">
        <v>5</v>
      </c>
      <c r="E11595" s="22" t="s">
        <v>34</v>
      </c>
      <c r="F11595" s="22" t="s">
        <v>51</v>
      </c>
      <c r="G11595" s="1">
        <v>238</v>
      </c>
    </row>
    <row r="11596" spans="2:7">
      <c r="B11596" s="22" t="s">
        <v>237</v>
      </c>
      <c r="C11596" s="22" t="s">
        <v>7</v>
      </c>
      <c r="D11596" s="22" t="s">
        <v>5</v>
      </c>
      <c r="E11596" s="22" t="s">
        <v>34</v>
      </c>
      <c r="F11596" s="22" t="s">
        <v>54</v>
      </c>
      <c r="G11596" s="1">
        <v>69603.179999999993</v>
      </c>
    </row>
    <row r="11597" spans="2:7">
      <c r="B11597" s="22" t="s">
        <v>237</v>
      </c>
      <c r="C11597" s="22" t="s">
        <v>7</v>
      </c>
      <c r="D11597" s="22" t="s">
        <v>5</v>
      </c>
      <c r="E11597" s="22" t="s">
        <v>34</v>
      </c>
      <c r="F11597" s="22" t="s">
        <v>55</v>
      </c>
      <c r="G11597" s="1">
        <v>9807.99</v>
      </c>
    </row>
    <row r="11598" spans="2:7">
      <c r="B11598" s="22" t="s">
        <v>237</v>
      </c>
      <c r="C11598" s="22" t="s">
        <v>7</v>
      </c>
      <c r="D11598" s="22" t="s">
        <v>5</v>
      </c>
      <c r="E11598" s="22" t="s">
        <v>34</v>
      </c>
      <c r="F11598" s="22" t="s">
        <v>56</v>
      </c>
      <c r="G11598" s="1">
        <v>145024.57999999999</v>
      </c>
    </row>
    <row r="11599" spans="2:7">
      <c r="B11599" s="22" t="s">
        <v>237</v>
      </c>
      <c r="C11599" s="22" t="s">
        <v>7</v>
      </c>
      <c r="D11599" s="22" t="s">
        <v>5</v>
      </c>
      <c r="E11599" s="22" t="s">
        <v>34</v>
      </c>
      <c r="F11599" s="22" t="s">
        <v>57</v>
      </c>
      <c r="G11599" s="1">
        <v>76593.69</v>
      </c>
    </row>
    <row r="11600" spans="2:7">
      <c r="B11600" s="22" t="s">
        <v>237</v>
      </c>
      <c r="C11600" s="22" t="s">
        <v>7</v>
      </c>
      <c r="D11600" s="22" t="s">
        <v>5</v>
      </c>
      <c r="E11600" s="22" t="s">
        <v>34</v>
      </c>
      <c r="F11600" s="22" t="s">
        <v>91</v>
      </c>
      <c r="G11600" s="1">
        <v>803.1</v>
      </c>
    </row>
    <row r="11601" spans="2:7">
      <c r="B11601" s="22" t="s">
        <v>237</v>
      </c>
      <c r="C11601" s="22" t="s">
        <v>7</v>
      </c>
      <c r="D11601" s="22" t="s">
        <v>5</v>
      </c>
      <c r="E11601" s="22" t="s">
        <v>59</v>
      </c>
      <c r="F11601" s="22" t="s">
        <v>55</v>
      </c>
      <c r="G11601" s="1">
        <v>10362.39</v>
      </c>
    </row>
    <row r="11602" spans="2:7">
      <c r="B11602" s="22" t="s">
        <v>237</v>
      </c>
      <c r="C11602" s="22" t="s">
        <v>7</v>
      </c>
      <c r="D11602" s="22" t="s">
        <v>5</v>
      </c>
      <c r="E11602" s="22" t="s">
        <v>60</v>
      </c>
      <c r="F11602" s="22" t="s">
        <v>62</v>
      </c>
      <c r="G11602" s="1">
        <v>37000.129999999997</v>
      </c>
    </row>
    <row r="11603" spans="2:7">
      <c r="B11603" s="22" t="s">
        <v>237</v>
      </c>
      <c r="C11603" s="22" t="s">
        <v>7</v>
      </c>
      <c r="D11603" s="22" t="s">
        <v>7</v>
      </c>
      <c r="E11603" s="22" t="s">
        <v>5</v>
      </c>
      <c r="F11603" s="22" t="s">
        <v>6</v>
      </c>
      <c r="G11603" s="1">
        <v>30527.42</v>
      </c>
    </row>
    <row r="11604" spans="2:7">
      <c r="B11604" s="22" t="s">
        <v>237</v>
      </c>
      <c r="C11604" s="22" t="s">
        <v>7</v>
      </c>
      <c r="D11604" s="22" t="s">
        <v>7</v>
      </c>
      <c r="E11604" s="22" t="s">
        <v>14</v>
      </c>
      <c r="F11604" s="22" t="s">
        <v>9</v>
      </c>
      <c r="G11604" s="1">
        <v>258094.17</v>
      </c>
    </row>
    <row r="11605" spans="2:7">
      <c r="B11605" s="22" t="s">
        <v>237</v>
      </c>
      <c r="C11605" s="22" t="s">
        <v>7</v>
      </c>
      <c r="D11605" s="22" t="s">
        <v>7</v>
      </c>
      <c r="E11605" s="22" t="s">
        <v>14</v>
      </c>
      <c r="F11605" s="22" t="s">
        <v>10</v>
      </c>
      <c r="G11605" s="1">
        <v>8949.67</v>
      </c>
    </row>
    <row r="11606" spans="2:7">
      <c r="B11606" s="22" t="s">
        <v>237</v>
      </c>
      <c r="C11606" s="22" t="s">
        <v>7</v>
      </c>
      <c r="D11606" s="22" t="s">
        <v>7</v>
      </c>
      <c r="E11606" s="22" t="s">
        <v>14</v>
      </c>
      <c r="F11606" s="22" t="s">
        <v>11</v>
      </c>
      <c r="G11606" s="1">
        <v>6511.34</v>
      </c>
    </row>
    <row r="11607" spans="2:7">
      <c r="B11607" s="22" t="s">
        <v>237</v>
      </c>
      <c r="C11607" s="22" t="s">
        <v>7</v>
      </c>
      <c r="D11607" s="22" t="s">
        <v>7</v>
      </c>
      <c r="E11607" s="22" t="s">
        <v>14</v>
      </c>
      <c r="F11607" s="22" t="s">
        <v>12</v>
      </c>
      <c r="G11607" s="1">
        <v>57220.68</v>
      </c>
    </row>
    <row r="11608" spans="2:7">
      <c r="B11608" s="22" t="s">
        <v>237</v>
      </c>
      <c r="C11608" s="22" t="s">
        <v>7</v>
      </c>
      <c r="D11608" s="22" t="s">
        <v>7</v>
      </c>
      <c r="E11608" s="22" t="s">
        <v>15</v>
      </c>
      <c r="F11608" s="22" t="s">
        <v>71</v>
      </c>
      <c r="G11608" s="1">
        <v>83.46</v>
      </c>
    </row>
    <row r="11609" spans="2:7">
      <c r="B11609" s="22" t="s">
        <v>237</v>
      </c>
      <c r="C11609" s="22" t="s">
        <v>7</v>
      </c>
      <c r="D11609" s="22" t="s">
        <v>7</v>
      </c>
      <c r="E11609" s="22" t="s">
        <v>15</v>
      </c>
      <c r="F11609" s="22" t="s">
        <v>18</v>
      </c>
      <c r="G11609" s="1">
        <v>23060.66</v>
      </c>
    </row>
    <row r="11610" spans="2:7">
      <c r="B11610" s="22" t="s">
        <v>237</v>
      </c>
      <c r="C11610" s="22" t="s">
        <v>7</v>
      </c>
      <c r="D11610" s="22" t="s">
        <v>7</v>
      </c>
      <c r="E11610" s="22" t="s">
        <v>15</v>
      </c>
      <c r="F11610" s="22" t="s">
        <v>20</v>
      </c>
      <c r="G11610" s="1">
        <v>35926.58</v>
      </c>
    </row>
    <row r="11611" spans="2:7">
      <c r="B11611" s="22" t="s">
        <v>237</v>
      </c>
      <c r="C11611" s="22" t="s">
        <v>7</v>
      </c>
      <c r="D11611" s="22" t="s">
        <v>7</v>
      </c>
      <c r="E11611" s="22" t="s">
        <v>15</v>
      </c>
      <c r="F11611" s="22" t="s">
        <v>22</v>
      </c>
      <c r="G11611" s="1">
        <v>865.41</v>
      </c>
    </row>
    <row r="11612" spans="2:7">
      <c r="B11612" s="22" t="s">
        <v>237</v>
      </c>
      <c r="C11612" s="22" t="s">
        <v>7</v>
      </c>
      <c r="D11612" s="22" t="s">
        <v>7</v>
      </c>
      <c r="E11612" s="22" t="s">
        <v>15</v>
      </c>
      <c r="F11612" s="22" t="s">
        <v>24</v>
      </c>
      <c r="G11612" s="1">
        <v>27181.1</v>
      </c>
    </row>
    <row r="11613" spans="2:7">
      <c r="B11613" s="22" t="s">
        <v>237</v>
      </c>
      <c r="C11613" s="22" t="s">
        <v>7</v>
      </c>
      <c r="D11613" s="22" t="s">
        <v>7</v>
      </c>
      <c r="E11613" s="22" t="s">
        <v>15</v>
      </c>
      <c r="F11613" s="22" t="s">
        <v>26</v>
      </c>
      <c r="G11613" s="1">
        <v>84064.1</v>
      </c>
    </row>
    <row r="11614" spans="2:7">
      <c r="B11614" s="22" t="s">
        <v>237</v>
      </c>
      <c r="C11614" s="22" t="s">
        <v>7</v>
      </c>
      <c r="D11614" s="22" t="s">
        <v>7</v>
      </c>
      <c r="E11614" s="22" t="s">
        <v>28</v>
      </c>
      <c r="F11614" s="22" t="s">
        <v>29</v>
      </c>
      <c r="G11614" s="1">
        <v>17319.169999999998</v>
      </c>
    </row>
    <row r="11615" spans="2:7">
      <c r="B11615" s="22" t="s">
        <v>237</v>
      </c>
      <c r="C11615" s="22" t="s">
        <v>7</v>
      </c>
      <c r="D11615" s="22" t="s">
        <v>7</v>
      </c>
      <c r="E11615" s="22" t="s">
        <v>28</v>
      </c>
      <c r="F11615" s="22" t="s">
        <v>30</v>
      </c>
      <c r="G11615" s="1">
        <v>479.93</v>
      </c>
    </row>
    <row r="11616" spans="2:7">
      <c r="B11616" s="22" t="s">
        <v>237</v>
      </c>
      <c r="C11616" s="22" t="s">
        <v>7</v>
      </c>
      <c r="D11616" s="22" t="s">
        <v>7</v>
      </c>
      <c r="E11616" s="22" t="s">
        <v>34</v>
      </c>
      <c r="F11616" s="22" t="s">
        <v>39</v>
      </c>
      <c r="G11616" s="1">
        <v>81.73</v>
      </c>
    </row>
    <row r="11617" spans="2:7">
      <c r="B11617" s="22" t="s">
        <v>237</v>
      </c>
      <c r="C11617" s="22" t="s">
        <v>7</v>
      </c>
      <c r="D11617" s="22" t="s">
        <v>7</v>
      </c>
      <c r="E11617" s="22" t="s">
        <v>34</v>
      </c>
      <c r="F11617" s="22" t="s">
        <v>46</v>
      </c>
      <c r="G11617" s="1">
        <v>214.35</v>
      </c>
    </row>
    <row r="11618" spans="2:7">
      <c r="B11618" s="22" t="s">
        <v>237</v>
      </c>
      <c r="C11618" s="22" t="s">
        <v>7</v>
      </c>
      <c r="D11618" s="22" t="s">
        <v>7</v>
      </c>
      <c r="E11618" s="22" t="s">
        <v>34</v>
      </c>
      <c r="F11618" s="22" t="s">
        <v>47</v>
      </c>
      <c r="G11618" s="1">
        <v>21448.47</v>
      </c>
    </row>
    <row r="11619" spans="2:7">
      <c r="B11619" s="22" t="s">
        <v>237</v>
      </c>
      <c r="C11619" s="22" t="s">
        <v>7</v>
      </c>
      <c r="D11619" s="22" t="s">
        <v>7</v>
      </c>
      <c r="E11619" s="22" t="s">
        <v>34</v>
      </c>
      <c r="F11619" s="22" t="s">
        <v>48</v>
      </c>
      <c r="G11619" s="1">
        <v>6228.85</v>
      </c>
    </row>
    <row r="11620" spans="2:7">
      <c r="B11620" s="22" t="s">
        <v>237</v>
      </c>
      <c r="C11620" s="22" t="s">
        <v>7</v>
      </c>
      <c r="D11620" s="22" t="s">
        <v>7</v>
      </c>
      <c r="E11620" s="22" t="s">
        <v>59</v>
      </c>
      <c r="F11620" s="22" t="s">
        <v>55</v>
      </c>
      <c r="G11620" s="1">
        <v>1099.1500000000001</v>
      </c>
    </row>
    <row r="11621" spans="2:7">
      <c r="B11621" s="22" t="s">
        <v>238</v>
      </c>
      <c r="C11621" s="22" t="s">
        <v>7</v>
      </c>
      <c r="D11621" s="22" t="s">
        <v>5</v>
      </c>
      <c r="E11621" s="22" t="s">
        <v>5</v>
      </c>
      <c r="F11621" s="22" t="s">
        <v>6</v>
      </c>
      <c r="G11621" s="1">
        <v>1062.5</v>
      </c>
    </row>
    <row r="11622" spans="2:7">
      <c r="B11622" s="22" t="s">
        <v>238</v>
      </c>
      <c r="C11622" s="22" t="s">
        <v>7</v>
      </c>
      <c r="D11622" s="22" t="s">
        <v>5</v>
      </c>
      <c r="E11622" s="22" t="s">
        <v>7</v>
      </c>
      <c r="F11622" s="22" t="s">
        <v>6</v>
      </c>
      <c r="G11622" s="1">
        <v>-159023.81</v>
      </c>
    </row>
    <row r="11623" spans="2:7">
      <c r="B11623" s="22" t="s">
        <v>238</v>
      </c>
      <c r="C11623" s="22" t="s">
        <v>7</v>
      </c>
      <c r="D11623" s="22" t="s">
        <v>5</v>
      </c>
      <c r="E11623" s="22" t="s">
        <v>8</v>
      </c>
      <c r="F11623" s="22" t="s">
        <v>9</v>
      </c>
      <c r="G11623" s="1">
        <v>3725979.56</v>
      </c>
    </row>
    <row r="11624" spans="2:7">
      <c r="B11624" s="22" t="s">
        <v>238</v>
      </c>
      <c r="C11624" s="22" t="s">
        <v>7</v>
      </c>
      <c r="D11624" s="22" t="s">
        <v>5</v>
      </c>
      <c r="E11624" s="22" t="s">
        <v>8</v>
      </c>
      <c r="F11624" s="22" t="s">
        <v>10</v>
      </c>
      <c r="G11624" s="1">
        <v>66160.570000000007</v>
      </c>
    </row>
    <row r="11625" spans="2:7">
      <c r="B11625" s="22" t="s">
        <v>238</v>
      </c>
      <c r="C11625" s="22" t="s">
        <v>7</v>
      </c>
      <c r="D11625" s="22" t="s">
        <v>5</v>
      </c>
      <c r="E11625" s="22" t="s">
        <v>8</v>
      </c>
      <c r="F11625" s="22" t="s">
        <v>11</v>
      </c>
      <c r="G11625" s="1">
        <v>10931.96</v>
      </c>
    </row>
    <row r="11626" spans="2:7">
      <c r="B11626" s="22" t="s">
        <v>238</v>
      </c>
      <c r="C11626" s="22" t="s">
        <v>7</v>
      </c>
      <c r="D11626" s="22" t="s">
        <v>5</v>
      </c>
      <c r="E11626" s="22" t="s">
        <v>8</v>
      </c>
      <c r="F11626" s="22" t="s">
        <v>12</v>
      </c>
      <c r="G11626" s="1">
        <v>20940.189999999999</v>
      </c>
    </row>
    <row r="11627" spans="2:7">
      <c r="B11627" s="22" t="s">
        <v>238</v>
      </c>
      <c r="C11627" s="22" t="s">
        <v>7</v>
      </c>
      <c r="D11627" s="22" t="s">
        <v>5</v>
      </c>
      <c r="E11627" s="22" t="s">
        <v>8</v>
      </c>
      <c r="F11627" s="22" t="s">
        <v>13</v>
      </c>
      <c r="G11627" s="1">
        <v>133</v>
      </c>
    </row>
    <row r="11628" spans="2:7">
      <c r="B11628" s="22" t="s">
        <v>238</v>
      </c>
      <c r="C11628" s="22" t="s">
        <v>7</v>
      </c>
      <c r="D11628" s="22" t="s">
        <v>5</v>
      </c>
      <c r="E11628" s="22" t="s">
        <v>8</v>
      </c>
      <c r="F11628" s="22" t="s">
        <v>70</v>
      </c>
      <c r="G11628" s="1">
        <v>11010</v>
      </c>
    </row>
    <row r="11629" spans="2:7">
      <c r="B11629" s="22" t="s">
        <v>238</v>
      </c>
      <c r="C11629" s="22" t="s">
        <v>7</v>
      </c>
      <c r="D11629" s="22" t="s">
        <v>5</v>
      </c>
      <c r="E11629" s="22" t="s">
        <v>14</v>
      </c>
      <c r="F11629" s="22" t="s">
        <v>9</v>
      </c>
      <c r="G11629" s="1">
        <v>1242037.8700000001</v>
      </c>
    </row>
    <row r="11630" spans="2:7">
      <c r="B11630" s="22" t="s">
        <v>238</v>
      </c>
      <c r="C11630" s="22" t="s">
        <v>7</v>
      </c>
      <c r="D11630" s="22" t="s">
        <v>5</v>
      </c>
      <c r="E11630" s="22" t="s">
        <v>14</v>
      </c>
      <c r="F11630" s="22" t="s">
        <v>10</v>
      </c>
      <c r="G11630" s="1">
        <v>29543.41</v>
      </c>
    </row>
    <row r="11631" spans="2:7">
      <c r="B11631" s="22" t="s">
        <v>238</v>
      </c>
      <c r="C11631" s="22" t="s">
        <v>7</v>
      </c>
      <c r="D11631" s="22" t="s">
        <v>5</v>
      </c>
      <c r="E11631" s="22" t="s">
        <v>14</v>
      </c>
      <c r="F11631" s="22" t="s">
        <v>11</v>
      </c>
      <c r="G11631" s="1">
        <v>38044.79</v>
      </c>
    </row>
    <row r="11632" spans="2:7">
      <c r="B11632" s="22" t="s">
        <v>238</v>
      </c>
      <c r="C11632" s="22" t="s">
        <v>7</v>
      </c>
      <c r="D11632" s="22" t="s">
        <v>5</v>
      </c>
      <c r="E11632" s="22" t="s">
        <v>14</v>
      </c>
      <c r="F11632" s="22" t="s">
        <v>13</v>
      </c>
      <c r="G11632" s="1">
        <v>6305.02</v>
      </c>
    </row>
    <row r="11633" spans="2:7">
      <c r="B11633" s="22" t="s">
        <v>238</v>
      </c>
      <c r="C11633" s="22" t="s">
        <v>7</v>
      </c>
      <c r="D11633" s="22" t="s">
        <v>5</v>
      </c>
      <c r="E11633" s="22" t="s">
        <v>15</v>
      </c>
      <c r="F11633" s="22" t="s">
        <v>17</v>
      </c>
      <c r="G11633" s="1">
        <v>286740.57</v>
      </c>
    </row>
    <row r="11634" spans="2:7">
      <c r="B11634" s="22" t="s">
        <v>238</v>
      </c>
      <c r="C11634" s="22" t="s">
        <v>7</v>
      </c>
      <c r="D11634" s="22" t="s">
        <v>5</v>
      </c>
      <c r="E11634" s="22" t="s">
        <v>15</v>
      </c>
      <c r="F11634" s="22" t="s">
        <v>18</v>
      </c>
      <c r="G11634" s="1">
        <v>98506.67</v>
      </c>
    </row>
    <row r="11635" spans="2:7">
      <c r="B11635" s="22" t="s">
        <v>238</v>
      </c>
      <c r="C11635" s="22" t="s">
        <v>7</v>
      </c>
      <c r="D11635" s="22" t="s">
        <v>5</v>
      </c>
      <c r="E11635" s="22" t="s">
        <v>15</v>
      </c>
      <c r="F11635" s="22" t="s">
        <v>19</v>
      </c>
      <c r="G11635" s="1">
        <v>583153.36</v>
      </c>
    </row>
    <row r="11636" spans="2:7">
      <c r="B11636" s="22" t="s">
        <v>238</v>
      </c>
      <c r="C11636" s="22" t="s">
        <v>7</v>
      </c>
      <c r="D11636" s="22" t="s">
        <v>5</v>
      </c>
      <c r="E11636" s="22" t="s">
        <v>15</v>
      </c>
      <c r="F11636" s="22" t="s">
        <v>20</v>
      </c>
      <c r="G11636" s="1">
        <v>168340.21</v>
      </c>
    </row>
    <row r="11637" spans="2:7">
      <c r="B11637" s="22" t="s">
        <v>238</v>
      </c>
      <c r="C11637" s="22" t="s">
        <v>7</v>
      </c>
      <c r="D11637" s="22" t="s">
        <v>5</v>
      </c>
      <c r="E11637" s="22" t="s">
        <v>15</v>
      </c>
      <c r="F11637" s="22" t="s">
        <v>21</v>
      </c>
      <c r="G11637" s="1">
        <v>18951.28</v>
      </c>
    </row>
    <row r="11638" spans="2:7">
      <c r="B11638" s="22" t="s">
        <v>238</v>
      </c>
      <c r="C11638" s="22" t="s">
        <v>7</v>
      </c>
      <c r="D11638" s="22" t="s">
        <v>5</v>
      </c>
      <c r="E11638" s="22" t="s">
        <v>15</v>
      </c>
      <c r="F11638" s="22" t="s">
        <v>22</v>
      </c>
      <c r="G11638" s="1">
        <v>7719.3</v>
      </c>
    </row>
    <row r="11639" spans="2:7">
      <c r="B11639" s="22" t="s">
        <v>238</v>
      </c>
      <c r="C11639" s="22" t="s">
        <v>7</v>
      </c>
      <c r="D11639" s="22" t="s">
        <v>5</v>
      </c>
      <c r="E11639" s="22" t="s">
        <v>15</v>
      </c>
      <c r="F11639" s="22" t="s">
        <v>23</v>
      </c>
      <c r="G11639" s="1">
        <v>17338.900000000001</v>
      </c>
    </row>
    <row r="11640" spans="2:7">
      <c r="B11640" s="22" t="s">
        <v>238</v>
      </c>
      <c r="C11640" s="22" t="s">
        <v>7</v>
      </c>
      <c r="D11640" s="22" t="s">
        <v>5</v>
      </c>
      <c r="E11640" s="22" t="s">
        <v>15</v>
      </c>
      <c r="F11640" s="22" t="s">
        <v>24</v>
      </c>
      <c r="G11640" s="1">
        <v>25844.02</v>
      </c>
    </row>
    <row r="11641" spans="2:7">
      <c r="B11641" s="22" t="s">
        <v>238</v>
      </c>
      <c r="C11641" s="22" t="s">
        <v>7</v>
      </c>
      <c r="D11641" s="22" t="s">
        <v>5</v>
      </c>
      <c r="E11641" s="22" t="s">
        <v>15</v>
      </c>
      <c r="F11641" s="22" t="s">
        <v>25</v>
      </c>
      <c r="G11641" s="1">
        <v>563211.93999999994</v>
      </c>
    </row>
    <row r="11642" spans="2:7">
      <c r="B11642" s="22" t="s">
        <v>238</v>
      </c>
      <c r="C11642" s="22" t="s">
        <v>7</v>
      </c>
      <c r="D11642" s="22" t="s">
        <v>5</v>
      </c>
      <c r="E11642" s="22" t="s">
        <v>15</v>
      </c>
      <c r="F11642" s="22" t="s">
        <v>26</v>
      </c>
      <c r="G11642" s="1">
        <v>458691.49</v>
      </c>
    </row>
    <row r="11643" spans="2:7">
      <c r="B11643" s="22" t="s">
        <v>238</v>
      </c>
      <c r="C11643" s="22" t="s">
        <v>7</v>
      </c>
      <c r="D11643" s="22" t="s">
        <v>5</v>
      </c>
      <c r="E11643" s="22" t="s">
        <v>15</v>
      </c>
      <c r="F11643" s="22" t="s">
        <v>27</v>
      </c>
      <c r="G11643" s="1">
        <v>50230.51</v>
      </c>
    </row>
    <row r="11644" spans="2:7">
      <c r="B11644" s="22" t="s">
        <v>238</v>
      </c>
      <c r="C11644" s="22" t="s">
        <v>7</v>
      </c>
      <c r="D11644" s="22" t="s">
        <v>5</v>
      </c>
      <c r="E11644" s="22" t="s">
        <v>15</v>
      </c>
      <c r="F11644" s="22" t="s">
        <v>72</v>
      </c>
      <c r="G11644" s="1">
        <v>20041.93</v>
      </c>
    </row>
    <row r="11645" spans="2:7">
      <c r="B11645" s="22" t="s">
        <v>238</v>
      </c>
      <c r="C11645" s="22" t="s">
        <v>7</v>
      </c>
      <c r="D11645" s="22" t="s">
        <v>5</v>
      </c>
      <c r="E11645" s="22" t="s">
        <v>28</v>
      </c>
      <c r="F11645" s="22" t="s">
        <v>29</v>
      </c>
      <c r="G11645" s="1">
        <v>215916.81</v>
      </c>
    </row>
    <row r="11646" spans="2:7">
      <c r="B11646" s="22" t="s">
        <v>238</v>
      </c>
      <c r="C11646" s="22" t="s">
        <v>7</v>
      </c>
      <c r="D11646" s="22" t="s">
        <v>5</v>
      </c>
      <c r="E11646" s="22" t="s">
        <v>28</v>
      </c>
      <c r="F11646" s="22" t="s">
        <v>30</v>
      </c>
      <c r="G11646" s="1">
        <v>28823.87</v>
      </c>
    </row>
    <row r="11647" spans="2:7">
      <c r="B11647" s="22" t="s">
        <v>238</v>
      </c>
      <c r="C11647" s="22" t="s">
        <v>7</v>
      </c>
      <c r="D11647" s="22" t="s">
        <v>5</v>
      </c>
      <c r="E11647" s="22" t="s">
        <v>28</v>
      </c>
      <c r="F11647" s="22" t="s">
        <v>31</v>
      </c>
      <c r="G11647" s="1">
        <v>22426.73</v>
      </c>
    </row>
    <row r="11648" spans="2:7">
      <c r="B11648" s="22" t="s">
        <v>238</v>
      </c>
      <c r="C11648" s="22" t="s">
        <v>7</v>
      </c>
      <c r="D11648" s="22" t="s">
        <v>5</v>
      </c>
      <c r="E11648" s="22" t="s">
        <v>28</v>
      </c>
      <c r="F11648" s="22" t="s">
        <v>32</v>
      </c>
      <c r="G11648" s="1">
        <v>10808.14</v>
      </c>
    </row>
    <row r="11649" spans="2:7">
      <c r="B11649" s="22" t="s">
        <v>238</v>
      </c>
      <c r="C11649" s="22" t="s">
        <v>7</v>
      </c>
      <c r="D11649" s="22" t="s">
        <v>5</v>
      </c>
      <c r="E11649" s="22" t="s">
        <v>28</v>
      </c>
      <c r="F11649" s="22" t="s">
        <v>33</v>
      </c>
      <c r="G11649" s="1">
        <v>136410.60999999999</v>
      </c>
    </row>
    <row r="11650" spans="2:7">
      <c r="B11650" s="22" t="s">
        <v>238</v>
      </c>
      <c r="C11650" s="22" t="s">
        <v>7</v>
      </c>
      <c r="D11650" s="22" t="s">
        <v>5</v>
      </c>
      <c r="E11650" s="22" t="s">
        <v>34</v>
      </c>
      <c r="F11650" s="22" t="s">
        <v>35</v>
      </c>
      <c r="G11650" s="1">
        <v>14083.55</v>
      </c>
    </row>
    <row r="11651" spans="2:7">
      <c r="B11651" s="22" t="s">
        <v>238</v>
      </c>
      <c r="C11651" s="22" t="s">
        <v>7</v>
      </c>
      <c r="D11651" s="22" t="s">
        <v>5</v>
      </c>
      <c r="E11651" s="22" t="s">
        <v>34</v>
      </c>
      <c r="F11651" s="22" t="s">
        <v>36</v>
      </c>
      <c r="G11651" s="1">
        <v>732.99</v>
      </c>
    </row>
    <row r="11652" spans="2:7">
      <c r="B11652" s="22" t="s">
        <v>238</v>
      </c>
      <c r="C11652" s="22" t="s">
        <v>7</v>
      </c>
      <c r="D11652" s="22" t="s">
        <v>5</v>
      </c>
      <c r="E11652" s="22" t="s">
        <v>34</v>
      </c>
      <c r="F11652" s="22" t="s">
        <v>37</v>
      </c>
      <c r="G11652" s="1">
        <v>372552</v>
      </c>
    </row>
    <row r="11653" spans="2:7">
      <c r="B11653" s="22" t="s">
        <v>238</v>
      </c>
      <c r="C11653" s="22" t="s">
        <v>7</v>
      </c>
      <c r="D11653" s="22" t="s">
        <v>5</v>
      </c>
      <c r="E11653" s="22" t="s">
        <v>34</v>
      </c>
      <c r="F11653" s="22" t="s">
        <v>38</v>
      </c>
      <c r="G11653" s="1">
        <v>21620.02</v>
      </c>
    </row>
    <row r="11654" spans="2:7">
      <c r="B11654" s="22" t="s">
        <v>238</v>
      </c>
      <c r="C11654" s="22" t="s">
        <v>7</v>
      </c>
      <c r="D11654" s="22" t="s">
        <v>5</v>
      </c>
      <c r="E11654" s="22" t="s">
        <v>34</v>
      </c>
      <c r="F11654" s="22" t="s">
        <v>39</v>
      </c>
      <c r="G11654" s="1">
        <v>74947.63</v>
      </c>
    </row>
    <row r="11655" spans="2:7">
      <c r="B11655" s="22" t="s">
        <v>238</v>
      </c>
      <c r="C11655" s="22" t="s">
        <v>7</v>
      </c>
      <c r="D11655" s="22" t="s">
        <v>5</v>
      </c>
      <c r="E11655" s="22" t="s">
        <v>34</v>
      </c>
      <c r="F11655" s="22" t="s">
        <v>40</v>
      </c>
      <c r="G11655" s="1">
        <v>21115.82</v>
      </c>
    </row>
    <row r="11656" spans="2:7">
      <c r="B11656" s="22" t="s">
        <v>238</v>
      </c>
      <c r="C11656" s="22" t="s">
        <v>7</v>
      </c>
      <c r="D11656" s="22" t="s">
        <v>5</v>
      </c>
      <c r="E11656" s="22" t="s">
        <v>34</v>
      </c>
      <c r="F11656" s="22" t="s">
        <v>65</v>
      </c>
      <c r="G11656" s="1">
        <v>1982.5</v>
      </c>
    </row>
    <row r="11657" spans="2:7">
      <c r="B11657" s="22" t="s">
        <v>238</v>
      </c>
      <c r="C11657" s="22" t="s">
        <v>7</v>
      </c>
      <c r="D11657" s="22" t="s">
        <v>5</v>
      </c>
      <c r="E11657" s="22" t="s">
        <v>34</v>
      </c>
      <c r="F11657" s="22" t="s">
        <v>42</v>
      </c>
      <c r="G11657" s="1">
        <v>66357.08</v>
      </c>
    </row>
    <row r="11658" spans="2:7">
      <c r="B11658" s="22" t="s">
        <v>238</v>
      </c>
      <c r="C11658" s="22" t="s">
        <v>7</v>
      </c>
      <c r="D11658" s="22" t="s">
        <v>5</v>
      </c>
      <c r="E11658" s="22" t="s">
        <v>34</v>
      </c>
      <c r="F11658" s="22" t="s">
        <v>43</v>
      </c>
      <c r="G11658" s="1">
        <v>4696.84</v>
      </c>
    </row>
    <row r="11659" spans="2:7">
      <c r="B11659" s="22" t="s">
        <v>238</v>
      </c>
      <c r="C11659" s="22" t="s">
        <v>7</v>
      </c>
      <c r="D11659" s="22" t="s">
        <v>5</v>
      </c>
      <c r="E11659" s="22" t="s">
        <v>34</v>
      </c>
      <c r="F11659" s="22" t="s">
        <v>44</v>
      </c>
      <c r="G11659" s="1">
        <v>5960.31</v>
      </c>
    </row>
    <row r="11660" spans="2:7">
      <c r="B11660" s="22" t="s">
        <v>238</v>
      </c>
      <c r="C11660" s="22" t="s">
        <v>7</v>
      </c>
      <c r="D11660" s="22" t="s">
        <v>5</v>
      </c>
      <c r="E11660" s="22" t="s">
        <v>34</v>
      </c>
      <c r="F11660" s="22" t="s">
        <v>45</v>
      </c>
      <c r="G11660" s="1">
        <v>16309.3</v>
      </c>
    </row>
    <row r="11661" spans="2:7">
      <c r="B11661" s="22" t="s">
        <v>238</v>
      </c>
      <c r="C11661" s="22" t="s">
        <v>7</v>
      </c>
      <c r="D11661" s="22" t="s">
        <v>5</v>
      </c>
      <c r="E11661" s="22" t="s">
        <v>34</v>
      </c>
      <c r="F11661" s="22" t="s">
        <v>46</v>
      </c>
      <c r="G11661" s="1">
        <v>12693.39</v>
      </c>
    </row>
    <row r="11662" spans="2:7">
      <c r="B11662" s="22" t="s">
        <v>238</v>
      </c>
      <c r="C11662" s="22" t="s">
        <v>7</v>
      </c>
      <c r="D11662" s="22" t="s">
        <v>5</v>
      </c>
      <c r="E11662" s="22" t="s">
        <v>34</v>
      </c>
      <c r="F11662" s="22" t="s">
        <v>47</v>
      </c>
      <c r="G11662" s="1">
        <v>4363.74</v>
      </c>
    </row>
    <row r="11663" spans="2:7">
      <c r="B11663" s="22" t="s">
        <v>238</v>
      </c>
      <c r="C11663" s="22" t="s">
        <v>7</v>
      </c>
      <c r="D11663" s="22" t="s">
        <v>5</v>
      </c>
      <c r="E11663" s="22" t="s">
        <v>34</v>
      </c>
      <c r="F11663" s="22" t="s">
        <v>48</v>
      </c>
      <c r="G11663" s="1">
        <v>13098.8</v>
      </c>
    </row>
    <row r="11664" spans="2:7">
      <c r="B11664" s="22" t="s">
        <v>238</v>
      </c>
      <c r="C11664" s="22" t="s">
        <v>7</v>
      </c>
      <c r="D11664" s="22" t="s">
        <v>5</v>
      </c>
      <c r="E11664" s="22" t="s">
        <v>34</v>
      </c>
      <c r="F11664" s="22" t="s">
        <v>75</v>
      </c>
      <c r="G11664" s="1">
        <v>9339.25</v>
      </c>
    </row>
    <row r="11665" spans="2:7">
      <c r="B11665" s="22" t="s">
        <v>238</v>
      </c>
      <c r="C11665" s="22" t="s">
        <v>7</v>
      </c>
      <c r="D11665" s="22" t="s">
        <v>5</v>
      </c>
      <c r="E11665" s="22" t="s">
        <v>34</v>
      </c>
      <c r="F11665" s="22" t="s">
        <v>66</v>
      </c>
      <c r="G11665" s="1">
        <v>54868.12</v>
      </c>
    </row>
    <row r="11666" spans="2:7">
      <c r="B11666" s="22" t="s">
        <v>238</v>
      </c>
      <c r="C11666" s="22" t="s">
        <v>7</v>
      </c>
      <c r="D11666" s="22" t="s">
        <v>5</v>
      </c>
      <c r="E11666" s="22" t="s">
        <v>34</v>
      </c>
      <c r="F11666" s="22" t="s">
        <v>49</v>
      </c>
      <c r="G11666" s="1">
        <v>118673.49</v>
      </c>
    </row>
    <row r="11667" spans="2:7">
      <c r="B11667" s="22" t="s">
        <v>238</v>
      </c>
      <c r="C11667" s="22" t="s">
        <v>7</v>
      </c>
      <c r="D11667" s="22" t="s">
        <v>5</v>
      </c>
      <c r="E11667" s="22" t="s">
        <v>34</v>
      </c>
      <c r="F11667" s="22" t="s">
        <v>50</v>
      </c>
      <c r="G11667" s="1">
        <v>26165.78</v>
      </c>
    </row>
    <row r="11668" spans="2:7">
      <c r="B11668" s="22" t="s">
        <v>238</v>
      </c>
      <c r="C11668" s="22" t="s">
        <v>7</v>
      </c>
      <c r="D11668" s="22" t="s">
        <v>5</v>
      </c>
      <c r="E11668" s="22" t="s">
        <v>34</v>
      </c>
      <c r="F11668" s="22" t="s">
        <v>51</v>
      </c>
      <c r="G11668" s="1">
        <v>1178.19</v>
      </c>
    </row>
    <row r="11669" spans="2:7">
      <c r="B11669" s="22" t="s">
        <v>238</v>
      </c>
      <c r="C11669" s="22" t="s">
        <v>7</v>
      </c>
      <c r="D11669" s="22" t="s">
        <v>5</v>
      </c>
      <c r="E11669" s="22" t="s">
        <v>34</v>
      </c>
      <c r="F11669" s="22" t="s">
        <v>52</v>
      </c>
      <c r="G11669" s="1">
        <v>3054.49</v>
      </c>
    </row>
    <row r="11670" spans="2:7">
      <c r="B11670" s="22" t="s">
        <v>238</v>
      </c>
      <c r="C11670" s="22" t="s">
        <v>7</v>
      </c>
      <c r="D11670" s="22" t="s">
        <v>5</v>
      </c>
      <c r="E11670" s="22" t="s">
        <v>34</v>
      </c>
      <c r="F11670" s="22" t="s">
        <v>53</v>
      </c>
      <c r="G11670" s="1">
        <v>242378.43</v>
      </c>
    </row>
    <row r="11671" spans="2:7">
      <c r="B11671" s="22" t="s">
        <v>238</v>
      </c>
      <c r="C11671" s="22" t="s">
        <v>7</v>
      </c>
      <c r="D11671" s="22" t="s">
        <v>5</v>
      </c>
      <c r="E11671" s="22" t="s">
        <v>34</v>
      </c>
      <c r="F11671" s="22" t="s">
        <v>54</v>
      </c>
      <c r="G11671" s="1">
        <v>115322.19</v>
      </c>
    </row>
    <row r="11672" spans="2:7">
      <c r="B11672" s="22" t="s">
        <v>238</v>
      </c>
      <c r="C11672" s="22" t="s">
        <v>7</v>
      </c>
      <c r="D11672" s="22" t="s">
        <v>5</v>
      </c>
      <c r="E11672" s="22" t="s">
        <v>34</v>
      </c>
      <c r="F11672" s="22" t="s">
        <v>68</v>
      </c>
      <c r="G11672" s="1">
        <v>265664.09999999998</v>
      </c>
    </row>
    <row r="11673" spans="2:7">
      <c r="B11673" s="22" t="s">
        <v>238</v>
      </c>
      <c r="C11673" s="22" t="s">
        <v>7</v>
      </c>
      <c r="D11673" s="22" t="s">
        <v>5</v>
      </c>
      <c r="E11673" s="22" t="s">
        <v>34</v>
      </c>
      <c r="F11673" s="22" t="s">
        <v>55</v>
      </c>
      <c r="G11673" s="1">
        <v>6459</v>
      </c>
    </row>
    <row r="11674" spans="2:7">
      <c r="B11674" s="22" t="s">
        <v>238</v>
      </c>
      <c r="C11674" s="22" t="s">
        <v>7</v>
      </c>
      <c r="D11674" s="22" t="s">
        <v>5</v>
      </c>
      <c r="E11674" s="22" t="s">
        <v>34</v>
      </c>
      <c r="F11674" s="22" t="s">
        <v>56</v>
      </c>
      <c r="G11674" s="1">
        <v>378014.68</v>
      </c>
    </row>
    <row r="11675" spans="2:7">
      <c r="B11675" s="22" t="s">
        <v>238</v>
      </c>
      <c r="C11675" s="22" t="s">
        <v>7</v>
      </c>
      <c r="D11675" s="22" t="s">
        <v>5</v>
      </c>
      <c r="E11675" s="22" t="s">
        <v>34</v>
      </c>
      <c r="F11675" s="22" t="s">
        <v>57</v>
      </c>
      <c r="G11675" s="1">
        <v>124064.89</v>
      </c>
    </row>
    <row r="11676" spans="2:7">
      <c r="B11676" s="22" t="s">
        <v>238</v>
      </c>
      <c r="C11676" s="22" t="s">
        <v>7</v>
      </c>
      <c r="D11676" s="22" t="s">
        <v>5</v>
      </c>
      <c r="E11676" s="22" t="s">
        <v>34</v>
      </c>
      <c r="F11676" s="22" t="s">
        <v>58</v>
      </c>
      <c r="G11676" s="1">
        <v>8338.84</v>
      </c>
    </row>
    <row r="11677" spans="2:7">
      <c r="B11677" s="22" t="s">
        <v>238</v>
      </c>
      <c r="C11677" s="22" t="s">
        <v>7</v>
      </c>
      <c r="D11677" s="22" t="s">
        <v>5</v>
      </c>
      <c r="E11677" s="22" t="s">
        <v>34</v>
      </c>
      <c r="F11677" s="22" t="s">
        <v>112</v>
      </c>
      <c r="G11677" s="1">
        <v>17.899999999999999</v>
      </c>
    </row>
    <row r="11678" spans="2:7">
      <c r="B11678" s="22" t="s">
        <v>238</v>
      </c>
      <c r="C11678" s="22" t="s">
        <v>7</v>
      </c>
      <c r="D11678" s="22" t="s">
        <v>5</v>
      </c>
      <c r="E11678" s="22" t="s">
        <v>59</v>
      </c>
      <c r="F11678" s="22" t="s">
        <v>55</v>
      </c>
      <c r="G11678" s="1">
        <v>2783.51</v>
      </c>
    </row>
    <row r="11679" spans="2:7">
      <c r="B11679" s="22" t="s">
        <v>238</v>
      </c>
      <c r="C11679" s="22" t="s">
        <v>7</v>
      </c>
      <c r="D11679" s="22" t="s">
        <v>5</v>
      </c>
      <c r="E11679" s="22" t="s">
        <v>60</v>
      </c>
      <c r="F11679" s="22" t="s">
        <v>79</v>
      </c>
      <c r="G11679" s="1">
        <v>114257.44</v>
      </c>
    </row>
    <row r="11680" spans="2:7">
      <c r="B11680" s="22" t="s">
        <v>238</v>
      </c>
      <c r="C11680" s="22" t="s">
        <v>7</v>
      </c>
      <c r="D11680" s="22" t="s">
        <v>5</v>
      </c>
      <c r="E11680" s="22" t="s">
        <v>60</v>
      </c>
      <c r="F11680" s="22" t="s">
        <v>62</v>
      </c>
      <c r="G11680" s="1">
        <v>9546.8799999999992</v>
      </c>
    </row>
    <row r="11681" spans="2:7">
      <c r="B11681" s="22" t="s">
        <v>238</v>
      </c>
      <c r="C11681" s="22" t="s">
        <v>7</v>
      </c>
      <c r="D11681" s="22" t="s">
        <v>7</v>
      </c>
      <c r="E11681" s="22" t="s">
        <v>5</v>
      </c>
      <c r="F11681" s="22" t="s">
        <v>6</v>
      </c>
      <c r="G11681" s="1">
        <v>157961.31</v>
      </c>
    </row>
    <row r="11682" spans="2:7">
      <c r="B11682" s="22" t="s">
        <v>238</v>
      </c>
      <c r="C11682" s="22" t="s">
        <v>7</v>
      </c>
      <c r="D11682" s="22" t="s">
        <v>7</v>
      </c>
      <c r="E11682" s="22" t="s">
        <v>8</v>
      </c>
      <c r="F11682" s="22" t="s">
        <v>9</v>
      </c>
      <c r="G11682" s="1">
        <v>53477.09</v>
      </c>
    </row>
    <row r="11683" spans="2:7">
      <c r="B11683" s="22" t="s">
        <v>238</v>
      </c>
      <c r="C11683" s="22" t="s">
        <v>7</v>
      </c>
      <c r="D11683" s="22" t="s">
        <v>7</v>
      </c>
      <c r="E11683" s="22" t="s">
        <v>8</v>
      </c>
      <c r="F11683" s="22" t="s">
        <v>10</v>
      </c>
      <c r="G11683" s="1">
        <v>4349.8500000000004</v>
      </c>
    </row>
    <row r="11684" spans="2:7">
      <c r="B11684" s="22" t="s">
        <v>238</v>
      </c>
      <c r="C11684" s="22" t="s">
        <v>7</v>
      </c>
      <c r="D11684" s="22" t="s">
        <v>7</v>
      </c>
      <c r="E11684" s="22" t="s">
        <v>8</v>
      </c>
      <c r="F11684" s="22" t="s">
        <v>12</v>
      </c>
      <c r="G11684" s="1">
        <v>14097.87</v>
      </c>
    </row>
    <row r="11685" spans="2:7">
      <c r="B11685" s="22" t="s">
        <v>238</v>
      </c>
      <c r="C11685" s="22" t="s">
        <v>7</v>
      </c>
      <c r="D11685" s="22" t="s">
        <v>7</v>
      </c>
      <c r="E11685" s="22" t="s">
        <v>8</v>
      </c>
      <c r="F11685" s="22" t="s">
        <v>13</v>
      </c>
      <c r="G11685" s="1">
        <v>44923</v>
      </c>
    </row>
    <row r="11686" spans="2:7">
      <c r="B11686" s="22" t="s">
        <v>238</v>
      </c>
      <c r="C11686" s="22" t="s">
        <v>7</v>
      </c>
      <c r="D11686" s="22" t="s">
        <v>7</v>
      </c>
      <c r="E11686" s="22" t="s">
        <v>14</v>
      </c>
      <c r="F11686" s="22" t="s">
        <v>9</v>
      </c>
      <c r="G11686" s="1">
        <v>34555.199999999997</v>
      </c>
    </row>
    <row r="11687" spans="2:7">
      <c r="B11687" s="22" t="s">
        <v>238</v>
      </c>
      <c r="C11687" s="22" t="s">
        <v>7</v>
      </c>
      <c r="D11687" s="22" t="s">
        <v>7</v>
      </c>
      <c r="E11687" s="22" t="s">
        <v>14</v>
      </c>
      <c r="F11687" s="22" t="s">
        <v>10</v>
      </c>
      <c r="G11687" s="1">
        <v>755.84</v>
      </c>
    </row>
    <row r="11688" spans="2:7">
      <c r="B11688" s="22" t="s">
        <v>238</v>
      </c>
      <c r="C11688" s="22" t="s">
        <v>7</v>
      </c>
      <c r="D11688" s="22" t="s">
        <v>7</v>
      </c>
      <c r="E11688" s="22" t="s">
        <v>14</v>
      </c>
      <c r="F11688" s="22" t="s">
        <v>11</v>
      </c>
      <c r="G11688" s="1">
        <v>15976.76</v>
      </c>
    </row>
    <row r="11689" spans="2:7">
      <c r="B11689" s="22" t="s">
        <v>238</v>
      </c>
      <c r="C11689" s="22" t="s">
        <v>7</v>
      </c>
      <c r="D11689" s="22" t="s">
        <v>7</v>
      </c>
      <c r="E11689" s="22" t="s">
        <v>14</v>
      </c>
      <c r="F11689" s="22" t="s">
        <v>12</v>
      </c>
      <c r="G11689" s="1">
        <v>140313.37</v>
      </c>
    </row>
    <row r="11690" spans="2:7">
      <c r="B11690" s="22" t="s">
        <v>238</v>
      </c>
      <c r="C11690" s="22" t="s">
        <v>7</v>
      </c>
      <c r="D11690" s="22" t="s">
        <v>7</v>
      </c>
      <c r="E11690" s="22" t="s">
        <v>14</v>
      </c>
      <c r="F11690" s="22" t="s">
        <v>13</v>
      </c>
      <c r="G11690" s="1">
        <v>15897.61</v>
      </c>
    </row>
    <row r="11691" spans="2:7">
      <c r="B11691" s="22" t="s">
        <v>238</v>
      </c>
      <c r="C11691" s="22" t="s">
        <v>7</v>
      </c>
      <c r="D11691" s="22" t="s">
        <v>7</v>
      </c>
      <c r="E11691" s="22" t="s">
        <v>15</v>
      </c>
      <c r="F11691" s="22" t="s">
        <v>17</v>
      </c>
      <c r="G11691" s="1">
        <v>8826.51</v>
      </c>
    </row>
    <row r="11692" spans="2:7">
      <c r="B11692" s="22" t="s">
        <v>238</v>
      </c>
      <c r="C11692" s="22" t="s">
        <v>7</v>
      </c>
      <c r="D11692" s="22" t="s">
        <v>7</v>
      </c>
      <c r="E11692" s="22" t="s">
        <v>15</v>
      </c>
      <c r="F11692" s="22" t="s">
        <v>18</v>
      </c>
      <c r="G11692" s="1">
        <v>15711.75</v>
      </c>
    </row>
    <row r="11693" spans="2:7">
      <c r="B11693" s="22" t="s">
        <v>238</v>
      </c>
      <c r="C11693" s="22" t="s">
        <v>7</v>
      </c>
      <c r="D11693" s="22" t="s">
        <v>7</v>
      </c>
      <c r="E11693" s="22" t="s">
        <v>15</v>
      </c>
      <c r="F11693" s="22" t="s">
        <v>19</v>
      </c>
      <c r="G11693" s="1">
        <v>10975.74</v>
      </c>
    </row>
    <row r="11694" spans="2:7">
      <c r="B11694" s="22" t="s">
        <v>238</v>
      </c>
      <c r="C11694" s="22" t="s">
        <v>7</v>
      </c>
      <c r="D11694" s="22" t="s">
        <v>7</v>
      </c>
      <c r="E11694" s="22" t="s">
        <v>15</v>
      </c>
      <c r="F11694" s="22" t="s">
        <v>20</v>
      </c>
      <c r="G11694" s="1">
        <v>19559.93</v>
      </c>
    </row>
    <row r="11695" spans="2:7">
      <c r="B11695" s="22" t="s">
        <v>238</v>
      </c>
      <c r="C11695" s="22" t="s">
        <v>7</v>
      </c>
      <c r="D11695" s="22" t="s">
        <v>7</v>
      </c>
      <c r="E11695" s="22" t="s">
        <v>15</v>
      </c>
      <c r="F11695" s="22" t="s">
        <v>21</v>
      </c>
      <c r="G11695" s="1">
        <v>607.9</v>
      </c>
    </row>
    <row r="11696" spans="2:7">
      <c r="B11696" s="22" t="s">
        <v>238</v>
      </c>
      <c r="C11696" s="22" t="s">
        <v>7</v>
      </c>
      <c r="D11696" s="22" t="s">
        <v>7</v>
      </c>
      <c r="E11696" s="22" t="s">
        <v>15</v>
      </c>
      <c r="F11696" s="22" t="s">
        <v>22</v>
      </c>
      <c r="G11696" s="1">
        <v>1144.9100000000001</v>
      </c>
    </row>
    <row r="11697" spans="2:7">
      <c r="B11697" s="22" t="s">
        <v>238</v>
      </c>
      <c r="C11697" s="22" t="s">
        <v>7</v>
      </c>
      <c r="D11697" s="22" t="s">
        <v>7</v>
      </c>
      <c r="E11697" s="22" t="s">
        <v>15</v>
      </c>
      <c r="F11697" s="22" t="s">
        <v>23</v>
      </c>
      <c r="G11697" s="1">
        <v>509.11</v>
      </c>
    </row>
    <row r="11698" spans="2:7">
      <c r="B11698" s="22" t="s">
        <v>238</v>
      </c>
      <c r="C11698" s="22" t="s">
        <v>7</v>
      </c>
      <c r="D11698" s="22" t="s">
        <v>7</v>
      </c>
      <c r="E11698" s="22" t="s">
        <v>15</v>
      </c>
      <c r="F11698" s="22" t="s">
        <v>24</v>
      </c>
      <c r="G11698" s="1">
        <v>2717.38</v>
      </c>
    </row>
    <row r="11699" spans="2:7">
      <c r="B11699" s="22" t="s">
        <v>238</v>
      </c>
      <c r="C11699" s="22" t="s">
        <v>7</v>
      </c>
      <c r="D11699" s="22" t="s">
        <v>7</v>
      </c>
      <c r="E11699" s="22" t="s">
        <v>15</v>
      </c>
      <c r="F11699" s="22" t="s">
        <v>25</v>
      </c>
      <c r="G11699" s="1">
        <v>4402.05</v>
      </c>
    </row>
    <row r="11700" spans="2:7">
      <c r="B11700" s="22" t="s">
        <v>238</v>
      </c>
      <c r="C11700" s="22" t="s">
        <v>7</v>
      </c>
      <c r="D11700" s="22" t="s">
        <v>7</v>
      </c>
      <c r="E11700" s="22" t="s">
        <v>15</v>
      </c>
      <c r="F11700" s="22" t="s">
        <v>26</v>
      </c>
      <c r="G11700" s="1">
        <v>22850.62</v>
      </c>
    </row>
    <row r="11701" spans="2:7">
      <c r="B11701" s="22" t="s">
        <v>238</v>
      </c>
      <c r="C11701" s="22" t="s">
        <v>7</v>
      </c>
      <c r="D11701" s="22" t="s">
        <v>7</v>
      </c>
      <c r="E11701" s="22" t="s">
        <v>15</v>
      </c>
      <c r="F11701" s="22" t="s">
        <v>27</v>
      </c>
      <c r="G11701" s="1">
        <v>452.45</v>
      </c>
    </row>
    <row r="11702" spans="2:7">
      <c r="B11702" s="22" t="s">
        <v>238</v>
      </c>
      <c r="C11702" s="22" t="s">
        <v>7</v>
      </c>
      <c r="D11702" s="22" t="s">
        <v>7</v>
      </c>
      <c r="E11702" s="22" t="s">
        <v>15</v>
      </c>
      <c r="F11702" s="22" t="s">
        <v>72</v>
      </c>
      <c r="G11702" s="1">
        <v>675.44</v>
      </c>
    </row>
    <row r="11703" spans="2:7">
      <c r="B11703" s="22" t="s">
        <v>238</v>
      </c>
      <c r="C11703" s="22" t="s">
        <v>7</v>
      </c>
      <c r="D11703" s="22" t="s">
        <v>7</v>
      </c>
      <c r="E11703" s="22" t="s">
        <v>28</v>
      </c>
      <c r="F11703" s="22" t="s">
        <v>29</v>
      </c>
      <c r="G11703" s="1">
        <v>6408.77</v>
      </c>
    </row>
    <row r="11704" spans="2:7">
      <c r="B11704" s="22" t="s">
        <v>238</v>
      </c>
      <c r="C11704" s="22" t="s">
        <v>7</v>
      </c>
      <c r="D11704" s="22" t="s">
        <v>7</v>
      </c>
      <c r="E11704" s="22" t="s">
        <v>28</v>
      </c>
      <c r="F11704" s="22" t="s">
        <v>30</v>
      </c>
      <c r="G11704" s="1">
        <v>1316.18</v>
      </c>
    </row>
    <row r="11705" spans="2:7">
      <c r="B11705" s="22" t="s">
        <v>238</v>
      </c>
      <c r="C11705" s="22" t="s">
        <v>7</v>
      </c>
      <c r="D11705" s="22" t="s">
        <v>7</v>
      </c>
      <c r="E11705" s="22" t="s">
        <v>28</v>
      </c>
      <c r="F11705" s="22" t="s">
        <v>33</v>
      </c>
      <c r="G11705" s="1">
        <v>20425.46</v>
      </c>
    </row>
    <row r="11706" spans="2:7">
      <c r="B11706" s="22" t="s">
        <v>238</v>
      </c>
      <c r="C11706" s="22" t="s">
        <v>7</v>
      </c>
      <c r="D11706" s="22" t="s">
        <v>7</v>
      </c>
      <c r="E11706" s="22" t="s">
        <v>34</v>
      </c>
      <c r="F11706" s="22" t="s">
        <v>38</v>
      </c>
      <c r="G11706" s="1">
        <v>320</v>
      </c>
    </row>
    <row r="11707" spans="2:7">
      <c r="B11707" s="22" t="s">
        <v>238</v>
      </c>
      <c r="C11707" s="22" t="s">
        <v>7</v>
      </c>
      <c r="D11707" s="22" t="s">
        <v>7</v>
      </c>
      <c r="E11707" s="22" t="s">
        <v>34</v>
      </c>
      <c r="F11707" s="22" t="s">
        <v>42</v>
      </c>
      <c r="G11707" s="1">
        <v>24617.16</v>
      </c>
    </row>
    <row r="11708" spans="2:7">
      <c r="B11708" s="22" t="s">
        <v>238</v>
      </c>
      <c r="C11708" s="22" t="s">
        <v>7</v>
      </c>
      <c r="D11708" s="22" t="s">
        <v>7</v>
      </c>
      <c r="E11708" s="22" t="s">
        <v>34</v>
      </c>
      <c r="F11708" s="22" t="s">
        <v>43</v>
      </c>
      <c r="G11708" s="1">
        <v>431.19</v>
      </c>
    </row>
    <row r="11709" spans="2:7">
      <c r="B11709" s="22" t="s">
        <v>238</v>
      </c>
      <c r="C11709" s="22" t="s">
        <v>7</v>
      </c>
      <c r="D11709" s="22" t="s">
        <v>7</v>
      </c>
      <c r="E11709" s="22" t="s">
        <v>34</v>
      </c>
      <c r="F11709" s="22" t="s">
        <v>56</v>
      </c>
      <c r="G11709" s="1">
        <v>10245.66</v>
      </c>
    </row>
    <row r="11710" spans="2:7">
      <c r="B11710" s="22" t="s">
        <v>239</v>
      </c>
      <c r="C11710" s="22" t="s">
        <v>7</v>
      </c>
      <c r="D11710" s="22" t="s">
        <v>5</v>
      </c>
      <c r="E11710" s="22" t="s">
        <v>5</v>
      </c>
      <c r="F11710" s="22" t="s">
        <v>6</v>
      </c>
      <c r="G11710" s="1">
        <v>702.25</v>
      </c>
    </row>
    <row r="11711" spans="2:7">
      <c r="B11711" s="22" t="s">
        <v>239</v>
      </c>
      <c r="C11711" s="22" t="s">
        <v>7</v>
      </c>
      <c r="D11711" s="22" t="s">
        <v>5</v>
      </c>
      <c r="E11711" s="22" t="s">
        <v>7</v>
      </c>
      <c r="F11711" s="22" t="s">
        <v>6</v>
      </c>
      <c r="G11711" s="1">
        <v>-702.25</v>
      </c>
    </row>
    <row r="11712" spans="2:7">
      <c r="B11712" s="22" t="s">
        <v>239</v>
      </c>
      <c r="C11712" s="22" t="s">
        <v>7</v>
      </c>
      <c r="D11712" s="22" t="s">
        <v>5</v>
      </c>
      <c r="E11712" s="22" t="s">
        <v>8</v>
      </c>
      <c r="F11712" s="22" t="s">
        <v>9</v>
      </c>
      <c r="G11712" s="1">
        <v>238029.44</v>
      </c>
    </row>
    <row r="11713" spans="2:7">
      <c r="B11713" s="22" t="s">
        <v>239</v>
      </c>
      <c r="C11713" s="22" t="s">
        <v>7</v>
      </c>
      <c r="D11713" s="22" t="s">
        <v>5</v>
      </c>
      <c r="E11713" s="22" t="s">
        <v>8</v>
      </c>
      <c r="F11713" s="22" t="s">
        <v>10</v>
      </c>
      <c r="G11713" s="1">
        <v>260.3</v>
      </c>
    </row>
    <row r="11714" spans="2:7">
      <c r="B11714" s="22" t="s">
        <v>239</v>
      </c>
      <c r="C11714" s="22" t="s">
        <v>7</v>
      </c>
      <c r="D11714" s="22" t="s">
        <v>5</v>
      </c>
      <c r="E11714" s="22" t="s">
        <v>8</v>
      </c>
      <c r="F11714" s="22" t="s">
        <v>11</v>
      </c>
      <c r="G11714" s="1">
        <v>5409.01</v>
      </c>
    </row>
    <row r="11715" spans="2:7">
      <c r="B11715" s="22" t="s">
        <v>239</v>
      </c>
      <c r="C11715" s="22" t="s">
        <v>7</v>
      </c>
      <c r="D11715" s="22" t="s">
        <v>5</v>
      </c>
      <c r="E11715" s="22" t="s">
        <v>8</v>
      </c>
      <c r="F11715" s="22" t="s">
        <v>12</v>
      </c>
      <c r="G11715" s="1">
        <v>8043.17</v>
      </c>
    </row>
    <row r="11716" spans="2:7">
      <c r="B11716" s="22" t="s">
        <v>239</v>
      </c>
      <c r="C11716" s="22" t="s">
        <v>7</v>
      </c>
      <c r="D11716" s="22" t="s">
        <v>5</v>
      </c>
      <c r="E11716" s="22" t="s">
        <v>8</v>
      </c>
      <c r="F11716" s="22" t="s">
        <v>13</v>
      </c>
      <c r="G11716" s="1">
        <v>100</v>
      </c>
    </row>
    <row r="11717" spans="2:7">
      <c r="B11717" s="22" t="s">
        <v>239</v>
      </c>
      <c r="C11717" s="22" t="s">
        <v>7</v>
      </c>
      <c r="D11717" s="22" t="s">
        <v>5</v>
      </c>
      <c r="E11717" s="22" t="s">
        <v>14</v>
      </c>
      <c r="F11717" s="22" t="s">
        <v>9</v>
      </c>
      <c r="G11717" s="1">
        <v>129265.24</v>
      </c>
    </row>
    <row r="11718" spans="2:7">
      <c r="B11718" s="22" t="s">
        <v>239</v>
      </c>
      <c r="C11718" s="22" t="s">
        <v>7</v>
      </c>
      <c r="D11718" s="22" t="s">
        <v>5</v>
      </c>
      <c r="E11718" s="22" t="s">
        <v>14</v>
      </c>
      <c r="F11718" s="22" t="s">
        <v>10</v>
      </c>
      <c r="G11718" s="1">
        <v>4803.6400000000003</v>
      </c>
    </row>
    <row r="11719" spans="2:7">
      <c r="B11719" s="22" t="s">
        <v>239</v>
      </c>
      <c r="C11719" s="22" t="s">
        <v>7</v>
      </c>
      <c r="D11719" s="22" t="s">
        <v>5</v>
      </c>
      <c r="E11719" s="22" t="s">
        <v>14</v>
      </c>
      <c r="F11719" s="22" t="s">
        <v>11</v>
      </c>
      <c r="G11719" s="1">
        <v>6344.27</v>
      </c>
    </row>
    <row r="11720" spans="2:7">
      <c r="B11720" s="22" t="s">
        <v>239</v>
      </c>
      <c r="C11720" s="22" t="s">
        <v>7</v>
      </c>
      <c r="D11720" s="22" t="s">
        <v>5</v>
      </c>
      <c r="E11720" s="22" t="s">
        <v>14</v>
      </c>
      <c r="F11720" s="22" t="s">
        <v>12</v>
      </c>
      <c r="G11720" s="1">
        <v>733.33</v>
      </c>
    </row>
    <row r="11721" spans="2:7">
      <c r="B11721" s="22" t="s">
        <v>239</v>
      </c>
      <c r="C11721" s="22" t="s">
        <v>7</v>
      </c>
      <c r="D11721" s="22" t="s">
        <v>5</v>
      </c>
      <c r="E11721" s="22" t="s">
        <v>15</v>
      </c>
      <c r="F11721" s="22" t="s">
        <v>17</v>
      </c>
      <c r="G11721" s="1">
        <v>18331.59</v>
      </c>
    </row>
    <row r="11722" spans="2:7">
      <c r="B11722" s="22" t="s">
        <v>239</v>
      </c>
      <c r="C11722" s="22" t="s">
        <v>7</v>
      </c>
      <c r="D11722" s="22" t="s">
        <v>5</v>
      </c>
      <c r="E11722" s="22" t="s">
        <v>15</v>
      </c>
      <c r="F11722" s="22" t="s">
        <v>18</v>
      </c>
      <c r="G11722" s="1">
        <v>11474.62</v>
      </c>
    </row>
    <row r="11723" spans="2:7">
      <c r="B11723" s="22" t="s">
        <v>239</v>
      </c>
      <c r="C11723" s="22" t="s">
        <v>7</v>
      </c>
      <c r="D11723" s="22" t="s">
        <v>5</v>
      </c>
      <c r="E11723" s="22" t="s">
        <v>15</v>
      </c>
      <c r="F11723" s="22" t="s">
        <v>19</v>
      </c>
      <c r="G11723" s="1">
        <v>38670.65</v>
      </c>
    </row>
    <row r="11724" spans="2:7">
      <c r="B11724" s="22" t="s">
        <v>239</v>
      </c>
      <c r="C11724" s="22" t="s">
        <v>7</v>
      </c>
      <c r="D11724" s="22" t="s">
        <v>5</v>
      </c>
      <c r="E11724" s="22" t="s">
        <v>15</v>
      </c>
      <c r="F11724" s="22" t="s">
        <v>20</v>
      </c>
      <c r="G11724" s="1">
        <v>16359.19</v>
      </c>
    </row>
    <row r="11725" spans="2:7">
      <c r="B11725" s="22" t="s">
        <v>239</v>
      </c>
      <c r="C11725" s="22" t="s">
        <v>7</v>
      </c>
      <c r="D11725" s="22" t="s">
        <v>5</v>
      </c>
      <c r="E11725" s="22" t="s">
        <v>15</v>
      </c>
      <c r="F11725" s="22" t="s">
        <v>21</v>
      </c>
      <c r="G11725" s="1">
        <v>149.24</v>
      </c>
    </row>
    <row r="11726" spans="2:7">
      <c r="B11726" s="22" t="s">
        <v>239</v>
      </c>
      <c r="C11726" s="22" t="s">
        <v>7</v>
      </c>
      <c r="D11726" s="22" t="s">
        <v>5</v>
      </c>
      <c r="E11726" s="22" t="s">
        <v>15</v>
      </c>
      <c r="F11726" s="22" t="s">
        <v>22</v>
      </c>
      <c r="G11726" s="1">
        <v>85.19</v>
      </c>
    </row>
    <row r="11727" spans="2:7">
      <c r="B11727" s="22" t="s">
        <v>239</v>
      </c>
      <c r="C11727" s="22" t="s">
        <v>7</v>
      </c>
      <c r="D11727" s="22" t="s">
        <v>5</v>
      </c>
      <c r="E11727" s="22" t="s">
        <v>15</v>
      </c>
      <c r="F11727" s="22" t="s">
        <v>23</v>
      </c>
      <c r="G11727" s="1">
        <v>1867.41</v>
      </c>
    </row>
    <row r="11728" spans="2:7">
      <c r="B11728" s="22" t="s">
        <v>239</v>
      </c>
      <c r="C11728" s="22" t="s">
        <v>7</v>
      </c>
      <c r="D11728" s="22" t="s">
        <v>5</v>
      </c>
      <c r="E11728" s="22" t="s">
        <v>15</v>
      </c>
      <c r="F11728" s="22" t="s">
        <v>24</v>
      </c>
      <c r="G11728" s="1">
        <v>4381.29</v>
      </c>
    </row>
    <row r="11729" spans="2:7">
      <c r="B11729" s="22" t="s">
        <v>239</v>
      </c>
      <c r="C11729" s="22" t="s">
        <v>7</v>
      </c>
      <c r="D11729" s="22" t="s">
        <v>5</v>
      </c>
      <c r="E11729" s="22" t="s">
        <v>15</v>
      </c>
      <c r="F11729" s="22" t="s">
        <v>25</v>
      </c>
      <c r="G11729" s="1">
        <v>49530.37</v>
      </c>
    </row>
    <row r="11730" spans="2:7">
      <c r="B11730" s="22" t="s">
        <v>239</v>
      </c>
      <c r="C11730" s="22" t="s">
        <v>7</v>
      </c>
      <c r="D11730" s="22" t="s">
        <v>5</v>
      </c>
      <c r="E11730" s="22" t="s">
        <v>15</v>
      </c>
      <c r="F11730" s="22" t="s">
        <v>26</v>
      </c>
      <c r="G11730" s="1">
        <v>64939.26</v>
      </c>
    </row>
    <row r="11731" spans="2:7">
      <c r="B11731" s="22" t="s">
        <v>239</v>
      </c>
      <c r="C11731" s="22" t="s">
        <v>7</v>
      </c>
      <c r="D11731" s="22" t="s">
        <v>5</v>
      </c>
      <c r="E11731" s="22" t="s">
        <v>15</v>
      </c>
      <c r="F11731" s="22" t="s">
        <v>27</v>
      </c>
      <c r="G11731" s="1">
        <v>20.5</v>
      </c>
    </row>
    <row r="11732" spans="2:7">
      <c r="B11732" s="22" t="s">
        <v>239</v>
      </c>
      <c r="C11732" s="22" t="s">
        <v>7</v>
      </c>
      <c r="D11732" s="22" t="s">
        <v>5</v>
      </c>
      <c r="E11732" s="22" t="s">
        <v>28</v>
      </c>
      <c r="F11732" s="22" t="s">
        <v>29</v>
      </c>
      <c r="G11732" s="1">
        <v>29717.47</v>
      </c>
    </row>
    <row r="11733" spans="2:7">
      <c r="B11733" s="22" t="s">
        <v>239</v>
      </c>
      <c r="C11733" s="22" t="s">
        <v>7</v>
      </c>
      <c r="D11733" s="22" t="s">
        <v>5</v>
      </c>
      <c r="E11733" s="22" t="s">
        <v>28</v>
      </c>
      <c r="F11733" s="22" t="s">
        <v>32</v>
      </c>
      <c r="G11733" s="1">
        <v>3907.42</v>
      </c>
    </row>
    <row r="11734" spans="2:7">
      <c r="B11734" s="22" t="s">
        <v>239</v>
      </c>
      <c r="C11734" s="22" t="s">
        <v>7</v>
      </c>
      <c r="D11734" s="22" t="s">
        <v>5</v>
      </c>
      <c r="E11734" s="22" t="s">
        <v>28</v>
      </c>
      <c r="F11734" s="22" t="s">
        <v>33</v>
      </c>
      <c r="G11734" s="1">
        <v>4119.75</v>
      </c>
    </row>
    <row r="11735" spans="2:7">
      <c r="B11735" s="22" t="s">
        <v>239</v>
      </c>
      <c r="C11735" s="22" t="s">
        <v>7</v>
      </c>
      <c r="D11735" s="22" t="s">
        <v>5</v>
      </c>
      <c r="E11735" s="22" t="s">
        <v>34</v>
      </c>
      <c r="F11735" s="22" t="s">
        <v>35</v>
      </c>
      <c r="G11735" s="1">
        <v>21722.55</v>
      </c>
    </row>
    <row r="11736" spans="2:7">
      <c r="B11736" s="22" t="s">
        <v>239</v>
      </c>
      <c r="C11736" s="22" t="s">
        <v>7</v>
      </c>
      <c r="D11736" s="22" t="s">
        <v>5</v>
      </c>
      <c r="E11736" s="22" t="s">
        <v>34</v>
      </c>
      <c r="F11736" s="22" t="s">
        <v>36</v>
      </c>
      <c r="G11736" s="1">
        <v>254.98</v>
      </c>
    </row>
    <row r="11737" spans="2:7">
      <c r="B11737" s="22" t="s">
        <v>239</v>
      </c>
      <c r="C11737" s="22" t="s">
        <v>7</v>
      </c>
      <c r="D11737" s="22" t="s">
        <v>5</v>
      </c>
      <c r="E11737" s="22" t="s">
        <v>34</v>
      </c>
      <c r="F11737" s="22" t="s">
        <v>37</v>
      </c>
      <c r="G11737" s="1">
        <v>561.76</v>
      </c>
    </row>
    <row r="11738" spans="2:7">
      <c r="B11738" s="22" t="s">
        <v>239</v>
      </c>
      <c r="C11738" s="22" t="s">
        <v>7</v>
      </c>
      <c r="D11738" s="22" t="s">
        <v>5</v>
      </c>
      <c r="E11738" s="22" t="s">
        <v>34</v>
      </c>
      <c r="F11738" s="22" t="s">
        <v>73</v>
      </c>
      <c r="G11738" s="1">
        <v>22078.49</v>
      </c>
    </row>
    <row r="11739" spans="2:7">
      <c r="B11739" s="22" t="s">
        <v>239</v>
      </c>
      <c r="C11739" s="22" t="s">
        <v>7</v>
      </c>
      <c r="D11739" s="22" t="s">
        <v>5</v>
      </c>
      <c r="E11739" s="22" t="s">
        <v>34</v>
      </c>
      <c r="F11739" s="22" t="s">
        <v>38</v>
      </c>
      <c r="G11739" s="1">
        <v>15520</v>
      </c>
    </row>
    <row r="11740" spans="2:7">
      <c r="B11740" s="22" t="s">
        <v>239</v>
      </c>
      <c r="C11740" s="22" t="s">
        <v>7</v>
      </c>
      <c r="D11740" s="22" t="s">
        <v>5</v>
      </c>
      <c r="E11740" s="22" t="s">
        <v>34</v>
      </c>
      <c r="F11740" s="22" t="s">
        <v>39</v>
      </c>
      <c r="G11740" s="1">
        <v>25746.33</v>
      </c>
    </row>
    <row r="11741" spans="2:7">
      <c r="B11741" s="22" t="s">
        <v>239</v>
      </c>
      <c r="C11741" s="22" t="s">
        <v>7</v>
      </c>
      <c r="D11741" s="22" t="s">
        <v>5</v>
      </c>
      <c r="E11741" s="22" t="s">
        <v>34</v>
      </c>
      <c r="F11741" s="22" t="s">
        <v>41</v>
      </c>
      <c r="G11741" s="1">
        <v>1074.45</v>
      </c>
    </row>
    <row r="11742" spans="2:7">
      <c r="B11742" s="22" t="s">
        <v>239</v>
      </c>
      <c r="C11742" s="22" t="s">
        <v>7</v>
      </c>
      <c r="D11742" s="22" t="s">
        <v>5</v>
      </c>
      <c r="E11742" s="22" t="s">
        <v>34</v>
      </c>
      <c r="F11742" s="22" t="s">
        <v>42</v>
      </c>
      <c r="G11742" s="1">
        <v>600</v>
      </c>
    </row>
    <row r="11743" spans="2:7">
      <c r="B11743" s="22" t="s">
        <v>239</v>
      </c>
      <c r="C11743" s="22" t="s">
        <v>7</v>
      </c>
      <c r="D11743" s="22" t="s">
        <v>5</v>
      </c>
      <c r="E11743" s="22" t="s">
        <v>34</v>
      </c>
      <c r="F11743" s="22" t="s">
        <v>43</v>
      </c>
      <c r="G11743" s="1">
        <v>8431.89</v>
      </c>
    </row>
    <row r="11744" spans="2:7">
      <c r="B11744" s="22" t="s">
        <v>239</v>
      </c>
      <c r="C11744" s="22" t="s">
        <v>7</v>
      </c>
      <c r="D11744" s="22" t="s">
        <v>5</v>
      </c>
      <c r="E11744" s="22" t="s">
        <v>34</v>
      </c>
      <c r="F11744" s="22" t="s">
        <v>45</v>
      </c>
      <c r="G11744" s="1">
        <v>2261.9499999999998</v>
      </c>
    </row>
    <row r="11745" spans="2:7">
      <c r="B11745" s="22" t="s">
        <v>239</v>
      </c>
      <c r="C11745" s="22" t="s">
        <v>7</v>
      </c>
      <c r="D11745" s="22" t="s">
        <v>5</v>
      </c>
      <c r="E11745" s="22" t="s">
        <v>34</v>
      </c>
      <c r="F11745" s="22" t="s">
        <v>46</v>
      </c>
      <c r="G11745" s="1">
        <v>1740</v>
      </c>
    </row>
    <row r="11746" spans="2:7">
      <c r="B11746" s="22" t="s">
        <v>239</v>
      </c>
      <c r="C11746" s="22" t="s">
        <v>7</v>
      </c>
      <c r="D11746" s="22" t="s">
        <v>5</v>
      </c>
      <c r="E11746" s="22" t="s">
        <v>34</v>
      </c>
      <c r="F11746" s="22" t="s">
        <v>47</v>
      </c>
      <c r="G11746" s="1">
        <v>433.01</v>
      </c>
    </row>
    <row r="11747" spans="2:7">
      <c r="B11747" s="22" t="s">
        <v>239</v>
      </c>
      <c r="C11747" s="22" t="s">
        <v>7</v>
      </c>
      <c r="D11747" s="22" t="s">
        <v>5</v>
      </c>
      <c r="E11747" s="22" t="s">
        <v>34</v>
      </c>
      <c r="F11747" s="22" t="s">
        <v>48</v>
      </c>
      <c r="G11747" s="1">
        <v>160</v>
      </c>
    </row>
    <row r="11748" spans="2:7">
      <c r="B11748" s="22" t="s">
        <v>239</v>
      </c>
      <c r="C11748" s="22" t="s">
        <v>7</v>
      </c>
      <c r="D11748" s="22" t="s">
        <v>5</v>
      </c>
      <c r="E11748" s="22" t="s">
        <v>34</v>
      </c>
      <c r="F11748" s="22" t="s">
        <v>66</v>
      </c>
      <c r="G11748" s="1">
        <v>3807.8</v>
      </c>
    </row>
    <row r="11749" spans="2:7">
      <c r="B11749" s="22" t="s">
        <v>239</v>
      </c>
      <c r="C11749" s="22" t="s">
        <v>7</v>
      </c>
      <c r="D11749" s="22" t="s">
        <v>5</v>
      </c>
      <c r="E11749" s="22" t="s">
        <v>34</v>
      </c>
      <c r="F11749" s="22" t="s">
        <v>85</v>
      </c>
      <c r="G11749" s="1">
        <v>3216.25</v>
      </c>
    </row>
    <row r="11750" spans="2:7">
      <c r="B11750" s="22" t="s">
        <v>239</v>
      </c>
      <c r="C11750" s="22" t="s">
        <v>7</v>
      </c>
      <c r="D11750" s="22" t="s">
        <v>5</v>
      </c>
      <c r="E11750" s="22" t="s">
        <v>34</v>
      </c>
      <c r="F11750" s="22" t="s">
        <v>49</v>
      </c>
      <c r="G11750" s="1">
        <v>6814.65</v>
      </c>
    </row>
    <row r="11751" spans="2:7">
      <c r="B11751" s="22" t="s">
        <v>239</v>
      </c>
      <c r="C11751" s="22" t="s">
        <v>7</v>
      </c>
      <c r="D11751" s="22" t="s">
        <v>5</v>
      </c>
      <c r="E11751" s="22" t="s">
        <v>34</v>
      </c>
      <c r="F11751" s="22" t="s">
        <v>50</v>
      </c>
      <c r="G11751" s="1">
        <v>6585.21</v>
      </c>
    </row>
    <row r="11752" spans="2:7">
      <c r="B11752" s="22" t="s">
        <v>239</v>
      </c>
      <c r="C11752" s="22" t="s">
        <v>7</v>
      </c>
      <c r="D11752" s="22" t="s">
        <v>5</v>
      </c>
      <c r="E11752" s="22" t="s">
        <v>34</v>
      </c>
      <c r="F11752" s="22" t="s">
        <v>51</v>
      </c>
      <c r="G11752" s="1">
        <v>291.08999999999997</v>
      </c>
    </row>
    <row r="11753" spans="2:7">
      <c r="B11753" s="22" t="s">
        <v>239</v>
      </c>
      <c r="C11753" s="22" t="s">
        <v>7</v>
      </c>
      <c r="D11753" s="22" t="s">
        <v>5</v>
      </c>
      <c r="E11753" s="22" t="s">
        <v>34</v>
      </c>
      <c r="F11753" s="22" t="s">
        <v>56</v>
      </c>
      <c r="G11753" s="1">
        <v>293.5</v>
      </c>
    </row>
    <row r="11754" spans="2:7">
      <c r="B11754" s="22" t="s">
        <v>239</v>
      </c>
      <c r="C11754" s="22" t="s">
        <v>7</v>
      </c>
      <c r="D11754" s="22" t="s">
        <v>5</v>
      </c>
      <c r="E11754" s="22" t="s">
        <v>34</v>
      </c>
      <c r="F11754" s="22" t="s">
        <v>57</v>
      </c>
      <c r="G11754" s="1">
        <v>3676.85</v>
      </c>
    </row>
    <row r="11755" spans="2:7">
      <c r="B11755" s="22" t="s">
        <v>239</v>
      </c>
      <c r="C11755" s="22" t="s">
        <v>7</v>
      </c>
      <c r="D11755" s="22" t="s">
        <v>5</v>
      </c>
      <c r="E11755" s="22" t="s">
        <v>34</v>
      </c>
      <c r="F11755" s="22" t="s">
        <v>58</v>
      </c>
      <c r="G11755" s="1">
        <v>2710.67</v>
      </c>
    </row>
    <row r="11756" spans="2:7">
      <c r="B11756" s="22" t="s">
        <v>239</v>
      </c>
      <c r="C11756" s="22" t="s">
        <v>7</v>
      </c>
      <c r="D11756" s="22" t="s">
        <v>5</v>
      </c>
      <c r="E11756" s="22" t="s">
        <v>59</v>
      </c>
      <c r="F11756" s="22" t="s">
        <v>55</v>
      </c>
      <c r="G11756" s="1">
        <v>2857.27</v>
      </c>
    </row>
    <row r="11757" spans="2:7">
      <c r="B11757" s="22" t="s">
        <v>239</v>
      </c>
      <c r="C11757" s="22" t="s">
        <v>7</v>
      </c>
      <c r="D11757" s="22" t="s">
        <v>7</v>
      </c>
      <c r="E11757" s="22" t="s">
        <v>8</v>
      </c>
      <c r="F11757" s="22" t="s">
        <v>9</v>
      </c>
      <c r="G11757" s="1">
        <v>3965</v>
      </c>
    </row>
    <row r="11758" spans="2:7">
      <c r="B11758" s="22" t="s">
        <v>239</v>
      </c>
      <c r="C11758" s="22" t="s">
        <v>7</v>
      </c>
      <c r="D11758" s="22" t="s">
        <v>7</v>
      </c>
      <c r="E11758" s="22" t="s">
        <v>8</v>
      </c>
      <c r="F11758" s="22" t="s">
        <v>10</v>
      </c>
      <c r="G11758" s="1">
        <v>1271.2</v>
      </c>
    </row>
    <row r="11759" spans="2:7">
      <c r="B11759" s="22" t="s">
        <v>239</v>
      </c>
      <c r="C11759" s="22" t="s">
        <v>7</v>
      </c>
      <c r="D11759" s="22" t="s">
        <v>7</v>
      </c>
      <c r="E11759" s="22" t="s">
        <v>8</v>
      </c>
      <c r="F11759" s="22" t="s">
        <v>12</v>
      </c>
      <c r="G11759" s="1">
        <v>9956.83</v>
      </c>
    </row>
    <row r="11760" spans="2:7">
      <c r="B11760" s="22" t="s">
        <v>239</v>
      </c>
      <c r="C11760" s="22" t="s">
        <v>7</v>
      </c>
      <c r="D11760" s="22" t="s">
        <v>7</v>
      </c>
      <c r="E11760" s="22" t="s">
        <v>14</v>
      </c>
      <c r="F11760" s="22" t="s">
        <v>9</v>
      </c>
      <c r="G11760" s="1">
        <v>65969.3</v>
      </c>
    </row>
    <row r="11761" spans="2:7">
      <c r="B11761" s="22" t="s">
        <v>239</v>
      </c>
      <c r="C11761" s="22" t="s">
        <v>7</v>
      </c>
      <c r="D11761" s="22" t="s">
        <v>7</v>
      </c>
      <c r="E11761" s="22" t="s">
        <v>14</v>
      </c>
      <c r="F11761" s="22" t="s">
        <v>11</v>
      </c>
      <c r="G11761" s="1">
        <v>429.32</v>
      </c>
    </row>
    <row r="11762" spans="2:7">
      <c r="B11762" s="22" t="s">
        <v>239</v>
      </c>
      <c r="C11762" s="22" t="s">
        <v>7</v>
      </c>
      <c r="D11762" s="22" t="s">
        <v>7</v>
      </c>
      <c r="E11762" s="22" t="s">
        <v>15</v>
      </c>
      <c r="F11762" s="22" t="s">
        <v>17</v>
      </c>
      <c r="G11762" s="1">
        <v>1823.57</v>
      </c>
    </row>
    <row r="11763" spans="2:7">
      <c r="B11763" s="22" t="s">
        <v>239</v>
      </c>
      <c r="C11763" s="22" t="s">
        <v>7</v>
      </c>
      <c r="D11763" s="22" t="s">
        <v>7</v>
      </c>
      <c r="E11763" s="22" t="s">
        <v>15</v>
      </c>
      <c r="F11763" s="22" t="s">
        <v>18</v>
      </c>
      <c r="G11763" s="1">
        <v>4204.45</v>
      </c>
    </row>
    <row r="11764" spans="2:7">
      <c r="B11764" s="22" t="s">
        <v>239</v>
      </c>
      <c r="C11764" s="22" t="s">
        <v>7</v>
      </c>
      <c r="D11764" s="22" t="s">
        <v>7</v>
      </c>
      <c r="E11764" s="22" t="s">
        <v>15</v>
      </c>
      <c r="F11764" s="22" t="s">
        <v>19</v>
      </c>
      <c r="G11764" s="1">
        <v>1565.66</v>
      </c>
    </row>
    <row r="11765" spans="2:7">
      <c r="B11765" s="22" t="s">
        <v>239</v>
      </c>
      <c r="C11765" s="22" t="s">
        <v>7</v>
      </c>
      <c r="D11765" s="22" t="s">
        <v>7</v>
      </c>
      <c r="E11765" s="22" t="s">
        <v>15</v>
      </c>
      <c r="F11765" s="22" t="s">
        <v>20</v>
      </c>
      <c r="G11765" s="1">
        <v>6901.06</v>
      </c>
    </row>
    <row r="11766" spans="2:7">
      <c r="B11766" s="22" t="s">
        <v>239</v>
      </c>
      <c r="C11766" s="22" t="s">
        <v>7</v>
      </c>
      <c r="D11766" s="22" t="s">
        <v>7</v>
      </c>
      <c r="E11766" s="22" t="s">
        <v>15</v>
      </c>
      <c r="F11766" s="22" t="s">
        <v>21</v>
      </c>
      <c r="G11766" s="1">
        <v>6.3</v>
      </c>
    </row>
    <row r="11767" spans="2:7">
      <c r="B11767" s="22" t="s">
        <v>239</v>
      </c>
      <c r="C11767" s="22" t="s">
        <v>7</v>
      </c>
      <c r="D11767" s="22" t="s">
        <v>7</v>
      </c>
      <c r="E11767" s="22" t="s">
        <v>15</v>
      </c>
      <c r="F11767" s="22" t="s">
        <v>22</v>
      </c>
      <c r="G11767" s="1">
        <v>28.81</v>
      </c>
    </row>
    <row r="11768" spans="2:7">
      <c r="B11768" s="22" t="s">
        <v>239</v>
      </c>
      <c r="C11768" s="22" t="s">
        <v>7</v>
      </c>
      <c r="D11768" s="22" t="s">
        <v>7</v>
      </c>
      <c r="E11768" s="22" t="s">
        <v>15</v>
      </c>
      <c r="F11768" s="22" t="s">
        <v>23</v>
      </c>
      <c r="G11768" s="1">
        <v>95.29</v>
      </c>
    </row>
    <row r="11769" spans="2:7">
      <c r="B11769" s="22" t="s">
        <v>239</v>
      </c>
      <c r="C11769" s="22" t="s">
        <v>7</v>
      </c>
      <c r="D11769" s="22" t="s">
        <v>7</v>
      </c>
      <c r="E11769" s="22" t="s">
        <v>15</v>
      </c>
      <c r="F11769" s="22" t="s">
        <v>24</v>
      </c>
      <c r="G11769" s="1">
        <v>635.46</v>
      </c>
    </row>
    <row r="11770" spans="2:7">
      <c r="B11770" s="22" t="s">
        <v>239</v>
      </c>
      <c r="C11770" s="22" t="s">
        <v>7</v>
      </c>
      <c r="D11770" s="22" t="s">
        <v>7</v>
      </c>
      <c r="E11770" s="22" t="s">
        <v>15</v>
      </c>
      <c r="F11770" s="22" t="s">
        <v>25</v>
      </c>
      <c r="G11770" s="1">
        <v>1504.29</v>
      </c>
    </row>
    <row r="11771" spans="2:7">
      <c r="B11771" s="22" t="s">
        <v>239</v>
      </c>
      <c r="C11771" s="22" t="s">
        <v>7</v>
      </c>
      <c r="D11771" s="22" t="s">
        <v>7</v>
      </c>
      <c r="E11771" s="22" t="s">
        <v>15</v>
      </c>
      <c r="F11771" s="22" t="s">
        <v>26</v>
      </c>
      <c r="G11771" s="1">
        <v>15580.95</v>
      </c>
    </row>
    <row r="11772" spans="2:7">
      <c r="B11772" s="22" t="s">
        <v>239</v>
      </c>
      <c r="C11772" s="22" t="s">
        <v>7</v>
      </c>
      <c r="D11772" s="22" t="s">
        <v>7</v>
      </c>
      <c r="E11772" s="22" t="s">
        <v>28</v>
      </c>
      <c r="F11772" s="22" t="s">
        <v>29</v>
      </c>
      <c r="G11772" s="1">
        <v>744.7</v>
      </c>
    </row>
    <row r="11773" spans="2:7">
      <c r="B11773" s="22" t="s">
        <v>239</v>
      </c>
      <c r="C11773" s="22" t="s">
        <v>7</v>
      </c>
      <c r="D11773" s="22" t="s">
        <v>7</v>
      </c>
      <c r="E11773" s="22" t="s">
        <v>28</v>
      </c>
      <c r="F11773" s="22" t="s">
        <v>31</v>
      </c>
      <c r="G11773" s="1">
        <v>12045.69</v>
      </c>
    </row>
    <row r="11774" spans="2:7">
      <c r="B11774" s="22" t="s">
        <v>239</v>
      </c>
      <c r="C11774" s="22" t="s">
        <v>7</v>
      </c>
      <c r="D11774" s="22" t="s">
        <v>7</v>
      </c>
      <c r="E11774" s="22" t="s">
        <v>28</v>
      </c>
      <c r="F11774" s="22" t="s">
        <v>33</v>
      </c>
      <c r="G11774" s="1">
        <v>431.19</v>
      </c>
    </row>
    <row r="11775" spans="2:7">
      <c r="B11775" s="22" t="s">
        <v>239</v>
      </c>
      <c r="C11775" s="22" t="s">
        <v>7</v>
      </c>
      <c r="D11775" s="22" t="s">
        <v>7</v>
      </c>
      <c r="E11775" s="22" t="s">
        <v>34</v>
      </c>
      <c r="F11775" s="22" t="s">
        <v>35</v>
      </c>
      <c r="G11775" s="1">
        <v>7193.7</v>
      </c>
    </row>
    <row r="11776" spans="2:7">
      <c r="B11776" s="22" t="s">
        <v>239</v>
      </c>
      <c r="C11776" s="22" t="s">
        <v>7</v>
      </c>
      <c r="D11776" s="22" t="s">
        <v>7</v>
      </c>
      <c r="E11776" s="22" t="s">
        <v>34</v>
      </c>
      <c r="F11776" s="22" t="s">
        <v>37</v>
      </c>
      <c r="G11776" s="1">
        <v>69.98</v>
      </c>
    </row>
    <row r="11777" spans="2:7">
      <c r="B11777" s="22" t="s">
        <v>239</v>
      </c>
      <c r="C11777" s="22" t="s">
        <v>7</v>
      </c>
      <c r="D11777" s="22" t="s">
        <v>7</v>
      </c>
      <c r="E11777" s="22" t="s">
        <v>34</v>
      </c>
      <c r="F11777" s="22" t="s">
        <v>39</v>
      </c>
      <c r="G11777" s="1">
        <v>63223.19</v>
      </c>
    </row>
    <row r="11778" spans="2:7">
      <c r="B11778" s="22" t="s">
        <v>239</v>
      </c>
      <c r="C11778" s="22" t="s">
        <v>7</v>
      </c>
      <c r="D11778" s="22" t="s">
        <v>7</v>
      </c>
      <c r="E11778" s="22" t="s">
        <v>34</v>
      </c>
      <c r="F11778" s="22" t="s">
        <v>42</v>
      </c>
      <c r="G11778" s="1">
        <v>204.8</v>
      </c>
    </row>
    <row r="11779" spans="2:7">
      <c r="B11779" s="22" t="s">
        <v>239</v>
      </c>
      <c r="C11779" s="22" t="s">
        <v>7</v>
      </c>
      <c r="D11779" s="22" t="s">
        <v>7</v>
      </c>
      <c r="E11779" s="22" t="s">
        <v>34</v>
      </c>
      <c r="F11779" s="22" t="s">
        <v>47</v>
      </c>
      <c r="G11779" s="1">
        <v>34442.1</v>
      </c>
    </row>
    <row r="11780" spans="2:7">
      <c r="B11780" s="22" t="s">
        <v>239</v>
      </c>
      <c r="C11780" s="22" t="s">
        <v>7</v>
      </c>
      <c r="D11780" s="22" t="s">
        <v>7</v>
      </c>
      <c r="E11780" s="22" t="s">
        <v>34</v>
      </c>
      <c r="F11780" s="22" t="s">
        <v>75</v>
      </c>
      <c r="G11780" s="1">
        <v>544.52</v>
      </c>
    </row>
    <row r="11781" spans="2:7">
      <c r="B11781" s="22" t="s">
        <v>239</v>
      </c>
      <c r="C11781" s="22" t="s">
        <v>7</v>
      </c>
      <c r="D11781" s="22" t="s">
        <v>7</v>
      </c>
      <c r="E11781" s="22" t="s">
        <v>34</v>
      </c>
      <c r="F11781" s="22" t="s">
        <v>66</v>
      </c>
      <c r="G11781" s="1">
        <v>2695</v>
      </c>
    </row>
    <row r="11782" spans="2:7">
      <c r="B11782" s="22" t="s">
        <v>240</v>
      </c>
      <c r="C11782" s="22" t="s">
        <v>7</v>
      </c>
      <c r="D11782" s="22" t="s">
        <v>5</v>
      </c>
      <c r="E11782" s="22" t="s">
        <v>7</v>
      </c>
      <c r="F11782" s="22" t="s">
        <v>6</v>
      </c>
      <c r="G11782" s="1">
        <v>-217934.1</v>
      </c>
    </row>
    <row r="11783" spans="2:7">
      <c r="B11783" s="22" t="s">
        <v>240</v>
      </c>
      <c r="C11783" s="22" t="s">
        <v>7</v>
      </c>
      <c r="D11783" s="22" t="s">
        <v>5</v>
      </c>
      <c r="E11783" s="22" t="s">
        <v>8</v>
      </c>
      <c r="F11783" s="22" t="s">
        <v>9</v>
      </c>
      <c r="G11783" s="1">
        <v>2742878</v>
      </c>
    </row>
    <row r="11784" spans="2:7">
      <c r="B11784" s="22" t="s">
        <v>240</v>
      </c>
      <c r="C11784" s="22" t="s">
        <v>7</v>
      </c>
      <c r="D11784" s="22" t="s">
        <v>5</v>
      </c>
      <c r="E11784" s="22" t="s">
        <v>8</v>
      </c>
      <c r="F11784" s="22" t="s">
        <v>10</v>
      </c>
      <c r="G11784" s="1">
        <v>1006.46</v>
      </c>
    </row>
    <row r="11785" spans="2:7">
      <c r="B11785" s="22" t="s">
        <v>240</v>
      </c>
      <c r="C11785" s="22" t="s">
        <v>7</v>
      </c>
      <c r="D11785" s="22" t="s">
        <v>5</v>
      </c>
      <c r="E11785" s="22" t="s">
        <v>8</v>
      </c>
      <c r="F11785" s="22" t="s">
        <v>11</v>
      </c>
      <c r="G11785" s="1">
        <v>8540.5</v>
      </c>
    </row>
    <row r="11786" spans="2:7">
      <c r="B11786" s="22" t="s">
        <v>240</v>
      </c>
      <c r="C11786" s="22" t="s">
        <v>7</v>
      </c>
      <c r="D11786" s="22" t="s">
        <v>5</v>
      </c>
      <c r="E11786" s="22" t="s">
        <v>8</v>
      </c>
      <c r="F11786" s="22" t="s">
        <v>12</v>
      </c>
      <c r="G11786" s="1">
        <v>7792.08</v>
      </c>
    </row>
    <row r="11787" spans="2:7">
      <c r="B11787" s="22" t="s">
        <v>240</v>
      </c>
      <c r="C11787" s="22" t="s">
        <v>7</v>
      </c>
      <c r="D11787" s="22" t="s">
        <v>5</v>
      </c>
      <c r="E11787" s="22" t="s">
        <v>8</v>
      </c>
      <c r="F11787" s="22" t="s">
        <v>70</v>
      </c>
      <c r="G11787" s="1">
        <v>34208.800000000003</v>
      </c>
    </row>
    <row r="11788" spans="2:7">
      <c r="B11788" s="22" t="s">
        <v>240</v>
      </c>
      <c r="C11788" s="22" t="s">
        <v>7</v>
      </c>
      <c r="D11788" s="22" t="s">
        <v>5</v>
      </c>
      <c r="E11788" s="22" t="s">
        <v>14</v>
      </c>
      <c r="F11788" s="22" t="s">
        <v>9</v>
      </c>
      <c r="G11788" s="1">
        <v>977452.58</v>
      </c>
    </row>
    <row r="11789" spans="2:7">
      <c r="B11789" s="22" t="s">
        <v>240</v>
      </c>
      <c r="C11789" s="22" t="s">
        <v>7</v>
      </c>
      <c r="D11789" s="22" t="s">
        <v>5</v>
      </c>
      <c r="E11789" s="22" t="s">
        <v>14</v>
      </c>
      <c r="F11789" s="22" t="s">
        <v>10</v>
      </c>
      <c r="G11789" s="1">
        <v>23945.91</v>
      </c>
    </row>
    <row r="11790" spans="2:7">
      <c r="B11790" s="22" t="s">
        <v>240</v>
      </c>
      <c r="C11790" s="22" t="s">
        <v>7</v>
      </c>
      <c r="D11790" s="22" t="s">
        <v>5</v>
      </c>
      <c r="E11790" s="22" t="s">
        <v>14</v>
      </c>
      <c r="F11790" s="22" t="s">
        <v>11</v>
      </c>
      <c r="G11790" s="1">
        <v>31581.9</v>
      </c>
    </row>
    <row r="11791" spans="2:7">
      <c r="B11791" s="22" t="s">
        <v>240</v>
      </c>
      <c r="C11791" s="22" t="s">
        <v>7</v>
      </c>
      <c r="D11791" s="22" t="s">
        <v>5</v>
      </c>
      <c r="E11791" s="22" t="s">
        <v>14</v>
      </c>
      <c r="F11791" s="22" t="s">
        <v>13</v>
      </c>
      <c r="G11791" s="1">
        <v>4700.08</v>
      </c>
    </row>
    <row r="11792" spans="2:7">
      <c r="B11792" s="22" t="s">
        <v>240</v>
      </c>
      <c r="C11792" s="22" t="s">
        <v>7</v>
      </c>
      <c r="D11792" s="22" t="s">
        <v>5</v>
      </c>
      <c r="E11792" s="22" t="s">
        <v>15</v>
      </c>
      <c r="F11792" s="22" t="s">
        <v>17</v>
      </c>
      <c r="G11792" s="1">
        <v>152247.92000000001</v>
      </c>
    </row>
    <row r="11793" spans="2:7">
      <c r="B11793" s="22" t="s">
        <v>240</v>
      </c>
      <c r="C11793" s="22" t="s">
        <v>7</v>
      </c>
      <c r="D11793" s="22" t="s">
        <v>5</v>
      </c>
      <c r="E11793" s="22" t="s">
        <v>15</v>
      </c>
      <c r="F11793" s="22" t="s">
        <v>18</v>
      </c>
      <c r="G11793" s="1">
        <v>78436.39</v>
      </c>
    </row>
    <row r="11794" spans="2:7">
      <c r="B11794" s="22" t="s">
        <v>240</v>
      </c>
      <c r="C11794" s="22" t="s">
        <v>7</v>
      </c>
      <c r="D11794" s="22" t="s">
        <v>5</v>
      </c>
      <c r="E11794" s="22" t="s">
        <v>15</v>
      </c>
      <c r="F11794" s="22" t="s">
        <v>19</v>
      </c>
      <c r="G11794" s="1">
        <v>461497.65</v>
      </c>
    </row>
    <row r="11795" spans="2:7">
      <c r="B11795" s="22" t="s">
        <v>240</v>
      </c>
      <c r="C11795" s="22" t="s">
        <v>7</v>
      </c>
      <c r="D11795" s="22" t="s">
        <v>5</v>
      </c>
      <c r="E11795" s="22" t="s">
        <v>15</v>
      </c>
      <c r="F11795" s="22" t="s">
        <v>20</v>
      </c>
      <c r="G11795" s="1">
        <v>126815.37</v>
      </c>
    </row>
    <row r="11796" spans="2:7">
      <c r="B11796" s="22" t="s">
        <v>240</v>
      </c>
      <c r="C11796" s="22" t="s">
        <v>7</v>
      </c>
      <c r="D11796" s="22" t="s">
        <v>5</v>
      </c>
      <c r="E11796" s="22" t="s">
        <v>15</v>
      </c>
      <c r="F11796" s="22" t="s">
        <v>97</v>
      </c>
      <c r="G11796" s="1">
        <v>88020.28</v>
      </c>
    </row>
    <row r="11797" spans="2:7">
      <c r="B11797" s="22" t="s">
        <v>240</v>
      </c>
      <c r="C11797" s="22" t="s">
        <v>7</v>
      </c>
      <c r="D11797" s="22" t="s">
        <v>5</v>
      </c>
      <c r="E11797" s="22" t="s">
        <v>15</v>
      </c>
      <c r="F11797" s="22" t="s">
        <v>21</v>
      </c>
      <c r="G11797" s="1">
        <v>24027.439999999999</v>
      </c>
    </row>
    <row r="11798" spans="2:7">
      <c r="B11798" s="22" t="s">
        <v>240</v>
      </c>
      <c r="C11798" s="22" t="s">
        <v>7</v>
      </c>
      <c r="D11798" s="22" t="s">
        <v>5</v>
      </c>
      <c r="E11798" s="22" t="s">
        <v>15</v>
      </c>
      <c r="F11798" s="22" t="s">
        <v>22</v>
      </c>
      <c r="G11798" s="1">
        <v>5958.49</v>
      </c>
    </row>
    <row r="11799" spans="2:7">
      <c r="B11799" s="22" t="s">
        <v>240</v>
      </c>
      <c r="C11799" s="22" t="s">
        <v>7</v>
      </c>
      <c r="D11799" s="22" t="s">
        <v>5</v>
      </c>
      <c r="E11799" s="22" t="s">
        <v>15</v>
      </c>
      <c r="F11799" s="22" t="s">
        <v>23</v>
      </c>
      <c r="G11799" s="1">
        <v>16988.95</v>
      </c>
    </row>
    <row r="11800" spans="2:7">
      <c r="B11800" s="22" t="s">
        <v>240</v>
      </c>
      <c r="C11800" s="22" t="s">
        <v>7</v>
      </c>
      <c r="D11800" s="22" t="s">
        <v>5</v>
      </c>
      <c r="E11800" s="22" t="s">
        <v>15</v>
      </c>
      <c r="F11800" s="22" t="s">
        <v>24</v>
      </c>
      <c r="G11800" s="1">
        <v>39832.980000000003</v>
      </c>
    </row>
    <row r="11801" spans="2:7">
      <c r="B11801" s="22" t="s">
        <v>240</v>
      </c>
      <c r="C11801" s="22" t="s">
        <v>7</v>
      </c>
      <c r="D11801" s="22" t="s">
        <v>5</v>
      </c>
      <c r="E11801" s="22" t="s">
        <v>15</v>
      </c>
      <c r="F11801" s="22" t="s">
        <v>25</v>
      </c>
      <c r="G11801" s="1">
        <v>408831.58</v>
      </c>
    </row>
    <row r="11802" spans="2:7">
      <c r="B11802" s="22" t="s">
        <v>240</v>
      </c>
      <c r="C11802" s="22" t="s">
        <v>7</v>
      </c>
      <c r="D11802" s="22" t="s">
        <v>5</v>
      </c>
      <c r="E11802" s="22" t="s">
        <v>15</v>
      </c>
      <c r="F11802" s="22" t="s">
        <v>26</v>
      </c>
      <c r="G11802" s="1">
        <v>365730.44</v>
      </c>
    </row>
    <row r="11803" spans="2:7">
      <c r="B11803" s="22" t="s">
        <v>240</v>
      </c>
      <c r="C11803" s="22" t="s">
        <v>7</v>
      </c>
      <c r="D11803" s="22" t="s">
        <v>5</v>
      </c>
      <c r="E11803" s="22" t="s">
        <v>15</v>
      </c>
      <c r="F11803" s="22" t="s">
        <v>27</v>
      </c>
      <c r="G11803" s="1">
        <v>249.56</v>
      </c>
    </row>
    <row r="11804" spans="2:7">
      <c r="B11804" s="22" t="s">
        <v>240</v>
      </c>
      <c r="C11804" s="22" t="s">
        <v>7</v>
      </c>
      <c r="D11804" s="22" t="s">
        <v>5</v>
      </c>
      <c r="E11804" s="22" t="s">
        <v>15</v>
      </c>
      <c r="F11804" s="22" t="s">
        <v>72</v>
      </c>
      <c r="G11804" s="1">
        <v>92.71</v>
      </c>
    </row>
    <row r="11805" spans="2:7">
      <c r="B11805" s="22" t="s">
        <v>240</v>
      </c>
      <c r="C11805" s="22" t="s">
        <v>7</v>
      </c>
      <c r="D11805" s="22" t="s">
        <v>5</v>
      </c>
      <c r="E11805" s="22" t="s">
        <v>28</v>
      </c>
      <c r="F11805" s="22" t="s">
        <v>29</v>
      </c>
      <c r="G11805" s="1">
        <v>243129.93</v>
      </c>
    </row>
    <row r="11806" spans="2:7">
      <c r="B11806" s="22" t="s">
        <v>240</v>
      </c>
      <c r="C11806" s="22" t="s">
        <v>7</v>
      </c>
      <c r="D11806" s="22" t="s">
        <v>5</v>
      </c>
      <c r="E11806" s="22" t="s">
        <v>28</v>
      </c>
      <c r="F11806" s="22" t="s">
        <v>30</v>
      </c>
      <c r="G11806" s="1">
        <v>35078.9</v>
      </c>
    </row>
    <row r="11807" spans="2:7">
      <c r="B11807" s="22" t="s">
        <v>240</v>
      </c>
      <c r="C11807" s="22" t="s">
        <v>7</v>
      </c>
      <c r="D11807" s="22" t="s">
        <v>5</v>
      </c>
      <c r="E11807" s="22" t="s">
        <v>28</v>
      </c>
      <c r="F11807" s="22" t="s">
        <v>31</v>
      </c>
      <c r="G11807" s="1">
        <v>223712.52</v>
      </c>
    </row>
    <row r="11808" spans="2:7">
      <c r="B11808" s="22" t="s">
        <v>240</v>
      </c>
      <c r="C11808" s="22" t="s">
        <v>7</v>
      </c>
      <c r="D11808" s="22" t="s">
        <v>5</v>
      </c>
      <c r="E11808" s="22" t="s">
        <v>28</v>
      </c>
      <c r="F11808" s="22" t="s">
        <v>32</v>
      </c>
      <c r="G11808" s="1">
        <v>78268.36</v>
      </c>
    </row>
    <row r="11809" spans="2:7">
      <c r="B11809" s="22" t="s">
        <v>240</v>
      </c>
      <c r="C11809" s="22" t="s">
        <v>7</v>
      </c>
      <c r="D11809" s="22" t="s">
        <v>5</v>
      </c>
      <c r="E11809" s="22" t="s">
        <v>28</v>
      </c>
      <c r="F11809" s="22" t="s">
        <v>33</v>
      </c>
      <c r="G11809" s="1">
        <v>61366.47</v>
      </c>
    </row>
    <row r="11810" spans="2:7">
      <c r="B11810" s="22" t="s">
        <v>240</v>
      </c>
      <c r="C11810" s="22" t="s">
        <v>7</v>
      </c>
      <c r="D11810" s="22" t="s">
        <v>5</v>
      </c>
      <c r="E11810" s="22" t="s">
        <v>34</v>
      </c>
      <c r="F11810" s="22" t="s">
        <v>35</v>
      </c>
      <c r="G11810" s="1">
        <v>4140.97</v>
      </c>
    </row>
    <row r="11811" spans="2:7">
      <c r="B11811" s="22" t="s">
        <v>240</v>
      </c>
      <c r="C11811" s="22" t="s">
        <v>7</v>
      </c>
      <c r="D11811" s="22" t="s">
        <v>5</v>
      </c>
      <c r="E11811" s="22" t="s">
        <v>34</v>
      </c>
      <c r="F11811" s="22" t="s">
        <v>36</v>
      </c>
      <c r="G11811" s="1">
        <v>930.95</v>
      </c>
    </row>
    <row r="11812" spans="2:7">
      <c r="B11812" s="22" t="s">
        <v>240</v>
      </c>
      <c r="C11812" s="22" t="s">
        <v>7</v>
      </c>
      <c r="D11812" s="22" t="s">
        <v>5</v>
      </c>
      <c r="E11812" s="22" t="s">
        <v>34</v>
      </c>
      <c r="F11812" s="22" t="s">
        <v>37</v>
      </c>
      <c r="G11812" s="1">
        <v>53074.23</v>
      </c>
    </row>
    <row r="11813" spans="2:7">
      <c r="B11813" s="22" t="s">
        <v>240</v>
      </c>
      <c r="C11813" s="22" t="s">
        <v>7</v>
      </c>
      <c r="D11813" s="22" t="s">
        <v>5</v>
      </c>
      <c r="E11813" s="22" t="s">
        <v>34</v>
      </c>
      <c r="F11813" s="22" t="s">
        <v>38</v>
      </c>
      <c r="G11813" s="1">
        <v>53466.79</v>
      </c>
    </row>
    <row r="11814" spans="2:7">
      <c r="B11814" s="22" t="s">
        <v>240</v>
      </c>
      <c r="C11814" s="22" t="s">
        <v>7</v>
      </c>
      <c r="D11814" s="22" t="s">
        <v>5</v>
      </c>
      <c r="E11814" s="22" t="s">
        <v>34</v>
      </c>
      <c r="F11814" s="22" t="s">
        <v>39</v>
      </c>
      <c r="G11814" s="1">
        <v>52112.95</v>
      </c>
    </row>
    <row r="11815" spans="2:7">
      <c r="B11815" s="22" t="s">
        <v>240</v>
      </c>
      <c r="C11815" s="22" t="s">
        <v>7</v>
      </c>
      <c r="D11815" s="22" t="s">
        <v>5</v>
      </c>
      <c r="E11815" s="22" t="s">
        <v>34</v>
      </c>
      <c r="F11815" s="22" t="s">
        <v>40</v>
      </c>
      <c r="G11815" s="1">
        <v>2976</v>
      </c>
    </row>
    <row r="11816" spans="2:7">
      <c r="B11816" s="22" t="s">
        <v>240</v>
      </c>
      <c r="C11816" s="22" t="s">
        <v>7</v>
      </c>
      <c r="D11816" s="22" t="s">
        <v>5</v>
      </c>
      <c r="E11816" s="22" t="s">
        <v>34</v>
      </c>
      <c r="F11816" s="22" t="s">
        <v>65</v>
      </c>
      <c r="G11816" s="1">
        <v>1136</v>
      </c>
    </row>
    <row r="11817" spans="2:7">
      <c r="B11817" s="22" t="s">
        <v>240</v>
      </c>
      <c r="C11817" s="22" t="s">
        <v>7</v>
      </c>
      <c r="D11817" s="22" t="s">
        <v>5</v>
      </c>
      <c r="E11817" s="22" t="s">
        <v>34</v>
      </c>
      <c r="F11817" s="22" t="s">
        <v>42</v>
      </c>
      <c r="G11817" s="1">
        <v>33360.339999999997</v>
      </c>
    </row>
    <row r="11818" spans="2:7">
      <c r="B11818" s="22" t="s">
        <v>240</v>
      </c>
      <c r="C11818" s="22" t="s">
        <v>7</v>
      </c>
      <c r="D11818" s="22" t="s">
        <v>5</v>
      </c>
      <c r="E11818" s="22" t="s">
        <v>34</v>
      </c>
      <c r="F11818" s="22" t="s">
        <v>45</v>
      </c>
      <c r="G11818" s="1">
        <v>24352.65</v>
      </c>
    </row>
    <row r="11819" spans="2:7">
      <c r="B11819" s="22" t="s">
        <v>240</v>
      </c>
      <c r="C11819" s="22" t="s">
        <v>7</v>
      </c>
      <c r="D11819" s="22" t="s">
        <v>5</v>
      </c>
      <c r="E11819" s="22" t="s">
        <v>34</v>
      </c>
      <c r="F11819" s="22" t="s">
        <v>46</v>
      </c>
      <c r="G11819" s="1">
        <v>13169.58</v>
      </c>
    </row>
    <row r="11820" spans="2:7">
      <c r="B11820" s="22" t="s">
        <v>240</v>
      </c>
      <c r="C11820" s="22" t="s">
        <v>7</v>
      </c>
      <c r="D11820" s="22" t="s">
        <v>5</v>
      </c>
      <c r="E11820" s="22" t="s">
        <v>34</v>
      </c>
      <c r="F11820" s="22" t="s">
        <v>47</v>
      </c>
      <c r="G11820" s="1">
        <v>6860.77</v>
      </c>
    </row>
    <row r="11821" spans="2:7">
      <c r="B11821" s="22" t="s">
        <v>240</v>
      </c>
      <c r="C11821" s="22" t="s">
        <v>7</v>
      </c>
      <c r="D11821" s="22" t="s">
        <v>5</v>
      </c>
      <c r="E11821" s="22" t="s">
        <v>34</v>
      </c>
      <c r="F11821" s="22" t="s">
        <v>48</v>
      </c>
      <c r="G11821" s="1">
        <v>688.17</v>
      </c>
    </row>
    <row r="11822" spans="2:7">
      <c r="B11822" s="22" t="s">
        <v>240</v>
      </c>
      <c r="C11822" s="22" t="s">
        <v>7</v>
      </c>
      <c r="D11822" s="22" t="s">
        <v>5</v>
      </c>
      <c r="E11822" s="22" t="s">
        <v>34</v>
      </c>
      <c r="F11822" s="22" t="s">
        <v>75</v>
      </c>
      <c r="G11822" s="1">
        <v>9127.99</v>
      </c>
    </row>
    <row r="11823" spans="2:7">
      <c r="B11823" s="22" t="s">
        <v>240</v>
      </c>
      <c r="C11823" s="22" t="s">
        <v>7</v>
      </c>
      <c r="D11823" s="22" t="s">
        <v>5</v>
      </c>
      <c r="E11823" s="22" t="s">
        <v>34</v>
      </c>
      <c r="F11823" s="22" t="s">
        <v>66</v>
      </c>
      <c r="G11823" s="1">
        <v>10400.870000000001</v>
      </c>
    </row>
    <row r="11824" spans="2:7">
      <c r="B11824" s="22" t="s">
        <v>240</v>
      </c>
      <c r="C11824" s="22" t="s">
        <v>7</v>
      </c>
      <c r="D11824" s="22" t="s">
        <v>5</v>
      </c>
      <c r="E11824" s="22" t="s">
        <v>34</v>
      </c>
      <c r="F11824" s="22" t="s">
        <v>49</v>
      </c>
      <c r="G11824" s="1">
        <v>101042.68</v>
      </c>
    </row>
    <row r="11825" spans="2:7">
      <c r="B11825" s="22" t="s">
        <v>240</v>
      </c>
      <c r="C11825" s="22" t="s">
        <v>7</v>
      </c>
      <c r="D11825" s="22" t="s">
        <v>5</v>
      </c>
      <c r="E11825" s="22" t="s">
        <v>34</v>
      </c>
      <c r="F11825" s="22" t="s">
        <v>50</v>
      </c>
      <c r="G11825" s="1">
        <v>65121.26</v>
      </c>
    </row>
    <row r="11826" spans="2:7">
      <c r="B11826" s="22" t="s">
        <v>240</v>
      </c>
      <c r="C11826" s="22" t="s">
        <v>7</v>
      </c>
      <c r="D11826" s="22" t="s">
        <v>5</v>
      </c>
      <c r="E11826" s="22" t="s">
        <v>34</v>
      </c>
      <c r="F11826" s="22" t="s">
        <v>51</v>
      </c>
      <c r="G11826" s="1">
        <v>1272.3900000000001</v>
      </c>
    </row>
    <row r="11827" spans="2:7">
      <c r="B11827" s="22" t="s">
        <v>240</v>
      </c>
      <c r="C11827" s="22" t="s">
        <v>7</v>
      </c>
      <c r="D11827" s="22" t="s">
        <v>5</v>
      </c>
      <c r="E11827" s="22" t="s">
        <v>34</v>
      </c>
      <c r="F11827" s="22" t="s">
        <v>52</v>
      </c>
      <c r="G11827" s="1">
        <v>21614.83</v>
      </c>
    </row>
    <row r="11828" spans="2:7">
      <c r="B11828" s="22" t="s">
        <v>240</v>
      </c>
      <c r="C11828" s="22" t="s">
        <v>7</v>
      </c>
      <c r="D11828" s="22" t="s">
        <v>5</v>
      </c>
      <c r="E11828" s="22" t="s">
        <v>34</v>
      </c>
      <c r="F11828" s="22" t="s">
        <v>53</v>
      </c>
      <c r="G11828" s="1">
        <v>59593.61</v>
      </c>
    </row>
    <row r="11829" spans="2:7">
      <c r="B11829" s="22" t="s">
        <v>240</v>
      </c>
      <c r="C11829" s="22" t="s">
        <v>7</v>
      </c>
      <c r="D11829" s="22" t="s">
        <v>5</v>
      </c>
      <c r="E11829" s="22" t="s">
        <v>34</v>
      </c>
      <c r="F11829" s="22" t="s">
        <v>54</v>
      </c>
      <c r="G11829" s="1">
        <v>609.02</v>
      </c>
    </row>
    <row r="11830" spans="2:7">
      <c r="B11830" s="22" t="s">
        <v>240</v>
      </c>
      <c r="C11830" s="22" t="s">
        <v>7</v>
      </c>
      <c r="D11830" s="22" t="s">
        <v>5</v>
      </c>
      <c r="E11830" s="22" t="s">
        <v>34</v>
      </c>
      <c r="F11830" s="22" t="s">
        <v>68</v>
      </c>
      <c r="G11830" s="1">
        <v>1345.65</v>
      </c>
    </row>
    <row r="11831" spans="2:7">
      <c r="B11831" s="22" t="s">
        <v>240</v>
      </c>
      <c r="C11831" s="22" t="s">
        <v>7</v>
      </c>
      <c r="D11831" s="22" t="s">
        <v>5</v>
      </c>
      <c r="E11831" s="22" t="s">
        <v>34</v>
      </c>
      <c r="F11831" s="22" t="s">
        <v>55</v>
      </c>
      <c r="G11831" s="1">
        <v>540</v>
      </c>
    </row>
    <row r="11832" spans="2:7">
      <c r="B11832" s="22" t="s">
        <v>240</v>
      </c>
      <c r="C11832" s="22" t="s">
        <v>7</v>
      </c>
      <c r="D11832" s="22" t="s">
        <v>5</v>
      </c>
      <c r="E11832" s="22" t="s">
        <v>34</v>
      </c>
      <c r="F11832" s="22" t="s">
        <v>56</v>
      </c>
      <c r="G11832" s="1">
        <v>559294.02</v>
      </c>
    </row>
    <row r="11833" spans="2:7">
      <c r="B11833" s="22" t="s">
        <v>240</v>
      </c>
      <c r="C11833" s="22" t="s">
        <v>7</v>
      </c>
      <c r="D11833" s="22" t="s">
        <v>5</v>
      </c>
      <c r="E11833" s="22" t="s">
        <v>34</v>
      </c>
      <c r="F11833" s="22" t="s">
        <v>106</v>
      </c>
      <c r="G11833" s="1">
        <v>4245</v>
      </c>
    </row>
    <row r="11834" spans="2:7">
      <c r="B11834" s="22" t="s">
        <v>240</v>
      </c>
      <c r="C11834" s="22" t="s">
        <v>7</v>
      </c>
      <c r="D11834" s="22" t="s">
        <v>5</v>
      </c>
      <c r="E11834" s="22" t="s">
        <v>34</v>
      </c>
      <c r="F11834" s="22" t="s">
        <v>57</v>
      </c>
      <c r="G11834" s="1">
        <v>106112.95</v>
      </c>
    </row>
    <row r="11835" spans="2:7">
      <c r="B11835" s="22" t="s">
        <v>240</v>
      </c>
      <c r="C11835" s="22" t="s">
        <v>7</v>
      </c>
      <c r="D11835" s="22" t="s">
        <v>5</v>
      </c>
      <c r="E11835" s="22" t="s">
        <v>34</v>
      </c>
      <c r="F11835" s="22" t="s">
        <v>91</v>
      </c>
      <c r="G11835" s="1">
        <v>2631.66</v>
      </c>
    </row>
    <row r="11836" spans="2:7">
      <c r="B11836" s="22" t="s">
        <v>240</v>
      </c>
      <c r="C11836" s="22" t="s">
        <v>7</v>
      </c>
      <c r="D11836" s="22" t="s">
        <v>5</v>
      </c>
      <c r="E11836" s="22" t="s">
        <v>34</v>
      </c>
      <c r="F11836" s="22" t="s">
        <v>58</v>
      </c>
      <c r="G11836" s="1">
        <v>18663.95</v>
      </c>
    </row>
    <row r="11837" spans="2:7">
      <c r="B11837" s="22" t="s">
        <v>240</v>
      </c>
      <c r="C11837" s="22" t="s">
        <v>7</v>
      </c>
      <c r="D11837" s="22" t="s">
        <v>5</v>
      </c>
      <c r="E11837" s="22" t="s">
        <v>59</v>
      </c>
      <c r="F11837" s="22" t="s">
        <v>55</v>
      </c>
      <c r="G11837" s="1">
        <v>2115.23</v>
      </c>
    </row>
    <row r="11838" spans="2:7">
      <c r="B11838" s="22" t="s">
        <v>240</v>
      </c>
      <c r="C11838" s="22" t="s">
        <v>7</v>
      </c>
      <c r="D11838" s="22" t="s">
        <v>7</v>
      </c>
      <c r="E11838" s="22" t="s">
        <v>5</v>
      </c>
      <c r="F11838" s="22" t="s">
        <v>6</v>
      </c>
      <c r="G11838" s="1">
        <v>217934.1</v>
      </c>
    </row>
    <row r="11839" spans="2:7">
      <c r="B11839" s="22" t="s">
        <v>240</v>
      </c>
      <c r="C11839" s="22" t="s">
        <v>7</v>
      </c>
      <c r="D11839" s="22" t="s">
        <v>7</v>
      </c>
      <c r="E11839" s="22" t="s">
        <v>8</v>
      </c>
      <c r="F11839" s="22" t="s">
        <v>9</v>
      </c>
      <c r="G11839" s="1">
        <v>310294.26</v>
      </c>
    </row>
    <row r="11840" spans="2:7">
      <c r="B11840" s="22" t="s">
        <v>240</v>
      </c>
      <c r="C11840" s="22" t="s">
        <v>7</v>
      </c>
      <c r="D11840" s="22" t="s">
        <v>7</v>
      </c>
      <c r="E11840" s="22" t="s">
        <v>8</v>
      </c>
      <c r="F11840" s="22" t="s">
        <v>10</v>
      </c>
      <c r="G11840" s="1">
        <v>99901.79</v>
      </c>
    </row>
    <row r="11841" spans="2:7">
      <c r="B11841" s="22" t="s">
        <v>240</v>
      </c>
      <c r="C11841" s="22" t="s">
        <v>7</v>
      </c>
      <c r="D11841" s="22" t="s">
        <v>7</v>
      </c>
      <c r="E11841" s="22" t="s">
        <v>8</v>
      </c>
      <c r="F11841" s="22" t="s">
        <v>11</v>
      </c>
      <c r="G11841" s="1">
        <v>1694.49</v>
      </c>
    </row>
    <row r="11842" spans="2:7">
      <c r="B11842" s="22" t="s">
        <v>240</v>
      </c>
      <c r="C11842" s="22" t="s">
        <v>7</v>
      </c>
      <c r="D11842" s="22" t="s">
        <v>7</v>
      </c>
      <c r="E11842" s="22" t="s">
        <v>8</v>
      </c>
      <c r="F11842" s="22" t="s">
        <v>12</v>
      </c>
      <c r="G11842" s="1">
        <v>77355.41</v>
      </c>
    </row>
    <row r="11843" spans="2:7">
      <c r="B11843" s="22" t="s">
        <v>240</v>
      </c>
      <c r="C11843" s="22" t="s">
        <v>7</v>
      </c>
      <c r="D11843" s="22" t="s">
        <v>7</v>
      </c>
      <c r="E11843" s="22" t="s">
        <v>8</v>
      </c>
      <c r="F11843" s="22" t="s">
        <v>13</v>
      </c>
      <c r="G11843" s="1">
        <v>77138.86</v>
      </c>
    </row>
    <row r="11844" spans="2:7">
      <c r="B11844" s="22" t="s">
        <v>240</v>
      </c>
      <c r="C11844" s="22" t="s">
        <v>7</v>
      </c>
      <c r="D11844" s="22" t="s">
        <v>7</v>
      </c>
      <c r="E11844" s="22" t="s">
        <v>14</v>
      </c>
      <c r="F11844" s="22" t="s">
        <v>9</v>
      </c>
      <c r="G11844" s="1">
        <v>139400.98000000001</v>
      </c>
    </row>
    <row r="11845" spans="2:7">
      <c r="B11845" s="22" t="s">
        <v>240</v>
      </c>
      <c r="C11845" s="22" t="s">
        <v>7</v>
      </c>
      <c r="D11845" s="22" t="s">
        <v>7</v>
      </c>
      <c r="E11845" s="22" t="s">
        <v>14</v>
      </c>
      <c r="F11845" s="22" t="s">
        <v>10</v>
      </c>
      <c r="G11845" s="1">
        <v>13643.52</v>
      </c>
    </row>
    <row r="11846" spans="2:7">
      <c r="B11846" s="22" t="s">
        <v>240</v>
      </c>
      <c r="C11846" s="22" t="s">
        <v>7</v>
      </c>
      <c r="D11846" s="22" t="s">
        <v>7</v>
      </c>
      <c r="E11846" s="22" t="s">
        <v>14</v>
      </c>
      <c r="F11846" s="22" t="s">
        <v>11</v>
      </c>
      <c r="G11846" s="1">
        <v>639.88</v>
      </c>
    </row>
    <row r="11847" spans="2:7">
      <c r="B11847" s="22" t="s">
        <v>240</v>
      </c>
      <c r="C11847" s="22" t="s">
        <v>7</v>
      </c>
      <c r="D11847" s="22" t="s">
        <v>7</v>
      </c>
      <c r="E11847" s="22" t="s">
        <v>14</v>
      </c>
      <c r="F11847" s="22" t="s">
        <v>12</v>
      </c>
      <c r="G11847" s="1">
        <v>54505.95</v>
      </c>
    </row>
    <row r="11848" spans="2:7">
      <c r="B11848" s="22" t="s">
        <v>240</v>
      </c>
      <c r="C11848" s="22" t="s">
        <v>7</v>
      </c>
      <c r="D11848" s="22" t="s">
        <v>7</v>
      </c>
      <c r="E11848" s="22" t="s">
        <v>14</v>
      </c>
      <c r="F11848" s="22" t="s">
        <v>13</v>
      </c>
      <c r="G11848" s="1">
        <v>13266.33</v>
      </c>
    </row>
    <row r="11849" spans="2:7">
      <c r="B11849" s="22" t="s">
        <v>240</v>
      </c>
      <c r="C11849" s="22" t="s">
        <v>7</v>
      </c>
      <c r="D11849" s="22" t="s">
        <v>7</v>
      </c>
      <c r="E11849" s="22" t="s">
        <v>15</v>
      </c>
      <c r="F11849" s="22" t="s">
        <v>17</v>
      </c>
      <c r="G11849" s="1">
        <v>19076.63</v>
      </c>
    </row>
    <row r="11850" spans="2:7">
      <c r="B11850" s="22" t="s">
        <v>240</v>
      </c>
      <c r="C11850" s="22" t="s">
        <v>7</v>
      </c>
      <c r="D11850" s="22" t="s">
        <v>7</v>
      </c>
      <c r="E11850" s="22" t="s">
        <v>15</v>
      </c>
      <c r="F11850" s="22" t="s">
        <v>18</v>
      </c>
      <c r="G11850" s="1">
        <v>14910.58</v>
      </c>
    </row>
    <row r="11851" spans="2:7">
      <c r="B11851" s="22" t="s">
        <v>240</v>
      </c>
      <c r="C11851" s="22" t="s">
        <v>7</v>
      </c>
      <c r="D11851" s="22" t="s">
        <v>7</v>
      </c>
      <c r="E11851" s="22" t="s">
        <v>15</v>
      </c>
      <c r="F11851" s="22" t="s">
        <v>19</v>
      </c>
      <c r="G11851" s="1">
        <v>36982.89</v>
      </c>
    </row>
    <row r="11852" spans="2:7">
      <c r="B11852" s="22" t="s">
        <v>240</v>
      </c>
      <c r="C11852" s="22" t="s">
        <v>7</v>
      </c>
      <c r="D11852" s="22" t="s">
        <v>7</v>
      </c>
      <c r="E11852" s="22" t="s">
        <v>15</v>
      </c>
      <c r="F11852" s="22" t="s">
        <v>20</v>
      </c>
      <c r="G11852" s="1">
        <v>21582.99</v>
      </c>
    </row>
    <row r="11853" spans="2:7">
      <c r="B11853" s="22" t="s">
        <v>240</v>
      </c>
      <c r="C11853" s="22" t="s">
        <v>7</v>
      </c>
      <c r="D11853" s="22" t="s">
        <v>7</v>
      </c>
      <c r="E11853" s="22" t="s">
        <v>15</v>
      </c>
      <c r="F11853" s="22" t="s">
        <v>21</v>
      </c>
      <c r="G11853" s="1">
        <v>1673.78</v>
      </c>
    </row>
    <row r="11854" spans="2:7">
      <c r="B11854" s="22" t="s">
        <v>240</v>
      </c>
      <c r="C11854" s="22" t="s">
        <v>7</v>
      </c>
      <c r="D11854" s="22" t="s">
        <v>7</v>
      </c>
      <c r="E11854" s="22" t="s">
        <v>15</v>
      </c>
      <c r="F11854" s="22" t="s">
        <v>22</v>
      </c>
      <c r="G11854" s="1">
        <v>332.44</v>
      </c>
    </row>
    <row r="11855" spans="2:7">
      <c r="B11855" s="22" t="s">
        <v>240</v>
      </c>
      <c r="C11855" s="22" t="s">
        <v>7</v>
      </c>
      <c r="D11855" s="22" t="s">
        <v>7</v>
      </c>
      <c r="E11855" s="22" t="s">
        <v>15</v>
      </c>
      <c r="F11855" s="22" t="s">
        <v>23</v>
      </c>
      <c r="G11855" s="1">
        <v>1312.73</v>
      </c>
    </row>
    <row r="11856" spans="2:7">
      <c r="B11856" s="22" t="s">
        <v>240</v>
      </c>
      <c r="C11856" s="22" t="s">
        <v>7</v>
      </c>
      <c r="D11856" s="22" t="s">
        <v>7</v>
      </c>
      <c r="E11856" s="22" t="s">
        <v>15</v>
      </c>
      <c r="F11856" s="22" t="s">
        <v>24</v>
      </c>
      <c r="G11856" s="1">
        <v>9753.42</v>
      </c>
    </row>
    <row r="11857" spans="2:7">
      <c r="B11857" s="22" t="s">
        <v>240</v>
      </c>
      <c r="C11857" s="22" t="s">
        <v>7</v>
      </c>
      <c r="D11857" s="22" t="s">
        <v>7</v>
      </c>
      <c r="E11857" s="22" t="s">
        <v>15</v>
      </c>
      <c r="F11857" s="22" t="s">
        <v>25</v>
      </c>
      <c r="G11857" s="1">
        <v>25220.05</v>
      </c>
    </row>
    <row r="11858" spans="2:7">
      <c r="B11858" s="22" t="s">
        <v>240</v>
      </c>
      <c r="C11858" s="22" t="s">
        <v>7</v>
      </c>
      <c r="D11858" s="22" t="s">
        <v>7</v>
      </c>
      <c r="E11858" s="22" t="s">
        <v>15</v>
      </c>
      <c r="F11858" s="22" t="s">
        <v>26</v>
      </c>
      <c r="G11858" s="1">
        <v>43263.97</v>
      </c>
    </row>
    <row r="11859" spans="2:7">
      <c r="B11859" s="22" t="s">
        <v>240</v>
      </c>
      <c r="C11859" s="22" t="s">
        <v>7</v>
      </c>
      <c r="D11859" s="22" t="s">
        <v>7</v>
      </c>
      <c r="E11859" s="22" t="s">
        <v>15</v>
      </c>
      <c r="F11859" s="22" t="s">
        <v>27</v>
      </c>
      <c r="G11859" s="1">
        <v>156.77000000000001</v>
      </c>
    </row>
    <row r="11860" spans="2:7">
      <c r="B11860" s="22" t="s">
        <v>240</v>
      </c>
      <c r="C11860" s="22" t="s">
        <v>7</v>
      </c>
      <c r="D11860" s="22" t="s">
        <v>7</v>
      </c>
      <c r="E11860" s="22" t="s">
        <v>28</v>
      </c>
      <c r="F11860" s="22" t="s">
        <v>29</v>
      </c>
      <c r="G11860" s="1">
        <v>22673.91</v>
      </c>
    </row>
    <row r="11861" spans="2:7">
      <c r="B11861" s="22" t="s">
        <v>240</v>
      </c>
      <c r="C11861" s="22" t="s">
        <v>7</v>
      </c>
      <c r="D11861" s="22" t="s">
        <v>7</v>
      </c>
      <c r="E11861" s="22" t="s">
        <v>28</v>
      </c>
      <c r="F11861" s="22" t="s">
        <v>32</v>
      </c>
      <c r="G11861" s="1">
        <v>3220.13</v>
      </c>
    </row>
    <row r="11862" spans="2:7">
      <c r="B11862" s="22" t="s">
        <v>240</v>
      </c>
      <c r="C11862" s="22" t="s">
        <v>7</v>
      </c>
      <c r="D11862" s="22" t="s">
        <v>7</v>
      </c>
      <c r="E11862" s="22" t="s">
        <v>28</v>
      </c>
      <c r="F11862" s="22" t="s">
        <v>33</v>
      </c>
      <c r="G11862" s="1">
        <v>1196.95</v>
      </c>
    </row>
    <row r="11863" spans="2:7">
      <c r="B11863" s="22" t="s">
        <v>240</v>
      </c>
      <c r="C11863" s="22" t="s">
        <v>7</v>
      </c>
      <c r="D11863" s="22" t="s">
        <v>7</v>
      </c>
      <c r="E11863" s="22" t="s">
        <v>34</v>
      </c>
      <c r="F11863" s="22" t="s">
        <v>37</v>
      </c>
      <c r="G11863" s="1">
        <v>1559.5</v>
      </c>
    </row>
    <row r="11864" spans="2:7">
      <c r="B11864" s="22" t="s">
        <v>240</v>
      </c>
      <c r="C11864" s="22" t="s">
        <v>7</v>
      </c>
      <c r="D11864" s="22" t="s">
        <v>7</v>
      </c>
      <c r="E11864" s="22" t="s">
        <v>34</v>
      </c>
      <c r="F11864" s="22" t="s">
        <v>38</v>
      </c>
      <c r="G11864" s="1">
        <v>6003.29</v>
      </c>
    </row>
    <row r="11865" spans="2:7">
      <c r="B11865" s="22" t="s">
        <v>240</v>
      </c>
      <c r="C11865" s="22" t="s">
        <v>7</v>
      </c>
      <c r="D11865" s="22" t="s">
        <v>7</v>
      </c>
      <c r="E11865" s="22" t="s">
        <v>34</v>
      </c>
      <c r="F11865" s="22" t="s">
        <v>39</v>
      </c>
      <c r="G11865" s="1">
        <v>10363.42</v>
      </c>
    </row>
    <row r="11866" spans="2:7">
      <c r="B11866" s="22" t="s">
        <v>240</v>
      </c>
      <c r="C11866" s="22" t="s">
        <v>7</v>
      </c>
      <c r="D11866" s="22" t="s">
        <v>7</v>
      </c>
      <c r="E11866" s="22" t="s">
        <v>34</v>
      </c>
      <c r="F11866" s="22" t="s">
        <v>55</v>
      </c>
      <c r="G11866" s="1">
        <v>755</v>
      </c>
    </row>
    <row r="11867" spans="2:7">
      <c r="B11867" s="22" t="s">
        <v>240</v>
      </c>
      <c r="C11867" s="22" t="s">
        <v>7</v>
      </c>
      <c r="D11867" s="22" t="s">
        <v>7</v>
      </c>
      <c r="E11867" s="22" t="s">
        <v>34</v>
      </c>
      <c r="F11867" s="22" t="s">
        <v>58</v>
      </c>
      <c r="G11867" s="1">
        <v>4455</v>
      </c>
    </row>
    <row r="11868" spans="2:7">
      <c r="B11868" s="22" t="s">
        <v>240</v>
      </c>
      <c r="C11868" s="22" t="s">
        <v>7</v>
      </c>
      <c r="D11868" s="22" t="s">
        <v>7</v>
      </c>
      <c r="E11868" s="22" t="s">
        <v>59</v>
      </c>
      <c r="F11868" s="22" t="s">
        <v>55</v>
      </c>
      <c r="G11868" s="1">
        <v>5186.76</v>
      </c>
    </row>
    <row r="11869" spans="2:7">
      <c r="B11869" s="22" t="s">
        <v>241</v>
      </c>
      <c r="C11869" s="22" t="s">
        <v>7</v>
      </c>
      <c r="D11869" s="22" t="s">
        <v>5</v>
      </c>
      <c r="E11869" s="22" t="s">
        <v>7</v>
      </c>
      <c r="F11869" s="22" t="s">
        <v>6</v>
      </c>
      <c r="G11869" s="1">
        <v>-86994.38</v>
      </c>
    </row>
    <row r="11870" spans="2:7">
      <c r="B11870" s="22" t="s">
        <v>241</v>
      </c>
      <c r="C11870" s="22" t="s">
        <v>7</v>
      </c>
      <c r="D11870" s="22" t="s">
        <v>5</v>
      </c>
      <c r="E11870" s="22" t="s">
        <v>8</v>
      </c>
      <c r="F11870" s="22" t="s">
        <v>9</v>
      </c>
      <c r="G11870" s="1">
        <v>1653815.47</v>
      </c>
    </row>
    <row r="11871" spans="2:7">
      <c r="B11871" s="22" t="s">
        <v>241</v>
      </c>
      <c r="C11871" s="22" t="s">
        <v>7</v>
      </c>
      <c r="D11871" s="22" t="s">
        <v>5</v>
      </c>
      <c r="E11871" s="22" t="s">
        <v>8</v>
      </c>
      <c r="F11871" s="22" t="s">
        <v>10</v>
      </c>
      <c r="G11871" s="1">
        <v>25882.69</v>
      </c>
    </row>
    <row r="11872" spans="2:7">
      <c r="B11872" s="22" t="s">
        <v>241</v>
      </c>
      <c r="C11872" s="22" t="s">
        <v>7</v>
      </c>
      <c r="D11872" s="22" t="s">
        <v>5</v>
      </c>
      <c r="E11872" s="22" t="s">
        <v>8</v>
      </c>
      <c r="F11872" s="22" t="s">
        <v>11</v>
      </c>
      <c r="G11872" s="1">
        <v>1500</v>
      </c>
    </row>
    <row r="11873" spans="2:7">
      <c r="B11873" s="22" t="s">
        <v>241</v>
      </c>
      <c r="C11873" s="22" t="s">
        <v>7</v>
      </c>
      <c r="D11873" s="22" t="s">
        <v>5</v>
      </c>
      <c r="E11873" s="22" t="s">
        <v>8</v>
      </c>
      <c r="F11873" s="22" t="s">
        <v>12</v>
      </c>
      <c r="G11873" s="1">
        <v>5232.24</v>
      </c>
    </row>
    <row r="11874" spans="2:7">
      <c r="B11874" s="22" t="s">
        <v>241</v>
      </c>
      <c r="C11874" s="22" t="s">
        <v>7</v>
      </c>
      <c r="D11874" s="22" t="s">
        <v>5</v>
      </c>
      <c r="E11874" s="22" t="s">
        <v>8</v>
      </c>
      <c r="F11874" s="22" t="s">
        <v>13</v>
      </c>
      <c r="G11874" s="1">
        <v>3749.53</v>
      </c>
    </row>
    <row r="11875" spans="2:7">
      <c r="B11875" s="22" t="s">
        <v>241</v>
      </c>
      <c r="C11875" s="22" t="s">
        <v>7</v>
      </c>
      <c r="D11875" s="22" t="s">
        <v>5</v>
      </c>
      <c r="E11875" s="22" t="s">
        <v>8</v>
      </c>
      <c r="F11875" s="22" t="s">
        <v>70</v>
      </c>
      <c r="G11875" s="1">
        <v>6337.77</v>
      </c>
    </row>
    <row r="11876" spans="2:7">
      <c r="B11876" s="22" t="s">
        <v>241</v>
      </c>
      <c r="C11876" s="22" t="s">
        <v>7</v>
      </c>
      <c r="D11876" s="22" t="s">
        <v>5</v>
      </c>
      <c r="E11876" s="22" t="s">
        <v>14</v>
      </c>
      <c r="F11876" s="22" t="s">
        <v>9</v>
      </c>
      <c r="G11876" s="1">
        <v>691505.99</v>
      </c>
    </row>
    <row r="11877" spans="2:7">
      <c r="B11877" s="22" t="s">
        <v>241</v>
      </c>
      <c r="C11877" s="22" t="s">
        <v>7</v>
      </c>
      <c r="D11877" s="22" t="s">
        <v>5</v>
      </c>
      <c r="E11877" s="22" t="s">
        <v>14</v>
      </c>
      <c r="F11877" s="22" t="s">
        <v>10</v>
      </c>
      <c r="G11877" s="1">
        <v>18887.330000000002</v>
      </c>
    </row>
    <row r="11878" spans="2:7">
      <c r="B11878" s="22" t="s">
        <v>241</v>
      </c>
      <c r="C11878" s="22" t="s">
        <v>7</v>
      </c>
      <c r="D11878" s="22" t="s">
        <v>5</v>
      </c>
      <c r="E11878" s="22" t="s">
        <v>14</v>
      </c>
      <c r="F11878" s="22" t="s">
        <v>12</v>
      </c>
      <c r="G11878" s="1">
        <v>-3145.97</v>
      </c>
    </row>
    <row r="11879" spans="2:7">
      <c r="B11879" s="22" t="s">
        <v>241</v>
      </c>
      <c r="C11879" s="22" t="s">
        <v>7</v>
      </c>
      <c r="D11879" s="22" t="s">
        <v>5</v>
      </c>
      <c r="E11879" s="22" t="s">
        <v>14</v>
      </c>
      <c r="F11879" s="22" t="s">
        <v>13</v>
      </c>
      <c r="G11879" s="1">
        <v>2178.04</v>
      </c>
    </row>
    <row r="11880" spans="2:7">
      <c r="B11880" s="22" t="s">
        <v>241</v>
      </c>
      <c r="C11880" s="22" t="s">
        <v>7</v>
      </c>
      <c r="D11880" s="22" t="s">
        <v>5</v>
      </c>
      <c r="E11880" s="22" t="s">
        <v>15</v>
      </c>
      <c r="F11880" s="22" t="s">
        <v>17</v>
      </c>
      <c r="G11880" s="1">
        <v>132333.29999999999</v>
      </c>
    </row>
    <row r="11881" spans="2:7">
      <c r="B11881" s="22" t="s">
        <v>241</v>
      </c>
      <c r="C11881" s="22" t="s">
        <v>7</v>
      </c>
      <c r="D11881" s="22" t="s">
        <v>5</v>
      </c>
      <c r="E11881" s="22" t="s">
        <v>15</v>
      </c>
      <c r="F11881" s="22" t="s">
        <v>18</v>
      </c>
      <c r="G11881" s="1">
        <v>55742.07</v>
      </c>
    </row>
    <row r="11882" spans="2:7">
      <c r="B11882" s="22" t="s">
        <v>241</v>
      </c>
      <c r="C11882" s="22" t="s">
        <v>7</v>
      </c>
      <c r="D11882" s="22" t="s">
        <v>5</v>
      </c>
      <c r="E11882" s="22" t="s">
        <v>15</v>
      </c>
      <c r="F11882" s="22" t="s">
        <v>19</v>
      </c>
      <c r="G11882" s="1">
        <v>263813.07</v>
      </c>
    </row>
    <row r="11883" spans="2:7">
      <c r="B11883" s="22" t="s">
        <v>241</v>
      </c>
      <c r="C11883" s="22" t="s">
        <v>7</v>
      </c>
      <c r="D11883" s="22" t="s">
        <v>5</v>
      </c>
      <c r="E11883" s="22" t="s">
        <v>15</v>
      </c>
      <c r="F11883" s="22" t="s">
        <v>20</v>
      </c>
      <c r="G11883" s="1">
        <v>88243.78</v>
      </c>
    </row>
    <row r="11884" spans="2:7">
      <c r="B11884" s="22" t="s">
        <v>241</v>
      </c>
      <c r="C11884" s="22" t="s">
        <v>7</v>
      </c>
      <c r="D11884" s="22" t="s">
        <v>5</v>
      </c>
      <c r="E11884" s="22" t="s">
        <v>15</v>
      </c>
      <c r="F11884" s="22" t="s">
        <v>21</v>
      </c>
      <c r="G11884" s="1">
        <v>6065.11</v>
      </c>
    </row>
    <row r="11885" spans="2:7">
      <c r="B11885" s="22" t="s">
        <v>241</v>
      </c>
      <c r="C11885" s="22" t="s">
        <v>7</v>
      </c>
      <c r="D11885" s="22" t="s">
        <v>5</v>
      </c>
      <c r="E11885" s="22" t="s">
        <v>15</v>
      </c>
      <c r="F11885" s="22" t="s">
        <v>22</v>
      </c>
      <c r="G11885" s="1">
        <v>2764.79</v>
      </c>
    </row>
    <row r="11886" spans="2:7">
      <c r="B11886" s="22" t="s">
        <v>241</v>
      </c>
      <c r="C11886" s="22" t="s">
        <v>7</v>
      </c>
      <c r="D11886" s="22" t="s">
        <v>5</v>
      </c>
      <c r="E11886" s="22" t="s">
        <v>15</v>
      </c>
      <c r="F11886" s="22" t="s">
        <v>23</v>
      </c>
      <c r="G11886" s="1">
        <v>11110.14</v>
      </c>
    </row>
    <row r="11887" spans="2:7">
      <c r="B11887" s="22" t="s">
        <v>241</v>
      </c>
      <c r="C11887" s="22" t="s">
        <v>7</v>
      </c>
      <c r="D11887" s="22" t="s">
        <v>5</v>
      </c>
      <c r="E11887" s="22" t="s">
        <v>15</v>
      </c>
      <c r="F11887" s="22" t="s">
        <v>24</v>
      </c>
      <c r="G11887" s="1">
        <v>20423.95</v>
      </c>
    </row>
    <row r="11888" spans="2:7">
      <c r="B11888" s="22" t="s">
        <v>241</v>
      </c>
      <c r="C11888" s="22" t="s">
        <v>7</v>
      </c>
      <c r="D11888" s="22" t="s">
        <v>5</v>
      </c>
      <c r="E11888" s="22" t="s">
        <v>15</v>
      </c>
      <c r="F11888" s="22" t="s">
        <v>25</v>
      </c>
      <c r="G11888" s="1">
        <v>265642.68</v>
      </c>
    </row>
    <row r="11889" spans="2:7">
      <c r="B11889" s="22" t="s">
        <v>241</v>
      </c>
      <c r="C11889" s="22" t="s">
        <v>7</v>
      </c>
      <c r="D11889" s="22" t="s">
        <v>5</v>
      </c>
      <c r="E11889" s="22" t="s">
        <v>15</v>
      </c>
      <c r="F11889" s="22" t="s">
        <v>26</v>
      </c>
      <c r="G11889" s="1">
        <v>249696.33</v>
      </c>
    </row>
    <row r="11890" spans="2:7">
      <c r="B11890" s="22" t="s">
        <v>241</v>
      </c>
      <c r="C11890" s="22" t="s">
        <v>7</v>
      </c>
      <c r="D11890" s="22" t="s">
        <v>5</v>
      </c>
      <c r="E11890" s="22" t="s">
        <v>15</v>
      </c>
      <c r="F11890" s="22" t="s">
        <v>27</v>
      </c>
      <c r="G11890" s="1">
        <v>6766.64</v>
      </c>
    </row>
    <row r="11891" spans="2:7">
      <c r="B11891" s="22" t="s">
        <v>241</v>
      </c>
      <c r="C11891" s="22" t="s">
        <v>7</v>
      </c>
      <c r="D11891" s="22" t="s">
        <v>5</v>
      </c>
      <c r="E11891" s="22" t="s">
        <v>15</v>
      </c>
      <c r="F11891" s="22" t="s">
        <v>72</v>
      </c>
      <c r="G11891" s="1">
        <v>5050.08</v>
      </c>
    </row>
    <row r="11892" spans="2:7">
      <c r="B11892" s="22" t="s">
        <v>241</v>
      </c>
      <c r="C11892" s="22" t="s">
        <v>7</v>
      </c>
      <c r="D11892" s="22" t="s">
        <v>5</v>
      </c>
      <c r="E11892" s="22" t="s">
        <v>28</v>
      </c>
      <c r="F11892" s="22" t="s">
        <v>29</v>
      </c>
      <c r="G11892" s="1">
        <v>238843.67</v>
      </c>
    </row>
    <row r="11893" spans="2:7">
      <c r="B11893" s="22" t="s">
        <v>241</v>
      </c>
      <c r="C11893" s="22" t="s">
        <v>7</v>
      </c>
      <c r="D11893" s="22" t="s">
        <v>5</v>
      </c>
      <c r="E11893" s="22" t="s">
        <v>28</v>
      </c>
      <c r="F11893" s="22" t="s">
        <v>30</v>
      </c>
      <c r="G11893" s="1">
        <v>26166.38</v>
      </c>
    </row>
    <row r="11894" spans="2:7">
      <c r="B11894" s="22" t="s">
        <v>241</v>
      </c>
      <c r="C11894" s="22" t="s">
        <v>7</v>
      </c>
      <c r="D11894" s="22" t="s">
        <v>5</v>
      </c>
      <c r="E11894" s="22" t="s">
        <v>28</v>
      </c>
      <c r="F11894" s="22" t="s">
        <v>31</v>
      </c>
      <c r="G11894" s="1">
        <v>68759.72</v>
      </c>
    </row>
    <row r="11895" spans="2:7">
      <c r="B11895" s="22" t="s">
        <v>241</v>
      </c>
      <c r="C11895" s="22" t="s">
        <v>7</v>
      </c>
      <c r="D11895" s="22" t="s">
        <v>5</v>
      </c>
      <c r="E11895" s="22" t="s">
        <v>28</v>
      </c>
      <c r="F11895" s="22" t="s">
        <v>32</v>
      </c>
      <c r="G11895" s="1">
        <v>6412.68</v>
      </c>
    </row>
    <row r="11896" spans="2:7">
      <c r="B11896" s="22" t="s">
        <v>241</v>
      </c>
      <c r="C11896" s="22" t="s">
        <v>7</v>
      </c>
      <c r="D11896" s="22" t="s">
        <v>5</v>
      </c>
      <c r="E11896" s="22" t="s">
        <v>28</v>
      </c>
      <c r="F11896" s="22" t="s">
        <v>33</v>
      </c>
      <c r="G11896" s="1">
        <v>28052.35</v>
      </c>
    </row>
    <row r="11897" spans="2:7">
      <c r="B11897" s="22" t="s">
        <v>241</v>
      </c>
      <c r="C11897" s="22" t="s">
        <v>7</v>
      </c>
      <c r="D11897" s="22" t="s">
        <v>5</v>
      </c>
      <c r="E11897" s="22" t="s">
        <v>34</v>
      </c>
      <c r="F11897" s="22" t="s">
        <v>38</v>
      </c>
      <c r="G11897" s="1">
        <v>72841.45</v>
      </c>
    </row>
    <row r="11898" spans="2:7">
      <c r="B11898" s="22" t="s">
        <v>241</v>
      </c>
      <c r="C11898" s="22" t="s">
        <v>7</v>
      </c>
      <c r="D11898" s="22" t="s">
        <v>5</v>
      </c>
      <c r="E11898" s="22" t="s">
        <v>34</v>
      </c>
      <c r="F11898" s="22" t="s">
        <v>39</v>
      </c>
      <c r="G11898" s="1">
        <v>21150.17</v>
      </c>
    </row>
    <row r="11899" spans="2:7">
      <c r="B11899" s="22" t="s">
        <v>241</v>
      </c>
      <c r="C11899" s="22" t="s">
        <v>7</v>
      </c>
      <c r="D11899" s="22" t="s">
        <v>5</v>
      </c>
      <c r="E11899" s="22" t="s">
        <v>34</v>
      </c>
      <c r="F11899" s="22" t="s">
        <v>40</v>
      </c>
      <c r="G11899" s="1">
        <v>12095</v>
      </c>
    </row>
    <row r="11900" spans="2:7">
      <c r="B11900" s="22" t="s">
        <v>241</v>
      </c>
      <c r="C11900" s="22" t="s">
        <v>7</v>
      </c>
      <c r="D11900" s="22" t="s">
        <v>5</v>
      </c>
      <c r="E11900" s="22" t="s">
        <v>34</v>
      </c>
      <c r="F11900" s="22" t="s">
        <v>42</v>
      </c>
      <c r="G11900" s="1">
        <v>2161.1799999999998</v>
      </c>
    </row>
    <row r="11901" spans="2:7">
      <c r="B11901" s="22" t="s">
        <v>241</v>
      </c>
      <c r="C11901" s="22" t="s">
        <v>7</v>
      </c>
      <c r="D11901" s="22" t="s">
        <v>5</v>
      </c>
      <c r="E11901" s="22" t="s">
        <v>34</v>
      </c>
      <c r="F11901" s="22" t="s">
        <v>44</v>
      </c>
      <c r="G11901" s="1">
        <v>11069.98</v>
      </c>
    </row>
    <row r="11902" spans="2:7">
      <c r="B11902" s="22" t="s">
        <v>241</v>
      </c>
      <c r="C11902" s="22" t="s">
        <v>7</v>
      </c>
      <c r="D11902" s="22" t="s">
        <v>5</v>
      </c>
      <c r="E11902" s="22" t="s">
        <v>34</v>
      </c>
      <c r="F11902" s="22" t="s">
        <v>45</v>
      </c>
      <c r="G11902" s="1">
        <v>15590.23</v>
      </c>
    </row>
    <row r="11903" spans="2:7">
      <c r="B11903" s="22" t="s">
        <v>241</v>
      </c>
      <c r="C11903" s="22" t="s">
        <v>7</v>
      </c>
      <c r="D11903" s="22" t="s">
        <v>5</v>
      </c>
      <c r="E11903" s="22" t="s">
        <v>34</v>
      </c>
      <c r="F11903" s="22" t="s">
        <v>46</v>
      </c>
      <c r="G11903" s="1">
        <v>17920.810000000001</v>
      </c>
    </row>
    <row r="11904" spans="2:7">
      <c r="B11904" s="22" t="s">
        <v>241</v>
      </c>
      <c r="C11904" s="22" t="s">
        <v>7</v>
      </c>
      <c r="D11904" s="22" t="s">
        <v>5</v>
      </c>
      <c r="E11904" s="22" t="s">
        <v>34</v>
      </c>
      <c r="F11904" s="22" t="s">
        <v>47</v>
      </c>
      <c r="G11904" s="1">
        <v>108974.26</v>
      </c>
    </row>
    <row r="11905" spans="2:7">
      <c r="B11905" s="22" t="s">
        <v>241</v>
      </c>
      <c r="C11905" s="22" t="s">
        <v>7</v>
      </c>
      <c r="D11905" s="22" t="s">
        <v>5</v>
      </c>
      <c r="E11905" s="22" t="s">
        <v>34</v>
      </c>
      <c r="F11905" s="22" t="s">
        <v>75</v>
      </c>
      <c r="G11905" s="1">
        <v>7855.53</v>
      </c>
    </row>
    <row r="11906" spans="2:7">
      <c r="B11906" s="22" t="s">
        <v>241</v>
      </c>
      <c r="C11906" s="22" t="s">
        <v>7</v>
      </c>
      <c r="D11906" s="22" t="s">
        <v>5</v>
      </c>
      <c r="E11906" s="22" t="s">
        <v>34</v>
      </c>
      <c r="F11906" s="22" t="s">
        <v>49</v>
      </c>
      <c r="G11906" s="1">
        <v>100415.96</v>
      </c>
    </row>
    <row r="11907" spans="2:7">
      <c r="B11907" s="22" t="s">
        <v>241</v>
      </c>
      <c r="C11907" s="22" t="s">
        <v>7</v>
      </c>
      <c r="D11907" s="22" t="s">
        <v>5</v>
      </c>
      <c r="E11907" s="22" t="s">
        <v>34</v>
      </c>
      <c r="F11907" s="22" t="s">
        <v>50</v>
      </c>
      <c r="G11907" s="1">
        <v>28363.05</v>
      </c>
    </row>
    <row r="11908" spans="2:7">
      <c r="B11908" s="22" t="s">
        <v>241</v>
      </c>
      <c r="C11908" s="22" t="s">
        <v>7</v>
      </c>
      <c r="D11908" s="22" t="s">
        <v>5</v>
      </c>
      <c r="E11908" s="22" t="s">
        <v>34</v>
      </c>
      <c r="F11908" s="22" t="s">
        <v>51</v>
      </c>
      <c r="G11908" s="1">
        <v>1033.08</v>
      </c>
    </row>
    <row r="11909" spans="2:7">
      <c r="B11909" s="22" t="s">
        <v>241</v>
      </c>
      <c r="C11909" s="22" t="s">
        <v>7</v>
      </c>
      <c r="D11909" s="22" t="s">
        <v>5</v>
      </c>
      <c r="E11909" s="22" t="s">
        <v>34</v>
      </c>
      <c r="F11909" s="22" t="s">
        <v>53</v>
      </c>
      <c r="G11909" s="1">
        <v>75689.02</v>
      </c>
    </row>
    <row r="11910" spans="2:7">
      <c r="B11910" s="22" t="s">
        <v>241</v>
      </c>
      <c r="C11910" s="22" t="s">
        <v>7</v>
      </c>
      <c r="D11910" s="22" t="s">
        <v>5</v>
      </c>
      <c r="E11910" s="22" t="s">
        <v>34</v>
      </c>
      <c r="F11910" s="22" t="s">
        <v>55</v>
      </c>
      <c r="G11910" s="1">
        <v>4770</v>
      </c>
    </row>
    <row r="11911" spans="2:7">
      <c r="B11911" s="22" t="s">
        <v>241</v>
      </c>
      <c r="C11911" s="22" t="s">
        <v>7</v>
      </c>
      <c r="D11911" s="22" t="s">
        <v>5</v>
      </c>
      <c r="E11911" s="22" t="s">
        <v>34</v>
      </c>
      <c r="F11911" s="22" t="s">
        <v>56</v>
      </c>
      <c r="G11911" s="1">
        <v>286804.68</v>
      </c>
    </row>
    <row r="11912" spans="2:7">
      <c r="B11912" s="22" t="s">
        <v>241</v>
      </c>
      <c r="C11912" s="22" t="s">
        <v>7</v>
      </c>
      <c r="D11912" s="22" t="s">
        <v>5</v>
      </c>
      <c r="E11912" s="22" t="s">
        <v>34</v>
      </c>
      <c r="F11912" s="22" t="s">
        <v>57</v>
      </c>
      <c r="G11912" s="1">
        <v>123178.25</v>
      </c>
    </row>
    <row r="11913" spans="2:7">
      <c r="B11913" s="22" t="s">
        <v>241</v>
      </c>
      <c r="C11913" s="22" t="s">
        <v>7</v>
      </c>
      <c r="D11913" s="22" t="s">
        <v>5</v>
      </c>
      <c r="E11913" s="22" t="s">
        <v>34</v>
      </c>
      <c r="F11913" s="22" t="s">
        <v>58</v>
      </c>
      <c r="G11913" s="1">
        <v>108046.12</v>
      </c>
    </row>
    <row r="11914" spans="2:7">
      <c r="B11914" s="22" t="s">
        <v>241</v>
      </c>
      <c r="C11914" s="22" t="s">
        <v>7</v>
      </c>
      <c r="D11914" s="22" t="s">
        <v>5</v>
      </c>
      <c r="E11914" s="22" t="s">
        <v>59</v>
      </c>
      <c r="F11914" s="22" t="s">
        <v>55</v>
      </c>
      <c r="G11914" s="1">
        <v>26515.39</v>
      </c>
    </row>
    <row r="11915" spans="2:7">
      <c r="B11915" s="22" t="s">
        <v>241</v>
      </c>
      <c r="C11915" s="22" t="s">
        <v>7</v>
      </c>
      <c r="D11915" s="22" t="s">
        <v>7</v>
      </c>
      <c r="E11915" s="22" t="s">
        <v>5</v>
      </c>
      <c r="F11915" s="22" t="s">
        <v>6</v>
      </c>
      <c r="G11915" s="1">
        <v>86994.38</v>
      </c>
    </row>
    <row r="11916" spans="2:7">
      <c r="B11916" s="22" t="s">
        <v>241</v>
      </c>
      <c r="C11916" s="22" t="s">
        <v>7</v>
      </c>
      <c r="D11916" s="22" t="s">
        <v>7</v>
      </c>
      <c r="E11916" s="22" t="s">
        <v>8</v>
      </c>
      <c r="F11916" s="22" t="s">
        <v>9</v>
      </c>
      <c r="G11916" s="1">
        <v>152176.07999999999</v>
      </c>
    </row>
    <row r="11917" spans="2:7">
      <c r="B11917" s="22" t="s">
        <v>241</v>
      </c>
      <c r="C11917" s="22" t="s">
        <v>7</v>
      </c>
      <c r="D11917" s="22" t="s">
        <v>7</v>
      </c>
      <c r="E11917" s="22" t="s">
        <v>8</v>
      </c>
      <c r="F11917" s="22" t="s">
        <v>10</v>
      </c>
      <c r="G11917" s="1">
        <v>13300</v>
      </c>
    </row>
    <row r="11918" spans="2:7">
      <c r="B11918" s="22" t="s">
        <v>241</v>
      </c>
      <c r="C11918" s="22" t="s">
        <v>7</v>
      </c>
      <c r="D11918" s="22" t="s">
        <v>7</v>
      </c>
      <c r="E11918" s="22" t="s">
        <v>8</v>
      </c>
      <c r="F11918" s="22" t="s">
        <v>11</v>
      </c>
      <c r="G11918" s="1">
        <v>600</v>
      </c>
    </row>
    <row r="11919" spans="2:7">
      <c r="B11919" s="22" t="s">
        <v>241</v>
      </c>
      <c r="C11919" s="22" t="s">
        <v>7</v>
      </c>
      <c r="D11919" s="22" t="s">
        <v>7</v>
      </c>
      <c r="E11919" s="22" t="s">
        <v>8</v>
      </c>
      <c r="F11919" s="22" t="s">
        <v>12</v>
      </c>
      <c r="G11919" s="1">
        <v>40747.31</v>
      </c>
    </row>
    <row r="11920" spans="2:7">
      <c r="B11920" s="22" t="s">
        <v>241</v>
      </c>
      <c r="C11920" s="22" t="s">
        <v>7</v>
      </c>
      <c r="D11920" s="22" t="s">
        <v>7</v>
      </c>
      <c r="E11920" s="22" t="s">
        <v>8</v>
      </c>
      <c r="F11920" s="22" t="s">
        <v>13</v>
      </c>
      <c r="G11920" s="1">
        <v>10741.44</v>
      </c>
    </row>
    <row r="11921" spans="2:7">
      <c r="B11921" s="22" t="s">
        <v>241</v>
      </c>
      <c r="C11921" s="22" t="s">
        <v>7</v>
      </c>
      <c r="D11921" s="22" t="s">
        <v>7</v>
      </c>
      <c r="E11921" s="22" t="s">
        <v>14</v>
      </c>
      <c r="F11921" s="22" t="s">
        <v>9</v>
      </c>
      <c r="G11921" s="1">
        <v>124545.39</v>
      </c>
    </row>
    <row r="11922" spans="2:7">
      <c r="B11922" s="22" t="s">
        <v>241</v>
      </c>
      <c r="C11922" s="22" t="s">
        <v>7</v>
      </c>
      <c r="D11922" s="22" t="s">
        <v>7</v>
      </c>
      <c r="E11922" s="22" t="s">
        <v>14</v>
      </c>
      <c r="F11922" s="22" t="s">
        <v>10</v>
      </c>
      <c r="G11922" s="1">
        <v>5734.12</v>
      </c>
    </row>
    <row r="11923" spans="2:7">
      <c r="B11923" s="22" t="s">
        <v>241</v>
      </c>
      <c r="C11923" s="22" t="s">
        <v>7</v>
      </c>
      <c r="D11923" s="22" t="s">
        <v>7</v>
      </c>
      <c r="E11923" s="22" t="s">
        <v>14</v>
      </c>
      <c r="F11923" s="22" t="s">
        <v>12</v>
      </c>
      <c r="G11923" s="1">
        <v>43241.43</v>
      </c>
    </row>
    <row r="11924" spans="2:7">
      <c r="B11924" s="22" t="s">
        <v>241</v>
      </c>
      <c r="C11924" s="22" t="s">
        <v>7</v>
      </c>
      <c r="D11924" s="22" t="s">
        <v>7</v>
      </c>
      <c r="E11924" s="22" t="s">
        <v>14</v>
      </c>
      <c r="F11924" s="22" t="s">
        <v>13</v>
      </c>
      <c r="G11924" s="1">
        <v>1780.69</v>
      </c>
    </row>
    <row r="11925" spans="2:7">
      <c r="B11925" s="22" t="s">
        <v>241</v>
      </c>
      <c r="C11925" s="22" t="s">
        <v>7</v>
      </c>
      <c r="D11925" s="22" t="s">
        <v>7</v>
      </c>
      <c r="E11925" s="22" t="s">
        <v>15</v>
      </c>
      <c r="F11925" s="22" t="s">
        <v>17</v>
      </c>
      <c r="G11925" s="1">
        <v>12241.92</v>
      </c>
    </row>
    <row r="11926" spans="2:7">
      <c r="B11926" s="22" t="s">
        <v>241</v>
      </c>
      <c r="C11926" s="22" t="s">
        <v>7</v>
      </c>
      <c r="D11926" s="22" t="s">
        <v>7</v>
      </c>
      <c r="E11926" s="22" t="s">
        <v>15</v>
      </c>
      <c r="F11926" s="22" t="s">
        <v>18</v>
      </c>
      <c r="G11926" s="1">
        <v>10624</v>
      </c>
    </row>
    <row r="11927" spans="2:7">
      <c r="B11927" s="22" t="s">
        <v>241</v>
      </c>
      <c r="C11927" s="22" t="s">
        <v>7</v>
      </c>
      <c r="D11927" s="22" t="s">
        <v>7</v>
      </c>
      <c r="E11927" s="22" t="s">
        <v>15</v>
      </c>
      <c r="F11927" s="22" t="s">
        <v>19</v>
      </c>
      <c r="G11927" s="1">
        <v>21657.33</v>
      </c>
    </row>
    <row r="11928" spans="2:7">
      <c r="B11928" s="22" t="s">
        <v>241</v>
      </c>
      <c r="C11928" s="22" t="s">
        <v>7</v>
      </c>
      <c r="D11928" s="22" t="s">
        <v>7</v>
      </c>
      <c r="E11928" s="22" t="s">
        <v>15</v>
      </c>
      <c r="F11928" s="22" t="s">
        <v>20</v>
      </c>
      <c r="G11928" s="1">
        <v>16373.92</v>
      </c>
    </row>
    <row r="11929" spans="2:7">
      <c r="B11929" s="22" t="s">
        <v>241</v>
      </c>
      <c r="C11929" s="22" t="s">
        <v>7</v>
      </c>
      <c r="D11929" s="22" t="s">
        <v>7</v>
      </c>
      <c r="E11929" s="22" t="s">
        <v>15</v>
      </c>
      <c r="F11929" s="22" t="s">
        <v>21</v>
      </c>
      <c r="G11929" s="1">
        <v>479.43</v>
      </c>
    </row>
    <row r="11930" spans="2:7">
      <c r="B11930" s="22" t="s">
        <v>241</v>
      </c>
      <c r="C11930" s="22" t="s">
        <v>7</v>
      </c>
      <c r="D11930" s="22" t="s">
        <v>7</v>
      </c>
      <c r="E11930" s="22" t="s">
        <v>15</v>
      </c>
      <c r="F11930" s="22" t="s">
        <v>22</v>
      </c>
      <c r="G11930" s="1">
        <v>532.75</v>
      </c>
    </row>
    <row r="11931" spans="2:7">
      <c r="B11931" s="22" t="s">
        <v>241</v>
      </c>
      <c r="C11931" s="22" t="s">
        <v>7</v>
      </c>
      <c r="D11931" s="22" t="s">
        <v>7</v>
      </c>
      <c r="E11931" s="22" t="s">
        <v>15</v>
      </c>
      <c r="F11931" s="22" t="s">
        <v>23</v>
      </c>
      <c r="G11931" s="1">
        <v>1320.02</v>
      </c>
    </row>
    <row r="11932" spans="2:7">
      <c r="B11932" s="22" t="s">
        <v>241</v>
      </c>
      <c r="C11932" s="22" t="s">
        <v>7</v>
      </c>
      <c r="D11932" s="22" t="s">
        <v>7</v>
      </c>
      <c r="E11932" s="22" t="s">
        <v>15</v>
      </c>
      <c r="F11932" s="22" t="s">
        <v>24</v>
      </c>
      <c r="G11932" s="1">
        <v>8296.92</v>
      </c>
    </row>
    <row r="11933" spans="2:7">
      <c r="B11933" s="22" t="s">
        <v>241</v>
      </c>
      <c r="C11933" s="22" t="s">
        <v>7</v>
      </c>
      <c r="D11933" s="22" t="s">
        <v>7</v>
      </c>
      <c r="E11933" s="22" t="s">
        <v>15</v>
      </c>
      <c r="F11933" s="22" t="s">
        <v>25</v>
      </c>
      <c r="G11933" s="1">
        <v>18905.97</v>
      </c>
    </row>
    <row r="11934" spans="2:7">
      <c r="B11934" s="22" t="s">
        <v>241</v>
      </c>
      <c r="C11934" s="22" t="s">
        <v>7</v>
      </c>
      <c r="D11934" s="22" t="s">
        <v>7</v>
      </c>
      <c r="E11934" s="22" t="s">
        <v>15</v>
      </c>
      <c r="F11934" s="22" t="s">
        <v>26</v>
      </c>
      <c r="G11934" s="1">
        <v>37860.839999999997</v>
      </c>
    </row>
    <row r="11935" spans="2:7">
      <c r="B11935" s="22" t="s">
        <v>241</v>
      </c>
      <c r="C11935" s="22" t="s">
        <v>7</v>
      </c>
      <c r="D11935" s="22" t="s">
        <v>7</v>
      </c>
      <c r="E11935" s="22" t="s">
        <v>15</v>
      </c>
      <c r="F11935" s="22" t="s">
        <v>27</v>
      </c>
      <c r="G11935" s="1">
        <v>537.16</v>
      </c>
    </row>
    <row r="11936" spans="2:7">
      <c r="B11936" s="22" t="s">
        <v>241</v>
      </c>
      <c r="C11936" s="22" t="s">
        <v>7</v>
      </c>
      <c r="D11936" s="22" t="s">
        <v>7</v>
      </c>
      <c r="E11936" s="22" t="s">
        <v>15</v>
      </c>
      <c r="F11936" s="22" t="s">
        <v>72</v>
      </c>
      <c r="G11936" s="1">
        <v>862.52</v>
      </c>
    </row>
    <row r="11937" spans="2:7">
      <c r="B11937" s="22" t="s">
        <v>241</v>
      </c>
      <c r="C11937" s="22" t="s">
        <v>7</v>
      </c>
      <c r="D11937" s="22" t="s">
        <v>7</v>
      </c>
      <c r="E11937" s="22" t="s">
        <v>28</v>
      </c>
      <c r="F11937" s="22" t="s">
        <v>29</v>
      </c>
      <c r="G11937" s="1">
        <v>72487.820000000007</v>
      </c>
    </row>
    <row r="11938" spans="2:7">
      <c r="B11938" s="22" t="s">
        <v>241</v>
      </c>
      <c r="C11938" s="22" t="s">
        <v>7</v>
      </c>
      <c r="D11938" s="22" t="s">
        <v>7</v>
      </c>
      <c r="E11938" s="22" t="s">
        <v>28</v>
      </c>
      <c r="F11938" s="22" t="s">
        <v>31</v>
      </c>
      <c r="G11938" s="1">
        <v>6556.08</v>
      </c>
    </row>
    <row r="11939" spans="2:7">
      <c r="B11939" s="22" t="s">
        <v>241</v>
      </c>
      <c r="C11939" s="22" t="s">
        <v>7</v>
      </c>
      <c r="D11939" s="22" t="s">
        <v>7</v>
      </c>
      <c r="E11939" s="22" t="s">
        <v>28</v>
      </c>
      <c r="F11939" s="22" t="s">
        <v>33</v>
      </c>
      <c r="G11939" s="1">
        <v>589.71</v>
      </c>
    </row>
    <row r="11940" spans="2:7">
      <c r="B11940" s="22" t="s">
        <v>241</v>
      </c>
      <c r="C11940" s="22" t="s">
        <v>7</v>
      </c>
      <c r="D11940" s="22" t="s">
        <v>7</v>
      </c>
      <c r="E11940" s="22" t="s">
        <v>34</v>
      </c>
      <c r="F11940" s="22" t="s">
        <v>37</v>
      </c>
      <c r="G11940" s="1">
        <v>33690.959999999999</v>
      </c>
    </row>
    <row r="11941" spans="2:7">
      <c r="B11941" s="22" t="s">
        <v>241</v>
      </c>
      <c r="C11941" s="22" t="s">
        <v>7</v>
      </c>
      <c r="D11941" s="22" t="s">
        <v>7</v>
      </c>
      <c r="E11941" s="22" t="s">
        <v>34</v>
      </c>
      <c r="F11941" s="22" t="s">
        <v>38</v>
      </c>
      <c r="G11941" s="1">
        <v>280</v>
      </c>
    </row>
    <row r="11942" spans="2:7">
      <c r="B11942" s="22" t="s">
        <v>241</v>
      </c>
      <c r="C11942" s="22" t="s">
        <v>7</v>
      </c>
      <c r="D11942" s="22" t="s">
        <v>7</v>
      </c>
      <c r="E11942" s="22" t="s">
        <v>34</v>
      </c>
      <c r="F11942" s="22" t="s">
        <v>39</v>
      </c>
      <c r="G11942" s="1">
        <v>4380.58</v>
      </c>
    </row>
    <row r="11943" spans="2:7">
      <c r="B11943" s="22" t="s">
        <v>241</v>
      </c>
      <c r="C11943" s="22" t="s">
        <v>7</v>
      </c>
      <c r="D11943" s="22" t="s">
        <v>7</v>
      </c>
      <c r="E11943" s="22" t="s">
        <v>34</v>
      </c>
      <c r="F11943" s="22" t="s">
        <v>40</v>
      </c>
      <c r="G11943" s="1">
        <v>725</v>
      </c>
    </row>
    <row r="11944" spans="2:7">
      <c r="B11944" s="22" t="s">
        <v>241</v>
      </c>
      <c r="C11944" s="22" t="s">
        <v>7</v>
      </c>
      <c r="D11944" s="22" t="s">
        <v>7</v>
      </c>
      <c r="E11944" s="22" t="s">
        <v>34</v>
      </c>
      <c r="F11944" s="22" t="s">
        <v>42</v>
      </c>
      <c r="G11944" s="1">
        <v>20676.07</v>
      </c>
    </row>
    <row r="11945" spans="2:7">
      <c r="B11945" s="22" t="s">
        <v>241</v>
      </c>
      <c r="C11945" s="22" t="s">
        <v>7</v>
      </c>
      <c r="D11945" s="22" t="s">
        <v>7</v>
      </c>
      <c r="E11945" s="22" t="s">
        <v>34</v>
      </c>
      <c r="F11945" s="22" t="s">
        <v>47</v>
      </c>
      <c r="G11945" s="1">
        <v>750</v>
      </c>
    </row>
    <row r="11946" spans="2:7">
      <c r="B11946" s="22" t="s">
        <v>241</v>
      </c>
      <c r="C11946" s="22" t="s">
        <v>7</v>
      </c>
      <c r="D11946" s="22" t="s">
        <v>7</v>
      </c>
      <c r="E11946" s="22" t="s">
        <v>34</v>
      </c>
      <c r="F11946" s="22" t="s">
        <v>55</v>
      </c>
      <c r="G11946" s="1">
        <v>3363</v>
      </c>
    </row>
    <row r="11947" spans="2:7">
      <c r="B11947" s="22" t="s">
        <v>241</v>
      </c>
      <c r="C11947" s="22" t="s">
        <v>7</v>
      </c>
      <c r="D11947" s="22" t="s">
        <v>7</v>
      </c>
      <c r="E11947" s="22" t="s">
        <v>34</v>
      </c>
      <c r="F11947" s="22" t="s">
        <v>56</v>
      </c>
      <c r="G11947" s="1">
        <v>79780.759999999995</v>
      </c>
    </row>
    <row r="11948" spans="2:7">
      <c r="B11948" s="22" t="s">
        <v>241</v>
      </c>
      <c r="C11948" s="22" t="s">
        <v>7</v>
      </c>
      <c r="D11948" s="22" t="s">
        <v>7</v>
      </c>
      <c r="E11948" s="22" t="s">
        <v>34</v>
      </c>
      <c r="F11948" s="22" t="s">
        <v>58</v>
      </c>
      <c r="G11948" s="1">
        <v>7600.05</v>
      </c>
    </row>
    <row r="11949" spans="2:7">
      <c r="B11949" s="22" t="s">
        <v>241</v>
      </c>
      <c r="C11949" s="22" t="s">
        <v>7</v>
      </c>
      <c r="D11949" s="22" t="s">
        <v>7</v>
      </c>
      <c r="E11949" s="22" t="s">
        <v>59</v>
      </c>
      <c r="F11949" s="22" t="s">
        <v>55</v>
      </c>
      <c r="G11949" s="1">
        <v>8117.63</v>
      </c>
    </row>
    <row r="11950" spans="2:7">
      <c r="B11950" s="22" t="s">
        <v>242</v>
      </c>
      <c r="C11950" s="22" t="s">
        <v>7</v>
      </c>
      <c r="D11950" s="22" t="s">
        <v>5</v>
      </c>
      <c r="E11950" s="22" t="s">
        <v>5</v>
      </c>
      <c r="F11950" s="22" t="s">
        <v>6</v>
      </c>
      <c r="G11950" s="1">
        <v>483.23</v>
      </c>
    </row>
    <row r="11951" spans="2:7">
      <c r="B11951" s="22" t="s">
        <v>242</v>
      </c>
      <c r="C11951" s="22" t="s">
        <v>7</v>
      </c>
      <c r="D11951" s="22" t="s">
        <v>5</v>
      </c>
      <c r="E11951" s="22" t="s">
        <v>7</v>
      </c>
      <c r="F11951" s="22" t="s">
        <v>6</v>
      </c>
      <c r="G11951" s="1">
        <v>-35371.64</v>
      </c>
    </row>
    <row r="11952" spans="2:7">
      <c r="B11952" s="22" t="s">
        <v>242</v>
      </c>
      <c r="C11952" s="22" t="s">
        <v>7</v>
      </c>
      <c r="D11952" s="22" t="s">
        <v>5</v>
      </c>
      <c r="E11952" s="22" t="s">
        <v>8</v>
      </c>
      <c r="F11952" s="22" t="s">
        <v>9</v>
      </c>
      <c r="G11952" s="1">
        <v>2811137.88</v>
      </c>
    </row>
    <row r="11953" spans="2:7">
      <c r="B11953" s="22" t="s">
        <v>242</v>
      </c>
      <c r="C11953" s="22" t="s">
        <v>7</v>
      </c>
      <c r="D11953" s="22" t="s">
        <v>5</v>
      </c>
      <c r="E11953" s="22" t="s">
        <v>8</v>
      </c>
      <c r="F11953" s="22" t="s">
        <v>10</v>
      </c>
      <c r="G11953" s="1">
        <v>23669.79</v>
      </c>
    </row>
    <row r="11954" spans="2:7">
      <c r="B11954" s="22" t="s">
        <v>242</v>
      </c>
      <c r="C11954" s="22" t="s">
        <v>7</v>
      </c>
      <c r="D11954" s="22" t="s">
        <v>5</v>
      </c>
      <c r="E11954" s="22" t="s">
        <v>8</v>
      </c>
      <c r="F11954" s="22" t="s">
        <v>11</v>
      </c>
      <c r="G11954" s="1">
        <v>17454</v>
      </c>
    </row>
    <row r="11955" spans="2:7">
      <c r="B11955" s="22" t="s">
        <v>242</v>
      </c>
      <c r="C11955" s="22" t="s">
        <v>7</v>
      </c>
      <c r="D11955" s="22" t="s">
        <v>5</v>
      </c>
      <c r="E11955" s="22" t="s">
        <v>8</v>
      </c>
      <c r="F11955" s="22" t="s">
        <v>12</v>
      </c>
      <c r="G11955" s="1">
        <v>79060.639999999999</v>
      </c>
    </row>
    <row r="11956" spans="2:7">
      <c r="B11956" s="22" t="s">
        <v>242</v>
      </c>
      <c r="C11956" s="22" t="s">
        <v>7</v>
      </c>
      <c r="D11956" s="22" t="s">
        <v>5</v>
      </c>
      <c r="E11956" s="22" t="s">
        <v>8</v>
      </c>
      <c r="F11956" s="22" t="s">
        <v>13</v>
      </c>
      <c r="G11956" s="1">
        <v>19856.96</v>
      </c>
    </row>
    <row r="11957" spans="2:7">
      <c r="B11957" s="22" t="s">
        <v>242</v>
      </c>
      <c r="C11957" s="22" t="s">
        <v>7</v>
      </c>
      <c r="D11957" s="22" t="s">
        <v>5</v>
      </c>
      <c r="E11957" s="22" t="s">
        <v>8</v>
      </c>
      <c r="F11957" s="22" t="s">
        <v>70</v>
      </c>
      <c r="G11957" s="1">
        <v>23620</v>
      </c>
    </row>
    <row r="11958" spans="2:7">
      <c r="B11958" s="22" t="s">
        <v>242</v>
      </c>
      <c r="C11958" s="22" t="s">
        <v>7</v>
      </c>
      <c r="D11958" s="22" t="s">
        <v>5</v>
      </c>
      <c r="E11958" s="22" t="s">
        <v>14</v>
      </c>
      <c r="F11958" s="22" t="s">
        <v>9</v>
      </c>
      <c r="G11958" s="1">
        <v>819994.56</v>
      </c>
    </row>
    <row r="11959" spans="2:7">
      <c r="B11959" s="22" t="s">
        <v>242</v>
      </c>
      <c r="C11959" s="22" t="s">
        <v>7</v>
      </c>
      <c r="D11959" s="22" t="s">
        <v>5</v>
      </c>
      <c r="E11959" s="22" t="s">
        <v>14</v>
      </c>
      <c r="F11959" s="22" t="s">
        <v>10</v>
      </c>
      <c r="G11959" s="1">
        <v>31184.76</v>
      </c>
    </row>
    <row r="11960" spans="2:7">
      <c r="B11960" s="22" t="s">
        <v>242</v>
      </c>
      <c r="C11960" s="22" t="s">
        <v>7</v>
      </c>
      <c r="D11960" s="22" t="s">
        <v>5</v>
      </c>
      <c r="E11960" s="22" t="s">
        <v>14</v>
      </c>
      <c r="F11960" s="22" t="s">
        <v>11</v>
      </c>
      <c r="G11960" s="1">
        <v>9354.1299999999992</v>
      </c>
    </row>
    <row r="11961" spans="2:7">
      <c r="B11961" s="22" t="s">
        <v>242</v>
      </c>
      <c r="C11961" s="22" t="s">
        <v>7</v>
      </c>
      <c r="D11961" s="22" t="s">
        <v>5</v>
      </c>
      <c r="E11961" s="22" t="s">
        <v>14</v>
      </c>
      <c r="F11961" s="22" t="s">
        <v>12</v>
      </c>
      <c r="G11961" s="1">
        <v>500</v>
      </c>
    </row>
    <row r="11962" spans="2:7">
      <c r="B11962" s="22" t="s">
        <v>242</v>
      </c>
      <c r="C11962" s="22" t="s">
        <v>7</v>
      </c>
      <c r="D11962" s="22" t="s">
        <v>5</v>
      </c>
      <c r="E11962" s="22" t="s">
        <v>14</v>
      </c>
      <c r="F11962" s="22" t="s">
        <v>13</v>
      </c>
      <c r="G11962" s="1">
        <v>606.79</v>
      </c>
    </row>
    <row r="11963" spans="2:7">
      <c r="B11963" s="22" t="s">
        <v>242</v>
      </c>
      <c r="C11963" s="22" t="s">
        <v>7</v>
      </c>
      <c r="D11963" s="22" t="s">
        <v>5</v>
      </c>
      <c r="E11963" s="22" t="s">
        <v>15</v>
      </c>
      <c r="F11963" s="22" t="s">
        <v>17</v>
      </c>
      <c r="G11963" s="1">
        <v>222170</v>
      </c>
    </row>
    <row r="11964" spans="2:7">
      <c r="B11964" s="22" t="s">
        <v>242</v>
      </c>
      <c r="C11964" s="22" t="s">
        <v>7</v>
      </c>
      <c r="D11964" s="22" t="s">
        <v>5</v>
      </c>
      <c r="E11964" s="22" t="s">
        <v>15</v>
      </c>
      <c r="F11964" s="22" t="s">
        <v>18</v>
      </c>
      <c r="G11964" s="1">
        <v>72269.81</v>
      </c>
    </row>
    <row r="11965" spans="2:7">
      <c r="B11965" s="22" t="s">
        <v>242</v>
      </c>
      <c r="C11965" s="22" t="s">
        <v>7</v>
      </c>
      <c r="D11965" s="22" t="s">
        <v>5</v>
      </c>
      <c r="E11965" s="22" t="s">
        <v>15</v>
      </c>
      <c r="F11965" s="22" t="s">
        <v>19</v>
      </c>
      <c r="G11965" s="1">
        <v>443695.04</v>
      </c>
    </row>
    <row r="11966" spans="2:7">
      <c r="B11966" s="22" t="s">
        <v>242</v>
      </c>
      <c r="C11966" s="22" t="s">
        <v>7</v>
      </c>
      <c r="D11966" s="22" t="s">
        <v>5</v>
      </c>
      <c r="E11966" s="22" t="s">
        <v>15</v>
      </c>
      <c r="F11966" s="22" t="s">
        <v>20</v>
      </c>
      <c r="G11966" s="1">
        <v>124530.55</v>
      </c>
    </row>
    <row r="11967" spans="2:7">
      <c r="B11967" s="22" t="s">
        <v>242</v>
      </c>
      <c r="C11967" s="22" t="s">
        <v>7</v>
      </c>
      <c r="D11967" s="22" t="s">
        <v>5</v>
      </c>
      <c r="E11967" s="22" t="s">
        <v>15</v>
      </c>
      <c r="F11967" s="22" t="s">
        <v>21</v>
      </c>
      <c r="G11967" s="1">
        <v>1258.51</v>
      </c>
    </row>
    <row r="11968" spans="2:7">
      <c r="B11968" s="22" t="s">
        <v>242</v>
      </c>
      <c r="C11968" s="22" t="s">
        <v>7</v>
      </c>
      <c r="D11968" s="22" t="s">
        <v>5</v>
      </c>
      <c r="E11968" s="22" t="s">
        <v>15</v>
      </c>
      <c r="F11968" s="22" t="s">
        <v>22</v>
      </c>
      <c r="G11968" s="1">
        <v>533.72</v>
      </c>
    </row>
    <row r="11969" spans="2:7">
      <c r="B11969" s="22" t="s">
        <v>242</v>
      </c>
      <c r="C11969" s="22" t="s">
        <v>7</v>
      </c>
      <c r="D11969" s="22" t="s">
        <v>5</v>
      </c>
      <c r="E11969" s="22" t="s">
        <v>15</v>
      </c>
      <c r="F11969" s="22" t="s">
        <v>23</v>
      </c>
      <c r="G11969" s="1">
        <v>14601.18</v>
      </c>
    </row>
    <row r="11970" spans="2:7">
      <c r="B11970" s="22" t="s">
        <v>242</v>
      </c>
      <c r="C11970" s="22" t="s">
        <v>7</v>
      </c>
      <c r="D11970" s="22" t="s">
        <v>5</v>
      </c>
      <c r="E11970" s="22" t="s">
        <v>15</v>
      </c>
      <c r="F11970" s="22" t="s">
        <v>24</v>
      </c>
      <c r="G11970" s="1">
        <v>21859.58</v>
      </c>
    </row>
    <row r="11971" spans="2:7">
      <c r="B11971" s="22" t="s">
        <v>242</v>
      </c>
      <c r="C11971" s="22" t="s">
        <v>7</v>
      </c>
      <c r="D11971" s="22" t="s">
        <v>5</v>
      </c>
      <c r="E11971" s="22" t="s">
        <v>15</v>
      </c>
      <c r="F11971" s="22" t="s">
        <v>25</v>
      </c>
      <c r="G11971" s="1">
        <v>495564.27</v>
      </c>
    </row>
    <row r="11972" spans="2:7">
      <c r="B11972" s="22" t="s">
        <v>242</v>
      </c>
      <c r="C11972" s="22" t="s">
        <v>7</v>
      </c>
      <c r="D11972" s="22" t="s">
        <v>5</v>
      </c>
      <c r="E11972" s="22" t="s">
        <v>15</v>
      </c>
      <c r="F11972" s="22" t="s">
        <v>26</v>
      </c>
      <c r="G11972" s="1">
        <v>372841.6</v>
      </c>
    </row>
    <row r="11973" spans="2:7">
      <c r="B11973" s="22" t="s">
        <v>242</v>
      </c>
      <c r="C11973" s="22" t="s">
        <v>7</v>
      </c>
      <c r="D11973" s="22" t="s">
        <v>5</v>
      </c>
      <c r="E11973" s="22" t="s">
        <v>15</v>
      </c>
      <c r="F11973" s="22" t="s">
        <v>27</v>
      </c>
      <c r="G11973" s="1">
        <v>4468.07</v>
      </c>
    </row>
    <row r="11974" spans="2:7">
      <c r="B11974" s="22" t="s">
        <v>242</v>
      </c>
      <c r="C11974" s="22" t="s">
        <v>7</v>
      </c>
      <c r="D11974" s="22" t="s">
        <v>5</v>
      </c>
      <c r="E11974" s="22" t="s">
        <v>15</v>
      </c>
      <c r="F11974" s="22" t="s">
        <v>72</v>
      </c>
      <c r="G11974" s="1">
        <v>1406.35</v>
      </c>
    </row>
    <row r="11975" spans="2:7">
      <c r="B11975" s="22" t="s">
        <v>242</v>
      </c>
      <c r="C11975" s="22" t="s">
        <v>7</v>
      </c>
      <c r="D11975" s="22" t="s">
        <v>5</v>
      </c>
      <c r="E11975" s="22" t="s">
        <v>28</v>
      </c>
      <c r="F11975" s="22" t="s">
        <v>29</v>
      </c>
      <c r="G11975" s="1">
        <v>297760.95</v>
      </c>
    </row>
    <row r="11976" spans="2:7">
      <c r="B11976" s="22" t="s">
        <v>242</v>
      </c>
      <c r="C11976" s="22" t="s">
        <v>7</v>
      </c>
      <c r="D11976" s="22" t="s">
        <v>5</v>
      </c>
      <c r="E11976" s="22" t="s">
        <v>28</v>
      </c>
      <c r="F11976" s="22" t="s">
        <v>30</v>
      </c>
      <c r="G11976" s="1">
        <v>7994.8</v>
      </c>
    </row>
    <row r="11977" spans="2:7">
      <c r="B11977" s="22" t="s">
        <v>242</v>
      </c>
      <c r="C11977" s="22" t="s">
        <v>7</v>
      </c>
      <c r="D11977" s="22" t="s">
        <v>5</v>
      </c>
      <c r="E11977" s="22" t="s">
        <v>28</v>
      </c>
      <c r="F11977" s="22" t="s">
        <v>32</v>
      </c>
      <c r="G11977" s="1">
        <v>67459.45</v>
      </c>
    </row>
    <row r="11978" spans="2:7">
      <c r="B11978" s="22" t="s">
        <v>242</v>
      </c>
      <c r="C11978" s="22" t="s">
        <v>7</v>
      </c>
      <c r="D11978" s="22" t="s">
        <v>5</v>
      </c>
      <c r="E11978" s="22" t="s">
        <v>28</v>
      </c>
      <c r="F11978" s="22" t="s">
        <v>33</v>
      </c>
      <c r="G11978" s="1">
        <v>31760.9</v>
      </c>
    </row>
    <row r="11979" spans="2:7">
      <c r="B11979" s="22" t="s">
        <v>242</v>
      </c>
      <c r="C11979" s="22" t="s">
        <v>7</v>
      </c>
      <c r="D11979" s="22" t="s">
        <v>5</v>
      </c>
      <c r="E11979" s="22" t="s">
        <v>34</v>
      </c>
      <c r="F11979" s="22" t="s">
        <v>35</v>
      </c>
      <c r="G11979" s="1">
        <v>4456.3999999999996</v>
      </c>
    </row>
    <row r="11980" spans="2:7">
      <c r="B11980" s="22" t="s">
        <v>242</v>
      </c>
      <c r="C11980" s="22" t="s">
        <v>7</v>
      </c>
      <c r="D11980" s="22" t="s">
        <v>5</v>
      </c>
      <c r="E11980" s="22" t="s">
        <v>34</v>
      </c>
      <c r="F11980" s="22" t="s">
        <v>36</v>
      </c>
      <c r="G11980" s="1">
        <v>5074.3</v>
      </c>
    </row>
    <row r="11981" spans="2:7">
      <c r="B11981" s="22" t="s">
        <v>242</v>
      </c>
      <c r="C11981" s="22" t="s">
        <v>7</v>
      </c>
      <c r="D11981" s="22" t="s">
        <v>5</v>
      </c>
      <c r="E11981" s="22" t="s">
        <v>34</v>
      </c>
      <c r="F11981" s="22" t="s">
        <v>37</v>
      </c>
      <c r="G11981" s="1">
        <v>22117.7</v>
      </c>
    </row>
    <row r="11982" spans="2:7">
      <c r="B11982" s="22" t="s">
        <v>242</v>
      </c>
      <c r="C11982" s="22" t="s">
        <v>7</v>
      </c>
      <c r="D11982" s="22" t="s">
        <v>5</v>
      </c>
      <c r="E11982" s="22" t="s">
        <v>34</v>
      </c>
      <c r="F11982" s="22" t="s">
        <v>38</v>
      </c>
      <c r="G11982" s="1">
        <v>9846.7999999999993</v>
      </c>
    </row>
    <row r="11983" spans="2:7">
      <c r="B11983" s="22" t="s">
        <v>242</v>
      </c>
      <c r="C11983" s="22" t="s">
        <v>7</v>
      </c>
      <c r="D11983" s="22" t="s">
        <v>5</v>
      </c>
      <c r="E11983" s="22" t="s">
        <v>34</v>
      </c>
      <c r="F11983" s="22" t="s">
        <v>39</v>
      </c>
      <c r="G11983" s="1">
        <v>185059.65</v>
      </c>
    </row>
    <row r="11984" spans="2:7">
      <c r="B11984" s="22" t="s">
        <v>242</v>
      </c>
      <c r="C11984" s="22" t="s">
        <v>7</v>
      </c>
      <c r="D11984" s="22" t="s">
        <v>5</v>
      </c>
      <c r="E11984" s="22" t="s">
        <v>34</v>
      </c>
      <c r="F11984" s="22" t="s">
        <v>65</v>
      </c>
      <c r="G11984" s="1">
        <v>462</v>
      </c>
    </row>
    <row r="11985" spans="2:7">
      <c r="B11985" s="22" t="s">
        <v>242</v>
      </c>
      <c r="C11985" s="22" t="s">
        <v>7</v>
      </c>
      <c r="D11985" s="22" t="s">
        <v>5</v>
      </c>
      <c r="E11985" s="22" t="s">
        <v>34</v>
      </c>
      <c r="F11985" s="22" t="s">
        <v>42</v>
      </c>
      <c r="G11985" s="1">
        <v>8209.59</v>
      </c>
    </row>
    <row r="11986" spans="2:7">
      <c r="B11986" s="22" t="s">
        <v>242</v>
      </c>
      <c r="C11986" s="22" t="s">
        <v>7</v>
      </c>
      <c r="D11986" s="22" t="s">
        <v>5</v>
      </c>
      <c r="E11986" s="22" t="s">
        <v>34</v>
      </c>
      <c r="F11986" s="22" t="s">
        <v>45</v>
      </c>
      <c r="G11986" s="1">
        <v>21790.84</v>
      </c>
    </row>
    <row r="11987" spans="2:7">
      <c r="B11987" s="22" t="s">
        <v>242</v>
      </c>
      <c r="C11987" s="22" t="s">
        <v>7</v>
      </c>
      <c r="D11987" s="22" t="s">
        <v>5</v>
      </c>
      <c r="E11987" s="22" t="s">
        <v>34</v>
      </c>
      <c r="F11987" s="22" t="s">
        <v>47</v>
      </c>
      <c r="G11987" s="1">
        <v>7875.76</v>
      </c>
    </row>
    <row r="11988" spans="2:7">
      <c r="B11988" s="22" t="s">
        <v>242</v>
      </c>
      <c r="C11988" s="22" t="s">
        <v>7</v>
      </c>
      <c r="D11988" s="22" t="s">
        <v>5</v>
      </c>
      <c r="E11988" s="22" t="s">
        <v>34</v>
      </c>
      <c r="F11988" s="22" t="s">
        <v>48</v>
      </c>
      <c r="G11988" s="1">
        <v>3107.04</v>
      </c>
    </row>
    <row r="11989" spans="2:7">
      <c r="B11989" s="22" t="s">
        <v>242</v>
      </c>
      <c r="C11989" s="22" t="s">
        <v>7</v>
      </c>
      <c r="D11989" s="22" t="s">
        <v>5</v>
      </c>
      <c r="E11989" s="22" t="s">
        <v>34</v>
      </c>
      <c r="F11989" s="22" t="s">
        <v>85</v>
      </c>
      <c r="G11989" s="1">
        <v>417601.47</v>
      </c>
    </row>
    <row r="11990" spans="2:7">
      <c r="B11990" s="22" t="s">
        <v>242</v>
      </c>
      <c r="C11990" s="22" t="s">
        <v>7</v>
      </c>
      <c r="D11990" s="22" t="s">
        <v>5</v>
      </c>
      <c r="E11990" s="22" t="s">
        <v>34</v>
      </c>
      <c r="F11990" s="22" t="s">
        <v>50</v>
      </c>
      <c r="G11990" s="1">
        <v>29311.05</v>
      </c>
    </row>
    <row r="11991" spans="2:7">
      <c r="B11991" s="22" t="s">
        <v>242</v>
      </c>
      <c r="C11991" s="22" t="s">
        <v>7</v>
      </c>
      <c r="D11991" s="22" t="s">
        <v>5</v>
      </c>
      <c r="E11991" s="22" t="s">
        <v>34</v>
      </c>
      <c r="F11991" s="22" t="s">
        <v>51</v>
      </c>
      <c r="G11991" s="1">
        <v>836.99</v>
      </c>
    </row>
    <row r="11992" spans="2:7">
      <c r="B11992" s="22" t="s">
        <v>242</v>
      </c>
      <c r="C11992" s="22" t="s">
        <v>7</v>
      </c>
      <c r="D11992" s="22" t="s">
        <v>5</v>
      </c>
      <c r="E11992" s="22" t="s">
        <v>34</v>
      </c>
      <c r="F11992" s="22" t="s">
        <v>52</v>
      </c>
      <c r="G11992" s="1">
        <v>19172.37</v>
      </c>
    </row>
    <row r="11993" spans="2:7">
      <c r="B11993" s="22" t="s">
        <v>242</v>
      </c>
      <c r="C11993" s="22" t="s">
        <v>7</v>
      </c>
      <c r="D11993" s="22" t="s">
        <v>5</v>
      </c>
      <c r="E11993" s="22" t="s">
        <v>34</v>
      </c>
      <c r="F11993" s="22" t="s">
        <v>53</v>
      </c>
      <c r="G11993" s="1">
        <v>180905.45</v>
      </c>
    </row>
    <row r="11994" spans="2:7">
      <c r="B11994" s="22" t="s">
        <v>242</v>
      </c>
      <c r="C11994" s="22" t="s">
        <v>7</v>
      </c>
      <c r="D11994" s="22" t="s">
        <v>5</v>
      </c>
      <c r="E11994" s="22" t="s">
        <v>34</v>
      </c>
      <c r="F11994" s="22" t="s">
        <v>55</v>
      </c>
      <c r="G11994" s="1">
        <v>1538.16</v>
      </c>
    </row>
    <row r="11995" spans="2:7">
      <c r="B11995" s="22" t="s">
        <v>242</v>
      </c>
      <c r="C11995" s="22" t="s">
        <v>7</v>
      </c>
      <c r="D11995" s="22" t="s">
        <v>5</v>
      </c>
      <c r="E11995" s="22" t="s">
        <v>34</v>
      </c>
      <c r="F11995" s="22" t="s">
        <v>56</v>
      </c>
      <c r="G11995" s="1">
        <v>450810.97</v>
      </c>
    </row>
    <row r="11996" spans="2:7">
      <c r="B11996" s="22" t="s">
        <v>242</v>
      </c>
      <c r="C11996" s="22" t="s">
        <v>7</v>
      </c>
      <c r="D11996" s="22" t="s">
        <v>5</v>
      </c>
      <c r="E11996" s="22" t="s">
        <v>34</v>
      </c>
      <c r="F11996" s="22" t="s">
        <v>76</v>
      </c>
      <c r="G11996" s="1">
        <v>45610.13</v>
      </c>
    </row>
    <row r="11997" spans="2:7">
      <c r="B11997" s="22" t="s">
        <v>242</v>
      </c>
      <c r="C11997" s="22" t="s">
        <v>7</v>
      </c>
      <c r="D11997" s="22" t="s">
        <v>5</v>
      </c>
      <c r="E11997" s="22" t="s">
        <v>34</v>
      </c>
      <c r="F11997" s="22" t="s">
        <v>57</v>
      </c>
      <c r="G11997" s="1">
        <v>57996.34</v>
      </c>
    </row>
    <row r="11998" spans="2:7">
      <c r="B11998" s="22" t="s">
        <v>242</v>
      </c>
      <c r="C11998" s="22" t="s">
        <v>7</v>
      </c>
      <c r="D11998" s="22" t="s">
        <v>5</v>
      </c>
      <c r="E11998" s="22" t="s">
        <v>34</v>
      </c>
      <c r="F11998" s="22" t="s">
        <v>58</v>
      </c>
      <c r="G11998" s="1">
        <v>23917.64</v>
      </c>
    </row>
    <row r="11999" spans="2:7">
      <c r="B11999" s="22" t="s">
        <v>242</v>
      </c>
      <c r="C11999" s="22" t="s">
        <v>7</v>
      </c>
      <c r="D11999" s="22" t="s">
        <v>5</v>
      </c>
      <c r="E11999" s="22" t="s">
        <v>59</v>
      </c>
      <c r="F11999" s="22" t="s">
        <v>55</v>
      </c>
      <c r="G11999" s="1">
        <v>1672.82</v>
      </c>
    </row>
    <row r="12000" spans="2:7">
      <c r="B12000" s="22" t="s">
        <v>242</v>
      </c>
      <c r="C12000" s="22" t="s">
        <v>7</v>
      </c>
      <c r="D12000" s="22" t="s">
        <v>5</v>
      </c>
      <c r="E12000" s="22" t="s">
        <v>60</v>
      </c>
      <c r="F12000" s="22" t="s">
        <v>62</v>
      </c>
      <c r="G12000" s="1">
        <v>1984.59</v>
      </c>
    </row>
    <row r="12001" spans="2:7">
      <c r="B12001" s="22" t="s">
        <v>242</v>
      </c>
      <c r="C12001" s="22" t="s">
        <v>7</v>
      </c>
      <c r="D12001" s="22" t="s">
        <v>7</v>
      </c>
      <c r="E12001" s="22" t="s">
        <v>5</v>
      </c>
      <c r="F12001" s="22" t="s">
        <v>6</v>
      </c>
      <c r="G12001" s="1">
        <v>34888.410000000003</v>
      </c>
    </row>
    <row r="12002" spans="2:7">
      <c r="B12002" s="22" t="s">
        <v>242</v>
      </c>
      <c r="C12002" s="22" t="s">
        <v>7</v>
      </c>
      <c r="D12002" s="22" t="s">
        <v>7</v>
      </c>
      <c r="E12002" s="22" t="s">
        <v>8</v>
      </c>
      <c r="F12002" s="22" t="s">
        <v>9</v>
      </c>
      <c r="G12002" s="1">
        <v>104382.58</v>
      </c>
    </row>
    <row r="12003" spans="2:7">
      <c r="B12003" s="22" t="s">
        <v>242</v>
      </c>
      <c r="C12003" s="22" t="s">
        <v>7</v>
      </c>
      <c r="D12003" s="22" t="s">
        <v>7</v>
      </c>
      <c r="E12003" s="22" t="s">
        <v>8</v>
      </c>
      <c r="F12003" s="22" t="s">
        <v>10</v>
      </c>
      <c r="G12003" s="1">
        <v>20782.61</v>
      </c>
    </row>
    <row r="12004" spans="2:7">
      <c r="B12004" s="22" t="s">
        <v>242</v>
      </c>
      <c r="C12004" s="22" t="s">
        <v>7</v>
      </c>
      <c r="D12004" s="22" t="s">
        <v>7</v>
      </c>
      <c r="E12004" s="22" t="s">
        <v>8</v>
      </c>
      <c r="F12004" s="22" t="s">
        <v>12</v>
      </c>
      <c r="G12004" s="1">
        <v>8815.98</v>
      </c>
    </row>
    <row r="12005" spans="2:7">
      <c r="B12005" s="22" t="s">
        <v>242</v>
      </c>
      <c r="C12005" s="22" t="s">
        <v>7</v>
      </c>
      <c r="D12005" s="22" t="s">
        <v>7</v>
      </c>
      <c r="E12005" s="22" t="s">
        <v>14</v>
      </c>
      <c r="F12005" s="22" t="s">
        <v>9</v>
      </c>
      <c r="G12005" s="1">
        <v>186222.94</v>
      </c>
    </row>
    <row r="12006" spans="2:7">
      <c r="B12006" s="22" t="s">
        <v>242</v>
      </c>
      <c r="C12006" s="22" t="s">
        <v>7</v>
      </c>
      <c r="D12006" s="22" t="s">
        <v>7</v>
      </c>
      <c r="E12006" s="22" t="s">
        <v>14</v>
      </c>
      <c r="F12006" s="22" t="s">
        <v>10</v>
      </c>
      <c r="G12006" s="1">
        <v>43873.94</v>
      </c>
    </row>
    <row r="12007" spans="2:7">
      <c r="B12007" s="22" t="s">
        <v>242</v>
      </c>
      <c r="C12007" s="22" t="s">
        <v>7</v>
      </c>
      <c r="D12007" s="22" t="s">
        <v>7</v>
      </c>
      <c r="E12007" s="22" t="s">
        <v>14</v>
      </c>
      <c r="F12007" s="22" t="s">
        <v>11</v>
      </c>
      <c r="G12007" s="1">
        <v>4225.58</v>
      </c>
    </row>
    <row r="12008" spans="2:7">
      <c r="B12008" s="22" t="s">
        <v>242</v>
      </c>
      <c r="C12008" s="22" t="s">
        <v>7</v>
      </c>
      <c r="D12008" s="22" t="s">
        <v>7</v>
      </c>
      <c r="E12008" s="22" t="s">
        <v>14</v>
      </c>
      <c r="F12008" s="22" t="s">
        <v>12</v>
      </c>
      <c r="G12008" s="1">
        <v>128562</v>
      </c>
    </row>
    <row r="12009" spans="2:7">
      <c r="B12009" s="22" t="s">
        <v>242</v>
      </c>
      <c r="C12009" s="22" t="s">
        <v>7</v>
      </c>
      <c r="D12009" s="22" t="s">
        <v>7</v>
      </c>
      <c r="E12009" s="22" t="s">
        <v>14</v>
      </c>
      <c r="F12009" s="22" t="s">
        <v>13</v>
      </c>
      <c r="G12009" s="1">
        <v>14970</v>
      </c>
    </row>
    <row r="12010" spans="2:7">
      <c r="B12010" s="22" t="s">
        <v>242</v>
      </c>
      <c r="C12010" s="22" t="s">
        <v>7</v>
      </c>
      <c r="D12010" s="22" t="s">
        <v>7</v>
      </c>
      <c r="E12010" s="22" t="s">
        <v>15</v>
      </c>
      <c r="F12010" s="22" t="s">
        <v>17</v>
      </c>
      <c r="G12010" s="1">
        <v>10378.23</v>
      </c>
    </row>
    <row r="12011" spans="2:7">
      <c r="B12011" s="22" t="s">
        <v>242</v>
      </c>
      <c r="C12011" s="22" t="s">
        <v>7</v>
      </c>
      <c r="D12011" s="22" t="s">
        <v>7</v>
      </c>
      <c r="E12011" s="22" t="s">
        <v>15</v>
      </c>
      <c r="F12011" s="22" t="s">
        <v>18</v>
      </c>
      <c r="G12011" s="1">
        <v>20240.16</v>
      </c>
    </row>
    <row r="12012" spans="2:7">
      <c r="B12012" s="22" t="s">
        <v>242</v>
      </c>
      <c r="C12012" s="22" t="s">
        <v>7</v>
      </c>
      <c r="D12012" s="22" t="s">
        <v>7</v>
      </c>
      <c r="E12012" s="22" t="s">
        <v>15</v>
      </c>
      <c r="F12012" s="22" t="s">
        <v>19</v>
      </c>
      <c r="G12012" s="1">
        <v>14206.8</v>
      </c>
    </row>
    <row r="12013" spans="2:7">
      <c r="B12013" s="22" t="s">
        <v>242</v>
      </c>
      <c r="C12013" s="22" t="s">
        <v>7</v>
      </c>
      <c r="D12013" s="22" t="s">
        <v>7</v>
      </c>
      <c r="E12013" s="22" t="s">
        <v>15</v>
      </c>
      <c r="F12013" s="22" t="s">
        <v>20</v>
      </c>
      <c r="G12013" s="1">
        <v>20806.34</v>
      </c>
    </row>
    <row r="12014" spans="2:7">
      <c r="B12014" s="22" t="s">
        <v>242</v>
      </c>
      <c r="C12014" s="22" t="s">
        <v>7</v>
      </c>
      <c r="D12014" s="22" t="s">
        <v>7</v>
      </c>
      <c r="E12014" s="22" t="s">
        <v>15</v>
      </c>
      <c r="F12014" s="22" t="s">
        <v>21</v>
      </c>
      <c r="G12014" s="1">
        <v>60.49</v>
      </c>
    </row>
    <row r="12015" spans="2:7">
      <c r="B12015" s="22" t="s">
        <v>242</v>
      </c>
      <c r="C12015" s="22" t="s">
        <v>7</v>
      </c>
      <c r="D12015" s="22" t="s">
        <v>7</v>
      </c>
      <c r="E12015" s="22" t="s">
        <v>15</v>
      </c>
      <c r="F12015" s="22" t="s">
        <v>22</v>
      </c>
      <c r="G12015" s="1">
        <v>145.80000000000001</v>
      </c>
    </row>
    <row r="12016" spans="2:7">
      <c r="B12016" s="22" t="s">
        <v>242</v>
      </c>
      <c r="C12016" s="22" t="s">
        <v>7</v>
      </c>
      <c r="D12016" s="22" t="s">
        <v>7</v>
      </c>
      <c r="E12016" s="22" t="s">
        <v>15</v>
      </c>
      <c r="F12016" s="22" t="s">
        <v>23</v>
      </c>
      <c r="G12016" s="1">
        <v>786.48</v>
      </c>
    </row>
    <row r="12017" spans="2:7">
      <c r="B12017" s="22" t="s">
        <v>242</v>
      </c>
      <c r="C12017" s="22" t="s">
        <v>7</v>
      </c>
      <c r="D12017" s="22" t="s">
        <v>7</v>
      </c>
      <c r="E12017" s="22" t="s">
        <v>15</v>
      </c>
      <c r="F12017" s="22" t="s">
        <v>24</v>
      </c>
      <c r="G12017" s="1">
        <v>7073.73</v>
      </c>
    </row>
    <row r="12018" spans="2:7">
      <c r="B12018" s="22" t="s">
        <v>242</v>
      </c>
      <c r="C12018" s="22" t="s">
        <v>7</v>
      </c>
      <c r="D12018" s="22" t="s">
        <v>7</v>
      </c>
      <c r="E12018" s="22" t="s">
        <v>15</v>
      </c>
      <c r="F12018" s="22" t="s">
        <v>25</v>
      </c>
      <c r="G12018" s="1">
        <v>10294.36</v>
      </c>
    </row>
    <row r="12019" spans="2:7">
      <c r="B12019" s="22" t="s">
        <v>242</v>
      </c>
      <c r="C12019" s="22" t="s">
        <v>7</v>
      </c>
      <c r="D12019" s="22" t="s">
        <v>7</v>
      </c>
      <c r="E12019" s="22" t="s">
        <v>15</v>
      </c>
      <c r="F12019" s="22" t="s">
        <v>26</v>
      </c>
      <c r="G12019" s="1">
        <v>47287.16</v>
      </c>
    </row>
    <row r="12020" spans="2:7">
      <c r="B12020" s="22" t="s">
        <v>242</v>
      </c>
      <c r="C12020" s="22" t="s">
        <v>7</v>
      </c>
      <c r="D12020" s="22" t="s">
        <v>7</v>
      </c>
      <c r="E12020" s="22" t="s">
        <v>15</v>
      </c>
      <c r="F12020" s="22" t="s">
        <v>27</v>
      </c>
      <c r="G12020" s="1">
        <v>239.58</v>
      </c>
    </row>
    <row r="12021" spans="2:7">
      <c r="B12021" s="22" t="s">
        <v>242</v>
      </c>
      <c r="C12021" s="22" t="s">
        <v>7</v>
      </c>
      <c r="D12021" s="22" t="s">
        <v>7</v>
      </c>
      <c r="E12021" s="22" t="s">
        <v>15</v>
      </c>
      <c r="F12021" s="22" t="s">
        <v>72</v>
      </c>
      <c r="G12021" s="1">
        <v>415.48</v>
      </c>
    </row>
    <row r="12022" spans="2:7">
      <c r="B12022" s="22" t="s">
        <v>242</v>
      </c>
      <c r="C12022" s="22" t="s">
        <v>7</v>
      </c>
      <c r="D12022" s="22" t="s">
        <v>7</v>
      </c>
      <c r="E12022" s="22" t="s">
        <v>28</v>
      </c>
      <c r="F12022" s="22" t="s">
        <v>29</v>
      </c>
      <c r="G12022" s="1">
        <v>64050.98</v>
      </c>
    </row>
    <row r="12023" spans="2:7">
      <c r="B12023" s="22" t="s">
        <v>242</v>
      </c>
      <c r="C12023" s="22" t="s">
        <v>7</v>
      </c>
      <c r="D12023" s="22" t="s">
        <v>7</v>
      </c>
      <c r="E12023" s="22" t="s">
        <v>28</v>
      </c>
      <c r="F12023" s="22" t="s">
        <v>31</v>
      </c>
      <c r="G12023" s="1">
        <v>80883.199999999997</v>
      </c>
    </row>
    <row r="12024" spans="2:7">
      <c r="B12024" s="22" t="s">
        <v>242</v>
      </c>
      <c r="C12024" s="22" t="s">
        <v>7</v>
      </c>
      <c r="D12024" s="22" t="s">
        <v>7</v>
      </c>
      <c r="E12024" s="22" t="s">
        <v>28</v>
      </c>
      <c r="F12024" s="22" t="s">
        <v>33</v>
      </c>
      <c r="G12024" s="1">
        <v>55756.67</v>
      </c>
    </row>
    <row r="12025" spans="2:7">
      <c r="B12025" s="22" t="s">
        <v>242</v>
      </c>
      <c r="C12025" s="22" t="s">
        <v>7</v>
      </c>
      <c r="D12025" s="22" t="s">
        <v>7</v>
      </c>
      <c r="E12025" s="22" t="s">
        <v>34</v>
      </c>
      <c r="F12025" s="22" t="s">
        <v>37</v>
      </c>
      <c r="G12025" s="1">
        <v>179.04</v>
      </c>
    </row>
    <row r="12026" spans="2:7">
      <c r="B12026" s="22" t="s">
        <v>242</v>
      </c>
      <c r="C12026" s="22" t="s">
        <v>7</v>
      </c>
      <c r="D12026" s="22" t="s">
        <v>7</v>
      </c>
      <c r="E12026" s="22" t="s">
        <v>34</v>
      </c>
      <c r="F12026" s="22" t="s">
        <v>38</v>
      </c>
      <c r="G12026" s="1">
        <v>4500</v>
      </c>
    </row>
    <row r="12027" spans="2:7">
      <c r="B12027" s="22" t="s">
        <v>242</v>
      </c>
      <c r="C12027" s="22" t="s">
        <v>7</v>
      </c>
      <c r="D12027" s="22" t="s">
        <v>7</v>
      </c>
      <c r="E12027" s="22" t="s">
        <v>34</v>
      </c>
      <c r="F12027" s="22" t="s">
        <v>39</v>
      </c>
      <c r="G12027" s="1">
        <v>34286.230000000003</v>
      </c>
    </row>
    <row r="12028" spans="2:7">
      <c r="B12028" s="22" t="s">
        <v>242</v>
      </c>
      <c r="C12028" s="22" t="s">
        <v>7</v>
      </c>
      <c r="D12028" s="22" t="s">
        <v>7</v>
      </c>
      <c r="E12028" s="22" t="s">
        <v>34</v>
      </c>
      <c r="F12028" s="22" t="s">
        <v>42</v>
      </c>
      <c r="G12028" s="1">
        <v>205.48</v>
      </c>
    </row>
    <row r="12029" spans="2:7">
      <c r="B12029" s="22" t="s">
        <v>242</v>
      </c>
      <c r="C12029" s="22" t="s">
        <v>7</v>
      </c>
      <c r="D12029" s="22" t="s">
        <v>7</v>
      </c>
      <c r="E12029" s="22" t="s">
        <v>34</v>
      </c>
      <c r="F12029" s="22" t="s">
        <v>44</v>
      </c>
      <c r="G12029" s="1">
        <v>3124.04</v>
      </c>
    </row>
    <row r="12030" spans="2:7">
      <c r="B12030" s="22" t="s">
        <v>242</v>
      </c>
      <c r="C12030" s="22" t="s">
        <v>7</v>
      </c>
      <c r="D12030" s="22" t="s">
        <v>7</v>
      </c>
      <c r="E12030" s="22" t="s">
        <v>34</v>
      </c>
      <c r="F12030" s="22" t="s">
        <v>48</v>
      </c>
      <c r="G12030" s="1">
        <v>69430.91</v>
      </c>
    </row>
    <row r="12031" spans="2:7">
      <c r="B12031" s="22" t="s">
        <v>242</v>
      </c>
      <c r="C12031" s="22" t="s">
        <v>7</v>
      </c>
      <c r="D12031" s="22" t="s">
        <v>7</v>
      </c>
      <c r="E12031" s="22" t="s">
        <v>34</v>
      </c>
      <c r="F12031" s="22" t="s">
        <v>49</v>
      </c>
      <c r="G12031" s="1">
        <v>119854.47</v>
      </c>
    </row>
    <row r="12032" spans="2:7">
      <c r="B12032" s="22" t="s">
        <v>242</v>
      </c>
      <c r="C12032" s="22" t="s">
        <v>7</v>
      </c>
      <c r="D12032" s="22" t="s">
        <v>7</v>
      </c>
      <c r="E12032" s="22" t="s">
        <v>34</v>
      </c>
      <c r="F12032" s="22" t="s">
        <v>50</v>
      </c>
      <c r="G12032" s="1">
        <v>8136</v>
      </c>
    </row>
    <row r="12033" spans="2:7">
      <c r="B12033" s="22" t="s">
        <v>242</v>
      </c>
      <c r="C12033" s="22" t="s">
        <v>7</v>
      </c>
      <c r="D12033" s="22" t="s">
        <v>7</v>
      </c>
      <c r="E12033" s="22" t="s">
        <v>34</v>
      </c>
      <c r="F12033" s="22" t="s">
        <v>53</v>
      </c>
      <c r="G12033" s="1">
        <v>1520</v>
      </c>
    </row>
    <row r="12034" spans="2:7">
      <c r="B12034" s="22" t="s">
        <v>242</v>
      </c>
      <c r="C12034" s="22" t="s">
        <v>7</v>
      </c>
      <c r="D12034" s="22" t="s">
        <v>7</v>
      </c>
      <c r="E12034" s="22" t="s">
        <v>34</v>
      </c>
      <c r="F12034" s="22" t="s">
        <v>58</v>
      </c>
      <c r="G12034" s="1">
        <v>2447.2800000000002</v>
      </c>
    </row>
    <row r="12035" spans="2:7">
      <c r="B12035" s="22" t="s">
        <v>242</v>
      </c>
      <c r="C12035" s="22" t="s">
        <v>7</v>
      </c>
      <c r="D12035" s="22" t="s">
        <v>7</v>
      </c>
      <c r="E12035" s="22" t="s">
        <v>59</v>
      </c>
      <c r="F12035" s="22" t="s">
        <v>55</v>
      </c>
      <c r="G12035" s="1">
        <v>70.73</v>
      </c>
    </row>
    <row r="12036" spans="2:7">
      <c r="B12036" s="22" t="s">
        <v>243</v>
      </c>
      <c r="C12036" s="22" t="s">
        <v>7</v>
      </c>
      <c r="D12036" s="22" t="s">
        <v>5</v>
      </c>
      <c r="E12036" s="22" t="s">
        <v>7</v>
      </c>
      <c r="F12036" s="22" t="s">
        <v>6</v>
      </c>
      <c r="G12036" s="1">
        <v>-249102.33</v>
      </c>
    </row>
    <row r="12037" spans="2:7">
      <c r="B12037" s="22" t="s">
        <v>243</v>
      </c>
      <c r="C12037" s="22" t="s">
        <v>7</v>
      </c>
      <c r="D12037" s="22" t="s">
        <v>5</v>
      </c>
      <c r="E12037" s="22" t="s">
        <v>8</v>
      </c>
      <c r="F12037" s="22" t="s">
        <v>9</v>
      </c>
      <c r="G12037" s="1">
        <v>3298872.03</v>
      </c>
    </row>
    <row r="12038" spans="2:7">
      <c r="B12038" s="22" t="s">
        <v>243</v>
      </c>
      <c r="C12038" s="22" t="s">
        <v>7</v>
      </c>
      <c r="D12038" s="22" t="s">
        <v>5</v>
      </c>
      <c r="E12038" s="22" t="s">
        <v>8</v>
      </c>
      <c r="F12038" s="22" t="s">
        <v>10</v>
      </c>
      <c r="G12038" s="1">
        <v>58403.360000000001</v>
      </c>
    </row>
    <row r="12039" spans="2:7">
      <c r="B12039" s="22" t="s">
        <v>243</v>
      </c>
      <c r="C12039" s="22" t="s">
        <v>7</v>
      </c>
      <c r="D12039" s="22" t="s">
        <v>5</v>
      </c>
      <c r="E12039" s="22" t="s">
        <v>8</v>
      </c>
      <c r="F12039" s="22" t="s">
        <v>11</v>
      </c>
      <c r="G12039" s="1">
        <v>6566.22</v>
      </c>
    </row>
    <row r="12040" spans="2:7">
      <c r="B12040" s="22" t="s">
        <v>243</v>
      </c>
      <c r="C12040" s="22" t="s">
        <v>7</v>
      </c>
      <c r="D12040" s="22" t="s">
        <v>5</v>
      </c>
      <c r="E12040" s="22" t="s">
        <v>8</v>
      </c>
      <c r="F12040" s="22" t="s">
        <v>12</v>
      </c>
      <c r="G12040" s="1">
        <v>15371.88</v>
      </c>
    </row>
    <row r="12041" spans="2:7">
      <c r="B12041" s="22" t="s">
        <v>243</v>
      </c>
      <c r="C12041" s="22" t="s">
        <v>7</v>
      </c>
      <c r="D12041" s="22" t="s">
        <v>5</v>
      </c>
      <c r="E12041" s="22" t="s">
        <v>8</v>
      </c>
      <c r="F12041" s="22" t="s">
        <v>13</v>
      </c>
      <c r="G12041" s="1">
        <v>75</v>
      </c>
    </row>
    <row r="12042" spans="2:7">
      <c r="B12042" s="22" t="s">
        <v>243</v>
      </c>
      <c r="C12042" s="22" t="s">
        <v>7</v>
      </c>
      <c r="D12042" s="22" t="s">
        <v>5</v>
      </c>
      <c r="E12042" s="22" t="s">
        <v>8</v>
      </c>
      <c r="F12042" s="22" t="s">
        <v>70</v>
      </c>
      <c r="G12042" s="1">
        <v>10505</v>
      </c>
    </row>
    <row r="12043" spans="2:7">
      <c r="B12043" s="22" t="s">
        <v>243</v>
      </c>
      <c r="C12043" s="22" t="s">
        <v>7</v>
      </c>
      <c r="D12043" s="22" t="s">
        <v>5</v>
      </c>
      <c r="E12043" s="22" t="s">
        <v>14</v>
      </c>
      <c r="F12043" s="22" t="s">
        <v>9</v>
      </c>
      <c r="G12043" s="1">
        <v>1698506.5</v>
      </c>
    </row>
    <row r="12044" spans="2:7">
      <c r="B12044" s="22" t="s">
        <v>243</v>
      </c>
      <c r="C12044" s="22" t="s">
        <v>7</v>
      </c>
      <c r="D12044" s="22" t="s">
        <v>5</v>
      </c>
      <c r="E12044" s="22" t="s">
        <v>14</v>
      </c>
      <c r="F12044" s="22" t="s">
        <v>10</v>
      </c>
      <c r="G12044" s="1">
        <v>60450.38</v>
      </c>
    </row>
    <row r="12045" spans="2:7">
      <c r="B12045" s="22" t="s">
        <v>243</v>
      </c>
      <c r="C12045" s="22" t="s">
        <v>7</v>
      </c>
      <c r="D12045" s="22" t="s">
        <v>5</v>
      </c>
      <c r="E12045" s="22" t="s">
        <v>14</v>
      </c>
      <c r="F12045" s="22" t="s">
        <v>11</v>
      </c>
      <c r="G12045" s="1">
        <v>9613.41</v>
      </c>
    </row>
    <row r="12046" spans="2:7">
      <c r="B12046" s="22" t="s">
        <v>243</v>
      </c>
      <c r="C12046" s="22" t="s">
        <v>7</v>
      </c>
      <c r="D12046" s="22" t="s">
        <v>5</v>
      </c>
      <c r="E12046" s="22" t="s">
        <v>14</v>
      </c>
      <c r="F12046" s="22" t="s">
        <v>13</v>
      </c>
      <c r="G12046" s="1">
        <v>15183.1</v>
      </c>
    </row>
    <row r="12047" spans="2:7">
      <c r="B12047" s="22" t="s">
        <v>243</v>
      </c>
      <c r="C12047" s="22" t="s">
        <v>7</v>
      </c>
      <c r="D12047" s="22" t="s">
        <v>5</v>
      </c>
      <c r="E12047" s="22" t="s">
        <v>15</v>
      </c>
      <c r="F12047" s="22" t="s">
        <v>16</v>
      </c>
      <c r="G12047" s="1">
        <v>45.33</v>
      </c>
    </row>
    <row r="12048" spans="2:7">
      <c r="B12048" s="22" t="s">
        <v>243</v>
      </c>
      <c r="C12048" s="22" t="s">
        <v>7</v>
      </c>
      <c r="D12048" s="22" t="s">
        <v>5</v>
      </c>
      <c r="E12048" s="22" t="s">
        <v>15</v>
      </c>
      <c r="F12048" s="22" t="s">
        <v>71</v>
      </c>
      <c r="G12048" s="1">
        <v>30.27</v>
      </c>
    </row>
    <row r="12049" spans="2:7">
      <c r="B12049" s="22" t="s">
        <v>243</v>
      </c>
      <c r="C12049" s="22" t="s">
        <v>7</v>
      </c>
      <c r="D12049" s="22" t="s">
        <v>5</v>
      </c>
      <c r="E12049" s="22" t="s">
        <v>15</v>
      </c>
      <c r="F12049" s="22" t="s">
        <v>17</v>
      </c>
      <c r="G12049" s="1">
        <v>250023.37</v>
      </c>
    </row>
    <row r="12050" spans="2:7">
      <c r="B12050" s="22" t="s">
        <v>243</v>
      </c>
      <c r="C12050" s="22" t="s">
        <v>7</v>
      </c>
      <c r="D12050" s="22" t="s">
        <v>5</v>
      </c>
      <c r="E12050" s="22" t="s">
        <v>15</v>
      </c>
      <c r="F12050" s="22" t="s">
        <v>18</v>
      </c>
      <c r="G12050" s="1">
        <v>131921.21</v>
      </c>
    </row>
    <row r="12051" spans="2:7">
      <c r="B12051" s="22" t="s">
        <v>243</v>
      </c>
      <c r="C12051" s="22" t="s">
        <v>7</v>
      </c>
      <c r="D12051" s="22" t="s">
        <v>5</v>
      </c>
      <c r="E12051" s="22" t="s">
        <v>15</v>
      </c>
      <c r="F12051" s="22" t="s">
        <v>19</v>
      </c>
      <c r="G12051" s="1">
        <v>502849.6</v>
      </c>
    </row>
    <row r="12052" spans="2:7">
      <c r="B12052" s="22" t="s">
        <v>243</v>
      </c>
      <c r="C12052" s="22" t="s">
        <v>7</v>
      </c>
      <c r="D12052" s="22" t="s">
        <v>5</v>
      </c>
      <c r="E12052" s="22" t="s">
        <v>15</v>
      </c>
      <c r="F12052" s="22" t="s">
        <v>20</v>
      </c>
      <c r="G12052" s="1">
        <v>220327.49</v>
      </c>
    </row>
    <row r="12053" spans="2:7">
      <c r="B12053" s="22" t="s">
        <v>243</v>
      </c>
      <c r="C12053" s="22" t="s">
        <v>7</v>
      </c>
      <c r="D12053" s="22" t="s">
        <v>5</v>
      </c>
      <c r="E12053" s="22" t="s">
        <v>15</v>
      </c>
      <c r="F12053" s="22" t="s">
        <v>21</v>
      </c>
      <c r="G12053" s="1">
        <v>15053.57</v>
      </c>
    </row>
    <row r="12054" spans="2:7">
      <c r="B12054" s="22" t="s">
        <v>243</v>
      </c>
      <c r="C12054" s="22" t="s">
        <v>7</v>
      </c>
      <c r="D12054" s="22" t="s">
        <v>5</v>
      </c>
      <c r="E12054" s="22" t="s">
        <v>15</v>
      </c>
      <c r="F12054" s="22" t="s">
        <v>22</v>
      </c>
      <c r="G12054" s="1">
        <v>11258.12</v>
      </c>
    </row>
    <row r="12055" spans="2:7">
      <c r="B12055" s="22" t="s">
        <v>243</v>
      </c>
      <c r="C12055" s="22" t="s">
        <v>7</v>
      </c>
      <c r="D12055" s="22" t="s">
        <v>5</v>
      </c>
      <c r="E12055" s="22" t="s">
        <v>15</v>
      </c>
      <c r="F12055" s="22" t="s">
        <v>23</v>
      </c>
      <c r="G12055" s="1">
        <v>19971.16</v>
      </c>
    </row>
    <row r="12056" spans="2:7">
      <c r="B12056" s="22" t="s">
        <v>243</v>
      </c>
      <c r="C12056" s="22" t="s">
        <v>7</v>
      </c>
      <c r="D12056" s="22" t="s">
        <v>5</v>
      </c>
      <c r="E12056" s="22" t="s">
        <v>15</v>
      </c>
      <c r="F12056" s="22" t="s">
        <v>24</v>
      </c>
      <c r="G12056" s="1">
        <v>53151.32</v>
      </c>
    </row>
    <row r="12057" spans="2:7">
      <c r="B12057" s="22" t="s">
        <v>243</v>
      </c>
      <c r="C12057" s="22" t="s">
        <v>7</v>
      </c>
      <c r="D12057" s="22" t="s">
        <v>5</v>
      </c>
      <c r="E12057" s="22" t="s">
        <v>15</v>
      </c>
      <c r="F12057" s="22" t="s">
        <v>25</v>
      </c>
      <c r="G12057" s="1">
        <v>494095.82</v>
      </c>
    </row>
    <row r="12058" spans="2:7">
      <c r="B12058" s="22" t="s">
        <v>243</v>
      </c>
      <c r="C12058" s="22" t="s">
        <v>7</v>
      </c>
      <c r="D12058" s="22" t="s">
        <v>5</v>
      </c>
      <c r="E12058" s="22" t="s">
        <v>15</v>
      </c>
      <c r="F12058" s="22" t="s">
        <v>26</v>
      </c>
      <c r="G12058" s="1">
        <v>626103.42000000004</v>
      </c>
    </row>
    <row r="12059" spans="2:7">
      <c r="B12059" s="22" t="s">
        <v>243</v>
      </c>
      <c r="C12059" s="22" t="s">
        <v>7</v>
      </c>
      <c r="D12059" s="22" t="s">
        <v>5</v>
      </c>
      <c r="E12059" s="22" t="s">
        <v>15</v>
      </c>
      <c r="F12059" s="22" t="s">
        <v>27</v>
      </c>
      <c r="G12059" s="1">
        <v>7569.87</v>
      </c>
    </row>
    <row r="12060" spans="2:7">
      <c r="B12060" s="22" t="s">
        <v>243</v>
      </c>
      <c r="C12060" s="22" t="s">
        <v>7</v>
      </c>
      <c r="D12060" s="22" t="s">
        <v>5</v>
      </c>
      <c r="E12060" s="22" t="s">
        <v>15</v>
      </c>
      <c r="F12060" s="22" t="s">
        <v>72</v>
      </c>
      <c r="G12060" s="1">
        <v>2926.53</v>
      </c>
    </row>
    <row r="12061" spans="2:7">
      <c r="B12061" s="22" t="s">
        <v>243</v>
      </c>
      <c r="C12061" s="22" t="s">
        <v>7</v>
      </c>
      <c r="D12061" s="22" t="s">
        <v>5</v>
      </c>
      <c r="E12061" s="22" t="s">
        <v>28</v>
      </c>
      <c r="F12061" s="22" t="s">
        <v>29</v>
      </c>
      <c r="G12061" s="1">
        <v>286213.93</v>
      </c>
    </row>
    <row r="12062" spans="2:7">
      <c r="B12062" s="22" t="s">
        <v>243</v>
      </c>
      <c r="C12062" s="22" t="s">
        <v>7</v>
      </c>
      <c r="D12062" s="22" t="s">
        <v>5</v>
      </c>
      <c r="E12062" s="22" t="s">
        <v>28</v>
      </c>
      <c r="F12062" s="22" t="s">
        <v>30</v>
      </c>
      <c r="G12062" s="1">
        <v>29887.05</v>
      </c>
    </row>
    <row r="12063" spans="2:7">
      <c r="B12063" s="22" t="s">
        <v>243</v>
      </c>
      <c r="C12063" s="22" t="s">
        <v>7</v>
      </c>
      <c r="D12063" s="22" t="s">
        <v>5</v>
      </c>
      <c r="E12063" s="22" t="s">
        <v>28</v>
      </c>
      <c r="F12063" s="22" t="s">
        <v>31</v>
      </c>
      <c r="G12063" s="1">
        <v>29874.79</v>
      </c>
    </row>
    <row r="12064" spans="2:7">
      <c r="B12064" s="22" t="s">
        <v>243</v>
      </c>
      <c r="C12064" s="22" t="s">
        <v>7</v>
      </c>
      <c r="D12064" s="22" t="s">
        <v>5</v>
      </c>
      <c r="E12064" s="22" t="s">
        <v>28</v>
      </c>
      <c r="F12064" s="22" t="s">
        <v>32</v>
      </c>
      <c r="G12064" s="1">
        <v>53299.26</v>
      </c>
    </row>
    <row r="12065" spans="2:7">
      <c r="B12065" s="22" t="s">
        <v>243</v>
      </c>
      <c r="C12065" s="22" t="s">
        <v>7</v>
      </c>
      <c r="D12065" s="22" t="s">
        <v>5</v>
      </c>
      <c r="E12065" s="22" t="s">
        <v>28</v>
      </c>
      <c r="F12065" s="22" t="s">
        <v>33</v>
      </c>
      <c r="G12065" s="1">
        <v>179271.89</v>
      </c>
    </row>
    <row r="12066" spans="2:7">
      <c r="B12066" s="22" t="s">
        <v>243</v>
      </c>
      <c r="C12066" s="22" t="s">
        <v>7</v>
      </c>
      <c r="D12066" s="22" t="s">
        <v>5</v>
      </c>
      <c r="E12066" s="22" t="s">
        <v>34</v>
      </c>
      <c r="F12066" s="22" t="s">
        <v>35</v>
      </c>
      <c r="G12066" s="1">
        <v>6567.3</v>
      </c>
    </row>
    <row r="12067" spans="2:7">
      <c r="B12067" s="22" t="s">
        <v>243</v>
      </c>
      <c r="C12067" s="22" t="s">
        <v>7</v>
      </c>
      <c r="D12067" s="22" t="s">
        <v>5</v>
      </c>
      <c r="E12067" s="22" t="s">
        <v>34</v>
      </c>
      <c r="F12067" s="22" t="s">
        <v>37</v>
      </c>
      <c r="G12067" s="1">
        <v>244830.38</v>
      </c>
    </row>
    <row r="12068" spans="2:7">
      <c r="B12068" s="22" t="s">
        <v>243</v>
      </c>
      <c r="C12068" s="22" t="s">
        <v>7</v>
      </c>
      <c r="D12068" s="22" t="s">
        <v>5</v>
      </c>
      <c r="E12068" s="22" t="s">
        <v>34</v>
      </c>
      <c r="F12068" s="22" t="s">
        <v>64</v>
      </c>
      <c r="G12068" s="1">
        <v>3534.69</v>
      </c>
    </row>
    <row r="12069" spans="2:7">
      <c r="B12069" s="22" t="s">
        <v>243</v>
      </c>
      <c r="C12069" s="22" t="s">
        <v>7</v>
      </c>
      <c r="D12069" s="22" t="s">
        <v>5</v>
      </c>
      <c r="E12069" s="22" t="s">
        <v>34</v>
      </c>
      <c r="F12069" s="22" t="s">
        <v>38</v>
      </c>
      <c r="G12069" s="1">
        <v>52325.14</v>
      </c>
    </row>
    <row r="12070" spans="2:7">
      <c r="B12070" s="22" t="s">
        <v>243</v>
      </c>
      <c r="C12070" s="22" t="s">
        <v>7</v>
      </c>
      <c r="D12070" s="22" t="s">
        <v>5</v>
      </c>
      <c r="E12070" s="22" t="s">
        <v>34</v>
      </c>
      <c r="F12070" s="22" t="s">
        <v>39</v>
      </c>
      <c r="G12070" s="1">
        <v>137622.95000000001</v>
      </c>
    </row>
    <row r="12071" spans="2:7">
      <c r="B12071" s="22" t="s">
        <v>243</v>
      </c>
      <c r="C12071" s="22" t="s">
        <v>7</v>
      </c>
      <c r="D12071" s="22" t="s">
        <v>5</v>
      </c>
      <c r="E12071" s="22" t="s">
        <v>34</v>
      </c>
      <c r="F12071" s="22" t="s">
        <v>41</v>
      </c>
      <c r="G12071" s="1">
        <v>19638.75</v>
      </c>
    </row>
    <row r="12072" spans="2:7">
      <c r="B12072" s="22" t="s">
        <v>243</v>
      </c>
      <c r="C12072" s="22" t="s">
        <v>7</v>
      </c>
      <c r="D12072" s="22" t="s">
        <v>5</v>
      </c>
      <c r="E12072" s="22" t="s">
        <v>34</v>
      </c>
      <c r="F12072" s="22" t="s">
        <v>45</v>
      </c>
      <c r="G12072" s="1">
        <v>22355.49</v>
      </c>
    </row>
    <row r="12073" spans="2:7">
      <c r="B12073" s="22" t="s">
        <v>243</v>
      </c>
      <c r="C12073" s="22" t="s">
        <v>7</v>
      </c>
      <c r="D12073" s="22" t="s">
        <v>5</v>
      </c>
      <c r="E12073" s="22" t="s">
        <v>34</v>
      </c>
      <c r="F12073" s="22" t="s">
        <v>46</v>
      </c>
      <c r="G12073" s="1">
        <v>21323.46</v>
      </c>
    </row>
    <row r="12074" spans="2:7">
      <c r="B12074" s="22" t="s">
        <v>243</v>
      </c>
      <c r="C12074" s="22" t="s">
        <v>7</v>
      </c>
      <c r="D12074" s="22" t="s">
        <v>5</v>
      </c>
      <c r="E12074" s="22" t="s">
        <v>34</v>
      </c>
      <c r="F12074" s="22" t="s">
        <v>47</v>
      </c>
      <c r="G12074" s="1">
        <v>75482.84</v>
      </c>
    </row>
    <row r="12075" spans="2:7">
      <c r="B12075" s="22" t="s">
        <v>243</v>
      </c>
      <c r="C12075" s="22" t="s">
        <v>7</v>
      </c>
      <c r="D12075" s="22" t="s">
        <v>5</v>
      </c>
      <c r="E12075" s="22" t="s">
        <v>34</v>
      </c>
      <c r="F12075" s="22" t="s">
        <v>48</v>
      </c>
      <c r="G12075" s="1">
        <v>49115.93</v>
      </c>
    </row>
    <row r="12076" spans="2:7">
      <c r="B12076" s="22" t="s">
        <v>243</v>
      </c>
      <c r="C12076" s="22" t="s">
        <v>7</v>
      </c>
      <c r="D12076" s="22" t="s">
        <v>5</v>
      </c>
      <c r="E12076" s="22" t="s">
        <v>34</v>
      </c>
      <c r="F12076" s="22" t="s">
        <v>75</v>
      </c>
      <c r="G12076" s="1">
        <v>-1557.3</v>
      </c>
    </row>
    <row r="12077" spans="2:7">
      <c r="B12077" s="22" t="s">
        <v>243</v>
      </c>
      <c r="C12077" s="22" t="s">
        <v>7</v>
      </c>
      <c r="D12077" s="22" t="s">
        <v>5</v>
      </c>
      <c r="E12077" s="22" t="s">
        <v>34</v>
      </c>
      <c r="F12077" s="22" t="s">
        <v>66</v>
      </c>
      <c r="G12077" s="1">
        <v>3849.46</v>
      </c>
    </row>
    <row r="12078" spans="2:7">
      <c r="B12078" s="22" t="s">
        <v>243</v>
      </c>
      <c r="C12078" s="22" t="s">
        <v>7</v>
      </c>
      <c r="D12078" s="22" t="s">
        <v>5</v>
      </c>
      <c r="E12078" s="22" t="s">
        <v>34</v>
      </c>
      <c r="F12078" s="22" t="s">
        <v>49</v>
      </c>
      <c r="G12078" s="1">
        <v>118835.42</v>
      </c>
    </row>
    <row r="12079" spans="2:7">
      <c r="B12079" s="22" t="s">
        <v>243</v>
      </c>
      <c r="C12079" s="22" t="s">
        <v>7</v>
      </c>
      <c r="D12079" s="22" t="s">
        <v>5</v>
      </c>
      <c r="E12079" s="22" t="s">
        <v>34</v>
      </c>
      <c r="F12079" s="22" t="s">
        <v>50</v>
      </c>
      <c r="G12079" s="1">
        <v>43681.93</v>
      </c>
    </row>
    <row r="12080" spans="2:7">
      <c r="B12080" s="22" t="s">
        <v>243</v>
      </c>
      <c r="C12080" s="22" t="s">
        <v>7</v>
      </c>
      <c r="D12080" s="22" t="s">
        <v>5</v>
      </c>
      <c r="E12080" s="22" t="s">
        <v>34</v>
      </c>
      <c r="F12080" s="22" t="s">
        <v>51</v>
      </c>
      <c r="G12080" s="1">
        <v>371.43</v>
      </c>
    </row>
    <row r="12081" spans="2:7">
      <c r="B12081" s="22" t="s">
        <v>243</v>
      </c>
      <c r="C12081" s="22" t="s">
        <v>7</v>
      </c>
      <c r="D12081" s="22" t="s">
        <v>5</v>
      </c>
      <c r="E12081" s="22" t="s">
        <v>34</v>
      </c>
      <c r="F12081" s="22" t="s">
        <v>52</v>
      </c>
      <c r="G12081" s="1">
        <v>1475.84</v>
      </c>
    </row>
    <row r="12082" spans="2:7">
      <c r="B12082" s="22" t="s">
        <v>243</v>
      </c>
      <c r="C12082" s="22" t="s">
        <v>7</v>
      </c>
      <c r="D12082" s="22" t="s">
        <v>5</v>
      </c>
      <c r="E12082" s="22" t="s">
        <v>34</v>
      </c>
      <c r="F12082" s="22" t="s">
        <v>53</v>
      </c>
      <c r="G12082" s="1">
        <v>77617.38</v>
      </c>
    </row>
    <row r="12083" spans="2:7">
      <c r="B12083" s="22" t="s">
        <v>243</v>
      </c>
      <c r="C12083" s="22" t="s">
        <v>7</v>
      </c>
      <c r="D12083" s="22" t="s">
        <v>5</v>
      </c>
      <c r="E12083" s="22" t="s">
        <v>34</v>
      </c>
      <c r="F12083" s="22" t="s">
        <v>68</v>
      </c>
      <c r="G12083" s="1">
        <v>421845.87</v>
      </c>
    </row>
    <row r="12084" spans="2:7">
      <c r="B12084" s="22" t="s">
        <v>243</v>
      </c>
      <c r="C12084" s="22" t="s">
        <v>7</v>
      </c>
      <c r="D12084" s="22" t="s">
        <v>5</v>
      </c>
      <c r="E12084" s="22" t="s">
        <v>34</v>
      </c>
      <c r="F12084" s="22" t="s">
        <v>55</v>
      </c>
      <c r="G12084" s="1">
        <v>932.99</v>
      </c>
    </row>
    <row r="12085" spans="2:7">
      <c r="B12085" s="22" t="s">
        <v>243</v>
      </c>
      <c r="C12085" s="22" t="s">
        <v>7</v>
      </c>
      <c r="D12085" s="22" t="s">
        <v>5</v>
      </c>
      <c r="E12085" s="22" t="s">
        <v>34</v>
      </c>
      <c r="F12085" s="22" t="s">
        <v>56</v>
      </c>
      <c r="G12085" s="1">
        <v>459891.96</v>
      </c>
    </row>
    <row r="12086" spans="2:7">
      <c r="B12086" s="22" t="s">
        <v>243</v>
      </c>
      <c r="C12086" s="22" t="s">
        <v>7</v>
      </c>
      <c r="D12086" s="22" t="s">
        <v>5</v>
      </c>
      <c r="E12086" s="22" t="s">
        <v>34</v>
      </c>
      <c r="F12086" s="22" t="s">
        <v>76</v>
      </c>
      <c r="G12086" s="1">
        <v>26892.94</v>
      </c>
    </row>
    <row r="12087" spans="2:7">
      <c r="B12087" s="22" t="s">
        <v>243</v>
      </c>
      <c r="C12087" s="22" t="s">
        <v>7</v>
      </c>
      <c r="D12087" s="22" t="s">
        <v>5</v>
      </c>
      <c r="E12087" s="22" t="s">
        <v>34</v>
      </c>
      <c r="F12087" s="22" t="s">
        <v>57</v>
      </c>
      <c r="G12087" s="1">
        <v>100580.3</v>
      </c>
    </row>
    <row r="12088" spans="2:7">
      <c r="B12088" s="22" t="s">
        <v>243</v>
      </c>
      <c r="C12088" s="22" t="s">
        <v>7</v>
      </c>
      <c r="D12088" s="22" t="s">
        <v>5</v>
      </c>
      <c r="E12088" s="22" t="s">
        <v>34</v>
      </c>
      <c r="F12088" s="22" t="s">
        <v>58</v>
      </c>
      <c r="G12088" s="1">
        <v>17561.39</v>
      </c>
    </row>
    <row r="12089" spans="2:7">
      <c r="B12089" s="22" t="s">
        <v>243</v>
      </c>
      <c r="C12089" s="22" t="s">
        <v>7</v>
      </c>
      <c r="D12089" s="22" t="s">
        <v>5</v>
      </c>
      <c r="E12089" s="22" t="s">
        <v>59</v>
      </c>
      <c r="F12089" s="22" t="s">
        <v>55</v>
      </c>
      <c r="G12089" s="1">
        <v>20392.740000000002</v>
      </c>
    </row>
    <row r="12090" spans="2:7">
      <c r="B12090" s="22" t="s">
        <v>243</v>
      </c>
      <c r="C12090" s="22" t="s">
        <v>7</v>
      </c>
      <c r="D12090" s="22" t="s">
        <v>7</v>
      </c>
      <c r="E12090" s="22" t="s">
        <v>5</v>
      </c>
      <c r="F12090" s="22" t="s">
        <v>6</v>
      </c>
      <c r="G12090" s="1">
        <v>249102.33</v>
      </c>
    </row>
    <row r="12091" spans="2:7">
      <c r="B12091" s="22" t="s">
        <v>243</v>
      </c>
      <c r="C12091" s="22" t="s">
        <v>7</v>
      </c>
      <c r="D12091" s="22" t="s">
        <v>7</v>
      </c>
      <c r="E12091" s="22" t="s">
        <v>14</v>
      </c>
      <c r="F12091" s="22" t="s">
        <v>9</v>
      </c>
      <c r="G12091" s="1">
        <v>8372.64</v>
      </c>
    </row>
    <row r="12092" spans="2:7">
      <c r="B12092" s="22" t="s">
        <v>243</v>
      </c>
      <c r="C12092" s="22" t="s">
        <v>7</v>
      </c>
      <c r="D12092" s="22" t="s">
        <v>7</v>
      </c>
      <c r="E12092" s="22" t="s">
        <v>14</v>
      </c>
      <c r="F12092" s="22" t="s">
        <v>12</v>
      </c>
      <c r="G12092" s="1">
        <v>113701.99</v>
      </c>
    </row>
    <row r="12093" spans="2:7">
      <c r="B12093" s="22" t="s">
        <v>243</v>
      </c>
      <c r="C12093" s="22" t="s">
        <v>7</v>
      </c>
      <c r="D12093" s="22" t="s">
        <v>7</v>
      </c>
      <c r="E12093" s="22" t="s">
        <v>15</v>
      </c>
      <c r="F12093" s="22" t="s">
        <v>18</v>
      </c>
      <c r="G12093" s="1">
        <v>8606.43</v>
      </c>
    </row>
    <row r="12094" spans="2:7">
      <c r="B12094" s="22" t="s">
        <v>243</v>
      </c>
      <c r="C12094" s="22" t="s">
        <v>7</v>
      </c>
      <c r="D12094" s="22" t="s">
        <v>7</v>
      </c>
      <c r="E12094" s="22" t="s">
        <v>15</v>
      </c>
      <c r="F12094" s="22" t="s">
        <v>20</v>
      </c>
      <c r="G12094" s="1">
        <v>9146.06</v>
      </c>
    </row>
    <row r="12095" spans="2:7">
      <c r="B12095" s="22" t="s">
        <v>243</v>
      </c>
      <c r="C12095" s="22" t="s">
        <v>7</v>
      </c>
      <c r="D12095" s="22" t="s">
        <v>7</v>
      </c>
      <c r="E12095" s="22" t="s">
        <v>28</v>
      </c>
      <c r="F12095" s="22" t="s">
        <v>29</v>
      </c>
      <c r="G12095" s="1">
        <v>464.18</v>
      </c>
    </row>
    <row r="12096" spans="2:7">
      <c r="B12096" s="22" t="s">
        <v>243</v>
      </c>
      <c r="C12096" s="22" t="s">
        <v>7</v>
      </c>
      <c r="D12096" s="22" t="s">
        <v>7</v>
      </c>
      <c r="E12096" s="22" t="s">
        <v>28</v>
      </c>
      <c r="F12096" s="22" t="s">
        <v>32</v>
      </c>
      <c r="G12096" s="1">
        <v>2280.56</v>
      </c>
    </row>
    <row r="12097" spans="2:7">
      <c r="B12097" s="22" t="s">
        <v>243</v>
      </c>
      <c r="C12097" s="22" t="s">
        <v>7</v>
      </c>
      <c r="D12097" s="22" t="s">
        <v>7</v>
      </c>
      <c r="E12097" s="22" t="s">
        <v>34</v>
      </c>
      <c r="F12097" s="22" t="s">
        <v>37</v>
      </c>
      <c r="G12097" s="1">
        <v>69579.3</v>
      </c>
    </row>
    <row r="12098" spans="2:7">
      <c r="B12098" s="22" t="s">
        <v>243</v>
      </c>
      <c r="C12098" s="22" t="s">
        <v>7</v>
      </c>
      <c r="D12098" s="22" t="s">
        <v>7</v>
      </c>
      <c r="E12098" s="22" t="s">
        <v>34</v>
      </c>
      <c r="F12098" s="22" t="s">
        <v>39</v>
      </c>
      <c r="G12098" s="1">
        <v>64265.7</v>
      </c>
    </row>
    <row r="12099" spans="2:7">
      <c r="B12099" s="22" t="s">
        <v>243</v>
      </c>
      <c r="C12099" s="22" t="s">
        <v>7</v>
      </c>
      <c r="D12099" s="22" t="s">
        <v>7</v>
      </c>
      <c r="E12099" s="22" t="s">
        <v>34</v>
      </c>
      <c r="F12099" s="22" t="s">
        <v>75</v>
      </c>
      <c r="G12099" s="1">
        <v>68434.69</v>
      </c>
    </row>
    <row r="12100" spans="2:7">
      <c r="B12100" s="22" t="s">
        <v>243</v>
      </c>
      <c r="C12100" s="22" t="s">
        <v>7</v>
      </c>
      <c r="D12100" s="22" t="s">
        <v>7</v>
      </c>
      <c r="E12100" s="22" t="s">
        <v>34</v>
      </c>
      <c r="F12100" s="22" t="s">
        <v>50</v>
      </c>
      <c r="G12100" s="1">
        <v>25759.85</v>
      </c>
    </row>
    <row r="12101" spans="2:7">
      <c r="B12101" s="22" t="s">
        <v>243</v>
      </c>
      <c r="C12101" s="22" t="s">
        <v>7</v>
      </c>
      <c r="D12101" s="22" t="s">
        <v>7</v>
      </c>
      <c r="E12101" s="22" t="s">
        <v>34</v>
      </c>
      <c r="F12101" s="22" t="s">
        <v>56</v>
      </c>
      <c r="G12101" s="1">
        <v>86355.33</v>
      </c>
    </row>
    <row r="12102" spans="2:7">
      <c r="B12102" s="22" t="s">
        <v>244</v>
      </c>
      <c r="C12102" s="22" t="s">
        <v>7</v>
      </c>
      <c r="D12102" s="22" t="s">
        <v>5</v>
      </c>
      <c r="E12102" s="22" t="s">
        <v>5</v>
      </c>
      <c r="F12102" s="22" t="s">
        <v>6</v>
      </c>
      <c r="G12102" s="1">
        <v>1735.07</v>
      </c>
    </row>
    <row r="12103" spans="2:7">
      <c r="B12103" s="22" t="s">
        <v>244</v>
      </c>
      <c r="C12103" s="22" t="s">
        <v>7</v>
      </c>
      <c r="D12103" s="22" t="s">
        <v>5</v>
      </c>
      <c r="E12103" s="22" t="s">
        <v>7</v>
      </c>
      <c r="F12103" s="22" t="s">
        <v>6</v>
      </c>
      <c r="G12103" s="1">
        <v>-40691.22</v>
      </c>
    </row>
    <row r="12104" spans="2:7">
      <c r="B12104" s="22" t="s">
        <v>244</v>
      </c>
      <c r="C12104" s="22" t="s">
        <v>7</v>
      </c>
      <c r="D12104" s="22" t="s">
        <v>5</v>
      </c>
      <c r="E12104" s="22" t="s">
        <v>8</v>
      </c>
      <c r="F12104" s="22" t="s">
        <v>9</v>
      </c>
      <c r="G12104" s="1">
        <v>399315.82</v>
      </c>
    </row>
    <row r="12105" spans="2:7">
      <c r="B12105" s="22" t="s">
        <v>244</v>
      </c>
      <c r="C12105" s="22" t="s">
        <v>7</v>
      </c>
      <c r="D12105" s="22" t="s">
        <v>5</v>
      </c>
      <c r="E12105" s="22" t="s">
        <v>8</v>
      </c>
      <c r="F12105" s="22" t="s">
        <v>10</v>
      </c>
      <c r="G12105" s="1">
        <v>133</v>
      </c>
    </row>
    <row r="12106" spans="2:7">
      <c r="B12106" s="22" t="s">
        <v>244</v>
      </c>
      <c r="C12106" s="22" t="s">
        <v>7</v>
      </c>
      <c r="D12106" s="22" t="s">
        <v>5</v>
      </c>
      <c r="E12106" s="22" t="s">
        <v>8</v>
      </c>
      <c r="F12106" s="22" t="s">
        <v>12</v>
      </c>
      <c r="G12106" s="1">
        <v>4.76</v>
      </c>
    </row>
    <row r="12107" spans="2:7">
      <c r="B12107" s="22" t="s">
        <v>244</v>
      </c>
      <c r="C12107" s="22" t="s">
        <v>7</v>
      </c>
      <c r="D12107" s="22" t="s">
        <v>5</v>
      </c>
      <c r="E12107" s="22" t="s">
        <v>8</v>
      </c>
      <c r="F12107" s="22" t="s">
        <v>70</v>
      </c>
      <c r="G12107" s="1">
        <v>3303</v>
      </c>
    </row>
    <row r="12108" spans="2:7">
      <c r="B12108" s="22" t="s">
        <v>244</v>
      </c>
      <c r="C12108" s="22" t="s">
        <v>7</v>
      </c>
      <c r="D12108" s="22" t="s">
        <v>5</v>
      </c>
      <c r="E12108" s="22" t="s">
        <v>14</v>
      </c>
      <c r="F12108" s="22" t="s">
        <v>9</v>
      </c>
      <c r="G12108" s="1">
        <v>330014.13</v>
      </c>
    </row>
    <row r="12109" spans="2:7">
      <c r="B12109" s="22" t="s">
        <v>244</v>
      </c>
      <c r="C12109" s="22" t="s">
        <v>7</v>
      </c>
      <c r="D12109" s="22" t="s">
        <v>5</v>
      </c>
      <c r="E12109" s="22" t="s">
        <v>14</v>
      </c>
      <c r="F12109" s="22" t="s">
        <v>12</v>
      </c>
      <c r="G12109" s="1">
        <v>1436.69</v>
      </c>
    </row>
    <row r="12110" spans="2:7">
      <c r="B12110" s="22" t="s">
        <v>244</v>
      </c>
      <c r="C12110" s="22" t="s">
        <v>7</v>
      </c>
      <c r="D12110" s="22" t="s">
        <v>5</v>
      </c>
      <c r="E12110" s="22" t="s">
        <v>14</v>
      </c>
      <c r="F12110" s="22" t="s">
        <v>13</v>
      </c>
      <c r="G12110" s="1">
        <v>33187.74</v>
      </c>
    </row>
    <row r="12111" spans="2:7">
      <c r="B12111" s="22" t="s">
        <v>244</v>
      </c>
      <c r="C12111" s="22" t="s">
        <v>7</v>
      </c>
      <c r="D12111" s="22" t="s">
        <v>5</v>
      </c>
      <c r="E12111" s="22" t="s">
        <v>15</v>
      </c>
      <c r="F12111" s="22" t="s">
        <v>17</v>
      </c>
      <c r="G12111" s="1">
        <v>5620.14</v>
      </c>
    </row>
    <row r="12112" spans="2:7">
      <c r="B12112" s="22" t="s">
        <v>244</v>
      </c>
      <c r="C12112" s="22" t="s">
        <v>7</v>
      </c>
      <c r="D12112" s="22" t="s">
        <v>5</v>
      </c>
      <c r="E12112" s="22" t="s">
        <v>15</v>
      </c>
      <c r="F12112" s="22" t="s">
        <v>18</v>
      </c>
      <c r="G12112" s="1">
        <v>5177.2700000000004</v>
      </c>
    </row>
    <row r="12113" spans="2:7">
      <c r="B12113" s="22" t="s">
        <v>244</v>
      </c>
      <c r="C12113" s="22" t="s">
        <v>7</v>
      </c>
      <c r="D12113" s="22" t="s">
        <v>5</v>
      </c>
      <c r="E12113" s="22" t="s">
        <v>15</v>
      </c>
      <c r="F12113" s="22" t="s">
        <v>19</v>
      </c>
      <c r="G12113" s="1">
        <v>61681.120000000003</v>
      </c>
    </row>
    <row r="12114" spans="2:7">
      <c r="B12114" s="22" t="s">
        <v>244</v>
      </c>
      <c r="C12114" s="22" t="s">
        <v>7</v>
      </c>
      <c r="D12114" s="22" t="s">
        <v>5</v>
      </c>
      <c r="E12114" s="22" t="s">
        <v>15</v>
      </c>
      <c r="F12114" s="22" t="s">
        <v>20</v>
      </c>
      <c r="G12114" s="1">
        <v>42115.69</v>
      </c>
    </row>
    <row r="12115" spans="2:7">
      <c r="B12115" s="22" t="s">
        <v>244</v>
      </c>
      <c r="C12115" s="22" t="s">
        <v>7</v>
      </c>
      <c r="D12115" s="22" t="s">
        <v>5</v>
      </c>
      <c r="E12115" s="22" t="s">
        <v>15</v>
      </c>
      <c r="F12115" s="22" t="s">
        <v>97</v>
      </c>
      <c r="G12115" s="1">
        <v>24030.91</v>
      </c>
    </row>
    <row r="12116" spans="2:7">
      <c r="B12116" s="22" t="s">
        <v>244</v>
      </c>
      <c r="C12116" s="22" t="s">
        <v>7</v>
      </c>
      <c r="D12116" s="22" t="s">
        <v>5</v>
      </c>
      <c r="E12116" s="22" t="s">
        <v>15</v>
      </c>
      <c r="F12116" s="22" t="s">
        <v>98</v>
      </c>
      <c r="G12116" s="1">
        <v>22137.67</v>
      </c>
    </row>
    <row r="12117" spans="2:7">
      <c r="B12117" s="22" t="s">
        <v>244</v>
      </c>
      <c r="C12117" s="22" t="s">
        <v>7</v>
      </c>
      <c r="D12117" s="22" t="s">
        <v>5</v>
      </c>
      <c r="E12117" s="22" t="s">
        <v>15</v>
      </c>
      <c r="F12117" s="22" t="s">
        <v>21</v>
      </c>
      <c r="G12117" s="1">
        <v>1185.04</v>
      </c>
    </row>
    <row r="12118" spans="2:7">
      <c r="B12118" s="22" t="s">
        <v>244</v>
      </c>
      <c r="C12118" s="22" t="s">
        <v>7</v>
      </c>
      <c r="D12118" s="22" t="s">
        <v>5</v>
      </c>
      <c r="E12118" s="22" t="s">
        <v>15</v>
      </c>
      <c r="F12118" s="22" t="s">
        <v>22</v>
      </c>
      <c r="G12118" s="1">
        <v>1245.32</v>
      </c>
    </row>
    <row r="12119" spans="2:7">
      <c r="B12119" s="22" t="s">
        <v>244</v>
      </c>
      <c r="C12119" s="22" t="s">
        <v>7</v>
      </c>
      <c r="D12119" s="22" t="s">
        <v>5</v>
      </c>
      <c r="E12119" s="22" t="s">
        <v>15</v>
      </c>
      <c r="F12119" s="22" t="s">
        <v>23</v>
      </c>
      <c r="G12119" s="1">
        <v>3186.71</v>
      </c>
    </row>
    <row r="12120" spans="2:7">
      <c r="B12120" s="22" t="s">
        <v>244</v>
      </c>
      <c r="C12120" s="22" t="s">
        <v>7</v>
      </c>
      <c r="D12120" s="22" t="s">
        <v>5</v>
      </c>
      <c r="E12120" s="22" t="s">
        <v>15</v>
      </c>
      <c r="F12120" s="22" t="s">
        <v>24</v>
      </c>
      <c r="G12120" s="1">
        <v>12889.95</v>
      </c>
    </row>
    <row r="12121" spans="2:7">
      <c r="B12121" s="22" t="s">
        <v>244</v>
      </c>
      <c r="C12121" s="22" t="s">
        <v>7</v>
      </c>
      <c r="D12121" s="22" t="s">
        <v>5</v>
      </c>
      <c r="E12121" s="22" t="s">
        <v>15</v>
      </c>
      <c r="F12121" s="22" t="s">
        <v>25</v>
      </c>
      <c r="G12121" s="1">
        <v>78800.38</v>
      </c>
    </row>
    <row r="12122" spans="2:7">
      <c r="B12122" s="22" t="s">
        <v>244</v>
      </c>
      <c r="C12122" s="22" t="s">
        <v>7</v>
      </c>
      <c r="D12122" s="22" t="s">
        <v>5</v>
      </c>
      <c r="E12122" s="22" t="s">
        <v>15</v>
      </c>
      <c r="F12122" s="22" t="s">
        <v>26</v>
      </c>
      <c r="G12122" s="1">
        <v>128453.99</v>
      </c>
    </row>
    <row r="12123" spans="2:7">
      <c r="B12123" s="22" t="s">
        <v>244</v>
      </c>
      <c r="C12123" s="22" t="s">
        <v>7</v>
      </c>
      <c r="D12123" s="22" t="s">
        <v>5</v>
      </c>
      <c r="E12123" s="22" t="s">
        <v>15</v>
      </c>
      <c r="F12123" s="22" t="s">
        <v>27</v>
      </c>
      <c r="G12123" s="1">
        <v>807.52</v>
      </c>
    </row>
    <row r="12124" spans="2:7">
      <c r="B12124" s="22" t="s">
        <v>244</v>
      </c>
      <c r="C12124" s="22" t="s">
        <v>7</v>
      </c>
      <c r="D12124" s="22" t="s">
        <v>5</v>
      </c>
      <c r="E12124" s="22" t="s">
        <v>28</v>
      </c>
      <c r="F12124" s="22" t="s">
        <v>29</v>
      </c>
      <c r="G12124" s="1">
        <v>56621.13</v>
      </c>
    </row>
    <row r="12125" spans="2:7">
      <c r="B12125" s="22" t="s">
        <v>244</v>
      </c>
      <c r="C12125" s="22" t="s">
        <v>7</v>
      </c>
      <c r="D12125" s="22" t="s">
        <v>5</v>
      </c>
      <c r="E12125" s="22" t="s">
        <v>28</v>
      </c>
      <c r="F12125" s="22" t="s">
        <v>30</v>
      </c>
      <c r="G12125" s="1">
        <v>9943.7199999999993</v>
      </c>
    </row>
    <row r="12126" spans="2:7">
      <c r="B12126" s="22" t="s">
        <v>244</v>
      </c>
      <c r="C12126" s="22" t="s">
        <v>7</v>
      </c>
      <c r="D12126" s="22" t="s">
        <v>5</v>
      </c>
      <c r="E12126" s="22" t="s">
        <v>28</v>
      </c>
      <c r="F12126" s="22" t="s">
        <v>31</v>
      </c>
      <c r="G12126" s="1">
        <v>4134.0600000000004</v>
      </c>
    </row>
    <row r="12127" spans="2:7">
      <c r="B12127" s="22" t="s">
        <v>244</v>
      </c>
      <c r="C12127" s="22" t="s">
        <v>7</v>
      </c>
      <c r="D12127" s="22" t="s">
        <v>5</v>
      </c>
      <c r="E12127" s="22" t="s">
        <v>28</v>
      </c>
      <c r="F12127" s="22" t="s">
        <v>32</v>
      </c>
      <c r="G12127" s="1">
        <v>8210.93</v>
      </c>
    </row>
    <row r="12128" spans="2:7">
      <c r="B12128" s="22" t="s">
        <v>244</v>
      </c>
      <c r="C12128" s="22" t="s">
        <v>7</v>
      </c>
      <c r="D12128" s="22" t="s">
        <v>5</v>
      </c>
      <c r="E12128" s="22" t="s">
        <v>28</v>
      </c>
      <c r="F12128" s="22" t="s">
        <v>33</v>
      </c>
      <c r="G12128" s="1">
        <v>908.82</v>
      </c>
    </row>
    <row r="12129" spans="2:7">
      <c r="B12129" s="22" t="s">
        <v>244</v>
      </c>
      <c r="C12129" s="22" t="s">
        <v>7</v>
      </c>
      <c r="D12129" s="22" t="s">
        <v>5</v>
      </c>
      <c r="E12129" s="22" t="s">
        <v>34</v>
      </c>
      <c r="F12129" s="22" t="s">
        <v>35</v>
      </c>
      <c r="G12129" s="1">
        <v>2994.41</v>
      </c>
    </row>
    <row r="12130" spans="2:7">
      <c r="B12130" s="22" t="s">
        <v>244</v>
      </c>
      <c r="C12130" s="22" t="s">
        <v>7</v>
      </c>
      <c r="D12130" s="22" t="s">
        <v>5</v>
      </c>
      <c r="E12130" s="22" t="s">
        <v>34</v>
      </c>
      <c r="F12130" s="22" t="s">
        <v>36</v>
      </c>
      <c r="G12130" s="1">
        <v>240.94</v>
      </c>
    </row>
    <row r="12131" spans="2:7">
      <c r="B12131" s="22" t="s">
        <v>244</v>
      </c>
      <c r="C12131" s="22" t="s">
        <v>7</v>
      </c>
      <c r="D12131" s="22" t="s">
        <v>5</v>
      </c>
      <c r="E12131" s="22" t="s">
        <v>34</v>
      </c>
      <c r="F12131" s="22" t="s">
        <v>38</v>
      </c>
      <c r="G12131" s="1">
        <v>6000</v>
      </c>
    </row>
    <row r="12132" spans="2:7">
      <c r="B12132" s="22" t="s">
        <v>244</v>
      </c>
      <c r="C12132" s="22" t="s">
        <v>7</v>
      </c>
      <c r="D12132" s="22" t="s">
        <v>5</v>
      </c>
      <c r="E12132" s="22" t="s">
        <v>34</v>
      </c>
      <c r="F12132" s="22" t="s">
        <v>39</v>
      </c>
      <c r="G12132" s="1">
        <v>108729.44</v>
      </c>
    </row>
    <row r="12133" spans="2:7">
      <c r="B12133" s="22" t="s">
        <v>244</v>
      </c>
      <c r="C12133" s="22" t="s">
        <v>7</v>
      </c>
      <c r="D12133" s="22" t="s">
        <v>5</v>
      </c>
      <c r="E12133" s="22" t="s">
        <v>34</v>
      </c>
      <c r="F12133" s="22" t="s">
        <v>40</v>
      </c>
      <c r="G12133" s="1">
        <v>62.4</v>
      </c>
    </row>
    <row r="12134" spans="2:7">
      <c r="B12134" s="22" t="s">
        <v>244</v>
      </c>
      <c r="C12134" s="22" t="s">
        <v>7</v>
      </c>
      <c r="D12134" s="22" t="s">
        <v>5</v>
      </c>
      <c r="E12134" s="22" t="s">
        <v>34</v>
      </c>
      <c r="F12134" s="22" t="s">
        <v>41</v>
      </c>
      <c r="G12134" s="1">
        <v>1131</v>
      </c>
    </row>
    <row r="12135" spans="2:7">
      <c r="B12135" s="22" t="s">
        <v>244</v>
      </c>
      <c r="C12135" s="22" t="s">
        <v>7</v>
      </c>
      <c r="D12135" s="22" t="s">
        <v>5</v>
      </c>
      <c r="E12135" s="22" t="s">
        <v>34</v>
      </c>
      <c r="F12135" s="22" t="s">
        <v>43</v>
      </c>
      <c r="G12135" s="1">
        <v>13156.4</v>
      </c>
    </row>
    <row r="12136" spans="2:7">
      <c r="B12136" s="22" t="s">
        <v>244</v>
      </c>
      <c r="C12136" s="22" t="s">
        <v>7</v>
      </c>
      <c r="D12136" s="22" t="s">
        <v>5</v>
      </c>
      <c r="E12136" s="22" t="s">
        <v>34</v>
      </c>
      <c r="F12136" s="22" t="s">
        <v>45</v>
      </c>
      <c r="G12136" s="1">
        <v>4251.17</v>
      </c>
    </row>
    <row r="12137" spans="2:7">
      <c r="B12137" s="22" t="s">
        <v>244</v>
      </c>
      <c r="C12137" s="22" t="s">
        <v>7</v>
      </c>
      <c r="D12137" s="22" t="s">
        <v>5</v>
      </c>
      <c r="E12137" s="22" t="s">
        <v>34</v>
      </c>
      <c r="F12137" s="22" t="s">
        <v>46</v>
      </c>
      <c r="G12137" s="1">
        <v>3471.08</v>
      </c>
    </row>
    <row r="12138" spans="2:7">
      <c r="B12138" s="22" t="s">
        <v>244</v>
      </c>
      <c r="C12138" s="22" t="s">
        <v>7</v>
      </c>
      <c r="D12138" s="22" t="s">
        <v>5</v>
      </c>
      <c r="E12138" s="22" t="s">
        <v>34</v>
      </c>
      <c r="F12138" s="22" t="s">
        <v>47</v>
      </c>
      <c r="G12138" s="1">
        <v>226.38</v>
      </c>
    </row>
    <row r="12139" spans="2:7">
      <c r="B12139" s="22" t="s">
        <v>244</v>
      </c>
      <c r="C12139" s="22" t="s">
        <v>7</v>
      </c>
      <c r="D12139" s="22" t="s">
        <v>5</v>
      </c>
      <c r="E12139" s="22" t="s">
        <v>34</v>
      </c>
      <c r="F12139" s="22" t="s">
        <v>48</v>
      </c>
      <c r="G12139" s="1">
        <v>640</v>
      </c>
    </row>
    <row r="12140" spans="2:7">
      <c r="B12140" s="22" t="s">
        <v>244</v>
      </c>
      <c r="C12140" s="22" t="s">
        <v>7</v>
      </c>
      <c r="D12140" s="22" t="s">
        <v>5</v>
      </c>
      <c r="E12140" s="22" t="s">
        <v>34</v>
      </c>
      <c r="F12140" s="22" t="s">
        <v>75</v>
      </c>
      <c r="G12140" s="1">
        <v>7307.57</v>
      </c>
    </row>
    <row r="12141" spans="2:7">
      <c r="B12141" s="22" t="s">
        <v>244</v>
      </c>
      <c r="C12141" s="22" t="s">
        <v>7</v>
      </c>
      <c r="D12141" s="22" t="s">
        <v>5</v>
      </c>
      <c r="E12141" s="22" t="s">
        <v>34</v>
      </c>
      <c r="F12141" s="22" t="s">
        <v>49</v>
      </c>
      <c r="G12141" s="1">
        <v>55168.72</v>
      </c>
    </row>
    <row r="12142" spans="2:7">
      <c r="B12142" s="22" t="s">
        <v>244</v>
      </c>
      <c r="C12142" s="22" t="s">
        <v>7</v>
      </c>
      <c r="D12142" s="22" t="s">
        <v>5</v>
      </c>
      <c r="E12142" s="22" t="s">
        <v>34</v>
      </c>
      <c r="F12142" s="22" t="s">
        <v>50</v>
      </c>
      <c r="G12142" s="1">
        <v>8363.66</v>
      </c>
    </row>
    <row r="12143" spans="2:7">
      <c r="B12143" s="22" t="s">
        <v>244</v>
      </c>
      <c r="C12143" s="22" t="s">
        <v>7</v>
      </c>
      <c r="D12143" s="22" t="s">
        <v>5</v>
      </c>
      <c r="E12143" s="22" t="s">
        <v>34</v>
      </c>
      <c r="F12143" s="22" t="s">
        <v>51</v>
      </c>
      <c r="G12143" s="1">
        <v>683</v>
      </c>
    </row>
    <row r="12144" spans="2:7">
      <c r="B12144" s="22" t="s">
        <v>244</v>
      </c>
      <c r="C12144" s="22" t="s">
        <v>7</v>
      </c>
      <c r="D12144" s="22" t="s">
        <v>5</v>
      </c>
      <c r="E12144" s="22" t="s">
        <v>34</v>
      </c>
      <c r="F12144" s="22" t="s">
        <v>55</v>
      </c>
      <c r="G12144" s="1">
        <v>60</v>
      </c>
    </row>
    <row r="12145" spans="2:7">
      <c r="B12145" s="22" t="s">
        <v>244</v>
      </c>
      <c r="C12145" s="22" t="s">
        <v>7</v>
      </c>
      <c r="D12145" s="22" t="s">
        <v>5</v>
      </c>
      <c r="E12145" s="22" t="s">
        <v>34</v>
      </c>
      <c r="F12145" s="22" t="s">
        <v>57</v>
      </c>
      <c r="G12145" s="1">
        <v>18048.509999999998</v>
      </c>
    </row>
    <row r="12146" spans="2:7">
      <c r="B12146" s="22" t="s">
        <v>244</v>
      </c>
      <c r="C12146" s="22" t="s">
        <v>7</v>
      </c>
      <c r="D12146" s="22" t="s">
        <v>5</v>
      </c>
      <c r="E12146" s="22" t="s">
        <v>34</v>
      </c>
      <c r="F12146" s="22" t="s">
        <v>91</v>
      </c>
      <c r="G12146" s="1">
        <v>6297.68</v>
      </c>
    </row>
    <row r="12147" spans="2:7">
      <c r="B12147" s="22" t="s">
        <v>244</v>
      </c>
      <c r="C12147" s="22" t="s">
        <v>7</v>
      </c>
      <c r="D12147" s="22" t="s">
        <v>5</v>
      </c>
      <c r="E12147" s="22" t="s">
        <v>34</v>
      </c>
      <c r="F12147" s="22" t="s">
        <v>58</v>
      </c>
      <c r="G12147" s="1">
        <v>674.5</v>
      </c>
    </row>
    <row r="12148" spans="2:7">
      <c r="B12148" s="22" t="s">
        <v>244</v>
      </c>
      <c r="C12148" s="22" t="s">
        <v>7</v>
      </c>
      <c r="D12148" s="22" t="s">
        <v>5</v>
      </c>
      <c r="E12148" s="22" t="s">
        <v>59</v>
      </c>
      <c r="F12148" s="22" t="s">
        <v>55</v>
      </c>
      <c r="G12148" s="1">
        <v>1382.96</v>
      </c>
    </row>
    <row r="12149" spans="2:7">
      <c r="B12149" s="22" t="s">
        <v>244</v>
      </c>
      <c r="C12149" s="22" t="s">
        <v>7</v>
      </c>
      <c r="D12149" s="22" t="s">
        <v>7</v>
      </c>
      <c r="E12149" s="22" t="s">
        <v>5</v>
      </c>
      <c r="F12149" s="22" t="s">
        <v>6</v>
      </c>
      <c r="G12149" s="1">
        <v>38956.15</v>
      </c>
    </row>
    <row r="12150" spans="2:7">
      <c r="B12150" s="22" t="s">
        <v>244</v>
      </c>
      <c r="C12150" s="22" t="s">
        <v>7</v>
      </c>
      <c r="D12150" s="22" t="s">
        <v>7</v>
      </c>
      <c r="E12150" s="22" t="s">
        <v>8</v>
      </c>
      <c r="F12150" s="22" t="s">
        <v>9</v>
      </c>
      <c r="G12150" s="1">
        <v>26250</v>
      </c>
    </row>
    <row r="12151" spans="2:7">
      <c r="B12151" s="22" t="s">
        <v>244</v>
      </c>
      <c r="C12151" s="22" t="s">
        <v>7</v>
      </c>
      <c r="D12151" s="22" t="s">
        <v>7</v>
      </c>
      <c r="E12151" s="22" t="s">
        <v>8</v>
      </c>
      <c r="F12151" s="22" t="s">
        <v>12</v>
      </c>
      <c r="G12151" s="1">
        <v>1500</v>
      </c>
    </row>
    <row r="12152" spans="2:7">
      <c r="B12152" s="22" t="s">
        <v>244</v>
      </c>
      <c r="C12152" s="22" t="s">
        <v>7</v>
      </c>
      <c r="D12152" s="22" t="s">
        <v>7</v>
      </c>
      <c r="E12152" s="22" t="s">
        <v>14</v>
      </c>
      <c r="F12152" s="22" t="s">
        <v>9</v>
      </c>
      <c r="G12152" s="1">
        <v>62161.18</v>
      </c>
    </row>
    <row r="12153" spans="2:7">
      <c r="B12153" s="22" t="s">
        <v>244</v>
      </c>
      <c r="C12153" s="22" t="s">
        <v>7</v>
      </c>
      <c r="D12153" s="22" t="s">
        <v>7</v>
      </c>
      <c r="E12153" s="22" t="s">
        <v>14</v>
      </c>
      <c r="F12153" s="22" t="s">
        <v>12</v>
      </c>
      <c r="G12153" s="1">
        <v>5924.73</v>
      </c>
    </row>
    <row r="12154" spans="2:7">
      <c r="B12154" s="22" t="s">
        <v>244</v>
      </c>
      <c r="C12154" s="22" t="s">
        <v>7</v>
      </c>
      <c r="D12154" s="22" t="s">
        <v>7</v>
      </c>
      <c r="E12154" s="22" t="s">
        <v>15</v>
      </c>
      <c r="F12154" s="22" t="s">
        <v>17</v>
      </c>
      <c r="G12154" s="1">
        <v>394.28</v>
      </c>
    </row>
    <row r="12155" spans="2:7">
      <c r="B12155" s="22" t="s">
        <v>244</v>
      </c>
      <c r="C12155" s="22" t="s">
        <v>7</v>
      </c>
      <c r="D12155" s="22" t="s">
        <v>7</v>
      </c>
      <c r="E12155" s="22" t="s">
        <v>15</v>
      </c>
      <c r="F12155" s="22" t="s">
        <v>18</v>
      </c>
      <c r="G12155" s="1">
        <v>682.83</v>
      </c>
    </row>
    <row r="12156" spans="2:7">
      <c r="B12156" s="22" t="s">
        <v>244</v>
      </c>
      <c r="C12156" s="22" t="s">
        <v>7</v>
      </c>
      <c r="D12156" s="22" t="s">
        <v>7</v>
      </c>
      <c r="E12156" s="22" t="s">
        <v>15</v>
      </c>
      <c r="F12156" s="22" t="s">
        <v>19</v>
      </c>
      <c r="G12156" s="1">
        <v>4287.8900000000003</v>
      </c>
    </row>
    <row r="12157" spans="2:7">
      <c r="B12157" s="22" t="s">
        <v>244</v>
      </c>
      <c r="C12157" s="22" t="s">
        <v>7</v>
      </c>
      <c r="D12157" s="22" t="s">
        <v>7</v>
      </c>
      <c r="E12157" s="22" t="s">
        <v>15</v>
      </c>
      <c r="F12157" s="22" t="s">
        <v>20</v>
      </c>
      <c r="G12157" s="1">
        <v>6503.88</v>
      </c>
    </row>
    <row r="12158" spans="2:7">
      <c r="B12158" s="22" t="s">
        <v>244</v>
      </c>
      <c r="C12158" s="22" t="s">
        <v>7</v>
      </c>
      <c r="D12158" s="22" t="s">
        <v>7</v>
      </c>
      <c r="E12158" s="22" t="s">
        <v>15</v>
      </c>
      <c r="F12158" s="22" t="s">
        <v>97</v>
      </c>
      <c r="G12158" s="1">
        <v>1685.89</v>
      </c>
    </row>
    <row r="12159" spans="2:7">
      <c r="B12159" s="22" t="s">
        <v>244</v>
      </c>
      <c r="C12159" s="22" t="s">
        <v>7</v>
      </c>
      <c r="D12159" s="22" t="s">
        <v>7</v>
      </c>
      <c r="E12159" s="22" t="s">
        <v>15</v>
      </c>
      <c r="F12159" s="22" t="s">
        <v>98</v>
      </c>
      <c r="G12159" s="1">
        <v>2919.7</v>
      </c>
    </row>
    <row r="12160" spans="2:7">
      <c r="B12160" s="22" t="s">
        <v>244</v>
      </c>
      <c r="C12160" s="22" t="s">
        <v>7</v>
      </c>
      <c r="D12160" s="22" t="s">
        <v>7</v>
      </c>
      <c r="E12160" s="22" t="s">
        <v>15</v>
      </c>
      <c r="F12160" s="22" t="s">
        <v>21</v>
      </c>
      <c r="G12160" s="1">
        <v>50.99</v>
      </c>
    </row>
    <row r="12161" spans="2:7">
      <c r="B12161" s="22" t="s">
        <v>244</v>
      </c>
      <c r="C12161" s="22" t="s">
        <v>7</v>
      </c>
      <c r="D12161" s="22" t="s">
        <v>7</v>
      </c>
      <c r="E12161" s="22" t="s">
        <v>15</v>
      </c>
      <c r="F12161" s="22" t="s">
        <v>22</v>
      </c>
      <c r="G12161" s="1">
        <v>175.42</v>
      </c>
    </row>
    <row r="12162" spans="2:7">
      <c r="B12162" s="22" t="s">
        <v>244</v>
      </c>
      <c r="C12162" s="22" t="s">
        <v>7</v>
      </c>
      <c r="D12162" s="22" t="s">
        <v>7</v>
      </c>
      <c r="E12162" s="22" t="s">
        <v>15</v>
      </c>
      <c r="F12162" s="22" t="s">
        <v>23</v>
      </c>
      <c r="G12162" s="1">
        <v>174.17</v>
      </c>
    </row>
    <row r="12163" spans="2:7">
      <c r="B12163" s="22" t="s">
        <v>244</v>
      </c>
      <c r="C12163" s="22" t="s">
        <v>7</v>
      </c>
      <c r="D12163" s="22" t="s">
        <v>7</v>
      </c>
      <c r="E12163" s="22" t="s">
        <v>15</v>
      </c>
      <c r="F12163" s="22" t="s">
        <v>24</v>
      </c>
      <c r="G12163" s="1">
        <v>495.1</v>
      </c>
    </row>
    <row r="12164" spans="2:7">
      <c r="B12164" s="22" t="s">
        <v>244</v>
      </c>
      <c r="C12164" s="22" t="s">
        <v>7</v>
      </c>
      <c r="D12164" s="22" t="s">
        <v>7</v>
      </c>
      <c r="E12164" s="22" t="s">
        <v>15</v>
      </c>
      <c r="F12164" s="22" t="s">
        <v>25</v>
      </c>
      <c r="G12164" s="1">
        <v>3780.18</v>
      </c>
    </row>
    <row r="12165" spans="2:7">
      <c r="B12165" s="22" t="s">
        <v>244</v>
      </c>
      <c r="C12165" s="22" t="s">
        <v>7</v>
      </c>
      <c r="D12165" s="22" t="s">
        <v>7</v>
      </c>
      <c r="E12165" s="22" t="s">
        <v>15</v>
      </c>
      <c r="F12165" s="22" t="s">
        <v>26</v>
      </c>
      <c r="G12165" s="1">
        <v>12713.19</v>
      </c>
    </row>
    <row r="12166" spans="2:7">
      <c r="B12166" s="22" t="s">
        <v>244</v>
      </c>
      <c r="C12166" s="22" t="s">
        <v>7</v>
      </c>
      <c r="D12166" s="22" t="s">
        <v>7</v>
      </c>
      <c r="E12166" s="22" t="s">
        <v>28</v>
      </c>
      <c r="F12166" s="22" t="s">
        <v>31</v>
      </c>
      <c r="G12166" s="1">
        <v>45937.9</v>
      </c>
    </row>
    <row r="12167" spans="2:7">
      <c r="B12167" s="22" t="s">
        <v>244</v>
      </c>
      <c r="C12167" s="22" t="s">
        <v>7</v>
      </c>
      <c r="D12167" s="22" t="s">
        <v>7</v>
      </c>
      <c r="E12167" s="22" t="s">
        <v>34</v>
      </c>
      <c r="F12167" s="22" t="s">
        <v>37</v>
      </c>
      <c r="G12167" s="1">
        <v>46228.99</v>
      </c>
    </row>
    <row r="12168" spans="2:7">
      <c r="B12168" s="22" t="s">
        <v>245</v>
      </c>
      <c r="C12168" s="22" t="s">
        <v>7</v>
      </c>
      <c r="D12168" s="22" t="s">
        <v>5</v>
      </c>
      <c r="E12168" s="22" t="s">
        <v>5</v>
      </c>
      <c r="F12168" s="22" t="s">
        <v>6</v>
      </c>
      <c r="G12168" s="1">
        <v>7732.91</v>
      </c>
    </row>
    <row r="12169" spans="2:7">
      <c r="B12169" s="22" t="s">
        <v>245</v>
      </c>
      <c r="C12169" s="22" t="s">
        <v>7</v>
      </c>
      <c r="D12169" s="22" t="s">
        <v>5</v>
      </c>
      <c r="E12169" s="22" t="s">
        <v>7</v>
      </c>
      <c r="F12169" s="22" t="s">
        <v>6</v>
      </c>
      <c r="G12169" s="1">
        <v>-32843.29</v>
      </c>
    </row>
    <row r="12170" spans="2:7">
      <c r="B12170" s="22" t="s">
        <v>245</v>
      </c>
      <c r="C12170" s="22" t="s">
        <v>7</v>
      </c>
      <c r="D12170" s="22" t="s">
        <v>5</v>
      </c>
      <c r="E12170" s="22" t="s">
        <v>8</v>
      </c>
      <c r="F12170" s="22" t="s">
        <v>9</v>
      </c>
      <c r="G12170" s="1">
        <v>3619165.29</v>
      </c>
    </row>
    <row r="12171" spans="2:7">
      <c r="B12171" s="22" t="s">
        <v>245</v>
      </c>
      <c r="C12171" s="22" t="s">
        <v>7</v>
      </c>
      <c r="D12171" s="22" t="s">
        <v>5</v>
      </c>
      <c r="E12171" s="22" t="s">
        <v>8</v>
      </c>
      <c r="F12171" s="22" t="s">
        <v>10</v>
      </c>
      <c r="G12171" s="1">
        <v>28708.07</v>
      </c>
    </row>
    <row r="12172" spans="2:7">
      <c r="B12172" s="22" t="s">
        <v>245</v>
      </c>
      <c r="C12172" s="22" t="s">
        <v>7</v>
      </c>
      <c r="D12172" s="22" t="s">
        <v>5</v>
      </c>
      <c r="E12172" s="22" t="s">
        <v>8</v>
      </c>
      <c r="F12172" s="22" t="s">
        <v>11</v>
      </c>
      <c r="G12172" s="1">
        <v>68631.8</v>
      </c>
    </row>
    <row r="12173" spans="2:7">
      <c r="B12173" s="22" t="s">
        <v>245</v>
      </c>
      <c r="C12173" s="22" t="s">
        <v>7</v>
      </c>
      <c r="D12173" s="22" t="s">
        <v>5</v>
      </c>
      <c r="E12173" s="22" t="s">
        <v>8</v>
      </c>
      <c r="F12173" s="22" t="s">
        <v>12</v>
      </c>
      <c r="G12173" s="1">
        <v>17309.28</v>
      </c>
    </row>
    <row r="12174" spans="2:7">
      <c r="B12174" s="22" t="s">
        <v>245</v>
      </c>
      <c r="C12174" s="22" t="s">
        <v>7</v>
      </c>
      <c r="D12174" s="22" t="s">
        <v>5</v>
      </c>
      <c r="E12174" s="22" t="s">
        <v>8</v>
      </c>
      <c r="F12174" s="22" t="s">
        <v>13</v>
      </c>
      <c r="G12174" s="1">
        <v>19418.32</v>
      </c>
    </row>
    <row r="12175" spans="2:7">
      <c r="B12175" s="22" t="s">
        <v>245</v>
      </c>
      <c r="C12175" s="22" t="s">
        <v>7</v>
      </c>
      <c r="D12175" s="22" t="s">
        <v>5</v>
      </c>
      <c r="E12175" s="22" t="s">
        <v>8</v>
      </c>
      <c r="F12175" s="22" t="s">
        <v>70</v>
      </c>
      <c r="G12175" s="1">
        <v>11010</v>
      </c>
    </row>
    <row r="12176" spans="2:7">
      <c r="B12176" s="22" t="s">
        <v>245</v>
      </c>
      <c r="C12176" s="22" t="s">
        <v>7</v>
      </c>
      <c r="D12176" s="22" t="s">
        <v>5</v>
      </c>
      <c r="E12176" s="22" t="s">
        <v>14</v>
      </c>
      <c r="F12176" s="22" t="s">
        <v>9</v>
      </c>
      <c r="G12176" s="1">
        <v>1168048.04</v>
      </c>
    </row>
    <row r="12177" spans="2:7">
      <c r="B12177" s="22" t="s">
        <v>245</v>
      </c>
      <c r="C12177" s="22" t="s">
        <v>7</v>
      </c>
      <c r="D12177" s="22" t="s">
        <v>5</v>
      </c>
      <c r="E12177" s="22" t="s">
        <v>14</v>
      </c>
      <c r="F12177" s="22" t="s">
        <v>10</v>
      </c>
      <c r="G12177" s="1">
        <v>99398.43</v>
      </c>
    </row>
    <row r="12178" spans="2:7">
      <c r="B12178" s="22" t="s">
        <v>245</v>
      </c>
      <c r="C12178" s="22" t="s">
        <v>7</v>
      </c>
      <c r="D12178" s="22" t="s">
        <v>5</v>
      </c>
      <c r="E12178" s="22" t="s">
        <v>14</v>
      </c>
      <c r="F12178" s="22" t="s">
        <v>11</v>
      </c>
      <c r="G12178" s="1">
        <v>58187.6</v>
      </c>
    </row>
    <row r="12179" spans="2:7">
      <c r="B12179" s="22" t="s">
        <v>245</v>
      </c>
      <c r="C12179" s="22" t="s">
        <v>7</v>
      </c>
      <c r="D12179" s="22" t="s">
        <v>5</v>
      </c>
      <c r="E12179" s="22" t="s">
        <v>14</v>
      </c>
      <c r="F12179" s="22" t="s">
        <v>13</v>
      </c>
      <c r="G12179" s="1">
        <v>1123.0899999999999</v>
      </c>
    </row>
    <row r="12180" spans="2:7">
      <c r="B12180" s="22" t="s">
        <v>245</v>
      </c>
      <c r="C12180" s="22" t="s">
        <v>7</v>
      </c>
      <c r="D12180" s="22" t="s">
        <v>5</v>
      </c>
      <c r="E12180" s="22" t="s">
        <v>15</v>
      </c>
      <c r="F12180" s="22" t="s">
        <v>17</v>
      </c>
      <c r="G12180" s="1">
        <v>294326.82</v>
      </c>
    </row>
    <row r="12181" spans="2:7">
      <c r="B12181" s="22" t="s">
        <v>245</v>
      </c>
      <c r="C12181" s="22" t="s">
        <v>7</v>
      </c>
      <c r="D12181" s="22" t="s">
        <v>5</v>
      </c>
      <c r="E12181" s="22" t="s">
        <v>15</v>
      </c>
      <c r="F12181" s="22" t="s">
        <v>18</v>
      </c>
      <c r="G12181" s="1">
        <v>98113.14</v>
      </c>
    </row>
    <row r="12182" spans="2:7">
      <c r="B12182" s="22" t="s">
        <v>245</v>
      </c>
      <c r="C12182" s="22" t="s">
        <v>7</v>
      </c>
      <c r="D12182" s="22" t="s">
        <v>5</v>
      </c>
      <c r="E12182" s="22" t="s">
        <v>15</v>
      </c>
      <c r="F12182" s="22" t="s">
        <v>19</v>
      </c>
      <c r="G12182" s="1">
        <v>599372.28</v>
      </c>
    </row>
    <row r="12183" spans="2:7">
      <c r="B12183" s="22" t="s">
        <v>245</v>
      </c>
      <c r="C12183" s="22" t="s">
        <v>7</v>
      </c>
      <c r="D12183" s="22" t="s">
        <v>5</v>
      </c>
      <c r="E12183" s="22" t="s">
        <v>15</v>
      </c>
      <c r="F12183" s="22" t="s">
        <v>20</v>
      </c>
      <c r="G12183" s="1">
        <v>162514.32</v>
      </c>
    </row>
    <row r="12184" spans="2:7">
      <c r="B12184" s="22" t="s">
        <v>245</v>
      </c>
      <c r="C12184" s="22" t="s">
        <v>7</v>
      </c>
      <c r="D12184" s="22" t="s">
        <v>5</v>
      </c>
      <c r="E12184" s="22" t="s">
        <v>15</v>
      </c>
      <c r="F12184" s="22" t="s">
        <v>97</v>
      </c>
      <c r="G12184" s="1">
        <v>4800</v>
      </c>
    </row>
    <row r="12185" spans="2:7">
      <c r="B12185" s="22" t="s">
        <v>245</v>
      </c>
      <c r="C12185" s="22" t="s">
        <v>7</v>
      </c>
      <c r="D12185" s="22" t="s">
        <v>5</v>
      </c>
      <c r="E12185" s="22" t="s">
        <v>15</v>
      </c>
      <c r="F12185" s="22" t="s">
        <v>21</v>
      </c>
      <c r="G12185" s="1">
        <v>8771.5400000000009</v>
      </c>
    </row>
    <row r="12186" spans="2:7">
      <c r="B12186" s="22" t="s">
        <v>245</v>
      </c>
      <c r="C12186" s="22" t="s">
        <v>7</v>
      </c>
      <c r="D12186" s="22" t="s">
        <v>5</v>
      </c>
      <c r="E12186" s="22" t="s">
        <v>15</v>
      </c>
      <c r="F12186" s="22" t="s">
        <v>22</v>
      </c>
      <c r="G12186" s="1">
        <v>4282.58</v>
      </c>
    </row>
    <row r="12187" spans="2:7">
      <c r="B12187" s="22" t="s">
        <v>245</v>
      </c>
      <c r="C12187" s="22" t="s">
        <v>7</v>
      </c>
      <c r="D12187" s="22" t="s">
        <v>5</v>
      </c>
      <c r="E12187" s="22" t="s">
        <v>15</v>
      </c>
      <c r="F12187" s="22" t="s">
        <v>23</v>
      </c>
      <c r="G12187" s="1">
        <v>24017.62</v>
      </c>
    </row>
    <row r="12188" spans="2:7">
      <c r="B12188" s="22" t="s">
        <v>245</v>
      </c>
      <c r="C12188" s="22" t="s">
        <v>7</v>
      </c>
      <c r="D12188" s="22" t="s">
        <v>5</v>
      </c>
      <c r="E12188" s="22" t="s">
        <v>15</v>
      </c>
      <c r="F12188" s="22" t="s">
        <v>24</v>
      </c>
      <c r="G12188" s="1">
        <v>48407.56</v>
      </c>
    </row>
    <row r="12189" spans="2:7">
      <c r="B12189" s="22" t="s">
        <v>245</v>
      </c>
      <c r="C12189" s="22" t="s">
        <v>7</v>
      </c>
      <c r="D12189" s="22" t="s">
        <v>5</v>
      </c>
      <c r="E12189" s="22" t="s">
        <v>15</v>
      </c>
      <c r="F12189" s="22" t="s">
        <v>25</v>
      </c>
      <c r="G12189" s="1">
        <v>541829.26</v>
      </c>
    </row>
    <row r="12190" spans="2:7">
      <c r="B12190" s="22" t="s">
        <v>245</v>
      </c>
      <c r="C12190" s="22" t="s">
        <v>7</v>
      </c>
      <c r="D12190" s="22" t="s">
        <v>5</v>
      </c>
      <c r="E12190" s="22" t="s">
        <v>15</v>
      </c>
      <c r="F12190" s="22" t="s">
        <v>26</v>
      </c>
      <c r="G12190" s="1">
        <v>505144.78</v>
      </c>
    </row>
    <row r="12191" spans="2:7">
      <c r="B12191" s="22" t="s">
        <v>245</v>
      </c>
      <c r="C12191" s="22" t="s">
        <v>7</v>
      </c>
      <c r="D12191" s="22" t="s">
        <v>5</v>
      </c>
      <c r="E12191" s="22" t="s">
        <v>15</v>
      </c>
      <c r="F12191" s="22" t="s">
        <v>27</v>
      </c>
      <c r="G12191" s="1">
        <v>16019</v>
      </c>
    </row>
    <row r="12192" spans="2:7">
      <c r="B12192" s="22" t="s">
        <v>245</v>
      </c>
      <c r="C12192" s="22" t="s">
        <v>7</v>
      </c>
      <c r="D12192" s="22" t="s">
        <v>5</v>
      </c>
      <c r="E12192" s="22" t="s">
        <v>15</v>
      </c>
      <c r="F12192" s="22" t="s">
        <v>72</v>
      </c>
      <c r="G12192" s="1">
        <v>10197.67</v>
      </c>
    </row>
    <row r="12193" spans="2:7">
      <c r="B12193" s="22" t="s">
        <v>245</v>
      </c>
      <c r="C12193" s="22" t="s">
        <v>7</v>
      </c>
      <c r="D12193" s="22" t="s">
        <v>5</v>
      </c>
      <c r="E12193" s="22" t="s">
        <v>28</v>
      </c>
      <c r="F12193" s="22" t="s">
        <v>29</v>
      </c>
      <c r="G12193" s="1">
        <v>289477.21999999997</v>
      </c>
    </row>
    <row r="12194" spans="2:7">
      <c r="B12194" s="22" t="s">
        <v>245</v>
      </c>
      <c r="C12194" s="22" t="s">
        <v>7</v>
      </c>
      <c r="D12194" s="22" t="s">
        <v>5</v>
      </c>
      <c r="E12194" s="22" t="s">
        <v>28</v>
      </c>
      <c r="F12194" s="22" t="s">
        <v>30</v>
      </c>
      <c r="G12194" s="1">
        <v>34663.08</v>
      </c>
    </row>
    <row r="12195" spans="2:7">
      <c r="B12195" s="22" t="s">
        <v>245</v>
      </c>
      <c r="C12195" s="22" t="s">
        <v>7</v>
      </c>
      <c r="D12195" s="22" t="s">
        <v>5</v>
      </c>
      <c r="E12195" s="22" t="s">
        <v>28</v>
      </c>
      <c r="F12195" s="22" t="s">
        <v>31</v>
      </c>
      <c r="G12195" s="1">
        <v>11761.44</v>
      </c>
    </row>
    <row r="12196" spans="2:7">
      <c r="B12196" s="22" t="s">
        <v>245</v>
      </c>
      <c r="C12196" s="22" t="s">
        <v>7</v>
      </c>
      <c r="D12196" s="22" t="s">
        <v>5</v>
      </c>
      <c r="E12196" s="22" t="s">
        <v>28</v>
      </c>
      <c r="F12196" s="22" t="s">
        <v>32</v>
      </c>
      <c r="G12196" s="1">
        <v>67972.75</v>
      </c>
    </row>
    <row r="12197" spans="2:7">
      <c r="B12197" s="22" t="s">
        <v>245</v>
      </c>
      <c r="C12197" s="22" t="s">
        <v>7</v>
      </c>
      <c r="D12197" s="22" t="s">
        <v>5</v>
      </c>
      <c r="E12197" s="22" t="s">
        <v>28</v>
      </c>
      <c r="F12197" s="22" t="s">
        <v>33</v>
      </c>
      <c r="G12197" s="1">
        <v>116206.32</v>
      </c>
    </row>
    <row r="12198" spans="2:7">
      <c r="B12198" s="22" t="s">
        <v>245</v>
      </c>
      <c r="C12198" s="22" t="s">
        <v>7</v>
      </c>
      <c r="D12198" s="22" t="s">
        <v>5</v>
      </c>
      <c r="E12198" s="22" t="s">
        <v>34</v>
      </c>
      <c r="F12198" s="22" t="s">
        <v>35</v>
      </c>
      <c r="G12198" s="1">
        <v>83623.89</v>
      </c>
    </row>
    <row r="12199" spans="2:7">
      <c r="B12199" s="22" t="s">
        <v>245</v>
      </c>
      <c r="C12199" s="22" t="s">
        <v>7</v>
      </c>
      <c r="D12199" s="22" t="s">
        <v>5</v>
      </c>
      <c r="E12199" s="22" t="s">
        <v>34</v>
      </c>
      <c r="F12199" s="22" t="s">
        <v>37</v>
      </c>
      <c r="G12199" s="1">
        <v>115152.97</v>
      </c>
    </row>
    <row r="12200" spans="2:7">
      <c r="B12200" s="22" t="s">
        <v>245</v>
      </c>
      <c r="C12200" s="22" t="s">
        <v>7</v>
      </c>
      <c r="D12200" s="22" t="s">
        <v>5</v>
      </c>
      <c r="E12200" s="22" t="s">
        <v>34</v>
      </c>
      <c r="F12200" s="22" t="s">
        <v>64</v>
      </c>
      <c r="G12200" s="1">
        <v>97166</v>
      </c>
    </row>
    <row r="12201" spans="2:7">
      <c r="B12201" s="22" t="s">
        <v>245</v>
      </c>
      <c r="C12201" s="22" t="s">
        <v>7</v>
      </c>
      <c r="D12201" s="22" t="s">
        <v>5</v>
      </c>
      <c r="E12201" s="22" t="s">
        <v>34</v>
      </c>
      <c r="F12201" s="22" t="s">
        <v>38</v>
      </c>
      <c r="G12201" s="1">
        <v>24532.720000000001</v>
      </c>
    </row>
    <row r="12202" spans="2:7">
      <c r="B12202" s="22" t="s">
        <v>245</v>
      </c>
      <c r="C12202" s="22" t="s">
        <v>7</v>
      </c>
      <c r="D12202" s="22" t="s">
        <v>5</v>
      </c>
      <c r="E12202" s="22" t="s">
        <v>34</v>
      </c>
      <c r="F12202" s="22" t="s">
        <v>39</v>
      </c>
      <c r="G12202" s="1">
        <v>107836.4</v>
      </c>
    </row>
    <row r="12203" spans="2:7">
      <c r="B12203" s="22" t="s">
        <v>245</v>
      </c>
      <c r="C12203" s="22" t="s">
        <v>7</v>
      </c>
      <c r="D12203" s="22" t="s">
        <v>5</v>
      </c>
      <c r="E12203" s="22" t="s">
        <v>34</v>
      </c>
      <c r="F12203" s="22" t="s">
        <v>40</v>
      </c>
      <c r="G12203" s="1">
        <v>2400</v>
      </c>
    </row>
    <row r="12204" spans="2:7">
      <c r="B12204" s="22" t="s">
        <v>245</v>
      </c>
      <c r="C12204" s="22" t="s">
        <v>7</v>
      </c>
      <c r="D12204" s="22" t="s">
        <v>5</v>
      </c>
      <c r="E12204" s="22" t="s">
        <v>34</v>
      </c>
      <c r="F12204" s="22" t="s">
        <v>42</v>
      </c>
      <c r="G12204" s="1">
        <v>7176.29</v>
      </c>
    </row>
    <row r="12205" spans="2:7">
      <c r="B12205" s="22" t="s">
        <v>245</v>
      </c>
      <c r="C12205" s="22" t="s">
        <v>7</v>
      </c>
      <c r="D12205" s="22" t="s">
        <v>5</v>
      </c>
      <c r="E12205" s="22" t="s">
        <v>34</v>
      </c>
      <c r="F12205" s="22" t="s">
        <v>43</v>
      </c>
      <c r="G12205" s="1">
        <v>5078.62</v>
      </c>
    </row>
    <row r="12206" spans="2:7">
      <c r="B12206" s="22" t="s">
        <v>245</v>
      </c>
      <c r="C12206" s="22" t="s">
        <v>7</v>
      </c>
      <c r="D12206" s="22" t="s">
        <v>5</v>
      </c>
      <c r="E12206" s="22" t="s">
        <v>34</v>
      </c>
      <c r="F12206" s="22" t="s">
        <v>45</v>
      </c>
      <c r="G12206" s="1">
        <v>82699.25</v>
      </c>
    </row>
    <row r="12207" spans="2:7">
      <c r="B12207" s="22" t="s">
        <v>245</v>
      </c>
      <c r="C12207" s="22" t="s">
        <v>7</v>
      </c>
      <c r="D12207" s="22" t="s">
        <v>5</v>
      </c>
      <c r="E12207" s="22" t="s">
        <v>34</v>
      </c>
      <c r="F12207" s="22" t="s">
        <v>46</v>
      </c>
      <c r="G12207" s="1">
        <v>434.12</v>
      </c>
    </row>
    <row r="12208" spans="2:7">
      <c r="B12208" s="22" t="s">
        <v>245</v>
      </c>
      <c r="C12208" s="22" t="s">
        <v>7</v>
      </c>
      <c r="D12208" s="22" t="s">
        <v>5</v>
      </c>
      <c r="E12208" s="22" t="s">
        <v>34</v>
      </c>
      <c r="F12208" s="22" t="s">
        <v>47</v>
      </c>
      <c r="G12208" s="1">
        <v>67324.83</v>
      </c>
    </row>
    <row r="12209" spans="2:7">
      <c r="B12209" s="22" t="s">
        <v>245</v>
      </c>
      <c r="C12209" s="22" t="s">
        <v>7</v>
      </c>
      <c r="D12209" s="22" t="s">
        <v>5</v>
      </c>
      <c r="E12209" s="22" t="s">
        <v>34</v>
      </c>
      <c r="F12209" s="22" t="s">
        <v>48</v>
      </c>
      <c r="G12209" s="1">
        <v>83689.570000000007</v>
      </c>
    </row>
    <row r="12210" spans="2:7">
      <c r="B12210" s="22" t="s">
        <v>245</v>
      </c>
      <c r="C12210" s="22" t="s">
        <v>7</v>
      </c>
      <c r="D12210" s="22" t="s">
        <v>5</v>
      </c>
      <c r="E12210" s="22" t="s">
        <v>34</v>
      </c>
      <c r="F12210" s="22" t="s">
        <v>75</v>
      </c>
      <c r="G12210" s="1">
        <v>666.3</v>
      </c>
    </row>
    <row r="12211" spans="2:7">
      <c r="B12211" s="22" t="s">
        <v>245</v>
      </c>
      <c r="C12211" s="22" t="s">
        <v>7</v>
      </c>
      <c r="D12211" s="22" t="s">
        <v>5</v>
      </c>
      <c r="E12211" s="22" t="s">
        <v>34</v>
      </c>
      <c r="F12211" s="22" t="s">
        <v>66</v>
      </c>
      <c r="G12211" s="1">
        <v>44174.55</v>
      </c>
    </row>
    <row r="12212" spans="2:7">
      <c r="B12212" s="22" t="s">
        <v>245</v>
      </c>
      <c r="C12212" s="22" t="s">
        <v>7</v>
      </c>
      <c r="D12212" s="22" t="s">
        <v>5</v>
      </c>
      <c r="E12212" s="22" t="s">
        <v>34</v>
      </c>
      <c r="F12212" s="22" t="s">
        <v>49</v>
      </c>
      <c r="G12212" s="1">
        <v>139631.91</v>
      </c>
    </row>
    <row r="12213" spans="2:7">
      <c r="B12213" s="22" t="s">
        <v>245</v>
      </c>
      <c r="C12213" s="22" t="s">
        <v>7</v>
      </c>
      <c r="D12213" s="22" t="s">
        <v>5</v>
      </c>
      <c r="E12213" s="22" t="s">
        <v>34</v>
      </c>
      <c r="F12213" s="22" t="s">
        <v>50</v>
      </c>
      <c r="G12213" s="1">
        <v>129013.81</v>
      </c>
    </row>
    <row r="12214" spans="2:7">
      <c r="B12214" s="22" t="s">
        <v>245</v>
      </c>
      <c r="C12214" s="22" t="s">
        <v>7</v>
      </c>
      <c r="D12214" s="22" t="s">
        <v>5</v>
      </c>
      <c r="E12214" s="22" t="s">
        <v>34</v>
      </c>
      <c r="F12214" s="22" t="s">
        <v>51</v>
      </c>
      <c r="G12214" s="1">
        <v>499.99</v>
      </c>
    </row>
    <row r="12215" spans="2:7">
      <c r="B12215" s="22" t="s">
        <v>245</v>
      </c>
      <c r="C12215" s="22" t="s">
        <v>7</v>
      </c>
      <c r="D12215" s="22" t="s">
        <v>5</v>
      </c>
      <c r="E12215" s="22" t="s">
        <v>34</v>
      </c>
      <c r="F12215" s="22" t="s">
        <v>52</v>
      </c>
      <c r="G12215" s="1">
        <v>6998.92</v>
      </c>
    </row>
    <row r="12216" spans="2:7">
      <c r="B12216" s="22" t="s">
        <v>245</v>
      </c>
      <c r="C12216" s="22" t="s">
        <v>7</v>
      </c>
      <c r="D12216" s="22" t="s">
        <v>5</v>
      </c>
      <c r="E12216" s="22" t="s">
        <v>34</v>
      </c>
      <c r="F12216" s="22" t="s">
        <v>53</v>
      </c>
      <c r="G12216" s="1">
        <v>131142.53</v>
      </c>
    </row>
    <row r="12217" spans="2:7">
      <c r="B12217" s="22" t="s">
        <v>245</v>
      </c>
      <c r="C12217" s="22" t="s">
        <v>7</v>
      </c>
      <c r="D12217" s="22" t="s">
        <v>5</v>
      </c>
      <c r="E12217" s="22" t="s">
        <v>34</v>
      </c>
      <c r="F12217" s="22" t="s">
        <v>68</v>
      </c>
      <c r="G12217" s="1">
        <v>314623.15999999997</v>
      </c>
    </row>
    <row r="12218" spans="2:7">
      <c r="B12218" s="22" t="s">
        <v>245</v>
      </c>
      <c r="C12218" s="22" t="s">
        <v>7</v>
      </c>
      <c r="D12218" s="22" t="s">
        <v>5</v>
      </c>
      <c r="E12218" s="22" t="s">
        <v>34</v>
      </c>
      <c r="F12218" s="22" t="s">
        <v>55</v>
      </c>
      <c r="G12218" s="1">
        <v>8991.9</v>
      </c>
    </row>
    <row r="12219" spans="2:7">
      <c r="B12219" s="22" t="s">
        <v>245</v>
      </c>
      <c r="C12219" s="22" t="s">
        <v>7</v>
      </c>
      <c r="D12219" s="22" t="s">
        <v>5</v>
      </c>
      <c r="E12219" s="22" t="s">
        <v>34</v>
      </c>
      <c r="F12219" s="22" t="s">
        <v>56</v>
      </c>
      <c r="G12219" s="1">
        <v>471666.49</v>
      </c>
    </row>
    <row r="12220" spans="2:7">
      <c r="B12220" s="22" t="s">
        <v>245</v>
      </c>
      <c r="C12220" s="22" t="s">
        <v>7</v>
      </c>
      <c r="D12220" s="22" t="s">
        <v>5</v>
      </c>
      <c r="E12220" s="22" t="s">
        <v>34</v>
      </c>
      <c r="F12220" s="22" t="s">
        <v>76</v>
      </c>
      <c r="G12220" s="1">
        <v>45379.17</v>
      </c>
    </row>
    <row r="12221" spans="2:7">
      <c r="B12221" s="22" t="s">
        <v>245</v>
      </c>
      <c r="C12221" s="22" t="s">
        <v>7</v>
      </c>
      <c r="D12221" s="22" t="s">
        <v>5</v>
      </c>
      <c r="E12221" s="22" t="s">
        <v>34</v>
      </c>
      <c r="F12221" s="22" t="s">
        <v>57</v>
      </c>
      <c r="G12221" s="1">
        <v>79007.5</v>
      </c>
    </row>
    <row r="12222" spans="2:7">
      <c r="B12222" s="22" t="s">
        <v>245</v>
      </c>
      <c r="C12222" s="22" t="s">
        <v>7</v>
      </c>
      <c r="D12222" s="22" t="s">
        <v>5</v>
      </c>
      <c r="E12222" s="22" t="s">
        <v>34</v>
      </c>
      <c r="F12222" s="22" t="s">
        <v>58</v>
      </c>
      <c r="G12222" s="1">
        <v>11864.17</v>
      </c>
    </row>
    <row r="12223" spans="2:7">
      <c r="B12223" s="22" t="s">
        <v>245</v>
      </c>
      <c r="C12223" s="22" t="s">
        <v>7</v>
      </c>
      <c r="D12223" s="22" t="s">
        <v>5</v>
      </c>
      <c r="E12223" s="22" t="s">
        <v>34</v>
      </c>
      <c r="F12223" s="22" t="s">
        <v>126</v>
      </c>
      <c r="G12223" s="1">
        <v>22639.83</v>
      </c>
    </row>
    <row r="12224" spans="2:7">
      <c r="B12224" s="22" t="s">
        <v>245</v>
      </c>
      <c r="C12224" s="22" t="s">
        <v>7</v>
      </c>
      <c r="D12224" s="22" t="s">
        <v>5</v>
      </c>
      <c r="E12224" s="22" t="s">
        <v>59</v>
      </c>
      <c r="F12224" s="22" t="s">
        <v>55</v>
      </c>
      <c r="G12224" s="1">
        <v>13093.12</v>
      </c>
    </row>
    <row r="12225" spans="2:7">
      <c r="B12225" s="22" t="s">
        <v>245</v>
      </c>
      <c r="C12225" s="22" t="s">
        <v>7</v>
      </c>
      <c r="D12225" s="22" t="s">
        <v>5</v>
      </c>
      <c r="E12225" s="22" t="s">
        <v>60</v>
      </c>
      <c r="F12225" s="22" t="s">
        <v>112</v>
      </c>
      <c r="G12225" s="1">
        <v>467.53</v>
      </c>
    </row>
    <row r="12226" spans="2:7">
      <c r="B12226" s="22" t="s">
        <v>245</v>
      </c>
      <c r="C12226" s="22" t="s">
        <v>7</v>
      </c>
      <c r="D12226" s="22" t="s">
        <v>7</v>
      </c>
      <c r="E12226" s="22" t="s">
        <v>5</v>
      </c>
      <c r="F12226" s="22" t="s">
        <v>6</v>
      </c>
      <c r="G12226" s="1">
        <v>25110.38</v>
      </c>
    </row>
    <row r="12227" spans="2:7">
      <c r="B12227" s="22" t="s">
        <v>245</v>
      </c>
      <c r="C12227" s="22" t="s">
        <v>7</v>
      </c>
      <c r="D12227" s="22" t="s">
        <v>7</v>
      </c>
      <c r="E12227" s="22" t="s">
        <v>8</v>
      </c>
      <c r="F12227" s="22" t="s">
        <v>9</v>
      </c>
      <c r="G12227" s="1">
        <v>475111.5</v>
      </c>
    </row>
    <row r="12228" spans="2:7">
      <c r="B12228" s="22" t="s">
        <v>245</v>
      </c>
      <c r="C12228" s="22" t="s">
        <v>7</v>
      </c>
      <c r="D12228" s="22" t="s">
        <v>7</v>
      </c>
      <c r="E12228" s="22" t="s">
        <v>8</v>
      </c>
      <c r="F12228" s="22" t="s">
        <v>10</v>
      </c>
      <c r="G12228" s="1">
        <v>45839.88</v>
      </c>
    </row>
    <row r="12229" spans="2:7">
      <c r="B12229" s="22" t="s">
        <v>245</v>
      </c>
      <c r="C12229" s="22" t="s">
        <v>7</v>
      </c>
      <c r="D12229" s="22" t="s">
        <v>7</v>
      </c>
      <c r="E12229" s="22" t="s">
        <v>8</v>
      </c>
      <c r="F12229" s="22" t="s">
        <v>11</v>
      </c>
      <c r="G12229" s="1">
        <v>665</v>
      </c>
    </row>
    <row r="12230" spans="2:7">
      <c r="B12230" s="22" t="s">
        <v>245</v>
      </c>
      <c r="C12230" s="22" t="s">
        <v>7</v>
      </c>
      <c r="D12230" s="22" t="s">
        <v>7</v>
      </c>
      <c r="E12230" s="22" t="s">
        <v>8</v>
      </c>
      <c r="F12230" s="22" t="s">
        <v>12</v>
      </c>
      <c r="G12230" s="1">
        <v>37400.82</v>
      </c>
    </row>
    <row r="12231" spans="2:7">
      <c r="B12231" s="22" t="s">
        <v>245</v>
      </c>
      <c r="C12231" s="22" t="s">
        <v>7</v>
      </c>
      <c r="D12231" s="22" t="s">
        <v>7</v>
      </c>
      <c r="E12231" s="22" t="s">
        <v>8</v>
      </c>
      <c r="F12231" s="22" t="s">
        <v>13</v>
      </c>
      <c r="G12231" s="1">
        <v>1004</v>
      </c>
    </row>
    <row r="12232" spans="2:7">
      <c r="B12232" s="22" t="s">
        <v>245</v>
      </c>
      <c r="C12232" s="22" t="s">
        <v>7</v>
      </c>
      <c r="D12232" s="22" t="s">
        <v>7</v>
      </c>
      <c r="E12232" s="22" t="s">
        <v>14</v>
      </c>
      <c r="F12232" s="22" t="s">
        <v>9</v>
      </c>
      <c r="G12232" s="1">
        <v>228955.49</v>
      </c>
    </row>
    <row r="12233" spans="2:7">
      <c r="B12233" s="22" t="s">
        <v>245</v>
      </c>
      <c r="C12233" s="22" t="s">
        <v>7</v>
      </c>
      <c r="D12233" s="22" t="s">
        <v>7</v>
      </c>
      <c r="E12233" s="22" t="s">
        <v>14</v>
      </c>
      <c r="F12233" s="22" t="s">
        <v>10</v>
      </c>
      <c r="G12233" s="1">
        <v>17834.740000000002</v>
      </c>
    </row>
    <row r="12234" spans="2:7">
      <c r="B12234" s="22" t="s">
        <v>245</v>
      </c>
      <c r="C12234" s="22" t="s">
        <v>7</v>
      </c>
      <c r="D12234" s="22" t="s">
        <v>7</v>
      </c>
      <c r="E12234" s="22" t="s">
        <v>14</v>
      </c>
      <c r="F12234" s="22" t="s">
        <v>11</v>
      </c>
      <c r="G12234" s="1">
        <v>24721.599999999999</v>
      </c>
    </row>
    <row r="12235" spans="2:7">
      <c r="B12235" s="22" t="s">
        <v>245</v>
      </c>
      <c r="C12235" s="22" t="s">
        <v>7</v>
      </c>
      <c r="D12235" s="22" t="s">
        <v>7</v>
      </c>
      <c r="E12235" s="22" t="s">
        <v>14</v>
      </c>
      <c r="F12235" s="22" t="s">
        <v>12</v>
      </c>
      <c r="G12235" s="1">
        <v>121267.67</v>
      </c>
    </row>
    <row r="12236" spans="2:7">
      <c r="B12236" s="22" t="s">
        <v>245</v>
      </c>
      <c r="C12236" s="22" t="s">
        <v>7</v>
      </c>
      <c r="D12236" s="22" t="s">
        <v>7</v>
      </c>
      <c r="E12236" s="22" t="s">
        <v>15</v>
      </c>
      <c r="F12236" s="22" t="s">
        <v>17</v>
      </c>
      <c r="G12236" s="1">
        <v>31807.3</v>
      </c>
    </row>
    <row r="12237" spans="2:7">
      <c r="B12237" s="22" t="s">
        <v>245</v>
      </c>
      <c r="C12237" s="22" t="s">
        <v>7</v>
      </c>
      <c r="D12237" s="22" t="s">
        <v>7</v>
      </c>
      <c r="E12237" s="22" t="s">
        <v>15</v>
      </c>
      <c r="F12237" s="22" t="s">
        <v>18</v>
      </c>
      <c r="G12237" s="1">
        <v>30932.400000000001</v>
      </c>
    </row>
    <row r="12238" spans="2:7">
      <c r="B12238" s="22" t="s">
        <v>245</v>
      </c>
      <c r="C12238" s="22" t="s">
        <v>7</v>
      </c>
      <c r="D12238" s="22" t="s">
        <v>7</v>
      </c>
      <c r="E12238" s="22" t="s">
        <v>15</v>
      </c>
      <c r="F12238" s="22" t="s">
        <v>19</v>
      </c>
      <c r="G12238" s="1">
        <v>58487.92</v>
      </c>
    </row>
    <row r="12239" spans="2:7">
      <c r="B12239" s="22" t="s">
        <v>245</v>
      </c>
      <c r="C12239" s="22" t="s">
        <v>7</v>
      </c>
      <c r="D12239" s="22" t="s">
        <v>7</v>
      </c>
      <c r="E12239" s="22" t="s">
        <v>15</v>
      </c>
      <c r="F12239" s="22" t="s">
        <v>20</v>
      </c>
      <c r="G12239" s="1">
        <v>46339.77</v>
      </c>
    </row>
    <row r="12240" spans="2:7">
      <c r="B12240" s="22" t="s">
        <v>245</v>
      </c>
      <c r="C12240" s="22" t="s">
        <v>7</v>
      </c>
      <c r="D12240" s="22" t="s">
        <v>7</v>
      </c>
      <c r="E12240" s="22" t="s">
        <v>15</v>
      </c>
      <c r="F12240" s="22" t="s">
        <v>21</v>
      </c>
      <c r="G12240" s="1">
        <v>961.16</v>
      </c>
    </row>
    <row r="12241" spans="2:7">
      <c r="B12241" s="22" t="s">
        <v>245</v>
      </c>
      <c r="C12241" s="22" t="s">
        <v>7</v>
      </c>
      <c r="D12241" s="22" t="s">
        <v>7</v>
      </c>
      <c r="E12241" s="22" t="s">
        <v>15</v>
      </c>
      <c r="F12241" s="22" t="s">
        <v>22</v>
      </c>
      <c r="G12241" s="1">
        <v>1133.95</v>
      </c>
    </row>
    <row r="12242" spans="2:7">
      <c r="B12242" s="22" t="s">
        <v>245</v>
      </c>
      <c r="C12242" s="22" t="s">
        <v>7</v>
      </c>
      <c r="D12242" s="22" t="s">
        <v>7</v>
      </c>
      <c r="E12242" s="22" t="s">
        <v>15</v>
      </c>
      <c r="F12242" s="22" t="s">
        <v>23</v>
      </c>
      <c r="G12242" s="1">
        <v>2933.25</v>
      </c>
    </row>
    <row r="12243" spans="2:7">
      <c r="B12243" s="22" t="s">
        <v>245</v>
      </c>
      <c r="C12243" s="22" t="s">
        <v>7</v>
      </c>
      <c r="D12243" s="22" t="s">
        <v>7</v>
      </c>
      <c r="E12243" s="22" t="s">
        <v>15</v>
      </c>
      <c r="F12243" s="22" t="s">
        <v>24</v>
      </c>
      <c r="G12243" s="1">
        <v>16301.51</v>
      </c>
    </row>
    <row r="12244" spans="2:7">
      <c r="B12244" s="22" t="s">
        <v>245</v>
      </c>
      <c r="C12244" s="22" t="s">
        <v>7</v>
      </c>
      <c r="D12244" s="22" t="s">
        <v>7</v>
      </c>
      <c r="E12244" s="22" t="s">
        <v>15</v>
      </c>
      <c r="F12244" s="22" t="s">
        <v>25</v>
      </c>
      <c r="G12244" s="1">
        <v>46543.519999999997</v>
      </c>
    </row>
    <row r="12245" spans="2:7">
      <c r="B12245" s="22" t="s">
        <v>245</v>
      </c>
      <c r="C12245" s="22" t="s">
        <v>7</v>
      </c>
      <c r="D12245" s="22" t="s">
        <v>7</v>
      </c>
      <c r="E12245" s="22" t="s">
        <v>15</v>
      </c>
      <c r="F12245" s="22" t="s">
        <v>26</v>
      </c>
      <c r="G12245" s="1">
        <v>60606.64</v>
      </c>
    </row>
    <row r="12246" spans="2:7">
      <c r="B12246" s="22" t="s">
        <v>245</v>
      </c>
      <c r="C12246" s="22" t="s">
        <v>7</v>
      </c>
      <c r="D12246" s="22" t="s">
        <v>7</v>
      </c>
      <c r="E12246" s="22" t="s">
        <v>15</v>
      </c>
      <c r="F12246" s="22" t="s">
        <v>27</v>
      </c>
      <c r="G12246" s="1">
        <v>1504.84</v>
      </c>
    </row>
    <row r="12247" spans="2:7">
      <c r="B12247" s="22" t="s">
        <v>245</v>
      </c>
      <c r="C12247" s="22" t="s">
        <v>7</v>
      </c>
      <c r="D12247" s="22" t="s">
        <v>7</v>
      </c>
      <c r="E12247" s="22" t="s">
        <v>15</v>
      </c>
      <c r="F12247" s="22" t="s">
        <v>72</v>
      </c>
      <c r="G12247" s="1">
        <v>1613.13</v>
      </c>
    </row>
    <row r="12248" spans="2:7">
      <c r="B12248" s="22" t="s">
        <v>245</v>
      </c>
      <c r="C12248" s="22" t="s">
        <v>7</v>
      </c>
      <c r="D12248" s="22" t="s">
        <v>7</v>
      </c>
      <c r="E12248" s="22" t="s">
        <v>28</v>
      </c>
      <c r="F12248" s="22" t="s">
        <v>29</v>
      </c>
      <c r="G12248" s="1">
        <v>12601.63</v>
      </c>
    </row>
    <row r="12249" spans="2:7">
      <c r="B12249" s="22" t="s">
        <v>245</v>
      </c>
      <c r="C12249" s="22" t="s">
        <v>7</v>
      </c>
      <c r="D12249" s="22" t="s">
        <v>7</v>
      </c>
      <c r="E12249" s="22" t="s">
        <v>34</v>
      </c>
      <c r="F12249" s="22" t="s">
        <v>38</v>
      </c>
      <c r="G12249" s="1">
        <v>547.58000000000004</v>
      </c>
    </row>
    <row r="12250" spans="2:7">
      <c r="B12250" s="22" t="s">
        <v>245</v>
      </c>
      <c r="C12250" s="22" t="s">
        <v>7</v>
      </c>
      <c r="D12250" s="22" t="s">
        <v>7</v>
      </c>
      <c r="E12250" s="22" t="s">
        <v>34</v>
      </c>
      <c r="F12250" s="22" t="s">
        <v>56</v>
      </c>
      <c r="G12250" s="1">
        <v>37389.5</v>
      </c>
    </row>
    <row r="12251" spans="2:7">
      <c r="B12251" s="22" t="s">
        <v>245</v>
      </c>
      <c r="C12251" s="22" t="s">
        <v>7</v>
      </c>
      <c r="D12251" s="22" t="s">
        <v>7</v>
      </c>
      <c r="E12251" s="22" t="s">
        <v>59</v>
      </c>
      <c r="F12251" s="22" t="s">
        <v>55</v>
      </c>
      <c r="G12251" s="1">
        <v>33727.599999999999</v>
      </c>
    </row>
    <row r="12252" spans="2:7">
      <c r="B12252" s="22" t="s">
        <v>246</v>
      </c>
      <c r="C12252" s="22" t="s">
        <v>7</v>
      </c>
      <c r="D12252" s="22" t="s">
        <v>5</v>
      </c>
      <c r="E12252" s="22" t="s">
        <v>5</v>
      </c>
      <c r="F12252" s="22" t="s">
        <v>6</v>
      </c>
      <c r="G12252" s="1">
        <v>36547.26</v>
      </c>
    </row>
    <row r="12253" spans="2:7">
      <c r="B12253" s="22" t="s">
        <v>246</v>
      </c>
      <c r="C12253" s="22" t="s">
        <v>7</v>
      </c>
      <c r="D12253" s="22" t="s">
        <v>5</v>
      </c>
      <c r="E12253" s="22" t="s">
        <v>7</v>
      </c>
      <c r="F12253" s="22" t="s">
        <v>6</v>
      </c>
      <c r="G12253" s="1">
        <v>-59277.87</v>
      </c>
    </row>
    <row r="12254" spans="2:7">
      <c r="B12254" s="22" t="s">
        <v>246</v>
      </c>
      <c r="C12254" s="22" t="s">
        <v>7</v>
      </c>
      <c r="D12254" s="22" t="s">
        <v>5</v>
      </c>
      <c r="E12254" s="22" t="s">
        <v>8</v>
      </c>
      <c r="F12254" s="22" t="s">
        <v>9</v>
      </c>
      <c r="G12254" s="1">
        <v>3636252.8</v>
      </c>
    </row>
    <row r="12255" spans="2:7">
      <c r="B12255" s="22" t="s">
        <v>246</v>
      </c>
      <c r="C12255" s="22" t="s">
        <v>7</v>
      </c>
      <c r="D12255" s="22" t="s">
        <v>5</v>
      </c>
      <c r="E12255" s="22" t="s">
        <v>8</v>
      </c>
      <c r="F12255" s="22" t="s">
        <v>10</v>
      </c>
      <c r="G12255" s="1">
        <v>63393.69</v>
      </c>
    </row>
    <row r="12256" spans="2:7">
      <c r="B12256" s="22" t="s">
        <v>246</v>
      </c>
      <c r="C12256" s="22" t="s">
        <v>7</v>
      </c>
      <c r="D12256" s="22" t="s">
        <v>5</v>
      </c>
      <c r="E12256" s="22" t="s">
        <v>8</v>
      </c>
      <c r="F12256" s="22" t="s">
        <v>11</v>
      </c>
      <c r="G12256" s="1">
        <v>18568.72</v>
      </c>
    </row>
    <row r="12257" spans="2:7">
      <c r="B12257" s="22" t="s">
        <v>246</v>
      </c>
      <c r="C12257" s="22" t="s">
        <v>7</v>
      </c>
      <c r="D12257" s="22" t="s">
        <v>5</v>
      </c>
      <c r="E12257" s="22" t="s">
        <v>8</v>
      </c>
      <c r="F12257" s="22" t="s">
        <v>12</v>
      </c>
      <c r="G12257" s="1">
        <v>27086</v>
      </c>
    </row>
    <row r="12258" spans="2:7">
      <c r="B12258" s="22" t="s">
        <v>246</v>
      </c>
      <c r="C12258" s="22" t="s">
        <v>7</v>
      </c>
      <c r="D12258" s="22" t="s">
        <v>5</v>
      </c>
      <c r="E12258" s="22" t="s">
        <v>8</v>
      </c>
      <c r="F12258" s="22" t="s">
        <v>13</v>
      </c>
      <c r="G12258" s="1">
        <v>10248.08</v>
      </c>
    </row>
    <row r="12259" spans="2:7">
      <c r="B12259" s="22" t="s">
        <v>246</v>
      </c>
      <c r="C12259" s="22" t="s">
        <v>7</v>
      </c>
      <c r="D12259" s="22" t="s">
        <v>5</v>
      </c>
      <c r="E12259" s="22" t="s">
        <v>14</v>
      </c>
      <c r="F12259" s="22" t="s">
        <v>9</v>
      </c>
      <c r="G12259" s="1">
        <v>1674455.29</v>
      </c>
    </row>
    <row r="12260" spans="2:7">
      <c r="B12260" s="22" t="s">
        <v>246</v>
      </c>
      <c r="C12260" s="22" t="s">
        <v>7</v>
      </c>
      <c r="D12260" s="22" t="s">
        <v>5</v>
      </c>
      <c r="E12260" s="22" t="s">
        <v>14</v>
      </c>
      <c r="F12260" s="22" t="s">
        <v>10</v>
      </c>
      <c r="G12260" s="1">
        <v>50306.559999999998</v>
      </c>
    </row>
    <row r="12261" spans="2:7">
      <c r="B12261" s="22" t="s">
        <v>246</v>
      </c>
      <c r="C12261" s="22" t="s">
        <v>7</v>
      </c>
      <c r="D12261" s="22" t="s">
        <v>5</v>
      </c>
      <c r="E12261" s="22" t="s">
        <v>14</v>
      </c>
      <c r="F12261" s="22" t="s">
        <v>11</v>
      </c>
      <c r="G12261" s="1">
        <v>65845.990000000005</v>
      </c>
    </row>
    <row r="12262" spans="2:7">
      <c r="B12262" s="22" t="s">
        <v>246</v>
      </c>
      <c r="C12262" s="22" t="s">
        <v>7</v>
      </c>
      <c r="D12262" s="22" t="s">
        <v>5</v>
      </c>
      <c r="E12262" s="22" t="s">
        <v>14</v>
      </c>
      <c r="F12262" s="22" t="s">
        <v>13</v>
      </c>
      <c r="G12262" s="1">
        <v>4855.58</v>
      </c>
    </row>
    <row r="12263" spans="2:7">
      <c r="B12263" s="22" t="s">
        <v>246</v>
      </c>
      <c r="C12263" s="22" t="s">
        <v>7</v>
      </c>
      <c r="D12263" s="22" t="s">
        <v>5</v>
      </c>
      <c r="E12263" s="22" t="s">
        <v>15</v>
      </c>
      <c r="F12263" s="22" t="s">
        <v>17</v>
      </c>
      <c r="G12263" s="1">
        <v>281278.78000000003</v>
      </c>
    </row>
    <row r="12264" spans="2:7">
      <c r="B12264" s="22" t="s">
        <v>246</v>
      </c>
      <c r="C12264" s="22" t="s">
        <v>7</v>
      </c>
      <c r="D12264" s="22" t="s">
        <v>5</v>
      </c>
      <c r="E12264" s="22" t="s">
        <v>15</v>
      </c>
      <c r="F12264" s="22" t="s">
        <v>18</v>
      </c>
      <c r="G12264" s="1">
        <v>133509.01999999999</v>
      </c>
    </row>
    <row r="12265" spans="2:7">
      <c r="B12265" s="22" t="s">
        <v>246</v>
      </c>
      <c r="C12265" s="22" t="s">
        <v>7</v>
      </c>
      <c r="D12265" s="22" t="s">
        <v>5</v>
      </c>
      <c r="E12265" s="22" t="s">
        <v>15</v>
      </c>
      <c r="F12265" s="22" t="s">
        <v>19</v>
      </c>
      <c r="G12265" s="1">
        <v>570995.64</v>
      </c>
    </row>
    <row r="12266" spans="2:7">
      <c r="B12266" s="22" t="s">
        <v>246</v>
      </c>
      <c r="C12266" s="22" t="s">
        <v>7</v>
      </c>
      <c r="D12266" s="22" t="s">
        <v>5</v>
      </c>
      <c r="E12266" s="22" t="s">
        <v>15</v>
      </c>
      <c r="F12266" s="22" t="s">
        <v>20</v>
      </c>
      <c r="G12266" s="1">
        <v>226150.87</v>
      </c>
    </row>
    <row r="12267" spans="2:7">
      <c r="B12267" s="22" t="s">
        <v>246</v>
      </c>
      <c r="C12267" s="22" t="s">
        <v>7</v>
      </c>
      <c r="D12267" s="22" t="s">
        <v>5</v>
      </c>
      <c r="E12267" s="22" t="s">
        <v>15</v>
      </c>
      <c r="F12267" s="22" t="s">
        <v>21</v>
      </c>
      <c r="G12267" s="1">
        <v>13005.3</v>
      </c>
    </row>
    <row r="12268" spans="2:7">
      <c r="B12268" s="22" t="s">
        <v>246</v>
      </c>
      <c r="C12268" s="22" t="s">
        <v>7</v>
      </c>
      <c r="D12268" s="22" t="s">
        <v>5</v>
      </c>
      <c r="E12268" s="22" t="s">
        <v>15</v>
      </c>
      <c r="F12268" s="22" t="s">
        <v>22</v>
      </c>
      <c r="G12268" s="1">
        <v>7308.03</v>
      </c>
    </row>
    <row r="12269" spans="2:7">
      <c r="B12269" s="22" t="s">
        <v>246</v>
      </c>
      <c r="C12269" s="22" t="s">
        <v>7</v>
      </c>
      <c r="D12269" s="22" t="s">
        <v>5</v>
      </c>
      <c r="E12269" s="22" t="s">
        <v>15</v>
      </c>
      <c r="F12269" s="22" t="s">
        <v>23</v>
      </c>
      <c r="G12269" s="1">
        <v>18456.79</v>
      </c>
    </row>
    <row r="12270" spans="2:7">
      <c r="B12270" s="22" t="s">
        <v>246</v>
      </c>
      <c r="C12270" s="22" t="s">
        <v>7</v>
      </c>
      <c r="D12270" s="22" t="s">
        <v>5</v>
      </c>
      <c r="E12270" s="22" t="s">
        <v>15</v>
      </c>
      <c r="F12270" s="22" t="s">
        <v>24</v>
      </c>
      <c r="G12270" s="1">
        <v>49047.14</v>
      </c>
    </row>
    <row r="12271" spans="2:7">
      <c r="B12271" s="22" t="s">
        <v>246</v>
      </c>
      <c r="C12271" s="22" t="s">
        <v>7</v>
      </c>
      <c r="D12271" s="22" t="s">
        <v>5</v>
      </c>
      <c r="E12271" s="22" t="s">
        <v>15</v>
      </c>
      <c r="F12271" s="22" t="s">
        <v>25</v>
      </c>
      <c r="G12271" s="1">
        <v>617605.86</v>
      </c>
    </row>
    <row r="12272" spans="2:7">
      <c r="B12272" s="22" t="s">
        <v>246</v>
      </c>
      <c r="C12272" s="22" t="s">
        <v>7</v>
      </c>
      <c r="D12272" s="22" t="s">
        <v>5</v>
      </c>
      <c r="E12272" s="22" t="s">
        <v>15</v>
      </c>
      <c r="F12272" s="22" t="s">
        <v>26</v>
      </c>
      <c r="G12272" s="1">
        <v>727267.09</v>
      </c>
    </row>
    <row r="12273" spans="2:7">
      <c r="B12273" s="22" t="s">
        <v>246</v>
      </c>
      <c r="C12273" s="22" t="s">
        <v>7</v>
      </c>
      <c r="D12273" s="22" t="s">
        <v>5</v>
      </c>
      <c r="E12273" s="22" t="s">
        <v>28</v>
      </c>
      <c r="F12273" s="22" t="s">
        <v>29</v>
      </c>
      <c r="G12273" s="1">
        <v>443623.9</v>
      </c>
    </row>
    <row r="12274" spans="2:7">
      <c r="B12274" s="22" t="s">
        <v>246</v>
      </c>
      <c r="C12274" s="22" t="s">
        <v>7</v>
      </c>
      <c r="D12274" s="22" t="s">
        <v>5</v>
      </c>
      <c r="E12274" s="22" t="s">
        <v>28</v>
      </c>
      <c r="F12274" s="22" t="s">
        <v>30</v>
      </c>
      <c r="G12274" s="1">
        <v>50071.94</v>
      </c>
    </row>
    <row r="12275" spans="2:7">
      <c r="B12275" s="22" t="s">
        <v>246</v>
      </c>
      <c r="C12275" s="22" t="s">
        <v>7</v>
      </c>
      <c r="D12275" s="22" t="s">
        <v>5</v>
      </c>
      <c r="E12275" s="22" t="s">
        <v>28</v>
      </c>
      <c r="F12275" s="22" t="s">
        <v>31</v>
      </c>
      <c r="G12275" s="1">
        <v>145435.71</v>
      </c>
    </row>
    <row r="12276" spans="2:7">
      <c r="B12276" s="22" t="s">
        <v>246</v>
      </c>
      <c r="C12276" s="22" t="s">
        <v>7</v>
      </c>
      <c r="D12276" s="22" t="s">
        <v>5</v>
      </c>
      <c r="E12276" s="22" t="s">
        <v>28</v>
      </c>
      <c r="F12276" s="22" t="s">
        <v>32</v>
      </c>
      <c r="G12276" s="1">
        <v>115030.08</v>
      </c>
    </row>
    <row r="12277" spans="2:7">
      <c r="B12277" s="22" t="s">
        <v>246</v>
      </c>
      <c r="C12277" s="22" t="s">
        <v>7</v>
      </c>
      <c r="D12277" s="22" t="s">
        <v>5</v>
      </c>
      <c r="E12277" s="22" t="s">
        <v>28</v>
      </c>
      <c r="F12277" s="22" t="s">
        <v>33</v>
      </c>
      <c r="G12277" s="1">
        <v>108883.15</v>
      </c>
    </row>
    <row r="12278" spans="2:7">
      <c r="B12278" s="22" t="s">
        <v>246</v>
      </c>
      <c r="C12278" s="22" t="s">
        <v>7</v>
      </c>
      <c r="D12278" s="22" t="s">
        <v>5</v>
      </c>
      <c r="E12278" s="22" t="s">
        <v>34</v>
      </c>
      <c r="F12278" s="22" t="s">
        <v>35</v>
      </c>
      <c r="G12278" s="1">
        <v>4740.97</v>
      </c>
    </row>
    <row r="12279" spans="2:7">
      <c r="B12279" s="22" t="s">
        <v>246</v>
      </c>
      <c r="C12279" s="22" t="s">
        <v>7</v>
      </c>
      <c r="D12279" s="22" t="s">
        <v>5</v>
      </c>
      <c r="E12279" s="22" t="s">
        <v>34</v>
      </c>
      <c r="F12279" s="22" t="s">
        <v>36</v>
      </c>
      <c r="G12279" s="1">
        <v>1151.68</v>
      </c>
    </row>
    <row r="12280" spans="2:7">
      <c r="B12280" s="22" t="s">
        <v>246</v>
      </c>
      <c r="C12280" s="22" t="s">
        <v>7</v>
      </c>
      <c r="D12280" s="22" t="s">
        <v>5</v>
      </c>
      <c r="E12280" s="22" t="s">
        <v>34</v>
      </c>
      <c r="F12280" s="22" t="s">
        <v>37</v>
      </c>
      <c r="G12280" s="1">
        <v>5360.83</v>
      </c>
    </row>
    <row r="12281" spans="2:7">
      <c r="B12281" s="22" t="s">
        <v>246</v>
      </c>
      <c r="C12281" s="22" t="s">
        <v>7</v>
      </c>
      <c r="D12281" s="22" t="s">
        <v>5</v>
      </c>
      <c r="E12281" s="22" t="s">
        <v>34</v>
      </c>
      <c r="F12281" s="22" t="s">
        <v>38</v>
      </c>
      <c r="G12281" s="1">
        <v>10936.92</v>
      </c>
    </row>
    <row r="12282" spans="2:7">
      <c r="B12282" s="22" t="s">
        <v>246</v>
      </c>
      <c r="C12282" s="22" t="s">
        <v>7</v>
      </c>
      <c r="D12282" s="22" t="s">
        <v>5</v>
      </c>
      <c r="E12282" s="22" t="s">
        <v>34</v>
      </c>
      <c r="F12282" s="22" t="s">
        <v>39</v>
      </c>
      <c r="G12282" s="1">
        <v>130122.42</v>
      </c>
    </row>
    <row r="12283" spans="2:7">
      <c r="B12283" s="22" t="s">
        <v>246</v>
      </c>
      <c r="C12283" s="22" t="s">
        <v>7</v>
      </c>
      <c r="D12283" s="22" t="s">
        <v>5</v>
      </c>
      <c r="E12283" s="22" t="s">
        <v>34</v>
      </c>
      <c r="F12283" s="22" t="s">
        <v>40</v>
      </c>
      <c r="G12283" s="1">
        <v>1595</v>
      </c>
    </row>
    <row r="12284" spans="2:7">
      <c r="B12284" s="22" t="s">
        <v>246</v>
      </c>
      <c r="C12284" s="22" t="s">
        <v>7</v>
      </c>
      <c r="D12284" s="22" t="s">
        <v>5</v>
      </c>
      <c r="E12284" s="22" t="s">
        <v>34</v>
      </c>
      <c r="F12284" s="22" t="s">
        <v>42</v>
      </c>
      <c r="G12284" s="1">
        <v>34639.31</v>
      </c>
    </row>
    <row r="12285" spans="2:7">
      <c r="B12285" s="22" t="s">
        <v>246</v>
      </c>
      <c r="C12285" s="22" t="s">
        <v>7</v>
      </c>
      <c r="D12285" s="22" t="s">
        <v>5</v>
      </c>
      <c r="E12285" s="22" t="s">
        <v>34</v>
      </c>
      <c r="F12285" s="22" t="s">
        <v>46</v>
      </c>
      <c r="G12285" s="1">
        <v>24299.46</v>
      </c>
    </row>
    <row r="12286" spans="2:7">
      <c r="B12286" s="22" t="s">
        <v>246</v>
      </c>
      <c r="C12286" s="22" t="s">
        <v>7</v>
      </c>
      <c r="D12286" s="22" t="s">
        <v>5</v>
      </c>
      <c r="E12286" s="22" t="s">
        <v>34</v>
      </c>
      <c r="F12286" s="22" t="s">
        <v>47</v>
      </c>
      <c r="G12286" s="1">
        <v>430.94</v>
      </c>
    </row>
    <row r="12287" spans="2:7">
      <c r="B12287" s="22" t="s">
        <v>246</v>
      </c>
      <c r="C12287" s="22" t="s">
        <v>7</v>
      </c>
      <c r="D12287" s="22" t="s">
        <v>5</v>
      </c>
      <c r="E12287" s="22" t="s">
        <v>34</v>
      </c>
      <c r="F12287" s="22" t="s">
        <v>48</v>
      </c>
      <c r="G12287" s="1">
        <v>237.16</v>
      </c>
    </row>
    <row r="12288" spans="2:7">
      <c r="B12288" s="22" t="s">
        <v>246</v>
      </c>
      <c r="C12288" s="22" t="s">
        <v>7</v>
      </c>
      <c r="D12288" s="22" t="s">
        <v>5</v>
      </c>
      <c r="E12288" s="22" t="s">
        <v>34</v>
      </c>
      <c r="F12288" s="22" t="s">
        <v>75</v>
      </c>
      <c r="G12288" s="1">
        <v>47383.75</v>
      </c>
    </row>
    <row r="12289" spans="2:7">
      <c r="B12289" s="22" t="s">
        <v>246</v>
      </c>
      <c r="C12289" s="22" t="s">
        <v>7</v>
      </c>
      <c r="D12289" s="22" t="s">
        <v>5</v>
      </c>
      <c r="E12289" s="22" t="s">
        <v>34</v>
      </c>
      <c r="F12289" s="22" t="s">
        <v>66</v>
      </c>
      <c r="G12289" s="1">
        <v>33807.31</v>
      </c>
    </row>
    <row r="12290" spans="2:7">
      <c r="B12290" s="22" t="s">
        <v>246</v>
      </c>
      <c r="C12290" s="22" t="s">
        <v>7</v>
      </c>
      <c r="D12290" s="22" t="s">
        <v>5</v>
      </c>
      <c r="E12290" s="22" t="s">
        <v>34</v>
      </c>
      <c r="F12290" s="22" t="s">
        <v>50</v>
      </c>
      <c r="G12290" s="1">
        <v>22244.880000000001</v>
      </c>
    </row>
    <row r="12291" spans="2:7">
      <c r="B12291" s="22" t="s">
        <v>246</v>
      </c>
      <c r="C12291" s="22" t="s">
        <v>7</v>
      </c>
      <c r="D12291" s="22" t="s">
        <v>5</v>
      </c>
      <c r="E12291" s="22" t="s">
        <v>34</v>
      </c>
      <c r="F12291" s="22" t="s">
        <v>51</v>
      </c>
      <c r="G12291" s="1">
        <v>863.29</v>
      </c>
    </row>
    <row r="12292" spans="2:7">
      <c r="B12292" s="22" t="s">
        <v>246</v>
      </c>
      <c r="C12292" s="22" t="s">
        <v>7</v>
      </c>
      <c r="D12292" s="22" t="s">
        <v>5</v>
      </c>
      <c r="E12292" s="22" t="s">
        <v>34</v>
      </c>
      <c r="F12292" s="22" t="s">
        <v>53</v>
      </c>
      <c r="G12292" s="1">
        <v>96145.97</v>
      </c>
    </row>
    <row r="12293" spans="2:7">
      <c r="B12293" s="22" t="s">
        <v>246</v>
      </c>
      <c r="C12293" s="22" t="s">
        <v>7</v>
      </c>
      <c r="D12293" s="22" t="s">
        <v>5</v>
      </c>
      <c r="E12293" s="22" t="s">
        <v>34</v>
      </c>
      <c r="F12293" s="22" t="s">
        <v>55</v>
      </c>
      <c r="G12293" s="1">
        <v>17985.43</v>
      </c>
    </row>
    <row r="12294" spans="2:7">
      <c r="B12294" s="22" t="s">
        <v>246</v>
      </c>
      <c r="C12294" s="22" t="s">
        <v>7</v>
      </c>
      <c r="D12294" s="22" t="s">
        <v>5</v>
      </c>
      <c r="E12294" s="22" t="s">
        <v>34</v>
      </c>
      <c r="F12294" s="22" t="s">
        <v>56</v>
      </c>
      <c r="G12294" s="1">
        <v>671631.62</v>
      </c>
    </row>
    <row r="12295" spans="2:7">
      <c r="B12295" s="22" t="s">
        <v>246</v>
      </c>
      <c r="C12295" s="22" t="s">
        <v>7</v>
      </c>
      <c r="D12295" s="22" t="s">
        <v>5</v>
      </c>
      <c r="E12295" s="22" t="s">
        <v>34</v>
      </c>
      <c r="F12295" s="22" t="s">
        <v>57</v>
      </c>
      <c r="G12295" s="1">
        <v>115386.42</v>
      </c>
    </row>
    <row r="12296" spans="2:7">
      <c r="B12296" s="22" t="s">
        <v>246</v>
      </c>
      <c r="C12296" s="22" t="s">
        <v>7</v>
      </c>
      <c r="D12296" s="22" t="s">
        <v>5</v>
      </c>
      <c r="E12296" s="22" t="s">
        <v>34</v>
      </c>
      <c r="F12296" s="22" t="s">
        <v>91</v>
      </c>
      <c r="G12296" s="1">
        <v>36923.760000000002</v>
      </c>
    </row>
    <row r="12297" spans="2:7">
      <c r="B12297" s="22" t="s">
        <v>246</v>
      </c>
      <c r="C12297" s="22" t="s">
        <v>7</v>
      </c>
      <c r="D12297" s="22" t="s">
        <v>5</v>
      </c>
      <c r="E12297" s="22" t="s">
        <v>34</v>
      </c>
      <c r="F12297" s="22" t="s">
        <v>58</v>
      </c>
      <c r="G12297" s="1">
        <v>167477.15</v>
      </c>
    </row>
    <row r="12298" spans="2:7">
      <c r="B12298" s="22" t="s">
        <v>246</v>
      </c>
      <c r="C12298" s="22" t="s">
        <v>7</v>
      </c>
      <c r="D12298" s="22" t="s">
        <v>5</v>
      </c>
      <c r="E12298" s="22" t="s">
        <v>59</v>
      </c>
      <c r="F12298" s="22" t="s">
        <v>55</v>
      </c>
      <c r="G12298" s="1">
        <v>14815.31</v>
      </c>
    </row>
    <row r="12299" spans="2:7">
      <c r="B12299" s="22" t="s">
        <v>246</v>
      </c>
      <c r="C12299" s="22" t="s">
        <v>7</v>
      </c>
      <c r="D12299" s="22" t="s">
        <v>5</v>
      </c>
      <c r="E12299" s="22" t="s">
        <v>60</v>
      </c>
      <c r="F12299" s="22" t="s">
        <v>62</v>
      </c>
      <c r="G12299" s="1">
        <v>51154.04</v>
      </c>
    </row>
    <row r="12300" spans="2:7">
      <c r="B12300" s="22" t="s">
        <v>246</v>
      </c>
      <c r="C12300" s="22" t="s">
        <v>7</v>
      </c>
      <c r="D12300" s="22" t="s">
        <v>7</v>
      </c>
      <c r="E12300" s="22" t="s">
        <v>5</v>
      </c>
      <c r="F12300" s="22" t="s">
        <v>6</v>
      </c>
      <c r="G12300" s="1">
        <v>22730.61</v>
      </c>
    </row>
    <row r="12301" spans="2:7">
      <c r="B12301" s="22" t="s">
        <v>246</v>
      </c>
      <c r="C12301" s="22" t="s">
        <v>7</v>
      </c>
      <c r="D12301" s="22" t="s">
        <v>7</v>
      </c>
      <c r="E12301" s="22" t="s">
        <v>8</v>
      </c>
      <c r="F12301" s="22" t="s">
        <v>9</v>
      </c>
      <c r="G12301" s="1">
        <v>214097.36</v>
      </c>
    </row>
    <row r="12302" spans="2:7">
      <c r="B12302" s="22" t="s">
        <v>246</v>
      </c>
      <c r="C12302" s="22" t="s">
        <v>7</v>
      </c>
      <c r="D12302" s="22" t="s">
        <v>7</v>
      </c>
      <c r="E12302" s="22" t="s">
        <v>8</v>
      </c>
      <c r="F12302" s="22" t="s">
        <v>10</v>
      </c>
      <c r="G12302" s="1">
        <v>3769.07</v>
      </c>
    </row>
    <row r="12303" spans="2:7">
      <c r="B12303" s="22" t="s">
        <v>246</v>
      </c>
      <c r="C12303" s="22" t="s">
        <v>7</v>
      </c>
      <c r="D12303" s="22" t="s">
        <v>7</v>
      </c>
      <c r="E12303" s="22" t="s">
        <v>8</v>
      </c>
      <c r="F12303" s="22" t="s">
        <v>11</v>
      </c>
      <c r="G12303" s="1">
        <v>4351.58</v>
      </c>
    </row>
    <row r="12304" spans="2:7">
      <c r="B12304" s="22" t="s">
        <v>246</v>
      </c>
      <c r="C12304" s="22" t="s">
        <v>7</v>
      </c>
      <c r="D12304" s="22" t="s">
        <v>7</v>
      </c>
      <c r="E12304" s="22" t="s">
        <v>8</v>
      </c>
      <c r="F12304" s="22" t="s">
        <v>12</v>
      </c>
      <c r="G12304" s="1">
        <v>25362.31</v>
      </c>
    </row>
    <row r="12305" spans="2:7">
      <c r="B12305" s="22" t="s">
        <v>246</v>
      </c>
      <c r="C12305" s="22" t="s">
        <v>7</v>
      </c>
      <c r="D12305" s="22" t="s">
        <v>7</v>
      </c>
      <c r="E12305" s="22" t="s">
        <v>8</v>
      </c>
      <c r="F12305" s="22" t="s">
        <v>13</v>
      </c>
      <c r="G12305" s="1">
        <v>962.24</v>
      </c>
    </row>
    <row r="12306" spans="2:7">
      <c r="B12306" s="22" t="s">
        <v>246</v>
      </c>
      <c r="C12306" s="22" t="s">
        <v>7</v>
      </c>
      <c r="D12306" s="22" t="s">
        <v>7</v>
      </c>
      <c r="E12306" s="22" t="s">
        <v>14</v>
      </c>
      <c r="F12306" s="22" t="s">
        <v>9</v>
      </c>
      <c r="G12306" s="1">
        <v>143313.13</v>
      </c>
    </row>
    <row r="12307" spans="2:7">
      <c r="B12307" s="22" t="s">
        <v>246</v>
      </c>
      <c r="C12307" s="22" t="s">
        <v>7</v>
      </c>
      <c r="D12307" s="22" t="s">
        <v>7</v>
      </c>
      <c r="E12307" s="22" t="s">
        <v>14</v>
      </c>
      <c r="F12307" s="22" t="s">
        <v>10</v>
      </c>
      <c r="G12307" s="1">
        <v>1177.92</v>
      </c>
    </row>
    <row r="12308" spans="2:7">
      <c r="B12308" s="22" t="s">
        <v>246</v>
      </c>
      <c r="C12308" s="22" t="s">
        <v>7</v>
      </c>
      <c r="D12308" s="22" t="s">
        <v>7</v>
      </c>
      <c r="E12308" s="22" t="s">
        <v>14</v>
      </c>
      <c r="F12308" s="22" t="s">
        <v>11</v>
      </c>
      <c r="G12308" s="1">
        <v>22378.79</v>
      </c>
    </row>
    <row r="12309" spans="2:7">
      <c r="B12309" s="22" t="s">
        <v>246</v>
      </c>
      <c r="C12309" s="22" t="s">
        <v>7</v>
      </c>
      <c r="D12309" s="22" t="s">
        <v>7</v>
      </c>
      <c r="E12309" s="22" t="s">
        <v>14</v>
      </c>
      <c r="F12309" s="22" t="s">
        <v>12</v>
      </c>
      <c r="G12309" s="1">
        <v>154195.32</v>
      </c>
    </row>
    <row r="12310" spans="2:7">
      <c r="B12310" s="22" t="s">
        <v>246</v>
      </c>
      <c r="C12310" s="22" t="s">
        <v>7</v>
      </c>
      <c r="D12310" s="22" t="s">
        <v>7</v>
      </c>
      <c r="E12310" s="22" t="s">
        <v>14</v>
      </c>
      <c r="F12310" s="22" t="s">
        <v>13</v>
      </c>
      <c r="G12310" s="1">
        <v>6842.9</v>
      </c>
    </row>
    <row r="12311" spans="2:7">
      <c r="B12311" s="22" t="s">
        <v>246</v>
      </c>
      <c r="C12311" s="22" t="s">
        <v>7</v>
      </c>
      <c r="D12311" s="22" t="s">
        <v>7</v>
      </c>
      <c r="E12311" s="22" t="s">
        <v>15</v>
      </c>
      <c r="F12311" s="22" t="s">
        <v>17</v>
      </c>
      <c r="G12311" s="1">
        <v>18682.75</v>
      </c>
    </row>
    <row r="12312" spans="2:7">
      <c r="B12312" s="22" t="s">
        <v>246</v>
      </c>
      <c r="C12312" s="22" t="s">
        <v>7</v>
      </c>
      <c r="D12312" s="22" t="s">
        <v>7</v>
      </c>
      <c r="E12312" s="22" t="s">
        <v>15</v>
      </c>
      <c r="F12312" s="22" t="s">
        <v>18</v>
      </c>
      <c r="G12312" s="1">
        <v>24388.01</v>
      </c>
    </row>
    <row r="12313" spans="2:7">
      <c r="B12313" s="22" t="s">
        <v>246</v>
      </c>
      <c r="C12313" s="22" t="s">
        <v>7</v>
      </c>
      <c r="D12313" s="22" t="s">
        <v>7</v>
      </c>
      <c r="E12313" s="22" t="s">
        <v>15</v>
      </c>
      <c r="F12313" s="22" t="s">
        <v>19</v>
      </c>
      <c r="G12313" s="1">
        <v>37963.879999999997</v>
      </c>
    </row>
    <row r="12314" spans="2:7">
      <c r="B12314" s="22" t="s">
        <v>246</v>
      </c>
      <c r="C12314" s="22" t="s">
        <v>7</v>
      </c>
      <c r="D12314" s="22" t="s">
        <v>7</v>
      </c>
      <c r="E12314" s="22" t="s">
        <v>15</v>
      </c>
      <c r="F12314" s="22" t="s">
        <v>20</v>
      </c>
      <c r="G12314" s="1">
        <v>38739.9</v>
      </c>
    </row>
    <row r="12315" spans="2:7">
      <c r="B12315" s="22" t="s">
        <v>246</v>
      </c>
      <c r="C12315" s="22" t="s">
        <v>7</v>
      </c>
      <c r="D12315" s="22" t="s">
        <v>7</v>
      </c>
      <c r="E12315" s="22" t="s">
        <v>15</v>
      </c>
      <c r="F12315" s="22" t="s">
        <v>21</v>
      </c>
      <c r="G12315" s="1">
        <v>815.93</v>
      </c>
    </row>
    <row r="12316" spans="2:7">
      <c r="B12316" s="22" t="s">
        <v>246</v>
      </c>
      <c r="C12316" s="22" t="s">
        <v>7</v>
      </c>
      <c r="D12316" s="22" t="s">
        <v>7</v>
      </c>
      <c r="E12316" s="22" t="s">
        <v>15</v>
      </c>
      <c r="F12316" s="22" t="s">
        <v>22</v>
      </c>
      <c r="G12316" s="1">
        <v>1229.99</v>
      </c>
    </row>
    <row r="12317" spans="2:7">
      <c r="B12317" s="22" t="s">
        <v>246</v>
      </c>
      <c r="C12317" s="22" t="s">
        <v>7</v>
      </c>
      <c r="D12317" s="22" t="s">
        <v>7</v>
      </c>
      <c r="E12317" s="22" t="s">
        <v>15</v>
      </c>
      <c r="F12317" s="22" t="s">
        <v>23</v>
      </c>
      <c r="G12317" s="1">
        <v>1069</v>
      </c>
    </row>
    <row r="12318" spans="2:7">
      <c r="B12318" s="22" t="s">
        <v>246</v>
      </c>
      <c r="C12318" s="22" t="s">
        <v>7</v>
      </c>
      <c r="D12318" s="22" t="s">
        <v>7</v>
      </c>
      <c r="E12318" s="22" t="s">
        <v>15</v>
      </c>
      <c r="F12318" s="22" t="s">
        <v>24</v>
      </c>
      <c r="G12318" s="1">
        <v>10389.23</v>
      </c>
    </row>
    <row r="12319" spans="2:7">
      <c r="B12319" s="22" t="s">
        <v>246</v>
      </c>
      <c r="C12319" s="22" t="s">
        <v>7</v>
      </c>
      <c r="D12319" s="22" t="s">
        <v>7</v>
      </c>
      <c r="E12319" s="22" t="s">
        <v>15</v>
      </c>
      <c r="F12319" s="22" t="s">
        <v>25</v>
      </c>
      <c r="G12319" s="1">
        <v>35033.699999999997</v>
      </c>
    </row>
    <row r="12320" spans="2:7">
      <c r="B12320" s="22" t="s">
        <v>246</v>
      </c>
      <c r="C12320" s="22" t="s">
        <v>7</v>
      </c>
      <c r="D12320" s="22" t="s">
        <v>7</v>
      </c>
      <c r="E12320" s="22" t="s">
        <v>15</v>
      </c>
      <c r="F12320" s="22" t="s">
        <v>26</v>
      </c>
      <c r="G12320" s="1">
        <v>88819.8</v>
      </c>
    </row>
    <row r="12321" spans="2:7">
      <c r="B12321" s="22" t="s">
        <v>246</v>
      </c>
      <c r="C12321" s="22" t="s">
        <v>7</v>
      </c>
      <c r="D12321" s="22" t="s">
        <v>7</v>
      </c>
      <c r="E12321" s="22" t="s">
        <v>28</v>
      </c>
      <c r="F12321" s="22" t="s">
        <v>29</v>
      </c>
      <c r="G12321" s="1">
        <v>74022.039999999994</v>
      </c>
    </row>
    <row r="12322" spans="2:7">
      <c r="B12322" s="22" t="s">
        <v>246</v>
      </c>
      <c r="C12322" s="22" t="s">
        <v>7</v>
      </c>
      <c r="D12322" s="22" t="s">
        <v>7</v>
      </c>
      <c r="E12322" s="22" t="s">
        <v>28</v>
      </c>
      <c r="F12322" s="22" t="s">
        <v>32</v>
      </c>
      <c r="G12322" s="1">
        <v>2158.83</v>
      </c>
    </row>
    <row r="12323" spans="2:7">
      <c r="B12323" s="22" t="s">
        <v>246</v>
      </c>
      <c r="C12323" s="22" t="s">
        <v>7</v>
      </c>
      <c r="D12323" s="22" t="s">
        <v>7</v>
      </c>
      <c r="E12323" s="22" t="s">
        <v>34</v>
      </c>
      <c r="F12323" s="22" t="s">
        <v>39</v>
      </c>
      <c r="G12323" s="1">
        <v>79398.12</v>
      </c>
    </row>
    <row r="12324" spans="2:7">
      <c r="B12324" s="22" t="s">
        <v>246</v>
      </c>
      <c r="C12324" s="22" t="s">
        <v>7</v>
      </c>
      <c r="D12324" s="22" t="s">
        <v>7</v>
      </c>
      <c r="E12324" s="22" t="s">
        <v>34</v>
      </c>
      <c r="F12324" s="22" t="s">
        <v>47</v>
      </c>
      <c r="G12324" s="1">
        <v>4782.01</v>
      </c>
    </row>
    <row r="12325" spans="2:7">
      <c r="B12325" s="22" t="s">
        <v>246</v>
      </c>
      <c r="C12325" s="22" t="s">
        <v>7</v>
      </c>
      <c r="D12325" s="22" t="s">
        <v>7</v>
      </c>
      <c r="E12325" s="22" t="s">
        <v>34</v>
      </c>
      <c r="F12325" s="22" t="s">
        <v>50</v>
      </c>
      <c r="G12325" s="1">
        <v>3455.65</v>
      </c>
    </row>
    <row r="12326" spans="2:7">
      <c r="B12326" s="22" t="s">
        <v>246</v>
      </c>
      <c r="C12326" s="22" t="s">
        <v>7</v>
      </c>
      <c r="D12326" s="22" t="s">
        <v>7</v>
      </c>
      <c r="E12326" s="22" t="s">
        <v>34</v>
      </c>
      <c r="F12326" s="22" t="s">
        <v>55</v>
      </c>
      <c r="G12326" s="1">
        <v>4838.99</v>
      </c>
    </row>
    <row r="12327" spans="2:7">
      <c r="B12327" s="22" t="s">
        <v>246</v>
      </c>
      <c r="C12327" s="22" t="s">
        <v>7</v>
      </c>
      <c r="D12327" s="22" t="s">
        <v>7</v>
      </c>
      <c r="E12327" s="22" t="s">
        <v>34</v>
      </c>
      <c r="F12327" s="22" t="s">
        <v>58</v>
      </c>
      <c r="G12327" s="1">
        <v>358.84</v>
      </c>
    </row>
    <row r="12328" spans="2:7">
      <c r="B12328" s="22" t="s">
        <v>246</v>
      </c>
      <c r="C12328" s="22" t="s">
        <v>7</v>
      </c>
      <c r="D12328" s="22" t="s">
        <v>7</v>
      </c>
      <c r="E12328" s="22" t="s">
        <v>59</v>
      </c>
      <c r="F12328" s="22" t="s">
        <v>55</v>
      </c>
      <c r="G12328" s="1">
        <v>1449.04</v>
      </c>
    </row>
    <row r="12329" spans="2:7">
      <c r="B12329" s="22" t="s">
        <v>246</v>
      </c>
      <c r="C12329" s="22" t="s">
        <v>7</v>
      </c>
      <c r="D12329" s="22" t="s">
        <v>7</v>
      </c>
      <c r="E12329" s="22" t="s">
        <v>60</v>
      </c>
      <c r="F12329" s="22" t="s">
        <v>62</v>
      </c>
      <c r="G12329" s="1">
        <v>21297.18</v>
      </c>
    </row>
    <row r="12330" spans="2:7">
      <c r="B12330" s="22" t="s">
        <v>247</v>
      </c>
      <c r="C12330" s="22" t="s">
        <v>7</v>
      </c>
      <c r="D12330" s="22" t="s">
        <v>5</v>
      </c>
      <c r="E12330" s="22" t="s">
        <v>7</v>
      </c>
      <c r="F12330" s="22" t="s">
        <v>6</v>
      </c>
      <c r="G12330" s="1">
        <v>-52105.91</v>
      </c>
    </row>
    <row r="12331" spans="2:7">
      <c r="B12331" s="22" t="s">
        <v>247</v>
      </c>
      <c r="C12331" s="22" t="s">
        <v>7</v>
      </c>
      <c r="D12331" s="22" t="s">
        <v>5</v>
      </c>
      <c r="E12331" s="22" t="s">
        <v>8</v>
      </c>
      <c r="F12331" s="22" t="s">
        <v>9</v>
      </c>
      <c r="G12331" s="1">
        <v>1780540.72</v>
      </c>
    </row>
    <row r="12332" spans="2:7">
      <c r="B12332" s="22" t="s">
        <v>247</v>
      </c>
      <c r="C12332" s="22" t="s">
        <v>7</v>
      </c>
      <c r="D12332" s="22" t="s">
        <v>5</v>
      </c>
      <c r="E12332" s="22" t="s">
        <v>8</v>
      </c>
      <c r="F12332" s="22" t="s">
        <v>10</v>
      </c>
      <c r="G12332" s="1">
        <v>17086.57</v>
      </c>
    </row>
    <row r="12333" spans="2:7">
      <c r="B12333" s="22" t="s">
        <v>247</v>
      </c>
      <c r="C12333" s="22" t="s">
        <v>7</v>
      </c>
      <c r="D12333" s="22" t="s">
        <v>5</v>
      </c>
      <c r="E12333" s="22" t="s">
        <v>8</v>
      </c>
      <c r="F12333" s="22" t="s">
        <v>11</v>
      </c>
      <c r="G12333" s="1">
        <v>18443.25</v>
      </c>
    </row>
    <row r="12334" spans="2:7">
      <c r="B12334" s="22" t="s">
        <v>247</v>
      </c>
      <c r="C12334" s="22" t="s">
        <v>7</v>
      </c>
      <c r="D12334" s="22" t="s">
        <v>5</v>
      </c>
      <c r="E12334" s="22" t="s">
        <v>8</v>
      </c>
      <c r="F12334" s="22" t="s">
        <v>12</v>
      </c>
      <c r="G12334" s="1">
        <v>3906</v>
      </c>
    </row>
    <row r="12335" spans="2:7">
      <c r="B12335" s="22" t="s">
        <v>247</v>
      </c>
      <c r="C12335" s="22" t="s">
        <v>7</v>
      </c>
      <c r="D12335" s="22" t="s">
        <v>5</v>
      </c>
      <c r="E12335" s="22" t="s">
        <v>14</v>
      </c>
      <c r="F12335" s="22" t="s">
        <v>9</v>
      </c>
      <c r="G12335" s="1">
        <v>638365.31000000006</v>
      </c>
    </row>
    <row r="12336" spans="2:7">
      <c r="B12336" s="22" t="s">
        <v>247</v>
      </c>
      <c r="C12336" s="22" t="s">
        <v>7</v>
      </c>
      <c r="D12336" s="22" t="s">
        <v>5</v>
      </c>
      <c r="E12336" s="22" t="s">
        <v>14</v>
      </c>
      <c r="F12336" s="22" t="s">
        <v>10</v>
      </c>
      <c r="G12336" s="1">
        <v>14764.56</v>
      </c>
    </row>
    <row r="12337" spans="2:7">
      <c r="B12337" s="22" t="s">
        <v>247</v>
      </c>
      <c r="C12337" s="22" t="s">
        <v>7</v>
      </c>
      <c r="D12337" s="22" t="s">
        <v>5</v>
      </c>
      <c r="E12337" s="22" t="s">
        <v>14</v>
      </c>
      <c r="F12337" s="22" t="s">
        <v>11</v>
      </c>
      <c r="G12337" s="1">
        <v>18389.43</v>
      </c>
    </row>
    <row r="12338" spans="2:7">
      <c r="B12338" s="22" t="s">
        <v>247</v>
      </c>
      <c r="C12338" s="22" t="s">
        <v>7</v>
      </c>
      <c r="D12338" s="22" t="s">
        <v>5</v>
      </c>
      <c r="E12338" s="22" t="s">
        <v>15</v>
      </c>
      <c r="F12338" s="22" t="s">
        <v>17</v>
      </c>
      <c r="G12338" s="1">
        <v>135683.71</v>
      </c>
    </row>
    <row r="12339" spans="2:7">
      <c r="B12339" s="22" t="s">
        <v>247</v>
      </c>
      <c r="C12339" s="22" t="s">
        <v>7</v>
      </c>
      <c r="D12339" s="22" t="s">
        <v>5</v>
      </c>
      <c r="E12339" s="22" t="s">
        <v>15</v>
      </c>
      <c r="F12339" s="22" t="s">
        <v>18</v>
      </c>
      <c r="G12339" s="1">
        <v>49660.17</v>
      </c>
    </row>
    <row r="12340" spans="2:7">
      <c r="B12340" s="22" t="s">
        <v>247</v>
      </c>
      <c r="C12340" s="22" t="s">
        <v>7</v>
      </c>
      <c r="D12340" s="22" t="s">
        <v>5</v>
      </c>
      <c r="E12340" s="22" t="s">
        <v>15</v>
      </c>
      <c r="F12340" s="22" t="s">
        <v>19</v>
      </c>
      <c r="G12340" s="1">
        <v>280953.18</v>
      </c>
    </row>
    <row r="12341" spans="2:7">
      <c r="B12341" s="22" t="s">
        <v>247</v>
      </c>
      <c r="C12341" s="22" t="s">
        <v>7</v>
      </c>
      <c r="D12341" s="22" t="s">
        <v>5</v>
      </c>
      <c r="E12341" s="22" t="s">
        <v>15</v>
      </c>
      <c r="F12341" s="22" t="s">
        <v>20</v>
      </c>
      <c r="G12341" s="1">
        <v>86432</v>
      </c>
    </row>
    <row r="12342" spans="2:7">
      <c r="B12342" s="22" t="s">
        <v>247</v>
      </c>
      <c r="C12342" s="22" t="s">
        <v>7</v>
      </c>
      <c r="D12342" s="22" t="s">
        <v>5</v>
      </c>
      <c r="E12342" s="22" t="s">
        <v>15</v>
      </c>
      <c r="F12342" s="22" t="s">
        <v>21</v>
      </c>
      <c r="G12342" s="1">
        <v>1307.3399999999999</v>
      </c>
    </row>
    <row r="12343" spans="2:7">
      <c r="B12343" s="22" t="s">
        <v>247</v>
      </c>
      <c r="C12343" s="22" t="s">
        <v>7</v>
      </c>
      <c r="D12343" s="22" t="s">
        <v>5</v>
      </c>
      <c r="E12343" s="22" t="s">
        <v>15</v>
      </c>
      <c r="F12343" s="22" t="s">
        <v>22</v>
      </c>
      <c r="G12343" s="1">
        <v>719.67</v>
      </c>
    </row>
    <row r="12344" spans="2:7">
      <c r="B12344" s="22" t="s">
        <v>247</v>
      </c>
      <c r="C12344" s="22" t="s">
        <v>7</v>
      </c>
      <c r="D12344" s="22" t="s">
        <v>5</v>
      </c>
      <c r="E12344" s="22" t="s">
        <v>15</v>
      </c>
      <c r="F12344" s="22" t="s">
        <v>23</v>
      </c>
      <c r="G12344" s="1">
        <v>7648.75</v>
      </c>
    </row>
    <row r="12345" spans="2:7">
      <c r="B12345" s="22" t="s">
        <v>247</v>
      </c>
      <c r="C12345" s="22" t="s">
        <v>7</v>
      </c>
      <c r="D12345" s="22" t="s">
        <v>5</v>
      </c>
      <c r="E12345" s="22" t="s">
        <v>15</v>
      </c>
      <c r="F12345" s="22" t="s">
        <v>24</v>
      </c>
      <c r="G12345" s="1">
        <v>20856.310000000001</v>
      </c>
    </row>
    <row r="12346" spans="2:7">
      <c r="B12346" s="22" t="s">
        <v>247</v>
      </c>
      <c r="C12346" s="22" t="s">
        <v>7</v>
      </c>
      <c r="D12346" s="22" t="s">
        <v>5</v>
      </c>
      <c r="E12346" s="22" t="s">
        <v>15</v>
      </c>
      <c r="F12346" s="22" t="s">
        <v>25</v>
      </c>
      <c r="G12346" s="1">
        <v>266677.21000000002</v>
      </c>
    </row>
    <row r="12347" spans="2:7">
      <c r="B12347" s="22" t="s">
        <v>247</v>
      </c>
      <c r="C12347" s="22" t="s">
        <v>7</v>
      </c>
      <c r="D12347" s="22" t="s">
        <v>5</v>
      </c>
      <c r="E12347" s="22" t="s">
        <v>15</v>
      </c>
      <c r="F12347" s="22" t="s">
        <v>26</v>
      </c>
      <c r="G12347" s="1">
        <v>241612.26</v>
      </c>
    </row>
    <row r="12348" spans="2:7">
      <c r="B12348" s="22" t="s">
        <v>247</v>
      </c>
      <c r="C12348" s="22" t="s">
        <v>7</v>
      </c>
      <c r="D12348" s="22" t="s">
        <v>5</v>
      </c>
      <c r="E12348" s="22" t="s">
        <v>15</v>
      </c>
      <c r="F12348" s="22" t="s">
        <v>27</v>
      </c>
      <c r="G12348" s="1">
        <v>16826.400000000001</v>
      </c>
    </row>
    <row r="12349" spans="2:7">
      <c r="B12349" s="22" t="s">
        <v>247</v>
      </c>
      <c r="C12349" s="22" t="s">
        <v>7</v>
      </c>
      <c r="D12349" s="22" t="s">
        <v>5</v>
      </c>
      <c r="E12349" s="22" t="s">
        <v>15</v>
      </c>
      <c r="F12349" s="22" t="s">
        <v>72</v>
      </c>
      <c r="G12349" s="1">
        <v>11751.59</v>
      </c>
    </row>
    <row r="12350" spans="2:7">
      <c r="B12350" s="22" t="s">
        <v>247</v>
      </c>
      <c r="C12350" s="22" t="s">
        <v>7</v>
      </c>
      <c r="D12350" s="22" t="s">
        <v>5</v>
      </c>
      <c r="E12350" s="22" t="s">
        <v>28</v>
      </c>
      <c r="F12350" s="22" t="s">
        <v>29</v>
      </c>
      <c r="G12350" s="1">
        <v>131843.73000000001</v>
      </c>
    </row>
    <row r="12351" spans="2:7">
      <c r="B12351" s="22" t="s">
        <v>247</v>
      </c>
      <c r="C12351" s="22" t="s">
        <v>7</v>
      </c>
      <c r="D12351" s="22" t="s">
        <v>5</v>
      </c>
      <c r="E12351" s="22" t="s">
        <v>28</v>
      </c>
      <c r="F12351" s="22" t="s">
        <v>30</v>
      </c>
      <c r="G12351" s="1">
        <v>15734.42</v>
      </c>
    </row>
    <row r="12352" spans="2:7">
      <c r="B12352" s="22" t="s">
        <v>247</v>
      </c>
      <c r="C12352" s="22" t="s">
        <v>7</v>
      </c>
      <c r="D12352" s="22" t="s">
        <v>5</v>
      </c>
      <c r="E12352" s="22" t="s">
        <v>28</v>
      </c>
      <c r="F12352" s="22" t="s">
        <v>31</v>
      </c>
      <c r="G12352" s="1">
        <v>97340.99</v>
      </c>
    </row>
    <row r="12353" spans="2:7">
      <c r="B12353" s="22" t="s">
        <v>247</v>
      </c>
      <c r="C12353" s="22" t="s">
        <v>7</v>
      </c>
      <c r="D12353" s="22" t="s">
        <v>5</v>
      </c>
      <c r="E12353" s="22" t="s">
        <v>28</v>
      </c>
      <c r="F12353" s="22" t="s">
        <v>32</v>
      </c>
      <c r="G12353" s="1">
        <v>10366.61</v>
      </c>
    </row>
    <row r="12354" spans="2:7">
      <c r="B12354" s="22" t="s">
        <v>247</v>
      </c>
      <c r="C12354" s="22" t="s">
        <v>7</v>
      </c>
      <c r="D12354" s="22" t="s">
        <v>5</v>
      </c>
      <c r="E12354" s="22" t="s">
        <v>28</v>
      </c>
      <c r="F12354" s="22" t="s">
        <v>33</v>
      </c>
      <c r="G12354" s="1">
        <v>33202.620000000003</v>
      </c>
    </row>
    <row r="12355" spans="2:7">
      <c r="B12355" s="22" t="s">
        <v>247</v>
      </c>
      <c r="C12355" s="22" t="s">
        <v>7</v>
      </c>
      <c r="D12355" s="22" t="s">
        <v>5</v>
      </c>
      <c r="E12355" s="22" t="s">
        <v>34</v>
      </c>
      <c r="F12355" s="22" t="s">
        <v>35</v>
      </c>
      <c r="G12355" s="1">
        <v>1461.5</v>
      </c>
    </row>
    <row r="12356" spans="2:7">
      <c r="B12356" s="22" t="s">
        <v>247</v>
      </c>
      <c r="C12356" s="22" t="s">
        <v>7</v>
      </c>
      <c r="D12356" s="22" t="s">
        <v>5</v>
      </c>
      <c r="E12356" s="22" t="s">
        <v>34</v>
      </c>
      <c r="F12356" s="22" t="s">
        <v>36</v>
      </c>
      <c r="G12356" s="1">
        <v>2094.09</v>
      </c>
    </row>
    <row r="12357" spans="2:7">
      <c r="B12357" s="22" t="s">
        <v>247</v>
      </c>
      <c r="C12357" s="22" t="s">
        <v>7</v>
      </c>
      <c r="D12357" s="22" t="s">
        <v>5</v>
      </c>
      <c r="E12357" s="22" t="s">
        <v>34</v>
      </c>
      <c r="F12357" s="22" t="s">
        <v>37</v>
      </c>
      <c r="G12357" s="1">
        <v>1086.44</v>
      </c>
    </row>
    <row r="12358" spans="2:7">
      <c r="B12358" s="22" t="s">
        <v>247</v>
      </c>
      <c r="C12358" s="22" t="s">
        <v>7</v>
      </c>
      <c r="D12358" s="22" t="s">
        <v>5</v>
      </c>
      <c r="E12358" s="22" t="s">
        <v>34</v>
      </c>
      <c r="F12358" s="22" t="s">
        <v>38</v>
      </c>
      <c r="G12358" s="1">
        <v>12792.2</v>
      </c>
    </row>
    <row r="12359" spans="2:7">
      <c r="B12359" s="22" t="s">
        <v>247</v>
      </c>
      <c r="C12359" s="22" t="s">
        <v>7</v>
      </c>
      <c r="D12359" s="22" t="s">
        <v>5</v>
      </c>
      <c r="E12359" s="22" t="s">
        <v>34</v>
      </c>
      <c r="F12359" s="22" t="s">
        <v>39</v>
      </c>
      <c r="G12359" s="1">
        <v>122399.46</v>
      </c>
    </row>
    <row r="12360" spans="2:7">
      <c r="B12360" s="22" t="s">
        <v>247</v>
      </c>
      <c r="C12360" s="22" t="s">
        <v>7</v>
      </c>
      <c r="D12360" s="22" t="s">
        <v>5</v>
      </c>
      <c r="E12360" s="22" t="s">
        <v>34</v>
      </c>
      <c r="F12360" s="22" t="s">
        <v>42</v>
      </c>
      <c r="G12360" s="1">
        <v>2212.08</v>
      </c>
    </row>
    <row r="12361" spans="2:7">
      <c r="B12361" s="22" t="s">
        <v>247</v>
      </c>
      <c r="C12361" s="22" t="s">
        <v>7</v>
      </c>
      <c r="D12361" s="22" t="s">
        <v>5</v>
      </c>
      <c r="E12361" s="22" t="s">
        <v>34</v>
      </c>
      <c r="F12361" s="22" t="s">
        <v>43</v>
      </c>
      <c r="G12361" s="1">
        <v>13336.3</v>
      </c>
    </row>
    <row r="12362" spans="2:7">
      <c r="B12362" s="22" t="s">
        <v>247</v>
      </c>
      <c r="C12362" s="22" t="s">
        <v>7</v>
      </c>
      <c r="D12362" s="22" t="s">
        <v>5</v>
      </c>
      <c r="E12362" s="22" t="s">
        <v>34</v>
      </c>
      <c r="F12362" s="22" t="s">
        <v>44</v>
      </c>
      <c r="G12362" s="1">
        <v>2173.08</v>
      </c>
    </row>
    <row r="12363" spans="2:7">
      <c r="B12363" s="22" t="s">
        <v>247</v>
      </c>
      <c r="C12363" s="22" t="s">
        <v>7</v>
      </c>
      <c r="D12363" s="22" t="s">
        <v>5</v>
      </c>
      <c r="E12363" s="22" t="s">
        <v>34</v>
      </c>
      <c r="F12363" s="22" t="s">
        <v>45</v>
      </c>
      <c r="G12363" s="1">
        <v>14650.63</v>
      </c>
    </row>
    <row r="12364" spans="2:7">
      <c r="B12364" s="22" t="s">
        <v>247</v>
      </c>
      <c r="C12364" s="22" t="s">
        <v>7</v>
      </c>
      <c r="D12364" s="22" t="s">
        <v>5</v>
      </c>
      <c r="E12364" s="22" t="s">
        <v>34</v>
      </c>
      <c r="F12364" s="22" t="s">
        <v>46</v>
      </c>
      <c r="G12364" s="1">
        <v>16116.78</v>
      </c>
    </row>
    <row r="12365" spans="2:7">
      <c r="B12365" s="22" t="s">
        <v>247</v>
      </c>
      <c r="C12365" s="22" t="s">
        <v>7</v>
      </c>
      <c r="D12365" s="22" t="s">
        <v>5</v>
      </c>
      <c r="E12365" s="22" t="s">
        <v>34</v>
      </c>
      <c r="F12365" s="22" t="s">
        <v>47</v>
      </c>
      <c r="G12365" s="1">
        <v>44607.59</v>
      </c>
    </row>
    <row r="12366" spans="2:7">
      <c r="B12366" s="22" t="s">
        <v>247</v>
      </c>
      <c r="C12366" s="22" t="s">
        <v>7</v>
      </c>
      <c r="D12366" s="22" t="s">
        <v>5</v>
      </c>
      <c r="E12366" s="22" t="s">
        <v>34</v>
      </c>
      <c r="F12366" s="22" t="s">
        <v>48</v>
      </c>
      <c r="G12366" s="1">
        <v>11251.62</v>
      </c>
    </row>
    <row r="12367" spans="2:7">
      <c r="B12367" s="22" t="s">
        <v>247</v>
      </c>
      <c r="C12367" s="22" t="s">
        <v>7</v>
      </c>
      <c r="D12367" s="22" t="s">
        <v>5</v>
      </c>
      <c r="E12367" s="22" t="s">
        <v>34</v>
      </c>
      <c r="F12367" s="22" t="s">
        <v>75</v>
      </c>
      <c r="G12367" s="1">
        <v>18393.23</v>
      </c>
    </row>
    <row r="12368" spans="2:7">
      <c r="B12368" s="22" t="s">
        <v>247</v>
      </c>
      <c r="C12368" s="22" t="s">
        <v>7</v>
      </c>
      <c r="D12368" s="22" t="s">
        <v>5</v>
      </c>
      <c r="E12368" s="22" t="s">
        <v>34</v>
      </c>
      <c r="F12368" s="22" t="s">
        <v>85</v>
      </c>
      <c r="G12368" s="1">
        <v>4680.32</v>
      </c>
    </row>
    <row r="12369" spans="2:7">
      <c r="B12369" s="22" t="s">
        <v>247</v>
      </c>
      <c r="C12369" s="22" t="s">
        <v>7</v>
      </c>
      <c r="D12369" s="22" t="s">
        <v>5</v>
      </c>
      <c r="E12369" s="22" t="s">
        <v>34</v>
      </c>
      <c r="F12369" s="22" t="s">
        <v>49</v>
      </c>
      <c r="G12369" s="1">
        <v>92976.19</v>
      </c>
    </row>
    <row r="12370" spans="2:7">
      <c r="B12370" s="22" t="s">
        <v>247</v>
      </c>
      <c r="C12370" s="22" t="s">
        <v>7</v>
      </c>
      <c r="D12370" s="22" t="s">
        <v>5</v>
      </c>
      <c r="E12370" s="22" t="s">
        <v>34</v>
      </c>
      <c r="F12370" s="22" t="s">
        <v>50</v>
      </c>
      <c r="G12370" s="1">
        <v>3815.75</v>
      </c>
    </row>
    <row r="12371" spans="2:7">
      <c r="B12371" s="22" t="s">
        <v>247</v>
      </c>
      <c r="C12371" s="22" t="s">
        <v>7</v>
      </c>
      <c r="D12371" s="22" t="s">
        <v>5</v>
      </c>
      <c r="E12371" s="22" t="s">
        <v>34</v>
      </c>
      <c r="F12371" s="22" t="s">
        <v>53</v>
      </c>
      <c r="G12371" s="1">
        <v>32162.27</v>
      </c>
    </row>
    <row r="12372" spans="2:7">
      <c r="B12372" s="22" t="s">
        <v>247</v>
      </c>
      <c r="C12372" s="22" t="s">
        <v>7</v>
      </c>
      <c r="D12372" s="22" t="s">
        <v>5</v>
      </c>
      <c r="E12372" s="22" t="s">
        <v>34</v>
      </c>
      <c r="F12372" s="22" t="s">
        <v>54</v>
      </c>
      <c r="G12372" s="1">
        <v>660</v>
      </c>
    </row>
    <row r="12373" spans="2:7">
      <c r="B12373" s="22" t="s">
        <v>247</v>
      </c>
      <c r="C12373" s="22" t="s">
        <v>7</v>
      </c>
      <c r="D12373" s="22" t="s">
        <v>5</v>
      </c>
      <c r="E12373" s="22" t="s">
        <v>34</v>
      </c>
      <c r="F12373" s="22" t="s">
        <v>68</v>
      </c>
      <c r="G12373" s="1">
        <v>9939.26</v>
      </c>
    </row>
    <row r="12374" spans="2:7">
      <c r="B12374" s="22" t="s">
        <v>247</v>
      </c>
      <c r="C12374" s="22" t="s">
        <v>7</v>
      </c>
      <c r="D12374" s="22" t="s">
        <v>5</v>
      </c>
      <c r="E12374" s="22" t="s">
        <v>34</v>
      </c>
      <c r="F12374" s="22" t="s">
        <v>55</v>
      </c>
      <c r="G12374" s="1">
        <v>6945.43</v>
      </c>
    </row>
    <row r="12375" spans="2:7">
      <c r="B12375" s="22" t="s">
        <v>247</v>
      </c>
      <c r="C12375" s="22" t="s">
        <v>7</v>
      </c>
      <c r="D12375" s="22" t="s">
        <v>5</v>
      </c>
      <c r="E12375" s="22" t="s">
        <v>34</v>
      </c>
      <c r="F12375" s="22" t="s">
        <v>56</v>
      </c>
      <c r="G12375" s="1">
        <v>237832.04</v>
      </c>
    </row>
    <row r="12376" spans="2:7">
      <c r="B12376" s="22" t="s">
        <v>247</v>
      </c>
      <c r="C12376" s="22" t="s">
        <v>7</v>
      </c>
      <c r="D12376" s="22" t="s">
        <v>5</v>
      </c>
      <c r="E12376" s="22" t="s">
        <v>34</v>
      </c>
      <c r="F12376" s="22" t="s">
        <v>57</v>
      </c>
      <c r="G12376" s="1">
        <v>31632.85</v>
      </c>
    </row>
    <row r="12377" spans="2:7">
      <c r="B12377" s="22" t="s">
        <v>247</v>
      </c>
      <c r="C12377" s="22" t="s">
        <v>7</v>
      </c>
      <c r="D12377" s="22" t="s">
        <v>5</v>
      </c>
      <c r="E12377" s="22" t="s">
        <v>34</v>
      </c>
      <c r="F12377" s="22" t="s">
        <v>91</v>
      </c>
      <c r="G12377" s="1">
        <v>28315.279999999999</v>
      </c>
    </row>
    <row r="12378" spans="2:7">
      <c r="B12378" s="22" t="s">
        <v>247</v>
      </c>
      <c r="C12378" s="22" t="s">
        <v>7</v>
      </c>
      <c r="D12378" s="22" t="s">
        <v>5</v>
      </c>
      <c r="E12378" s="22" t="s">
        <v>34</v>
      </c>
      <c r="F12378" s="22" t="s">
        <v>94</v>
      </c>
      <c r="G12378" s="1">
        <v>10857.73</v>
      </c>
    </row>
    <row r="12379" spans="2:7">
      <c r="B12379" s="22" t="s">
        <v>247</v>
      </c>
      <c r="C12379" s="22" t="s">
        <v>7</v>
      </c>
      <c r="D12379" s="22" t="s">
        <v>5</v>
      </c>
      <c r="E12379" s="22" t="s">
        <v>34</v>
      </c>
      <c r="F12379" s="22" t="s">
        <v>58</v>
      </c>
      <c r="G12379" s="1">
        <v>23638.67</v>
      </c>
    </row>
    <row r="12380" spans="2:7">
      <c r="B12380" s="22" t="s">
        <v>247</v>
      </c>
      <c r="C12380" s="22" t="s">
        <v>7</v>
      </c>
      <c r="D12380" s="22" t="s">
        <v>5</v>
      </c>
      <c r="E12380" s="22" t="s">
        <v>34</v>
      </c>
      <c r="F12380" s="22" t="s">
        <v>137</v>
      </c>
      <c r="G12380" s="1">
        <v>157.16999999999999</v>
      </c>
    </row>
    <row r="12381" spans="2:7">
      <c r="B12381" s="22" t="s">
        <v>247</v>
      </c>
      <c r="C12381" s="22" t="s">
        <v>7</v>
      </c>
      <c r="D12381" s="22" t="s">
        <v>5</v>
      </c>
      <c r="E12381" s="22" t="s">
        <v>59</v>
      </c>
      <c r="F12381" s="22" t="s">
        <v>55</v>
      </c>
      <c r="G12381" s="1">
        <v>8006.32</v>
      </c>
    </row>
    <row r="12382" spans="2:7">
      <c r="B12382" s="22" t="s">
        <v>247</v>
      </c>
      <c r="C12382" s="22" t="s">
        <v>7</v>
      </c>
      <c r="D12382" s="22" t="s">
        <v>5</v>
      </c>
      <c r="E12382" s="22" t="s">
        <v>60</v>
      </c>
      <c r="F12382" s="22" t="s">
        <v>95</v>
      </c>
      <c r="G12382" s="1">
        <v>6957.91</v>
      </c>
    </row>
    <row r="12383" spans="2:7">
      <c r="B12383" s="22" t="s">
        <v>247</v>
      </c>
      <c r="C12383" s="22" t="s">
        <v>7</v>
      </c>
      <c r="D12383" s="22" t="s">
        <v>5</v>
      </c>
      <c r="E12383" s="22" t="s">
        <v>60</v>
      </c>
      <c r="F12383" s="22" t="s">
        <v>61</v>
      </c>
      <c r="G12383" s="1">
        <v>8698.31</v>
      </c>
    </row>
    <row r="12384" spans="2:7">
      <c r="B12384" s="22" t="s">
        <v>247</v>
      </c>
      <c r="C12384" s="22" t="s">
        <v>7</v>
      </c>
      <c r="D12384" s="22" t="s">
        <v>7</v>
      </c>
      <c r="E12384" s="22" t="s">
        <v>5</v>
      </c>
      <c r="F12384" s="22" t="s">
        <v>6</v>
      </c>
      <c r="G12384" s="1">
        <v>52105.91</v>
      </c>
    </row>
    <row r="12385" spans="2:7">
      <c r="B12385" s="22" t="s">
        <v>247</v>
      </c>
      <c r="C12385" s="22" t="s">
        <v>7</v>
      </c>
      <c r="D12385" s="22" t="s">
        <v>7</v>
      </c>
      <c r="E12385" s="22" t="s">
        <v>8</v>
      </c>
      <c r="F12385" s="22" t="s">
        <v>9</v>
      </c>
      <c r="G12385" s="1">
        <v>84090.63</v>
      </c>
    </row>
    <row r="12386" spans="2:7">
      <c r="B12386" s="22" t="s">
        <v>247</v>
      </c>
      <c r="C12386" s="22" t="s">
        <v>7</v>
      </c>
      <c r="D12386" s="22" t="s">
        <v>7</v>
      </c>
      <c r="E12386" s="22" t="s">
        <v>8</v>
      </c>
      <c r="F12386" s="22" t="s">
        <v>10</v>
      </c>
      <c r="G12386" s="1">
        <v>7194.77</v>
      </c>
    </row>
    <row r="12387" spans="2:7">
      <c r="B12387" s="22" t="s">
        <v>247</v>
      </c>
      <c r="C12387" s="22" t="s">
        <v>7</v>
      </c>
      <c r="D12387" s="22" t="s">
        <v>7</v>
      </c>
      <c r="E12387" s="22" t="s">
        <v>8</v>
      </c>
      <c r="F12387" s="22" t="s">
        <v>11</v>
      </c>
      <c r="G12387" s="1">
        <v>11317.26</v>
      </c>
    </row>
    <row r="12388" spans="2:7">
      <c r="B12388" s="22" t="s">
        <v>247</v>
      </c>
      <c r="C12388" s="22" t="s">
        <v>7</v>
      </c>
      <c r="D12388" s="22" t="s">
        <v>7</v>
      </c>
      <c r="E12388" s="22" t="s">
        <v>8</v>
      </c>
      <c r="F12388" s="22" t="s">
        <v>12</v>
      </c>
      <c r="G12388" s="1">
        <v>38000.239999999998</v>
      </c>
    </row>
    <row r="12389" spans="2:7">
      <c r="B12389" s="22" t="s">
        <v>247</v>
      </c>
      <c r="C12389" s="22" t="s">
        <v>7</v>
      </c>
      <c r="D12389" s="22" t="s">
        <v>7</v>
      </c>
      <c r="E12389" s="22" t="s">
        <v>8</v>
      </c>
      <c r="F12389" s="22" t="s">
        <v>13</v>
      </c>
      <c r="G12389" s="1">
        <v>5461.15</v>
      </c>
    </row>
    <row r="12390" spans="2:7">
      <c r="B12390" s="22" t="s">
        <v>247</v>
      </c>
      <c r="C12390" s="22" t="s">
        <v>7</v>
      </c>
      <c r="D12390" s="22" t="s">
        <v>7</v>
      </c>
      <c r="E12390" s="22" t="s">
        <v>14</v>
      </c>
      <c r="F12390" s="22" t="s">
        <v>9</v>
      </c>
      <c r="G12390" s="1">
        <v>91451.65</v>
      </c>
    </row>
    <row r="12391" spans="2:7">
      <c r="B12391" s="22" t="s">
        <v>247</v>
      </c>
      <c r="C12391" s="22" t="s">
        <v>7</v>
      </c>
      <c r="D12391" s="22" t="s">
        <v>7</v>
      </c>
      <c r="E12391" s="22" t="s">
        <v>14</v>
      </c>
      <c r="F12391" s="22" t="s">
        <v>10</v>
      </c>
      <c r="G12391" s="1">
        <v>6483.4</v>
      </c>
    </row>
    <row r="12392" spans="2:7">
      <c r="B12392" s="22" t="s">
        <v>247</v>
      </c>
      <c r="C12392" s="22" t="s">
        <v>7</v>
      </c>
      <c r="D12392" s="22" t="s">
        <v>7</v>
      </c>
      <c r="E12392" s="22" t="s">
        <v>14</v>
      </c>
      <c r="F12392" s="22" t="s">
        <v>11</v>
      </c>
      <c r="G12392" s="1">
        <v>33174.49</v>
      </c>
    </row>
    <row r="12393" spans="2:7">
      <c r="B12393" s="22" t="s">
        <v>247</v>
      </c>
      <c r="C12393" s="22" t="s">
        <v>7</v>
      </c>
      <c r="D12393" s="22" t="s">
        <v>7</v>
      </c>
      <c r="E12393" s="22" t="s">
        <v>14</v>
      </c>
      <c r="F12393" s="22" t="s">
        <v>12</v>
      </c>
      <c r="G12393" s="1">
        <v>50653.81</v>
      </c>
    </row>
    <row r="12394" spans="2:7">
      <c r="B12394" s="22" t="s">
        <v>247</v>
      </c>
      <c r="C12394" s="22" t="s">
        <v>7</v>
      </c>
      <c r="D12394" s="22" t="s">
        <v>7</v>
      </c>
      <c r="E12394" s="22" t="s">
        <v>15</v>
      </c>
      <c r="F12394" s="22" t="s">
        <v>17</v>
      </c>
      <c r="G12394" s="1">
        <v>10861.23</v>
      </c>
    </row>
    <row r="12395" spans="2:7">
      <c r="B12395" s="22" t="s">
        <v>247</v>
      </c>
      <c r="C12395" s="22" t="s">
        <v>7</v>
      </c>
      <c r="D12395" s="22" t="s">
        <v>7</v>
      </c>
      <c r="E12395" s="22" t="s">
        <v>15</v>
      </c>
      <c r="F12395" s="22" t="s">
        <v>18</v>
      </c>
      <c r="G12395" s="1">
        <v>13553.78</v>
      </c>
    </row>
    <row r="12396" spans="2:7">
      <c r="B12396" s="22" t="s">
        <v>247</v>
      </c>
      <c r="C12396" s="22" t="s">
        <v>7</v>
      </c>
      <c r="D12396" s="22" t="s">
        <v>7</v>
      </c>
      <c r="E12396" s="22" t="s">
        <v>15</v>
      </c>
      <c r="F12396" s="22" t="s">
        <v>19</v>
      </c>
      <c r="G12396" s="1">
        <v>21376.91</v>
      </c>
    </row>
    <row r="12397" spans="2:7">
      <c r="B12397" s="22" t="s">
        <v>247</v>
      </c>
      <c r="C12397" s="22" t="s">
        <v>7</v>
      </c>
      <c r="D12397" s="22" t="s">
        <v>7</v>
      </c>
      <c r="E12397" s="22" t="s">
        <v>15</v>
      </c>
      <c r="F12397" s="22" t="s">
        <v>20</v>
      </c>
      <c r="G12397" s="1">
        <v>16936.900000000001</v>
      </c>
    </row>
    <row r="12398" spans="2:7">
      <c r="B12398" s="22" t="s">
        <v>247</v>
      </c>
      <c r="C12398" s="22" t="s">
        <v>7</v>
      </c>
      <c r="D12398" s="22" t="s">
        <v>7</v>
      </c>
      <c r="E12398" s="22" t="s">
        <v>15</v>
      </c>
      <c r="F12398" s="22" t="s">
        <v>21</v>
      </c>
      <c r="G12398" s="1">
        <v>97.98</v>
      </c>
    </row>
    <row r="12399" spans="2:7">
      <c r="B12399" s="22" t="s">
        <v>247</v>
      </c>
      <c r="C12399" s="22" t="s">
        <v>7</v>
      </c>
      <c r="D12399" s="22" t="s">
        <v>7</v>
      </c>
      <c r="E12399" s="22" t="s">
        <v>15</v>
      </c>
      <c r="F12399" s="22" t="s">
        <v>22</v>
      </c>
      <c r="G12399" s="1">
        <v>194.38</v>
      </c>
    </row>
    <row r="12400" spans="2:7">
      <c r="B12400" s="22" t="s">
        <v>247</v>
      </c>
      <c r="C12400" s="22" t="s">
        <v>7</v>
      </c>
      <c r="D12400" s="22" t="s">
        <v>7</v>
      </c>
      <c r="E12400" s="22" t="s">
        <v>15</v>
      </c>
      <c r="F12400" s="22" t="s">
        <v>23</v>
      </c>
      <c r="G12400" s="1">
        <v>451.38</v>
      </c>
    </row>
    <row r="12401" spans="2:7">
      <c r="B12401" s="22" t="s">
        <v>247</v>
      </c>
      <c r="C12401" s="22" t="s">
        <v>7</v>
      </c>
      <c r="D12401" s="22" t="s">
        <v>7</v>
      </c>
      <c r="E12401" s="22" t="s">
        <v>15</v>
      </c>
      <c r="F12401" s="22" t="s">
        <v>24</v>
      </c>
      <c r="G12401" s="1">
        <v>9944.2900000000009</v>
      </c>
    </row>
    <row r="12402" spans="2:7">
      <c r="B12402" s="22" t="s">
        <v>247</v>
      </c>
      <c r="C12402" s="22" t="s">
        <v>7</v>
      </c>
      <c r="D12402" s="22" t="s">
        <v>7</v>
      </c>
      <c r="E12402" s="22" t="s">
        <v>15</v>
      </c>
      <c r="F12402" s="22" t="s">
        <v>25</v>
      </c>
      <c r="G12402" s="1">
        <v>17184.16</v>
      </c>
    </row>
    <row r="12403" spans="2:7">
      <c r="B12403" s="22" t="s">
        <v>247</v>
      </c>
      <c r="C12403" s="22" t="s">
        <v>7</v>
      </c>
      <c r="D12403" s="22" t="s">
        <v>7</v>
      </c>
      <c r="E12403" s="22" t="s">
        <v>15</v>
      </c>
      <c r="F12403" s="22" t="s">
        <v>26</v>
      </c>
      <c r="G12403" s="1">
        <v>38598.28</v>
      </c>
    </row>
    <row r="12404" spans="2:7">
      <c r="B12404" s="22" t="s">
        <v>247</v>
      </c>
      <c r="C12404" s="22" t="s">
        <v>7</v>
      </c>
      <c r="D12404" s="22" t="s">
        <v>7</v>
      </c>
      <c r="E12404" s="22" t="s">
        <v>15</v>
      </c>
      <c r="F12404" s="22" t="s">
        <v>27</v>
      </c>
      <c r="G12404" s="1">
        <v>1036.54</v>
      </c>
    </row>
    <row r="12405" spans="2:7">
      <c r="B12405" s="22" t="s">
        <v>247</v>
      </c>
      <c r="C12405" s="22" t="s">
        <v>7</v>
      </c>
      <c r="D12405" s="22" t="s">
        <v>7</v>
      </c>
      <c r="E12405" s="22" t="s">
        <v>15</v>
      </c>
      <c r="F12405" s="22" t="s">
        <v>72</v>
      </c>
      <c r="G12405" s="1">
        <v>1454.19</v>
      </c>
    </row>
    <row r="12406" spans="2:7">
      <c r="B12406" s="22" t="s">
        <v>247</v>
      </c>
      <c r="C12406" s="22" t="s">
        <v>7</v>
      </c>
      <c r="D12406" s="22" t="s">
        <v>7</v>
      </c>
      <c r="E12406" s="22" t="s">
        <v>28</v>
      </c>
      <c r="F12406" s="22" t="s">
        <v>29</v>
      </c>
      <c r="G12406" s="1">
        <v>39799.93</v>
      </c>
    </row>
    <row r="12407" spans="2:7">
      <c r="B12407" s="22" t="s">
        <v>247</v>
      </c>
      <c r="C12407" s="22" t="s">
        <v>7</v>
      </c>
      <c r="D12407" s="22" t="s">
        <v>7</v>
      </c>
      <c r="E12407" s="22" t="s">
        <v>28</v>
      </c>
      <c r="F12407" s="22" t="s">
        <v>32</v>
      </c>
      <c r="G12407" s="1">
        <v>5978.42</v>
      </c>
    </row>
    <row r="12408" spans="2:7">
      <c r="B12408" s="22" t="s">
        <v>247</v>
      </c>
      <c r="C12408" s="22" t="s">
        <v>7</v>
      </c>
      <c r="D12408" s="22" t="s">
        <v>7</v>
      </c>
      <c r="E12408" s="22" t="s">
        <v>28</v>
      </c>
      <c r="F12408" s="22" t="s">
        <v>33</v>
      </c>
      <c r="G12408" s="1">
        <v>7858.98</v>
      </c>
    </row>
    <row r="12409" spans="2:7">
      <c r="B12409" s="22" t="s">
        <v>247</v>
      </c>
      <c r="C12409" s="22" t="s">
        <v>7</v>
      </c>
      <c r="D12409" s="22" t="s">
        <v>7</v>
      </c>
      <c r="E12409" s="22" t="s">
        <v>34</v>
      </c>
      <c r="F12409" s="22" t="s">
        <v>38</v>
      </c>
      <c r="G12409" s="1">
        <v>200</v>
      </c>
    </row>
    <row r="12410" spans="2:7">
      <c r="B12410" s="22" t="s">
        <v>247</v>
      </c>
      <c r="C12410" s="22" t="s">
        <v>7</v>
      </c>
      <c r="D12410" s="22" t="s">
        <v>7</v>
      </c>
      <c r="E12410" s="22" t="s">
        <v>34</v>
      </c>
      <c r="F12410" s="22" t="s">
        <v>39</v>
      </c>
      <c r="G12410" s="1">
        <v>336</v>
      </c>
    </row>
    <row r="12411" spans="2:7">
      <c r="B12411" s="22" t="s">
        <v>247</v>
      </c>
      <c r="C12411" s="22" t="s">
        <v>7</v>
      </c>
      <c r="D12411" s="22" t="s">
        <v>7</v>
      </c>
      <c r="E12411" s="22" t="s">
        <v>34</v>
      </c>
      <c r="F12411" s="22" t="s">
        <v>47</v>
      </c>
      <c r="G12411" s="1">
        <v>2628.61</v>
      </c>
    </row>
    <row r="12412" spans="2:7">
      <c r="B12412" s="22" t="s">
        <v>247</v>
      </c>
      <c r="C12412" s="22" t="s">
        <v>7</v>
      </c>
      <c r="D12412" s="22" t="s">
        <v>7</v>
      </c>
      <c r="E12412" s="22" t="s">
        <v>34</v>
      </c>
      <c r="F12412" s="22" t="s">
        <v>48</v>
      </c>
      <c r="G12412" s="1">
        <v>8660</v>
      </c>
    </row>
    <row r="12413" spans="2:7">
      <c r="B12413" s="22" t="s">
        <v>247</v>
      </c>
      <c r="C12413" s="22" t="s">
        <v>7</v>
      </c>
      <c r="D12413" s="22" t="s">
        <v>7</v>
      </c>
      <c r="E12413" s="22" t="s">
        <v>34</v>
      </c>
      <c r="F12413" s="22" t="s">
        <v>50</v>
      </c>
      <c r="G12413" s="1">
        <v>480</v>
      </c>
    </row>
    <row r="12414" spans="2:7">
      <c r="B12414" s="22" t="s">
        <v>247</v>
      </c>
      <c r="C12414" s="22" t="s">
        <v>7</v>
      </c>
      <c r="D12414" s="22" t="s">
        <v>7</v>
      </c>
      <c r="E12414" s="22" t="s">
        <v>34</v>
      </c>
      <c r="F12414" s="22" t="s">
        <v>55</v>
      </c>
      <c r="G12414" s="1">
        <v>1895.52</v>
      </c>
    </row>
    <row r="12415" spans="2:7">
      <c r="B12415" s="22" t="s">
        <v>247</v>
      </c>
      <c r="C12415" s="22" t="s">
        <v>7</v>
      </c>
      <c r="D12415" s="22" t="s">
        <v>7</v>
      </c>
      <c r="E12415" s="22" t="s">
        <v>34</v>
      </c>
      <c r="F12415" s="22" t="s">
        <v>58</v>
      </c>
      <c r="G12415" s="1">
        <v>7047.09</v>
      </c>
    </row>
    <row r="12416" spans="2:7">
      <c r="B12416" s="22" t="s">
        <v>247</v>
      </c>
      <c r="C12416" s="22" t="s">
        <v>7</v>
      </c>
      <c r="D12416" s="22" t="s">
        <v>7</v>
      </c>
      <c r="E12416" s="22" t="s">
        <v>59</v>
      </c>
      <c r="F12416" s="22" t="s">
        <v>55</v>
      </c>
      <c r="G12416" s="1">
        <v>560.20000000000005</v>
      </c>
    </row>
    <row r="12417" spans="2:7">
      <c r="B12417" s="22" t="s">
        <v>247</v>
      </c>
      <c r="C12417" s="22" t="s">
        <v>7</v>
      </c>
      <c r="D12417" s="22" t="s">
        <v>7</v>
      </c>
      <c r="E12417" s="22" t="s">
        <v>60</v>
      </c>
      <c r="F12417" s="22" t="s">
        <v>61</v>
      </c>
      <c r="G12417" s="1">
        <v>2594.12</v>
      </c>
    </row>
    <row r="12418" spans="2:7">
      <c r="B12418" s="22" t="s">
        <v>248</v>
      </c>
      <c r="C12418" s="22" t="s">
        <v>7</v>
      </c>
      <c r="D12418" s="22" t="s">
        <v>5</v>
      </c>
      <c r="E12418" s="22" t="s">
        <v>5</v>
      </c>
      <c r="F12418" s="22" t="s">
        <v>6</v>
      </c>
      <c r="G12418" s="1">
        <v>64525.98</v>
      </c>
    </row>
    <row r="12419" spans="2:7">
      <c r="B12419" s="22" t="s">
        <v>248</v>
      </c>
      <c r="C12419" s="22" t="s">
        <v>7</v>
      </c>
      <c r="D12419" s="22" t="s">
        <v>5</v>
      </c>
      <c r="E12419" s="22" t="s">
        <v>7</v>
      </c>
      <c r="F12419" s="22" t="s">
        <v>6</v>
      </c>
      <c r="G12419" s="1">
        <v>-64525.98</v>
      </c>
    </row>
    <row r="12420" spans="2:7">
      <c r="B12420" s="22" t="s">
        <v>248</v>
      </c>
      <c r="C12420" s="22" t="s">
        <v>7</v>
      </c>
      <c r="D12420" s="22" t="s">
        <v>5</v>
      </c>
      <c r="E12420" s="22" t="s">
        <v>8</v>
      </c>
      <c r="F12420" s="22" t="s">
        <v>9</v>
      </c>
      <c r="G12420" s="1">
        <v>15413188.52</v>
      </c>
    </row>
    <row r="12421" spans="2:7">
      <c r="B12421" s="22" t="s">
        <v>248</v>
      </c>
      <c r="C12421" s="22" t="s">
        <v>7</v>
      </c>
      <c r="D12421" s="22" t="s">
        <v>5</v>
      </c>
      <c r="E12421" s="22" t="s">
        <v>8</v>
      </c>
      <c r="F12421" s="22" t="s">
        <v>10</v>
      </c>
      <c r="G12421" s="1">
        <v>181505.03</v>
      </c>
    </row>
    <row r="12422" spans="2:7">
      <c r="B12422" s="22" t="s">
        <v>248</v>
      </c>
      <c r="C12422" s="22" t="s">
        <v>7</v>
      </c>
      <c r="D12422" s="22" t="s">
        <v>5</v>
      </c>
      <c r="E12422" s="22" t="s">
        <v>8</v>
      </c>
      <c r="F12422" s="22" t="s">
        <v>11</v>
      </c>
      <c r="G12422" s="1">
        <v>106723.4</v>
      </c>
    </row>
    <row r="12423" spans="2:7">
      <c r="B12423" s="22" t="s">
        <v>248</v>
      </c>
      <c r="C12423" s="22" t="s">
        <v>7</v>
      </c>
      <c r="D12423" s="22" t="s">
        <v>5</v>
      </c>
      <c r="E12423" s="22" t="s">
        <v>8</v>
      </c>
      <c r="F12423" s="22" t="s">
        <v>12</v>
      </c>
      <c r="G12423" s="1">
        <v>497736.24</v>
      </c>
    </row>
    <row r="12424" spans="2:7">
      <c r="B12424" s="22" t="s">
        <v>248</v>
      </c>
      <c r="C12424" s="22" t="s">
        <v>7</v>
      </c>
      <c r="D12424" s="22" t="s">
        <v>5</v>
      </c>
      <c r="E12424" s="22" t="s">
        <v>8</v>
      </c>
      <c r="F12424" s="22" t="s">
        <v>13</v>
      </c>
      <c r="G12424" s="1">
        <v>22601.4</v>
      </c>
    </row>
    <row r="12425" spans="2:7">
      <c r="B12425" s="22" t="s">
        <v>248</v>
      </c>
      <c r="C12425" s="22" t="s">
        <v>7</v>
      </c>
      <c r="D12425" s="22" t="s">
        <v>5</v>
      </c>
      <c r="E12425" s="22" t="s">
        <v>14</v>
      </c>
      <c r="F12425" s="22" t="s">
        <v>9</v>
      </c>
      <c r="G12425" s="1">
        <v>4974022.8499999996</v>
      </c>
    </row>
    <row r="12426" spans="2:7">
      <c r="B12426" s="22" t="s">
        <v>248</v>
      </c>
      <c r="C12426" s="22" t="s">
        <v>7</v>
      </c>
      <c r="D12426" s="22" t="s">
        <v>5</v>
      </c>
      <c r="E12426" s="22" t="s">
        <v>14</v>
      </c>
      <c r="F12426" s="22" t="s">
        <v>10</v>
      </c>
      <c r="G12426" s="1">
        <v>634637.86</v>
      </c>
    </row>
    <row r="12427" spans="2:7">
      <c r="B12427" s="22" t="s">
        <v>248</v>
      </c>
      <c r="C12427" s="22" t="s">
        <v>7</v>
      </c>
      <c r="D12427" s="22" t="s">
        <v>5</v>
      </c>
      <c r="E12427" s="22" t="s">
        <v>14</v>
      </c>
      <c r="F12427" s="22" t="s">
        <v>11</v>
      </c>
      <c r="G12427" s="1">
        <v>188861.45</v>
      </c>
    </row>
    <row r="12428" spans="2:7">
      <c r="B12428" s="22" t="s">
        <v>248</v>
      </c>
      <c r="C12428" s="22" t="s">
        <v>7</v>
      </c>
      <c r="D12428" s="22" t="s">
        <v>5</v>
      </c>
      <c r="E12428" s="22" t="s">
        <v>14</v>
      </c>
      <c r="F12428" s="22" t="s">
        <v>13</v>
      </c>
      <c r="G12428" s="1">
        <v>50941.16</v>
      </c>
    </row>
    <row r="12429" spans="2:7">
      <c r="B12429" s="22" t="s">
        <v>248</v>
      </c>
      <c r="C12429" s="22" t="s">
        <v>7</v>
      </c>
      <c r="D12429" s="22" t="s">
        <v>5</v>
      </c>
      <c r="E12429" s="22" t="s">
        <v>15</v>
      </c>
      <c r="F12429" s="22" t="s">
        <v>16</v>
      </c>
      <c r="G12429" s="1">
        <v>1213.75</v>
      </c>
    </row>
    <row r="12430" spans="2:7">
      <c r="B12430" s="22" t="s">
        <v>248</v>
      </c>
      <c r="C12430" s="22" t="s">
        <v>7</v>
      </c>
      <c r="D12430" s="22" t="s">
        <v>5</v>
      </c>
      <c r="E12430" s="22" t="s">
        <v>15</v>
      </c>
      <c r="F12430" s="22" t="s">
        <v>71</v>
      </c>
      <c r="G12430" s="1">
        <v>761.71</v>
      </c>
    </row>
    <row r="12431" spans="2:7">
      <c r="B12431" s="22" t="s">
        <v>248</v>
      </c>
      <c r="C12431" s="22" t="s">
        <v>7</v>
      </c>
      <c r="D12431" s="22" t="s">
        <v>5</v>
      </c>
      <c r="E12431" s="22" t="s">
        <v>15</v>
      </c>
      <c r="F12431" s="22" t="s">
        <v>17</v>
      </c>
      <c r="G12431" s="1">
        <v>1226927.76</v>
      </c>
    </row>
    <row r="12432" spans="2:7">
      <c r="B12432" s="22" t="s">
        <v>248</v>
      </c>
      <c r="C12432" s="22" t="s">
        <v>7</v>
      </c>
      <c r="D12432" s="22" t="s">
        <v>5</v>
      </c>
      <c r="E12432" s="22" t="s">
        <v>15</v>
      </c>
      <c r="F12432" s="22" t="s">
        <v>18</v>
      </c>
      <c r="G12432" s="1">
        <v>455135.57</v>
      </c>
    </row>
    <row r="12433" spans="2:7">
      <c r="B12433" s="22" t="s">
        <v>248</v>
      </c>
      <c r="C12433" s="22" t="s">
        <v>7</v>
      </c>
      <c r="D12433" s="22" t="s">
        <v>5</v>
      </c>
      <c r="E12433" s="22" t="s">
        <v>15</v>
      </c>
      <c r="F12433" s="22" t="s">
        <v>19</v>
      </c>
      <c r="G12433" s="1">
        <v>2449818.6800000002</v>
      </c>
    </row>
    <row r="12434" spans="2:7">
      <c r="B12434" s="22" t="s">
        <v>248</v>
      </c>
      <c r="C12434" s="22" t="s">
        <v>7</v>
      </c>
      <c r="D12434" s="22" t="s">
        <v>5</v>
      </c>
      <c r="E12434" s="22" t="s">
        <v>15</v>
      </c>
      <c r="F12434" s="22" t="s">
        <v>20</v>
      </c>
      <c r="G12434" s="1">
        <v>770469.94</v>
      </c>
    </row>
    <row r="12435" spans="2:7">
      <c r="B12435" s="22" t="s">
        <v>248</v>
      </c>
      <c r="C12435" s="22" t="s">
        <v>7</v>
      </c>
      <c r="D12435" s="22" t="s">
        <v>5</v>
      </c>
      <c r="E12435" s="22" t="s">
        <v>15</v>
      </c>
      <c r="F12435" s="22" t="s">
        <v>21</v>
      </c>
      <c r="G12435" s="1">
        <v>91606.89</v>
      </c>
    </row>
    <row r="12436" spans="2:7">
      <c r="B12436" s="22" t="s">
        <v>248</v>
      </c>
      <c r="C12436" s="22" t="s">
        <v>7</v>
      </c>
      <c r="D12436" s="22" t="s">
        <v>5</v>
      </c>
      <c r="E12436" s="22" t="s">
        <v>15</v>
      </c>
      <c r="F12436" s="22" t="s">
        <v>22</v>
      </c>
      <c r="G12436" s="1">
        <v>36482.089999999997</v>
      </c>
    </row>
    <row r="12437" spans="2:7">
      <c r="B12437" s="22" t="s">
        <v>248</v>
      </c>
      <c r="C12437" s="22" t="s">
        <v>7</v>
      </c>
      <c r="D12437" s="22" t="s">
        <v>5</v>
      </c>
      <c r="E12437" s="22" t="s">
        <v>15</v>
      </c>
      <c r="F12437" s="22" t="s">
        <v>23</v>
      </c>
      <c r="G12437" s="1">
        <v>78251.210000000006</v>
      </c>
    </row>
    <row r="12438" spans="2:7">
      <c r="B12438" s="22" t="s">
        <v>248</v>
      </c>
      <c r="C12438" s="22" t="s">
        <v>7</v>
      </c>
      <c r="D12438" s="22" t="s">
        <v>5</v>
      </c>
      <c r="E12438" s="22" t="s">
        <v>15</v>
      </c>
      <c r="F12438" s="22" t="s">
        <v>24</v>
      </c>
      <c r="G12438" s="1">
        <v>144629.49</v>
      </c>
    </row>
    <row r="12439" spans="2:7">
      <c r="B12439" s="22" t="s">
        <v>248</v>
      </c>
      <c r="C12439" s="22" t="s">
        <v>7</v>
      </c>
      <c r="D12439" s="22" t="s">
        <v>5</v>
      </c>
      <c r="E12439" s="22" t="s">
        <v>15</v>
      </c>
      <c r="F12439" s="22" t="s">
        <v>25</v>
      </c>
      <c r="G12439" s="1">
        <v>2197040.9700000002</v>
      </c>
    </row>
    <row r="12440" spans="2:7">
      <c r="B12440" s="22" t="s">
        <v>248</v>
      </c>
      <c r="C12440" s="22" t="s">
        <v>7</v>
      </c>
      <c r="D12440" s="22" t="s">
        <v>5</v>
      </c>
      <c r="E12440" s="22" t="s">
        <v>15</v>
      </c>
      <c r="F12440" s="22" t="s">
        <v>26</v>
      </c>
      <c r="G12440" s="1">
        <v>2088630.87</v>
      </c>
    </row>
    <row r="12441" spans="2:7">
      <c r="B12441" s="22" t="s">
        <v>248</v>
      </c>
      <c r="C12441" s="22" t="s">
        <v>7</v>
      </c>
      <c r="D12441" s="22" t="s">
        <v>5</v>
      </c>
      <c r="E12441" s="22" t="s">
        <v>15</v>
      </c>
      <c r="F12441" s="22" t="s">
        <v>27</v>
      </c>
      <c r="G12441" s="1">
        <v>178133.46</v>
      </c>
    </row>
    <row r="12442" spans="2:7">
      <c r="B12442" s="22" t="s">
        <v>248</v>
      </c>
      <c r="C12442" s="22" t="s">
        <v>7</v>
      </c>
      <c r="D12442" s="22" t="s">
        <v>5</v>
      </c>
      <c r="E12442" s="22" t="s">
        <v>15</v>
      </c>
      <c r="F12442" s="22" t="s">
        <v>72</v>
      </c>
      <c r="G12442" s="1">
        <v>60185.48</v>
      </c>
    </row>
    <row r="12443" spans="2:7">
      <c r="B12443" s="22" t="s">
        <v>248</v>
      </c>
      <c r="C12443" s="22" t="s">
        <v>7</v>
      </c>
      <c r="D12443" s="22" t="s">
        <v>5</v>
      </c>
      <c r="E12443" s="22" t="s">
        <v>28</v>
      </c>
      <c r="F12443" s="22" t="s">
        <v>29</v>
      </c>
      <c r="G12443" s="1">
        <v>584016.77</v>
      </c>
    </row>
    <row r="12444" spans="2:7">
      <c r="B12444" s="22" t="s">
        <v>248</v>
      </c>
      <c r="C12444" s="22" t="s">
        <v>7</v>
      </c>
      <c r="D12444" s="22" t="s">
        <v>5</v>
      </c>
      <c r="E12444" s="22" t="s">
        <v>28</v>
      </c>
      <c r="F12444" s="22" t="s">
        <v>30</v>
      </c>
      <c r="G12444" s="1">
        <v>90655.34</v>
      </c>
    </row>
    <row r="12445" spans="2:7">
      <c r="B12445" s="22" t="s">
        <v>248</v>
      </c>
      <c r="C12445" s="22" t="s">
        <v>7</v>
      </c>
      <c r="D12445" s="22" t="s">
        <v>5</v>
      </c>
      <c r="E12445" s="22" t="s">
        <v>28</v>
      </c>
      <c r="F12445" s="22" t="s">
        <v>31</v>
      </c>
      <c r="G12445" s="1">
        <v>566464.35</v>
      </c>
    </row>
    <row r="12446" spans="2:7">
      <c r="B12446" s="22" t="s">
        <v>248</v>
      </c>
      <c r="C12446" s="22" t="s">
        <v>7</v>
      </c>
      <c r="D12446" s="22" t="s">
        <v>5</v>
      </c>
      <c r="E12446" s="22" t="s">
        <v>28</v>
      </c>
      <c r="F12446" s="22" t="s">
        <v>32</v>
      </c>
      <c r="G12446" s="1">
        <v>70069.03</v>
      </c>
    </row>
    <row r="12447" spans="2:7">
      <c r="B12447" s="22" t="s">
        <v>248</v>
      </c>
      <c r="C12447" s="22" t="s">
        <v>7</v>
      </c>
      <c r="D12447" s="22" t="s">
        <v>5</v>
      </c>
      <c r="E12447" s="22" t="s">
        <v>28</v>
      </c>
      <c r="F12447" s="22" t="s">
        <v>33</v>
      </c>
      <c r="G12447" s="1">
        <v>139314.14000000001</v>
      </c>
    </row>
    <row r="12448" spans="2:7">
      <c r="B12448" s="22" t="s">
        <v>248</v>
      </c>
      <c r="C12448" s="22" t="s">
        <v>7</v>
      </c>
      <c r="D12448" s="22" t="s">
        <v>5</v>
      </c>
      <c r="E12448" s="22" t="s">
        <v>34</v>
      </c>
      <c r="F12448" s="22" t="s">
        <v>35</v>
      </c>
      <c r="G12448" s="1">
        <v>89378.91</v>
      </c>
    </row>
    <row r="12449" spans="2:7">
      <c r="B12449" s="22" t="s">
        <v>248</v>
      </c>
      <c r="C12449" s="22" t="s">
        <v>7</v>
      </c>
      <c r="D12449" s="22" t="s">
        <v>5</v>
      </c>
      <c r="E12449" s="22" t="s">
        <v>34</v>
      </c>
      <c r="F12449" s="22" t="s">
        <v>36</v>
      </c>
      <c r="G12449" s="1">
        <v>16796.939999999999</v>
      </c>
    </row>
    <row r="12450" spans="2:7">
      <c r="B12450" s="22" t="s">
        <v>248</v>
      </c>
      <c r="C12450" s="22" t="s">
        <v>7</v>
      </c>
      <c r="D12450" s="22" t="s">
        <v>5</v>
      </c>
      <c r="E12450" s="22" t="s">
        <v>34</v>
      </c>
      <c r="F12450" s="22" t="s">
        <v>37</v>
      </c>
      <c r="G12450" s="1">
        <v>146587.38</v>
      </c>
    </row>
    <row r="12451" spans="2:7">
      <c r="B12451" s="22" t="s">
        <v>248</v>
      </c>
      <c r="C12451" s="22" t="s">
        <v>7</v>
      </c>
      <c r="D12451" s="22" t="s">
        <v>5</v>
      </c>
      <c r="E12451" s="22" t="s">
        <v>34</v>
      </c>
      <c r="F12451" s="22" t="s">
        <v>73</v>
      </c>
      <c r="G12451" s="1">
        <v>21206.66</v>
      </c>
    </row>
    <row r="12452" spans="2:7">
      <c r="B12452" s="22" t="s">
        <v>248</v>
      </c>
      <c r="C12452" s="22" t="s">
        <v>7</v>
      </c>
      <c r="D12452" s="22" t="s">
        <v>5</v>
      </c>
      <c r="E12452" s="22" t="s">
        <v>34</v>
      </c>
      <c r="F12452" s="22" t="s">
        <v>38</v>
      </c>
      <c r="G12452" s="1">
        <v>127151.69</v>
      </c>
    </row>
    <row r="12453" spans="2:7">
      <c r="B12453" s="22" t="s">
        <v>248</v>
      </c>
      <c r="C12453" s="22" t="s">
        <v>7</v>
      </c>
      <c r="D12453" s="22" t="s">
        <v>5</v>
      </c>
      <c r="E12453" s="22" t="s">
        <v>34</v>
      </c>
      <c r="F12453" s="22" t="s">
        <v>39</v>
      </c>
      <c r="G12453" s="1">
        <v>599151.47</v>
      </c>
    </row>
    <row r="12454" spans="2:7">
      <c r="B12454" s="22" t="s">
        <v>248</v>
      </c>
      <c r="C12454" s="22" t="s">
        <v>7</v>
      </c>
      <c r="D12454" s="22" t="s">
        <v>5</v>
      </c>
      <c r="E12454" s="22" t="s">
        <v>34</v>
      </c>
      <c r="F12454" s="22" t="s">
        <v>40</v>
      </c>
      <c r="G12454" s="1">
        <v>43975</v>
      </c>
    </row>
    <row r="12455" spans="2:7">
      <c r="B12455" s="22" t="s">
        <v>248</v>
      </c>
      <c r="C12455" s="22" t="s">
        <v>7</v>
      </c>
      <c r="D12455" s="22" t="s">
        <v>5</v>
      </c>
      <c r="E12455" s="22" t="s">
        <v>34</v>
      </c>
      <c r="F12455" s="22" t="s">
        <v>41</v>
      </c>
      <c r="G12455" s="1">
        <v>28712.84</v>
      </c>
    </row>
    <row r="12456" spans="2:7">
      <c r="B12456" s="22" t="s">
        <v>248</v>
      </c>
      <c r="C12456" s="22" t="s">
        <v>7</v>
      </c>
      <c r="D12456" s="22" t="s">
        <v>5</v>
      </c>
      <c r="E12456" s="22" t="s">
        <v>34</v>
      </c>
      <c r="F12456" s="22" t="s">
        <v>42</v>
      </c>
      <c r="G12456" s="1">
        <v>69863.67</v>
      </c>
    </row>
    <row r="12457" spans="2:7">
      <c r="B12457" s="22" t="s">
        <v>248</v>
      </c>
      <c r="C12457" s="22" t="s">
        <v>7</v>
      </c>
      <c r="D12457" s="22" t="s">
        <v>5</v>
      </c>
      <c r="E12457" s="22" t="s">
        <v>34</v>
      </c>
      <c r="F12457" s="22" t="s">
        <v>43</v>
      </c>
      <c r="G12457" s="1">
        <v>5238.5200000000004</v>
      </c>
    </row>
    <row r="12458" spans="2:7">
      <c r="B12458" s="22" t="s">
        <v>248</v>
      </c>
      <c r="C12458" s="22" t="s">
        <v>7</v>
      </c>
      <c r="D12458" s="22" t="s">
        <v>5</v>
      </c>
      <c r="E12458" s="22" t="s">
        <v>34</v>
      </c>
      <c r="F12458" s="22" t="s">
        <v>45</v>
      </c>
      <c r="G12458" s="1">
        <v>167166.39000000001</v>
      </c>
    </row>
    <row r="12459" spans="2:7">
      <c r="B12459" s="22" t="s">
        <v>248</v>
      </c>
      <c r="C12459" s="22" t="s">
        <v>7</v>
      </c>
      <c r="D12459" s="22" t="s">
        <v>5</v>
      </c>
      <c r="E12459" s="22" t="s">
        <v>34</v>
      </c>
      <c r="F12459" s="22" t="s">
        <v>46</v>
      </c>
      <c r="G12459" s="1">
        <v>45048.77</v>
      </c>
    </row>
    <row r="12460" spans="2:7">
      <c r="B12460" s="22" t="s">
        <v>248</v>
      </c>
      <c r="C12460" s="22" t="s">
        <v>7</v>
      </c>
      <c r="D12460" s="22" t="s">
        <v>5</v>
      </c>
      <c r="E12460" s="22" t="s">
        <v>34</v>
      </c>
      <c r="F12460" s="22" t="s">
        <v>47</v>
      </c>
      <c r="G12460" s="1">
        <v>204170.3</v>
      </c>
    </row>
    <row r="12461" spans="2:7">
      <c r="B12461" s="22" t="s">
        <v>248</v>
      </c>
      <c r="C12461" s="22" t="s">
        <v>7</v>
      </c>
      <c r="D12461" s="22" t="s">
        <v>5</v>
      </c>
      <c r="E12461" s="22" t="s">
        <v>34</v>
      </c>
      <c r="F12461" s="22" t="s">
        <v>48</v>
      </c>
      <c r="G12461" s="1">
        <v>15507.13</v>
      </c>
    </row>
    <row r="12462" spans="2:7">
      <c r="B12462" s="22" t="s">
        <v>248</v>
      </c>
      <c r="C12462" s="22" t="s">
        <v>7</v>
      </c>
      <c r="D12462" s="22" t="s">
        <v>5</v>
      </c>
      <c r="E12462" s="22" t="s">
        <v>34</v>
      </c>
      <c r="F12462" s="22" t="s">
        <v>74</v>
      </c>
      <c r="G12462" s="1">
        <v>20875.32</v>
      </c>
    </row>
    <row r="12463" spans="2:7">
      <c r="B12463" s="22" t="s">
        <v>248</v>
      </c>
      <c r="C12463" s="22" t="s">
        <v>7</v>
      </c>
      <c r="D12463" s="22" t="s">
        <v>5</v>
      </c>
      <c r="E12463" s="22" t="s">
        <v>34</v>
      </c>
      <c r="F12463" s="22" t="s">
        <v>75</v>
      </c>
      <c r="G12463" s="1">
        <v>2155.44</v>
      </c>
    </row>
    <row r="12464" spans="2:7">
      <c r="B12464" s="22" t="s">
        <v>248</v>
      </c>
      <c r="C12464" s="22" t="s">
        <v>7</v>
      </c>
      <c r="D12464" s="22" t="s">
        <v>5</v>
      </c>
      <c r="E12464" s="22" t="s">
        <v>34</v>
      </c>
      <c r="F12464" s="22" t="s">
        <v>66</v>
      </c>
      <c r="G12464" s="1">
        <v>62214.42</v>
      </c>
    </row>
    <row r="12465" spans="2:7">
      <c r="B12465" s="22" t="s">
        <v>248</v>
      </c>
      <c r="C12465" s="22" t="s">
        <v>7</v>
      </c>
      <c r="D12465" s="22" t="s">
        <v>5</v>
      </c>
      <c r="E12465" s="22" t="s">
        <v>34</v>
      </c>
      <c r="F12465" s="22" t="s">
        <v>67</v>
      </c>
      <c r="G12465" s="1">
        <v>513957.95</v>
      </c>
    </row>
    <row r="12466" spans="2:7">
      <c r="B12466" s="22" t="s">
        <v>248</v>
      </c>
      <c r="C12466" s="22" t="s">
        <v>7</v>
      </c>
      <c r="D12466" s="22" t="s">
        <v>5</v>
      </c>
      <c r="E12466" s="22" t="s">
        <v>34</v>
      </c>
      <c r="F12466" s="22" t="s">
        <v>49</v>
      </c>
      <c r="G12466" s="1">
        <v>47318.879999999997</v>
      </c>
    </row>
    <row r="12467" spans="2:7">
      <c r="B12467" s="22" t="s">
        <v>248</v>
      </c>
      <c r="C12467" s="22" t="s">
        <v>7</v>
      </c>
      <c r="D12467" s="22" t="s">
        <v>5</v>
      </c>
      <c r="E12467" s="22" t="s">
        <v>34</v>
      </c>
      <c r="F12467" s="22" t="s">
        <v>50</v>
      </c>
      <c r="G12467" s="1">
        <v>154244.42000000001</v>
      </c>
    </row>
    <row r="12468" spans="2:7">
      <c r="B12468" s="22" t="s">
        <v>248</v>
      </c>
      <c r="C12468" s="22" t="s">
        <v>7</v>
      </c>
      <c r="D12468" s="22" t="s">
        <v>5</v>
      </c>
      <c r="E12468" s="22" t="s">
        <v>34</v>
      </c>
      <c r="F12468" s="22" t="s">
        <v>51</v>
      </c>
      <c r="G12468" s="1">
        <v>3250.99</v>
      </c>
    </row>
    <row r="12469" spans="2:7">
      <c r="B12469" s="22" t="s">
        <v>248</v>
      </c>
      <c r="C12469" s="22" t="s">
        <v>7</v>
      </c>
      <c r="D12469" s="22" t="s">
        <v>5</v>
      </c>
      <c r="E12469" s="22" t="s">
        <v>34</v>
      </c>
      <c r="F12469" s="22" t="s">
        <v>52</v>
      </c>
      <c r="G12469" s="1">
        <v>39118.18</v>
      </c>
    </row>
    <row r="12470" spans="2:7">
      <c r="B12470" s="22" t="s">
        <v>248</v>
      </c>
      <c r="C12470" s="22" t="s">
        <v>7</v>
      </c>
      <c r="D12470" s="22" t="s">
        <v>5</v>
      </c>
      <c r="E12470" s="22" t="s">
        <v>34</v>
      </c>
      <c r="F12470" s="22" t="s">
        <v>53</v>
      </c>
      <c r="G12470" s="1">
        <v>656093.55000000005</v>
      </c>
    </row>
    <row r="12471" spans="2:7">
      <c r="B12471" s="22" t="s">
        <v>248</v>
      </c>
      <c r="C12471" s="22" t="s">
        <v>7</v>
      </c>
      <c r="D12471" s="22" t="s">
        <v>5</v>
      </c>
      <c r="E12471" s="22" t="s">
        <v>34</v>
      </c>
      <c r="F12471" s="22" t="s">
        <v>68</v>
      </c>
      <c r="G12471" s="1">
        <v>1440</v>
      </c>
    </row>
    <row r="12472" spans="2:7">
      <c r="B12472" s="22" t="s">
        <v>248</v>
      </c>
      <c r="C12472" s="22" t="s">
        <v>7</v>
      </c>
      <c r="D12472" s="22" t="s">
        <v>5</v>
      </c>
      <c r="E12472" s="22" t="s">
        <v>34</v>
      </c>
      <c r="F12472" s="22" t="s">
        <v>55</v>
      </c>
      <c r="G12472" s="1">
        <v>14664</v>
      </c>
    </row>
    <row r="12473" spans="2:7">
      <c r="B12473" s="22" t="s">
        <v>248</v>
      </c>
      <c r="C12473" s="22" t="s">
        <v>7</v>
      </c>
      <c r="D12473" s="22" t="s">
        <v>5</v>
      </c>
      <c r="E12473" s="22" t="s">
        <v>34</v>
      </c>
      <c r="F12473" s="22" t="s">
        <v>56</v>
      </c>
      <c r="G12473" s="1">
        <v>111746.22</v>
      </c>
    </row>
    <row r="12474" spans="2:7">
      <c r="B12474" s="22" t="s">
        <v>248</v>
      </c>
      <c r="C12474" s="22" t="s">
        <v>7</v>
      </c>
      <c r="D12474" s="22" t="s">
        <v>5</v>
      </c>
      <c r="E12474" s="22" t="s">
        <v>34</v>
      </c>
      <c r="F12474" s="22" t="s">
        <v>76</v>
      </c>
      <c r="G12474" s="1">
        <v>165698.76</v>
      </c>
    </row>
    <row r="12475" spans="2:7">
      <c r="B12475" s="22" t="s">
        <v>248</v>
      </c>
      <c r="C12475" s="22" t="s">
        <v>7</v>
      </c>
      <c r="D12475" s="22" t="s">
        <v>5</v>
      </c>
      <c r="E12475" s="22" t="s">
        <v>34</v>
      </c>
      <c r="F12475" s="22" t="s">
        <v>57</v>
      </c>
      <c r="G12475" s="1">
        <v>283085.74</v>
      </c>
    </row>
    <row r="12476" spans="2:7">
      <c r="B12476" s="22" t="s">
        <v>248</v>
      </c>
      <c r="C12476" s="22" t="s">
        <v>7</v>
      </c>
      <c r="D12476" s="22" t="s">
        <v>5</v>
      </c>
      <c r="E12476" s="22" t="s">
        <v>34</v>
      </c>
      <c r="F12476" s="22" t="s">
        <v>58</v>
      </c>
      <c r="G12476" s="1">
        <v>328320.59999999998</v>
      </c>
    </row>
    <row r="12477" spans="2:7">
      <c r="B12477" s="22" t="s">
        <v>248</v>
      </c>
      <c r="C12477" s="22" t="s">
        <v>7</v>
      </c>
      <c r="D12477" s="22" t="s">
        <v>5</v>
      </c>
      <c r="E12477" s="22" t="s">
        <v>59</v>
      </c>
      <c r="F12477" s="22" t="s">
        <v>55</v>
      </c>
      <c r="G12477" s="1">
        <v>43505.49</v>
      </c>
    </row>
    <row r="12478" spans="2:7">
      <c r="B12478" s="22" t="s">
        <v>248</v>
      </c>
      <c r="C12478" s="22" t="s">
        <v>7</v>
      </c>
      <c r="D12478" s="22" t="s">
        <v>5</v>
      </c>
      <c r="E12478" s="22" t="s">
        <v>60</v>
      </c>
      <c r="F12478" s="22" t="s">
        <v>78</v>
      </c>
      <c r="G12478" s="1">
        <v>19123.48</v>
      </c>
    </row>
    <row r="12479" spans="2:7">
      <c r="B12479" s="22" t="s">
        <v>248</v>
      </c>
      <c r="C12479" s="22" t="s">
        <v>7</v>
      </c>
      <c r="D12479" s="22" t="s">
        <v>5</v>
      </c>
      <c r="E12479" s="22" t="s">
        <v>60</v>
      </c>
      <c r="F12479" s="22" t="s">
        <v>61</v>
      </c>
      <c r="G12479" s="1">
        <v>19534.490000000002</v>
      </c>
    </row>
    <row r="12480" spans="2:7">
      <c r="B12480" s="22" t="s">
        <v>248</v>
      </c>
      <c r="C12480" s="22" t="s">
        <v>7</v>
      </c>
      <c r="D12480" s="22" t="s">
        <v>5</v>
      </c>
      <c r="E12480" s="22" t="s">
        <v>60</v>
      </c>
      <c r="F12480" s="22" t="s">
        <v>80</v>
      </c>
      <c r="G12480" s="1">
        <v>601745.49</v>
      </c>
    </row>
    <row r="12481" spans="2:7">
      <c r="B12481" s="22" t="s">
        <v>248</v>
      </c>
      <c r="C12481" s="22" t="s">
        <v>7</v>
      </c>
      <c r="D12481" s="22" t="s">
        <v>5</v>
      </c>
      <c r="E12481" s="22" t="s">
        <v>60</v>
      </c>
      <c r="F12481" s="22" t="s">
        <v>62</v>
      </c>
      <c r="G12481" s="1">
        <v>100246.56</v>
      </c>
    </row>
    <row r="12482" spans="2:7">
      <c r="B12482" s="22" t="s">
        <v>248</v>
      </c>
      <c r="C12482" s="22" t="s">
        <v>7</v>
      </c>
      <c r="D12482" s="22" t="s">
        <v>7</v>
      </c>
      <c r="E12482" s="22" t="s">
        <v>8</v>
      </c>
      <c r="F12482" s="22" t="s">
        <v>9</v>
      </c>
      <c r="G12482" s="1">
        <v>1672350.02</v>
      </c>
    </row>
    <row r="12483" spans="2:7">
      <c r="B12483" s="22" t="s">
        <v>248</v>
      </c>
      <c r="C12483" s="22" t="s">
        <v>7</v>
      </c>
      <c r="D12483" s="22" t="s">
        <v>7</v>
      </c>
      <c r="E12483" s="22" t="s">
        <v>8</v>
      </c>
      <c r="F12483" s="22" t="s">
        <v>10</v>
      </c>
      <c r="G12483" s="1">
        <v>176147.37</v>
      </c>
    </row>
    <row r="12484" spans="2:7">
      <c r="B12484" s="22" t="s">
        <v>248</v>
      </c>
      <c r="C12484" s="22" t="s">
        <v>7</v>
      </c>
      <c r="D12484" s="22" t="s">
        <v>7</v>
      </c>
      <c r="E12484" s="22" t="s">
        <v>8</v>
      </c>
      <c r="F12484" s="22" t="s">
        <v>11</v>
      </c>
      <c r="G12484" s="1">
        <v>261362.67</v>
      </c>
    </row>
    <row r="12485" spans="2:7">
      <c r="B12485" s="22" t="s">
        <v>248</v>
      </c>
      <c r="C12485" s="22" t="s">
        <v>7</v>
      </c>
      <c r="D12485" s="22" t="s">
        <v>7</v>
      </c>
      <c r="E12485" s="22" t="s">
        <v>8</v>
      </c>
      <c r="F12485" s="22" t="s">
        <v>12</v>
      </c>
      <c r="G12485" s="1">
        <v>601631.73</v>
      </c>
    </row>
    <row r="12486" spans="2:7">
      <c r="B12486" s="22" t="s">
        <v>248</v>
      </c>
      <c r="C12486" s="22" t="s">
        <v>7</v>
      </c>
      <c r="D12486" s="22" t="s">
        <v>7</v>
      </c>
      <c r="E12486" s="22" t="s">
        <v>8</v>
      </c>
      <c r="F12486" s="22" t="s">
        <v>13</v>
      </c>
      <c r="G12486" s="1">
        <v>349164.24</v>
      </c>
    </row>
    <row r="12487" spans="2:7">
      <c r="B12487" s="22" t="s">
        <v>248</v>
      </c>
      <c r="C12487" s="22" t="s">
        <v>7</v>
      </c>
      <c r="D12487" s="22" t="s">
        <v>7</v>
      </c>
      <c r="E12487" s="22" t="s">
        <v>14</v>
      </c>
      <c r="F12487" s="22" t="s">
        <v>9</v>
      </c>
      <c r="G12487" s="1">
        <v>676430.14</v>
      </c>
    </row>
    <row r="12488" spans="2:7">
      <c r="B12488" s="22" t="s">
        <v>248</v>
      </c>
      <c r="C12488" s="22" t="s">
        <v>7</v>
      </c>
      <c r="D12488" s="22" t="s">
        <v>7</v>
      </c>
      <c r="E12488" s="22" t="s">
        <v>14</v>
      </c>
      <c r="F12488" s="22" t="s">
        <v>10</v>
      </c>
      <c r="G12488" s="1">
        <v>357392.14</v>
      </c>
    </row>
    <row r="12489" spans="2:7">
      <c r="B12489" s="22" t="s">
        <v>248</v>
      </c>
      <c r="C12489" s="22" t="s">
        <v>7</v>
      </c>
      <c r="D12489" s="22" t="s">
        <v>7</v>
      </c>
      <c r="E12489" s="22" t="s">
        <v>14</v>
      </c>
      <c r="F12489" s="22" t="s">
        <v>11</v>
      </c>
      <c r="G12489" s="1">
        <v>25293.27</v>
      </c>
    </row>
    <row r="12490" spans="2:7">
      <c r="B12490" s="22" t="s">
        <v>248</v>
      </c>
      <c r="C12490" s="22" t="s">
        <v>7</v>
      </c>
      <c r="D12490" s="22" t="s">
        <v>7</v>
      </c>
      <c r="E12490" s="22" t="s">
        <v>14</v>
      </c>
      <c r="F12490" s="22" t="s">
        <v>12</v>
      </c>
      <c r="G12490" s="1">
        <v>428247.79</v>
      </c>
    </row>
    <row r="12491" spans="2:7">
      <c r="B12491" s="22" t="s">
        <v>248</v>
      </c>
      <c r="C12491" s="22" t="s">
        <v>7</v>
      </c>
      <c r="D12491" s="22" t="s">
        <v>7</v>
      </c>
      <c r="E12491" s="22" t="s">
        <v>14</v>
      </c>
      <c r="F12491" s="22" t="s">
        <v>13</v>
      </c>
      <c r="G12491" s="1">
        <v>68247.12</v>
      </c>
    </row>
    <row r="12492" spans="2:7">
      <c r="B12492" s="22" t="s">
        <v>248</v>
      </c>
      <c r="C12492" s="22" t="s">
        <v>7</v>
      </c>
      <c r="D12492" s="22" t="s">
        <v>7</v>
      </c>
      <c r="E12492" s="22" t="s">
        <v>15</v>
      </c>
      <c r="F12492" s="22" t="s">
        <v>16</v>
      </c>
      <c r="G12492" s="1">
        <v>453.29</v>
      </c>
    </row>
    <row r="12493" spans="2:7">
      <c r="B12493" s="22" t="s">
        <v>248</v>
      </c>
      <c r="C12493" s="22" t="s">
        <v>7</v>
      </c>
      <c r="D12493" s="22" t="s">
        <v>7</v>
      </c>
      <c r="E12493" s="22" t="s">
        <v>15</v>
      </c>
      <c r="F12493" s="22" t="s">
        <v>71</v>
      </c>
      <c r="G12493" s="1">
        <v>303.47000000000003</v>
      </c>
    </row>
    <row r="12494" spans="2:7">
      <c r="B12494" s="22" t="s">
        <v>248</v>
      </c>
      <c r="C12494" s="22" t="s">
        <v>7</v>
      </c>
      <c r="D12494" s="22" t="s">
        <v>7</v>
      </c>
      <c r="E12494" s="22" t="s">
        <v>15</v>
      </c>
      <c r="F12494" s="22" t="s">
        <v>17</v>
      </c>
      <c r="G12494" s="1">
        <v>211249.75</v>
      </c>
    </row>
    <row r="12495" spans="2:7">
      <c r="B12495" s="22" t="s">
        <v>248</v>
      </c>
      <c r="C12495" s="22" t="s">
        <v>7</v>
      </c>
      <c r="D12495" s="22" t="s">
        <v>7</v>
      </c>
      <c r="E12495" s="22" t="s">
        <v>15</v>
      </c>
      <c r="F12495" s="22" t="s">
        <v>18</v>
      </c>
      <c r="G12495" s="1">
        <v>95883.85</v>
      </c>
    </row>
    <row r="12496" spans="2:7">
      <c r="B12496" s="22" t="s">
        <v>248</v>
      </c>
      <c r="C12496" s="22" t="s">
        <v>7</v>
      </c>
      <c r="D12496" s="22" t="s">
        <v>7</v>
      </c>
      <c r="E12496" s="22" t="s">
        <v>15</v>
      </c>
      <c r="F12496" s="22" t="s">
        <v>19</v>
      </c>
      <c r="G12496" s="1">
        <v>404717.51</v>
      </c>
    </row>
    <row r="12497" spans="2:7">
      <c r="B12497" s="22" t="s">
        <v>248</v>
      </c>
      <c r="C12497" s="22" t="s">
        <v>7</v>
      </c>
      <c r="D12497" s="22" t="s">
        <v>7</v>
      </c>
      <c r="E12497" s="22" t="s">
        <v>15</v>
      </c>
      <c r="F12497" s="22" t="s">
        <v>20</v>
      </c>
      <c r="G12497" s="1">
        <v>139763.60999999999</v>
      </c>
    </row>
    <row r="12498" spans="2:7">
      <c r="B12498" s="22" t="s">
        <v>248</v>
      </c>
      <c r="C12498" s="22" t="s">
        <v>7</v>
      </c>
      <c r="D12498" s="22" t="s">
        <v>7</v>
      </c>
      <c r="E12498" s="22" t="s">
        <v>15</v>
      </c>
      <c r="F12498" s="22" t="s">
        <v>21</v>
      </c>
      <c r="G12498" s="1">
        <v>11267.53</v>
      </c>
    </row>
    <row r="12499" spans="2:7">
      <c r="B12499" s="22" t="s">
        <v>248</v>
      </c>
      <c r="C12499" s="22" t="s">
        <v>7</v>
      </c>
      <c r="D12499" s="22" t="s">
        <v>7</v>
      </c>
      <c r="E12499" s="22" t="s">
        <v>15</v>
      </c>
      <c r="F12499" s="22" t="s">
        <v>22</v>
      </c>
      <c r="G12499" s="1">
        <v>4520.16</v>
      </c>
    </row>
    <row r="12500" spans="2:7">
      <c r="B12500" s="22" t="s">
        <v>248</v>
      </c>
      <c r="C12500" s="22" t="s">
        <v>7</v>
      </c>
      <c r="D12500" s="22" t="s">
        <v>7</v>
      </c>
      <c r="E12500" s="22" t="s">
        <v>15</v>
      </c>
      <c r="F12500" s="22" t="s">
        <v>23</v>
      </c>
      <c r="G12500" s="1">
        <v>9874.64</v>
      </c>
    </row>
    <row r="12501" spans="2:7">
      <c r="B12501" s="22" t="s">
        <v>248</v>
      </c>
      <c r="C12501" s="22" t="s">
        <v>7</v>
      </c>
      <c r="D12501" s="22" t="s">
        <v>7</v>
      </c>
      <c r="E12501" s="22" t="s">
        <v>15</v>
      </c>
      <c r="F12501" s="22" t="s">
        <v>24</v>
      </c>
      <c r="G12501" s="1">
        <v>16176.16</v>
      </c>
    </row>
    <row r="12502" spans="2:7">
      <c r="B12502" s="22" t="s">
        <v>248</v>
      </c>
      <c r="C12502" s="22" t="s">
        <v>7</v>
      </c>
      <c r="D12502" s="22" t="s">
        <v>7</v>
      </c>
      <c r="E12502" s="22" t="s">
        <v>15</v>
      </c>
      <c r="F12502" s="22" t="s">
        <v>25</v>
      </c>
      <c r="G12502" s="1">
        <v>185396.12</v>
      </c>
    </row>
    <row r="12503" spans="2:7">
      <c r="B12503" s="22" t="s">
        <v>248</v>
      </c>
      <c r="C12503" s="22" t="s">
        <v>7</v>
      </c>
      <c r="D12503" s="22" t="s">
        <v>7</v>
      </c>
      <c r="E12503" s="22" t="s">
        <v>15</v>
      </c>
      <c r="F12503" s="22" t="s">
        <v>26</v>
      </c>
      <c r="G12503" s="1">
        <v>164130.35999999999</v>
      </c>
    </row>
    <row r="12504" spans="2:7">
      <c r="B12504" s="22" t="s">
        <v>248</v>
      </c>
      <c r="C12504" s="22" t="s">
        <v>7</v>
      </c>
      <c r="D12504" s="22" t="s">
        <v>7</v>
      </c>
      <c r="E12504" s="22" t="s">
        <v>15</v>
      </c>
      <c r="F12504" s="22" t="s">
        <v>27</v>
      </c>
      <c r="G12504" s="1">
        <v>23620.09</v>
      </c>
    </row>
    <row r="12505" spans="2:7">
      <c r="B12505" s="22" t="s">
        <v>248</v>
      </c>
      <c r="C12505" s="22" t="s">
        <v>7</v>
      </c>
      <c r="D12505" s="22" t="s">
        <v>7</v>
      </c>
      <c r="E12505" s="22" t="s">
        <v>15</v>
      </c>
      <c r="F12505" s="22" t="s">
        <v>72</v>
      </c>
      <c r="G12505" s="1">
        <v>13177.03</v>
      </c>
    </row>
    <row r="12506" spans="2:7">
      <c r="B12506" s="22" t="s">
        <v>248</v>
      </c>
      <c r="C12506" s="22" t="s">
        <v>7</v>
      </c>
      <c r="D12506" s="22" t="s">
        <v>7</v>
      </c>
      <c r="E12506" s="22" t="s">
        <v>28</v>
      </c>
      <c r="F12506" s="22" t="s">
        <v>29</v>
      </c>
      <c r="G12506" s="1">
        <v>35703.620000000003</v>
      </c>
    </row>
    <row r="12507" spans="2:7">
      <c r="B12507" s="22" t="s">
        <v>248</v>
      </c>
      <c r="C12507" s="22" t="s">
        <v>7</v>
      </c>
      <c r="D12507" s="22" t="s">
        <v>7</v>
      </c>
      <c r="E12507" s="22" t="s">
        <v>28</v>
      </c>
      <c r="F12507" s="22" t="s">
        <v>30</v>
      </c>
      <c r="G12507" s="1">
        <v>165.5</v>
      </c>
    </row>
    <row r="12508" spans="2:7">
      <c r="B12508" s="22" t="s">
        <v>248</v>
      </c>
      <c r="C12508" s="22" t="s">
        <v>7</v>
      </c>
      <c r="D12508" s="22" t="s">
        <v>7</v>
      </c>
      <c r="E12508" s="22" t="s">
        <v>28</v>
      </c>
      <c r="F12508" s="22" t="s">
        <v>32</v>
      </c>
      <c r="G12508" s="1">
        <v>5161.96</v>
      </c>
    </row>
    <row r="12509" spans="2:7">
      <c r="B12509" s="22" t="s">
        <v>248</v>
      </c>
      <c r="C12509" s="22" t="s">
        <v>7</v>
      </c>
      <c r="D12509" s="22" t="s">
        <v>7</v>
      </c>
      <c r="E12509" s="22" t="s">
        <v>28</v>
      </c>
      <c r="F12509" s="22" t="s">
        <v>33</v>
      </c>
      <c r="G12509" s="1">
        <v>1581.88</v>
      </c>
    </row>
    <row r="12510" spans="2:7">
      <c r="B12510" s="22" t="s">
        <v>248</v>
      </c>
      <c r="C12510" s="22" t="s">
        <v>7</v>
      </c>
      <c r="D12510" s="22" t="s">
        <v>7</v>
      </c>
      <c r="E12510" s="22" t="s">
        <v>34</v>
      </c>
      <c r="F12510" s="22" t="s">
        <v>37</v>
      </c>
      <c r="G12510" s="1">
        <v>28000</v>
      </c>
    </row>
    <row r="12511" spans="2:7">
      <c r="B12511" s="22" t="s">
        <v>248</v>
      </c>
      <c r="C12511" s="22" t="s">
        <v>7</v>
      </c>
      <c r="D12511" s="22" t="s">
        <v>7</v>
      </c>
      <c r="E12511" s="22" t="s">
        <v>34</v>
      </c>
      <c r="F12511" s="22" t="s">
        <v>73</v>
      </c>
      <c r="G12511" s="1">
        <v>116636.63</v>
      </c>
    </row>
    <row r="12512" spans="2:7">
      <c r="B12512" s="22" t="s">
        <v>248</v>
      </c>
      <c r="C12512" s="22" t="s">
        <v>7</v>
      </c>
      <c r="D12512" s="22" t="s">
        <v>7</v>
      </c>
      <c r="E12512" s="22" t="s">
        <v>34</v>
      </c>
      <c r="F12512" s="22" t="s">
        <v>38</v>
      </c>
      <c r="G12512" s="1">
        <v>12720</v>
      </c>
    </row>
    <row r="12513" spans="2:7">
      <c r="B12513" s="22" t="s">
        <v>248</v>
      </c>
      <c r="C12513" s="22" t="s">
        <v>7</v>
      </c>
      <c r="D12513" s="22" t="s">
        <v>7</v>
      </c>
      <c r="E12513" s="22" t="s">
        <v>34</v>
      </c>
      <c r="F12513" s="22" t="s">
        <v>39</v>
      </c>
      <c r="G12513" s="1">
        <v>48306.89</v>
      </c>
    </row>
    <row r="12514" spans="2:7">
      <c r="B12514" s="22" t="s">
        <v>248</v>
      </c>
      <c r="C12514" s="22" t="s">
        <v>7</v>
      </c>
      <c r="D12514" s="22" t="s">
        <v>7</v>
      </c>
      <c r="E12514" s="22" t="s">
        <v>34</v>
      </c>
      <c r="F12514" s="22" t="s">
        <v>75</v>
      </c>
      <c r="G12514" s="1">
        <v>15084.21</v>
      </c>
    </row>
    <row r="12515" spans="2:7">
      <c r="B12515" s="22" t="s">
        <v>248</v>
      </c>
      <c r="C12515" s="22" t="s">
        <v>7</v>
      </c>
      <c r="D12515" s="22" t="s">
        <v>7</v>
      </c>
      <c r="E12515" s="22" t="s">
        <v>34</v>
      </c>
      <c r="F12515" s="22" t="s">
        <v>49</v>
      </c>
      <c r="G12515" s="1">
        <v>365804.18</v>
      </c>
    </row>
    <row r="12516" spans="2:7">
      <c r="B12516" s="22" t="s">
        <v>248</v>
      </c>
      <c r="C12516" s="22" t="s">
        <v>7</v>
      </c>
      <c r="D12516" s="22" t="s">
        <v>7</v>
      </c>
      <c r="E12516" s="22" t="s">
        <v>34</v>
      </c>
      <c r="F12516" s="22" t="s">
        <v>50</v>
      </c>
      <c r="G12516" s="1">
        <v>158.58000000000001</v>
      </c>
    </row>
    <row r="12517" spans="2:7">
      <c r="B12517" s="22" t="s">
        <v>248</v>
      </c>
      <c r="C12517" s="22" t="s">
        <v>7</v>
      </c>
      <c r="D12517" s="22" t="s">
        <v>7</v>
      </c>
      <c r="E12517" s="22" t="s">
        <v>34</v>
      </c>
      <c r="F12517" s="22" t="s">
        <v>52</v>
      </c>
      <c r="G12517" s="1">
        <v>207.74</v>
      </c>
    </row>
    <row r="12518" spans="2:7">
      <c r="B12518" s="22" t="s">
        <v>248</v>
      </c>
      <c r="C12518" s="22" t="s">
        <v>7</v>
      </c>
      <c r="D12518" s="22" t="s">
        <v>7</v>
      </c>
      <c r="E12518" s="22" t="s">
        <v>34</v>
      </c>
      <c r="F12518" s="22" t="s">
        <v>53</v>
      </c>
      <c r="G12518" s="1">
        <v>8567.6</v>
      </c>
    </row>
    <row r="12519" spans="2:7">
      <c r="B12519" s="22" t="s">
        <v>248</v>
      </c>
      <c r="C12519" s="22" t="s">
        <v>7</v>
      </c>
      <c r="D12519" s="22" t="s">
        <v>7</v>
      </c>
      <c r="E12519" s="22" t="s">
        <v>34</v>
      </c>
      <c r="F12519" s="22" t="s">
        <v>58</v>
      </c>
      <c r="G12519" s="1">
        <v>9105.57</v>
      </c>
    </row>
    <row r="12520" spans="2:7">
      <c r="B12520" s="22" t="s">
        <v>248</v>
      </c>
      <c r="C12520" s="22" t="s">
        <v>7</v>
      </c>
      <c r="D12520" s="22" t="s">
        <v>7</v>
      </c>
      <c r="E12520" s="22" t="s">
        <v>59</v>
      </c>
      <c r="F12520" s="22" t="s">
        <v>55</v>
      </c>
      <c r="G12520" s="1">
        <v>4590.91</v>
      </c>
    </row>
    <row r="12521" spans="2:7">
      <c r="B12521" s="22" t="s">
        <v>248</v>
      </c>
      <c r="C12521" s="22" t="s">
        <v>7</v>
      </c>
      <c r="D12521" s="22" t="s">
        <v>7</v>
      </c>
      <c r="E12521" s="22" t="s">
        <v>60</v>
      </c>
      <c r="F12521" s="22" t="s">
        <v>79</v>
      </c>
      <c r="G12521" s="1">
        <v>24155.7</v>
      </c>
    </row>
    <row r="12522" spans="2:7">
      <c r="B12522" s="22" t="s">
        <v>248</v>
      </c>
      <c r="C12522" s="22" t="s">
        <v>7</v>
      </c>
      <c r="D12522" s="22" t="s">
        <v>7</v>
      </c>
      <c r="E12522" s="22" t="s">
        <v>60</v>
      </c>
      <c r="F12522" s="22" t="s">
        <v>80</v>
      </c>
      <c r="G12522" s="1">
        <v>32460.02</v>
      </c>
    </row>
    <row r="12523" spans="2:7">
      <c r="B12523" s="22" t="s">
        <v>248</v>
      </c>
      <c r="C12523" s="22" t="s">
        <v>7</v>
      </c>
      <c r="D12523" s="22" t="s">
        <v>7</v>
      </c>
      <c r="E12523" s="22" t="s">
        <v>60</v>
      </c>
      <c r="F12523" s="22" t="s">
        <v>62</v>
      </c>
      <c r="G12523" s="1">
        <v>18836</v>
      </c>
    </row>
    <row r="12524" spans="2:7">
      <c r="B12524" s="22" t="s">
        <v>249</v>
      </c>
      <c r="C12524" s="22" t="s">
        <v>7</v>
      </c>
      <c r="D12524" s="22" t="s">
        <v>5</v>
      </c>
      <c r="E12524" s="22" t="s">
        <v>5</v>
      </c>
      <c r="F12524" s="22" t="s">
        <v>6</v>
      </c>
      <c r="G12524" s="1">
        <v>1400.71</v>
      </c>
    </row>
    <row r="12525" spans="2:7">
      <c r="B12525" s="22" t="s">
        <v>249</v>
      </c>
      <c r="C12525" s="22" t="s">
        <v>7</v>
      </c>
      <c r="D12525" s="22" t="s">
        <v>5</v>
      </c>
      <c r="E12525" s="22" t="s">
        <v>7</v>
      </c>
      <c r="F12525" s="22" t="s">
        <v>6</v>
      </c>
      <c r="G12525" s="1">
        <v>-42753.48</v>
      </c>
    </row>
    <row r="12526" spans="2:7">
      <c r="B12526" s="22" t="s">
        <v>249</v>
      </c>
      <c r="C12526" s="22" t="s">
        <v>7</v>
      </c>
      <c r="D12526" s="22" t="s">
        <v>5</v>
      </c>
      <c r="E12526" s="22" t="s">
        <v>8</v>
      </c>
      <c r="F12526" s="22" t="s">
        <v>9</v>
      </c>
      <c r="G12526" s="1">
        <v>2059062.32</v>
      </c>
    </row>
    <row r="12527" spans="2:7">
      <c r="B12527" s="22" t="s">
        <v>249</v>
      </c>
      <c r="C12527" s="22" t="s">
        <v>7</v>
      </c>
      <c r="D12527" s="22" t="s">
        <v>5</v>
      </c>
      <c r="E12527" s="22" t="s">
        <v>8</v>
      </c>
      <c r="F12527" s="22" t="s">
        <v>10</v>
      </c>
      <c r="G12527" s="1">
        <v>68117.539999999994</v>
      </c>
    </row>
    <row r="12528" spans="2:7">
      <c r="B12528" s="22" t="s">
        <v>249</v>
      </c>
      <c r="C12528" s="22" t="s">
        <v>7</v>
      </c>
      <c r="D12528" s="22" t="s">
        <v>5</v>
      </c>
      <c r="E12528" s="22" t="s">
        <v>8</v>
      </c>
      <c r="F12528" s="22" t="s">
        <v>11</v>
      </c>
      <c r="G12528" s="1">
        <v>341.99</v>
      </c>
    </row>
    <row r="12529" spans="2:7">
      <c r="B12529" s="22" t="s">
        <v>249</v>
      </c>
      <c r="C12529" s="22" t="s">
        <v>7</v>
      </c>
      <c r="D12529" s="22" t="s">
        <v>5</v>
      </c>
      <c r="E12529" s="22" t="s">
        <v>8</v>
      </c>
      <c r="F12529" s="22" t="s">
        <v>12</v>
      </c>
      <c r="G12529" s="1">
        <v>47589.01</v>
      </c>
    </row>
    <row r="12530" spans="2:7">
      <c r="B12530" s="22" t="s">
        <v>249</v>
      </c>
      <c r="C12530" s="22" t="s">
        <v>7</v>
      </c>
      <c r="D12530" s="22" t="s">
        <v>5</v>
      </c>
      <c r="E12530" s="22" t="s">
        <v>14</v>
      </c>
      <c r="F12530" s="22" t="s">
        <v>9</v>
      </c>
      <c r="G12530" s="1">
        <v>806917.82</v>
      </c>
    </row>
    <row r="12531" spans="2:7">
      <c r="B12531" s="22" t="s">
        <v>249</v>
      </c>
      <c r="C12531" s="22" t="s">
        <v>7</v>
      </c>
      <c r="D12531" s="22" t="s">
        <v>5</v>
      </c>
      <c r="E12531" s="22" t="s">
        <v>14</v>
      </c>
      <c r="F12531" s="22" t="s">
        <v>10</v>
      </c>
      <c r="G12531" s="1">
        <v>47117.08</v>
      </c>
    </row>
    <row r="12532" spans="2:7">
      <c r="B12532" s="22" t="s">
        <v>249</v>
      </c>
      <c r="C12532" s="22" t="s">
        <v>7</v>
      </c>
      <c r="D12532" s="22" t="s">
        <v>5</v>
      </c>
      <c r="E12532" s="22" t="s">
        <v>14</v>
      </c>
      <c r="F12532" s="22" t="s">
        <v>12</v>
      </c>
      <c r="G12532" s="1">
        <v>500</v>
      </c>
    </row>
    <row r="12533" spans="2:7">
      <c r="B12533" s="22" t="s">
        <v>249</v>
      </c>
      <c r="C12533" s="22" t="s">
        <v>7</v>
      </c>
      <c r="D12533" s="22" t="s">
        <v>5</v>
      </c>
      <c r="E12533" s="22" t="s">
        <v>15</v>
      </c>
      <c r="F12533" s="22" t="s">
        <v>17</v>
      </c>
      <c r="G12533" s="1">
        <v>137337.32</v>
      </c>
    </row>
    <row r="12534" spans="2:7">
      <c r="B12534" s="22" t="s">
        <v>249</v>
      </c>
      <c r="C12534" s="22" t="s">
        <v>7</v>
      </c>
      <c r="D12534" s="22" t="s">
        <v>5</v>
      </c>
      <c r="E12534" s="22" t="s">
        <v>15</v>
      </c>
      <c r="F12534" s="22" t="s">
        <v>18</v>
      </c>
      <c r="G12534" s="1">
        <v>52632.160000000003</v>
      </c>
    </row>
    <row r="12535" spans="2:7">
      <c r="B12535" s="22" t="s">
        <v>249</v>
      </c>
      <c r="C12535" s="22" t="s">
        <v>7</v>
      </c>
      <c r="D12535" s="22" t="s">
        <v>5</v>
      </c>
      <c r="E12535" s="22" t="s">
        <v>15</v>
      </c>
      <c r="F12535" s="22" t="s">
        <v>19</v>
      </c>
      <c r="G12535" s="1">
        <v>271895.96000000002</v>
      </c>
    </row>
    <row r="12536" spans="2:7">
      <c r="B12536" s="22" t="s">
        <v>249</v>
      </c>
      <c r="C12536" s="22" t="s">
        <v>7</v>
      </c>
      <c r="D12536" s="22" t="s">
        <v>5</v>
      </c>
      <c r="E12536" s="22" t="s">
        <v>15</v>
      </c>
      <c r="F12536" s="22" t="s">
        <v>20</v>
      </c>
      <c r="G12536" s="1">
        <v>84409.91</v>
      </c>
    </row>
    <row r="12537" spans="2:7">
      <c r="B12537" s="22" t="s">
        <v>249</v>
      </c>
      <c r="C12537" s="22" t="s">
        <v>7</v>
      </c>
      <c r="D12537" s="22" t="s">
        <v>5</v>
      </c>
      <c r="E12537" s="22" t="s">
        <v>15</v>
      </c>
      <c r="F12537" s="22" t="s">
        <v>21</v>
      </c>
      <c r="G12537" s="1">
        <v>782.14</v>
      </c>
    </row>
    <row r="12538" spans="2:7">
      <c r="B12538" s="22" t="s">
        <v>249</v>
      </c>
      <c r="C12538" s="22" t="s">
        <v>7</v>
      </c>
      <c r="D12538" s="22" t="s">
        <v>5</v>
      </c>
      <c r="E12538" s="22" t="s">
        <v>15</v>
      </c>
      <c r="F12538" s="22" t="s">
        <v>22</v>
      </c>
      <c r="G12538" s="1">
        <v>396.16</v>
      </c>
    </row>
    <row r="12539" spans="2:7">
      <c r="B12539" s="22" t="s">
        <v>249</v>
      </c>
      <c r="C12539" s="22" t="s">
        <v>7</v>
      </c>
      <c r="D12539" s="22" t="s">
        <v>5</v>
      </c>
      <c r="E12539" s="22" t="s">
        <v>15</v>
      </c>
      <c r="F12539" s="22" t="s">
        <v>23</v>
      </c>
      <c r="G12539" s="1">
        <v>7667.65</v>
      </c>
    </row>
    <row r="12540" spans="2:7">
      <c r="B12540" s="22" t="s">
        <v>249</v>
      </c>
      <c r="C12540" s="22" t="s">
        <v>7</v>
      </c>
      <c r="D12540" s="22" t="s">
        <v>5</v>
      </c>
      <c r="E12540" s="22" t="s">
        <v>15</v>
      </c>
      <c r="F12540" s="22" t="s">
        <v>24</v>
      </c>
      <c r="G12540" s="1">
        <v>18550</v>
      </c>
    </row>
    <row r="12541" spans="2:7">
      <c r="B12541" s="22" t="s">
        <v>249</v>
      </c>
      <c r="C12541" s="22" t="s">
        <v>7</v>
      </c>
      <c r="D12541" s="22" t="s">
        <v>5</v>
      </c>
      <c r="E12541" s="22" t="s">
        <v>15</v>
      </c>
      <c r="F12541" s="22" t="s">
        <v>25</v>
      </c>
      <c r="G12541" s="1">
        <v>230255.96</v>
      </c>
    </row>
    <row r="12542" spans="2:7">
      <c r="B12542" s="22" t="s">
        <v>249</v>
      </c>
      <c r="C12542" s="22" t="s">
        <v>7</v>
      </c>
      <c r="D12542" s="22" t="s">
        <v>5</v>
      </c>
      <c r="E12542" s="22" t="s">
        <v>15</v>
      </c>
      <c r="F12542" s="22" t="s">
        <v>26</v>
      </c>
      <c r="G12542" s="1">
        <v>256062.92</v>
      </c>
    </row>
    <row r="12543" spans="2:7">
      <c r="B12543" s="22" t="s">
        <v>249</v>
      </c>
      <c r="C12543" s="22" t="s">
        <v>7</v>
      </c>
      <c r="D12543" s="22" t="s">
        <v>5</v>
      </c>
      <c r="E12543" s="22" t="s">
        <v>15</v>
      </c>
      <c r="F12543" s="22" t="s">
        <v>27</v>
      </c>
      <c r="G12543" s="1">
        <v>149267.79999999999</v>
      </c>
    </row>
    <row r="12544" spans="2:7">
      <c r="B12544" s="22" t="s">
        <v>249</v>
      </c>
      <c r="C12544" s="22" t="s">
        <v>7</v>
      </c>
      <c r="D12544" s="22" t="s">
        <v>5</v>
      </c>
      <c r="E12544" s="22" t="s">
        <v>15</v>
      </c>
      <c r="F12544" s="22" t="s">
        <v>72</v>
      </c>
      <c r="G12544" s="1">
        <v>78152.86</v>
      </c>
    </row>
    <row r="12545" spans="2:7">
      <c r="B12545" s="22" t="s">
        <v>249</v>
      </c>
      <c r="C12545" s="22" t="s">
        <v>7</v>
      </c>
      <c r="D12545" s="22" t="s">
        <v>5</v>
      </c>
      <c r="E12545" s="22" t="s">
        <v>28</v>
      </c>
      <c r="F12545" s="22" t="s">
        <v>29</v>
      </c>
      <c r="G12545" s="1">
        <v>118211.49</v>
      </c>
    </row>
    <row r="12546" spans="2:7">
      <c r="B12546" s="22" t="s">
        <v>249</v>
      </c>
      <c r="C12546" s="22" t="s">
        <v>7</v>
      </c>
      <c r="D12546" s="22" t="s">
        <v>5</v>
      </c>
      <c r="E12546" s="22" t="s">
        <v>28</v>
      </c>
      <c r="F12546" s="22" t="s">
        <v>30</v>
      </c>
      <c r="G12546" s="1">
        <v>36116.660000000003</v>
      </c>
    </row>
    <row r="12547" spans="2:7">
      <c r="B12547" s="22" t="s">
        <v>249</v>
      </c>
      <c r="C12547" s="22" t="s">
        <v>7</v>
      </c>
      <c r="D12547" s="22" t="s">
        <v>5</v>
      </c>
      <c r="E12547" s="22" t="s">
        <v>28</v>
      </c>
      <c r="F12547" s="22" t="s">
        <v>31</v>
      </c>
      <c r="G12547" s="1">
        <v>12831.03</v>
      </c>
    </row>
    <row r="12548" spans="2:7">
      <c r="B12548" s="22" t="s">
        <v>249</v>
      </c>
      <c r="C12548" s="22" t="s">
        <v>7</v>
      </c>
      <c r="D12548" s="22" t="s">
        <v>5</v>
      </c>
      <c r="E12548" s="22" t="s">
        <v>28</v>
      </c>
      <c r="F12548" s="22" t="s">
        <v>32</v>
      </c>
      <c r="G12548" s="1">
        <v>49077.17</v>
      </c>
    </row>
    <row r="12549" spans="2:7">
      <c r="B12549" s="22" t="s">
        <v>249</v>
      </c>
      <c r="C12549" s="22" t="s">
        <v>7</v>
      </c>
      <c r="D12549" s="22" t="s">
        <v>5</v>
      </c>
      <c r="E12549" s="22" t="s">
        <v>28</v>
      </c>
      <c r="F12549" s="22" t="s">
        <v>33</v>
      </c>
      <c r="G12549" s="1">
        <v>39013.14</v>
      </c>
    </row>
    <row r="12550" spans="2:7">
      <c r="B12550" s="22" t="s">
        <v>249</v>
      </c>
      <c r="C12550" s="22" t="s">
        <v>7</v>
      </c>
      <c r="D12550" s="22" t="s">
        <v>5</v>
      </c>
      <c r="E12550" s="22" t="s">
        <v>34</v>
      </c>
      <c r="F12550" s="22" t="s">
        <v>35</v>
      </c>
      <c r="G12550" s="1">
        <v>6387.35</v>
      </c>
    </row>
    <row r="12551" spans="2:7">
      <c r="B12551" s="22" t="s">
        <v>249</v>
      </c>
      <c r="C12551" s="22" t="s">
        <v>7</v>
      </c>
      <c r="D12551" s="22" t="s">
        <v>5</v>
      </c>
      <c r="E12551" s="22" t="s">
        <v>34</v>
      </c>
      <c r="F12551" s="22" t="s">
        <v>37</v>
      </c>
      <c r="G12551" s="1">
        <v>3936.76</v>
      </c>
    </row>
    <row r="12552" spans="2:7">
      <c r="B12552" s="22" t="s">
        <v>249</v>
      </c>
      <c r="C12552" s="22" t="s">
        <v>7</v>
      </c>
      <c r="D12552" s="22" t="s">
        <v>5</v>
      </c>
      <c r="E12552" s="22" t="s">
        <v>34</v>
      </c>
      <c r="F12552" s="22" t="s">
        <v>38</v>
      </c>
      <c r="G12552" s="1">
        <v>43621.21</v>
      </c>
    </row>
    <row r="12553" spans="2:7">
      <c r="B12553" s="22" t="s">
        <v>249</v>
      </c>
      <c r="C12553" s="22" t="s">
        <v>7</v>
      </c>
      <c r="D12553" s="22" t="s">
        <v>5</v>
      </c>
      <c r="E12553" s="22" t="s">
        <v>34</v>
      </c>
      <c r="F12553" s="22" t="s">
        <v>39</v>
      </c>
      <c r="G12553" s="1">
        <v>27911.62</v>
      </c>
    </row>
    <row r="12554" spans="2:7">
      <c r="B12554" s="22" t="s">
        <v>249</v>
      </c>
      <c r="C12554" s="22" t="s">
        <v>7</v>
      </c>
      <c r="D12554" s="22" t="s">
        <v>5</v>
      </c>
      <c r="E12554" s="22" t="s">
        <v>34</v>
      </c>
      <c r="F12554" s="22" t="s">
        <v>40</v>
      </c>
      <c r="G12554" s="1">
        <v>10356.799999999999</v>
      </c>
    </row>
    <row r="12555" spans="2:7">
      <c r="B12555" s="22" t="s">
        <v>249</v>
      </c>
      <c r="C12555" s="22" t="s">
        <v>7</v>
      </c>
      <c r="D12555" s="22" t="s">
        <v>5</v>
      </c>
      <c r="E12555" s="22" t="s">
        <v>34</v>
      </c>
      <c r="F12555" s="22" t="s">
        <v>41</v>
      </c>
      <c r="G12555" s="1">
        <v>14024.4</v>
      </c>
    </row>
    <row r="12556" spans="2:7">
      <c r="B12556" s="22" t="s">
        <v>249</v>
      </c>
      <c r="C12556" s="22" t="s">
        <v>7</v>
      </c>
      <c r="D12556" s="22" t="s">
        <v>5</v>
      </c>
      <c r="E12556" s="22" t="s">
        <v>34</v>
      </c>
      <c r="F12556" s="22" t="s">
        <v>65</v>
      </c>
      <c r="G12556" s="1">
        <v>5995</v>
      </c>
    </row>
    <row r="12557" spans="2:7">
      <c r="B12557" s="22" t="s">
        <v>249</v>
      </c>
      <c r="C12557" s="22" t="s">
        <v>7</v>
      </c>
      <c r="D12557" s="22" t="s">
        <v>5</v>
      </c>
      <c r="E12557" s="22" t="s">
        <v>34</v>
      </c>
      <c r="F12557" s="22" t="s">
        <v>43</v>
      </c>
      <c r="G12557" s="1">
        <v>21287.42</v>
      </c>
    </row>
    <row r="12558" spans="2:7">
      <c r="B12558" s="22" t="s">
        <v>249</v>
      </c>
      <c r="C12558" s="22" t="s">
        <v>7</v>
      </c>
      <c r="D12558" s="22" t="s">
        <v>5</v>
      </c>
      <c r="E12558" s="22" t="s">
        <v>34</v>
      </c>
      <c r="F12558" s="22" t="s">
        <v>44</v>
      </c>
      <c r="G12558" s="1">
        <v>6500</v>
      </c>
    </row>
    <row r="12559" spans="2:7">
      <c r="B12559" s="22" t="s">
        <v>249</v>
      </c>
      <c r="C12559" s="22" t="s">
        <v>7</v>
      </c>
      <c r="D12559" s="22" t="s">
        <v>5</v>
      </c>
      <c r="E12559" s="22" t="s">
        <v>34</v>
      </c>
      <c r="F12559" s="22" t="s">
        <v>45</v>
      </c>
      <c r="G12559" s="1">
        <v>3308.99</v>
      </c>
    </row>
    <row r="12560" spans="2:7">
      <c r="B12560" s="22" t="s">
        <v>249</v>
      </c>
      <c r="C12560" s="22" t="s">
        <v>7</v>
      </c>
      <c r="D12560" s="22" t="s">
        <v>5</v>
      </c>
      <c r="E12560" s="22" t="s">
        <v>34</v>
      </c>
      <c r="F12560" s="22" t="s">
        <v>46</v>
      </c>
      <c r="G12560" s="1">
        <v>14385.14</v>
      </c>
    </row>
    <row r="12561" spans="2:7">
      <c r="B12561" s="22" t="s">
        <v>249</v>
      </c>
      <c r="C12561" s="22" t="s">
        <v>7</v>
      </c>
      <c r="D12561" s="22" t="s">
        <v>5</v>
      </c>
      <c r="E12561" s="22" t="s">
        <v>34</v>
      </c>
      <c r="F12561" s="22" t="s">
        <v>47</v>
      </c>
      <c r="G12561" s="1">
        <v>5361.26</v>
      </c>
    </row>
    <row r="12562" spans="2:7">
      <c r="B12562" s="22" t="s">
        <v>249</v>
      </c>
      <c r="C12562" s="22" t="s">
        <v>7</v>
      </c>
      <c r="D12562" s="22" t="s">
        <v>5</v>
      </c>
      <c r="E12562" s="22" t="s">
        <v>34</v>
      </c>
      <c r="F12562" s="22" t="s">
        <v>75</v>
      </c>
      <c r="G12562" s="1">
        <v>2030.03</v>
      </c>
    </row>
    <row r="12563" spans="2:7">
      <c r="B12563" s="22" t="s">
        <v>249</v>
      </c>
      <c r="C12563" s="22" t="s">
        <v>7</v>
      </c>
      <c r="D12563" s="22" t="s">
        <v>5</v>
      </c>
      <c r="E12563" s="22" t="s">
        <v>34</v>
      </c>
      <c r="F12563" s="22" t="s">
        <v>85</v>
      </c>
      <c r="G12563" s="1">
        <v>926.96</v>
      </c>
    </row>
    <row r="12564" spans="2:7">
      <c r="B12564" s="22" t="s">
        <v>249</v>
      </c>
      <c r="C12564" s="22" t="s">
        <v>7</v>
      </c>
      <c r="D12564" s="22" t="s">
        <v>5</v>
      </c>
      <c r="E12564" s="22" t="s">
        <v>34</v>
      </c>
      <c r="F12564" s="22" t="s">
        <v>49</v>
      </c>
      <c r="G12564" s="1">
        <v>149789.31</v>
      </c>
    </row>
    <row r="12565" spans="2:7">
      <c r="B12565" s="22" t="s">
        <v>249</v>
      </c>
      <c r="C12565" s="22" t="s">
        <v>7</v>
      </c>
      <c r="D12565" s="22" t="s">
        <v>5</v>
      </c>
      <c r="E12565" s="22" t="s">
        <v>34</v>
      </c>
      <c r="F12565" s="22" t="s">
        <v>50</v>
      </c>
      <c r="G12565" s="1">
        <v>35727.35</v>
      </c>
    </row>
    <row r="12566" spans="2:7">
      <c r="B12566" s="22" t="s">
        <v>249</v>
      </c>
      <c r="C12566" s="22" t="s">
        <v>7</v>
      </c>
      <c r="D12566" s="22" t="s">
        <v>5</v>
      </c>
      <c r="E12566" s="22" t="s">
        <v>34</v>
      </c>
      <c r="F12566" s="22" t="s">
        <v>51</v>
      </c>
      <c r="G12566" s="1">
        <v>500.99</v>
      </c>
    </row>
    <row r="12567" spans="2:7">
      <c r="B12567" s="22" t="s">
        <v>249</v>
      </c>
      <c r="C12567" s="22" t="s">
        <v>7</v>
      </c>
      <c r="D12567" s="22" t="s">
        <v>5</v>
      </c>
      <c r="E12567" s="22" t="s">
        <v>34</v>
      </c>
      <c r="F12567" s="22" t="s">
        <v>52</v>
      </c>
      <c r="G12567" s="1">
        <v>22131.09</v>
      </c>
    </row>
    <row r="12568" spans="2:7">
      <c r="B12568" s="22" t="s">
        <v>249</v>
      </c>
      <c r="C12568" s="22" t="s">
        <v>7</v>
      </c>
      <c r="D12568" s="22" t="s">
        <v>5</v>
      </c>
      <c r="E12568" s="22" t="s">
        <v>34</v>
      </c>
      <c r="F12568" s="22" t="s">
        <v>53</v>
      </c>
      <c r="G12568" s="1">
        <v>50420.73</v>
      </c>
    </row>
    <row r="12569" spans="2:7">
      <c r="B12569" s="22" t="s">
        <v>249</v>
      </c>
      <c r="C12569" s="22" t="s">
        <v>7</v>
      </c>
      <c r="D12569" s="22" t="s">
        <v>5</v>
      </c>
      <c r="E12569" s="22" t="s">
        <v>34</v>
      </c>
      <c r="F12569" s="22" t="s">
        <v>68</v>
      </c>
      <c r="G12569" s="1">
        <v>86281.5</v>
      </c>
    </row>
    <row r="12570" spans="2:7">
      <c r="B12570" s="22" t="s">
        <v>249</v>
      </c>
      <c r="C12570" s="22" t="s">
        <v>7</v>
      </c>
      <c r="D12570" s="22" t="s">
        <v>5</v>
      </c>
      <c r="E12570" s="22" t="s">
        <v>34</v>
      </c>
      <c r="F12570" s="22" t="s">
        <v>55</v>
      </c>
      <c r="G12570" s="1">
        <v>4493.3</v>
      </c>
    </row>
    <row r="12571" spans="2:7">
      <c r="B12571" s="22" t="s">
        <v>249</v>
      </c>
      <c r="C12571" s="22" t="s">
        <v>7</v>
      </c>
      <c r="D12571" s="22" t="s">
        <v>5</v>
      </c>
      <c r="E12571" s="22" t="s">
        <v>34</v>
      </c>
      <c r="F12571" s="22" t="s">
        <v>56</v>
      </c>
      <c r="G12571" s="1">
        <v>240071.23</v>
      </c>
    </row>
    <row r="12572" spans="2:7">
      <c r="B12572" s="22" t="s">
        <v>249</v>
      </c>
      <c r="C12572" s="22" t="s">
        <v>7</v>
      </c>
      <c r="D12572" s="22" t="s">
        <v>5</v>
      </c>
      <c r="E12572" s="22" t="s">
        <v>34</v>
      </c>
      <c r="F12572" s="22" t="s">
        <v>76</v>
      </c>
      <c r="G12572" s="1">
        <v>882.24</v>
      </c>
    </row>
    <row r="12573" spans="2:7">
      <c r="B12573" s="22" t="s">
        <v>249</v>
      </c>
      <c r="C12573" s="22" t="s">
        <v>7</v>
      </c>
      <c r="D12573" s="22" t="s">
        <v>5</v>
      </c>
      <c r="E12573" s="22" t="s">
        <v>34</v>
      </c>
      <c r="F12573" s="22" t="s">
        <v>57</v>
      </c>
      <c r="G12573" s="1">
        <v>122500.32</v>
      </c>
    </row>
    <row r="12574" spans="2:7">
      <c r="B12574" s="22" t="s">
        <v>249</v>
      </c>
      <c r="C12574" s="22" t="s">
        <v>7</v>
      </c>
      <c r="D12574" s="22" t="s">
        <v>5</v>
      </c>
      <c r="E12574" s="22" t="s">
        <v>34</v>
      </c>
      <c r="F12574" s="22" t="s">
        <v>58</v>
      </c>
      <c r="G12574" s="1">
        <v>1712</v>
      </c>
    </row>
    <row r="12575" spans="2:7">
      <c r="B12575" s="22" t="s">
        <v>249</v>
      </c>
      <c r="C12575" s="22" t="s">
        <v>7</v>
      </c>
      <c r="D12575" s="22" t="s">
        <v>5</v>
      </c>
      <c r="E12575" s="22" t="s">
        <v>59</v>
      </c>
      <c r="F12575" s="22" t="s">
        <v>55</v>
      </c>
      <c r="G12575" s="1">
        <v>9543.6200000000008</v>
      </c>
    </row>
    <row r="12576" spans="2:7">
      <c r="B12576" s="22" t="s">
        <v>249</v>
      </c>
      <c r="C12576" s="22" t="s">
        <v>7</v>
      </c>
      <c r="D12576" s="22" t="s">
        <v>5</v>
      </c>
      <c r="E12576" s="22" t="s">
        <v>60</v>
      </c>
      <c r="F12576" s="22" t="s">
        <v>78</v>
      </c>
      <c r="G12576" s="1">
        <v>15952.97</v>
      </c>
    </row>
    <row r="12577" spans="2:7">
      <c r="B12577" s="22" t="s">
        <v>249</v>
      </c>
      <c r="C12577" s="22" t="s">
        <v>7</v>
      </c>
      <c r="D12577" s="22" t="s">
        <v>5</v>
      </c>
      <c r="E12577" s="22" t="s">
        <v>60</v>
      </c>
      <c r="F12577" s="22" t="s">
        <v>80</v>
      </c>
      <c r="G12577" s="1">
        <v>15168.64</v>
      </c>
    </row>
    <row r="12578" spans="2:7">
      <c r="B12578" s="22" t="s">
        <v>249</v>
      </c>
      <c r="C12578" s="22" t="s">
        <v>7</v>
      </c>
      <c r="D12578" s="22" t="s">
        <v>5</v>
      </c>
      <c r="E12578" s="22" t="s">
        <v>60</v>
      </c>
      <c r="F12578" s="22" t="s">
        <v>62</v>
      </c>
      <c r="G12578" s="1">
        <v>5471.97</v>
      </c>
    </row>
    <row r="12579" spans="2:7">
      <c r="B12579" s="22" t="s">
        <v>249</v>
      </c>
      <c r="C12579" s="22" t="s">
        <v>7</v>
      </c>
      <c r="D12579" s="22" t="s">
        <v>7</v>
      </c>
      <c r="E12579" s="22" t="s">
        <v>5</v>
      </c>
      <c r="F12579" s="22" t="s">
        <v>6</v>
      </c>
      <c r="G12579" s="1">
        <v>152129.79999999999</v>
      </c>
    </row>
    <row r="12580" spans="2:7">
      <c r="B12580" s="22" t="s">
        <v>249</v>
      </c>
      <c r="C12580" s="22" t="s">
        <v>7</v>
      </c>
      <c r="D12580" s="22" t="s">
        <v>7</v>
      </c>
      <c r="E12580" s="22" t="s">
        <v>7</v>
      </c>
      <c r="F12580" s="22" t="s">
        <v>6</v>
      </c>
      <c r="G12580" s="1">
        <v>-110777.03</v>
      </c>
    </row>
    <row r="12581" spans="2:7">
      <c r="B12581" s="22" t="s">
        <v>249</v>
      </c>
      <c r="C12581" s="22" t="s">
        <v>7</v>
      </c>
      <c r="D12581" s="22" t="s">
        <v>7</v>
      </c>
      <c r="E12581" s="22" t="s">
        <v>8</v>
      </c>
      <c r="F12581" s="22" t="s">
        <v>9</v>
      </c>
      <c r="G12581" s="1">
        <v>255444.16</v>
      </c>
    </row>
    <row r="12582" spans="2:7">
      <c r="B12582" s="22" t="s">
        <v>249</v>
      </c>
      <c r="C12582" s="22" t="s">
        <v>7</v>
      </c>
      <c r="D12582" s="22" t="s">
        <v>7</v>
      </c>
      <c r="E12582" s="22" t="s">
        <v>8</v>
      </c>
      <c r="F12582" s="22" t="s">
        <v>12</v>
      </c>
      <c r="G12582" s="1">
        <v>44585.2</v>
      </c>
    </row>
    <row r="12583" spans="2:7">
      <c r="B12583" s="22" t="s">
        <v>249</v>
      </c>
      <c r="C12583" s="22" t="s">
        <v>7</v>
      </c>
      <c r="D12583" s="22" t="s">
        <v>7</v>
      </c>
      <c r="E12583" s="22" t="s">
        <v>14</v>
      </c>
      <c r="F12583" s="22" t="s">
        <v>9</v>
      </c>
      <c r="G12583" s="1">
        <v>230749.17</v>
      </c>
    </row>
    <row r="12584" spans="2:7">
      <c r="B12584" s="22" t="s">
        <v>249</v>
      </c>
      <c r="C12584" s="22" t="s">
        <v>7</v>
      </c>
      <c r="D12584" s="22" t="s">
        <v>7</v>
      </c>
      <c r="E12584" s="22" t="s">
        <v>14</v>
      </c>
      <c r="F12584" s="22" t="s">
        <v>10</v>
      </c>
      <c r="G12584" s="1">
        <v>11371.69</v>
      </c>
    </row>
    <row r="12585" spans="2:7">
      <c r="B12585" s="22" t="s">
        <v>249</v>
      </c>
      <c r="C12585" s="22" t="s">
        <v>7</v>
      </c>
      <c r="D12585" s="22" t="s">
        <v>7</v>
      </c>
      <c r="E12585" s="22" t="s">
        <v>14</v>
      </c>
      <c r="F12585" s="22" t="s">
        <v>12</v>
      </c>
      <c r="G12585" s="1">
        <v>38439.65</v>
      </c>
    </row>
    <row r="12586" spans="2:7">
      <c r="B12586" s="22" t="s">
        <v>249</v>
      </c>
      <c r="C12586" s="22" t="s">
        <v>7</v>
      </c>
      <c r="D12586" s="22" t="s">
        <v>7</v>
      </c>
      <c r="E12586" s="22" t="s">
        <v>15</v>
      </c>
      <c r="F12586" s="22" t="s">
        <v>17</v>
      </c>
      <c r="G12586" s="1">
        <v>20194.5</v>
      </c>
    </row>
    <row r="12587" spans="2:7">
      <c r="B12587" s="22" t="s">
        <v>249</v>
      </c>
      <c r="C12587" s="22" t="s">
        <v>7</v>
      </c>
      <c r="D12587" s="22" t="s">
        <v>7</v>
      </c>
      <c r="E12587" s="22" t="s">
        <v>15</v>
      </c>
      <c r="F12587" s="22" t="s">
        <v>18</v>
      </c>
      <c r="G12587" s="1">
        <v>17020.91</v>
      </c>
    </row>
    <row r="12588" spans="2:7">
      <c r="B12588" s="22" t="s">
        <v>249</v>
      </c>
      <c r="C12588" s="22" t="s">
        <v>7</v>
      </c>
      <c r="D12588" s="22" t="s">
        <v>7</v>
      </c>
      <c r="E12588" s="22" t="s">
        <v>15</v>
      </c>
      <c r="F12588" s="22" t="s">
        <v>19</v>
      </c>
      <c r="G12588" s="1">
        <v>41650.47</v>
      </c>
    </row>
    <row r="12589" spans="2:7">
      <c r="B12589" s="22" t="s">
        <v>249</v>
      </c>
      <c r="C12589" s="22" t="s">
        <v>7</v>
      </c>
      <c r="D12589" s="22" t="s">
        <v>7</v>
      </c>
      <c r="E12589" s="22" t="s">
        <v>15</v>
      </c>
      <c r="F12589" s="22" t="s">
        <v>20</v>
      </c>
      <c r="G12589" s="1">
        <v>21923.83</v>
      </c>
    </row>
    <row r="12590" spans="2:7">
      <c r="B12590" s="22" t="s">
        <v>249</v>
      </c>
      <c r="C12590" s="22" t="s">
        <v>7</v>
      </c>
      <c r="D12590" s="22" t="s">
        <v>7</v>
      </c>
      <c r="E12590" s="22" t="s">
        <v>15</v>
      </c>
      <c r="F12590" s="22" t="s">
        <v>21</v>
      </c>
      <c r="G12590" s="1">
        <v>138.16</v>
      </c>
    </row>
    <row r="12591" spans="2:7">
      <c r="B12591" s="22" t="s">
        <v>249</v>
      </c>
      <c r="C12591" s="22" t="s">
        <v>7</v>
      </c>
      <c r="D12591" s="22" t="s">
        <v>7</v>
      </c>
      <c r="E12591" s="22" t="s">
        <v>15</v>
      </c>
      <c r="F12591" s="22" t="s">
        <v>22</v>
      </c>
      <c r="G12591" s="1">
        <v>133.21</v>
      </c>
    </row>
    <row r="12592" spans="2:7">
      <c r="B12592" s="22" t="s">
        <v>249</v>
      </c>
      <c r="C12592" s="22" t="s">
        <v>7</v>
      </c>
      <c r="D12592" s="22" t="s">
        <v>7</v>
      </c>
      <c r="E12592" s="22" t="s">
        <v>15</v>
      </c>
      <c r="F12592" s="22" t="s">
        <v>23</v>
      </c>
      <c r="G12592" s="1">
        <v>1293.45</v>
      </c>
    </row>
    <row r="12593" spans="2:7">
      <c r="B12593" s="22" t="s">
        <v>249</v>
      </c>
      <c r="C12593" s="22" t="s">
        <v>7</v>
      </c>
      <c r="D12593" s="22" t="s">
        <v>7</v>
      </c>
      <c r="E12593" s="22" t="s">
        <v>15</v>
      </c>
      <c r="F12593" s="22" t="s">
        <v>24</v>
      </c>
      <c r="G12593" s="1">
        <v>4464.8900000000003</v>
      </c>
    </row>
    <row r="12594" spans="2:7">
      <c r="B12594" s="22" t="s">
        <v>249</v>
      </c>
      <c r="C12594" s="22" t="s">
        <v>7</v>
      </c>
      <c r="D12594" s="22" t="s">
        <v>7</v>
      </c>
      <c r="E12594" s="22" t="s">
        <v>15</v>
      </c>
      <c r="F12594" s="22" t="s">
        <v>25</v>
      </c>
      <c r="G12594" s="1">
        <v>36792.519999999997</v>
      </c>
    </row>
    <row r="12595" spans="2:7">
      <c r="B12595" s="22" t="s">
        <v>249</v>
      </c>
      <c r="C12595" s="22" t="s">
        <v>7</v>
      </c>
      <c r="D12595" s="22" t="s">
        <v>7</v>
      </c>
      <c r="E12595" s="22" t="s">
        <v>15</v>
      </c>
      <c r="F12595" s="22" t="s">
        <v>26</v>
      </c>
      <c r="G12595" s="1">
        <v>78586.539999999994</v>
      </c>
    </row>
    <row r="12596" spans="2:7">
      <c r="B12596" s="22" t="s">
        <v>249</v>
      </c>
      <c r="C12596" s="22" t="s">
        <v>7</v>
      </c>
      <c r="D12596" s="22" t="s">
        <v>7</v>
      </c>
      <c r="E12596" s="22" t="s">
        <v>15</v>
      </c>
      <c r="F12596" s="22" t="s">
        <v>27</v>
      </c>
      <c r="G12596" s="1">
        <v>12624.36</v>
      </c>
    </row>
    <row r="12597" spans="2:7">
      <c r="B12597" s="22" t="s">
        <v>249</v>
      </c>
      <c r="C12597" s="22" t="s">
        <v>7</v>
      </c>
      <c r="D12597" s="22" t="s">
        <v>7</v>
      </c>
      <c r="E12597" s="22" t="s">
        <v>15</v>
      </c>
      <c r="F12597" s="22" t="s">
        <v>72</v>
      </c>
      <c r="G12597" s="1">
        <v>19778.91</v>
      </c>
    </row>
    <row r="12598" spans="2:7">
      <c r="B12598" s="22" t="s">
        <v>249</v>
      </c>
      <c r="C12598" s="22" t="s">
        <v>7</v>
      </c>
      <c r="D12598" s="22" t="s">
        <v>7</v>
      </c>
      <c r="E12598" s="22" t="s">
        <v>28</v>
      </c>
      <c r="F12598" s="22" t="s">
        <v>29</v>
      </c>
      <c r="G12598" s="1">
        <v>11893.84</v>
      </c>
    </row>
    <row r="12599" spans="2:7">
      <c r="B12599" s="22" t="s">
        <v>249</v>
      </c>
      <c r="C12599" s="22" t="s">
        <v>7</v>
      </c>
      <c r="D12599" s="22" t="s">
        <v>7</v>
      </c>
      <c r="E12599" s="22" t="s">
        <v>28</v>
      </c>
      <c r="F12599" s="22" t="s">
        <v>32</v>
      </c>
      <c r="G12599" s="1">
        <v>33864.39</v>
      </c>
    </row>
    <row r="12600" spans="2:7">
      <c r="B12600" s="22" t="s">
        <v>249</v>
      </c>
      <c r="C12600" s="22" t="s">
        <v>7</v>
      </c>
      <c r="D12600" s="22" t="s">
        <v>7</v>
      </c>
      <c r="E12600" s="22" t="s">
        <v>28</v>
      </c>
      <c r="F12600" s="22" t="s">
        <v>33</v>
      </c>
      <c r="G12600" s="1">
        <v>16726.89</v>
      </c>
    </row>
    <row r="12601" spans="2:7">
      <c r="B12601" s="22" t="s">
        <v>249</v>
      </c>
      <c r="C12601" s="22" t="s">
        <v>7</v>
      </c>
      <c r="D12601" s="22" t="s">
        <v>7</v>
      </c>
      <c r="E12601" s="22" t="s">
        <v>34</v>
      </c>
      <c r="F12601" s="22" t="s">
        <v>38</v>
      </c>
      <c r="G12601" s="1">
        <v>95</v>
      </c>
    </row>
    <row r="12602" spans="2:7">
      <c r="B12602" s="22" t="s">
        <v>249</v>
      </c>
      <c r="C12602" s="22" t="s">
        <v>7</v>
      </c>
      <c r="D12602" s="22" t="s">
        <v>7</v>
      </c>
      <c r="E12602" s="22" t="s">
        <v>34</v>
      </c>
      <c r="F12602" s="22" t="s">
        <v>39</v>
      </c>
      <c r="G12602" s="1">
        <v>25593.17</v>
      </c>
    </row>
    <row r="12603" spans="2:7">
      <c r="B12603" s="22" t="s">
        <v>249</v>
      </c>
      <c r="C12603" s="22" t="s">
        <v>7</v>
      </c>
      <c r="D12603" s="22" t="s">
        <v>7</v>
      </c>
      <c r="E12603" s="22" t="s">
        <v>34</v>
      </c>
      <c r="F12603" s="22" t="s">
        <v>68</v>
      </c>
      <c r="G12603" s="1">
        <v>120264.19</v>
      </c>
    </row>
    <row r="12604" spans="2:7">
      <c r="B12604" s="22" t="s">
        <v>249</v>
      </c>
      <c r="C12604" s="22" t="s">
        <v>7</v>
      </c>
      <c r="D12604" s="22" t="s">
        <v>7</v>
      </c>
      <c r="E12604" s="22" t="s">
        <v>59</v>
      </c>
      <c r="F12604" s="22" t="s">
        <v>55</v>
      </c>
      <c r="G12604" s="1">
        <v>1000</v>
      </c>
    </row>
    <row r="12605" spans="2:7">
      <c r="B12605" s="22" t="s">
        <v>249</v>
      </c>
      <c r="C12605" s="22" t="s">
        <v>7</v>
      </c>
      <c r="D12605" s="22" t="s">
        <v>7</v>
      </c>
      <c r="E12605" s="22" t="s">
        <v>60</v>
      </c>
      <c r="F12605" s="22" t="s">
        <v>79</v>
      </c>
      <c r="G12605" s="1">
        <v>19794.47</v>
      </c>
    </row>
    <row r="12606" spans="2:7">
      <c r="B12606" s="22" t="s">
        <v>250</v>
      </c>
      <c r="C12606" s="22" t="s">
        <v>7</v>
      </c>
      <c r="D12606" s="22" t="s">
        <v>5</v>
      </c>
      <c r="E12606" s="22" t="s">
        <v>5</v>
      </c>
      <c r="F12606" s="22" t="s">
        <v>6</v>
      </c>
      <c r="G12606" s="1">
        <v>533950.01</v>
      </c>
    </row>
    <row r="12607" spans="2:7">
      <c r="B12607" s="22" t="s">
        <v>250</v>
      </c>
      <c r="C12607" s="22" t="s">
        <v>7</v>
      </c>
      <c r="D12607" s="22" t="s">
        <v>5</v>
      </c>
      <c r="E12607" s="22" t="s">
        <v>7</v>
      </c>
      <c r="F12607" s="22" t="s">
        <v>6</v>
      </c>
      <c r="G12607" s="1">
        <v>-534163.04</v>
      </c>
    </row>
    <row r="12608" spans="2:7">
      <c r="B12608" s="22" t="s">
        <v>250</v>
      </c>
      <c r="C12608" s="22" t="s">
        <v>7</v>
      </c>
      <c r="D12608" s="22" t="s">
        <v>5</v>
      </c>
      <c r="E12608" s="22" t="s">
        <v>8</v>
      </c>
      <c r="F12608" s="22" t="s">
        <v>9</v>
      </c>
      <c r="G12608" s="1">
        <v>15932625.189999999</v>
      </c>
    </row>
    <row r="12609" spans="2:7">
      <c r="B12609" s="22" t="s">
        <v>250</v>
      </c>
      <c r="C12609" s="22" t="s">
        <v>7</v>
      </c>
      <c r="D12609" s="22" t="s">
        <v>5</v>
      </c>
      <c r="E12609" s="22" t="s">
        <v>8</v>
      </c>
      <c r="F12609" s="22" t="s">
        <v>10</v>
      </c>
      <c r="G12609" s="1">
        <v>574757.54</v>
      </c>
    </row>
    <row r="12610" spans="2:7">
      <c r="B12610" s="22" t="s">
        <v>250</v>
      </c>
      <c r="C12610" s="22" t="s">
        <v>7</v>
      </c>
      <c r="D12610" s="22" t="s">
        <v>5</v>
      </c>
      <c r="E12610" s="22" t="s">
        <v>8</v>
      </c>
      <c r="F12610" s="22" t="s">
        <v>11</v>
      </c>
      <c r="G12610" s="1">
        <v>146779.99</v>
      </c>
    </row>
    <row r="12611" spans="2:7">
      <c r="B12611" s="22" t="s">
        <v>250</v>
      </c>
      <c r="C12611" s="22" t="s">
        <v>7</v>
      </c>
      <c r="D12611" s="22" t="s">
        <v>5</v>
      </c>
      <c r="E12611" s="22" t="s">
        <v>8</v>
      </c>
      <c r="F12611" s="22" t="s">
        <v>12</v>
      </c>
      <c r="G12611" s="1">
        <v>1618934.06</v>
      </c>
    </row>
    <row r="12612" spans="2:7">
      <c r="B12612" s="22" t="s">
        <v>250</v>
      </c>
      <c r="C12612" s="22" t="s">
        <v>7</v>
      </c>
      <c r="D12612" s="22" t="s">
        <v>5</v>
      </c>
      <c r="E12612" s="22" t="s">
        <v>8</v>
      </c>
      <c r="F12612" s="22" t="s">
        <v>13</v>
      </c>
      <c r="G12612" s="1">
        <v>80303.990000000005</v>
      </c>
    </row>
    <row r="12613" spans="2:7">
      <c r="B12613" s="22" t="s">
        <v>250</v>
      </c>
      <c r="C12613" s="22" t="s">
        <v>7</v>
      </c>
      <c r="D12613" s="22" t="s">
        <v>5</v>
      </c>
      <c r="E12613" s="22" t="s">
        <v>8</v>
      </c>
      <c r="F12613" s="22" t="s">
        <v>70</v>
      </c>
      <c r="G12613" s="1">
        <v>194595</v>
      </c>
    </row>
    <row r="12614" spans="2:7">
      <c r="B12614" s="22" t="s">
        <v>250</v>
      </c>
      <c r="C12614" s="22" t="s">
        <v>7</v>
      </c>
      <c r="D12614" s="22" t="s">
        <v>5</v>
      </c>
      <c r="E12614" s="22" t="s">
        <v>14</v>
      </c>
      <c r="F12614" s="22" t="s">
        <v>9</v>
      </c>
      <c r="G12614" s="1">
        <v>6658308.79</v>
      </c>
    </row>
    <row r="12615" spans="2:7">
      <c r="B12615" s="22" t="s">
        <v>250</v>
      </c>
      <c r="C12615" s="22" t="s">
        <v>7</v>
      </c>
      <c r="D12615" s="22" t="s">
        <v>5</v>
      </c>
      <c r="E12615" s="22" t="s">
        <v>14</v>
      </c>
      <c r="F12615" s="22" t="s">
        <v>10</v>
      </c>
      <c r="G12615" s="1">
        <v>1102963.6499999999</v>
      </c>
    </row>
    <row r="12616" spans="2:7">
      <c r="B12616" s="22" t="s">
        <v>250</v>
      </c>
      <c r="C12616" s="22" t="s">
        <v>7</v>
      </c>
      <c r="D12616" s="22" t="s">
        <v>5</v>
      </c>
      <c r="E12616" s="22" t="s">
        <v>14</v>
      </c>
      <c r="F12616" s="22" t="s">
        <v>11</v>
      </c>
      <c r="G12616" s="1">
        <v>289961.21999999997</v>
      </c>
    </row>
    <row r="12617" spans="2:7">
      <c r="B12617" s="22" t="s">
        <v>250</v>
      </c>
      <c r="C12617" s="22" t="s">
        <v>7</v>
      </c>
      <c r="D12617" s="22" t="s">
        <v>5</v>
      </c>
      <c r="E12617" s="22" t="s">
        <v>14</v>
      </c>
      <c r="F12617" s="22" t="s">
        <v>12</v>
      </c>
      <c r="G12617" s="1">
        <v>55672.15</v>
      </c>
    </row>
    <row r="12618" spans="2:7">
      <c r="B12618" s="22" t="s">
        <v>250</v>
      </c>
      <c r="C12618" s="22" t="s">
        <v>7</v>
      </c>
      <c r="D12618" s="22" t="s">
        <v>5</v>
      </c>
      <c r="E12618" s="22" t="s">
        <v>14</v>
      </c>
      <c r="F12618" s="22" t="s">
        <v>13</v>
      </c>
      <c r="G12618" s="1">
        <v>67304.740000000005</v>
      </c>
    </row>
    <row r="12619" spans="2:7">
      <c r="B12619" s="22" t="s">
        <v>250</v>
      </c>
      <c r="C12619" s="22" t="s">
        <v>7</v>
      </c>
      <c r="D12619" s="22" t="s">
        <v>5</v>
      </c>
      <c r="E12619" s="22" t="s">
        <v>15</v>
      </c>
      <c r="F12619" s="22" t="s">
        <v>16</v>
      </c>
      <c r="G12619" s="1">
        <v>596486.43000000005</v>
      </c>
    </row>
    <row r="12620" spans="2:7">
      <c r="B12620" s="22" t="s">
        <v>250</v>
      </c>
      <c r="C12620" s="22" t="s">
        <v>7</v>
      </c>
      <c r="D12620" s="22" t="s">
        <v>5</v>
      </c>
      <c r="E12620" s="22" t="s">
        <v>15</v>
      </c>
      <c r="F12620" s="22" t="s">
        <v>71</v>
      </c>
      <c r="G12620" s="1">
        <v>499925.22</v>
      </c>
    </row>
    <row r="12621" spans="2:7">
      <c r="B12621" s="22" t="s">
        <v>250</v>
      </c>
      <c r="C12621" s="22" t="s">
        <v>7</v>
      </c>
      <c r="D12621" s="22" t="s">
        <v>5</v>
      </c>
      <c r="E12621" s="22" t="s">
        <v>15</v>
      </c>
      <c r="F12621" s="22" t="s">
        <v>17</v>
      </c>
      <c r="G12621" s="1">
        <v>1430667.89</v>
      </c>
    </row>
    <row r="12622" spans="2:7">
      <c r="B12622" s="22" t="s">
        <v>250</v>
      </c>
      <c r="C12622" s="22" t="s">
        <v>7</v>
      </c>
      <c r="D12622" s="22" t="s">
        <v>5</v>
      </c>
      <c r="E12622" s="22" t="s">
        <v>15</v>
      </c>
      <c r="F12622" s="22" t="s">
        <v>18</v>
      </c>
      <c r="G12622" s="1">
        <v>623216.22</v>
      </c>
    </row>
    <row r="12623" spans="2:7">
      <c r="B12623" s="22" t="s">
        <v>250</v>
      </c>
      <c r="C12623" s="22" t="s">
        <v>7</v>
      </c>
      <c r="D12623" s="22" t="s">
        <v>5</v>
      </c>
      <c r="E12623" s="22" t="s">
        <v>15</v>
      </c>
      <c r="F12623" s="22" t="s">
        <v>19</v>
      </c>
      <c r="G12623" s="1">
        <v>2761485.79</v>
      </c>
    </row>
    <row r="12624" spans="2:7">
      <c r="B12624" s="22" t="s">
        <v>250</v>
      </c>
      <c r="C12624" s="22" t="s">
        <v>7</v>
      </c>
      <c r="D12624" s="22" t="s">
        <v>5</v>
      </c>
      <c r="E12624" s="22" t="s">
        <v>15</v>
      </c>
      <c r="F12624" s="22" t="s">
        <v>20</v>
      </c>
      <c r="G12624" s="1">
        <v>1003118.57</v>
      </c>
    </row>
    <row r="12625" spans="2:7">
      <c r="B12625" s="22" t="s">
        <v>250</v>
      </c>
      <c r="C12625" s="22" t="s">
        <v>7</v>
      </c>
      <c r="D12625" s="22" t="s">
        <v>5</v>
      </c>
      <c r="E12625" s="22" t="s">
        <v>15</v>
      </c>
      <c r="F12625" s="22" t="s">
        <v>21</v>
      </c>
      <c r="G12625" s="1">
        <v>23211.64</v>
      </c>
    </row>
    <row r="12626" spans="2:7">
      <c r="B12626" s="22" t="s">
        <v>250</v>
      </c>
      <c r="C12626" s="22" t="s">
        <v>7</v>
      </c>
      <c r="D12626" s="22" t="s">
        <v>5</v>
      </c>
      <c r="E12626" s="22" t="s">
        <v>15</v>
      </c>
      <c r="F12626" s="22" t="s">
        <v>22</v>
      </c>
      <c r="G12626" s="1">
        <v>14007.71</v>
      </c>
    </row>
    <row r="12627" spans="2:7">
      <c r="B12627" s="22" t="s">
        <v>250</v>
      </c>
      <c r="C12627" s="22" t="s">
        <v>7</v>
      </c>
      <c r="D12627" s="22" t="s">
        <v>5</v>
      </c>
      <c r="E12627" s="22" t="s">
        <v>15</v>
      </c>
      <c r="F12627" s="22" t="s">
        <v>23</v>
      </c>
      <c r="G12627" s="1">
        <v>102719.07</v>
      </c>
    </row>
    <row r="12628" spans="2:7">
      <c r="B12628" s="22" t="s">
        <v>250</v>
      </c>
      <c r="C12628" s="22" t="s">
        <v>7</v>
      </c>
      <c r="D12628" s="22" t="s">
        <v>5</v>
      </c>
      <c r="E12628" s="22" t="s">
        <v>15</v>
      </c>
      <c r="F12628" s="22" t="s">
        <v>24</v>
      </c>
      <c r="G12628" s="1">
        <v>265950.09999999998</v>
      </c>
    </row>
    <row r="12629" spans="2:7">
      <c r="B12629" s="22" t="s">
        <v>250</v>
      </c>
      <c r="C12629" s="22" t="s">
        <v>7</v>
      </c>
      <c r="D12629" s="22" t="s">
        <v>5</v>
      </c>
      <c r="E12629" s="22" t="s">
        <v>15</v>
      </c>
      <c r="F12629" s="22" t="s">
        <v>25</v>
      </c>
      <c r="G12629" s="1">
        <v>1759386.88</v>
      </c>
    </row>
    <row r="12630" spans="2:7">
      <c r="B12630" s="22" t="s">
        <v>250</v>
      </c>
      <c r="C12630" s="22" t="s">
        <v>7</v>
      </c>
      <c r="D12630" s="22" t="s">
        <v>5</v>
      </c>
      <c r="E12630" s="22" t="s">
        <v>15</v>
      </c>
      <c r="F12630" s="22" t="s">
        <v>26</v>
      </c>
      <c r="G12630" s="1">
        <v>2099447.94</v>
      </c>
    </row>
    <row r="12631" spans="2:7">
      <c r="B12631" s="22" t="s">
        <v>250</v>
      </c>
      <c r="C12631" s="22" t="s">
        <v>7</v>
      </c>
      <c r="D12631" s="22" t="s">
        <v>5</v>
      </c>
      <c r="E12631" s="22" t="s">
        <v>15</v>
      </c>
      <c r="F12631" s="22" t="s">
        <v>27</v>
      </c>
      <c r="G12631" s="1">
        <v>300</v>
      </c>
    </row>
    <row r="12632" spans="2:7">
      <c r="B12632" s="22" t="s">
        <v>250</v>
      </c>
      <c r="C12632" s="22" t="s">
        <v>7</v>
      </c>
      <c r="D12632" s="22" t="s">
        <v>5</v>
      </c>
      <c r="E12632" s="22" t="s">
        <v>28</v>
      </c>
      <c r="F12632" s="22" t="s">
        <v>29</v>
      </c>
      <c r="G12632" s="1">
        <v>1117260.3999999999</v>
      </c>
    </row>
    <row r="12633" spans="2:7">
      <c r="B12633" s="22" t="s">
        <v>250</v>
      </c>
      <c r="C12633" s="22" t="s">
        <v>7</v>
      </c>
      <c r="D12633" s="22" t="s">
        <v>5</v>
      </c>
      <c r="E12633" s="22" t="s">
        <v>28</v>
      </c>
      <c r="F12633" s="22" t="s">
        <v>30</v>
      </c>
      <c r="G12633" s="1">
        <v>128177.49</v>
      </c>
    </row>
    <row r="12634" spans="2:7">
      <c r="B12634" s="22" t="s">
        <v>250</v>
      </c>
      <c r="C12634" s="22" t="s">
        <v>7</v>
      </c>
      <c r="D12634" s="22" t="s">
        <v>5</v>
      </c>
      <c r="E12634" s="22" t="s">
        <v>28</v>
      </c>
      <c r="F12634" s="22" t="s">
        <v>31</v>
      </c>
      <c r="G12634" s="1">
        <v>121362.9</v>
      </c>
    </row>
    <row r="12635" spans="2:7">
      <c r="B12635" s="22" t="s">
        <v>250</v>
      </c>
      <c r="C12635" s="22" t="s">
        <v>7</v>
      </c>
      <c r="D12635" s="22" t="s">
        <v>5</v>
      </c>
      <c r="E12635" s="22" t="s">
        <v>28</v>
      </c>
      <c r="F12635" s="22" t="s">
        <v>33</v>
      </c>
      <c r="G12635" s="1">
        <v>344483.9</v>
      </c>
    </row>
    <row r="12636" spans="2:7">
      <c r="B12636" s="22" t="s">
        <v>250</v>
      </c>
      <c r="C12636" s="22" t="s">
        <v>7</v>
      </c>
      <c r="D12636" s="22" t="s">
        <v>5</v>
      </c>
      <c r="E12636" s="22" t="s">
        <v>34</v>
      </c>
      <c r="F12636" s="22" t="s">
        <v>36</v>
      </c>
      <c r="G12636" s="1">
        <v>36536.97</v>
      </c>
    </row>
    <row r="12637" spans="2:7">
      <c r="B12637" s="22" t="s">
        <v>250</v>
      </c>
      <c r="C12637" s="22" t="s">
        <v>7</v>
      </c>
      <c r="D12637" s="22" t="s">
        <v>5</v>
      </c>
      <c r="E12637" s="22" t="s">
        <v>34</v>
      </c>
      <c r="F12637" s="22" t="s">
        <v>38</v>
      </c>
      <c r="G12637" s="1">
        <v>102660.01</v>
      </c>
    </row>
    <row r="12638" spans="2:7">
      <c r="B12638" s="22" t="s">
        <v>250</v>
      </c>
      <c r="C12638" s="22" t="s">
        <v>7</v>
      </c>
      <c r="D12638" s="22" t="s">
        <v>5</v>
      </c>
      <c r="E12638" s="22" t="s">
        <v>34</v>
      </c>
      <c r="F12638" s="22" t="s">
        <v>39</v>
      </c>
      <c r="G12638" s="1">
        <v>2816585.16</v>
      </c>
    </row>
    <row r="12639" spans="2:7">
      <c r="B12639" s="22" t="s">
        <v>250</v>
      </c>
      <c r="C12639" s="22" t="s">
        <v>7</v>
      </c>
      <c r="D12639" s="22" t="s">
        <v>5</v>
      </c>
      <c r="E12639" s="22" t="s">
        <v>34</v>
      </c>
      <c r="F12639" s="22" t="s">
        <v>40</v>
      </c>
      <c r="G12639" s="1">
        <v>104082.5</v>
      </c>
    </row>
    <row r="12640" spans="2:7">
      <c r="B12640" s="22" t="s">
        <v>250</v>
      </c>
      <c r="C12640" s="22" t="s">
        <v>7</v>
      </c>
      <c r="D12640" s="22" t="s">
        <v>5</v>
      </c>
      <c r="E12640" s="22" t="s">
        <v>34</v>
      </c>
      <c r="F12640" s="22" t="s">
        <v>41</v>
      </c>
      <c r="G12640" s="1">
        <v>43702.73</v>
      </c>
    </row>
    <row r="12641" spans="2:7">
      <c r="B12641" s="22" t="s">
        <v>250</v>
      </c>
      <c r="C12641" s="22" t="s">
        <v>7</v>
      </c>
      <c r="D12641" s="22" t="s">
        <v>5</v>
      </c>
      <c r="E12641" s="22" t="s">
        <v>34</v>
      </c>
      <c r="F12641" s="22" t="s">
        <v>65</v>
      </c>
      <c r="G12641" s="1">
        <v>12664.68</v>
      </c>
    </row>
    <row r="12642" spans="2:7">
      <c r="B12642" s="22" t="s">
        <v>250</v>
      </c>
      <c r="C12642" s="22" t="s">
        <v>7</v>
      </c>
      <c r="D12642" s="22" t="s">
        <v>5</v>
      </c>
      <c r="E12642" s="22" t="s">
        <v>34</v>
      </c>
      <c r="F12642" s="22" t="s">
        <v>42</v>
      </c>
      <c r="G12642" s="1">
        <v>178849.67</v>
      </c>
    </row>
    <row r="12643" spans="2:7">
      <c r="B12643" s="22" t="s">
        <v>250</v>
      </c>
      <c r="C12643" s="22" t="s">
        <v>7</v>
      </c>
      <c r="D12643" s="22" t="s">
        <v>5</v>
      </c>
      <c r="E12643" s="22" t="s">
        <v>34</v>
      </c>
      <c r="F12643" s="22" t="s">
        <v>43</v>
      </c>
      <c r="G12643" s="1">
        <v>448.99</v>
      </c>
    </row>
    <row r="12644" spans="2:7">
      <c r="B12644" s="22" t="s">
        <v>250</v>
      </c>
      <c r="C12644" s="22" t="s">
        <v>7</v>
      </c>
      <c r="D12644" s="22" t="s">
        <v>5</v>
      </c>
      <c r="E12644" s="22" t="s">
        <v>34</v>
      </c>
      <c r="F12644" s="22" t="s">
        <v>45</v>
      </c>
      <c r="G12644" s="1">
        <v>107762.07</v>
      </c>
    </row>
    <row r="12645" spans="2:7">
      <c r="B12645" s="22" t="s">
        <v>250</v>
      </c>
      <c r="C12645" s="22" t="s">
        <v>7</v>
      </c>
      <c r="D12645" s="22" t="s">
        <v>5</v>
      </c>
      <c r="E12645" s="22" t="s">
        <v>34</v>
      </c>
      <c r="F12645" s="22" t="s">
        <v>46</v>
      </c>
      <c r="G12645" s="1">
        <v>97782.68</v>
      </c>
    </row>
    <row r="12646" spans="2:7">
      <c r="B12646" s="22" t="s">
        <v>250</v>
      </c>
      <c r="C12646" s="22" t="s">
        <v>7</v>
      </c>
      <c r="D12646" s="22" t="s">
        <v>5</v>
      </c>
      <c r="E12646" s="22" t="s">
        <v>34</v>
      </c>
      <c r="F12646" s="22" t="s">
        <v>47</v>
      </c>
      <c r="G12646" s="1">
        <v>143848.28</v>
      </c>
    </row>
    <row r="12647" spans="2:7">
      <c r="B12647" s="22" t="s">
        <v>250</v>
      </c>
      <c r="C12647" s="22" t="s">
        <v>7</v>
      </c>
      <c r="D12647" s="22" t="s">
        <v>5</v>
      </c>
      <c r="E12647" s="22" t="s">
        <v>34</v>
      </c>
      <c r="F12647" s="22" t="s">
        <v>48</v>
      </c>
      <c r="G12647" s="1">
        <v>37508.49</v>
      </c>
    </row>
    <row r="12648" spans="2:7">
      <c r="B12648" s="22" t="s">
        <v>250</v>
      </c>
      <c r="C12648" s="22" t="s">
        <v>7</v>
      </c>
      <c r="D12648" s="22" t="s">
        <v>5</v>
      </c>
      <c r="E12648" s="22" t="s">
        <v>34</v>
      </c>
      <c r="F12648" s="22" t="s">
        <v>74</v>
      </c>
      <c r="G12648" s="1">
        <v>25378.04</v>
      </c>
    </row>
    <row r="12649" spans="2:7">
      <c r="B12649" s="22" t="s">
        <v>250</v>
      </c>
      <c r="C12649" s="22" t="s">
        <v>7</v>
      </c>
      <c r="D12649" s="22" t="s">
        <v>5</v>
      </c>
      <c r="E12649" s="22" t="s">
        <v>34</v>
      </c>
      <c r="F12649" s="22" t="s">
        <v>75</v>
      </c>
      <c r="G12649" s="1">
        <v>5758.85</v>
      </c>
    </row>
    <row r="12650" spans="2:7">
      <c r="B12650" s="22" t="s">
        <v>250</v>
      </c>
      <c r="C12650" s="22" t="s">
        <v>7</v>
      </c>
      <c r="D12650" s="22" t="s">
        <v>5</v>
      </c>
      <c r="E12650" s="22" t="s">
        <v>34</v>
      </c>
      <c r="F12650" s="22" t="s">
        <v>88</v>
      </c>
      <c r="G12650" s="1">
        <v>63584.77</v>
      </c>
    </row>
    <row r="12651" spans="2:7">
      <c r="B12651" s="22" t="s">
        <v>250</v>
      </c>
      <c r="C12651" s="22" t="s">
        <v>7</v>
      </c>
      <c r="D12651" s="22" t="s">
        <v>5</v>
      </c>
      <c r="E12651" s="22" t="s">
        <v>34</v>
      </c>
      <c r="F12651" s="22" t="s">
        <v>66</v>
      </c>
      <c r="G12651" s="1">
        <v>49273.68</v>
      </c>
    </row>
    <row r="12652" spans="2:7">
      <c r="B12652" s="22" t="s">
        <v>250</v>
      </c>
      <c r="C12652" s="22" t="s">
        <v>7</v>
      </c>
      <c r="D12652" s="22" t="s">
        <v>5</v>
      </c>
      <c r="E12652" s="22" t="s">
        <v>34</v>
      </c>
      <c r="F12652" s="22" t="s">
        <v>67</v>
      </c>
      <c r="G12652" s="1">
        <v>149911.54999999999</v>
      </c>
    </row>
    <row r="12653" spans="2:7">
      <c r="B12653" s="22" t="s">
        <v>250</v>
      </c>
      <c r="C12653" s="22" t="s">
        <v>7</v>
      </c>
      <c r="D12653" s="22" t="s">
        <v>5</v>
      </c>
      <c r="E12653" s="22" t="s">
        <v>34</v>
      </c>
      <c r="F12653" s="22" t="s">
        <v>49</v>
      </c>
      <c r="G12653" s="1">
        <v>674682.32</v>
      </c>
    </row>
    <row r="12654" spans="2:7">
      <c r="B12654" s="22" t="s">
        <v>250</v>
      </c>
      <c r="C12654" s="22" t="s">
        <v>7</v>
      </c>
      <c r="D12654" s="22" t="s">
        <v>5</v>
      </c>
      <c r="E12654" s="22" t="s">
        <v>34</v>
      </c>
      <c r="F12654" s="22" t="s">
        <v>50</v>
      </c>
      <c r="G12654" s="1">
        <v>56016.7</v>
      </c>
    </row>
    <row r="12655" spans="2:7">
      <c r="B12655" s="22" t="s">
        <v>250</v>
      </c>
      <c r="C12655" s="22" t="s">
        <v>7</v>
      </c>
      <c r="D12655" s="22" t="s">
        <v>5</v>
      </c>
      <c r="E12655" s="22" t="s">
        <v>34</v>
      </c>
      <c r="F12655" s="22" t="s">
        <v>53</v>
      </c>
      <c r="G12655" s="1">
        <v>16927.88</v>
      </c>
    </row>
    <row r="12656" spans="2:7">
      <c r="B12656" s="22" t="s">
        <v>250</v>
      </c>
      <c r="C12656" s="22" t="s">
        <v>7</v>
      </c>
      <c r="D12656" s="22" t="s">
        <v>5</v>
      </c>
      <c r="E12656" s="22" t="s">
        <v>34</v>
      </c>
      <c r="F12656" s="22" t="s">
        <v>56</v>
      </c>
      <c r="G12656" s="1">
        <v>169500.63</v>
      </c>
    </row>
    <row r="12657" spans="2:7">
      <c r="B12657" s="22" t="s">
        <v>250</v>
      </c>
      <c r="C12657" s="22" t="s">
        <v>7</v>
      </c>
      <c r="D12657" s="22" t="s">
        <v>5</v>
      </c>
      <c r="E12657" s="22" t="s">
        <v>34</v>
      </c>
      <c r="F12657" s="22" t="s">
        <v>76</v>
      </c>
      <c r="G12657" s="1">
        <v>99672.76</v>
      </c>
    </row>
    <row r="12658" spans="2:7">
      <c r="B12658" s="22" t="s">
        <v>250</v>
      </c>
      <c r="C12658" s="22" t="s">
        <v>7</v>
      </c>
      <c r="D12658" s="22" t="s">
        <v>5</v>
      </c>
      <c r="E12658" s="22" t="s">
        <v>34</v>
      </c>
      <c r="F12658" s="22" t="s">
        <v>57</v>
      </c>
      <c r="G12658" s="1">
        <v>403975.85</v>
      </c>
    </row>
    <row r="12659" spans="2:7">
      <c r="B12659" s="22" t="s">
        <v>250</v>
      </c>
      <c r="C12659" s="22" t="s">
        <v>7</v>
      </c>
      <c r="D12659" s="22" t="s">
        <v>5</v>
      </c>
      <c r="E12659" s="22" t="s">
        <v>59</v>
      </c>
      <c r="F12659" s="22" t="s">
        <v>55</v>
      </c>
      <c r="G12659" s="1">
        <v>64091.73</v>
      </c>
    </row>
    <row r="12660" spans="2:7">
      <c r="B12660" s="22" t="s">
        <v>250</v>
      </c>
      <c r="C12660" s="22" t="s">
        <v>7</v>
      </c>
      <c r="D12660" s="22" t="s">
        <v>5</v>
      </c>
      <c r="E12660" s="22" t="s">
        <v>60</v>
      </c>
      <c r="F12660" s="22" t="s">
        <v>79</v>
      </c>
      <c r="G12660" s="1">
        <v>32835.86</v>
      </c>
    </row>
    <row r="12661" spans="2:7">
      <c r="B12661" s="22" t="s">
        <v>250</v>
      </c>
      <c r="C12661" s="22" t="s">
        <v>7</v>
      </c>
      <c r="D12661" s="22" t="s">
        <v>7</v>
      </c>
      <c r="E12661" s="22" t="s">
        <v>5</v>
      </c>
      <c r="F12661" s="22" t="s">
        <v>6</v>
      </c>
      <c r="G12661" s="1">
        <v>213.03</v>
      </c>
    </row>
    <row r="12662" spans="2:7">
      <c r="B12662" s="22" t="s">
        <v>250</v>
      </c>
      <c r="C12662" s="22" t="s">
        <v>7</v>
      </c>
      <c r="D12662" s="22" t="s">
        <v>7</v>
      </c>
      <c r="E12662" s="22" t="s">
        <v>8</v>
      </c>
      <c r="F12662" s="22" t="s">
        <v>9</v>
      </c>
      <c r="G12662" s="1">
        <v>2572343.2599999998</v>
      </c>
    </row>
    <row r="12663" spans="2:7">
      <c r="B12663" s="22" t="s">
        <v>250</v>
      </c>
      <c r="C12663" s="22" t="s">
        <v>7</v>
      </c>
      <c r="D12663" s="22" t="s">
        <v>7</v>
      </c>
      <c r="E12663" s="22" t="s">
        <v>8</v>
      </c>
      <c r="F12663" s="22" t="s">
        <v>10</v>
      </c>
      <c r="G12663" s="1">
        <v>13271.82</v>
      </c>
    </row>
    <row r="12664" spans="2:7">
      <c r="B12664" s="22" t="s">
        <v>250</v>
      </c>
      <c r="C12664" s="22" t="s">
        <v>7</v>
      </c>
      <c r="D12664" s="22" t="s">
        <v>7</v>
      </c>
      <c r="E12664" s="22" t="s">
        <v>8</v>
      </c>
      <c r="F12664" s="22" t="s">
        <v>11</v>
      </c>
      <c r="G12664" s="1">
        <v>1818.21</v>
      </c>
    </row>
    <row r="12665" spans="2:7">
      <c r="B12665" s="22" t="s">
        <v>250</v>
      </c>
      <c r="C12665" s="22" t="s">
        <v>7</v>
      </c>
      <c r="D12665" s="22" t="s">
        <v>7</v>
      </c>
      <c r="E12665" s="22" t="s">
        <v>8</v>
      </c>
      <c r="F12665" s="22" t="s">
        <v>12</v>
      </c>
      <c r="G12665" s="1">
        <v>236361</v>
      </c>
    </row>
    <row r="12666" spans="2:7">
      <c r="B12666" s="22" t="s">
        <v>250</v>
      </c>
      <c r="C12666" s="22" t="s">
        <v>7</v>
      </c>
      <c r="D12666" s="22" t="s">
        <v>7</v>
      </c>
      <c r="E12666" s="22" t="s">
        <v>8</v>
      </c>
      <c r="F12666" s="22" t="s">
        <v>13</v>
      </c>
      <c r="G12666" s="1">
        <v>1395.81</v>
      </c>
    </row>
    <row r="12667" spans="2:7">
      <c r="B12667" s="22" t="s">
        <v>250</v>
      </c>
      <c r="C12667" s="22" t="s">
        <v>7</v>
      </c>
      <c r="D12667" s="22" t="s">
        <v>7</v>
      </c>
      <c r="E12667" s="22" t="s">
        <v>14</v>
      </c>
      <c r="F12667" s="22" t="s">
        <v>9</v>
      </c>
      <c r="G12667" s="1">
        <v>1400042.54</v>
      </c>
    </row>
    <row r="12668" spans="2:7">
      <c r="B12668" s="22" t="s">
        <v>250</v>
      </c>
      <c r="C12668" s="22" t="s">
        <v>7</v>
      </c>
      <c r="D12668" s="22" t="s">
        <v>7</v>
      </c>
      <c r="E12668" s="22" t="s">
        <v>14</v>
      </c>
      <c r="F12668" s="22" t="s">
        <v>10</v>
      </c>
      <c r="G12668" s="1">
        <v>58930.59</v>
      </c>
    </row>
    <row r="12669" spans="2:7">
      <c r="B12669" s="22" t="s">
        <v>250</v>
      </c>
      <c r="C12669" s="22" t="s">
        <v>7</v>
      </c>
      <c r="D12669" s="22" t="s">
        <v>7</v>
      </c>
      <c r="E12669" s="22" t="s">
        <v>14</v>
      </c>
      <c r="F12669" s="22" t="s">
        <v>11</v>
      </c>
      <c r="G12669" s="1">
        <v>10789.25</v>
      </c>
    </row>
    <row r="12670" spans="2:7">
      <c r="B12670" s="22" t="s">
        <v>250</v>
      </c>
      <c r="C12670" s="22" t="s">
        <v>7</v>
      </c>
      <c r="D12670" s="22" t="s">
        <v>7</v>
      </c>
      <c r="E12670" s="22" t="s">
        <v>14</v>
      </c>
      <c r="F12670" s="22" t="s">
        <v>12</v>
      </c>
      <c r="G12670" s="1">
        <v>148892.85999999999</v>
      </c>
    </row>
    <row r="12671" spans="2:7">
      <c r="B12671" s="22" t="s">
        <v>250</v>
      </c>
      <c r="C12671" s="22" t="s">
        <v>7</v>
      </c>
      <c r="D12671" s="22" t="s">
        <v>7</v>
      </c>
      <c r="E12671" s="22" t="s">
        <v>15</v>
      </c>
      <c r="F12671" s="22" t="s">
        <v>16</v>
      </c>
      <c r="G12671" s="1">
        <v>84784.09</v>
      </c>
    </row>
    <row r="12672" spans="2:7">
      <c r="B12672" s="22" t="s">
        <v>250</v>
      </c>
      <c r="C12672" s="22" t="s">
        <v>7</v>
      </c>
      <c r="D12672" s="22" t="s">
        <v>7</v>
      </c>
      <c r="E12672" s="22" t="s">
        <v>15</v>
      </c>
      <c r="F12672" s="22" t="s">
        <v>71</v>
      </c>
      <c r="G12672" s="1">
        <v>68336.06</v>
      </c>
    </row>
    <row r="12673" spans="2:7">
      <c r="B12673" s="22" t="s">
        <v>250</v>
      </c>
      <c r="C12673" s="22" t="s">
        <v>7</v>
      </c>
      <c r="D12673" s="22" t="s">
        <v>7</v>
      </c>
      <c r="E12673" s="22" t="s">
        <v>15</v>
      </c>
      <c r="F12673" s="22" t="s">
        <v>17</v>
      </c>
      <c r="G12673" s="1">
        <v>217044.05</v>
      </c>
    </row>
    <row r="12674" spans="2:7">
      <c r="B12674" s="22" t="s">
        <v>250</v>
      </c>
      <c r="C12674" s="22" t="s">
        <v>7</v>
      </c>
      <c r="D12674" s="22" t="s">
        <v>7</v>
      </c>
      <c r="E12674" s="22" t="s">
        <v>15</v>
      </c>
      <c r="F12674" s="22" t="s">
        <v>18</v>
      </c>
      <c r="G12674" s="1">
        <v>124275.23</v>
      </c>
    </row>
    <row r="12675" spans="2:7">
      <c r="B12675" s="22" t="s">
        <v>250</v>
      </c>
      <c r="C12675" s="22" t="s">
        <v>7</v>
      </c>
      <c r="D12675" s="22" t="s">
        <v>7</v>
      </c>
      <c r="E12675" s="22" t="s">
        <v>15</v>
      </c>
      <c r="F12675" s="22" t="s">
        <v>19</v>
      </c>
      <c r="G12675" s="1">
        <v>424192.58</v>
      </c>
    </row>
    <row r="12676" spans="2:7">
      <c r="B12676" s="22" t="s">
        <v>250</v>
      </c>
      <c r="C12676" s="22" t="s">
        <v>7</v>
      </c>
      <c r="D12676" s="22" t="s">
        <v>7</v>
      </c>
      <c r="E12676" s="22" t="s">
        <v>15</v>
      </c>
      <c r="F12676" s="22" t="s">
        <v>20</v>
      </c>
      <c r="G12676" s="1">
        <v>183677.83</v>
      </c>
    </row>
    <row r="12677" spans="2:7">
      <c r="B12677" s="22" t="s">
        <v>250</v>
      </c>
      <c r="C12677" s="22" t="s">
        <v>7</v>
      </c>
      <c r="D12677" s="22" t="s">
        <v>7</v>
      </c>
      <c r="E12677" s="22" t="s">
        <v>15</v>
      </c>
      <c r="F12677" s="22" t="s">
        <v>21</v>
      </c>
      <c r="G12677" s="1">
        <v>3213.43</v>
      </c>
    </row>
    <row r="12678" spans="2:7">
      <c r="B12678" s="22" t="s">
        <v>250</v>
      </c>
      <c r="C12678" s="22" t="s">
        <v>7</v>
      </c>
      <c r="D12678" s="22" t="s">
        <v>7</v>
      </c>
      <c r="E12678" s="22" t="s">
        <v>15</v>
      </c>
      <c r="F12678" s="22" t="s">
        <v>22</v>
      </c>
      <c r="G12678" s="1">
        <v>2379.92</v>
      </c>
    </row>
    <row r="12679" spans="2:7">
      <c r="B12679" s="22" t="s">
        <v>250</v>
      </c>
      <c r="C12679" s="22" t="s">
        <v>7</v>
      </c>
      <c r="D12679" s="22" t="s">
        <v>7</v>
      </c>
      <c r="E12679" s="22" t="s">
        <v>15</v>
      </c>
      <c r="F12679" s="22" t="s">
        <v>23</v>
      </c>
      <c r="G12679" s="1">
        <v>14375.66</v>
      </c>
    </row>
    <row r="12680" spans="2:7">
      <c r="B12680" s="22" t="s">
        <v>250</v>
      </c>
      <c r="C12680" s="22" t="s">
        <v>7</v>
      </c>
      <c r="D12680" s="22" t="s">
        <v>7</v>
      </c>
      <c r="E12680" s="22" t="s">
        <v>15</v>
      </c>
      <c r="F12680" s="22" t="s">
        <v>24</v>
      </c>
      <c r="G12680" s="1">
        <v>66303.62</v>
      </c>
    </row>
    <row r="12681" spans="2:7">
      <c r="B12681" s="22" t="s">
        <v>250</v>
      </c>
      <c r="C12681" s="22" t="s">
        <v>7</v>
      </c>
      <c r="D12681" s="22" t="s">
        <v>7</v>
      </c>
      <c r="E12681" s="22" t="s">
        <v>15</v>
      </c>
      <c r="F12681" s="22" t="s">
        <v>25</v>
      </c>
      <c r="G12681" s="1">
        <v>232565.3</v>
      </c>
    </row>
    <row r="12682" spans="2:7">
      <c r="B12682" s="22" t="s">
        <v>250</v>
      </c>
      <c r="C12682" s="22" t="s">
        <v>7</v>
      </c>
      <c r="D12682" s="22" t="s">
        <v>7</v>
      </c>
      <c r="E12682" s="22" t="s">
        <v>15</v>
      </c>
      <c r="F12682" s="22" t="s">
        <v>26</v>
      </c>
      <c r="G12682" s="1">
        <v>260546.15</v>
      </c>
    </row>
    <row r="12683" spans="2:7">
      <c r="B12683" s="22" t="s">
        <v>250</v>
      </c>
      <c r="C12683" s="22" t="s">
        <v>7</v>
      </c>
      <c r="D12683" s="22" t="s">
        <v>7</v>
      </c>
      <c r="E12683" s="22" t="s">
        <v>15</v>
      </c>
      <c r="F12683" s="22" t="s">
        <v>27</v>
      </c>
      <c r="G12683" s="1">
        <v>1700</v>
      </c>
    </row>
    <row r="12684" spans="2:7">
      <c r="B12684" s="22" t="s">
        <v>250</v>
      </c>
      <c r="C12684" s="22" t="s">
        <v>7</v>
      </c>
      <c r="D12684" s="22" t="s">
        <v>7</v>
      </c>
      <c r="E12684" s="22" t="s">
        <v>28</v>
      </c>
      <c r="F12684" s="22" t="s">
        <v>29</v>
      </c>
      <c r="G12684" s="1">
        <v>264973.88</v>
      </c>
    </row>
    <row r="12685" spans="2:7">
      <c r="B12685" s="22" t="s">
        <v>250</v>
      </c>
      <c r="C12685" s="22" t="s">
        <v>7</v>
      </c>
      <c r="D12685" s="22" t="s">
        <v>7</v>
      </c>
      <c r="E12685" s="22" t="s">
        <v>28</v>
      </c>
      <c r="F12685" s="22" t="s">
        <v>33</v>
      </c>
      <c r="G12685" s="1">
        <v>104458.66</v>
      </c>
    </row>
    <row r="12686" spans="2:7">
      <c r="B12686" s="22" t="s">
        <v>250</v>
      </c>
      <c r="C12686" s="22" t="s">
        <v>7</v>
      </c>
      <c r="D12686" s="22" t="s">
        <v>7</v>
      </c>
      <c r="E12686" s="22" t="s">
        <v>34</v>
      </c>
      <c r="F12686" s="22" t="s">
        <v>38</v>
      </c>
      <c r="G12686" s="1">
        <v>8491.9500000000007</v>
      </c>
    </row>
    <row r="12687" spans="2:7">
      <c r="B12687" s="22" t="s">
        <v>250</v>
      </c>
      <c r="C12687" s="22" t="s">
        <v>7</v>
      </c>
      <c r="D12687" s="22" t="s">
        <v>7</v>
      </c>
      <c r="E12687" s="22" t="s">
        <v>34</v>
      </c>
      <c r="F12687" s="22" t="s">
        <v>39</v>
      </c>
      <c r="G12687" s="1">
        <v>1258519.44</v>
      </c>
    </row>
    <row r="12688" spans="2:7">
      <c r="B12688" s="22" t="s">
        <v>250</v>
      </c>
      <c r="C12688" s="22" t="s">
        <v>7</v>
      </c>
      <c r="D12688" s="22" t="s">
        <v>7</v>
      </c>
      <c r="E12688" s="22" t="s">
        <v>34</v>
      </c>
      <c r="F12688" s="22" t="s">
        <v>75</v>
      </c>
      <c r="G12688" s="1">
        <v>6062.23</v>
      </c>
    </row>
    <row r="12689" spans="2:7">
      <c r="B12689" s="22" t="s">
        <v>250</v>
      </c>
      <c r="C12689" s="22" t="s">
        <v>7</v>
      </c>
      <c r="D12689" s="22" t="s">
        <v>7</v>
      </c>
      <c r="E12689" s="22" t="s">
        <v>34</v>
      </c>
      <c r="F12689" s="22" t="s">
        <v>66</v>
      </c>
      <c r="G12689" s="1">
        <v>2542.11</v>
      </c>
    </row>
    <row r="12690" spans="2:7">
      <c r="B12690" s="22" t="s">
        <v>250</v>
      </c>
      <c r="C12690" s="22" t="s">
        <v>7</v>
      </c>
      <c r="D12690" s="22" t="s">
        <v>7</v>
      </c>
      <c r="E12690" s="22" t="s">
        <v>34</v>
      </c>
      <c r="F12690" s="22" t="s">
        <v>85</v>
      </c>
      <c r="G12690" s="1">
        <v>4430.45</v>
      </c>
    </row>
    <row r="12691" spans="2:7">
      <c r="B12691" s="22" t="s">
        <v>250</v>
      </c>
      <c r="C12691" s="22" t="s">
        <v>7</v>
      </c>
      <c r="D12691" s="22" t="s">
        <v>7</v>
      </c>
      <c r="E12691" s="22" t="s">
        <v>59</v>
      </c>
      <c r="F12691" s="22" t="s">
        <v>55</v>
      </c>
      <c r="G12691" s="1">
        <v>4130.72</v>
      </c>
    </row>
    <row r="12692" spans="2:7">
      <c r="B12692" s="22" t="s">
        <v>251</v>
      </c>
      <c r="C12692" s="22" t="s">
        <v>7</v>
      </c>
      <c r="D12692" s="22" t="s">
        <v>5</v>
      </c>
      <c r="E12692" s="22" t="s">
        <v>5</v>
      </c>
      <c r="F12692" s="22" t="s">
        <v>6</v>
      </c>
      <c r="G12692" s="1">
        <v>3256.4</v>
      </c>
    </row>
    <row r="12693" spans="2:7">
      <c r="B12693" s="22" t="s">
        <v>251</v>
      </c>
      <c r="C12693" s="22" t="s">
        <v>7</v>
      </c>
      <c r="D12693" s="22" t="s">
        <v>5</v>
      </c>
      <c r="E12693" s="22" t="s">
        <v>7</v>
      </c>
      <c r="F12693" s="22" t="s">
        <v>6</v>
      </c>
      <c r="G12693" s="1">
        <v>-47243.38</v>
      </c>
    </row>
    <row r="12694" spans="2:7">
      <c r="B12694" s="22" t="s">
        <v>251</v>
      </c>
      <c r="C12694" s="22" t="s">
        <v>7</v>
      </c>
      <c r="D12694" s="22" t="s">
        <v>5</v>
      </c>
      <c r="E12694" s="22" t="s">
        <v>8</v>
      </c>
      <c r="F12694" s="22" t="s">
        <v>9</v>
      </c>
      <c r="G12694" s="1">
        <v>776857.89</v>
      </c>
    </row>
    <row r="12695" spans="2:7">
      <c r="B12695" s="22" t="s">
        <v>251</v>
      </c>
      <c r="C12695" s="22" t="s">
        <v>7</v>
      </c>
      <c r="D12695" s="22" t="s">
        <v>5</v>
      </c>
      <c r="E12695" s="22" t="s">
        <v>8</v>
      </c>
      <c r="F12695" s="22" t="s">
        <v>10</v>
      </c>
      <c r="G12695" s="1">
        <v>15289.19</v>
      </c>
    </row>
    <row r="12696" spans="2:7">
      <c r="B12696" s="22" t="s">
        <v>251</v>
      </c>
      <c r="C12696" s="22" t="s">
        <v>7</v>
      </c>
      <c r="D12696" s="22" t="s">
        <v>5</v>
      </c>
      <c r="E12696" s="22" t="s">
        <v>8</v>
      </c>
      <c r="F12696" s="22" t="s">
        <v>11</v>
      </c>
      <c r="G12696" s="1">
        <v>3893.98</v>
      </c>
    </row>
    <row r="12697" spans="2:7">
      <c r="B12697" s="22" t="s">
        <v>251</v>
      </c>
      <c r="C12697" s="22" t="s">
        <v>7</v>
      </c>
      <c r="D12697" s="22" t="s">
        <v>5</v>
      </c>
      <c r="E12697" s="22" t="s">
        <v>8</v>
      </c>
      <c r="F12697" s="22" t="s">
        <v>12</v>
      </c>
      <c r="G12697" s="1">
        <v>15570.4</v>
      </c>
    </row>
    <row r="12698" spans="2:7">
      <c r="B12698" s="22" t="s">
        <v>251</v>
      </c>
      <c r="C12698" s="22" t="s">
        <v>7</v>
      </c>
      <c r="D12698" s="22" t="s">
        <v>5</v>
      </c>
      <c r="E12698" s="22" t="s">
        <v>8</v>
      </c>
      <c r="F12698" s="22" t="s">
        <v>13</v>
      </c>
      <c r="G12698" s="1">
        <v>2486.25</v>
      </c>
    </row>
    <row r="12699" spans="2:7">
      <c r="B12699" s="22" t="s">
        <v>251</v>
      </c>
      <c r="C12699" s="22" t="s">
        <v>7</v>
      </c>
      <c r="D12699" s="22" t="s">
        <v>5</v>
      </c>
      <c r="E12699" s="22" t="s">
        <v>14</v>
      </c>
      <c r="F12699" s="22" t="s">
        <v>9</v>
      </c>
      <c r="G12699" s="1">
        <v>332262.88</v>
      </c>
    </row>
    <row r="12700" spans="2:7">
      <c r="B12700" s="22" t="s">
        <v>251</v>
      </c>
      <c r="C12700" s="22" t="s">
        <v>7</v>
      </c>
      <c r="D12700" s="22" t="s">
        <v>5</v>
      </c>
      <c r="E12700" s="22" t="s">
        <v>14</v>
      </c>
      <c r="F12700" s="22" t="s">
        <v>10</v>
      </c>
      <c r="G12700" s="1">
        <v>4851.29</v>
      </c>
    </row>
    <row r="12701" spans="2:7">
      <c r="B12701" s="22" t="s">
        <v>251</v>
      </c>
      <c r="C12701" s="22" t="s">
        <v>7</v>
      </c>
      <c r="D12701" s="22" t="s">
        <v>5</v>
      </c>
      <c r="E12701" s="22" t="s">
        <v>14</v>
      </c>
      <c r="F12701" s="22" t="s">
        <v>11</v>
      </c>
      <c r="G12701" s="1">
        <v>22867.63</v>
      </c>
    </row>
    <row r="12702" spans="2:7">
      <c r="B12702" s="22" t="s">
        <v>251</v>
      </c>
      <c r="C12702" s="22" t="s">
        <v>7</v>
      </c>
      <c r="D12702" s="22" t="s">
        <v>5</v>
      </c>
      <c r="E12702" s="22" t="s">
        <v>14</v>
      </c>
      <c r="F12702" s="22" t="s">
        <v>12</v>
      </c>
      <c r="G12702" s="1">
        <v>1000</v>
      </c>
    </row>
    <row r="12703" spans="2:7">
      <c r="B12703" s="22" t="s">
        <v>251</v>
      </c>
      <c r="C12703" s="22" t="s">
        <v>7</v>
      </c>
      <c r="D12703" s="22" t="s">
        <v>5</v>
      </c>
      <c r="E12703" s="22" t="s">
        <v>14</v>
      </c>
      <c r="F12703" s="22" t="s">
        <v>13</v>
      </c>
      <c r="G12703" s="1">
        <v>1591.91</v>
      </c>
    </row>
    <row r="12704" spans="2:7">
      <c r="B12704" s="22" t="s">
        <v>251</v>
      </c>
      <c r="C12704" s="22" t="s">
        <v>7</v>
      </c>
      <c r="D12704" s="22" t="s">
        <v>5</v>
      </c>
      <c r="E12704" s="22" t="s">
        <v>15</v>
      </c>
      <c r="F12704" s="22" t="s">
        <v>17</v>
      </c>
      <c r="G12704" s="1">
        <v>61369.32</v>
      </c>
    </row>
    <row r="12705" spans="2:7">
      <c r="B12705" s="22" t="s">
        <v>251</v>
      </c>
      <c r="C12705" s="22" t="s">
        <v>7</v>
      </c>
      <c r="D12705" s="22" t="s">
        <v>5</v>
      </c>
      <c r="E12705" s="22" t="s">
        <v>15</v>
      </c>
      <c r="F12705" s="22" t="s">
        <v>18</v>
      </c>
      <c r="G12705" s="1">
        <v>27474.07</v>
      </c>
    </row>
    <row r="12706" spans="2:7">
      <c r="B12706" s="22" t="s">
        <v>251</v>
      </c>
      <c r="C12706" s="22" t="s">
        <v>7</v>
      </c>
      <c r="D12706" s="22" t="s">
        <v>5</v>
      </c>
      <c r="E12706" s="22" t="s">
        <v>15</v>
      </c>
      <c r="F12706" s="22" t="s">
        <v>19</v>
      </c>
      <c r="G12706" s="1">
        <v>125051.65</v>
      </c>
    </row>
    <row r="12707" spans="2:7">
      <c r="B12707" s="22" t="s">
        <v>251</v>
      </c>
      <c r="C12707" s="22" t="s">
        <v>7</v>
      </c>
      <c r="D12707" s="22" t="s">
        <v>5</v>
      </c>
      <c r="E12707" s="22" t="s">
        <v>15</v>
      </c>
      <c r="F12707" s="22" t="s">
        <v>20</v>
      </c>
      <c r="G12707" s="1">
        <v>45843.39</v>
      </c>
    </row>
    <row r="12708" spans="2:7">
      <c r="B12708" s="22" t="s">
        <v>251</v>
      </c>
      <c r="C12708" s="22" t="s">
        <v>7</v>
      </c>
      <c r="D12708" s="22" t="s">
        <v>5</v>
      </c>
      <c r="E12708" s="22" t="s">
        <v>15</v>
      </c>
      <c r="F12708" s="22" t="s">
        <v>21</v>
      </c>
      <c r="G12708" s="1">
        <v>389.68</v>
      </c>
    </row>
    <row r="12709" spans="2:7">
      <c r="B12709" s="22" t="s">
        <v>251</v>
      </c>
      <c r="C12709" s="22" t="s">
        <v>7</v>
      </c>
      <c r="D12709" s="22" t="s">
        <v>5</v>
      </c>
      <c r="E12709" s="22" t="s">
        <v>15</v>
      </c>
      <c r="F12709" s="22" t="s">
        <v>22</v>
      </c>
      <c r="G12709" s="1">
        <v>210.74</v>
      </c>
    </row>
    <row r="12710" spans="2:7">
      <c r="B12710" s="22" t="s">
        <v>251</v>
      </c>
      <c r="C12710" s="22" t="s">
        <v>7</v>
      </c>
      <c r="D12710" s="22" t="s">
        <v>5</v>
      </c>
      <c r="E12710" s="22" t="s">
        <v>15</v>
      </c>
      <c r="F12710" s="22" t="s">
        <v>23</v>
      </c>
      <c r="G12710" s="1">
        <v>4458.22</v>
      </c>
    </row>
    <row r="12711" spans="2:7">
      <c r="B12711" s="22" t="s">
        <v>251</v>
      </c>
      <c r="C12711" s="22" t="s">
        <v>7</v>
      </c>
      <c r="D12711" s="22" t="s">
        <v>5</v>
      </c>
      <c r="E12711" s="22" t="s">
        <v>15</v>
      </c>
      <c r="F12711" s="22" t="s">
        <v>24</v>
      </c>
      <c r="G12711" s="1">
        <v>9366.6299999999992</v>
      </c>
    </row>
    <row r="12712" spans="2:7">
      <c r="B12712" s="22" t="s">
        <v>251</v>
      </c>
      <c r="C12712" s="22" t="s">
        <v>7</v>
      </c>
      <c r="D12712" s="22" t="s">
        <v>5</v>
      </c>
      <c r="E12712" s="22" t="s">
        <v>15</v>
      </c>
      <c r="F12712" s="22" t="s">
        <v>25</v>
      </c>
      <c r="G12712" s="1">
        <v>133193.51999999999</v>
      </c>
    </row>
    <row r="12713" spans="2:7">
      <c r="B12713" s="22" t="s">
        <v>251</v>
      </c>
      <c r="C12713" s="22" t="s">
        <v>7</v>
      </c>
      <c r="D12713" s="22" t="s">
        <v>5</v>
      </c>
      <c r="E12713" s="22" t="s">
        <v>15</v>
      </c>
      <c r="F12713" s="22" t="s">
        <v>26</v>
      </c>
      <c r="G12713" s="1">
        <v>121153.97</v>
      </c>
    </row>
    <row r="12714" spans="2:7">
      <c r="B12714" s="22" t="s">
        <v>251</v>
      </c>
      <c r="C12714" s="22" t="s">
        <v>7</v>
      </c>
      <c r="D12714" s="22" t="s">
        <v>5</v>
      </c>
      <c r="E12714" s="22" t="s">
        <v>28</v>
      </c>
      <c r="F12714" s="22" t="s">
        <v>29</v>
      </c>
      <c r="G12714" s="1">
        <v>65429.07</v>
      </c>
    </row>
    <row r="12715" spans="2:7">
      <c r="B12715" s="22" t="s">
        <v>251</v>
      </c>
      <c r="C12715" s="22" t="s">
        <v>7</v>
      </c>
      <c r="D12715" s="22" t="s">
        <v>5</v>
      </c>
      <c r="E12715" s="22" t="s">
        <v>28</v>
      </c>
      <c r="F12715" s="22" t="s">
        <v>30</v>
      </c>
      <c r="G12715" s="1">
        <v>12786.3</v>
      </c>
    </row>
    <row r="12716" spans="2:7">
      <c r="B12716" s="22" t="s">
        <v>251</v>
      </c>
      <c r="C12716" s="22" t="s">
        <v>7</v>
      </c>
      <c r="D12716" s="22" t="s">
        <v>5</v>
      </c>
      <c r="E12716" s="22" t="s">
        <v>28</v>
      </c>
      <c r="F12716" s="22" t="s">
        <v>31</v>
      </c>
      <c r="G12716" s="1">
        <v>11716.29</v>
      </c>
    </row>
    <row r="12717" spans="2:7">
      <c r="B12717" s="22" t="s">
        <v>251</v>
      </c>
      <c r="C12717" s="22" t="s">
        <v>7</v>
      </c>
      <c r="D12717" s="22" t="s">
        <v>5</v>
      </c>
      <c r="E12717" s="22" t="s">
        <v>28</v>
      </c>
      <c r="F12717" s="22" t="s">
        <v>33</v>
      </c>
      <c r="G12717" s="1">
        <v>18919.73</v>
      </c>
    </row>
    <row r="12718" spans="2:7">
      <c r="B12718" s="22" t="s">
        <v>251</v>
      </c>
      <c r="C12718" s="22" t="s">
        <v>7</v>
      </c>
      <c r="D12718" s="22" t="s">
        <v>5</v>
      </c>
      <c r="E12718" s="22" t="s">
        <v>34</v>
      </c>
      <c r="F12718" s="22" t="s">
        <v>36</v>
      </c>
      <c r="G12718" s="1">
        <v>805.06</v>
      </c>
    </row>
    <row r="12719" spans="2:7">
      <c r="B12719" s="22" t="s">
        <v>251</v>
      </c>
      <c r="C12719" s="22" t="s">
        <v>7</v>
      </c>
      <c r="D12719" s="22" t="s">
        <v>5</v>
      </c>
      <c r="E12719" s="22" t="s">
        <v>34</v>
      </c>
      <c r="F12719" s="22" t="s">
        <v>37</v>
      </c>
      <c r="G12719" s="1">
        <v>519</v>
      </c>
    </row>
    <row r="12720" spans="2:7">
      <c r="B12720" s="22" t="s">
        <v>251</v>
      </c>
      <c r="C12720" s="22" t="s">
        <v>7</v>
      </c>
      <c r="D12720" s="22" t="s">
        <v>5</v>
      </c>
      <c r="E12720" s="22" t="s">
        <v>34</v>
      </c>
      <c r="F12720" s="22" t="s">
        <v>38</v>
      </c>
      <c r="G12720" s="1">
        <v>3010.97</v>
      </c>
    </row>
    <row r="12721" spans="2:7">
      <c r="B12721" s="22" t="s">
        <v>251</v>
      </c>
      <c r="C12721" s="22" t="s">
        <v>7</v>
      </c>
      <c r="D12721" s="22" t="s">
        <v>5</v>
      </c>
      <c r="E12721" s="22" t="s">
        <v>34</v>
      </c>
      <c r="F12721" s="22" t="s">
        <v>39</v>
      </c>
      <c r="G12721" s="1">
        <v>51908.1</v>
      </c>
    </row>
    <row r="12722" spans="2:7">
      <c r="B12722" s="22" t="s">
        <v>251</v>
      </c>
      <c r="C12722" s="22" t="s">
        <v>7</v>
      </c>
      <c r="D12722" s="22" t="s">
        <v>5</v>
      </c>
      <c r="E12722" s="22" t="s">
        <v>34</v>
      </c>
      <c r="F12722" s="22" t="s">
        <v>41</v>
      </c>
      <c r="G12722" s="1">
        <v>1131</v>
      </c>
    </row>
    <row r="12723" spans="2:7">
      <c r="B12723" s="22" t="s">
        <v>251</v>
      </c>
      <c r="C12723" s="22" t="s">
        <v>7</v>
      </c>
      <c r="D12723" s="22" t="s">
        <v>5</v>
      </c>
      <c r="E12723" s="22" t="s">
        <v>34</v>
      </c>
      <c r="F12723" s="22" t="s">
        <v>42</v>
      </c>
      <c r="G12723" s="1">
        <v>13227.42</v>
      </c>
    </row>
    <row r="12724" spans="2:7">
      <c r="B12724" s="22" t="s">
        <v>251</v>
      </c>
      <c r="C12724" s="22" t="s">
        <v>7</v>
      </c>
      <c r="D12724" s="22" t="s">
        <v>5</v>
      </c>
      <c r="E12724" s="22" t="s">
        <v>34</v>
      </c>
      <c r="F12724" s="22" t="s">
        <v>43</v>
      </c>
      <c r="G12724" s="1">
        <v>14680</v>
      </c>
    </row>
    <row r="12725" spans="2:7">
      <c r="B12725" s="22" t="s">
        <v>251</v>
      </c>
      <c r="C12725" s="22" t="s">
        <v>7</v>
      </c>
      <c r="D12725" s="22" t="s">
        <v>5</v>
      </c>
      <c r="E12725" s="22" t="s">
        <v>34</v>
      </c>
      <c r="F12725" s="22" t="s">
        <v>45</v>
      </c>
      <c r="G12725" s="1">
        <v>20430.38</v>
      </c>
    </row>
    <row r="12726" spans="2:7">
      <c r="B12726" s="22" t="s">
        <v>251</v>
      </c>
      <c r="C12726" s="22" t="s">
        <v>7</v>
      </c>
      <c r="D12726" s="22" t="s">
        <v>5</v>
      </c>
      <c r="E12726" s="22" t="s">
        <v>34</v>
      </c>
      <c r="F12726" s="22" t="s">
        <v>46</v>
      </c>
      <c r="G12726" s="1">
        <v>5388.5</v>
      </c>
    </row>
    <row r="12727" spans="2:7">
      <c r="B12727" s="22" t="s">
        <v>251</v>
      </c>
      <c r="C12727" s="22" t="s">
        <v>7</v>
      </c>
      <c r="D12727" s="22" t="s">
        <v>5</v>
      </c>
      <c r="E12727" s="22" t="s">
        <v>34</v>
      </c>
      <c r="F12727" s="22" t="s">
        <v>47</v>
      </c>
      <c r="G12727" s="1">
        <v>6033.69</v>
      </c>
    </row>
    <row r="12728" spans="2:7">
      <c r="B12728" s="22" t="s">
        <v>251</v>
      </c>
      <c r="C12728" s="22" t="s">
        <v>7</v>
      </c>
      <c r="D12728" s="22" t="s">
        <v>5</v>
      </c>
      <c r="E12728" s="22" t="s">
        <v>34</v>
      </c>
      <c r="F12728" s="22" t="s">
        <v>48</v>
      </c>
      <c r="G12728" s="1">
        <v>1003.98</v>
      </c>
    </row>
    <row r="12729" spans="2:7">
      <c r="B12729" s="22" t="s">
        <v>251</v>
      </c>
      <c r="C12729" s="22" t="s">
        <v>7</v>
      </c>
      <c r="D12729" s="22" t="s">
        <v>5</v>
      </c>
      <c r="E12729" s="22" t="s">
        <v>34</v>
      </c>
      <c r="F12729" s="22" t="s">
        <v>75</v>
      </c>
      <c r="G12729" s="1">
        <v>11519.65</v>
      </c>
    </row>
    <row r="12730" spans="2:7">
      <c r="B12730" s="22" t="s">
        <v>251</v>
      </c>
      <c r="C12730" s="22" t="s">
        <v>7</v>
      </c>
      <c r="D12730" s="22" t="s">
        <v>5</v>
      </c>
      <c r="E12730" s="22" t="s">
        <v>34</v>
      </c>
      <c r="F12730" s="22" t="s">
        <v>66</v>
      </c>
      <c r="G12730" s="1">
        <v>15260.91</v>
      </c>
    </row>
    <row r="12731" spans="2:7">
      <c r="B12731" s="22" t="s">
        <v>251</v>
      </c>
      <c r="C12731" s="22" t="s">
        <v>7</v>
      </c>
      <c r="D12731" s="22" t="s">
        <v>5</v>
      </c>
      <c r="E12731" s="22" t="s">
        <v>34</v>
      </c>
      <c r="F12731" s="22" t="s">
        <v>49</v>
      </c>
      <c r="G12731" s="1">
        <v>50719.15</v>
      </c>
    </row>
    <row r="12732" spans="2:7">
      <c r="B12732" s="22" t="s">
        <v>251</v>
      </c>
      <c r="C12732" s="22" t="s">
        <v>7</v>
      </c>
      <c r="D12732" s="22" t="s">
        <v>5</v>
      </c>
      <c r="E12732" s="22" t="s">
        <v>34</v>
      </c>
      <c r="F12732" s="22" t="s">
        <v>50</v>
      </c>
      <c r="G12732" s="1">
        <v>11376.93</v>
      </c>
    </row>
    <row r="12733" spans="2:7">
      <c r="B12733" s="22" t="s">
        <v>251</v>
      </c>
      <c r="C12733" s="22" t="s">
        <v>7</v>
      </c>
      <c r="D12733" s="22" t="s">
        <v>5</v>
      </c>
      <c r="E12733" s="22" t="s">
        <v>34</v>
      </c>
      <c r="F12733" s="22" t="s">
        <v>51</v>
      </c>
      <c r="G12733" s="1">
        <v>299.89999999999998</v>
      </c>
    </row>
    <row r="12734" spans="2:7">
      <c r="B12734" s="22" t="s">
        <v>251</v>
      </c>
      <c r="C12734" s="22" t="s">
        <v>7</v>
      </c>
      <c r="D12734" s="22" t="s">
        <v>5</v>
      </c>
      <c r="E12734" s="22" t="s">
        <v>34</v>
      </c>
      <c r="F12734" s="22" t="s">
        <v>53</v>
      </c>
      <c r="G12734" s="1">
        <v>975</v>
      </c>
    </row>
    <row r="12735" spans="2:7">
      <c r="B12735" s="22" t="s">
        <v>251</v>
      </c>
      <c r="C12735" s="22" t="s">
        <v>7</v>
      </c>
      <c r="D12735" s="22" t="s">
        <v>5</v>
      </c>
      <c r="E12735" s="22" t="s">
        <v>34</v>
      </c>
      <c r="F12735" s="22" t="s">
        <v>54</v>
      </c>
      <c r="G12735" s="1">
        <v>1474.4</v>
      </c>
    </row>
    <row r="12736" spans="2:7">
      <c r="B12736" s="22" t="s">
        <v>251</v>
      </c>
      <c r="C12736" s="22" t="s">
        <v>7</v>
      </c>
      <c r="D12736" s="22" t="s">
        <v>5</v>
      </c>
      <c r="E12736" s="22" t="s">
        <v>34</v>
      </c>
      <c r="F12736" s="22" t="s">
        <v>55</v>
      </c>
      <c r="G12736" s="1">
        <v>230</v>
      </c>
    </row>
    <row r="12737" spans="2:7">
      <c r="B12737" s="22" t="s">
        <v>251</v>
      </c>
      <c r="C12737" s="22" t="s">
        <v>7</v>
      </c>
      <c r="D12737" s="22" t="s">
        <v>5</v>
      </c>
      <c r="E12737" s="22" t="s">
        <v>34</v>
      </c>
      <c r="F12737" s="22" t="s">
        <v>56</v>
      </c>
      <c r="G12737" s="1">
        <v>23375.8</v>
      </c>
    </row>
    <row r="12738" spans="2:7">
      <c r="B12738" s="22" t="s">
        <v>251</v>
      </c>
      <c r="C12738" s="22" t="s">
        <v>7</v>
      </c>
      <c r="D12738" s="22" t="s">
        <v>5</v>
      </c>
      <c r="E12738" s="22" t="s">
        <v>34</v>
      </c>
      <c r="F12738" s="22" t="s">
        <v>76</v>
      </c>
      <c r="G12738" s="1">
        <v>17025.68</v>
      </c>
    </row>
    <row r="12739" spans="2:7">
      <c r="B12739" s="22" t="s">
        <v>251</v>
      </c>
      <c r="C12739" s="22" t="s">
        <v>7</v>
      </c>
      <c r="D12739" s="22" t="s">
        <v>5</v>
      </c>
      <c r="E12739" s="22" t="s">
        <v>34</v>
      </c>
      <c r="F12739" s="22" t="s">
        <v>57</v>
      </c>
      <c r="G12739" s="1">
        <v>27707.23</v>
      </c>
    </row>
    <row r="12740" spans="2:7">
      <c r="B12740" s="22" t="s">
        <v>251</v>
      </c>
      <c r="C12740" s="22" t="s">
        <v>7</v>
      </c>
      <c r="D12740" s="22" t="s">
        <v>5</v>
      </c>
      <c r="E12740" s="22" t="s">
        <v>34</v>
      </c>
      <c r="F12740" s="22" t="s">
        <v>58</v>
      </c>
      <c r="G12740" s="1">
        <v>2031.48</v>
      </c>
    </row>
    <row r="12741" spans="2:7">
      <c r="B12741" s="22" t="s">
        <v>251</v>
      </c>
      <c r="C12741" s="22" t="s">
        <v>7</v>
      </c>
      <c r="D12741" s="22" t="s">
        <v>5</v>
      </c>
      <c r="E12741" s="22" t="s">
        <v>34</v>
      </c>
      <c r="F12741" s="22" t="s">
        <v>112</v>
      </c>
      <c r="G12741" s="1">
        <v>77</v>
      </c>
    </row>
    <row r="12742" spans="2:7">
      <c r="B12742" s="22" t="s">
        <v>251</v>
      </c>
      <c r="C12742" s="22" t="s">
        <v>7</v>
      </c>
      <c r="D12742" s="22" t="s">
        <v>5</v>
      </c>
      <c r="E12742" s="22" t="s">
        <v>59</v>
      </c>
      <c r="F12742" s="22" t="s">
        <v>55</v>
      </c>
      <c r="G12742" s="1">
        <v>1785.06</v>
      </c>
    </row>
    <row r="12743" spans="2:7">
      <c r="B12743" s="22" t="s">
        <v>251</v>
      </c>
      <c r="C12743" s="22" t="s">
        <v>7</v>
      </c>
      <c r="D12743" s="22" t="s">
        <v>5</v>
      </c>
      <c r="E12743" s="22" t="s">
        <v>60</v>
      </c>
      <c r="F12743" s="22" t="s">
        <v>95</v>
      </c>
      <c r="G12743" s="1">
        <v>23738.400000000001</v>
      </c>
    </row>
    <row r="12744" spans="2:7">
      <c r="B12744" s="22" t="s">
        <v>251</v>
      </c>
      <c r="C12744" s="22" t="s">
        <v>7</v>
      </c>
      <c r="D12744" s="22" t="s">
        <v>5</v>
      </c>
      <c r="E12744" s="22" t="s">
        <v>60</v>
      </c>
      <c r="F12744" s="22" t="s">
        <v>77</v>
      </c>
      <c r="G12744" s="1">
        <v>12789.8</v>
      </c>
    </row>
    <row r="12745" spans="2:7">
      <c r="B12745" s="22" t="s">
        <v>251</v>
      </c>
      <c r="C12745" s="22" t="s">
        <v>7</v>
      </c>
      <c r="D12745" s="22" t="s">
        <v>5</v>
      </c>
      <c r="E12745" s="22" t="s">
        <v>60</v>
      </c>
      <c r="F12745" s="22" t="s">
        <v>79</v>
      </c>
      <c r="G12745" s="1">
        <v>28140.98</v>
      </c>
    </row>
    <row r="12746" spans="2:7">
      <c r="B12746" s="22" t="s">
        <v>251</v>
      </c>
      <c r="C12746" s="22" t="s">
        <v>7</v>
      </c>
      <c r="D12746" s="22" t="s">
        <v>5</v>
      </c>
      <c r="E12746" s="22" t="s">
        <v>60</v>
      </c>
      <c r="F12746" s="22" t="s">
        <v>62</v>
      </c>
      <c r="G12746" s="1">
        <v>1264.21</v>
      </c>
    </row>
    <row r="12747" spans="2:7">
      <c r="B12747" s="22" t="s">
        <v>251</v>
      </c>
      <c r="C12747" s="22" t="s">
        <v>7</v>
      </c>
      <c r="D12747" s="22" t="s">
        <v>7</v>
      </c>
      <c r="E12747" s="22" t="s">
        <v>5</v>
      </c>
      <c r="F12747" s="22" t="s">
        <v>6</v>
      </c>
      <c r="G12747" s="1">
        <v>43986.98</v>
      </c>
    </row>
    <row r="12748" spans="2:7">
      <c r="B12748" s="22" t="s">
        <v>251</v>
      </c>
      <c r="C12748" s="22" t="s">
        <v>7</v>
      </c>
      <c r="D12748" s="22" t="s">
        <v>7</v>
      </c>
      <c r="E12748" s="22" t="s">
        <v>8</v>
      </c>
      <c r="F12748" s="22" t="s">
        <v>9</v>
      </c>
      <c r="G12748" s="1">
        <v>12710.81</v>
      </c>
    </row>
    <row r="12749" spans="2:7">
      <c r="B12749" s="22" t="s">
        <v>251</v>
      </c>
      <c r="C12749" s="22" t="s">
        <v>7</v>
      </c>
      <c r="D12749" s="22" t="s">
        <v>7</v>
      </c>
      <c r="E12749" s="22" t="s">
        <v>8</v>
      </c>
      <c r="F12749" s="22" t="s">
        <v>12</v>
      </c>
      <c r="G12749" s="1">
        <v>12750</v>
      </c>
    </row>
    <row r="12750" spans="2:7">
      <c r="B12750" s="22" t="s">
        <v>251</v>
      </c>
      <c r="C12750" s="22" t="s">
        <v>7</v>
      </c>
      <c r="D12750" s="22" t="s">
        <v>7</v>
      </c>
      <c r="E12750" s="22" t="s">
        <v>14</v>
      </c>
      <c r="F12750" s="22" t="s">
        <v>9</v>
      </c>
      <c r="G12750" s="1">
        <v>10953.14</v>
      </c>
    </row>
    <row r="12751" spans="2:7">
      <c r="B12751" s="22" t="s">
        <v>251</v>
      </c>
      <c r="C12751" s="22" t="s">
        <v>7</v>
      </c>
      <c r="D12751" s="22" t="s">
        <v>7</v>
      </c>
      <c r="E12751" s="22" t="s">
        <v>14</v>
      </c>
      <c r="F12751" s="22" t="s">
        <v>10</v>
      </c>
      <c r="G12751" s="1">
        <v>303.35000000000002</v>
      </c>
    </row>
    <row r="12752" spans="2:7">
      <c r="B12752" s="22" t="s">
        <v>251</v>
      </c>
      <c r="C12752" s="22" t="s">
        <v>7</v>
      </c>
      <c r="D12752" s="22" t="s">
        <v>7</v>
      </c>
      <c r="E12752" s="22" t="s">
        <v>14</v>
      </c>
      <c r="F12752" s="22" t="s">
        <v>11</v>
      </c>
      <c r="G12752" s="1">
        <v>12729.99</v>
      </c>
    </row>
    <row r="12753" spans="2:7">
      <c r="B12753" s="22" t="s">
        <v>251</v>
      </c>
      <c r="C12753" s="22" t="s">
        <v>7</v>
      </c>
      <c r="D12753" s="22" t="s">
        <v>7</v>
      </c>
      <c r="E12753" s="22" t="s">
        <v>14</v>
      </c>
      <c r="F12753" s="22" t="s">
        <v>12</v>
      </c>
      <c r="G12753" s="1">
        <v>1000</v>
      </c>
    </row>
    <row r="12754" spans="2:7">
      <c r="B12754" s="22" t="s">
        <v>251</v>
      </c>
      <c r="C12754" s="22" t="s">
        <v>7</v>
      </c>
      <c r="D12754" s="22" t="s">
        <v>7</v>
      </c>
      <c r="E12754" s="22" t="s">
        <v>15</v>
      </c>
      <c r="F12754" s="22" t="s">
        <v>17</v>
      </c>
      <c r="G12754" s="1">
        <v>932.17</v>
      </c>
    </row>
    <row r="12755" spans="2:7">
      <c r="B12755" s="22" t="s">
        <v>251</v>
      </c>
      <c r="C12755" s="22" t="s">
        <v>7</v>
      </c>
      <c r="D12755" s="22" t="s">
        <v>7</v>
      </c>
      <c r="E12755" s="22" t="s">
        <v>15</v>
      </c>
      <c r="F12755" s="22" t="s">
        <v>18</v>
      </c>
      <c r="G12755" s="1">
        <v>1381.27</v>
      </c>
    </row>
    <row r="12756" spans="2:7">
      <c r="B12756" s="22" t="s">
        <v>251</v>
      </c>
      <c r="C12756" s="22" t="s">
        <v>7</v>
      </c>
      <c r="D12756" s="22" t="s">
        <v>7</v>
      </c>
      <c r="E12756" s="22" t="s">
        <v>15</v>
      </c>
      <c r="F12756" s="22" t="s">
        <v>19</v>
      </c>
      <c r="G12756" s="1">
        <v>1977.15</v>
      </c>
    </row>
    <row r="12757" spans="2:7">
      <c r="B12757" s="22" t="s">
        <v>251</v>
      </c>
      <c r="C12757" s="22" t="s">
        <v>7</v>
      </c>
      <c r="D12757" s="22" t="s">
        <v>7</v>
      </c>
      <c r="E12757" s="22" t="s">
        <v>15</v>
      </c>
      <c r="F12757" s="22" t="s">
        <v>20</v>
      </c>
      <c r="G12757" s="1">
        <v>2231.35</v>
      </c>
    </row>
    <row r="12758" spans="2:7">
      <c r="B12758" s="22" t="s">
        <v>251</v>
      </c>
      <c r="C12758" s="22" t="s">
        <v>7</v>
      </c>
      <c r="D12758" s="22" t="s">
        <v>7</v>
      </c>
      <c r="E12758" s="22" t="s">
        <v>15</v>
      </c>
      <c r="F12758" s="22" t="s">
        <v>21</v>
      </c>
      <c r="G12758" s="1">
        <v>6.57</v>
      </c>
    </row>
    <row r="12759" spans="2:7">
      <c r="B12759" s="22" t="s">
        <v>251</v>
      </c>
      <c r="C12759" s="22" t="s">
        <v>7</v>
      </c>
      <c r="D12759" s="22" t="s">
        <v>7</v>
      </c>
      <c r="E12759" s="22" t="s">
        <v>15</v>
      </c>
      <c r="F12759" s="22" t="s">
        <v>22</v>
      </c>
      <c r="G12759" s="1">
        <v>10.77</v>
      </c>
    </row>
    <row r="12760" spans="2:7">
      <c r="B12760" s="22" t="s">
        <v>251</v>
      </c>
      <c r="C12760" s="22" t="s">
        <v>7</v>
      </c>
      <c r="D12760" s="22" t="s">
        <v>7</v>
      </c>
      <c r="E12760" s="22" t="s">
        <v>15</v>
      </c>
      <c r="F12760" s="22" t="s">
        <v>23</v>
      </c>
      <c r="G12760" s="1">
        <v>22.92</v>
      </c>
    </row>
    <row r="12761" spans="2:7">
      <c r="B12761" s="22" t="s">
        <v>251</v>
      </c>
      <c r="C12761" s="22" t="s">
        <v>7</v>
      </c>
      <c r="D12761" s="22" t="s">
        <v>7</v>
      </c>
      <c r="E12761" s="22" t="s">
        <v>15</v>
      </c>
      <c r="F12761" s="22" t="s">
        <v>24</v>
      </c>
      <c r="G12761" s="1">
        <v>547.54</v>
      </c>
    </row>
    <row r="12762" spans="2:7">
      <c r="B12762" s="22" t="s">
        <v>251</v>
      </c>
      <c r="C12762" s="22" t="s">
        <v>7</v>
      </c>
      <c r="D12762" s="22" t="s">
        <v>7</v>
      </c>
      <c r="E12762" s="22" t="s">
        <v>15</v>
      </c>
      <c r="F12762" s="22" t="s">
        <v>26</v>
      </c>
      <c r="G12762" s="1">
        <v>7871.38</v>
      </c>
    </row>
    <row r="12763" spans="2:7">
      <c r="B12763" s="22" t="s">
        <v>251</v>
      </c>
      <c r="C12763" s="22" t="s">
        <v>7</v>
      </c>
      <c r="D12763" s="22" t="s">
        <v>7</v>
      </c>
      <c r="E12763" s="22" t="s">
        <v>28</v>
      </c>
      <c r="F12763" s="22" t="s">
        <v>29</v>
      </c>
      <c r="G12763" s="1">
        <v>204.85</v>
      </c>
    </row>
    <row r="12764" spans="2:7">
      <c r="B12764" s="22" t="s">
        <v>251</v>
      </c>
      <c r="C12764" s="22" t="s">
        <v>7</v>
      </c>
      <c r="D12764" s="22" t="s">
        <v>7</v>
      </c>
      <c r="E12764" s="22" t="s">
        <v>28</v>
      </c>
      <c r="F12764" s="22" t="s">
        <v>31</v>
      </c>
      <c r="G12764" s="1">
        <v>15549.86</v>
      </c>
    </row>
    <row r="12765" spans="2:7">
      <c r="B12765" s="22" t="s">
        <v>251</v>
      </c>
      <c r="C12765" s="22" t="s">
        <v>7</v>
      </c>
      <c r="D12765" s="22" t="s">
        <v>7</v>
      </c>
      <c r="E12765" s="22" t="s">
        <v>34</v>
      </c>
      <c r="F12765" s="22" t="s">
        <v>37</v>
      </c>
      <c r="G12765" s="1">
        <v>12507.28</v>
      </c>
    </row>
    <row r="12766" spans="2:7">
      <c r="B12766" s="22" t="s">
        <v>251</v>
      </c>
      <c r="C12766" s="22" t="s">
        <v>7</v>
      </c>
      <c r="D12766" s="22" t="s">
        <v>7</v>
      </c>
      <c r="E12766" s="22" t="s">
        <v>34</v>
      </c>
      <c r="F12766" s="22" t="s">
        <v>39</v>
      </c>
      <c r="G12766" s="1">
        <v>36820.879999999997</v>
      </c>
    </row>
    <row r="12767" spans="2:7">
      <c r="B12767" s="22" t="s">
        <v>251</v>
      </c>
      <c r="C12767" s="22" t="s">
        <v>7</v>
      </c>
      <c r="D12767" s="22" t="s">
        <v>7</v>
      </c>
      <c r="E12767" s="22" t="s">
        <v>34</v>
      </c>
      <c r="F12767" s="22" t="s">
        <v>54</v>
      </c>
      <c r="G12767" s="1">
        <v>400</v>
      </c>
    </row>
    <row r="12768" spans="2:7">
      <c r="B12768" s="22" t="s">
        <v>251</v>
      </c>
      <c r="C12768" s="22" t="s">
        <v>7</v>
      </c>
      <c r="D12768" s="22" t="s">
        <v>7</v>
      </c>
      <c r="E12768" s="22" t="s">
        <v>60</v>
      </c>
      <c r="F12768" s="22" t="s">
        <v>77</v>
      </c>
      <c r="G12768" s="1">
        <v>25000</v>
      </c>
    </row>
    <row r="12769" spans="2:7">
      <c r="B12769" s="22" t="s">
        <v>252</v>
      </c>
      <c r="C12769" s="22" t="s">
        <v>7</v>
      </c>
      <c r="D12769" s="22" t="s">
        <v>5</v>
      </c>
      <c r="E12769" s="22" t="s">
        <v>5</v>
      </c>
      <c r="F12769" s="22" t="s">
        <v>6</v>
      </c>
      <c r="G12769" s="1">
        <v>8407.01</v>
      </c>
    </row>
    <row r="12770" spans="2:7">
      <c r="B12770" s="22" t="s">
        <v>252</v>
      </c>
      <c r="C12770" s="22" t="s">
        <v>7</v>
      </c>
      <c r="D12770" s="22" t="s">
        <v>5</v>
      </c>
      <c r="E12770" s="22" t="s">
        <v>7</v>
      </c>
      <c r="F12770" s="22" t="s">
        <v>6</v>
      </c>
      <c r="G12770" s="1">
        <v>-97684.06</v>
      </c>
    </row>
    <row r="12771" spans="2:7">
      <c r="B12771" s="22" t="s">
        <v>252</v>
      </c>
      <c r="C12771" s="22" t="s">
        <v>7</v>
      </c>
      <c r="D12771" s="22" t="s">
        <v>5</v>
      </c>
      <c r="E12771" s="22" t="s">
        <v>8</v>
      </c>
      <c r="F12771" s="22" t="s">
        <v>9</v>
      </c>
      <c r="G12771" s="1">
        <v>2750010.71</v>
      </c>
    </row>
    <row r="12772" spans="2:7">
      <c r="B12772" s="22" t="s">
        <v>252</v>
      </c>
      <c r="C12772" s="22" t="s">
        <v>7</v>
      </c>
      <c r="D12772" s="22" t="s">
        <v>5</v>
      </c>
      <c r="E12772" s="22" t="s">
        <v>8</v>
      </c>
      <c r="F12772" s="22" t="s">
        <v>10</v>
      </c>
      <c r="G12772" s="1">
        <v>15626.46</v>
      </c>
    </row>
    <row r="12773" spans="2:7">
      <c r="B12773" s="22" t="s">
        <v>252</v>
      </c>
      <c r="C12773" s="22" t="s">
        <v>7</v>
      </c>
      <c r="D12773" s="22" t="s">
        <v>5</v>
      </c>
      <c r="E12773" s="22" t="s">
        <v>8</v>
      </c>
      <c r="F12773" s="22" t="s">
        <v>11</v>
      </c>
      <c r="G12773" s="1">
        <v>2149.73</v>
      </c>
    </row>
    <row r="12774" spans="2:7">
      <c r="B12774" s="22" t="s">
        <v>252</v>
      </c>
      <c r="C12774" s="22" t="s">
        <v>7</v>
      </c>
      <c r="D12774" s="22" t="s">
        <v>5</v>
      </c>
      <c r="E12774" s="22" t="s">
        <v>8</v>
      </c>
      <c r="F12774" s="22" t="s">
        <v>12</v>
      </c>
      <c r="G12774" s="1">
        <v>1500</v>
      </c>
    </row>
    <row r="12775" spans="2:7">
      <c r="B12775" s="22" t="s">
        <v>252</v>
      </c>
      <c r="C12775" s="22" t="s">
        <v>7</v>
      </c>
      <c r="D12775" s="22" t="s">
        <v>5</v>
      </c>
      <c r="E12775" s="22" t="s">
        <v>8</v>
      </c>
      <c r="F12775" s="22" t="s">
        <v>13</v>
      </c>
      <c r="G12775" s="1">
        <v>3738.45</v>
      </c>
    </row>
    <row r="12776" spans="2:7">
      <c r="B12776" s="22" t="s">
        <v>252</v>
      </c>
      <c r="C12776" s="22" t="s">
        <v>7</v>
      </c>
      <c r="D12776" s="22" t="s">
        <v>5</v>
      </c>
      <c r="E12776" s="22" t="s">
        <v>8</v>
      </c>
      <c r="F12776" s="22" t="s">
        <v>70</v>
      </c>
      <c r="G12776" s="1">
        <v>5505</v>
      </c>
    </row>
    <row r="12777" spans="2:7">
      <c r="B12777" s="22" t="s">
        <v>252</v>
      </c>
      <c r="C12777" s="22" t="s">
        <v>7</v>
      </c>
      <c r="D12777" s="22" t="s">
        <v>5</v>
      </c>
      <c r="E12777" s="22" t="s">
        <v>14</v>
      </c>
      <c r="F12777" s="22" t="s">
        <v>9</v>
      </c>
      <c r="G12777" s="1">
        <v>1235539.97</v>
      </c>
    </row>
    <row r="12778" spans="2:7">
      <c r="B12778" s="22" t="s">
        <v>252</v>
      </c>
      <c r="C12778" s="22" t="s">
        <v>7</v>
      </c>
      <c r="D12778" s="22" t="s">
        <v>5</v>
      </c>
      <c r="E12778" s="22" t="s">
        <v>14</v>
      </c>
      <c r="F12778" s="22" t="s">
        <v>10</v>
      </c>
      <c r="G12778" s="1">
        <v>128662.3</v>
      </c>
    </row>
    <row r="12779" spans="2:7">
      <c r="B12779" s="22" t="s">
        <v>252</v>
      </c>
      <c r="C12779" s="22" t="s">
        <v>7</v>
      </c>
      <c r="D12779" s="22" t="s">
        <v>5</v>
      </c>
      <c r="E12779" s="22" t="s">
        <v>14</v>
      </c>
      <c r="F12779" s="22" t="s">
        <v>13</v>
      </c>
      <c r="G12779" s="1">
        <v>6095.25</v>
      </c>
    </row>
    <row r="12780" spans="2:7">
      <c r="B12780" s="22" t="s">
        <v>252</v>
      </c>
      <c r="C12780" s="22" t="s">
        <v>7</v>
      </c>
      <c r="D12780" s="22" t="s">
        <v>5</v>
      </c>
      <c r="E12780" s="22" t="s">
        <v>15</v>
      </c>
      <c r="F12780" s="22" t="s">
        <v>17</v>
      </c>
      <c r="G12780" s="1">
        <v>231972.01</v>
      </c>
    </row>
    <row r="12781" spans="2:7">
      <c r="B12781" s="22" t="s">
        <v>252</v>
      </c>
      <c r="C12781" s="22" t="s">
        <v>7</v>
      </c>
      <c r="D12781" s="22" t="s">
        <v>5</v>
      </c>
      <c r="E12781" s="22" t="s">
        <v>15</v>
      </c>
      <c r="F12781" s="22" t="s">
        <v>18</v>
      </c>
      <c r="G12781" s="1">
        <v>115601.3</v>
      </c>
    </row>
    <row r="12782" spans="2:7">
      <c r="B12782" s="22" t="s">
        <v>252</v>
      </c>
      <c r="C12782" s="22" t="s">
        <v>7</v>
      </c>
      <c r="D12782" s="22" t="s">
        <v>5</v>
      </c>
      <c r="E12782" s="22" t="s">
        <v>15</v>
      </c>
      <c r="F12782" s="22" t="s">
        <v>19</v>
      </c>
      <c r="G12782" s="1">
        <v>474649.38</v>
      </c>
    </row>
    <row r="12783" spans="2:7">
      <c r="B12783" s="22" t="s">
        <v>252</v>
      </c>
      <c r="C12783" s="22" t="s">
        <v>7</v>
      </c>
      <c r="D12783" s="22" t="s">
        <v>5</v>
      </c>
      <c r="E12783" s="22" t="s">
        <v>15</v>
      </c>
      <c r="F12783" s="22" t="s">
        <v>20</v>
      </c>
      <c r="G12783" s="1">
        <v>187120.42</v>
      </c>
    </row>
    <row r="12784" spans="2:7">
      <c r="B12784" s="22" t="s">
        <v>252</v>
      </c>
      <c r="C12784" s="22" t="s">
        <v>7</v>
      </c>
      <c r="D12784" s="22" t="s">
        <v>5</v>
      </c>
      <c r="E12784" s="22" t="s">
        <v>15</v>
      </c>
      <c r="F12784" s="22" t="s">
        <v>21</v>
      </c>
      <c r="G12784" s="1">
        <v>1353.65</v>
      </c>
    </row>
    <row r="12785" spans="2:7">
      <c r="B12785" s="22" t="s">
        <v>252</v>
      </c>
      <c r="C12785" s="22" t="s">
        <v>7</v>
      </c>
      <c r="D12785" s="22" t="s">
        <v>5</v>
      </c>
      <c r="E12785" s="22" t="s">
        <v>15</v>
      </c>
      <c r="F12785" s="22" t="s">
        <v>22</v>
      </c>
      <c r="G12785" s="1">
        <v>797.74</v>
      </c>
    </row>
    <row r="12786" spans="2:7">
      <c r="B12786" s="22" t="s">
        <v>252</v>
      </c>
      <c r="C12786" s="22" t="s">
        <v>7</v>
      </c>
      <c r="D12786" s="22" t="s">
        <v>5</v>
      </c>
      <c r="E12786" s="22" t="s">
        <v>15</v>
      </c>
      <c r="F12786" s="22" t="s">
        <v>23</v>
      </c>
      <c r="G12786" s="1">
        <v>13706.47</v>
      </c>
    </row>
    <row r="12787" spans="2:7">
      <c r="B12787" s="22" t="s">
        <v>252</v>
      </c>
      <c r="C12787" s="22" t="s">
        <v>7</v>
      </c>
      <c r="D12787" s="22" t="s">
        <v>5</v>
      </c>
      <c r="E12787" s="22" t="s">
        <v>15</v>
      </c>
      <c r="F12787" s="22" t="s">
        <v>24</v>
      </c>
      <c r="G12787" s="1">
        <v>35691.58</v>
      </c>
    </row>
    <row r="12788" spans="2:7">
      <c r="B12788" s="22" t="s">
        <v>252</v>
      </c>
      <c r="C12788" s="22" t="s">
        <v>7</v>
      </c>
      <c r="D12788" s="22" t="s">
        <v>5</v>
      </c>
      <c r="E12788" s="22" t="s">
        <v>15</v>
      </c>
      <c r="F12788" s="22" t="s">
        <v>25</v>
      </c>
      <c r="G12788" s="1">
        <v>452733.18</v>
      </c>
    </row>
    <row r="12789" spans="2:7">
      <c r="B12789" s="22" t="s">
        <v>252</v>
      </c>
      <c r="C12789" s="22" t="s">
        <v>7</v>
      </c>
      <c r="D12789" s="22" t="s">
        <v>5</v>
      </c>
      <c r="E12789" s="22" t="s">
        <v>15</v>
      </c>
      <c r="F12789" s="22" t="s">
        <v>26</v>
      </c>
      <c r="G12789" s="1">
        <v>482289.39</v>
      </c>
    </row>
    <row r="12790" spans="2:7">
      <c r="B12790" s="22" t="s">
        <v>252</v>
      </c>
      <c r="C12790" s="22" t="s">
        <v>7</v>
      </c>
      <c r="D12790" s="22" t="s">
        <v>5</v>
      </c>
      <c r="E12790" s="22" t="s">
        <v>15</v>
      </c>
      <c r="F12790" s="22" t="s">
        <v>27</v>
      </c>
      <c r="G12790" s="1">
        <v>11105.56</v>
      </c>
    </row>
    <row r="12791" spans="2:7">
      <c r="B12791" s="22" t="s">
        <v>252</v>
      </c>
      <c r="C12791" s="22" t="s">
        <v>7</v>
      </c>
      <c r="D12791" s="22" t="s">
        <v>5</v>
      </c>
      <c r="E12791" s="22" t="s">
        <v>15</v>
      </c>
      <c r="F12791" s="22" t="s">
        <v>72</v>
      </c>
      <c r="G12791" s="1">
        <v>851.74</v>
      </c>
    </row>
    <row r="12792" spans="2:7">
      <c r="B12792" s="22" t="s">
        <v>252</v>
      </c>
      <c r="C12792" s="22" t="s">
        <v>7</v>
      </c>
      <c r="D12792" s="22" t="s">
        <v>5</v>
      </c>
      <c r="E12792" s="22" t="s">
        <v>28</v>
      </c>
      <c r="F12792" s="22" t="s">
        <v>29</v>
      </c>
      <c r="G12792" s="1">
        <v>264082.34000000003</v>
      </c>
    </row>
    <row r="12793" spans="2:7">
      <c r="B12793" s="22" t="s">
        <v>252</v>
      </c>
      <c r="C12793" s="22" t="s">
        <v>7</v>
      </c>
      <c r="D12793" s="22" t="s">
        <v>5</v>
      </c>
      <c r="E12793" s="22" t="s">
        <v>28</v>
      </c>
      <c r="F12793" s="22" t="s">
        <v>30</v>
      </c>
      <c r="G12793" s="1">
        <v>57653.24</v>
      </c>
    </row>
    <row r="12794" spans="2:7">
      <c r="B12794" s="22" t="s">
        <v>252</v>
      </c>
      <c r="C12794" s="22" t="s">
        <v>7</v>
      </c>
      <c r="D12794" s="22" t="s">
        <v>5</v>
      </c>
      <c r="E12794" s="22" t="s">
        <v>28</v>
      </c>
      <c r="F12794" s="22" t="s">
        <v>31</v>
      </c>
      <c r="G12794" s="1">
        <v>91236.34</v>
      </c>
    </row>
    <row r="12795" spans="2:7">
      <c r="B12795" s="22" t="s">
        <v>252</v>
      </c>
      <c r="C12795" s="22" t="s">
        <v>7</v>
      </c>
      <c r="D12795" s="22" t="s">
        <v>5</v>
      </c>
      <c r="E12795" s="22" t="s">
        <v>28</v>
      </c>
      <c r="F12795" s="22" t="s">
        <v>32</v>
      </c>
      <c r="G12795" s="1">
        <v>116955.25</v>
      </c>
    </row>
    <row r="12796" spans="2:7">
      <c r="B12796" s="22" t="s">
        <v>252</v>
      </c>
      <c r="C12796" s="22" t="s">
        <v>7</v>
      </c>
      <c r="D12796" s="22" t="s">
        <v>5</v>
      </c>
      <c r="E12796" s="22" t="s">
        <v>28</v>
      </c>
      <c r="F12796" s="22" t="s">
        <v>33</v>
      </c>
      <c r="G12796" s="1">
        <v>110915.26</v>
      </c>
    </row>
    <row r="12797" spans="2:7">
      <c r="B12797" s="22" t="s">
        <v>252</v>
      </c>
      <c r="C12797" s="22" t="s">
        <v>7</v>
      </c>
      <c r="D12797" s="22" t="s">
        <v>5</v>
      </c>
      <c r="E12797" s="22" t="s">
        <v>34</v>
      </c>
      <c r="F12797" s="22" t="s">
        <v>35</v>
      </c>
      <c r="G12797" s="1">
        <v>1792.73</v>
      </c>
    </row>
    <row r="12798" spans="2:7">
      <c r="B12798" s="22" t="s">
        <v>252</v>
      </c>
      <c r="C12798" s="22" t="s">
        <v>7</v>
      </c>
      <c r="D12798" s="22" t="s">
        <v>5</v>
      </c>
      <c r="E12798" s="22" t="s">
        <v>34</v>
      </c>
      <c r="F12798" s="22" t="s">
        <v>36</v>
      </c>
      <c r="G12798" s="1">
        <v>2140.81</v>
      </c>
    </row>
    <row r="12799" spans="2:7">
      <c r="B12799" s="22" t="s">
        <v>252</v>
      </c>
      <c r="C12799" s="22" t="s">
        <v>7</v>
      </c>
      <c r="D12799" s="22" t="s">
        <v>5</v>
      </c>
      <c r="E12799" s="22" t="s">
        <v>34</v>
      </c>
      <c r="F12799" s="22" t="s">
        <v>37</v>
      </c>
      <c r="G12799" s="1">
        <v>1109.31</v>
      </c>
    </row>
    <row r="12800" spans="2:7">
      <c r="B12800" s="22" t="s">
        <v>252</v>
      </c>
      <c r="C12800" s="22" t="s">
        <v>7</v>
      </c>
      <c r="D12800" s="22" t="s">
        <v>5</v>
      </c>
      <c r="E12800" s="22" t="s">
        <v>34</v>
      </c>
      <c r="F12800" s="22" t="s">
        <v>38</v>
      </c>
      <c r="G12800" s="1">
        <v>13740.73</v>
      </c>
    </row>
    <row r="12801" spans="2:7">
      <c r="B12801" s="22" t="s">
        <v>252</v>
      </c>
      <c r="C12801" s="22" t="s">
        <v>7</v>
      </c>
      <c r="D12801" s="22" t="s">
        <v>5</v>
      </c>
      <c r="E12801" s="22" t="s">
        <v>34</v>
      </c>
      <c r="F12801" s="22" t="s">
        <v>39</v>
      </c>
      <c r="G12801" s="1">
        <v>126804.72</v>
      </c>
    </row>
    <row r="12802" spans="2:7">
      <c r="B12802" s="22" t="s">
        <v>252</v>
      </c>
      <c r="C12802" s="22" t="s">
        <v>7</v>
      </c>
      <c r="D12802" s="22" t="s">
        <v>5</v>
      </c>
      <c r="E12802" s="22" t="s">
        <v>34</v>
      </c>
      <c r="F12802" s="22" t="s">
        <v>40</v>
      </c>
      <c r="G12802" s="1">
        <v>2656</v>
      </c>
    </row>
    <row r="12803" spans="2:7">
      <c r="B12803" s="22" t="s">
        <v>252</v>
      </c>
      <c r="C12803" s="22" t="s">
        <v>7</v>
      </c>
      <c r="D12803" s="22" t="s">
        <v>5</v>
      </c>
      <c r="E12803" s="22" t="s">
        <v>34</v>
      </c>
      <c r="F12803" s="22" t="s">
        <v>42</v>
      </c>
      <c r="G12803" s="1">
        <v>8002.8</v>
      </c>
    </row>
    <row r="12804" spans="2:7">
      <c r="B12804" s="22" t="s">
        <v>252</v>
      </c>
      <c r="C12804" s="22" t="s">
        <v>7</v>
      </c>
      <c r="D12804" s="22" t="s">
        <v>5</v>
      </c>
      <c r="E12804" s="22" t="s">
        <v>34</v>
      </c>
      <c r="F12804" s="22" t="s">
        <v>43</v>
      </c>
      <c r="G12804" s="1">
        <v>7709.28</v>
      </c>
    </row>
    <row r="12805" spans="2:7">
      <c r="B12805" s="22" t="s">
        <v>252</v>
      </c>
      <c r="C12805" s="22" t="s">
        <v>7</v>
      </c>
      <c r="D12805" s="22" t="s">
        <v>5</v>
      </c>
      <c r="E12805" s="22" t="s">
        <v>34</v>
      </c>
      <c r="F12805" s="22" t="s">
        <v>45</v>
      </c>
      <c r="G12805" s="1">
        <v>30877.7</v>
      </c>
    </row>
    <row r="12806" spans="2:7">
      <c r="B12806" s="22" t="s">
        <v>252</v>
      </c>
      <c r="C12806" s="22" t="s">
        <v>7</v>
      </c>
      <c r="D12806" s="22" t="s">
        <v>5</v>
      </c>
      <c r="E12806" s="22" t="s">
        <v>34</v>
      </c>
      <c r="F12806" s="22" t="s">
        <v>46</v>
      </c>
      <c r="G12806" s="1">
        <v>19251.53</v>
      </c>
    </row>
    <row r="12807" spans="2:7">
      <c r="B12807" s="22" t="s">
        <v>252</v>
      </c>
      <c r="C12807" s="22" t="s">
        <v>7</v>
      </c>
      <c r="D12807" s="22" t="s">
        <v>5</v>
      </c>
      <c r="E12807" s="22" t="s">
        <v>34</v>
      </c>
      <c r="F12807" s="22" t="s">
        <v>47</v>
      </c>
      <c r="G12807" s="1">
        <v>29425.97</v>
      </c>
    </row>
    <row r="12808" spans="2:7">
      <c r="B12808" s="22" t="s">
        <v>252</v>
      </c>
      <c r="C12808" s="22" t="s">
        <v>7</v>
      </c>
      <c r="D12808" s="22" t="s">
        <v>5</v>
      </c>
      <c r="E12808" s="22" t="s">
        <v>34</v>
      </c>
      <c r="F12808" s="22" t="s">
        <v>48</v>
      </c>
      <c r="G12808" s="1">
        <v>48824.62</v>
      </c>
    </row>
    <row r="12809" spans="2:7">
      <c r="B12809" s="22" t="s">
        <v>252</v>
      </c>
      <c r="C12809" s="22" t="s">
        <v>7</v>
      </c>
      <c r="D12809" s="22" t="s">
        <v>5</v>
      </c>
      <c r="E12809" s="22" t="s">
        <v>34</v>
      </c>
      <c r="F12809" s="22" t="s">
        <v>74</v>
      </c>
      <c r="G12809" s="1">
        <v>1844.5</v>
      </c>
    </row>
    <row r="12810" spans="2:7">
      <c r="B12810" s="22" t="s">
        <v>252</v>
      </c>
      <c r="C12810" s="22" t="s">
        <v>7</v>
      </c>
      <c r="D12810" s="22" t="s">
        <v>5</v>
      </c>
      <c r="E12810" s="22" t="s">
        <v>34</v>
      </c>
      <c r="F12810" s="22" t="s">
        <v>75</v>
      </c>
      <c r="G12810" s="1">
        <v>35421.42</v>
      </c>
    </row>
    <row r="12811" spans="2:7">
      <c r="B12811" s="22" t="s">
        <v>252</v>
      </c>
      <c r="C12811" s="22" t="s">
        <v>7</v>
      </c>
      <c r="D12811" s="22" t="s">
        <v>5</v>
      </c>
      <c r="E12811" s="22" t="s">
        <v>34</v>
      </c>
      <c r="F12811" s="22" t="s">
        <v>66</v>
      </c>
      <c r="G12811" s="1">
        <v>12713.38</v>
      </c>
    </row>
    <row r="12812" spans="2:7">
      <c r="B12812" s="22" t="s">
        <v>252</v>
      </c>
      <c r="C12812" s="22" t="s">
        <v>7</v>
      </c>
      <c r="D12812" s="22" t="s">
        <v>5</v>
      </c>
      <c r="E12812" s="22" t="s">
        <v>34</v>
      </c>
      <c r="F12812" s="22" t="s">
        <v>49</v>
      </c>
      <c r="G12812" s="1">
        <v>137145.5</v>
      </c>
    </row>
    <row r="12813" spans="2:7">
      <c r="B12813" s="22" t="s">
        <v>252</v>
      </c>
      <c r="C12813" s="22" t="s">
        <v>7</v>
      </c>
      <c r="D12813" s="22" t="s">
        <v>5</v>
      </c>
      <c r="E12813" s="22" t="s">
        <v>34</v>
      </c>
      <c r="F12813" s="22" t="s">
        <v>50</v>
      </c>
      <c r="G12813" s="1">
        <v>105941.23</v>
      </c>
    </row>
    <row r="12814" spans="2:7">
      <c r="B12814" s="22" t="s">
        <v>252</v>
      </c>
      <c r="C12814" s="22" t="s">
        <v>7</v>
      </c>
      <c r="D12814" s="22" t="s">
        <v>5</v>
      </c>
      <c r="E12814" s="22" t="s">
        <v>34</v>
      </c>
      <c r="F12814" s="22" t="s">
        <v>51</v>
      </c>
      <c r="G12814" s="1">
        <v>10505.75</v>
      </c>
    </row>
    <row r="12815" spans="2:7">
      <c r="B12815" s="22" t="s">
        <v>252</v>
      </c>
      <c r="C12815" s="22" t="s">
        <v>7</v>
      </c>
      <c r="D12815" s="22" t="s">
        <v>5</v>
      </c>
      <c r="E12815" s="22" t="s">
        <v>34</v>
      </c>
      <c r="F12815" s="22" t="s">
        <v>53</v>
      </c>
      <c r="G12815" s="1">
        <v>571.76</v>
      </c>
    </row>
    <row r="12816" spans="2:7">
      <c r="B12816" s="22" t="s">
        <v>252</v>
      </c>
      <c r="C12816" s="22" t="s">
        <v>7</v>
      </c>
      <c r="D12816" s="22" t="s">
        <v>5</v>
      </c>
      <c r="E12816" s="22" t="s">
        <v>34</v>
      </c>
      <c r="F12816" s="22" t="s">
        <v>54</v>
      </c>
      <c r="G12816" s="1">
        <v>360</v>
      </c>
    </row>
    <row r="12817" spans="2:7">
      <c r="B12817" s="22" t="s">
        <v>252</v>
      </c>
      <c r="C12817" s="22" t="s">
        <v>7</v>
      </c>
      <c r="D12817" s="22" t="s">
        <v>5</v>
      </c>
      <c r="E12817" s="22" t="s">
        <v>34</v>
      </c>
      <c r="F12817" s="22" t="s">
        <v>55</v>
      </c>
      <c r="G12817" s="1">
        <v>20249.21</v>
      </c>
    </row>
    <row r="12818" spans="2:7">
      <c r="B12818" s="22" t="s">
        <v>252</v>
      </c>
      <c r="C12818" s="22" t="s">
        <v>7</v>
      </c>
      <c r="D12818" s="22" t="s">
        <v>5</v>
      </c>
      <c r="E12818" s="22" t="s">
        <v>34</v>
      </c>
      <c r="F12818" s="22" t="s">
        <v>56</v>
      </c>
      <c r="G12818" s="1">
        <v>112330.42</v>
      </c>
    </row>
    <row r="12819" spans="2:7">
      <c r="B12819" s="22" t="s">
        <v>252</v>
      </c>
      <c r="C12819" s="22" t="s">
        <v>7</v>
      </c>
      <c r="D12819" s="22" t="s">
        <v>5</v>
      </c>
      <c r="E12819" s="22" t="s">
        <v>34</v>
      </c>
      <c r="F12819" s="22" t="s">
        <v>76</v>
      </c>
      <c r="G12819" s="1">
        <v>34568.839999999997</v>
      </c>
    </row>
    <row r="12820" spans="2:7">
      <c r="B12820" s="22" t="s">
        <v>252</v>
      </c>
      <c r="C12820" s="22" t="s">
        <v>7</v>
      </c>
      <c r="D12820" s="22" t="s">
        <v>5</v>
      </c>
      <c r="E12820" s="22" t="s">
        <v>34</v>
      </c>
      <c r="F12820" s="22" t="s">
        <v>57</v>
      </c>
      <c r="G12820" s="1">
        <v>97622.27</v>
      </c>
    </row>
    <row r="12821" spans="2:7">
      <c r="B12821" s="22" t="s">
        <v>252</v>
      </c>
      <c r="C12821" s="22" t="s">
        <v>7</v>
      </c>
      <c r="D12821" s="22" t="s">
        <v>5</v>
      </c>
      <c r="E12821" s="22" t="s">
        <v>34</v>
      </c>
      <c r="F12821" s="22" t="s">
        <v>58</v>
      </c>
      <c r="G12821" s="1">
        <v>11129.73</v>
      </c>
    </row>
    <row r="12822" spans="2:7">
      <c r="B12822" s="22" t="s">
        <v>252</v>
      </c>
      <c r="C12822" s="22" t="s">
        <v>7</v>
      </c>
      <c r="D12822" s="22" t="s">
        <v>5</v>
      </c>
      <c r="E12822" s="22" t="s">
        <v>59</v>
      </c>
      <c r="F12822" s="22" t="s">
        <v>55</v>
      </c>
      <c r="G12822" s="1">
        <v>17585.02</v>
      </c>
    </row>
    <row r="12823" spans="2:7">
      <c r="B12823" s="22" t="s">
        <v>252</v>
      </c>
      <c r="C12823" s="22" t="s">
        <v>7</v>
      </c>
      <c r="D12823" s="22" t="s">
        <v>5</v>
      </c>
      <c r="E12823" s="22" t="s">
        <v>60</v>
      </c>
      <c r="F12823" s="22" t="s">
        <v>77</v>
      </c>
      <c r="G12823" s="1">
        <v>300.75</v>
      </c>
    </row>
    <row r="12824" spans="2:7">
      <c r="B12824" s="22" t="s">
        <v>252</v>
      </c>
      <c r="C12824" s="22" t="s">
        <v>7</v>
      </c>
      <c r="D12824" s="22" t="s">
        <v>5</v>
      </c>
      <c r="E12824" s="22" t="s">
        <v>60</v>
      </c>
      <c r="F12824" s="22" t="s">
        <v>79</v>
      </c>
      <c r="G12824" s="1">
        <v>20175</v>
      </c>
    </row>
    <row r="12825" spans="2:7">
      <c r="B12825" s="22" t="s">
        <v>252</v>
      </c>
      <c r="C12825" s="22" t="s">
        <v>7</v>
      </c>
      <c r="D12825" s="22" t="s">
        <v>5</v>
      </c>
      <c r="E12825" s="22" t="s">
        <v>60</v>
      </c>
      <c r="F12825" s="22" t="s">
        <v>80</v>
      </c>
      <c r="G12825" s="1">
        <v>323.88</v>
      </c>
    </row>
    <row r="12826" spans="2:7">
      <c r="B12826" s="22" t="s">
        <v>252</v>
      </c>
      <c r="C12826" s="22" t="s">
        <v>7</v>
      </c>
      <c r="D12826" s="22" t="s">
        <v>7</v>
      </c>
      <c r="E12826" s="22" t="s">
        <v>5</v>
      </c>
      <c r="F12826" s="22" t="s">
        <v>6</v>
      </c>
      <c r="G12826" s="1">
        <v>111369.97</v>
      </c>
    </row>
    <row r="12827" spans="2:7">
      <c r="B12827" s="22" t="s">
        <v>252</v>
      </c>
      <c r="C12827" s="22" t="s">
        <v>7</v>
      </c>
      <c r="D12827" s="22" t="s">
        <v>7</v>
      </c>
      <c r="E12827" s="22" t="s">
        <v>7</v>
      </c>
      <c r="F12827" s="22" t="s">
        <v>6</v>
      </c>
      <c r="G12827" s="1">
        <v>-22092.92</v>
      </c>
    </row>
    <row r="12828" spans="2:7">
      <c r="B12828" s="22" t="s">
        <v>252</v>
      </c>
      <c r="C12828" s="22" t="s">
        <v>7</v>
      </c>
      <c r="D12828" s="22" t="s">
        <v>7</v>
      </c>
      <c r="E12828" s="22" t="s">
        <v>8</v>
      </c>
      <c r="F12828" s="22" t="s">
        <v>9</v>
      </c>
      <c r="G12828" s="1">
        <v>374930.23</v>
      </c>
    </row>
    <row r="12829" spans="2:7">
      <c r="B12829" s="22" t="s">
        <v>252</v>
      </c>
      <c r="C12829" s="22" t="s">
        <v>7</v>
      </c>
      <c r="D12829" s="22" t="s">
        <v>7</v>
      </c>
      <c r="E12829" s="22" t="s">
        <v>8</v>
      </c>
      <c r="F12829" s="22" t="s">
        <v>10</v>
      </c>
      <c r="G12829" s="1">
        <v>2421.25</v>
      </c>
    </row>
    <row r="12830" spans="2:7">
      <c r="B12830" s="22" t="s">
        <v>252</v>
      </c>
      <c r="C12830" s="22" t="s">
        <v>7</v>
      </c>
      <c r="D12830" s="22" t="s">
        <v>7</v>
      </c>
      <c r="E12830" s="22" t="s">
        <v>8</v>
      </c>
      <c r="F12830" s="22" t="s">
        <v>11</v>
      </c>
      <c r="G12830" s="1">
        <v>585</v>
      </c>
    </row>
    <row r="12831" spans="2:7">
      <c r="B12831" s="22" t="s">
        <v>252</v>
      </c>
      <c r="C12831" s="22" t="s">
        <v>7</v>
      </c>
      <c r="D12831" s="22" t="s">
        <v>7</v>
      </c>
      <c r="E12831" s="22" t="s">
        <v>8</v>
      </c>
      <c r="F12831" s="22" t="s">
        <v>12</v>
      </c>
      <c r="G12831" s="1">
        <v>47703.07</v>
      </c>
    </row>
    <row r="12832" spans="2:7">
      <c r="B12832" s="22" t="s">
        <v>252</v>
      </c>
      <c r="C12832" s="22" t="s">
        <v>7</v>
      </c>
      <c r="D12832" s="22" t="s">
        <v>7</v>
      </c>
      <c r="E12832" s="22" t="s">
        <v>8</v>
      </c>
      <c r="F12832" s="22" t="s">
        <v>13</v>
      </c>
      <c r="G12832" s="1">
        <v>33411.43</v>
      </c>
    </row>
    <row r="12833" spans="2:7">
      <c r="B12833" s="22" t="s">
        <v>252</v>
      </c>
      <c r="C12833" s="22" t="s">
        <v>7</v>
      </c>
      <c r="D12833" s="22" t="s">
        <v>7</v>
      </c>
      <c r="E12833" s="22" t="s">
        <v>14</v>
      </c>
      <c r="F12833" s="22" t="s">
        <v>9</v>
      </c>
      <c r="G12833" s="1">
        <v>198497.26</v>
      </c>
    </row>
    <row r="12834" spans="2:7">
      <c r="B12834" s="22" t="s">
        <v>252</v>
      </c>
      <c r="C12834" s="22" t="s">
        <v>7</v>
      </c>
      <c r="D12834" s="22" t="s">
        <v>7</v>
      </c>
      <c r="E12834" s="22" t="s">
        <v>14</v>
      </c>
      <c r="F12834" s="22" t="s">
        <v>10</v>
      </c>
      <c r="G12834" s="1">
        <v>3475.86</v>
      </c>
    </row>
    <row r="12835" spans="2:7">
      <c r="B12835" s="22" t="s">
        <v>252</v>
      </c>
      <c r="C12835" s="22" t="s">
        <v>7</v>
      </c>
      <c r="D12835" s="22" t="s">
        <v>7</v>
      </c>
      <c r="E12835" s="22" t="s">
        <v>14</v>
      </c>
      <c r="F12835" s="22" t="s">
        <v>12</v>
      </c>
      <c r="G12835" s="1">
        <v>91487.56</v>
      </c>
    </row>
    <row r="12836" spans="2:7">
      <c r="B12836" s="22" t="s">
        <v>252</v>
      </c>
      <c r="C12836" s="22" t="s">
        <v>7</v>
      </c>
      <c r="D12836" s="22" t="s">
        <v>7</v>
      </c>
      <c r="E12836" s="22" t="s">
        <v>14</v>
      </c>
      <c r="F12836" s="22" t="s">
        <v>13</v>
      </c>
      <c r="G12836" s="1">
        <v>7302.42</v>
      </c>
    </row>
    <row r="12837" spans="2:7">
      <c r="B12837" s="22" t="s">
        <v>252</v>
      </c>
      <c r="C12837" s="22" t="s">
        <v>7</v>
      </c>
      <c r="D12837" s="22" t="s">
        <v>7</v>
      </c>
      <c r="E12837" s="22" t="s">
        <v>15</v>
      </c>
      <c r="F12837" s="22" t="s">
        <v>17</v>
      </c>
      <c r="G12837" s="1">
        <v>6146.44</v>
      </c>
    </row>
    <row r="12838" spans="2:7">
      <c r="B12838" s="22" t="s">
        <v>252</v>
      </c>
      <c r="C12838" s="22" t="s">
        <v>7</v>
      </c>
      <c r="D12838" s="22" t="s">
        <v>7</v>
      </c>
      <c r="E12838" s="22" t="s">
        <v>15</v>
      </c>
      <c r="F12838" s="22" t="s">
        <v>18</v>
      </c>
      <c r="G12838" s="1">
        <v>8951.2099999999991</v>
      </c>
    </row>
    <row r="12839" spans="2:7">
      <c r="B12839" s="22" t="s">
        <v>252</v>
      </c>
      <c r="C12839" s="22" t="s">
        <v>7</v>
      </c>
      <c r="D12839" s="22" t="s">
        <v>7</v>
      </c>
      <c r="E12839" s="22" t="s">
        <v>15</v>
      </c>
      <c r="F12839" s="22" t="s">
        <v>19</v>
      </c>
      <c r="G12839" s="1">
        <v>4303.12</v>
      </c>
    </row>
    <row r="12840" spans="2:7">
      <c r="B12840" s="22" t="s">
        <v>252</v>
      </c>
      <c r="C12840" s="22" t="s">
        <v>7</v>
      </c>
      <c r="D12840" s="22" t="s">
        <v>7</v>
      </c>
      <c r="E12840" s="22" t="s">
        <v>15</v>
      </c>
      <c r="F12840" s="22" t="s">
        <v>20</v>
      </c>
      <c r="G12840" s="1">
        <v>12647.41</v>
      </c>
    </row>
    <row r="12841" spans="2:7">
      <c r="B12841" s="22" t="s">
        <v>252</v>
      </c>
      <c r="C12841" s="22" t="s">
        <v>7</v>
      </c>
      <c r="D12841" s="22" t="s">
        <v>7</v>
      </c>
      <c r="E12841" s="22" t="s">
        <v>15</v>
      </c>
      <c r="F12841" s="22" t="s">
        <v>21</v>
      </c>
      <c r="G12841" s="1">
        <v>34.67</v>
      </c>
    </row>
    <row r="12842" spans="2:7">
      <c r="B12842" s="22" t="s">
        <v>252</v>
      </c>
      <c r="C12842" s="22" t="s">
        <v>7</v>
      </c>
      <c r="D12842" s="22" t="s">
        <v>7</v>
      </c>
      <c r="E12842" s="22" t="s">
        <v>15</v>
      </c>
      <c r="F12842" s="22" t="s">
        <v>22</v>
      </c>
      <c r="G12842" s="1">
        <v>52.9</v>
      </c>
    </row>
    <row r="12843" spans="2:7">
      <c r="B12843" s="22" t="s">
        <v>252</v>
      </c>
      <c r="C12843" s="22" t="s">
        <v>7</v>
      </c>
      <c r="D12843" s="22" t="s">
        <v>7</v>
      </c>
      <c r="E12843" s="22" t="s">
        <v>15</v>
      </c>
      <c r="F12843" s="22" t="s">
        <v>23</v>
      </c>
      <c r="G12843" s="1">
        <v>359.81</v>
      </c>
    </row>
    <row r="12844" spans="2:7">
      <c r="B12844" s="22" t="s">
        <v>252</v>
      </c>
      <c r="C12844" s="22" t="s">
        <v>7</v>
      </c>
      <c r="D12844" s="22" t="s">
        <v>7</v>
      </c>
      <c r="E12844" s="22" t="s">
        <v>15</v>
      </c>
      <c r="F12844" s="22" t="s">
        <v>24</v>
      </c>
      <c r="G12844" s="1">
        <v>1702.62</v>
      </c>
    </row>
    <row r="12845" spans="2:7">
      <c r="B12845" s="22" t="s">
        <v>252</v>
      </c>
      <c r="C12845" s="22" t="s">
        <v>7</v>
      </c>
      <c r="D12845" s="22" t="s">
        <v>7</v>
      </c>
      <c r="E12845" s="22" t="s">
        <v>15</v>
      </c>
      <c r="F12845" s="22" t="s">
        <v>25</v>
      </c>
      <c r="G12845" s="1">
        <v>1696.87</v>
      </c>
    </row>
    <row r="12846" spans="2:7">
      <c r="B12846" s="22" t="s">
        <v>252</v>
      </c>
      <c r="C12846" s="22" t="s">
        <v>7</v>
      </c>
      <c r="D12846" s="22" t="s">
        <v>7</v>
      </c>
      <c r="E12846" s="22" t="s">
        <v>15</v>
      </c>
      <c r="F12846" s="22" t="s">
        <v>26</v>
      </c>
      <c r="G12846" s="1">
        <v>5389.17</v>
      </c>
    </row>
    <row r="12847" spans="2:7">
      <c r="B12847" s="22" t="s">
        <v>252</v>
      </c>
      <c r="C12847" s="22" t="s">
        <v>7</v>
      </c>
      <c r="D12847" s="22" t="s">
        <v>7</v>
      </c>
      <c r="E12847" s="22" t="s">
        <v>15</v>
      </c>
      <c r="F12847" s="22" t="s">
        <v>27</v>
      </c>
      <c r="G12847" s="1">
        <v>114.45</v>
      </c>
    </row>
    <row r="12848" spans="2:7">
      <c r="B12848" s="22" t="s">
        <v>252</v>
      </c>
      <c r="C12848" s="22" t="s">
        <v>7</v>
      </c>
      <c r="D12848" s="22" t="s">
        <v>7</v>
      </c>
      <c r="E12848" s="22" t="s">
        <v>15</v>
      </c>
      <c r="F12848" s="22" t="s">
        <v>72</v>
      </c>
      <c r="G12848" s="1">
        <v>92.2</v>
      </c>
    </row>
    <row r="12849" spans="2:7">
      <c r="B12849" s="22" t="s">
        <v>252</v>
      </c>
      <c r="C12849" s="22" t="s">
        <v>7</v>
      </c>
      <c r="D12849" s="22" t="s">
        <v>7</v>
      </c>
      <c r="E12849" s="22" t="s">
        <v>28</v>
      </c>
      <c r="F12849" s="22" t="s">
        <v>29</v>
      </c>
      <c r="G12849" s="1">
        <v>25967.68</v>
      </c>
    </row>
    <row r="12850" spans="2:7">
      <c r="B12850" s="22" t="s">
        <v>252</v>
      </c>
      <c r="C12850" s="22" t="s">
        <v>7</v>
      </c>
      <c r="D12850" s="22" t="s">
        <v>7</v>
      </c>
      <c r="E12850" s="22" t="s">
        <v>28</v>
      </c>
      <c r="F12850" s="22" t="s">
        <v>31</v>
      </c>
      <c r="G12850" s="1">
        <v>31554.62</v>
      </c>
    </row>
    <row r="12851" spans="2:7">
      <c r="B12851" s="22" t="s">
        <v>252</v>
      </c>
      <c r="C12851" s="22" t="s">
        <v>7</v>
      </c>
      <c r="D12851" s="22" t="s">
        <v>7</v>
      </c>
      <c r="E12851" s="22" t="s">
        <v>28</v>
      </c>
      <c r="F12851" s="22" t="s">
        <v>32</v>
      </c>
      <c r="G12851" s="1">
        <v>30855.599999999999</v>
      </c>
    </row>
    <row r="12852" spans="2:7">
      <c r="B12852" s="22" t="s">
        <v>252</v>
      </c>
      <c r="C12852" s="22" t="s">
        <v>7</v>
      </c>
      <c r="D12852" s="22" t="s">
        <v>7</v>
      </c>
      <c r="E12852" s="22" t="s">
        <v>34</v>
      </c>
      <c r="F12852" s="22" t="s">
        <v>38</v>
      </c>
      <c r="G12852" s="1">
        <v>196.74</v>
      </c>
    </row>
    <row r="12853" spans="2:7">
      <c r="B12853" s="22" t="s">
        <v>252</v>
      </c>
      <c r="C12853" s="22" t="s">
        <v>7</v>
      </c>
      <c r="D12853" s="22" t="s">
        <v>7</v>
      </c>
      <c r="E12853" s="22" t="s">
        <v>34</v>
      </c>
      <c r="F12853" s="22" t="s">
        <v>39</v>
      </c>
      <c r="G12853" s="1">
        <v>11015.04</v>
      </c>
    </row>
    <row r="12854" spans="2:7">
      <c r="B12854" s="22" t="s">
        <v>252</v>
      </c>
      <c r="C12854" s="22" t="s">
        <v>7</v>
      </c>
      <c r="D12854" s="22" t="s">
        <v>7</v>
      </c>
      <c r="E12854" s="22" t="s">
        <v>34</v>
      </c>
      <c r="F12854" s="22" t="s">
        <v>75</v>
      </c>
      <c r="G12854" s="1">
        <v>4609.2</v>
      </c>
    </row>
    <row r="12855" spans="2:7">
      <c r="B12855" s="22" t="s">
        <v>252</v>
      </c>
      <c r="C12855" s="22" t="s">
        <v>7</v>
      </c>
      <c r="D12855" s="22" t="s">
        <v>7</v>
      </c>
      <c r="E12855" s="22" t="s">
        <v>34</v>
      </c>
      <c r="F12855" s="22" t="s">
        <v>55</v>
      </c>
      <c r="G12855" s="1">
        <v>952.5</v>
      </c>
    </row>
    <row r="12856" spans="2:7">
      <c r="B12856" s="22" t="s">
        <v>252</v>
      </c>
      <c r="C12856" s="22" t="s">
        <v>7</v>
      </c>
      <c r="D12856" s="22" t="s">
        <v>7</v>
      </c>
      <c r="E12856" s="22" t="s">
        <v>34</v>
      </c>
      <c r="F12856" s="22" t="s">
        <v>57</v>
      </c>
      <c r="G12856" s="1">
        <v>1600</v>
      </c>
    </row>
    <row r="12857" spans="2:7">
      <c r="B12857" s="22" t="s">
        <v>252</v>
      </c>
      <c r="C12857" s="22" t="s">
        <v>7</v>
      </c>
      <c r="D12857" s="22" t="s">
        <v>7</v>
      </c>
      <c r="E12857" s="22" t="s">
        <v>59</v>
      </c>
      <c r="F12857" s="22" t="s">
        <v>55</v>
      </c>
      <c r="G12857" s="1">
        <v>2054.0300000000002</v>
      </c>
    </row>
    <row r="12858" spans="2:7">
      <c r="B12858" s="22" t="s">
        <v>252</v>
      </c>
      <c r="C12858" s="22" t="s">
        <v>7</v>
      </c>
      <c r="D12858" s="22" t="s">
        <v>7</v>
      </c>
      <c r="E12858" s="22" t="s">
        <v>60</v>
      </c>
      <c r="F12858" s="22" t="s">
        <v>77</v>
      </c>
      <c r="G12858" s="1">
        <v>49896</v>
      </c>
    </row>
    <row r="12859" spans="2:7">
      <c r="B12859" s="22" t="s">
        <v>252</v>
      </c>
      <c r="C12859" s="22" t="s">
        <v>7</v>
      </c>
      <c r="D12859" s="22" t="s">
        <v>7</v>
      </c>
      <c r="E12859" s="22" t="s">
        <v>60</v>
      </c>
      <c r="F12859" s="22" t="s">
        <v>62</v>
      </c>
      <c r="G12859" s="1">
        <v>12154.32</v>
      </c>
    </row>
    <row r="12860" spans="2:7">
      <c r="B12860" s="22" t="s">
        <v>253</v>
      </c>
      <c r="C12860" s="22" t="s">
        <v>7</v>
      </c>
      <c r="D12860" s="22" t="s">
        <v>5</v>
      </c>
      <c r="E12860" s="22" t="s">
        <v>5</v>
      </c>
      <c r="F12860" s="22" t="s">
        <v>6</v>
      </c>
      <c r="G12860" s="1">
        <v>25087.8</v>
      </c>
    </row>
    <row r="12861" spans="2:7">
      <c r="B12861" s="22" t="s">
        <v>253</v>
      </c>
      <c r="C12861" s="22" t="s">
        <v>7</v>
      </c>
      <c r="D12861" s="22" t="s">
        <v>5</v>
      </c>
      <c r="E12861" s="22" t="s">
        <v>7</v>
      </c>
      <c r="F12861" s="22" t="s">
        <v>6</v>
      </c>
      <c r="G12861" s="1">
        <v>-25087.8</v>
      </c>
    </row>
    <row r="12862" spans="2:7">
      <c r="B12862" s="22" t="s">
        <v>253</v>
      </c>
      <c r="C12862" s="22" t="s">
        <v>7</v>
      </c>
      <c r="D12862" s="22" t="s">
        <v>5</v>
      </c>
      <c r="E12862" s="22" t="s">
        <v>8</v>
      </c>
      <c r="F12862" s="22" t="s">
        <v>9</v>
      </c>
      <c r="G12862" s="1">
        <v>753401.12</v>
      </c>
    </row>
    <row r="12863" spans="2:7">
      <c r="B12863" s="22" t="s">
        <v>253</v>
      </c>
      <c r="C12863" s="22" t="s">
        <v>7</v>
      </c>
      <c r="D12863" s="22" t="s">
        <v>5</v>
      </c>
      <c r="E12863" s="22" t="s">
        <v>8</v>
      </c>
      <c r="F12863" s="22" t="s">
        <v>12</v>
      </c>
      <c r="G12863" s="1">
        <v>125</v>
      </c>
    </row>
    <row r="12864" spans="2:7">
      <c r="B12864" s="22" t="s">
        <v>253</v>
      </c>
      <c r="C12864" s="22" t="s">
        <v>7</v>
      </c>
      <c r="D12864" s="22" t="s">
        <v>5</v>
      </c>
      <c r="E12864" s="22" t="s">
        <v>8</v>
      </c>
      <c r="F12864" s="22" t="s">
        <v>13</v>
      </c>
      <c r="G12864" s="1">
        <v>53304.03</v>
      </c>
    </row>
    <row r="12865" spans="2:7">
      <c r="B12865" s="22" t="s">
        <v>253</v>
      </c>
      <c r="C12865" s="22" t="s">
        <v>7</v>
      </c>
      <c r="D12865" s="22" t="s">
        <v>5</v>
      </c>
      <c r="E12865" s="22" t="s">
        <v>14</v>
      </c>
      <c r="F12865" s="22" t="s">
        <v>9</v>
      </c>
      <c r="G12865" s="1">
        <v>363277.27</v>
      </c>
    </row>
    <row r="12866" spans="2:7">
      <c r="B12866" s="22" t="s">
        <v>253</v>
      </c>
      <c r="C12866" s="22" t="s">
        <v>7</v>
      </c>
      <c r="D12866" s="22" t="s">
        <v>5</v>
      </c>
      <c r="E12866" s="22" t="s">
        <v>14</v>
      </c>
      <c r="F12866" s="22" t="s">
        <v>10</v>
      </c>
      <c r="G12866" s="1">
        <v>1199.3800000000001</v>
      </c>
    </row>
    <row r="12867" spans="2:7">
      <c r="B12867" s="22" t="s">
        <v>253</v>
      </c>
      <c r="C12867" s="22" t="s">
        <v>7</v>
      </c>
      <c r="D12867" s="22" t="s">
        <v>5</v>
      </c>
      <c r="E12867" s="22" t="s">
        <v>14</v>
      </c>
      <c r="F12867" s="22" t="s">
        <v>13</v>
      </c>
      <c r="G12867" s="1">
        <v>559.97</v>
      </c>
    </row>
    <row r="12868" spans="2:7">
      <c r="B12868" s="22" t="s">
        <v>253</v>
      </c>
      <c r="C12868" s="22" t="s">
        <v>7</v>
      </c>
      <c r="D12868" s="22" t="s">
        <v>5</v>
      </c>
      <c r="E12868" s="22" t="s">
        <v>15</v>
      </c>
      <c r="F12868" s="22" t="s">
        <v>16</v>
      </c>
      <c r="G12868" s="1">
        <v>518.80999999999995</v>
      </c>
    </row>
    <row r="12869" spans="2:7">
      <c r="B12869" s="22" t="s">
        <v>253</v>
      </c>
      <c r="C12869" s="22" t="s">
        <v>7</v>
      </c>
      <c r="D12869" s="22" t="s">
        <v>5</v>
      </c>
      <c r="E12869" s="22" t="s">
        <v>15</v>
      </c>
      <c r="F12869" s="22" t="s">
        <v>71</v>
      </c>
      <c r="G12869" s="1">
        <v>6596.68</v>
      </c>
    </row>
    <row r="12870" spans="2:7">
      <c r="B12870" s="22" t="s">
        <v>253</v>
      </c>
      <c r="C12870" s="22" t="s">
        <v>7</v>
      </c>
      <c r="D12870" s="22" t="s">
        <v>5</v>
      </c>
      <c r="E12870" s="22" t="s">
        <v>15</v>
      </c>
      <c r="F12870" s="22" t="s">
        <v>17</v>
      </c>
      <c r="G12870" s="1">
        <v>50095.839999999997</v>
      </c>
    </row>
    <row r="12871" spans="2:7">
      <c r="B12871" s="22" t="s">
        <v>253</v>
      </c>
      <c r="C12871" s="22" t="s">
        <v>7</v>
      </c>
      <c r="D12871" s="22" t="s">
        <v>5</v>
      </c>
      <c r="E12871" s="22" t="s">
        <v>15</v>
      </c>
      <c r="F12871" s="22" t="s">
        <v>18</v>
      </c>
      <c r="G12871" s="1">
        <v>30120.27</v>
      </c>
    </row>
    <row r="12872" spans="2:7">
      <c r="B12872" s="22" t="s">
        <v>253</v>
      </c>
      <c r="C12872" s="22" t="s">
        <v>7</v>
      </c>
      <c r="D12872" s="22" t="s">
        <v>5</v>
      </c>
      <c r="E12872" s="22" t="s">
        <v>15</v>
      </c>
      <c r="F12872" s="22" t="s">
        <v>19</v>
      </c>
      <c r="G12872" s="1">
        <v>119313.7</v>
      </c>
    </row>
    <row r="12873" spans="2:7">
      <c r="B12873" s="22" t="s">
        <v>253</v>
      </c>
      <c r="C12873" s="22" t="s">
        <v>7</v>
      </c>
      <c r="D12873" s="22" t="s">
        <v>5</v>
      </c>
      <c r="E12873" s="22" t="s">
        <v>15</v>
      </c>
      <c r="F12873" s="22" t="s">
        <v>20</v>
      </c>
      <c r="G12873" s="1">
        <v>45609.98</v>
      </c>
    </row>
    <row r="12874" spans="2:7">
      <c r="B12874" s="22" t="s">
        <v>253</v>
      </c>
      <c r="C12874" s="22" t="s">
        <v>7</v>
      </c>
      <c r="D12874" s="22" t="s">
        <v>5</v>
      </c>
      <c r="E12874" s="22" t="s">
        <v>15</v>
      </c>
      <c r="F12874" s="22" t="s">
        <v>21</v>
      </c>
      <c r="G12874" s="1">
        <v>2325.62</v>
      </c>
    </row>
    <row r="12875" spans="2:7">
      <c r="B12875" s="22" t="s">
        <v>253</v>
      </c>
      <c r="C12875" s="22" t="s">
        <v>7</v>
      </c>
      <c r="D12875" s="22" t="s">
        <v>5</v>
      </c>
      <c r="E12875" s="22" t="s">
        <v>15</v>
      </c>
      <c r="F12875" s="22" t="s">
        <v>22</v>
      </c>
      <c r="G12875" s="1">
        <v>1498.93</v>
      </c>
    </row>
    <row r="12876" spans="2:7">
      <c r="B12876" s="22" t="s">
        <v>253</v>
      </c>
      <c r="C12876" s="22" t="s">
        <v>7</v>
      </c>
      <c r="D12876" s="22" t="s">
        <v>5</v>
      </c>
      <c r="E12876" s="22" t="s">
        <v>15</v>
      </c>
      <c r="F12876" s="22" t="s">
        <v>23</v>
      </c>
      <c r="G12876" s="1">
        <v>3098.86</v>
      </c>
    </row>
    <row r="12877" spans="2:7">
      <c r="B12877" s="22" t="s">
        <v>253</v>
      </c>
      <c r="C12877" s="22" t="s">
        <v>7</v>
      </c>
      <c r="D12877" s="22" t="s">
        <v>5</v>
      </c>
      <c r="E12877" s="22" t="s">
        <v>15</v>
      </c>
      <c r="F12877" s="22" t="s">
        <v>24</v>
      </c>
      <c r="G12877" s="1">
        <v>8675.4</v>
      </c>
    </row>
    <row r="12878" spans="2:7">
      <c r="B12878" s="22" t="s">
        <v>253</v>
      </c>
      <c r="C12878" s="22" t="s">
        <v>7</v>
      </c>
      <c r="D12878" s="22" t="s">
        <v>5</v>
      </c>
      <c r="E12878" s="22" t="s">
        <v>15</v>
      </c>
      <c r="F12878" s="22" t="s">
        <v>25</v>
      </c>
      <c r="G12878" s="1">
        <v>128101.67</v>
      </c>
    </row>
    <row r="12879" spans="2:7">
      <c r="B12879" s="22" t="s">
        <v>253</v>
      </c>
      <c r="C12879" s="22" t="s">
        <v>7</v>
      </c>
      <c r="D12879" s="22" t="s">
        <v>5</v>
      </c>
      <c r="E12879" s="22" t="s">
        <v>15</v>
      </c>
      <c r="F12879" s="22" t="s">
        <v>26</v>
      </c>
      <c r="G12879" s="1">
        <v>131477.75</v>
      </c>
    </row>
    <row r="12880" spans="2:7">
      <c r="B12880" s="22" t="s">
        <v>253</v>
      </c>
      <c r="C12880" s="22" t="s">
        <v>7</v>
      </c>
      <c r="D12880" s="22" t="s">
        <v>5</v>
      </c>
      <c r="E12880" s="22" t="s">
        <v>28</v>
      </c>
      <c r="F12880" s="22" t="s">
        <v>29</v>
      </c>
      <c r="G12880" s="1">
        <v>89425.01</v>
      </c>
    </row>
    <row r="12881" spans="2:7">
      <c r="B12881" s="22" t="s">
        <v>253</v>
      </c>
      <c r="C12881" s="22" t="s">
        <v>7</v>
      </c>
      <c r="D12881" s="22" t="s">
        <v>5</v>
      </c>
      <c r="E12881" s="22" t="s">
        <v>28</v>
      </c>
      <c r="F12881" s="22" t="s">
        <v>30</v>
      </c>
      <c r="G12881" s="1">
        <v>2211.9299999999998</v>
      </c>
    </row>
    <row r="12882" spans="2:7">
      <c r="B12882" s="22" t="s">
        <v>253</v>
      </c>
      <c r="C12882" s="22" t="s">
        <v>7</v>
      </c>
      <c r="D12882" s="22" t="s">
        <v>5</v>
      </c>
      <c r="E12882" s="22" t="s">
        <v>28</v>
      </c>
      <c r="F12882" s="22" t="s">
        <v>31</v>
      </c>
      <c r="G12882" s="1">
        <v>54901.72</v>
      </c>
    </row>
    <row r="12883" spans="2:7">
      <c r="B12883" s="22" t="s">
        <v>253</v>
      </c>
      <c r="C12883" s="22" t="s">
        <v>7</v>
      </c>
      <c r="D12883" s="22" t="s">
        <v>5</v>
      </c>
      <c r="E12883" s="22" t="s">
        <v>28</v>
      </c>
      <c r="F12883" s="22" t="s">
        <v>32</v>
      </c>
      <c r="G12883" s="1">
        <v>5897.63</v>
      </c>
    </row>
    <row r="12884" spans="2:7">
      <c r="B12884" s="22" t="s">
        <v>253</v>
      </c>
      <c r="C12884" s="22" t="s">
        <v>7</v>
      </c>
      <c r="D12884" s="22" t="s">
        <v>5</v>
      </c>
      <c r="E12884" s="22" t="s">
        <v>28</v>
      </c>
      <c r="F12884" s="22" t="s">
        <v>33</v>
      </c>
      <c r="G12884" s="1">
        <v>13402.3</v>
      </c>
    </row>
    <row r="12885" spans="2:7">
      <c r="B12885" s="22" t="s">
        <v>253</v>
      </c>
      <c r="C12885" s="22" t="s">
        <v>7</v>
      </c>
      <c r="D12885" s="22" t="s">
        <v>5</v>
      </c>
      <c r="E12885" s="22" t="s">
        <v>34</v>
      </c>
      <c r="F12885" s="22" t="s">
        <v>35</v>
      </c>
      <c r="G12885" s="1">
        <v>14689.99</v>
      </c>
    </row>
    <row r="12886" spans="2:7">
      <c r="B12886" s="22" t="s">
        <v>253</v>
      </c>
      <c r="C12886" s="22" t="s">
        <v>7</v>
      </c>
      <c r="D12886" s="22" t="s">
        <v>5</v>
      </c>
      <c r="E12886" s="22" t="s">
        <v>34</v>
      </c>
      <c r="F12886" s="22" t="s">
        <v>37</v>
      </c>
      <c r="G12886" s="1">
        <v>3679.79</v>
      </c>
    </row>
    <row r="12887" spans="2:7">
      <c r="B12887" s="22" t="s">
        <v>253</v>
      </c>
      <c r="C12887" s="22" t="s">
        <v>7</v>
      </c>
      <c r="D12887" s="22" t="s">
        <v>5</v>
      </c>
      <c r="E12887" s="22" t="s">
        <v>34</v>
      </c>
      <c r="F12887" s="22" t="s">
        <v>39</v>
      </c>
      <c r="G12887" s="1">
        <v>161044.1</v>
      </c>
    </row>
    <row r="12888" spans="2:7">
      <c r="B12888" s="22" t="s">
        <v>253</v>
      </c>
      <c r="C12888" s="22" t="s">
        <v>7</v>
      </c>
      <c r="D12888" s="22" t="s">
        <v>5</v>
      </c>
      <c r="E12888" s="22" t="s">
        <v>34</v>
      </c>
      <c r="F12888" s="22" t="s">
        <v>45</v>
      </c>
      <c r="G12888" s="1">
        <v>29745.27</v>
      </c>
    </row>
    <row r="12889" spans="2:7">
      <c r="B12889" s="22" t="s">
        <v>253</v>
      </c>
      <c r="C12889" s="22" t="s">
        <v>7</v>
      </c>
      <c r="D12889" s="22" t="s">
        <v>5</v>
      </c>
      <c r="E12889" s="22" t="s">
        <v>34</v>
      </c>
      <c r="F12889" s="22" t="s">
        <v>48</v>
      </c>
      <c r="G12889" s="1">
        <v>5500</v>
      </c>
    </row>
    <row r="12890" spans="2:7">
      <c r="B12890" s="22" t="s">
        <v>253</v>
      </c>
      <c r="C12890" s="22" t="s">
        <v>7</v>
      </c>
      <c r="D12890" s="22" t="s">
        <v>5</v>
      </c>
      <c r="E12890" s="22" t="s">
        <v>34</v>
      </c>
      <c r="F12890" s="22" t="s">
        <v>49</v>
      </c>
      <c r="G12890" s="1">
        <v>43275.26</v>
      </c>
    </row>
    <row r="12891" spans="2:7">
      <c r="B12891" s="22" t="s">
        <v>253</v>
      </c>
      <c r="C12891" s="22" t="s">
        <v>7</v>
      </c>
      <c r="D12891" s="22" t="s">
        <v>5</v>
      </c>
      <c r="E12891" s="22" t="s">
        <v>34</v>
      </c>
      <c r="F12891" s="22" t="s">
        <v>50</v>
      </c>
      <c r="G12891" s="1">
        <v>6279.25</v>
      </c>
    </row>
    <row r="12892" spans="2:7">
      <c r="B12892" s="22" t="s">
        <v>253</v>
      </c>
      <c r="C12892" s="22" t="s">
        <v>7</v>
      </c>
      <c r="D12892" s="22" t="s">
        <v>5</v>
      </c>
      <c r="E12892" s="22" t="s">
        <v>34</v>
      </c>
      <c r="F12892" s="22" t="s">
        <v>68</v>
      </c>
      <c r="G12892" s="1">
        <v>321.19</v>
      </c>
    </row>
    <row r="12893" spans="2:7">
      <c r="B12893" s="22" t="s">
        <v>253</v>
      </c>
      <c r="C12893" s="22" t="s">
        <v>7</v>
      </c>
      <c r="D12893" s="22" t="s">
        <v>5</v>
      </c>
      <c r="E12893" s="22" t="s">
        <v>34</v>
      </c>
      <c r="F12893" s="22" t="s">
        <v>57</v>
      </c>
      <c r="G12893" s="1">
        <v>58743.26</v>
      </c>
    </row>
    <row r="12894" spans="2:7">
      <c r="B12894" s="22" t="s">
        <v>253</v>
      </c>
      <c r="C12894" s="22" t="s">
        <v>7</v>
      </c>
      <c r="D12894" s="22" t="s">
        <v>5</v>
      </c>
      <c r="E12894" s="22" t="s">
        <v>59</v>
      </c>
      <c r="F12894" s="22" t="s">
        <v>55</v>
      </c>
      <c r="G12894" s="1">
        <v>6660.17</v>
      </c>
    </row>
    <row r="12895" spans="2:7">
      <c r="B12895" s="22" t="s">
        <v>253</v>
      </c>
      <c r="C12895" s="22" t="s">
        <v>7</v>
      </c>
      <c r="D12895" s="22" t="s">
        <v>5</v>
      </c>
      <c r="E12895" s="22" t="s">
        <v>60</v>
      </c>
      <c r="F12895" s="22" t="s">
        <v>95</v>
      </c>
      <c r="G12895" s="1">
        <v>41126.68</v>
      </c>
    </row>
    <row r="12896" spans="2:7">
      <c r="B12896" s="22" t="s">
        <v>253</v>
      </c>
      <c r="C12896" s="22" t="s">
        <v>7</v>
      </c>
      <c r="D12896" s="22" t="s">
        <v>5</v>
      </c>
      <c r="E12896" s="22" t="s">
        <v>60</v>
      </c>
      <c r="F12896" s="22" t="s">
        <v>80</v>
      </c>
      <c r="G12896" s="1">
        <v>2076.36</v>
      </c>
    </row>
    <row r="12897" spans="2:7">
      <c r="B12897" s="22" t="s">
        <v>253</v>
      </c>
      <c r="C12897" s="22" t="s">
        <v>7</v>
      </c>
      <c r="D12897" s="22" t="s">
        <v>7</v>
      </c>
      <c r="E12897" s="22" t="s">
        <v>8</v>
      </c>
      <c r="F12897" s="22" t="s">
        <v>9</v>
      </c>
      <c r="G12897" s="1">
        <v>7571.95</v>
      </c>
    </row>
    <row r="12898" spans="2:7">
      <c r="B12898" s="22" t="s">
        <v>253</v>
      </c>
      <c r="C12898" s="22" t="s">
        <v>7</v>
      </c>
      <c r="D12898" s="22" t="s">
        <v>7</v>
      </c>
      <c r="E12898" s="22" t="s">
        <v>14</v>
      </c>
      <c r="F12898" s="22" t="s">
        <v>9</v>
      </c>
      <c r="G12898" s="1">
        <v>25611.72</v>
      </c>
    </row>
    <row r="12899" spans="2:7">
      <c r="B12899" s="22" t="s">
        <v>253</v>
      </c>
      <c r="C12899" s="22" t="s">
        <v>7</v>
      </c>
      <c r="D12899" s="22" t="s">
        <v>7</v>
      </c>
      <c r="E12899" s="22" t="s">
        <v>14</v>
      </c>
      <c r="F12899" s="22" t="s">
        <v>10</v>
      </c>
      <c r="G12899" s="1">
        <v>57076.65</v>
      </c>
    </row>
    <row r="12900" spans="2:7">
      <c r="B12900" s="22" t="s">
        <v>253</v>
      </c>
      <c r="C12900" s="22" t="s">
        <v>7</v>
      </c>
      <c r="D12900" s="22" t="s">
        <v>7</v>
      </c>
      <c r="E12900" s="22" t="s">
        <v>14</v>
      </c>
      <c r="F12900" s="22" t="s">
        <v>12</v>
      </c>
      <c r="G12900" s="1">
        <v>333.32</v>
      </c>
    </row>
    <row r="12901" spans="2:7">
      <c r="B12901" s="22" t="s">
        <v>253</v>
      </c>
      <c r="C12901" s="22" t="s">
        <v>7</v>
      </c>
      <c r="D12901" s="22" t="s">
        <v>7</v>
      </c>
      <c r="E12901" s="22" t="s">
        <v>14</v>
      </c>
      <c r="F12901" s="22" t="s">
        <v>13</v>
      </c>
      <c r="G12901" s="1">
        <v>1616.76</v>
      </c>
    </row>
    <row r="12902" spans="2:7">
      <c r="B12902" s="22" t="s">
        <v>253</v>
      </c>
      <c r="C12902" s="22" t="s">
        <v>7</v>
      </c>
      <c r="D12902" s="22" t="s">
        <v>7</v>
      </c>
      <c r="E12902" s="22" t="s">
        <v>15</v>
      </c>
      <c r="F12902" s="22" t="s">
        <v>71</v>
      </c>
      <c r="G12902" s="1">
        <v>2.4300000000000002</v>
      </c>
    </row>
    <row r="12903" spans="2:7">
      <c r="B12903" s="22" t="s">
        <v>253</v>
      </c>
      <c r="C12903" s="22" t="s">
        <v>7</v>
      </c>
      <c r="D12903" s="22" t="s">
        <v>7</v>
      </c>
      <c r="E12903" s="22" t="s">
        <v>15</v>
      </c>
      <c r="F12903" s="22" t="s">
        <v>17</v>
      </c>
      <c r="G12903" s="1">
        <v>579.24</v>
      </c>
    </row>
    <row r="12904" spans="2:7">
      <c r="B12904" s="22" t="s">
        <v>253</v>
      </c>
      <c r="C12904" s="22" t="s">
        <v>7</v>
      </c>
      <c r="D12904" s="22" t="s">
        <v>7</v>
      </c>
      <c r="E12904" s="22" t="s">
        <v>15</v>
      </c>
      <c r="F12904" s="22" t="s">
        <v>18</v>
      </c>
      <c r="G12904" s="1">
        <v>5005.22</v>
      </c>
    </row>
    <row r="12905" spans="2:7">
      <c r="B12905" s="22" t="s">
        <v>253</v>
      </c>
      <c r="C12905" s="22" t="s">
        <v>7</v>
      </c>
      <c r="D12905" s="22" t="s">
        <v>7</v>
      </c>
      <c r="E12905" s="22" t="s">
        <v>15</v>
      </c>
      <c r="F12905" s="22" t="s">
        <v>19</v>
      </c>
      <c r="G12905" s="1">
        <v>3280.08</v>
      </c>
    </row>
    <row r="12906" spans="2:7">
      <c r="B12906" s="22" t="s">
        <v>253</v>
      </c>
      <c r="C12906" s="22" t="s">
        <v>7</v>
      </c>
      <c r="D12906" s="22" t="s">
        <v>7</v>
      </c>
      <c r="E12906" s="22" t="s">
        <v>15</v>
      </c>
      <c r="F12906" s="22" t="s">
        <v>20</v>
      </c>
      <c r="G12906" s="1">
        <v>2015.57</v>
      </c>
    </row>
    <row r="12907" spans="2:7">
      <c r="B12907" s="22" t="s">
        <v>253</v>
      </c>
      <c r="C12907" s="22" t="s">
        <v>7</v>
      </c>
      <c r="D12907" s="22" t="s">
        <v>7</v>
      </c>
      <c r="E12907" s="22" t="s">
        <v>15</v>
      </c>
      <c r="F12907" s="22" t="s">
        <v>21</v>
      </c>
      <c r="G12907" s="1">
        <v>17.02</v>
      </c>
    </row>
    <row r="12908" spans="2:7">
      <c r="B12908" s="22" t="s">
        <v>253</v>
      </c>
      <c r="C12908" s="22" t="s">
        <v>7</v>
      </c>
      <c r="D12908" s="22" t="s">
        <v>7</v>
      </c>
      <c r="E12908" s="22" t="s">
        <v>15</v>
      </c>
      <c r="F12908" s="22" t="s">
        <v>22</v>
      </c>
      <c r="G12908" s="1">
        <v>160.88</v>
      </c>
    </row>
    <row r="12909" spans="2:7">
      <c r="B12909" s="22" t="s">
        <v>253</v>
      </c>
      <c r="C12909" s="22" t="s">
        <v>7</v>
      </c>
      <c r="D12909" s="22" t="s">
        <v>7</v>
      </c>
      <c r="E12909" s="22" t="s">
        <v>15</v>
      </c>
      <c r="F12909" s="22" t="s">
        <v>23</v>
      </c>
      <c r="G12909" s="1">
        <v>131.57</v>
      </c>
    </row>
    <row r="12910" spans="2:7">
      <c r="B12910" s="22" t="s">
        <v>253</v>
      </c>
      <c r="C12910" s="22" t="s">
        <v>7</v>
      </c>
      <c r="D12910" s="22" t="s">
        <v>7</v>
      </c>
      <c r="E12910" s="22" t="s">
        <v>15</v>
      </c>
      <c r="F12910" s="22" t="s">
        <v>24</v>
      </c>
      <c r="G12910" s="1">
        <v>335.66</v>
      </c>
    </row>
    <row r="12911" spans="2:7">
      <c r="B12911" s="22" t="s">
        <v>253</v>
      </c>
      <c r="C12911" s="22" t="s">
        <v>7</v>
      </c>
      <c r="D12911" s="22" t="s">
        <v>7</v>
      </c>
      <c r="E12911" s="22" t="s">
        <v>15</v>
      </c>
      <c r="F12911" s="22" t="s">
        <v>25</v>
      </c>
      <c r="G12911" s="1">
        <v>202.47</v>
      </c>
    </row>
    <row r="12912" spans="2:7">
      <c r="B12912" s="22" t="s">
        <v>253</v>
      </c>
      <c r="C12912" s="22" t="s">
        <v>7</v>
      </c>
      <c r="D12912" s="22" t="s">
        <v>7</v>
      </c>
      <c r="E12912" s="22" t="s">
        <v>15</v>
      </c>
      <c r="F12912" s="22" t="s">
        <v>26</v>
      </c>
      <c r="G12912" s="1">
        <v>11318</v>
      </c>
    </row>
    <row r="12913" spans="2:7">
      <c r="B12913" s="22" t="s">
        <v>253</v>
      </c>
      <c r="C12913" s="22" t="s">
        <v>7</v>
      </c>
      <c r="D12913" s="22" t="s">
        <v>7</v>
      </c>
      <c r="E12913" s="22" t="s">
        <v>28</v>
      </c>
      <c r="F12913" s="22" t="s">
        <v>29</v>
      </c>
      <c r="G12913" s="1">
        <v>9837</v>
      </c>
    </row>
    <row r="12914" spans="2:7">
      <c r="B12914" s="22" t="s">
        <v>253</v>
      </c>
      <c r="C12914" s="22" t="s">
        <v>7</v>
      </c>
      <c r="D12914" s="22" t="s">
        <v>7</v>
      </c>
      <c r="E12914" s="22" t="s">
        <v>28</v>
      </c>
      <c r="F12914" s="22" t="s">
        <v>31</v>
      </c>
      <c r="G12914" s="1">
        <v>2371.6799999999998</v>
      </c>
    </row>
    <row r="12915" spans="2:7">
      <c r="B12915" s="22" t="s">
        <v>253</v>
      </c>
      <c r="C12915" s="22" t="s">
        <v>7</v>
      </c>
      <c r="D12915" s="22" t="s">
        <v>7</v>
      </c>
      <c r="E12915" s="22" t="s">
        <v>34</v>
      </c>
      <c r="F12915" s="22" t="s">
        <v>39</v>
      </c>
      <c r="G12915" s="1">
        <v>10751.87</v>
      </c>
    </row>
    <row r="12916" spans="2:7">
      <c r="B12916" s="22" t="s">
        <v>253</v>
      </c>
      <c r="C12916" s="22" t="s">
        <v>7</v>
      </c>
      <c r="D12916" s="22" t="s">
        <v>7</v>
      </c>
      <c r="E12916" s="22" t="s">
        <v>59</v>
      </c>
      <c r="F12916" s="22" t="s">
        <v>55</v>
      </c>
      <c r="G12916" s="1">
        <v>3845.03</v>
      </c>
    </row>
    <row r="12917" spans="2:7">
      <c r="B12917" s="22" t="s">
        <v>254</v>
      </c>
      <c r="C12917" s="22" t="s">
        <v>7</v>
      </c>
      <c r="D12917" s="22" t="s">
        <v>5</v>
      </c>
      <c r="E12917" s="22" t="s">
        <v>5</v>
      </c>
      <c r="F12917" s="22" t="s">
        <v>6</v>
      </c>
      <c r="G12917" s="1">
        <v>7895.69</v>
      </c>
    </row>
    <row r="12918" spans="2:7">
      <c r="B12918" s="22" t="s">
        <v>254</v>
      </c>
      <c r="C12918" s="22" t="s">
        <v>7</v>
      </c>
      <c r="D12918" s="22" t="s">
        <v>5</v>
      </c>
      <c r="E12918" s="22" t="s">
        <v>7</v>
      </c>
      <c r="F12918" s="22" t="s">
        <v>6</v>
      </c>
      <c r="G12918" s="1">
        <v>-36005.53</v>
      </c>
    </row>
    <row r="12919" spans="2:7">
      <c r="B12919" s="22" t="s">
        <v>254</v>
      </c>
      <c r="C12919" s="22" t="s">
        <v>7</v>
      </c>
      <c r="D12919" s="22" t="s">
        <v>5</v>
      </c>
      <c r="E12919" s="22" t="s">
        <v>8</v>
      </c>
      <c r="F12919" s="22" t="s">
        <v>9</v>
      </c>
      <c r="G12919" s="1">
        <v>755003.65</v>
      </c>
    </row>
    <row r="12920" spans="2:7">
      <c r="B12920" s="22" t="s">
        <v>254</v>
      </c>
      <c r="C12920" s="22" t="s">
        <v>7</v>
      </c>
      <c r="D12920" s="22" t="s">
        <v>5</v>
      </c>
      <c r="E12920" s="22" t="s">
        <v>8</v>
      </c>
      <c r="F12920" s="22" t="s">
        <v>10</v>
      </c>
      <c r="G12920" s="1">
        <v>12590.5</v>
      </c>
    </row>
    <row r="12921" spans="2:7">
      <c r="B12921" s="22" t="s">
        <v>254</v>
      </c>
      <c r="C12921" s="22" t="s">
        <v>7</v>
      </c>
      <c r="D12921" s="22" t="s">
        <v>5</v>
      </c>
      <c r="E12921" s="22" t="s">
        <v>8</v>
      </c>
      <c r="F12921" s="22" t="s">
        <v>11</v>
      </c>
      <c r="G12921" s="1">
        <v>13587.52</v>
      </c>
    </row>
    <row r="12922" spans="2:7">
      <c r="B12922" s="22" t="s">
        <v>254</v>
      </c>
      <c r="C12922" s="22" t="s">
        <v>7</v>
      </c>
      <c r="D12922" s="22" t="s">
        <v>5</v>
      </c>
      <c r="E12922" s="22" t="s">
        <v>8</v>
      </c>
      <c r="F12922" s="22" t="s">
        <v>12</v>
      </c>
      <c r="G12922" s="1">
        <v>3750</v>
      </c>
    </row>
    <row r="12923" spans="2:7">
      <c r="B12923" s="22" t="s">
        <v>254</v>
      </c>
      <c r="C12923" s="22" t="s">
        <v>7</v>
      </c>
      <c r="D12923" s="22" t="s">
        <v>5</v>
      </c>
      <c r="E12923" s="22" t="s">
        <v>8</v>
      </c>
      <c r="F12923" s="22" t="s">
        <v>13</v>
      </c>
      <c r="G12923" s="1">
        <v>14132.3</v>
      </c>
    </row>
    <row r="12924" spans="2:7">
      <c r="B12924" s="22" t="s">
        <v>254</v>
      </c>
      <c r="C12924" s="22" t="s">
        <v>7</v>
      </c>
      <c r="D12924" s="22" t="s">
        <v>5</v>
      </c>
      <c r="E12924" s="22" t="s">
        <v>14</v>
      </c>
      <c r="F12924" s="22" t="s">
        <v>9</v>
      </c>
      <c r="G12924" s="1">
        <v>311639.28000000003</v>
      </c>
    </row>
    <row r="12925" spans="2:7">
      <c r="B12925" s="22" t="s">
        <v>254</v>
      </c>
      <c r="C12925" s="22" t="s">
        <v>7</v>
      </c>
      <c r="D12925" s="22" t="s">
        <v>5</v>
      </c>
      <c r="E12925" s="22" t="s">
        <v>14</v>
      </c>
      <c r="F12925" s="22" t="s">
        <v>10</v>
      </c>
      <c r="G12925" s="1">
        <v>17120.009999999998</v>
      </c>
    </row>
    <row r="12926" spans="2:7">
      <c r="B12926" s="22" t="s">
        <v>254</v>
      </c>
      <c r="C12926" s="22" t="s">
        <v>7</v>
      </c>
      <c r="D12926" s="22" t="s">
        <v>5</v>
      </c>
      <c r="E12926" s="22" t="s">
        <v>14</v>
      </c>
      <c r="F12926" s="22" t="s">
        <v>11</v>
      </c>
      <c r="G12926" s="1">
        <v>10510.76</v>
      </c>
    </row>
    <row r="12927" spans="2:7">
      <c r="B12927" s="22" t="s">
        <v>254</v>
      </c>
      <c r="C12927" s="22" t="s">
        <v>7</v>
      </c>
      <c r="D12927" s="22" t="s">
        <v>5</v>
      </c>
      <c r="E12927" s="22" t="s">
        <v>15</v>
      </c>
      <c r="F12927" s="22" t="s">
        <v>17</v>
      </c>
      <c r="G12927" s="1">
        <v>62154.02</v>
      </c>
    </row>
    <row r="12928" spans="2:7">
      <c r="B12928" s="22" t="s">
        <v>254</v>
      </c>
      <c r="C12928" s="22" t="s">
        <v>7</v>
      </c>
      <c r="D12928" s="22" t="s">
        <v>5</v>
      </c>
      <c r="E12928" s="22" t="s">
        <v>15</v>
      </c>
      <c r="F12928" s="22" t="s">
        <v>18</v>
      </c>
      <c r="G12928" s="1">
        <v>24379.58</v>
      </c>
    </row>
    <row r="12929" spans="2:7">
      <c r="B12929" s="22" t="s">
        <v>254</v>
      </c>
      <c r="C12929" s="22" t="s">
        <v>7</v>
      </c>
      <c r="D12929" s="22" t="s">
        <v>5</v>
      </c>
      <c r="E12929" s="22" t="s">
        <v>15</v>
      </c>
      <c r="F12929" s="22" t="s">
        <v>19</v>
      </c>
      <c r="G12929" s="1">
        <v>123431.49</v>
      </c>
    </row>
    <row r="12930" spans="2:7">
      <c r="B12930" s="22" t="s">
        <v>254</v>
      </c>
      <c r="C12930" s="22" t="s">
        <v>7</v>
      </c>
      <c r="D12930" s="22" t="s">
        <v>5</v>
      </c>
      <c r="E12930" s="22" t="s">
        <v>15</v>
      </c>
      <c r="F12930" s="22" t="s">
        <v>20</v>
      </c>
      <c r="G12930" s="1">
        <v>43027.43</v>
      </c>
    </row>
    <row r="12931" spans="2:7">
      <c r="B12931" s="22" t="s">
        <v>254</v>
      </c>
      <c r="C12931" s="22" t="s">
        <v>7</v>
      </c>
      <c r="D12931" s="22" t="s">
        <v>5</v>
      </c>
      <c r="E12931" s="22" t="s">
        <v>15</v>
      </c>
      <c r="F12931" s="22" t="s">
        <v>90</v>
      </c>
      <c r="G12931" s="1">
        <v>-400</v>
      </c>
    </row>
    <row r="12932" spans="2:7">
      <c r="B12932" s="22" t="s">
        <v>254</v>
      </c>
      <c r="C12932" s="22" t="s">
        <v>7</v>
      </c>
      <c r="D12932" s="22" t="s">
        <v>5</v>
      </c>
      <c r="E12932" s="22" t="s">
        <v>15</v>
      </c>
      <c r="F12932" s="22" t="s">
        <v>21</v>
      </c>
      <c r="G12932" s="1">
        <v>320.64999999999998</v>
      </c>
    </row>
    <row r="12933" spans="2:7">
      <c r="B12933" s="22" t="s">
        <v>254</v>
      </c>
      <c r="C12933" s="22" t="s">
        <v>7</v>
      </c>
      <c r="D12933" s="22" t="s">
        <v>5</v>
      </c>
      <c r="E12933" s="22" t="s">
        <v>15</v>
      </c>
      <c r="F12933" s="22" t="s">
        <v>22</v>
      </c>
      <c r="G12933" s="1">
        <v>197.53</v>
      </c>
    </row>
    <row r="12934" spans="2:7">
      <c r="B12934" s="22" t="s">
        <v>254</v>
      </c>
      <c r="C12934" s="22" t="s">
        <v>7</v>
      </c>
      <c r="D12934" s="22" t="s">
        <v>5</v>
      </c>
      <c r="E12934" s="22" t="s">
        <v>15</v>
      </c>
      <c r="F12934" s="22" t="s">
        <v>23</v>
      </c>
      <c r="G12934" s="1">
        <v>3837.75</v>
      </c>
    </row>
    <row r="12935" spans="2:7">
      <c r="B12935" s="22" t="s">
        <v>254</v>
      </c>
      <c r="C12935" s="22" t="s">
        <v>7</v>
      </c>
      <c r="D12935" s="22" t="s">
        <v>5</v>
      </c>
      <c r="E12935" s="22" t="s">
        <v>15</v>
      </c>
      <c r="F12935" s="22" t="s">
        <v>24</v>
      </c>
      <c r="G12935" s="1">
        <v>9834.5300000000007</v>
      </c>
    </row>
    <row r="12936" spans="2:7">
      <c r="B12936" s="22" t="s">
        <v>254</v>
      </c>
      <c r="C12936" s="22" t="s">
        <v>7</v>
      </c>
      <c r="D12936" s="22" t="s">
        <v>5</v>
      </c>
      <c r="E12936" s="22" t="s">
        <v>15</v>
      </c>
      <c r="F12936" s="22" t="s">
        <v>25</v>
      </c>
      <c r="G12936" s="1">
        <v>133289.35</v>
      </c>
    </row>
    <row r="12937" spans="2:7">
      <c r="B12937" s="22" t="s">
        <v>254</v>
      </c>
      <c r="C12937" s="22" t="s">
        <v>7</v>
      </c>
      <c r="D12937" s="22" t="s">
        <v>5</v>
      </c>
      <c r="E12937" s="22" t="s">
        <v>15</v>
      </c>
      <c r="F12937" s="22" t="s">
        <v>26</v>
      </c>
      <c r="G12937" s="1">
        <v>112857.34</v>
      </c>
    </row>
    <row r="12938" spans="2:7">
      <c r="B12938" s="22" t="s">
        <v>254</v>
      </c>
      <c r="C12938" s="22" t="s">
        <v>7</v>
      </c>
      <c r="D12938" s="22" t="s">
        <v>5</v>
      </c>
      <c r="E12938" s="22" t="s">
        <v>28</v>
      </c>
      <c r="F12938" s="22" t="s">
        <v>29</v>
      </c>
      <c r="G12938" s="1">
        <v>126110.43</v>
      </c>
    </row>
    <row r="12939" spans="2:7">
      <c r="B12939" s="22" t="s">
        <v>254</v>
      </c>
      <c r="C12939" s="22" t="s">
        <v>7</v>
      </c>
      <c r="D12939" s="22" t="s">
        <v>5</v>
      </c>
      <c r="E12939" s="22" t="s">
        <v>28</v>
      </c>
      <c r="F12939" s="22" t="s">
        <v>30</v>
      </c>
      <c r="G12939" s="1">
        <v>40145.24</v>
      </c>
    </row>
    <row r="12940" spans="2:7">
      <c r="B12940" s="22" t="s">
        <v>254</v>
      </c>
      <c r="C12940" s="22" t="s">
        <v>7</v>
      </c>
      <c r="D12940" s="22" t="s">
        <v>5</v>
      </c>
      <c r="E12940" s="22" t="s">
        <v>28</v>
      </c>
      <c r="F12940" s="22" t="s">
        <v>31</v>
      </c>
      <c r="G12940" s="1">
        <v>44017.93</v>
      </c>
    </row>
    <row r="12941" spans="2:7">
      <c r="B12941" s="22" t="s">
        <v>254</v>
      </c>
      <c r="C12941" s="22" t="s">
        <v>7</v>
      </c>
      <c r="D12941" s="22" t="s">
        <v>5</v>
      </c>
      <c r="E12941" s="22" t="s">
        <v>28</v>
      </c>
      <c r="F12941" s="22" t="s">
        <v>32</v>
      </c>
      <c r="G12941" s="1">
        <v>2029.45</v>
      </c>
    </row>
    <row r="12942" spans="2:7">
      <c r="B12942" s="22" t="s">
        <v>254</v>
      </c>
      <c r="C12942" s="22" t="s">
        <v>7</v>
      </c>
      <c r="D12942" s="22" t="s">
        <v>5</v>
      </c>
      <c r="E12942" s="22" t="s">
        <v>34</v>
      </c>
      <c r="F12942" s="22" t="s">
        <v>35</v>
      </c>
      <c r="G12942" s="1">
        <v>39</v>
      </c>
    </row>
    <row r="12943" spans="2:7">
      <c r="B12943" s="22" t="s">
        <v>254</v>
      </c>
      <c r="C12943" s="22" t="s">
        <v>7</v>
      </c>
      <c r="D12943" s="22" t="s">
        <v>5</v>
      </c>
      <c r="E12943" s="22" t="s">
        <v>34</v>
      </c>
      <c r="F12943" s="22" t="s">
        <v>36</v>
      </c>
      <c r="G12943" s="1">
        <v>960.25</v>
      </c>
    </row>
    <row r="12944" spans="2:7">
      <c r="B12944" s="22" t="s">
        <v>254</v>
      </c>
      <c r="C12944" s="22" t="s">
        <v>7</v>
      </c>
      <c r="D12944" s="22" t="s">
        <v>5</v>
      </c>
      <c r="E12944" s="22" t="s">
        <v>34</v>
      </c>
      <c r="F12944" s="22" t="s">
        <v>38</v>
      </c>
      <c r="G12944" s="1">
        <v>5324.97</v>
      </c>
    </row>
    <row r="12945" spans="2:7">
      <c r="B12945" s="22" t="s">
        <v>254</v>
      </c>
      <c r="C12945" s="22" t="s">
        <v>7</v>
      </c>
      <c r="D12945" s="22" t="s">
        <v>5</v>
      </c>
      <c r="E12945" s="22" t="s">
        <v>34</v>
      </c>
      <c r="F12945" s="22" t="s">
        <v>39</v>
      </c>
      <c r="G12945" s="1">
        <v>28108.22</v>
      </c>
    </row>
    <row r="12946" spans="2:7">
      <c r="B12946" s="22" t="s">
        <v>254</v>
      </c>
      <c r="C12946" s="22" t="s">
        <v>7</v>
      </c>
      <c r="D12946" s="22" t="s">
        <v>5</v>
      </c>
      <c r="E12946" s="22" t="s">
        <v>34</v>
      </c>
      <c r="F12946" s="22" t="s">
        <v>40</v>
      </c>
      <c r="G12946" s="1">
        <v>446.5</v>
      </c>
    </row>
    <row r="12947" spans="2:7">
      <c r="B12947" s="22" t="s">
        <v>254</v>
      </c>
      <c r="C12947" s="22" t="s">
        <v>7</v>
      </c>
      <c r="D12947" s="22" t="s">
        <v>5</v>
      </c>
      <c r="E12947" s="22" t="s">
        <v>34</v>
      </c>
      <c r="F12947" s="22" t="s">
        <v>41</v>
      </c>
      <c r="G12947" s="1">
        <v>2926.97</v>
      </c>
    </row>
    <row r="12948" spans="2:7">
      <c r="B12948" s="22" t="s">
        <v>254</v>
      </c>
      <c r="C12948" s="22" t="s">
        <v>7</v>
      </c>
      <c r="D12948" s="22" t="s">
        <v>5</v>
      </c>
      <c r="E12948" s="22" t="s">
        <v>34</v>
      </c>
      <c r="F12948" s="22" t="s">
        <v>45</v>
      </c>
      <c r="G12948" s="1">
        <v>12444.07</v>
      </c>
    </row>
    <row r="12949" spans="2:7">
      <c r="B12949" s="22" t="s">
        <v>254</v>
      </c>
      <c r="C12949" s="22" t="s">
        <v>7</v>
      </c>
      <c r="D12949" s="22" t="s">
        <v>5</v>
      </c>
      <c r="E12949" s="22" t="s">
        <v>34</v>
      </c>
      <c r="F12949" s="22" t="s">
        <v>46</v>
      </c>
      <c r="G12949" s="1">
        <v>300.60000000000002</v>
      </c>
    </row>
    <row r="12950" spans="2:7">
      <c r="B12950" s="22" t="s">
        <v>254</v>
      </c>
      <c r="C12950" s="22" t="s">
        <v>7</v>
      </c>
      <c r="D12950" s="22" t="s">
        <v>5</v>
      </c>
      <c r="E12950" s="22" t="s">
        <v>34</v>
      </c>
      <c r="F12950" s="22" t="s">
        <v>47</v>
      </c>
      <c r="G12950" s="1">
        <v>27339.200000000001</v>
      </c>
    </row>
    <row r="12951" spans="2:7">
      <c r="B12951" s="22" t="s">
        <v>254</v>
      </c>
      <c r="C12951" s="22" t="s">
        <v>7</v>
      </c>
      <c r="D12951" s="22" t="s">
        <v>5</v>
      </c>
      <c r="E12951" s="22" t="s">
        <v>34</v>
      </c>
      <c r="F12951" s="22" t="s">
        <v>48</v>
      </c>
      <c r="G12951" s="1">
        <v>4772.66</v>
      </c>
    </row>
    <row r="12952" spans="2:7">
      <c r="B12952" s="22" t="s">
        <v>254</v>
      </c>
      <c r="C12952" s="22" t="s">
        <v>7</v>
      </c>
      <c r="D12952" s="22" t="s">
        <v>5</v>
      </c>
      <c r="E12952" s="22" t="s">
        <v>34</v>
      </c>
      <c r="F12952" s="22" t="s">
        <v>75</v>
      </c>
      <c r="G12952" s="1">
        <v>12404.59</v>
      </c>
    </row>
    <row r="12953" spans="2:7">
      <c r="B12953" s="22" t="s">
        <v>254</v>
      </c>
      <c r="C12953" s="22" t="s">
        <v>7</v>
      </c>
      <c r="D12953" s="22" t="s">
        <v>5</v>
      </c>
      <c r="E12953" s="22" t="s">
        <v>34</v>
      </c>
      <c r="F12953" s="22" t="s">
        <v>66</v>
      </c>
      <c r="G12953" s="1">
        <v>10393.56</v>
      </c>
    </row>
    <row r="12954" spans="2:7">
      <c r="B12954" s="22" t="s">
        <v>254</v>
      </c>
      <c r="C12954" s="22" t="s">
        <v>7</v>
      </c>
      <c r="D12954" s="22" t="s">
        <v>5</v>
      </c>
      <c r="E12954" s="22" t="s">
        <v>34</v>
      </c>
      <c r="F12954" s="22" t="s">
        <v>67</v>
      </c>
      <c r="G12954" s="1">
        <v>261216.44</v>
      </c>
    </row>
    <row r="12955" spans="2:7">
      <c r="B12955" s="22" t="s">
        <v>254</v>
      </c>
      <c r="C12955" s="22" t="s">
        <v>7</v>
      </c>
      <c r="D12955" s="22" t="s">
        <v>5</v>
      </c>
      <c r="E12955" s="22" t="s">
        <v>34</v>
      </c>
      <c r="F12955" s="22" t="s">
        <v>49</v>
      </c>
      <c r="G12955" s="1">
        <v>68433.73</v>
      </c>
    </row>
    <row r="12956" spans="2:7">
      <c r="B12956" s="22" t="s">
        <v>254</v>
      </c>
      <c r="C12956" s="22" t="s">
        <v>7</v>
      </c>
      <c r="D12956" s="22" t="s">
        <v>5</v>
      </c>
      <c r="E12956" s="22" t="s">
        <v>34</v>
      </c>
      <c r="F12956" s="22" t="s">
        <v>50</v>
      </c>
      <c r="G12956" s="1">
        <v>41783.4</v>
      </c>
    </row>
    <row r="12957" spans="2:7">
      <c r="B12957" s="22" t="s">
        <v>254</v>
      </c>
      <c r="C12957" s="22" t="s">
        <v>7</v>
      </c>
      <c r="D12957" s="22" t="s">
        <v>5</v>
      </c>
      <c r="E12957" s="22" t="s">
        <v>34</v>
      </c>
      <c r="F12957" s="22" t="s">
        <v>51</v>
      </c>
      <c r="G12957" s="1">
        <v>385.88</v>
      </c>
    </row>
    <row r="12958" spans="2:7">
      <c r="B12958" s="22" t="s">
        <v>254</v>
      </c>
      <c r="C12958" s="22" t="s">
        <v>7</v>
      </c>
      <c r="D12958" s="22" t="s">
        <v>5</v>
      </c>
      <c r="E12958" s="22" t="s">
        <v>34</v>
      </c>
      <c r="F12958" s="22" t="s">
        <v>55</v>
      </c>
      <c r="G12958" s="1">
        <v>699.03</v>
      </c>
    </row>
    <row r="12959" spans="2:7">
      <c r="B12959" s="22" t="s">
        <v>254</v>
      </c>
      <c r="C12959" s="22" t="s">
        <v>7</v>
      </c>
      <c r="D12959" s="22" t="s">
        <v>5</v>
      </c>
      <c r="E12959" s="22" t="s">
        <v>34</v>
      </c>
      <c r="F12959" s="22" t="s">
        <v>56</v>
      </c>
      <c r="G12959" s="1">
        <v>111530.78</v>
      </c>
    </row>
    <row r="12960" spans="2:7">
      <c r="B12960" s="22" t="s">
        <v>254</v>
      </c>
      <c r="C12960" s="22" t="s">
        <v>7</v>
      </c>
      <c r="D12960" s="22" t="s">
        <v>5</v>
      </c>
      <c r="E12960" s="22" t="s">
        <v>34</v>
      </c>
      <c r="F12960" s="22" t="s">
        <v>57</v>
      </c>
      <c r="G12960" s="1">
        <v>93413.69</v>
      </c>
    </row>
    <row r="12961" spans="2:7">
      <c r="B12961" s="22" t="s">
        <v>254</v>
      </c>
      <c r="C12961" s="22" t="s">
        <v>7</v>
      </c>
      <c r="D12961" s="22" t="s">
        <v>5</v>
      </c>
      <c r="E12961" s="22" t="s">
        <v>34</v>
      </c>
      <c r="F12961" s="22" t="s">
        <v>58</v>
      </c>
      <c r="G12961" s="1">
        <v>6138.34</v>
      </c>
    </row>
    <row r="12962" spans="2:7">
      <c r="B12962" s="22" t="s">
        <v>254</v>
      </c>
      <c r="C12962" s="22" t="s">
        <v>7</v>
      </c>
      <c r="D12962" s="22" t="s">
        <v>5</v>
      </c>
      <c r="E12962" s="22" t="s">
        <v>59</v>
      </c>
      <c r="F12962" s="22" t="s">
        <v>55</v>
      </c>
      <c r="G12962" s="1">
        <v>1750.32</v>
      </c>
    </row>
    <row r="12963" spans="2:7">
      <c r="B12963" s="22" t="s">
        <v>254</v>
      </c>
      <c r="C12963" s="22" t="s">
        <v>7</v>
      </c>
      <c r="D12963" s="22" t="s">
        <v>5</v>
      </c>
      <c r="E12963" s="22" t="s">
        <v>60</v>
      </c>
      <c r="F12963" s="22" t="s">
        <v>78</v>
      </c>
      <c r="G12963" s="1">
        <v>2242.56</v>
      </c>
    </row>
    <row r="12964" spans="2:7">
      <c r="B12964" s="22" t="s">
        <v>254</v>
      </c>
      <c r="C12964" s="22" t="s">
        <v>7</v>
      </c>
      <c r="D12964" s="22" t="s">
        <v>5</v>
      </c>
      <c r="E12964" s="22" t="s">
        <v>60</v>
      </c>
      <c r="F12964" s="22" t="s">
        <v>79</v>
      </c>
      <c r="G12964" s="1">
        <v>4100</v>
      </c>
    </row>
    <row r="12965" spans="2:7">
      <c r="B12965" s="22" t="s">
        <v>254</v>
      </c>
      <c r="C12965" s="22" t="s">
        <v>7</v>
      </c>
      <c r="D12965" s="22" t="s">
        <v>5</v>
      </c>
      <c r="E12965" s="22" t="s">
        <v>60</v>
      </c>
      <c r="F12965" s="22" t="s">
        <v>61</v>
      </c>
      <c r="G12965" s="1">
        <v>4423.6000000000004</v>
      </c>
    </row>
    <row r="12966" spans="2:7">
      <c r="B12966" s="22" t="s">
        <v>254</v>
      </c>
      <c r="C12966" s="22" t="s">
        <v>7</v>
      </c>
      <c r="D12966" s="22" t="s">
        <v>7</v>
      </c>
      <c r="E12966" s="22" t="s">
        <v>5</v>
      </c>
      <c r="F12966" s="22" t="s">
        <v>6</v>
      </c>
      <c r="G12966" s="1">
        <v>28109.84</v>
      </c>
    </row>
    <row r="12967" spans="2:7">
      <c r="B12967" s="22" t="s">
        <v>254</v>
      </c>
      <c r="C12967" s="22" t="s">
        <v>7</v>
      </c>
      <c r="D12967" s="22" t="s">
        <v>7</v>
      </c>
      <c r="E12967" s="22" t="s">
        <v>8</v>
      </c>
      <c r="F12967" s="22" t="s">
        <v>9</v>
      </c>
      <c r="G12967" s="1">
        <v>60300</v>
      </c>
    </row>
    <row r="12968" spans="2:7">
      <c r="B12968" s="22" t="s">
        <v>254</v>
      </c>
      <c r="C12968" s="22" t="s">
        <v>7</v>
      </c>
      <c r="D12968" s="22" t="s">
        <v>7</v>
      </c>
      <c r="E12968" s="22" t="s">
        <v>8</v>
      </c>
      <c r="F12968" s="22" t="s">
        <v>12</v>
      </c>
      <c r="G12968" s="1">
        <v>12958.63</v>
      </c>
    </row>
    <row r="12969" spans="2:7">
      <c r="B12969" s="22" t="s">
        <v>254</v>
      </c>
      <c r="C12969" s="22" t="s">
        <v>7</v>
      </c>
      <c r="D12969" s="22" t="s">
        <v>7</v>
      </c>
      <c r="E12969" s="22" t="s">
        <v>14</v>
      </c>
      <c r="F12969" s="22" t="s">
        <v>9</v>
      </c>
      <c r="G12969" s="1">
        <v>31017</v>
      </c>
    </row>
    <row r="12970" spans="2:7">
      <c r="B12970" s="22" t="s">
        <v>254</v>
      </c>
      <c r="C12970" s="22" t="s">
        <v>7</v>
      </c>
      <c r="D12970" s="22" t="s">
        <v>7</v>
      </c>
      <c r="E12970" s="22" t="s">
        <v>14</v>
      </c>
      <c r="F12970" s="22" t="s">
        <v>11</v>
      </c>
      <c r="G12970" s="1">
        <v>443.1</v>
      </c>
    </row>
    <row r="12971" spans="2:7">
      <c r="B12971" s="22" t="s">
        <v>254</v>
      </c>
      <c r="C12971" s="22" t="s">
        <v>7</v>
      </c>
      <c r="D12971" s="22" t="s">
        <v>7</v>
      </c>
      <c r="E12971" s="22" t="s">
        <v>14</v>
      </c>
      <c r="F12971" s="22" t="s">
        <v>12</v>
      </c>
      <c r="G12971" s="1">
        <v>4662</v>
      </c>
    </row>
    <row r="12972" spans="2:7">
      <c r="B12972" s="22" t="s">
        <v>254</v>
      </c>
      <c r="C12972" s="22" t="s">
        <v>7</v>
      </c>
      <c r="D12972" s="22" t="s">
        <v>7</v>
      </c>
      <c r="E12972" s="22" t="s">
        <v>15</v>
      </c>
      <c r="F12972" s="22" t="s">
        <v>17</v>
      </c>
      <c r="G12972" s="1">
        <v>822.32</v>
      </c>
    </row>
    <row r="12973" spans="2:7">
      <c r="B12973" s="22" t="s">
        <v>254</v>
      </c>
      <c r="C12973" s="22" t="s">
        <v>7</v>
      </c>
      <c r="D12973" s="22" t="s">
        <v>7</v>
      </c>
      <c r="E12973" s="22" t="s">
        <v>15</v>
      </c>
      <c r="F12973" s="22" t="s">
        <v>18</v>
      </c>
      <c r="G12973" s="1">
        <v>2886.83</v>
      </c>
    </row>
    <row r="12974" spans="2:7">
      <c r="B12974" s="22" t="s">
        <v>254</v>
      </c>
      <c r="C12974" s="22" t="s">
        <v>7</v>
      </c>
      <c r="D12974" s="22" t="s">
        <v>7</v>
      </c>
      <c r="E12974" s="22" t="s">
        <v>15</v>
      </c>
      <c r="F12974" s="22" t="s">
        <v>19</v>
      </c>
      <c r="G12974" s="1">
        <v>2009.48</v>
      </c>
    </row>
    <row r="12975" spans="2:7">
      <c r="B12975" s="22" t="s">
        <v>254</v>
      </c>
      <c r="C12975" s="22" t="s">
        <v>7</v>
      </c>
      <c r="D12975" s="22" t="s">
        <v>7</v>
      </c>
      <c r="E12975" s="22" t="s">
        <v>15</v>
      </c>
      <c r="F12975" s="22" t="s">
        <v>20</v>
      </c>
      <c r="G12975" s="1">
        <v>3574.02</v>
      </c>
    </row>
    <row r="12976" spans="2:7">
      <c r="B12976" s="22" t="s">
        <v>254</v>
      </c>
      <c r="C12976" s="22" t="s">
        <v>7</v>
      </c>
      <c r="D12976" s="22" t="s">
        <v>7</v>
      </c>
      <c r="E12976" s="22" t="s">
        <v>15</v>
      </c>
      <c r="F12976" s="22" t="s">
        <v>21</v>
      </c>
      <c r="G12976" s="1">
        <v>3.21</v>
      </c>
    </row>
    <row r="12977" spans="2:7">
      <c r="B12977" s="22" t="s">
        <v>254</v>
      </c>
      <c r="C12977" s="22" t="s">
        <v>7</v>
      </c>
      <c r="D12977" s="22" t="s">
        <v>7</v>
      </c>
      <c r="E12977" s="22" t="s">
        <v>15</v>
      </c>
      <c r="F12977" s="22" t="s">
        <v>22</v>
      </c>
      <c r="G12977" s="1">
        <v>4.8</v>
      </c>
    </row>
    <row r="12978" spans="2:7">
      <c r="B12978" s="22" t="s">
        <v>254</v>
      </c>
      <c r="C12978" s="22" t="s">
        <v>7</v>
      </c>
      <c r="D12978" s="22" t="s">
        <v>7</v>
      </c>
      <c r="E12978" s="22" t="s">
        <v>15</v>
      </c>
      <c r="F12978" s="22" t="s">
        <v>23</v>
      </c>
      <c r="G12978" s="1">
        <v>8.2200000000000006</v>
      </c>
    </row>
    <row r="12979" spans="2:7">
      <c r="B12979" s="22" t="s">
        <v>254</v>
      </c>
      <c r="C12979" s="22" t="s">
        <v>7</v>
      </c>
      <c r="D12979" s="22" t="s">
        <v>7</v>
      </c>
      <c r="E12979" s="22" t="s">
        <v>15</v>
      </c>
      <c r="F12979" s="22" t="s">
        <v>24</v>
      </c>
      <c r="G12979" s="1">
        <v>231.27</v>
      </c>
    </row>
    <row r="12980" spans="2:7">
      <c r="B12980" s="22" t="s">
        <v>254</v>
      </c>
      <c r="C12980" s="22" t="s">
        <v>7</v>
      </c>
      <c r="D12980" s="22" t="s">
        <v>7</v>
      </c>
      <c r="E12980" s="22" t="s">
        <v>15</v>
      </c>
      <c r="F12980" s="22" t="s">
        <v>25</v>
      </c>
      <c r="G12980" s="1">
        <v>205.15</v>
      </c>
    </row>
    <row r="12981" spans="2:7">
      <c r="B12981" s="22" t="s">
        <v>254</v>
      </c>
      <c r="C12981" s="22" t="s">
        <v>7</v>
      </c>
      <c r="D12981" s="22" t="s">
        <v>7</v>
      </c>
      <c r="E12981" s="22" t="s">
        <v>15</v>
      </c>
      <c r="F12981" s="22" t="s">
        <v>26</v>
      </c>
      <c r="G12981" s="1">
        <v>939</v>
      </c>
    </row>
    <row r="12982" spans="2:7">
      <c r="B12982" s="22" t="s">
        <v>254</v>
      </c>
      <c r="C12982" s="22" t="s">
        <v>7</v>
      </c>
      <c r="D12982" s="22" t="s">
        <v>7</v>
      </c>
      <c r="E12982" s="22" t="s">
        <v>28</v>
      </c>
      <c r="F12982" s="22" t="s">
        <v>29</v>
      </c>
      <c r="G12982" s="1">
        <v>7341.46</v>
      </c>
    </row>
    <row r="12983" spans="2:7">
      <c r="B12983" s="22" t="s">
        <v>254</v>
      </c>
      <c r="C12983" s="22" t="s">
        <v>7</v>
      </c>
      <c r="D12983" s="22" t="s">
        <v>7</v>
      </c>
      <c r="E12983" s="22" t="s">
        <v>28</v>
      </c>
      <c r="F12983" s="22" t="s">
        <v>30</v>
      </c>
      <c r="G12983" s="1">
        <v>760.74</v>
      </c>
    </row>
    <row r="12984" spans="2:7">
      <c r="B12984" s="22" t="s">
        <v>254</v>
      </c>
      <c r="C12984" s="22" t="s">
        <v>7</v>
      </c>
      <c r="D12984" s="22" t="s">
        <v>7</v>
      </c>
      <c r="E12984" s="22" t="s">
        <v>28</v>
      </c>
      <c r="F12984" s="22" t="s">
        <v>33</v>
      </c>
      <c r="G12984" s="1">
        <v>12018.51</v>
      </c>
    </row>
    <row r="12985" spans="2:7">
      <c r="B12985" s="22" t="s">
        <v>254</v>
      </c>
      <c r="C12985" s="22" t="s">
        <v>7</v>
      </c>
      <c r="D12985" s="22" t="s">
        <v>7</v>
      </c>
      <c r="E12985" s="22" t="s">
        <v>34</v>
      </c>
      <c r="F12985" s="22" t="s">
        <v>73</v>
      </c>
      <c r="G12985" s="1">
        <v>15000</v>
      </c>
    </row>
    <row r="12986" spans="2:7">
      <c r="B12986" s="22" t="s">
        <v>254</v>
      </c>
      <c r="C12986" s="22" t="s">
        <v>7</v>
      </c>
      <c r="D12986" s="22" t="s">
        <v>7</v>
      </c>
      <c r="E12986" s="22" t="s">
        <v>34</v>
      </c>
      <c r="F12986" s="22" t="s">
        <v>38</v>
      </c>
      <c r="G12986" s="1">
        <v>3397</v>
      </c>
    </row>
    <row r="12987" spans="2:7">
      <c r="B12987" s="22" t="s">
        <v>254</v>
      </c>
      <c r="C12987" s="22" t="s">
        <v>7</v>
      </c>
      <c r="D12987" s="22" t="s">
        <v>7</v>
      </c>
      <c r="E12987" s="22" t="s">
        <v>34</v>
      </c>
      <c r="F12987" s="22" t="s">
        <v>39</v>
      </c>
      <c r="G12987" s="1">
        <v>45999.9</v>
      </c>
    </row>
    <row r="12988" spans="2:7">
      <c r="B12988" s="22" t="s">
        <v>254</v>
      </c>
      <c r="C12988" s="22" t="s">
        <v>7</v>
      </c>
      <c r="D12988" s="22" t="s">
        <v>7</v>
      </c>
      <c r="E12988" s="22" t="s">
        <v>34</v>
      </c>
      <c r="F12988" s="22" t="s">
        <v>56</v>
      </c>
      <c r="G12988" s="1">
        <v>5500</v>
      </c>
    </row>
    <row r="12989" spans="2:7">
      <c r="B12989" s="22" t="s">
        <v>255</v>
      </c>
      <c r="C12989" s="22" t="s">
        <v>7</v>
      </c>
      <c r="D12989" s="22" t="s">
        <v>5</v>
      </c>
      <c r="E12989" s="22" t="s">
        <v>5</v>
      </c>
      <c r="F12989" s="22" t="s">
        <v>6</v>
      </c>
      <c r="G12989" s="1">
        <v>66188.7</v>
      </c>
    </row>
    <row r="12990" spans="2:7">
      <c r="B12990" s="22" t="s">
        <v>255</v>
      </c>
      <c r="C12990" s="22" t="s">
        <v>7</v>
      </c>
      <c r="D12990" s="22" t="s">
        <v>5</v>
      </c>
      <c r="E12990" s="22" t="s">
        <v>7</v>
      </c>
      <c r="F12990" s="22" t="s">
        <v>6</v>
      </c>
      <c r="G12990" s="1">
        <v>-66188.7</v>
      </c>
    </row>
    <row r="12991" spans="2:7">
      <c r="B12991" s="22" t="s">
        <v>255</v>
      </c>
      <c r="C12991" s="22" t="s">
        <v>7</v>
      </c>
      <c r="D12991" s="22" t="s">
        <v>5</v>
      </c>
      <c r="E12991" s="22" t="s">
        <v>8</v>
      </c>
      <c r="F12991" s="22" t="s">
        <v>9</v>
      </c>
      <c r="G12991" s="1">
        <v>1508671.96</v>
      </c>
    </row>
    <row r="12992" spans="2:7">
      <c r="B12992" s="22" t="s">
        <v>255</v>
      </c>
      <c r="C12992" s="22" t="s">
        <v>7</v>
      </c>
      <c r="D12992" s="22" t="s">
        <v>5</v>
      </c>
      <c r="E12992" s="22" t="s">
        <v>8</v>
      </c>
      <c r="F12992" s="22" t="s">
        <v>10</v>
      </c>
      <c r="G12992" s="1">
        <v>19964.28</v>
      </c>
    </row>
    <row r="12993" spans="2:7">
      <c r="B12993" s="22" t="s">
        <v>255</v>
      </c>
      <c r="C12993" s="22" t="s">
        <v>7</v>
      </c>
      <c r="D12993" s="22" t="s">
        <v>5</v>
      </c>
      <c r="E12993" s="22" t="s">
        <v>8</v>
      </c>
      <c r="F12993" s="22" t="s">
        <v>11</v>
      </c>
      <c r="G12993" s="1">
        <v>5563.92</v>
      </c>
    </row>
    <row r="12994" spans="2:7">
      <c r="B12994" s="22" t="s">
        <v>255</v>
      </c>
      <c r="C12994" s="22" t="s">
        <v>7</v>
      </c>
      <c r="D12994" s="22" t="s">
        <v>5</v>
      </c>
      <c r="E12994" s="22" t="s">
        <v>8</v>
      </c>
      <c r="F12994" s="22" t="s">
        <v>12</v>
      </c>
      <c r="G12994" s="1">
        <v>2015.08</v>
      </c>
    </row>
    <row r="12995" spans="2:7">
      <c r="B12995" s="22" t="s">
        <v>255</v>
      </c>
      <c r="C12995" s="22" t="s">
        <v>7</v>
      </c>
      <c r="D12995" s="22" t="s">
        <v>5</v>
      </c>
      <c r="E12995" s="22" t="s">
        <v>14</v>
      </c>
      <c r="F12995" s="22" t="s">
        <v>9</v>
      </c>
      <c r="G12995" s="1">
        <v>615414.89</v>
      </c>
    </row>
    <row r="12996" spans="2:7">
      <c r="B12996" s="22" t="s">
        <v>255</v>
      </c>
      <c r="C12996" s="22" t="s">
        <v>7</v>
      </c>
      <c r="D12996" s="22" t="s">
        <v>5</v>
      </c>
      <c r="E12996" s="22" t="s">
        <v>14</v>
      </c>
      <c r="F12996" s="22" t="s">
        <v>10</v>
      </c>
      <c r="G12996" s="1">
        <v>11875</v>
      </c>
    </row>
    <row r="12997" spans="2:7">
      <c r="B12997" s="22" t="s">
        <v>255</v>
      </c>
      <c r="C12997" s="22" t="s">
        <v>7</v>
      </c>
      <c r="D12997" s="22" t="s">
        <v>5</v>
      </c>
      <c r="E12997" s="22" t="s">
        <v>14</v>
      </c>
      <c r="F12997" s="22" t="s">
        <v>11</v>
      </c>
      <c r="G12997" s="1">
        <v>12704.27</v>
      </c>
    </row>
    <row r="12998" spans="2:7">
      <c r="B12998" s="22" t="s">
        <v>255</v>
      </c>
      <c r="C12998" s="22" t="s">
        <v>7</v>
      </c>
      <c r="D12998" s="22" t="s">
        <v>5</v>
      </c>
      <c r="E12998" s="22" t="s">
        <v>15</v>
      </c>
      <c r="F12998" s="22" t="s">
        <v>16</v>
      </c>
      <c r="G12998" s="1">
        <v>430.95</v>
      </c>
    </row>
    <row r="12999" spans="2:7">
      <c r="B12999" s="22" t="s">
        <v>255</v>
      </c>
      <c r="C12999" s="22" t="s">
        <v>7</v>
      </c>
      <c r="D12999" s="22" t="s">
        <v>5</v>
      </c>
      <c r="E12999" s="22" t="s">
        <v>15</v>
      </c>
      <c r="F12999" s="22" t="s">
        <v>71</v>
      </c>
      <c r="G12999" s="1">
        <v>485.34</v>
      </c>
    </row>
    <row r="13000" spans="2:7">
      <c r="B13000" s="22" t="s">
        <v>255</v>
      </c>
      <c r="C13000" s="22" t="s">
        <v>7</v>
      </c>
      <c r="D13000" s="22" t="s">
        <v>5</v>
      </c>
      <c r="E13000" s="22" t="s">
        <v>15</v>
      </c>
      <c r="F13000" s="22" t="s">
        <v>17</v>
      </c>
      <c r="G13000" s="1">
        <v>114704.87</v>
      </c>
    </row>
    <row r="13001" spans="2:7">
      <c r="B13001" s="22" t="s">
        <v>255</v>
      </c>
      <c r="C13001" s="22" t="s">
        <v>7</v>
      </c>
      <c r="D13001" s="22" t="s">
        <v>5</v>
      </c>
      <c r="E13001" s="22" t="s">
        <v>15</v>
      </c>
      <c r="F13001" s="22" t="s">
        <v>18</v>
      </c>
      <c r="G13001" s="1">
        <v>46014.35</v>
      </c>
    </row>
    <row r="13002" spans="2:7">
      <c r="B13002" s="22" t="s">
        <v>255</v>
      </c>
      <c r="C13002" s="22" t="s">
        <v>7</v>
      </c>
      <c r="D13002" s="22" t="s">
        <v>5</v>
      </c>
      <c r="E13002" s="22" t="s">
        <v>15</v>
      </c>
      <c r="F13002" s="22" t="s">
        <v>19</v>
      </c>
      <c r="G13002" s="1">
        <v>234541.91</v>
      </c>
    </row>
    <row r="13003" spans="2:7">
      <c r="B13003" s="22" t="s">
        <v>255</v>
      </c>
      <c r="C13003" s="22" t="s">
        <v>7</v>
      </c>
      <c r="D13003" s="22" t="s">
        <v>5</v>
      </c>
      <c r="E13003" s="22" t="s">
        <v>15</v>
      </c>
      <c r="F13003" s="22" t="s">
        <v>20</v>
      </c>
      <c r="G13003" s="1">
        <v>81482.5</v>
      </c>
    </row>
    <row r="13004" spans="2:7">
      <c r="B13004" s="22" t="s">
        <v>255</v>
      </c>
      <c r="C13004" s="22" t="s">
        <v>7</v>
      </c>
      <c r="D13004" s="22" t="s">
        <v>5</v>
      </c>
      <c r="E13004" s="22" t="s">
        <v>15</v>
      </c>
      <c r="F13004" s="22" t="s">
        <v>21</v>
      </c>
      <c r="G13004" s="1">
        <v>2788.55</v>
      </c>
    </row>
    <row r="13005" spans="2:7">
      <c r="B13005" s="22" t="s">
        <v>255</v>
      </c>
      <c r="C13005" s="22" t="s">
        <v>7</v>
      </c>
      <c r="D13005" s="22" t="s">
        <v>5</v>
      </c>
      <c r="E13005" s="22" t="s">
        <v>15</v>
      </c>
      <c r="F13005" s="22" t="s">
        <v>22</v>
      </c>
      <c r="G13005" s="1">
        <v>1267.79</v>
      </c>
    </row>
    <row r="13006" spans="2:7">
      <c r="B13006" s="22" t="s">
        <v>255</v>
      </c>
      <c r="C13006" s="22" t="s">
        <v>7</v>
      </c>
      <c r="D13006" s="22" t="s">
        <v>5</v>
      </c>
      <c r="E13006" s="22" t="s">
        <v>15</v>
      </c>
      <c r="F13006" s="22" t="s">
        <v>23</v>
      </c>
      <c r="G13006" s="1">
        <v>6923.48</v>
      </c>
    </row>
    <row r="13007" spans="2:7">
      <c r="B13007" s="22" t="s">
        <v>255</v>
      </c>
      <c r="C13007" s="22" t="s">
        <v>7</v>
      </c>
      <c r="D13007" s="22" t="s">
        <v>5</v>
      </c>
      <c r="E13007" s="22" t="s">
        <v>15</v>
      </c>
      <c r="F13007" s="22" t="s">
        <v>24</v>
      </c>
      <c r="G13007" s="1">
        <v>16234.56</v>
      </c>
    </row>
    <row r="13008" spans="2:7">
      <c r="B13008" s="22" t="s">
        <v>255</v>
      </c>
      <c r="C13008" s="22" t="s">
        <v>7</v>
      </c>
      <c r="D13008" s="22" t="s">
        <v>5</v>
      </c>
      <c r="E13008" s="22" t="s">
        <v>15</v>
      </c>
      <c r="F13008" s="22" t="s">
        <v>25</v>
      </c>
      <c r="G13008" s="1">
        <v>232867.21</v>
      </c>
    </row>
    <row r="13009" spans="2:7">
      <c r="B13009" s="22" t="s">
        <v>255</v>
      </c>
      <c r="C13009" s="22" t="s">
        <v>7</v>
      </c>
      <c r="D13009" s="22" t="s">
        <v>5</v>
      </c>
      <c r="E13009" s="22" t="s">
        <v>15</v>
      </c>
      <c r="F13009" s="22" t="s">
        <v>26</v>
      </c>
      <c r="G13009" s="1">
        <v>257876.31</v>
      </c>
    </row>
    <row r="13010" spans="2:7">
      <c r="B13010" s="22" t="s">
        <v>255</v>
      </c>
      <c r="C13010" s="22" t="s">
        <v>7</v>
      </c>
      <c r="D13010" s="22" t="s">
        <v>5</v>
      </c>
      <c r="E13010" s="22" t="s">
        <v>15</v>
      </c>
      <c r="F13010" s="22" t="s">
        <v>27</v>
      </c>
      <c r="G13010" s="1">
        <v>3968.49</v>
      </c>
    </row>
    <row r="13011" spans="2:7">
      <c r="B13011" s="22" t="s">
        <v>255</v>
      </c>
      <c r="C13011" s="22" t="s">
        <v>7</v>
      </c>
      <c r="D13011" s="22" t="s">
        <v>5</v>
      </c>
      <c r="E13011" s="22" t="s">
        <v>15</v>
      </c>
      <c r="F13011" s="22" t="s">
        <v>72</v>
      </c>
      <c r="G13011" s="1">
        <v>3514.8</v>
      </c>
    </row>
    <row r="13012" spans="2:7">
      <c r="B13012" s="22" t="s">
        <v>255</v>
      </c>
      <c r="C13012" s="22" t="s">
        <v>7</v>
      </c>
      <c r="D13012" s="22" t="s">
        <v>5</v>
      </c>
      <c r="E13012" s="22" t="s">
        <v>28</v>
      </c>
      <c r="F13012" s="22" t="s">
        <v>29</v>
      </c>
      <c r="G13012" s="1">
        <v>128809.06</v>
      </c>
    </row>
    <row r="13013" spans="2:7">
      <c r="B13013" s="22" t="s">
        <v>255</v>
      </c>
      <c r="C13013" s="22" t="s">
        <v>7</v>
      </c>
      <c r="D13013" s="22" t="s">
        <v>5</v>
      </c>
      <c r="E13013" s="22" t="s">
        <v>28</v>
      </c>
      <c r="F13013" s="22" t="s">
        <v>30</v>
      </c>
      <c r="G13013" s="1">
        <v>35072.82</v>
      </c>
    </row>
    <row r="13014" spans="2:7">
      <c r="B13014" s="22" t="s">
        <v>255</v>
      </c>
      <c r="C13014" s="22" t="s">
        <v>7</v>
      </c>
      <c r="D13014" s="22" t="s">
        <v>5</v>
      </c>
      <c r="E13014" s="22" t="s">
        <v>28</v>
      </c>
      <c r="F13014" s="22" t="s">
        <v>31</v>
      </c>
      <c r="G13014" s="1">
        <v>45995.24</v>
      </c>
    </row>
    <row r="13015" spans="2:7">
      <c r="B13015" s="22" t="s">
        <v>255</v>
      </c>
      <c r="C13015" s="22" t="s">
        <v>7</v>
      </c>
      <c r="D13015" s="22" t="s">
        <v>5</v>
      </c>
      <c r="E13015" s="22" t="s">
        <v>28</v>
      </c>
      <c r="F13015" s="22" t="s">
        <v>32</v>
      </c>
      <c r="G13015" s="1">
        <v>7637.4</v>
      </c>
    </row>
    <row r="13016" spans="2:7">
      <c r="B13016" s="22" t="s">
        <v>255</v>
      </c>
      <c r="C13016" s="22" t="s">
        <v>7</v>
      </c>
      <c r="D13016" s="22" t="s">
        <v>5</v>
      </c>
      <c r="E13016" s="22" t="s">
        <v>28</v>
      </c>
      <c r="F13016" s="22" t="s">
        <v>33</v>
      </c>
      <c r="G13016" s="1">
        <v>27794.01</v>
      </c>
    </row>
    <row r="13017" spans="2:7">
      <c r="B13017" s="22" t="s">
        <v>255</v>
      </c>
      <c r="C13017" s="22" t="s">
        <v>7</v>
      </c>
      <c r="D13017" s="22" t="s">
        <v>5</v>
      </c>
      <c r="E13017" s="22" t="s">
        <v>34</v>
      </c>
      <c r="F13017" s="22" t="s">
        <v>35</v>
      </c>
      <c r="G13017" s="1">
        <v>515.12</v>
      </c>
    </row>
    <row r="13018" spans="2:7">
      <c r="B13018" s="22" t="s">
        <v>255</v>
      </c>
      <c r="C13018" s="22" t="s">
        <v>7</v>
      </c>
      <c r="D13018" s="22" t="s">
        <v>5</v>
      </c>
      <c r="E13018" s="22" t="s">
        <v>34</v>
      </c>
      <c r="F13018" s="22" t="s">
        <v>36</v>
      </c>
      <c r="G13018" s="1">
        <v>3823.96</v>
      </c>
    </row>
    <row r="13019" spans="2:7">
      <c r="B13019" s="22" t="s">
        <v>255</v>
      </c>
      <c r="C13019" s="22" t="s">
        <v>7</v>
      </c>
      <c r="D13019" s="22" t="s">
        <v>5</v>
      </c>
      <c r="E13019" s="22" t="s">
        <v>34</v>
      </c>
      <c r="F13019" s="22" t="s">
        <v>38</v>
      </c>
      <c r="G13019" s="1">
        <v>519.97</v>
      </c>
    </row>
    <row r="13020" spans="2:7">
      <c r="B13020" s="22" t="s">
        <v>255</v>
      </c>
      <c r="C13020" s="22" t="s">
        <v>7</v>
      </c>
      <c r="D13020" s="22" t="s">
        <v>5</v>
      </c>
      <c r="E13020" s="22" t="s">
        <v>34</v>
      </c>
      <c r="F13020" s="22" t="s">
        <v>39</v>
      </c>
      <c r="G13020" s="1">
        <v>93301.2</v>
      </c>
    </row>
    <row r="13021" spans="2:7">
      <c r="B13021" s="22" t="s">
        <v>255</v>
      </c>
      <c r="C13021" s="22" t="s">
        <v>7</v>
      </c>
      <c r="D13021" s="22" t="s">
        <v>5</v>
      </c>
      <c r="E13021" s="22" t="s">
        <v>34</v>
      </c>
      <c r="F13021" s="22" t="s">
        <v>40</v>
      </c>
      <c r="G13021" s="1">
        <v>2859.5</v>
      </c>
    </row>
    <row r="13022" spans="2:7">
      <c r="B13022" s="22" t="s">
        <v>255</v>
      </c>
      <c r="C13022" s="22" t="s">
        <v>7</v>
      </c>
      <c r="D13022" s="22" t="s">
        <v>5</v>
      </c>
      <c r="E13022" s="22" t="s">
        <v>34</v>
      </c>
      <c r="F13022" s="22" t="s">
        <v>41</v>
      </c>
      <c r="G13022" s="1">
        <v>1130</v>
      </c>
    </row>
    <row r="13023" spans="2:7">
      <c r="B13023" s="22" t="s">
        <v>255</v>
      </c>
      <c r="C13023" s="22" t="s">
        <v>7</v>
      </c>
      <c r="D13023" s="22" t="s">
        <v>5</v>
      </c>
      <c r="E13023" s="22" t="s">
        <v>34</v>
      </c>
      <c r="F13023" s="22" t="s">
        <v>42</v>
      </c>
      <c r="G13023" s="1">
        <v>7080.29</v>
      </c>
    </row>
    <row r="13024" spans="2:7">
      <c r="B13024" s="22" t="s">
        <v>255</v>
      </c>
      <c r="C13024" s="22" t="s">
        <v>7</v>
      </c>
      <c r="D13024" s="22" t="s">
        <v>5</v>
      </c>
      <c r="E13024" s="22" t="s">
        <v>34</v>
      </c>
      <c r="F13024" s="22" t="s">
        <v>45</v>
      </c>
      <c r="G13024" s="1">
        <v>33808.339999999997</v>
      </c>
    </row>
    <row r="13025" spans="2:7">
      <c r="B13025" s="22" t="s">
        <v>255</v>
      </c>
      <c r="C13025" s="22" t="s">
        <v>7</v>
      </c>
      <c r="D13025" s="22" t="s">
        <v>5</v>
      </c>
      <c r="E13025" s="22" t="s">
        <v>34</v>
      </c>
      <c r="F13025" s="22" t="s">
        <v>46</v>
      </c>
      <c r="G13025" s="1">
        <v>12764.7</v>
      </c>
    </row>
    <row r="13026" spans="2:7">
      <c r="B13026" s="22" t="s">
        <v>255</v>
      </c>
      <c r="C13026" s="22" t="s">
        <v>7</v>
      </c>
      <c r="D13026" s="22" t="s">
        <v>5</v>
      </c>
      <c r="E13026" s="22" t="s">
        <v>34</v>
      </c>
      <c r="F13026" s="22" t="s">
        <v>47</v>
      </c>
      <c r="G13026" s="1">
        <v>28841</v>
      </c>
    </row>
    <row r="13027" spans="2:7">
      <c r="B13027" s="22" t="s">
        <v>255</v>
      </c>
      <c r="C13027" s="22" t="s">
        <v>7</v>
      </c>
      <c r="D13027" s="22" t="s">
        <v>5</v>
      </c>
      <c r="E13027" s="22" t="s">
        <v>34</v>
      </c>
      <c r="F13027" s="22" t="s">
        <v>75</v>
      </c>
      <c r="G13027" s="1">
        <v>13030.54</v>
      </c>
    </row>
    <row r="13028" spans="2:7">
      <c r="B13028" s="22" t="s">
        <v>255</v>
      </c>
      <c r="C13028" s="22" t="s">
        <v>7</v>
      </c>
      <c r="D13028" s="22" t="s">
        <v>5</v>
      </c>
      <c r="E13028" s="22" t="s">
        <v>34</v>
      </c>
      <c r="F13028" s="22" t="s">
        <v>49</v>
      </c>
      <c r="G13028" s="1">
        <v>75671.87</v>
      </c>
    </row>
    <row r="13029" spans="2:7">
      <c r="B13029" s="22" t="s">
        <v>255</v>
      </c>
      <c r="C13029" s="22" t="s">
        <v>7</v>
      </c>
      <c r="D13029" s="22" t="s">
        <v>5</v>
      </c>
      <c r="E13029" s="22" t="s">
        <v>34</v>
      </c>
      <c r="F13029" s="22" t="s">
        <v>50</v>
      </c>
      <c r="G13029" s="1">
        <v>19217.04</v>
      </c>
    </row>
    <row r="13030" spans="2:7">
      <c r="B13030" s="22" t="s">
        <v>255</v>
      </c>
      <c r="C13030" s="22" t="s">
        <v>7</v>
      </c>
      <c r="D13030" s="22" t="s">
        <v>5</v>
      </c>
      <c r="E13030" s="22" t="s">
        <v>34</v>
      </c>
      <c r="F13030" s="22" t="s">
        <v>51</v>
      </c>
      <c r="G13030" s="1">
        <v>35</v>
      </c>
    </row>
    <row r="13031" spans="2:7">
      <c r="B13031" s="22" t="s">
        <v>255</v>
      </c>
      <c r="C13031" s="22" t="s">
        <v>7</v>
      </c>
      <c r="D13031" s="22" t="s">
        <v>5</v>
      </c>
      <c r="E13031" s="22" t="s">
        <v>34</v>
      </c>
      <c r="F13031" s="22" t="s">
        <v>53</v>
      </c>
      <c r="G13031" s="1">
        <v>13235.98</v>
      </c>
    </row>
    <row r="13032" spans="2:7">
      <c r="B13032" s="22" t="s">
        <v>255</v>
      </c>
      <c r="C13032" s="22" t="s">
        <v>7</v>
      </c>
      <c r="D13032" s="22" t="s">
        <v>5</v>
      </c>
      <c r="E13032" s="22" t="s">
        <v>34</v>
      </c>
      <c r="F13032" s="22" t="s">
        <v>54</v>
      </c>
      <c r="G13032" s="1">
        <v>4725</v>
      </c>
    </row>
    <row r="13033" spans="2:7">
      <c r="B13033" s="22" t="s">
        <v>255</v>
      </c>
      <c r="C13033" s="22" t="s">
        <v>7</v>
      </c>
      <c r="D13033" s="22" t="s">
        <v>5</v>
      </c>
      <c r="E13033" s="22" t="s">
        <v>34</v>
      </c>
      <c r="F13033" s="22" t="s">
        <v>55</v>
      </c>
      <c r="G13033" s="1">
        <v>8294.2000000000007</v>
      </c>
    </row>
    <row r="13034" spans="2:7">
      <c r="B13034" s="22" t="s">
        <v>255</v>
      </c>
      <c r="C13034" s="22" t="s">
        <v>7</v>
      </c>
      <c r="D13034" s="22" t="s">
        <v>5</v>
      </c>
      <c r="E13034" s="22" t="s">
        <v>34</v>
      </c>
      <c r="F13034" s="22" t="s">
        <v>56</v>
      </c>
      <c r="G13034" s="1">
        <v>105484.66</v>
      </c>
    </row>
    <row r="13035" spans="2:7">
      <c r="B13035" s="22" t="s">
        <v>255</v>
      </c>
      <c r="C13035" s="22" t="s">
        <v>7</v>
      </c>
      <c r="D13035" s="22" t="s">
        <v>5</v>
      </c>
      <c r="E13035" s="22" t="s">
        <v>34</v>
      </c>
      <c r="F13035" s="22" t="s">
        <v>76</v>
      </c>
      <c r="G13035" s="1">
        <v>21024.400000000001</v>
      </c>
    </row>
    <row r="13036" spans="2:7">
      <c r="B13036" s="22" t="s">
        <v>255</v>
      </c>
      <c r="C13036" s="22" t="s">
        <v>7</v>
      </c>
      <c r="D13036" s="22" t="s">
        <v>5</v>
      </c>
      <c r="E13036" s="22" t="s">
        <v>34</v>
      </c>
      <c r="F13036" s="22" t="s">
        <v>57</v>
      </c>
      <c r="G13036" s="1">
        <v>43896.73</v>
      </c>
    </row>
    <row r="13037" spans="2:7">
      <c r="B13037" s="22" t="s">
        <v>255</v>
      </c>
      <c r="C13037" s="22" t="s">
        <v>7</v>
      </c>
      <c r="D13037" s="22" t="s">
        <v>5</v>
      </c>
      <c r="E13037" s="22" t="s">
        <v>34</v>
      </c>
      <c r="F13037" s="22" t="s">
        <v>58</v>
      </c>
      <c r="G13037" s="1">
        <v>4811.16</v>
      </c>
    </row>
    <row r="13038" spans="2:7">
      <c r="B13038" s="22" t="s">
        <v>255</v>
      </c>
      <c r="C13038" s="22" t="s">
        <v>7</v>
      </c>
      <c r="D13038" s="22" t="s">
        <v>5</v>
      </c>
      <c r="E13038" s="22" t="s">
        <v>59</v>
      </c>
      <c r="F13038" s="22" t="s">
        <v>55</v>
      </c>
      <c r="G13038" s="1">
        <v>1550.65</v>
      </c>
    </row>
    <row r="13039" spans="2:7">
      <c r="B13039" s="22" t="s">
        <v>255</v>
      </c>
      <c r="C13039" s="22" t="s">
        <v>7</v>
      </c>
      <c r="D13039" s="22" t="s">
        <v>5</v>
      </c>
      <c r="E13039" s="22" t="s">
        <v>60</v>
      </c>
      <c r="F13039" s="22" t="s">
        <v>80</v>
      </c>
      <c r="G13039" s="1">
        <v>21787.62</v>
      </c>
    </row>
    <row r="13040" spans="2:7">
      <c r="B13040" s="22" t="s">
        <v>255</v>
      </c>
      <c r="C13040" s="22" t="s">
        <v>7</v>
      </c>
      <c r="D13040" s="22" t="s">
        <v>7</v>
      </c>
      <c r="E13040" s="22" t="s">
        <v>8</v>
      </c>
      <c r="F13040" s="22" t="s">
        <v>9</v>
      </c>
      <c r="G13040" s="1">
        <v>115901.99</v>
      </c>
    </row>
    <row r="13041" spans="2:7">
      <c r="B13041" s="22" t="s">
        <v>255</v>
      </c>
      <c r="C13041" s="22" t="s">
        <v>7</v>
      </c>
      <c r="D13041" s="22" t="s">
        <v>7</v>
      </c>
      <c r="E13041" s="22" t="s">
        <v>8</v>
      </c>
      <c r="F13041" s="22" t="s">
        <v>10</v>
      </c>
      <c r="G13041" s="1">
        <v>260</v>
      </c>
    </row>
    <row r="13042" spans="2:7">
      <c r="B13042" s="22" t="s">
        <v>255</v>
      </c>
      <c r="C13042" s="22" t="s">
        <v>7</v>
      </c>
      <c r="D13042" s="22" t="s">
        <v>7</v>
      </c>
      <c r="E13042" s="22" t="s">
        <v>8</v>
      </c>
      <c r="F13042" s="22" t="s">
        <v>12</v>
      </c>
      <c r="G13042" s="1">
        <v>31002.75</v>
      </c>
    </row>
    <row r="13043" spans="2:7">
      <c r="B13043" s="22" t="s">
        <v>255</v>
      </c>
      <c r="C13043" s="22" t="s">
        <v>7</v>
      </c>
      <c r="D13043" s="22" t="s">
        <v>7</v>
      </c>
      <c r="E13043" s="22" t="s">
        <v>14</v>
      </c>
      <c r="F13043" s="22" t="s">
        <v>9</v>
      </c>
      <c r="G13043" s="1">
        <v>13541.17</v>
      </c>
    </row>
    <row r="13044" spans="2:7">
      <c r="B13044" s="22" t="s">
        <v>255</v>
      </c>
      <c r="C13044" s="22" t="s">
        <v>7</v>
      </c>
      <c r="D13044" s="22" t="s">
        <v>7</v>
      </c>
      <c r="E13044" s="22" t="s">
        <v>14</v>
      </c>
      <c r="F13044" s="22" t="s">
        <v>12</v>
      </c>
      <c r="G13044" s="1">
        <v>73579.429999999993</v>
      </c>
    </row>
    <row r="13045" spans="2:7">
      <c r="B13045" s="22" t="s">
        <v>255</v>
      </c>
      <c r="C13045" s="22" t="s">
        <v>7</v>
      </c>
      <c r="D13045" s="22" t="s">
        <v>7</v>
      </c>
      <c r="E13045" s="22" t="s">
        <v>15</v>
      </c>
      <c r="F13045" s="22" t="s">
        <v>16</v>
      </c>
      <c r="G13045" s="1">
        <v>33.42</v>
      </c>
    </row>
    <row r="13046" spans="2:7">
      <c r="B13046" s="22" t="s">
        <v>255</v>
      </c>
      <c r="C13046" s="22" t="s">
        <v>7</v>
      </c>
      <c r="D13046" s="22" t="s">
        <v>7</v>
      </c>
      <c r="E13046" s="22" t="s">
        <v>15</v>
      </c>
      <c r="F13046" s="22" t="s">
        <v>71</v>
      </c>
      <c r="G13046" s="1">
        <v>19.41</v>
      </c>
    </row>
    <row r="13047" spans="2:7">
      <c r="B13047" s="22" t="s">
        <v>255</v>
      </c>
      <c r="C13047" s="22" t="s">
        <v>7</v>
      </c>
      <c r="D13047" s="22" t="s">
        <v>7</v>
      </c>
      <c r="E13047" s="22" t="s">
        <v>15</v>
      </c>
      <c r="F13047" s="22" t="s">
        <v>17</v>
      </c>
      <c r="G13047" s="1">
        <v>11024.21</v>
      </c>
    </row>
    <row r="13048" spans="2:7">
      <c r="B13048" s="22" t="s">
        <v>255</v>
      </c>
      <c r="C13048" s="22" t="s">
        <v>7</v>
      </c>
      <c r="D13048" s="22" t="s">
        <v>7</v>
      </c>
      <c r="E13048" s="22" t="s">
        <v>15</v>
      </c>
      <c r="F13048" s="22" t="s">
        <v>18</v>
      </c>
      <c r="G13048" s="1">
        <v>6503.51</v>
      </c>
    </row>
    <row r="13049" spans="2:7">
      <c r="B13049" s="22" t="s">
        <v>255</v>
      </c>
      <c r="C13049" s="22" t="s">
        <v>7</v>
      </c>
      <c r="D13049" s="22" t="s">
        <v>7</v>
      </c>
      <c r="E13049" s="22" t="s">
        <v>15</v>
      </c>
      <c r="F13049" s="22" t="s">
        <v>19</v>
      </c>
      <c r="G13049" s="1">
        <v>22774.15</v>
      </c>
    </row>
    <row r="13050" spans="2:7">
      <c r="B13050" s="22" t="s">
        <v>255</v>
      </c>
      <c r="C13050" s="22" t="s">
        <v>7</v>
      </c>
      <c r="D13050" s="22" t="s">
        <v>7</v>
      </c>
      <c r="E13050" s="22" t="s">
        <v>15</v>
      </c>
      <c r="F13050" s="22" t="s">
        <v>20</v>
      </c>
      <c r="G13050" s="1">
        <v>7316.4</v>
      </c>
    </row>
    <row r="13051" spans="2:7">
      <c r="B13051" s="22" t="s">
        <v>255</v>
      </c>
      <c r="C13051" s="22" t="s">
        <v>7</v>
      </c>
      <c r="D13051" s="22" t="s">
        <v>7</v>
      </c>
      <c r="E13051" s="22" t="s">
        <v>15</v>
      </c>
      <c r="F13051" s="22" t="s">
        <v>21</v>
      </c>
      <c r="G13051" s="1">
        <v>270.92</v>
      </c>
    </row>
    <row r="13052" spans="2:7">
      <c r="B13052" s="22" t="s">
        <v>255</v>
      </c>
      <c r="C13052" s="22" t="s">
        <v>7</v>
      </c>
      <c r="D13052" s="22" t="s">
        <v>7</v>
      </c>
      <c r="E13052" s="22" t="s">
        <v>15</v>
      </c>
      <c r="F13052" s="22" t="s">
        <v>22</v>
      </c>
      <c r="G13052" s="1">
        <v>165.57</v>
      </c>
    </row>
    <row r="13053" spans="2:7">
      <c r="B13053" s="22" t="s">
        <v>255</v>
      </c>
      <c r="C13053" s="22" t="s">
        <v>7</v>
      </c>
      <c r="D13053" s="22" t="s">
        <v>7</v>
      </c>
      <c r="E13053" s="22" t="s">
        <v>15</v>
      </c>
      <c r="F13053" s="22" t="s">
        <v>23</v>
      </c>
      <c r="G13053" s="1">
        <v>529.66999999999996</v>
      </c>
    </row>
    <row r="13054" spans="2:7">
      <c r="B13054" s="22" t="s">
        <v>255</v>
      </c>
      <c r="C13054" s="22" t="s">
        <v>7</v>
      </c>
      <c r="D13054" s="22" t="s">
        <v>7</v>
      </c>
      <c r="E13054" s="22" t="s">
        <v>15</v>
      </c>
      <c r="F13054" s="22" t="s">
        <v>24</v>
      </c>
      <c r="G13054" s="1">
        <v>1507.56</v>
      </c>
    </row>
    <row r="13055" spans="2:7">
      <c r="B13055" s="22" t="s">
        <v>255</v>
      </c>
      <c r="C13055" s="22" t="s">
        <v>7</v>
      </c>
      <c r="D13055" s="22" t="s">
        <v>7</v>
      </c>
      <c r="E13055" s="22" t="s">
        <v>15</v>
      </c>
      <c r="F13055" s="22" t="s">
        <v>25</v>
      </c>
      <c r="G13055" s="1">
        <v>18069.23</v>
      </c>
    </row>
    <row r="13056" spans="2:7">
      <c r="B13056" s="22" t="s">
        <v>255</v>
      </c>
      <c r="C13056" s="22" t="s">
        <v>7</v>
      </c>
      <c r="D13056" s="22" t="s">
        <v>7</v>
      </c>
      <c r="E13056" s="22" t="s">
        <v>15</v>
      </c>
      <c r="F13056" s="22" t="s">
        <v>26</v>
      </c>
      <c r="G13056" s="1">
        <v>10081.49</v>
      </c>
    </row>
    <row r="13057" spans="2:7">
      <c r="B13057" s="22" t="s">
        <v>255</v>
      </c>
      <c r="C13057" s="22" t="s">
        <v>7</v>
      </c>
      <c r="D13057" s="22" t="s">
        <v>7</v>
      </c>
      <c r="E13057" s="22" t="s">
        <v>15</v>
      </c>
      <c r="F13057" s="22" t="s">
        <v>27</v>
      </c>
      <c r="G13057" s="1">
        <v>202.41</v>
      </c>
    </row>
    <row r="13058" spans="2:7">
      <c r="B13058" s="22" t="s">
        <v>255</v>
      </c>
      <c r="C13058" s="22" t="s">
        <v>7</v>
      </c>
      <c r="D13058" s="22" t="s">
        <v>7</v>
      </c>
      <c r="E13058" s="22" t="s">
        <v>15</v>
      </c>
      <c r="F13058" s="22" t="s">
        <v>72</v>
      </c>
      <c r="G13058" s="1">
        <v>119.19</v>
      </c>
    </row>
    <row r="13059" spans="2:7">
      <c r="B13059" s="22" t="s">
        <v>255</v>
      </c>
      <c r="C13059" s="22" t="s">
        <v>7</v>
      </c>
      <c r="D13059" s="22" t="s">
        <v>7</v>
      </c>
      <c r="E13059" s="22" t="s">
        <v>28</v>
      </c>
      <c r="F13059" s="22" t="s">
        <v>29</v>
      </c>
      <c r="G13059" s="1">
        <v>21799.43</v>
      </c>
    </row>
    <row r="13060" spans="2:7">
      <c r="B13060" s="22" t="s">
        <v>255</v>
      </c>
      <c r="C13060" s="22" t="s">
        <v>7</v>
      </c>
      <c r="D13060" s="22" t="s">
        <v>7</v>
      </c>
      <c r="E13060" s="22" t="s">
        <v>34</v>
      </c>
      <c r="F13060" s="22" t="s">
        <v>39</v>
      </c>
      <c r="G13060" s="1">
        <v>13129.91</v>
      </c>
    </row>
    <row r="13061" spans="2:7">
      <c r="B13061" s="22" t="s">
        <v>255</v>
      </c>
      <c r="C13061" s="22" t="s">
        <v>7</v>
      </c>
      <c r="D13061" s="22" t="s">
        <v>7</v>
      </c>
      <c r="E13061" s="22" t="s">
        <v>34</v>
      </c>
      <c r="F13061" s="22" t="s">
        <v>75</v>
      </c>
      <c r="G13061" s="1">
        <v>875</v>
      </c>
    </row>
    <row r="13062" spans="2:7">
      <c r="B13062" s="22" t="s">
        <v>255</v>
      </c>
      <c r="C13062" s="22" t="s">
        <v>7</v>
      </c>
      <c r="D13062" s="22" t="s">
        <v>7</v>
      </c>
      <c r="E13062" s="22" t="s">
        <v>34</v>
      </c>
      <c r="F13062" s="22" t="s">
        <v>50</v>
      </c>
      <c r="G13062" s="1">
        <v>465.5</v>
      </c>
    </row>
    <row r="13063" spans="2:7">
      <c r="B13063" s="22" t="s">
        <v>255</v>
      </c>
      <c r="C13063" s="22" t="s">
        <v>7</v>
      </c>
      <c r="D13063" s="22" t="s">
        <v>7</v>
      </c>
      <c r="E13063" s="22" t="s">
        <v>34</v>
      </c>
      <c r="F13063" s="22" t="s">
        <v>55</v>
      </c>
      <c r="G13063" s="1">
        <v>60</v>
      </c>
    </row>
    <row r="13064" spans="2:7">
      <c r="B13064" s="22" t="s">
        <v>255</v>
      </c>
      <c r="C13064" s="22" t="s">
        <v>7</v>
      </c>
      <c r="D13064" s="22" t="s">
        <v>7</v>
      </c>
      <c r="E13064" s="22" t="s">
        <v>34</v>
      </c>
      <c r="F13064" s="22" t="s">
        <v>58</v>
      </c>
      <c r="G13064" s="1">
        <v>80</v>
      </c>
    </row>
    <row r="13065" spans="2:7">
      <c r="B13065" s="22" t="s">
        <v>255</v>
      </c>
      <c r="C13065" s="22" t="s">
        <v>7</v>
      </c>
      <c r="D13065" s="22" t="s">
        <v>7</v>
      </c>
      <c r="E13065" s="22" t="s">
        <v>59</v>
      </c>
      <c r="F13065" s="22" t="s">
        <v>55</v>
      </c>
      <c r="G13065" s="1">
        <v>3143.75</v>
      </c>
    </row>
    <row r="13066" spans="2:7">
      <c r="B13066" s="22" t="s">
        <v>256</v>
      </c>
      <c r="C13066" s="22" t="s">
        <v>7</v>
      </c>
      <c r="D13066" s="22" t="s">
        <v>5</v>
      </c>
      <c r="E13066" s="22" t="s">
        <v>5</v>
      </c>
      <c r="F13066" s="22" t="s">
        <v>6</v>
      </c>
      <c r="G13066" s="1">
        <v>26443.86</v>
      </c>
    </row>
    <row r="13067" spans="2:7">
      <c r="B13067" s="22" t="s">
        <v>256</v>
      </c>
      <c r="C13067" s="22" t="s">
        <v>7</v>
      </c>
      <c r="D13067" s="22" t="s">
        <v>5</v>
      </c>
      <c r="E13067" s="22" t="s">
        <v>7</v>
      </c>
      <c r="F13067" s="22" t="s">
        <v>6</v>
      </c>
      <c r="G13067" s="1">
        <v>-26443.86</v>
      </c>
    </row>
    <row r="13068" spans="2:7">
      <c r="B13068" s="22" t="s">
        <v>256</v>
      </c>
      <c r="C13068" s="22" t="s">
        <v>7</v>
      </c>
      <c r="D13068" s="22" t="s">
        <v>5</v>
      </c>
      <c r="E13068" s="22" t="s">
        <v>8</v>
      </c>
      <c r="F13068" s="22" t="s">
        <v>9</v>
      </c>
      <c r="G13068" s="1">
        <v>1371564.72</v>
      </c>
    </row>
    <row r="13069" spans="2:7">
      <c r="B13069" s="22" t="s">
        <v>256</v>
      </c>
      <c r="C13069" s="22" t="s">
        <v>7</v>
      </c>
      <c r="D13069" s="22" t="s">
        <v>5</v>
      </c>
      <c r="E13069" s="22" t="s">
        <v>8</v>
      </c>
      <c r="F13069" s="22" t="s">
        <v>10</v>
      </c>
      <c r="G13069" s="1">
        <v>51630.96</v>
      </c>
    </row>
    <row r="13070" spans="2:7">
      <c r="B13070" s="22" t="s">
        <v>256</v>
      </c>
      <c r="C13070" s="22" t="s">
        <v>7</v>
      </c>
      <c r="D13070" s="22" t="s">
        <v>5</v>
      </c>
      <c r="E13070" s="22" t="s">
        <v>8</v>
      </c>
      <c r="F13070" s="22" t="s">
        <v>11</v>
      </c>
      <c r="G13070" s="1">
        <v>19099.02</v>
      </c>
    </row>
    <row r="13071" spans="2:7">
      <c r="B13071" s="22" t="s">
        <v>256</v>
      </c>
      <c r="C13071" s="22" t="s">
        <v>7</v>
      </c>
      <c r="D13071" s="22" t="s">
        <v>5</v>
      </c>
      <c r="E13071" s="22" t="s">
        <v>8</v>
      </c>
      <c r="F13071" s="22" t="s">
        <v>12</v>
      </c>
      <c r="G13071" s="1">
        <v>2595.5</v>
      </c>
    </row>
    <row r="13072" spans="2:7">
      <c r="B13072" s="22" t="s">
        <v>256</v>
      </c>
      <c r="C13072" s="22" t="s">
        <v>7</v>
      </c>
      <c r="D13072" s="22" t="s">
        <v>5</v>
      </c>
      <c r="E13072" s="22" t="s">
        <v>14</v>
      </c>
      <c r="F13072" s="22" t="s">
        <v>9</v>
      </c>
      <c r="G13072" s="1">
        <v>416171.66</v>
      </c>
    </row>
    <row r="13073" spans="2:7">
      <c r="B13073" s="22" t="s">
        <v>256</v>
      </c>
      <c r="C13073" s="22" t="s">
        <v>7</v>
      </c>
      <c r="D13073" s="22" t="s">
        <v>5</v>
      </c>
      <c r="E13073" s="22" t="s">
        <v>14</v>
      </c>
      <c r="F13073" s="22" t="s">
        <v>10</v>
      </c>
      <c r="G13073" s="1">
        <v>15990.71</v>
      </c>
    </row>
    <row r="13074" spans="2:7">
      <c r="B13074" s="22" t="s">
        <v>256</v>
      </c>
      <c r="C13074" s="22" t="s">
        <v>7</v>
      </c>
      <c r="D13074" s="22" t="s">
        <v>5</v>
      </c>
      <c r="E13074" s="22" t="s">
        <v>14</v>
      </c>
      <c r="F13074" s="22" t="s">
        <v>11</v>
      </c>
      <c r="G13074" s="1">
        <v>1840.86</v>
      </c>
    </row>
    <row r="13075" spans="2:7">
      <c r="B13075" s="22" t="s">
        <v>256</v>
      </c>
      <c r="C13075" s="22" t="s">
        <v>7</v>
      </c>
      <c r="D13075" s="22" t="s">
        <v>5</v>
      </c>
      <c r="E13075" s="22" t="s">
        <v>15</v>
      </c>
      <c r="F13075" s="22" t="s">
        <v>17</v>
      </c>
      <c r="G13075" s="1">
        <v>109289.29</v>
      </c>
    </row>
    <row r="13076" spans="2:7">
      <c r="B13076" s="22" t="s">
        <v>256</v>
      </c>
      <c r="C13076" s="22" t="s">
        <v>7</v>
      </c>
      <c r="D13076" s="22" t="s">
        <v>5</v>
      </c>
      <c r="E13076" s="22" t="s">
        <v>15</v>
      </c>
      <c r="F13076" s="22" t="s">
        <v>18</v>
      </c>
      <c r="G13076" s="1">
        <v>33370.18</v>
      </c>
    </row>
    <row r="13077" spans="2:7">
      <c r="B13077" s="22" t="s">
        <v>256</v>
      </c>
      <c r="C13077" s="22" t="s">
        <v>7</v>
      </c>
      <c r="D13077" s="22" t="s">
        <v>5</v>
      </c>
      <c r="E13077" s="22" t="s">
        <v>15</v>
      </c>
      <c r="F13077" s="22" t="s">
        <v>19</v>
      </c>
      <c r="G13077" s="1">
        <v>212111.57</v>
      </c>
    </row>
    <row r="13078" spans="2:7">
      <c r="B13078" s="22" t="s">
        <v>256</v>
      </c>
      <c r="C13078" s="22" t="s">
        <v>7</v>
      </c>
      <c r="D13078" s="22" t="s">
        <v>5</v>
      </c>
      <c r="E13078" s="22" t="s">
        <v>15</v>
      </c>
      <c r="F13078" s="22" t="s">
        <v>20</v>
      </c>
      <c r="G13078" s="1">
        <v>56634.28</v>
      </c>
    </row>
    <row r="13079" spans="2:7">
      <c r="B13079" s="22" t="s">
        <v>256</v>
      </c>
      <c r="C13079" s="22" t="s">
        <v>7</v>
      </c>
      <c r="D13079" s="22" t="s">
        <v>5</v>
      </c>
      <c r="E13079" s="22" t="s">
        <v>15</v>
      </c>
      <c r="F13079" s="22" t="s">
        <v>21</v>
      </c>
      <c r="G13079" s="1">
        <v>6452.78</v>
      </c>
    </row>
    <row r="13080" spans="2:7">
      <c r="B13080" s="22" t="s">
        <v>256</v>
      </c>
      <c r="C13080" s="22" t="s">
        <v>7</v>
      </c>
      <c r="D13080" s="22" t="s">
        <v>5</v>
      </c>
      <c r="E13080" s="22" t="s">
        <v>15</v>
      </c>
      <c r="F13080" s="22" t="s">
        <v>22</v>
      </c>
      <c r="G13080" s="1">
        <v>1199.3800000000001</v>
      </c>
    </row>
    <row r="13081" spans="2:7">
      <c r="B13081" s="22" t="s">
        <v>256</v>
      </c>
      <c r="C13081" s="22" t="s">
        <v>7</v>
      </c>
      <c r="D13081" s="22" t="s">
        <v>5</v>
      </c>
      <c r="E13081" s="22" t="s">
        <v>15</v>
      </c>
      <c r="F13081" s="22" t="s">
        <v>23</v>
      </c>
      <c r="G13081" s="1">
        <v>6787.77</v>
      </c>
    </row>
    <row r="13082" spans="2:7">
      <c r="B13082" s="22" t="s">
        <v>256</v>
      </c>
      <c r="C13082" s="22" t="s">
        <v>7</v>
      </c>
      <c r="D13082" s="22" t="s">
        <v>5</v>
      </c>
      <c r="E13082" s="22" t="s">
        <v>15</v>
      </c>
      <c r="F13082" s="22" t="s">
        <v>24</v>
      </c>
      <c r="G13082" s="1">
        <v>12021.61</v>
      </c>
    </row>
    <row r="13083" spans="2:7">
      <c r="B13083" s="22" t="s">
        <v>256</v>
      </c>
      <c r="C13083" s="22" t="s">
        <v>7</v>
      </c>
      <c r="D13083" s="22" t="s">
        <v>5</v>
      </c>
      <c r="E13083" s="22" t="s">
        <v>15</v>
      </c>
      <c r="F13083" s="22" t="s">
        <v>25</v>
      </c>
      <c r="G13083" s="1">
        <v>209694.14</v>
      </c>
    </row>
    <row r="13084" spans="2:7">
      <c r="B13084" s="22" t="s">
        <v>256</v>
      </c>
      <c r="C13084" s="22" t="s">
        <v>7</v>
      </c>
      <c r="D13084" s="22" t="s">
        <v>5</v>
      </c>
      <c r="E13084" s="22" t="s">
        <v>15</v>
      </c>
      <c r="F13084" s="22" t="s">
        <v>26</v>
      </c>
      <c r="G13084" s="1">
        <v>157773.25</v>
      </c>
    </row>
    <row r="13085" spans="2:7">
      <c r="B13085" s="22" t="s">
        <v>256</v>
      </c>
      <c r="C13085" s="22" t="s">
        <v>7</v>
      </c>
      <c r="D13085" s="22" t="s">
        <v>5</v>
      </c>
      <c r="E13085" s="22" t="s">
        <v>15</v>
      </c>
      <c r="F13085" s="22" t="s">
        <v>27</v>
      </c>
      <c r="G13085" s="1">
        <v>-612.54999999999995</v>
      </c>
    </row>
    <row r="13086" spans="2:7">
      <c r="B13086" s="22" t="s">
        <v>256</v>
      </c>
      <c r="C13086" s="22" t="s">
        <v>7</v>
      </c>
      <c r="D13086" s="22" t="s">
        <v>5</v>
      </c>
      <c r="E13086" s="22" t="s">
        <v>28</v>
      </c>
      <c r="F13086" s="22" t="s">
        <v>29</v>
      </c>
      <c r="G13086" s="1">
        <v>73356.98</v>
      </c>
    </row>
    <row r="13087" spans="2:7">
      <c r="B13087" s="22" t="s">
        <v>256</v>
      </c>
      <c r="C13087" s="22" t="s">
        <v>7</v>
      </c>
      <c r="D13087" s="22" t="s">
        <v>5</v>
      </c>
      <c r="E13087" s="22" t="s">
        <v>28</v>
      </c>
      <c r="F13087" s="22" t="s">
        <v>30</v>
      </c>
      <c r="G13087" s="1">
        <v>2390.4699999999998</v>
      </c>
    </row>
    <row r="13088" spans="2:7">
      <c r="B13088" s="22" t="s">
        <v>256</v>
      </c>
      <c r="C13088" s="22" t="s">
        <v>7</v>
      </c>
      <c r="D13088" s="22" t="s">
        <v>5</v>
      </c>
      <c r="E13088" s="22" t="s">
        <v>28</v>
      </c>
      <c r="F13088" s="22" t="s">
        <v>31</v>
      </c>
      <c r="G13088" s="1">
        <v>52571.43</v>
      </c>
    </row>
    <row r="13089" spans="2:7">
      <c r="B13089" s="22" t="s">
        <v>256</v>
      </c>
      <c r="C13089" s="22" t="s">
        <v>7</v>
      </c>
      <c r="D13089" s="22" t="s">
        <v>5</v>
      </c>
      <c r="E13089" s="22" t="s">
        <v>28</v>
      </c>
      <c r="F13089" s="22" t="s">
        <v>32</v>
      </c>
      <c r="G13089" s="1">
        <v>28956.880000000001</v>
      </c>
    </row>
    <row r="13090" spans="2:7">
      <c r="B13090" s="22" t="s">
        <v>256</v>
      </c>
      <c r="C13090" s="22" t="s">
        <v>7</v>
      </c>
      <c r="D13090" s="22" t="s">
        <v>5</v>
      </c>
      <c r="E13090" s="22" t="s">
        <v>28</v>
      </c>
      <c r="F13090" s="22" t="s">
        <v>33</v>
      </c>
      <c r="G13090" s="1">
        <v>15202.78</v>
      </c>
    </row>
    <row r="13091" spans="2:7">
      <c r="B13091" s="22" t="s">
        <v>256</v>
      </c>
      <c r="C13091" s="22" t="s">
        <v>7</v>
      </c>
      <c r="D13091" s="22" t="s">
        <v>5</v>
      </c>
      <c r="E13091" s="22" t="s">
        <v>34</v>
      </c>
      <c r="F13091" s="22" t="s">
        <v>35</v>
      </c>
      <c r="G13091" s="1">
        <v>1509.11</v>
      </c>
    </row>
    <row r="13092" spans="2:7">
      <c r="B13092" s="22" t="s">
        <v>256</v>
      </c>
      <c r="C13092" s="22" t="s">
        <v>7</v>
      </c>
      <c r="D13092" s="22" t="s">
        <v>5</v>
      </c>
      <c r="E13092" s="22" t="s">
        <v>34</v>
      </c>
      <c r="F13092" s="22" t="s">
        <v>36</v>
      </c>
      <c r="G13092" s="1">
        <v>3269.6</v>
      </c>
    </row>
    <row r="13093" spans="2:7">
      <c r="B13093" s="22" t="s">
        <v>256</v>
      </c>
      <c r="C13093" s="22" t="s">
        <v>7</v>
      </c>
      <c r="D13093" s="22" t="s">
        <v>5</v>
      </c>
      <c r="E13093" s="22" t="s">
        <v>34</v>
      </c>
      <c r="F13093" s="22" t="s">
        <v>37</v>
      </c>
      <c r="G13093" s="1">
        <v>9200</v>
      </c>
    </row>
    <row r="13094" spans="2:7">
      <c r="B13094" s="22" t="s">
        <v>256</v>
      </c>
      <c r="C13094" s="22" t="s">
        <v>7</v>
      </c>
      <c r="D13094" s="22" t="s">
        <v>5</v>
      </c>
      <c r="E13094" s="22" t="s">
        <v>34</v>
      </c>
      <c r="F13094" s="22" t="s">
        <v>73</v>
      </c>
      <c r="G13094" s="1">
        <v>7866</v>
      </c>
    </row>
    <row r="13095" spans="2:7">
      <c r="B13095" s="22" t="s">
        <v>256</v>
      </c>
      <c r="C13095" s="22" t="s">
        <v>7</v>
      </c>
      <c r="D13095" s="22" t="s">
        <v>5</v>
      </c>
      <c r="E13095" s="22" t="s">
        <v>34</v>
      </c>
      <c r="F13095" s="22" t="s">
        <v>38</v>
      </c>
      <c r="G13095" s="1">
        <v>17561.53</v>
      </c>
    </row>
    <row r="13096" spans="2:7">
      <c r="B13096" s="22" t="s">
        <v>256</v>
      </c>
      <c r="C13096" s="22" t="s">
        <v>7</v>
      </c>
      <c r="D13096" s="22" t="s">
        <v>5</v>
      </c>
      <c r="E13096" s="22" t="s">
        <v>34</v>
      </c>
      <c r="F13096" s="22" t="s">
        <v>39</v>
      </c>
      <c r="G13096" s="1">
        <v>4601.1499999999996</v>
      </c>
    </row>
    <row r="13097" spans="2:7">
      <c r="B13097" s="22" t="s">
        <v>256</v>
      </c>
      <c r="C13097" s="22" t="s">
        <v>7</v>
      </c>
      <c r="D13097" s="22" t="s">
        <v>5</v>
      </c>
      <c r="E13097" s="22" t="s">
        <v>34</v>
      </c>
      <c r="F13097" s="22" t="s">
        <v>40</v>
      </c>
      <c r="G13097" s="1">
        <v>1583</v>
      </c>
    </row>
    <row r="13098" spans="2:7">
      <c r="B13098" s="22" t="s">
        <v>256</v>
      </c>
      <c r="C13098" s="22" t="s">
        <v>7</v>
      </c>
      <c r="D13098" s="22" t="s">
        <v>5</v>
      </c>
      <c r="E13098" s="22" t="s">
        <v>34</v>
      </c>
      <c r="F13098" s="22" t="s">
        <v>42</v>
      </c>
      <c r="G13098" s="1">
        <v>4370.9399999999996</v>
      </c>
    </row>
    <row r="13099" spans="2:7">
      <c r="B13099" s="22" t="s">
        <v>256</v>
      </c>
      <c r="C13099" s="22" t="s">
        <v>7</v>
      </c>
      <c r="D13099" s="22" t="s">
        <v>5</v>
      </c>
      <c r="E13099" s="22" t="s">
        <v>34</v>
      </c>
      <c r="F13099" s="22" t="s">
        <v>43</v>
      </c>
      <c r="G13099" s="1">
        <v>72904.05</v>
      </c>
    </row>
    <row r="13100" spans="2:7">
      <c r="B13100" s="22" t="s">
        <v>256</v>
      </c>
      <c r="C13100" s="22" t="s">
        <v>7</v>
      </c>
      <c r="D13100" s="22" t="s">
        <v>5</v>
      </c>
      <c r="E13100" s="22" t="s">
        <v>34</v>
      </c>
      <c r="F13100" s="22" t="s">
        <v>45</v>
      </c>
      <c r="G13100" s="1">
        <v>10990.73</v>
      </c>
    </row>
    <row r="13101" spans="2:7">
      <c r="B13101" s="22" t="s">
        <v>256</v>
      </c>
      <c r="C13101" s="22" t="s">
        <v>7</v>
      </c>
      <c r="D13101" s="22" t="s">
        <v>5</v>
      </c>
      <c r="E13101" s="22" t="s">
        <v>34</v>
      </c>
      <c r="F13101" s="22" t="s">
        <v>46</v>
      </c>
      <c r="G13101" s="1">
        <v>81.44</v>
      </c>
    </row>
    <row r="13102" spans="2:7">
      <c r="B13102" s="22" t="s">
        <v>256</v>
      </c>
      <c r="C13102" s="22" t="s">
        <v>7</v>
      </c>
      <c r="D13102" s="22" t="s">
        <v>5</v>
      </c>
      <c r="E13102" s="22" t="s">
        <v>34</v>
      </c>
      <c r="F13102" s="22" t="s">
        <v>47</v>
      </c>
      <c r="G13102" s="1">
        <v>18931.97</v>
      </c>
    </row>
    <row r="13103" spans="2:7">
      <c r="B13103" s="22" t="s">
        <v>256</v>
      </c>
      <c r="C13103" s="22" t="s">
        <v>7</v>
      </c>
      <c r="D13103" s="22" t="s">
        <v>5</v>
      </c>
      <c r="E13103" s="22" t="s">
        <v>34</v>
      </c>
      <c r="F13103" s="22" t="s">
        <v>48</v>
      </c>
      <c r="G13103" s="1">
        <v>3524.52</v>
      </c>
    </row>
    <row r="13104" spans="2:7">
      <c r="B13104" s="22" t="s">
        <v>256</v>
      </c>
      <c r="C13104" s="22" t="s">
        <v>7</v>
      </c>
      <c r="D13104" s="22" t="s">
        <v>5</v>
      </c>
      <c r="E13104" s="22" t="s">
        <v>34</v>
      </c>
      <c r="F13104" s="22" t="s">
        <v>75</v>
      </c>
      <c r="G13104" s="1">
        <v>23029.84</v>
      </c>
    </row>
    <row r="13105" spans="2:7">
      <c r="B13105" s="22" t="s">
        <v>256</v>
      </c>
      <c r="C13105" s="22" t="s">
        <v>7</v>
      </c>
      <c r="D13105" s="22" t="s">
        <v>5</v>
      </c>
      <c r="E13105" s="22" t="s">
        <v>34</v>
      </c>
      <c r="F13105" s="22" t="s">
        <v>66</v>
      </c>
      <c r="G13105" s="1">
        <v>5591.16</v>
      </c>
    </row>
    <row r="13106" spans="2:7">
      <c r="B13106" s="22" t="s">
        <v>256</v>
      </c>
      <c r="C13106" s="22" t="s">
        <v>7</v>
      </c>
      <c r="D13106" s="22" t="s">
        <v>5</v>
      </c>
      <c r="E13106" s="22" t="s">
        <v>34</v>
      </c>
      <c r="F13106" s="22" t="s">
        <v>49</v>
      </c>
      <c r="G13106" s="1">
        <v>130262.17</v>
      </c>
    </row>
    <row r="13107" spans="2:7">
      <c r="B13107" s="22" t="s">
        <v>256</v>
      </c>
      <c r="C13107" s="22" t="s">
        <v>7</v>
      </c>
      <c r="D13107" s="22" t="s">
        <v>5</v>
      </c>
      <c r="E13107" s="22" t="s">
        <v>34</v>
      </c>
      <c r="F13107" s="22" t="s">
        <v>50</v>
      </c>
      <c r="G13107" s="1">
        <v>32330.33</v>
      </c>
    </row>
    <row r="13108" spans="2:7">
      <c r="B13108" s="22" t="s">
        <v>256</v>
      </c>
      <c r="C13108" s="22" t="s">
        <v>7</v>
      </c>
      <c r="D13108" s="22" t="s">
        <v>5</v>
      </c>
      <c r="E13108" s="22" t="s">
        <v>34</v>
      </c>
      <c r="F13108" s="22" t="s">
        <v>51</v>
      </c>
      <c r="G13108" s="1">
        <v>2287.17</v>
      </c>
    </row>
    <row r="13109" spans="2:7">
      <c r="B13109" s="22" t="s">
        <v>256</v>
      </c>
      <c r="C13109" s="22" t="s">
        <v>7</v>
      </c>
      <c r="D13109" s="22" t="s">
        <v>5</v>
      </c>
      <c r="E13109" s="22" t="s">
        <v>34</v>
      </c>
      <c r="F13109" s="22" t="s">
        <v>55</v>
      </c>
      <c r="G13109" s="1">
        <v>1394.5</v>
      </c>
    </row>
    <row r="13110" spans="2:7">
      <c r="B13110" s="22" t="s">
        <v>256</v>
      </c>
      <c r="C13110" s="22" t="s">
        <v>7</v>
      </c>
      <c r="D13110" s="22" t="s">
        <v>5</v>
      </c>
      <c r="E13110" s="22" t="s">
        <v>34</v>
      </c>
      <c r="F13110" s="22" t="s">
        <v>56</v>
      </c>
      <c r="G13110" s="1">
        <v>233128.55</v>
      </c>
    </row>
    <row r="13111" spans="2:7">
      <c r="B13111" s="22" t="s">
        <v>256</v>
      </c>
      <c r="C13111" s="22" t="s">
        <v>7</v>
      </c>
      <c r="D13111" s="22" t="s">
        <v>5</v>
      </c>
      <c r="E13111" s="22" t="s">
        <v>34</v>
      </c>
      <c r="F13111" s="22" t="s">
        <v>57</v>
      </c>
      <c r="G13111" s="1">
        <v>48144.05</v>
      </c>
    </row>
    <row r="13112" spans="2:7">
      <c r="B13112" s="22" t="s">
        <v>256</v>
      </c>
      <c r="C13112" s="22" t="s">
        <v>7</v>
      </c>
      <c r="D13112" s="22" t="s">
        <v>5</v>
      </c>
      <c r="E13112" s="22" t="s">
        <v>34</v>
      </c>
      <c r="F13112" s="22" t="s">
        <v>94</v>
      </c>
      <c r="G13112" s="1">
        <v>20743.919999999998</v>
      </c>
    </row>
    <row r="13113" spans="2:7">
      <c r="B13113" s="22" t="s">
        <v>256</v>
      </c>
      <c r="C13113" s="22" t="s">
        <v>7</v>
      </c>
      <c r="D13113" s="22" t="s">
        <v>5</v>
      </c>
      <c r="E13113" s="22" t="s">
        <v>34</v>
      </c>
      <c r="F13113" s="22" t="s">
        <v>58</v>
      </c>
      <c r="G13113" s="1">
        <v>5533.1</v>
      </c>
    </row>
    <row r="13114" spans="2:7">
      <c r="B13114" s="22" t="s">
        <v>256</v>
      </c>
      <c r="C13114" s="22" t="s">
        <v>7</v>
      </c>
      <c r="D13114" s="22" t="s">
        <v>5</v>
      </c>
      <c r="E13114" s="22" t="s">
        <v>59</v>
      </c>
      <c r="F13114" s="22" t="s">
        <v>55</v>
      </c>
      <c r="G13114" s="1">
        <v>1285.02</v>
      </c>
    </row>
    <row r="13115" spans="2:7">
      <c r="B13115" s="22" t="s">
        <v>256</v>
      </c>
      <c r="C13115" s="22" t="s">
        <v>7</v>
      </c>
      <c r="D13115" s="22" t="s">
        <v>7</v>
      </c>
      <c r="E13115" s="22" t="s">
        <v>8</v>
      </c>
      <c r="F13115" s="22" t="s">
        <v>9</v>
      </c>
      <c r="G13115" s="1">
        <v>78453.33</v>
      </c>
    </row>
    <row r="13116" spans="2:7">
      <c r="B13116" s="22" t="s">
        <v>256</v>
      </c>
      <c r="C13116" s="22" t="s">
        <v>7</v>
      </c>
      <c r="D13116" s="22" t="s">
        <v>7</v>
      </c>
      <c r="E13116" s="22" t="s">
        <v>8</v>
      </c>
      <c r="F13116" s="22" t="s">
        <v>10</v>
      </c>
      <c r="G13116" s="1">
        <v>671.7</v>
      </c>
    </row>
    <row r="13117" spans="2:7">
      <c r="B13117" s="22" t="s">
        <v>256</v>
      </c>
      <c r="C13117" s="22" t="s">
        <v>7</v>
      </c>
      <c r="D13117" s="22" t="s">
        <v>7</v>
      </c>
      <c r="E13117" s="22" t="s">
        <v>8</v>
      </c>
      <c r="F13117" s="22" t="s">
        <v>12</v>
      </c>
      <c r="G13117" s="1">
        <v>500</v>
      </c>
    </row>
    <row r="13118" spans="2:7">
      <c r="B13118" s="22" t="s">
        <v>256</v>
      </c>
      <c r="C13118" s="22" t="s">
        <v>7</v>
      </c>
      <c r="D13118" s="22" t="s">
        <v>7</v>
      </c>
      <c r="E13118" s="22" t="s">
        <v>14</v>
      </c>
      <c r="F13118" s="22" t="s">
        <v>9</v>
      </c>
      <c r="G13118" s="1">
        <v>96051.75</v>
      </c>
    </row>
    <row r="13119" spans="2:7">
      <c r="B13119" s="22" t="s">
        <v>256</v>
      </c>
      <c r="C13119" s="22" t="s">
        <v>7</v>
      </c>
      <c r="D13119" s="22" t="s">
        <v>7</v>
      </c>
      <c r="E13119" s="22" t="s">
        <v>14</v>
      </c>
      <c r="F13119" s="22" t="s">
        <v>10</v>
      </c>
      <c r="G13119" s="1">
        <v>102</v>
      </c>
    </row>
    <row r="13120" spans="2:7">
      <c r="B13120" s="22" t="s">
        <v>256</v>
      </c>
      <c r="C13120" s="22" t="s">
        <v>7</v>
      </c>
      <c r="D13120" s="22" t="s">
        <v>7</v>
      </c>
      <c r="E13120" s="22" t="s">
        <v>14</v>
      </c>
      <c r="F13120" s="22" t="s">
        <v>12</v>
      </c>
      <c r="G13120" s="1">
        <v>3100</v>
      </c>
    </row>
    <row r="13121" spans="2:7">
      <c r="B13121" s="22" t="s">
        <v>256</v>
      </c>
      <c r="C13121" s="22" t="s">
        <v>7</v>
      </c>
      <c r="D13121" s="22" t="s">
        <v>7</v>
      </c>
      <c r="E13121" s="22" t="s">
        <v>15</v>
      </c>
      <c r="F13121" s="22" t="s">
        <v>17</v>
      </c>
      <c r="G13121" s="1">
        <v>3921.84</v>
      </c>
    </row>
    <row r="13122" spans="2:7">
      <c r="B13122" s="22" t="s">
        <v>256</v>
      </c>
      <c r="C13122" s="22" t="s">
        <v>7</v>
      </c>
      <c r="D13122" s="22" t="s">
        <v>7</v>
      </c>
      <c r="E13122" s="22" t="s">
        <v>15</v>
      </c>
      <c r="F13122" s="22" t="s">
        <v>18</v>
      </c>
      <c r="G13122" s="1">
        <v>5204</v>
      </c>
    </row>
    <row r="13123" spans="2:7">
      <c r="B13123" s="22" t="s">
        <v>256</v>
      </c>
      <c r="C13123" s="22" t="s">
        <v>7</v>
      </c>
      <c r="D13123" s="22" t="s">
        <v>7</v>
      </c>
      <c r="E13123" s="22" t="s">
        <v>15</v>
      </c>
      <c r="F13123" s="22" t="s">
        <v>19</v>
      </c>
      <c r="G13123" s="1">
        <v>8097.54</v>
      </c>
    </row>
    <row r="13124" spans="2:7">
      <c r="B13124" s="22" t="s">
        <v>256</v>
      </c>
      <c r="C13124" s="22" t="s">
        <v>7</v>
      </c>
      <c r="D13124" s="22" t="s">
        <v>7</v>
      </c>
      <c r="E13124" s="22" t="s">
        <v>15</v>
      </c>
      <c r="F13124" s="22" t="s">
        <v>20</v>
      </c>
      <c r="G13124" s="1">
        <v>5374.92</v>
      </c>
    </row>
    <row r="13125" spans="2:7">
      <c r="B13125" s="22" t="s">
        <v>256</v>
      </c>
      <c r="C13125" s="22" t="s">
        <v>7</v>
      </c>
      <c r="D13125" s="22" t="s">
        <v>7</v>
      </c>
      <c r="E13125" s="22" t="s">
        <v>15</v>
      </c>
      <c r="F13125" s="22" t="s">
        <v>21</v>
      </c>
      <c r="G13125" s="1">
        <v>239</v>
      </c>
    </row>
    <row r="13126" spans="2:7">
      <c r="B13126" s="22" t="s">
        <v>256</v>
      </c>
      <c r="C13126" s="22" t="s">
        <v>7</v>
      </c>
      <c r="D13126" s="22" t="s">
        <v>7</v>
      </c>
      <c r="E13126" s="22" t="s">
        <v>15</v>
      </c>
      <c r="F13126" s="22" t="s">
        <v>22</v>
      </c>
      <c r="G13126" s="1">
        <v>199.6</v>
      </c>
    </row>
    <row r="13127" spans="2:7">
      <c r="B13127" s="22" t="s">
        <v>256</v>
      </c>
      <c r="C13127" s="22" t="s">
        <v>7</v>
      </c>
      <c r="D13127" s="22" t="s">
        <v>7</v>
      </c>
      <c r="E13127" s="22" t="s">
        <v>15</v>
      </c>
      <c r="F13127" s="22" t="s">
        <v>23</v>
      </c>
      <c r="G13127" s="1">
        <v>231.85</v>
      </c>
    </row>
    <row r="13128" spans="2:7">
      <c r="B13128" s="22" t="s">
        <v>256</v>
      </c>
      <c r="C13128" s="22" t="s">
        <v>7</v>
      </c>
      <c r="D13128" s="22" t="s">
        <v>7</v>
      </c>
      <c r="E13128" s="22" t="s">
        <v>15</v>
      </c>
      <c r="F13128" s="22" t="s">
        <v>24</v>
      </c>
      <c r="G13128" s="1">
        <v>1058.1500000000001</v>
      </c>
    </row>
    <row r="13129" spans="2:7">
      <c r="B13129" s="22" t="s">
        <v>256</v>
      </c>
      <c r="C13129" s="22" t="s">
        <v>7</v>
      </c>
      <c r="D13129" s="22" t="s">
        <v>7</v>
      </c>
      <c r="E13129" s="22" t="s">
        <v>15</v>
      </c>
      <c r="F13129" s="22" t="s">
        <v>25</v>
      </c>
      <c r="G13129" s="1">
        <v>6988.56</v>
      </c>
    </row>
    <row r="13130" spans="2:7">
      <c r="B13130" s="22" t="s">
        <v>256</v>
      </c>
      <c r="C13130" s="22" t="s">
        <v>7</v>
      </c>
      <c r="D13130" s="22" t="s">
        <v>7</v>
      </c>
      <c r="E13130" s="22" t="s">
        <v>15</v>
      </c>
      <c r="F13130" s="22" t="s">
        <v>26</v>
      </c>
      <c r="G13130" s="1">
        <v>2508.3000000000002</v>
      </c>
    </row>
    <row r="13131" spans="2:7">
      <c r="B13131" s="22" t="s">
        <v>256</v>
      </c>
      <c r="C13131" s="22" t="s">
        <v>7</v>
      </c>
      <c r="D13131" s="22" t="s">
        <v>7</v>
      </c>
      <c r="E13131" s="22" t="s">
        <v>28</v>
      </c>
      <c r="F13131" s="22" t="s">
        <v>29</v>
      </c>
      <c r="G13131" s="1">
        <v>5778.98</v>
      </c>
    </row>
    <row r="13132" spans="2:7">
      <c r="B13132" s="22" t="s">
        <v>256</v>
      </c>
      <c r="C13132" s="22" t="s">
        <v>7</v>
      </c>
      <c r="D13132" s="22" t="s">
        <v>7</v>
      </c>
      <c r="E13132" s="22" t="s">
        <v>28</v>
      </c>
      <c r="F13132" s="22" t="s">
        <v>30</v>
      </c>
      <c r="G13132" s="1">
        <v>33.950000000000003</v>
      </c>
    </row>
    <row r="13133" spans="2:7">
      <c r="B13133" s="22" t="s">
        <v>256</v>
      </c>
      <c r="C13133" s="22" t="s">
        <v>7</v>
      </c>
      <c r="D13133" s="22" t="s">
        <v>7</v>
      </c>
      <c r="E13133" s="22" t="s">
        <v>28</v>
      </c>
      <c r="F13133" s="22" t="s">
        <v>33</v>
      </c>
      <c r="G13133" s="1">
        <v>27027.82</v>
      </c>
    </row>
    <row r="13134" spans="2:7">
      <c r="B13134" s="22" t="s">
        <v>256</v>
      </c>
      <c r="C13134" s="22" t="s">
        <v>7</v>
      </c>
      <c r="D13134" s="22" t="s">
        <v>7</v>
      </c>
      <c r="E13134" s="22" t="s">
        <v>34</v>
      </c>
      <c r="F13134" s="22" t="s">
        <v>73</v>
      </c>
      <c r="G13134" s="1">
        <v>60330</v>
      </c>
    </row>
    <row r="13135" spans="2:7">
      <c r="B13135" s="22" t="s">
        <v>256</v>
      </c>
      <c r="C13135" s="22" t="s">
        <v>7</v>
      </c>
      <c r="D13135" s="22" t="s">
        <v>7</v>
      </c>
      <c r="E13135" s="22" t="s">
        <v>34</v>
      </c>
      <c r="F13135" s="22" t="s">
        <v>38</v>
      </c>
      <c r="G13135" s="1">
        <v>23825</v>
      </c>
    </row>
    <row r="13136" spans="2:7">
      <c r="B13136" s="22" t="s">
        <v>256</v>
      </c>
      <c r="C13136" s="22" t="s">
        <v>7</v>
      </c>
      <c r="D13136" s="22" t="s">
        <v>7</v>
      </c>
      <c r="E13136" s="22" t="s">
        <v>34</v>
      </c>
      <c r="F13136" s="22" t="s">
        <v>42</v>
      </c>
      <c r="G13136" s="1">
        <v>-8134.23</v>
      </c>
    </row>
    <row r="13137" spans="2:7">
      <c r="B13137" s="22" t="s">
        <v>256</v>
      </c>
      <c r="C13137" s="22" t="s">
        <v>7</v>
      </c>
      <c r="D13137" s="22" t="s">
        <v>7</v>
      </c>
      <c r="E13137" s="22" t="s">
        <v>34</v>
      </c>
      <c r="F13137" s="22" t="s">
        <v>53</v>
      </c>
      <c r="G13137" s="1">
        <v>120</v>
      </c>
    </row>
    <row r="13138" spans="2:7">
      <c r="B13138" s="22" t="s">
        <v>256</v>
      </c>
      <c r="C13138" s="22" t="s">
        <v>7</v>
      </c>
      <c r="D13138" s="22" t="s">
        <v>7</v>
      </c>
      <c r="E13138" s="22" t="s">
        <v>34</v>
      </c>
      <c r="F13138" s="22" t="s">
        <v>55</v>
      </c>
      <c r="G13138" s="1">
        <v>246</v>
      </c>
    </row>
    <row r="13139" spans="2:7">
      <c r="B13139" s="22" t="s">
        <v>256</v>
      </c>
      <c r="C13139" s="22" t="s">
        <v>7</v>
      </c>
      <c r="D13139" s="22" t="s">
        <v>7</v>
      </c>
      <c r="E13139" s="22" t="s">
        <v>34</v>
      </c>
      <c r="F13139" s="22" t="s">
        <v>56</v>
      </c>
      <c r="G13139" s="1">
        <v>5500</v>
      </c>
    </row>
    <row r="13140" spans="2:7">
      <c r="B13140" s="22" t="s">
        <v>256</v>
      </c>
      <c r="C13140" s="22" t="s">
        <v>7</v>
      </c>
      <c r="D13140" s="22" t="s">
        <v>7</v>
      </c>
      <c r="E13140" s="22" t="s">
        <v>59</v>
      </c>
      <c r="F13140" s="22" t="s">
        <v>55</v>
      </c>
      <c r="G13140" s="1">
        <v>937.58</v>
      </c>
    </row>
    <row r="13141" spans="2:7">
      <c r="B13141" s="22" t="s">
        <v>257</v>
      </c>
      <c r="C13141" s="22" t="s">
        <v>7</v>
      </c>
      <c r="D13141" s="22" t="s">
        <v>5</v>
      </c>
      <c r="E13141" s="22" t="s">
        <v>5</v>
      </c>
      <c r="F13141" s="22" t="s">
        <v>6</v>
      </c>
      <c r="G13141" s="1">
        <v>16296.37</v>
      </c>
    </row>
    <row r="13142" spans="2:7">
      <c r="B13142" s="22" t="s">
        <v>257</v>
      </c>
      <c r="C13142" s="22" t="s">
        <v>7</v>
      </c>
      <c r="D13142" s="22" t="s">
        <v>5</v>
      </c>
      <c r="E13142" s="22" t="s">
        <v>7</v>
      </c>
      <c r="F13142" s="22" t="s">
        <v>6</v>
      </c>
      <c r="G13142" s="1">
        <v>-16296.37</v>
      </c>
    </row>
    <row r="13143" spans="2:7">
      <c r="B13143" s="22" t="s">
        <v>257</v>
      </c>
      <c r="C13143" s="22" t="s">
        <v>7</v>
      </c>
      <c r="D13143" s="22" t="s">
        <v>5</v>
      </c>
      <c r="E13143" s="22" t="s">
        <v>8</v>
      </c>
      <c r="F13143" s="22" t="s">
        <v>9</v>
      </c>
      <c r="G13143" s="1">
        <v>1093592.08</v>
      </c>
    </row>
    <row r="13144" spans="2:7">
      <c r="B13144" s="22" t="s">
        <v>257</v>
      </c>
      <c r="C13144" s="22" t="s">
        <v>7</v>
      </c>
      <c r="D13144" s="22" t="s">
        <v>5</v>
      </c>
      <c r="E13144" s="22" t="s">
        <v>8</v>
      </c>
      <c r="F13144" s="22" t="s">
        <v>10</v>
      </c>
      <c r="G13144" s="1">
        <v>23459.040000000001</v>
      </c>
    </row>
    <row r="13145" spans="2:7">
      <c r="B13145" s="22" t="s">
        <v>257</v>
      </c>
      <c r="C13145" s="22" t="s">
        <v>7</v>
      </c>
      <c r="D13145" s="22" t="s">
        <v>5</v>
      </c>
      <c r="E13145" s="22" t="s">
        <v>8</v>
      </c>
      <c r="F13145" s="22" t="s">
        <v>11</v>
      </c>
      <c r="G13145" s="1">
        <v>16011.77</v>
      </c>
    </row>
    <row r="13146" spans="2:7">
      <c r="B13146" s="22" t="s">
        <v>257</v>
      </c>
      <c r="C13146" s="22" t="s">
        <v>7</v>
      </c>
      <c r="D13146" s="22" t="s">
        <v>5</v>
      </c>
      <c r="E13146" s="22" t="s">
        <v>8</v>
      </c>
      <c r="F13146" s="22" t="s">
        <v>12</v>
      </c>
      <c r="G13146" s="1">
        <v>97821.48</v>
      </c>
    </row>
    <row r="13147" spans="2:7">
      <c r="B13147" s="22" t="s">
        <v>257</v>
      </c>
      <c r="C13147" s="22" t="s">
        <v>7</v>
      </c>
      <c r="D13147" s="22" t="s">
        <v>5</v>
      </c>
      <c r="E13147" s="22" t="s">
        <v>8</v>
      </c>
      <c r="F13147" s="22" t="s">
        <v>13</v>
      </c>
      <c r="G13147" s="1">
        <v>4534.12</v>
      </c>
    </row>
    <row r="13148" spans="2:7">
      <c r="B13148" s="22" t="s">
        <v>257</v>
      </c>
      <c r="C13148" s="22" t="s">
        <v>7</v>
      </c>
      <c r="D13148" s="22" t="s">
        <v>5</v>
      </c>
      <c r="E13148" s="22" t="s">
        <v>14</v>
      </c>
      <c r="F13148" s="22" t="s">
        <v>9</v>
      </c>
      <c r="G13148" s="1">
        <v>559489.74</v>
      </c>
    </row>
    <row r="13149" spans="2:7">
      <c r="B13149" s="22" t="s">
        <v>257</v>
      </c>
      <c r="C13149" s="22" t="s">
        <v>7</v>
      </c>
      <c r="D13149" s="22" t="s">
        <v>5</v>
      </c>
      <c r="E13149" s="22" t="s">
        <v>14</v>
      </c>
      <c r="F13149" s="22" t="s">
        <v>10</v>
      </c>
      <c r="G13149" s="1">
        <v>38513.15</v>
      </c>
    </row>
    <row r="13150" spans="2:7">
      <c r="B13150" s="22" t="s">
        <v>257</v>
      </c>
      <c r="C13150" s="22" t="s">
        <v>7</v>
      </c>
      <c r="D13150" s="22" t="s">
        <v>5</v>
      </c>
      <c r="E13150" s="22" t="s">
        <v>14</v>
      </c>
      <c r="F13150" s="22" t="s">
        <v>11</v>
      </c>
      <c r="G13150" s="1">
        <v>5604.4</v>
      </c>
    </row>
    <row r="13151" spans="2:7">
      <c r="B13151" s="22" t="s">
        <v>257</v>
      </c>
      <c r="C13151" s="22" t="s">
        <v>7</v>
      </c>
      <c r="D13151" s="22" t="s">
        <v>5</v>
      </c>
      <c r="E13151" s="22" t="s">
        <v>14</v>
      </c>
      <c r="F13151" s="22" t="s">
        <v>12</v>
      </c>
      <c r="G13151" s="1">
        <v>3000</v>
      </c>
    </row>
    <row r="13152" spans="2:7">
      <c r="B13152" s="22" t="s">
        <v>257</v>
      </c>
      <c r="C13152" s="22" t="s">
        <v>7</v>
      </c>
      <c r="D13152" s="22" t="s">
        <v>5</v>
      </c>
      <c r="E13152" s="22" t="s">
        <v>14</v>
      </c>
      <c r="F13152" s="22" t="s">
        <v>13</v>
      </c>
      <c r="G13152" s="1">
        <v>2515.6799999999998</v>
      </c>
    </row>
    <row r="13153" spans="2:7">
      <c r="B13153" s="22" t="s">
        <v>257</v>
      </c>
      <c r="C13153" s="22" t="s">
        <v>7</v>
      </c>
      <c r="D13153" s="22" t="s">
        <v>5</v>
      </c>
      <c r="E13153" s="22" t="s">
        <v>15</v>
      </c>
      <c r="F13153" s="22" t="s">
        <v>17</v>
      </c>
      <c r="G13153" s="1">
        <v>91766.45</v>
      </c>
    </row>
    <row r="13154" spans="2:7">
      <c r="B13154" s="22" t="s">
        <v>257</v>
      </c>
      <c r="C13154" s="22" t="s">
        <v>7</v>
      </c>
      <c r="D13154" s="22" t="s">
        <v>5</v>
      </c>
      <c r="E13154" s="22" t="s">
        <v>15</v>
      </c>
      <c r="F13154" s="22" t="s">
        <v>18</v>
      </c>
      <c r="G13154" s="1">
        <v>44157.26</v>
      </c>
    </row>
    <row r="13155" spans="2:7">
      <c r="B13155" s="22" t="s">
        <v>257</v>
      </c>
      <c r="C13155" s="22" t="s">
        <v>7</v>
      </c>
      <c r="D13155" s="22" t="s">
        <v>5</v>
      </c>
      <c r="E13155" s="22" t="s">
        <v>15</v>
      </c>
      <c r="F13155" s="22" t="s">
        <v>19</v>
      </c>
      <c r="G13155" s="1">
        <v>177521.27</v>
      </c>
    </row>
    <row r="13156" spans="2:7">
      <c r="B13156" s="22" t="s">
        <v>257</v>
      </c>
      <c r="C13156" s="22" t="s">
        <v>7</v>
      </c>
      <c r="D13156" s="22" t="s">
        <v>5</v>
      </c>
      <c r="E13156" s="22" t="s">
        <v>15</v>
      </c>
      <c r="F13156" s="22" t="s">
        <v>20</v>
      </c>
      <c r="G13156" s="1">
        <v>63657.279999999999</v>
      </c>
    </row>
    <row r="13157" spans="2:7">
      <c r="B13157" s="22" t="s">
        <v>257</v>
      </c>
      <c r="C13157" s="22" t="s">
        <v>7</v>
      </c>
      <c r="D13157" s="22" t="s">
        <v>5</v>
      </c>
      <c r="E13157" s="22" t="s">
        <v>15</v>
      </c>
      <c r="F13157" s="22" t="s">
        <v>21</v>
      </c>
      <c r="G13157" s="1">
        <v>1080.4000000000001</v>
      </c>
    </row>
    <row r="13158" spans="2:7">
      <c r="B13158" s="22" t="s">
        <v>257</v>
      </c>
      <c r="C13158" s="22" t="s">
        <v>7</v>
      </c>
      <c r="D13158" s="22" t="s">
        <v>5</v>
      </c>
      <c r="E13158" s="22" t="s">
        <v>15</v>
      </c>
      <c r="F13158" s="22" t="s">
        <v>22</v>
      </c>
      <c r="G13158" s="1">
        <v>718.3</v>
      </c>
    </row>
    <row r="13159" spans="2:7">
      <c r="B13159" s="22" t="s">
        <v>257</v>
      </c>
      <c r="C13159" s="22" t="s">
        <v>7</v>
      </c>
      <c r="D13159" s="22" t="s">
        <v>5</v>
      </c>
      <c r="E13159" s="22" t="s">
        <v>15</v>
      </c>
      <c r="F13159" s="22" t="s">
        <v>23</v>
      </c>
      <c r="G13159" s="1">
        <v>4390.37</v>
      </c>
    </row>
    <row r="13160" spans="2:7">
      <c r="B13160" s="22" t="s">
        <v>257</v>
      </c>
      <c r="C13160" s="22" t="s">
        <v>7</v>
      </c>
      <c r="D13160" s="22" t="s">
        <v>5</v>
      </c>
      <c r="E13160" s="22" t="s">
        <v>15</v>
      </c>
      <c r="F13160" s="22" t="s">
        <v>24</v>
      </c>
      <c r="G13160" s="1">
        <v>13377.95</v>
      </c>
    </row>
    <row r="13161" spans="2:7">
      <c r="B13161" s="22" t="s">
        <v>257</v>
      </c>
      <c r="C13161" s="22" t="s">
        <v>7</v>
      </c>
      <c r="D13161" s="22" t="s">
        <v>5</v>
      </c>
      <c r="E13161" s="22" t="s">
        <v>15</v>
      </c>
      <c r="F13161" s="22" t="s">
        <v>25</v>
      </c>
      <c r="G13161" s="1">
        <v>172658.94</v>
      </c>
    </row>
    <row r="13162" spans="2:7">
      <c r="B13162" s="22" t="s">
        <v>257</v>
      </c>
      <c r="C13162" s="22" t="s">
        <v>7</v>
      </c>
      <c r="D13162" s="22" t="s">
        <v>5</v>
      </c>
      <c r="E13162" s="22" t="s">
        <v>15</v>
      </c>
      <c r="F13162" s="22" t="s">
        <v>26</v>
      </c>
      <c r="G13162" s="1">
        <v>193419.54</v>
      </c>
    </row>
    <row r="13163" spans="2:7">
      <c r="B13163" s="22" t="s">
        <v>257</v>
      </c>
      <c r="C13163" s="22" t="s">
        <v>7</v>
      </c>
      <c r="D13163" s="22" t="s">
        <v>5</v>
      </c>
      <c r="E13163" s="22" t="s">
        <v>15</v>
      </c>
      <c r="F13163" s="22" t="s">
        <v>27</v>
      </c>
      <c r="G13163" s="1">
        <v>513.97</v>
      </c>
    </row>
    <row r="13164" spans="2:7">
      <c r="B13164" s="22" t="s">
        <v>257</v>
      </c>
      <c r="C13164" s="22" t="s">
        <v>7</v>
      </c>
      <c r="D13164" s="22" t="s">
        <v>5</v>
      </c>
      <c r="E13164" s="22" t="s">
        <v>15</v>
      </c>
      <c r="F13164" s="22" t="s">
        <v>72</v>
      </c>
      <c r="G13164" s="1">
        <v>219.52</v>
      </c>
    </row>
    <row r="13165" spans="2:7">
      <c r="B13165" s="22" t="s">
        <v>257</v>
      </c>
      <c r="C13165" s="22" t="s">
        <v>7</v>
      </c>
      <c r="D13165" s="22" t="s">
        <v>5</v>
      </c>
      <c r="E13165" s="22" t="s">
        <v>28</v>
      </c>
      <c r="F13165" s="22" t="s">
        <v>29</v>
      </c>
      <c r="G13165" s="1">
        <v>102295.13</v>
      </c>
    </row>
    <row r="13166" spans="2:7">
      <c r="B13166" s="22" t="s">
        <v>257</v>
      </c>
      <c r="C13166" s="22" t="s">
        <v>7</v>
      </c>
      <c r="D13166" s="22" t="s">
        <v>5</v>
      </c>
      <c r="E13166" s="22" t="s">
        <v>28</v>
      </c>
      <c r="F13166" s="22" t="s">
        <v>30</v>
      </c>
      <c r="G13166" s="1">
        <v>17546.650000000001</v>
      </c>
    </row>
    <row r="13167" spans="2:7">
      <c r="B13167" s="22" t="s">
        <v>257</v>
      </c>
      <c r="C13167" s="22" t="s">
        <v>7</v>
      </c>
      <c r="D13167" s="22" t="s">
        <v>5</v>
      </c>
      <c r="E13167" s="22" t="s">
        <v>28</v>
      </c>
      <c r="F13167" s="22" t="s">
        <v>31</v>
      </c>
      <c r="G13167" s="1">
        <v>5441.72</v>
      </c>
    </row>
    <row r="13168" spans="2:7">
      <c r="B13168" s="22" t="s">
        <v>257</v>
      </c>
      <c r="C13168" s="22" t="s">
        <v>7</v>
      </c>
      <c r="D13168" s="22" t="s">
        <v>5</v>
      </c>
      <c r="E13168" s="22" t="s">
        <v>28</v>
      </c>
      <c r="F13168" s="22" t="s">
        <v>32</v>
      </c>
      <c r="G13168" s="1">
        <v>7876.85</v>
      </c>
    </row>
    <row r="13169" spans="2:7">
      <c r="B13169" s="22" t="s">
        <v>257</v>
      </c>
      <c r="C13169" s="22" t="s">
        <v>7</v>
      </c>
      <c r="D13169" s="22" t="s">
        <v>5</v>
      </c>
      <c r="E13169" s="22" t="s">
        <v>28</v>
      </c>
      <c r="F13169" s="22" t="s">
        <v>33</v>
      </c>
      <c r="G13169" s="1">
        <v>37340.03</v>
      </c>
    </row>
    <row r="13170" spans="2:7">
      <c r="B13170" s="22" t="s">
        <v>257</v>
      </c>
      <c r="C13170" s="22" t="s">
        <v>7</v>
      </c>
      <c r="D13170" s="22" t="s">
        <v>5</v>
      </c>
      <c r="E13170" s="22" t="s">
        <v>34</v>
      </c>
      <c r="F13170" s="22" t="s">
        <v>35</v>
      </c>
      <c r="G13170" s="1">
        <v>-1392.81</v>
      </c>
    </row>
    <row r="13171" spans="2:7">
      <c r="B13171" s="22" t="s">
        <v>257</v>
      </c>
      <c r="C13171" s="22" t="s">
        <v>7</v>
      </c>
      <c r="D13171" s="22" t="s">
        <v>5</v>
      </c>
      <c r="E13171" s="22" t="s">
        <v>34</v>
      </c>
      <c r="F13171" s="22" t="s">
        <v>36</v>
      </c>
      <c r="G13171" s="1">
        <v>2136.19</v>
      </c>
    </row>
    <row r="13172" spans="2:7">
      <c r="B13172" s="22" t="s">
        <v>257</v>
      </c>
      <c r="C13172" s="22" t="s">
        <v>7</v>
      </c>
      <c r="D13172" s="22" t="s">
        <v>5</v>
      </c>
      <c r="E13172" s="22" t="s">
        <v>34</v>
      </c>
      <c r="F13172" s="22" t="s">
        <v>64</v>
      </c>
      <c r="G13172" s="1">
        <v>5600</v>
      </c>
    </row>
    <row r="13173" spans="2:7">
      <c r="B13173" s="22" t="s">
        <v>257</v>
      </c>
      <c r="C13173" s="22" t="s">
        <v>7</v>
      </c>
      <c r="D13173" s="22" t="s">
        <v>5</v>
      </c>
      <c r="E13173" s="22" t="s">
        <v>34</v>
      </c>
      <c r="F13173" s="22" t="s">
        <v>73</v>
      </c>
      <c r="G13173" s="1">
        <v>68463.13</v>
      </c>
    </row>
    <row r="13174" spans="2:7">
      <c r="B13174" s="22" t="s">
        <v>257</v>
      </c>
      <c r="C13174" s="22" t="s">
        <v>7</v>
      </c>
      <c r="D13174" s="22" t="s">
        <v>5</v>
      </c>
      <c r="E13174" s="22" t="s">
        <v>34</v>
      </c>
      <c r="F13174" s="22" t="s">
        <v>38</v>
      </c>
      <c r="G13174" s="1">
        <v>15869.53</v>
      </c>
    </row>
    <row r="13175" spans="2:7">
      <c r="B13175" s="22" t="s">
        <v>257</v>
      </c>
      <c r="C13175" s="22" t="s">
        <v>7</v>
      </c>
      <c r="D13175" s="22" t="s">
        <v>5</v>
      </c>
      <c r="E13175" s="22" t="s">
        <v>34</v>
      </c>
      <c r="F13175" s="22" t="s">
        <v>39</v>
      </c>
      <c r="G13175" s="1">
        <v>22163.15</v>
      </c>
    </row>
    <row r="13176" spans="2:7">
      <c r="B13176" s="22" t="s">
        <v>257</v>
      </c>
      <c r="C13176" s="22" t="s">
        <v>7</v>
      </c>
      <c r="D13176" s="22" t="s">
        <v>5</v>
      </c>
      <c r="E13176" s="22" t="s">
        <v>34</v>
      </c>
      <c r="F13176" s="22" t="s">
        <v>40</v>
      </c>
      <c r="G13176" s="1">
        <v>970</v>
      </c>
    </row>
    <row r="13177" spans="2:7">
      <c r="B13177" s="22" t="s">
        <v>257</v>
      </c>
      <c r="C13177" s="22" t="s">
        <v>7</v>
      </c>
      <c r="D13177" s="22" t="s">
        <v>5</v>
      </c>
      <c r="E13177" s="22" t="s">
        <v>34</v>
      </c>
      <c r="F13177" s="22" t="s">
        <v>41</v>
      </c>
      <c r="G13177" s="1">
        <v>1131</v>
      </c>
    </row>
    <row r="13178" spans="2:7">
      <c r="B13178" s="22" t="s">
        <v>257</v>
      </c>
      <c r="C13178" s="22" t="s">
        <v>7</v>
      </c>
      <c r="D13178" s="22" t="s">
        <v>5</v>
      </c>
      <c r="E13178" s="22" t="s">
        <v>34</v>
      </c>
      <c r="F13178" s="22" t="s">
        <v>42</v>
      </c>
      <c r="G13178" s="1">
        <v>1448.14</v>
      </c>
    </row>
    <row r="13179" spans="2:7">
      <c r="B13179" s="22" t="s">
        <v>257</v>
      </c>
      <c r="C13179" s="22" t="s">
        <v>7</v>
      </c>
      <c r="D13179" s="22" t="s">
        <v>5</v>
      </c>
      <c r="E13179" s="22" t="s">
        <v>34</v>
      </c>
      <c r="F13179" s="22" t="s">
        <v>45</v>
      </c>
      <c r="G13179" s="1">
        <v>23263.73</v>
      </c>
    </row>
    <row r="13180" spans="2:7">
      <c r="B13180" s="22" t="s">
        <v>257</v>
      </c>
      <c r="C13180" s="22" t="s">
        <v>7</v>
      </c>
      <c r="D13180" s="22" t="s">
        <v>5</v>
      </c>
      <c r="E13180" s="22" t="s">
        <v>34</v>
      </c>
      <c r="F13180" s="22" t="s">
        <v>46</v>
      </c>
      <c r="G13180" s="1">
        <v>2734.45</v>
      </c>
    </row>
    <row r="13181" spans="2:7">
      <c r="B13181" s="22" t="s">
        <v>257</v>
      </c>
      <c r="C13181" s="22" t="s">
        <v>7</v>
      </c>
      <c r="D13181" s="22" t="s">
        <v>5</v>
      </c>
      <c r="E13181" s="22" t="s">
        <v>34</v>
      </c>
      <c r="F13181" s="22" t="s">
        <v>47</v>
      </c>
      <c r="G13181" s="1">
        <v>1285.42</v>
      </c>
    </row>
    <row r="13182" spans="2:7">
      <c r="B13182" s="22" t="s">
        <v>257</v>
      </c>
      <c r="C13182" s="22" t="s">
        <v>7</v>
      </c>
      <c r="D13182" s="22" t="s">
        <v>5</v>
      </c>
      <c r="E13182" s="22" t="s">
        <v>34</v>
      </c>
      <c r="F13182" s="22" t="s">
        <v>75</v>
      </c>
      <c r="G13182" s="1">
        <v>11760.9</v>
      </c>
    </row>
    <row r="13183" spans="2:7">
      <c r="B13183" s="22" t="s">
        <v>257</v>
      </c>
      <c r="C13183" s="22" t="s">
        <v>7</v>
      </c>
      <c r="D13183" s="22" t="s">
        <v>5</v>
      </c>
      <c r="E13183" s="22" t="s">
        <v>34</v>
      </c>
      <c r="F13183" s="22" t="s">
        <v>49</v>
      </c>
      <c r="G13183" s="1">
        <v>13597.94</v>
      </c>
    </row>
    <row r="13184" spans="2:7">
      <c r="B13184" s="22" t="s">
        <v>257</v>
      </c>
      <c r="C13184" s="22" t="s">
        <v>7</v>
      </c>
      <c r="D13184" s="22" t="s">
        <v>5</v>
      </c>
      <c r="E13184" s="22" t="s">
        <v>34</v>
      </c>
      <c r="F13184" s="22" t="s">
        <v>50</v>
      </c>
      <c r="G13184" s="1">
        <v>7379.63</v>
      </c>
    </row>
    <row r="13185" spans="2:7">
      <c r="B13185" s="22" t="s">
        <v>257</v>
      </c>
      <c r="C13185" s="22" t="s">
        <v>7</v>
      </c>
      <c r="D13185" s="22" t="s">
        <v>5</v>
      </c>
      <c r="E13185" s="22" t="s">
        <v>34</v>
      </c>
      <c r="F13185" s="22" t="s">
        <v>51</v>
      </c>
      <c r="G13185" s="1">
        <v>797.9</v>
      </c>
    </row>
    <row r="13186" spans="2:7">
      <c r="B13186" s="22" t="s">
        <v>257</v>
      </c>
      <c r="C13186" s="22" t="s">
        <v>7</v>
      </c>
      <c r="D13186" s="22" t="s">
        <v>5</v>
      </c>
      <c r="E13186" s="22" t="s">
        <v>34</v>
      </c>
      <c r="F13186" s="22" t="s">
        <v>53</v>
      </c>
      <c r="G13186" s="1">
        <v>14761.65</v>
      </c>
    </row>
    <row r="13187" spans="2:7">
      <c r="B13187" s="22" t="s">
        <v>257</v>
      </c>
      <c r="C13187" s="22" t="s">
        <v>7</v>
      </c>
      <c r="D13187" s="22" t="s">
        <v>5</v>
      </c>
      <c r="E13187" s="22" t="s">
        <v>34</v>
      </c>
      <c r="F13187" s="22" t="s">
        <v>55</v>
      </c>
      <c r="G13187" s="1">
        <v>5706.25</v>
      </c>
    </row>
    <row r="13188" spans="2:7">
      <c r="B13188" s="22" t="s">
        <v>257</v>
      </c>
      <c r="C13188" s="22" t="s">
        <v>7</v>
      </c>
      <c r="D13188" s="22" t="s">
        <v>5</v>
      </c>
      <c r="E13188" s="22" t="s">
        <v>34</v>
      </c>
      <c r="F13188" s="22" t="s">
        <v>56</v>
      </c>
      <c r="G13188" s="1">
        <v>95399.24</v>
      </c>
    </row>
    <row r="13189" spans="2:7">
      <c r="B13189" s="22" t="s">
        <v>257</v>
      </c>
      <c r="C13189" s="22" t="s">
        <v>7</v>
      </c>
      <c r="D13189" s="22" t="s">
        <v>5</v>
      </c>
      <c r="E13189" s="22" t="s">
        <v>34</v>
      </c>
      <c r="F13189" s="22" t="s">
        <v>58</v>
      </c>
      <c r="G13189" s="1">
        <v>3255.65</v>
      </c>
    </row>
    <row r="13190" spans="2:7">
      <c r="B13190" s="22" t="s">
        <v>257</v>
      </c>
      <c r="C13190" s="22" t="s">
        <v>7</v>
      </c>
      <c r="D13190" s="22" t="s">
        <v>5</v>
      </c>
      <c r="E13190" s="22" t="s">
        <v>59</v>
      </c>
      <c r="F13190" s="22" t="s">
        <v>55</v>
      </c>
      <c r="G13190" s="1">
        <v>1798.09</v>
      </c>
    </row>
    <row r="13191" spans="2:7">
      <c r="B13191" s="22" t="s">
        <v>257</v>
      </c>
      <c r="C13191" s="22" t="s">
        <v>7</v>
      </c>
      <c r="D13191" s="22" t="s">
        <v>5</v>
      </c>
      <c r="E13191" s="22" t="s">
        <v>60</v>
      </c>
      <c r="F13191" s="22" t="s">
        <v>61</v>
      </c>
      <c r="G13191" s="1">
        <v>13556.25</v>
      </c>
    </row>
    <row r="13192" spans="2:7">
      <c r="B13192" s="22" t="s">
        <v>257</v>
      </c>
      <c r="C13192" s="22" t="s">
        <v>7</v>
      </c>
      <c r="D13192" s="22" t="s">
        <v>7</v>
      </c>
      <c r="E13192" s="22" t="s">
        <v>28</v>
      </c>
      <c r="F13192" s="22" t="s">
        <v>29</v>
      </c>
      <c r="G13192" s="1">
        <v>20000</v>
      </c>
    </row>
    <row r="13193" spans="2:7">
      <c r="B13193" s="22" t="s">
        <v>257</v>
      </c>
      <c r="C13193" s="22" t="s">
        <v>7</v>
      </c>
      <c r="D13193" s="22" t="s">
        <v>7</v>
      </c>
      <c r="E13193" s="22" t="s">
        <v>28</v>
      </c>
      <c r="F13193" s="22" t="s">
        <v>31</v>
      </c>
      <c r="G13193" s="1">
        <v>49107.53</v>
      </c>
    </row>
    <row r="13194" spans="2:7">
      <c r="B13194" s="22" t="s">
        <v>257</v>
      </c>
      <c r="C13194" s="22" t="s">
        <v>7</v>
      </c>
      <c r="D13194" s="22" t="s">
        <v>7</v>
      </c>
      <c r="E13194" s="22" t="s">
        <v>34</v>
      </c>
      <c r="F13194" s="22" t="s">
        <v>47</v>
      </c>
      <c r="G13194" s="1">
        <v>16640.080000000002</v>
      </c>
    </row>
    <row r="13195" spans="2:7">
      <c r="B13195" s="22" t="s">
        <v>257</v>
      </c>
      <c r="C13195" s="22" t="s">
        <v>7</v>
      </c>
      <c r="D13195" s="22" t="s">
        <v>7</v>
      </c>
      <c r="E13195" s="22" t="s">
        <v>34</v>
      </c>
      <c r="F13195" s="22" t="s">
        <v>49</v>
      </c>
      <c r="G13195" s="1">
        <v>39454.26</v>
      </c>
    </row>
    <row r="13196" spans="2:7">
      <c r="B13196" s="22" t="s">
        <v>257</v>
      </c>
      <c r="C13196" s="22" t="s">
        <v>7</v>
      </c>
      <c r="D13196" s="22" t="s">
        <v>7</v>
      </c>
      <c r="E13196" s="22" t="s">
        <v>34</v>
      </c>
      <c r="F13196" s="22" t="s">
        <v>50</v>
      </c>
      <c r="G13196" s="1">
        <v>11803.17</v>
      </c>
    </row>
    <row r="13197" spans="2:7">
      <c r="B13197" s="22" t="s">
        <v>257</v>
      </c>
      <c r="C13197" s="22" t="s">
        <v>7</v>
      </c>
      <c r="D13197" s="22" t="s">
        <v>7</v>
      </c>
      <c r="E13197" s="22" t="s">
        <v>34</v>
      </c>
      <c r="F13197" s="22" t="s">
        <v>56</v>
      </c>
      <c r="G13197" s="1">
        <v>41500</v>
      </c>
    </row>
    <row r="13198" spans="2:7">
      <c r="B13198" s="22" t="s">
        <v>257</v>
      </c>
      <c r="C13198" s="22" t="s">
        <v>7</v>
      </c>
      <c r="D13198" s="22" t="s">
        <v>7</v>
      </c>
      <c r="E13198" s="22" t="s">
        <v>34</v>
      </c>
      <c r="F13198" s="22" t="s">
        <v>76</v>
      </c>
      <c r="G13198" s="1">
        <v>25042.44</v>
      </c>
    </row>
    <row r="13199" spans="2:7">
      <c r="B13199" s="22" t="s">
        <v>257</v>
      </c>
      <c r="C13199" s="22" t="s">
        <v>7</v>
      </c>
      <c r="D13199" s="22" t="s">
        <v>7</v>
      </c>
      <c r="E13199" s="22" t="s">
        <v>34</v>
      </c>
      <c r="F13199" s="22" t="s">
        <v>57</v>
      </c>
      <c r="G13199" s="1">
        <v>33189.29</v>
      </c>
    </row>
    <row r="13200" spans="2:7">
      <c r="B13200" s="22" t="s">
        <v>258</v>
      </c>
      <c r="C13200" s="22" t="s">
        <v>7</v>
      </c>
      <c r="D13200" s="22" t="s">
        <v>5</v>
      </c>
      <c r="E13200" s="22" t="s">
        <v>7</v>
      </c>
      <c r="F13200" s="22" t="s">
        <v>6</v>
      </c>
      <c r="G13200" s="1">
        <v>-67215.58</v>
      </c>
    </row>
    <row r="13201" spans="2:7">
      <c r="B13201" s="22" t="s">
        <v>258</v>
      </c>
      <c r="C13201" s="22" t="s">
        <v>7</v>
      </c>
      <c r="D13201" s="22" t="s">
        <v>5</v>
      </c>
      <c r="E13201" s="22" t="s">
        <v>8</v>
      </c>
      <c r="F13201" s="22" t="s">
        <v>9</v>
      </c>
      <c r="G13201" s="1">
        <v>2942245.81</v>
      </c>
    </row>
    <row r="13202" spans="2:7">
      <c r="B13202" s="22" t="s">
        <v>258</v>
      </c>
      <c r="C13202" s="22" t="s">
        <v>7</v>
      </c>
      <c r="D13202" s="22" t="s">
        <v>5</v>
      </c>
      <c r="E13202" s="22" t="s">
        <v>8</v>
      </c>
      <c r="F13202" s="22" t="s">
        <v>10</v>
      </c>
      <c r="G13202" s="1">
        <v>28906.560000000001</v>
      </c>
    </row>
    <row r="13203" spans="2:7">
      <c r="B13203" s="22" t="s">
        <v>258</v>
      </c>
      <c r="C13203" s="22" t="s">
        <v>7</v>
      </c>
      <c r="D13203" s="22" t="s">
        <v>5</v>
      </c>
      <c r="E13203" s="22" t="s">
        <v>8</v>
      </c>
      <c r="F13203" s="22" t="s">
        <v>11</v>
      </c>
      <c r="G13203" s="1">
        <v>26425.34</v>
      </c>
    </row>
    <row r="13204" spans="2:7">
      <c r="B13204" s="22" t="s">
        <v>258</v>
      </c>
      <c r="C13204" s="22" t="s">
        <v>7</v>
      </c>
      <c r="D13204" s="22" t="s">
        <v>5</v>
      </c>
      <c r="E13204" s="22" t="s">
        <v>8</v>
      </c>
      <c r="F13204" s="22" t="s">
        <v>12</v>
      </c>
      <c r="G13204" s="1">
        <v>58024.800000000003</v>
      </c>
    </row>
    <row r="13205" spans="2:7">
      <c r="B13205" s="22" t="s">
        <v>258</v>
      </c>
      <c r="C13205" s="22" t="s">
        <v>7</v>
      </c>
      <c r="D13205" s="22" t="s">
        <v>5</v>
      </c>
      <c r="E13205" s="22" t="s">
        <v>8</v>
      </c>
      <c r="F13205" s="22" t="s">
        <v>13</v>
      </c>
      <c r="G13205" s="1">
        <v>34463.74</v>
      </c>
    </row>
    <row r="13206" spans="2:7">
      <c r="B13206" s="22" t="s">
        <v>258</v>
      </c>
      <c r="C13206" s="22" t="s">
        <v>7</v>
      </c>
      <c r="D13206" s="22" t="s">
        <v>5</v>
      </c>
      <c r="E13206" s="22" t="s">
        <v>8</v>
      </c>
      <c r="F13206" s="22" t="s">
        <v>70</v>
      </c>
      <c r="G13206" s="1">
        <v>25680</v>
      </c>
    </row>
    <row r="13207" spans="2:7">
      <c r="B13207" s="22" t="s">
        <v>258</v>
      </c>
      <c r="C13207" s="22" t="s">
        <v>7</v>
      </c>
      <c r="D13207" s="22" t="s">
        <v>5</v>
      </c>
      <c r="E13207" s="22" t="s">
        <v>14</v>
      </c>
      <c r="F13207" s="22" t="s">
        <v>9</v>
      </c>
      <c r="G13207" s="1">
        <v>1123877.58</v>
      </c>
    </row>
    <row r="13208" spans="2:7">
      <c r="B13208" s="22" t="s">
        <v>258</v>
      </c>
      <c r="C13208" s="22" t="s">
        <v>7</v>
      </c>
      <c r="D13208" s="22" t="s">
        <v>5</v>
      </c>
      <c r="E13208" s="22" t="s">
        <v>14</v>
      </c>
      <c r="F13208" s="22" t="s">
        <v>10</v>
      </c>
      <c r="G13208" s="1">
        <v>50220.58</v>
      </c>
    </row>
    <row r="13209" spans="2:7">
      <c r="B13209" s="22" t="s">
        <v>258</v>
      </c>
      <c r="C13209" s="22" t="s">
        <v>7</v>
      </c>
      <c r="D13209" s="22" t="s">
        <v>5</v>
      </c>
      <c r="E13209" s="22" t="s">
        <v>14</v>
      </c>
      <c r="F13209" s="22" t="s">
        <v>11</v>
      </c>
      <c r="G13209" s="1">
        <v>24479.03</v>
      </c>
    </row>
    <row r="13210" spans="2:7">
      <c r="B13210" s="22" t="s">
        <v>258</v>
      </c>
      <c r="C13210" s="22" t="s">
        <v>7</v>
      </c>
      <c r="D13210" s="22" t="s">
        <v>5</v>
      </c>
      <c r="E13210" s="22" t="s">
        <v>14</v>
      </c>
      <c r="F13210" s="22" t="s">
        <v>13</v>
      </c>
      <c r="G13210" s="1">
        <v>4376.95</v>
      </c>
    </row>
    <row r="13211" spans="2:7">
      <c r="B13211" s="22" t="s">
        <v>258</v>
      </c>
      <c r="C13211" s="22" t="s">
        <v>7</v>
      </c>
      <c r="D13211" s="22" t="s">
        <v>5</v>
      </c>
      <c r="E13211" s="22" t="s">
        <v>15</v>
      </c>
      <c r="F13211" s="22" t="s">
        <v>17</v>
      </c>
      <c r="G13211" s="1">
        <v>235289.28</v>
      </c>
    </row>
    <row r="13212" spans="2:7">
      <c r="B13212" s="22" t="s">
        <v>258</v>
      </c>
      <c r="C13212" s="22" t="s">
        <v>7</v>
      </c>
      <c r="D13212" s="22" t="s">
        <v>5</v>
      </c>
      <c r="E13212" s="22" t="s">
        <v>15</v>
      </c>
      <c r="F13212" s="22" t="s">
        <v>18</v>
      </c>
      <c r="G13212" s="1">
        <v>89355.01</v>
      </c>
    </row>
    <row r="13213" spans="2:7">
      <c r="B13213" s="22" t="s">
        <v>258</v>
      </c>
      <c r="C13213" s="22" t="s">
        <v>7</v>
      </c>
      <c r="D13213" s="22" t="s">
        <v>5</v>
      </c>
      <c r="E13213" s="22" t="s">
        <v>15</v>
      </c>
      <c r="F13213" s="22" t="s">
        <v>19</v>
      </c>
      <c r="G13213" s="1">
        <v>465467</v>
      </c>
    </row>
    <row r="13214" spans="2:7">
      <c r="B13214" s="22" t="s">
        <v>258</v>
      </c>
      <c r="C13214" s="22" t="s">
        <v>7</v>
      </c>
      <c r="D13214" s="22" t="s">
        <v>5</v>
      </c>
      <c r="E13214" s="22" t="s">
        <v>15</v>
      </c>
      <c r="F13214" s="22" t="s">
        <v>20</v>
      </c>
      <c r="G13214" s="1">
        <v>149012.03</v>
      </c>
    </row>
    <row r="13215" spans="2:7">
      <c r="B13215" s="22" t="s">
        <v>258</v>
      </c>
      <c r="C13215" s="22" t="s">
        <v>7</v>
      </c>
      <c r="D13215" s="22" t="s">
        <v>5</v>
      </c>
      <c r="E13215" s="22" t="s">
        <v>15</v>
      </c>
      <c r="F13215" s="22" t="s">
        <v>21</v>
      </c>
      <c r="G13215" s="1">
        <v>1063.19</v>
      </c>
    </row>
    <row r="13216" spans="2:7">
      <c r="B13216" s="22" t="s">
        <v>258</v>
      </c>
      <c r="C13216" s="22" t="s">
        <v>7</v>
      </c>
      <c r="D13216" s="22" t="s">
        <v>5</v>
      </c>
      <c r="E13216" s="22" t="s">
        <v>15</v>
      </c>
      <c r="F13216" s="22" t="s">
        <v>22</v>
      </c>
      <c r="G13216" s="1">
        <v>1922.67</v>
      </c>
    </row>
    <row r="13217" spans="2:7">
      <c r="B13217" s="22" t="s">
        <v>258</v>
      </c>
      <c r="C13217" s="22" t="s">
        <v>7</v>
      </c>
      <c r="D13217" s="22" t="s">
        <v>5</v>
      </c>
      <c r="E13217" s="22" t="s">
        <v>15</v>
      </c>
      <c r="F13217" s="22" t="s">
        <v>23</v>
      </c>
      <c r="G13217" s="1">
        <v>13426.53</v>
      </c>
    </row>
    <row r="13218" spans="2:7">
      <c r="B13218" s="22" t="s">
        <v>258</v>
      </c>
      <c r="C13218" s="22" t="s">
        <v>7</v>
      </c>
      <c r="D13218" s="22" t="s">
        <v>5</v>
      </c>
      <c r="E13218" s="22" t="s">
        <v>15</v>
      </c>
      <c r="F13218" s="22" t="s">
        <v>24</v>
      </c>
      <c r="G13218" s="1">
        <v>24211.040000000001</v>
      </c>
    </row>
    <row r="13219" spans="2:7">
      <c r="B13219" s="22" t="s">
        <v>258</v>
      </c>
      <c r="C13219" s="22" t="s">
        <v>7</v>
      </c>
      <c r="D13219" s="22" t="s">
        <v>5</v>
      </c>
      <c r="E13219" s="22" t="s">
        <v>15</v>
      </c>
      <c r="F13219" s="22" t="s">
        <v>25</v>
      </c>
      <c r="G13219" s="1">
        <v>479223.9</v>
      </c>
    </row>
    <row r="13220" spans="2:7">
      <c r="B13220" s="22" t="s">
        <v>258</v>
      </c>
      <c r="C13220" s="22" t="s">
        <v>7</v>
      </c>
      <c r="D13220" s="22" t="s">
        <v>5</v>
      </c>
      <c r="E13220" s="22" t="s">
        <v>15</v>
      </c>
      <c r="F13220" s="22" t="s">
        <v>26</v>
      </c>
      <c r="G13220" s="1">
        <v>402789.96</v>
      </c>
    </row>
    <row r="13221" spans="2:7">
      <c r="B13221" s="22" t="s">
        <v>258</v>
      </c>
      <c r="C13221" s="22" t="s">
        <v>7</v>
      </c>
      <c r="D13221" s="22" t="s">
        <v>5</v>
      </c>
      <c r="E13221" s="22" t="s">
        <v>15</v>
      </c>
      <c r="F13221" s="22" t="s">
        <v>27</v>
      </c>
      <c r="G13221" s="1">
        <v>4142.0600000000004</v>
      </c>
    </row>
    <row r="13222" spans="2:7">
      <c r="B13222" s="22" t="s">
        <v>258</v>
      </c>
      <c r="C13222" s="22" t="s">
        <v>7</v>
      </c>
      <c r="D13222" s="22" t="s">
        <v>5</v>
      </c>
      <c r="E13222" s="22" t="s">
        <v>15</v>
      </c>
      <c r="F13222" s="22" t="s">
        <v>72</v>
      </c>
      <c r="G13222" s="1">
        <v>1932.76</v>
      </c>
    </row>
    <row r="13223" spans="2:7">
      <c r="B13223" s="22" t="s">
        <v>258</v>
      </c>
      <c r="C13223" s="22" t="s">
        <v>7</v>
      </c>
      <c r="D13223" s="22" t="s">
        <v>5</v>
      </c>
      <c r="E13223" s="22" t="s">
        <v>28</v>
      </c>
      <c r="F13223" s="22" t="s">
        <v>29</v>
      </c>
      <c r="G13223" s="1">
        <v>241603.84</v>
      </c>
    </row>
    <row r="13224" spans="2:7">
      <c r="B13224" s="22" t="s">
        <v>258</v>
      </c>
      <c r="C13224" s="22" t="s">
        <v>7</v>
      </c>
      <c r="D13224" s="22" t="s">
        <v>5</v>
      </c>
      <c r="E13224" s="22" t="s">
        <v>28</v>
      </c>
      <c r="F13224" s="22" t="s">
        <v>30</v>
      </c>
      <c r="G13224" s="1">
        <v>41590.660000000003</v>
      </c>
    </row>
    <row r="13225" spans="2:7">
      <c r="B13225" s="22" t="s">
        <v>258</v>
      </c>
      <c r="C13225" s="22" t="s">
        <v>7</v>
      </c>
      <c r="D13225" s="22" t="s">
        <v>5</v>
      </c>
      <c r="E13225" s="22" t="s">
        <v>28</v>
      </c>
      <c r="F13225" s="22" t="s">
        <v>31</v>
      </c>
      <c r="G13225" s="1">
        <v>147208.12</v>
      </c>
    </row>
    <row r="13226" spans="2:7">
      <c r="B13226" s="22" t="s">
        <v>258</v>
      </c>
      <c r="C13226" s="22" t="s">
        <v>7</v>
      </c>
      <c r="D13226" s="22" t="s">
        <v>5</v>
      </c>
      <c r="E13226" s="22" t="s">
        <v>28</v>
      </c>
      <c r="F13226" s="22" t="s">
        <v>32</v>
      </c>
      <c r="G13226" s="1">
        <v>67902.83</v>
      </c>
    </row>
    <row r="13227" spans="2:7">
      <c r="B13227" s="22" t="s">
        <v>258</v>
      </c>
      <c r="C13227" s="22" t="s">
        <v>7</v>
      </c>
      <c r="D13227" s="22" t="s">
        <v>5</v>
      </c>
      <c r="E13227" s="22" t="s">
        <v>28</v>
      </c>
      <c r="F13227" s="22" t="s">
        <v>33</v>
      </c>
      <c r="G13227" s="1">
        <v>99351.08</v>
      </c>
    </row>
    <row r="13228" spans="2:7">
      <c r="B13228" s="22" t="s">
        <v>258</v>
      </c>
      <c r="C13228" s="22" t="s">
        <v>7</v>
      </c>
      <c r="D13228" s="22" t="s">
        <v>5</v>
      </c>
      <c r="E13228" s="22" t="s">
        <v>34</v>
      </c>
      <c r="F13228" s="22" t="s">
        <v>35</v>
      </c>
      <c r="G13228" s="1">
        <v>3509.19</v>
      </c>
    </row>
    <row r="13229" spans="2:7">
      <c r="B13229" s="22" t="s">
        <v>258</v>
      </c>
      <c r="C13229" s="22" t="s">
        <v>7</v>
      </c>
      <c r="D13229" s="22" t="s">
        <v>5</v>
      </c>
      <c r="E13229" s="22" t="s">
        <v>34</v>
      </c>
      <c r="F13229" s="22" t="s">
        <v>36</v>
      </c>
      <c r="G13229" s="1">
        <v>6297.79</v>
      </c>
    </row>
    <row r="13230" spans="2:7">
      <c r="B13230" s="22" t="s">
        <v>258</v>
      </c>
      <c r="C13230" s="22" t="s">
        <v>7</v>
      </c>
      <c r="D13230" s="22" t="s">
        <v>5</v>
      </c>
      <c r="E13230" s="22" t="s">
        <v>34</v>
      </c>
      <c r="F13230" s="22" t="s">
        <v>37</v>
      </c>
      <c r="G13230" s="1">
        <v>59078.68</v>
      </c>
    </row>
    <row r="13231" spans="2:7">
      <c r="B13231" s="22" t="s">
        <v>258</v>
      </c>
      <c r="C13231" s="22" t="s">
        <v>7</v>
      </c>
      <c r="D13231" s="22" t="s">
        <v>5</v>
      </c>
      <c r="E13231" s="22" t="s">
        <v>34</v>
      </c>
      <c r="F13231" s="22" t="s">
        <v>64</v>
      </c>
      <c r="G13231" s="1">
        <v>20250</v>
      </c>
    </row>
    <row r="13232" spans="2:7">
      <c r="B13232" s="22" t="s">
        <v>258</v>
      </c>
      <c r="C13232" s="22" t="s">
        <v>7</v>
      </c>
      <c r="D13232" s="22" t="s">
        <v>5</v>
      </c>
      <c r="E13232" s="22" t="s">
        <v>34</v>
      </c>
      <c r="F13232" s="22" t="s">
        <v>73</v>
      </c>
      <c r="G13232" s="1">
        <v>1697</v>
      </c>
    </row>
    <row r="13233" spans="2:7">
      <c r="B13233" s="22" t="s">
        <v>258</v>
      </c>
      <c r="C13233" s="22" t="s">
        <v>7</v>
      </c>
      <c r="D13233" s="22" t="s">
        <v>5</v>
      </c>
      <c r="E13233" s="22" t="s">
        <v>34</v>
      </c>
      <c r="F13233" s="22" t="s">
        <v>38</v>
      </c>
      <c r="G13233" s="1">
        <v>2703.98</v>
      </c>
    </row>
    <row r="13234" spans="2:7">
      <c r="B13234" s="22" t="s">
        <v>258</v>
      </c>
      <c r="C13234" s="22" t="s">
        <v>7</v>
      </c>
      <c r="D13234" s="22" t="s">
        <v>5</v>
      </c>
      <c r="E13234" s="22" t="s">
        <v>34</v>
      </c>
      <c r="F13234" s="22" t="s">
        <v>39</v>
      </c>
      <c r="G13234" s="1">
        <v>124166.68</v>
      </c>
    </row>
    <row r="13235" spans="2:7">
      <c r="B13235" s="22" t="s">
        <v>258</v>
      </c>
      <c r="C13235" s="22" t="s">
        <v>7</v>
      </c>
      <c r="D13235" s="22" t="s">
        <v>5</v>
      </c>
      <c r="E13235" s="22" t="s">
        <v>34</v>
      </c>
      <c r="F13235" s="22" t="s">
        <v>40</v>
      </c>
      <c r="G13235" s="1">
        <v>9131</v>
      </c>
    </row>
    <row r="13236" spans="2:7">
      <c r="B13236" s="22" t="s">
        <v>258</v>
      </c>
      <c r="C13236" s="22" t="s">
        <v>7</v>
      </c>
      <c r="D13236" s="22" t="s">
        <v>5</v>
      </c>
      <c r="E13236" s="22" t="s">
        <v>34</v>
      </c>
      <c r="F13236" s="22" t="s">
        <v>41</v>
      </c>
      <c r="G13236" s="1">
        <v>16311.7</v>
      </c>
    </row>
    <row r="13237" spans="2:7">
      <c r="B13237" s="22" t="s">
        <v>258</v>
      </c>
      <c r="C13237" s="22" t="s">
        <v>7</v>
      </c>
      <c r="D13237" s="22" t="s">
        <v>5</v>
      </c>
      <c r="E13237" s="22" t="s">
        <v>34</v>
      </c>
      <c r="F13237" s="22" t="s">
        <v>42</v>
      </c>
      <c r="G13237" s="1">
        <v>2230.7199999999998</v>
      </c>
    </row>
    <row r="13238" spans="2:7">
      <c r="B13238" s="22" t="s">
        <v>258</v>
      </c>
      <c r="C13238" s="22" t="s">
        <v>7</v>
      </c>
      <c r="D13238" s="22" t="s">
        <v>5</v>
      </c>
      <c r="E13238" s="22" t="s">
        <v>34</v>
      </c>
      <c r="F13238" s="22" t="s">
        <v>43</v>
      </c>
      <c r="G13238" s="1">
        <v>22128.47</v>
      </c>
    </row>
    <row r="13239" spans="2:7">
      <c r="B13239" s="22" t="s">
        <v>258</v>
      </c>
      <c r="C13239" s="22" t="s">
        <v>7</v>
      </c>
      <c r="D13239" s="22" t="s">
        <v>5</v>
      </c>
      <c r="E13239" s="22" t="s">
        <v>34</v>
      </c>
      <c r="F13239" s="22" t="s">
        <v>44</v>
      </c>
      <c r="G13239" s="1">
        <v>4713.24</v>
      </c>
    </row>
    <row r="13240" spans="2:7">
      <c r="B13240" s="22" t="s">
        <v>258</v>
      </c>
      <c r="C13240" s="22" t="s">
        <v>7</v>
      </c>
      <c r="D13240" s="22" t="s">
        <v>5</v>
      </c>
      <c r="E13240" s="22" t="s">
        <v>34</v>
      </c>
      <c r="F13240" s="22" t="s">
        <v>45</v>
      </c>
      <c r="G13240" s="1">
        <v>28527.3</v>
      </c>
    </row>
    <row r="13241" spans="2:7">
      <c r="B13241" s="22" t="s">
        <v>258</v>
      </c>
      <c r="C13241" s="22" t="s">
        <v>7</v>
      </c>
      <c r="D13241" s="22" t="s">
        <v>5</v>
      </c>
      <c r="E13241" s="22" t="s">
        <v>34</v>
      </c>
      <c r="F13241" s="22" t="s">
        <v>46</v>
      </c>
      <c r="G13241" s="1">
        <v>17032.400000000001</v>
      </c>
    </row>
    <row r="13242" spans="2:7">
      <c r="B13242" s="22" t="s">
        <v>258</v>
      </c>
      <c r="C13242" s="22" t="s">
        <v>7</v>
      </c>
      <c r="D13242" s="22" t="s">
        <v>5</v>
      </c>
      <c r="E13242" s="22" t="s">
        <v>34</v>
      </c>
      <c r="F13242" s="22" t="s">
        <v>47</v>
      </c>
      <c r="G13242" s="1">
        <v>49547.37</v>
      </c>
    </row>
    <row r="13243" spans="2:7">
      <c r="B13243" s="22" t="s">
        <v>258</v>
      </c>
      <c r="C13243" s="22" t="s">
        <v>7</v>
      </c>
      <c r="D13243" s="22" t="s">
        <v>5</v>
      </c>
      <c r="E13243" s="22" t="s">
        <v>34</v>
      </c>
      <c r="F13243" s="22" t="s">
        <v>48</v>
      </c>
      <c r="G13243" s="1">
        <v>2440.59</v>
      </c>
    </row>
    <row r="13244" spans="2:7">
      <c r="B13244" s="22" t="s">
        <v>258</v>
      </c>
      <c r="C13244" s="22" t="s">
        <v>7</v>
      </c>
      <c r="D13244" s="22" t="s">
        <v>5</v>
      </c>
      <c r="E13244" s="22" t="s">
        <v>34</v>
      </c>
      <c r="F13244" s="22" t="s">
        <v>75</v>
      </c>
      <c r="G13244" s="1">
        <v>1360.64</v>
      </c>
    </row>
    <row r="13245" spans="2:7">
      <c r="B13245" s="22" t="s">
        <v>258</v>
      </c>
      <c r="C13245" s="22" t="s">
        <v>7</v>
      </c>
      <c r="D13245" s="22" t="s">
        <v>5</v>
      </c>
      <c r="E13245" s="22" t="s">
        <v>34</v>
      </c>
      <c r="F13245" s="22" t="s">
        <v>49</v>
      </c>
      <c r="G13245" s="1">
        <v>22132</v>
      </c>
    </row>
    <row r="13246" spans="2:7">
      <c r="B13246" s="22" t="s">
        <v>258</v>
      </c>
      <c r="C13246" s="22" t="s">
        <v>7</v>
      </c>
      <c r="D13246" s="22" t="s">
        <v>5</v>
      </c>
      <c r="E13246" s="22" t="s">
        <v>34</v>
      </c>
      <c r="F13246" s="22" t="s">
        <v>50</v>
      </c>
      <c r="G13246" s="1">
        <v>28379.58</v>
      </c>
    </row>
    <row r="13247" spans="2:7">
      <c r="B13247" s="22" t="s">
        <v>258</v>
      </c>
      <c r="C13247" s="22" t="s">
        <v>7</v>
      </c>
      <c r="D13247" s="22" t="s">
        <v>5</v>
      </c>
      <c r="E13247" s="22" t="s">
        <v>34</v>
      </c>
      <c r="F13247" s="22" t="s">
        <v>51</v>
      </c>
      <c r="G13247" s="1">
        <v>3054.91</v>
      </c>
    </row>
    <row r="13248" spans="2:7">
      <c r="B13248" s="22" t="s">
        <v>258</v>
      </c>
      <c r="C13248" s="22" t="s">
        <v>7</v>
      </c>
      <c r="D13248" s="22" t="s">
        <v>5</v>
      </c>
      <c r="E13248" s="22" t="s">
        <v>34</v>
      </c>
      <c r="F13248" s="22" t="s">
        <v>52</v>
      </c>
      <c r="G13248" s="1">
        <v>17128.080000000002</v>
      </c>
    </row>
    <row r="13249" spans="2:7">
      <c r="B13249" s="22" t="s">
        <v>258</v>
      </c>
      <c r="C13249" s="22" t="s">
        <v>7</v>
      </c>
      <c r="D13249" s="22" t="s">
        <v>5</v>
      </c>
      <c r="E13249" s="22" t="s">
        <v>34</v>
      </c>
      <c r="F13249" s="22" t="s">
        <v>55</v>
      </c>
      <c r="G13249" s="1">
        <v>26686.55</v>
      </c>
    </row>
    <row r="13250" spans="2:7">
      <c r="B13250" s="22" t="s">
        <v>258</v>
      </c>
      <c r="C13250" s="22" t="s">
        <v>7</v>
      </c>
      <c r="D13250" s="22" t="s">
        <v>5</v>
      </c>
      <c r="E13250" s="22" t="s">
        <v>34</v>
      </c>
      <c r="F13250" s="22" t="s">
        <v>56</v>
      </c>
      <c r="G13250" s="1">
        <v>38833.5</v>
      </c>
    </row>
    <row r="13251" spans="2:7">
      <c r="B13251" s="22" t="s">
        <v>258</v>
      </c>
      <c r="C13251" s="22" t="s">
        <v>7</v>
      </c>
      <c r="D13251" s="22" t="s">
        <v>5</v>
      </c>
      <c r="E13251" s="22" t="s">
        <v>34</v>
      </c>
      <c r="F13251" s="22" t="s">
        <v>76</v>
      </c>
      <c r="G13251" s="1">
        <v>25879.7</v>
      </c>
    </row>
    <row r="13252" spans="2:7">
      <c r="B13252" s="22" t="s">
        <v>258</v>
      </c>
      <c r="C13252" s="22" t="s">
        <v>7</v>
      </c>
      <c r="D13252" s="22" t="s">
        <v>5</v>
      </c>
      <c r="E13252" s="22" t="s">
        <v>34</v>
      </c>
      <c r="F13252" s="22" t="s">
        <v>57</v>
      </c>
      <c r="G13252" s="1">
        <v>77431.13</v>
      </c>
    </row>
    <row r="13253" spans="2:7">
      <c r="B13253" s="22" t="s">
        <v>258</v>
      </c>
      <c r="C13253" s="22" t="s">
        <v>7</v>
      </c>
      <c r="D13253" s="22" t="s">
        <v>5</v>
      </c>
      <c r="E13253" s="22" t="s">
        <v>34</v>
      </c>
      <c r="F13253" s="22" t="s">
        <v>91</v>
      </c>
      <c r="G13253" s="1">
        <v>1472.58</v>
      </c>
    </row>
    <row r="13254" spans="2:7">
      <c r="B13254" s="22" t="s">
        <v>258</v>
      </c>
      <c r="C13254" s="22" t="s">
        <v>7</v>
      </c>
      <c r="D13254" s="22" t="s">
        <v>5</v>
      </c>
      <c r="E13254" s="22" t="s">
        <v>34</v>
      </c>
      <c r="F13254" s="22" t="s">
        <v>58</v>
      </c>
      <c r="G13254" s="1">
        <v>9669.58</v>
      </c>
    </row>
    <row r="13255" spans="2:7">
      <c r="B13255" s="22" t="s">
        <v>258</v>
      </c>
      <c r="C13255" s="22" t="s">
        <v>7</v>
      </c>
      <c r="D13255" s="22" t="s">
        <v>5</v>
      </c>
      <c r="E13255" s="22" t="s">
        <v>59</v>
      </c>
      <c r="F13255" s="22" t="s">
        <v>55</v>
      </c>
      <c r="G13255" s="1">
        <v>17103.810000000001</v>
      </c>
    </row>
    <row r="13256" spans="2:7">
      <c r="B13256" s="22" t="s">
        <v>258</v>
      </c>
      <c r="C13256" s="22" t="s">
        <v>7</v>
      </c>
      <c r="D13256" s="22" t="s">
        <v>5</v>
      </c>
      <c r="E13256" s="22" t="s">
        <v>60</v>
      </c>
      <c r="F13256" s="22" t="s">
        <v>61</v>
      </c>
      <c r="G13256" s="1">
        <v>1549.99</v>
      </c>
    </row>
    <row r="13257" spans="2:7">
      <c r="B13257" s="22" t="s">
        <v>258</v>
      </c>
      <c r="C13257" s="22" t="s">
        <v>7</v>
      </c>
      <c r="D13257" s="22" t="s">
        <v>5</v>
      </c>
      <c r="E13257" s="22" t="s">
        <v>60</v>
      </c>
      <c r="F13257" s="22" t="s">
        <v>80</v>
      </c>
      <c r="G13257" s="1">
        <v>27745.74</v>
      </c>
    </row>
    <row r="13258" spans="2:7">
      <c r="B13258" s="22" t="s">
        <v>258</v>
      </c>
      <c r="C13258" s="22" t="s">
        <v>7</v>
      </c>
      <c r="D13258" s="22" t="s">
        <v>5</v>
      </c>
      <c r="E13258" s="22" t="s">
        <v>60</v>
      </c>
      <c r="F13258" s="22" t="s">
        <v>62</v>
      </c>
      <c r="G13258" s="1">
        <v>5315.42</v>
      </c>
    </row>
    <row r="13259" spans="2:7">
      <c r="B13259" s="22" t="s">
        <v>258</v>
      </c>
      <c r="C13259" s="22" t="s">
        <v>7</v>
      </c>
      <c r="D13259" s="22" t="s">
        <v>7</v>
      </c>
      <c r="E13259" s="22" t="s">
        <v>5</v>
      </c>
      <c r="F13259" s="22" t="s">
        <v>6</v>
      </c>
      <c r="G13259" s="1">
        <v>67215.58</v>
      </c>
    </row>
    <row r="13260" spans="2:7">
      <c r="B13260" s="22" t="s">
        <v>258</v>
      </c>
      <c r="C13260" s="22" t="s">
        <v>7</v>
      </c>
      <c r="D13260" s="22" t="s">
        <v>7</v>
      </c>
      <c r="E13260" s="22" t="s">
        <v>8</v>
      </c>
      <c r="F13260" s="22" t="s">
        <v>9</v>
      </c>
      <c r="G13260" s="1">
        <v>198707.67</v>
      </c>
    </row>
    <row r="13261" spans="2:7">
      <c r="B13261" s="22" t="s">
        <v>258</v>
      </c>
      <c r="C13261" s="22" t="s">
        <v>7</v>
      </c>
      <c r="D13261" s="22" t="s">
        <v>7</v>
      </c>
      <c r="E13261" s="22" t="s">
        <v>8</v>
      </c>
      <c r="F13261" s="22" t="s">
        <v>10</v>
      </c>
      <c r="G13261" s="1">
        <v>29464.68</v>
      </c>
    </row>
    <row r="13262" spans="2:7">
      <c r="B13262" s="22" t="s">
        <v>258</v>
      </c>
      <c r="C13262" s="22" t="s">
        <v>7</v>
      </c>
      <c r="D13262" s="22" t="s">
        <v>7</v>
      </c>
      <c r="E13262" s="22" t="s">
        <v>8</v>
      </c>
      <c r="F13262" s="22" t="s">
        <v>11</v>
      </c>
      <c r="G13262" s="1">
        <v>18987.34</v>
      </c>
    </row>
    <row r="13263" spans="2:7">
      <c r="B13263" s="22" t="s">
        <v>258</v>
      </c>
      <c r="C13263" s="22" t="s">
        <v>7</v>
      </c>
      <c r="D13263" s="22" t="s">
        <v>7</v>
      </c>
      <c r="E13263" s="22" t="s">
        <v>8</v>
      </c>
      <c r="F13263" s="22" t="s">
        <v>12</v>
      </c>
      <c r="G13263" s="1">
        <v>104472.6</v>
      </c>
    </row>
    <row r="13264" spans="2:7">
      <c r="B13264" s="22" t="s">
        <v>258</v>
      </c>
      <c r="C13264" s="22" t="s">
        <v>7</v>
      </c>
      <c r="D13264" s="22" t="s">
        <v>7</v>
      </c>
      <c r="E13264" s="22" t="s">
        <v>8</v>
      </c>
      <c r="F13264" s="22" t="s">
        <v>13</v>
      </c>
      <c r="G13264" s="1">
        <v>21832.3</v>
      </c>
    </row>
    <row r="13265" spans="2:7">
      <c r="B13265" s="22" t="s">
        <v>258</v>
      </c>
      <c r="C13265" s="22" t="s">
        <v>7</v>
      </c>
      <c r="D13265" s="22" t="s">
        <v>7</v>
      </c>
      <c r="E13265" s="22" t="s">
        <v>14</v>
      </c>
      <c r="F13265" s="22" t="s">
        <v>9</v>
      </c>
      <c r="G13265" s="1">
        <v>93387.17</v>
      </c>
    </row>
    <row r="13266" spans="2:7">
      <c r="B13266" s="22" t="s">
        <v>258</v>
      </c>
      <c r="C13266" s="22" t="s">
        <v>7</v>
      </c>
      <c r="D13266" s="22" t="s">
        <v>7</v>
      </c>
      <c r="E13266" s="22" t="s">
        <v>14</v>
      </c>
      <c r="F13266" s="22" t="s">
        <v>10</v>
      </c>
      <c r="G13266" s="1">
        <v>13222.24</v>
      </c>
    </row>
    <row r="13267" spans="2:7">
      <c r="B13267" s="22" t="s">
        <v>258</v>
      </c>
      <c r="C13267" s="22" t="s">
        <v>7</v>
      </c>
      <c r="D13267" s="22" t="s">
        <v>7</v>
      </c>
      <c r="E13267" s="22" t="s">
        <v>14</v>
      </c>
      <c r="F13267" s="22" t="s">
        <v>11</v>
      </c>
      <c r="G13267" s="1">
        <v>16333.74</v>
      </c>
    </row>
    <row r="13268" spans="2:7">
      <c r="B13268" s="22" t="s">
        <v>258</v>
      </c>
      <c r="C13268" s="22" t="s">
        <v>7</v>
      </c>
      <c r="D13268" s="22" t="s">
        <v>7</v>
      </c>
      <c r="E13268" s="22" t="s">
        <v>14</v>
      </c>
      <c r="F13268" s="22" t="s">
        <v>12</v>
      </c>
      <c r="G13268" s="1">
        <v>81489.570000000007</v>
      </c>
    </row>
    <row r="13269" spans="2:7">
      <c r="B13269" s="22" t="s">
        <v>258</v>
      </c>
      <c r="C13269" s="22" t="s">
        <v>7</v>
      </c>
      <c r="D13269" s="22" t="s">
        <v>7</v>
      </c>
      <c r="E13269" s="22" t="s">
        <v>14</v>
      </c>
      <c r="F13269" s="22" t="s">
        <v>13</v>
      </c>
      <c r="G13269" s="1">
        <v>4783.47</v>
      </c>
    </row>
    <row r="13270" spans="2:7">
      <c r="B13270" s="22" t="s">
        <v>258</v>
      </c>
      <c r="C13270" s="22" t="s">
        <v>7</v>
      </c>
      <c r="D13270" s="22" t="s">
        <v>7</v>
      </c>
      <c r="E13270" s="22" t="s">
        <v>15</v>
      </c>
      <c r="F13270" s="22" t="s">
        <v>17</v>
      </c>
      <c r="G13270" s="1">
        <v>40695.33</v>
      </c>
    </row>
    <row r="13271" spans="2:7">
      <c r="B13271" s="22" t="s">
        <v>258</v>
      </c>
      <c r="C13271" s="22" t="s">
        <v>7</v>
      </c>
      <c r="D13271" s="22" t="s">
        <v>7</v>
      </c>
      <c r="E13271" s="22" t="s">
        <v>15</v>
      </c>
      <c r="F13271" s="22" t="s">
        <v>18</v>
      </c>
      <c r="G13271" s="1">
        <v>14416.92</v>
      </c>
    </row>
    <row r="13272" spans="2:7">
      <c r="B13272" s="22" t="s">
        <v>258</v>
      </c>
      <c r="C13272" s="22" t="s">
        <v>7</v>
      </c>
      <c r="D13272" s="22" t="s">
        <v>7</v>
      </c>
      <c r="E13272" s="22" t="s">
        <v>15</v>
      </c>
      <c r="F13272" s="22" t="s">
        <v>19</v>
      </c>
      <c r="G13272" s="1">
        <v>61403.39</v>
      </c>
    </row>
    <row r="13273" spans="2:7">
      <c r="B13273" s="22" t="s">
        <v>258</v>
      </c>
      <c r="C13273" s="22" t="s">
        <v>7</v>
      </c>
      <c r="D13273" s="22" t="s">
        <v>7</v>
      </c>
      <c r="E13273" s="22" t="s">
        <v>15</v>
      </c>
      <c r="F13273" s="22" t="s">
        <v>20</v>
      </c>
      <c r="G13273" s="1">
        <v>16837.900000000001</v>
      </c>
    </row>
    <row r="13274" spans="2:7">
      <c r="B13274" s="22" t="s">
        <v>258</v>
      </c>
      <c r="C13274" s="22" t="s">
        <v>7</v>
      </c>
      <c r="D13274" s="22" t="s">
        <v>7</v>
      </c>
      <c r="E13274" s="22" t="s">
        <v>15</v>
      </c>
      <c r="F13274" s="22" t="s">
        <v>21</v>
      </c>
      <c r="G13274" s="1">
        <v>1549.33</v>
      </c>
    </row>
    <row r="13275" spans="2:7">
      <c r="B13275" s="22" t="s">
        <v>258</v>
      </c>
      <c r="C13275" s="22" t="s">
        <v>7</v>
      </c>
      <c r="D13275" s="22" t="s">
        <v>7</v>
      </c>
      <c r="E13275" s="22" t="s">
        <v>15</v>
      </c>
      <c r="F13275" s="22" t="s">
        <v>22</v>
      </c>
      <c r="G13275" s="1">
        <v>189.18</v>
      </c>
    </row>
    <row r="13276" spans="2:7">
      <c r="B13276" s="22" t="s">
        <v>258</v>
      </c>
      <c r="C13276" s="22" t="s">
        <v>7</v>
      </c>
      <c r="D13276" s="22" t="s">
        <v>7</v>
      </c>
      <c r="E13276" s="22" t="s">
        <v>15</v>
      </c>
      <c r="F13276" s="22" t="s">
        <v>23</v>
      </c>
      <c r="G13276" s="1">
        <v>1664.84</v>
      </c>
    </row>
    <row r="13277" spans="2:7">
      <c r="B13277" s="22" t="s">
        <v>258</v>
      </c>
      <c r="C13277" s="22" t="s">
        <v>7</v>
      </c>
      <c r="D13277" s="22" t="s">
        <v>7</v>
      </c>
      <c r="E13277" s="22" t="s">
        <v>15</v>
      </c>
      <c r="F13277" s="22" t="s">
        <v>24</v>
      </c>
      <c r="G13277" s="1">
        <v>4398.97</v>
      </c>
    </row>
    <row r="13278" spans="2:7">
      <c r="B13278" s="22" t="s">
        <v>258</v>
      </c>
      <c r="C13278" s="22" t="s">
        <v>7</v>
      </c>
      <c r="D13278" s="22" t="s">
        <v>7</v>
      </c>
      <c r="E13278" s="22" t="s">
        <v>15</v>
      </c>
      <c r="F13278" s="22" t="s">
        <v>25</v>
      </c>
      <c r="G13278" s="1">
        <v>22809.62</v>
      </c>
    </row>
    <row r="13279" spans="2:7">
      <c r="B13279" s="22" t="s">
        <v>258</v>
      </c>
      <c r="C13279" s="22" t="s">
        <v>7</v>
      </c>
      <c r="D13279" s="22" t="s">
        <v>7</v>
      </c>
      <c r="E13279" s="22" t="s">
        <v>15</v>
      </c>
      <c r="F13279" s="22" t="s">
        <v>26</v>
      </c>
      <c r="G13279" s="1">
        <v>36295.49</v>
      </c>
    </row>
    <row r="13280" spans="2:7">
      <c r="B13280" s="22" t="s">
        <v>258</v>
      </c>
      <c r="C13280" s="22" t="s">
        <v>7</v>
      </c>
      <c r="D13280" s="22" t="s">
        <v>7</v>
      </c>
      <c r="E13280" s="22" t="s">
        <v>15</v>
      </c>
      <c r="F13280" s="22" t="s">
        <v>27</v>
      </c>
      <c r="G13280" s="1">
        <v>493.93</v>
      </c>
    </row>
    <row r="13281" spans="2:7">
      <c r="B13281" s="22" t="s">
        <v>258</v>
      </c>
      <c r="C13281" s="22" t="s">
        <v>7</v>
      </c>
      <c r="D13281" s="22" t="s">
        <v>7</v>
      </c>
      <c r="E13281" s="22" t="s">
        <v>15</v>
      </c>
      <c r="F13281" s="22" t="s">
        <v>72</v>
      </c>
      <c r="G13281" s="1">
        <v>259.42</v>
      </c>
    </row>
    <row r="13282" spans="2:7">
      <c r="B13282" s="22" t="s">
        <v>258</v>
      </c>
      <c r="C13282" s="22" t="s">
        <v>7</v>
      </c>
      <c r="D13282" s="22" t="s">
        <v>7</v>
      </c>
      <c r="E13282" s="22" t="s">
        <v>28</v>
      </c>
      <c r="F13282" s="22" t="s">
        <v>29</v>
      </c>
      <c r="G13282" s="1">
        <v>6810.59</v>
      </c>
    </row>
    <row r="13283" spans="2:7">
      <c r="B13283" s="22" t="s">
        <v>258</v>
      </c>
      <c r="C13283" s="22" t="s">
        <v>7</v>
      </c>
      <c r="D13283" s="22" t="s">
        <v>7</v>
      </c>
      <c r="E13283" s="22" t="s">
        <v>28</v>
      </c>
      <c r="F13283" s="22" t="s">
        <v>30</v>
      </c>
      <c r="G13283" s="1">
        <v>2912.45</v>
      </c>
    </row>
    <row r="13284" spans="2:7">
      <c r="B13284" s="22" t="s">
        <v>258</v>
      </c>
      <c r="C13284" s="22" t="s">
        <v>7</v>
      </c>
      <c r="D13284" s="22" t="s">
        <v>7</v>
      </c>
      <c r="E13284" s="22" t="s">
        <v>28</v>
      </c>
      <c r="F13284" s="22" t="s">
        <v>32</v>
      </c>
      <c r="G13284" s="1">
        <v>11569.6</v>
      </c>
    </row>
    <row r="13285" spans="2:7">
      <c r="B13285" s="22" t="s">
        <v>258</v>
      </c>
      <c r="C13285" s="22" t="s">
        <v>7</v>
      </c>
      <c r="D13285" s="22" t="s">
        <v>7</v>
      </c>
      <c r="E13285" s="22" t="s">
        <v>28</v>
      </c>
      <c r="F13285" s="22" t="s">
        <v>33</v>
      </c>
      <c r="G13285" s="1">
        <v>95</v>
      </c>
    </row>
    <row r="13286" spans="2:7">
      <c r="B13286" s="22" t="s">
        <v>258</v>
      </c>
      <c r="C13286" s="22" t="s">
        <v>7</v>
      </c>
      <c r="D13286" s="22" t="s">
        <v>7</v>
      </c>
      <c r="E13286" s="22" t="s">
        <v>34</v>
      </c>
      <c r="F13286" s="22" t="s">
        <v>35</v>
      </c>
      <c r="G13286" s="1">
        <v>1630</v>
      </c>
    </row>
    <row r="13287" spans="2:7">
      <c r="B13287" s="22" t="s">
        <v>258</v>
      </c>
      <c r="C13287" s="22" t="s">
        <v>7</v>
      </c>
      <c r="D13287" s="22" t="s">
        <v>7</v>
      </c>
      <c r="E13287" s="22" t="s">
        <v>34</v>
      </c>
      <c r="F13287" s="22" t="s">
        <v>37</v>
      </c>
      <c r="G13287" s="1">
        <v>3345.5</v>
      </c>
    </row>
    <row r="13288" spans="2:7">
      <c r="B13288" s="22" t="s">
        <v>258</v>
      </c>
      <c r="C13288" s="22" t="s">
        <v>7</v>
      </c>
      <c r="D13288" s="22" t="s">
        <v>7</v>
      </c>
      <c r="E13288" s="22" t="s">
        <v>34</v>
      </c>
      <c r="F13288" s="22" t="s">
        <v>64</v>
      </c>
      <c r="G13288" s="1">
        <v>90</v>
      </c>
    </row>
    <row r="13289" spans="2:7">
      <c r="B13289" s="22" t="s">
        <v>258</v>
      </c>
      <c r="C13289" s="22" t="s">
        <v>7</v>
      </c>
      <c r="D13289" s="22" t="s">
        <v>7</v>
      </c>
      <c r="E13289" s="22" t="s">
        <v>34</v>
      </c>
      <c r="F13289" s="22" t="s">
        <v>39</v>
      </c>
      <c r="G13289" s="1">
        <v>13749.04</v>
      </c>
    </row>
    <row r="13290" spans="2:7">
      <c r="B13290" s="22" t="s">
        <v>258</v>
      </c>
      <c r="C13290" s="22" t="s">
        <v>7</v>
      </c>
      <c r="D13290" s="22" t="s">
        <v>7</v>
      </c>
      <c r="E13290" s="22" t="s">
        <v>34</v>
      </c>
      <c r="F13290" s="22" t="s">
        <v>43</v>
      </c>
      <c r="G13290" s="1">
        <v>7257.5</v>
      </c>
    </row>
    <row r="13291" spans="2:7">
      <c r="B13291" s="22" t="s">
        <v>258</v>
      </c>
      <c r="C13291" s="22" t="s">
        <v>7</v>
      </c>
      <c r="D13291" s="22" t="s">
        <v>7</v>
      </c>
      <c r="E13291" s="22" t="s">
        <v>34</v>
      </c>
      <c r="F13291" s="22" t="s">
        <v>44</v>
      </c>
      <c r="G13291" s="1">
        <v>12944.5</v>
      </c>
    </row>
    <row r="13292" spans="2:7">
      <c r="B13292" s="22" t="s">
        <v>258</v>
      </c>
      <c r="C13292" s="22" t="s">
        <v>7</v>
      </c>
      <c r="D13292" s="22" t="s">
        <v>7</v>
      </c>
      <c r="E13292" s="22" t="s">
        <v>34</v>
      </c>
      <c r="F13292" s="22" t="s">
        <v>47</v>
      </c>
      <c r="G13292" s="1">
        <v>15093.16</v>
      </c>
    </row>
    <row r="13293" spans="2:7">
      <c r="B13293" s="22" t="s">
        <v>258</v>
      </c>
      <c r="C13293" s="22" t="s">
        <v>7</v>
      </c>
      <c r="D13293" s="22" t="s">
        <v>7</v>
      </c>
      <c r="E13293" s="22" t="s">
        <v>34</v>
      </c>
      <c r="F13293" s="22" t="s">
        <v>75</v>
      </c>
      <c r="G13293" s="1">
        <v>50</v>
      </c>
    </row>
    <row r="13294" spans="2:7">
      <c r="B13294" s="22" t="s">
        <v>258</v>
      </c>
      <c r="C13294" s="22" t="s">
        <v>7</v>
      </c>
      <c r="D13294" s="22" t="s">
        <v>7</v>
      </c>
      <c r="E13294" s="22" t="s">
        <v>34</v>
      </c>
      <c r="F13294" s="22" t="s">
        <v>49</v>
      </c>
      <c r="G13294" s="1">
        <v>95467.63</v>
      </c>
    </row>
    <row r="13295" spans="2:7">
      <c r="B13295" s="22" t="s">
        <v>258</v>
      </c>
      <c r="C13295" s="22" t="s">
        <v>7</v>
      </c>
      <c r="D13295" s="22" t="s">
        <v>7</v>
      </c>
      <c r="E13295" s="22" t="s">
        <v>34</v>
      </c>
      <c r="F13295" s="22" t="s">
        <v>55</v>
      </c>
      <c r="G13295" s="1">
        <v>2480.25</v>
      </c>
    </row>
    <row r="13296" spans="2:7">
      <c r="B13296" s="22" t="s">
        <v>258</v>
      </c>
      <c r="C13296" s="22" t="s">
        <v>7</v>
      </c>
      <c r="D13296" s="22" t="s">
        <v>7</v>
      </c>
      <c r="E13296" s="22" t="s">
        <v>34</v>
      </c>
      <c r="F13296" s="22" t="s">
        <v>57</v>
      </c>
      <c r="G13296" s="1">
        <v>47917.120000000003</v>
      </c>
    </row>
    <row r="13297" spans="2:7">
      <c r="B13297" s="22" t="s">
        <v>258</v>
      </c>
      <c r="C13297" s="22" t="s">
        <v>7</v>
      </c>
      <c r="D13297" s="22" t="s">
        <v>7</v>
      </c>
      <c r="E13297" s="22" t="s">
        <v>34</v>
      </c>
      <c r="F13297" s="22" t="s">
        <v>58</v>
      </c>
      <c r="G13297" s="1">
        <v>1040</v>
      </c>
    </row>
    <row r="13298" spans="2:7">
      <c r="B13298" s="22" t="s">
        <v>258</v>
      </c>
      <c r="C13298" s="22" t="s">
        <v>7</v>
      </c>
      <c r="D13298" s="22" t="s">
        <v>7</v>
      </c>
      <c r="E13298" s="22" t="s">
        <v>59</v>
      </c>
      <c r="F13298" s="22" t="s">
        <v>55</v>
      </c>
      <c r="G13298" s="1">
        <v>2930.9</v>
      </c>
    </row>
    <row r="13299" spans="2:7">
      <c r="B13299" s="22" t="s">
        <v>259</v>
      </c>
      <c r="C13299" s="22" t="s">
        <v>7</v>
      </c>
      <c r="D13299" s="22" t="s">
        <v>5</v>
      </c>
      <c r="E13299" s="22" t="s">
        <v>7</v>
      </c>
      <c r="F13299" s="22" t="s">
        <v>6</v>
      </c>
      <c r="G13299" s="1">
        <v>-204.28</v>
      </c>
    </row>
    <row r="13300" spans="2:7">
      <c r="B13300" s="22" t="s">
        <v>259</v>
      </c>
      <c r="C13300" s="22" t="s">
        <v>7</v>
      </c>
      <c r="D13300" s="22" t="s">
        <v>5</v>
      </c>
      <c r="E13300" s="22" t="s">
        <v>8</v>
      </c>
      <c r="F13300" s="22" t="s">
        <v>9</v>
      </c>
      <c r="G13300" s="1">
        <v>905005.02</v>
      </c>
    </row>
    <row r="13301" spans="2:7">
      <c r="B13301" s="22" t="s">
        <v>259</v>
      </c>
      <c r="C13301" s="22" t="s">
        <v>7</v>
      </c>
      <c r="D13301" s="22" t="s">
        <v>5</v>
      </c>
      <c r="E13301" s="22" t="s">
        <v>8</v>
      </c>
      <c r="F13301" s="22" t="s">
        <v>10</v>
      </c>
      <c r="G13301" s="1">
        <v>5946.56</v>
      </c>
    </row>
    <row r="13302" spans="2:7">
      <c r="B13302" s="22" t="s">
        <v>259</v>
      </c>
      <c r="C13302" s="22" t="s">
        <v>7</v>
      </c>
      <c r="D13302" s="22" t="s">
        <v>5</v>
      </c>
      <c r="E13302" s="22" t="s">
        <v>8</v>
      </c>
      <c r="F13302" s="22" t="s">
        <v>11</v>
      </c>
      <c r="G13302" s="1">
        <v>15555.04</v>
      </c>
    </row>
    <row r="13303" spans="2:7">
      <c r="B13303" s="22" t="s">
        <v>259</v>
      </c>
      <c r="C13303" s="22" t="s">
        <v>7</v>
      </c>
      <c r="D13303" s="22" t="s">
        <v>5</v>
      </c>
      <c r="E13303" s="22" t="s">
        <v>8</v>
      </c>
      <c r="F13303" s="22" t="s">
        <v>12</v>
      </c>
      <c r="G13303" s="1">
        <v>31497.16</v>
      </c>
    </row>
    <row r="13304" spans="2:7">
      <c r="B13304" s="22" t="s">
        <v>259</v>
      </c>
      <c r="C13304" s="22" t="s">
        <v>7</v>
      </c>
      <c r="D13304" s="22" t="s">
        <v>5</v>
      </c>
      <c r="E13304" s="22" t="s">
        <v>14</v>
      </c>
      <c r="F13304" s="22" t="s">
        <v>9</v>
      </c>
      <c r="G13304" s="1">
        <v>307787.44</v>
      </c>
    </row>
    <row r="13305" spans="2:7">
      <c r="B13305" s="22" t="s">
        <v>259</v>
      </c>
      <c r="C13305" s="22" t="s">
        <v>7</v>
      </c>
      <c r="D13305" s="22" t="s">
        <v>5</v>
      </c>
      <c r="E13305" s="22" t="s">
        <v>14</v>
      </c>
      <c r="F13305" s="22" t="s">
        <v>11</v>
      </c>
      <c r="G13305" s="1">
        <v>10052.790000000001</v>
      </c>
    </row>
    <row r="13306" spans="2:7">
      <c r="B13306" s="22" t="s">
        <v>259</v>
      </c>
      <c r="C13306" s="22" t="s">
        <v>7</v>
      </c>
      <c r="D13306" s="22" t="s">
        <v>5</v>
      </c>
      <c r="E13306" s="22" t="s">
        <v>14</v>
      </c>
      <c r="F13306" s="22" t="s">
        <v>12</v>
      </c>
      <c r="G13306" s="1">
        <v>2700</v>
      </c>
    </row>
    <row r="13307" spans="2:7">
      <c r="B13307" s="22" t="s">
        <v>259</v>
      </c>
      <c r="C13307" s="22" t="s">
        <v>7</v>
      </c>
      <c r="D13307" s="22" t="s">
        <v>5</v>
      </c>
      <c r="E13307" s="22" t="s">
        <v>15</v>
      </c>
      <c r="F13307" s="22" t="s">
        <v>17</v>
      </c>
      <c r="G13307" s="1">
        <v>81593.039999999994</v>
      </c>
    </row>
    <row r="13308" spans="2:7">
      <c r="B13308" s="22" t="s">
        <v>259</v>
      </c>
      <c r="C13308" s="22" t="s">
        <v>7</v>
      </c>
      <c r="D13308" s="22" t="s">
        <v>5</v>
      </c>
      <c r="E13308" s="22" t="s">
        <v>15</v>
      </c>
      <c r="F13308" s="22" t="s">
        <v>18</v>
      </c>
      <c r="G13308" s="1">
        <v>32375.9</v>
      </c>
    </row>
    <row r="13309" spans="2:7">
      <c r="B13309" s="22" t="s">
        <v>259</v>
      </c>
      <c r="C13309" s="22" t="s">
        <v>7</v>
      </c>
      <c r="D13309" s="22" t="s">
        <v>5</v>
      </c>
      <c r="E13309" s="22" t="s">
        <v>15</v>
      </c>
      <c r="F13309" s="22" t="s">
        <v>19</v>
      </c>
      <c r="G13309" s="1">
        <v>157536.64000000001</v>
      </c>
    </row>
    <row r="13310" spans="2:7">
      <c r="B13310" s="22" t="s">
        <v>259</v>
      </c>
      <c r="C13310" s="22" t="s">
        <v>7</v>
      </c>
      <c r="D13310" s="22" t="s">
        <v>5</v>
      </c>
      <c r="E13310" s="22" t="s">
        <v>15</v>
      </c>
      <c r="F13310" s="22" t="s">
        <v>20</v>
      </c>
      <c r="G13310" s="1">
        <v>56041.97</v>
      </c>
    </row>
    <row r="13311" spans="2:7">
      <c r="B13311" s="22" t="s">
        <v>259</v>
      </c>
      <c r="C13311" s="22" t="s">
        <v>7</v>
      </c>
      <c r="D13311" s="22" t="s">
        <v>5</v>
      </c>
      <c r="E13311" s="22" t="s">
        <v>15</v>
      </c>
      <c r="F13311" s="22" t="s">
        <v>21</v>
      </c>
      <c r="G13311" s="1">
        <v>2302.7800000000002</v>
      </c>
    </row>
    <row r="13312" spans="2:7">
      <c r="B13312" s="22" t="s">
        <v>259</v>
      </c>
      <c r="C13312" s="22" t="s">
        <v>7</v>
      </c>
      <c r="D13312" s="22" t="s">
        <v>5</v>
      </c>
      <c r="E13312" s="22" t="s">
        <v>15</v>
      </c>
      <c r="F13312" s="22" t="s">
        <v>22</v>
      </c>
      <c r="G13312" s="1">
        <v>1283.8599999999999</v>
      </c>
    </row>
    <row r="13313" spans="2:7">
      <c r="B13313" s="22" t="s">
        <v>259</v>
      </c>
      <c r="C13313" s="22" t="s">
        <v>7</v>
      </c>
      <c r="D13313" s="22" t="s">
        <v>5</v>
      </c>
      <c r="E13313" s="22" t="s">
        <v>15</v>
      </c>
      <c r="F13313" s="22" t="s">
        <v>23</v>
      </c>
      <c r="G13313" s="1">
        <v>7429.88</v>
      </c>
    </row>
    <row r="13314" spans="2:7">
      <c r="B13314" s="22" t="s">
        <v>259</v>
      </c>
      <c r="C13314" s="22" t="s">
        <v>7</v>
      </c>
      <c r="D13314" s="22" t="s">
        <v>5</v>
      </c>
      <c r="E13314" s="22" t="s">
        <v>15</v>
      </c>
      <c r="F13314" s="22" t="s">
        <v>24</v>
      </c>
      <c r="G13314" s="1">
        <v>17981.88</v>
      </c>
    </row>
    <row r="13315" spans="2:7">
      <c r="B13315" s="22" t="s">
        <v>259</v>
      </c>
      <c r="C13315" s="22" t="s">
        <v>7</v>
      </c>
      <c r="D13315" s="22" t="s">
        <v>5</v>
      </c>
      <c r="E13315" s="22" t="s">
        <v>15</v>
      </c>
      <c r="F13315" s="22" t="s">
        <v>25</v>
      </c>
      <c r="G13315" s="1">
        <v>155041.14000000001</v>
      </c>
    </row>
    <row r="13316" spans="2:7">
      <c r="B13316" s="22" t="s">
        <v>259</v>
      </c>
      <c r="C13316" s="22" t="s">
        <v>7</v>
      </c>
      <c r="D13316" s="22" t="s">
        <v>5</v>
      </c>
      <c r="E13316" s="22" t="s">
        <v>15</v>
      </c>
      <c r="F13316" s="22" t="s">
        <v>26</v>
      </c>
      <c r="G13316" s="1">
        <v>130670.47</v>
      </c>
    </row>
    <row r="13317" spans="2:7">
      <c r="B13317" s="22" t="s">
        <v>259</v>
      </c>
      <c r="C13317" s="22" t="s">
        <v>7</v>
      </c>
      <c r="D13317" s="22" t="s">
        <v>5</v>
      </c>
      <c r="E13317" s="22" t="s">
        <v>15</v>
      </c>
      <c r="F13317" s="22" t="s">
        <v>27</v>
      </c>
      <c r="G13317" s="1">
        <v>3774.12</v>
      </c>
    </row>
    <row r="13318" spans="2:7">
      <c r="B13318" s="22" t="s">
        <v>259</v>
      </c>
      <c r="C13318" s="22" t="s">
        <v>7</v>
      </c>
      <c r="D13318" s="22" t="s">
        <v>5</v>
      </c>
      <c r="E13318" s="22" t="s">
        <v>15</v>
      </c>
      <c r="F13318" s="22" t="s">
        <v>72</v>
      </c>
      <c r="G13318" s="1">
        <v>3085.23</v>
      </c>
    </row>
    <row r="13319" spans="2:7">
      <c r="B13319" s="22" t="s">
        <v>259</v>
      </c>
      <c r="C13319" s="22" t="s">
        <v>7</v>
      </c>
      <c r="D13319" s="22" t="s">
        <v>5</v>
      </c>
      <c r="E13319" s="22" t="s">
        <v>28</v>
      </c>
      <c r="F13319" s="22" t="s">
        <v>29</v>
      </c>
      <c r="G13319" s="1">
        <v>33028.339999999997</v>
      </c>
    </row>
    <row r="13320" spans="2:7">
      <c r="B13320" s="22" t="s">
        <v>259</v>
      </c>
      <c r="C13320" s="22" t="s">
        <v>7</v>
      </c>
      <c r="D13320" s="22" t="s">
        <v>5</v>
      </c>
      <c r="E13320" s="22" t="s">
        <v>28</v>
      </c>
      <c r="F13320" s="22" t="s">
        <v>31</v>
      </c>
      <c r="G13320" s="1">
        <v>5426.54</v>
      </c>
    </row>
    <row r="13321" spans="2:7">
      <c r="B13321" s="22" t="s">
        <v>259</v>
      </c>
      <c r="C13321" s="22" t="s">
        <v>7</v>
      </c>
      <c r="D13321" s="22" t="s">
        <v>5</v>
      </c>
      <c r="E13321" s="22" t="s">
        <v>28</v>
      </c>
      <c r="F13321" s="22" t="s">
        <v>32</v>
      </c>
      <c r="G13321" s="1">
        <v>62083.519999999997</v>
      </c>
    </row>
    <row r="13322" spans="2:7">
      <c r="B13322" s="22" t="s">
        <v>259</v>
      </c>
      <c r="C13322" s="22" t="s">
        <v>7</v>
      </c>
      <c r="D13322" s="22" t="s">
        <v>5</v>
      </c>
      <c r="E13322" s="22" t="s">
        <v>28</v>
      </c>
      <c r="F13322" s="22" t="s">
        <v>33</v>
      </c>
      <c r="G13322" s="1">
        <v>9464.33</v>
      </c>
    </row>
    <row r="13323" spans="2:7">
      <c r="B13323" s="22" t="s">
        <v>259</v>
      </c>
      <c r="C13323" s="22" t="s">
        <v>7</v>
      </c>
      <c r="D13323" s="22" t="s">
        <v>5</v>
      </c>
      <c r="E13323" s="22" t="s">
        <v>34</v>
      </c>
      <c r="F13323" s="22" t="s">
        <v>35</v>
      </c>
      <c r="G13323" s="1">
        <v>8109.09</v>
      </c>
    </row>
    <row r="13324" spans="2:7">
      <c r="B13324" s="22" t="s">
        <v>259</v>
      </c>
      <c r="C13324" s="22" t="s">
        <v>7</v>
      </c>
      <c r="D13324" s="22" t="s">
        <v>5</v>
      </c>
      <c r="E13324" s="22" t="s">
        <v>34</v>
      </c>
      <c r="F13324" s="22" t="s">
        <v>36</v>
      </c>
      <c r="G13324" s="1">
        <v>3787.07</v>
      </c>
    </row>
    <row r="13325" spans="2:7">
      <c r="B13325" s="22" t="s">
        <v>259</v>
      </c>
      <c r="C13325" s="22" t="s">
        <v>7</v>
      </c>
      <c r="D13325" s="22" t="s">
        <v>5</v>
      </c>
      <c r="E13325" s="22" t="s">
        <v>34</v>
      </c>
      <c r="F13325" s="22" t="s">
        <v>37</v>
      </c>
      <c r="G13325" s="1">
        <v>1400</v>
      </c>
    </row>
    <row r="13326" spans="2:7">
      <c r="B13326" s="22" t="s">
        <v>259</v>
      </c>
      <c r="C13326" s="22" t="s">
        <v>7</v>
      </c>
      <c r="D13326" s="22" t="s">
        <v>5</v>
      </c>
      <c r="E13326" s="22" t="s">
        <v>34</v>
      </c>
      <c r="F13326" s="22" t="s">
        <v>38</v>
      </c>
      <c r="G13326" s="1">
        <v>15761.05</v>
      </c>
    </row>
    <row r="13327" spans="2:7">
      <c r="B13327" s="22" t="s">
        <v>259</v>
      </c>
      <c r="C13327" s="22" t="s">
        <v>7</v>
      </c>
      <c r="D13327" s="22" t="s">
        <v>5</v>
      </c>
      <c r="E13327" s="22" t="s">
        <v>34</v>
      </c>
      <c r="F13327" s="22" t="s">
        <v>39</v>
      </c>
      <c r="G13327" s="1">
        <v>172470.52</v>
      </c>
    </row>
    <row r="13328" spans="2:7">
      <c r="B13328" s="22" t="s">
        <v>259</v>
      </c>
      <c r="C13328" s="22" t="s">
        <v>7</v>
      </c>
      <c r="D13328" s="22" t="s">
        <v>5</v>
      </c>
      <c r="E13328" s="22" t="s">
        <v>34</v>
      </c>
      <c r="F13328" s="22" t="s">
        <v>40</v>
      </c>
      <c r="G13328" s="1">
        <v>6878</v>
      </c>
    </row>
    <row r="13329" spans="2:7">
      <c r="B13329" s="22" t="s">
        <v>259</v>
      </c>
      <c r="C13329" s="22" t="s">
        <v>7</v>
      </c>
      <c r="D13329" s="22" t="s">
        <v>5</v>
      </c>
      <c r="E13329" s="22" t="s">
        <v>34</v>
      </c>
      <c r="F13329" s="22" t="s">
        <v>41</v>
      </c>
      <c r="G13329" s="1">
        <v>2262</v>
      </c>
    </row>
    <row r="13330" spans="2:7">
      <c r="B13330" s="22" t="s">
        <v>259</v>
      </c>
      <c r="C13330" s="22" t="s">
        <v>7</v>
      </c>
      <c r="D13330" s="22" t="s">
        <v>5</v>
      </c>
      <c r="E13330" s="22" t="s">
        <v>34</v>
      </c>
      <c r="F13330" s="22" t="s">
        <v>43</v>
      </c>
      <c r="G13330" s="1">
        <v>11464.74</v>
      </c>
    </row>
    <row r="13331" spans="2:7">
      <c r="B13331" s="22" t="s">
        <v>259</v>
      </c>
      <c r="C13331" s="22" t="s">
        <v>7</v>
      </c>
      <c r="D13331" s="22" t="s">
        <v>5</v>
      </c>
      <c r="E13331" s="22" t="s">
        <v>34</v>
      </c>
      <c r="F13331" s="22" t="s">
        <v>44</v>
      </c>
      <c r="G13331" s="1">
        <v>65.08</v>
      </c>
    </row>
    <row r="13332" spans="2:7">
      <c r="B13332" s="22" t="s">
        <v>259</v>
      </c>
      <c r="C13332" s="22" t="s">
        <v>7</v>
      </c>
      <c r="D13332" s="22" t="s">
        <v>5</v>
      </c>
      <c r="E13332" s="22" t="s">
        <v>34</v>
      </c>
      <c r="F13332" s="22" t="s">
        <v>47</v>
      </c>
      <c r="G13332" s="1">
        <v>64297.94</v>
      </c>
    </row>
    <row r="13333" spans="2:7">
      <c r="B13333" s="22" t="s">
        <v>259</v>
      </c>
      <c r="C13333" s="22" t="s">
        <v>7</v>
      </c>
      <c r="D13333" s="22" t="s">
        <v>5</v>
      </c>
      <c r="E13333" s="22" t="s">
        <v>34</v>
      </c>
      <c r="F13333" s="22" t="s">
        <v>75</v>
      </c>
      <c r="G13333" s="1">
        <v>11627.98</v>
      </c>
    </row>
    <row r="13334" spans="2:7">
      <c r="B13334" s="22" t="s">
        <v>259</v>
      </c>
      <c r="C13334" s="22" t="s">
        <v>7</v>
      </c>
      <c r="D13334" s="22" t="s">
        <v>5</v>
      </c>
      <c r="E13334" s="22" t="s">
        <v>34</v>
      </c>
      <c r="F13334" s="22" t="s">
        <v>49</v>
      </c>
      <c r="G13334" s="1">
        <v>32447.7</v>
      </c>
    </row>
    <row r="13335" spans="2:7">
      <c r="B13335" s="22" t="s">
        <v>259</v>
      </c>
      <c r="C13335" s="22" t="s">
        <v>7</v>
      </c>
      <c r="D13335" s="22" t="s">
        <v>5</v>
      </c>
      <c r="E13335" s="22" t="s">
        <v>34</v>
      </c>
      <c r="F13335" s="22" t="s">
        <v>50</v>
      </c>
      <c r="G13335" s="1">
        <v>35404.32</v>
      </c>
    </row>
    <row r="13336" spans="2:7">
      <c r="B13336" s="22" t="s">
        <v>259</v>
      </c>
      <c r="C13336" s="22" t="s">
        <v>7</v>
      </c>
      <c r="D13336" s="22" t="s">
        <v>5</v>
      </c>
      <c r="E13336" s="22" t="s">
        <v>34</v>
      </c>
      <c r="F13336" s="22" t="s">
        <v>68</v>
      </c>
      <c r="G13336" s="1">
        <v>21093.1</v>
      </c>
    </row>
    <row r="13337" spans="2:7">
      <c r="B13337" s="22" t="s">
        <v>259</v>
      </c>
      <c r="C13337" s="22" t="s">
        <v>7</v>
      </c>
      <c r="D13337" s="22" t="s">
        <v>5</v>
      </c>
      <c r="E13337" s="22" t="s">
        <v>34</v>
      </c>
      <c r="F13337" s="22" t="s">
        <v>56</v>
      </c>
      <c r="G13337" s="1">
        <v>7946.66</v>
      </c>
    </row>
    <row r="13338" spans="2:7">
      <c r="B13338" s="22" t="s">
        <v>259</v>
      </c>
      <c r="C13338" s="22" t="s">
        <v>7</v>
      </c>
      <c r="D13338" s="22" t="s">
        <v>5</v>
      </c>
      <c r="E13338" s="22" t="s">
        <v>34</v>
      </c>
      <c r="F13338" s="22" t="s">
        <v>57</v>
      </c>
      <c r="G13338" s="1">
        <v>44713.32</v>
      </c>
    </row>
    <row r="13339" spans="2:7">
      <c r="B13339" s="22" t="s">
        <v>259</v>
      </c>
      <c r="C13339" s="22" t="s">
        <v>7</v>
      </c>
      <c r="D13339" s="22" t="s">
        <v>5</v>
      </c>
      <c r="E13339" s="22" t="s">
        <v>34</v>
      </c>
      <c r="F13339" s="22" t="s">
        <v>58</v>
      </c>
      <c r="G13339" s="1">
        <v>6569.07</v>
      </c>
    </row>
    <row r="13340" spans="2:7">
      <c r="B13340" s="22" t="s">
        <v>259</v>
      </c>
      <c r="C13340" s="22" t="s">
        <v>7</v>
      </c>
      <c r="D13340" s="22" t="s">
        <v>5</v>
      </c>
      <c r="E13340" s="22" t="s">
        <v>59</v>
      </c>
      <c r="F13340" s="22" t="s">
        <v>55</v>
      </c>
      <c r="G13340" s="1">
        <v>1346.71</v>
      </c>
    </row>
    <row r="13341" spans="2:7">
      <c r="B13341" s="22" t="s">
        <v>259</v>
      </c>
      <c r="C13341" s="22" t="s">
        <v>7</v>
      </c>
      <c r="D13341" s="22" t="s">
        <v>7</v>
      </c>
      <c r="E13341" s="22" t="s">
        <v>5</v>
      </c>
      <c r="F13341" s="22" t="s">
        <v>6</v>
      </c>
      <c r="G13341" s="1">
        <v>204.28</v>
      </c>
    </row>
    <row r="13342" spans="2:7">
      <c r="B13342" s="22" t="s">
        <v>259</v>
      </c>
      <c r="C13342" s="22" t="s">
        <v>7</v>
      </c>
      <c r="D13342" s="22" t="s">
        <v>7</v>
      </c>
      <c r="E13342" s="22" t="s">
        <v>8</v>
      </c>
      <c r="F13342" s="22" t="s">
        <v>9</v>
      </c>
      <c r="G13342" s="1">
        <v>229006.34</v>
      </c>
    </row>
    <row r="13343" spans="2:7">
      <c r="B13343" s="22" t="s">
        <v>259</v>
      </c>
      <c r="C13343" s="22" t="s">
        <v>7</v>
      </c>
      <c r="D13343" s="22" t="s">
        <v>7</v>
      </c>
      <c r="E13343" s="22" t="s">
        <v>8</v>
      </c>
      <c r="F13343" s="22" t="s">
        <v>10</v>
      </c>
      <c r="G13343" s="1">
        <v>641</v>
      </c>
    </row>
    <row r="13344" spans="2:7">
      <c r="B13344" s="22" t="s">
        <v>259</v>
      </c>
      <c r="C13344" s="22" t="s">
        <v>7</v>
      </c>
      <c r="D13344" s="22" t="s">
        <v>7</v>
      </c>
      <c r="E13344" s="22" t="s">
        <v>8</v>
      </c>
      <c r="F13344" s="22" t="s">
        <v>12</v>
      </c>
      <c r="G13344" s="1">
        <v>6375</v>
      </c>
    </row>
    <row r="13345" spans="2:7">
      <c r="B13345" s="22" t="s">
        <v>259</v>
      </c>
      <c r="C13345" s="22" t="s">
        <v>7</v>
      </c>
      <c r="D13345" s="22" t="s">
        <v>7</v>
      </c>
      <c r="E13345" s="22" t="s">
        <v>8</v>
      </c>
      <c r="F13345" s="22" t="s">
        <v>13</v>
      </c>
      <c r="G13345" s="1">
        <v>16966.68</v>
      </c>
    </row>
    <row r="13346" spans="2:7">
      <c r="B13346" s="22" t="s">
        <v>259</v>
      </c>
      <c r="C13346" s="22" t="s">
        <v>7</v>
      </c>
      <c r="D13346" s="22" t="s">
        <v>7</v>
      </c>
      <c r="E13346" s="22" t="s">
        <v>14</v>
      </c>
      <c r="F13346" s="22" t="s">
        <v>9</v>
      </c>
      <c r="G13346" s="1">
        <v>134819.32</v>
      </c>
    </row>
    <row r="13347" spans="2:7">
      <c r="B13347" s="22" t="s">
        <v>259</v>
      </c>
      <c r="C13347" s="22" t="s">
        <v>7</v>
      </c>
      <c r="D13347" s="22" t="s">
        <v>7</v>
      </c>
      <c r="E13347" s="22" t="s">
        <v>14</v>
      </c>
      <c r="F13347" s="22" t="s">
        <v>10</v>
      </c>
      <c r="G13347" s="1">
        <v>2101.3000000000002</v>
      </c>
    </row>
    <row r="13348" spans="2:7">
      <c r="B13348" s="22" t="s">
        <v>259</v>
      </c>
      <c r="C13348" s="22" t="s">
        <v>7</v>
      </c>
      <c r="D13348" s="22" t="s">
        <v>7</v>
      </c>
      <c r="E13348" s="22" t="s">
        <v>14</v>
      </c>
      <c r="F13348" s="22" t="s">
        <v>12</v>
      </c>
      <c r="G13348" s="1">
        <v>3100</v>
      </c>
    </row>
    <row r="13349" spans="2:7">
      <c r="B13349" s="22" t="s">
        <v>259</v>
      </c>
      <c r="C13349" s="22" t="s">
        <v>7</v>
      </c>
      <c r="D13349" s="22" t="s">
        <v>7</v>
      </c>
      <c r="E13349" s="22" t="s">
        <v>14</v>
      </c>
      <c r="F13349" s="22" t="s">
        <v>13</v>
      </c>
      <c r="G13349" s="1">
        <v>207.76</v>
      </c>
    </row>
    <row r="13350" spans="2:7">
      <c r="B13350" s="22" t="s">
        <v>259</v>
      </c>
      <c r="C13350" s="22" t="s">
        <v>7</v>
      </c>
      <c r="D13350" s="22" t="s">
        <v>7</v>
      </c>
      <c r="E13350" s="22" t="s">
        <v>15</v>
      </c>
      <c r="F13350" s="22" t="s">
        <v>17</v>
      </c>
      <c r="G13350" s="1">
        <v>9892.6299999999992</v>
      </c>
    </row>
    <row r="13351" spans="2:7">
      <c r="B13351" s="22" t="s">
        <v>259</v>
      </c>
      <c r="C13351" s="22" t="s">
        <v>7</v>
      </c>
      <c r="D13351" s="22" t="s">
        <v>7</v>
      </c>
      <c r="E13351" s="22" t="s">
        <v>15</v>
      </c>
      <c r="F13351" s="22" t="s">
        <v>18</v>
      </c>
      <c r="G13351" s="1">
        <v>2395.0500000000002</v>
      </c>
    </row>
    <row r="13352" spans="2:7">
      <c r="B13352" s="22" t="s">
        <v>259</v>
      </c>
      <c r="C13352" s="22" t="s">
        <v>7</v>
      </c>
      <c r="D13352" s="22" t="s">
        <v>7</v>
      </c>
      <c r="E13352" s="22" t="s">
        <v>15</v>
      </c>
      <c r="F13352" s="22" t="s">
        <v>19</v>
      </c>
      <c r="G13352" s="1">
        <v>15517.94</v>
      </c>
    </row>
    <row r="13353" spans="2:7">
      <c r="B13353" s="22" t="s">
        <v>259</v>
      </c>
      <c r="C13353" s="22" t="s">
        <v>7</v>
      </c>
      <c r="D13353" s="22" t="s">
        <v>7</v>
      </c>
      <c r="E13353" s="22" t="s">
        <v>15</v>
      </c>
      <c r="F13353" s="22" t="s">
        <v>20</v>
      </c>
      <c r="G13353" s="1">
        <v>3976.86</v>
      </c>
    </row>
    <row r="13354" spans="2:7">
      <c r="B13354" s="22" t="s">
        <v>259</v>
      </c>
      <c r="C13354" s="22" t="s">
        <v>7</v>
      </c>
      <c r="D13354" s="22" t="s">
        <v>7</v>
      </c>
      <c r="E13354" s="22" t="s">
        <v>15</v>
      </c>
      <c r="F13354" s="22" t="s">
        <v>21</v>
      </c>
      <c r="G13354" s="1">
        <v>206.45</v>
      </c>
    </row>
    <row r="13355" spans="2:7">
      <c r="B13355" s="22" t="s">
        <v>259</v>
      </c>
      <c r="C13355" s="22" t="s">
        <v>7</v>
      </c>
      <c r="D13355" s="22" t="s">
        <v>7</v>
      </c>
      <c r="E13355" s="22" t="s">
        <v>15</v>
      </c>
      <c r="F13355" s="22" t="s">
        <v>22</v>
      </c>
      <c r="G13355" s="1">
        <v>98.92</v>
      </c>
    </row>
    <row r="13356" spans="2:7">
      <c r="B13356" s="22" t="s">
        <v>259</v>
      </c>
      <c r="C13356" s="22" t="s">
        <v>7</v>
      </c>
      <c r="D13356" s="22" t="s">
        <v>7</v>
      </c>
      <c r="E13356" s="22" t="s">
        <v>15</v>
      </c>
      <c r="F13356" s="22" t="s">
        <v>23</v>
      </c>
      <c r="G13356" s="1">
        <v>717.16</v>
      </c>
    </row>
    <row r="13357" spans="2:7">
      <c r="B13357" s="22" t="s">
        <v>259</v>
      </c>
      <c r="C13357" s="22" t="s">
        <v>7</v>
      </c>
      <c r="D13357" s="22" t="s">
        <v>7</v>
      </c>
      <c r="E13357" s="22" t="s">
        <v>15</v>
      </c>
      <c r="F13357" s="22" t="s">
        <v>24</v>
      </c>
      <c r="G13357" s="1">
        <v>697.32</v>
      </c>
    </row>
    <row r="13358" spans="2:7">
      <c r="B13358" s="22" t="s">
        <v>259</v>
      </c>
      <c r="C13358" s="22" t="s">
        <v>7</v>
      </c>
      <c r="D13358" s="22" t="s">
        <v>7</v>
      </c>
      <c r="E13358" s="22" t="s">
        <v>15</v>
      </c>
      <c r="F13358" s="22" t="s">
        <v>25</v>
      </c>
      <c r="G13358" s="1">
        <v>13345.94</v>
      </c>
    </row>
    <row r="13359" spans="2:7">
      <c r="B13359" s="22" t="s">
        <v>259</v>
      </c>
      <c r="C13359" s="22" t="s">
        <v>7</v>
      </c>
      <c r="D13359" s="22" t="s">
        <v>7</v>
      </c>
      <c r="E13359" s="22" t="s">
        <v>15</v>
      </c>
      <c r="F13359" s="22" t="s">
        <v>26</v>
      </c>
      <c r="G13359" s="1">
        <v>10916.59</v>
      </c>
    </row>
    <row r="13360" spans="2:7">
      <c r="B13360" s="22" t="s">
        <v>259</v>
      </c>
      <c r="C13360" s="22" t="s">
        <v>7</v>
      </c>
      <c r="D13360" s="22" t="s">
        <v>7</v>
      </c>
      <c r="E13360" s="22" t="s">
        <v>15</v>
      </c>
      <c r="F13360" s="22" t="s">
        <v>27</v>
      </c>
      <c r="G13360" s="1">
        <v>346.08</v>
      </c>
    </row>
    <row r="13361" spans="2:7">
      <c r="B13361" s="22" t="s">
        <v>259</v>
      </c>
      <c r="C13361" s="22" t="s">
        <v>7</v>
      </c>
      <c r="D13361" s="22" t="s">
        <v>7</v>
      </c>
      <c r="E13361" s="22" t="s">
        <v>15</v>
      </c>
      <c r="F13361" s="22" t="s">
        <v>72</v>
      </c>
      <c r="G13361" s="1">
        <v>279.64</v>
      </c>
    </row>
    <row r="13362" spans="2:7">
      <c r="B13362" s="22" t="s">
        <v>259</v>
      </c>
      <c r="C13362" s="22" t="s">
        <v>7</v>
      </c>
      <c r="D13362" s="22" t="s">
        <v>7</v>
      </c>
      <c r="E13362" s="22" t="s">
        <v>34</v>
      </c>
      <c r="F13362" s="22" t="s">
        <v>38</v>
      </c>
      <c r="G13362" s="1">
        <v>77.430000000000007</v>
      </c>
    </row>
    <row r="13363" spans="2:7">
      <c r="B13363" s="22" t="s">
        <v>259</v>
      </c>
      <c r="C13363" s="22" t="s">
        <v>7</v>
      </c>
      <c r="D13363" s="22" t="s">
        <v>7</v>
      </c>
      <c r="E13363" s="22" t="s">
        <v>34</v>
      </c>
      <c r="F13363" s="22" t="s">
        <v>67</v>
      </c>
      <c r="G13363" s="1">
        <v>97534.05</v>
      </c>
    </row>
    <row r="13364" spans="2:7">
      <c r="B13364" s="22" t="s">
        <v>259</v>
      </c>
      <c r="C13364" s="22" t="s">
        <v>7</v>
      </c>
      <c r="D13364" s="22" t="s">
        <v>7</v>
      </c>
      <c r="E13364" s="22" t="s">
        <v>34</v>
      </c>
      <c r="F13364" s="22" t="s">
        <v>68</v>
      </c>
      <c r="G13364" s="1">
        <v>13510</v>
      </c>
    </row>
    <row r="13365" spans="2:7">
      <c r="B13365" s="22" t="s">
        <v>260</v>
      </c>
      <c r="C13365" s="22" t="s">
        <v>7</v>
      </c>
      <c r="D13365" s="22" t="s">
        <v>5</v>
      </c>
      <c r="E13365" s="22" t="s">
        <v>14</v>
      </c>
      <c r="F13365" s="22" t="s">
        <v>9</v>
      </c>
      <c r="G13365" s="1">
        <v>12342.81</v>
      </c>
    </row>
    <row r="13366" spans="2:7">
      <c r="B13366" s="22" t="s">
        <v>260</v>
      </c>
      <c r="C13366" s="22" t="s">
        <v>7</v>
      </c>
      <c r="D13366" s="22" t="s">
        <v>5</v>
      </c>
      <c r="E13366" s="22" t="s">
        <v>14</v>
      </c>
      <c r="F13366" s="22" t="s">
        <v>10</v>
      </c>
      <c r="G13366" s="1">
        <v>1204.08</v>
      </c>
    </row>
    <row r="13367" spans="2:7">
      <c r="B13367" s="22" t="s">
        <v>260</v>
      </c>
      <c r="C13367" s="22" t="s">
        <v>7</v>
      </c>
      <c r="D13367" s="22" t="s">
        <v>5</v>
      </c>
      <c r="E13367" s="22" t="s">
        <v>15</v>
      </c>
      <c r="F13367" s="22" t="s">
        <v>18</v>
      </c>
      <c r="G13367" s="1">
        <v>2249.0700000000002</v>
      </c>
    </row>
    <row r="13368" spans="2:7">
      <c r="B13368" s="22" t="s">
        <v>260</v>
      </c>
      <c r="C13368" s="22" t="s">
        <v>7</v>
      </c>
      <c r="D13368" s="22" t="s">
        <v>5</v>
      </c>
      <c r="E13368" s="22" t="s">
        <v>15</v>
      </c>
      <c r="F13368" s="22" t="s">
        <v>22</v>
      </c>
      <c r="G13368" s="1">
        <v>0.72</v>
      </c>
    </row>
    <row r="13369" spans="2:7">
      <c r="B13369" s="22" t="s">
        <v>260</v>
      </c>
      <c r="C13369" s="22" t="s">
        <v>7</v>
      </c>
      <c r="D13369" s="22" t="s">
        <v>5</v>
      </c>
      <c r="E13369" s="22" t="s">
        <v>15</v>
      </c>
      <c r="F13369" s="22" t="s">
        <v>24</v>
      </c>
      <c r="G13369" s="1">
        <v>67.61</v>
      </c>
    </row>
    <row r="13370" spans="2:7">
      <c r="B13370" s="22" t="s">
        <v>260</v>
      </c>
      <c r="C13370" s="22" t="s">
        <v>7</v>
      </c>
      <c r="D13370" s="22" t="s">
        <v>5</v>
      </c>
      <c r="E13370" s="22" t="s">
        <v>28</v>
      </c>
      <c r="F13370" s="22" t="s">
        <v>29</v>
      </c>
      <c r="G13370" s="1">
        <v>1924.24</v>
      </c>
    </row>
    <row r="13371" spans="2:7">
      <c r="B13371" s="22" t="s">
        <v>260</v>
      </c>
      <c r="C13371" s="22" t="s">
        <v>7</v>
      </c>
      <c r="D13371" s="22" t="s">
        <v>5</v>
      </c>
      <c r="E13371" s="22" t="s">
        <v>28</v>
      </c>
      <c r="F13371" s="22" t="s">
        <v>31</v>
      </c>
      <c r="G13371" s="1">
        <v>12993.74</v>
      </c>
    </row>
    <row r="13372" spans="2:7">
      <c r="B13372" s="22" t="s">
        <v>260</v>
      </c>
      <c r="C13372" s="22" t="s">
        <v>7</v>
      </c>
      <c r="D13372" s="22" t="s">
        <v>5</v>
      </c>
      <c r="E13372" s="22" t="s">
        <v>34</v>
      </c>
      <c r="F13372" s="22" t="s">
        <v>38</v>
      </c>
      <c r="G13372" s="1">
        <v>150</v>
      </c>
    </row>
    <row r="13373" spans="2:7">
      <c r="B13373" s="22" t="s">
        <v>260</v>
      </c>
      <c r="C13373" s="22" t="s">
        <v>7</v>
      </c>
      <c r="D13373" s="22" t="s">
        <v>5</v>
      </c>
      <c r="E13373" s="22" t="s">
        <v>34</v>
      </c>
      <c r="F13373" s="22" t="s">
        <v>39</v>
      </c>
      <c r="G13373" s="1">
        <v>242.81</v>
      </c>
    </row>
    <row r="13374" spans="2:7">
      <c r="B13374" s="22" t="s">
        <v>260</v>
      </c>
      <c r="C13374" s="22" t="s">
        <v>7</v>
      </c>
      <c r="D13374" s="22" t="s">
        <v>5</v>
      </c>
      <c r="E13374" s="22" t="s">
        <v>34</v>
      </c>
      <c r="F13374" s="22" t="s">
        <v>42</v>
      </c>
      <c r="G13374" s="1">
        <v>2203.08</v>
      </c>
    </row>
    <row r="13375" spans="2:7">
      <c r="B13375" s="22" t="s">
        <v>260</v>
      </c>
      <c r="C13375" s="22" t="s">
        <v>7</v>
      </c>
      <c r="D13375" s="22" t="s">
        <v>5</v>
      </c>
      <c r="E13375" s="22" t="s">
        <v>34</v>
      </c>
      <c r="F13375" s="22" t="s">
        <v>66</v>
      </c>
      <c r="G13375" s="1">
        <v>423.15</v>
      </c>
    </row>
    <row r="13376" spans="2:7">
      <c r="B13376" s="22" t="s">
        <v>260</v>
      </c>
      <c r="C13376" s="22" t="s">
        <v>7</v>
      </c>
      <c r="D13376" s="22" t="s">
        <v>5</v>
      </c>
      <c r="E13376" s="22" t="s">
        <v>34</v>
      </c>
      <c r="F13376" s="22" t="s">
        <v>58</v>
      </c>
      <c r="G13376" s="1">
        <v>1208.4000000000001</v>
      </c>
    </row>
    <row r="13377" spans="2:7">
      <c r="B13377" s="22" t="s">
        <v>260</v>
      </c>
      <c r="C13377" s="22" t="s">
        <v>7</v>
      </c>
      <c r="D13377" s="22" t="s">
        <v>7</v>
      </c>
      <c r="E13377" s="22" t="s">
        <v>5</v>
      </c>
      <c r="F13377" s="22" t="s">
        <v>6</v>
      </c>
      <c r="G13377" s="1">
        <v>6072.02</v>
      </c>
    </row>
    <row r="13378" spans="2:7">
      <c r="B13378" s="22" t="s">
        <v>260</v>
      </c>
      <c r="C13378" s="22" t="s">
        <v>7</v>
      </c>
      <c r="D13378" s="22" t="s">
        <v>7</v>
      </c>
      <c r="E13378" s="22" t="s">
        <v>7</v>
      </c>
      <c r="F13378" s="22" t="s">
        <v>6</v>
      </c>
      <c r="G13378" s="1">
        <v>-6072.02</v>
      </c>
    </row>
    <row r="13379" spans="2:7">
      <c r="B13379" s="22" t="s">
        <v>260</v>
      </c>
      <c r="C13379" s="22" t="s">
        <v>7</v>
      </c>
      <c r="D13379" s="22" t="s">
        <v>7</v>
      </c>
      <c r="E13379" s="22" t="s">
        <v>8</v>
      </c>
      <c r="F13379" s="22" t="s">
        <v>9</v>
      </c>
      <c r="G13379" s="1">
        <v>1173076.03</v>
      </c>
    </row>
    <row r="13380" spans="2:7">
      <c r="B13380" s="22" t="s">
        <v>260</v>
      </c>
      <c r="C13380" s="22" t="s">
        <v>7</v>
      </c>
      <c r="D13380" s="22" t="s">
        <v>7</v>
      </c>
      <c r="E13380" s="22" t="s">
        <v>8</v>
      </c>
      <c r="F13380" s="22" t="s">
        <v>10</v>
      </c>
      <c r="G13380" s="1">
        <v>26865</v>
      </c>
    </row>
    <row r="13381" spans="2:7">
      <c r="B13381" s="22" t="s">
        <v>260</v>
      </c>
      <c r="C13381" s="22" t="s">
        <v>7</v>
      </c>
      <c r="D13381" s="22" t="s">
        <v>7</v>
      </c>
      <c r="E13381" s="22" t="s">
        <v>8</v>
      </c>
      <c r="F13381" s="22" t="s">
        <v>12</v>
      </c>
      <c r="G13381" s="1">
        <v>53684.29</v>
      </c>
    </row>
    <row r="13382" spans="2:7">
      <c r="B13382" s="22" t="s">
        <v>260</v>
      </c>
      <c r="C13382" s="22" t="s">
        <v>7</v>
      </c>
      <c r="D13382" s="22" t="s">
        <v>7</v>
      </c>
      <c r="E13382" s="22" t="s">
        <v>8</v>
      </c>
      <c r="F13382" s="22" t="s">
        <v>13</v>
      </c>
      <c r="G13382" s="1">
        <v>19887.48</v>
      </c>
    </row>
    <row r="13383" spans="2:7">
      <c r="B13383" s="22" t="s">
        <v>260</v>
      </c>
      <c r="C13383" s="22" t="s">
        <v>7</v>
      </c>
      <c r="D13383" s="22" t="s">
        <v>7</v>
      </c>
      <c r="E13383" s="22" t="s">
        <v>14</v>
      </c>
      <c r="F13383" s="22" t="s">
        <v>9</v>
      </c>
      <c r="G13383" s="1">
        <v>524614.02</v>
      </c>
    </row>
    <row r="13384" spans="2:7">
      <c r="B13384" s="22" t="s">
        <v>260</v>
      </c>
      <c r="C13384" s="22" t="s">
        <v>7</v>
      </c>
      <c r="D13384" s="22" t="s">
        <v>7</v>
      </c>
      <c r="E13384" s="22" t="s">
        <v>14</v>
      </c>
      <c r="F13384" s="22" t="s">
        <v>10</v>
      </c>
      <c r="G13384" s="1">
        <v>7840.33</v>
      </c>
    </row>
    <row r="13385" spans="2:7">
      <c r="B13385" s="22" t="s">
        <v>260</v>
      </c>
      <c r="C13385" s="22" t="s">
        <v>7</v>
      </c>
      <c r="D13385" s="22" t="s">
        <v>7</v>
      </c>
      <c r="E13385" s="22" t="s">
        <v>14</v>
      </c>
      <c r="F13385" s="22" t="s">
        <v>12</v>
      </c>
      <c r="G13385" s="1">
        <v>10231.9</v>
      </c>
    </row>
    <row r="13386" spans="2:7">
      <c r="B13386" s="22" t="s">
        <v>260</v>
      </c>
      <c r="C13386" s="22" t="s">
        <v>7</v>
      </c>
      <c r="D13386" s="22" t="s">
        <v>7</v>
      </c>
      <c r="E13386" s="22" t="s">
        <v>14</v>
      </c>
      <c r="F13386" s="22" t="s">
        <v>13</v>
      </c>
      <c r="G13386" s="1">
        <v>6691.19</v>
      </c>
    </row>
    <row r="13387" spans="2:7">
      <c r="B13387" s="22" t="s">
        <v>260</v>
      </c>
      <c r="C13387" s="22" t="s">
        <v>7</v>
      </c>
      <c r="D13387" s="22" t="s">
        <v>7</v>
      </c>
      <c r="E13387" s="22" t="s">
        <v>15</v>
      </c>
      <c r="F13387" s="22" t="s">
        <v>17</v>
      </c>
      <c r="G13387" s="1">
        <v>92120.54</v>
      </c>
    </row>
    <row r="13388" spans="2:7">
      <c r="B13388" s="22" t="s">
        <v>260</v>
      </c>
      <c r="C13388" s="22" t="s">
        <v>7</v>
      </c>
      <c r="D13388" s="22" t="s">
        <v>7</v>
      </c>
      <c r="E13388" s="22" t="s">
        <v>15</v>
      </c>
      <c r="F13388" s="22" t="s">
        <v>18</v>
      </c>
      <c r="G13388" s="1">
        <v>41485.24</v>
      </c>
    </row>
    <row r="13389" spans="2:7">
      <c r="B13389" s="22" t="s">
        <v>260</v>
      </c>
      <c r="C13389" s="22" t="s">
        <v>7</v>
      </c>
      <c r="D13389" s="22" t="s">
        <v>7</v>
      </c>
      <c r="E13389" s="22" t="s">
        <v>15</v>
      </c>
      <c r="F13389" s="22" t="s">
        <v>19</v>
      </c>
      <c r="G13389" s="1">
        <v>188806.92</v>
      </c>
    </row>
    <row r="13390" spans="2:7">
      <c r="B13390" s="22" t="s">
        <v>260</v>
      </c>
      <c r="C13390" s="22" t="s">
        <v>7</v>
      </c>
      <c r="D13390" s="22" t="s">
        <v>7</v>
      </c>
      <c r="E13390" s="22" t="s">
        <v>15</v>
      </c>
      <c r="F13390" s="22" t="s">
        <v>20</v>
      </c>
      <c r="G13390" s="1">
        <v>68239.350000000006</v>
      </c>
    </row>
    <row r="13391" spans="2:7">
      <c r="B13391" s="22" t="s">
        <v>260</v>
      </c>
      <c r="C13391" s="22" t="s">
        <v>7</v>
      </c>
      <c r="D13391" s="22" t="s">
        <v>7</v>
      </c>
      <c r="E13391" s="22" t="s">
        <v>15</v>
      </c>
      <c r="F13391" s="22" t="s">
        <v>21</v>
      </c>
      <c r="G13391" s="1">
        <v>528.86</v>
      </c>
    </row>
    <row r="13392" spans="2:7">
      <c r="B13392" s="22" t="s">
        <v>260</v>
      </c>
      <c r="C13392" s="22" t="s">
        <v>7</v>
      </c>
      <c r="D13392" s="22" t="s">
        <v>7</v>
      </c>
      <c r="E13392" s="22" t="s">
        <v>15</v>
      </c>
      <c r="F13392" s="22" t="s">
        <v>22</v>
      </c>
      <c r="G13392" s="1">
        <v>259.69</v>
      </c>
    </row>
    <row r="13393" spans="2:7">
      <c r="B13393" s="22" t="s">
        <v>260</v>
      </c>
      <c r="C13393" s="22" t="s">
        <v>7</v>
      </c>
      <c r="D13393" s="22" t="s">
        <v>7</v>
      </c>
      <c r="E13393" s="22" t="s">
        <v>15</v>
      </c>
      <c r="F13393" s="22" t="s">
        <v>23</v>
      </c>
      <c r="G13393" s="1">
        <v>4777.82</v>
      </c>
    </row>
    <row r="13394" spans="2:7">
      <c r="B13394" s="22" t="s">
        <v>260</v>
      </c>
      <c r="C13394" s="22" t="s">
        <v>7</v>
      </c>
      <c r="D13394" s="22" t="s">
        <v>7</v>
      </c>
      <c r="E13394" s="22" t="s">
        <v>15</v>
      </c>
      <c r="F13394" s="22" t="s">
        <v>24</v>
      </c>
      <c r="G13394" s="1">
        <v>16374.19</v>
      </c>
    </row>
    <row r="13395" spans="2:7">
      <c r="B13395" s="22" t="s">
        <v>260</v>
      </c>
      <c r="C13395" s="22" t="s">
        <v>7</v>
      </c>
      <c r="D13395" s="22" t="s">
        <v>7</v>
      </c>
      <c r="E13395" s="22" t="s">
        <v>15</v>
      </c>
      <c r="F13395" s="22" t="s">
        <v>25</v>
      </c>
      <c r="G13395" s="1">
        <v>36718.01</v>
      </c>
    </row>
    <row r="13396" spans="2:7">
      <c r="B13396" s="22" t="s">
        <v>260</v>
      </c>
      <c r="C13396" s="22" t="s">
        <v>7</v>
      </c>
      <c r="D13396" s="22" t="s">
        <v>7</v>
      </c>
      <c r="E13396" s="22" t="s">
        <v>15</v>
      </c>
      <c r="F13396" s="22" t="s">
        <v>26</v>
      </c>
      <c r="G13396" s="1">
        <v>28993.96</v>
      </c>
    </row>
    <row r="13397" spans="2:7">
      <c r="B13397" s="22" t="s">
        <v>260</v>
      </c>
      <c r="C13397" s="22" t="s">
        <v>7</v>
      </c>
      <c r="D13397" s="22" t="s">
        <v>7</v>
      </c>
      <c r="E13397" s="22" t="s">
        <v>15</v>
      </c>
      <c r="F13397" s="22" t="s">
        <v>27</v>
      </c>
      <c r="G13397" s="1">
        <v>130044.41</v>
      </c>
    </row>
    <row r="13398" spans="2:7">
      <c r="B13398" s="22" t="s">
        <v>260</v>
      </c>
      <c r="C13398" s="22" t="s">
        <v>7</v>
      </c>
      <c r="D13398" s="22" t="s">
        <v>7</v>
      </c>
      <c r="E13398" s="22" t="s">
        <v>15</v>
      </c>
      <c r="F13398" s="22" t="s">
        <v>72</v>
      </c>
      <c r="G13398" s="1">
        <v>127816.19</v>
      </c>
    </row>
    <row r="13399" spans="2:7">
      <c r="B13399" s="22" t="s">
        <v>260</v>
      </c>
      <c r="C13399" s="22" t="s">
        <v>7</v>
      </c>
      <c r="D13399" s="22" t="s">
        <v>7</v>
      </c>
      <c r="E13399" s="22" t="s">
        <v>28</v>
      </c>
      <c r="F13399" s="22" t="s">
        <v>29</v>
      </c>
      <c r="G13399" s="1">
        <v>63628.57</v>
      </c>
    </row>
    <row r="13400" spans="2:7">
      <c r="B13400" s="22" t="s">
        <v>260</v>
      </c>
      <c r="C13400" s="22" t="s">
        <v>7</v>
      </c>
      <c r="D13400" s="22" t="s">
        <v>7</v>
      </c>
      <c r="E13400" s="22" t="s">
        <v>28</v>
      </c>
      <c r="F13400" s="22" t="s">
        <v>30</v>
      </c>
      <c r="G13400" s="1">
        <v>7111.19</v>
      </c>
    </row>
    <row r="13401" spans="2:7">
      <c r="B13401" s="22" t="s">
        <v>260</v>
      </c>
      <c r="C13401" s="22" t="s">
        <v>7</v>
      </c>
      <c r="D13401" s="22" t="s">
        <v>7</v>
      </c>
      <c r="E13401" s="22" t="s">
        <v>28</v>
      </c>
      <c r="F13401" s="22" t="s">
        <v>31</v>
      </c>
      <c r="G13401" s="1">
        <v>24589.22</v>
      </c>
    </row>
    <row r="13402" spans="2:7">
      <c r="B13402" s="22" t="s">
        <v>260</v>
      </c>
      <c r="C13402" s="22" t="s">
        <v>7</v>
      </c>
      <c r="D13402" s="22" t="s">
        <v>7</v>
      </c>
      <c r="E13402" s="22" t="s">
        <v>28</v>
      </c>
      <c r="F13402" s="22" t="s">
        <v>32</v>
      </c>
      <c r="G13402" s="1">
        <v>499.91</v>
      </c>
    </row>
    <row r="13403" spans="2:7">
      <c r="B13403" s="22" t="s">
        <v>260</v>
      </c>
      <c r="C13403" s="22" t="s">
        <v>7</v>
      </c>
      <c r="D13403" s="22" t="s">
        <v>7</v>
      </c>
      <c r="E13403" s="22" t="s">
        <v>28</v>
      </c>
      <c r="F13403" s="22" t="s">
        <v>33</v>
      </c>
      <c r="G13403" s="1">
        <v>8737.41</v>
      </c>
    </row>
    <row r="13404" spans="2:7">
      <c r="B13404" s="22" t="s">
        <v>260</v>
      </c>
      <c r="C13404" s="22" t="s">
        <v>7</v>
      </c>
      <c r="D13404" s="22" t="s">
        <v>7</v>
      </c>
      <c r="E13404" s="22" t="s">
        <v>34</v>
      </c>
      <c r="F13404" s="22" t="s">
        <v>36</v>
      </c>
      <c r="G13404" s="1">
        <v>4581.29</v>
      </c>
    </row>
    <row r="13405" spans="2:7">
      <c r="B13405" s="22" t="s">
        <v>260</v>
      </c>
      <c r="C13405" s="22" t="s">
        <v>7</v>
      </c>
      <c r="D13405" s="22" t="s">
        <v>7</v>
      </c>
      <c r="E13405" s="22" t="s">
        <v>34</v>
      </c>
      <c r="F13405" s="22" t="s">
        <v>37</v>
      </c>
      <c r="G13405" s="1">
        <v>171271.85</v>
      </c>
    </row>
    <row r="13406" spans="2:7">
      <c r="B13406" s="22" t="s">
        <v>260</v>
      </c>
      <c r="C13406" s="22" t="s">
        <v>7</v>
      </c>
      <c r="D13406" s="22" t="s">
        <v>7</v>
      </c>
      <c r="E13406" s="22" t="s">
        <v>34</v>
      </c>
      <c r="F13406" s="22" t="s">
        <v>38</v>
      </c>
      <c r="G13406" s="1">
        <v>2010.95</v>
      </c>
    </row>
    <row r="13407" spans="2:7">
      <c r="B13407" s="22" t="s">
        <v>260</v>
      </c>
      <c r="C13407" s="22" t="s">
        <v>7</v>
      </c>
      <c r="D13407" s="22" t="s">
        <v>7</v>
      </c>
      <c r="E13407" s="22" t="s">
        <v>34</v>
      </c>
      <c r="F13407" s="22" t="s">
        <v>39</v>
      </c>
      <c r="G13407" s="1">
        <v>102407.41</v>
      </c>
    </row>
    <row r="13408" spans="2:7">
      <c r="B13408" s="22" t="s">
        <v>260</v>
      </c>
      <c r="C13408" s="22" t="s">
        <v>7</v>
      </c>
      <c r="D13408" s="22" t="s">
        <v>7</v>
      </c>
      <c r="E13408" s="22" t="s">
        <v>34</v>
      </c>
      <c r="F13408" s="22" t="s">
        <v>40</v>
      </c>
      <c r="G13408" s="1">
        <v>2967</v>
      </c>
    </row>
    <row r="13409" spans="2:7">
      <c r="B13409" s="22" t="s">
        <v>260</v>
      </c>
      <c r="C13409" s="22" t="s">
        <v>7</v>
      </c>
      <c r="D13409" s="22" t="s">
        <v>7</v>
      </c>
      <c r="E13409" s="22" t="s">
        <v>34</v>
      </c>
      <c r="F13409" s="22" t="s">
        <v>41</v>
      </c>
      <c r="G13409" s="1">
        <v>9396.66</v>
      </c>
    </row>
    <row r="13410" spans="2:7">
      <c r="B13410" s="22" t="s">
        <v>260</v>
      </c>
      <c r="C13410" s="22" t="s">
        <v>7</v>
      </c>
      <c r="D13410" s="22" t="s">
        <v>7</v>
      </c>
      <c r="E13410" s="22" t="s">
        <v>34</v>
      </c>
      <c r="F13410" s="22" t="s">
        <v>43</v>
      </c>
      <c r="G13410" s="1">
        <v>19868.63</v>
      </c>
    </row>
    <row r="13411" spans="2:7">
      <c r="B13411" s="22" t="s">
        <v>260</v>
      </c>
      <c r="C13411" s="22" t="s">
        <v>7</v>
      </c>
      <c r="D13411" s="22" t="s">
        <v>7</v>
      </c>
      <c r="E13411" s="22" t="s">
        <v>34</v>
      </c>
      <c r="F13411" s="22" t="s">
        <v>44</v>
      </c>
      <c r="G13411" s="1">
        <v>668.87</v>
      </c>
    </row>
    <row r="13412" spans="2:7">
      <c r="B13412" s="22" t="s">
        <v>260</v>
      </c>
      <c r="C13412" s="22" t="s">
        <v>7</v>
      </c>
      <c r="D13412" s="22" t="s">
        <v>7</v>
      </c>
      <c r="E13412" s="22" t="s">
        <v>34</v>
      </c>
      <c r="F13412" s="22" t="s">
        <v>45</v>
      </c>
      <c r="G13412" s="1">
        <v>16379.24</v>
      </c>
    </row>
    <row r="13413" spans="2:7">
      <c r="B13413" s="22" t="s">
        <v>260</v>
      </c>
      <c r="C13413" s="22" t="s">
        <v>7</v>
      </c>
      <c r="D13413" s="22" t="s">
        <v>7</v>
      </c>
      <c r="E13413" s="22" t="s">
        <v>34</v>
      </c>
      <c r="F13413" s="22" t="s">
        <v>47</v>
      </c>
      <c r="G13413" s="1">
        <v>13296.72</v>
      </c>
    </row>
    <row r="13414" spans="2:7">
      <c r="B13414" s="22" t="s">
        <v>260</v>
      </c>
      <c r="C13414" s="22" t="s">
        <v>7</v>
      </c>
      <c r="D13414" s="22" t="s">
        <v>7</v>
      </c>
      <c r="E13414" s="22" t="s">
        <v>34</v>
      </c>
      <c r="F13414" s="22" t="s">
        <v>48</v>
      </c>
      <c r="G13414" s="1">
        <v>27252.79</v>
      </c>
    </row>
    <row r="13415" spans="2:7">
      <c r="B13415" s="22" t="s">
        <v>260</v>
      </c>
      <c r="C13415" s="22" t="s">
        <v>7</v>
      </c>
      <c r="D13415" s="22" t="s">
        <v>7</v>
      </c>
      <c r="E13415" s="22" t="s">
        <v>34</v>
      </c>
      <c r="F13415" s="22" t="s">
        <v>75</v>
      </c>
      <c r="G13415" s="1">
        <v>10599.09</v>
      </c>
    </row>
    <row r="13416" spans="2:7">
      <c r="B13416" s="22" t="s">
        <v>260</v>
      </c>
      <c r="C13416" s="22" t="s">
        <v>7</v>
      </c>
      <c r="D13416" s="22" t="s">
        <v>7</v>
      </c>
      <c r="E13416" s="22" t="s">
        <v>34</v>
      </c>
      <c r="F13416" s="22" t="s">
        <v>49</v>
      </c>
      <c r="G13416" s="1">
        <v>48682.67</v>
      </c>
    </row>
    <row r="13417" spans="2:7">
      <c r="B13417" s="22" t="s">
        <v>260</v>
      </c>
      <c r="C13417" s="22" t="s">
        <v>7</v>
      </c>
      <c r="D13417" s="22" t="s">
        <v>7</v>
      </c>
      <c r="E13417" s="22" t="s">
        <v>34</v>
      </c>
      <c r="F13417" s="22" t="s">
        <v>50</v>
      </c>
      <c r="G13417" s="1">
        <v>6285.12</v>
      </c>
    </row>
    <row r="13418" spans="2:7">
      <c r="B13418" s="22" t="s">
        <v>260</v>
      </c>
      <c r="C13418" s="22" t="s">
        <v>7</v>
      </c>
      <c r="D13418" s="22" t="s">
        <v>7</v>
      </c>
      <c r="E13418" s="22" t="s">
        <v>34</v>
      </c>
      <c r="F13418" s="22" t="s">
        <v>51</v>
      </c>
      <c r="G13418" s="1">
        <v>474.29</v>
      </c>
    </row>
    <row r="13419" spans="2:7">
      <c r="B13419" s="22" t="s">
        <v>260</v>
      </c>
      <c r="C13419" s="22" t="s">
        <v>7</v>
      </c>
      <c r="D13419" s="22" t="s">
        <v>7</v>
      </c>
      <c r="E13419" s="22" t="s">
        <v>34</v>
      </c>
      <c r="F13419" s="22" t="s">
        <v>68</v>
      </c>
      <c r="G13419" s="1">
        <v>1173.77</v>
      </c>
    </row>
    <row r="13420" spans="2:7">
      <c r="B13420" s="22" t="s">
        <v>260</v>
      </c>
      <c r="C13420" s="22" t="s">
        <v>7</v>
      </c>
      <c r="D13420" s="22" t="s">
        <v>7</v>
      </c>
      <c r="E13420" s="22" t="s">
        <v>34</v>
      </c>
      <c r="F13420" s="22" t="s">
        <v>56</v>
      </c>
      <c r="G13420" s="1">
        <v>11594.06</v>
      </c>
    </row>
    <row r="13421" spans="2:7">
      <c r="B13421" s="22" t="s">
        <v>260</v>
      </c>
      <c r="C13421" s="22" t="s">
        <v>7</v>
      </c>
      <c r="D13421" s="22" t="s">
        <v>7</v>
      </c>
      <c r="E13421" s="22" t="s">
        <v>34</v>
      </c>
      <c r="F13421" s="22" t="s">
        <v>57</v>
      </c>
      <c r="G13421" s="1">
        <v>58824.77</v>
      </c>
    </row>
    <row r="13422" spans="2:7">
      <c r="B13422" s="22" t="s">
        <v>260</v>
      </c>
      <c r="C13422" s="22" t="s">
        <v>7</v>
      </c>
      <c r="D13422" s="22" t="s">
        <v>7</v>
      </c>
      <c r="E13422" s="22" t="s">
        <v>34</v>
      </c>
      <c r="F13422" s="22" t="s">
        <v>58</v>
      </c>
      <c r="G13422" s="1">
        <v>2788</v>
      </c>
    </row>
    <row r="13423" spans="2:7">
      <c r="B13423" s="22" t="s">
        <v>260</v>
      </c>
      <c r="C13423" s="22" t="s">
        <v>7</v>
      </c>
      <c r="D13423" s="22" t="s">
        <v>7</v>
      </c>
      <c r="E13423" s="22" t="s">
        <v>59</v>
      </c>
      <c r="F13423" s="22" t="s">
        <v>55</v>
      </c>
      <c r="G13423" s="1">
        <v>7113.57</v>
      </c>
    </row>
    <row r="13424" spans="2:7">
      <c r="B13424" s="22" t="s">
        <v>260</v>
      </c>
      <c r="C13424" s="22" t="s">
        <v>7</v>
      </c>
      <c r="D13424" s="22" t="s">
        <v>7</v>
      </c>
      <c r="E13424" s="22" t="s">
        <v>60</v>
      </c>
      <c r="F13424" s="22" t="s">
        <v>62</v>
      </c>
      <c r="G13424" s="1">
        <v>4138.03</v>
      </c>
    </row>
    <row r="13425" spans="2:7">
      <c r="B13425" s="22" t="s">
        <v>261</v>
      </c>
      <c r="C13425" s="22" t="s">
        <v>7</v>
      </c>
      <c r="D13425" s="22" t="s">
        <v>5</v>
      </c>
      <c r="E13425" s="22" t="s">
        <v>5</v>
      </c>
      <c r="F13425" s="22" t="s">
        <v>6</v>
      </c>
      <c r="G13425" s="1">
        <v>56025.42</v>
      </c>
    </row>
    <row r="13426" spans="2:7">
      <c r="B13426" s="22" t="s">
        <v>261</v>
      </c>
      <c r="C13426" s="22" t="s">
        <v>7</v>
      </c>
      <c r="D13426" s="22" t="s">
        <v>5</v>
      </c>
      <c r="E13426" s="22" t="s">
        <v>7</v>
      </c>
      <c r="F13426" s="22" t="s">
        <v>6</v>
      </c>
      <c r="G13426" s="1">
        <v>-119808.7</v>
      </c>
    </row>
    <row r="13427" spans="2:7">
      <c r="B13427" s="22" t="s">
        <v>261</v>
      </c>
      <c r="C13427" s="22" t="s">
        <v>7</v>
      </c>
      <c r="D13427" s="22" t="s">
        <v>5</v>
      </c>
      <c r="E13427" s="22" t="s">
        <v>8</v>
      </c>
      <c r="F13427" s="22" t="s">
        <v>9</v>
      </c>
      <c r="G13427" s="1">
        <v>23353670.16</v>
      </c>
    </row>
    <row r="13428" spans="2:7">
      <c r="B13428" s="22" t="s">
        <v>261</v>
      </c>
      <c r="C13428" s="22" t="s">
        <v>7</v>
      </c>
      <c r="D13428" s="22" t="s">
        <v>5</v>
      </c>
      <c r="E13428" s="22" t="s">
        <v>8</v>
      </c>
      <c r="F13428" s="22" t="s">
        <v>10</v>
      </c>
      <c r="G13428" s="1">
        <v>248098.12</v>
      </c>
    </row>
    <row r="13429" spans="2:7">
      <c r="B13429" s="22" t="s">
        <v>261</v>
      </c>
      <c r="C13429" s="22" t="s">
        <v>7</v>
      </c>
      <c r="D13429" s="22" t="s">
        <v>5</v>
      </c>
      <c r="E13429" s="22" t="s">
        <v>8</v>
      </c>
      <c r="F13429" s="22" t="s">
        <v>11</v>
      </c>
      <c r="G13429" s="1">
        <v>974127.97</v>
      </c>
    </row>
    <row r="13430" spans="2:7">
      <c r="B13430" s="22" t="s">
        <v>261</v>
      </c>
      <c r="C13430" s="22" t="s">
        <v>7</v>
      </c>
      <c r="D13430" s="22" t="s">
        <v>5</v>
      </c>
      <c r="E13430" s="22" t="s">
        <v>8</v>
      </c>
      <c r="F13430" s="22" t="s">
        <v>12</v>
      </c>
      <c r="G13430" s="1">
        <v>941187.83</v>
      </c>
    </row>
    <row r="13431" spans="2:7">
      <c r="B13431" s="22" t="s">
        <v>261</v>
      </c>
      <c r="C13431" s="22" t="s">
        <v>7</v>
      </c>
      <c r="D13431" s="22" t="s">
        <v>5</v>
      </c>
      <c r="E13431" s="22" t="s">
        <v>8</v>
      </c>
      <c r="F13431" s="22" t="s">
        <v>13</v>
      </c>
      <c r="G13431" s="1">
        <v>49226.23</v>
      </c>
    </row>
    <row r="13432" spans="2:7">
      <c r="B13432" s="22" t="s">
        <v>261</v>
      </c>
      <c r="C13432" s="22" t="s">
        <v>7</v>
      </c>
      <c r="D13432" s="22" t="s">
        <v>5</v>
      </c>
      <c r="E13432" s="22" t="s">
        <v>8</v>
      </c>
      <c r="F13432" s="22" t="s">
        <v>70</v>
      </c>
      <c r="G13432" s="1">
        <v>257438</v>
      </c>
    </row>
    <row r="13433" spans="2:7">
      <c r="B13433" s="22" t="s">
        <v>261</v>
      </c>
      <c r="C13433" s="22" t="s">
        <v>7</v>
      </c>
      <c r="D13433" s="22" t="s">
        <v>5</v>
      </c>
      <c r="E13433" s="22" t="s">
        <v>14</v>
      </c>
      <c r="F13433" s="22" t="s">
        <v>9</v>
      </c>
      <c r="G13433" s="1">
        <v>8625143.3499999996</v>
      </c>
    </row>
    <row r="13434" spans="2:7">
      <c r="B13434" s="22" t="s">
        <v>261</v>
      </c>
      <c r="C13434" s="22" t="s">
        <v>7</v>
      </c>
      <c r="D13434" s="22" t="s">
        <v>5</v>
      </c>
      <c r="E13434" s="22" t="s">
        <v>14</v>
      </c>
      <c r="F13434" s="22" t="s">
        <v>10</v>
      </c>
      <c r="G13434" s="1">
        <v>101339.27</v>
      </c>
    </row>
    <row r="13435" spans="2:7">
      <c r="B13435" s="22" t="s">
        <v>261</v>
      </c>
      <c r="C13435" s="22" t="s">
        <v>7</v>
      </c>
      <c r="D13435" s="22" t="s">
        <v>5</v>
      </c>
      <c r="E13435" s="22" t="s">
        <v>14</v>
      </c>
      <c r="F13435" s="22" t="s">
        <v>11</v>
      </c>
      <c r="G13435" s="1">
        <v>386911.99</v>
      </c>
    </row>
    <row r="13436" spans="2:7">
      <c r="B13436" s="22" t="s">
        <v>261</v>
      </c>
      <c r="C13436" s="22" t="s">
        <v>7</v>
      </c>
      <c r="D13436" s="22" t="s">
        <v>5</v>
      </c>
      <c r="E13436" s="22" t="s">
        <v>14</v>
      </c>
      <c r="F13436" s="22" t="s">
        <v>12</v>
      </c>
      <c r="G13436" s="1">
        <v>322642.88</v>
      </c>
    </row>
    <row r="13437" spans="2:7">
      <c r="B13437" s="22" t="s">
        <v>261</v>
      </c>
      <c r="C13437" s="22" t="s">
        <v>7</v>
      </c>
      <c r="D13437" s="22" t="s">
        <v>5</v>
      </c>
      <c r="E13437" s="22" t="s">
        <v>14</v>
      </c>
      <c r="F13437" s="22" t="s">
        <v>13</v>
      </c>
      <c r="G13437" s="1">
        <v>-1405.27</v>
      </c>
    </row>
    <row r="13438" spans="2:7">
      <c r="B13438" s="22" t="s">
        <v>261</v>
      </c>
      <c r="C13438" s="22" t="s">
        <v>7</v>
      </c>
      <c r="D13438" s="22" t="s">
        <v>5</v>
      </c>
      <c r="E13438" s="22" t="s">
        <v>15</v>
      </c>
      <c r="F13438" s="22" t="s">
        <v>16</v>
      </c>
      <c r="G13438" s="1">
        <v>2901.59</v>
      </c>
    </row>
    <row r="13439" spans="2:7">
      <c r="B13439" s="22" t="s">
        <v>261</v>
      </c>
      <c r="C13439" s="22" t="s">
        <v>7</v>
      </c>
      <c r="D13439" s="22" t="s">
        <v>5</v>
      </c>
      <c r="E13439" s="22" t="s">
        <v>15</v>
      </c>
      <c r="F13439" s="22" t="s">
        <v>71</v>
      </c>
      <c r="G13439" s="1">
        <v>2850.24</v>
      </c>
    </row>
    <row r="13440" spans="2:7">
      <c r="B13440" s="22" t="s">
        <v>261</v>
      </c>
      <c r="C13440" s="22" t="s">
        <v>7</v>
      </c>
      <c r="D13440" s="22" t="s">
        <v>5</v>
      </c>
      <c r="E13440" s="22" t="s">
        <v>15</v>
      </c>
      <c r="F13440" s="22" t="s">
        <v>17</v>
      </c>
      <c r="G13440" s="1">
        <v>2027067.89</v>
      </c>
    </row>
    <row r="13441" spans="2:7">
      <c r="B13441" s="22" t="s">
        <v>261</v>
      </c>
      <c r="C13441" s="22" t="s">
        <v>7</v>
      </c>
      <c r="D13441" s="22" t="s">
        <v>5</v>
      </c>
      <c r="E13441" s="22" t="s">
        <v>15</v>
      </c>
      <c r="F13441" s="22" t="s">
        <v>18</v>
      </c>
      <c r="G13441" s="1">
        <v>876607.14</v>
      </c>
    </row>
    <row r="13442" spans="2:7">
      <c r="B13442" s="22" t="s">
        <v>261</v>
      </c>
      <c r="C13442" s="22" t="s">
        <v>7</v>
      </c>
      <c r="D13442" s="22" t="s">
        <v>5</v>
      </c>
      <c r="E13442" s="22" t="s">
        <v>15</v>
      </c>
      <c r="F13442" s="22" t="s">
        <v>19</v>
      </c>
      <c r="G13442" s="1">
        <v>4162406.96</v>
      </c>
    </row>
    <row r="13443" spans="2:7">
      <c r="B13443" s="22" t="s">
        <v>261</v>
      </c>
      <c r="C13443" s="22" t="s">
        <v>7</v>
      </c>
      <c r="D13443" s="22" t="s">
        <v>5</v>
      </c>
      <c r="E13443" s="22" t="s">
        <v>15</v>
      </c>
      <c r="F13443" s="22" t="s">
        <v>20</v>
      </c>
      <c r="G13443" s="1">
        <v>1517514.59</v>
      </c>
    </row>
    <row r="13444" spans="2:7">
      <c r="B13444" s="22" t="s">
        <v>261</v>
      </c>
      <c r="C13444" s="22" t="s">
        <v>7</v>
      </c>
      <c r="D13444" s="22" t="s">
        <v>5</v>
      </c>
      <c r="E13444" s="22" t="s">
        <v>15</v>
      </c>
      <c r="F13444" s="22" t="s">
        <v>21</v>
      </c>
      <c r="G13444" s="1">
        <v>10561.11</v>
      </c>
    </row>
    <row r="13445" spans="2:7">
      <c r="B13445" s="22" t="s">
        <v>261</v>
      </c>
      <c r="C13445" s="22" t="s">
        <v>7</v>
      </c>
      <c r="D13445" s="22" t="s">
        <v>5</v>
      </c>
      <c r="E13445" s="22" t="s">
        <v>15</v>
      </c>
      <c r="F13445" s="22" t="s">
        <v>22</v>
      </c>
      <c r="G13445" s="1">
        <v>4934.95</v>
      </c>
    </row>
    <row r="13446" spans="2:7">
      <c r="B13446" s="22" t="s">
        <v>261</v>
      </c>
      <c r="C13446" s="22" t="s">
        <v>7</v>
      </c>
      <c r="D13446" s="22" t="s">
        <v>5</v>
      </c>
      <c r="E13446" s="22" t="s">
        <v>15</v>
      </c>
      <c r="F13446" s="22" t="s">
        <v>23</v>
      </c>
      <c r="G13446" s="1">
        <v>178758.35</v>
      </c>
    </row>
    <row r="13447" spans="2:7">
      <c r="B13447" s="22" t="s">
        <v>261</v>
      </c>
      <c r="C13447" s="22" t="s">
        <v>7</v>
      </c>
      <c r="D13447" s="22" t="s">
        <v>5</v>
      </c>
      <c r="E13447" s="22" t="s">
        <v>15</v>
      </c>
      <c r="F13447" s="22" t="s">
        <v>24</v>
      </c>
      <c r="G13447" s="1">
        <v>313992.63</v>
      </c>
    </row>
    <row r="13448" spans="2:7">
      <c r="B13448" s="22" t="s">
        <v>261</v>
      </c>
      <c r="C13448" s="22" t="s">
        <v>7</v>
      </c>
      <c r="D13448" s="22" t="s">
        <v>5</v>
      </c>
      <c r="E13448" s="22" t="s">
        <v>15</v>
      </c>
      <c r="F13448" s="22" t="s">
        <v>25</v>
      </c>
      <c r="G13448" s="1">
        <v>3662528.26</v>
      </c>
    </row>
    <row r="13449" spans="2:7">
      <c r="B13449" s="22" t="s">
        <v>261</v>
      </c>
      <c r="C13449" s="22" t="s">
        <v>7</v>
      </c>
      <c r="D13449" s="22" t="s">
        <v>5</v>
      </c>
      <c r="E13449" s="22" t="s">
        <v>15</v>
      </c>
      <c r="F13449" s="22" t="s">
        <v>26</v>
      </c>
      <c r="G13449" s="1">
        <v>3265855.61</v>
      </c>
    </row>
    <row r="13450" spans="2:7">
      <c r="B13450" s="22" t="s">
        <v>261</v>
      </c>
      <c r="C13450" s="22" t="s">
        <v>7</v>
      </c>
      <c r="D13450" s="22" t="s">
        <v>5</v>
      </c>
      <c r="E13450" s="22" t="s">
        <v>15</v>
      </c>
      <c r="F13450" s="22" t="s">
        <v>27</v>
      </c>
      <c r="G13450" s="1">
        <v>69459.210000000006</v>
      </c>
    </row>
    <row r="13451" spans="2:7">
      <c r="B13451" s="22" t="s">
        <v>261</v>
      </c>
      <c r="C13451" s="22" t="s">
        <v>7</v>
      </c>
      <c r="D13451" s="22" t="s">
        <v>5</v>
      </c>
      <c r="E13451" s="22" t="s">
        <v>15</v>
      </c>
      <c r="F13451" s="22" t="s">
        <v>72</v>
      </c>
      <c r="G13451" s="1">
        <v>132529.57</v>
      </c>
    </row>
    <row r="13452" spans="2:7">
      <c r="B13452" s="22" t="s">
        <v>261</v>
      </c>
      <c r="C13452" s="22" t="s">
        <v>7</v>
      </c>
      <c r="D13452" s="22" t="s">
        <v>5</v>
      </c>
      <c r="E13452" s="22" t="s">
        <v>28</v>
      </c>
      <c r="F13452" s="22" t="s">
        <v>29</v>
      </c>
      <c r="G13452" s="1">
        <v>1192933.3700000001</v>
      </c>
    </row>
    <row r="13453" spans="2:7">
      <c r="B13453" s="22" t="s">
        <v>261</v>
      </c>
      <c r="C13453" s="22" t="s">
        <v>7</v>
      </c>
      <c r="D13453" s="22" t="s">
        <v>5</v>
      </c>
      <c r="E13453" s="22" t="s">
        <v>28</v>
      </c>
      <c r="F13453" s="22" t="s">
        <v>30</v>
      </c>
      <c r="G13453" s="1">
        <v>61890</v>
      </c>
    </row>
    <row r="13454" spans="2:7">
      <c r="B13454" s="22" t="s">
        <v>261</v>
      </c>
      <c r="C13454" s="22" t="s">
        <v>7</v>
      </c>
      <c r="D13454" s="22" t="s">
        <v>5</v>
      </c>
      <c r="E13454" s="22" t="s">
        <v>28</v>
      </c>
      <c r="F13454" s="22" t="s">
        <v>31</v>
      </c>
      <c r="G13454" s="1">
        <v>703698.72</v>
      </c>
    </row>
    <row r="13455" spans="2:7">
      <c r="B13455" s="22" t="s">
        <v>261</v>
      </c>
      <c r="C13455" s="22" t="s">
        <v>7</v>
      </c>
      <c r="D13455" s="22" t="s">
        <v>5</v>
      </c>
      <c r="E13455" s="22" t="s">
        <v>28</v>
      </c>
      <c r="F13455" s="22" t="s">
        <v>32</v>
      </c>
      <c r="G13455" s="1">
        <v>105148.64</v>
      </c>
    </row>
    <row r="13456" spans="2:7">
      <c r="B13456" s="22" t="s">
        <v>261</v>
      </c>
      <c r="C13456" s="22" t="s">
        <v>7</v>
      </c>
      <c r="D13456" s="22" t="s">
        <v>5</v>
      </c>
      <c r="E13456" s="22" t="s">
        <v>28</v>
      </c>
      <c r="F13456" s="22" t="s">
        <v>33</v>
      </c>
      <c r="G13456" s="1">
        <v>572628.99</v>
      </c>
    </row>
    <row r="13457" spans="2:7">
      <c r="B13457" s="22" t="s">
        <v>261</v>
      </c>
      <c r="C13457" s="22" t="s">
        <v>7</v>
      </c>
      <c r="D13457" s="22" t="s">
        <v>5</v>
      </c>
      <c r="E13457" s="22" t="s">
        <v>34</v>
      </c>
      <c r="F13457" s="22" t="s">
        <v>35</v>
      </c>
      <c r="G13457" s="1">
        <v>12997.05</v>
      </c>
    </row>
    <row r="13458" spans="2:7">
      <c r="B13458" s="22" t="s">
        <v>261</v>
      </c>
      <c r="C13458" s="22" t="s">
        <v>7</v>
      </c>
      <c r="D13458" s="22" t="s">
        <v>5</v>
      </c>
      <c r="E13458" s="22" t="s">
        <v>34</v>
      </c>
      <c r="F13458" s="22" t="s">
        <v>36</v>
      </c>
      <c r="G13458" s="1">
        <v>39538.050000000003</v>
      </c>
    </row>
    <row r="13459" spans="2:7">
      <c r="B13459" s="22" t="s">
        <v>261</v>
      </c>
      <c r="C13459" s="22" t="s">
        <v>7</v>
      </c>
      <c r="D13459" s="22" t="s">
        <v>5</v>
      </c>
      <c r="E13459" s="22" t="s">
        <v>34</v>
      </c>
      <c r="F13459" s="22" t="s">
        <v>37</v>
      </c>
      <c r="G13459" s="1">
        <v>89585.69</v>
      </c>
    </row>
    <row r="13460" spans="2:7">
      <c r="B13460" s="22" t="s">
        <v>261</v>
      </c>
      <c r="C13460" s="22" t="s">
        <v>7</v>
      </c>
      <c r="D13460" s="22" t="s">
        <v>5</v>
      </c>
      <c r="E13460" s="22" t="s">
        <v>34</v>
      </c>
      <c r="F13460" s="22" t="s">
        <v>38</v>
      </c>
      <c r="G13460" s="1">
        <v>115841.29</v>
      </c>
    </row>
    <row r="13461" spans="2:7">
      <c r="B13461" s="22" t="s">
        <v>261</v>
      </c>
      <c r="C13461" s="22" t="s">
        <v>7</v>
      </c>
      <c r="D13461" s="22" t="s">
        <v>5</v>
      </c>
      <c r="E13461" s="22" t="s">
        <v>34</v>
      </c>
      <c r="F13461" s="22" t="s">
        <v>39</v>
      </c>
      <c r="G13461" s="1">
        <v>152341.29999999999</v>
      </c>
    </row>
    <row r="13462" spans="2:7">
      <c r="B13462" s="22" t="s">
        <v>261</v>
      </c>
      <c r="C13462" s="22" t="s">
        <v>7</v>
      </c>
      <c r="D13462" s="22" t="s">
        <v>5</v>
      </c>
      <c r="E13462" s="22" t="s">
        <v>34</v>
      </c>
      <c r="F13462" s="22" t="s">
        <v>40</v>
      </c>
      <c r="G13462" s="1">
        <v>39593.5</v>
      </c>
    </row>
    <row r="13463" spans="2:7">
      <c r="B13463" s="22" t="s">
        <v>261</v>
      </c>
      <c r="C13463" s="22" t="s">
        <v>7</v>
      </c>
      <c r="D13463" s="22" t="s">
        <v>5</v>
      </c>
      <c r="E13463" s="22" t="s">
        <v>34</v>
      </c>
      <c r="F13463" s="22" t="s">
        <v>41</v>
      </c>
      <c r="G13463" s="1">
        <v>30717.83</v>
      </c>
    </row>
    <row r="13464" spans="2:7">
      <c r="B13464" s="22" t="s">
        <v>261</v>
      </c>
      <c r="C13464" s="22" t="s">
        <v>7</v>
      </c>
      <c r="D13464" s="22" t="s">
        <v>5</v>
      </c>
      <c r="E13464" s="22" t="s">
        <v>34</v>
      </c>
      <c r="F13464" s="22" t="s">
        <v>42</v>
      </c>
      <c r="G13464" s="1">
        <v>94216.69</v>
      </c>
    </row>
    <row r="13465" spans="2:7">
      <c r="B13465" s="22" t="s">
        <v>261</v>
      </c>
      <c r="C13465" s="22" t="s">
        <v>7</v>
      </c>
      <c r="D13465" s="22" t="s">
        <v>5</v>
      </c>
      <c r="E13465" s="22" t="s">
        <v>34</v>
      </c>
      <c r="F13465" s="22" t="s">
        <v>43</v>
      </c>
      <c r="G13465" s="1">
        <v>13467.48</v>
      </c>
    </row>
    <row r="13466" spans="2:7">
      <c r="B13466" s="22" t="s">
        <v>261</v>
      </c>
      <c r="C13466" s="22" t="s">
        <v>7</v>
      </c>
      <c r="D13466" s="22" t="s">
        <v>5</v>
      </c>
      <c r="E13466" s="22" t="s">
        <v>34</v>
      </c>
      <c r="F13466" s="22" t="s">
        <v>44</v>
      </c>
      <c r="G13466" s="1">
        <v>93628.35</v>
      </c>
    </row>
    <row r="13467" spans="2:7">
      <c r="B13467" s="22" t="s">
        <v>261</v>
      </c>
      <c r="C13467" s="22" t="s">
        <v>7</v>
      </c>
      <c r="D13467" s="22" t="s">
        <v>5</v>
      </c>
      <c r="E13467" s="22" t="s">
        <v>34</v>
      </c>
      <c r="F13467" s="22" t="s">
        <v>45</v>
      </c>
      <c r="G13467" s="1">
        <v>394827.99</v>
      </c>
    </row>
    <row r="13468" spans="2:7">
      <c r="B13468" s="22" t="s">
        <v>261</v>
      </c>
      <c r="C13468" s="22" t="s">
        <v>7</v>
      </c>
      <c r="D13468" s="22" t="s">
        <v>5</v>
      </c>
      <c r="E13468" s="22" t="s">
        <v>34</v>
      </c>
      <c r="F13468" s="22" t="s">
        <v>46</v>
      </c>
      <c r="G13468" s="1">
        <v>46011.67</v>
      </c>
    </row>
    <row r="13469" spans="2:7">
      <c r="B13469" s="22" t="s">
        <v>261</v>
      </c>
      <c r="C13469" s="22" t="s">
        <v>7</v>
      </c>
      <c r="D13469" s="22" t="s">
        <v>5</v>
      </c>
      <c r="E13469" s="22" t="s">
        <v>34</v>
      </c>
      <c r="F13469" s="22" t="s">
        <v>47</v>
      </c>
      <c r="G13469" s="1">
        <v>14245.45</v>
      </c>
    </row>
    <row r="13470" spans="2:7">
      <c r="B13470" s="22" t="s">
        <v>261</v>
      </c>
      <c r="C13470" s="22" t="s">
        <v>7</v>
      </c>
      <c r="D13470" s="22" t="s">
        <v>5</v>
      </c>
      <c r="E13470" s="22" t="s">
        <v>34</v>
      </c>
      <c r="F13470" s="22" t="s">
        <v>48</v>
      </c>
      <c r="G13470" s="1">
        <v>5181.49</v>
      </c>
    </row>
    <row r="13471" spans="2:7">
      <c r="B13471" s="22" t="s">
        <v>261</v>
      </c>
      <c r="C13471" s="22" t="s">
        <v>7</v>
      </c>
      <c r="D13471" s="22" t="s">
        <v>5</v>
      </c>
      <c r="E13471" s="22" t="s">
        <v>34</v>
      </c>
      <c r="F13471" s="22" t="s">
        <v>74</v>
      </c>
      <c r="G13471" s="1">
        <v>8376.6200000000008</v>
      </c>
    </row>
    <row r="13472" spans="2:7">
      <c r="B13472" s="22" t="s">
        <v>261</v>
      </c>
      <c r="C13472" s="22" t="s">
        <v>7</v>
      </c>
      <c r="D13472" s="22" t="s">
        <v>5</v>
      </c>
      <c r="E13472" s="22" t="s">
        <v>34</v>
      </c>
      <c r="F13472" s="22" t="s">
        <v>75</v>
      </c>
      <c r="G13472" s="1">
        <v>102419.68</v>
      </c>
    </row>
    <row r="13473" spans="2:7">
      <c r="B13473" s="22" t="s">
        <v>261</v>
      </c>
      <c r="C13473" s="22" t="s">
        <v>7</v>
      </c>
      <c r="D13473" s="22" t="s">
        <v>5</v>
      </c>
      <c r="E13473" s="22" t="s">
        <v>34</v>
      </c>
      <c r="F13473" s="22" t="s">
        <v>66</v>
      </c>
      <c r="G13473" s="1">
        <v>652.79999999999995</v>
      </c>
    </row>
    <row r="13474" spans="2:7">
      <c r="B13474" s="22" t="s">
        <v>261</v>
      </c>
      <c r="C13474" s="22" t="s">
        <v>7</v>
      </c>
      <c r="D13474" s="22" t="s">
        <v>5</v>
      </c>
      <c r="E13474" s="22" t="s">
        <v>34</v>
      </c>
      <c r="F13474" s="22" t="s">
        <v>49</v>
      </c>
      <c r="G13474" s="1">
        <v>262459.78000000003</v>
      </c>
    </row>
    <row r="13475" spans="2:7">
      <c r="B13475" s="22" t="s">
        <v>261</v>
      </c>
      <c r="C13475" s="22" t="s">
        <v>7</v>
      </c>
      <c r="D13475" s="22" t="s">
        <v>5</v>
      </c>
      <c r="E13475" s="22" t="s">
        <v>34</v>
      </c>
      <c r="F13475" s="22" t="s">
        <v>50</v>
      </c>
      <c r="G13475" s="1">
        <v>202179.14</v>
      </c>
    </row>
    <row r="13476" spans="2:7">
      <c r="B13476" s="22" t="s">
        <v>261</v>
      </c>
      <c r="C13476" s="22" t="s">
        <v>7</v>
      </c>
      <c r="D13476" s="22" t="s">
        <v>5</v>
      </c>
      <c r="E13476" s="22" t="s">
        <v>34</v>
      </c>
      <c r="F13476" s="22" t="s">
        <v>51</v>
      </c>
      <c r="G13476" s="1">
        <v>420.29</v>
      </c>
    </row>
    <row r="13477" spans="2:7">
      <c r="B13477" s="22" t="s">
        <v>261</v>
      </c>
      <c r="C13477" s="22" t="s">
        <v>7</v>
      </c>
      <c r="D13477" s="22" t="s">
        <v>5</v>
      </c>
      <c r="E13477" s="22" t="s">
        <v>34</v>
      </c>
      <c r="F13477" s="22" t="s">
        <v>52</v>
      </c>
      <c r="G13477" s="1">
        <v>40203.64</v>
      </c>
    </row>
    <row r="13478" spans="2:7">
      <c r="B13478" s="22" t="s">
        <v>261</v>
      </c>
      <c r="C13478" s="22" t="s">
        <v>7</v>
      </c>
      <c r="D13478" s="22" t="s">
        <v>5</v>
      </c>
      <c r="E13478" s="22" t="s">
        <v>34</v>
      </c>
      <c r="F13478" s="22" t="s">
        <v>53</v>
      </c>
      <c r="G13478" s="1">
        <v>122563.83</v>
      </c>
    </row>
    <row r="13479" spans="2:7">
      <c r="B13479" s="22" t="s">
        <v>261</v>
      </c>
      <c r="C13479" s="22" t="s">
        <v>7</v>
      </c>
      <c r="D13479" s="22" t="s">
        <v>5</v>
      </c>
      <c r="E13479" s="22" t="s">
        <v>34</v>
      </c>
      <c r="F13479" s="22" t="s">
        <v>54</v>
      </c>
      <c r="G13479" s="1">
        <v>704723.25</v>
      </c>
    </row>
    <row r="13480" spans="2:7">
      <c r="B13480" s="22" t="s">
        <v>261</v>
      </c>
      <c r="C13480" s="22" t="s">
        <v>7</v>
      </c>
      <c r="D13480" s="22" t="s">
        <v>5</v>
      </c>
      <c r="E13480" s="22" t="s">
        <v>34</v>
      </c>
      <c r="F13480" s="22" t="s">
        <v>55</v>
      </c>
      <c r="G13480" s="1">
        <v>43785.17</v>
      </c>
    </row>
    <row r="13481" spans="2:7">
      <c r="B13481" s="22" t="s">
        <v>261</v>
      </c>
      <c r="C13481" s="22" t="s">
        <v>7</v>
      </c>
      <c r="D13481" s="22" t="s">
        <v>5</v>
      </c>
      <c r="E13481" s="22" t="s">
        <v>34</v>
      </c>
      <c r="F13481" s="22" t="s">
        <v>56</v>
      </c>
      <c r="G13481" s="1">
        <v>10791.75</v>
      </c>
    </row>
    <row r="13482" spans="2:7">
      <c r="B13482" s="22" t="s">
        <v>261</v>
      </c>
      <c r="C13482" s="22" t="s">
        <v>7</v>
      </c>
      <c r="D13482" s="22" t="s">
        <v>5</v>
      </c>
      <c r="E13482" s="22" t="s">
        <v>34</v>
      </c>
      <c r="F13482" s="22" t="s">
        <v>76</v>
      </c>
      <c r="G13482" s="1">
        <v>132923.56</v>
      </c>
    </row>
    <row r="13483" spans="2:7">
      <c r="B13483" s="22" t="s">
        <v>261</v>
      </c>
      <c r="C13483" s="22" t="s">
        <v>7</v>
      </c>
      <c r="D13483" s="22" t="s">
        <v>5</v>
      </c>
      <c r="E13483" s="22" t="s">
        <v>34</v>
      </c>
      <c r="F13483" s="22" t="s">
        <v>57</v>
      </c>
      <c r="G13483" s="1">
        <v>551245.38</v>
      </c>
    </row>
    <row r="13484" spans="2:7">
      <c r="B13484" s="22" t="s">
        <v>261</v>
      </c>
      <c r="C13484" s="22" t="s">
        <v>7</v>
      </c>
      <c r="D13484" s="22" t="s">
        <v>5</v>
      </c>
      <c r="E13484" s="22" t="s">
        <v>34</v>
      </c>
      <c r="F13484" s="22" t="s">
        <v>58</v>
      </c>
      <c r="G13484" s="1">
        <v>43019.19</v>
      </c>
    </row>
    <row r="13485" spans="2:7">
      <c r="B13485" s="22" t="s">
        <v>261</v>
      </c>
      <c r="C13485" s="22" t="s">
        <v>7</v>
      </c>
      <c r="D13485" s="22" t="s">
        <v>5</v>
      </c>
      <c r="E13485" s="22" t="s">
        <v>59</v>
      </c>
      <c r="F13485" s="22" t="s">
        <v>55</v>
      </c>
      <c r="G13485" s="1">
        <v>37790.26</v>
      </c>
    </row>
    <row r="13486" spans="2:7">
      <c r="B13486" s="22" t="s">
        <v>261</v>
      </c>
      <c r="C13486" s="22" t="s">
        <v>7</v>
      </c>
      <c r="D13486" s="22" t="s">
        <v>5</v>
      </c>
      <c r="E13486" s="22" t="s">
        <v>60</v>
      </c>
      <c r="F13486" s="22" t="s">
        <v>78</v>
      </c>
      <c r="G13486" s="1">
        <v>13866.56</v>
      </c>
    </row>
    <row r="13487" spans="2:7">
      <c r="B13487" s="22" t="s">
        <v>261</v>
      </c>
      <c r="C13487" s="22" t="s">
        <v>7</v>
      </c>
      <c r="D13487" s="22" t="s">
        <v>5</v>
      </c>
      <c r="E13487" s="22" t="s">
        <v>60</v>
      </c>
      <c r="F13487" s="22" t="s">
        <v>79</v>
      </c>
      <c r="G13487" s="1">
        <v>-1267.5</v>
      </c>
    </row>
    <row r="13488" spans="2:7">
      <c r="B13488" s="22" t="s">
        <v>261</v>
      </c>
      <c r="C13488" s="22" t="s">
        <v>7</v>
      </c>
      <c r="D13488" s="22" t="s">
        <v>5</v>
      </c>
      <c r="E13488" s="22" t="s">
        <v>60</v>
      </c>
      <c r="F13488" s="22" t="s">
        <v>61</v>
      </c>
      <c r="G13488" s="1">
        <v>6511.68</v>
      </c>
    </row>
    <row r="13489" spans="2:7">
      <c r="B13489" s="22" t="s">
        <v>261</v>
      </c>
      <c r="C13489" s="22" t="s">
        <v>7</v>
      </c>
      <c r="D13489" s="22" t="s">
        <v>5</v>
      </c>
      <c r="E13489" s="22" t="s">
        <v>60</v>
      </c>
      <c r="F13489" s="22" t="s">
        <v>80</v>
      </c>
      <c r="G13489" s="1">
        <v>15355.42</v>
      </c>
    </row>
    <row r="13490" spans="2:7">
      <c r="B13490" s="22" t="s">
        <v>261</v>
      </c>
      <c r="C13490" s="22" t="s">
        <v>7</v>
      </c>
      <c r="D13490" s="22" t="s">
        <v>5</v>
      </c>
      <c r="E13490" s="22" t="s">
        <v>60</v>
      </c>
      <c r="F13490" s="22" t="s">
        <v>62</v>
      </c>
      <c r="G13490" s="1">
        <v>167568.44</v>
      </c>
    </row>
    <row r="13491" spans="2:7">
      <c r="B13491" s="22" t="s">
        <v>261</v>
      </c>
      <c r="C13491" s="22" t="s">
        <v>7</v>
      </c>
      <c r="D13491" s="22" t="s">
        <v>7</v>
      </c>
      <c r="E13491" s="22" t="s">
        <v>5</v>
      </c>
      <c r="F13491" s="22" t="s">
        <v>6</v>
      </c>
      <c r="G13491" s="1">
        <v>63783.28</v>
      </c>
    </row>
    <row r="13492" spans="2:7">
      <c r="B13492" s="22" t="s">
        <v>261</v>
      </c>
      <c r="C13492" s="22" t="s">
        <v>7</v>
      </c>
      <c r="D13492" s="22" t="s">
        <v>7</v>
      </c>
      <c r="E13492" s="22" t="s">
        <v>8</v>
      </c>
      <c r="F13492" s="22" t="s">
        <v>9</v>
      </c>
      <c r="G13492" s="1">
        <v>1509422.04</v>
      </c>
    </row>
    <row r="13493" spans="2:7">
      <c r="B13493" s="22" t="s">
        <v>261</v>
      </c>
      <c r="C13493" s="22" t="s">
        <v>7</v>
      </c>
      <c r="D13493" s="22" t="s">
        <v>7</v>
      </c>
      <c r="E13493" s="22" t="s">
        <v>8</v>
      </c>
      <c r="F13493" s="22" t="s">
        <v>10</v>
      </c>
      <c r="G13493" s="1">
        <v>22409.21</v>
      </c>
    </row>
    <row r="13494" spans="2:7">
      <c r="B13494" s="22" t="s">
        <v>261</v>
      </c>
      <c r="C13494" s="22" t="s">
        <v>7</v>
      </c>
      <c r="D13494" s="22" t="s">
        <v>7</v>
      </c>
      <c r="E13494" s="22" t="s">
        <v>8</v>
      </c>
      <c r="F13494" s="22" t="s">
        <v>12</v>
      </c>
      <c r="G13494" s="1">
        <v>80955.45</v>
      </c>
    </row>
    <row r="13495" spans="2:7">
      <c r="B13495" s="22" t="s">
        <v>261</v>
      </c>
      <c r="C13495" s="22" t="s">
        <v>7</v>
      </c>
      <c r="D13495" s="22" t="s">
        <v>7</v>
      </c>
      <c r="E13495" s="22" t="s">
        <v>8</v>
      </c>
      <c r="F13495" s="22" t="s">
        <v>13</v>
      </c>
      <c r="G13495" s="1">
        <v>241368.37</v>
      </c>
    </row>
    <row r="13496" spans="2:7">
      <c r="B13496" s="22" t="s">
        <v>261</v>
      </c>
      <c r="C13496" s="22" t="s">
        <v>7</v>
      </c>
      <c r="D13496" s="22" t="s">
        <v>7</v>
      </c>
      <c r="E13496" s="22" t="s">
        <v>14</v>
      </c>
      <c r="F13496" s="22" t="s">
        <v>9</v>
      </c>
      <c r="G13496" s="1">
        <v>2671325.2599999998</v>
      </c>
    </row>
    <row r="13497" spans="2:7">
      <c r="B13497" s="22" t="s">
        <v>261</v>
      </c>
      <c r="C13497" s="22" t="s">
        <v>7</v>
      </c>
      <c r="D13497" s="22" t="s">
        <v>7</v>
      </c>
      <c r="E13497" s="22" t="s">
        <v>14</v>
      </c>
      <c r="F13497" s="22" t="s">
        <v>10</v>
      </c>
      <c r="G13497" s="1">
        <v>159218.62</v>
      </c>
    </row>
    <row r="13498" spans="2:7">
      <c r="B13498" s="22" t="s">
        <v>261</v>
      </c>
      <c r="C13498" s="22" t="s">
        <v>7</v>
      </c>
      <c r="D13498" s="22" t="s">
        <v>7</v>
      </c>
      <c r="E13498" s="22" t="s">
        <v>14</v>
      </c>
      <c r="F13498" s="22" t="s">
        <v>11</v>
      </c>
      <c r="G13498" s="1">
        <v>159500.92000000001</v>
      </c>
    </row>
    <row r="13499" spans="2:7">
      <c r="B13499" s="22" t="s">
        <v>261</v>
      </c>
      <c r="C13499" s="22" t="s">
        <v>7</v>
      </c>
      <c r="D13499" s="22" t="s">
        <v>7</v>
      </c>
      <c r="E13499" s="22" t="s">
        <v>14</v>
      </c>
      <c r="F13499" s="22" t="s">
        <v>12</v>
      </c>
      <c r="G13499" s="1">
        <v>446342.47</v>
      </c>
    </row>
    <row r="13500" spans="2:7">
      <c r="B13500" s="22" t="s">
        <v>261</v>
      </c>
      <c r="C13500" s="22" t="s">
        <v>7</v>
      </c>
      <c r="D13500" s="22" t="s">
        <v>7</v>
      </c>
      <c r="E13500" s="22" t="s">
        <v>14</v>
      </c>
      <c r="F13500" s="22" t="s">
        <v>13</v>
      </c>
      <c r="G13500" s="1">
        <v>87159.59</v>
      </c>
    </row>
    <row r="13501" spans="2:7">
      <c r="B13501" s="22" t="s">
        <v>261</v>
      </c>
      <c r="C13501" s="22" t="s">
        <v>7</v>
      </c>
      <c r="D13501" s="22" t="s">
        <v>7</v>
      </c>
      <c r="E13501" s="22" t="s">
        <v>15</v>
      </c>
      <c r="F13501" s="22" t="s">
        <v>16</v>
      </c>
      <c r="G13501" s="1">
        <v>116.49</v>
      </c>
    </row>
    <row r="13502" spans="2:7">
      <c r="B13502" s="22" t="s">
        <v>261</v>
      </c>
      <c r="C13502" s="22" t="s">
        <v>7</v>
      </c>
      <c r="D13502" s="22" t="s">
        <v>7</v>
      </c>
      <c r="E13502" s="22" t="s">
        <v>15</v>
      </c>
      <c r="F13502" s="22" t="s">
        <v>71</v>
      </c>
      <c r="G13502" s="1">
        <v>143.19999999999999</v>
      </c>
    </row>
    <row r="13503" spans="2:7">
      <c r="B13503" s="22" t="s">
        <v>261</v>
      </c>
      <c r="C13503" s="22" t="s">
        <v>7</v>
      </c>
      <c r="D13503" s="22" t="s">
        <v>7</v>
      </c>
      <c r="E13503" s="22" t="s">
        <v>15</v>
      </c>
      <c r="F13503" s="22" t="s">
        <v>17</v>
      </c>
      <c r="G13503" s="1">
        <v>26899.48</v>
      </c>
    </row>
    <row r="13504" spans="2:7">
      <c r="B13504" s="22" t="s">
        <v>261</v>
      </c>
      <c r="C13504" s="22" t="s">
        <v>7</v>
      </c>
      <c r="D13504" s="22" t="s">
        <v>7</v>
      </c>
      <c r="E13504" s="22" t="s">
        <v>15</v>
      </c>
      <c r="F13504" s="22" t="s">
        <v>18</v>
      </c>
      <c r="G13504" s="1">
        <v>93103.039999999994</v>
      </c>
    </row>
    <row r="13505" spans="2:7">
      <c r="B13505" s="22" t="s">
        <v>261</v>
      </c>
      <c r="C13505" s="22" t="s">
        <v>7</v>
      </c>
      <c r="D13505" s="22" t="s">
        <v>7</v>
      </c>
      <c r="E13505" s="22" t="s">
        <v>15</v>
      </c>
      <c r="F13505" s="22" t="s">
        <v>19</v>
      </c>
      <c r="G13505" s="1">
        <v>38414.519999999997</v>
      </c>
    </row>
    <row r="13506" spans="2:7">
      <c r="B13506" s="22" t="s">
        <v>261</v>
      </c>
      <c r="C13506" s="22" t="s">
        <v>7</v>
      </c>
      <c r="D13506" s="22" t="s">
        <v>7</v>
      </c>
      <c r="E13506" s="22" t="s">
        <v>15</v>
      </c>
      <c r="F13506" s="22" t="s">
        <v>20</v>
      </c>
      <c r="G13506" s="1">
        <v>105287.25</v>
      </c>
    </row>
    <row r="13507" spans="2:7">
      <c r="B13507" s="22" t="s">
        <v>261</v>
      </c>
      <c r="C13507" s="22" t="s">
        <v>7</v>
      </c>
      <c r="D13507" s="22" t="s">
        <v>7</v>
      </c>
      <c r="E13507" s="22" t="s">
        <v>15</v>
      </c>
      <c r="F13507" s="22" t="s">
        <v>21</v>
      </c>
      <c r="G13507" s="1">
        <v>890.94</v>
      </c>
    </row>
    <row r="13508" spans="2:7">
      <c r="B13508" s="22" t="s">
        <v>261</v>
      </c>
      <c r="C13508" s="22" t="s">
        <v>7</v>
      </c>
      <c r="D13508" s="22" t="s">
        <v>7</v>
      </c>
      <c r="E13508" s="22" t="s">
        <v>15</v>
      </c>
      <c r="F13508" s="22" t="s">
        <v>22</v>
      </c>
      <c r="G13508" s="1">
        <v>408.6</v>
      </c>
    </row>
    <row r="13509" spans="2:7">
      <c r="B13509" s="22" t="s">
        <v>261</v>
      </c>
      <c r="C13509" s="22" t="s">
        <v>7</v>
      </c>
      <c r="D13509" s="22" t="s">
        <v>7</v>
      </c>
      <c r="E13509" s="22" t="s">
        <v>15</v>
      </c>
      <c r="F13509" s="22" t="s">
        <v>23</v>
      </c>
      <c r="G13509" s="1">
        <v>2013.97</v>
      </c>
    </row>
    <row r="13510" spans="2:7">
      <c r="B13510" s="22" t="s">
        <v>261</v>
      </c>
      <c r="C13510" s="22" t="s">
        <v>7</v>
      </c>
      <c r="D13510" s="22" t="s">
        <v>7</v>
      </c>
      <c r="E13510" s="22" t="s">
        <v>15</v>
      </c>
      <c r="F13510" s="22" t="s">
        <v>24</v>
      </c>
      <c r="G13510" s="1">
        <v>30491.63</v>
      </c>
    </row>
    <row r="13511" spans="2:7">
      <c r="B13511" s="22" t="s">
        <v>261</v>
      </c>
      <c r="C13511" s="22" t="s">
        <v>7</v>
      </c>
      <c r="D13511" s="22" t="s">
        <v>7</v>
      </c>
      <c r="E13511" s="22" t="s">
        <v>15</v>
      </c>
      <c r="F13511" s="22" t="s">
        <v>25</v>
      </c>
      <c r="G13511" s="1">
        <v>20702.669999999998</v>
      </c>
    </row>
    <row r="13512" spans="2:7">
      <c r="B13512" s="22" t="s">
        <v>261</v>
      </c>
      <c r="C13512" s="22" t="s">
        <v>7</v>
      </c>
      <c r="D13512" s="22" t="s">
        <v>7</v>
      </c>
      <c r="E13512" s="22" t="s">
        <v>15</v>
      </c>
      <c r="F13512" s="22" t="s">
        <v>26</v>
      </c>
      <c r="G13512" s="1">
        <v>122856.97</v>
      </c>
    </row>
    <row r="13513" spans="2:7">
      <c r="B13513" s="22" t="s">
        <v>261</v>
      </c>
      <c r="C13513" s="22" t="s">
        <v>7</v>
      </c>
      <c r="D13513" s="22" t="s">
        <v>7</v>
      </c>
      <c r="E13513" s="22" t="s">
        <v>15</v>
      </c>
      <c r="F13513" s="22" t="s">
        <v>27</v>
      </c>
      <c r="G13513" s="1">
        <v>396.42</v>
      </c>
    </row>
    <row r="13514" spans="2:7">
      <c r="B13514" s="22" t="s">
        <v>261</v>
      </c>
      <c r="C13514" s="22" t="s">
        <v>7</v>
      </c>
      <c r="D13514" s="22" t="s">
        <v>7</v>
      </c>
      <c r="E13514" s="22" t="s">
        <v>15</v>
      </c>
      <c r="F13514" s="22" t="s">
        <v>72</v>
      </c>
      <c r="G13514" s="1">
        <v>1183.83</v>
      </c>
    </row>
    <row r="13515" spans="2:7">
      <c r="B13515" s="22" t="s">
        <v>261</v>
      </c>
      <c r="C13515" s="22" t="s">
        <v>7</v>
      </c>
      <c r="D13515" s="22" t="s">
        <v>7</v>
      </c>
      <c r="E13515" s="22" t="s">
        <v>28</v>
      </c>
      <c r="F13515" s="22" t="s">
        <v>29</v>
      </c>
      <c r="G13515" s="1">
        <v>423573.4</v>
      </c>
    </row>
    <row r="13516" spans="2:7">
      <c r="B13516" s="22" t="s">
        <v>261</v>
      </c>
      <c r="C13516" s="22" t="s">
        <v>7</v>
      </c>
      <c r="D13516" s="22" t="s">
        <v>7</v>
      </c>
      <c r="E13516" s="22" t="s">
        <v>28</v>
      </c>
      <c r="F13516" s="22" t="s">
        <v>30</v>
      </c>
      <c r="G13516" s="1">
        <v>75831.490000000005</v>
      </c>
    </row>
    <row r="13517" spans="2:7">
      <c r="B13517" s="22" t="s">
        <v>261</v>
      </c>
      <c r="C13517" s="22" t="s">
        <v>7</v>
      </c>
      <c r="D13517" s="22" t="s">
        <v>7</v>
      </c>
      <c r="E13517" s="22" t="s">
        <v>28</v>
      </c>
      <c r="F13517" s="22" t="s">
        <v>32</v>
      </c>
      <c r="G13517" s="1">
        <v>921.05</v>
      </c>
    </row>
    <row r="13518" spans="2:7">
      <c r="B13518" s="22" t="s">
        <v>261</v>
      </c>
      <c r="C13518" s="22" t="s">
        <v>7</v>
      </c>
      <c r="D13518" s="22" t="s">
        <v>7</v>
      </c>
      <c r="E13518" s="22" t="s">
        <v>28</v>
      </c>
      <c r="F13518" s="22" t="s">
        <v>33</v>
      </c>
      <c r="G13518" s="1">
        <v>4558.99</v>
      </c>
    </row>
    <row r="13519" spans="2:7">
      <c r="B13519" s="22" t="s">
        <v>261</v>
      </c>
      <c r="C13519" s="22" t="s">
        <v>7</v>
      </c>
      <c r="D13519" s="22" t="s">
        <v>7</v>
      </c>
      <c r="E13519" s="22" t="s">
        <v>34</v>
      </c>
      <c r="F13519" s="22" t="s">
        <v>38</v>
      </c>
      <c r="G13519" s="1">
        <v>19634.5</v>
      </c>
    </row>
    <row r="13520" spans="2:7">
      <c r="B13520" s="22" t="s">
        <v>261</v>
      </c>
      <c r="C13520" s="22" t="s">
        <v>7</v>
      </c>
      <c r="D13520" s="22" t="s">
        <v>7</v>
      </c>
      <c r="E13520" s="22" t="s">
        <v>34</v>
      </c>
      <c r="F13520" s="22" t="s">
        <v>39</v>
      </c>
      <c r="G13520" s="1">
        <v>832343.58</v>
      </c>
    </row>
    <row r="13521" spans="2:7">
      <c r="B13521" s="22" t="s">
        <v>261</v>
      </c>
      <c r="C13521" s="22" t="s">
        <v>7</v>
      </c>
      <c r="D13521" s="22" t="s">
        <v>7</v>
      </c>
      <c r="E13521" s="22" t="s">
        <v>34</v>
      </c>
      <c r="F13521" s="22" t="s">
        <v>42</v>
      </c>
      <c r="G13521" s="1">
        <v>103123.68</v>
      </c>
    </row>
    <row r="13522" spans="2:7">
      <c r="B13522" s="22" t="s">
        <v>261</v>
      </c>
      <c r="C13522" s="22" t="s">
        <v>7</v>
      </c>
      <c r="D13522" s="22" t="s">
        <v>7</v>
      </c>
      <c r="E13522" s="22" t="s">
        <v>34</v>
      </c>
      <c r="F13522" s="22" t="s">
        <v>43</v>
      </c>
      <c r="G13522" s="1">
        <v>197837.27</v>
      </c>
    </row>
    <row r="13523" spans="2:7">
      <c r="B13523" s="22" t="s">
        <v>261</v>
      </c>
      <c r="C13523" s="22" t="s">
        <v>7</v>
      </c>
      <c r="D13523" s="22" t="s">
        <v>7</v>
      </c>
      <c r="E13523" s="22" t="s">
        <v>34</v>
      </c>
      <c r="F13523" s="22" t="s">
        <v>46</v>
      </c>
      <c r="G13523" s="1">
        <v>402.74</v>
      </c>
    </row>
    <row r="13524" spans="2:7">
      <c r="B13524" s="22" t="s">
        <v>261</v>
      </c>
      <c r="C13524" s="22" t="s">
        <v>7</v>
      </c>
      <c r="D13524" s="22" t="s">
        <v>7</v>
      </c>
      <c r="E13524" s="22" t="s">
        <v>34</v>
      </c>
      <c r="F13524" s="22" t="s">
        <v>47</v>
      </c>
      <c r="G13524" s="1">
        <v>23538.080000000002</v>
      </c>
    </row>
    <row r="13525" spans="2:7">
      <c r="B13525" s="22" t="s">
        <v>261</v>
      </c>
      <c r="C13525" s="22" t="s">
        <v>7</v>
      </c>
      <c r="D13525" s="22" t="s">
        <v>7</v>
      </c>
      <c r="E13525" s="22" t="s">
        <v>34</v>
      </c>
      <c r="F13525" s="22" t="s">
        <v>48</v>
      </c>
      <c r="G13525" s="1">
        <v>201</v>
      </c>
    </row>
    <row r="13526" spans="2:7">
      <c r="B13526" s="22" t="s">
        <v>261</v>
      </c>
      <c r="C13526" s="22" t="s">
        <v>7</v>
      </c>
      <c r="D13526" s="22" t="s">
        <v>7</v>
      </c>
      <c r="E13526" s="22" t="s">
        <v>34</v>
      </c>
      <c r="F13526" s="22" t="s">
        <v>74</v>
      </c>
      <c r="G13526" s="1">
        <v>7800.25</v>
      </c>
    </row>
    <row r="13527" spans="2:7">
      <c r="B13527" s="22" t="s">
        <v>261</v>
      </c>
      <c r="C13527" s="22" t="s">
        <v>7</v>
      </c>
      <c r="D13527" s="22" t="s">
        <v>7</v>
      </c>
      <c r="E13527" s="22" t="s">
        <v>34</v>
      </c>
      <c r="F13527" s="22" t="s">
        <v>75</v>
      </c>
      <c r="G13527" s="1">
        <v>29476.639999999999</v>
      </c>
    </row>
    <row r="13528" spans="2:7">
      <c r="B13528" s="22" t="s">
        <v>261</v>
      </c>
      <c r="C13528" s="22" t="s">
        <v>7</v>
      </c>
      <c r="D13528" s="22" t="s">
        <v>7</v>
      </c>
      <c r="E13528" s="22" t="s">
        <v>34</v>
      </c>
      <c r="F13528" s="22" t="s">
        <v>66</v>
      </c>
      <c r="G13528" s="1">
        <v>74536.399999999994</v>
      </c>
    </row>
    <row r="13529" spans="2:7">
      <c r="B13529" s="22" t="s">
        <v>261</v>
      </c>
      <c r="C13529" s="22" t="s">
        <v>7</v>
      </c>
      <c r="D13529" s="22" t="s">
        <v>7</v>
      </c>
      <c r="E13529" s="22" t="s">
        <v>34</v>
      </c>
      <c r="F13529" s="22" t="s">
        <v>49</v>
      </c>
      <c r="G13529" s="1">
        <v>297915.07</v>
      </c>
    </row>
    <row r="13530" spans="2:7">
      <c r="B13530" s="22" t="s">
        <v>261</v>
      </c>
      <c r="C13530" s="22" t="s">
        <v>7</v>
      </c>
      <c r="D13530" s="22" t="s">
        <v>7</v>
      </c>
      <c r="E13530" s="22" t="s">
        <v>34</v>
      </c>
      <c r="F13530" s="22" t="s">
        <v>50</v>
      </c>
      <c r="G13530" s="1">
        <v>18463.04</v>
      </c>
    </row>
    <row r="13531" spans="2:7">
      <c r="B13531" s="22" t="s">
        <v>261</v>
      </c>
      <c r="C13531" s="22" t="s">
        <v>7</v>
      </c>
      <c r="D13531" s="22" t="s">
        <v>7</v>
      </c>
      <c r="E13531" s="22" t="s">
        <v>34</v>
      </c>
      <c r="F13531" s="22" t="s">
        <v>51</v>
      </c>
      <c r="G13531" s="1">
        <v>9323.27</v>
      </c>
    </row>
    <row r="13532" spans="2:7">
      <c r="B13532" s="22" t="s">
        <v>261</v>
      </c>
      <c r="C13532" s="22" t="s">
        <v>7</v>
      </c>
      <c r="D13532" s="22" t="s">
        <v>7</v>
      </c>
      <c r="E13532" s="22" t="s">
        <v>34</v>
      </c>
      <c r="F13532" s="22" t="s">
        <v>52</v>
      </c>
      <c r="G13532" s="1">
        <v>23830.66</v>
      </c>
    </row>
    <row r="13533" spans="2:7">
      <c r="B13533" s="22" t="s">
        <v>261</v>
      </c>
      <c r="C13533" s="22" t="s">
        <v>7</v>
      </c>
      <c r="D13533" s="22" t="s">
        <v>7</v>
      </c>
      <c r="E13533" s="22" t="s">
        <v>34</v>
      </c>
      <c r="F13533" s="22" t="s">
        <v>54</v>
      </c>
      <c r="G13533" s="1">
        <v>441435.1</v>
      </c>
    </row>
    <row r="13534" spans="2:7">
      <c r="B13534" s="22" t="s">
        <v>261</v>
      </c>
      <c r="C13534" s="22" t="s">
        <v>7</v>
      </c>
      <c r="D13534" s="22" t="s">
        <v>7</v>
      </c>
      <c r="E13534" s="22" t="s">
        <v>34</v>
      </c>
      <c r="F13534" s="22" t="s">
        <v>55</v>
      </c>
      <c r="G13534" s="1">
        <v>809.1</v>
      </c>
    </row>
    <row r="13535" spans="2:7">
      <c r="B13535" s="22" t="s">
        <v>261</v>
      </c>
      <c r="C13535" s="22" t="s">
        <v>7</v>
      </c>
      <c r="D13535" s="22" t="s">
        <v>7</v>
      </c>
      <c r="E13535" s="22" t="s">
        <v>59</v>
      </c>
      <c r="F13535" s="22" t="s">
        <v>55</v>
      </c>
      <c r="G13535" s="1">
        <v>7032.82</v>
      </c>
    </row>
    <row r="13536" spans="2:7">
      <c r="B13536" s="22" t="s">
        <v>261</v>
      </c>
      <c r="C13536" s="22" t="s">
        <v>7</v>
      </c>
      <c r="D13536" s="22" t="s">
        <v>7</v>
      </c>
      <c r="E13536" s="22" t="s">
        <v>60</v>
      </c>
      <c r="F13536" s="22" t="s">
        <v>62</v>
      </c>
      <c r="G13536" s="1">
        <v>29092.55</v>
      </c>
    </row>
    <row r="13537" spans="2:7">
      <c r="B13537" s="22" t="s">
        <v>262</v>
      </c>
      <c r="C13537" s="22" t="s">
        <v>7</v>
      </c>
      <c r="D13537" s="22" t="s">
        <v>5</v>
      </c>
      <c r="E13537" s="22" t="s">
        <v>5</v>
      </c>
      <c r="F13537" s="22" t="s">
        <v>6</v>
      </c>
      <c r="G13537" s="1">
        <v>32901.75</v>
      </c>
    </row>
    <row r="13538" spans="2:7">
      <c r="B13538" s="22" t="s">
        <v>262</v>
      </c>
      <c r="C13538" s="22" t="s">
        <v>7</v>
      </c>
      <c r="D13538" s="22" t="s">
        <v>5</v>
      </c>
      <c r="E13538" s="22" t="s">
        <v>7</v>
      </c>
      <c r="F13538" s="22" t="s">
        <v>6</v>
      </c>
      <c r="G13538" s="1">
        <v>-47288.2</v>
      </c>
    </row>
    <row r="13539" spans="2:7">
      <c r="B13539" s="22" t="s">
        <v>262</v>
      </c>
      <c r="C13539" s="22" t="s">
        <v>7</v>
      </c>
      <c r="D13539" s="22" t="s">
        <v>5</v>
      </c>
      <c r="E13539" s="22" t="s">
        <v>8</v>
      </c>
      <c r="F13539" s="22" t="s">
        <v>9</v>
      </c>
      <c r="G13539" s="1">
        <v>787267.6</v>
      </c>
    </row>
    <row r="13540" spans="2:7">
      <c r="B13540" s="22" t="s">
        <v>262</v>
      </c>
      <c r="C13540" s="22" t="s">
        <v>7</v>
      </c>
      <c r="D13540" s="22" t="s">
        <v>5</v>
      </c>
      <c r="E13540" s="22" t="s">
        <v>8</v>
      </c>
      <c r="F13540" s="22" t="s">
        <v>10</v>
      </c>
      <c r="G13540" s="1">
        <v>5142.3</v>
      </c>
    </row>
    <row r="13541" spans="2:7">
      <c r="B13541" s="22" t="s">
        <v>262</v>
      </c>
      <c r="C13541" s="22" t="s">
        <v>7</v>
      </c>
      <c r="D13541" s="22" t="s">
        <v>5</v>
      </c>
      <c r="E13541" s="22" t="s">
        <v>8</v>
      </c>
      <c r="F13541" s="22" t="s">
        <v>11</v>
      </c>
      <c r="G13541" s="1">
        <v>660</v>
      </c>
    </row>
    <row r="13542" spans="2:7">
      <c r="B13542" s="22" t="s">
        <v>262</v>
      </c>
      <c r="C13542" s="22" t="s">
        <v>7</v>
      </c>
      <c r="D13542" s="22" t="s">
        <v>5</v>
      </c>
      <c r="E13542" s="22" t="s">
        <v>8</v>
      </c>
      <c r="F13542" s="22" t="s">
        <v>12</v>
      </c>
      <c r="G13542" s="1">
        <v>15370.97</v>
      </c>
    </row>
    <row r="13543" spans="2:7">
      <c r="B13543" s="22" t="s">
        <v>262</v>
      </c>
      <c r="C13543" s="22" t="s">
        <v>7</v>
      </c>
      <c r="D13543" s="22" t="s">
        <v>5</v>
      </c>
      <c r="E13543" s="22" t="s">
        <v>8</v>
      </c>
      <c r="F13543" s="22" t="s">
        <v>13</v>
      </c>
      <c r="G13543" s="1">
        <v>4545</v>
      </c>
    </row>
    <row r="13544" spans="2:7">
      <c r="B13544" s="22" t="s">
        <v>262</v>
      </c>
      <c r="C13544" s="22" t="s">
        <v>7</v>
      </c>
      <c r="D13544" s="22" t="s">
        <v>5</v>
      </c>
      <c r="E13544" s="22" t="s">
        <v>14</v>
      </c>
      <c r="F13544" s="22" t="s">
        <v>9</v>
      </c>
      <c r="G13544" s="1">
        <v>359733.24</v>
      </c>
    </row>
    <row r="13545" spans="2:7">
      <c r="B13545" s="22" t="s">
        <v>262</v>
      </c>
      <c r="C13545" s="22" t="s">
        <v>7</v>
      </c>
      <c r="D13545" s="22" t="s">
        <v>5</v>
      </c>
      <c r="E13545" s="22" t="s">
        <v>14</v>
      </c>
      <c r="F13545" s="22" t="s">
        <v>10</v>
      </c>
      <c r="G13545" s="1">
        <v>3146.19</v>
      </c>
    </row>
    <row r="13546" spans="2:7">
      <c r="B13546" s="22" t="s">
        <v>262</v>
      </c>
      <c r="C13546" s="22" t="s">
        <v>7</v>
      </c>
      <c r="D13546" s="22" t="s">
        <v>5</v>
      </c>
      <c r="E13546" s="22" t="s">
        <v>14</v>
      </c>
      <c r="F13546" s="22" t="s">
        <v>11</v>
      </c>
      <c r="G13546" s="1">
        <v>7290.19</v>
      </c>
    </row>
    <row r="13547" spans="2:7">
      <c r="B13547" s="22" t="s">
        <v>262</v>
      </c>
      <c r="C13547" s="22" t="s">
        <v>7</v>
      </c>
      <c r="D13547" s="22" t="s">
        <v>5</v>
      </c>
      <c r="E13547" s="22" t="s">
        <v>15</v>
      </c>
      <c r="F13547" s="22" t="s">
        <v>17</v>
      </c>
      <c r="G13547" s="1">
        <v>78259.460000000006</v>
      </c>
    </row>
    <row r="13548" spans="2:7">
      <c r="B13548" s="22" t="s">
        <v>262</v>
      </c>
      <c r="C13548" s="22" t="s">
        <v>7</v>
      </c>
      <c r="D13548" s="22" t="s">
        <v>5</v>
      </c>
      <c r="E13548" s="22" t="s">
        <v>15</v>
      </c>
      <c r="F13548" s="22" t="s">
        <v>18</v>
      </c>
      <c r="G13548" s="1">
        <v>40316.82</v>
      </c>
    </row>
    <row r="13549" spans="2:7">
      <c r="B13549" s="22" t="s">
        <v>262</v>
      </c>
      <c r="C13549" s="22" t="s">
        <v>7</v>
      </c>
      <c r="D13549" s="22" t="s">
        <v>5</v>
      </c>
      <c r="E13549" s="22" t="s">
        <v>15</v>
      </c>
      <c r="F13549" s="22" t="s">
        <v>19</v>
      </c>
      <c r="G13549" s="1">
        <v>155317.82999999999</v>
      </c>
    </row>
    <row r="13550" spans="2:7">
      <c r="B13550" s="22" t="s">
        <v>262</v>
      </c>
      <c r="C13550" s="22" t="s">
        <v>7</v>
      </c>
      <c r="D13550" s="22" t="s">
        <v>5</v>
      </c>
      <c r="E13550" s="22" t="s">
        <v>15</v>
      </c>
      <c r="F13550" s="22" t="s">
        <v>20</v>
      </c>
      <c r="G13550" s="1">
        <v>69005.27</v>
      </c>
    </row>
    <row r="13551" spans="2:7">
      <c r="B13551" s="22" t="s">
        <v>262</v>
      </c>
      <c r="C13551" s="22" t="s">
        <v>7</v>
      </c>
      <c r="D13551" s="22" t="s">
        <v>5</v>
      </c>
      <c r="E13551" s="22" t="s">
        <v>15</v>
      </c>
      <c r="F13551" s="22" t="s">
        <v>21</v>
      </c>
      <c r="G13551" s="1">
        <v>2808.36</v>
      </c>
    </row>
    <row r="13552" spans="2:7">
      <c r="B13552" s="22" t="s">
        <v>262</v>
      </c>
      <c r="C13552" s="22" t="s">
        <v>7</v>
      </c>
      <c r="D13552" s="22" t="s">
        <v>5</v>
      </c>
      <c r="E13552" s="22" t="s">
        <v>15</v>
      </c>
      <c r="F13552" s="22" t="s">
        <v>22</v>
      </c>
      <c r="G13552" s="1">
        <v>1614.26</v>
      </c>
    </row>
    <row r="13553" spans="2:7">
      <c r="B13553" s="22" t="s">
        <v>262</v>
      </c>
      <c r="C13553" s="22" t="s">
        <v>7</v>
      </c>
      <c r="D13553" s="22" t="s">
        <v>5</v>
      </c>
      <c r="E13553" s="22" t="s">
        <v>15</v>
      </c>
      <c r="F13553" s="22" t="s">
        <v>23</v>
      </c>
      <c r="G13553" s="1">
        <v>8573.2900000000009</v>
      </c>
    </row>
    <row r="13554" spans="2:7">
      <c r="B13554" s="22" t="s">
        <v>262</v>
      </c>
      <c r="C13554" s="22" t="s">
        <v>7</v>
      </c>
      <c r="D13554" s="22" t="s">
        <v>5</v>
      </c>
      <c r="E13554" s="22" t="s">
        <v>15</v>
      </c>
      <c r="F13554" s="22" t="s">
        <v>24</v>
      </c>
      <c r="G13554" s="1">
        <v>25869.51</v>
      </c>
    </row>
    <row r="13555" spans="2:7">
      <c r="B13555" s="22" t="s">
        <v>262</v>
      </c>
      <c r="C13555" s="22" t="s">
        <v>7</v>
      </c>
      <c r="D13555" s="22" t="s">
        <v>5</v>
      </c>
      <c r="E13555" s="22" t="s">
        <v>15</v>
      </c>
      <c r="F13555" s="22" t="s">
        <v>25</v>
      </c>
      <c r="G13555" s="1">
        <v>158172.76</v>
      </c>
    </row>
    <row r="13556" spans="2:7">
      <c r="B13556" s="22" t="s">
        <v>262</v>
      </c>
      <c r="C13556" s="22" t="s">
        <v>7</v>
      </c>
      <c r="D13556" s="22" t="s">
        <v>5</v>
      </c>
      <c r="E13556" s="22" t="s">
        <v>15</v>
      </c>
      <c r="F13556" s="22" t="s">
        <v>26</v>
      </c>
      <c r="G13556" s="1">
        <v>175288.6</v>
      </c>
    </row>
    <row r="13557" spans="2:7">
      <c r="B13557" s="22" t="s">
        <v>262</v>
      </c>
      <c r="C13557" s="22" t="s">
        <v>7</v>
      </c>
      <c r="D13557" s="22" t="s">
        <v>5</v>
      </c>
      <c r="E13557" s="22" t="s">
        <v>15</v>
      </c>
      <c r="F13557" s="22" t="s">
        <v>27</v>
      </c>
      <c r="G13557" s="1">
        <v>3811.89</v>
      </c>
    </row>
    <row r="13558" spans="2:7">
      <c r="B13558" s="22" t="s">
        <v>262</v>
      </c>
      <c r="C13558" s="22" t="s">
        <v>7</v>
      </c>
      <c r="D13558" s="22" t="s">
        <v>5</v>
      </c>
      <c r="E13558" s="22" t="s">
        <v>15</v>
      </c>
      <c r="F13558" s="22" t="s">
        <v>72</v>
      </c>
      <c r="G13558" s="1">
        <v>3685.3</v>
      </c>
    </row>
    <row r="13559" spans="2:7">
      <c r="B13559" s="22" t="s">
        <v>262</v>
      </c>
      <c r="C13559" s="22" t="s">
        <v>7</v>
      </c>
      <c r="D13559" s="22" t="s">
        <v>5</v>
      </c>
      <c r="E13559" s="22" t="s">
        <v>28</v>
      </c>
      <c r="F13559" s="22" t="s">
        <v>29</v>
      </c>
      <c r="G13559" s="1">
        <v>98230.33</v>
      </c>
    </row>
    <row r="13560" spans="2:7">
      <c r="B13560" s="22" t="s">
        <v>262</v>
      </c>
      <c r="C13560" s="22" t="s">
        <v>7</v>
      </c>
      <c r="D13560" s="22" t="s">
        <v>5</v>
      </c>
      <c r="E13560" s="22" t="s">
        <v>28</v>
      </c>
      <c r="F13560" s="22" t="s">
        <v>30</v>
      </c>
      <c r="G13560" s="1">
        <v>19448.560000000001</v>
      </c>
    </row>
    <row r="13561" spans="2:7">
      <c r="B13561" s="22" t="s">
        <v>262</v>
      </c>
      <c r="C13561" s="22" t="s">
        <v>7</v>
      </c>
      <c r="D13561" s="22" t="s">
        <v>5</v>
      </c>
      <c r="E13561" s="22" t="s">
        <v>28</v>
      </c>
      <c r="F13561" s="22" t="s">
        <v>31</v>
      </c>
      <c r="G13561" s="1">
        <v>68762.259999999995</v>
      </c>
    </row>
    <row r="13562" spans="2:7">
      <c r="B13562" s="22" t="s">
        <v>262</v>
      </c>
      <c r="C13562" s="22" t="s">
        <v>7</v>
      </c>
      <c r="D13562" s="22" t="s">
        <v>5</v>
      </c>
      <c r="E13562" s="22" t="s">
        <v>28</v>
      </c>
      <c r="F13562" s="22" t="s">
        <v>32</v>
      </c>
      <c r="G13562" s="1">
        <v>15080.41</v>
      </c>
    </row>
    <row r="13563" spans="2:7">
      <c r="B13563" s="22" t="s">
        <v>262</v>
      </c>
      <c r="C13563" s="22" t="s">
        <v>7</v>
      </c>
      <c r="D13563" s="22" t="s">
        <v>5</v>
      </c>
      <c r="E13563" s="22" t="s">
        <v>28</v>
      </c>
      <c r="F13563" s="22" t="s">
        <v>33</v>
      </c>
      <c r="G13563" s="1">
        <v>2481.3000000000002</v>
      </c>
    </row>
    <row r="13564" spans="2:7">
      <c r="B13564" s="22" t="s">
        <v>262</v>
      </c>
      <c r="C13564" s="22" t="s">
        <v>7</v>
      </c>
      <c r="D13564" s="22" t="s">
        <v>5</v>
      </c>
      <c r="E13564" s="22" t="s">
        <v>34</v>
      </c>
      <c r="F13564" s="22" t="s">
        <v>35</v>
      </c>
      <c r="G13564" s="1">
        <v>3098.67</v>
      </c>
    </row>
    <row r="13565" spans="2:7">
      <c r="B13565" s="22" t="s">
        <v>262</v>
      </c>
      <c r="C13565" s="22" t="s">
        <v>7</v>
      </c>
      <c r="D13565" s="22" t="s">
        <v>5</v>
      </c>
      <c r="E13565" s="22" t="s">
        <v>34</v>
      </c>
      <c r="F13565" s="22" t="s">
        <v>36</v>
      </c>
      <c r="G13565" s="1">
        <v>3261.56</v>
      </c>
    </row>
    <row r="13566" spans="2:7">
      <c r="B13566" s="22" t="s">
        <v>262</v>
      </c>
      <c r="C13566" s="22" t="s">
        <v>7</v>
      </c>
      <c r="D13566" s="22" t="s">
        <v>5</v>
      </c>
      <c r="E13566" s="22" t="s">
        <v>34</v>
      </c>
      <c r="F13566" s="22" t="s">
        <v>37</v>
      </c>
      <c r="G13566" s="1">
        <v>27277.78</v>
      </c>
    </row>
    <row r="13567" spans="2:7">
      <c r="B13567" s="22" t="s">
        <v>262</v>
      </c>
      <c r="C13567" s="22" t="s">
        <v>7</v>
      </c>
      <c r="D13567" s="22" t="s">
        <v>5</v>
      </c>
      <c r="E13567" s="22" t="s">
        <v>34</v>
      </c>
      <c r="F13567" s="22" t="s">
        <v>64</v>
      </c>
      <c r="G13567" s="1">
        <v>15008423.9</v>
      </c>
    </row>
    <row r="13568" spans="2:7">
      <c r="B13568" s="22" t="s">
        <v>262</v>
      </c>
      <c r="C13568" s="22" t="s">
        <v>7</v>
      </c>
      <c r="D13568" s="22" t="s">
        <v>5</v>
      </c>
      <c r="E13568" s="22" t="s">
        <v>34</v>
      </c>
      <c r="F13568" s="22" t="s">
        <v>38</v>
      </c>
      <c r="G13568" s="1">
        <v>15989.68</v>
      </c>
    </row>
    <row r="13569" spans="2:7">
      <c r="B13569" s="22" t="s">
        <v>262</v>
      </c>
      <c r="C13569" s="22" t="s">
        <v>7</v>
      </c>
      <c r="D13569" s="22" t="s">
        <v>5</v>
      </c>
      <c r="E13569" s="22" t="s">
        <v>34</v>
      </c>
      <c r="F13569" s="22" t="s">
        <v>39</v>
      </c>
      <c r="G13569" s="1">
        <v>50973.36</v>
      </c>
    </row>
    <row r="13570" spans="2:7">
      <c r="B13570" s="22" t="s">
        <v>262</v>
      </c>
      <c r="C13570" s="22" t="s">
        <v>7</v>
      </c>
      <c r="D13570" s="22" t="s">
        <v>5</v>
      </c>
      <c r="E13570" s="22" t="s">
        <v>34</v>
      </c>
      <c r="F13570" s="22" t="s">
        <v>42</v>
      </c>
      <c r="G13570" s="1">
        <v>30343.07</v>
      </c>
    </row>
    <row r="13571" spans="2:7">
      <c r="B13571" s="22" t="s">
        <v>262</v>
      </c>
      <c r="C13571" s="22" t="s">
        <v>7</v>
      </c>
      <c r="D13571" s="22" t="s">
        <v>5</v>
      </c>
      <c r="E13571" s="22" t="s">
        <v>34</v>
      </c>
      <c r="F13571" s="22" t="s">
        <v>43</v>
      </c>
      <c r="G13571" s="1">
        <v>5632.34</v>
      </c>
    </row>
    <row r="13572" spans="2:7">
      <c r="B13572" s="22" t="s">
        <v>262</v>
      </c>
      <c r="C13572" s="22" t="s">
        <v>7</v>
      </c>
      <c r="D13572" s="22" t="s">
        <v>5</v>
      </c>
      <c r="E13572" s="22" t="s">
        <v>34</v>
      </c>
      <c r="F13572" s="22" t="s">
        <v>44</v>
      </c>
      <c r="G13572" s="1">
        <v>1538.43</v>
      </c>
    </row>
    <row r="13573" spans="2:7">
      <c r="B13573" s="22" t="s">
        <v>262</v>
      </c>
      <c r="C13573" s="22" t="s">
        <v>7</v>
      </c>
      <c r="D13573" s="22" t="s">
        <v>5</v>
      </c>
      <c r="E13573" s="22" t="s">
        <v>34</v>
      </c>
      <c r="F13573" s="22" t="s">
        <v>45</v>
      </c>
      <c r="G13573" s="1">
        <v>5198.18</v>
      </c>
    </row>
    <row r="13574" spans="2:7">
      <c r="B13574" s="22" t="s">
        <v>262</v>
      </c>
      <c r="C13574" s="22" t="s">
        <v>7</v>
      </c>
      <c r="D13574" s="22" t="s">
        <v>5</v>
      </c>
      <c r="E13574" s="22" t="s">
        <v>34</v>
      </c>
      <c r="F13574" s="22" t="s">
        <v>46</v>
      </c>
      <c r="G13574" s="1">
        <v>6885.03</v>
      </c>
    </row>
    <row r="13575" spans="2:7">
      <c r="B13575" s="22" t="s">
        <v>262</v>
      </c>
      <c r="C13575" s="22" t="s">
        <v>7</v>
      </c>
      <c r="D13575" s="22" t="s">
        <v>5</v>
      </c>
      <c r="E13575" s="22" t="s">
        <v>34</v>
      </c>
      <c r="F13575" s="22" t="s">
        <v>47</v>
      </c>
      <c r="G13575" s="1">
        <v>88737.37</v>
      </c>
    </row>
    <row r="13576" spans="2:7">
      <c r="B13576" s="22" t="s">
        <v>262</v>
      </c>
      <c r="C13576" s="22" t="s">
        <v>7</v>
      </c>
      <c r="D13576" s="22" t="s">
        <v>5</v>
      </c>
      <c r="E13576" s="22" t="s">
        <v>34</v>
      </c>
      <c r="F13576" s="22" t="s">
        <v>48</v>
      </c>
      <c r="G13576" s="1">
        <v>8881.89</v>
      </c>
    </row>
    <row r="13577" spans="2:7">
      <c r="B13577" s="22" t="s">
        <v>262</v>
      </c>
      <c r="C13577" s="22" t="s">
        <v>7</v>
      </c>
      <c r="D13577" s="22" t="s">
        <v>5</v>
      </c>
      <c r="E13577" s="22" t="s">
        <v>34</v>
      </c>
      <c r="F13577" s="22" t="s">
        <v>75</v>
      </c>
      <c r="G13577" s="1">
        <v>1197.8900000000001</v>
      </c>
    </row>
    <row r="13578" spans="2:7">
      <c r="B13578" s="22" t="s">
        <v>262</v>
      </c>
      <c r="C13578" s="22" t="s">
        <v>7</v>
      </c>
      <c r="D13578" s="22" t="s">
        <v>5</v>
      </c>
      <c r="E13578" s="22" t="s">
        <v>34</v>
      </c>
      <c r="F13578" s="22" t="s">
        <v>85</v>
      </c>
      <c r="G13578" s="1">
        <v>1679.05</v>
      </c>
    </row>
    <row r="13579" spans="2:7">
      <c r="B13579" s="22" t="s">
        <v>262</v>
      </c>
      <c r="C13579" s="22" t="s">
        <v>7</v>
      </c>
      <c r="D13579" s="22" t="s">
        <v>5</v>
      </c>
      <c r="E13579" s="22" t="s">
        <v>34</v>
      </c>
      <c r="F13579" s="22" t="s">
        <v>49</v>
      </c>
      <c r="G13579" s="1">
        <v>51620.52</v>
      </c>
    </row>
    <row r="13580" spans="2:7">
      <c r="B13580" s="22" t="s">
        <v>262</v>
      </c>
      <c r="C13580" s="22" t="s">
        <v>7</v>
      </c>
      <c r="D13580" s="22" t="s">
        <v>5</v>
      </c>
      <c r="E13580" s="22" t="s">
        <v>34</v>
      </c>
      <c r="F13580" s="22" t="s">
        <v>50</v>
      </c>
      <c r="G13580" s="1">
        <v>12828.74</v>
      </c>
    </row>
    <row r="13581" spans="2:7">
      <c r="B13581" s="22" t="s">
        <v>262</v>
      </c>
      <c r="C13581" s="22" t="s">
        <v>7</v>
      </c>
      <c r="D13581" s="22" t="s">
        <v>5</v>
      </c>
      <c r="E13581" s="22" t="s">
        <v>34</v>
      </c>
      <c r="F13581" s="22" t="s">
        <v>51</v>
      </c>
      <c r="G13581" s="1">
        <v>230.29</v>
      </c>
    </row>
    <row r="13582" spans="2:7">
      <c r="B13582" s="22" t="s">
        <v>262</v>
      </c>
      <c r="C13582" s="22" t="s">
        <v>7</v>
      </c>
      <c r="D13582" s="22" t="s">
        <v>5</v>
      </c>
      <c r="E13582" s="22" t="s">
        <v>34</v>
      </c>
      <c r="F13582" s="22" t="s">
        <v>52</v>
      </c>
      <c r="G13582" s="1">
        <v>16324.83</v>
      </c>
    </row>
    <row r="13583" spans="2:7">
      <c r="B13583" s="22" t="s">
        <v>262</v>
      </c>
      <c r="C13583" s="22" t="s">
        <v>7</v>
      </c>
      <c r="D13583" s="22" t="s">
        <v>5</v>
      </c>
      <c r="E13583" s="22" t="s">
        <v>34</v>
      </c>
      <c r="F13583" s="22" t="s">
        <v>54</v>
      </c>
      <c r="G13583" s="1">
        <v>245577.23</v>
      </c>
    </row>
    <row r="13584" spans="2:7">
      <c r="B13584" s="22" t="s">
        <v>262</v>
      </c>
      <c r="C13584" s="22" t="s">
        <v>7</v>
      </c>
      <c r="D13584" s="22" t="s">
        <v>5</v>
      </c>
      <c r="E13584" s="22" t="s">
        <v>34</v>
      </c>
      <c r="F13584" s="22" t="s">
        <v>56</v>
      </c>
      <c r="G13584" s="1">
        <v>267262.74</v>
      </c>
    </row>
    <row r="13585" spans="2:7">
      <c r="B13585" s="22" t="s">
        <v>262</v>
      </c>
      <c r="C13585" s="22" t="s">
        <v>7</v>
      </c>
      <c r="D13585" s="22" t="s">
        <v>5</v>
      </c>
      <c r="E13585" s="22" t="s">
        <v>34</v>
      </c>
      <c r="F13585" s="22" t="s">
        <v>76</v>
      </c>
      <c r="G13585" s="1">
        <v>1783.51</v>
      </c>
    </row>
    <row r="13586" spans="2:7">
      <c r="B13586" s="22" t="s">
        <v>262</v>
      </c>
      <c r="C13586" s="22" t="s">
        <v>7</v>
      </c>
      <c r="D13586" s="22" t="s">
        <v>5</v>
      </c>
      <c r="E13586" s="22" t="s">
        <v>34</v>
      </c>
      <c r="F13586" s="22" t="s">
        <v>57</v>
      </c>
      <c r="G13586" s="1">
        <v>47570.96</v>
      </c>
    </row>
    <row r="13587" spans="2:7">
      <c r="B13587" s="22" t="s">
        <v>262</v>
      </c>
      <c r="C13587" s="22" t="s">
        <v>7</v>
      </c>
      <c r="D13587" s="22" t="s">
        <v>5</v>
      </c>
      <c r="E13587" s="22" t="s">
        <v>34</v>
      </c>
      <c r="F13587" s="22" t="s">
        <v>58</v>
      </c>
      <c r="G13587" s="1">
        <v>4044.15</v>
      </c>
    </row>
    <row r="13588" spans="2:7">
      <c r="B13588" s="22" t="s">
        <v>262</v>
      </c>
      <c r="C13588" s="22" t="s">
        <v>7</v>
      </c>
      <c r="D13588" s="22" t="s">
        <v>5</v>
      </c>
      <c r="E13588" s="22" t="s">
        <v>59</v>
      </c>
      <c r="F13588" s="22" t="s">
        <v>55</v>
      </c>
      <c r="G13588" s="1">
        <v>3559.73</v>
      </c>
    </row>
    <row r="13589" spans="2:7">
      <c r="B13589" s="22" t="s">
        <v>262</v>
      </c>
      <c r="C13589" s="22" t="s">
        <v>7</v>
      </c>
      <c r="D13589" s="22" t="s">
        <v>5</v>
      </c>
      <c r="E13589" s="22" t="s">
        <v>60</v>
      </c>
      <c r="F13589" s="22" t="s">
        <v>79</v>
      </c>
      <c r="G13589" s="1">
        <v>16100</v>
      </c>
    </row>
    <row r="13590" spans="2:7">
      <c r="B13590" s="22" t="s">
        <v>262</v>
      </c>
      <c r="C13590" s="22" t="s">
        <v>7</v>
      </c>
      <c r="D13590" s="22" t="s">
        <v>5</v>
      </c>
      <c r="E13590" s="22" t="s">
        <v>60</v>
      </c>
      <c r="F13590" s="22" t="s">
        <v>80</v>
      </c>
      <c r="G13590" s="1">
        <v>37935.67</v>
      </c>
    </row>
    <row r="13591" spans="2:7">
      <c r="B13591" s="22" t="s">
        <v>262</v>
      </c>
      <c r="C13591" s="22" t="s">
        <v>7</v>
      </c>
      <c r="D13591" s="22" t="s">
        <v>5</v>
      </c>
      <c r="E13591" s="22" t="s">
        <v>60</v>
      </c>
      <c r="F13591" s="22" t="s">
        <v>62</v>
      </c>
      <c r="G13591" s="1">
        <v>29124.34</v>
      </c>
    </row>
    <row r="13592" spans="2:7">
      <c r="B13592" s="22" t="s">
        <v>262</v>
      </c>
      <c r="C13592" s="22" t="s">
        <v>7</v>
      </c>
      <c r="D13592" s="22" t="s">
        <v>7</v>
      </c>
      <c r="E13592" s="22" t="s">
        <v>5</v>
      </c>
      <c r="F13592" s="22" t="s">
        <v>6</v>
      </c>
      <c r="G13592" s="1">
        <v>14386.45</v>
      </c>
    </row>
    <row r="13593" spans="2:7">
      <c r="B13593" s="22" t="s">
        <v>262</v>
      </c>
      <c r="C13593" s="22" t="s">
        <v>7</v>
      </c>
      <c r="D13593" s="22" t="s">
        <v>7</v>
      </c>
      <c r="E13593" s="22" t="s">
        <v>8</v>
      </c>
      <c r="F13593" s="22" t="s">
        <v>9</v>
      </c>
      <c r="G13593" s="1">
        <v>252157.97</v>
      </c>
    </row>
    <row r="13594" spans="2:7">
      <c r="B13594" s="22" t="s">
        <v>262</v>
      </c>
      <c r="C13594" s="22" t="s">
        <v>7</v>
      </c>
      <c r="D13594" s="22" t="s">
        <v>7</v>
      </c>
      <c r="E13594" s="22" t="s">
        <v>8</v>
      </c>
      <c r="F13594" s="22" t="s">
        <v>10</v>
      </c>
      <c r="G13594" s="1">
        <v>27720.05</v>
      </c>
    </row>
    <row r="13595" spans="2:7">
      <c r="B13595" s="22" t="s">
        <v>262</v>
      </c>
      <c r="C13595" s="22" t="s">
        <v>7</v>
      </c>
      <c r="D13595" s="22" t="s">
        <v>7</v>
      </c>
      <c r="E13595" s="22" t="s">
        <v>8</v>
      </c>
      <c r="F13595" s="22" t="s">
        <v>11</v>
      </c>
      <c r="G13595" s="1">
        <v>2220</v>
      </c>
    </row>
    <row r="13596" spans="2:7">
      <c r="B13596" s="22" t="s">
        <v>262</v>
      </c>
      <c r="C13596" s="22" t="s">
        <v>7</v>
      </c>
      <c r="D13596" s="22" t="s">
        <v>7</v>
      </c>
      <c r="E13596" s="22" t="s">
        <v>8</v>
      </c>
      <c r="F13596" s="22" t="s">
        <v>12</v>
      </c>
      <c r="G13596" s="1">
        <v>18461.57</v>
      </c>
    </row>
    <row r="13597" spans="2:7">
      <c r="B13597" s="22" t="s">
        <v>262</v>
      </c>
      <c r="C13597" s="22" t="s">
        <v>7</v>
      </c>
      <c r="D13597" s="22" t="s">
        <v>7</v>
      </c>
      <c r="E13597" s="22" t="s">
        <v>8</v>
      </c>
      <c r="F13597" s="22" t="s">
        <v>13</v>
      </c>
      <c r="G13597" s="1">
        <v>2000</v>
      </c>
    </row>
    <row r="13598" spans="2:7">
      <c r="B13598" s="22" t="s">
        <v>262</v>
      </c>
      <c r="C13598" s="22" t="s">
        <v>7</v>
      </c>
      <c r="D13598" s="22" t="s">
        <v>7</v>
      </c>
      <c r="E13598" s="22" t="s">
        <v>14</v>
      </c>
      <c r="F13598" s="22" t="s">
        <v>9</v>
      </c>
      <c r="G13598" s="1">
        <v>171428.77</v>
      </c>
    </row>
    <row r="13599" spans="2:7">
      <c r="B13599" s="22" t="s">
        <v>262</v>
      </c>
      <c r="C13599" s="22" t="s">
        <v>7</v>
      </c>
      <c r="D13599" s="22" t="s">
        <v>7</v>
      </c>
      <c r="E13599" s="22" t="s">
        <v>14</v>
      </c>
      <c r="F13599" s="22" t="s">
        <v>10</v>
      </c>
      <c r="G13599" s="1">
        <v>11189.62</v>
      </c>
    </row>
    <row r="13600" spans="2:7">
      <c r="B13600" s="22" t="s">
        <v>262</v>
      </c>
      <c r="C13600" s="22" t="s">
        <v>7</v>
      </c>
      <c r="D13600" s="22" t="s">
        <v>7</v>
      </c>
      <c r="E13600" s="22" t="s">
        <v>14</v>
      </c>
      <c r="F13600" s="22" t="s">
        <v>11</v>
      </c>
      <c r="G13600" s="1">
        <v>14419.44</v>
      </c>
    </row>
    <row r="13601" spans="2:7">
      <c r="B13601" s="22" t="s">
        <v>262</v>
      </c>
      <c r="C13601" s="22" t="s">
        <v>7</v>
      </c>
      <c r="D13601" s="22" t="s">
        <v>7</v>
      </c>
      <c r="E13601" s="22" t="s">
        <v>14</v>
      </c>
      <c r="F13601" s="22" t="s">
        <v>12</v>
      </c>
      <c r="G13601" s="1">
        <v>55938.18</v>
      </c>
    </row>
    <row r="13602" spans="2:7">
      <c r="B13602" s="22" t="s">
        <v>262</v>
      </c>
      <c r="C13602" s="22" t="s">
        <v>7</v>
      </c>
      <c r="D13602" s="22" t="s">
        <v>7</v>
      </c>
      <c r="E13602" s="22" t="s">
        <v>14</v>
      </c>
      <c r="F13602" s="22" t="s">
        <v>13</v>
      </c>
      <c r="G13602" s="1">
        <v>400</v>
      </c>
    </row>
    <row r="13603" spans="2:7">
      <c r="B13603" s="22" t="s">
        <v>262</v>
      </c>
      <c r="C13603" s="22" t="s">
        <v>7</v>
      </c>
      <c r="D13603" s="22" t="s">
        <v>7</v>
      </c>
      <c r="E13603" s="22" t="s">
        <v>15</v>
      </c>
      <c r="F13603" s="22" t="s">
        <v>17</v>
      </c>
      <c r="G13603" s="1">
        <v>5799.62</v>
      </c>
    </row>
    <row r="13604" spans="2:7">
      <c r="B13604" s="22" t="s">
        <v>262</v>
      </c>
      <c r="C13604" s="22" t="s">
        <v>7</v>
      </c>
      <c r="D13604" s="22" t="s">
        <v>7</v>
      </c>
      <c r="E13604" s="22" t="s">
        <v>15</v>
      </c>
      <c r="F13604" s="22" t="s">
        <v>18</v>
      </c>
      <c r="G13604" s="1">
        <v>6332</v>
      </c>
    </row>
    <row r="13605" spans="2:7">
      <c r="B13605" s="22" t="s">
        <v>262</v>
      </c>
      <c r="C13605" s="22" t="s">
        <v>7</v>
      </c>
      <c r="D13605" s="22" t="s">
        <v>7</v>
      </c>
      <c r="E13605" s="22" t="s">
        <v>15</v>
      </c>
      <c r="F13605" s="22" t="s">
        <v>19</v>
      </c>
      <c r="G13605" s="1">
        <v>11708.02</v>
      </c>
    </row>
    <row r="13606" spans="2:7">
      <c r="B13606" s="22" t="s">
        <v>262</v>
      </c>
      <c r="C13606" s="22" t="s">
        <v>7</v>
      </c>
      <c r="D13606" s="22" t="s">
        <v>7</v>
      </c>
      <c r="E13606" s="22" t="s">
        <v>15</v>
      </c>
      <c r="F13606" s="22" t="s">
        <v>20</v>
      </c>
      <c r="G13606" s="1">
        <v>8554.35</v>
      </c>
    </row>
    <row r="13607" spans="2:7">
      <c r="B13607" s="22" t="s">
        <v>262</v>
      </c>
      <c r="C13607" s="22" t="s">
        <v>7</v>
      </c>
      <c r="D13607" s="22" t="s">
        <v>7</v>
      </c>
      <c r="E13607" s="22" t="s">
        <v>15</v>
      </c>
      <c r="F13607" s="22" t="s">
        <v>21</v>
      </c>
      <c r="G13607" s="1">
        <v>188.95</v>
      </c>
    </row>
    <row r="13608" spans="2:7">
      <c r="B13608" s="22" t="s">
        <v>262</v>
      </c>
      <c r="C13608" s="22" t="s">
        <v>7</v>
      </c>
      <c r="D13608" s="22" t="s">
        <v>7</v>
      </c>
      <c r="E13608" s="22" t="s">
        <v>15</v>
      </c>
      <c r="F13608" s="22" t="s">
        <v>22</v>
      </c>
      <c r="G13608" s="1">
        <v>250.32</v>
      </c>
    </row>
    <row r="13609" spans="2:7">
      <c r="B13609" s="22" t="s">
        <v>262</v>
      </c>
      <c r="C13609" s="22" t="s">
        <v>7</v>
      </c>
      <c r="D13609" s="22" t="s">
        <v>7</v>
      </c>
      <c r="E13609" s="22" t="s">
        <v>15</v>
      </c>
      <c r="F13609" s="22" t="s">
        <v>23</v>
      </c>
      <c r="G13609" s="1">
        <v>718.26</v>
      </c>
    </row>
    <row r="13610" spans="2:7">
      <c r="B13610" s="22" t="s">
        <v>262</v>
      </c>
      <c r="C13610" s="22" t="s">
        <v>7</v>
      </c>
      <c r="D13610" s="22" t="s">
        <v>7</v>
      </c>
      <c r="E13610" s="22" t="s">
        <v>15</v>
      </c>
      <c r="F13610" s="22" t="s">
        <v>24</v>
      </c>
      <c r="G13610" s="1">
        <v>5376.81</v>
      </c>
    </row>
    <row r="13611" spans="2:7">
      <c r="B13611" s="22" t="s">
        <v>262</v>
      </c>
      <c r="C13611" s="22" t="s">
        <v>7</v>
      </c>
      <c r="D13611" s="22" t="s">
        <v>7</v>
      </c>
      <c r="E13611" s="22" t="s">
        <v>15</v>
      </c>
      <c r="F13611" s="22" t="s">
        <v>25</v>
      </c>
      <c r="G13611" s="1">
        <v>5667.33</v>
      </c>
    </row>
    <row r="13612" spans="2:7">
      <c r="B13612" s="22" t="s">
        <v>262</v>
      </c>
      <c r="C13612" s="22" t="s">
        <v>7</v>
      </c>
      <c r="D13612" s="22" t="s">
        <v>7</v>
      </c>
      <c r="E13612" s="22" t="s">
        <v>15</v>
      </c>
      <c r="F13612" s="22" t="s">
        <v>26</v>
      </c>
      <c r="G13612" s="1">
        <v>4933.32</v>
      </c>
    </row>
    <row r="13613" spans="2:7">
      <c r="B13613" s="22" t="s">
        <v>262</v>
      </c>
      <c r="C13613" s="22" t="s">
        <v>7</v>
      </c>
      <c r="D13613" s="22" t="s">
        <v>7</v>
      </c>
      <c r="E13613" s="22" t="s">
        <v>15</v>
      </c>
      <c r="F13613" s="22" t="s">
        <v>27</v>
      </c>
      <c r="G13613" s="1">
        <v>13.91</v>
      </c>
    </row>
    <row r="13614" spans="2:7">
      <c r="B13614" s="22" t="s">
        <v>262</v>
      </c>
      <c r="C13614" s="22" t="s">
        <v>7</v>
      </c>
      <c r="D13614" s="22" t="s">
        <v>7</v>
      </c>
      <c r="E13614" s="22" t="s">
        <v>15</v>
      </c>
      <c r="F13614" s="22" t="s">
        <v>72</v>
      </c>
      <c r="G13614" s="1">
        <v>105.72</v>
      </c>
    </row>
    <row r="13615" spans="2:7">
      <c r="B13615" s="22" t="s">
        <v>262</v>
      </c>
      <c r="C13615" s="22" t="s">
        <v>7</v>
      </c>
      <c r="D13615" s="22" t="s">
        <v>7</v>
      </c>
      <c r="E13615" s="22" t="s">
        <v>28</v>
      </c>
      <c r="F13615" s="22" t="s">
        <v>29</v>
      </c>
      <c r="G13615" s="1">
        <v>2027.12</v>
      </c>
    </row>
    <row r="13616" spans="2:7">
      <c r="B13616" s="22" t="s">
        <v>262</v>
      </c>
      <c r="C13616" s="22" t="s">
        <v>7</v>
      </c>
      <c r="D13616" s="22" t="s">
        <v>7</v>
      </c>
      <c r="E13616" s="22" t="s">
        <v>28</v>
      </c>
      <c r="F13616" s="22" t="s">
        <v>33</v>
      </c>
      <c r="G13616" s="1">
        <v>435</v>
      </c>
    </row>
    <row r="13617" spans="2:7">
      <c r="B13617" s="22" t="s">
        <v>262</v>
      </c>
      <c r="C13617" s="22" t="s">
        <v>7</v>
      </c>
      <c r="D13617" s="22" t="s">
        <v>7</v>
      </c>
      <c r="E13617" s="22" t="s">
        <v>34</v>
      </c>
      <c r="F13617" s="22" t="s">
        <v>37</v>
      </c>
      <c r="G13617" s="1">
        <v>1200</v>
      </c>
    </row>
    <row r="13618" spans="2:7">
      <c r="B13618" s="22" t="s">
        <v>262</v>
      </c>
      <c r="C13618" s="22" t="s">
        <v>7</v>
      </c>
      <c r="D13618" s="22" t="s">
        <v>7</v>
      </c>
      <c r="E13618" s="22" t="s">
        <v>34</v>
      </c>
      <c r="F13618" s="22" t="s">
        <v>39</v>
      </c>
      <c r="G13618" s="1">
        <v>10336</v>
      </c>
    </row>
    <row r="13619" spans="2:7">
      <c r="B13619" s="22" t="s">
        <v>262</v>
      </c>
      <c r="C13619" s="22" t="s">
        <v>7</v>
      </c>
      <c r="D13619" s="22" t="s">
        <v>7</v>
      </c>
      <c r="E13619" s="22" t="s">
        <v>34</v>
      </c>
      <c r="F13619" s="22" t="s">
        <v>42</v>
      </c>
      <c r="G13619" s="1">
        <v>20222</v>
      </c>
    </row>
    <row r="13620" spans="2:7">
      <c r="B13620" s="22" t="s">
        <v>262</v>
      </c>
      <c r="C13620" s="22" t="s">
        <v>7</v>
      </c>
      <c r="D13620" s="22" t="s">
        <v>7</v>
      </c>
      <c r="E13620" s="22" t="s">
        <v>34</v>
      </c>
      <c r="F13620" s="22" t="s">
        <v>47</v>
      </c>
      <c r="G13620" s="1">
        <v>1499.27</v>
      </c>
    </row>
    <row r="13621" spans="2:7">
      <c r="B13621" s="22" t="s">
        <v>263</v>
      </c>
      <c r="C13621" s="22" t="s">
        <v>7</v>
      </c>
      <c r="D13621" s="22" t="s">
        <v>5</v>
      </c>
      <c r="E13621" s="22" t="s">
        <v>5</v>
      </c>
      <c r="F13621" s="22" t="s">
        <v>6</v>
      </c>
      <c r="G13621" s="1">
        <v>4310.22</v>
      </c>
    </row>
    <row r="13622" spans="2:7">
      <c r="B13622" s="22" t="s">
        <v>263</v>
      </c>
      <c r="C13622" s="22" t="s">
        <v>7</v>
      </c>
      <c r="D13622" s="22" t="s">
        <v>5</v>
      </c>
      <c r="E13622" s="22" t="s">
        <v>7</v>
      </c>
      <c r="F13622" s="22" t="s">
        <v>6</v>
      </c>
      <c r="G13622" s="1">
        <v>-92155.85</v>
      </c>
    </row>
    <row r="13623" spans="2:7">
      <c r="B13623" s="22" t="s">
        <v>263</v>
      </c>
      <c r="C13623" s="22" t="s">
        <v>7</v>
      </c>
      <c r="D13623" s="22" t="s">
        <v>5</v>
      </c>
      <c r="E13623" s="22" t="s">
        <v>8</v>
      </c>
      <c r="F13623" s="22" t="s">
        <v>9</v>
      </c>
      <c r="G13623" s="1">
        <v>4161963.55</v>
      </c>
    </row>
    <row r="13624" spans="2:7">
      <c r="B13624" s="22" t="s">
        <v>263</v>
      </c>
      <c r="C13624" s="22" t="s">
        <v>7</v>
      </c>
      <c r="D13624" s="22" t="s">
        <v>5</v>
      </c>
      <c r="E13624" s="22" t="s">
        <v>8</v>
      </c>
      <c r="F13624" s="22" t="s">
        <v>10</v>
      </c>
      <c r="G13624" s="1">
        <v>57553.2</v>
      </c>
    </row>
    <row r="13625" spans="2:7">
      <c r="B13625" s="22" t="s">
        <v>263</v>
      </c>
      <c r="C13625" s="22" t="s">
        <v>7</v>
      </c>
      <c r="D13625" s="22" t="s">
        <v>5</v>
      </c>
      <c r="E13625" s="22" t="s">
        <v>8</v>
      </c>
      <c r="F13625" s="22" t="s">
        <v>11</v>
      </c>
      <c r="G13625" s="1">
        <v>13758.68</v>
      </c>
    </row>
    <row r="13626" spans="2:7">
      <c r="B13626" s="22" t="s">
        <v>263</v>
      </c>
      <c r="C13626" s="22" t="s">
        <v>7</v>
      </c>
      <c r="D13626" s="22" t="s">
        <v>5</v>
      </c>
      <c r="E13626" s="22" t="s">
        <v>8</v>
      </c>
      <c r="F13626" s="22" t="s">
        <v>12</v>
      </c>
      <c r="G13626" s="1">
        <v>266763.38</v>
      </c>
    </row>
    <row r="13627" spans="2:7">
      <c r="B13627" s="22" t="s">
        <v>263</v>
      </c>
      <c r="C13627" s="22" t="s">
        <v>7</v>
      </c>
      <c r="D13627" s="22" t="s">
        <v>5</v>
      </c>
      <c r="E13627" s="22" t="s">
        <v>8</v>
      </c>
      <c r="F13627" s="22" t="s">
        <v>13</v>
      </c>
      <c r="G13627" s="1">
        <v>22660.3</v>
      </c>
    </row>
    <row r="13628" spans="2:7">
      <c r="B13628" s="22" t="s">
        <v>263</v>
      </c>
      <c r="C13628" s="22" t="s">
        <v>7</v>
      </c>
      <c r="D13628" s="22" t="s">
        <v>5</v>
      </c>
      <c r="E13628" s="22" t="s">
        <v>8</v>
      </c>
      <c r="F13628" s="22" t="s">
        <v>70</v>
      </c>
      <c r="G13628" s="1">
        <v>24753.200000000001</v>
      </c>
    </row>
    <row r="13629" spans="2:7">
      <c r="B13629" s="22" t="s">
        <v>263</v>
      </c>
      <c r="C13629" s="22" t="s">
        <v>7</v>
      </c>
      <c r="D13629" s="22" t="s">
        <v>5</v>
      </c>
      <c r="E13629" s="22" t="s">
        <v>14</v>
      </c>
      <c r="F13629" s="22" t="s">
        <v>9</v>
      </c>
      <c r="G13629" s="1">
        <v>1630795.14</v>
      </c>
    </row>
    <row r="13630" spans="2:7">
      <c r="B13630" s="22" t="s">
        <v>263</v>
      </c>
      <c r="C13630" s="22" t="s">
        <v>7</v>
      </c>
      <c r="D13630" s="22" t="s">
        <v>5</v>
      </c>
      <c r="E13630" s="22" t="s">
        <v>14</v>
      </c>
      <c r="F13630" s="22" t="s">
        <v>10</v>
      </c>
      <c r="G13630" s="1">
        <v>37357.17</v>
      </c>
    </row>
    <row r="13631" spans="2:7">
      <c r="B13631" s="22" t="s">
        <v>263</v>
      </c>
      <c r="C13631" s="22" t="s">
        <v>7</v>
      </c>
      <c r="D13631" s="22" t="s">
        <v>5</v>
      </c>
      <c r="E13631" s="22" t="s">
        <v>14</v>
      </c>
      <c r="F13631" s="22" t="s">
        <v>11</v>
      </c>
      <c r="G13631" s="1">
        <v>46194.58</v>
      </c>
    </row>
    <row r="13632" spans="2:7">
      <c r="B13632" s="22" t="s">
        <v>263</v>
      </c>
      <c r="C13632" s="22" t="s">
        <v>7</v>
      </c>
      <c r="D13632" s="22" t="s">
        <v>5</v>
      </c>
      <c r="E13632" s="22" t="s">
        <v>14</v>
      </c>
      <c r="F13632" s="22" t="s">
        <v>12</v>
      </c>
      <c r="G13632" s="1">
        <v>20215.900000000001</v>
      </c>
    </row>
    <row r="13633" spans="2:7">
      <c r="B13633" s="22" t="s">
        <v>263</v>
      </c>
      <c r="C13633" s="22" t="s">
        <v>7</v>
      </c>
      <c r="D13633" s="22" t="s">
        <v>5</v>
      </c>
      <c r="E13633" s="22" t="s">
        <v>14</v>
      </c>
      <c r="F13633" s="22" t="s">
        <v>13</v>
      </c>
      <c r="G13633" s="1">
        <v>157189.93</v>
      </c>
    </row>
    <row r="13634" spans="2:7">
      <c r="B13634" s="22" t="s">
        <v>263</v>
      </c>
      <c r="C13634" s="22" t="s">
        <v>7</v>
      </c>
      <c r="D13634" s="22" t="s">
        <v>5</v>
      </c>
      <c r="E13634" s="22" t="s">
        <v>15</v>
      </c>
      <c r="F13634" s="22" t="s">
        <v>17</v>
      </c>
      <c r="G13634" s="1">
        <v>8683.2800000000007</v>
      </c>
    </row>
    <row r="13635" spans="2:7">
      <c r="B13635" s="22" t="s">
        <v>263</v>
      </c>
      <c r="C13635" s="22" t="s">
        <v>7</v>
      </c>
      <c r="D13635" s="22" t="s">
        <v>5</v>
      </c>
      <c r="E13635" s="22" t="s">
        <v>15</v>
      </c>
      <c r="F13635" s="22" t="s">
        <v>18</v>
      </c>
      <c r="G13635" s="1">
        <v>2206.64</v>
      </c>
    </row>
    <row r="13636" spans="2:7">
      <c r="B13636" s="22" t="s">
        <v>263</v>
      </c>
      <c r="C13636" s="22" t="s">
        <v>7</v>
      </c>
      <c r="D13636" s="22" t="s">
        <v>5</v>
      </c>
      <c r="E13636" s="22" t="s">
        <v>15</v>
      </c>
      <c r="F13636" s="22" t="s">
        <v>19</v>
      </c>
      <c r="G13636" s="1">
        <v>3699.6</v>
      </c>
    </row>
    <row r="13637" spans="2:7">
      <c r="B13637" s="22" t="s">
        <v>263</v>
      </c>
      <c r="C13637" s="22" t="s">
        <v>7</v>
      </c>
      <c r="D13637" s="22" t="s">
        <v>5</v>
      </c>
      <c r="E13637" s="22" t="s">
        <v>15</v>
      </c>
      <c r="F13637" s="22" t="s">
        <v>20</v>
      </c>
      <c r="G13637" s="1">
        <v>33853.56</v>
      </c>
    </row>
    <row r="13638" spans="2:7">
      <c r="B13638" s="22" t="s">
        <v>263</v>
      </c>
      <c r="C13638" s="22" t="s">
        <v>7</v>
      </c>
      <c r="D13638" s="22" t="s">
        <v>5</v>
      </c>
      <c r="E13638" s="22" t="s">
        <v>15</v>
      </c>
      <c r="F13638" s="22" t="s">
        <v>142</v>
      </c>
      <c r="G13638" s="1">
        <v>317.24</v>
      </c>
    </row>
    <row r="13639" spans="2:7">
      <c r="B13639" s="22" t="s">
        <v>263</v>
      </c>
      <c r="C13639" s="22" t="s">
        <v>7</v>
      </c>
      <c r="D13639" s="22" t="s">
        <v>5</v>
      </c>
      <c r="E13639" s="22" t="s">
        <v>15</v>
      </c>
      <c r="F13639" s="22" t="s">
        <v>21</v>
      </c>
      <c r="G13639" s="1">
        <v>6673.55</v>
      </c>
    </row>
    <row r="13640" spans="2:7">
      <c r="B13640" s="22" t="s">
        <v>263</v>
      </c>
      <c r="C13640" s="22" t="s">
        <v>7</v>
      </c>
      <c r="D13640" s="22" t="s">
        <v>5</v>
      </c>
      <c r="E13640" s="22" t="s">
        <v>15</v>
      </c>
      <c r="F13640" s="22" t="s">
        <v>22</v>
      </c>
      <c r="G13640" s="1">
        <v>2863.54</v>
      </c>
    </row>
    <row r="13641" spans="2:7">
      <c r="B13641" s="22" t="s">
        <v>263</v>
      </c>
      <c r="C13641" s="22" t="s">
        <v>7</v>
      </c>
      <c r="D13641" s="22" t="s">
        <v>5</v>
      </c>
      <c r="E13641" s="22" t="s">
        <v>15</v>
      </c>
      <c r="F13641" s="22" t="s">
        <v>23</v>
      </c>
      <c r="G13641" s="1">
        <v>100.62</v>
      </c>
    </row>
    <row r="13642" spans="2:7">
      <c r="B13642" s="22" t="s">
        <v>263</v>
      </c>
      <c r="C13642" s="22" t="s">
        <v>7</v>
      </c>
      <c r="D13642" s="22" t="s">
        <v>5</v>
      </c>
      <c r="E13642" s="22" t="s">
        <v>15</v>
      </c>
      <c r="F13642" s="22" t="s">
        <v>24</v>
      </c>
      <c r="G13642" s="1">
        <v>530.13</v>
      </c>
    </row>
    <row r="13643" spans="2:7">
      <c r="B13643" s="22" t="s">
        <v>263</v>
      </c>
      <c r="C13643" s="22" t="s">
        <v>7</v>
      </c>
      <c r="D13643" s="22" t="s">
        <v>5</v>
      </c>
      <c r="E13643" s="22" t="s">
        <v>15</v>
      </c>
      <c r="F13643" s="22" t="s">
        <v>25</v>
      </c>
      <c r="G13643" s="1">
        <v>496034.39</v>
      </c>
    </row>
    <row r="13644" spans="2:7">
      <c r="B13644" s="22" t="s">
        <v>263</v>
      </c>
      <c r="C13644" s="22" t="s">
        <v>7</v>
      </c>
      <c r="D13644" s="22" t="s">
        <v>5</v>
      </c>
      <c r="E13644" s="22" t="s">
        <v>15</v>
      </c>
      <c r="F13644" s="22" t="s">
        <v>26</v>
      </c>
      <c r="G13644" s="1">
        <v>457914.84</v>
      </c>
    </row>
    <row r="13645" spans="2:7">
      <c r="B13645" s="22" t="s">
        <v>263</v>
      </c>
      <c r="C13645" s="22" t="s">
        <v>7</v>
      </c>
      <c r="D13645" s="22" t="s">
        <v>5</v>
      </c>
      <c r="E13645" s="22" t="s">
        <v>15</v>
      </c>
      <c r="F13645" s="22" t="s">
        <v>27</v>
      </c>
      <c r="G13645" s="1">
        <v>1650235.24</v>
      </c>
    </row>
    <row r="13646" spans="2:7">
      <c r="B13646" s="22" t="s">
        <v>263</v>
      </c>
      <c r="C13646" s="22" t="s">
        <v>7</v>
      </c>
      <c r="D13646" s="22" t="s">
        <v>5</v>
      </c>
      <c r="E13646" s="22" t="s">
        <v>15</v>
      </c>
      <c r="F13646" s="22" t="s">
        <v>72</v>
      </c>
      <c r="G13646" s="1">
        <v>126560.85</v>
      </c>
    </row>
    <row r="13647" spans="2:7">
      <c r="B13647" s="22" t="s">
        <v>263</v>
      </c>
      <c r="C13647" s="22" t="s">
        <v>7</v>
      </c>
      <c r="D13647" s="22" t="s">
        <v>5</v>
      </c>
      <c r="E13647" s="22" t="s">
        <v>28</v>
      </c>
      <c r="F13647" s="22" t="s">
        <v>29</v>
      </c>
      <c r="G13647" s="1">
        <v>228137.47</v>
      </c>
    </row>
    <row r="13648" spans="2:7">
      <c r="B13648" s="22" t="s">
        <v>263</v>
      </c>
      <c r="C13648" s="22" t="s">
        <v>7</v>
      </c>
      <c r="D13648" s="22" t="s">
        <v>5</v>
      </c>
      <c r="E13648" s="22" t="s">
        <v>28</v>
      </c>
      <c r="F13648" s="22" t="s">
        <v>30</v>
      </c>
      <c r="G13648" s="1">
        <v>42187.33</v>
      </c>
    </row>
    <row r="13649" spans="2:7">
      <c r="B13649" s="22" t="s">
        <v>263</v>
      </c>
      <c r="C13649" s="22" t="s">
        <v>7</v>
      </c>
      <c r="D13649" s="22" t="s">
        <v>5</v>
      </c>
      <c r="E13649" s="22" t="s">
        <v>28</v>
      </c>
      <c r="F13649" s="22" t="s">
        <v>31</v>
      </c>
      <c r="G13649" s="1">
        <v>109671.21</v>
      </c>
    </row>
    <row r="13650" spans="2:7">
      <c r="B13650" s="22" t="s">
        <v>263</v>
      </c>
      <c r="C13650" s="22" t="s">
        <v>7</v>
      </c>
      <c r="D13650" s="22" t="s">
        <v>5</v>
      </c>
      <c r="E13650" s="22" t="s">
        <v>28</v>
      </c>
      <c r="F13650" s="22" t="s">
        <v>32</v>
      </c>
      <c r="G13650" s="1">
        <v>18334.810000000001</v>
      </c>
    </row>
    <row r="13651" spans="2:7">
      <c r="B13651" s="22" t="s">
        <v>263</v>
      </c>
      <c r="C13651" s="22" t="s">
        <v>7</v>
      </c>
      <c r="D13651" s="22" t="s">
        <v>5</v>
      </c>
      <c r="E13651" s="22" t="s">
        <v>28</v>
      </c>
      <c r="F13651" s="22" t="s">
        <v>33</v>
      </c>
      <c r="G13651" s="1">
        <v>75995.520000000004</v>
      </c>
    </row>
    <row r="13652" spans="2:7">
      <c r="B13652" s="22" t="s">
        <v>263</v>
      </c>
      <c r="C13652" s="22" t="s">
        <v>7</v>
      </c>
      <c r="D13652" s="22" t="s">
        <v>5</v>
      </c>
      <c r="E13652" s="22" t="s">
        <v>34</v>
      </c>
      <c r="F13652" s="22" t="s">
        <v>35</v>
      </c>
      <c r="G13652" s="1">
        <v>70946.91</v>
      </c>
    </row>
    <row r="13653" spans="2:7">
      <c r="B13653" s="22" t="s">
        <v>263</v>
      </c>
      <c r="C13653" s="22" t="s">
        <v>7</v>
      </c>
      <c r="D13653" s="22" t="s">
        <v>5</v>
      </c>
      <c r="E13653" s="22" t="s">
        <v>34</v>
      </c>
      <c r="F13653" s="22" t="s">
        <v>36</v>
      </c>
      <c r="G13653" s="1">
        <v>29015.05</v>
      </c>
    </row>
    <row r="13654" spans="2:7">
      <c r="B13654" s="22" t="s">
        <v>263</v>
      </c>
      <c r="C13654" s="22" t="s">
        <v>7</v>
      </c>
      <c r="D13654" s="22" t="s">
        <v>5</v>
      </c>
      <c r="E13654" s="22" t="s">
        <v>34</v>
      </c>
      <c r="F13654" s="22" t="s">
        <v>73</v>
      </c>
      <c r="G13654" s="1">
        <v>112166</v>
      </c>
    </row>
    <row r="13655" spans="2:7">
      <c r="B13655" s="22" t="s">
        <v>263</v>
      </c>
      <c r="C13655" s="22" t="s">
        <v>7</v>
      </c>
      <c r="D13655" s="22" t="s">
        <v>5</v>
      </c>
      <c r="E13655" s="22" t="s">
        <v>34</v>
      </c>
      <c r="F13655" s="22" t="s">
        <v>38</v>
      </c>
      <c r="G13655" s="1">
        <v>30769</v>
      </c>
    </row>
    <row r="13656" spans="2:7">
      <c r="B13656" s="22" t="s">
        <v>263</v>
      </c>
      <c r="C13656" s="22" t="s">
        <v>7</v>
      </c>
      <c r="D13656" s="22" t="s">
        <v>5</v>
      </c>
      <c r="E13656" s="22" t="s">
        <v>34</v>
      </c>
      <c r="F13656" s="22" t="s">
        <v>39</v>
      </c>
      <c r="G13656" s="1">
        <v>291798.09000000003</v>
      </c>
    </row>
    <row r="13657" spans="2:7">
      <c r="B13657" s="22" t="s">
        <v>263</v>
      </c>
      <c r="C13657" s="22" t="s">
        <v>7</v>
      </c>
      <c r="D13657" s="22" t="s">
        <v>5</v>
      </c>
      <c r="E13657" s="22" t="s">
        <v>34</v>
      </c>
      <c r="F13657" s="22" t="s">
        <v>42</v>
      </c>
      <c r="G13657" s="1">
        <v>52126.97</v>
      </c>
    </row>
    <row r="13658" spans="2:7">
      <c r="B13658" s="22" t="s">
        <v>263</v>
      </c>
      <c r="C13658" s="22" t="s">
        <v>7</v>
      </c>
      <c r="D13658" s="22" t="s">
        <v>5</v>
      </c>
      <c r="E13658" s="22" t="s">
        <v>34</v>
      </c>
      <c r="F13658" s="22" t="s">
        <v>43</v>
      </c>
      <c r="G13658" s="1">
        <v>33712.07</v>
      </c>
    </row>
    <row r="13659" spans="2:7">
      <c r="B13659" s="22" t="s">
        <v>263</v>
      </c>
      <c r="C13659" s="22" t="s">
        <v>7</v>
      </c>
      <c r="D13659" s="22" t="s">
        <v>5</v>
      </c>
      <c r="E13659" s="22" t="s">
        <v>34</v>
      </c>
      <c r="F13659" s="22" t="s">
        <v>44</v>
      </c>
      <c r="G13659" s="1">
        <v>825.2</v>
      </c>
    </row>
    <row r="13660" spans="2:7">
      <c r="B13660" s="22" t="s">
        <v>263</v>
      </c>
      <c r="C13660" s="22" t="s">
        <v>7</v>
      </c>
      <c r="D13660" s="22" t="s">
        <v>5</v>
      </c>
      <c r="E13660" s="22" t="s">
        <v>34</v>
      </c>
      <c r="F13660" s="22" t="s">
        <v>45</v>
      </c>
      <c r="G13660" s="1">
        <v>2409.85</v>
      </c>
    </row>
    <row r="13661" spans="2:7">
      <c r="B13661" s="22" t="s">
        <v>263</v>
      </c>
      <c r="C13661" s="22" t="s">
        <v>7</v>
      </c>
      <c r="D13661" s="22" t="s">
        <v>5</v>
      </c>
      <c r="E13661" s="22" t="s">
        <v>34</v>
      </c>
      <c r="F13661" s="22" t="s">
        <v>46</v>
      </c>
      <c r="G13661" s="1">
        <v>15314.7</v>
      </c>
    </row>
    <row r="13662" spans="2:7">
      <c r="B13662" s="22" t="s">
        <v>263</v>
      </c>
      <c r="C13662" s="22" t="s">
        <v>7</v>
      </c>
      <c r="D13662" s="22" t="s">
        <v>5</v>
      </c>
      <c r="E13662" s="22" t="s">
        <v>34</v>
      </c>
      <c r="F13662" s="22" t="s">
        <v>47</v>
      </c>
      <c r="G13662" s="1">
        <v>81437.97</v>
      </c>
    </row>
    <row r="13663" spans="2:7">
      <c r="B13663" s="22" t="s">
        <v>263</v>
      </c>
      <c r="C13663" s="22" t="s">
        <v>7</v>
      </c>
      <c r="D13663" s="22" t="s">
        <v>5</v>
      </c>
      <c r="E13663" s="22" t="s">
        <v>34</v>
      </c>
      <c r="F13663" s="22" t="s">
        <v>48</v>
      </c>
      <c r="G13663" s="1">
        <v>5794.71</v>
      </c>
    </row>
    <row r="13664" spans="2:7">
      <c r="B13664" s="22" t="s">
        <v>263</v>
      </c>
      <c r="C13664" s="22" t="s">
        <v>7</v>
      </c>
      <c r="D13664" s="22" t="s">
        <v>5</v>
      </c>
      <c r="E13664" s="22" t="s">
        <v>34</v>
      </c>
      <c r="F13664" s="22" t="s">
        <v>75</v>
      </c>
      <c r="G13664" s="1">
        <v>23352.62</v>
      </c>
    </row>
    <row r="13665" spans="2:7">
      <c r="B13665" s="22" t="s">
        <v>263</v>
      </c>
      <c r="C13665" s="22" t="s">
        <v>7</v>
      </c>
      <c r="D13665" s="22" t="s">
        <v>5</v>
      </c>
      <c r="E13665" s="22" t="s">
        <v>34</v>
      </c>
      <c r="F13665" s="22" t="s">
        <v>67</v>
      </c>
      <c r="G13665" s="1">
        <v>14918.87</v>
      </c>
    </row>
    <row r="13666" spans="2:7">
      <c r="B13666" s="22" t="s">
        <v>263</v>
      </c>
      <c r="C13666" s="22" t="s">
        <v>7</v>
      </c>
      <c r="D13666" s="22" t="s">
        <v>5</v>
      </c>
      <c r="E13666" s="22" t="s">
        <v>34</v>
      </c>
      <c r="F13666" s="22" t="s">
        <v>49</v>
      </c>
      <c r="G13666" s="1">
        <v>34109.35</v>
      </c>
    </row>
    <row r="13667" spans="2:7">
      <c r="B13667" s="22" t="s">
        <v>263</v>
      </c>
      <c r="C13667" s="22" t="s">
        <v>7</v>
      </c>
      <c r="D13667" s="22" t="s">
        <v>5</v>
      </c>
      <c r="E13667" s="22" t="s">
        <v>34</v>
      </c>
      <c r="F13667" s="22" t="s">
        <v>50</v>
      </c>
      <c r="G13667" s="1">
        <v>29931</v>
      </c>
    </row>
    <row r="13668" spans="2:7">
      <c r="B13668" s="22" t="s">
        <v>263</v>
      </c>
      <c r="C13668" s="22" t="s">
        <v>7</v>
      </c>
      <c r="D13668" s="22" t="s">
        <v>5</v>
      </c>
      <c r="E13668" s="22" t="s">
        <v>34</v>
      </c>
      <c r="F13668" s="22" t="s">
        <v>51</v>
      </c>
      <c r="G13668" s="1">
        <v>1236</v>
      </c>
    </row>
    <row r="13669" spans="2:7">
      <c r="B13669" s="22" t="s">
        <v>263</v>
      </c>
      <c r="C13669" s="22" t="s">
        <v>7</v>
      </c>
      <c r="D13669" s="22" t="s">
        <v>5</v>
      </c>
      <c r="E13669" s="22" t="s">
        <v>34</v>
      </c>
      <c r="F13669" s="22" t="s">
        <v>54</v>
      </c>
      <c r="G13669" s="1">
        <v>9004.26</v>
      </c>
    </row>
    <row r="13670" spans="2:7">
      <c r="B13670" s="22" t="s">
        <v>263</v>
      </c>
      <c r="C13670" s="22" t="s">
        <v>7</v>
      </c>
      <c r="D13670" s="22" t="s">
        <v>5</v>
      </c>
      <c r="E13670" s="22" t="s">
        <v>34</v>
      </c>
      <c r="F13670" s="22" t="s">
        <v>55</v>
      </c>
      <c r="G13670" s="1">
        <v>5369.7</v>
      </c>
    </row>
    <row r="13671" spans="2:7">
      <c r="B13671" s="22" t="s">
        <v>263</v>
      </c>
      <c r="C13671" s="22" t="s">
        <v>7</v>
      </c>
      <c r="D13671" s="22" t="s">
        <v>5</v>
      </c>
      <c r="E13671" s="22" t="s">
        <v>34</v>
      </c>
      <c r="F13671" s="22" t="s">
        <v>56</v>
      </c>
      <c r="G13671" s="1">
        <v>57892.3</v>
      </c>
    </row>
    <row r="13672" spans="2:7">
      <c r="B13672" s="22" t="s">
        <v>263</v>
      </c>
      <c r="C13672" s="22" t="s">
        <v>7</v>
      </c>
      <c r="D13672" s="22" t="s">
        <v>5</v>
      </c>
      <c r="E13672" s="22" t="s">
        <v>34</v>
      </c>
      <c r="F13672" s="22" t="s">
        <v>57</v>
      </c>
      <c r="G13672" s="1">
        <v>144186.76</v>
      </c>
    </row>
    <row r="13673" spans="2:7">
      <c r="B13673" s="22" t="s">
        <v>263</v>
      </c>
      <c r="C13673" s="22" t="s">
        <v>7</v>
      </c>
      <c r="D13673" s="22" t="s">
        <v>5</v>
      </c>
      <c r="E13673" s="22" t="s">
        <v>34</v>
      </c>
      <c r="F13673" s="22" t="s">
        <v>58</v>
      </c>
      <c r="G13673" s="1">
        <v>25308.63</v>
      </c>
    </row>
    <row r="13674" spans="2:7">
      <c r="B13674" s="22" t="s">
        <v>263</v>
      </c>
      <c r="C13674" s="22" t="s">
        <v>7</v>
      </c>
      <c r="D13674" s="22" t="s">
        <v>5</v>
      </c>
      <c r="E13674" s="22" t="s">
        <v>59</v>
      </c>
      <c r="F13674" s="22" t="s">
        <v>55</v>
      </c>
      <c r="G13674" s="1">
        <v>27668.28</v>
      </c>
    </row>
    <row r="13675" spans="2:7">
      <c r="B13675" s="22" t="s">
        <v>263</v>
      </c>
      <c r="C13675" s="22" t="s">
        <v>7</v>
      </c>
      <c r="D13675" s="22" t="s">
        <v>7</v>
      </c>
      <c r="E13675" s="22" t="s">
        <v>5</v>
      </c>
      <c r="F13675" s="22" t="s">
        <v>6</v>
      </c>
      <c r="G13675" s="1">
        <v>87845.63</v>
      </c>
    </row>
    <row r="13676" spans="2:7">
      <c r="B13676" s="22" t="s">
        <v>263</v>
      </c>
      <c r="C13676" s="22" t="s">
        <v>7</v>
      </c>
      <c r="D13676" s="22" t="s">
        <v>7</v>
      </c>
      <c r="E13676" s="22" t="s">
        <v>8</v>
      </c>
      <c r="F13676" s="22" t="s">
        <v>9</v>
      </c>
      <c r="G13676" s="1">
        <v>630492.37</v>
      </c>
    </row>
    <row r="13677" spans="2:7">
      <c r="B13677" s="22" t="s">
        <v>263</v>
      </c>
      <c r="C13677" s="22" t="s">
        <v>7</v>
      </c>
      <c r="D13677" s="22" t="s">
        <v>7</v>
      </c>
      <c r="E13677" s="22" t="s">
        <v>8</v>
      </c>
      <c r="F13677" s="22" t="s">
        <v>10</v>
      </c>
      <c r="G13677" s="1">
        <v>73789.91</v>
      </c>
    </row>
    <row r="13678" spans="2:7">
      <c r="B13678" s="22" t="s">
        <v>263</v>
      </c>
      <c r="C13678" s="22" t="s">
        <v>7</v>
      </c>
      <c r="D13678" s="22" t="s">
        <v>7</v>
      </c>
      <c r="E13678" s="22" t="s">
        <v>8</v>
      </c>
      <c r="F13678" s="22" t="s">
        <v>11</v>
      </c>
      <c r="G13678" s="1">
        <v>12798.47</v>
      </c>
    </row>
    <row r="13679" spans="2:7">
      <c r="B13679" s="22" t="s">
        <v>263</v>
      </c>
      <c r="C13679" s="22" t="s">
        <v>7</v>
      </c>
      <c r="D13679" s="22" t="s">
        <v>7</v>
      </c>
      <c r="E13679" s="22" t="s">
        <v>8</v>
      </c>
      <c r="F13679" s="22" t="s">
        <v>12</v>
      </c>
      <c r="G13679" s="1">
        <v>3504.38</v>
      </c>
    </row>
    <row r="13680" spans="2:7">
      <c r="B13680" s="22" t="s">
        <v>263</v>
      </c>
      <c r="C13680" s="22" t="s">
        <v>7</v>
      </c>
      <c r="D13680" s="22" t="s">
        <v>7</v>
      </c>
      <c r="E13680" s="22" t="s">
        <v>8</v>
      </c>
      <c r="F13680" s="22" t="s">
        <v>13</v>
      </c>
      <c r="G13680" s="1">
        <v>60115.75</v>
      </c>
    </row>
    <row r="13681" spans="2:7">
      <c r="B13681" s="22" t="s">
        <v>263</v>
      </c>
      <c r="C13681" s="22" t="s">
        <v>7</v>
      </c>
      <c r="D13681" s="22" t="s">
        <v>7</v>
      </c>
      <c r="E13681" s="22" t="s">
        <v>14</v>
      </c>
      <c r="F13681" s="22" t="s">
        <v>9</v>
      </c>
      <c r="G13681" s="1">
        <v>21549</v>
      </c>
    </row>
    <row r="13682" spans="2:7">
      <c r="B13682" s="22" t="s">
        <v>263</v>
      </c>
      <c r="C13682" s="22" t="s">
        <v>7</v>
      </c>
      <c r="D13682" s="22" t="s">
        <v>7</v>
      </c>
      <c r="E13682" s="22" t="s">
        <v>14</v>
      </c>
      <c r="F13682" s="22" t="s">
        <v>10</v>
      </c>
      <c r="G13682" s="1">
        <v>268.02</v>
      </c>
    </row>
    <row r="13683" spans="2:7">
      <c r="B13683" s="22" t="s">
        <v>263</v>
      </c>
      <c r="C13683" s="22" t="s">
        <v>7</v>
      </c>
      <c r="D13683" s="22" t="s">
        <v>7</v>
      </c>
      <c r="E13683" s="22" t="s">
        <v>14</v>
      </c>
      <c r="F13683" s="22" t="s">
        <v>11</v>
      </c>
      <c r="G13683" s="1">
        <v>1642</v>
      </c>
    </row>
    <row r="13684" spans="2:7">
      <c r="B13684" s="22" t="s">
        <v>263</v>
      </c>
      <c r="C13684" s="22" t="s">
        <v>7</v>
      </c>
      <c r="D13684" s="22" t="s">
        <v>7</v>
      </c>
      <c r="E13684" s="22" t="s">
        <v>14</v>
      </c>
      <c r="F13684" s="22" t="s">
        <v>12</v>
      </c>
      <c r="G13684" s="1">
        <v>23789.39</v>
      </c>
    </row>
    <row r="13685" spans="2:7">
      <c r="B13685" s="22" t="s">
        <v>263</v>
      </c>
      <c r="C13685" s="22" t="s">
        <v>7</v>
      </c>
      <c r="D13685" s="22" t="s">
        <v>7</v>
      </c>
      <c r="E13685" s="22" t="s">
        <v>14</v>
      </c>
      <c r="F13685" s="22" t="s">
        <v>13</v>
      </c>
      <c r="G13685" s="1">
        <v>9267.7000000000007</v>
      </c>
    </row>
    <row r="13686" spans="2:7">
      <c r="B13686" s="22" t="s">
        <v>263</v>
      </c>
      <c r="C13686" s="22" t="s">
        <v>7</v>
      </c>
      <c r="D13686" s="22" t="s">
        <v>7</v>
      </c>
      <c r="E13686" s="22" t="s">
        <v>15</v>
      </c>
      <c r="F13686" s="22" t="s">
        <v>17</v>
      </c>
      <c r="G13686" s="1">
        <v>53065.05</v>
      </c>
    </row>
    <row r="13687" spans="2:7">
      <c r="B13687" s="22" t="s">
        <v>263</v>
      </c>
      <c r="C13687" s="22" t="s">
        <v>7</v>
      </c>
      <c r="D13687" s="22" t="s">
        <v>7</v>
      </c>
      <c r="E13687" s="22" t="s">
        <v>15</v>
      </c>
      <c r="F13687" s="22" t="s">
        <v>18</v>
      </c>
      <c r="G13687" s="1">
        <v>2603.6</v>
      </c>
    </row>
    <row r="13688" spans="2:7">
      <c r="B13688" s="22" t="s">
        <v>263</v>
      </c>
      <c r="C13688" s="22" t="s">
        <v>7</v>
      </c>
      <c r="D13688" s="22" t="s">
        <v>7</v>
      </c>
      <c r="E13688" s="22" t="s">
        <v>15</v>
      </c>
      <c r="F13688" s="22" t="s">
        <v>19</v>
      </c>
      <c r="G13688" s="1">
        <v>92531.85</v>
      </c>
    </row>
    <row r="13689" spans="2:7">
      <c r="B13689" s="22" t="s">
        <v>263</v>
      </c>
      <c r="C13689" s="22" t="s">
        <v>7</v>
      </c>
      <c r="D13689" s="22" t="s">
        <v>7</v>
      </c>
      <c r="E13689" s="22" t="s">
        <v>15</v>
      </c>
      <c r="F13689" s="22" t="s">
        <v>20</v>
      </c>
      <c r="G13689" s="1">
        <v>3285.01</v>
      </c>
    </row>
    <row r="13690" spans="2:7">
      <c r="B13690" s="22" t="s">
        <v>263</v>
      </c>
      <c r="C13690" s="22" t="s">
        <v>7</v>
      </c>
      <c r="D13690" s="22" t="s">
        <v>7</v>
      </c>
      <c r="E13690" s="22" t="s">
        <v>15</v>
      </c>
      <c r="F13690" s="22" t="s">
        <v>21</v>
      </c>
      <c r="G13690" s="1">
        <v>2528.91</v>
      </c>
    </row>
    <row r="13691" spans="2:7">
      <c r="B13691" s="22" t="s">
        <v>263</v>
      </c>
      <c r="C13691" s="22" t="s">
        <v>7</v>
      </c>
      <c r="D13691" s="22" t="s">
        <v>7</v>
      </c>
      <c r="E13691" s="22" t="s">
        <v>15</v>
      </c>
      <c r="F13691" s="22" t="s">
        <v>22</v>
      </c>
      <c r="G13691" s="1">
        <v>142.84</v>
      </c>
    </row>
    <row r="13692" spans="2:7">
      <c r="B13692" s="22" t="s">
        <v>263</v>
      </c>
      <c r="C13692" s="22" t="s">
        <v>7</v>
      </c>
      <c r="D13692" s="22" t="s">
        <v>7</v>
      </c>
      <c r="E13692" s="22" t="s">
        <v>15</v>
      </c>
      <c r="F13692" s="22" t="s">
        <v>23</v>
      </c>
      <c r="G13692" s="1">
        <v>3224.03</v>
      </c>
    </row>
    <row r="13693" spans="2:7">
      <c r="B13693" s="22" t="s">
        <v>263</v>
      </c>
      <c r="C13693" s="22" t="s">
        <v>7</v>
      </c>
      <c r="D13693" s="22" t="s">
        <v>7</v>
      </c>
      <c r="E13693" s="22" t="s">
        <v>15</v>
      </c>
      <c r="F13693" s="22" t="s">
        <v>24</v>
      </c>
      <c r="G13693" s="1">
        <v>187.3</v>
      </c>
    </row>
    <row r="13694" spans="2:7">
      <c r="B13694" s="22" t="s">
        <v>263</v>
      </c>
      <c r="C13694" s="22" t="s">
        <v>7</v>
      </c>
      <c r="D13694" s="22" t="s">
        <v>7</v>
      </c>
      <c r="E13694" s="22" t="s">
        <v>15</v>
      </c>
      <c r="F13694" s="22" t="s">
        <v>25</v>
      </c>
      <c r="G13694" s="1">
        <v>85433.85</v>
      </c>
    </row>
    <row r="13695" spans="2:7">
      <c r="B13695" s="22" t="s">
        <v>263</v>
      </c>
      <c r="C13695" s="22" t="s">
        <v>7</v>
      </c>
      <c r="D13695" s="22" t="s">
        <v>7</v>
      </c>
      <c r="E13695" s="22" t="s">
        <v>15</v>
      </c>
      <c r="F13695" s="22" t="s">
        <v>26</v>
      </c>
      <c r="G13695" s="1">
        <v>8257.34</v>
      </c>
    </row>
    <row r="13696" spans="2:7">
      <c r="B13696" s="22" t="s">
        <v>263</v>
      </c>
      <c r="C13696" s="22" t="s">
        <v>7</v>
      </c>
      <c r="D13696" s="22" t="s">
        <v>7</v>
      </c>
      <c r="E13696" s="22" t="s">
        <v>15</v>
      </c>
      <c r="F13696" s="22" t="s">
        <v>27</v>
      </c>
      <c r="G13696" s="1">
        <v>25616.68</v>
      </c>
    </row>
    <row r="13697" spans="2:7">
      <c r="B13697" s="22" t="s">
        <v>263</v>
      </c>
      <c r="C13697" s="22" t="s">
        <v>7</v>
      </c>
      <c r="D13697" s="22" t="s">
        <v>7</v>
      </c>
      <c r="E13697" s="22" t="s">
        <v>15</v>
      </c>
      <c r="F13697" s="22" t="s">
        <v>72</v>
      </c>
      <c r="G13697" s="1">
        <v>201.7</v>
      </c>
    </row>
    <row r="13698" spans="2:7">
      <c r="B13698" s="22" t="s">
        <v>263</v>
      </c>
      <c r="C13698" s="22" t="s">
        <v>7</v>
      </c>
      <c r="D13698" s="22" t="s">
        <v>7</v>
      </c>
      <c r="E13698" s="22" t="s">
        <v>28</v>
      </c>
      <c r="F13698" s="22" t="s">
        <v>29</v>
      </c>
      <c r="G13698" s="1">
        <v>64195.63</v>
      </c>
    </row>
    <row r="13699" spans="2:7">
      <c r="B13699" s="22" t="s">
        <v>263</v>
      </c>
      <c r="C13699" s="22" t="s">
        <v>7</v>
      </c>
      <c r="D13699" s="22" t="s">
        <v>7</v>
      </c>
      <c r="E13699" s="22" t="s">
        <v>34</v>
      </c>
      <c r="F13699" s="22" t="s">
        <v>37</v>
      </c>
      <c r="G13699" s="1">
        <v>391009.15</v>
      </c>
    </row>
    <row r="13700" spans="2:7">
      <c r="B13700" s="22" t="s">
        <v>263</v>
      </c>
      <c r="C13700" s="22" t="s">
        <v>7</v>
      </c>
      <c r="D13700" s="22" t="s">
        <v>7</v>
      </c>
      <c r="E13700" s="22" t="s">
        <v>34</v>
      </c>
      <c r="F13700" s="22" t="s">
        <v>41</v>
      </c>
      <c r="G13700" s="1">
        <v>18713.43</v>
      </c>
    </row>
    <row r="13701" spans="2:7">
      <c r="B13701" s="22" t="s">
        <v>263</v>
      </c>
      <c r="C13701" s="22" t="s">
        <v>7</v>
      </c>
      <c r="D13701" s="22" t="s">
        <v>7</v>
      </c>
      <c r="E13701" s="22" t="s">
        <v>34</v>
      </c>
      <c r="F13701" s="22" t="s">
        <v>42</v>
      </c>
      <c r="G13701" s="1">
        <v>24000</v>
      </c>
    </row>
    <row r="13702" spans="2:7">
      <c r="B13702" s="22" t="s">
        <v>263</v>
      </c>
      <c r="C13702" s="22" t="s">
        <v>7</v>
      </c>
      <c r="D13702" s="22" t="s">
        <v>7</v>
      </c>
      <c r="E13702" s="22" t="s">
        <v>34</v>
      </c>
      <c r="F13702" s="22" t="s">
        <v>49</v>
      </c>
      <c r="G13702" s="1">
        <v>109228.18</v>
      </c>
    </row>
    <row r="13703" spans="2:7">
      <c r="B13703" s="22" t="s">
        <v>263</v>
      </c>
      <c r="C13703" s="22" t="s">
        <v>7</v>
      </c>
      <c r="D13703" s="22" t="s">
        <v>7</v>
      </c>
      <c r="E13703" s="22" t="s">
        <v>34</v>
      </c>
      <c r="F13703" s="22" t="s">
        <v>56</v>
      </c>
      <c r="G13703" s="1">
        <v>24558.41</v>
      </c>
    </row>
    <row r="13704" spans="2:7">
      <c r="B13704" s="22" t="s">
        <v>264</v>
      </c>
      <c r="C13704" s="22" t="s">
        <v>7</v>
      </c>
      <c r="D13704" s="22" t="s">
        <v>5</v>
      </c>
      <c r="E13704" s="22" t="s">
        <v>5</v>
      </c>
      <c r="F13704" s="22" t="s">
        <v>6</v>
      </c>
      <c r="G13704" s="1">
        <v>727461.81</v>
      </c>
    </row>
    <row r="13705" spans="2:7">
      <c r="B13705" s="22" t="s">
        <v>264</v>
      </c>
      <c r="C13705" s="22" t="s">
        <v>7</v>
      </c>
      <c r="D13705" s="22" t="s">
        <v>5</v>
      </c>
      <c r="E13705" s="22" t="s">
        <v>7</v>
      </c>
      <c r="F13705" s="22" t="s">
        <v>6</v>
      </c>
      <c r="G13705" s="1">
        <v>-720864.67</v>
      </c>
    </row>
    <row r="13706" spans="2:7">
      <c r="B13706" s="22" t="s">
        <v>264</v>
      </c>
      <c r="C13706" s="22" t="s">
        <v>7</v>
      </c>
      <c r="D13706" s="22" t="s">
        <v>5</v>
      </c>
      <c r="E13706" s="22" t="s">
        <v>8</v>
      </c>
      <c r="F13706" s="22" t="s">
        <v>9</v>
      </c>
      <c r="G13706" s="1">
        <v>12455216.539999999</v>
      </c>
    </row>
    <row r="13707" spans="2:7">
      <c r="B13707" s="22" t="s">
        <v>264</v>
      </c>
      <c r="C13707" s="22" t="s">
        <v>7</v>
      </c>
      <c r="D13707" s="22" t="s">
        <v>5</v>
      </c>
      <c r="E13707" s="22" t="s">
        <v>8</v>
      </c>
      <c r="F13707" s="22" t="s">
        <v>10</v>
      </c>
      <c r="G13707" s="1">
        <v>45582</v>
      </c>
    </row>
    <row r="13708" spans="2:7">
      <c r="B13708" s="22" t="s">
        <v>264</v>
      </c>
      <c r="C13708" s="22" t="s">
        <v>7</v>
      </c>
      <c r="D13708" s="22" t="s">
        <v>5</v>
      </c>
      <c r="E13708" s="22" t="s">
        <v>8</v>
      </c>
      <c r="F13708" s="22" t="s">
        <v>11</v>
      </c>
      <c r="G13708" s="1">
        <v>129731.6</v>
      </c>
    </row>
    <row r="13709" spans="2:7">
      <c r="B13709" s="22" t="s">
        <v>264</v>
      </c>
      <c r="C13709" s="22" t="s">
        <v>7</v>
      </c>
      <c r="D13709" s="22" t="s">
        <v>5</v>
      </c>
      <c r="E13709" s="22" t="s">
        <v>8</v>
      </c>
      <c r="F13709" s="22" t="s">
        <v>12</v>
      </c>
      <c r="G13709" s="1">
        <v>107820.81</v>
      </c>
    </row>
    <row r="13710" spans="2:7">
      <c r="B13710" s="22" t="s">
        <v>264</v>
      </c>
      <c r="C13710" s="22" t="s">
        <v>7</v>
      </c>
      <c r="D13710" s="22" t="s">
        <v>5</v>
      </c>
      <c r="E13710" s="22" t="s">
        <v>8</v>
      </c>
      <c r="F13710" s="22" t="s">
        <v>13</v>
      </c>
      <c r="G13710" s="1">
        <v>38342.9</v>
      </c>
    </row>
    <row r="13711" spans="2:7">
      <c r="B13711" s="22" t="s">
        <v>264</v>
      </c>
      <c r="C13711" s="22" t="s">
        <v>7</v>
      </c>
      <c r="D13711" s="22" t="s">
        <v>5</v>
      </c>
      <c r="E13711" s="22" t="s">
        <v>8</v>
      </c>
      <c r="F13711" s="22" t="s">
        <v>70</v>
      </c>
      <c r="G13711" s="1">
        <v>89050</v>
      </c>
    </row>
    <row r="13712" spans="2:7">
      <c r="B13712" s="22" t="s">
        <v>264</v>
      </c>
      <c r="C13712" s="22" t="s">
        <v>7</v>
      </c>
      <c r="D13712" s="22" t="s">
        <v>5</v>
      </c>
      <c r="E13712" s="22" t="s">
        <v>14</v>
      </c>
      <c r="F13712" s="22" t="s">
        <v>9</v>
      </c>
      <c r="G13712" s="1">
        <v>4671662.45</v>
      </c>
    </row>
    <row r="13713" spans="2:7">
      <c r="B13713" s="22" t="s">
        <v>264</v>
      </c>
      <c r="C13713" s="22" t="s">
        <v>7</v>
      </c>
      <c r="D13713" s="22" t="s">
        <v>5</v>
      </c>
      <c r="E13713" s="22" t="s">
        <v>14</v>
      </c>
      <c r="F13713" s="22" t="s">
        <v>10</v>
      </c>
      <c r="G13713" s="1">
        <v>118290.79</v>
      </c>
    </row>
    <row r="13714" spans="2:7">
      <c r="B13714" s="22" t="s">
        <v>264</v>
      </c>
      <c r="C13714" s="22" t="s">
        <v>7</v>
      </c>
      <c r="D13714" s="22" t="s">
        <v>5</v>
      </c>
      <c r="E13714" s="22" t="s">
        <v>14</v>
      </c>
      <c r="F13714" s="22" t="s">
        <v>11</v>
      </c>
      <c r="G13714" s="1">
        <v>304753.61</v>
      </c>
    </row>
    <row r="13715" spans="2:7">
      <c r="B13715" s="22" t="s">
        <v>264</v>
      </c>
      <c r="C13715" s="22" t="s">
        <v>7</v>
      </c>
      <c r="D13715" s="22" t="s">
        <v>5</v>
      </c>
      <c r="E13715" s="22" t="s">
        <v>14</v>
      </c>
      <c r="F13715" s="22" t="s">
        <v>12</v>
      </c>
      <c r="G13715" s="1">
        <v>843.75</v>
      </c>
    </row>
    <row r="13716" spans="2:7">
      <c r="B13716" s="22" t="s">
        <v>264</v>
      </c>
      <c r="C13716" s="22" t="s">
        <v>7</v>
      </c>
      <c r="D13716" s="22" t="s">
        <v>5</v>
      </c>
      <c r="E13716" s="22" t="s">
        <v>14</v>
      </c>
      <c r="F13716" s="22" t="s">
        <v>13</v>
      </c>
      <c r="G13716" s="1">
        <v>19347.150000000001</v>
      </c>
    </row>
    <row r="13717" spans="2:7">
      <c r="B13717" s="22" t="s">
        <v>264</v>
      </c>
      <c r="C13717" s="22" t="s">
        <v>7</v>
      </c>
      <c r="D13717" s="22" t="s">
        <v>5</v>
      </c>
      <c r="E13717" s="22" t="s">
        <v>15</v>
      </c>
      <c r="F13717" s="22" t="s">
        <v>16</v>
      </c>
      <c r="G13717" s="1">
        <v>30616.19</v>
      </c>
    </row>
    <row r="13718" spans="2:7">
      <c r="B13718" s="22" t="s">
        <v>264</v>
      </c>
      <c r="C13718" s="22" t="s">
        <v>7</v>
      </c>
      <c r="D13718" s="22" t="s">
        <v>5</v>
      </c>
      <c r="E13718" s="22" t="s">
        <v>15</v>
      </c>
      <c r="F13718" s="22" t="s">
        <v>71</v>
      </c>
      <c r="G13718" s="1">
        <v>7861.27</v>
      </c>
    </row>
    <row r="13719" spans="2:7">
      <c r="B13719" s="22" t="s">
        <v>264</v>
      </c>
      <c r="C13719" s="22" t="s">
        <v>7</v>
      </c>
      <c r="D13719" s="22" t="s">
        <v>5</v>
      </c>
      <c r="E13719" s="22" t="s">
        <v>15</v>
      </c>
      <c r="F13719" s="22" t="s">
        <v>17</v>
      </c>
      <c r="G13719" s="1">
        <v>988544.4</v>
      </c>
    </row>
    <row r="13720" spans="2:7">
      <c r="B13720" s="22" t="s">
        <v>264</v>
      </c>
      <c r="C13720" s="22" t="s">
        <v>7</v>
      </c>
      <c r="D13720" s="22" t="s">
        <v>5</v>
      </c>
      <c r="E13720" s="22" t="s">
        <v>15</v>
      </c>
      <c r="F13720" s="22" t="s">
        <v>18</v>
      </c>
      <c r="G13720" s="1">
        <v>383969.41</v>
      </c>
    </row>
    <row r="13721" spans="2:7">
      <c r="B13721" s="22" t="s">
        <v>264</v>
      </c>
      <c r="C13721" s="22" t="s">
        <v>7</v>
      </c>
      <c r="D13721" s="22" t="s">
        <v>5</v>
      </c>
      <c r="E13721" s="22" t="s">
        <v>15</v>
      </c>
      <c r="F13721" s="22" t="s">
        <v>19</v>
      </c>
      <c r="G13721" s="1">
        <v>2010967.87</v>
      </c>
    </row>
    <row r="13722" spans="2:7">
      <c r="B13722" s="22" t="s">
        <v>264</v>
      </c>
      <c r="C13722" s="22" t="s">
        <v>7</v>
      </c>
      <c r="D13722" s="22" t="s">
        <v>5</v>
      </c>
      <c r="E13722" s="22" t="s">
        <v>15</v>
      </c>
      <c r="F13722" s="22" t="s">
        <v>20</v>
      </c>
      <c r="G13722" s="1">
        <v>648675</v>
      </c>
    </row>
    <row r="13723" spans="2:7">
      <c r="B13723" s="22" t="s">
        <v>264</v>
      </c>
      <c r="C13723" s="22" t="s">
        <v>7</v>
      </c>
      <c r="D13723" s="22" t="s">
        <v>5</v>
      </c>
      <c r="E13723" s="22" t="s">
        <v>15</v>
      </c>
      <c r="F13723" s="22" t="s">
        <v>97</v>
      </c>
      <c r="G13723" s="1">
        <v>0.08</v>
      </c>
    </row>
    <row r="13724" spans="2:7">
      <c r="B13724" s="22" t="s">
        <v>264</v>
      </c>
      <c r="C13724" s="22" t="s">
        <v>7</v>
      </c>
      <c r="D13724" s="22" t="s">
        <v>5</v>
      </c>
      <c r="E13724" s="22" t="s">
        <v>15</v>
      </c>
      <c r="F13724" s="22" t="s">
        <v>21</v>
      </c>
      <c r="G13724" s="1">
        <v>5149.24</v>
      </c>
    </row>
    <row r="13725" spans="2:7">
      <c r="B13725" s="22" t="s">
        <v>264</v>
      </c>
      <c r="C13725" s="22" t="s">
        <v>7</v>
      </c>
      <c r="D13725" s="22" t="s">
        <v>5</v>
      </c>
      <c r="E13725" s="22" t="s">
        <v>15</v>
      </c>
      <c r="F13725" s="22" t="s">
        <v>22</v>
      </c>
      <c r="G13725" s="1">
        <v>2903.72</v>
      </c>
    </row>
    <row r="13726" spans="2:7">
      <c r="B13726" s="22" t="s">
        <v>264</v>
      </c>
      <c r="C13726" s="22" t="s">
        <v>7</v>
      </c>
      <c r="D13726" s="22" t="s">
        <v>5</v>
      </c>
      <c r="E13726" s="22" t="s">
        <v>15</v>
      </c>
      <c r="F13726" s="22" t="s">
        <v>23</v>
      </c>
      <c r="G13726" s="1">
        <v>54588.94</v>
      </c>
    </row>
    <row r="13727" spans="2:7">
      <c r="B13727" s="22" t="s">
        <v>264</v>
      </c>
      <c r="C13727" s="22" t="s">
        <v>7</v>
      </c>
      <c r="D13727" s="22" t="s">
        <v>5</v>
      </c>
      <c r="E13727" s="22" t="s">
        <v>15</v>
      </c>
      <c r="F13727" s="22" t="s">
        <v>24</v>
      </c>
      <c r="G13727" s="1">
        <v>119734.64</v>
      </c>
    </row>
    <row r="13728" spans="2:7">
      <c r="B13728" s="22" t="s">
        <v>264</v>
      </c>
      <c r="C13728" s="22" t="s">
        <v>7</v>
      </c>
      <c r="D13728" s="22" t="s">
        <v>5</v>
      </c>
      <c r="E13728" s="22" t="s">
        <v>15</v>
      </c>
      <c r="F13728" s="22" t="s">
        <v>25</v>
      </c>
      <c r="G13728" s="1">
        <v>1660696.19</v>
      </c>
    </row>
    <row r="13729" spans="2:7">
      <c r="B13729" s="22" t="s">
        <v>264</v>
      </c>
      <c r="C13729" s="22" t="s">
        <v>7</v>
      </c>
      <c r="D13729" s="22" t="s">
        <v>5</v>
      </c>
      <c r="E13729" s="22" t="s">
        <v>15</v>
      </c>
      <c r="F13729" s="22" t="s">
        <v>26</v>
      </c>
      <c r="G13729" s="1">
        <v>1563307.79</v>
      </c>
    </row>
    <row r="13730" spans="2:7">
      <c r="B13730" s="22" t="s">
        <v>264</v>
      </c>
      <c r="C13730" s="22" t="s">
        <v>7</v>
      </c>
      <c r="D13730" s="22" t="s">
        <v>5</v>
      </c>
      <c r="E13730" s="22" t="s">
        <v>15</v>
      </c>
      <c r="F13730" s="22" t="s">
        <v>27</v>
      </c>
      <c r="G13730" s="1">
        <v>21099.01</v>
      </c>
    </row>
    <row r="13731" spans="2:7">
      <c r="B13731" s="22" t="s">
        <v>264</v>
      </c>
      <c r="C13731" s="22" t="s">
        <v>7</v>
      </c>
      <c r="D13731" s="22" t="s">
        <v>5</v>
      </c>
      <c r="E13731" s="22" t="s">
        <v>15</v>
      </c>
      <c r="F13731" s="22" t="s">
        <v>72</v>
      </c>
      <c r="G13731" s="1">
        <v>7552.88</v>
      </c>
    </row>
    <row r="13732" spans="2:7">
      <c r="B13732" s="22" t="s">
        <v>264</v>
      </c>
      <c r="C13732" s="22" t="s">
        <v>7</v>
      </c>
      <c r="D13732" s="22" t="s">
        <v>5</v>
      </c>
      <c r="E13732" s="22" t="s">
        <v>28</v>
      </c>
      <c r="F13732" s="22" t="s">
        <v>29</v>
      </c>
      <c r="G13732" s="1">
        <v>649623.11</v>
      </c>
    </row>
    <row r="13733" spans="2:7">
      <c r="B13733" s="22" t="s">
        <v>264</v>
      </c>
      <c r="C13733" s="22" t="s">
        <v>7</v>
      </c>
      <c r="D13733" s="22" t="s">
        <v>5</v>
      </c>
      <c r="E13733" s="22" t="s">
        <v>28</v>
      </c>
      <c r="F13733" s="22" t="s">
        <v>30</v>
      </c>
      <c r="G13733" s="1">
        <v>133923.88</v>
      </c>
    </row>
    <row r="13734" spans="2:7">
      <c r="B13734" s="22" t="s">
        <v>264</v>
      </c>
      <c r="C13734" s="22" t="s">
        <v>7</v>
      </c>
      <c r="D13734" s="22" t="s">
        <v>5</v>
      </c>
      <c r="E13734" s="22" t="s">
        <v>28</v>
      </c>
      <c r="F13734" s="22" t="s">
        <v>31</v>
      </c>
      <c r="G13734" s="1">
        <v>670361.85</v>
      </c>
    </row>
    <row r="13735" spans="2:7">
      <c r="B13735" s="22" t="s">
        <v>264</v>
      </c>
      <c r="C13735" s="22" t="s">
        <v>7</v>
      </c>
      <c r="D13735" s="22" t="s">
        <v>5</v>
      </c>
      <c r="E13735" s="22" t="s">
        <v>28</v>
      </c>
      <c r="F13735" s="22" t="s">
        <v>32</v>
      </c>
      <c r="G13735" s="1">
        <v>269211.28999999998</v>
      </c>
    </row>
    <row r="13736" spans="2:7">
      <c r="B13736" s="22" t="s">
        <v>264</v>
      </c>
      <c r="C13736" s="22" t="s">
        <v>7</v>
      </c>
      <c r="D13736" s="22" t="s">
        <v>5</v>
      </c>
      <c r="E13736" s="22" t="s">
        <v>28</v>
      </c>
      <c r="F13736" s="22" t="s">
        <v>33</v>
      </c>
      <c r="G13736" s="1">
        <v>36666.25</v>
      </c>
    </row>
    <row r="13737" spans="2:7">
      <c r="B13737" s="22" t="s">
        <v>264</v>
      </c>
      <c r="C13737" s="22" t="s">
        <v>7</v>
      </c>
      <c r="D13737" s="22" t="s">
        <v>5</v>
      </c>
      <c r="E13737" s="22" t="s">
        <v>34</v>
      </c>
      <c r="F13737" s="22" t="s">
        <v>35</v>
      </c>
      <c r="G13737" s="1">
        <v>560869.85</v>
      </c>
    </row>
    <row r="13738" spans="2:7">
      <c r="B13738" s="22" t="s">
        <v>264</v>
      </c>
      <c r="C13738" s="22" t="s">
        <v>7</v>
      </c>
      <c r="D13738" s="22" t="s">
        <v>5</v>
      </c>
      <c r="E13738" s="22" t="s">
        <v>34</v>
      </c>
      <c r="F13738" s="22" t="s">
        <v>36</v>
      </c>
      <c r="G13738" s="1">
        <v>21487.69</v>
      </c>
    </row>
    <row r="13739" spans="2:7">
      <c r="B13739" s="22" t="s">
        <v>264</v>
      </c>
      <c r="C13739" s="22" t="s">
        <v>7</v>
      </c>
      <c r="D13739" s="22" t="s">
        <v>5</v>
      </c>
      <c r="E13739" s="22" t="s">
        <v>34</v>
      </c>
      <c r="F13739" s="22" t="s">
        <v>37</v>
      </c>
      <c r="G13739" s="1">
        <v>12764.65</v>
      </c>
    </row>
    <row r="13740" spans="2:7">
      <c r="B13740" s="22" t="s">
        <v>264</v>
      </c>
      <c r="C13740" s="22" t="s">
        <v>7</v>
      </c>
      <c r="D13740" s="22" t="s">
        <v>5</v>
      </c>
      <c r="E13740" s="22" t="s">
        <v>34</v>
      </c>
      <c r="F13740" s="22" t="s">
        <v>38</v>
      </c>
      <c r="G13740" s="1">
        <v>16170.9</v>
      </c>
    </row>
    <row r="13741" spans="2:7">
      <c r="B13741" s="22" t="s">
        <v>264</v>
      </c>
      <c r="C13741" s="22" t="s">
        <v>7</v>
      </c>
      <c r="D13741" s="22" t="s">
        <v>5</v>
      </c>
      <c r="E13741" s="22" t="s">
        <v>34</v>
      </c>
      <c r="F13741" s="22" t="s">
        <v>39</v>
      </c>
      <c r="G13741" s="1">
        <v>963460.24</v>
      </c>
    </row>
    <row r="13742" spans="2:7">
      <c r="B13742" s="22" t="s">
        <v>264</v>
      </c>
      <c r="C13742" s="22" t="s">
        <v>7</v>
      </c>
      <c r="D13742" s="22" t="s">
        <v>5</v>
      </c>
      <c r="E13742" s="22" t="s">
        <v>34</v>
      </c>
      <c r="F13742" s="22" t="s">
        <v>40</v>
      </c>
      <c r="G13742" s="1">
        <v>34693.5</v>
      </c>
    </row>
    <row r="13743" spans="2:7">
      <c r="B13743" s="22" t="s">
        <v>264</v>
      </c>
      <c r="C13743" s="22" t="s">
        <v>7</v>
      </c>
      <c r="D13743" s="22" t="s">
        <v>5</v>
      </c>
      <c r="E13743" s="22" t="s">
        <v>34</v>
      </c>
      <c r="F13743" s="22" t="s">
        <v>41</v>
      </c>
      <c r="G13743" s="1">
        <v>23167.02</v>
      </c>
    </row>
    <row r="13744" spans="2:7">
      <c r="B13744" s="22" t="s">
        <v>264</v>
      </c>
      <c r="C13744" s="22" t="s">
        <v>7</v>
      </c>
      <c r="D13744" s="22" t="s">
        <v>5</v>
      </c>
      <c r="E13744" s="22" t="s">
        <v>34</v>
      </c>
      <c r="F13744" s="22" t="s">
        <v>65</v>
      </c>
      <c r="G13744" s="1">
        <v>471.09</v>
      </c>
    </row>
    <row r="13745" spans="2:7">
      <c r="B13745" s="22" t="s">
        <v>264</v>
      </c>
      <c r="C13745" s="22" t="s">
        <v>7</v>
      </c>
      <c r="D13745" s="22" t="s">
        <v>5</v>
      </c>
      <c r="E13745" s="22" t="s">
        <v>34</v>
      </c>
      <c r="F13745" s="22" t="s">
        <v>42</v>
      </c>
      <c r="G13745" s="1">
        <v>577286.12</v>
      </c>
    </row>
    <row r="13746" spans="2:7">
      <c r="B13746" s="22" t="s">
        <v>264</v>
      </c>
      <c r="C13746" s="22" t="s">
        <v>7</v>
      </c>
      <c r="D13746" s="22" t="s">
        <v>5</v>
      </c>
      <c r="E13746" s="22" t="s">
        <v>34</v>
      </c>
      <c r="F13746" s="22" t="s">
        <v>43</v>
      </c>
      <c r="G13746" s="1">
        <v>500</v>
      </c>
    </row>
    <row r="13747" spans="2:7">
      <c r="B13747" s="22" t="s">
        <v>264</v>
      </c>
      <c r="C13747" s="22" t="s">
        <v>7</v>
      </c>
      <c r="D13747" s="22" t="s">
        <v>5</v>
      </c>
      <c r="E13747" s="22" t="s">
        <v>34</v>
      </c>
      <c r="F13747" s="22" t="s">
        <v>44</v>
      </c>
      <c r="G13747" s="1">
        <v>5425</v>
      </c>
    </row>
    <row r="13748" spans="2:7">
      <c r="B13748" s="22" t="s">
        <v>264</v>
      </c>
      <c r="C13748" s="22" t="s">
        <v>7</v>
      </c>
      <c r="D13748" s="22" t="s">
        <v>5</v>
      </c>
      <c r="E13748" s="22" t="s">
        <v>34</v>
      </c>
      <c r="F13748" s="22" t="s">
        <v>45</v>
      </c>
      <c r="G13748" s="1">
        <v>16115.97</v>
      </c>
    </row>
    <row r="13749" spans="2:7">
      <c r="B13749" s="22" t="s">
        <v>264</v>
      </c>
      <c r="C13749" s="22" t="s">
        <v>7</v>
      </c>
      <c r="D13749" s="22" t="s">
        <v>5</v>
      </c>
      <c r="E13749" s="22" t="s">
        <v>34</v>
      </c>
      <c r="F13749" s="22" t="s">
        <v>46</v>
      </c>
      <c r="G13749" s="1">
        <v>37831.33</v>
      </c>
    </row>
    <row r="13750" spans="2:7">
      <c r="B13750" s="22" t="s">
        <v>264</v>
      </c>
      <c r="C13750" s="22" t="s">
        <v>7</v>
      </c>
      <c r="D13750" s="22" t="s">
        <v>5</v>
      </c>
      <c r="E13750" s="22" t="s">
        <v>34</v>
      </c>
      <c r="F13750" s="22" t="s">
        <v>47</v>
      </c>
      <c r="G13750" s="1">
        <v>105434.32</v>
      </c>
    </row>
    <row r="13751" spans="2:7">
      <c r="B13751" s="22" t="s">
        <v>264</v>
      </c>
      <c r="C13751" s="22" t="s">
        <v>7</v>
      </c>
      <c r="D13751" s="22" t="s">
        <v>5</v>
      </c>
      <c r="E13751" s="22" t="s">
        <v>34</v>
      </c>
      <c r="F13751" s="22" t="s">
        <v>48</v>
      </c>
      <c r="G13751" s="1">
        <v>11361.87</v>
      </c>
    </row>
    <row r="13752" spans="2:7">
      <c r="B13752" s="22" t="s">
        <v>264</v>
      </c>
      <c r="C13752" s="22" t="s">
        <v>7</v>
      </c>
      <c r="D13752" s="22" t="s">
        <v>5</v>
      </c>
      <c r="E13752" s="22" t="s">
        <v>34</v>
      </c>
      <c r="F13752" s="22" t="s">
        <v>75</v>
      </c>
      <c r="G13752" s="1">
        <v>49559.81</v>
      </c>
    </row>
    <row r="13753" spans="2:7">
      <c r="B13753" s="22" t="s">
        <v>264</v>
      </c>
      <c r="C13753" s="22" t="s">
        <v>7</v>
      </c>
      <c r="D13753" s="22" t="s">
        <v>5</v>
      </c>
      <c r="E13753" s="22" t="s">
        <v>34</v>
      </c>
      <c r="F13753" s="22" t="s">
        <v>66</v>
      </c>
      <c r="G13753" s="1">
        <v>247.74</v>
      </c>
    </row>
    <row r="13754" spans="2:7">
      <c r="B13754" s="22" t="s">
        <v>264</v>
      </c>
      <c r="C13754" s="22" t="s">
        <v>7</v>
      </c>
      <c r="D13754" s="22" t="s">
        <v>5</v>
      </c>
      <c r="E13754" s="22" t="s">
        <v>34</v>
      </c>
      <c r="F13754" s="22" t="s">
        <v>67</v>
      </c>
      <c r="G13754" s="1">
        <v>41714.49</v>
      </c>
    </row>
    <row r="13755" spans="2:7">
      <c r="B13755" s="22" t="s">
        <v>264</v>
      </c>
      <c r="C13755" s="22" t="s">
        <v>7</v>
      </c>
      <c r="D13755" s="22" t="s">
        <v>5</v>
      </c>
      <c r="E13755" s="22" t="s">
        <v>34</v>
      </c>
      <c r="F13755" s="22" t="s">
        <v>85</v>
      </c>
      <c r="G13755" s="1">
        <v>2070</v>
      </c>
    </row>
    <row r="13756" spans="2:7">
      <c r="B13756" s="22" t="s">
        <v>264</v>
      </c>
      <c r="C13756" s="22" t="s">
        <v>7</v>
      </c>
      <c r="D13756" s="22" t="s">
        <v>5</v>
      </c>
      <c r="E13756" s="22" t="s">
        <v>34</v>
      </c>
      <c r="F13756" s="22" t="s">
        <v>49</v>
      </c>
      <c r="G13756" s="1">
        <v>275052</v>
      </c>
    </row>
    <row r="13757" spans="2:7">
      <c r="B13757" s="22" t="s">
        <v>264</v>
      </c>
      <c r="C13757" s="22" t="s">
        <v>7</v>
      </c>
      <c r="D13757" s="22" t="s">
        <v>5</v>
      </c>
      <c r="E13757" s="22" t="s">
        <v>34</v>
      </c>
      <c r="F13757" s="22" t="s">
        <v>50</v>
      </c>
      <c r="G13757" s="1">
        <v>166604.49</v>
      </c>
    </row>
    <row r="13758" spans="2:7">
      <c r="B13758" s="22" t="s">
        <v>264</v>
      </c>
      <c r="C13758" s="22" t="s">
        <v>7</v>
      </c>
      <c r="D13758" s="22" t="s">
        <v>5</v>
      </c>
      <c r="E13758" s="22" t="s">
        <v>34</v>
      </c>
      <c r="F13758" s="22" t="s">
        <v>51</v>
      </c>
      <c r="G13758" s="1">
        <v>427.03</v>
      </c>
    </row>
    <row r="13759" spans="2:7">
      <c r="B13759" s="22" t="s">
        <v>264</v>
      </c>
      <c r="C13759" s="22" t="s">
        <v>7</v>
      </c>
      <c r="D13759" s="22" t="s">
        <v>5</v>
      </c>
      <c r="E13759" s="22" t="s">
        <v>34</v>
      </c>
      <c r="F13759" s="22" t="s">
        <v>52</v>
      </c>
      <c r="G13759" s="1">
        <v>49227.42</v>
      </c>
    </row>
    <row r="13760" spans="2:7">
      <c r="B13760" s="22" t="s">
        <v>264</v>
      </c>
      <c r="C13760" s="22" t="s">
        <v>7</v>
      </c>
      <c r="D13760" s="22" t="s">
        <v>5</v>
      </c>
      <c r="E13760" s="22" t="s">
        <v>34</v>
      </c>
      <c r="F13760" s="22" t="s">
        <v>53</v>
      </c>
      <c r="G13760" s="1">
        <v>12330.36</v>
      </c>
    </row>
    <row r="13761" spans="2:7">
      <c r="B13761" s="22" t="s">
        <v>264</v>
      </c>
      <c r="C13761" s="22" t="s">
        <v>7</v>
      </c>
      <c r="D13761" s="22" t="s">
        <v>5</v>
      </c>
      <c r="E13761" s="22" t="s">
        <v>34</v>
      </c>
      <c r="F13761" s="22" t="s">
        <v>55</v>
      </c>
      <c r="G13761" s="1">
        <v>73195.63</v>
      </c>
    </row>
    <row r="13762" spans="2:7">
      <c r="B13762" s="22" t="s">
        <v>264</v>
      </c>
      <c r="C13762" s="22" t="s">
        <v>7</v>
      </c>
      <c r="D13762" s="22" t="s">
        <v>5</v>
      </c>
      <c r="E13762" s="22" t="s">
        <v>34</v>
      </c>
      <c r="F13762" s="22" t="s">
        <v>56</v>
      </c>
      <c r="G13762" s="1">
        <v>281868.67</v>
      </c>
    </row>
    <row r="13763" spans="2:7">
      <c r="B13763" s="22" t="s">
        <v>264</v>
      </c>
      <c r="C13763" s="22" t="s">
        <v>7</v>
      </c>
      <c r="D13763" s="22" t="s">
        <v>5</v>
      </c>
      <c r="E13763" s="22" t="s">
        <v>34</v>
      </c>
      <c r="F13763" s="22" t="s">
        <v>106</v>
      </c>
      <c r="G13763" s="1">
        <v>1627.5</v>
      </c>
    </row>
    <row r="13764" spans="2:7">
      <c r="B13764" s="22" t="s">
        <v>264</v>
      </c>
      <c r="C13764" s="22" t="s">
        <v>7</v>
      </c>
      <c r="D13764" s="22" t="s">
        <v>5</v>
      </c>
      <c r="E13764" s="22" t="s">
        <v>34</v>
      </c>
      <c r="F13764" s="22" t="s">
        <v>76</v>
      </c>
      <c r="G13764" s="1">
        <v>65225.36</v>
      </c>
    </row>
    <row r="13765" spans="2:7">
      <c r="B13765" s="22" t="s">
        <v>264</v>
      </c>
      <c r="C13765" s="22" t="s">
        <v>7</v>
      </c>
      <c r="D13765" s="22" t="s">
        <v>5</v>
      </c>
      <c r="E13765" s="22" t="s">
        <v>34</v>
      </c>
      <c r="F13765" s="22" t="s">
        <v>57</v>
      </c>
      <c r="G13765" s="1">
        <v>274796.28999999998</v>
      </c>
    </row>
    <row r="13766" spans="2:7">
      <c r="B13766" s="22" t="s">
        <v>264</v>
      </c>
      <c r="C13766" s="22" t="s">
        <v>7</v>
      </c>
      <c r="D13766" s="22" t="s">
        <v>5</v>
      </c>
      <c r="E13766" s="22" t="s">
        <v>34</v>
      </c>
      <c r="F13766" s="22" t="s">
        <v>58</v>
      </c>
      <c r="G13766" s="1">
        <v>52449.919999999998</v>
      </c>
    </row>
    <row r="13767" spans="2:7">
      <c r="B13767" s="22" t="s">
        <v>264</v>
      </c>
      <c r="C13767" s="22" t="s">
        <v>7</v>
      </c>
      <c r="D13767" s="22" t="s">
        <v>5</v>
      </c>
      <c r="E13767" s="22" t="s">
        <v>59</v>
      </c>
      <c r="F13767" s="22" t="s">
        <v>55</v>
      </c>
      <c r="G13767" s="1">
        <v>37821.089999999997</v>
      </c>
    </row>
    <row r="13768" spans="2:7">
      <c r="B13768" s="22" t="s">
        <v>264</v>
      </c>
      <c r="C13768" s="22" t="s">
        <v>7</v>
      </c>
      <c r="D13768" s="22" t="s">
        <v>5</v>
      </c>
      <c r="E13768" s="22" t="s">
        <v>60</v>
      </c>
      <c r="F13768" s="22" t="s">
        <v>62</v>
      </c>
      <c r="G13768" s="1">
        <v>91894.080000000002</v>
      </c>
    </row>
    <row r="13769" spans="2:7">
      <c r="B13769" s="22" t="s">
        <v>264</v>
      </c>
      <c r="C13769" s="22" t="s">
        <v>7</v>
      </c>
      <c r="D13769" s="22" t="s">
        <v>7</v>
      </c>
      <c r="E13769" s="22" t="s">
        <v>5</v>
      </c>
      <c r="F13769" s="22" t="s">
        <v>6</v>
      </c>
      <c r="G13769" s="1">
        <v>39178.31</v>
      </c>
    </row>
    <row r="13770" spans="2:7">
      <c r="B13770" s="22" t="s">
        <v>264</v>
      </c>
      <c r="C13770" s="22" t="s">
        <v>7</v>
      </c>
      <c r="D13770" s="22" t="s">
        <v>7</v>
      </c>
      <c r="E13770" s="22" t="s">
        <v>7</v>
      </c>
      <c r="F13770" s="22" t="s">
        <v>6</v>
      </c>
      <c r="G13770" s="1">
        <v>-45775.45</v>
      </c>
    </row>
    <row r="13771" spans="2:7">
      <c r="B13771" s="22" t="s">
        <v>264</v>
      </c>
      <c r="C13771" s="22" t="s">
        <v>7</v>
      </c>
      <c r="D13771" s="22" t="s">
        <v>7</v>
      </c>
      <c r="E13771" s="22" t="s">
        <v>8</v>
      </c>
      <c r="F13771" s="22" t="s">
        <v>9</v>
      </c>
      <c r="G13771" s="1">
        <v>1431706.85</v>
      </c>
    </row>
    <row r="13772" spans="2:7">
      <c r="B13772" s="22" t="s">
        <v>264</v>
      </c>
      <c r="C13772" s="22" t="s">
        <v>7</v>
      </c>
      <c r="D13772" s="22" t="s">
        <v>7</v>
      </c>
      <c r="E13772" s="22" t="s">
        <v>8</v>
      </c>
      <c r="F13772" s="22" t="s">
        <v>10</v>
      </c>
      <c r="G13772" s="1">
        <v>167796.86</v>
      </c>
    </row>
    <row r="13773" spans="2:7">
      <c r="B13773" s="22" t="s">
        <v>264</v>
      </c>
      <c r="C13773" s="22" t="s">
        <v>7</v>
      </c>
      <c r="D13773" s="22" t="s">
        <v>7</v>
      </c>
      <c r="E13773" s="22" t="s">
        <v>8</v>
      </c>
      <c r="F13773" s="22" t="s">
        <v>11</v>
      </c>
      <c r="G13773" s="1">
        <v>299.92</v>
      </c>
    </row>
    <row r="13774" spans="2:7">
      <c r="B13774" s="22" t="s">
        <v>264</v>
      </c>
      <c r="C13774" s="22" t="s">
        <v>7</v>
      </c>
      <c r="D13774" s="22" t="s">
        <v>7</v>
      </c>
      <c r="E13774" s="22" t="s">
        <v>8</v>
      </c>
      <c r="F13774" s="22" t="s">
        <v>125</v>
      </c>
      <c r="G13774" s="1">
        <v>1900</v>
      </c>
    </row>
    <row r="13775" spans="2:7">
      <c r="B13775" s="22" t="s">
        <v>264</v>
      </c>
      <c r="C13775" s="22" t="s">
        <v>7</v>
      </c>
      <c r="D13775" s="22" t="s">
        <v>7</v>
      </c>
      <c r="E13775" s="22" t="s">
        <v>8</v>
      </c>
      <c r="F13775" s="22" t="s">
        <v>12</v>
      </c>
      <c r="G13775" s="1">
        <v>273853.88</v>
      </c>
    </row>
    <row r="13776" spans="2:7">
      <c r="B13776" s="22" t="s">
        <v>264</v>
      </c>
      <c r="C13776" s="22" t="s">
        <v>7</v>
      </c>
      <c r="D13776" s="22" t="s">
        <v>7</v>
      </c>
      <c r="E13776" s="22" t="s">
        <v>8</v>
      </c>
      <c r="F13776" s="22" t="s">
        <v>13</v>
      </c>
      <c r="G13776" s="1">
        <v>81020.05</v>
      </c>
    </row>
    <row r="13777" spans="2:7">
      <c r="B13777" s="22" t="s">
        <v>264</v>
      </c>
      <c r="C13777" s="22" t="s">
        <v>7</v>
      </c>
      <c r="D13777" s="22" t="s">
        <v>7</v>
      </c>
      <c r="E13777" s="22" t="s">
        <v>14</v>
      </c>
      <c r="F13777" s="22" t="s">
        <v>9</v>
      </c>
      <c r="G13777" s="1">
        <v>950720.57</v>
      </c>
    </row>
    <row r="13778" spans="2:7">
      <c r="B13778" s="22" t="s">
        <v>264</v>
      </c>
      <c r="C13778" s="22" t="s">
        <v>7</v>
      </c>
      <c r="D13778" s="22" t="s">
        <v>7</v>
      </c>
      <c r="E13778" s="22" t="s">
        <v>14</v>
      </c>
      <c r="F13778" s="22" t="s">
        <v>10</v>
      </c>
      <c r="G13778" s="1">
        <v>420</v>
      </c>
    </row>
    <row r="13779" spans="2:7">
      <c r="B13779" s="22" t="s">
        <v>264</v>
      </c>
      <c r="C13779" s="22" t="s">
        <v>7</v>
      </c>
      <c r="D13779" s="22" t="s">
        <v>7</v>
      </c>
      <c r="E13779" s="22" t="s">
        <v>14</v>
      </c>
      <c r="F13779" s="22" t="s">
        <v>11</v>
      </c>
      <c r="G13779" s="1">
        <v>47921.760000000002</v>
      </c>
    </row>
    <row r="13780" spans="2:7">
      <c r="B13780" s="22" t="s">
        <v>264</v>
      </c>
      <c r="C13780" s="22" t="s">
        <v>7</v>
      </c>
      <c r="D13780" s="22" t="s">
        <v>7</v>
      </c>
      <c r="E13780" s="22" t="s">
        <v>14</v>
      </c>
      <c r="F13780" s="22" t="s">
        <v>12</v>
      </c>
      <c r="G13780" s="1">
        <v>1093.06</v>
      </c>
    </row>
    <row r="13781" spans="2:7">
      <c r="B13781" s="22" t="s">
        <v>264</v>
      </c>
      <c r="C13781" s="22" t="s">
        <v>7</v>
      </c>
      <c r="D13781" s="22" t="s">
        <v>7</v>
      </c>
      <c r="E13781" s="22" t="s">
        <v>14</v>
      </c>
      <c r="F13781" s="22" t="s">
        <v>13</v>
      </c>
      <c r="G13781" s="1">
        <v>76813.42</v>
      </c>
    </row>
    <row r="13782" spans="2:7">
      <c r="B13782" s="22" t="s">
        <v>264</v>
      </c>
      <c r="C13782" s="22" t="s">
        <v>7</v>
      </c>
      <c r="D13782" s="22" t="s">
        <v>7</v>
      </c>
      <c r="E13782" s="22" t="s">
        <v>15</v>
      </c>
      <c r="F13782" s="22" t="s">
        <v>17</v>
      </c>
      <c r="G13782" s="1">
        <v>112894.08</v>
      </c>
    </row>
    <row r="13783" spans="2:7">
      <c r="B13783" s="22" t="s">
        <v>264</v>
      </c>
      <c r="C13783" s="22" t="s">
        <v>7</v>
      </c>
      <c r="D13783" s="22" t="s">
        <v>7</v>
      </c>
      <c r="E13783" s="22" t="s">
        <v>15</v>
      </c>
      <c r="F13783" s="22" t="s">
        <v>18</v>
      </c>
      <c r="G13783" s="1">
        <v>77108.91</v>
      </c>
    </row>
    <row r="13784" spans="2:7">
      <c r="B13784" s="22" t="s">
        <v>264</v>
      </c>
      <c r="C13784" s="22" t="s">
        <v>7</v>
      </c>
      <c r="D13784" s="22" t="s">
        <v>7</v>
      </c>
      <c r="E13784" s="22" t="s">
        <v>15</v>
      </c>
      <c r="F13784" s="22" t="s">
        <v>19</v>
      </c>
      <c r="G13784" s="1">
        <v>227876.9</v>
      </c>
    </row>
    <row r="13785" spans="2:7">
      <c r="B13785" s="22" t="s">
        <v>264</v>
      </c>
      <c r="C13785" s="22" t="s">
        <v>7</v>
      </c>
      <c r="D13785" s="22" t="s">
        <v>7</v>
      </c>
      <c r="E13785" s="22" t="s">
        <v>15</v>
      </c>
      <c r="F13785" s="22" t="s">
        <v>20</v>
      </c>
      <c r="G13785" s="1">
        <v>115461.23</v>
      </c>
    </row>
    <row r="13786" spans="2:7">
      <c r="B13786" s="22" t="s">
        <v>264</v>
      </c>
      <c r="C13786" s="22" t="s">
        <v>7</v>
      </c>
      <c r="D13786" s="22" t="s">
        <v>7</v>
      </c>
      <c r="E13786" s="22" t="s">
        <v>15</v>
      </c>
      <c r="F13786" s="22" t="s">
        <v>21</v>
      </c>
      <c r="G13786" s="1">
        <v>488</v>
      </c>
    </row>
    <row r="13787" spans="2:7">
      <c r="B13787" s="22" t="s">
        <v>264</v>
      </c>
      <c r="C13787" s="22" t="s">
        <v>7</v>
      </c>
      <c r="D13787" s="22" t="s">
        <v>7</v>
      </c>
      <c r="E13787" s="22" t="s">
        <v>15</v>
      </c>
      <c r="F13787" s="22" t="s">
        <v>22</v>
      </c>
      <c r="G13787" s="1">
        <v>482.88</v>
      </c>
    </row>
    <row r="13788" spans="2:7">
      <c r="B13788" s="22" t="s">
        <v>264</v>
      </c>
      <c r="C13788" s="22" t="s">
        <v>7</v>
      </c>
      <c r="D13788" s="22" t="s">
        <v>7</v>
      </c>
      <c r="E13788" s="22" t="s">
        <v>15</v>
      </c>
      <c r="F13788" s="22" t="s">
        <v>23</v>
      </c>
      <c r="G13788" s="1">
        <v>5580.02</v>
      </c>
    </row>
    <row r="13789" spans="2:7">
      <c r="B13789" s="22" t="s">
        <v>264</v>
      </c>
      <c r="C13789" s="22" t="s">
        <v>7</v>
      </c>
      <c r="D13789" s="22" t="s">
        <v>7</v>
      </c>
      <c r="E13789" s="22" t="s">
        <v>15</v>
      </c>
      <c r="F13789" s="22" t="s">
        <v>24</v>
      </c>
      <c r="G13789" s="1">
        <v>11734.86</v>
      </c>
    </row>
    <row r="13790" spans="2:7">
      <c r="B13790" s="22" t="s">
        <v>264</v>
      </c>
      <c r="C13790" s="22" t="s">
        <v>7</v>
      </c>
      <c r="D13790" s="22" t="s">
        <v>7</v>
      </c>
      <c r="E13790" s="22" t="s">
        <v>15</v>
      </c>
      <c r="F13790" s="22" t="s">
        <v>25</v>
      </c>
      <c r="G13790" s="1">
        <v>157436.29</v>
      </c>
    </row>
    <row r="13791" spans="2:7">
      <c r="B13791" s="22" t="s">
        <v>264</v>
      </c>
      <c r="C13791" s="22" t="s">
        <v>7</v>
      </c>
      <c r="D13791" s="22" t="s">
        <v>7</v>
      </c>
      <c r="E13791" s="22" t="s">
        <v>15</v>
      </c>
      <c r="F13791" s="22" t="s">
        <v>26</v>
      </c>
      <c r="G13791" s="1">
        <v>126302.04</v>
      </c>
    </row>
    <row r="13792" spans="2:7">
      <c r="B13792" s="22" t="s">
        <v>264</v>
      </c>
      <c r="C13792" s="22" t="s">
        <v>7</v>
      </c>
      <c r="D13792" s="22" t="s">
        <v>7</v>
      </c>
      <c r="E13792" s="22" t="s">
        <v>15</v>
      </c>
      <c r="F13792" s="22" t="s">
        <v>27</v>
      </c>
      <c r="G13792" s="1">
        <v>2264.4899999999998</v>
      </c>
    </row>
    <row r="13793" spans="2:7">
      <c r="B13793" s="22" t="s">
        <v>264</v>
      </c>
      <c r="C13793" s="22" t="s">
        <v>7</v>
      </c>
      <c r="D13793" s="22" t="s">
        <v>7</v>
      </c>
      <c r="E13793" s="22" t="s">
        <v>15</v>
      </c>
      <c r="F13793" s="22" t="s">
        <v>72</v>
      </c>
      <c r="G13793" s="1">
        <v>1523.18</v>
      </c>
    </row>
    <row r="13794" spans="2:7">
      <c r="B13794" s="22" t="s">
        <v>264</v>
      </c>
      <c r="C13794" s="22" t="s">
        <v>7</v>
      </c>
      <c r="D13794" s="22" t="s">
        <v>7</v>
      </c>
      <c r="E13794" s="22" t="s">
        <v>28</v>
      </c>
      <c r="F13794" s="22" t="s">
        <v>29</v>
      </c>
      <c r="G13794" s="1">
        <v>3317.54</v>
      </c>
    </row>
    <row r="13795" spans="2:7">
      <c r="B13795" s="22" t="s">
        <v>264</v>
      </c>
      <c r="C13795" s="22" t="s">
        <v>7</v>
      </c>
      <c r="D13795" s="22" t="s">
        <v>7</v>
      </c>
      <c r="E13795" s="22" t="s">
        <v>28</v>
      </c>
      <c r="F13795" s="22" t="s">
        <v>32</v>
      </c>
      <c r="G13795" s="1">
        <v>244380.91</v>
      </c>
    </row>
    <row r="13796" spans="2:7">
      <c r="B13796" s="22" t="s">
        <v>264</v>
      </c>
      <c r="C13796" s="22" t="s">
        <v>7</v>
      </c>
      <c r="D13796" s="22" t="s">
        <v>7</v>
      </c>
      <c r="E13796" s="22" t="s">
        <v>34</v>
      </c>
      <c r="F13796" s="22" t="s">
        <v>38</v>
      </c>
      <c r="G13796" s="1">
        <v>26.21</v>
      </c>
    </row>
    <row r="13797" spans="2:7">
      <c r="B13797" s="22" t="s">
        <v>264</v>
      </c>
      <c r="C13797" s="22" t="s">
        <v>7</v>
      </c>
      <c r="D13797" s="22" t="s">
        <v>7</v>
      </c>
      <c r="E13797" s="22" t="s">
        <v>34</v>
      </c>
      <c r="F13797" s="22" t="s">
        <v>39</v>
      </c>
      <c r="G13797" s="1">
        <v>1550</v>
      </c>
    </row>
    <row r="13798" spans="2:7">
      <c r="B13798" s="22" t="s">
        <v>264</v>
      </c>
      <c r="C13798" s="22" t="s">
        <v>7</v>
      </c>
      <c r="D13798" s="22" t="s">
        <v>7</v>
      </c>
      <c r="E13798" s="22" t="s">
        <v>34</v>
      </c>
      <c r="F13798" s="22" t="s">
        <v>42</v>
      </c>
      <c r="G13798" s="1">
        <v>134961.29999999999</v>
      </c>
    </row>
    <row r="13799" spans="2:7">
      <c r="B13799" s="22" t="s">
        <v>264</v>
      </c>
      <c r="C13799" s="22" t="s">
        <v>7</v>
      </c>
      <c r="D13799" s="22" t="s">
        <v>7</v>
      </c>
      <c r="E13799" s="22" t="s">
        <v>34</v>
      </c>
      <c r="F13799" s="22" t="s">
        <v>47</v>
      </c>
      <c r="G13799" s="1">
        <v>6117.69</v>
      </c>
    </row>
    <row r="13800" spans="2:7">
      <c r="B13800" s="22" t="s">
        <v>264</v>
      </c>
      <c r="C13800" s="22" t="s">
        <v>7</v>
      </c>
      <c r="D13800" s="22" t="s">
        <v>7</v>
      </c>
      <c r="E13800" s="22" t="s">
        <v>34</v>
      </c>
      <c r="F13800" s="22" t="s">
        <v>75</v>
      </c>
      <c r="G13800" s="1">
        <v>716.45</v>
      </c>
    </row>
    <row r="13801" spans="2:7">
      <c r="B13801" s="22" t="s">
        <v>264</v>
      </c>
      <c r="C13801" s="22" t="s">
        <v>7</v>
      </c>
      <c r="D13801" s="22" t="s">
        <v>7</v>
      </c>
      <c r="E13801" s="22" t="s">
        <v>34</v>
      </c>
      <c r="F13801" s="22" t="s">
        <v>85</v>
      </c>
      <c r="G13801" s="1">
        <v>1700</v>
      </c>
    </row>
    <row r="13802" spans="2:7">
      <c r="B13802" s="22" t="s">
        <v>264</v>
      </c>
      <c r="C13802" s="22" t="s">
        <v>7</v>
      </c>
      <c r="D13802" s="22" t="s">
        <v>7</v>
      </c>
      <c r="E13802" s="22" t="s">
        <v>34</v>
      </c>
      <c r="F13802" s="22" t="s">
        <v>55</v>
      </c>
      <c r="G13802" s="1">
        <v>830</v>
      </c>
    </row>
    <row r="13803" spans="2:7">
      <c r="B13803" s="22" t="s">
        <v>264</v>
      </c>
      <c r="C13803" s="22" t="s">
        <v>7</v>
      </c>
      <c r="D13803" s="22" t="s">
        <v>7</v>
      </c>
      <c r="E13803" s="22" t="s">
        <v>34</v>
      </c>
      <c r="F13803" s="22" t="s">
        <v>58</v>
      </c>
      <c r="G13803" s="1">
        <v>1855</v>
      </c>
    </row>
    <row r="13804" spans="2:7">
      <c r="B13804" s="22" t="s">
        <v>264</v>
      </c>
      <c r="C13804" s="22" t="s">
        <v>7</v>
      </c>
      <c r="D13804" s="22" t="s">
        <v>7</v>
      </c>
      <c r="E13804" s="22" t="s">
        <v>59</v>
      </c>
      <c r="F13804" s="22" t="s">
        <v>55</v>
      </c>
      <c r="G13804" s="1">
        <v>700.86</v>
      </c>
    </row>
    <row r="13805" spans="2:7">
      <c r="B13805" s="22" t="s">
        <v>265</v>
      </c>
      <c r="C13805" s="22" t="s">
        <v>7</v>
      </c>
      <c r="D13805" s="22" t="s">
        <v>5</v>
      </c>
      <c r="E13805" s="22" t="s">
        <v>5</v>
      </c>
      <c r="F13805" s="22" t="s">
        <v>6</v>
      </c>
      <c r="G13805" s="1">
        <v>2433.86</v>
      </c>
    </row>
    <row r="13806" spans="2:7">
      <c r="B13806" s="22" t="s">
        <v>265</v>
      </c>
      <c r="C13806" s="22" t="s">
        <v>7</v>
      </c>
      <c r="D13806" s="22" t="s">
        <v>5</v>
      </c>
      <c r="E13806" s="22" t="s">
        <v>7</v>
      </c>
      <c r="F13806" s="22" t="s">
        <v>6</v>
      </c>
      <c r="G13806" s="1">
        <v>-105256.55</v>
      </c>
    </row>
    <row r="13807" spans="2:7">
      <c r="B13807" s="22" t="s">
        <v>265</v>
      </c>
      <c r="C13807" s="22" t="s">
        <v>7</v>
      </c>
      <c r="D13807" s="22" t="s">
        <v>5</v>
      </c>
      <c r="E13807" s="22" t="s">
        <v>8</v>
      </c>
      <c r="F13807" s="22" t="s">
        <v>9</v>
      </c>
      <c r="G13807" s="1">
        <v>1780783.61</v>
      </c>
    </row>
    <row r="13808" spans="2:7">
      <c r="B13808" s="22" t="s">
        <v>265</v>
      </c>
      <c r="C13808" s="22" t="s">
        <v>7</v>
      </c>
      <c r="D13808" s="22" t="s">
        <v>5</v>
      </c>
      <c r="E13808" s="22" t="s">
        <v>8</v>
      </c>
      <c r="F13808" s="22" t="s">
        <v>10</v>
      </c>
      <c r="G13808" s="1">
        <v>21000.89</v>
      </c>
    </row>
    <row r="13809" spans="2:7">
      <c r="B13809" s="22" t="s">
        <v>265</v>
      </c>
      <c r="C13809" s="22" t="s">
        <v>7</v>
      </c>
      <c r="D13809" s="22" t="s">
        <v>5</v>
      </c>
      <c r="E13809" s="22" t="s">
        <v>8</v>
      </c>
      <c r="F13809" s="22" t="s">
        <v>11</v>
      </c>
      <c r="G13809" s="1">
        <v>49882.77</v>
      </c>
    </row>
    <row r="13810" spans="2:7">
      <c r="B13810" s="22" t="s">
        <v>265</v>
      </c>
      <c r="C13810" s="22" t="s">
        <v>7</v>
      </c>
      <c r="D13810" s="22" t="s">
        <v>5</v>
      </c>
      <c r="E13810" s="22" t="s">
        <v>8</v>
      </c>
      <c r="F13810" s="22" t="s">
        <v>12</v>
      </c>
      <c r="G13810" s="1">
        <v>-1692.84</v>
      </c>
    </row>
    <row r="13811" spans="2:7">
      <c r="B13811" s="22" t="s">
        <v>265</v>
      </c>
      <c r="C13811" s="22" t="s">
        <v>7</v>
      </c>
      <c r="D13811" s="22" t="s">
        <v>5</v>
      </c>
      <c r="E13811" s="22" t="s">
        <v>8</v>
      </c>
      <c r="F13811" s="22" t="s">
        <v>13</v>
      </c>
      <c r="G13811" s="1">
        <v>8573.51</v>
      </c>
    </row>
    <row r="13812" spans="2:7">
      <c r="B13812" s="22" t="s">
        <v>265</v>
      </c>
      <c r="C13812" s="22" t="s">
        <v>7</v>
      </c>
      <c r="D13812" s="22" t="s">
        <v>5</v>
      </c>
      <c r="E13812" s="22" t="s">
        <v>8</v>
      </c>
      <c r="F13812" s="22" t="s">
        <v>70</v>
      </c>
      <c r="G13812" s="1">
        <v>12937.36</v>
      </c>
    </row>
    <row r="13813" spans="2:7">
      <c r="B13813" s="22" t="s">
        <v>265</v>
      </c>
      <c r="C13813" s="22" t="s">
        <v>7</v>
      </c>
      <c r="D13813" s="22" t="s">
        <v>5</v>
      </c>
      <c r="E13813" s="22" t="s">
        <v>14</v>
      </c>
      <c r="F13813" s="22" t="s">
        <v>9</v>
      </c>
      <c r="G13813" s="1">
        <v>697554.24</v>
      </c>
    </row>
    <row r="13814" spans="2:7">
      <c r="B13814" s="22" t="s">
        <v>265</v>
      </c>
      <c r="C13814" s="22" t="s">
        <v>7</v>
      </c>
      <c r="D13814" s="22" t="s">
        <v>5</v>
      </c>
      <c r="E13814" s="22" t="s">
        <v>14</v>
      </c>
      <c r="F13814" s="22" t="s">
        <v>10</v>
      </c>
      <c r="G13814" s="1">
        <v>39809.279999999999</v>
      </c>
    </row>
    <row r="13815" spans="2:7">
      <c r="B13815" s="22" t="s">
        <v>265</v>
      </c>
      <c r="C13815" s="22" t="s">
        <v>7</v>
      </c>
      <c r="D13815" s="22" t="s">
        <v>5</v>
      </c>
      <c r="E13815" s="22" t="s">
        <v>14</v>
      </c>
      <c r="F13815" s="22" t="s">
        <v>11</v>
      </c>
      <c r="G13815" s="1">
        <v>48118.12</v>
      </c>
    </row>
    <row r="13816" spans="2:7">
      <c r="B13816" s="22" t="s">
        <v>265</v>
      </c>
      <c r="C13816" s="22" t="s">
        <v>7</v>
      </c>
      <c r="D13816" s="22" t="s">
        <v>5</v>
      </c>
      <c r="E13816" s="22" t="s">
        <v>14</v>
      </c>
      <c r="F13816" s="22" t="s">
        <v>13</v>
      </c>
      <c r="G13816" s="1">
        <v>2707.82</v>
      </c>
    </row>
    <row r="13817" spans="2:7">
      <c r="B13817" s="22" t="s">
        <v>265</v>
      </c>
      <c r="C13817" s="22" t="s">
        <v>7</v>
      </c>
      <c r="D13817" s="22" t="s">
        <v>5</v>
      </c>
      <c r="E13817" s="22" t="s">
        <v>15</v>
      </c>
      <c r="F13817" s="22" t="s">
        <v>16</v>
      </c>
      <c r="G13817" s="1">
        <v>308432.96000000002</v>
      </c>
    </row>
    <row r="13818" spans="2:7">
      <c r="B13818" s="22" t="s">
        <v>265</v>
      </c>
      <c r="C13818" s="22" t="s">
        <v>7</v>
      </c>
      <c r="D13818" s="22" t="s">
        <v>5</v>
      </c>
      <c r="E13818" s="22" t="s">
        <v>15</v>
      </c>
      <c r="F13818" s="22" t="s">
        <v>71</v>
      </c>
      <c r="G13818" s="1">
        <v>274655.14</v>
      </c>
    </row>
    <row r="13819" spans="2:7">
      <c r="B13819" s="22" t="s">
        <v>265</v>
      </c>
      <c r="C13819" s="22" t="s">
        <v>7</v>
      </c>
      <c r="D13819" s="22" t="s">
        <v>5</v>
      </c>
      <c r="E13819" s="22" t="s">
        <v>15</v>
      </c>
      <c r="F13819" s="22" t="s">
        <v>17</v>
      </c>
      <c r="G13819" s="1">
        <v>147393.54999999999</v>
      </c>
    </row>
    <row r="13820" spans="2:7">
      <c r="B13820" s="22" t="s">
        <v>265</v>
      </c>
      <c r="C13820" s="22" t="s">
        <v>7</v>
      </c>
      <c r="D13820" s="22" t="s">
        <v>5</v>
      </c>
      <c r="E13820" s="22" t="s">
        <v>15</v>
      </c>
      <c r="F13820" s="22" t="s">
        <v>18</v>
      </c>
      <c r="G13820" s="1">
        <v>64795.77</v>
      </c>
    </row>
    <row r="13821" spans="2:7">
      <c r="B13821" s="22" t="s">
        <v>265</v>
      </c>
      <c r="C13821" s="22" t="s">
        <v>7</v>
      </c>
      <c r="D13821" s="22" t="s">
        <v>5</v>
      </c>
      <c r="E13821" s="22" t="s">
        <v>15</v>
      </c>
      <c r="F13821" s="22" t="s">
        <v>19</v>
      </c>
      <c r="G13821" s="1">
        <v>276304.06</v>
      </c>
    </row>
    <row r="13822" spans="2:7">
      <c r="B13822" s="22" t="s">
        <v>265</v>
      </c>
      <c r="C13822" s="22" t="s">
        <v>7</v>
      </c>
      <c r="D13822" s="22" t="s">
        <v>5</v>
      </c>
      <c r="E13822" s="22" t="s">
        <v>15</v>
      </c>
      <c r="F13822" s="22" t="s">
        <v>20</v>
      </c>
      <c r="G13822" s="1">
        <v>98931.89</v>
      </c>
    </row>
    <row r="13823" spans="2:7">
      <c r="B13823" s="22" t="s">
        <v>265</v>
      </c>
      <c r="C13823" s="22" t="s">
        <v>7</v>
      </c>
      <c r="D13823" s="22" t="s">
        <v>5</v>
      </c>
      <c r="E13823" s="22" t="s">
        <v>15</v>
      </c>
      <c r="F13823" s="22" t="s">
        <v>21</v>
      </c>
      <c r="G13823" s="1">
        <v>5051.33</v>
      </c>
    </row>
    <row r="13824" spans="2:7">
      <c r="B13824" s="22" t="s">
        <v>265</v>
      </c>
      <c r="C13824" s="22" t="s">
        <v>7</v>
      </c>
      <c r="D13824" s="22" t="s">
        <v>5</v>
      </c>
      <c r="E13824" s="22" t="s">
        <v>15</v>
      </c>
      <c r="F13824" s="22" t="s">
        <v>22</v>
      </c>
      <c r="G13824" s="1">
        <v>2565</v>
      </c>
    </row>
    <row r="13825" spans="2:7">
      <c r="B13825" s="22" t="s">
        <v>265</v>
      </c>
      <c r="C13825" s="22" t="s">
        <v>7</v>
      </c>
      <c r="D13825" s="22" t="s">
        <v>5</v>
      </c>
      <c r="E13825" s="22" t="s">
        <v>15</v>
      </c>
      <c r="F13825" s="22" t="s">
        <v>23</v>
      </c>
      <c r="G13825" s="1">
        <v>13156.23</v>
      </c>
    </row>
    <row r="13826" spans="2:7">
      <c r="B13826" s="22" t="s">
        <v>265</v>
      </c>
      <c r="C13826" s="22" t="s">
        <v>7</v>
      </c>
      <c r="D13826" s="22" t="s">
        <v>5</v>
      </c>
      <c r="E13826" s="22" t="s">
        <v>15</v>
      </c>
      <c r="F13826" s="22" t="s">
        <v>24</v>
      </c>
      <c r="G13826" s="1">
        <v>43665.16</v>
      </c>
    </row>
    <row r="13827" spans="2:7">
      <c r="B13827" s="22" t="s">
        <v>265</v>
      </c>
      <c r="C13827" s="22" t="s">
        <v>7</v>
      </c>
      <c r="D13827" s="22" t="s">
        <v>5</v>
      </c>
      <c r="E13827" s="22" t="s">
        <v>15</v>
      </c>
      <c r="F13827" s="22" t="s">
        <v>25</v>
      </c>
      <c r="G13827" s="1">
        <v>7053.4</v>
      </c>
    </row>
    <row r="13828" spans="2:7">
      <c r="B13828" s="22" t="s">
        <v>265</v>
      </c>
      <c r="C13828" s="22" t="s">
        <v>7</v>
      </c>
      <c r="D13828" s="22" t="s">
        <v>5</v>
      </c>
      <c r="E13828" s="22" t="s">
        <v>15</v>
      </c>
      <c r="F13828" s="22" t="s">
        <v>26</v>
      </c>
      <c r="G13828" s="1">
        <v>5812.45</v>
      </c>
    </row>
    <row r="13829" spans="2:7">
      <c r="B13829" s="22" t="s">
        <v>265</v>
      </c>
      <c r="C13829" s="22" t="s">
        <v>7</v>
      </c>
      <c r="D13829" s="22" t="s">
        <v>5</v>
      </c>
      <c r="E13829" s="22" t="s">
        <v>15</v>
      </c>
      <c r="F13829" s="22" t="s">
        <v>27</v>
      </c>
      <c r="G13829" s="1">
        <v>17994.59</v>
      </c>
    </row>
    <row r="13830" spans="2:7">
      <c r="B13830" s="22" t="s">
        <v>265</v>
      </c>
      <c r="C13830" s="22" t="s">
        <v>7</v>
      </c>
      <c r="D13830" s="22" t="s">
        <v>5</v>
      </c>
      <c r="E13830" s="22" t="s">
        <v>15</v>
      </c>
      <c r="F13830" s="22" t="s">
        <v>72</v>
      </c>
      <c r="G13830" s="1">
        <v>1014.39</v>
      </c>
    </row>
    <row r="13831" spans="2:7">
      <c r="B13831" s="22" t="s">
        <v>265</v>
      </c>
      <c r="C13831" s="22" t="s">
        <v>7</v>
      </c>
      <c r="D13831" s="22" t="s">
        <v>5</v>
      </c>
      <c r="E13831" s="22" t="s">
        <v>28</v>
      </c>
      <c r="F13831" s="22" t="s">
        <v>29</v>
      </c>
      <c r="G13831" s="1">
        <v>173510.9</v>
      </c>
    </row>
    <row r="13832" spans="2:7">
      <c r="B13832" s="22" t="s">
        <v>265</v>
      </c>
      <c r="C13832" s="22" t="s">
        <v>7</v>
      </c>
      <c r="D13832" s="22" t="s">
        <v>5</v>
      </c>
      <c r="E13832" s="22" t="s">
        <v>28</v>
      </c>
      <c r="F13832" s="22" t="s">
        <v>30</v>
      </c>
      <c r="G13832" s="1">
        <v>31564.62</v>
      </c>
    </row>
    <row r="13833" spans="2:7">
      <c r="B13833" s="22" t="s">
        <v>265</v>
      </c>
      <c r="C13833" s="22" t="s">
        <v>7</v>
      </c>
      <c r="D13833" s="22" t="s">
        <v>5</v>
      </c>
      <c r="E13833" s="22" t="s">
        <v>28</v>
      </c>
      <c r="F13833" s="22" t="s">
        <v>31</v>
      </c>
      <c r="G13833" s="1">
        <v>122564.4</v>
      </c>
    </row>
    <row r="13834" spans="2:7">
      <c r="B13834" s="22" t="s">
        <v>265</v>
      </c>
      <c r="C13834" s="22" t="s">
        <v>7</v>
      </c>
      <c r="D13834" s="22" t="s">
        <v>5</v>
      </c>
      <c r="E13834" s="22" t="s">
        <v>28</v>
      </c>
      <c r="F13834" s="22" t="s">
        <v>32</v>
      </c>
      <c r="G13834" s="1">
        <v>699.53</v>
      </c>
    </row>
    <row r="13835" spans="2:7">
      <c r="B13835" s="22" t="s">
        <v>265</v>
      </c>
      <c r="C13835" s="22" t="s">
        <v>7</v>
      </c>
      <c r="D13835" s="22" t="s">
        <v>5</v>
      </c>
      <c r="E13835" s="22" t="s">
        <v>28</v>
      </c>
      <c r="F13835" s="22" t="s">
        <v>33</v>
      </c>
      <c r="G13835" s="1">
        <v>61658.07</v>
      </c>
    </row>
    <row r="13836" spans="2:7">
      <c r="B13836" s="22" t="s">
        <v>265</v>
      </c>
      <c r="C13836" s="22" t="s">
        <v>7</v>
      </c>
      <c r="D13836" s="22" t="s">
        <v>5</v>
      </c>
      <c r="E13836" s="22" t="s">
        <v>34</v>
      </c>
      <c r="F13836" s="22" t="s">
        <v>36</v>
      </c>
      <c r="G13836" s="1">
        <v>7967.44</v>
      </c>
    </row>
    <row r="13837" spans="2:7">
      <c r="B13837" s="22" t="s">
        <v>265</v>
      </c>
      <c r="C13837" s="22" t="s">
        <v>7</v>
      </c>
      <c r="D13837" s="22" t="s">
        <v>5</v>
      </c>
      <c r="E13837" s="22" t="s">
        <v>34</v>
      </c>
      <c r="F13837" s="22" t="s">
        <v>37</v>
      </c>
      <c r="G13837" s="1">
        <v>307979.13</v>
      </c>
    </row>
    <row r="13838" spans="2:7">
      <c r="B13838" s="22" t="s">
        <v>265</v>
      </c>
      <c r="C13838" s="22" t="s">
        <v>7</v>
      </c>
      <c r="D13838" s="22" t="s">
        <v>5</v>
      </c>
      <c r="E13838" s="22" t="s">
        <v>34</v>
      </c>
      <c r="F13838" s="22" t="s">
        <v>38</v>
      </c>
      <c r="G13838" s="1">
        <v>20278.5</v>
      </c>
    </row>
    <row r="13839" spans="2:7">
      <c r="B13839" s="22" t="s">
        <v>265</v>
      </c>
      <c r="C13839" s="22" t="s">
        <v>7</v>
      </c>
      <c r="D13839" s="22" t="s">
        <v>5</v>
      </c>
      <c r="E13839" s="22" t="s">
        <v>34</v>
      </c>
      <c r="F13839" s="22" t="s">
        <v>39</v>
      </c>
      <c r="G13839" s="1">
        <v>80738.960000000006</v>
      </c>
    </row>
    <row r="13840" spans="2:7">
      <c r="B13840" s="22" t="s">
        <v>265</v>
      </c>
      <c r="C13840" s="22" t="s">
        <v>7</v>
      </c>
      <c r="D13840" s="22" t="s">
        <v>5</v>
      </c>
      <c r="E13840" s="22" t="s">
        <v>34</v>
      </c>
      <c r="F13840" s="22" t="s">
        <v>45</v>
      </c>
      <c r="G13840" s="1">
        <v>1021.44</v>
      </c>
    </row>
    <row r="13841" spans="2:7">
      <c r="B13841" s="22" t="s">
        <v>265</v>
      </c>
      <c r="C13841" s="22" t="s">
        <v>7</v>
      </c>
      <c r="D13841" s="22" t="s">
        <v>5</v>
      </c>
      <c r="E13841" s="22" t="s">
        <v>34</v>
      </c>
      <c r="F13841" s="22" t="s">
        <v>46</v>
      </c>
      <c r="G13841" s="1">
        <v>8280.8799999999992</v>
      </c>
    </row>
    <row r="13842" spans="2:7">
      <c r="B13842" s="22" t="s">
        <v>265</v>
      </c>
      <c r="C13842" s="22" t="s">
        <v>7</v>
      </c>
      <c r="D13842" s="22" t="s">
        <v>5</v>
      </c>
      <c r="E13842" s="22" t="s">
        <v>34</v>
      </c>
      <c r="F13842" s="22" t="s">
        <v>47</v>
      </c>
      <c r="G13842" s="1">
        <v>2827.08</v>
      </c>
    </row>
    <row r="13843" spans="2:7">
      <c r="B13843" s="22" t="s">
        <v>265</v>
      </c>
      <c r="C13843" s="22" t="s">
        <v>7</v>
      </c>
      <c r="D13843" s="22" t="s">
        <v>5</v>
      </c>
      <c r="E13843" s="22" t="s">
        <v>34</v>
      </c>
      <c r="F13843" s="22" t="s">
        <v>48</v>
      </c>
      <c r="G13843" s="1">
        <v>9678.91</v>
      </c>
    </row>
    <row r="13844" spans="2:7">
      <c r="B13844" s="22" t="s">
        <v>265</v>
      </c>
      <c r="C13844" s="22" t="s">
        <v>7</v>
      </c>
      <c r="D13844" s="22" t="s">
        <v>5</v>
      </c>
      <c r="E13844" s="22" t="s">
        <v>34</v>
      </c>
      <c r="F13844" s="22" t="s">
        <v>74</v>
      </c>
      <c r="G13844" s="1">
        <v>4400</v>
      </c>
    </row>
    <row r="13845" spans="2:7">
      <c r="B13845" s="22" t="s">
        <v>265</v>
      </c>
      <c r="C13845" s="22" t="s">
        <v>7</v>
      </c>
      <c r="D13845" s="22" t="s">
        <v>5</v>
      </c>
      <c r="E13845" s="22" t="s">
        <v>34</v>
      </c>
      <c r="F13845" s="22" t="s">
        <v>75</v>
      </c>
      <c r="G13845" s="1">
        <v>1674.89</v>
      </c>
    </row>
    <row r="13846" spans="2:7">
      <c r="B13846" s="22" t="s">
        <v>265</v>
      </c>
      <c r="C13846" s="22" t="s">
        <v>7</v>
      </c>
      <c r="D13846" s="22" t="s">
        <v>5</v>
      </c>
      <c r="E13846" s="22" t="s">
        <v>34</v>
      </c>
      <c r="F13846" s="22" t="s">
        <v>88</v>
      </c>
      <c r="G13846" s="1">
        <v>17813.82</v>
      </c>
    </row>
    <row r="13847" spans="2:7">
      <c r="B13847" s="22" t="s">
        <v>265</v>
      </c>
      <c r="C13847" s="22" t="s">
        <v>7</v>
      </c>
      <c r="D13847" s="22" t="s">
        <v>5</v>
      </c>
      <c r="E13847" s="22" t="s">
        <v>34</v>
      </c>
      <c r="F13847" s="22" t="s">
        <v>66</v>
      </c>
      <c r="G13847" s="1">
        <v>43669.03</v>
      </c>
    </row>
    <row r="13848" spans="2:7">
      <c r="B13848" s="22" t="s">
        <v>265</v>
      </c>
      <c r="C13848" s="22" t="s">
        <v>7</v>
      </c>
      <c r="D13848" s="22" t="s">
        <v>5</v>
      </c>
      <c r="E13848" s="22" t="s">
        <v>34</v>
      </c>
      <c r="F13848" s="22" t="s">
        <v>49</v>
      </c>
      <c r="G13848" s="1">
        <v>72455.429999999993</v>
      </c>
    </row>
    <row r="13849" spans="2:7">
      <c r="B13849" s="22" t="s">
        <v>265</v>
      </c>
      <c r="C13849" s="22" t="s">
        <v>7</v>
      </c>
      <c r="D13849" s="22" t="s">
        <v>5</v>
      </c>
      <c r="E13849" s="22" t="s">
        <v>34</v>
      </c>
      <c r="F13849" s="22" t="s">
        <v>50</v>
      </c>
      <c r="G13849" s="1">
        <v>30741.61</v>
      </c>
    </row>
    <row r="13850" spans="2:7">
      <c r="B13850" s="22" t="s">
        <v>265</v>
      </c>
      <c r="C13850" s="22" t="s">
        <v>7</v>
      </c>
      <c r="D13850" s="22" t="s">
        <v>5</v>
      </c>
      <c r="E13850" s="22" t="s">
        <v>34</v>
      </c>
      <c r="F13850" s="22" t="s">
        <v>51</v>
      </c>
      <c r="G13850" s="1">
        <v>384</v>
      </c>
    </row>
    <row r="13851" spans="2:7">
      <c r="B13851" s="22" t="s">
        <v>265</v>
      </c>
      <c r="C13851" s="22" t="s">
        <v>7</v>
      </c>
      <c r="D13851" s="22" t="s">
        <v>5</v>
      </c>
      <c r="E13851" s="22" t="s">
        <v>34</v>
      </c>
      <c r="F13851" s="22" t="s">
        <v>52</v>
      </c>
      <c r="G13851" s="1">
        <v>1662.57</v>
      </c>
    </row>
    <row r="13852" spans="2:7">
      <c r="B13852" s="22" t="s">
        <v>265</v>
      </c>
      <c r="C13852" s="22" t="s">
        <v>7</v>
      </c>
      <c r="D13852" s="22" t="s">
        <v>5</v>
      </c>
      <c r="E13852" s="22" t="s">
        <v>34</v>
      </c>
      <c r="F13852" s="22" t="s">
        <v>56</v>
      </c>
      <c r="G13852" s="1">
        <v>84698.02</v>
      </c>
    </row>
    <row r="13853" spans="2:7">
      <c r="B13853" s="22" t="s">
        <v>265</v>
      </c>
      <c r="C13853" s="22" t="s">
        <v>7</v>
      </c>
      <c r="D13853" s="22" t="s">
        <v>5</v>
      </c>
      <c r="E13853" s="22" t="s">
        <v>34</v>
      </c>
      <c r="F13853" s="22" t="s">
        <v>57</v>
      </c>
      <c r="G13853" s="1">
        <v>34470.94</v>
      </c>
    </row>
    <row r="13854" spans="2:7">
      <c r="B13854" s="22" t="s">
        <v>265</v>
      </c>
      <c r="C13854" s="22" t="s">
        <v>7</v>
      </c>
      <c r="D13854" s="22" t="s">
        <v>5</v>
      </c>
      <c r="E13854" s="22" t="s">
        <v>34</v>
      </c>
      <c r="F13854" s="22" t="s">
        <v>58</v>
      </c>
      <c r="G13854" s="1">
        <v>7232.85</v>
      </c>
    </row>
    <row r="13855" spans="2:7">
      <c r="B13855" s="22" t="s">
        <v>265</v>
      </c>
      <c r="C13855" s="22" t="s">
        <v>7</v>
      </c>
      <c r="D13855" s="22" t="s">
        <v>5</v>
      </c>
      <c r="E13855" s="22" t="s">
        <v>59</v>
      </c>
      <c r="F13855" s="22" t="s">
        <v>55</v>
      </c>
      <c r="G13855" s="1">
        <v>23637.52</v>
      </c>
    </row>
    <row r="13856" spans="2:7">
      <c r="B13856" s="22" t="s">
        <v>265</v>
      </c>
      <c r="C13856" s="22" t="s">
        <v>7</v>
      </c>
      <c r="D13856" s="22" t="s">
        <v>5</v>
      </c>
      <c r="E13856" s="22" t="s">
        <v>60</v>
      </c>
      <c r="F13856" s="22" t="s">
        <v>95</v>
      </c>
      <c r="G13856" s="1">
        <v>1070.42</v>
      </c>
    </row>
    <row r="13857" spans="2:7">
      <c r="B13857" s="22" t="s">
        <v>265</v>
      </c>
      <c r="C13857" s="22" t="s">
        <v>7</v>
      </c>
      <c r="D13857" s="22" t="s">
        <v>5</v>
      </c>
      <c r="E13857" s="22" t="s">
        <v>60</v>
      </c>
      <c r="F13857" s="22" t="s">
        <v>61</v>
      </c>
      <c r="G13857" s="1">
        <v>6322.3</v>
      </c>
    </row>
    <row r="13858" spans="2:7">
      <c r="B13858" s="22" t="s">
        <v>265</v>
      </c>
      <c r="C13858" s="22" t="s">
        <v>7</v>
      </c>
      <c r="D13858" s="22" t="s">
        <v>5</v>
      </c>
      <c r="E13858" s="22" t="s">
        <v>60</v>
      </c>
      <c r="F13858" s="22" t="s">
        <v>80</v>
      </c>
      <c r="G13858" s="1">
        <v>1673.02</v>
      </c>
    </row>
    <row r="13859" spans="2:7">
      <c r="B13859" s="22" t="s">
        <v>265</v>
      </c>
      <c r="C13859" s="22" t="s">
        <v>7</v>
      </c>
      <c r="D13859" s="22" t="s">
        <v>5</v>
      </c>
      <c r="E13859" s="22" t="s">
        <v>60</v>
      </c>
      <c r="F13859" s="22" t="s">
        <v>62</v>
      </c>
      <c r="G13859" s="1">
        <v>69276.83</v>
      </c>
    </row>
    <row r="13860" spans="2:7">
      <c r="B13860" s="22" t="s">
        <v>265</v>
      </c>
      <c r="C13860" s="22" t="s">
        <v>7</v>
      </c>
      <c r="D13860" s="22" t="s">
        <v>7</v>
      </c>
      <c r="E13860" s="22" t="s">
        <v>5</v>
      </c>
      <c r="F13860" s="22" t="s">
        <v>6</v>
      </c>
      <c r="G13860" s="1">
        <v>102822.69</v>
      </c>
    </row>
    <row r="13861" spans="2:7">
      <c r="B13861" s="22" t="s">
        <v>265</v>
      </c>
      <c r="C13861" s="22" t="s">
        <v>7</v>
      </c>
      <c r="D13861" s="22" t="s">
        <v>7</v>
      </c>
      <c r="E13861" s="22" t="s">
        <v>8</v>
      </c>
      <c r="F13861" s="22" t="s">
        <v>9</v>
      </c>
      <c r="G13861" s="1">
        <v>363572.49</v>
      </c>
    </row>
    <row r="13862" spans="2:7">
      <c r="B13862" s="22" t="s">
        <v>265</v>
      </c>
      <c r="C13862" s="22" t="s">
        <v>7</v>
      </c>
      <c r="D13862" s="22" t="s">
        <v>7</v>
      </c>
      <c r="E13862" s="22" t="s">
        <v>8</v>
      </c>
      <c r="F13862" s="22" t="s">
        <v>10</v>
      </c>
      <c r="G13862" s="1">
        <v>26865.42</v>
      </c>
    </row>
    <row r="13863" spans="2:7">
      <c r="B13863" s="22" t="s">
        <v>265</v>
      </c>
      <c r="C13863" s="22" t="s">
        <v>7</v>
      </c>
      <c r="D13863" s="22" t="s">
        <v>7</v>
      </c>
      <c r="E13863" s="22" t="s">
        <v>8</v>
      </c>
      <c r="F13863" s="22" t="s">
        <v>11</v>
      </c>
      <c r="G13863" s="1">
        <v>9556.1</v>
      </c>
    </row>
    <row r="13864" spans="2:7">
      <c r="B13864" s="22" t="s">
        <v>265</v>
      </c>
      <c r="C13864" s="22" t="s">
        <v>7</v>
      </c>
      <c r="D13864" s="22" t="s">
        <v>7</v>
      </c>
      <c r="E13864" s="22" t="s">
        <v>8</v>
      </c>
      <c r="F13864" s="22" t="s">
        <v>12</v>
      </c>
      <c r="G13864" s="1">
        <v>88595.59</v>
      </c>
    </row>
    <row r="13865" spans="2:7">
      <c r="B13865" s="22" t="s">
        <v>265</v>
      </c>
      <c r="C13865" s="22" t="s">
        <v>7</v>
      </c>
      <c r="D13865" s="22" t="s">
        <v>7</v>
      </c>
      <c r="E13865" s="22" t="s">
        <v>8</v>
      </c>
      <c r="F13865" s="22" t="s">
        <v>13</v>
      </c>
      <c r="G13865" s="1">
        <v>13077.9</v>
      </c>
    </row>
    <row r="13866" spans="2:7">
      <c r="B13866" s="22" t="s">
        <v>265</v>
      </c>
      <c r="C13866" s="22" t="s">
        <v>7</v>
      </c>
      <c r="D13866" s="22" t="s">
        <v>7</v>
      </c>
      <c r="E13866" s="22" t="s">
        <v>14</v>
      </c>
      <c r="F13866" s="22" t="s">
        <v>9</v>
      </c>
      <c r="G13866" s="1">
        <v>347778.82</v>
      </c>
    </row>
    <row r="13867" spans="2:7">
      <c r="B13867" s="22" t="s">
        <v>265</v>
      </c>
      <c r="C13867" s="22" t="s">
        <v>7</v>
      </c>
      <c r="D13867" s="22" t="s">
        <v>7</v>
      </c>
      <c r="E13867" s="22" t="s">
        <v>14</v>
      </c>
      <c r="F13867" s="22" t="s">
        <v>10</v>
      </c>
      <c r="G13867" s="1">
        <v>26098.01</v>
      </c>
    </row>
    <row r="13868" spans="2:7">
      <c r="B13868" s="22" t="s">
        <v>265</v>
      </c>
      <c r="C13868" s="22" t="s">
        <v>7</v>
      </c>
      <c r="D13868" s="22" t="s">
        <v>7</v>
      </c>
      <c r="E13868" s="22" t="s">
        <v>14</v>
      </c>
      <c r="F13868" s="22" t="s">
        <v>11</v>
      </c>
      <c r="G13868" s="1">
        <v>16033.63</v>
      </c>
    </row>
    <row r="13869" spans="2:7">
      <c r="B13869" s="22" t="s">
        <v>265</v>
      </c>
      <c r="C13869" s="22" t="s">
        <v>7</v>
      </c>
      <c r="D13869" s="22" t="s">
        <v>7</v>
      </c>
      <c r="E13869" s="22" t="s">
        <v>14</v>
      </c>
      <c r="F13869" s="22" t="s">
        <v>13</v>
      </c>
      <c r="G13869" s="1">
        <v>11550</v>
      </c>
    </row>
    <row r="13870" spans="2:7">
      <c r="B13870" s="22" t="s">
        <v>265</v>
      </c>
      <c r="C13870" s="22" t="s">
        <v>7</v>
      </c>
      <c r="D13870" s="22" t="s">
        <v>7</v>
      </c>
      <c r="E13870" s="22" t="s">
        <v>15</v>
      </c>
      <c r="F13870" s="22" t="s">
        <v>16</v>
      </c>
      <c r="G13870" s="1">
        <v>55985.06</v>
      </c>
    </row>
    <row r="13871" spans="2:7">
      <c r="B13871" s="22" t="s">
        <v>265</v>
      </c>
      <c r="C13871" s="22" t="s">
        <v>7</v>
      </c>
      <c r="D13871" s="22" t="s">
        <v>7</v>
      </c>
      <c r="E13871" s="22" t="s">
        <v>15</v>
      </c>
      <c r="F13871" s="22" t="s">
        <v>71</v>
      </c>
      <c r="G13871" s="1">
        <v>79437.8</v>
      </c>
    </row>
    <row r="13872" spans="2:7">
      <c r="B13872" s="22" t="s">
        <v>265</v>
      </c>
      <c r="C13872" s="22" t="s">
        <v>7</v>
      </c>
      <c r="D13872" s="22" t="s">
        <v>7</v>
      </c>
      <c r="E13872" s="22" t="s">
        <v>15</v>
      </c>
      <c r="F13872" s="22" t="s">
        <v>17</v>
      </c>
      <c r="G13872" s="1">
        <v>38082.74</v>
      </c>
    </row>
    <row r="13873" spans="2:7">
      <c r="B13873" s="22" t="s">
        <v>265</v>
      </c>
      <c r="C13873" s="22" t="s">
        <v>7</v>
      </c>
      <c r="D13873" s="22" t="s">
        <v>7</v>
      </c>
      <c r="E13873" s="22" t="s">
        <v>15</v>
      </c>
      <c r="F13873" s="22" t="s">
        <v>18</v>
      </c>
      <c r="G13873" s="1">
        <v>29920.16</v>
      </c>
    </row>
    <row r="13874" spans="2:7">
      <c r="B13874" s="22" t="s">
        <v>265</v>
      </c>
      <c r="C13874" s="22" t="s">
        <v>7</v>
      </c>
      <c r="D13874" s="22" t="s">
        <v>7</v>
      </c>
      <c r="E13874" s="22" t="s">
        <v>15</v>
      </c>
      <c r="F13874" s="22" t="s">
        <v>19</v>
      </c>
      <c r="G13874" s="1">
        <v>73020.61</v>
      </c>
    </row>
    <row r="13875" spans="2:7">
      <c r="B13875" s="22" t="s">
        <v>265</v>
      </c>
      <c r="C13875" s="22" t="s">
        <v>7</v>
      </c>
      <c r="D13875" s="22" t="s">
        <v>7</v>
      </c>
      <c r="E13875" s="22" t="s">
        <v>15</v>
      </c>
      <c r="F13875" s="22" t="s">
        <v>20</v>
      </c>
      <c r="G13875" s="1">
        <v>48110.59</v>
      </c>
    </row>
    <row r="13876" spans="2:7">
      <c r="B13876" s="22" t="s">
        <v>265</v>
      </c>
      <c r="C13876" s="22" t="s">
        <v>7</v>
      </c>
      <c r="D13876" s="22" t="s">
        <v>7</v>
      </c>
      <c r="E13876" s="22" t="s">
        <v>15</v>
      </c>
      <c r="F13876" s="22" t="s">
        <v>21</v>
      </c>
      <c r="G13876" s="1">
        <v>1069.31</v>
      </c>
    </row>
    <row r="13877" spans="2:7">
      <c r="B13877" s="22" t="s">
        <v>265</v>
      </c>
      <c r="C13877" s="22" t="s">
        <v>7</v>
      </c>
      <c r="D13877" s="22" t="s">
        <v>7</v>
      </c>
      <c r="E13877" s="22" t="s">
        <v>15</v>
      </c>
      <c r="F13877" s="22" t="s">
        <v>22</v>
      </c>
      <c r="G13877" s="1">
        <v>1072.1600000000001</v>
      </c>
    </row>
    <row r="13878" spans="2:7">
      <c r="B13878" s="22" t="s">
        <v>265</v>
      </c>
      <c r="C13878" s="22" t="s">
        <v>7</v>
      </c>
      <c r="D13878" s="22" t="s">
        <v>7</v>
      </c>
      <c r="E13878" s="22" t="s">
        <v>15</v>
      </c>
      <c r="F13878" s="22" t="s">
        <v>23</v>
      </c>
      <c r="G13878" s="1">
        <v>2607.37</v>
      </c>
    </row>
    <row r="13879" spans="2:7">
      <c r="B13879" s="22" t="s">
        <v>265</v>
      </c>
      <c r="C13879" s="22" t="s">
        <v>7</v>
      </c>
      <c r="D13879" s="22" t="s">
        <v>7</v>
      </c>
      <c r="E13879" s="22" t="s">
        <v>15</v>
      </c>
      <c r="F13879" s="22" t="s">
        <v>24</v>
      </c>
      <c r="G13879" s="1">
        <v>4664.1499999999996</v>
      </c>
    </row>
    <row r="13880" spans="2:7">
      <c r="B13880" s="22" t="s">
        <v>265</v>
      </c>
      <c r="C13880" s="22" t="s">
        <v>7</v>
      </c>
      <c r="D13880" s="22" t="s">
        <v>7</v>
      </c>
      <c r="E13880" s="22" t="s">
        <v>15</v>
      </c>
      <c r="F13880" s="22" t="s">
        <v>25</v>
      </c>
      <c r="G13880" s="1">
        <v>1363.36</v>
      </c>
    </row>
    <row r="13881" spans="2:7">
      <c r="B13881" s="22" t="s">
        <v>265</v>
      </c>
      <c r="C13881" s="22" t="s">
        <v>7</v>
      </c>
      <c r="D13881" s="22" t="s">
        <v>7</v>
      </c>
      <c r="E13881" s="22" t="s">
        <v>15</v>
      </c>
      <c r="F13881" s="22" t="s">
        <v>26</v>
      </c>
      <c r="G13881" s="1">
        <v>1858.98</v>
      </c>
    </row>
    <row r="13882" spans="2:7">
      <c r="B13882" s="22" t="s">
        <v>265</v>
      </c>
      <c r="C13882" s="22" t="s">
        <v>7</v>
      </c>
      <c r="D13882" s="22" t="s">
        <v>7</v>
      </c>
      <c r="E13882" s="22" t="s">
        <v>15</v>
      </c>
      <c r="F13882" s="22" t="s">
        <v>27</v>
      </c>
      <c r="G13882" s="1">
        <v>677.27</v>
      </c>
    </row>
    <row r="13883" spans="2:7">
      <c r="B13883" s="22" t="s">
        <v>265</v>
      </c>
      <c r="C13883" s="22" t="s">
        <v>7</v>
      </c>
      <c r="D13883" s="22" t="s">
        <v>7</v>
      </c>
      <c r="E13883" s="22" t="s">
        <v>15</v>
      </c>
      <c r="F13883" s="22" t="s">
        <v>72</v>
      </c>
      <c r="G13883" s="1">
        <v>567.83000000000004</v>
      </c>
    </row>
    <row r="13884" spans="2:7">
      <c r="B13884" s="22" t="s">
        <v>265</v>
      </c>
      <c r="C13884" s="22" t="s">
        <v>7</v>
      </c>
      <c r="D13884" s="22" t="s">
        <v>7</v>
      </c>
      <c r="E13884" s="22" t="s">
        <v>28</v>
      </c>
      <c r="F13884" s="22" t="s">
        <v>29</v>
      </c>
      <c r="G13884" s="1">
        <v>112547.43</v>
      </c>
    </row>
    <row r="13885" spans="2:7">
      <c r="B13885" s="22" t="s">
        <v>265</v>
      </c>
      <c r="C13885" s="22" t="s">
        <v>7</v>
      </c>
      <c r="D13885" s="22" t="s">
        <v>7</v>
      </c>
      <c r="E13885" s="22" t="s">
        <v>34</v>
      </c>
      <c r="F13885" s="22" t="s">
        <v>37</v>
      </c>
      <c r="G13885" s="1">
        <v>130082.28</v>
      </c>
    </row>
    <row r="13886" spans="2:7">
      <c r="B13886" s="22" t="s">
        <v>265</v>
      </c>
      <c r="C13886" s="22" t="s">
        <v>7</v>
      </c>
      <c r="D13886" s="22" t="s">
        <v>7</v>
      </c>
      <c r="E13886" s="22" t="s">
        <v>34</v>
      </c>
      <c r="F13886" s="22" t="s">
        <v>38</v>
      </c>
      <c r="G13886" s="1">
        <v>8270</v>
      </c>
    </row>
    <row r="13887" spans="2:7">
      <c r="B13887" s="22" t="s">
        <v>265</v>
      </c>
      <c r="C13887" s="22" t="s">
        <v>7</v>
      </c>
      <c r="D13887" s="22" t="s">
        <v>7</v>
      </c>
      <c r="E13887" s="22" t="s">
        <v>34</v>
      </c>
      <c r="F13887" s="22" t="s">
        <v>39</v>
      </c>
      <c r="G13887" s="1">
        <v>76388.66</v>
      </c>
    </row>
    <row r="13888" spans="2:7">
      <c r="B13888" s="22" t="s">
        <v>265</v>
      </c>
      <c r="C13888" s="22" t="s">
        <v>7</v>
      </c>
      <c r="D13888" s="22" t="s">
        <v>7</v>
      </c>
      <c r="E13888" s="22" t="s">
        <v>34</v>
      </c>
      <c r="F13888" s="22" t="s">
        <v>40</v>
      </c>
      <c r="G13888" s="1">
        <v>9998</v>
      </c>
    </row>
    <row r="13889" spans="2:7">
      <c r="B13889" s="22" t="s">
        <v>265</v>
      </c>
      <c r="C13889" s="22" t="s">
        <v>7</v>
      </c>
      <c r="D13889" s="22" t="s">
        <v>7</v>
      </c>
      <c r="E13889" s="22" t="s">
        <v>34</v>
      </c>
      <c r="F13889" s="22" t="s">
        <v>41</v>
      </c>
      <c r="G13889" s="1">
        <v>13840.72</v>
      </c>
    </row>
    <row r="13890" spans="2:7">
      <c r="B13890" s="22" t="s">
        <v>265</v>
      </c>
      <c r="C13890" s="22" t="s">
        <v>7</v>
      </c>
      <c r="D13890" s="22" t="s">
        <v>7</v>
      </c>
      <c r="E13890" s="22" t="s">
        <v>34</v>
      </c>
      <c r="F13890" s="22" t="s">
        <v>47</v>
      </c>
      <c r="G13890" s="1">
        <v>220113.89</v>
      </c>
    </row>
    <row r="13891" spans="2:7">
      <c r="B13891" s="22" t="s">
        <v>265</v>
      </c>
      <c r="C13891" s="22" t="s">
        <v>7</v>
      </c>
      <c r="D13891" s="22" t="s">
        <v>7</v>
      </c>
      <c r="E13891" s="22" t="s">
        <v>34</v>
      </c>
      <c r="F13891" s="22" t="s">
        <v>48</v>
      </c>
      <c r="G13891" s="1">
        <v>57625.96</v>
      </c>
    </row>
    <row r="13892" spans="2:7">
      <c r="B13892" s="22" t="s">
        <v>265</v>
      </c>
      <c r="C13892" s="22" t="s">
        <v>7</v>
      </c>
      <c r="D13892" s="22" t="s">
        <v>7</v>
      </c>
      <c r="E13892" s="22" t="s">
        <v>34</v>
      </c>
      <c r="F13892" s="22" t="s">
        <v>66</v>
      </c>
      <c r="G13892" s="1">
        <v>14580.11</v>
      </c>
    </row>
    <row r="13893" spans="2:7">
      <c r="B13893" s="22" t="s">
        <v>265</v>
      </c>
      <c r="C13893" s="22" t="s">
        <v>7</v>
      </c>
      <c r="D13893" s="22" t="s">
        <v>7</v>
      </c>
      <c r="E13893" s="22" t="s">
        <v>34</v>
      </c>
      <c r="F13893" s="22" t="s">
        <v>55</v>
      </c>
      <c r="G13893" s="1">
        <v>80</v>
      </c>
    </row>
    <row r="13894" spans="2:7">
      <c r="B13894" s="22" t="s">
        <v>265</v>
      </c>
      <c r="C13894" s="22" t="s">
        <v>7</v>
      </c>
      <c r="D13894" s="22" t="s">
        <v>7</v>
      </c>
      <c r="E13894" s="22" t="s">
        <v>34</v>
      </c>
      <c r="F13894" s="22" t="s">
        <v>56</v>
      </c>
      <c r="G13894" s="1">
        <v>16553.43</v>
      </c>
    </row>
    <row r="13895" spans="2:7">
      <c r="B13895" s="22" t="s">
        <v>265</v>
      </c>
      <c r="C13895" s="22" t="s">
        <v>7</v>
      </c>
      <c r="D13895" s="22" t="s">
        <v>7</v>
      </c>
      <c r="E13895" s="22" t="s">
        <v>34</v>
      </c>
      <c r="F13895" s="22" t="s">
        <v>57</v>
      </c>
      <c r="G13895" s="1">
        <v>44016.83</v>
      </c>
    </row>
    <row r="13896" spans="2:7">
      <c r="B13896" s="22" t="s">
        <v>265</v>
      </c>
      <c r="C13896" s="22" t="s">
        <v>7</v>
      </c>
      <c r="D13896" s="22" t="s">
        <v>7</v>
      </c>
      <c r="E13896" s="22" t="s">
        <v>34</v>
      </c>
      <c r="F13896" s="22" t="s">
        <v>58</v>
      </c>
      <c r="G13896" s="1">
        <v>2896.31</v>
      </c>
    </row>
    <row r="13897" spans="2:7">
      <c r="B13897" s="22" t="s">
        <v>265</v>
      </c>
      <c r="C13897" s="22" t="s">
        <v>7</v>
      </c>
      <c r="D13897" s="22" t="s">
        <v>7</v>
      </c>
      <c r="E13897" s="22" t="s">
        <v>59</v>
      </c>
      <c r="F13897" s="22" t="s">
        <v>55</v>
      </c>
      <c r="G13897" s="1">
        <v>5197.95</v>
      </c>
    </row>
    <row r="13898" spans="2:7">
      <c r="B13898" s="22" t="s">
        <v>266</v>
      </c>
      <c r="C13898" s="22" t="s">
        <v>7</v>
      </c>
      <c r="D13898" s="22" t="s">
        <v>5</v>
      </c>
      <c r="E13898" s="22" t="s">
        <v>5</v>
      </c>
      <c r="F13898" s="22" t="s">
        <v>6</v>
      </c>
      <c r="G13898" s="1">
        <v>78279.19</v>
      </c>
    </row>
    <row r="13899" spans="2:7">
      <c r="B13899" s="22" t="s">
        <v>266</v>
      </c>
      <c r="C13899" s="22" t="s">
        <v>7</v>
      </c>
      <c r="D13899" s="22" t="s">
        <v>5</v>
      </c>
      <c r="E13899" s="22" t="s">
        <v>7</v>
      </c>
      <c r="F13899" s="22" t="s">
        <v>6</v>
      </c>
      <c r="G13899" s="1">
        <v>-78279.19</v>
      </c>
    </row>
    <row r="13900" spans="2:7">
      <c r="B13900" s="22" t="s">
        <v>266</v>
      </c>
      <c r="C13900" s="22" t="s">
        <v>7</v>
      </c>
      <c r="D13900" s="22" t="s">
        <v>5</v>
      </c>
      <c r="E13900" s="22" t="s">
        <v>8</v>
      </c>
      <c r="F13900" s="22" t="s">
        <v>9</v>
      </c>
      <c r="G13900" s="1">
        <v>853215.33</v>
      </c>
    </row>
    <row r="13901" spans="2:7">
      <c r="B13901" s="22" t="s">
        <v>266</v>
      </c>
      <c r="C13901" s="22" t="s">
        <v>7</v>
      </c>
      <c r="D13901" s="22" t="s">
        <v>5</v>
      </c>
      <c r="E13901" s="22" t="s">
        <v>8</v>
      </c>
      <c r="F13901" s="22" t="s">
        <v>10</v>
      </c>
      <c r="G13901" s="1">
        <v>8030.78</v>
      </c>
    </row>
    <row r="13902" spans="2:7">
      <c r="B13902" s="22" t="s">
        <v>266</v>
      </c>
      <c r="C13902" s="22" t="s">
        <v>7</v>
      </c>
      <c r="D13902" s="22" t="s">
        <v>5</v>
      </c>
      <c r="E13902" s="22" t="s">
        <v>8</v>
      </c>
      <c r="F13902" s="22" t="s">
        <v>11</v>
      </c>
      <c r="G13902" s="1">
        <v>15879.6</v>
      </c>
    </row>
    <row r="13903" spans="2:7">
      <c r="B13903" s="22" t="s">
        <v>266</v>
      </c>
      <c r="C13903" s="22" t="s">
        <v>7</v>
      </c>
      <c r="D13903" s="22" t="s">
        <v>5</v>
      </c>
      <c r="E13903" s="22" t="s">
        <v>8</v>
      </c>
      <c r="F13903" s="22" t="s">
        <v>12</v>
      </c>
      <c r="G13903" s="1">
        <v>15541.95</v>
      </c>
    </row>
    <row r="13904" spans="2:7">
      <c r="B13904" s="22" t="s">
        <v>266</v>
      </c>
      <c r="C13904" s="22" t="s">
        <v>7</v>
      </c>
      <c r="D13904" s="22" t="s">
        <v>5</v>
      </c>
      <c r="E13904" s="22" t="s">
        <v>8</v>
      </c>
      <c r="F13904" s="22" t="s">
        <v>13</v>
      </c>
      <c r="G13904" s="1">
        <v>7955.5</v>
      </c>
    </row>
    <row r="13905" spans="2:7">
      <c r="B13905" s="22" t="s">
        <v>266</v>
      </c>
      <c r="C13905" s="22" t="s">
        <v>7</v>
      </c>
      <c r="D13905" s="22" t="s">
        <v>5</v>
      </c>
      <c r="E13905" s="22" t="s">
        <v>14</v>
      </c>
      <c r="F13905" s="22" t="s">
        <v>9</v>
      </c>
      <c r="G13905" s="1">
        <v>649338.79</v>
      </c>
    </row>
    <row r="13906" spans="2:7">
      <c r="B13906" s="22" t="s">
        <v>266</v>
      </c>
      <c r="C13906" s="22" t="s">
        <v>7</v>
      </c>
      <c r="D13906" s="22" t="s">
        <v>5</v>
      </c>
      <c r="E13906" s="22" t="s">
        <v>14</v>
      </c>
      <c r="F13906" s="22" t="s">
        <v>10</v>
      </c>
      <c r="G13906" s="1">
        <v>26198.880000000001</v>
      </c>
    </row>
    <row r="13907" spans="2:7">
      <c r="B13907" s="22" t="s">
        <v>266</v>
      </c>
      <c r="C13907" s="22" t="s">
        <v>7</v>
      </c>
      <c r="D13907" s="22" t="s">
        <v>5</v>
      </c>
      <c r="E13907" s="22" t="s">
        <v>14</v>
      </c>
      <c r="F13907" s="22" t="s">
        <v>11</v>
      </c>
      <c r="G13907" s="1">
        <v>17793.88</v>
      </c>
    </row>
    <row r="13908" spans="2:7">
      <c r="B13908" s="22" t="s">
        <v>266</v>
      </c>
      <c r="C13908" s="22" t="s">
        <v>7</v>
      </c>
      <c r="D13908" s="22" t="s">
        <v>5</v>
      </c>
      <c r="E13908" s="22" t="s">
        <v>14</v>
      </c>
      <c r="F13908" s="22" t="s">
        <v>12</v>
      </c>
      <c r="G13908" s="1">
        <v>26446.98</v>
      </c>
    </row>
    <row r="13909" spans="2:7">
      <c r="B13909" s="22" t="s">
        <v>266</v>
      </c>
      <c r="C13909" s="22" t="s">
        <v>7</v>
      </c>
      <c r="D13909" s="22" t="s">
        <v>5</v>
      </c>
      <c r="E13909" s="22" t="s">
        <v>15</v>
      </c>
      <c r="F13909" s="22" t="s">
        <v>16</v>
      </c>
      <c r="G13909" s="1">
        <v>619.20000000000005</v>
      </c>
    </row>
    <row r="13910" spans="2:7">
      <c r="B13910" s="22" t="s">
        <v>266</v>
      </c>
      <c r="C13910" s="22" t="s">
        <v>7</v>
      </c>
      <c r="D13910" s="22" t="s">
        <v>5</v>
      </c>
      <c r="E13910" s="22" t="s">
        <v>15</v>
      </c>
      <c r="F13910" s="22" t="s">
        <v>17</v>
      </c>
      <c r="G13910" s="1">
        <v>67659.240000000005</v>
      </c>
    </row>
    <row r="13911" spans="2:7">
      <c r="B13911" s="22" t="s">
        <v>266</v>
      </c>
      <c r="C13911" s="22" t="s">
        <v>7</v>
      </c>
      <c r="D13911" s="22" t="s">
        <v>5</v>
      </c>
      <c r="E13911" s="22" t="s">
        <v>15</v>
      </c>
      <c r="F13911" s="22" t="s">
        <v>18</v>
      </c>
      <c r="G13911" s="1">
        <v>54420.01</v>
      </c>
    </row>
    <row r="13912" spans="2:7">
      <c r="B13912" s="22" t="s">
        <v>266</v>
      </c>
      <c r="C13912" s="22" t="s">
        <v>7</v>
      </c>
      <c r="D13912" s="22" t="s">
        <v>5</v>
      </c>
      <c r="E13912" s="22" t="s">
        <v>15</v>
      </c>
      <c r="F13912" s="22" t="s">
        <v>19</v>
      </c>
      <c r="G13912" s="1">
        <v>131073.42000000001</v>
      </c>
    </row>
    <row r="13913" spans="2:7">
      <c r="B13913" s="22" t="s">
        <v>266</v>
      </c>
      <c r="C13913" s="22" t="s">
        <v>7</v>
      </c>
      <c r="D13913" s="22" t="s">
        <v>5</v>
      </c>
      <c r="E13913" s="22" t="s">
        <v>15</v>
      </c>
      <c r="F13913" s="22" t="s">
        <v>20</v>
      </c>
      <c r="G13913" s="1">
        <v>91537.68</v>
      </c>
    </row>
    <row r="13914" spans="2:7">
      <c r="B13914" s="22" t="s">
        <v>266</v>
      </c>
      <c r="C13914" s="22" t="s">
        <v>7</v>
      </c>
      <c r="D13914" s="22" t="s">
        <v>5</v>
      </c>
      <c r="E13914" s="22" t="s">
        <v>15</v>
      </c>
      <c r="F13914" s="22" t="s">
        <v>21</v>
      </c>
      <c r="G13914" s="1">
        <v>3222.82</v>
      </c>
    </row>
    <row r="13915" spans="2:7">
      <c r="B13915" s="22" t="s">
        <v>266</v>
      </c>
      <c r="C13915" s="22" t="s">
        <v>7</v>
      </c>
      <c r="D13915" s="22" t="s">
        <v>5</v>
      </c>
      <c r="E13915" s="22" t="s">
        <v>15</v>
      </c>
      <c r="F13915" s="22" t="s">
        <v>22</v>
      </c>
      <c r="G13915" s="1">
        <v>2842.6</v>
      </c>
    </row>
    <row r="13916" spans="2:7">
      <c r="B13916" s="22" t="s">
        <v>266</v>
      </c>
      <c r="C13916" s="22" t="s">
        <v>7</v>
      </c>
      <c r="D13916" s="22" t="s">
        <v>5</v>
      </c>
      <c r="E13916" s="22" t="s">
        <v>15</v>
      </c>
      <c r="F13916" s="22" t="s">
        <v>23</v>
      </c>
      <c r="G13916" s="1">
        <v>5821.57</v>
      </c>
    </row>
    <row r="13917" spans="2:7">
      <c r="B13917" s="22" t="s">
        <v>266</v>
      </c>
      <c r="C13917" s="22" t="s">
        <v>7</v>
      </c>
      <c r="D13917" s="22" t="s">
        <v>5</v>
      </c>
      <c r="E13917" s="22" t="s">
        <v>15</v>
      </c>
      <c r="F13917" s="22" t="s">
        <v>24</v>
      </c>
      <c r="G13917" s="1">
        <v>20652.39</v>
      </c>
    </row>
    <row r="13918" spans="2:7">
      <c r="B13918" s="22" t="s">
        <v>266</v>
      </c>
      <c r="C13918" s="22" t="s">
        <v>7</v>
      </c>
      <c r="D13918" s="22" t="s">
        <v>5</v>
      </c>
      <c r="E13918" s="22" t="s">
        <v>15</v>
      </c>
      <c r="F13918" s="22" t="s">
        <v>25</v>
      </c>
      <c r="G13918" s="1">
        <v>145799.81</v>
      </c>
    </row>
    <row r="13919" spans="2:7">
      <c r="B13919" s="22" t="s">
        <v>266</v>
      </c>
      <c r="C13919" s="22" t="s">
        <v>7</v>
      </c>
      <c r="D13919" s="22" t="s">
        <v>5</v>
      </c>
      <c r="E13919" s="22" t="s">
        <v>15</v>
      </c>
      <c r="F13919" s="22" t="s">
        <v>26</v>
      </c>
      <c r="G13919" s="1">
        <v>197223.11</v>
      </c>
    </row>
    <row r="13920" spans="2:7">
      <c r="B13920" s="22" t="s">
        <v>266</v>
      </c>
      <c r="C13920" s="22" t="s">
        <v>7</v>
      </c>
      <c r="D13920" s="22" t="s">
        <v>5</v>
      </c>
      <c r="E13920" s="22" t="s">
        <v>15</v>
      </c>
      <c r="F13920" s="22" t="s">
        <v>27</v>
      </c>
      <c r="G13920" s="1">
        <v>3389.48</v>
      </c>
    </row>
    <row r="13921" spans="2:7">
      <c r="B13921" s="22" t="s">
        <v>266</v>
      </c>
      <c r="C13921" s="22" t="s">
        <v>7</v>
      </c>
      <c r="D13921" s="22" t="s">
        <v>5</v>
      </c>
      <c r="E13921" s="22" t="s">
        <v>28</v>
      </c>
      <c r="F13921" s="22" t="s">
        <v>29</v>
      </c>
      <c r="G13921" s="1">
        <v>79991.259999999995</v>
      </c>
    </row>
    <row r="13922" spans="2:7">
      <c r="B13922" s="22" t="s">
        <v>266</v>
      </c>
      <c r="C13922" s="22" t="s">
        <v>7</v>
      </c>
      <c r="D13922" s="22" t="s">
        <v>5</v>
      </c>
      <c r="E13922" s="22" t="s">
        <v>28</v>
      </c>
      <c r="F13922" s="22" t="s">
        <v>30</v>
      </c>
      <c r="G13922" s="1">
        <v>11131.75</v>
      </c>
    </row>
    <row r="13923" spans="2:7">
      <c r="B13923" s="22" t="s">
        <v>266</v>
      </c>
      <c r="C13923" s="22" t="s">
        <v>7</v>
      </c>
      <c r="D13923" s="22" t="s">
        <v>5</v>
      </c>
      <c r="E13923" s="22" t="s">
        <v>28</v>
      </c>
      <c r="F13923" s="22" t="s">
        <v>31</v>
      </c>
      <c r="G13923" s="1">
        <v>12438</v>
      </c>
    </row>
    <row r="13924" spans="2:7">
      <c r="B13924" s="22" t="s">
        <v>266</v>
      </c>
      <c r="C13924" s="22" t="s">
        <v>7</v>
      </c>
      <c r="D13924" s="22" t="s">
        <v>5</v>
      </c>
      <c r="E13924" s="22" t="s">
        <v>28</v>
      </c>
      <c r="F13924" s="22" t="s">
        <v>32</v>
      </c>
      <c r="G13924" s="1">
        <v>42952.51</v>
      </c>
    </row>
    <row r="13925" spans="2:7">
      <c r="B13925" s="22" t="s">
        <v>266</v>
      </c>
      <c r="C13925" s="22" t="s">
        <v>7</v>
      </c>
      <c r="D13925" s="22" t="s">
        <v>5</v>
      </c>
      <c r="E13925" s="22" t="s">
        <v>28</v>
      </c>
      <c r="F13925" s="22" t="s">
        <v>33</v>
      </c>
      <c r="G13925" s="1">
        <v>11055.73</v>
      </c>
    </row>
    <row r="13926" spans="2:7">
      <c r="B13926" s="22" t="s">
        <v>266</v>
      </c>
      <c r="C13926" s="22" t="s">
        <v>7</v>
      </c>
      <c r="D13926" s="22" t="s">
        <v>5</v>
      </c>
      <c r="E13926" s="22" t="s">
        <v>34</v>
      </c>
      <c r="F13926" s="22" t="s">
        <v>35</v>
      </c>
      <c r="G13926" s="1">
        <v>1287.2</v>
      </c>
    </row>
    <row r="13927" spans="2:7">
      <c r="B13927" s="22" t="s">
        <v>266</v>
      </c>
      <c r="C13927" s="22" t="s">
        <v>7</v>
      </c>
      <c r="D13927" s="22" t="s">
        <v>5</v>
      </c>
      <c r="E13927" s="22" t="s">
        <v>34</v>
      </c>
      <c r="F13927" s="22" t="s">
        <v>36</v>
      </c>
      <c r="G13927" s="1">
        <v>252.32</v>
      </c>
    </row>
    <row r="13928" spans="2:7">
      <c r="B13928" s="22" t="s">
        <v>266</v>
      </c>
      <c r="C13928" s="22" t="s">
        <v>7</v>
      </c>
      <c r="D13928" s="22" t="s">
        <v>5</v>
      </c>
      <c r="E13928" s="22" t="s">
        <v>34</v>
      </c>
      <c r="F13928" s="22" t="s">
        <v>37</v>
      </c>
      <c r="G13928" s="1">
        <v>211048.42</v>
      </c>
    </row>
    <row r="13929" spans="2:7">
      <c r="B13929" s="22" t="s">
        <v>266</v>
      </c>
      <c r="C13929" s="22" t="s">
        <v>7</v>
      </c>
      <c r="D13929" s="22" t="s">
        <v>5</v>
      </c>
      <c r="E13929" s="22" t="s">
        <v>34</v>
      </c>
      <c r="F13929" s="22" t="s">
        <v>38</v>
      </c>
      <c r="G13929" s="1">
        <v>530</v>
      </c>
    </row>
    <row r="13930" spans="2:7">
      <c r="B13930" s="22" t="s">
        <v>266</v>
      </c>
      <c r="C13930" s="22" t="s">
        <v>7</v>
      </c>
      <c r="D13930" s="22" t="s">
        <v>5</v>
      </c>
      <c r="E13930" s="22" t="s">
        <v>34</v>
      </c>
      <c r="F13930" s="22" t="s">
        <v>39</v>
      </c>
      <c r="G13930" s="1">
        <v>64509.23</v>
      </c>
    </row>
    <row r="13931" spans="2:7">
      <c r="B13931" s="22" t="s">
        <v>266</v>
      </c>
      <c r="C13931" s="22" t="s">
        <v>7</v>
      </c>
      <c r="D13931" s="22" t="s">
        <v>5</v>
      </c>
      <c r="E13931" s="22" t="s">
        <v>34</v>
      </c>
      <c r="F13931" s="22" t="s">
        <v>42</v>
      </c>
      <c r="G13931" s="1">
        <v>14304.77</v>
      </c>
    </row>
    <row r="13932" spans="2:7">
      <c r="B13932" s="22" t="s">
        <v>266</v>
      </c>
      <c r="C13932" s="22" t="s">
        <v>7</v>
      </c>
      <c r="D13932" s="22" t="s">
        <v>5</v>
      </c>
      <c r="E13932" s="22" t="s">
        <v>34</v>
      </c>
      <c r="F13932" s="22" t="s">
        <v>43</v>
      </c>
      <c r="G13932" s="1">
        <v>8346</v>
      </c>
    </row>
    <row r="13933" spans="2:7">
      <c r="B13933" s="22" t="s">
        <v>266</v>
      </c>
      <c r="C13933" s="22" t="s">
        <v>7</v>
      </c>
      <c r="D13933" s="22" t="s">
        <v>5</v>
      </c>
      <c r="E13933" s="22" t="s">
        <v>34</v>
      </c>
      <c r="F13933" s="22" t="s">
        <v>45</v>
      </c>
      <c r="G13933" s="1">
        <v>10196.040000000001</v>
      </c>
    </row>
    <row r="13934" spans="2:7">
      <c r="B13934" s="22" t="s">
        <v>266</v>
      </c>
      <c r="C13934" s="22" t="s">
        <v>7</v>
      </c>
      <c r="D13934" s="22" t="s">
        <v>5</v>
      </c>
      <c r="E13934" s="22" t="s">
        <v>34</v>
      </c>
      <c r="F13934" s="22" t="s">
        <v>46</v>
      </c>
      <c r="G13934" s="1">
        <v>2949.02</v>
      </c>
    </row>
    <row r="13935" spans="2:7">
      <c r="B13935" s="22" t="s">
        <v>266</v>
      </c>
      <c r="C13935" s="22" t="s">
        <v>7</v>
      </c>
      <c r="D13935" s="22" t="s">
        <v>5</v>
      </c>
      <c r="E13935" s="22" t="s">
        <v>34</v>
      </c>
      <c r="F13935" s="22" t="s">
        <v>47</v>
      </c>
      <c r="G13935" s="1">
        <v>3585.42</v>
      </c>
    </row>
    <row r="13936" spans="2:7">
      <c r="B13936" s="22" t="s">
        <v>266</v>
      </c>
      <c r="C13936" s="22" t="s">
        <v>7</v>
      </c>
      <c r="D13936" s="22" t="s">
        <v>5</v>
      </c>
      <c r="E13936" s="22" t="s">
        <v>34</v>
      </c>
      <c r="F13936" s="22" t="s">
        <v>48</v>
      </c>
      <c r="G13936" s="1">
        <v>369.07</v>
      </c>
    </row>
    <row r="13937" spans="2:7">
      <c r="B13937" s="22" t="s">
        <v>266</v>
      </c>
      <c r="C13937" s="22" t="s">
        <v>7</v>
      </c>
      <c r="D13937" s="22" t="s">
        <v>5</v>
      </c>
      <c r="E13937" s="22" t="s">
        <v>34</v>
      </c>
      <c r="F13937" s="22" t="s">
        <v>66</v>
      </c>
      <c r="G13937" s="1">
        <v>399.38</v>
      </c>
    </row>
    <row r="13938" spans="2:7">
      <c r="B13938" s="22" t="s">
        <v>266</v>
      </c>
      <c r="C13938" s="22" t="s">
        <v>7</v>
      </c>
      <c r="D13938" s="22" t="s">
        <v>5</v>
      </c>
      <c r="E13938" s="22" t="s">
        <v>34</v>
      </c>
      <c r="F13938" s="22" t="s">
        <v>85</v>
      </c>
      <c r="G13938" s="1">
        <v>1387.36</v>
      </c>
    </row>
    <row r="13939" spans="2:7">
      <c r="B13939" s="22" t="s">
        <v>266</v>
      </c>
      <c r="C13939" s="22" t="s">
        <v>7</v>
      </c>
      <c r="D13939" s="22" t="s">
        <v>5</v>
      </c>
      <c r="E13939" s="22" t="s">
        <v>34</v>
      </c>
      <c r="F13939" s="22" t="s">
        <v>49</v>
      </c>
      <c r="G13939" s="1">
        <v>12901.72</v>
      </c>
    </row>
    <row r="13940" spans="2:7">
      <c r="B13940" s="22" t="s">
        <v>266</v>
      </c>
      <c r="C13940" s="22" t="s">
        <v>7</v>
      </c>
      <c r="D13940" s="22" t="s">
        <v>5</v>
      </c>
      <c r="E13940" s="22" t="s">
        <v>34</v>
      </c>
      <c r="F13940" s="22" t="s">
        <v>50</v>
      </c>
      <c r="G13940" s="1">
        <v>20041.419999999998</v>
      </c>
    </row>
    <row r="13941" spans="2:7">
      <c r="B13941" s="22" t="s">
        <v>266</v>
      </c>
      <c r="C13941" s="22" t="s">
        <v>7</v>
      </c>
      <c r="D13941" s="22" t="s">
        <v>5</v>
      </c>
      <c r="E13941" s="22" t="s">
        <v>34</v>
      </c>
      <c r="F13941" s="22" t="s">
        <v>51</v>
      </c>
      <c r="G13941" s="1">
        <v>3868.7</v>
      </c>
    </row>
    <row r="13942" spans="2:7">
      <c r="B13942" s="22" t="s">
        <v>266</v>
      </c>
      <c r="C13942" s="22" t="s">
        <v>7</v>
      </c>
      <c r="D13942" s="22" t="s">
        <v>5</v>
      </c>
      <c r="E13942" s="22" t="s">
        <v>34</v>
      </c>
      <c r="F13942" s="22" t="s">
        <v>68</v>
      </c>
      <c r="G13942" s="1">
        <v>72557</v>
      </c>
    </row>
    <row r="13943" spans="2:7">
      <c r="B13943" s="22" t="s">
        <v>266</v>
      </c>
      <c r="C13943" s="22" t="s">
        <v>7</v>
      </c>
      <c r="D13943" s="22" t="s">
        <v>5</v>
      </c>
      <c r="E13943" s="22" t="s">
        <v>34</v>
      </c>
      <c r="F13943" s="22" t="s">
        <v>55</v>
      </c>
      <c r="G13943" s="1">
        <v>2275</v>
      </c>
    </row>
    <row r="13944" spans="2:7">
      <c r="B13944" s="22" t="s">
        <v>266</v>
      </c>
      <c r="C13944" s="22" t="s">
        <v>7</v>
      </c>
      <c r="D13944" s="22" t="s">
        <v>5</v>
      </c>
      <c r="E13944" s="22" t="s">
        <v>34</v>
      </c>
      <c r="F13944" s="22" t="s">
        <v>58</v>
      </c>
      <c r="G13944" s="1">
        <v>13388.26</v>
      </c>
    </row>
    <row r="13945" spans="2:7">
      <c r="B13945" s="22" t="s">
        <v>266</v>
      </c>
      <c r="C13945" s="22" t="s">
        <v>7</v>
      </c>
      <c r="D13945" s="22" t="s">
        <v>5</v>
      </c>
      <c r="E13945" s="22" t="s">
        <v>59</v>
      </c>
      <c r="F13945" s="22" t="s">
        <v>55</v>
      </c>
      <c r="G13945" s="1">
        <v>18476.21</v>
      </c>
    </row>
    <row r="13946" spans="2:7">
      <c r="B13946" s="22" t="s">
        <v>266</v>
      </c>
      <c r="C13946" s="22" t="s">
        <v>7</v>
      </c>
      <c r="D13946" s="22" t="s">
        <v>7</v>
      </c>
      <c r="E13946" s="22" t="s">
        <v>28</v>
      </c>
      <c r="F13946" s="22" t="s">
        <v>29</v>
      </c>
      <c r="G13946" s="1">
        <v>23746.53</v>
      </c>
    </row>
    <row r="13947" spans="2:7">
      <c r="B13947" s="22" t="s">
        <v>266</v>
      </c>
      <c r="C13947" s="22" t="s">
        <v>7</v>
      </c>
      <c r="D13947" s="22" t="s">
        <v>7</v>
      </c>
      <c r="E13947" s="22" t="s">
        <v>28</v>
      </c>
      <c r="F13947" s="22" t="s">
        <v>32</v>
      </c>
      <c r="G13947" s="1">
        <v>19477.96</v>
      </c>
    </row>
    <row r="13948" spans="2:7">
      <c r="B13948" s="22" t="s">
        <v>266</v>
      </c>
      <c r="C13948" s="22" t="s">
        <v>7</v>
      </c>
      <c r="D13948" s="22" t="s">
        <v>7</v>
      </c>
      <c r="E13948" s="22" t="s">
        <v>28</v>
      </c>
      <c r="F13948" s="22" t="s">
        <v>33</v>
      </c>
      <c r="G13948" s="1">
        <v>2780.07</v>
      </c>
    </row>
    <row r="13949" spans="2:7">
      <c r="B13949" s="22" t="s">
        <v>266</v>
      </c>
      <c r="C13949" s="22" t="s">
        <v>7</v>
      </c>
      <c r="D13949" s="22" t="s">
        <v>7</v>
      </c>
      <c r="E13949" s="22" t="s">
        <v>34</v>
      </c>
      <c r="F13949" s="22" t="s">
        <v>35</v>
      </c>
      <c r="G13949" s="1">
        <v>19926.169999999998</v>
      </c>
    </row>
    <row r="13950" spans="2:7">
      <c r="B13950" s="22" t="s">
        <v>266</v>
      </c>
      <c r="C13950" s="22" t="s">
        <v>7</v>
      </c>
      <c r="D13950" s="22" t="s">
        <v>7</v>
      </c>
      <c r="E13950" s="22" t="s">
        <v>34</v>
      </c>
      <c r="F13950" s="22" t="s">
        <v>37</v>
      </c>
      <c r="G13950" s="1">
        <v>824603.13</v>
      </c>
    </row>
    <row r="13951" spans="2:7">
      <c r="B13951" s="22" t="s">
        <v>266</v>
      </c>
      <c r="C13951" s="22" t="s">
        <v>7</v>
      </c>
      <c r="D13951" s="22" t="s">
        <v>7</v>
      </c>
      <c r="E13951" s="22" t="s">
        <v>34</v>
      </c>
      <c r="F13951" s="22" t="s">
        <v>41</v>
      </c>
      <c r="G13951" s="1">
        <v>15834</v>
      </c>
    </row>
    <row r="13952" spans="2:7">
      <c r="B13952" s="22" t="s">
        <v>266</v>
      </c>
      <c r="C13952" s="22" t="s">
        <v>7</v>
      </c>
      <c r="D13952" s="22" t="s">
        <v>7</v>
      </c>
      <c r="E13952" s="22" t="s">
        <v>34</v>
      </c>
      <c r="F13952" s="22" t="s">
        <v>42</v>
      </c>
      <c r="G13952" s="1">
        <v>33518</v>
      </c>
    </row>
    <row r="13953" spans="2:7">
      <c r="B13953" s="22" t="s">
        <v>266</v>
      </c>
      <c r="C13953" s="22" t="s">
        <v>7</v>
      </c>
      <c r="D13953" s="22" t="s">
        <v>7</v>
      </c>
      <c r="E13953" s="22" t="s">
        <v>34</v>
      </c>
      <c r="F13953" s="22" t="s">
        <v>47</v>
      </c>
      <c r="G13953" s="1">
        <v>13175.45</v>
      </c>
    </row>
    <row r="13954" spans="2:7">
      <c r="B13954" s="22" t="s">
        <v>266</v>
      </c>
      <c r="C13954" s="22" t="s">
        <v>7</v>
      </c>
      <c r="D13954" s="22" t="s">
        <v>7</v>
      </c>
      <c r="E13954" s="22" t="s">
        <v>34</v>
      </c>
      <c r="F13954" s="22" t="s">
        <v>88</v>
      </c>
      <c r="G13954" s="1">
        <v>11948.39</v>
      </c>
    </row>
    <row r="13955" spans="2:7">
      <c r="B13955" s="22" t="s">
        <v>266</v>
      </c>
      <c r="C13955" s="22" t="s">
        <v>7</v>
      </c>
      <c r="D13955" s="22" t="s">
        <v>7</v>
      </c>
      <c r="E13955" s="22" t="s">
        <v>34</v>
      </c>
      <c r="F13955" s="22" t="s">
        <v>49</v>
      </c>
      <c r="G13955" s="1">
        <v>15457.4</v>
      </c>
    </row>
    <row r="13956" spans="2:7">
      <c r="B13956" s="22" t="s">
        <v>266</v>
      </c>
      <c r="C13956" s="22" t="s">
        <v>7</v>
      </c>
      <c r="D13956" s="22" t="s">
        <v>7</v>
      </c>
      <c r="E13956" s="22" t="s">
        <v>34</v>
      </c>
      <c r="F13956" s="22" t="s">
        <v>50</v>
      </c>
      <c r="G13956" s="1">
        <v>1084.27</v>
      </c>
    </row>
    <row r="13957" spans="2:7">
      <c r="B13957" s="22" t="s">
        <v>266</v>
      </c>
      <c r="C13957" s="22" t="s">
        <v>7</v>
      </c>
      <c r="D13957" s="22" t="s">
        <v>7</v>
      </c>
      <c r="E13957" s="22" t="s">
        <v>34</v>
      </c>
      <c r="F13957" s="22" t="s">
        <v>57</v>
      </c>
      <c r="G13957" s="1">
        <v>61210.42</v>
      </c>
    </row>
    <row r="13958" spans="2:7">
      <c r="B13958" s="22" t="s">
        <v>267</v>
      </c>
      <c r="C13958" s="22" t="s">
        <v>7</v>
      </c>
      <c r="D13958" s="22" t="s">
        <v>5</v>
      </c>
      <c r="E13958" s="22" t="s">
        <v>5</v>
      </c>
      <c r="F13958" s="22" t="s">
        <v>6</v>
      </c>
      <c r="G13958" s="1">
        <v>249721.49</v>
      </c>
    </row>
    <row r="13959" spans="2:7">
      <c r="B13959" s="22" t="s">
        <v>267</v>
      </c>
      <c r="C13959" s="22" t="s">
        <v>7</v>
      </c>
      <c r="D13959" s="22" t="s">
        <v>5</v>
      </c>
      <c r="E13959" s="22" t="s">
        <v>7</v>
      </c>
      <c r="F13959" s="22" t="s">
        <v>6</v>
      </c>
      <c r="G13959" s="1">
        <v>-295351.28999999998</v>
      </c>
    </row>
    <row r="13960" spans="2:7">
      <c r="B13960" s="22" t="s">
        <v>267</v>
      </c>
      <c r="C13960" s="22" t="s">
        <v>7</v>
      </c>
      <c r="D13960" s="22" t="s">
        <v>5</v>
      </c>
      <c r="E13960" s="22" t="s">
        <v>8</v>
      </c>
      <c r="F13960" s="22" t="s">
        <v>9</v>
      </c>
      <c r="G13960" s="1">
        <v>17905299.449999999</v>
      </c>
    </row>
    <row r="13961" spans="2:7">
      <c r="B13961" s="22" t="s">
        <v>267</v>
      </c>
      <c r="C13961" s="22" t="s">
        <v>7</v>
      </c>
      <c r="D13961" s="22" t="s">
        <v>5</v>
      </c>
      <c r="E13961" s="22" t="s">
        <v>8</v>
      </c>
      <c r="F13961" s="22" t="s">
        <v>10</v>
      </c>
      <c r="G13961" s="1">
        <v>319251.12</v>
      </c>
    </row>
    <row r="13962" spans="2:7">
      <c r="B13962" s="22" t="s">
        <v>267</v>
      </c>
      <c r="C13962" s="22" t="s">
        <v>7</v>
      </c>
      <c r="D13962" s="22" t="s">
        <v>5</v>
      </c>
      <c r="E13962" s="22" t="s">
        <v>8</v>
      </c>
      <c r="F13962" s="22" t="s">
        <v>11</v>
      </c>
      <c r="G13962" s="1">
        <v>488630.28</v>
      </c>
    </row>
    <row r="13963" spans="2:7">
      <c r="B13963" s="22" t="s">
        <v>267</v>
      </c>
      <c r="C13963" s="22" t="s">
        <v>7</v>
      </c>
      <c r="D13963" s="22" t="s">
        <v>5</v>
      </c>
      <c r="E13963" s="22" t="s">
        <v>8</v>
      </c>
      <c r="F13963" s="22" t="s">
        <v>12</v>
      </c>
      <c r="G13963" s="1">
        <v>368759.58</v>
      </c>
    </row>
    <row r="13964" spans="2:7">
      <c r="B13964" s="22" t="s">
        <v>267</v>
      </c>
      <c r="C13964" s="22" t="s">
        <v>7</v>
      </c>
      <c r="D13964" s="22" t="s">
        <v>5</v>
      </c>
      <c r="E13964" s="22" t="s">
        <v>8</v>
      </c>
      <c r="F13964" s="22" t="s">
        <v>13</v>
      </c>
      <c r="G13964" s="1">
        <v>207733.67</v>
      </c>
    </row>
    <row r="13965" spans="2:7">
      <c r="B13965" s="22" t="s">
        <v>267</v>
      </c>
      <c r="C13965" s="22" t="s">
        <v>7</v>
      </c>
      <c r="D13965" s="22" t="s">
        <v>5</v>
      </c>
      <c r="E13965" s="22" t="s">
        <v>14</v>
      </c>
      <c r="F13965" s="22" t="s">
        <v>9</v>
      </c>
      <c r="G13965" s="1">
        <v>4107871.13</v>
      </c>
    </row>
    <row r="13966" spans="2:7">
      <c r="B13966" s="22" t="s">
        <v>267</v>
      </c>
      <c r="C13966" s="22" t="s">
        <v>7</v>
      </c>
      <c r="D13966" s="22" t="s">
        <v>5</v>
      </c>
      <c r="E13966" s="22" t="s">
        <v>14</v>
      </c>
      <c r="F13966" s="22" t="s">
        <v>10</v>
      </c>
      <c r="G13966" s="1">
        <v>111803.08</v>
      </c>
    </row>
    <row r="13967" spans="2:7">
      <c r="B13967" s="22" t="s">
        <v>267</v>
      </c>
      <c r="C13967" s="22" t="s">
        <v>7</v>
      </c>
      <c r="D13967" s="22" t="s">
        <v>5</v>
      </c>
      <c r="E13967" s="22" t="s">
        <v>14</v>
      </c>
      <c r="F13967" s="22" t="s">
        <v>11</v>
      </c>
      <c r="G13967" s="1">
        <v>60062.73</v>
      </c>
    </row>
    <row r="13968" spans="2:7">
      <c r="B13968" s="22" t="s">
        <v>267</v>
      </c>
      <c r="C13968" s="22" t="s">
        <v>7</v>
      </c>
      <c r="D13968" s="22" t="s">
        <v>5</v>
      </c>
      <c r="E13968" s="22" t="s">
        <v>14</v>
      </c>
      <c r="F13968" s="22" t="s">
        <v>12</v>
      </c>
      <c r="G13968" s="1">
        <v>32845.43</v>
      </c>
    </row>
    <row r="13969" spans="2:7">
      <c r="B13969" s="22" t="s">
        <v>267</v>
      </c>
      <c r="C13969" s="22" t="s">
        <v>7</v>
      </c>
      <c r="D13969" s="22" t="s">
        <v>5</v>
      </c>
      <c r="E13969" s="22" t="s">
        <v>14</v>
      </c>
      <c r="F13969" s="22" t="s">
        <v>13</v>
      </c>
      <c r="G13969" s="1">
        <v>44422.42</v>
      </c>
    </row>
    <row r="13970" spans="2:7">
      <c r="B13970" s="22" t="s">
        <v>267</v>
      </c>
      <c r="C13970" s="22" t="s">
        <v>7</v>
      </c>
      <c r="D13970" s="22" t="s">
        <v>5</v>
      </c>
      <c r="E13970" s="22" t="s">
        <v>15</v>
      </c>
      <c r="F13970" s="22" t="s">
        <v>16</v>
      </c>
      <c r="G13970" s="1">
        <v>-555.15</v>
      </c>
    </row>
    <row r="13971" spans="2:7">
      <c r="B13971" s="22" t="s">
        <v>267</v>
      </c>
      <c r="C13971" s="22" t="s">
        <v>7</v>
      </c>
      <c r="D13971" s="22" t="s">
        <v>5</v>
      </c>
      <c r="E13971" s="22" t="s">
        <v>15</v>
      </c>
      <c r="F13971" s="22" t="s">
        <v>17</v>
      </c>
      <c r="G13971" s="1">
        <v>986907.97</v>
      </c>
    </row>
    <row r="13972" spans="2:7">
      <c r="B13972" s="22" t="s">
        <v>267</v>
      </c>
      <c r="C13972" s="22" t="s">
        <v>7</v>
      </c>
      <c r="D13972" s="22" t="s">
        <v>5</v>
      </c>
      <c r="E13972" s="22" t="s">
        <v>15</v>
      </c>
      <c r="F13972" s="22" t="s">
        <v>18</v>
      </c>
      <c r="G13972" s="1">
        <v>11642.63</v>
      </c>
    </row>
    <row r="13973" spans="2:7">
      <c r="B13973" s="22" t="s">
        <v>267</v>
      </c>
      <c r="C13973" s="22" t="s">
        <v>7</v>
      </c>
      <c r="D13973" s="22" t="s">
        <v>5</v>
      </c>
      <c r="E13973" s="22" t="s">
        <v>15</v>
      </c>
      <c r="F13973" s="22" t="s">
        <v>19</v>
      </c>
      <c r="G13973" s="1">
        <v>3073356.63</v>
      </c>
    </row>
    <row r="13974" spans="2:7">
      <c r="B13974" s="22" t="s">
        <v>267</v>
      </c>
      <c r="C13974" s="22" t="s">
        <v>7</v>
      </c>
      <c r="D13974" s="22" t="s">
        <v>5</v>
      </c>
      <c r="E13974" s="22" t="s">
        <v>15</v>
      </c>
      <c r="F13974" s="22" t="s">
        <v>20</v>
      </c>
      <c r="G13974" s="1">
        <v>646673.81999999995</v>
      </c>
    </row>
    <row r="13975" spans="2:7">
      <c r="B13975" s="22" t="s">
        <v>267</v>
      </c>
      <c r="C13975" s="22" t="s">
        <v>7</v>
      </c>
      <c r="D13975" s="22" t="s">
        <v>5</v>
      </c>
      <c r="E13975" s="22" t="s">
        <v>15</v>
      </c>
      <c r="F13975" s="22" t="s">
        <v>21</v>
      </c>
      <c r="G13975" s="1">
        <v>20519.78</v>
      </c>
    </row>
    <row r="13976" spans="2:7">
      <c r="B13976" s="22" t="s">
        <v>267</v>
      </c>
      <c r="C13976" s="22" t="s">
        <v>7</v>
      </c>
      <c r="D13976" s="22" t="s">
        <v>5</v>
      </c>
      <c r="E13976" s="22" t="s">
        <v>15</v>
      </c>
      <c r="F13976" s="22" t="s">
        <v>22</v>
      </c>
      <c r="G13976" s="1">
        <v>6360.63</v>
      </c>
    </row>
    <row r="13977" spans="2:7">
      <c r="B13977" s="22" t="s">
        <v>267</v>
      </c>
      <c r="C13977" s="22" t="s">
        <v>7</v>
      </c>
      <c r="D13977" s="22" t="s">
        <v>5</v>
      </c>
      <c r="E13977" s="22" t="s">
        <v>15</v>
      </c>
      <c r="F13977" s="22" t="s">
        <v>23</v>
      </c>
      <c r="G13977" s="1">
        <v>124121.93</v>
      </c>
    </row>
    <row r="13978" spans="2:7">
      <c r="B13978" s="22" t="s">
        <v>267</v>
      </c>
      <c r="C13978" s="22" t="s">
        <v>7</v>
      </c>
      <c r="D13978" s="22" t="s">
        <v>5</v>
      </c>
      <c r="E13978" s="22" t="s">
        <v>15</v>
      </c>
      <c r="F13978" s="22" t="s">
        <v>24</v>
      </c>
      <c r="G13978" s="1">
        <v>124785</v>
      </c>
    </row>
    <row r="13979" spans="2:7">
      <c r="B13979" s="22" t="s">
        <v>267</v>
      </c>
      <c r="C13979" s="22" t="s">
        <v>7</v>
      </c>
      <c r="D13979" s="22" t="s">
        <v>5</v>
      </c>
      <c r="E13979" s="22" t="s">
        <v>15</v>
      </c>
      <c r="F13979" s="22" t="s">
        <v>25</v>
      </c>
      <c r="G13979" s="1">
        <v>3088333.53</v>
      </c>
    </row>
    <row r="13980" spans="2:7">
      <c r="B13980" s="22" t="s">
        <v>267</v>
      </c>
      <c r="C13980" s="22" t="s">
        <v>7</v>
      </c>
      <c r="D13980" s="22" t="s">
        <v>5</v>
      </c>
      <c r="E13980" s="22" t="s">
        <v>15</v>
      </c>
      <c r="F13980" s="22" t="s">
        <v>26</v>
      </c>
      <c r="G13980" s="1">
        <v>1668746.44</v>
      </c>
    </row>
    <row r="13981" spans="2:7">
      <c r="B13981" s="22" t="s">
        <v>267</v>
      </c>
      <c r="C13981" s="22" t="s">
        <v>7</v>
      </c>
      <c r="D13981" s="22" t="s">
        <v>5</v>
      </c>
      <c r="E13981" s="22" t="s">
        <v>28</v>
      </c>
      <c r="F13981" s="22" t="s">
        <v>29</v>
      </c>
      <c r="G13981" s="1">
        <v>-433662.92</v>
      </c>
    </row>
    <row r="13982" spans="2:7">
      <c r="B13982" s="22" t="s">
        <v>267</v>
      </c>
      <c r="C13982" s="22" t="s">
        <v>7</v>
      </c>
      <c r="D13982" s="22" t="s">
        <v>5</v>
      </c>
      <c r="E13982" s="22" t="s">
        <v>28</v>
      </c>
      <c r="F13982" s="22" t="s">
        <v>30</v>
      </c>
      <c r="G13982" s="1">
        <v>53790.65</v>
      </c>
    </row>
    <row r="13983" spans="2:7">
      <c r="B13983" s="22" t="s">
        <v>267</v>
      </c>
      <c r="C13983" s="22" t="s">
        <v>7</v>
      </c>
      <c r="D13983" s="22" t="s">
        <v>5</v>
      </c>
      <c r="E13983" s="22" t="s">
        <v>28</v>
      </c>
      <c r="F13983" s="22" t="s">
        <v>31</v>
      </c>
      <c r="G13983" s="1">
        <v>15297.14</v>
      </c>
    </row>
    <row r="13984" spans="2:7">
      <c r="B13984" s="22" t="s">
        <v>267</v>
      </c>
      <c r="C13984" s="22" t="s">
        <v>7</v>
      </c>
      <c r="D13984" s="22" t="s">
        <v>5</v>
      </c>
      <c r="E13984" s="22" t="s">
        <v>28</v>
      </c>
      <c r="F13984" s="22" t="s">
        <v>32</v>
      </c>
      <c r="G13984" s="1">
        <v>42753.88</v>
      </c>
    </row>
    <row r="13985" spans="2:7">
      <c r="B13985" s="22" t="s">
        <v>267</v>
      </c>
      <c r="C13985" s="22" t="s">
        <v>7</v>
      </c>
      <c r="D13985" s="22" t="s">
        <v>5</v>
      </c>
      <c r="E13985" s="22" t="s">
        <v>28</v>
      </c>
      <c r="F13985" s="22" t="s">
        <v>33</v>
      </c>
      <c r="G13985" s="1">
        <v>44653.34</v>
      </c>
    </row>
    <row r="13986" spans="2:7">
      <c r="B13986" s="22" t="s">
        <v>267</v>
      </c>
      <c r="C13986" s="22" t="s">
        <v>7</v>
      </c>
      <c r="D13986" s="22" t="s">
        <v>5</v>
      </c>
      <c r="E13986" s="22" t="s">
        <v>34</v>
      </c>
      <c r="F13986" s="22" t="s">
        <v>35</v>
      </c>
      <c r="G13986" s="1">
        <v>623598.04</v>
      </c>
    </row>
    <row r="13987" spans="2:7">
      <c r="B13987" s="22" t="s">
        <v>267</v>
      </c>
      <c r="C13987" s="22" t="s">
        <v>7</v>
      </c>
      <c r="D13987" s="22" t="s">
        <v>5</v>
      </c>
      <c r="E13987" s="22" t="s">
        <v>34</v>
      </c>
      <c r="F13987" s="22" t="s">
        <v>37</v>
      </c>
      <c r="G13987" s="1">
        <v>1886742.54</v>
      </c>
    </row>
    <row r="13988" spans="2:7">
      <c r="B13988" s="22" t="s">
        <v>267</v>
      </c>
      <c r="C13988" s="22" t="s">
        <v>7</v>
      </c>
      <c r="D13988" s="22" t="s">
        <v>5</v>
      </c>
      <c r="E13988" s="22" t="s">
        <v>34</v>
      </c>
      <c r="F13988" s="22" t="s">
        <v>73</v>
      </c>
      <c r="G13988" s="1">
        <v>17274870.170000002</v>
      </c>
    </row>
    <row r="13989" spans="2:7">
      <c r="B13989" s="22" t="s">
        <v>267</v>
      </c>
      <c r="C13989" s="22" t="s">
        <v>7</v>
      </c>
      <c r="D13989" s="22" t="s">
        <v>5</v>
      </c>
      <c r="E13989" s="22" t="s">
        <v>34</v>
      </c>
      <c r="F13989" s="22" t="s">
        <v>38</v>
      </c>
      <c r="G13989" s="1">
        <v>11396</v>
      </c>
    </row>
    <row r="13990" spans="2:7">
      <c r="B13990" s="22" t="s">
        <v>267</v>
      </c>
      <c r="C13990" s="22" t="s">
        <v>7</v>
      </c>
      <c r="D13990" s="22" t="s">
        <v>5</v>
      </c>
      <c r="E13990" s="22" t="s">
        <v>34</v>
      </c>
      <c r="F13990" s="22" t="s">
        <v>39</v>
      </c>
      <c r="G13990" s="1">
        <v>1518262.53</v>
      </c>
    </row>
    <row r="13991" spans="2:7">
      <c r="B13991" s="22" t="s">
        <v>267</v>
      </c>
      <c r="C13991" s="22" t="s">
        <v>7</v>
      </c>
      <c r="D13991" s="22" t="s">
        <v>5</v>
      </c>
      <c r="E13991" s="22" t="s">
        <v>34</v>
      </c>
      <c r="F13991" s="22" t="s">
        <v>42</v>
      </c>
      <c r="G13991" s="1">
        <v>1395.15</v>
      </c>
    </row>
    <row r="13992" spans="2:7">
      <c r="B13992" s="22" t="s">
        <v>267</v>
      </c>
      <c r="C13992" s="22" t="s">
        <v>7</v>
      </c>
      <c r="D13992" s="22" t="s">
        <v>5</v>
      </c>
      <c r="E13992" s="22" t="s">
        <v>34</v>
      </c>
      <c r="F13992" s="22" t="s">
        <v>45</v>
      </c>
      <c r="G13992" s="1">
        <v>626128.21</v>
      </c>
    </row>
    <row r="13993" spans="2:7">
      <c r="B13993" s="22" t="s">
        <v>267</v>
      </c>
      <c r="C13993" s="22" t="s">
        <v>7</v>
      </c>
      <c r="D13993" s="22" t="s">
        <v>5</v>
      </c>
      <c r="E13993" s="22" t="s">
        <v>34</v>
      </c>
      <c r="F13993" s="22" t="s">
        <v>46</v>
      </c>
      <c r="G13993" s="1">
        <v>1308.02</v>
      </c>
    </row>
    <row r="13994" spans="2:7">
      <c r="B13994" s="22" t="s">
        <v>267</v>
      </c>
      <c r="C13994" s="22" t="s">
        <v>7</v>
      </c>
      <c r="D13994" s="22" t="s">
        <v>5</v>
      </c>
      <c r="E13994" s="22" t="s">
        <v>34</v>
      </c>
      <c r="F13994" s="22" t="s">
        <v>47</v>
      </c>
      <c r="G13994" s="1">
        <v>8977.67</v>
      </c>
    </row>
    <row r="13995" spans="2:7">
      <c r="B13995" s="22" t="s">
        <v>267</v>
      </c>
      <c r="C13995" s="22" t="s">
        <v>7</v>
      </c>
      <c r="D13995" s="22" t="s">
        <v>5</v>
      </c>
      <c r="E13995" s="22" t="s">
        <v>34</v>
      </c>
      <c r="F13995" s="22" t="s">
        <v>48</v>
      </c>
      <c r="G13995" s="1">
        <v>18203.259999999998</v>
      </c>
    </row>
    <row r="13996" spans="2:7">
      <c r="B13996" s="22" t="s">
        <v>267</v>
      </c>
      <c r="C13996" s="22" t="s">
        <v>7</v>
      </c>
      <c r="D13996" s="22" t="s">
        <v>5</v>
      </c>
      <c r="E13996" s="22" t="s">
        <v>34</v>
      </c>
      <c r="F13996" s="22" t="s">
        <v>75</v>
      </c>
      <c r="G13996" s="1">
        <v>2016.38</v>
      </c>
    </row>
    <row r="13997" spans="2:7">
      <c r="B13997" s="22" t="s">
        <v>267</v>
      </c>
      <c r="C13997" s="22" t="s">
        <v>7</v>
      </c>
      <c r="D13997" s="22" t="s">
        <v>5</v>
      </c>
      <c r="E13997" s="22" t="s">
        <v>34</v>
      </c>
      <c r="F13997" s="22" t="s">
        <v>85</v>
      </c>
      <c r="G13997" s="1">
        <v>1795.2</v>
      </c>
    </row>
    <row r="13998" spans="2:7">
      <c r="B13998" s="22" t="s">
        <v>267</v>
      </c>
      <c r="C13998" s="22" t="s">
        <v>7</v>
      </c>
      <c r="D13998" s="22" t="s">
        <v>5</v>
      </c>
      <c r="E13998" s="22" t="s">
        <v>34</v>
      </c>
      <c r="F13998" s="22" t="s">
        <v>49</v>
      </c>
      <c r="G13998" s="1">
        <v>486321.48</v>
      </c>
    </row>
    <row r="13999" spans="2:7">
      <c r="B13999" s="22" t="s">
        <v>267</v>
      </c>
      <c r="C13999" s="22" t="s">
        <v>7</v>
      </c>
      <c r="D13999" s="22" t="s">
        <v>5</v>
      </c>
      <c r="E13999" s="22" t="s">
        <v>34</v>
      </c>
      <c r="F13999" s="22" t="s">
        <v>50</v>
      </c>
      <c r="G13999" s="1">
        <v>74853.22</v>
      </c>
    </row>
    <row r="14000" spans="2:7">
      <c r="B14000" s="22" t="s">
        <v>267</v>
      </c>
      <c r="C14000" s="22" t="s">
        <v>7</v>
      </c>
      <c r="D14000" s="22" t="s">
        <v>5</v>
      </c>
      <c r="E14000" s="22" t="s">
        <v>34</v>
      </c>
      <c r="F14000" s="22" t="s">
        <v>51</v>
      </c>
      <c r="G14000" s="1">
        <v>3818.21</v>
      </c>
    </row>
    <row r="14001" spans="2:7">
      <c r="B14001" s="22" t="s">
        <v>267</v>
      </c>
      <c r="C14001" s="22" t="s">
        <v>7</v>
      </c>
      <c r="D14001" s="22" t="s">
        <v>5</v>
      </c>
      <c r="E14001" s="22" t="s">
        <v>34</v>
      </c>
      <c r="F14001" s="22" t="s">
        <v>52</v>
      </c>
      <c r="G14001" s="1">
        <v>191.19</v>
      </c>
    </row>
    <row r="14002" spans="2:7">
      <c r="B14002" s="22" t="s">
        <v>267</v>
      </c>
      <c r="C14002" s="22" t="s">
        <v>7</v>
      </c>
      <c r="D14002" s="22" t="s">
        <v>5</v>
      </c>
      <c r="E14002" s="22" t="s">
        <v>34</v>
      </c>
      <c r="F14002" s="22" t="s">
        <v>53</v>
      </c>
      <c r="G14002" s="1">
        <v>975510.74</v>
      </c>
    </row>
    <row r="14003" spans="2:7">
      <c r="B14003" s="22" t="s">
        <v>267</v>
      </c>
      <c r="C14003" s="22" t="s">
        <v>7</v>
      </c>
      <c r="D14003" s="22" t="s">
        <v>5</v>
      </c>
      <c r="E14003" s="22" t="s">
        <v>34</v>
      </c>
      <c r="F14003" s="22" t="s">
        <v>55</v>
      </c>
      <c r="G14003" s="1">
        <v>23835.22</v>
      </c>
    </row>
    <row r="14004" spans="2:7">
      <c r="B14004" s="22" t="s">
        <v>267</v>
      </c>
      <c r="C14004" s="22" t="s">
        <v>7</v>
      </c>
      <c r="D14004" s="22" t="s">
        <v>5</v>
      </c>
      <c r="E14004" s="22" t="s">
        <v>34</v>
      </c>
      <c r="F14004" s="22" t="s">
        <v>56</v>
      </c>
      <c r="G14004" s="1">
        <v>450752.45</v>
      </c>
    </row>
    <row r="14005" spans="2:7">
      <c r="B14005" s="22" t="s">
        <v>267</v>
      </c>
      <c r="C14005" s="22" t="s">
        <v>7</v>
      </c>
      <c r="D14005" s="22" t="s">
        <v>5</v>
      </c>
      <c r="E14005" s="22" t="s">
        <v>34</v>
      </c>
      <c r="F14005" s="22" t="s">
        <v>58</v>
      </c>
      <c r="G14005" s="1">
        <v>55911.32</v>
      </c>
    </row>
    <row r="14006" spans="2:7">
      <c r="B14006" s="22" t="s">
        <v>267</v>
      </c>
      <c r="C14006" s="22" t="s">
        <v>7</v>
      </c>
      <c r="D14006" s="22" t="s">
        <v>5</v>
      </c>
      <c r="E14006" s="22" t="s">
        <v>34</v>
      </c>
      <c r="F14006" s="22" t="s">
        <v>112</v>
      </c>
      <c r="G14006" s="1">
        <v>5129</v>
      </c>
    </row>
    <row r="14007" spans="2:7">
      <c r="B14007" s="22" t="s">
        <v>267</v>
      </c>
      <c r="C14007" s="22" t="s">
        <v>7</v>
      </c>
      <c r="D14007" s="22" t="s">
        <v>5</v>
      </c>
      <c r="E14007" s="22" t="s">
        <v>59</v>
      </c>
      <c r="F14007" s="22" t="s">
        <v>55</v>
      </c>
      <c r="G14007" s="1">
        <v>51828.74</v>
      </c>
    </row>
    <row r="14008" spans="2:7">
      <c r="B14008" s="22" t="s">
        <v>267</v>
      </c>
      <c r="C14008" s="22" t="s">
        <v>7</v>
      </c>
      <c r="D14008" s="22" t="s">
        <v>5</v>
      </c>
      <c r="E14008" s="22" t="s">
        <v>60</v>
      </c>
      <c r="F14008" s="22" t="s">
        <v>61</v>
      </c>
      <c r="G14008" s="1">
        <v>26541.97</v>
      </c>
    </row>
    <row r="14009" spans="2:7">
      <c r="B14009" s="22" t="s">
        <v>267</v>
      </c>
      <c r="C14009" s="22" t="s">
        <v>7</v>
      </c>
      <c r="D14009" s="22" t="s">
        <v>5</v>
      </c>
      <c r="E14009" s="22" t="s">
        <v>60</v>
      </c>
      <c r="F14009" s="22" t="s">
        <v>62</v>
      </c>
      <c r="G14009" s="1">
        <v>17509.400000000001</v>
      </c>
    </row>
    <row r="14010" spans="2:7">
      <c r="B14010" s="22" t="s">
        <v>267</v>
      </c>
      <c r="C14010" s="22" t="s">
        <v>7</v>
      </c>
      <c r="D14010" s="22" t="s">
        <v>7</v>
      </c>
      <c r="E14010" s="22" t="s">
        <v>5</v>
      </c>
      <c r="F14010" s="22" t="s">
        <v>6</v>
      </c>
      <c r="G14010" s="1">
        <v>45629.8</v>
      </c>
    </row>
    <row r="14011" spans="2:7">
      <c r="B14011" s="22" t="s">
        <v>267</v>
      </c>
      <c r="C14011" s="22" t="s">
        <v>7</v>
      </c>
      <c r="D14011" s="22" t="s">
        <v>7</v>
      </c>
      <c r="E14011" s="22" t="s">
        <v>8</v>
      </c>
      <c r="F14011" s="22" t="s">
        <v>9</v>
      </c>
      <c r="G14011" s="1">
        <v>2334016.5499999998</v>
      </c>
    </row>
    <row r="14012" spans="2:7">
      <c r="B14012" s="22" t="s">
        <v>267</v>
      </c>
      <c r="C14012" s="22" t="s">
        <v>7</v>
      </c>
      <c r="D14012" s="22" t="s">
        <v>7</v>
      </c>
      <c r="E14012" s="22" t="s">
        <v>8</v>
      </c>
      <c r="F14012" s="22" t="s">
        <v>10</v>
      </c>
      <c r="G14012" s="1">
        <v>914.44</v>
      </c>
    </row>
    <row r="14013" spans="2:7">
      <c r="B14013" s="22" t="s">
        <v>267</v>
      </c>
      <c r="C14013" s="22" t="s">
        <v>7</v>
      </c>
      <c r="D14013" s="22" t="s">
        <v>7</v>
      </c>
      <c r="E14013" s="22" t="s">
        <v>8</v>
      </c>
      <c r="F14013" s="22" t="s">
        <v>11</v>
      </c>
      <c r="G14013" s="1">
        <v>85517.6</v>
      </c>
    </row>
    <row r="14014" spans="2:7">
      <c r="B14014" s="22" t="s">
        <v>267</v>
      </c>
      <c r="C14014" s="22" t="s">
        <v>7</v>
      </c>
      <c r="D14014" s="22" t="s">
        <v>7</v>
      </c>
      <c r="E14014" s="22" t="s">
        <v>8</v>
      </c>
      <c r="F14014" s="22" t="s">
        <v>12</v>
      </c>
      <c r="G14014" s="1">
        <v>18592.98</v>
      </c>
    </row>
    <row r="14015" spans="2:7">
      <c r="B14015" s="22" t="s">
        <v>267</v>
      </c>
      <c r="C14015" s="22" t="s">
        <v>7</v>
      </c>
      <c r="D14015" s="22" t="s">
        <v>7</v>
      </c>
      <c r="E14015" s="22" t="s">
        <v>8</v>
      </c>
      <c r="F14015" s="22" t="s">
        <v>13</v>
      </c>
      <c r="G14015" s="1">
        <v>3104.69</v>
      </c>
    </row>
    <row r="14016" spans="2:7">
      <c r="B14016" s="22" t="s">
        <v>267</v>
      </c>
      <c r="C14016" s="22" t="s">
        <v>7</v>
      </c>
      <c r="D14016" s="22" t="s">
        <v>7</v>
      </c>
      <c r="E14016" s="22" t="s">
        <v>14</v>
      </c>
      <c r="F14016" s="22" t="s">
        <v>9</v>
      </c>
      <c r="G14016" s="1">
        <v>1110974.04</v>
      </c>
    </row>
    <row r="14017" spans="2:7">
      <c r="B14017" s="22" t="s">
        <v>267</v>
      </c>
      <c r="C14017" s="22" t="s">
        <v>7</v>
      </c>
      <c r="D14017" s="22" t="s">
        <v>7</v>
      </c>
      <c r="E14017" s="22" t="s">
        <v>14</v>
      </c>
      <c r="F14017" s="22" t="s">
        <v>10</v>
      </c>
      <c r="G14017" s="1">
        <v>6288.1</v>
      </c>
    </row>
    <row r="14018" spans="2:7">
      <c r="B14018" s="22" t="s">
        <v>267</v>
      </c>
      <c r="C14018" s="22" t="s">
        <v>7</v>
      </c>
      <c r="D14018" s="22" t="s">
        <v>7</v>
      </c>
      <c r="E14018" s="22" t="s">
        <v>14</v>
      </c>
      <c r="F14018" s="22" t="s">
        <v>11</v>
      </c>
      <c r="G14018" s="1">
        <v>58631.18</v>
      </c>
    </row>
    <row r="14019" spans="2:7">
      <c r="B14019" s="22" t="s">
        <v>267</v>
      </c>
      <c r="C14019" s="22" t="s">
        <v>7</v>
      </c>
      <c r="D14019" s="22" t="s">
        <v>7</v>
      </c>
      <c r="E14019" s="22" t="s">
        <v>14</v>
      </c>
      <c r="F14019" s="22" t="s">
        <v>12</v>
      </c>
      <c r="G14019" s="1">
        <v>287883.05</v>
      </c>
    </row>
    <row r="14020" spans="2:7">
      <c r="B14020" s="22" t="s">
        <v>267</v>
      </c>
      <c r="C14020" s="22" t="s">
        <v>7</v>
      </c>
      <c r="D14020" s="22" t="s">
        <v>7</v>
      </c>
      <c r="E14020" s="22" t="s">
        <v>14</v>
      </c>
      <c r="F14020" s="22" t="s">
        <v>13</v>
      </c>
      <c r="G14020" s="1">
        <v>144101.49</v>
      </c>
    </row>
    <row r="14021" spans="2:7">
      <c r="B14021" s="22" t="s">
        <v>267</v>
      </c>
      <c r="C14021" s="22" t="s">
        <v>7</v>
      </c>
      <c r="D14021" s="22" t="s">
        <v>7</v>
      </c>
      <c r="E14021" s="22" t="s">
        <v>15</v>
      </c>
      <c r="F14021" s="22" t="s">
        <v>17</v>
      </c>
      <c r="G14021" s="1">
        <v>671657.01</v>
      </c>
    </row>
    <row r="14022" spans="2:7">
      <c r="B14022" s="22" t="s">
        <v>267</v>
      </c>
      <c r="C14022" s="22" t="s">
        <v>7</v>
      </c>
      <c r="D14022" s="22" t="s">
        <v>7</v>
      </c>
      <c r="E14022" s="22" t="s">
        <v>15</v>
      </c>
      <c r="F14022" s="22" t="s">
        <v>18</v>
      </c>
      <c r="G14022" s="1">
        <v>603050.31000000006</v>
      </c>
    </row>
    <row r="14023" spans="2:7">
      <c r="B14023" s="22" t="s">
        <v>267</v>
      </c>
      <c r="C14023" s="22" t="s">
        <v>7</v>
      </c>
      <c r="D14023" s="22" t="s">
        <v>7</v>
      </c>
      <c r="E14023" s="22" t="s">
        <v>15</v>
      </c>
      <c r="F14023" s="22" t="s">
        <v>19</v>
      </c>
      <c r="G14023" s="1">
        <v>53044.83</v>
      </c>
    </row>
    <row r="14024" spans="2:7">
      <c r="B14024" s="22" t="s">
        <v>267</v>
      </c>
      <c r="C14024" s="22" t="s">
        <v>7</v>
      </c>
      <c r="D14024" s="22" t="s">
        <v>7</v>
      </c>
      <c r="E14024" s="22" t="s">
        <v>15</v>
      </c>
      <c r="F14024" s="22" t="s">
        <v>20</v>
      </c>
      <c r="G14024" s="1">
        <v>89661.54</v>
      </c>
    </row>
    <row r="14025" spans="2:7">
      <c r="B14025" s="22" t="s">
        <v>267</v>
      </c>
      <c r="C14025" s="22" t="s">
        <v>7</v>
      </c>
      <c r="D14025" s="22" t="s">
        <v>7</v>
      </c>
      <c r="E14025" s="22" t="s">
        <v>15</v>
      </c>
      <c r="F14025" s="22" t="s">
        <v>97</v>
      </c>
      <c r="G14025" s="1">
        <v>27.39</v>
      </c>
    </row>
    <row r="14026" spans="2:7">
      <c r="B14026" s="22" t="s">
        <v>267</v>
      </c>
      <c r="C14026" s="22" t="s">
        <v>7</v>
      </c>
      <c r="D14026" s="22" t="s">
        <v>7</v>
      </c>
      <c r="E14026" s="22" t="s">
        <v>15</v>
      </c>
      <c r="F14026" s="22" t="s">
        <v>21</v>
      </c>
      <c r="G14026" s="1">
        <v>266.73</v>
      </c>
    </row>
    <row r="14027" spans="2:7">
      <c r="B14027" s="22" t="s">
        <v>267</v>
      </c>
      <c r="C14027" s="22" t="s">
        <v>7</v>
      </c>
      <c r="D14027" s="22" t="s">
        <v>7</v>
      </c>
      <c r="E14027" s="22" t="s">
        <v>15</v>
      </c>
      <c r="F14027" s="22" t="s">
        <v>22</v>
      </c>
      <c r="G14027" s="1">
        <v>909.54</v>
      </c>
    </row>
    <row r="14028" spans="2:7">
      <c r="B14028" s="22" t="s">
        <v>267</v>
      </c>
      <c r="C14028" s="22" t="s">
        <v>7</v>
      </c>
      <c r="D14028" s="22" t="s">
        <v>7</v>
      </c>
      <c r="E14028" s="22" t="s">
        <v>15</v>
      </c>
      <c r="F14028" s="22" t="s">
        <v>23</v>
      </c>
      <c r="G14028" s="1">
        <v>1944.94</v>
      </c>
    </row>
    <row r="14029" spans="2:7">
      <c r="B14029" s="22" t="s">
        <v>267</v>
      </c>
      <c r="C14029" s="22" t="s">
        <v>7</v>
      </c>
      <c r="D14029" s="22" t="s">
        <v>7</v>
      </c>
      <c r="E14029" s="22" t="s">
        <v>15</v>
      </c>
      <c r="F14029" s="22" t="s">
        <v>24</v>
      </c>
      <c r="G14029" s="1">
        <v>13758.34</v>
      </c>
    </row>
    <row r="14030" spans="2:7">
      <c r="B14030" s="22" t="s">
        <v>267</v>
      </c>
      <c r="C14030" s="22" t="s">
        <v>7</v>
      </c>
      <c r="D14030" s="22" t="s">
        <v>7</v>
      </c>
      <c r="E14030" s="22" t="s">
        <v>15</v>
      </c>
      <c r="F14030" s="22" t="s">
        <v>25</v>
      </c>
      <c r="G14030" s="1">
        <v>27146.39</v>
      </c>
    </row>
    <row r="14031" spans="2:7">
      <c r="B14031" s="22" t="s">
        <v>267</v>
      </c>
      <c r="C14031" s="22" t="s">
        <v>7</v>
      </c>
      <c r="D14031" s="22" t="s">
        <v>7</v>
      </c>
      <c r="E14031" s="22" t="s">
        <v>15</v>
      </c>
      <c r="F14031" s="22" t="s">
        <v>26</v>
      </c>
      <c r="G14031" s="1">
        <v>79458.850000000006</v>
      </c>
    </row>
    <row r="14032" spans="2:7">
      <c r="B14032" s="22" t="s">
        <v>267</v>
      </c>
      <c r="C14032" s="22" t="s">
        <v>7</v>
      </c>
      <c r="D14032" s="22" t="s">
        <v>7</v>
      </c>
      <c r="E14032" s="22" t="s">
        <v>28</v>
      </c>
      <c r="F14032" s="22" t="s">
        <v>29</v>
      </c>
      <c r="G14032" s="1">
        <v>1109765.75</v>
      </c>
    </row>
    <row r="14033" spans="2:7">
      <c r="B14033" s="22" t="s">
        <v>267</v>
      </c>
      <c r="C14033" s="22" t="s">
        <v>7</v>
      </c>
      <c r="D14033" s="22" t="s">
        <v>7</v>
      </c>
      <c r="E14033" s="22" t="s">
        <v>28</v>
      </c>
      <c r="F14033" s="22" t="s">
        <v>32</v>
      </c>
      <c r="G14033" s="1">
        <v>21089.119999999999</v>
      </c>
    </row>
    <row r="14034" spans="2:7">
      <c r="B14034" s="22" t="s">
        <v>267</v>
      </c>
      <c r="C14034" s="22" t="s">
        <v>7</v>
      </c>
      <c r="D14034" s="22" t="s">
        <v>7</v>
      </c>
      <c r="E14034" s="22" t="s">
        <v>28</v>
      </c>
      <c r="F14034" s="22" t="s">
        <v>33</v>
      </c>
      <c r="G14034" s="1">
        <v>293460.23</v>
      </c>
    </row>
    <row r="14035" spans="2:7">
      <c r="B14035" s="22" t="s">
        <v>267</v>
      </c>
      <c r="C14035" s="22" t="s">
        <v>7</v>
      </c>
      <c r="D14035" s="22" t="s">
        <v>7</v>
      </c>
      <c r="E14035" s="22" t="s">
        <v>34</v>
      </c>
      <c r="F14035" s="22" t="s">
        <v>35</v>
      </c>
      <c r="G14035" s="1">
        <v>26.92</v>
      </c>
    </row>
    <row r="14036" spans="2:7">
      <c r="B14036" s="22" t="s">
        <v>267</v>
      </c>
      <c r="C14036" s="22" t="s">
        <v>7</v>
      </c>
      <c r="D14036" s="22" t="s">
        <v>7</v>
      </c>
      <c r="E14036" s="22" t="s">
        <v>34</v>
      </c>
      <c r="F14036" s="22" t="s">
        <v>36</v>
      </c>
      <c r="G14036" s="1">
        <v>14273.29</v>
      </c>
    </row>
    <row r="14037" spans="2:7">
      <c r="B14037" s="22" t="s">
        <v>267</v>
      </c>
      <c r="C14037" s="22" t="s">
        <v>7</v>
      </c>
      <c r="D14037" s="22" t="s">
        <v>7</v>
      </c>
      <c r="E14037" s="22" t="s">
        <v>34</v>
      </c>
      <c r="F14037" s="22" t="s">
        <v>37</v>
      </c>
      <c r="G14037" s="1">
        <v>3400</v>
      </c>
    </row>
    <row r="14038" spans="2:7">
      <c r="B14038" s="22" t="s">
        <v>267</v>
      </c>
      <c r="C14038" s="22" t="s">
        <v>7</v>
      </c>
      <c r="D14038" s="22" t="s">
        <v>7</v>
      </c>
      <c r="E14038" s="22" t="s">
        <v>34</v>
      </c>
      <c r="F14038" s="22" t="s">
        <v>73</v>
      </c>
      <c r="G14038" s="1">
        <v>1800</v>
      </c>
    </row>
    <row r="14039" spans="2:7">
      <c r="B14039" s="22" t="s">
        <v>267</v>
      </c>
      <c r="C14039" s="22" t="s">
        <v>7</v>
      </c>
      <c r="D14039" s="22" t="s">
        <v>7</v>
      </c>
      <c r="E14039" s="22" t="s">
        <v>34</v>
      </c>
      <c r="F14039" s="22" t="s">
        <v>38</v>
      </c>
      <c r="G14039" s="1">
        <v>6047.52</v>
      </c>
    </row>
    <row r="14040" spans="2:7">
      <c r="B14040" s="22" t="s">
        <v>267</v>
      </c>
      <c r="C14040" s="22" t="s">
        <v>7</v>
      </c>
      <c r="D14040" s="22" t="s">
        <v>7</v>
      </c>
      <c r="E14040" s="22" t="s">
        <v>34</v>
      </c>
      <c r="F14040" s="22" t="s">
        <v>39</v>
      </c>
      <c r="G14040" s="1">
        <v>82342.25</v>
      </c>
    </row>
    <row r="14041" spans="2:7">
      <c r="B14041" s="22" t="s">
        <v>267</v>
      </c>
      <c r="C14041" s="22" t="s">
        <v>7</v>
      </c>
      <c r="D14041" s="22" t="s">
        <v>7</v>
      </c>
      <c r="E14041" s="22" t="s">
        <v>34</v>
      </c>
      <c r="F14041" s="22" t="s">
        <v>40</v>
      </c>
      <c r="G14041" s="1">
        <v>24079.3</v>
      </c>
    </row>
    <row r="14042" spans="2:7">
      <c r="B14042" s="22" t="s">
        <v>267</v>
      </c>
      <c r="C14042" s="22" t="s">
        <v>7</v>
      </c>
      <c r="D14042" s="22" t="s">
        <v>7</v>
      </c>
      <c r="E14042" s="22" t="s">
        <v>34</v>
      </c>
      <c r="F14042" s="22" t="s">
        <v>41</v>
      </c>
      <c r="G14042" s="1">
        <v>35524.36</v>
      </c>
    </row>
    <row r="14043" spans="2:7">
      <c r="B14043" s="22" t="s">
        <v>267</v>
      </c>
      <c r="C14043" s="22" t="s">
        <v>7</v>
      </c>
      <c r="D14043" s="22" t="s">
        <v>7</v>
      </c>
      <c r="E14043" s="22" t="s">
        <v>34</v>
      </c>
      <c r="F14043" s="22" t="s">
        <v>42</v>
      </c>
      <c r="G14043" s="1">
        <v>21842.79</v>
      </c>
    </row>
    <row r="14044" spans="2:7">
      <c r="B14044" s="22" t="s">
        <v>267</v>
      </c>
      <c r="C14044" s="22" t="s">
        <v>7</v>
      </c>
      <c r="D14044" s="22" t="s">
        <v>7</v>
      </c>
      <c r="E14044" s="22" t="s">
        <v>34</v>
      </c>
      <c r="F14044" s="22" t="s">
        <v>45</v>
      </c>
      <c r="G14044" s="1">
        <v>34.42</v>
      </c>
    </row>
    <row r="14045" spans="2:7">
      <c r="B14045" s="22" t="s">
        <v>267</v>
      </c>
      <c r="C14045" s="22" t="s">
        <v>7</v>
      </c>
      <c r="D14045" s="22" t="s">
        <v>7</v>
      </c>
      <c r="E14045" s="22" t="s">
        <v>34</v>
      </c>
      <c r="F14045" s="22" t="s">
        <v>47</v>
      </c>
      <c r="G14045" s="1">
        <v>2467.59</v>
      </c>
    </row>
    <row r="14046" spans="2:7">
      <c r="B14046" s="22" t="s">
        <v>267</v>
      </c>
      <c r="C14046" s="22" t="s">
        <v>7</v>
      </c>
      <c r="D14046" s="22" t="s">
        <v>7</v>
      </c>
      <c r="E14046" s="22" t="s">
        <v>34</v>
      </c>
      <c r="F14046" s="22" t="s">
        <v>48</v>
      </c>
      <c r="G14046" s="1">
        <v>4129.76</v>
      </c>
    </row>
    <row r="14047" spans="2:7">
      <c r="B14047" s="22" t="s">
        <v>267</v>
      </c>
      <c r="C14047" s="22" t="s">
        <v>7</v>
      </c>
      <c r="D14047" s="22" t="s">
        <v>7</v>
      </c>
      <c r="E14047" s="22" t="s">
        <v>34</v>
      </c>
      <c r="F14047" s="22" t="s">
        <v>75</v>
      </c>
      <c r="G14047" s="1">
        <v>650.53</v>
      </c>
    </row>
    <row r="14048" spans="2:7">
      <c r="B14048" s="22" t="s">
        <v>267</v>
      </c>
      <c r="C14048" s="22" t="s">
        <v>7</v>
      </c>
      <c r="D14048" s="22" t="s">
        <v>7</v>
      </c>
      <c r="E14048" s="22" t="s">
        <v>34</v>
      </c>
      <c r="F14048" s="22" t="s">
        <v>49</v>
      </c>
      <c r="G14048" s="1">
        <v>13000</v>
      </c>
    </row>
    <row r="14049" spans="2:7">
      <c r="B14049" s="22" t="s">
        <v>267</v>
      </c>
      <c r="C14049" s="22" t="s">
        <v>7</v>
      </c>
      <c r="D14049" s="22" t="s">
        <v>7</v>
      </c>
      <c r="E14049" s="22" t="s">
        <v>34</v>
      </c>
      <c r="F14049" s="22" t="s">
        <v>50</v>
      </c>
      <c r="G14049" s="1">
        <v>94630.58</v>
      </c>
    </row>
    <row r="14050" spans="2:7">
      <c r="B14050" s="22" t="s">
        <v>267</v>
      </c>
      <c r="C14050" s="22" t="s">
        <v>7</v>
      </c>
      <c r="D14050" s="22" t="s">
        <v>7</v>
      </c>
      <c r="E14050" s="22" t="s">
        <v>34</v>
      </c>
      <c r="F14050" s="22" t="s">
        <v>51</v>
      </c>
      <c r="G14050" s="1">
        <v>2281.94</v>
      </c>
    </row>
    <row r="14051" spans="2:7">
      <c r="B14051" s="22" t="s">
        <v>267</v>
      </c>
      <c r="C14051" s="22" t="s">
        <v>7</v>
      </c>
      <c r="D14051" s="22" t="s">
        <v>7</v>
      </c>
      <c r="E14051" s="22" t="s">
        <v>34</v>
      </c>
      <c r="F14051" s="22" t="s">
        <v>52</v>
      </c>
      <c r="G14051" s="1">
        <v>3440.12</v>
      </c>
    </row>
    <row r="14052" spans="2:7">
      <c r="B14052" s="22" t="s">
        <v>267</v>
      </c>
      <c r="C14052" s="22" t="s">
        <v>7</v>
      </c>
      <c r="D14052" s="22" t="s">
        <v>7</v>
      </c>
      <c r="E14052" s="22" t="s">
        <v>34</v>
      </c>
      <c r="F14052" s="22" t="s">
        <v>55</v>
      </c>
      <c r="G14052" s="1">
        <v>3583.75</v>
      </c>
    </row>
    <row r="14053" spans="2:7">
      <c r="B14053" s="22" t="s">
        <v>267</v>
      </c>
      <c r="C14053" s="22" t="s">
        <v>7</v>
      </c>
      <c r="D14053" s="22" t="s">
        <v>7</v>
      </c>
      <c r="E14053" s="22" t="s">
        <v>34</v>
      </c>
      <c r="F14053" s="22" t="s">
        <v>56</v>
      </c>
      <c r="G14053" s="1">
        <v>347382.91</v>
      </c>
    </row>
    <row r="14054" spans="2:7">
      <c r="B14054" s="22" t="s">
        <v>267</v>
      </c>
      <c r="C14054" s="22" t="s">
        <v>7</v>
      </c>
      <c r="D14054" s="22" t="s">
        <v>7</v>
      </c>
      <c r="E14054" s="22" t="s">
        <v>34</v>
      </c>
      <c r="F14054" s="22" t="s">
        <v>58</v>
      </c>
      <c r="G14054" s="1">
        <v>7391.48</v>
      </c>
    </row>
    <row r="14055" spans="2:7">
      <c r="B14055" s="22" t="s">
        <v>267</v>
      </c>
      <c r="C14055" s="22" t="s">
        <v>7</v>
      </c>
      <c r="D14055" s="22" t="s">
        <v>7</v>
      </c>
      <c r="E14055" s="22" t="s">
        <v>59</v>
      </c>
      <c r="F14055" s="22" t="s">
        <v>55</v>
      </c>
      <c r="G14055" s="1">
        <v>39415.339999999997</v>
      </c>
    </row>
    <row r="14056" spans="2:7">
      <c r="B14056" s="22" t="s">
        <v>267</v>
      </c>
      <c r="C14056" s="22" t="s">
        <v>7</v>
      </c>
      <c r="D14056" s="22" t="s">
        <v>7</v>
      </c>
      <c r="E14056" s="22" t="s">
        <v>60</v>
      </c>
      <c r="F14056" s="22" t="s">
        <v>79</v>
      </c>
      <c r="G14056" s="1">
        <v>90974.05</v>
      </c>
    </row>
    <row r="14057" spans="2:7">
      <c r="B14057" s="22" t="s">
        <v>267</v>
      </c>
      <c r="C14057" s="22" t="s">
        <v>7</v>
      </c>
      <c r="D14057" s="22" t="s">
        <v>7</v>
      </c>
      <c r="E14057" s="22" t="s">
        <v>60</v>
      </c>
      <c r="F14057" s="22" t="s">
        <v>80</v>
      </c>
      <c r="G14057" s="1">
        <v>149905.03</v>
      </c>
    </row>
    <row r="14058" spans="2:7">
      <c r="B14058" s="22" t="s">
        <v>268</v>
      </c>
      <c r="C14058" s="22" t="s">
        <v>7</v>
      </c>
      <c r="D14058" s="22" t="s">
        <v>5</v>
      </c>
      <c r="E14058" s="22" t="s">
        <v>7</v>
      </c>
      <c r="F14058" s="22" t="s">
        <v>6</v>
      </c>
      <c r="G14058" s="1">
        <v>-217696.33</v>
      </c>
    </row>
    <row r="14059" spans="2:7">
      <c r="B14059" s="22" t="s">
        <v>268</v>
      </c>
      <c r="C14059" s="22" t="s">
        <v>7</v>
      </c>
      <c r="D14059" s="22" t="s">
        <v>5</v>
      </c>
      <c r="E14059" s="22" t="s">
        <v>8</v>
      </c>
      <c r="F14059" s="22" t="s">
        <v>9</v>
      </c>
      <c r="G14059" s="1">
        <v>4794762.92</v>
      </c>
    </row>
    <row r="14060" spans="2:7">
      <c r="B14060" s="22" t="s">
        <v>268</v>
      </c>
      <c r="C14060" s="22" t="s">
        <v>7</v>
      </c>
      <c r="D14060" s="22" t="s">
        <v>5</v>
      </c>
      <c r="E14060" s="22" t="s">
        <v>8</v>
      </c>
      <c r="F14060" s="22" t="s">
        <v>10</v>
      </c>
      <c r="G14060" s="1">
        <v>84026.31</v>
      </c>
    </row>
    <row r="14061" spans="2:7">
      <c r="B14061" s="22" t="s">
        <v>268</v>
      </c>
      <c r="C14061" s="22" t="s">
        <v>7</v>
      </c>
      <c r="D14061" s="22" t="s">
        <v>5</v>
      </c>
      <c r="E14061" s="22" t="s">
        <v>8</v>
      </c>
      <c r="F14061" s="22" t="s">
        <v>11</v>
      </c>
      <c r="G14061" s="1">
        <v>103114.7</v>
      </c>
    </row>
    <row r="14062" spans="2:7">
      <c r="B14062" s="22" t="s">
        <v>268</v>
      </c>
      <c r="C14062" s="22" t="s">
        <v>7</v>
      </c>
      <c r="D14062" s="22" t="s">
        <v>5</v>
      </c>
      <c r="E14062" s="22" t="s">
        <v>8</v>
      </c>
      <c r="F14062" s="22" t="s">
        <v>12</v>
      </c>
      <c r="G14062" s="1">
        <v>346038.1</v>
      </c>
    </row>
    <row r="14063" spans="2:7">
      <c r="B14063" s="22" t="s">
        <v>268</v>
      </c>
      <c r="C14063" s="22" t="s">
        <v>7</v>
      </c>
      <c r="D14063" s="22" t="s">
        <v>5</v>
      </c>
      <c r="E14063" s="22" t="s">
        <v>8</v>
      </c>
      <c r="F14063" s="22" t="s">
        <v>13</v>
      </c>
      <c r="G14063" s="1">
        <v>2900</v>
      </c>
    </row>
    <row r="14064" spans="2:7">
      <c r="B14064" s="22" t="s">
        <v>268</v>
      </c>
      <c r="C14064" s="22" t="s">
        <v>7</v>
      </c>
      <c r="D14064" s="22" t="s">
        <v>5</v>
      </c>
      <c r="E14064" s="22" t="s">
        <v>8</v>
      </c>
      <c r="F14064" s="22" t="s">
        <v>70</v>
      </c>
      <c r="G14064" s="1">
        <v>29403</v>
      </c>
    </row>
    <row r="14065" spans="2:7">
      <c r="B14065" s="22" t="s">
        <v>268</v>
      </c>
      <c r="C14065" s="22" t="s">
        <v>7</v>
      </c>
      <c r="D14065" s="22" t="s">
        <v>5</v>
      </c>
      <c r="E14065" s="22" t="s">
        <v>14</v>
      </c>
      <c r="F14065" s="22" t="s">
        <v>9</v>
      </c>
      <c r="G14065" s="1">
        <v>2527694.12</v>
      </c>
    </row>
    <row r="14066" spans="2:7">
      <c r="B14066" s="22" t="s">
        <v>268</v>
      </c>
      <c r="C14066" s="22" t="s">
        <v>7</v>
      </c>
      <c r="D14066" s="22" t="s">
        <v>5</v>
      </c>
      <c r="E14066" s="22" t="s">
        <v>14</v>
      </c>
      <c r="F14066" s="22" t="s">
        <v>10</v>
      </c>
      <c r="G14066" s="1">
        <v>74362.77</v>
      </c>
    </row>
    <row r="14067" spans="2:7">
      <c r="B14067" s="22" t="s">
        <v>268</v>
      </c>
      <c r="C14067" s="22" t="s">
        <v>7</v>
      </c>
      <c r="D14067" s="22" t="s">
        <v>5</v>
      </c>
      <c r="E14067" s="22" t="s">
        <v>14</v>
      </c>
      <c r="F14067" s="22" t="s">
        <v>11</v>
      </c>
      <c r="G14067" s="1">
        <v>35840.050000000003</v>
      </c>
    </row>
    <row r="14068" spans="2:7">
      <c r="B14068" s="22" t="s">
        <v>268</v>
      </c>
      <c r="C14068" s="22" t="s">
        <v>7</v>
      </c>
      <c r="D14068" s="22" t="s">
        <v>5</v>
      </c>
      <c r="E14068" s="22" t="s">
        <v>14</v>
      </c>
      <c r="F14068" s="22" t="s">
        <v>12</v>
      </c>
      <c r="G14068" s="1">
        <v>7050.4</v>
      </c>
    </row>
    <row r="14069" spans="2:7">
      <c r="B14069" s="22" t="s">
        <v>268</v>
      </c>
      <c r="C14069" s="22" t="s">
        <v>7</v>
      </c>
      <c r="D14069" s="22" t="s">
        <v>5</v>
      </c>
      <c r="E14069" s="22" t="s">
        <v>14</v>
      </c>
      <c r="F14069" s="22" t="s">
        <v>13</v>
      </c>
      <c r="G14069" s="1">
        <v>10455.42</v>
      </c>
    </row>
    <row r="14070" spans="2:7">
      <c r="B14070" s="22" t="s">
        <v>268</v>
      </c>
      <c r="C14070" s="22" t="s">
        <v>7</v>
      </c>
      <c r="D14070" s="22" t="s">
        <v>5</v>
      </c>
      <c r="E14070" s="22" t="s">
        <v>15</v>
      </c>
      <c r="F14070" s="22" t="s">
        <v>17</v>
      </c>
      <c r="G14070" s="1">
        <v>404212.28</v>
      </c>
    </row>
    <row r="14071" spans="2:7">
      <c r="B14071" s="22" t="s">
        <v>268</v>
      </c>
      <c r="C14071" s="22" t="s">
        <v>7</v>
      </c>
      <c r="D14071" s="22" t="s">
        <v>5</v>
      </c>
      <c r="E14071" s="22" t="s">
        <v>15</v>
      </c>
      <c r="F14071" s="22" t="s">
        <v>18</v>
      </c>
      <c r="G14071" s="1">
        <v>198350.97</v>
      </c>
    </row>
    <row r="14072" spans="2:7">
      <c r="B14072" s="22" t="s">
        <v>268</v>
      </c>
      <c r="C14072" s="22" t="s">
        <v>7</v>
      </c>
      <c r="D14072" s="22" t="s">
        <v>5</v>
      </c>
      <c r="E14072" s="22" t="s">
        <v>15</v>
      </c>
      <c r="F14072" s="22" t="s">
        <v>19</v>
      </c>
      <c r="G14072" s="1">
        <v>817713.2</v>
      </c>
    </row>
    <row r="14073" spans="2:7">
      <c r="B14073" s="22" t="s">
        <v>268</v>
      </c>
      <c r="C14073" s="22" t="s">
        <v>7</v>
      </c>
      <c r="D14073" s="22" t="s">
        <v>5</v>
      </c>
      <c r="E14073" s="22" t="s">
        <v>15</v>
      </c>
      <c r="F14073" s="22" t="s">
        <v>20</v>
      </c>
      <c r="G14073" s="1">
        <v>340209.12</v>
      </c>
    </row>
    <row r="14074" spans="2:7">
      <c r="B14074" s="22" t="s">
        <v>268</v>
      </c>
      <c r="C14074" s="22" t="s">
        <v>7</v>
      </c>
      <c r="D14074" s="22" t="s">
        <v>5</v>
      </c>
      <c r="E14074" s="22" t="s">
        <v>15</v>
      </c>
      <c r="F14074" s="22" t="s">
        <v>21</v>
      </c>
      <c r="G14074" s="1">
        <v>10969.78</v>
      </c>
    </row>
    <row r="14075" spans="2:7">
      <c r="B14075" s="22" t="s">
        <v>268</v>
      </c>
      <c r="C14075" s="22" t="s">
        <v>7</v>
      </c>
      <c r="D14075" s="22" t="s">
        <v>5</v>
      </c>
      <c r="E14075" s="22" t="s">
        <v>15</v>
      </c>
      <c r="F14075" s="22" t="s">
        <v>22</v>
      </c>
      <c r="G14075" s="1">
        <v>6043.57</v>
      </c>
    </row>
    <row r="14076" spans="2:7">
      <c r="B14076" s="22" t="s">
        <v>268</v>
      </c>
      <c r="C14076" s="22" t="s">
        <v>7</v>
      </c>
      <c r="D14076" s="22" t="s">
        <v>5</v>
      </c>
      <c r="E14076" s="22" t="s">
        <v>15</v>
      </c>
      <c r="F14076" s="22" t="s">
        <v>23</v>
      </c>
      <c r="G14076" s="1">
        <v>27425.38</v>
      </c>
    </row>
    <row r="14077" spans="2:7">
      <c r="B14077" s="22" t="s">
        <v>268</v>
      </c>
      <c r="C14077" s="22" t="s">
        <v>7</v>
      </c>
      <c r="D14077" s="22" t="s">
        <v>5</v>
      </c>
      <c r="E14077" s="22" t="s">
        <v>15</v>
      </c>
      <c r="F14077" s="22" t="s">
        <v>24</v>
      </c>
      <c r="G14077" s="1">
        <v>64566.87</v>
      </c>
    </row>
    <row r="14078" spans="2:7">
      <c r="B14078" s="22" t="s">
        <v>268</v>
      </c>
      <c r="C14078" s="22" t="s">
        <v>7</v>
      </c>
      <c r="D14078" s="22" t="s">
        <v>5</v>
      </c>
      <c r="E14078" s="22" t="s">
        <v>15</v>
      </c>
      <c r="F14078" s="22" t="s">
        <v>25</v>
      </c>
      <c r="G14078" s="1">
        <v>703145.75</v>
      </c>
    </row>
    <row r="14079" spans="2:7">
      <c r="B14079" s="22" t="s">
        <v>268</v>
      </c>
      <c r="C14079" s="22" t="s">
        <v>7</v>
      </c>
      <c r="D14079" s="22" t="s">
        <v>5</v>
      </c>
      <c r="E14079" s="22" t="s">
        <v>15</v>
      </c>
      <c r="F14079" s="22" t="s">
        <v>26</v>
      </c>
      <c r="G14079" s="1">
        <v>850538.89</v>
      </c>
    </row>
    <row r="14080" spans="2:7">
      <c r="B14080" s="22" t="s">
        <v>268</v>
      </c>
      <c r="C14080" s="22" t="s">
        <v>7</v>
      </c>
      <c r="D14080" s="22" t="s">
        <v>5</v>
      </c>
      <c r="E14080" s="22" t="s">
        <v>28</v>
      </c>
      <c r="F14080" s="22" t="s">
        <v>29</v>
      </c>
      <c r="G14080" s="1">
        <v>381564.11</v>
      </c>
    </row>
    <row r="14081" spans="2:7">
      <c r="B14081" s="22" t="s">
        <v>268</v>
      </c>
      <c r="C14081" s="22" t="s">
        <v>7</v>
      </c>
      <c r="D14081" s="22" t="s">
        <v>5</v>
      </c>
      <c r="E14081" s="22" t="s">
        <v>28</v>
      </c>
      <c r="F14081" s="22" t="s">
        <v>30</v>
      </c>
      <c r="G14081" s="1">
        <v>25073.72</v>
      </c>
    </row>
    <row r="14082" spans="2:7">
      <c r="B14082" s="22" t="s">
        <v>268</v>
      </c>
      <c r="C14082" s="22" t="s">
        <v>7</v>
      </c>
      <c r="D14082" s="22" t="s">
        <v>5</v>
      </c>
      <c r="E14082" s="22" t="s">
        <v>28</v>
      </c>
      <c r="F14082" s="22" t="s">
        <v>31</v>
      </c>
      <c r="G14082" s="1">
        <v>30358.38</v>
      </c>
    </row>
    <row r="14083" spans="2:7">
      <c r="B14083" s="22" t="s">
        <v>268</v>
      </c>
      <c r="C14083" s="22" t="s">
        <v>7</v>
      </c>
      <c r="D14083" s="22" t="s">
        <v>5</v>
      </c>
      <c r="E14083" s="22" t="s">
        <v>28</v>
      </c>
      <c r="F14083" s="22" t="s">
        <v>32</v>
      </c>
      <c r="G14083" s="1">
        <v>94137.600000000006</v>
      </c>
    </row>
    <row r="14084" spans="2:7">
      <c r="B14084" s="22" t="s">
        <v>268</v>
      </c>
      <c r="C14084" s="22" t="s">
        <v>7</v>
      </c>
      <c r="D14084" s="22" t="s">
        <v>5</v>
      </c>
      <c r="E14084" s="22" t="s">
        <v>28</v>
      </c>
      <c r="F14084" s="22" t="s">
        <v>33</v>
      </c>
      <c r="G14084" s="1">
        <v>271689.28999999998</v>
      </c>
    </row>
    <row r="14085" spans="2:7">
      <c r="B14085" s="22" t="s">
        <v>268</v>
      </c>
      <c r="C14085" s="22" t="s">
        <v>7</v>
      </c>
      <c r="D14085" s="22" t="s">
        <v>5</v>
      </c>
      <c r="E14085" s="22" t="s">
        <v>34</v>
      </c>
      <c r="F14085" s="22" t="s">
        <v>36</v>
      </c>
      <c r="G14085" s="1">
        <v>1917.17</v>
      </c>
    </row>
    <row r="14086" spans="2:7">
      <c r="B14086" s="22" t="s">
        <v>268</v>
      </c>
      <c r="C14086" s="22" t="s">
        <v>7</v>
      </c>
      <c r="D14086" s="22" t="s">
        <v>5</v>
      </c>
      <c r="E14086" s="22" t="s">
        <v>34</v>
      </c>
      <c r="F14086" s="22" t="s">
        <v>37</v>
      </c>
      <c r="G14086" s="1">
        <v>10158.219999999999</v>
      </c>
    </row>
    <row r="14087" spans="2:7">
      <c r="B14087" s="22" t="s">
        <v>268</v>
      </c>
      <c r="C14087" s="22" t="s">
        <v>7</v>
      </c>
      <c r="D14087" s="22" t="s">
        <v>5</v>
      </c>
      <c r="E14087" s="22" t="s">
        <v>34</v>
      </c>
      <c r="F14087" s="22" t="s">
        <v>38</v>
      </c>
      <c r="G14087" s="1">
        <v>11823</v>
      </c>
    </row>
    <row r="14088" spans="2:7">
      <c r="B14088" s="22" t="s">
        <v>268</v>
      </c>
      <c r="C14088" s="22" t="s">
        <v>7</v>
      </c>
      <c r="D14088" s="22" t="s">
        <v>5</v>
      </c>
      <c r="E14088" s="22" t="s">
        <v>34</v>
      </c>
      <c r="F14088" s="22" t="s">
        <v>39</v>
      </c>
      <c r="G14088" s="1">
        <v>339624.1</v>
      </c>
    </row>
    <row r="14089" spans="2:7">
      <c r="B14089" s="22" t="s">
        <v>268</v>
      </c>
      <c r="C14089" s="22" t="s">
        <v>7</v>
      </c>
      <c r="D14089" s="22" t="s">
        <v>5</v>
      </c>
      <c r="E14089" s="22" t="s">
        <v>34</v>
      </c>
      <c r="F14089" s="22" t="s">
        <v>41</v>
      </c>
      <c r="G14089" s="1">
        <v>13470.44</v>
      </c>
    </row>
    <row r="14090" spans="2:7">
      <c r="B14090" s="22" t="s">
        <v>268</v>
      </c>
      <c r="C14090" s="22" t="s">
        <v>7</v>
      </c>
      <c r="D14090" s="22" t="s">
        <v>5</v>
      </c>
      <c r="E14090" s="22" t="s">
        <v>34</v>
      </c>
      <c r="F14090" s="22" t="s">
        <v>42</v>
      </c>
      <c r="G14090" s="1">
        <v>140</v>
      </c>
    </row>
    <row r="14091" spans="2:7">
      <c r="B14091" s="22" t="s">
        <v>268</v>
      </c>
      <c r="C14091" s="22" t="s">
        <v>7</v>
      </c>
      <c r="D14091" s="22" t="s">
        <v>5</v>
      </c>
      <c r="E14091" s="22" t="s">
        <v>34</v>
      </c>
      <c r="F14091" s="22" t="s">
        <v>45</v>
      </c>
      <c r="G14091" s="1">
        <v>101887.48</v>
      </c>
    </row>
    <row r="14092" spans="2:7">
      <c r="B14092" s="22" t="s">
        <v>268</v>
      </c>
      <c r="C14092" s="22" t="s">
        <v>7</v>
      </c>
      <c r="D14092" s="22" t="s">
        <v>5</v>
      </c>
      <c r="E14092" s="22" t="s">
        <v>34</v>
      </c>
      <c r="F14092" s="22" t="s">
        <v>46</v>
      </c>
      <c r="G14092" s="1">
        <v>14881.37</v>
      </c>
    </row>
    <row r="14093" spans="2:7">
      <c r="B14093" s="22" t="s">
        <v>268</v>
      </c>
      <c r="C14093" s="22" t="s">
        <v>7</v>
      </c>
      <c r="D14093" s="22" t="s">
        <v>5</v>
      </c>
      <c r="E14093" s="22" t="s">
        <v>34</v>
      </c>
      <c r="F14093" s="22" t="s">
        <v>47</v>
      </c>
      <c r="G14093" s="1">
        <v>29458.47</v>
      </c>
    </row>
    <row r="14094" spans="2:7">
      <c r="B14094" s="22" t="s">
        <v>268</v>
      </c>
      <c r="C14094" s="22" t="s">
        <v>7</v>
      </c>
      <c r="D14094" s="22" t="s">
        <v>5</v>
      </c>
      <c r="E14094" s="22" t="s">
        <v>34</v>
      </c>
      <c r="F14094" s="22" t="s">
        <v>48</v>
      </c>
      <c r="G14094" s="1">
        <v>838.44</v>
      </c>
    </row>
    <row r="14095" spans="2:7">
      <c r="B14095" s="22" t="s">
        <v>268</v>
      </c>
      <c r="C14095" s="22" t="s">
        <v>7</v>
      </c>
      <c r="D14095" s="22" t="s">
        <v>5</v>
      </c>
      <c r="E14095" s="22" t="s">
        <v>34</v>
      </c>
      <c r="F14095" s="22" t="s">
        <v>74</v>
      </c>
      <c r="G14095" s="1">
        <v>7800</v>
      </c>
    </row>
    <row r="14096" spans="2:7">
      <c r="B14096" s="22" t="s">
        <v>268</v>
      </c>
      <c r="C14096" s="22" t="s">
        <v>7</v>
      </c>
      <c r="D14096" s="22" t="s">
        <v>5</v>
      </c>
      <c r="E14096" s="22" t="s">
        <v>34</v>
      </c>
      <c r="F14096" s="22" t="s">
        <v>75</v>
      </c>
      <c r="G14096" s="1">
        <v>566.66</v>
      </c>
    </row>
    <row r="14097" spans="2:7">
      <c r="B14097" s="22" t="s">
        <v>268</v>
      </c>
      <c r="C14097" s="22" t="s">
        <v>7</v>
      </c>
      <c r="D14097" s="22" t="s">
        <v>5</v>
      </c>
      <c r="E14097" s="22" t="s">
        <v>34</v>
      </c>
      <c r="F14097" s="22" t="s">
        <v>88</v>
      </c>
      <c r="G14097" s="1">
        <v>33155.21</v>
      </c>
    </row>
    <row r="14098" spans="2:7">
      <c r="B14098" s="22" t="s">
        <v>268</v>
      </c>
      <c r="C14098" s="22" t="s">
        <v>7</v>
      </c>
      <c r="D14098" s="22" t="s">
        <v>5</v>
      </c>
      <c r="E14098" s="22" t="s">
        <v>34</v>
      </c>
      <c r="F14098" s="22" t="s">
        <v>66</v>
      </c>
      <c r="G14098" s="1">
        <v>97990.39</v>
      </c>
    </row>
    <row r="14099" spans="2:7">
      <c r="B14099" s="22" t="s">
        <v>268</v>
      </c>
      <c r="C14099" s="22" t="s">
        <v>7</v>
      </c>
      <c r="D14099" s="22" t="s">
        <v>5</v>
      </c>
      <c r="E14099" s="22" t="s">
        <v>34</v>
      </c>
      <c r="F14099" s="22" t="s">
        <v>85</v>
      </c>
      <c r="G14099" s="1">
        <v>600</v>
      </c>
    </row>
    <row r="14100" spans="2:7">
      <c r="B14100" s="22" t="s">
        <v>268</v>
      </c>
      <c r="C14100" s="22" t="s">
        <v>7</v>
      </c>
      <c r="D14100" s="22" t="s">
        <v>5</v>
      </c>
      <c r="E14100" s="22" t="s">
        <v>34</v>
      </c>
      <c r="F14100" s="22" t="s">
        <v>49</v>
      </c>
      <c r="G14100" s="1">
        <v>150348.59</v>
      </c>
    </row>
    <row r="14101" spans="2:7">
      <c r="B14101" s="22" t="s">
        <v>268</v>
      </c>
      <c r="C14101" s="22" t="s">
        <v>7</v>
      </c>
      <c r="D14101" s="22" t="s">
        <v>5</v>
      </c>
      <c r="E14101" s="22" t="s">
        <v>34</v>
      </c>
      <c r="F14101" s="22" t="s">
        <v>50</v>
      </c>
      <c r="G14101" s="1">
        <v>27489.43</v>
      </c>
    </row>
    <row r="14102" spans="2:7">
      <c r="B14102" s="22" t="s">
        <v>268</v>
      </c>
      <c r="C14102" s="22" t="s">
        <v>7</v>
      </c>
      <c r="D14102" s="22" t="s">
        <v>5</v>
      </c>
      <c r="E14102" s="22" t="s">
        <v>34</v>
      </c>
      <c r="F14102" s="22" t="s">
        <v>51</v>
      </c>
      <c r="G14102" s="1">
        <v>11229.96</v>
      </c>
    </row>
    <row r="14103" spans="2:7">
      <c r="B14103" s="22" t="s">
        <v>268</v>
      </c>
      <c r="C14103" s="22" t="s">
        <v>7</v>
      </c>
      <c r="D14103" s="22" t="s">
        <v>5</v>
      </c>
      <c r="E14103" s="22" t="s">
        <v>34</v>
      </c>
      <c r="F14103" s="22" t="s">
        <v>52</v>
      </c>
      <c r="G14103" s="1">
        <v>486.9</v>
      </c>
    </row>
    <row r="14104" spans="2:7">
      <c r="B14104" s="22" t="s">
        <v>268</v>
      </c>
      <c r="C14104" s="22" t="s">
        <v>7</v>
      </c>
      <c r="D14104" s="22" t="s">
        <v>5</v>
      </c>
      <c r="E14104" s="22" t="s">
        <v>34</v>
      </c>
      <c r="F14104" s="22" t="s">
        <v>53</v>
      </c>
      <c r="G14104" s="1">
        <v>266756.88</v>
      </c>
    </row>
    <row r="14105" spans="2:7">
      <c r="B14105" s="22" t="s">
        <v>268</v>
      </c>
      <c r="C14105" s="22" t="s">
        <v>7</v>
      </c>
      <c r="D14105" s="22" t="s">
        <v>5</v>
      </c>
      <c r="E14105" s="22" t="s">
        <v>34</v>
      </c>
      <c r="F14105" s="22" t="s">
        <v>68</v>
      </c>
      <c r="G14105" s="1">
        <v>173969.31</v>
      </c>
    </row>
    <row r="14106" spans="2:7">
      <c r="B14106" s="22" t="s">
        <v>268</v>
      </c>
      <c r="C14106" s="22" t="s">
        <v>7</v>
      </c>
      <c r="D14106" s="22" t="s">
        <v>5</v>
      </c>
      <c r="E14106" s="22" t="s">
        <v>34</v>
      </c>
      <c r="F14106" s="22" t="s">
        <v>55</v>
      </c>
      <c r="G14106" s="1">
        <v>30040.5</v>
      </c>
    </row>
    <row r="14107" spans="2:7">
      <c r="B14107" s="22" t="s">
        <v>268</v>
      </c>
      <c r="C14107" s="22" t="s">
        <v>7</v>
      </c>
      <c r="D14107" s="22" t="s">
        <v>5</v>
      </c>
      <c r="E14107" s="22" t="s">
        <v>34</v>
      </c>
      <c r="F14107" s="22" t="s">
        <v>56</v>
      </c>
      <c r="G14107" s="1">
        <v>83951.37</v>
      </c>
    </row>
    <row r="14108" spans="2:7">
      <c r="B14108" s="22" t="s">
        <v>268</v>
      </c>
      <c r="C14108" s="22" t="s">
        <v>7</v>
      </c>
      <c r="D14108" s="22" t="s">
        <v>5</v>
      </c>
      <c r="E14108" s="22" t="s">
        <v>34</v>
      </c>
      <c r="F14108" s="22" t="s">
        <v>57</v>
      </c>
      <c r="G14108" s="1">
        <v>162127.32</v>
      </c>
    </row>
    <row r="14109" spans="2:7">
      <c r="B14109" s="22" t="s">
        <v>268</v>
      </c>
      <c r="C14109" s="22" t="s">
        <v>7</v>
      </c>
      <c r="D14109" s="22" t="s">
        <v>5</v>
      </c>
      <c r="E14109" s="22" t="s">
        <v>34</v>
      </c>
      <c r="F14109" s="22" t="s">
        <v>94</v>
      </c>
      <c r="G14109" s="1">
        <v>1228.9100000000001</v>
      </c>
    </row>
    <row r="14110" spans="2:7">
      <c r="B14110" s="22" t="s">
        <v>268</v>
      </c>
      <c r="C14110" s="22" t="s">
        <v>7</v>
      </c>
      <c r="D14110" s="22" t="s">
        <v>5</v>
      </c>
      <c r="E14110" s="22" t="s">
        <v>34</v>
      </c>
      <c r="F14110" s="22" t="s">
        <v>58</v>
      </c>
      <c r="G14110" s="1">
        <v>29180.41</v>
      </c>
    </row>
    <row r="14111" spans="2:7">
      <c r="B14111" s="22" t="s">
        <v>268</v>
      </c>
      <c r="C14111" s="22" t="s">
        <v>7</v>
      </c>
      <c r="D14111" s="22" t="s">
        <v>5</v>
      </c>
      <c r="E14111" s="22" t="s">
        <v>59</v>
      </c>
      <c r="F14111" s="22" t="s">
        <v>55</v>
      </c>
      <c r="G14111" s="1">
        <v>41630.639999999999</v>
      </c>
    </row>
    <row r="14112" spans="2:7">
      <c r="B14112" s="22" t="s">
        <v>268</v>
      </c>
      <c r="C14112" s="22" t="s">
        <v>7</v>
      </c>
      <c r="D14112" s="22" t="s">
        <v>5</v>
      </c>
      <c r="E14112" s="22" t="s">
        <v>60</v>
      </c>
      <c r="F14112" s="22" t="s">
        <v>62</v>
      </c>
      <c r="G14112" s="1">
        <v>2166.92</v>
      </c>
    </row>
    <row r="14113" spans="2:7">
      <c r="B14113" s="22" t="s">
        <v>268</v>
      </c>
      <c r="C14113" s="22" t="s">
        <v>7</v>
      </c>
      <c r="D14113" s="22" t="s">
        <v>7</v>
      </c>
      <c r="E14113" s="22" t="s">
        <v>5</v>
      </c>
      <c r="F14113" s="22" t="s">
        <v>6</v>
      </c>
      <c r="G14113" s="1">
        <v>217696.33</v>
      </c>
    </row>
    <row r="14114" spans="2:7">
      <c r="B14114" s="22" t="s">
        <v>268</v>
      </c>
      <c r="C14114" s="22" t="s">
        <v>7</v>
      </c>
      <c r="D14114" s="22" t="s">
        <v>7</v>
      </c>
      <c r="E14114" s="22" t="s">
        <v>8</v>
      </c>
      <c r="F14114" s="22" t="s">
        <v>9</v>
      </c>
      <c r="G14114" s="1">
        <v>425125.38</v>
      </c>
    </row>
    <row r="14115" spans="2:7">
      <c r="B14115" s="22" t="s">
        <v>268</v>
      </c>
      <c r="C14115" s="22" t="s">
        <v>7</v>
      </c>
      <c r="D14115" s="22" t="s">
        <v>7</v>
      </c>
      <c r="E14115" s="22" t="s">
        <v>8</v>
      </c>
      <c r="F14115" s="22" t="s">
        <v>10</v>
      </c>
      <c r="G14115" s="1">
        <v>4216.17</v>
      </c>
    </row>
    <row r="14116" spans="2:7">
      <c r="B14116" s="22" t="s">
        <v>268</v>
      </c>
      <c r="C14116" s="22" t="s">
        <v>7</v>
      </c>
      <c r="D14116" s="22" t="s">
        <v>7</v>
      </c>
      <c r="E14116" s="22" t="s">
        <v>8</v>
      </c>
      <c r="F14116" s="22" t="s">
        <v>12</v>
      </c>
      <c r="G14116" s="1">
        <v>88781.19</v>
      </c>
    </row>
    <row r="14117" spans="2:7">
      <c r="B14117" s="22" t="s">
        <v>268</v>
      </c>
      <c r="C14117" s="22" t="s">
        <v>7</v>
      </c>
      <c r="D14117" s="22" t="s">
        <v>7</v>
      </c>
      <c r="E14117" s="22" t="s">
        <v>8</v>
      </c>
      <c r="F14117" s="22" t="s">
        <v>13</v>
      </c>
      <c r="G14117" s="1">
        <v>78848.39</v>
      </c>
    </row>
    <row r="14118" spans="2:7">
      <c r="B14118" s="22" t="s">
        <v>268</v>
      </c>
      <c r="C14118" s="22" t="s">
        <v>7</v>
      </c>
      <c r="D14118" s="22" t="s">
        <v>7</v>
      </c>
      <c r="E14118" s="22" t="s">
        <v>14</v>
      </c>
      <c r="F14118" s="22" t="s">
        <v>9</v>
      </c>
      <c r="G14118" s="1">
        <v>119092.75</v>
      </c>
    </row>
    <row r="14119" spans="2:7">
      <c r="B14119" s="22" t="s">
        <v>268</v>
      </c>
      <c r="C14119" s="22" t="s">
        <v>7</v>
      </c>
      <c r="D14119" s="22" t="s">
        <v>7</v>
      </c>
      <c r="E14119" s="22" t="s">
        <v>14</v>
      </c>
      <c r="F14119" s="22" t="s">
        <v>10</v>
      </c>
      <c r="G14119" s="1">
        <v>301.47000000000003</v>
      </c>
    </row>
    <row r="14120" spans="2:7">
      <c r="B14120" s="22" t="s">
        <v>268</v>
      </c>
      <c r="C14120" s="22" t="s">
        <v>7</v>
      </c>
      <c r="D14120" s="22" t="s">
        <v>7</v>
      </c>
      <c r="E14120" s="22" t="s">
        <v>14</v>
      </c>
      <c r="F14120" s="22" t="s">
        <v>12</v>
      </c>
      <c r="G14120" s="1">
        <v>308733.15999999997</v>
      </c>
    </row>
    <row r="14121" spans="2:7">
      <c r="B14121" s="22" t="s">
        <v>268</v>
      </c>
      <c r="C14121" s="22" t="s">
        <v>7</v>
      </c>
      <c r="D14121" s="22" t="s">
        <v>7</v>
      </c>
      <c r="E14121" s="22" t="s">
        <v>14</v>
      </c>
      <c r="F14121" s="22" t="s">
        <v>13</v>
      </c>
      <c r="G14121" s="1">
        <v>4949.1400000000003</v>
      </c>
    </row>
    <row r="14122" spans="2:7">
      <c r="B14122" s="22" t="s">
        <v>268</v>
      </c>
      <c r="C14122" s="22" t="s">
        <v>7</v>
      </c>
      <c r="D14122" s="22" t="s">
        <v>7</v>
      </c>
      <c r="E14122" s="22" t="s">
        <v>15</v>
      </c>
      <c r="F14122" s="22" t="s">
        <v>17</v>
      </c>
      <c r="G14122" s="1">
        <v>41498.33</v>
      </c>
    </row>
    <row r="14123" spans="2:7">
      <c r="B14123" s="22" t="s">
        <v>268</v>
      </c>
      <c r="C14123" s="22" t="s">
        <v>7</v>
      </c>
      <c r="D14123" s="22" t="s">
        <v>7</v>
      </c>
      <c r="E14123" s="22" t="s">
        <v>15</v>
      </c>
      <c r="F14123" s="22" t="s">
        <v>18</v>
      </c>
      <c r="G14123" s="1">
        <v>32763.37</v>
      </c>
    </row>
    <row r="14124" spans="2:7">
      <c r="B14124" s="22" t="s">
        <v>268</v>
      </c>
      <c r="C14124" s="22" t="s">
        <v>7</v>
      </c>
      <c r="D14124" s="22" t="s">
        <v>7</v>
      </c>
      <c r="E14124" s="22" t="s">
        <v>15</v>
      </c>
      <c r="F14124" s="22" t="s">
        <v>19</v>
      </c>
      <c r="G14124" s="1">
        <v>71651.47</v>
      </c>
    </row>
    <row r="14125" spans="2:7">
      <c r="B14125" s="22" t="s">
        <v>268</v>
      </c>
      <c r="C14125" s="22" t="s">
        <v>7</v>
      </c>
      <c r="D14125" s="22" t="s">
        <v>7</v>
      </c>
      <c r="E14125" s="22" t="s">
        <v>15</v>
      </c>
      <c r="F14125" s="22" t="s">
        <v>20</v>
      </c>
      <c r="G14125" s="1">
        <v>43811.839999999997</v>
      </c>
    </row>
    <row r="14126" spans="2:7">
      <c r="B14126" s="22" t="s">
        <v>268</v>
      </c>
      <c r="C14126" s="22" t="s">
        <v>7</v>
      </c>
      <c r="D14126" s="22" t="s">
        <v>7</v>
      </c>
      <c r="E14126" s="22" t="s">
        <v>15</v>
      </c>
      <c r="F14126" s="22" t="s">
        <v>21</v>
      </c>
      <c r="G14126" s="1">
        <v>1186.05</v>
      </c>
    </row>
    <row r="14127" spans="2:7">
      <c r="B14127" s="22" t="s">
        <v>268</v>
      </c>
      <c r="C14127" s="22" t="s">
        <v>7</v>
      </c>
      <c r="D14127" s="22" t="s">
        <v>7</v>
      </c>
      <c r="E14127" s="22" t="s">
        <v>15</v>
      </c>
      <c r="F14127" s="22" t="s">
        <v>22</v>
      </c>
      <c r="G14127" s="1">
        <v>953.51</v>
      </c>
    </row>
    <row r="14128" spans="2:7">
      <c r="B14128" s="22" t="s">
        <v>268</v>
      </c>
      <c r="C14128" s="22" t="s">
        <v>7</v>
      </c>
      <c r="D14128" s="22" t="s">
        <v>7</v>
      </c>
      <c r="E14128" s="22" t="s">
        <v>15</v>
      </c>
      <c r="F14128" s="22" t="s">
        <v>23</v>
      </c>
      <c r="G14128" s="1">
        <v>2455.6</v>
      </c>
    </row>
    <row r="14129" spans="2:7">
      <c r="B14129" s="22" t="s">
        <v>268</v>
      </c>
      <c r="C14129" s="22" t="s">
        <v>7</v>
      </c>
      <c r="D14129" s="22" t="s">
        <v>7</v>
      </c>
      <c r="E14129" s="22" t="s">
        <v>15</v>
      </c>
      <c r="F14129" s="22" t="s">
        <v>24</v>
      </c>
      <c r="G14129" s="1">
        <v>6740.16</v>
      </c>
    </row>
    <row r="14130" spans="2:7">
      <c r="B14130" s="22" t="s">
        <v>268</v>
      </c>
      <c r="C14130" s="22" t="s">
        <v>7</v>
      </c>
      <c r="D14130" s="22" t="s">
        <v>7</v>
      </c>
      <c r="E14130" s="22" t="s">
        <v>15</v>
      </c>
      <c r="F14130" s="22" t="s">
        <v>25</v>
      </c>
      <c r="G14130" s="1">
        <v>49564.71</v>
      </c>
    </row>
    <row r="14131" spans="2:7">
      <c r="B14131" s="22" t="s">
        <v>268</v>
      </c>
      <c r="C14131" s="22" t="s">
        <v>7</v>
      </c>
      <c r="D14131" s="22" t="s">
        <v>7</v>
      </c>
      <c r="E14131" s="22" t="s">
        <v>15</v>
      </c>
      <c r="F14131" s="22" t="s">
        <v>26</v>
      </c>
      <c r="G14131" s="1">
        <v>23686.36</v>
      </c>
    </row>
    <row r="14132" spans="2:7">
      <c r="B14132" s="22" t="s">
        <v>268</v>
      </c>
      <c r="C14132" s="22" t="s">
        <v>7</v>
      </c>
      <c r="D14132" s="22" t="s">
        <v>7</v>
      </c>
      <c r="E14132" s="22" t="s">
        <v>28</v>
      </c>
      <c r="F14132" s="22" t="s">
        <v>29</v>
      </c>
      <c r="G14132" s="1">
        <v>5907.18</v>
      </c>
    </row>
    <row r="14133" spans="2:7">
      <c r="B14133" s="22" t="s">
        <v>268</v>
      </c>
      <c r="C14133" s="22" t="s">
        <v>7</v>
      </c>
      <c r="D14133" s="22" t="s">
        <v>7</v>
      </c>
      <c r="E14133" s="22" t="s">
        <v>28</v>
      </c>
      <c r="F14133" s="22" t="s">
        <v>32</v>
      </c>
      <c r="G14133" s="1">
        <v>25365.05</v>
      </c>
    </row>
    <row r="14134" spans="2:7">
      <c r="B14134" s="22" t="s">
        <v>268</v>
      </c>
      <c r="C14134" s="22" t="s">
        <v>7</v>
      </c>
      <c r="D14134" s="22" t="s">
        <v>7</v>
      </c>
      <c r="E14134" s="22" t="s">
        <v>34</v>
      </c>
      <c r="F14134" s="22" t="s">
        <v>39</v>
      </c>
      <c r="G14134" s="1">
        <v>34570.879999999997</v>
      </c>
    </row>
    <row r="14135" spans="2:7">
      <c r="B14135" s="22" t="s">
        <v>268</v>
      </c>
      <c r="C14135" s="22" t="s">
        <v>7</v>
      </c>
      <c r="D14135" s="22" t="s">
        <v>7</v>
      </c>
      <c r="E14135" s="22" t="s">
        <v>34</v>
      </c>
      <c r="F14135" s="22" t="s">
        <v>40</v>
      </c>
      <c r="G14135" s="1">
        <v>10563.3</v>
      </c>
    </row>
    <row r="14136" spans="2:7">
      <c r="B14136" s="22" t="s">
        <v>268</v>
      </c>
      <c r="C14136" s="22" t="s">
        <v>7</v>
      </c>
      <c r="D14136" s="22" t="s">
        <v>7</v>
      </c>
      <c r="E14136" s="22" t="s">
        <v>34</v>
      </c>
      <c r="F14136" s="22" t="s">
        <v>47</v>
      </c>
      <c r="G14136" s="1">
        <v>217295.59</v>
      </c>
    </row>
    <row r="14137" spans="2:7">
      <c r="B14137" s="22" t="s">
        <v>268</v>
      </c>
      <c r="C14137" s="22" t="s">
        <v>7</v>
      </c>
      <c r="D14137" s="22" t="s">
        <v>7</v>
      </c>
      <c r="E14137" s="22" t="s">
        <v>34</v>
      </c>
      <c r="F14137" s="22" t="s">
        <v>50</v>
      </c>
      <c r="G14137" s="1">
        <v>22594.09</v>
      </c>
    </row>
    <row r="14138" spans="2:7">
      <c r="B14138" s="22" t="s">
        <v>268</v>
      </c>
      <c r="C14138" s="22" t="s">
        <v>7</v>
      </c>
      <c r="D14138" s="22" t="s">
        <v>7</v>
      </c>
      <c r="E14138" s="22" t="s">
        <v>34</v>
      </c>
      <c r="F14138" s="22" t="s">
        <v>55</v>
      </c>
      <c r="G14138" s="1">
        <v>2105.08</v>
      </c>
    </row>
    <row r="14139" spans="2:7">
      <c r="B14139" s="22" t="s">
        <v>268</v>
      </c>
      <c r="C14139" s="22" t="s">
        <v>7</v>
      </c>
      <c r="D14139" s="22" t="s">
        <v>7</v>
      </c>
      <c r="E14139" s="22" t="s">
        <v>34</v>
      </c>
      <c r="F14139" s="22" t="s">
        <v>56</v>
      </c>
      <c r="G14139" s="1">
        <v>135859.54</v>
      </c>
    </row>
    <row r="14140" spans="2:7">
      <c r="B14140" s="22" t="s">
        <v>268</v>
      </c>
      <c r="C14140" s="22" t="s">
        <v>7</v>
      </c>
      <c r="D14140" s="22" t="s">
        <v>7</v>
      </c>
      <c r="E14140" s="22" t="s">
        <v>34</v>
      </c>
      <c r="F14140" s="22" t="s">
        <v>57</v>
      </c>
      <c r="G14140" s="1">
        <v>100180.85</v>
      </c>
    </row>
    <row r="14141" spans="2:7">
      <c r="B14141" s="22" t="s">
        <v>268</v>
      </c>
      <c r="C14141" s="22" t="s">
        <v>7</v>
      </c>
      <c r="D14141" s="22" t="s">
        <v>7</v>
      </c>
      <c r="E14141" s="22" t="s">
        <v>34</v>
      </c>
      <c r="F14141" s="22" t="s">
        <v>58</v>
      </c>
      <c r="G14141" s="1">
        <v>480</v>
      </c>
    </row>
    <row r="14142" spans="2:7">
      <c r="B14142" s="22" t="s">
        <v>268</v>
      </c>
      <c r="C14142" s="22" t="s">
        <v>7</v>
      </c>
      <c r="D14142" s="22" t="s">
        <v>7</v>
      </c>
      <c r="E14142" s="22" t="s">
        <v>59</v>
      </c>
      <c r="F14142" s="22" t="s">
        <v>55</v>
      </c>
      <c r="G14142" s="1">
        <v>10251.620000000001</v>
      </c>
    </row>
    <row r="14143" spans="2:7">
      <c r="B14143" s="22" t="s">
        <v>269</v>
      </c>
      <c r="C14143" s="22" t="s">
        <v>7</v>
      </c>
      <c r="D14143" s="22" t="s">
        <v>5</v>
      </c>
      <c r="E14143" s="22" t="s">
        <v>5</v>
      </c>
      <c r="F14143" s="22" t="s">
        <v>6</v>
      </c>
      <c r="G14143" s="1">
        <v>42956.37</v>
      </c>
    </row>
    <row r="14144" spans="2:7">
      <c r="B14144" s="22" t="s">
        <v>269</v>
      </c>
      <c r="C14144" s="22" t="s">
        <v>7</v>
      </c>
      <c r="D14144" s="22" t="s">
        <v>5</v>
      </c>
      <c r="E14144" s="22" t="s">
        <v>7</v>
      </c>
      <c r="F14144" s="22" t="s">
        <v>6</v>
      </c>
      <c r="G14144" s="1">
        <v>-163525.35</v>
      </c>
    </row>
    <row r="14145" spans="2:7">
      <c r="B14145" s="22" t="s">
        <v>269</v>
      </c>
      <c r="C14145" s="22" t="s">
        <v>7</v>
      </c>
      <c r="D14145" s="22" t="s">
        <v>5</v>
      </c>
      <c r="E14145" s="22" t="s">
        <v>8</v>
      </c>
      <c r="F14145" s="22" t="s">
        <v>9</v>
      </c>
      <c r="G14145" s="1">
        <v>4365161.8899999997</v>
      </c>
    </row>
    <row r="14146" spans="2:7">
      <c r="B14146" s="22" t="s">
        <v>269</v>
      </c>
      <c r="C14146" s="22" t="s">
        <v>7</v>
      </c>
      <c r="D14146" s="22" t="s">
        <v>5</v>
      </c>
      <c r="E14146" s="22" t="s">
        <v>8</v>
      </c>
      <c r="F14146" s="22" t="s">
        <v>10</v>
      </c>
      <c r="G14146" s="1">
        <v>75794.34</v>
      </c>
    </row>
    <row r="14147" spans="2:7">
      <c r="B14147" s="22" t="s">
        <v>269</v>
      </c>
      <c r="C14147" s="22" t="s">
        <v>7</v>
      </c>
      <c r="D14147" s="22" t="s">
        <v>5</v>
      </c>
      <c r="E14147" s="22" t="s">
        <v>8</v>
      </c>
      <c r="F14147" s="22" t="s">
        <v>11</v>
      </c>
      <c r="G14147" s="1">
        <v>142650.45000000001</v>
      </c>
    </row>
    <row r="14148" spans="2:7">
      <c r="B14148" s="22" t="s">
        <v>269</v>
      </c>
      <c r="C14148" s="22" t="s">
        <v>7</v>
      </c>
      <c r="D14148" s="22" t="s">
        <v>5</v>
      </c>
      <c r="E14148" s="22" t="s">
        <v>8</v>
      </c>
      <c r="F14148" s="22" t="s">
        <v>12</v>
      </c>
      <c r="G14148" s="1">
        <v>188015.33</v>
      </c>
    </row>
    <row r="14149" spans="2:7">
      <c r="B14149" s="22" t="s">
        <v>269</v>
      </c>
      <c r="C14149" s="22" t="s">
        <v>7</v>
      </c>
      <c r="D14149" s="22" t="s">
        <v>5</v>
      </c>
      <c r="E14149" s="22" t="s">
        <v>8</v>
      </c>
      <c r="F14149" s="22" t="s">
        <v>13</v>
      </c>
      <c r="G14149" s="1">
        <v>74884.98</v>
      </c>
    </row>
    <row r="14150" spans="2:7">
      <c r="B14150" s="22" t="s">
        <v>269</v>
      </c>
      <c r="C14150" s="22" t="s">
        <v>7</v>
      </c>
      <c r="D14150" s="22" t="s">
        <v>5</v>
      </c>
      <c r="E14150" s="22" t="s">
        <v>8</v>
      </c>
      <c r="F14150" s="22" t="s">
        <v>70</v>
      </c>
      <c r="G14150" s="1">
        <v>10505</v>
      </c>
    </row>
    <row r="14151" spans="2:7">
      <c r="B14151" s="22" t="s">
        <v>269</v>
      </c>
      <c r="C14151" s="22" t="s">
        <v>7</v>
      </c>
      <c r="D14151" s="22" t="s">
        <v>5</v>
      </c>
      <c r="E14151" s="22" t="s">
        <v>14</v>
      </c>
      <c r="F14151" s="22" t="s">
        <v>9</v>
      </c>
      <c r="G14151" s="1">
        <v>2060116.69</v>
      </c>
    </row>
    <row r="14152" spans="2:7">
      <c r="B14152" s="22" t="s">
        <v>269</v>
      </c>
      <c r="C14152" s="22" t="s">
        <v>7</v>
      </c>
      <c r="D14152" s="22" t="s">
        <v>5</v>
      </c>
      <c r="E14152" s="22" t="s">
        <v>14</v>
      </c>
      <c r="F14152" s="22" t="s">
        <v>10</v>
      </c>
      <c r="G14152" s="1">
        <v>42508.24</v>
      </c>
    </row>
    <row r="14153" spans="2:7">
      <c r="B14153" s="22" t="s">
        <v>269</v>
      </c>
      <c r="C14153" s="22" t="s">
        <v>7</v>
      </c>
      <c r="D14153" s="22" t="s">
        <v>5</v>
      </c>
      <c r="E14153" s="22" t="s">
        <v>14</v>
      </c>
      <c r="F14153" s="22" t="s">
        <v>11</v>
      </c>
      <c r="G14153" s="1">
        <v>118004.73</v>
      </c>
    </row>
    <row r="14154" spans="2:7">
      <c r="B14154" s="22" t="s">
        <v>269</v>
      </c>
      <c r="C14154" s="22" t="s">
        <v>7</v>
      </c>
      <c r="D14154" s="22" t="s">
        <v>5</v>
      </c>
      <c r="E14154" s="22" t="s">
        <v>14</v>
      </c>
      <c r="F14154" s="22" t="s">
        <v>12</v>
      </c>
      <c r="G14154" s="1">
        <v>27771.01</v>
      </c>
    </row>
    <row r="14155" spans="2:7">
      <c r="B14155" s="22" t="s">
        <v>269</v>
      </c>
      <c r="C14155" s="22" t="s">
        <v>7</v>
      </c>
      <c r="D14155" s="22" t="s">
        <v>5</v>
      </c>
      <c r="E14155" s="22" t="s">
        <v>14</v>
      </c>
      <c r="F14155" s="22" t="s">
        <v>13</v>
      </c>
      <c r="G14155" s="1">
        <v>885.82</v>
      </c>
    </row>
    <row r="14156" spans="2:7">
      <c r="B14156" s="22" t="s">
        <v>269</v>
      </c>
      <c r="C14156" s="22" t="s">
        <v>7</v>
      </c>
      <c r="D14156" s="22" t="s">
        <v>5</v>
      </c>
      <c r="E14156" s="22" t="s">
        <v>15</v>
      </c>
      <c r="F14156" s="22" t="s">
        <v>17</v>
      </c>
      <c r="G14156" s="1">
        <v>359574.59</v>
      </c>
    </row>
    <row r="14157" spans="2:7">
      <c r="B14157" s="22" t="s">
        <v>269</v>
      </c>
      <c r="C14157" s="22" t="s">
        <v>7</v>
      </c>
      <c r="D14157" s="22" t="s">
        <v>5</v>
      </c>
      <c r="E14157" s="22" t="s">
        <v>15</v>
      </c>
      <c r="F14157" s="22" t="s">
        <v>18</v>
      </c>
      <c r="G14157" s="1">
        <v>168523.36</v>
      </c>
    </row>
    <row r="14158" spans="2:7">
      <c r="B14158" s="22" t="s">
        <v>269</v>
      </c>
      <c r="C14158" s="22" t="s">
        <v>7</v>
      </c>
      <c r="D14158" s="22" t="s">
        <v>5</v>
      </c>
      <c r="E14158" s="22" t="s">
        <v>15</v>
      </c>
      <c r="F14158" s="22" t="s">
        <v>19</v>
      </c>
      <c r="G14158" s="1">
        <v>722110.57</v>
      </c>
    </row>
    <row r="14159" spans="2:7">
      <c r="B14159" s="22" t="s">
        <v>269</v>
      </c>
      <c r="C14159" s="22" t="s">
        <v>7</v>
      </c>
      <c r="D14159" s="22" t="s">
        <v>5</v>
      </c>
      <c r="E14159" s="22" t="s">
        <v>15</v>
      </c>
      <c r="F14159" s="22" t="s">
        <v>20</v>
      </c>
      <c r="G14159" s="1">
        <v>292397.65000000002</v>
      </c>
    </row>
    <row r="14160" spans="2:7">
      <c r="B14160" s="22" t="s">
        <v>269</v>
      </c>
      <c r="C14160" s="22" t="s">
        <v>7</v>
      </c>
      <c r="D14160" s="22" t="s">
        <v>5</v>
      </c>
      <c r="E14160" s="22" t="s">
        <v>15</v>
      </c>
      <c r="F14160" s="22" t="s">
        <v>21</v>
      </c>
      <c r="G14160" s="1">
        <v>21366.37</v>
      </c>
    </row>
    <row r="14161" spans="2:7">
      <c r="B14161" s="22" t="s">
        <v>269</v>
      </c>
      <c r="C14161" s="22" t="s">
        <v>7</v>
      </c>
      <c r="D14161" s="22" t="s">
        <v>5</v>
      </c>
      <c r="E14161" s="22" t="s">
        <v>15</v>
      </c>
      <c r="F14161" s="22" t="s">
        <v>22</v>
      </c>
      <c r="G14161" s="1">
        <v>12378.03</v>
      </c>
    </row>
    <row r="14162" spans="2:7">
      <c r="B14162" s="22" t="s">
        <v>269</v>
      </c>
      <c r="C14162" s="22" t="s">
        <v>7</v>
      </c>
      <c r="D14162" s="22" t="s">
        <v>5</v>
      </c>
      <c r="E14162" s="22" t="s">
        <v>15</v>
      </c>
      <c r="F14162" s="22" t="s">
        <v>23</v>
      </c>
      <c r="G14162" s="1">
        <v>23996.05</v>
      </c>
    </row>
    <row r="14163" spans="2:7">
      <c r="B14163" s="22" t="s">
        <v>269</v>
      </c>
      <c r="C14163" s="22" t="s">
        <v>7</v>
      </c>
      <c r="D14163" s="22" t="s">
        <v>5</v>
      </c>
      <c r="E14163" s="22" t="s">
        <v>15</v>
      </c>
      <c r="F14163" s="22" t="s">
        <v>24</v>
      </c>
      <c r="G14163" s="1">
        <v>49867.73</v>
      </c>
    </row>
    <row r="14164" spans="2:7">
      <c r="B14164" s="22" t="s">
        <v>269</v>
      </c>
      <c r="C14164" s="22" t="s">
        <v>7</v>
      </c>
      <c r="D14164" s="22" t="s">
        <v>5</v>
      </c>
      <c r="E14164" s="22" t="s">
        <v>15</v>
      </c>
      <c r="F14164" s="22" t="s">
        <v>25</v>
      </c>
      <c r="G14164" s="1">
        <v>710511</v>
      </c>
    </row>
    <row r="14165" spans="2:7">
      <c r="B14165" s="22" t="s">
        <v>269</v>
      </c>
      <c r="C14165" s="22" t="s">
        <v>7</v>
      </c>
      <c r="D14165" s="22" t="s">
        <v>5</v>
      </c>
      <c r="E14165" s="22" t="s">
        <v>15</v>
      </c>
      <c r="F14165" s="22" t="s">
        <v>26</v>
      </c>
      <c r="G14165" s="1">
        <v>720420.59</v>
      </c>
    </row>
    <row r="14166" spans="2:7">
      <c r="B14166" s="22" t="s">
        <v>269</v>
      </c>
      <c r="C14166" s="22" t="s">
        <v>7</v>
      </c>
      <c r="D14166" s="22" t="s">
        <v>5</v>
      </c>
      <c r="E14166" s="22" t="s">
        <v>28</v>
      </c>
      <c r="F14166" s="22" t="s">
        <v>29</v>
      </c>
      <c r="G14166" s="1">
        <v>242688.82</v>
      </c>
    </row>
    <row r="14167" spans="2:7">
      <c r="B14167" s="22" t="s">
        <v>269</v>
      </c>
      <c r="C14167" s="22" t="s">
        <v>7</v>
      </c>
      <c r="D14167" s="22" t="s">
        <v>5</v>
      </c>
      <c r="E14167" s="22" t="s">
        <v>28</v>
      </c>
      <c r="F14167" s="22" t="s">
        <v>30</v>
      </c>
      <c r="G14167" s="1">
        <v>28024.58</v>
      </c>
    </row>
    <row r="14168" spans="2:7">
      <c r="B14168" s="22" t="s">
        <v>269</v>
      </c>
      <c r="C14168" s="22" t="s">
        <v>7</v>
      </c>
      <c r="D14168" s="22" t="s">
        <v>5</v>
      </c>
      <c r="E14168" s="22" t="s">
        <v>28</v>
      </c>
      <c r="F14168" s="22" t="s">
        <v>31</v>
      </c>
      <c r="G14168" s="1">
        <v>37228.269999999997</v>
      </c>
    </row>
    <row r="14169" spans="2:7">
      <c r="B14169" s="22" t="s">
        <v>269</v>
      </c>
      <c r="C14169" s="22" t="s">
        <v>7</v>
      </c>
      <c r="D14169" s="22" t="s">
        <v>5</v>
      </c>
      <c r="E14169" s="22" t="s">
        <v>28</v>
      </c>
      <c r="F14169" s="22" t="s">
        <v>32</v>
      </c>
      <c r="G14169" s="1">
        <v>16614.47</v>
      </c>
    </row>
    <row r="14170" spans="2:7">
      <c r="B14170" s="22" t="s">
        <v>269</v>
      </c>
      <c r="C14170" s="22" t="s">
        <v>7</v>
      </c>
      <c r="D14170" s="22" t="s">
        <v>5</v>
      </c>
      <c r="E14170" s="22" t="s">
        <v>28</v>
      </c>
      <c r="F14170" s="22" t="s">
        <v>33</v>
      </c>
      <c r="G14170" s="1">
        <v>86785.84</v>
      </c>
    </row>
    <row r="14171" spans="2:7">
      <c r="B14171" s="22" t="s">
        <v>269</v>
      </c>
      <c r="C14171" s="22" t="s">
        <v>7</v>
      </c>
      <c r="D14171" s="22" t="s">
        <v>5</v>
      </c>
      <c r="E14171" s="22" t="s">
        <v>34</v>
      </c>
      <c r="F14171" s="22" t="s">
        <v>35</v>
      </c>
      <c r="G14171" s="1">
        <v>2347.91</v>
      </c>
    </row>
    <row r="14172" spans="2:7">
      <c r="B14172" s="22" t="s">
        <v>269</v>
      </c>
      <c r="C14172" s="22" t="s">
        <v>7</v>
      </c>
      <c r="D14172" s="22" t="s">
        <v>5</v>
      </c>
      <c r="E14172" s="22" t="s">
        <v>34</v>
      </c>
      <c r="F14172" s="22" t="s">
        <v>36</v>
      </c>
      <c r="G14172" s="1">
        <v>3982.53</v>
      </c>
    </row>
    <row r="14173" spans="2:7">
      <c r="B14173" s="22" t="s">
        <v>269</v>
      </c>
      <c r="C14173" s="22" t="s">
        <v>7</v>
      </c>
      <c r="D14173" s="22" t="s">
        <v>5</v>
      </c>
      <c r="E14173" s="22" t="s">
        <v>34</v>
      </c>
      <c r="F14173" s="22" t="s">
        <v>37</v>
      </c>
      <c r="G14173" s="1">
        <v>32974.92</v>
      </c>
    </row>
    <row r="14174" spans="2:7">
      <c r="B14174" s="22" t="s">
        <v>269</v>
      </c>
      <c r="C14174" s="22" t="s">
        <v>7</v>
      </c>
      <c r="D14174" s="22" t="s">
        <v>5</v>
      </c>
      <c r="E14174" s="22" t="s">
        <v>34</v>
      </c>
      <c r="F14174" s="22" t="s">
        <v>73</v>
      </c>
      <c r="G14174" s="1">
        <v>113498.01</v>
      </c>
    </row>
    <row r="14175" spans="2:7">
      <c r="B14175" s="22" t="s">
        <v>269</v>
      </c>
      <c r="C14175" s="22" t="s">
        <v>7</v>
      </c>
      <c r="D14175" s="22" t="s">
        <v>5</v>
      </c>
      <c r="E14175" s="22" t="s">
        <v>34</v>
      </c>
      <c r="F14175" s="22" t="s">
        <v>38</v>
      </c>
      <c r="G14175" s="1">
        <v>35798.720000000001</v>
      </c>
    </row>
    <row r="14176" spans="2:7">
      <c r="B14176" s="22" t="s">
        <v>269</v>
      </c>
      <c r="C14176" s="22" t="s">
        <v>7</v>
      </c>
      <c r="D14176" s="22" t="s">
        <v>5</v>
      </c>
      <c r="E14176" s="22" t="s">
        <v>34</v>
      </c>
      <c r="F14176" s="22" t="s">
        <v>39</v>
      </c>
      <c r="G14176" s="1">
        <v>84311.85</v>
      </c>
    </row>
    <row r="14177" spans="2:7">
      <c r="B14177" s="22" t="s">
        <v>269</v>
      </c>
      <c r="C14177" s="22" t="s">
        <v>7</v>
      </c>
      <c r="D14177" s="22" t="s">
        <v>5</v>
      </c>
      <c r="E14177" s="22" t="s">
        <v>34</v>
      </c>
      <c r="F14177" s="22" t="s">
        <v>40</v>
      </c>
      <c r="G14177" s="1">
        <v>2030</v>
      </c>
    </row>
    <row r="14178" spans="2:7">
      <c r="B14178" s="22" t="s">
        <v>269</v>
      </c>
      <c r="C14178" s="22" t="s">
        <v>7</v>
      </c>
      <c r="D14178" s="22" t="s">
        <v>5</v>
      </c>
      <c r="E14178" s="22" t="s">
        <v>34</v>
      </c>
      <c r="F14178" s="22" t="s">
        <v>41</v>
      </c>
      <c r="G14178" s="1">
        <v>16548</v>
      </c>
    </row>
    <row r="14179" spans="2:7">
      <c r="B14179" s="22" t="s">
        <v>269</v>
      </c>
      <c r="C14179" s="22" t="s">
        <v>7</v>
      </c>
      <c r="D14179" s="22" t="s">
        <v>5</v>
      </c>
      <c r="E14179" s="22" t="s">
        <v>34</v>
      </c>
      <c r="F14179" s="22" t="s">
        <v>42</v>
      </c>
      <c r="G14179" s="1">
        <v>1072.6099999999999</v>
      </c>
    </row>
    <row r="14180" spans="2:7">
      <c r="B14180" s="22" t="s">
        <v>269</v>
      </c>
      <c r="C14180" s="22" t="s">
        <v>7</v>
      </c>
      <c r="D14180" s="22" t="s">
        <v>5</v>
      </c>
      <c r="E14180" s="22" t="s">
        <v>34</v>
      </c>
      <c r="F14180" s="22" t="s">
        <v>43</v>
      </c>
      <c r="G14180" s="1">
        <v>1040.6400000000001</v>
      </c>
    </row>
    <row r="14181" spans="2:7">
      <c r="B14181" s="22" t="s">
        <v>269</v>
      </c>
      <c r="C14181" s="22" t="s">
        <v>7</v>
      </c>
      <c r="D14181" s="22" t="s">
        <v>5</v>
      </c>
      <c r="E14181" s="22" t="s">
        <v>34</v>
      </c>
      <c r="F14181" s="22" t="s">
        <v>44</v>
      </c>
      <c r="G14181" s="1">
        <v>570.5</v>
      </c>
    </row>
    <row r="14182" spans="2:7">
      <c r="B14182" s="22" t="s">
        <v>269</v>
      </c>
      <c r="C14182" s="22" t="s">
        <v>7</v>
      </c>
      <c r="D14182" s="22" t="s">
        <v>5</v>
      </c>
      <c r="E14182" s="22" t="s">
        <v>34</v>
      </c>
      <c r="F14182" s="22" t="s">
        <v>45</v>
      </c>
      <c r="G14182" s="1">
        <v>120484.95</v>
      </c>
    </row>
    <row r="14183" spans="2:7">
      <c r="B14183" s="22" t="s">
        <v>269</v>
      </c>
      <c r="C14183" s="22" t="s">
        <v>7</v>
      </c>
      <c r="D14183" s="22" t="s">
        <v>5</v>
      </c>
      <c r="E14183" s="22" t="s">
        <v>34</v>
      </c>
      <c r="F14183" s="22" t="s">
        <v>46</v>
      </c>
      <c r="G14183" s="1">
        <v>21862.36</v>
      </c>
    </row>
    <row r="14184" spans="2:7">
      <c r="B14184" s="22" t="s">
        <v>269</v>
      </c>
      <c r="C14184" s="22" t="s">
        <v>7</v>
      </c>
      <c r="D14184" s="22" t="s">
        <v>5</v>
      </c>
      <c r="E14184" s="22" t="s">
        <v>34</v>
      </c>
      <c r="F14184" s="22" t="s">
        <v>47</v>
      </c>
      <c r="G14184" s="1">
        <v>35660.980000000003</v>
      </c>
    </row>
    <row r="14185" spans="2:7">
      <c r="B14185" s="22" t="s">
        <v>269</v>
      </c>
      <c r="C14185" s="22" t="s">
        <v>7</v>
      </c>
      <c r="D14185" s="22" t="s">
        <v>5</v>
      </c>
      <c r="E14185" s="22" t="s">
        <v>34</v>
      </c>
      <c r="F14185" s="22" t="s">
        <v>74</v>
      </c>
      <c r="G14185" s="1">
        <v>7000</v>
      </c>
    </row>
    <row r="14186" spans="2:7">
      <c r="B14186" s="22" t="s">
        <v>269</v>
      </c>
      <c r="C14186" s="22" t="s">
        <v>7</v>
      </c>
      <c r="D14186" s="22" t="s">
        <v>5</v>
      </c>
      <c r="E14186" s="22" t="s">
        <v>34</v>
      </c>
      <c r="F14186" s="22" t="s">
        <v>88</v>
      </c>
      <c r="G14186" s="1">
        <v>22806.240000000002</v>
      </c>
    </row>
    <row r="14187" spans="2:7">
      <c r="B14187" s="22" t="s">
        <v>269</v>
      </c>
      <c r="C14187" s="22" t="s">
        <v>7</v>
      </c>
      <c r="D14187" s="22" t="s">
        <v>5</v>
      </c>
      <c r="E14187" s="22" t="s">
        <v>34</v>
      </c>
      <c r="F14187" s="22" t="s">
        <v>49</v>
      </c>
      <c r="G14187" s="1">
        <v>23087.8</v>
      </c>
    </row>
    <row r="14188" spans="2:7">
      <c r="B14188" s="22" t="s">
        <v>269</v>
      </c>
      <c r="C14188" s="22" t="s">
        <v>7</v>
      </c>
      <c r="D14188" s="22" t="s">
        <v>5</v>
      </c>
      <c r="E14188" s="22" t="s">
        <v>34</v>
      </c>
      <c r="F14188" s="22" t="s">
        <v>50</v>
      </c>
      <c r="G14188" s="1">
        <v>26961.56</v>
      </c>
    </row>
    <row r="14189" spans="2:7">
      <c r="B14189" s="22" t="s">
        <v>269</v>
      </c>
      <c r="C14189" s="22" t="s">
        <v>7</v>
      </c>
      <c r="D14189" s="22" t="s">
        <v>5</v>
      </c>
      <c r="E14189" s="22" t="s">
        <v>34</v>
      </c>
      <c r="F14189" s="22" t="s">
        <v>51</v>
      </c>
      <c r="G14189" s="1">
        <v>4126.6499999999996</v>
      </c>
    </row>
    <row r="14190" spans="2:7">
      <c r="B14190" s="22" t="s">
        <v>269</v>
      </c>
      <c r="C14190" s="22" t="s">
        <v>7</v>
      </c>
      <c r="D14190" s="22" t="s">
        <v>5</v>
      </c>
      <c r="E14190" s="22" t="s">
        <v>34</v>
      </c>
      <c r="F14190" s="22" t="s">
        <v>52</v>
      </c>
      <c r="G14190" s="1">
        <v>6300</v>
      </c>
    </row>
    <row r="14191" spans="2:7">
      <c r="B14191" s="22" t="s">
        <v>269</v>
      </c>
      <c r="C14191" s="22" t="s">
        <v>7</v>
      </c>
      <c r="D14191" s="22" t="s">
        <v>5</v>
      </c>
      <c r="E14191" s="22" t="s">
        <v>34</v>
      </c>
      <c r="F14191" s="22" t="s">
        <v>53</v>
      </c>
      <c r="G14191" s="1">
        <v>172252.71</v>
      </c>
    </row>
    <row r="14192" spans="2:7">
      <c r="B14192" s="22" t="s">
        <v>269</v>
      </c>
      <c r="C14192" s="22" t="s">
        <v>7</v>
      </c>
      <c r="D14192" s="22" t="s">
        <v>5</v>
      </c>
      <c r="E14192" s="22" t="s">
        <v>34</v>
      </c>
      <c r="F14192" s="22" t="s">
        <v>54</v>
      </c>
      <c r="G14192" s="1">
        <v>2100</v>
      </c>
    </row>
    <row r="14193" spans="2:7">
      <c r="B14193" s="22" t="s">
        <v>269</v>
      </c>
      <c r="C14193" s="22" t="s">
        <v>7</v>
      </c>
      <c r="D14193" s="22" t="s">
        <v>5</v>
      </c>
      <c r="E14193" s="22" t="s">
        <v>34</v>
      </c>
      <c r="F14193" s="22" t="s">
        <v>68</v>
      </c>
      <c r="G14193" s="1">
        <v>208377.60000000001</v>
      </c>
    </row>
    <row r="14194" spans="2:7">
      <c r="B14194" s="22" t="s">
        <v>269</v>
      </c>
      <c r="C14194" s="22" t="s">
        <v>7</v>
      </c>
      <c r="D14194" s="22" t="s">
        <v>5</v>
      </c>
      <c r="E14194" s="22" t="s">
        <v>34</v>
      </c>
      <c r="F14194" s="22" t="s">
        <v>55</v>
      </c>
      <c r="G14194" s="1">
        <v>330</v>
      </c>
    </row>
    <row r="14195" spans="2:7">
      <c r="B14195" s="22" t="s">
        <v>269</v>
      </c>
      <c r="C14195" s="22" t="s">
        <v>7</v>
      </c>
      <c r="D14195" s="22" t="s">
        <v>5</v>
      </c>
      <c r="E14195" s="22" t="s">
        <v>34</v>
      </c>
      <c r="F14195" s="22" t="s">
        <v>56</v>
      </c>
      <c r="G14195" s="1">
        <v>240306.94</v>
      </c>
    </row>
    <row r="14196" spans="2:7">
      <c r="B14196" s="22" t="s">
        <v>269</v>
      </c>
      <c r="C14196" s="22" t="s">
        <v>7</v>
      </c>
      <c r="D14196" s="22" t="s">
        <v>5</v>
      </c>
      <c r="E14196" s="22" t="s">
        <v>34</v>
      </c>
      <c r="F14196" s="22" t="s">
        <v>57</v>
      </c>
      <c r="G14196" s="1">
        <v>177187.87</v>
      </c>
    </row>
    <row r="14197" spans="2:7">
      <c r="B14197" s="22" t="s">
        <v>269</v>
      </c>
      <c r="C14197" s="22" t="s">
        <v>7</v>
      </c>
      <c r="D14197" s="22" t="s">
        <v>5</v>
      </c>
      <c r="E14197" s="22" t="s">
        <v>34</v>
      </c>
      <c r="F14197" s="22" t="s">
        <v>58</v>
      </c>
      <c r="G14197" s="1">
        <v>18646.64</v>
      </c>
    </row>
    <row r="14198" spans="2:7">
      <c r="B14198" s="22" t="s">
        <v>269</v>
      </c>
      <c r="C14198" s="22" t="s">
        <v>7</v>
      </c>
      <c r="D14198" s="22" t="s">
        <v>5</v>
      </c>
      <c r="E14198" s="22" t="s">
        <v>59</v>
      </c>
      <c r="F14198" s="22" t="s">
        <v>55</v>
      </c>
      <c r="G14198" s="1">
        <v>28152.46</v>
      </c>
    </row>
    <row r="14199" spans="2:7">
      <c r="B14199" s="22" t="s">
        <v>269</v>
      </c>
      <c r="C14199" s="22" t="s">
        <v>7</v>
      </c>
      <c r="D14199" s="22" t="s">
        <v>7</v>
      </c>
      <c r="E14199" s="22" t="s">
        <v>5</v>
      </c>
      <c r="F14199" s="22" t="s">
        <v>6</v>
      </c>
      <c r="G14199" s="1">
        <v>120568.98</v>
      </c>
    </row>
    <row r="14200" spans="2:7">
      <c r="B14200" s="22" t="s">
        <v>269</v>
      </c>
      <c r="C14200" s="22" t="s">
        <v>7</v>
      </c>
      <c r="D14200" s="22" t="s">
        <v>7</v>
      </c>
      <c r="E14200" s="22" t="s">
        <v>8</v>
      </c>
      <c r="F14200" s="22" t="s">
        <v>9</v>
      </c>
      <c r="G14200" s="1">
        <v>482837.18</v>
      </c>
    </row>
    <row r="14201" spans="2:7">
      <c r="B14201" s="22" t="s">
        <v>269</v>
      </c>
      <c r="C14201" s="22" t="s">
        <v>7</v>
      </c>
      <c r="D14201" s="22" t="s">
        <v>7</v>
      </c>
      <c r="E14201" s="22" t="s">
        <v>8</v>
      </c>
      <c r="F14201" s="22" t="s">
        <v>10</v>
      </c>
      <c r="G14201" s="1">
        <v>1249.5</v>
      </c>
    </row>
    <row r="14202" spans="2:7">
      <c r="B14202" s="22" t="s">
        <v>269</v>
      </c>
      <c r="C14202" s="22" t="s">
        <v>7</v>
      </c>
      <c r="D14202" s="22" t="s">
        <v>7</v>
      </c>
      <c r="E14202" s="22" t="s">
        <v>8</v>
      </c>
      <c r="F14202" s="22" t="s">
        <v>11</v>
      </c>
      <c r="G14202" s="1">
        <v>410</v>
      </c>
    </row>
    <row r="14203" spans="2:7">
      <c r="B14203" s="22" t="s">
        <v>269</v>
      </c>
      <c r="C14203" s="22" t="s">
        <v>7</v>
      </c>
      <c r="D14203" s="22" t="s">
        <v>7</v>
      </c>
      <c r="E14203" s="22" t="s">
        <v>8</v>
      </c>
      <c r="F14203" s="22" t="s">
        <v>12</v>
      </c>
      <c r="G14203" s="1">
        <v>108645.85</v>
      </c>
    </row>
    <row r="14204" spans="2:7">
      <c r="B14204" s="22" t="s">
        <v>269</v>
      </c>
      <c r="C14204" s="22" t="s">
        <v>7</v>
      </c>
      <c r="D14204" s="22" t="s">
        <v>7</v>
      </c>
      <c r="E14204" s="22" t="s">
        <v>14</v>
      </c>
      <c r="F14204" s="22" t="s">
        <v>9</v>
      </c>
      <c r="G14204" s="1">
        <v>124191.31</v>
      </c>
    </row>
    <row r="14205" spans="2:7">
      <c r="B14205" s="22" t="s">
        <v>269</v>
      </c>
      <c r="C14205" s="22" t="s">
        <v>7</v>
      </c>
      <c r="D14205" s="22" t="s">
        <v>7</v>
      </c>
      <c r="E14205" s="22" t="s">
        <v>14</v>
      </c>
      <c r="F14205" s="22" t="s">
        <v>10</v>
      </c>
      <c r="G14205" s="1">
        <v>21592.55</v>
      </c>
    </row>
    <row r="14206" spans="2:7">
      <c r="B14206" s="22" t="s">
        <v>269</v>
      </c>
      <c r="C14206" s="22" t="s">
        <v>7</v>
      </c>
      <c r="D14206" s="22" t="s">
        <v>7</v>
      </c>
      <c r="E14206" s="22" t="s">
        <v>14</v>
      </c>
      <c r="F14206" s="22" t="s">
        <v>11</v>
      </c>
      <c r="G14206" s="1">
        <v>3897.5</v>
      </c>
    </row>
    <row r="14207" spans="2:7">
      <c r="B14207" s="22" t="s">
        <v>269</v>
      </c>
      <c r="C14207" s="22" t="s">
        <v>7</v>
      </c>
      <c r="D14207" s="22" t="s">
        <v>7</v>
      </c>
      <c r="E14207" s="22" t="s">
        <v>14</v>
      </c>
      <c r="F14207" s="22" t="s">
        <v>12</v>
      </c>
      <c r="G14207" s="1">
        <v>50794.15</v>
      </c>
    </row>
    <row r="14208" spans="2:7">
      <c r="B14208" s="22" t="s">
        <v>269</v>
      </c>
      <c r="C14208" s="22" t="s">
        <v>7</v>
      </c>
      <c r="D14208" s="22" t="s">
        <v>7</v>
      </c>
      <c r="E14208" s="22" t="s">
        <v>15</v>
      </c>
      <c r="F14208" s="22" t="s">
        <v>17</v>
      </c>
      <c r="G14208" s="1">
        <v>44355.41</v>
      </c>
    </row>
    <row r="14209" spans="2:7">
      <c r="B14209" s="22" t="s">
        <v>269</v>
      </c>
      <c r="C14209" s="22" t="s">
        <v>7</v>
      </c>
      <c r="D14209" s="22" t="s">
        <v>7</v>
      </c>
      <c r="E14209" s="22" t="s">
        <v>15</v>
      </c>
      <c r="F14209" s="22" t="s">
        <v>18</v>
      </c>
      <c r="G14209" s="1">
        <v>15038.31</v>
      </c>
    </row>
    <row r="14210" spans="2:7">
      <c r="B14210" s="22" t="s">
        <v>269</v>
      </c>
      <c r="C14210" s="22" t="s">
        <v>7</v>
      </c>
      <c r="D14210" s="22" t="s">
        <v>7</v>
      </c>
      <c r="E14210" s="22" t="s">
        <v>15</v>
      </c>
      <c r="F14210" s="22" t="s">
        <v>19</v>
      </c>
      <c r="G14210" s="1">
        <v>91800.53</v>
      </c>
    </row>
    <row r="14211" spans="2:7">
      <c r="B14211" s="22" t="s">
        <v>269</v>
      </c>
      <c r="C14211" s="22" t="s">
        <v>7</v>
      </c>
      <c r="D14211" s="22" t="s">
        <v>7</v>
      </c>
      <c r="E14211" s="22" t="s">
        <v>15</v>
      </c>
      <c r="F14211" s="22" t="s">
        <v>20</v>
      </c>
      <c r="G14211" s="1">
        <v>19529.810000000001</v>
      </c>
    </row>
    <row r="14212" spans="2:7">
      <c r="B14212" s="22" t="s">
        <v>269</v>
      </c>
      <c r="C14212" s="22" t="s">
        <v>7</v>
      </c>
      <c r="D14212" s="22" t="s">
        <v>7</v>
      </c>
      <c r="E14212" s="22" t="s">
        <v>15</v>
      </c>
      <c r="F14212" s="22" t="s">
        <v>21</v>
      </c>
      <c r="G14212" s="1">
        <v>2522.15</v>
      </c>
    </row>
    <row r="14213" spans="2:7">
      <c r="B14213" s="22" t="s">
        <v>269</v>
      </c>
      <c r="C14213" s="22" t="s">
        <v>7</v>
      </c>
      <c r="D14213" s="22" t="s">
        <v>7</v>
      </c>
      <c r="E14213" s="22" t="s">
        <v>15</v>
      </c>
      <c r="F14213" s="22" t="s">
        <v>22</v>
      </c>
      <c r="G14213" s="1">
        <v>1084.95</v>
      </c>
    </row>
    <row r="14214" spans="2:7">
      <c r="B14214" s="22" t="s">
        <v>269</v>
      </c>
      <c r="C14214" s="22" t="s">
        <v>7</v>
      </c>
      <c r="D14214" s="22" t="s">
        <v>7</v>
      </c>
      <c r="E14214" s="22" t="s">
        <v>15</v>
      </c>
      <c r="F14214" s="22" t="s">
        <v>23</v>
      </c>
      <c r="G14214" s="1">
        <v>3095.18</v>
      </c>
    </row>
    <row r="14215" spans="2:7">
      <c r="B14215" s="22" t="s">
        <v>269</v>
      </c>
      <c r="C14215" s="22" t="s">
        <v>7</v>
      </c>
      <c r="D14215" s="22" t="s">
        <v>7</v>
      </c>
      <c r="E14215" s="22" t="s">
        <v>15</v>
      </c>
      <c r="F14215" s="22" t="s">
        <v>24</v>
      </c>
      <c r="G14215" s="1">
        <v>5736.76</v>
      </c>
    </row>
    <row r="14216" spans="2:7">
      <c r="B14216" s="22" t="s">
        <v>269</v>
      </c>
      <c r="C14216" s="22" t="s">
        <v>7</v>
      </c>
      <c r="D14216" s="22" t="s">
        <v>7</v>
      </c>
      <c r="E14216" s="22" t="s">
        <v>15</v>
      </c>
      <c r="F14216" s="22" t="s">
        <v>25</v>
      </c>
      <c r="G14216" s="1">
        <v>74241.960000000006</v>
      </c>
    </row>
    <row r="14217" spans="2:7">
      <c r="B14217" s="22" t="s">
        <v>269</v>
      </c>
      <c r="C14217" s="22" t="s">
        <v>7</v>
      </c>
      <c r="D14217" s="22" t="s">
        <v>7</v>
      </c>
      <c r="E14217" s="22" t="s">
        <v>15</v>
      </c>
      <c r="F14217" s="22" t="s">
        <v>26</v>
      </c>
      <c r="G14217" s="1">
        <v>32466.639999999999</v>
      </c>
    </row>
    <row r="14218" spans="2:7">
      <c r="B14218" s="22" t="s">
        <v>269</v>
      </c>
      <c r="C14218" s="22" t="s">
        <v>7</v>
      </c>
      <c r="D14218" s="22" t="s">
        <v>7</v>
      </c>
      <c r="E14218" s="22" t="s">
        <v>28</v>
      </c>
      <c r="F14218" s="22" t="s">
        <v>29</v>
      </c>
      <c r="G14218" s="1">
        <v>7224.72</v>
      </c>
    </row>
    <row r="14219" spans="2:7">
      <c r="B14219" s="22" t="s">
        <v>269</v>
      </c>
      <c r="C14219" s="22" t="s">
        <v>7</v>
      </c>
      <c r="D14219" s="22" t="s">
        <v>7</v>
      </c>
      <c r="E14219" s="22" t="s">
        <v>28</v>
      </c>
      <c r="F14219" s="22" t="s">
        <v>32</v>
      </c>
      <c r="G14219" s="1">
        <v>34122.53</v>
      </c>
    </row>
    <row r="14220" spans="2:7">
      <c r="B14220" s="22" t="s">
        <v>269</v>
      </c>
      <c r="C14220" s="22" t="s">
        <v>7</v>
      </c>
      <c r="D14220" s="22" t="s">
        <v>7</v>
      </c>
      <c r="E14220" s="22" t="s">
        <v>28</v>
      </c>
      <c r="F14220" s="22" t="s">
        <v>33</v>
      </c>
      <c r="G14220" s="1">
        <v>74831.179999999993</v>
      </c>
    </row>
    <row r="14221" spans="2:7">
      <c r="B14221" s="22" t="s">
        <v>269</v>
      </c>
      <c r="C14221" s="22" t="s">
        <v>7</v>
      </c>
      <c r="D14221" s="22" t="s">
        <v>7</v>
      </c>
      <c r="E14221" s="22" t="s">
        <v>34</v>
      </c>
      <c r="F14221" s="22" t="s">
        <v>39</v>
      </c>
      <c r="G14221" s="1">
        <v>28250.799999999999</v>
      </c>
    </row>
    <row r="14222" spans="2:7">
      <c r="B14222" s="22" t="s">
        <v>269</v>
      </c>
      <c r="C14222" s="22" t="s">
        <v>7</v>
      </c>
      <c r="D14222" s="22" t="s">
        <v>7</v>
      </c>
      <c r="E14222" s="22" t="s">
        <v>34</v>
      </c>
      <c r="F14222" s="22" t="s">
        <v>42</v>
      </c>
      <c r="G14222" s="1">
        <v>83798.84</v>
      </c>
    </row>
    <row r="14223" spans="2:7">
      <c r="B14223" s="22" t="s">
        <v>269</v>
      </c>
      <c r="C14223" s="22" t="s">
        <v>7</v>
      </c>
      <c r="D14223" s="22" t="s">
        <v>7</v>
      </c>
      <c r="E14223" s="22" t="s">
        <v>34</v>
      </c>
      <c r="F14223" s="22" t="s">
        <v>48</v>
      </c>
      <c r="G14223" s="1">
        <v>1235.78</v>
      </c>
    </row>
    <row r="14224" spans="2:7">
      <c r="B14224" s="22" t="s">
        <v>269</v>
      </c>
      <c r="C14224" s="22" t="s">
        <v>7</v>
      </c>
      <c r="D14224" s="22" t="s">
        <v>7</v>
      </c>
      <c r="E14224" s="22" t="s">
        <v>34</v>
      </c>
      <c r="F14224" s="22" t="s">
        <v>88</v>
      </c>
      <c r="G14224" s="1">
        <v>30601.99</v>
      </c>
    </row>
    <row r="14225" spans="2:7">
      <c r="B14225" s="22" t="s">
        <v>269</v>
      </c>
      <c r="C14225" s="22" t="s">
        <v>7</v>
      </c>
      <c r="D14225" s="22" t="s">
        <v>7</v>
      </c>
      <c r="E14225" s="22" t="s">
        <v>34</v>
      </c>
      <c r="F14225" s="22" t="s">
        <v>49</v>
      </c>
      <c r="G14225" s="1">
        <v>99744.36</v>
      </c>
    </row>
    <row r="14226" spans="2:7">
      <c r="B14226" s="22" t="s">
        <v>269</v>
      </c>
      <c r="C14226" s="22" t="s">
        <v>7</v>
      </c>
      <c r="D14226" s="22" t="s">
        <v>7</v>
      </c>
      <c r="E14226" s="22" t="s">
        <v>34</v>
      </c>
      <c r="F14226" s="22" t="s">
        <v>50</v>
      </c>
      <c r="G14226" s="1">
        <v>23676.78</v>
      </c>
    </row>
    <row r="14227" spans="2:7">
      <c r="B14227" s="22" t="s">
        <v>269</v>
      </c>
      <c r="C14227" s="22" t="s">
        <v>7</v>
      </c>
      <c r="D14227" s="22" t="s">
        <v>7</v>
      </c>
      <c r="E14227" s="22" t="s">
        <v>34</v>
      </c>
      <c r="F14227" s="22" t="s">
        <v>55</v>
      </c>
      <c r="G14227" s="1">
        <v>208</v>
      </c>
    </row>
    <row r="14228" spans="2:7">
      <c r="B14228" s="22" t="s">
        <v>269</v>
      </c>
      <c r="C14228" s="22" t="s">
        <v>7</v>
      </c>
      <c r="D14228" s="22" t="s">
        <v>7</v>
      </c>
      <c r="E14228" s="22" t="s">
        <v>34</v>
      </c>
      <c r="F14228" s="22" t="s">
        <v>56</v>
      </c>
      <c r="G14228" s="1">
        <v>105188.97</v>
      </c>
    </row>
    <row r="14229" spans="2:7">
      <c r="B14229" s="22" t="s">
        <v>269</v>
      </c>
      <c r="C14229" s="22" t="s">
        <v>7</v>
      </c>
      <c r="D14229" s="22" t="s">
        <v>7</v>
      </c>
      <c r="E14229" s="22" t="s">
        <v>34</v>
      </c>
      <c r="F14229" s="22" t="s">
        <v>58</v>
      </c>
      <c r="G14229" s="1">
        <v>3198.2</v>
      </c>
    </row>
    <row r="14230" spans="2:7">
      <c r="B14230" s="22" t="s">
        <v>269</v>
      </c>
      <c r="C14230" s="22" t="s">
        <v>7</v>
      </c>
      <c r="D14230" s="22" t="s">
        <v>7</v>
      </c>
      <c r="E14230" s="22" t="s">
        <v>59</v>
      </c>
      <c r="F14230" s="22" t="s">
        <v>55</v>
      </c>
      <c r="G14230" s="1">
        <v>1518.91</v>
      </c>
    </row>
    <row r="14231" spans="2:7">
      <c r="B14231" s="22" t="s">
        <v>269</v>
      </c>
      <c r="C14231" s="22" t="s">
        <v>7</v>
      </c>
      <c r="D14231" s="22" t="s">
        <v>7</v>
      </c>
      <c r="E14231" s="22" t="s">
        <v>60</v>
      </c>
      <c r="F14231" s="22" t="s">
        <v>80</v>
      </c>
      <c r="G14231" s="1">
        <v>27170.18</v>
      </c>
    </row>
    <row r="14232" spans="2:7">
      <c r="B14232" s="22" t="s">
        <v>270</v>
      </c>
      <c r="C14232" s="22" t="s">
        <v>7</v>
      </c>
      <c r="D14232" s="22" t="s">
        <v>5</v>
      </c>
      <c r="E14232" s="22" t="s">
        <v>7</v>
      </c>
      <c r="F14232" s="22" t="s">
        <v>6</v>
      </c>
      <c r="G14232" s="1">
        <v>-93289.5</v>
      </c>
    </row>
    <row r="14233" spans="2:7">
      <c r="B14233" s="22" t="s">
        <v>270</v>
      </c>
      <c r="C14233" s="22" t="s">
        <v>7</v>
      </c>
      <c r="D14233" s="22" t="s">
        <v>5</v>
      </c>
      <c r="E14233" s="22" t="s">
        <v>8</v>
      </c>
      <c r="F14233" s="22" t="s">
        <v>9</v>
      </c>
      <c r="G14233" s="1">
        <v>1818681.42</v>
      </c>
    </row>
    <row r="14234" spans="2:7">
      <c r="B14234" s="22" t="s">
        <v>270</v>
      </c>
      <c r="C14234" s="22" t="s">
        <v>7</v>
      </c>
      <c r="D14234" s="22" t="s">
        <v>5</v>
      </c>
      <c r="E14234" s="22" t="s">
        <v>8</v>
      </c>
      <c r="F14234" s="22" t="s">
        <v>10</v>
      </c>
      <c r="G14234" s="1">
        <v>25373.26</v>
      </c>
    </row>
    <row r="14235" spans="2:7">
      <c r="B14235" s="22" t="s">
        <v>270</v>
      </c>
      <c r="C14235" s="22" t="s">
        <v>7</v>
      </c>
      <c r="D14235" s="22" t="s">
        <v>5</v>
      </c>
      <c r="E14235" s="22" t="s">
        <v>8</v>
      </c>
      <c r="F14235" s="22" t="s">
        <v>11</v>
      </c>
      <c r="G14235" s="1">
        <v>19366.75</v>
      </c>
    </row>
    <row r="14236" spans="2:7">
      <c r="B14236" s="22" t="s">
        <v>270</v>
      </c>
      <c r="C14236" s="22" t="s">
        <v>7</v>
      </c>
      <c r="D14236" s="22" t="s">
        <v>5</v>
      </c>
      <c r="E14236" s="22" t="s">
        <v>8</v>
      </c>
      <c r="F14236" s="22" t="s">
        <v>12</v>
      </c>
      <c r="G14236" s="1">
        <v>91904.22</v>
      </c>
    </row>
    <row r="14237" spans="2:7">
      <c r="B14237" s="22" t="s">
        <v>270</v>
      </c>
      <c r="C14237" s="22" t="s">
        <v>7</v>
      </c>
      <c r="D14237" s="22" t="s">
        <v>5</v>
      </c>
      <c r="E14237" s="22" t="s">
        <v>8</v>
      </c>
      <c r="F14237" s="22" t="s">
        <v>13</v>
      </c>
      <c r="G14237" s="1">
        <v>11391.81</v>
      </c>
    </row>
    <row r="14238" spans="2:7">
      <c r="B14238" s="22" t="s">
        <v>270</v>
      </c>
      <c r="C14238" s="22" t="s">
        <v>7</v>
      </c>
      <c r="D14238" s="22" t="s">
        <v>5</v>
      </c>
      <c r="E14238" s="22" t="s">
        <v>8</v>
      </c>
      <c r="F14238" s="22" t="s">
        <v>70</v>
      </c>
      <c r="G14238" s="1">
        <v>52525</v>
      </c>
    </row>
    <row r="14239" spans="2:7">
      <c r="B14239" s="22" t="s">
        <v>270</v>
      </c>
      <c r="C14239" s="22" t="s">
        <v>7</v>
      </c>
      <c r="D14239" s="22" t="s">
        <v>5</v>
      </c>
      <c r="E14239" s="22" t="s">
        <v>14</v>
      </c>
      <c r="F14239" s="22" t="s">
        <v>9</v>
      </c>
      <c r="G14239" s="1">
        <v>728086.46</v>
      </c>
    </row>
    <row r="14240" spans="2:7">
      <c r="B14240" s="22" t="s">
        <v>270</v>
      </c>
      <c r="C14240" s="22" t="s">
        <v>7</v>
      </c>
      <c r="D14240" s="22" t="s">
        <v>5</v>
      </c>
      <c r="E14240" s="22" t="s">
        <v>14</v>
      </c>
      <c r="F14240" s="22" t="s">
        <v>10</v>
      </c>
      <c r="G14240" s="1">
        <v>8714.74</v>
      </c>
    </row>
    <row r="14241" spans="2:7">
      <c r="B14241" s="22" t="s">
        <v>270</v>
      </c>
      <c r="C14241" s="22" t="s">
        <v>7</v>
      </c>
      <c r="D14241" s="22" t="s">
        <v>5</v>
      </c>
      <c r="E14241" s="22" t="s">
        <v>14</v>
      </c>
      <c r="F14241" s="22" t="s">
        <v>11</v>
      </c>
      <c r="G14241" s="1">
        <v>35884.129999999997</v>
      </c>
    </row>
    <row r="14242" spans="2:7">
      <c r="B14242" s="22" t="s">
        <v>270</v>
      </c>
      <c r="C14242" s="22" t="s">
        <v>7</v>
      </c>
      <c r="D14242" s="22" t="s">
        <v>5</v>
      </c>
      <c r="E14242" s="22" t="s">
        <v>14</v>
      </c>
      <c r="F14242" s="22" t="s">
        <v>12</v>
      </c>
      <c r="G14242" s="1">
        <v>4000.1</v>
      </c>
    </row>
    <row r="14243" spans="2:7">
      <c r="B14243" s="22" t="s">
        <v>270</v>
      </c>
      <c r="C14243" s="22" t="s">
        <v>7</v>
      </c>
      <c r="D14243" s="22" t="s">
        <v>5</v>
      </c>
      <c r="E14243" s="22" t="s">
        <v>14</v>
      </c>
      <c r="F14243" s="22" t="s">
        <v>13</v>
      </c>
      <c r="G14243" s="1">
        <v>2765.61</v>
      </c>
    </row>
    <row r="14244" spans="2:7">
      <c r="B14244" s="22" t="s">
        <v>270</v>
      </c>
      <c r="C14244" s="22" t="s">
        <v>7</v>
      </c>
      <c r="D14244" s="22" t="s">
        <v>5</v>
      </c>
      <c r="E14244" s="22" t="s">
        <v>15</v>
      </c>
      <c r="F14244" s="22" t="s">
        <v>17</v>
      </c>
      <c r="G14244" s="1">
        <v>152875.57999999999</v>
      </c>
    </row>
    <row r="14245" spans="2:7">
      <c r="B14245" s="22" t="s">
        <v>270</v>
      </c>
      <c r="C14245" s="22" t="s">
        <v>7</v>
      </c>
      <c r="D14245" s="22" t="s">
        <v>5</v>
      </c>
      <c r="E14245" s="22" t="s">
        <v>15</v>
      </c>
      <c r="F14245" s="22" t="s">
        <v>18</v>
      </c>
      <c r="G14245" s="1">
        <v>58251.94</v>
      </c>
    </row>
    <row r="14246" spans="2:7">
      <c r="B14246" s="22" t="s">
        <v>270</v>
      </c>
      <c r="C14246" s="22" t="s">
        <v>7</v>
      </c>
      <c r="D14246" s="22" t="s">
        <v>5</v>
      </c>
      <c r="E14246" s="22" t="s">
        <v>15</v>
      </c>
      <c r="F14246" s="22" t="s">
        <v>19</v>
      </c>
      <c r="G14246" s="1">
        <v>302690.48</v>
      </c>
    </row>
    <row r="14247" spans="2:7">
      <c r="B14247" s="22" t="s">
        <v>270</v>
      </c>
      <c r="C14247" s="22" t="s">
        <v>7</v>
      </c>
      <c r="D14247" s="22" t="s">
        <v>5</v>
      </c>
      <c r="E14247" s="22" t="s">
        <v>15</v>
      </c>
      <c r="F14247" s="22" t="s">
        <v>20</v>
      </c>
      <c r="G14247" s="1">
        <v>169016.8</v>
      </c>
    </row>
    <row r="14248" spans="2:7">
      <c r="B14248" s="22" t="s">
        <v>270</v>
      </c>
      <c r="C14248" s="22" t="s">
        <v>7</v>
      </c>
      <c r="D14248" s="22" t="s">
        <v>5</v>
      </c>
      <c r="E14248" s="22" t="s">
        <v>15</v>
      </c>
      <c r="F14248" s="22" t="s">
        <v>21</v>
      </c>
      <c r="G14248" s="1">
        <v>1364.11</v>
      </c>
    </row>
    <row r="14249" spans="2:7">
      <c r="B14249" s="22" t="s">
        <v>270</v>
      </c>
      <c r="C14249" s="22" t="s">
        <v>7</v>
      </c>
      <c r="D14249" s="22" t="s">
        <v>5</v>
      </c>
      <c r="E14249" s="22" t="s">
        <v>15</v>
      </c>
      <c r="F14249" s="22" t="s">
        <v>22</v>
      </c>
      <c r="G14249" s="1">
        <v>1050.21</v>
      </c>
    </row>
    <row r="14250" spans="2:7">
      <c r="B14250" s="22" t="s">
        <v>270</v>
      </c>
      <c r="C14250" s="22" t="s">
        <v>7</v>
      </c>
      <c r="D14250" s="22" t="s">
        <v>5</v>
      </c>
      <c r="E14250" s="22" t="s">
        <v>15</v>
      </c>
      <c r="F14250" s="22" t="s">
        <v>23</v>
      </c>
      <c r="G14250" s="1">
        <v>9702.6200000000008</v>
      </c>
    </row>
    <row r="14251" spans="2:7">
      <c r="B14251" s="22" t="s">
        <v>270</v>
      </c>
      <c r="C14251" s="22" t="s">
        <v>7</v>
      </c>
      <c r="D14251" s="22" t="s">
        <v>5</v>
      </c>
      <c r="E14251" s="22" t="s">
        <v>15</v>
      </c>
      <c r="F14251" s="22" t="s">
        <v>24</v>
      </c>
      <c r="G14251" s="1">
        <v>15182.73</v>
      </c>
    </row>
    <row r="14252" spans="2:7">
      <c r="B14252" s="22" t="s">
        <v>270</v>
      </c>
      <c r="C14252" s="22" t="s">
        <v>7</v>
      </c>
      <c r="D14252" s="22" t="s">
        <v>5</v>
      </c>
      <c r="E14252" s="22" t="s">
        <v>15</v>
      </c>
      <c r="F14252" s="22" t="s">
        <v>25</v>
      </c>
      <c r="G14252" s="1">
        <v>286284.82</v>
      </c>
    </row>
    <row r="14253" spans="2:7">
      <c r="B14253" s="22" t="s">
        <v>270</v>
      </c>
      <c r="C14253" s="22" t="s">
        <v>7</v>
      </c>
      <c r="D14253" s="22" t="s">
        <v>5</v>
      </c>
      <c r="E14253" s="22" t="s">
        <v>15</v>
      </c>
      <c r="F14253" s="22" t="s">
        <v>26</v>
      </c>
      <c r="G14253" s="1">
        <v>225911.79</v>
      </c>
    </row>
    <row r="14254" spans="2:7">
      <c r="B14254" s="22" t="s">
        <v>270</v>
      </c>
      <c r="C14254" s="22" t="s">
        <v>7</v>
      </c>
      <c r="D14254" s="22" t="s">
        <v>5</v>
      </c>
      <c r="E14254" s="22" t="s">
        <v>28</v>
      </c>
      <c r="F14254" s="22" t="s">
        <v>29</v>
      </c>
      <c r="G14254" s="1">
        <v>156642.28</v>
      </c>
    </row>
    <row r="14255" spans="2:7">
      <c r="B14255" s="22" t="s">
        <v>270</v>
      </c>
      <c r="C14255" s="22" t="s">
        <v>7</v>
      </c>
      <c r="D14255" s="22" t="s">
        <v>5</v>
      </c>
      <c r="E14255" s="22" t="s">
        <v>28</v>
      </c>
      <c r="F14255" s="22" t="s">
        <v>30</v>
      </c>
      <c r="G14255" s="1">
        <v>17998.21</v>
      </c>
    </row>
    <row r="14256" spans="2:7">
      <c r="B14256" s="22" t="s">
        <v>270</v>
      </c>
      <c r="C14256" s="22" t="s">
        <v>7</v>
      </c>
      <c r="D14256" s="22" t="s">
        <v>5</v>
      </c>
      <c r="E14256" s="22" t="s">
        <v>28</v>
      </c>
      <c r="F14256" s="22" t="s">
        <v>31</v>
      </c>
      <c r="G14256" s="1">
        <v>77051.179999999993</v>
      </c>
    </row>
    <row r="14257" spans="2:7">
      <c r="B14257" s="22" t="s">
        <v>270</v>
      </c>
      <c r="C14257" s="22" t="s">
        <v>7</v>
      </c>
      <c r="D14257" s="22" t="s">
        <v>5</v>
      </c>
      <c r="E14257" s="22" t="s">
        <v>28</v>
      </c>
      <c r="F14257" s="22" t="s">
        <v>32</v>
      </c>
      <c r="G14257" s="1">
        <v>42623.07</v>
      </c>
    </row>
    <row r="14258" spans="2:7">
      <c r="B14258" s="22" t="s">
        <v>270</v>
      </c>
      <c r="C14258" s="22" t="s">
        <v>7</v>
      </c>
      <c r="D14258" s="22" t="s">
        <v>5</v>
      </c>
      <c r="E14258" s="22" t="s">
        <v>28</v>
      </c>
      <c r="F14258" s="22" t="s">
        <v>33</v>
      </c>
      <c r="G14258" s="1">
        <v>38515.72</v>
      </c>
    </row>
    <row r="14259" spans="2:7">
      <c r="B14259" s="22" t="s">
        <v>270</v>
      </c>
      <c r="C14259" s="22" t="s">
        <v>7</v>
      </c>
      <c r="D14259" s="22" t="s">
        <v>5</v>
      </c>
      <c r="E14259" s="22" t="s">
        <v>34</v>
      </c>
      <c r="F14259" s="22" t="s">
        <v>35</v>
      </c>
      <c r="G14259" s="1">
        <v>2619.16</v>
      </c>
    </row>
    <row r="14260" spans="2:7">
      <c r="B14260" s="22" t="s">
        <v>270</v>
      </c>
      <c r="C14260" s="22" t="s">
        <v>7</v>
      </c>
      <c r="D14260" s="22" t="s">
        <v>5</v>
      </c>
      <c r="E14260" s="22" t="s">
        <v>34</v>
      </c>
      <c r="F14260" s="22" t="s">
        <v>37</v>
      </c>
      <c r="G14260" s="1">
        <v>325</v>
      </c>
    </row>
    <row r="14261" spans="2:7">
      <c r="B14261" s="22" t="s">
        <v>270</v>
      </c>
      <c r="C14261" s="22" t="s">
        <v>7</v>
      </c>
      <c r="D14261" s="22" t="s">
        <v>5</v>
      </c>
      <c r="E14261" s="22" t="s">
        <v>34</v>
      </c>
      <c r="F14261" s="22" t="s">
        <v>38</v>
      </c>
      <c r="G14261" s="1">
        <v>3649.84</v>
      </c>
    </row>
    <row r="14262" spans="2:7">
      <c r="B14262" s="22" t="s">
        <v>270</v>
      </c>
      <c r="C14262" s="22" t="s">
        <v>7</v>
      </c>
      <c r="D14262" s="22" t="s">
        <v>5</v>
      </c>
      <c r="E14262" s="22" t="s">
        <v>34</v>
      </c>
      <c r="F14262" s="22" t="s">
        <v>39</v>
      </c>
      <c r="G14262" s="1">
        <v>51406.43</v>
      </c>
    </row>
    <row r="14263" spans="2:7">
      <c r="B14263" s="22" t="s">
        <v>270</v>
      </c>
      <c r="C14263" s="22" t="s">
        <v>7</v>
      </c>
      <c r="D14263" s="22" t="s">
        <v>5</v>
      </c>
      <c r="E14263" s="22" t="s">
        <v>34</v>
      </c>
      <c r="F14263" s="22" t="s">
        <v>41</v>
      </c>
      <c r="G14263" s="1">
        <v>14892.97</v>
      </c>
    </row>
    <row r="14264" spans="2:7">
      <c r="B14264" s="22" t="s">
        <v>270</v>
      </c>
      <c r="C14264" s="22" t="s">
        <v>7</v>
      </c>
      <c r="D14264" s="22" t="s">
        <v>5</v>
      </c>
      <c r="E14264" s="22" t="s">
        <v>34</v>
      </c>
      <c r="F14264" s="22" t="s">
        <v>65</v>
      </c>
      <c r="G14264" s="1">
        <v>6408.5</v>
      </c>
    </row>
    <row r="14265" spans="2:7">
      <c r="B14265" s="22" t="s">
        <v>270</v>
      </c>
      <c r="C14265" s="22" t="s">
        <v>7</v>
      </c>
      <c r="D14265" s="22" t="s">
        <v>5</v>
      </c>
      <c r="E14265" s="22" t="s">
        <v>34</v>
      </c>
      <c r="F14265" s="22" t="s">
        <v>42</v>
      </c>
      <c r="G14265" s="1">
        <v>2225.5300000000002</v>
      </c>
    </row>
    <row r="14266" spans="2:7">
      <c r="B14266" s="22" t="s">
        <v>270</v>
      </c>
      <c r="C14266" s="22" t="s">
        <v>7</v>
      </c>
      <c r="D14266" s="22" t="s">
        <v>5</v>
      </c>
      <c r="E14266" s="22" t="s">
        <v>34</v>
      </c>
      <c r="F14266" s="22" t="s">
        <v>45</v>
      </c>
      <c r="G14266" s="1">
        <v>23024.55</v>
      </c>
    </row>
    <row r="14267" spans="2:7">
      <c r="B14267" s="22" t="s">
        <v>270</v>
      </c>
      <c r="C14267" s="22" t="s">
        <v>7</v>
      </c>
      <c r="D14267" s="22" t="s">
        <v>5</v>
      </c>
      <c r="E14267" s="22" t="s">
        <v>34</v>
      </c>
      <c r="F14267" s="22" t="s">
        <v>46</v>
      </c>
      <c r="G14267" s="1">
        <v>1710</v>
      </c>
    </row>
    <row r="14268" spans="2:7">
      <c r="B14268" s="22" t="s">
        <v>270</v>
      </c>
      <c r="C14268" s="22" t="s">
        <v>7</v>
      </c>
      <c r="D14268" s="22" t="s">
        <v>5</v>
      </c>
      <c r="E14268" s="22" t="s">
        <v>34</v>
      </c>
      <c r="F14268" s="22" t="s">
        <v>47</v>
      </c>
      <c r="G14268" s="1">
        <v>29680.97</v>
      </c>
    </row>
    <row r="14269" spans="2:7">
      <c r="B14269" s="22" t="s">
        <v>270</v>
      </c>
      <c r="C14269" s="22" t="s">
        <v>7</v>
      </c>
      <c r="D14269" s="22" t="s">
        <v>5</v>
      </c>
      <c r="E14269" s="22" t="s">
        <v>34</v>
      </c>
      <c r="F14269" s="22" t="s">
        <v>74</v>
      </c>
      <c r="G14269" s="1">
        <v>1670</v>
      </c>
    </row>
    <row r="14270" spans="2:7">
      <c r="B14270" s="22" t="s">
        <v>270</v>
      </c>
      <c r="C14270" s="22" t="s">
        <v>7</v>
      </c>
      <c r="D14270" s="22" t="s">
        <v>5</v>
      </c>
      <c r="E14270" s="22" t="s">
        <v>34</v>
      </c>
      <c r="F14270" s="22" t="s">
        <v>75</v>
      </c>
      <c r="G14270" s="1">
        <v>1510.8</v>
      </c>
    </row>
    <row r="14271" spans="2:7">
      <c r="B14271" s="22" t="s">
        <v>270</v>
      </c>
      <c r="C14271" s="22" t="s">
        <v>7</v>
      </c>
      <c r="D14271" s="22" t="s">
        <v>5</v>
      </c>
      <c r="E14271" s="22" t="s">
        <v>34</v>
      </c>
      <c r="F14271" s="22" t="s">
        <v>88</v>
      </c>
      <c r="G14271" s="1">
        <v>3539.17</v>
      </c>
    </row>
    <row r="14272" spans="2:7">
      <c r="B14272" s="22" t="s">
        <v>270</v>
      </c>
      <c r="C14272" s="22" t="s">
        <v>7</v>
      </c>
      <c r="D14272" s="22" t="s">
        <v>5</v>
      </c>
      <c r="E14272" s="22" t="s">
        <v>34</v>
      </c>
      <c r="F14272" s="22" t="s">
        <v>66</v>
      </c>
      <c r="G14272" s="1">
        <v>2130.66</v>
      </c>
    </row>
    <row r="14273" spans="2:7">
      <c r="B14273" s="22" t="s">
        <v>270</v>
      </c>
      <c r="C14273" s="22" t="s">
        <v>7</v>
      </c>
      <c r="D14273" s="22" t="s">
        <v>5</v>
      </c>
      <c r="E14273" s="22" t="s">
        <v>34</v>
      </c>
      <c r="F14273" s="22" t="s">
        <v>49</v>
      </c>
      <c r="G14273" s="1">
        <v>91466.76</v>
      </c>
    </row>
    <row r="14274" spans="2:7">
      <c r="B14274" s="22" t="s">
        <v>270</v>
      </c>
      <c r="C14274" s="22" t="s">
        <v>7</v>
      </c>
      <c r="D14274" s="22" t="s">
        <v>5</v>
      </c>
      <c r="E14274" s="22" t="s">
        <v>34</v>
      </c>
      <c r="F14274" s="22" t="s">
        <v>50</v>
      </c>
      <c r="G14274" s="1">
        <v>59925.77</v>
      </c>
    </row>
    <row r="14275" spans="2:7">
      <c r="B14275" s="22" t="s">
        <v>270</v>
      </c>
      <c r="C14275" s="22" t="s">
        <v>7</v>
      </c>
      <c r="D14275" s="22" t="s">
        <v>5</v>
      </c>
      <c r="E14275" s="22" t="s">
        <v>34</v>
      </c>
      <c r="F14275" s="22" t="s">
        <v>51</v>
      </c>
      <c r="G14275" s="1">
        <v>2286.15</v>
      </c>
    </row>
    <row r="14276" spans="2:7">
      <c r="B14276" s="22" t="s">
        <v>270</v>
      </c>
      <c r="C14276" s="22" t="s">
        <v>7</v>
      </c>
      <c r="D14276" s="22" t="s">
        <v>5</v>
      </c>
      <c r="E14276" s="22" t="s">
        <v>34</v>
      </c>
      <c r="F14276" s="22" t="s">
        <v>52</v>
      </c>
      <c r="G14276" s="1">
        <v>16040.17</v>
      </c>
    </row>
    <row r="14277" spans="2:7">
      <c r="B14277" s="22" t="s">
        <v>270</v>
      </c>
      <c r="C14277" s="22" t="s">
        <v>7</v>
      </c>
      <c r="D14277" s="22" t="s">
        <v>5</v>
      </c>
      <c r="E14277" s="22" t="s">
        <v>34</v>
      </c>
      <c r="F14277" s="22" t="s">
        <v>53</v>
      </c>
      <c r="G14277" s="1">
        <v>85506.43</v>
      </c>
    </row>
    <row r="14278" spans="2:7">
      <c r="B14278" s="22" t="s">
        <v>270</v>
      </c>
      <c r="C14278" s="22" t="s">
        <v>7</v>
      </c>
      <c r="D14278" s="22" t="s">
        <v>5</v>
      </c>
      <c r="E14278" s="22" t="s">
        <v>34</v>
      </c>
      <c r="F14278" s="22" t="s">
        <v>68</v>
      </c>
      <c r="G14278" s="1">
        <v>5518.72</v>
      </c>
    </row>
    <row r="14279" spans="2:7">
      <c r="B14279" s="22" t="s">
        <v>270</v>
      </c>
      <c r="C14279" s="22" t="s">
        <v>7</v>
      </c>
      <c r="D14279" s="22" t="s">
        <v>5</v>
      </c>
      <c r="E14279" s="22" t="s">
        <v>34</v>
      </c>
      <c r="F14279" s="22" t="s">
        <v>55</v>
      </c>
      <c r="G14279" s="1">
        <v>5414</v>
      </c>
    </row>
    <row r="14280" spans="2:7">
      <c r="B14280" s="22" t="s">
        <v>270</v>
      </c>
      <c r="C14280" s="22" t="s">
        <v>7</v>
      </c>
      <c r="D14280" s="22" t="s">
        <v>5</v>
      </c>
      <c r="E14280" s="22" t="s">
        <v>34</v>
      </c>
      <c r="F14280" s="22" t="s">
        <v>56</v>
      </c>
      <c r="G14280" s="1">
        <v>163349.85999999999</v>
      </c>
    </row>
    <row r="14281" spans="2:7">
      <c r="B14281" s="22" t="s">
        <v>270</v>
      </c>
      <c r="C14281" s="22" t="s">
        <v>7</v>
      </c>
      <c r="D14281" s="22" t="s">
        <v>5</v>
      </c>
      <c r="E14281" s="22" t="s">
        <v>34</v>
      </c>
      <c r="F14281" s="22" t="s">
        <v>57</v>
      </c>
      <c r="G14281" s="1">
        <v>90535.84</v>
      </c>
    </row>
    <row r="14282" spans="2:7">
      <c r="B14282" s="22" t="s">
        <v>270</v>
      </c>
      <c r="C14282" s="22" t="s">
        <v>7</v>
      </c>
      <c r="D14282" s="22" t="s">
        <v>5</v>
      </c>
      <c r="E14282" s="22" t="s">
        <v>34</v>
      </c>
      <c r="F14282" s="22" t="s">
        <v>58</v>
      </c>
      <c r="G14282" s="1">
        <v>8014.51</v>
      </c>
    </row>
    <row r="14283" spans="2:7">
      <c r="B14283" s="22" t="s">
        <v>270</v>
      </c>
      <c r="C14283" s="22" t="s">
        <v>7</v>
      </c>
      <c r="D14283" s="22" t="s">
        <v>5</v>
      </c>
      <c r="E14283" s="22" t="s">
        <v>59</v>
      </c>
      <c r="F14283" s="22" t="s">
        <v>55</v>
      </c>
      <c r="G14283" s="1">
        <v>7326.78</v>
      </c>
    </row>
    <row r="14284" spans="2:7">
      <c r="B14284" s="22" t="s">
        <v>270</v>
      </c>
      <c r="C14284" s="22" t="s">
        <v>7</v>
      </c>
      <c r="D14284" s="22" t="s">
        <v>7</v>
      </c>
      <c r="E14284" s="22" t="s">
        <v>5</v>
      </c>
      <c r="F14284" s="22" t="s">
        <v>6</v>
      </c>
      <c r="G14284" s="1">
        <v>93289.5</v>
      </c>
    </row>
    <row r="14285" spans="2:7">
      <c r="B14285" s="22" t="s">
        <v>270</v>
      </c>
      <c r="C14285" s="22" t="s">
        <v>7</v>
      </c>
      <c r="D14285" s="22" t="s">
        <v>7</v>
      </c>
      <c r="E14285" s="22" t="s">
        <v>8</v>
      </c>
      <c r="F14285" s="22" t="s">
        <v>9</v>
      </c>
      <c r="G14285" s="1">
        <v>39972.959999999999</v>
      </c>
    </row>
    <row r="14286" spans="2:7">
      <c r="B14286" s="22" t="s">
        <v>270</v>
      </c>
      <c r="C14286" s="22" t="s">
        <v>7</v>
      </c>
      <c r="D14286" s="22" t="s">
        <v>7</v>
      </c>
      <c r="E14286" s="22" t="s">
        <v>8</v>
      </c>
      <c r="F14286" s="22" t="s">
        <v>12</v>
      </c>
      <c r="G14286" s="1">
        <v>18766.669999999998</v>
      </c>
    </row>
    <row r="14287" spans="2:7">
      <c r="B14287" s="22" t="s">
        <v>270</v>
      </c>
      <c r="C14287" s="22" t="s">
        <v>7</v>
      </c>
      <c r="D14287" s="22" t="s">
        <v>7</v>
      </c>
      <c r="E14287" s="22" t="s">
        <v>14</v>
      </c>
      <c r="F14287" s="22" t="s">
        <v>9</v>
      </c>
      <c r="G14287" s="1">
        <v>163486.82</v>
      </c>
    </row>
    <row r="14288" spans="2:7">
      <c r="B14288" s="22" t="s">
        <v>270</v>
      </c>
      <c r="C14288" s="22" t="s">
        <v>7</v>
      </c>
      <c r="D14288" s="22" t="s">
        <v>7</v>
      </c>
      <c r="E14288" s="22" t="s">
        <v>14</v>
      </c>
      <c r="F14288" s="22" t="s">
        <v>10</v>
      </c>
      <c r="G14288" s="1">
        <v>179.03</v>
      </c>
    </row>
    <row r="14289" spans="2:7">
      <c r="B14289" s="22" t="s">
        <v>270</v>
      </c>
      <c r="C14289" s="22" t="s">
        <v>7</v>
      </c>
      <c r="D14289" s="22" t="s">
        <v>7</v>
      </c>
      <c r="E14289" s="22" t="s">
        <v>14</v>
      </c>
      <c r="F14289" s="22" t="s">
        <v>11</v>
      </c>
      <c r="G14289" s="1">
        <v>17962.3</v>
      </c>
    </row>
    <row r="14290" spans="2:7">
      <c r="B14290" s="22" t="s">
        <v>270</v>
      </c>
      <c r="C14290" s="22" t="s">
        <v>7</v>
      </c>
      <c r="D14290" s="22" t="s">
        <v>7</v>
      </c>
      <c r="E14290" s="22" t="s">
        <v>14</v>
      </c>
      <c r="F14290" s="22" t="s">
        <v>12</v>
      </c>
      <c r="G14290" s="1">
        <v>150470.43</v>
      </c>
    </row>
    <row r="14291" spans="2:7">
      <c r="B14291" s="22" t="s">
        <v>270</v>
      </c>
      <c r="C14291" s="22" t="s">
        <v>7</v>
      </c>
      <c r="D14291" s="22" t="s">
        <v>7</v>
      </c>
      <c r="E14291" s="22" t="s">
        <v>15</v>
      </c>
      <c r="F14291" s="22" t="s">
        <v>17</v>
      </c>
      <c r="G14291" s="1">
        <v>4531.24</v>
      </c>
    </row>
    <row r="14292" spans="2:7">
      <c r="B14292" s="22" t="s">
        <v>270</v>
      </c>
      <c r="C14292" s="22" t="s">
        <v>7</v>
      </c>
      <c r="D14292" s="22" t="s">
        <v>7</v>
      </c>
      <c r="E14292" s="22" t="s">
        <v>15</v>
      </c>
      <c r="F14292" s="22" t="s">
        <v>18</v>
      </c>
      <c r="G14292" s="1">
        <v>25639.91</v>
      </c>
    </row>
    <row r="14293" spans="2:7">
      <c r="B14293" s="22" t="s">
        <v>270</v>
      </c>
      <c r="C14293" s="22" t="s">
        <v>7</v>
      </c>
      <c r="D14293" s="22" t="s">
        <v>7</v>
      </c>
      <c r="E14293" s="22" t="s">
        <v>15</v>
      </c>
      <c r="F14293" s="22" t="s">
        <v>19</v>
      </c>
      <c r="G14293" s="1">
        <v>9110.5499999999993</v>
      </c>
    </row>
    <row r="14294" spans="2:7">
      <c r="B14294" s="22" t="s">
        <v>270</v>
      </c>
      <c r="C14294" s="22" t="s">
        <v>7</v>
      </c>
      <c r="D14294" s="22" t="s">
        <v>7</v>
      </c>
      <c r="E14294" s="22" t="s">
        <v>15</v>
      </c>
      <c r="F14294" s="22" t="s">
        <v>20</v>
      </c>
      <c r="G14294" s="1">
        <v>39199.449999999997</v>
      </c>
    </row>
    <row r="14295" spans="2:7">
      <c r="B14295" s="22" t="s">
        <v>270</v>
      </c>
      <c r="C14295" s="22" t="s">
        <v>7</v>
      </c>
      <c r="D14295" s="22" t="s">
        <v>7</v>
      </c>
      <c r="E14295" s="22" t="s">
        <v>15</v>
      </c>
      <c r="F14295" s="22" t="s">
        <v>21</v>
      </c>
      <c r="G14295" s="1">
        <v>28.45</v>
      </c>
    </row>
    <row r="14296" spans="2:7">
      <c r="B14296" s="22" t="s">
        <v>270</v>
      </c>
      <c r="C14296" s="22" t="s">
        <v>7</v>
      </c>
      <c r="D14296" s="22" t="s">
        <v>7</v>
      </c>
      <c r="E14296" s="22" t="s">
        <v>15</v>
      </c>
      <c r="F14296" s="22" t="s">
        <v>22</v>
      </c>
      <c r="G14296" s="1">
        <v>305.35000000000002</v>
      </c>
    </row>
    <row r="14297" spans="2:7">
      <c r="B14297" s="22" t="s">
        <v>270</v>
      </c>
      <c r="C14297" s="22" t="s">
        <v>7</v>
      </c>
      <c r="D14297" s="22" t="s">
        <v>7</v>
      </c>
      <c r="E14297" s="22" t="s">
        <v>15</v>
      </c>
      <c r="F14297" s="22" t="s">
        <v>23</v>
      </c>
      <c r="G14297" s="1">
        <v>174.29</v>
      </c>
    </row>
    <row r="14298" spans="2:7">
      <c r="B14298" s="22" t="s">
        <v>270</v>
      </c>
      <c r="C14298" s="22" t="s">
        <v>7</v>
      </c>
      <c r="D14298" s="22" t="s">
        <v>7</v>
      </c>
      <c r="E14298" s="22" t="s">
        <v>15</v>
      </c>
      <c r="F14298" s="22" t="s">
        <v>24</v>
      </c>
      <c r="G14298" s="1">
        <v>9616.83</v>
      </c>
    </row>
    <row r="14299" spans="2:7">
      <c r="B14299" s="22" t="s">
        <v>270</v>
      </c>
      <c r="C14299" s="22" t="s">
        <v>7</v>
      </c>
      <c r="D14299" s="22" t="s">
        <v>7</v>
      </c>
      <c r="E14299" s="22" t="s">
        <v>15</v>
      </c>
      <c r="F14299" s="22" t="s">
        <v>25</v>
      </c>
      <c r="G14299" s="1">
        <v>4972.8999999999996</v>
      </c>
    </row>
    <row r="14300" spans="2:7">
      <c r="B14300" s="22" t="s">
        <v>270</v>
      </c>
      <c r="C14300" s="22" t="s">
        <v>7</v>
      </c>
      <c r="D14300" s="22" t="s">
        <v>7</v>
      </c>
      <c r="E14300" s="22" t="s">
        <v>15</v>
      </c>
      <c r="F14300" s="22" t="s">
        <v>26</v>
      </c>
      <c r="G14300" s="1">
        <v>47507.67</v>
      </c>
    </row>
    <row r="14301" spans="2:7">
      <c r="B14301" s="22" t="s">
        <v>270</v>
      </c>
      <c r="C14301" s="22" t="s">
        <v>7</v>
      </c>
      <c r="D14301" s="22" t="s">
        <v>7</v>
      </c>
      <c r="E14301" s="22" t="s">
        <v>28</v>
      </c>
      <c r="F14301" s="22" t="s">
        <v>29</v>
      </c>
      <c r="G14301" s="1">
        <v>3390.26</v>
      </c>
    </row>
    <row r="14302" spans="2:7">
      <c r="B14302" s="22" t="s">
        <v>270</v>
      </c>
      <c r="C14302" s="22" t="s">
        <v>7</v>
      </c>
      <c r="D14302" s="22" t="s">
        <v>7</v>
      </c>
      <c r="E14302" s="22" t="s">
        <v>34</v>
      </c>
      <c r="F14302" s="22" t="s">
        <v>39</v>
      </c>
      <c r="G14302" s="1">
        <v>7372.67</v>
      </c>
    </row>
    <row r="14303" spans="2:7">
      <c r="B14303" s="22" t="s">
        <v>270</v>
      </c>
      <c r="C14303" s="22" t="s">
        <v>7</v>
      </c>
      <c r="D14303" s="22" t="s">
        <v>7</v>
      </c>
      <c r="E14303" s="22" t="s">
        <v>34</v>
      </c>
      <c r="F14303" s="22" t="s">
        <v>46</v>
      </c>
      <c r="G14303" s="1">
        <v>240</v>
      </c>
    </row>
    <row r="14304" spans="2:7">
      <c r="B14304" s="22" t="s">
        <v>270</v>
      </c>
      <c r="C14304" s="22" t="s">
        <v>7</v>
      </c>
      <c r="D14304" s="22" t="s">
        <v>7</v>
      </c>
      <c r="E14304" s="22" t="s">
        <v>34</v>
      </c>
      <c r="F14304" s="22" t="s">
        <v>47</v>
      </c>
      <c r="G14304" s="1">
        <v>240</v>
      </c>
    </row>
    <row r="14305" spans="2:7">
      <c r="B14305" s="22" t="s">
        <v>270</v>
      </c>
      <c r="C14305" s="22" t="s">
        <v>7</v>
      </c>
      <c r="D14305" s="22" t="s">
        <v>7</v>
      </c>
      <c r="E14305" s="22" t="s">
        <v>34</v>
      </c>
      <c r="F14305" s="22" t="s">
        <v>75</v>
      </c>
      <c r="G14305" s="1">
        <v>1926.04</v>
      </c>
    </row>
    <row r="14306" spans="2:7">
      <c r="B14306" s="22" t="s">
        <v>270</v>
      </c>
      <c r="C14306" s="22" t="s">
        <v>7</v>
      </c>
      <c r="D14306" s="22" t="s">
        <v>7</v>
      </c>
      <c r="E14306" s="22" t="s">
        <v>34</v>
      </c>
      <c r="F14306" s="22" t="s">
        <v>66</v>
      </c>
      <c r="G14306" s="1">
        <v>14265.03</v>
      </c>
    </row>
    <row r="14307" spans="2:7">
      <c r="B14307" s="22" t="s">
        <v>270</v>
      </c>
      <c r="C14307" s="22" t="s">
        <v>7</v>
      </c>
      <c r="D14307" s="22" t="s">
        <v>7</v>
      </c>
      <c r="E14307" s="22" t="s">
        <v>34</v>
      </c>
      <c r="F14307" s="22" t="s">
        <v>58</v>
      </c>
      <c r="G14307" s="1">
        <v>400</v>
      </c>
    </row>
    <row r="14308" spans="2:7">
      <c r="B14308" s="22" t="s">
        <v>270</v>
      </c>
      <c r="C14308" s="22" t="s">
        <v>7</v>
      </c>
      <c r="D14308" s="22" t="s">
        <v>7</v>
      </c>
      <c r="E14308" s="22" t="s">
        <v>59</v>
      </c>
      <c r="F14308" s="22" t="s">
        <v>55</v>
      </c>
      <c r="G14308" s="1">
        <v>4603.05</v>
      </c>
    </row>
    <row r="14309" spans="2:7">
      <c r="B14309" s="22" t="s">
        <v>271</v>
      </c>
      <c r="C14309" s="22" t="s">
        <v>7</v>
      </c>
      <c r="D14309" s="22" t="s">
        <v>5</v>
      </c>
      <c r="E14309" s="22" t="s">
        <v>7</v>
      </c>
      <c r="F14309" s="22" t="s">
        <v>6</v>
      </c>
      <c r="G14309" s="1">
        <v>-216972.69</v>
      </c>
    </row>
    <row r="14310" spans="2:7">
      <c r="B14310" s="22" t="s">
        <v>271</v>
      </c>
      <c r="C14310" s="22" t="s">
        <v>7</v>
      </c>
      <c r="D14310" s="22" t="s">
        <v>5</v>
      </c>
      <c r="E14310" s="22" t="s">
        <v>8</v>
      </c>
      <c r="F14310" s="22" t="s">
        <v>9</v>
      </c>
      <c r="G14310" s="1">
        <v>3032110.99</v>
      </c>
    </row>
    <row r="14311" spans="2:7">
      <c r="B14311" s="22" t="s">
        <v>271</v>
      </c>
      <c r="C14311" s="22" t="s">
        <v>7</v>
      </c>
      <c r="D14311" s="22" t="s">
        <v>5</v>
      </c>
      <c r="E14311" s="22" t="s">
        <v>8</v>
      </c>
      <c r="F14311" s="22" t="s">
        <v>10</v>
      </c>
      <c r="G14311" s="1">
        <v>57288.480000000003</v>
      </c>
    </row>
    <row r="14312" spans="2:7">
      <c r="B14312" s="22" t="s">
        <v>271</v>
      </c>
      <c r="C14312" s="22" t="s">
        <v>7</v>
      </c>
      <c r="D14312" s="22" t="s">
        <v>5</v>
      </c>
      <c r="E14312" s="22" t="s">
        <v>8</v>
      </c>
      <c r="F14312" s="22" t="s">
        <v>11</v>
      </c>
      <c r="G14312" s="1">
        <v>38408.42</v>
      </c>
    </row>
    <row r="14313" spans="2:7">
      <c r="B14313" s="22" t="s">
        <v>271</v>
      </c>
      <c r="C14313" s="22" t="s">
        <v>7</v>
      </c>
      <c r="D14313" s="22" t="s">
        <v>5</v>
      </c>
      <c r="E14313" s="22" t="s">
        <v>8</v>
      </c>
      <c r="F14313" s="22" t="s">
        <v>12</v>
      </c>
      <c r="G14313" s="1">
        <v>46930.71</v>
      </c>
    </row>
    <row r="14314" spans="2:7">
      <c r="B14314" s="22" t="s">
        <v>271</v>
      </c>
      <c r="C14314" s="22" t="s">
        <v>7</v>
      </c>
      <c r="D14314" s="22" t="s">
        <v>5</v>
      </c>
      <c r="E14314" s="22" t="s">
        <v>8</v>
      </c>
      <c r="F14314" s="22" t="s">
        <v>13</v>
      </c>
      <c r="G14314" s="1">
        <v>20095.11</v>
      </c>
    </row>
    <row r="14315" spans="2:7">
      <c r="B14315" s="22" t="s">
        <v>271</v>
      </c>
      <c r="C14315" s="22" t="s">
        <v>7</v>
      </c>
      <c r="D14315" s="22" t="s">
        <v>5</v>
      </c>
      <c r="E14315" s="22" t="s">
        <v>8</v>
      </c>
      <c r="F14315" s="22" t="s">
        <v>70</v>
      </c>
      <c r="G14315" s="1">
        <v>38535</v>
      </c>
    </row>
    <row r="14316" spans="2:7">
      <c r="B14316" s="22" t="s">
        <v>271</v>
      </c>
      <c r="C14316" s="22" t="s">
        <v>7</v>
      </c>
      <c r="D14316" s="22" t="s">
        <v>5</v>
      </c>
      <c r="E14316" s="22" t="s">
        <v>14</v>
      </c>
      <c r="F14316" s="22" t="s">
        <v>9</v>
      </c>
      <c r="G14316" s="1">
        <v>1100185.56</v>
      </c>
    </row>
    <row r="14317" spans="2:7">
      <c r="B14317" s="22" t="s">
        <v>271</v>
      </c>
      <c r="C14317" s="22" t="s">
        <v>7</v>
      </c>
      <c r="D14317" s="22" t="s">
        <v>5</v>
      </c>
      <c r="E14317" s="22" t="s">
        <v>14</v>
      </c>
      <c r="F14317" s="22" t="s">
        <v>10</v>
      </c>
      <c r="G14317" s="1">
        <v>61755.77</v>
      </c>
    </row>
    <row r="14318" spans="2:7">
      <c r="B14318" s="22" t="s">
        <v>271</v>
      </c>
      <c r="C14318" s="22" t="s">
        <v>7</v>
      </c>
      <c r="D14318" s="22" t="s">
        <v>5</v>
      </c>
      <c r="E14318" s="22" t="s">
        <v>14</v>
      </c>
      <c r="F14318" s="22" t="s">
        <v>11</v>
      </c>
      <c r="G14318" s="1">
        <v>91704.1</v>
      </c>
    </row>
    <row r="14319" spans="2:7">
      <c r="B14319" s="22" t="s">
        <v>271</v>
      </c>
      <c r="C14319" s="22" t="s">
        <v>7</v>
      </c>
      <c r="D14319" s="22" t="s">
        <v>5</v>
      </c>
      <c r="E14319" s="22" t="s">
        <v>15</v>
      </c>
      <c r="F14319" s="22" t="s">
        <v>17</v>
      </c>
      <c r="G14319" s="1">
        <v>252620.71</v>
      </c>
    </row>
    <row r="14320" spans="2:7">
      <c r="B14320" s="22" t="s">
        <v>271</v>
      </c>
      <c r="C14320" s="22" t="s">
        <v>7</v>
      </c>
      <c r="D14320" s="22" t="s">
        <v>5</v>
      </c>
      <c r="E14320" s="22" t="s">
        <v>15</v>
      </c>
      <c r="F14320" s="22" t="s">
        <v>18</v>
      </c>
      <c r="G14320" s="1">
        <v>87899.9</v>
      </c>
    </row>
    <row r="14321" spans="2:7">
      <c r="B14321" s="22" t="s">
        <v>271</v>
      </c>
      <c r="C14321" s="22" t="s">
        <v>7</v>
      </c>
      <c r="D14321" s="22" t="s">
        <v>5</v>
      </c>
      <c r="E14321" s="22" t="s">
        <v>15</v>
      </c>
      <c r="F14321" s="22" t="s">
        <v>19</v>
      </c>
      <c r="G14321" s="1">
        <v>466204.88</v>
      </c>
    </row>
    <row r="14322" spans="2:7">
      <c r="B14322" s="22" t="s">
        <v>271</v>
      </c>
      <c r="C14322" s="22" t="s">
        <v>7</v>
      </c>
      <c r="D14322" s="22" t="s">
        <v>5</v>
      </c>
      <c r="E14322" s="22" t="s">
        <v>15</v>
      </c>
      <c r="F14322" s="22" t="s">
        <v>20</v>
      </c>
      <c r="G14322" s="1">
        <v>150309.10999999999</v>
      </c>
    </row>
    <row r="14323" spans="2:7">
      <c r="B14323" s="22" t="s">
        <v>271</v>
      </c>
      <c r="C14323" s="22" t="s">
        <v>7</v>
      </c>
      <c r="D14323" s="22" t="s">
        <v>5</v>
      </c>
      <c r="E14323" s="22" t="s">
        <v>15</v>
      </c>
      <c r="F14323" s="22" t="s">
        <v>21</v>
      </c>
      <c r="G14323" s="1">
        <v>9710.4699999999993</v>
      </c>
    </row>
    <row r="14324" spans="2:7">
      <c r="B14324" s="22" t="s">
        <v>271</v>
      </c>
      <c r="C14324" s="22" t="s">
        <v>7</v>
      </c>
      <c r="D14324" s="22" t="s">
        <v>5</v>
      </c>
      <c r="E14324" s="22" t="s">
        <v>15</v>
      </c>
      <c r="F14324" s="22" t="s">
        <v>22</v>
      </c>
      <c r="G14324" s="1">
        <v>5816.06</v>
      </c>
    </row>
    <row r="14325" spans="2:7">
      <c r="B14325" s="22" t="s">
        <v>271</v>
      </c>
      <c r="C14325" s="22" t="s">
        <v>7</v>
      </c>
      <c r="D14325" s="22" t="s">
        <v>5</v>
      </c>
      <c r="E14325" s="22" t="s">
        <v>15</v>
      </c>
      <c r="F14325" s="22" t="s">
        <v>23</v>
      </c>
      <c r="G14325" s="1">
        <v>15815.03</v>
      </c>
    </row>
    <row r="14326" spans="2:7">
      <c r="B14326" s="22" t="s">
        <v>271</v>
      </c>
      <c r="C14326" s="22" t="s">
        <v>7</v>
      </c>
      <c r="D14326" s="22" t="s">
        <v>5</v>
      </c>
      <c r="E14326" s="22" t="s">
        <v>15</v>
      </c>
      <c r="F14326" s="22" t="s">
        <v>24</v>
      </c>
      <c r="G14326" s="1">
        <v>40295.57</v>
      </c>
    </row>
    <row r="14327" spans="2:7">
      <c r="B14327" s="22" t="s">
        <v>271</v>
      </c>
      <c r="C14327" s="22" t="s">
        <v>7</v>
      </c>
      <c r="D14327" s="22" t="s">
        <v>5</v>
      </c>
      <c r="E14327" s="22" t="s">
        <v>15</v>
      </c>
      <c r="F14327" s="22" t="s">
        <v>25</v>
      </c>
      <c r="G14327" s="1">
        <v>464313.84</v>
      </c>
    </row>
    <row r="14328" spans="2:7">
      <c r="B14328" s="22" t="s">
        <v>271</v>
      </c>
      <c r="C14328" s="22" t="s">
        <v>7</v>
      </c>
      <c r="D14328" s="22" t="s">
        <v>5</v>
      </c>
      <c r="E14328" s="22" t="s">
        <v>15</v>
      </c>
      <c r="F14328" s="22" t="s">
        <v>26</v>
      </c>
      <c r="G14328" s="1">
        <v>399791.7</v>
      </c>
    </row>
    <row r="14329" spans="2:7">
      <c r="B14329" s="22" t="s">
        <v>271</v>
      </c>
      <c r="C14329" s="22" t="s">
        <v>7</v>
      </c>
      <c r="D14329" s="22" t="s">
        <v>5</v>
      </c>
      <c r="E14329" s="22" t="s">
        <v>15</v>
      </c>
      <c r="F14329" s="22" t="s">
        <v>27</v>
      </c>
      <c r="G14329" s="1">
        <v>-582</v>
      </c>
    </row>
    <row r="14330" spans="2:7">
      <c r="B14330" s="22" t="s">
        <v>271</v>
      </c>
      <c r="C14330" s="22" t="s">
        <v>7</v>
      </c>
      <c r="D14330" s="22" t="s">
        <v>5</v>
      </c>
      <c r="E14330" s="22" t="s">
        <v>28</v>
      </c>
      <c r="F14330" s="22" t="s">
        <v>29</v>
      </c>
      <c r="G14330" s="1">
        <v>213798.96</v>
      </c>
    </row>
    <row r="14331" spans="2:7">
      <c r="B14331" s="22" t="s">
        <v>271</v>
      </c>
      <c r="C14331" s="22" t="s">
        <v>7</v>
      </c>
      <c r="D14331" s="22" t="s">
        <v>5</v>
      </c>
      <c r="E14331" s="22" t="s">
        <v>28</v>
      </c>
      <c r="F14331" s="22" t="s">
        <v>30</v>
      </c>
      <c r="G14331" s="1">
        <v>48965.67</v>
      </c>
    </row>
    <row r="14332" spans="2:7">
      <c r="B14332" s="22" t="s">
        <v>271</v>
      </c>
      <c r="C14332" s="22" t="s">
        <v>7</v>
      </c>
      <c r="D14332" s="22" t="s">
        <v>5</v>
      </c>
      <c r="E14332" s="22" t="s">
        <v>28</v>
      </c>
      <c r="F14332" s="22" t="s">
        <v>31</v>
      </c>
      <c r="G14332" s="1">
        <v>107254.84</v>
      </c>
    </row>
    <row r="14333" spans="2:7">
      <c r="B14333" s="22" t="s">
        <v>271</v>
      </c>
      <c r="C14333" s="22" t="s">
        <v>7</v>
      </c>
      <c r="D14333" s="22" t="s">
        <v>5</v>
      </c>
      <c r="E14333" s="22" t="s">
        <v>28</v>
      </c>
      <c r="F14333" s="22" t="s">
        <v>32</v>
      </c>
      <c r="G14333" s="1">
        <v>32157.58</v>
      </c>
    </row>
    <row r="14334" spans="2:7">
      <c r="B14334" s="22" t="s">
        <v>271</v>
      </c>
      <c r="C14334" s="22" t="s">
        <v>7</v>
      </c>
      <c r="D14334" s="22" t="s">
        <v>5</v>
      </c>
      <c r="E14334" s="22" t="s">
        <v>28</v>
      </c>
      <c r="F14334" s="22" t="s">
        <v>33</v>
      </c>
      <c r="G14334" s="1">
        <v>73051.56</v>
      </c>
    </row>
    <row r="14335" spans="2:7">
      <c r="B14335" s="22" t="s">
        <v>271</v>
      </c>
      <c r="C14335" s="22" t="s">
        <v>7</v>
      </c>
      <c r="D14335" s="22" t="s">
        <v>5</v>
      </c>
      <c r="E14335" s="22" t="s">
        <v>34</v>
      </c>
      <c r="F14335" s="22" t="s">
        <v>35</v>
      </c>
      <c r="G14335" s="1">
        <v>1063.57</v>
      </c>
    </row>
    <row r="14336" spans="2:7">
      <c r="B14336" s="22" t="s">
        <v>271</v>
      </c>
      <c r="C14336" s="22" t="s">
        <v>7</v>
      </c>
      <c r="D14336" s="22" t="s">
        <v>5</v>
      </c>
      <c r="E14336" s="22" t="s">
        <v>34</v>
      </c>
      <c r="F14336" s="22" t="s">
        <v>39</v>
      </c>
      <c r="G14336" s="1">
        <v>3899.34</v>
      </c>
    </row>
    <row r="14337" spans="2:7">
      <c r="B14337" s="22" t="s">
        <v>271</v>
      </c>
      <c r="C14337" s="22" t="s">
        <v>7</v>
      </c>
      <c r="D14337" s="22" t="s">
        <v>5</v>
      </c>
      <c r="E14337" s="22" t="s">
        <v>34</v>
      </c>
      <c r="F14337" s="22" t="s">
        <v>40</v>
      </c>
      <c r="G14337" s="1">
        <v>8402</v>
      </c>
    </row>
    <row r="14338" spans="2:7">
      <c r="B14338" s="22" t="s">
        <v>271</v>
      </c>
      <c r="C14338" s="22" t="s">
        <v>7</v>
      </c>
      <c r="D14338" s="22" t="s">
        <v>5</v>
      </c>
      <c r="E14338" s="22" t="s">
        <v>34</v>
      </c>
      <c r="F14338" s="22" t="s">
        <v>42</v>
      </c>
      <c r="G14338" s="1">
        <v>14574.17</v>
      </c>
    </row>
    <row r="14339" spans="2:7">
      <c r="B14339" s="22" t="s">
        <v>271</v>
      </c>
      <c r="C14339" s="22" t="s">
        <v>7</v>
      </c>
      <c r="D14339" s="22" t="s">
        <v>5</v>
      </c>
      <c r="E14339" s="22" t="s">
        <v>34</v>
      </c>
      <c r="F14339" s="22" t="s">
        <v>45</v>
      </c>
      <c r="G14339" s="1">
        <v>7713.17</v>
      </c>
    </row>
    <row r="14340" spans="2:7">
      <c r="B14340" s="22" t="s">
        <v>271</v>
      </c>
      <c r="C14340" s="22" t="s">
        <v>7</v>
      </c>
      <c r="D14340" s="22" t="s">
        <v>5</v>
      </c>
      <c r="E14340" s="22" t="s">
        <v>34</v>
      </c>
      <c r="F14340" s="22" t="s">
        <v>46</v>
      </c>
      <c r="G14340" s="1">
        <v>53346.16</v>
      </c>
    </row>
    <row r="14341" spans="2:7">
      <c r="B14341" s="22" t="s">
        <v>271</v>
      </c>
      <c r="C14341" s="22" t="s">
        <v>7</v>
      </c>
      <c r="D14341" s="22" t="s">
        <v>5</v>
      </c>
      <c r="E14341" s="22" t="s">
        <v>34</v>
      </c>
      <c r="F14341" s="22" t="s">
        <v>47</v>
      </c>
      <c r="G14341" s="1">
        <v>38808.79</v>
      </c>
    </row>
    <row r="14342" spans="2:7">
      <c r="B14342" s="22" t="s">
        <v>271</v>
      </c>
      <c r="C14342" s="22" t="s">
        <v>7</v>
      </c>
      <c r="D14342" s="22" t="s">
        <v>5</v>
      </c>
      <c r="E14342" s="22" t="s">
        <v>34</v>
      </c>
      <c r="F14342" s="22" t="s">
        <v>74</v>
      </c>
      <c r="G14342" s="1">
        <v>25120.080000000002</v>
      </c>
    </row>
    <row r="14343" spans="2:7">
      <c r="B14343" s="22" t="s">
        <v>271</v>
      </c>
      <c r="C14343" s="22" t="s">
        <v>7</v>
      </c>
      <c r="D14343" s="22" t="s">
        <v>5</v>
      </c>
      <c r="E14343" s="22" t="s">
        <v>34</v>
      </c>
      <c r="F14343" s="22" t="s">
        <v>75</v>
      </c>
      <c r="G14343" s="1">
        <v>25695.1</v>
      </c>
    </row>
    <row r="14344" spans="2:7">
      <c r="B14344" s="22" t="s">
        <v>271</v>
      </c>
      <c r="C14344" s="22" t="s">
        <v>7</v>
      </c>
      <c r="D14344" s="22" t="s">
        <v>5</v>
      </c>
      <c r="E14344" s="22" t="s">
        <v>34</v>
      </c>
      <c r="F14344" s="22" t="s">
        <v>88</v>
      </c>
      <c r="G14344" s="1">
        <v>28161.06</v>
      </c>
    </row>
    <row r="14345" spans="2:7">
      <c r="B14345" s="22" t="s">
        <v>271</v>
      </c>
      <c r="C14345" s="22" t="s">
        <v>7</v>
      </c>
      <c r="D14345" s="22" t="s">
        <v>5</v>
      </c>
      <c r="E14345" s="22" t="s">
        <v>34</v>
      </c>
      <c r="F14345" s="22" t="s">
        <v>66</v>
      </c>
      <c r="G14345" s="1">
        <v>1273.49</v>
      </c>
    </row>
    <row r="14346" spans="2:7">
      <c r="B14346" s="22" t="s">
        <v>271</v>
      </c>
      <c r="C14346" s="22" t="s">
        <v>7</v>
      </c>
      <c r="D14346" s="22" t="s">
        <v>5</v>
      </c>
      <c r="E14346" s="22" t="s">
        <v>34</v>
      </c>
      <c r="F14346" s="22" t="s">
        <v>49</v>
      </c>
      <c r="G14346" s="1">
        <v>206297.65</v>
      </c>
    </row>
    <row r="14347" spans="2:7">
      <c r="B14347" s="22" t="s">
        <v>271</v>
      </c>
      <c r="C14347" s="22" t="s">
        <v>7</v>
      </c>
      <c r="D14347" s="22" t="s">
        <v>5</v>
      </c>
      <c r="E14347" s="22" t="s">
        <v>34</v>
      </c>
      <c r="F14347" s="22" t="s">
        <v>50</v>
      </c>
      <c r="G14347" s="1">
        <v>42331.29</v>
      </c>
    </row>
    <row r="14348" spans="2:7">
      <c r="B14348" s="22" t="s">
        <v>271</v>
      </c>
      <c r="C14348" s="22" t="s">
        <v>7</v>
      </c>
      <c r="D14348" s="22" t="s">
        <v>5</v>
      </c>
      <c r="E14348" s="22" t="s">
        <v>34</v>
      </c>
      <c r="F14348" s="22" t="s">
        <v>51</v>
      </c>
      <c r="G14348" s="1">
        <v>9296.68</v>
      </c>
    </row>
    <row r="14349" spans="2:7">
      <c r="B14349" s="22" t="s">
        <v>271</v>
      </c>
      <c r="C14349" s="22" t="s">
        <v>7</v>
      </c>
      <c r="D14349" s="22" t="s">
        <v>5</v>
      </c>
      <c r="E14349" s="22" t="s">
        <v>34</v>
      </c>
      <c r="F14349" s="22" t="s">
        <v>53</v>
      </c>
      <c r="G14349" s="1">
        <v>79763.429999999993</v>
      </c>
    </row>
    <row r="14350" spans="2:7">
      <c r="B14350" s="22" t="s">
        <v>271</v>
      </c>
      <c r="C14350" s="22" t="s">
        <v>7</v>
      </c>
      <c r="D14350" s="22" t="s">
        <v>5</v>
      </c>
      <c r="E14350" s="22" t="s">
        <v>34</v>
      </c>
      <c r="F14350" s="22" t="s">
        <v>55</v>
      </c>
      <c r="G14350" s="1">
        <v>6581.74</v>
      </c>
    </row>
    <row r="14351" spans="2:7">
      <c r="B14351" s="22" t="s">
        <v>271</v>
      </c>
      <c r="C14351" s="22" t="s">
        <v>7</v>
      </c>
      <c r="D14351" s="22" t="s">
        <v>5</v>
      </c>
      <c r="E14351" s="22" t="s">
        <v>34</v>
      </c>
      <c r="F14351" s="22" t="s">
        <v>56</v>
      </c>
      <c r="G14351" s="1">
        <v>987507.09</v>
      </c>
    </row>
    <row r="14352" spans="2:7">
      <c r="B14352" s="22" t="s">
        <v>271</v>
      </c>
      <c r="C14352" s="22" t="s">
        <v>7</v>
      </c>
      <c r="D14352" s="22" t="s">
        <v>5</v>
      </c>
      <c r="E14352" s="22" t="s">
        <v>34</v>
      </c>
      <c r="F14352" s="22" t="s">
        <v>57</v>
      </c>
      <c r="G14352" s="1">
        <v>155142.44</v>
      </c>
    </row>
    <row r="14353" spans="2:7">
      <c r="B14353" s="22" t="s">
        <v>271</v>
      </c>
      <c r="C14353" s="22" t="s">
        <v>7</v>
      </c>
      <c r="D14353" s="22" t="s">
        <v>5</v>
      </c>
      <c r="E14353" s="22" t="s">
        <v>34</v>
      </c>
      <c r="F14353" s="22" t="s">
        <v>91</v>
      </c>
      <c r="G14353" s="1">
        <v>13741.46</v>
      </c>
    </row>
    <row r="14354" spans="2:7">
      <c r="B14354" s="22" t="s">
        <v>271</v>
      </c>
      <c r="C14354" s="22" t="s">
        <v>7</v>
      </c>
      <c r="D14354" s="22" t="s">
        <v>5</v>
      </c>
      <c r="E14354" s="22" t="s">
        <v>34</v>
      </c>
      <c r="F14354" s="22" t="s">
        <v>58</v>
      </c>
      <c r="G14354" s="1">
        <v>9325.1299999999992</v>
      </c>
    </row>
    <row r="14355" spans="2:7">
      <c r="B14355" s="22" t="s">
        <v>271</v>
      </c>
      <c r="C14355" s="22" t="s">
        <v>7</v>
      </c>
      <c r="D14355" s="22" t="s">
        <v>5</v>
      </c>
      <c r="E14355" s="22" t="s">
        <v>59</v>
      </c>
      <c r="F14355" s="22" t="s">
        <v>55</v>
      </c>
      <c r="G14355" s="1">
        <v>8889.26</v>
      </c>
    </row>
    <row r="14356" spans="2:7">
      <c r="B14356" s="22" t="s">
        <v>271</v>
      </c>
      <c r="C14356" s="22" t="s">
        <v>7</v>
      </c>
      <c r="D14356" s="22" t="s">
        <v>7</v>
      </c>
      <c r="E14356" s="22" t="s">
        <v>5</v>
      </c>
      <c r="F14356" s="22" t="s">
        <v>6</v>
      </c>
      <c r="G14356" s="1">
        <v>216972.69</v>
      </c>
    </row>
    <row r="14357" spans="2:7">
      <c r="B14357" s="22" t="s">
        <v>271</v>
      </c>
      <c r="C14357" s="22" t="s">
        <v>7</v>
      </c>
      <c r="D14357" s="22" t="s">
        <v>7</v>
      </c>
      <c r="E14357" s="22" t="s">
        <v>8</v>
      </c>
      <c r="F14357" s="22" t="s">
        <v>9</v>
      </c>
      <c r="G14357" s="1">
        <v>478253.44</v>
      </c>
    </row>
    <row r="14358" spans="2:7">
      <c r="B14358" s="22" t="s">
        <v>271</v>
      </c>
      <c r="C14358" s="22" t="s">
        <v>7</v>
      </c>
      <c r="D14358" s="22" t="s">
        <v>7</v>
      </c>
      <c r="E14358" s="22" t="s">
        <v>8</v>
      </c>
      <c r="F14358" s="22" t="s">
        <v>10</v>
      </c>
      <c r="G14358" s="1">
        <v>2691.94</v>
      </c>
    </row>
    <row r="14359" spans="2:7">
      <c r="B14359" s="22" t="s">
        <v>271</v>
      </c>
      <c r="C14359" s="22" t="s">
        <v>7</v>
      </c>
      <c r="D14359" s="22" t="s">
        <v>7</v>
      </c>
      <c r="E14359" s="22" t="s">
        <v>8</v>
      </c>
      <c r="F14359" s="22" t="s">
        <v>11</v>
      </c>
      <c r="G14359" s="1">
        <v>3492.97</v>
      </c>
    </row>
    <row r="14360" spans="2:7">
      <c r="B14360" s="22" t="s">
        <v>271</v>
      </c>
      <c r="C14360" s="22" t="s">
        <v>7</v>
      </c>
      <c r="D14360" s="22" t="s">
        <v>7</v>
      </c>
      <c r="E14360" s="22" t="s">
        <v>8</v>
      </c>
      <c r="F14360" s="22" t="s">
        <v>12</v>
      </c>
      <c r="G14360" s="1">
        <v>54065.13</v>
      </c>
    </row>
    <row r="14361" spans="2:7">
      <c r="B14361" s="22" t="s">
        <v>271</v>
      </c>
      <c r="C14361" s="22" t="s">
        <v>7</v>
      </c>
      <c r="D14361" s="22" t="s">
        <v>7</v>
      </c>
      <c r="E14361" s="22" t="s">
        <v>14</v>
      </c>
      <c r="F14361" s="22" t="s">
        <v>9</v>
      </c>
      <c r="G14361" s="1">
        <v>377525.81</v>
      </c>
    </row>
    <row r="14362" spans="2:7">
      <c r="B14362" s="22" t="s">
        <v>271</v>
      </c>
      <c r="C14362" s="22" t="s">
        <v>7</v>
      </c>
      <c r="D14362" s="22" t="s">
        <v>7</v>
      </c>
      <c r="E14362" s="22" t="s">
        <v>14</v>
      </c>
      <c r="F14362" s="22" t="s">
        <v>10</v>
      </c>
      <c r="G14362" s="1">
        <v>1876.6</v>
      </c>
    </row>
    <row r="14363" spans="2:7">
      <c r="B14363" s="22" t="s">
        <v>271</v>
      </c>
      <c r="C14363" s="22" t="s">
        <v>7</v>
      </c>
      <c r="D14363" s="22" t="s">
        <v>7</v>
      </c>
      <c r="E14363" s="22" t="s">
        <v>14</v>
      </c>
      <c r="F14363" s="22" t="s">
        <v>11</v>
      </c>
      <c r="G14363" s="1">
        <v>15613.6</v>
      </c>
    </row>
    <row r="14364" spans="2:7">
      <c r="B14364" s="22" t="s">
        <v>271</v>
      </c>
      <c r="C14364" s="22" t="s">
        <v>7</v>
      </c>
      <c r="D14364" s="22" t="s">
        <v>7</v>
      </c>
      <c r="E14364" s="22" t="s">
        <v>14</v>
      </c>
      <c r="F14364" s="22" t="s">
        <v>12</v>
      </c>
      <c r="G14364" s="1">
        <v>169278.26</v>
      </c>
    </row>
    <row r="14365" spans="2:7">
      <c r="B14365" s="22" t="s">
        <v>271</v>
      </c>
      <c r="C14365" s="22" t="s">
        <v>7</v>
      </c>
      <c r="D14365" s="22" t="s">
        <v>7</v>
      </c>
      <c r="E14365" s="22" t="s">
        <v>15</v>
      </c>
      <c r="F14365" s="22" t="s">
        <v>17</v>
      </c>
      <c r="G14365" s="1">
        <v>25092.59</v>
      </c>
    </row>
    <row r="14366" spans="2:7">
      <c r="B14366" s="22" t="s">
        <v>271</v>
      </c>
      <c r="C14366" s="22" t="s">
        <v>7</v>
      </c>
      <c r="D14366" s="22" t="s">
        <v>7</v>
      </c>
      <c r="E14366" s="22" t="s">
        <v>15</v>
      </c>
      <c r="F14366" s="22" t="s">
        <v>18</v>
      </c>
      <c r="G14366" s="1">
        <v>44932.82</v>
      </c>
    </row>
    <row r="14367" spans="2:7">
      <c r="B14367" s="22" t="s">
        <v>271</v>
      </c>
      <c r="C14367" s="22" t="s">
        <v>7</v>
      </c>
      <c r="D14367" s="22" t="s">
        <v>7</v>
      </c>
      <c r="E14367" s="22" t="s">
        <v>15</v>
      </c>
      <c r="F14367" s="22" t="s">
        <v>19</v>
      </c>
      <c r="G14367" s="1">
        <v>97133.16</v>
      </c>
    </row>
    <row r="14368" spans="2:7">
      <c r="B14368" s="22" t="s">
        <v>271</v>
      </c>
      <c r="C14368" s="22" t="s">
        <v>7</v>
      </c>
      <c r="D14368" s="22" t="s">
        <v>7</v>
      </c>
      <c r="E14368" s="22" t="s">
        <v>15</v>
      </c>
      <c r="F14368" s="22" t="s">
        <v>20</v>
      </c>
      <c r="G14368" s="1">
        <v>62377.97</v>
      </c>
    </row>
    <row r="14369" spans="2:7">
      <c r="B14369" s="22" t="s">
        <v>271</v>
      </c>
      <c r="C14369" s="22" t="s">
        <v>7</v>
      </c>
      <c r="D14369" s="22" t="s">
        <v>7</v>
      </c>
      <c r="E14369" s="22" t="s">
        <v>15</v>
      </c>
      <c r="F14369" s="22" t="s">
        <v>21</v>
      </c>
      <c r="G14369" s="1">
        <v>1188.08</v>
      </c>
    </row>
    <row r="14370" spans="2:7">
      <c r="B14370" s="22" t="s">
        <v>271</v>
      </c>
      <c r="C14370" s="22" t="s">
        <v>7</v>
      </c>
      <c r="D14370" s="22" t="s">
        <v>7</v>
      </c>
      <c r="E14370" s="22" t="s">
        <v>15</v>
      </c>
      <c r="F14370" s="22" t="s">
        <v>22</v>
      </c>
      <c r="G14370" s="1">
        <v>2932.6</v>
      </c>
    </row>
    <row r="14371" spans="2:7">
      <c r="B14371" s="22" t="s">
        <v>271</v>
      </c>
      <c r="C14371" s="22" t="s">
        <v>7</v>
      </c>
      <c r="D14371" s="22" t="s">
        <v>7</v>
      </c>
      <c r="E14371" s="22" t="s">
        <v>15</v>
      </c>
      <c r="F14371" s="22" t="s">
        <v>23</v>
      </c>
      <c r="G14371" s="1">
        <v>1475.75</v>
      </c>
    </row>
    <row r="14372" spans="2:7">
      <c r="B14372" s="22" t="s">
        <v>271</v>
      </c>
      <c r="C14372" s="22" t="s">
        <v>7</v>
      </c>
      <c r="D14372" s="22" t="s">
        <v>7</v>
      </c>
      <c r="E14372" s="22" t="s">
        <v>15</v>
      </c>
      <c r="F14372" s="22" t="s">
        <v>24</v>
      </c>
      <c r="G14372" s="1">
        <v>13313.82</v>
      </c>
    </row>
    <row r="14373" spans="2:7">
      <c r="B14373" s="22" t="s">
        <v>271</v>
      </c>
      <c r="C14373" s="22" t="s">
        <v>7</v>
      </c>
      <c r="D14373" s="22" t="s">
        <v>7</v>
      </c>
      <c r="E14373" s="22" t="s">
        <v>15</v>
      </c>
      <c r="F14373" s="22" t="s">
        <v>25</v>
      </c>
      <c r="G14373" s="1">
        <v>91019.53</v>
      </c>
    </row>
    <row r="14374" spans="2:7">
      <c r="B14374" s="22" t="s">
        <v>271</v>
      </c>
      <c r="C14374" s="22" t="s">
        <v>7</v>
      </c>
      <c r="D14374" s="22" t="s">
        <v>7</v>
      </c>
      <c r="E14374" s="22" t="s">
        <v>15</v>
      </c>
      <c r="F14374" s="22" t="s">
        <v>26</v>
      </c>
      <c r="G14374" s="1">
        <v>89383.039999999994</v>
      </c>
    </row>
    <row r="14375" spans="2:7">
      <c r="B14375" s="22" t="s">
        <v>271</v>
      </c>
      <c r="C14375" s="22" t="s">
        <v>7</v>
      </c>
      <c r="D14375" s="22" t="s">
        <v>7</v>
      </c>
      <c r="E14375" s="22" t="s">
        <v>28</v>
      </c>
      <c r="F14375" s="22" t="s">
        <v>29</v>
      </c>
      <c r="G14375" s="1">
        <v>140007.6</v>
      </c>
    </row>
    <row r="14376" spans="2:7">
      <c r="B14376" s="22" t="s">
        <v>271</v>
      </c>
      <c r="C14376" s="22" t="s">
        <v>7</v>
      </c>
      <c r="D14376" s="22" t="s">
        <v>7</v>
      </c>
      <c r="E14376" s="22" t="s">
        <v>28</v>
      </c>
      <c r="F14376" s="22" t="s">
        <v>30</v>
      </c>
      <c r="G14376" s="1">
        <v>16849.849999999999</v>
      </c>
    </row>
    <row r="14377" spans="2:7">
      <c r="B14377" s="22" t="s">
        <v>271</v>
      </c>
      <c r="C14377" s="22" t="s">
        <v>7</v>
      </c>
      <c r="D14377" s="22" t="s">
        <v>7</v>
      </c>
      <c r="E14377" s="22" t="s">
        <v>28</v>
      </c>
      <c r="F14377" s="22" t="s">
        <v>31</v>
      </c>
      <c r="G14377" s="1">
        <v>65466.69</v>
      </c>
    </row>
    <row r="14378" spans="2:7">
      <c r="B14378" s="22" t="s">
        <v>271</v>
      </c>
      <c r="C14378" s="22" t="s">
        <v>7</v>
      </c>
      <c r="D14378" s="22" t="s">
        <v>7</v>
      </c>
      <c r="E14378" s="22" t="s">
        <v>28</v>
      </c>
      <c r="F14378" s="22" t="s">
        <v>32</v>
      </c>
      <c r="G14378" s="1">
        <v>1382.44</v>
      </c>
    </row>
    <row r="14379" spans="2:7">
      <c r="B14379" s="22" t="s">
        <v>271</v>
      </c>
      <c r="C14379" s="22" t="s">
        <v>7</v>
      </c>
      <c r="D14379" s="22" t="s">
        <v>7</v>
      </c>
      <c r="E14379" s="22" t="s">
        <v>28</v>
      </c>
      <c r="F14379" s="22" t="s">
        <v>33</v>
      </c>
      <c r="G14379" s="1">
        <v>4213.5</v>
      </c>
    </row>
    <row r="14380" spans="2:7">
      <c r="B14380" s="22" t="s">
        <v>271</v>
      </c>
      <c r="C14380" s="22" t="s">
        <v>7</v>
      </c>
      <c r="D14380" s="22" t="s">
        <v>7</v>
      </c>
      <c r="E14380" s="22" t="s">
        <v>34</v>
      </c>
      <c r="F14380" s="22" t="s">
        <v>35</v>
      </c>
      <c r="G14380" s="1">
        <v>337.27</v>
      </c>
    </row>
    <row r="14381" spans="2:7">
      <c r="B14381" s="22" t="s">
        <v>271</v>
      </c>
      <c r="C14381" s="22" t="s">
        <v>7</v>
      </c>
      <c r="D14381" s="22" t="s">
        <v>7</v>
      </c>
      <c r="E14381" s="22" t="s">
        <v>34</v>
      </c>
      <c r="F14381" s="22" t="s">
        <v>36</v>
      </c>
      <c r="G14381" s="1">
        <v>11224.64</v>
      </c>
    </row>
    <row r="14382" spans="2:7">
      <c r="B14382" s="22" t="s">
        <v>271</v>
      </c>
      <c r="C14382" s="22" t="s">
        <v>7</v>
      </c>
      <c r="D14382" s="22" t="s">
        <v>7</v>
      </c>
      <c r="E14382" s="22" t="s">
        <v>34</v>
      </c>
      <c r="F14382" s="22" t="s">
        <v>37</v>
      </c>
      <c r="G14382" s="1">
        <v>32500</v>
      </c>
    </row>
    <row r="14383" spans="2:7">
      <c r="B14383" s="22" t="s">
        <v>271</v>
      </c>
      <c r="C14383" s="22" t="s">
        <v>7</v>
      </c>
      <c r="D14383" s="22" t="s">
        <v>7</v>
      </c>
      <c r="E14383" s="22" t="s">
        <v>34</v>
      </c>
      <c r="F14383" s="22" t="s">
        <v>38</v>
      </c>
      <c r="G14383" s="1">
        <v>2023.49</v>
      </c>
    </row>
    <row r="14384" spans="2:7">
      <c r="B14384" s="22" t="s">
        <v>271</v>
      </c>
      <c r="C14384" s="22" t="s">
        <v>7</v>
      </c>
      <c r="D14384" s="22" t="s">
        <v>7</v>
      </c>
      <c r="E14384" s="22" t="s">
        <v>34</v>
      </c>
      <c r="F14384" s="22" t="s">
        <v>39</v>
      </c>
      <c r="G14384" s="1">
        <v>33926.35</v>
      </c>
    </row>
    <row r="14385" spans="2:7">
      <c r="B14385" s="22" t="s">
        <v>271</v>
      </c>
      <c r="C14385" s="22" t="s">
        <v>7</v>
      </c>
      <c r="D14385" s="22" t="s">
        <v>7</v>
      </c>
      <c r="E14385" s="22" t="s">
        <v>34</v>
      </c>
      <c r="F14385" s="22" t="s">
        <v>42</v>
      </c>
      <c r="G14385" s="1">
        <v>560</v>
      </c>
    </row>
    <row r="14386" spans="2:7">
      <c r="B14386" s="22" t="s">
        <v>271</v>
      </c>
      <c r="C14386" s="22" t="s">
        <v>7</v>
      </c>
      <c r="D14386" s="22" t="s">
        <v>7</v>
      </c>
      <c r="E14386" s="22" t="s">
        <v>34</v>
      </c>
      <c r="F14386" s="22" t="s">
        <v>74</v>
      </c>
      <c r="G14386" s="1">
        <v>1704.32</v>
      </c>
    </row>
    <row r="14387" spans="2:7">
      <c r="B14387" s="22" t="s">
        <v>271</v>
      </c>
      <c r="C14387" s="22" t="s">
        <v>7</v>
      </c>
      <c r="D14387" s="22" t="s">
        <v>7</v>
      </c>
      <c r="E14387" s="22" t="s">
        <v>34</v>
      </c>
      <c r="F14387" s="22" t="s">
        <v>49</v>
      </c>
      <c r="G14387" s="1">
        <v>5338.65</v>
      </c>
    </row>
    <row r="14388" spans="2:7">
      <c r="B14388" s="22" t="s">
        <v>271</v>
      </c>
      <c r="C14388" s="22" t="s">
        <v>7</v>
      </c>
      <c r="D14388" s="22" t="s">
        <v>7</v>
      </c>
      <c r="E14388" s="22" t="s">
        <v>34</v>
      </c>
      <c r="F14388" s="22" t="s">
        <v>50</v>
      </c>
      <c r="G14388" s="1">
        <v>91.91</v>
      </c>
    </row>
    <row r="14389" spans="2:7">
      <c r="B14389" s="22" t="s">
        <v>271</v>
      </c>
      <c r="C14389" s="22" t="s">
        <v>7</v>
      </c>
      <c r="D14389" s="22" t="s">
        <v>7</v>
      </c>
      <c r="E14389" s="22" t="s">
        <v>34</v>
      </c>
      <c r="F14389" s="22" t="s">
        <v>55</v>
      </c>
      <c r="G14389" s="1">
        <v>45821.26</v>
      </c>
    </row>
    <row r="14390" spans="2:7">
      <c r="B14390" s="22" t="s">
        <v>271</v>
      </c>
      <c r="C14390" s="22" t="s">
        <v>7</v>
      </c>
      <c r="D14390" s="22" t="s">
        <v>7</v>
      </c>
      <c r="E14390" s="22" t="s">
        <v>34</v>
      </c>
      <c r="F14390" s="22" t="s">
        <v>56</v>
      </c>
      <c r="G14390" s="1">
        <v>1603.14</v>
      </c>
    </row>
    <row r="14391" spans="2:7">
      <c r="B14391" s="22" t="s">
        <v>271</v>
      </c>
      <c r="C14391" s="22" t="s">
        <v>7</v>
      </c>
      <c r="D14391" s="22" t="s">
        <v>7</v>
      </c>
      <c r="E14391" s="22" t="s">
        <v>34</v>
      </c>
      <c r="F14391" s="22" t="s">
        <v>58</v>
      </c>
      <c r="G14391" s="1">
        <v>43</v>
      </c>
    </row>
    <row r="14392" spans="2:7">
      <c r="B14392" s="22" t="s">
        <v>271</v>
      </c>
      <c r="C14392" s="22" t="s">
        <v>7</v>
      </c>
      <c r="D14392" s="22" t="s">
        <v>7</v>
      </c>
      <c r="E14392" s="22" t="s">
        <v>59</v>
      </c>
      <c r="F14392" s="22" t="s">
        <v>55</v>
      </c>
      <c r="G14392" s="1">
        <v>25006.25</v>
      </c>
    </row>
    <row r="14393" spans="2:7">
      <c r="B14393" s="22" t="s">
        <v>272</v>
      </c>
      <c r="C14393" s="22" t="s">
        <v>7</v>
      </c>
      <c r="D14393" s="22" t="s">
        <v>5</v>
      </c>
      <c r="E14393" s="22" t="s">
        <v>5</v>
      </c>
      <c r="F14393" s="22" t="s">
        <v>6</v>
      </c>
      <c r="G14393" s="1">
        <v>69696.289999999994</v>
      </c>
    </row>
    <row r="14394" spans="2:7">
      <c r="B14394" s="22" t="s">
        <v>272</v>
      </c>
      <c r="C14394" s="22" t="s">
        <v>7</v>
      </c>
      <c r="D14394" s="22" t="s">
        <v>5</v>
      </c>
      <c r="E14394" s="22" t="s">
        <v>7</v>
      </c>
      <c r="F14394" s="22" t="s">
        <v>6</v>
      </c>
      <c r="G14394" s="1">
        <v>-377781.25</v>
      </c>
    </row>
    <row r="14395" spans="2:7">
      <c r="B14395" s="22" t="s">
        <v>272</v>
      </c>
      <c r="C14395" s="22" t="s">
        <v>7</v>
      </c>
      <c r="D14395" s="22" t="s">
        <v>5</v>
      </c>
      <c r="E14395" s="22" t="s">
        <v>8</v>
      </c>
      <c r="F14395" s="22" t="s">
        <v>9</v>
      </c>
      <c r="G14395" s="1">
        <v>5342334.16</v>
      </c>
    </row>
    <row r="14396" spans="2:7">
      <c r="B14396" s="22" t="s">
        <v>272</v>
      </c>
      <c r="C14396" s="22" t="s">
        <v>7</v>
      </c>
      <c r="D14396" s="22" t="s">
        <v>5</v>
      </c>
      <c r="E14396" s="22" t="s">
        <v>8</v>
      </c>
      <c r="F14396" s="22" t="s">
        <v>10</v>
      </c>
      <c r="G14396" s="1">
        <v>187380.53</v>
      </c>
    </row>
    <row r="14397" spans="2:7">
      <c r="B14397" s="22" t="s">
        <v>272</v>
      </c>
      <c r="C14397" s="22" t="s">
        <v>7</v>
      </c>
      <c r="D14397" s="22" t="s">
        <v>5</v>
      </c>
      <c r="E14397" s="22" t="s">
        <v>8</v>
      </c>
      <c r="F14397" s="22" t="s">
        <v>11</v>
      </c>
      <c r="G14397" s="1">
        <v>53427.98</v>
      </c>
    </row>
    <row r="14398" spans="2:7">
      <c r="B14398" s="22" t="s">
        <v>272</v>
      </c>
      <c r="C14398" s="22" t="s">
        <v>7</v>
      </c>
      <c r="D14398" s="22" t="s">
        <v>5</v>
      </c>
      <c r="E14398" s="22" t="s">
        <v>8</v>
      </c>
      <c r="F14398" s="22" t="s">
        <v>12</v>
      </c>
      <c r="G14398" s="1">
        <v>246440.01</v>
      </c>
    </row>
    <row r="14399" spans="2:7">
      <c r="B14399" s="22" t="s">
        <v>272</v>
      </c>
      <c r="C14399" s="22" t="s">
        <v>7</v>
      </c>
      <c r="D14399" s="22" t="s">
        <v>5</v>
      </c>
      <c r="E14399" s="22" t="s">
        <v>8</v>
      </c>
      <c r="F14399" s="22" t="s">
        <v>13</v>
      </c>
      <c r="G14399" s="1">
        <v>55073.16</v>
      </c>
    </row>
    <row r="14400" spans="2:7">
      <c r="B14400" s="22" t="s">
        <v>272</v>
      </c>
      <c r="C14400" s="22" t="s">
        <v>7</v>
      </c>
      <c r="D14400" s="22" t="s">
        <v>5</v>
      </c>
      <c r="E14400" s="22" t="s">
        <v>8</v>
      </c>
      <c r="F14400" s="22" t="s">
        <v>70</v>
      </c>
      <c r="G14400" s="1">
        <v>58828</v>
      </c>
    </row>
    <row r="14401" spans="2:7">
      <c r="B14401" s="22" t="s">
        <v>272</v>
      </c>
      <c r="C14401" s="22" t="s">
        <v>7</v>
      </c>
      <c r="D14401" s="22" t="s">
        <v>5</v>
      </c>
      <c r="E14401" s="22" t="s">
        <v>14</v>
      </c>
      <c r="F14401" s="22" t="s">
        <v>9</v>
      </c>
      <c r="G14401" s="1">
        <v>2283849.27</v>
      </c>
    </row>
    <row r="14402" spans="2:7">
      <c r="B14402" s="22" t="s">
        <v>272</v>
      </c>
      <c r="C14402" s="22" t="s">
        <v>7</v>
      </c>
      <c r="D14402" s="22" t="s">
        <v>5</v>
      </c>
      <c r="E14402" s="22" t="s">
        <v>14</v>
      </c>
      <c r="F14402" s="22" t="s">
        <v>10</v>
      </c>
      <c r="G14402" s="1">
        <v>87312.09</v>
      </c>
    </row>
    <row r="14403" spans="2:7">
      <c r="B14403" s="22" t="s">
        <v>272</v>
      </c>
      <c r="C14403" s="22" t="s">
        <v>7</v>
      </c>
      <c r="D14403" s="22" t="s">
        <v>5</v>
      </c>
      <c r="E14403" s="22" t="s">
        <v>14</v>
      </c>
      <c r="F14403" s="22" t="s">
        <v>11</v>
      </c>
      <c r="G14403" s="1">
        <v>70535.41</v>
      </c>
    </row>
    <row r="14404" spans="2:7">
      <c r="B14404" s="22" t="s">
        <v>272</v>
      </c>
      <c r="C14404" s="22" t="s">
        <v>7</v>
      </c>
      <c r="D14404" s="22" t="s">
        <v>5</v>
      </c>
      <c r="E14404" s="22" t="s">
        <v>14</v>
      </c>
      <c r="F14404" s="22" t="s">
        <v>12</v>
      </c>
      <c r="G14404" s="1">
        <v>26862.12</v>
      </c>
    </row>
    <row r="14405" spans="2:7">
      <c r="B14405" s="22" t="s">
        <v>272</v>
      </c>
      <c r="C14405" s="22" t="s">
        <v>7</v>
      </c>
      <c r="D14405" s="22" t="s">
        <v>5</v>
      </c>
      <c r="E14405" s="22" t="s">
        <v>14</v>
      </c>
      <c r="F14405" s="22" t="s">
        <v>13</v>
      </c>
      <c r="G14405" s="1">
        <v>119060.92</v>
      </c>
    </row>
    <row r="14406" spans="2:7">
      <c r="B14406" s="22" t="s">
        <v>272</v>
      </c>
      <c r="C14406" s="22" t="s">
        <v>7</v>
      </c>
      <c r="D14406" s="22" t="s">
        <v>5</v>
      </c>
      <c r="E14406" s="22" t="s">
        <v>15</v>
      </c>
      <c r="F14406" s="22" t="s">
        <v>17</v>
      </c>
      <c r="G14406" s="1">
        <v>441550.24</v>
      </c>
    </row>
    <row r="14407" spans="2:7">
      <c r="B14407" s="22" t="s">
        <v>272</v>
      </c>
      <c r="C14407" s="22" t="s">
        <v>7</v>
      </c>
      <c r="D14407" s="22" t="s">
        <v>5</v>
      </c>
      <c r="E14407" s="22" t="s">
        <v>15</v>
      </c>
      <c r="F14407" s="22" t="s">
        <v>18</v>
      </c>
      <c r="G14407" s="1">
        <v>194997.79</v>
      </c>
    </row>
    <row r="14408" spans="2:7">
      <c r="B14408" s="22" t="s">
        <v>272</v>
      </c>
      <c r="C14408" s="22" t="s">
        <v>7</v>
      </c>
      <c r="D14408" s="22" t="s">
        <v>5</v>
      </c>
      <c r="E14408" s="22" t="s">
        <v>15</v>
      </c>
      <c r="F14408" s="22" t="s">
        <v>19</v>
      </c>
      <c r="G14408" s="1">
        <v>881386.45</v>
      </c>
    </row>
    <row r="14409" spans="2:7">
      <c r="B14409" s="22" t="s">
        <v>272</v>
      </c>
      <c r="C14409" s="22" t="s">
        <v>7</v>
      </c>
      <c r="D14409" s="22" t="s">
        <v>5</v>
      </c>
      <c r="E14409" s="22" t="s">
        <v>15</v>
      </c>
      <c r="F14409" s="22" t="s">
        <v>20</v>
      </c>
      <c r="G14409" s="1">
        <v>305543.8</v>
      </c>
    </row>
    <row r="14410" spans="2:7">
      <c r="B14410" s="22" t="s">
        <v>272</v>
      </c>
      <c r="C14410" s="22" t="s">
        <v>7</v>
      </c>
      <c r="D14410" s="22" t="s">
        <v>5</v>
      </c>
      <c r="E14410" s="22" t="s">
        <v>15</v>
      </c>
      <c r="F14410" s="22" t="s">
        <v>21</v>
      </c>
      <c r="G14410" s="1">
        <v>26413.25</v>
      </c>
    </row>
    <row r="14411" spans="2:7">
      <c r="B14411" s="22" t="s">
        <v>272</v>
      </c>
      <c r="C14411" s="22" t="s">
        <v>7</v>
      </c>
      <c r="D14411" s="22" t="s">
        <v>5</v>
      </c>
      <c r="E14411" s="22" t="s">
        <v>15</v>
      </c>
      <c r="F14411" s="22" t="s">
        <v>22</v>
      </c>
      <c r="G14411" s="1">
        <v>14023.24</v>
      </c>
    </row>
    <row r="14412" spans="2:7">
      <c r="B14412" s="22" t="s">
        <v>272</v>
      </c>
      <c r="C14412" s="22" t="s">
        <v>7</v>
      </c>
      <c r="D14412" s="22" t="s">
        <v>5</v>
      </c>
      <c r="E14412" s="22" t="s">
        <v>15</v>
      </c>
      <c r="F14412" s="22" t="s">
        <v>23</v>
      </c>
      <c r="G14412" s="1">
        <v>29760.12</v>
      </c>
    </row>
    <row r="14413" spans="2:7">
      <c r="B14413" s="22" t="s">
        <v>272</v>
      </c>
      <c r="C14413" s="22" t="s">
        <v>7</v>
      </c>
      <c r="D14413" s="22" t="s">
        <v>5</v>
      </c>
      <c r="E14413" s="22" t="s">
        <v>15</v>
      </c>
      <c r="F14413" s="22" t="s">
        <v>24</v>
      </c>
      <c r="G14413" s="1">
        <v>58706.09</v>
      </c>
    </row>
    <row r="14414" spans="2:7">
      <c r="B14414" s="22" t="s">
        <v>272</v>
      </c>
      <c r="C14414" s="22" t="s">
        <v>7</v>
      </c>
      <c r="D14414" s="22" t="s">
        <v>5</v>
      </c>
      <c r="E14414" s="22" t="s">
        <v>15</v>
      </c>
      <c r="F14414" s="22" t="s">
        <v>25</v>
      </c>
      <c r="G14414" s="1">
        <v>878249.52</v>
      </c>
    </row>
    <row r="14415" spans="2:7">
      <c r="B14415" s="22" t="s">
        <v>272</v>
      </c>
      <c r="C14415" s="22" t="s">
        <v>7</v>
      </c>
      <c r="D14415" s="22" t="s">
        <v>5</v>
      </c>
      <c r="E14415" s="22" t="s">
        <v>15</v>
      </c>
      <c r="F14415" s="22" t="s">
        <v>26</v>
      </c>
      <c r="G14415" s="1">
        <v>800147.8</v>
      </c>
    </row>
    <row r="14416" spans="2:7">
      <c r="B14416" s="22" t="s">
        <v>272</v>
      </c>
      <c r="C14416" s="22" t="s">
        <v>7</v>
      </c>
      <c r="D14416" s="22" t="s">
        <v>5</v>
      </c>
      <c r="E14416" s="22" t="s">
        <v>28</v>
      </c>
      <c r="F14416" s="22" t="s">
        <v>29</v>
      </c>
      <c r="G14416" s="1">
        <v>481417.49</v>
      </c>
    </row>
    <row r="14417" spans="2:7">
      <c r="B14417" s="22" t="s">
        <v>272</v>
      </c>
      <c r="C14417" s="22" t="s">
        <v>7</v>
      </c>
      <c r="D14417" s="22" t="s">
        <v>5</v>
      </c>
      <c r="E14417" s="22" t="s">
        <v>28</v>
      </c>
      <c r="F14417" s="22" t="s">
        <v>30</v>
      </c>
      <c r="G14417" s="1">
        <v>69128.08</v>
      </c>
    </row>
    <row r="14418" spans="2:7">
      <c r="B14418" s="22" t="s">
        <v>272</v>
      </c>
      <c r="C14418" s="22" t="s">
        <v>7</v>
      </c>
      <c r="D14418" s="22" t="s">
        <v>5</v>
      </c>
      <c r="E14418" s="22" t="s">
        <v>28</v>
      </c>
      <c r="F14418" s="22" t="s">
        <v>31</v>
      </c>
      <c r="G14418" s="1">
        <v>7245.02</v>
      </c>
    </row>
    <row r="14419" spans="2:7">
      <c r="B14419" s="22" t="s">
        <v>272</v>
      </c>
      <c r="C14419" s="22" t="s">
        <v>7</v>
      </c>
      <c r="D14419" s="22" t="s">
        <v>5</v>
      </c>
      <c r="E14419" s="22" t="s">
        <v>28</v>
      </c>
      <c r="F14419" s="22" t="s">
        <v>32</v>
      </c>
      <c r="G14419" s="1">
        <v>11642.99</v>
      </c>
    </row>
    <row r="14420" spans="2:7">
      <c r="B14420" s="22" t="s">
        <v>272</v>
      </c>
      <c r="C14420" s="22" t="s">
        <v>7</v>
      </c>
      <c r="D14420" s="22" t="s">
        <v>5</v>
      </c>
      <c r="E14420" s="22" t="s">
        <v>28</v>
      </c>
      <c r="F14420" s="22" t="s">
        <v>33</v>
      </c>
      <c r="G14420" s="1">
        <v>93358.12</v>
      </c>
    </row>
    <row r="14421" spans="2:7">
      <c r="B14421" s="22" t="s">
        <v>272</v>
      </c>
      <c r="C14421" s="22" t="s">
        <v>7</v>
      </c>
      <c r="D14421" s="22" t="s">
        <v>5</v>
      </c>
      <c r="E14421" s="22" t="s">
        <v>34</v>
      </c>
      <c r="F14421" s="22" t="s">
        <v>36</v>
      </c>
      <c r="G14421" s="1">
        <v>9255.4</v>
      </c>
    </row>
    <row r="14422" spans="2:7">
      <c r="B14422" s="22" t="s">
        <v>272</v>
      </c>
      <c r="C14422" s="22" t="s">
        <v>7</v>
      </c>
      <c r="D14422" s="22" t="s">
        <v>5</v>
      </c>
      <c r="E14422" s="22" t="s">
        <v>34</v>
      </c>
      <c r="F14422" s="22" t="s">
        <v>37</v>
      </c>
      <c r="G14422" s="1">
        <v>92.22</v>
      </c>
    </row>
    <row r="14423" spans="2:7">
      <c r="B14423" s="22" t="s">
        <v>272</v>
      </c>
      <c r="C14423" s="22" t="s">
        <v>7</v>
      </c>
      <c r="D14423" s="22" t="s">
        <v>5</v>
      </c>
      <c r="E14423" s="22" t="s">
        <v>34</v>
      </c>
      <c r="F14423" s="22" t="s">
        <v>64</v>
      </c>
      <c r="G14423" s="1">
        <v>2483</v>
      </c>
    </row>
    <row r="14424" spans="2:7">
      <c r="B14424" s="22" t="s">
        <v>272</v>
      </c>
      <c r="C14424" s="22" t="s">
        <v>7</v>
      </c>
      <c r="D14424" s="22" t="s">
        <v>5</v>
      </c>
      <c r="E14424" s="22" t="s">
        <v>34</v>
      </c>
      <c r="F14424" s="22" t="s">
        <v>73</v>
      </c>
      <c r="G14424" s="1">
        <v>133443.01</v>
      </c>
    </row>
    <row r="14425" spans="2:7">
      <c r="B14425" s="22" t="s">
        <v>272</v>
      </c>
      <c r="C14425" s="22" t="s">
        <v>7</v>
      </c>
      <c r="D14425" s="22" t="s">
        <v>5</v>
      </c>
      <c r="E14425" s="22" t="s">
        <v>34</v>
      </c>
      <c r="F14425" s="22" t="s">
        <v>38</v>
      </c>
      <c r="G14425" s="1">
        <v>140127.45000000001</v>
      </c>
    </row>
    <row r="14426" spans="2:7">
      <c r="B14426" s="22" t="s">
        <v>272</v>
      </c>
      <c r="C14426" s="22" t="s">
        <v>7</v>
      </c>
      <c r="D14426" s="22" t="s">
        <v>5</v>
      </c>
      <c r="E14426" s="22" t="s">
        <v>34</v>
      </c>
      <c r="F14426" s="22" t="s">
        <v>39</v>
      </c>
      <c r="G14426" s="1">
        <v>79814.820000000007</v>
      </c>
    </row>
    <row r="14427" spans="2:7">
      <c r="B14427" s="22" t="s">
        <v>272</v>
      </c>
      <c r="C14427" s="22" t="s">
        <v>7</v>
      </c>
      <c r="D14427" s="22" t="s">
        <v>5</v>
      </c>
      <c r="E14427" s="22" t="s">
        <v>34</v>
      </c>
      <c r="F14427" s="22" t="s">
        <v>40</v>
      </c>
      <c r="G14427" s="1">
        <v>26422.09</v>
      </c>
    </row>
    <row r="14428" spans="2:7">
      <c r="B14428" s="22" t="s">
        <v>272</v>
      </c>
      <c r="C14428" s="22" t="s">
        <v>7</v>
      </c>
      <c r="D14428" s="22" t="s">
        <v>5</v>
      </c>
      <c r="E14428" s="22" t="s">
        <v>34</v>
      </c>
      <c r="F14428" s="22" t="s">
        <v>41</v>
      </c>
      <c r="G14428" s="1">
        <v>15370.19</v>
      </c>
    </row>
    <row r="14429" spans="2:7">
      <c r="B14429" s="22" t="s">
        <v>272</v>
      </c>
      <c r="C14429" s="22" t="s">
        <v>7</v>
      </c>
      <c r="D14429" s="22" t="s">
        <v>5</v>
      </c>
      <c r="E14429" s="22" t="s">
        <v>34</v>
      </c>
      <c r="F14429" s="22" t="s">
        <v>65</v>
      </c>
      <c r="G14429" s="1">
        <v>68.739999999999995</v>
      </c>
    </row>
    <row r="14430" spans="2:7">
      <c r="B14430" s="22" t="s">
        <v>272</v>
      </c>
      <c r="C14430" s="22" t="s">
        <v>7</v>
      </c>
      <c r="D14430" s="22" t="s">
        <v>5</v>
      </c>
      <c r="E14430" s="22" t="s">
        <v>34</v>
      </c>
      <c r="F14430" s="22" t="s">
        <v>42</v>
      </c>
      <c r="G14430" s="1">
        <v>100</v>
      </c>
    </row>
    <row r="14431" spans="2:7">
      <c r="B14431" s="22" t="s">
        <v>272</v>
      </c>
      <c r="C14431" s="22" t="s">
        <v>7</v>
      </c>
      <c r="D14431" s="22" t="s">
        <v>5</v>
      </c>
      <c r="E14431" s="22" t="s">
        <v>34</v>
      </c>
      <c r="F14431" s="22" t="s">
        <v>45</v>
      </c>
      <c r="G14431" s="1">
        <v>84685.78</v>
      </c>
    </row>
    <row r="14432" spans="2:7">
      <c r="B14432" s="22" t="s">
        <v>272</v>
      </c>
      <c r="C14432" s="22" t="s">
        <v>7</v>
      </c>
      <c r="D14432" s="22" t="s">
        <v>5</v>
      </c>
      <c r="E14432" s="22" t="s">
        <v>34</v>
      </c>
      <c r="F14432" s="22" t="s">
        <v>46</v>
      </c>
      <c r="G14432" s="1">
        <v>2822.69</v>
      </c>
    </row>
    <row r="14433" spans="2:7">
      <c r="B14433" s="22" t="s">
        <v>272</v>
      </c>
      <c r="C14433" s="22" t="s">
        <v>7</v>
      </c>
      <c r="D14433" s="22" t="s">
        <v>5</v>
      </c>
      <c r="E14433" s="22" t="s">
        <v>34</v>
      </c>
      <c r="F14433" s="22" t="s">
        <v>47</v>
      </c>
      <c r="G14433" s="1">
        <v>46392.38</v>
      </c>
    </row>
    <row r="14434" spans="2:7">
      <c r="B14434" s="22" t="s">
        <v>272</v>
      </c>
      <c r="C14434" s="22" t="s">
        <v>7</v>
      </c>
      <c r="D14434" s="22" t="s">
        <v>5</v>
      </c>
      <c r="E14434" s="22" t="s">
        <v>34</v>
      </c>
      <c r="F14434" s="22" t="s">
        <v>48</v>
      </c>
      <c r="G14434" s="1">
        <v>4160.55</v>
      </c>
    </row>
    <row r="14435" spans="2:7">
      <c r="B14435" s="22" t="s">
        <v>272</v>
      </c>
      <c r="C14435" s="22" t="s">
        <v>7</v>
      </c>
      <c r="D14435" s="22" t="s">
        <v>5</v>
      </c>
      <c r="E14435" s="22" t="s">
        <v>34</v>
      </c>
      <c r="F14435" s="22" t="s">
        <v>75</v>
      </c>
      <c r="G14435" s="1">
        <v>5751.05</v>
      </c>
    </row>
    <row r="14436" spans="2:7">
      <c r="B14436" s="22" t="s">
        <v>272</v>
      </c>
      <c r="C14436" s="22" t="s">
        <v>7</v>
      </c>
      <c r="D14436" s="22" t="s">
        <v>5</v>
      </c>
      <c r="E14436" s="22" t="s">
        <v>34</v>
      </c>
      <c r="F14436" s="22" t="s">
        <v>88</v>
      </c>
      <c r="G14436" s="1">
        <v>2332.54</v>
      </c>
    </row>
    <row r="14437" spans="2:7">
      <c r="B14437" s="22" t="s">
        <v>272</v>
      </c>
      <c r="C14437" s="22" t="s">
        <v>7</v>
      </c>
      <c r="D14437" s="22" t="s">
        <v>5</v>
      </c>
      <c r="E14437" s="22" t="s">
        <v>34</v>
      </c>
      <c r="F14437" s="22" t="s">
        <v>66</v>
      </c>
      <c r="G14437" s="1">
        <v>67575.41</v>
      </c>
    </row>
    <row r="14438" spans="2:7">
      <c r="B14438" s="22" t="s">
        <v>272</v>
      </c>
      <c r="C14438" s="22" t="s">
        <v>7</v>
      </c>
      <c r="D14438" s="22" t="s">
        <v>5</v>
      </c>
      <c r="E14438" s="22" t="s">
        <v>34</v>
      </c>
      <c r="F14438" s="22" t="s">
        <v>85</v>
      </c>
      <c r="G14438" s="1">
        <v>113.52</v>
      </c>
    </row>
    <row r="14439" spans="2:7">
      <c r="B14439" s="22" t="s">
        <v>272</v>
      </c>
      <c r="C14439" s="22" t="s">
        <v>7</v>
      </c>
      <c r="D14439" s="22" t="s">
        <v>5</v>
      </c>
      <c r="E14439" s="22" t="s">
        <v>34</v>
      </c>
      <c r="F14439" s="22" t="s">
        <v>49</v>
      </c>
      <c r="G14439" s="1">
        <v>166805.54</v>
      </c>
    </row>
    <row r="14440" spans="2:7">
      <c r="B14440" s="22" t="s">
        <v>272</v>
      </c>
      <c r="C14440" s="22" t="s">
        <v>7</v>
      </c>
      <c r="D14440" s="22" t="s">
        <v>5</v>
      </c>
      <c r="E14440" s="22" t="s">
        <v>34</v>
      </c>
      <c r="F14440" s="22" t="s">
        <v>50</v>
      </c>
      <c r="G14440" s="1">
        <v>186567.25</v>
      </c>
    </row>
    <row r="14441" spans="2:7">
      <c r="B14441" s="22" t="s">
        <v>272</v>
      </c>
      <c r="C14441" s="22" t="s">
        <v>7</v>
      </c>
      <c r="D14441" s="22" t="s">
        <v>5</v>
      </c>
      <c r="E14441" s="22" t="s">
        <v>34</v>
      </c>
      <c r="F14441" s="22" t="s">
        <v>51</v>
      </c>
      <c r="G14441" s="1">
        <v>109.32</v>
      </c>
    </row>
    <row r="14442" spans="2:7">
      <c r="B14442" s="22" t="s">
        <v>272</v>
      </c>
      <c r="C14442" s="22" t="s">
        <v>7</v>
      </c>
      <c r="D14442" s="22" t="s">
        <v>5</v>
      </c>
      <c r="E14442" s="22" t="s">
        <v>34</v>
      </c>
      <c r="F14442" s="22" t="s">
        <v>52</v>
      </c>
      <c r="G14442" s="1">
        <v>4855.95</v>
      </c>
    </row>
    <row r="14443" spans="2:7">
      <c r="B14443" s="22" t="s">
        <v>272</v>
      </c>
      <c r="C14443" s="22" t="s">
        <v>7</v>
      </c>
      <c r="D14443" s="22" t="s">
        <v>5</v>
      </c>
      <c r="E14443" s="22" t="s">
        <v>34</v>
      </c>
      <c r="F14443" s="22" t="s">
        <v>53</v>
      </c>
      <c r="G14443" s="1">
        <v>299768.08</v>
      </c>
    </row>
    <row r="14444" spans="2:7">
      <c r="B14444" s="22" t="s">
        <v>272</v>
      </c>
      <c r="C14444" s="22" t="s">
        <v>7</v>
      </c>
      <c r="D14444" s="22" t="s">
        <v>5</v>
      </c>
      <c r="E14444" s="22" t="s">
        <v>34</v>
      </c>
      <c r="F14444" s="22" t="s">
        <v>68</v>
      </c>
      <c r="G14444" s="1">
        <v>357510.42</v>
      </c>
    </row>
    <row r="14445" spans="2:7">
      <c r="B14445" s="22" t="s">
        <v>272</v>
      </c>
      <c r="C14445" s="22" t="s">
        <v>7</v>
      </c>
      <c r="D14445" s="22" t="s">
        <v>5</v>
      </c>
      <c r="E14445" s="22" t="s">
        <v>34</v>
      </c>
      <c r="F14445" s="22" t="s">
        <v>55</v>
      </c>
      <c r="G14445" s="1">
        <v>29339.08</v>
      </c>
    </row>
    <row r="14446" spans="2:7">
      <c r="B14446" s="22" t="s">
        <v>272</v>
      </c>
      <c r="C14446" s="22" t="s">
        <v>7</v>
      </c>
      <c r="D14446" s="22" t="s">
        <v>5</v>
      </c>
      <c r="E14446" s="22" t="s">
        <v>34</v>
      </c>
      <c r="F14446" s="22" t="s">
        <v>56</v>
      </c>
      <c r="G14446" s="1">
        <v>62682.6</v>
      </c>
    </row>
    <row r="14447" spans="2:7">
      <c r="B14447" s="22" t="s">
        <v>272</v>
      </c>
      <c r="C14447" s="22" t="s">
        <v>7</v>
      </c>
      <c r="D14447" s="22" t="s">
        <v>5</v>
      </c>
      <c r="E14447" s="22" t="s">
        <v>34</v>
      </c>
      <c r="F14447" s="22" t="s">
        <v>57</v>
      </c>
      <c r="G14447" s="1">
        <v>120762.89</v>
      </c>
    </row>
    <row r="14448" spans="2:7">
      <c r="B14448" s="22" t="s">
        <v>272</v>
      </c>
      <c r="C14448" s="22" t="s">
        <v>7</v>
      </c>
      <c r="D14448" s="22" t="s">
        <v>5</v>
      </c>
      <c r="E14448" s="22" t="s">
        <v>34</v>
      </c>
      <c r="F14448" s="22" t="s">
        <v>91</v>
      </c>
      <c r="G14448" s="1">
        <v>48107.41</v>
      </c>
    </row>
    <row r="14449" spans="2:7">
      <c r="B14449" s="22" t="s">
        <v>272</v>
      </c>
      <c r="C14449" s="22" t="s">
        <v>7</v>
      </c>
      <c r="D14449" s="22" t="s">
        <v>5</v>
      </c>
      <c r="E14449" s="22" t="s">
        <v>34</v>
      </c>
      <c r="F14449" s="22" t="s">
        <v>58</v>
      </c>
      <c r="G14449" s="1">
        <v>22645.37</v>
      </c>
    </row>
    <row r="14450" spans="2:7">
      <c r="B14450" s="22" t="s">
        <v>272</v>
      </c>
      <c r="C14450" s="22" t="s">
        <v>7</v>
      </c>
      <c r="D14450" s="22" t="s">
        <v>5</v>
      </c>
      <c r="E14450" s="22" t="s">
        <v>59</v>
      </c>
      <c r="F14450" s="22" t="s">
        <v>55</v>
      </c>
      <c r="G14450" s="1">
        <v>56546.22</v>
      </c>
    </row>
    <row r="14451" spans="2:7">
      <c r="B14451" s="22" t="s">
        <v>272</v>
      </c>
      <c r="C14451" s="22" t="s">
        <v>7</v>
      </c>
      <c r="D14451" s="22" t="s">
        <v>5</v>
      </c>
      <c r="E14451" s="22" t="s">
        <v>60</v>
      </c>
      <c r="F14451" s="22" t="s">
        <v>77</v>
      </c>
      <c r="G14451" s="1">
        <v>25492.080000000002</v>
      </c>
    </row>
    <row r="14452" spans="2:7">
      <c r="B14452" s="22" t="s">
        <v>272</v>
      </c>
      <c r="C14452" s="22" t="s">
        <v>7</v>
      </c>
      <c r="D14452" s="22" t="s">
        <v>5</v>
      </c>
      <c r="E14452" s="22" t="s">
        <v>60</v>
      </c>
      <c r="F14452" s="22" t="s">
        <v>78</v>
      </c>
      <c r="G14452" s="1">
        <v>12432.5</v>
      </c>
    </row>
    <row r="14453" spans="2:7">
      <c r="B14453" s="22" t="s">
        <v>272</v>
      </c>
      <c r="C14453" s="22" t="s">
        <v>7</v>
      </c>
      <c r="D14453" s="22" t="s">
        <v>5</v>
      </c>
      <c r="E14453" s="22" t="s">
        <v>60</v>
      </c>
      <c r="F14453" s="22" t="s">
        <v>79</v>
      </c>
      <c r="G14453" s="1">
        <v>10951.07</v>
      </c>
    </row>
    <row r="14454" spans="2:7">
      <c r="B14454" s="22" t="s">
        <v>272</v>
      </c>
      <c r="C14454" s="22" t="s">
        <v>7</v>
      </c>
      <c r="D14454" s="22" t="s">
        <v>5</v>
      </c>
      <c r="E14454" s="22" t="s">
        <v>60</v>
      </c>
      <c r="F14454" s="22" t="s">
        <v>62</v>
      </c>
      <c r="G14454" s="1">
        <v>260625.95</v>
      </c>
    </row>
    <row r="14455" spans="2:7">
      <c r="B14455" s="22" t="s">
        <v>272</v>
      </c>
      <c r="C14455" s="22" t="s">
        <v>7</v>
      </c>
      <c r="D14455" s="22" t="s">
        <v>7</v>
      </c>
      <c r="E14455" s="22" t="s">
        <v>5</v>
      </c>
      <c r="F14455" s="22" t="s">
        <v>6</v>
      </c>
      <c r="G14455" s="1">
        <v>308084.96000000002</v>
      </c>
    </row>
    <row r="14456" spans="2:7">
      <c r="B14456" s="22" t="s">
        <v>272</v>
      </c>
      <c r="C14456" s="22" t="s">
        <v>7</v>
      </c>
      <c r="D14456" s="22" t="s">
        <v>7</v>
      </c>
      <c r="E14456" s="22" t="s">
        <v>8</v>
      </c>
      <c r="F14456" s="22" t="s">
        <v>9</v>
      </c>
      <c r="G14456" s="1">
        <v>53158</v>
      </c>
    </row>
    <row r="14457" spans="2:7">
      <c r="B14457" s="22" t="s">
        <v>272</v>
      </c>
      <c r="C14457" s="22" t="s">
        <v>7</v>
      </c>
      <c r="D14457" s="22" t="s">
        <v>7</v>
      </c>
      <c r="E14457" s="22" t="s">
        <v>8</v>
      </c>
      <c r="F14457" s="22" t="s">
        <v>10</v>
      </c>
      <c r="G14457" s="1">
        <v>13110</v>
      </c>
    </row>
    <row r="14458" spans="2:7">
      <c r="B14458" s="22" t="s">
        <v>272</v>
      </c>
      <c r="C14458" s="22" t="s">
        <v>7</v>
      </c>
      <c r="D14458" s="22" t="s">
        <v>7</v>
      </c>
      <c r="E14458" s="22" t="s">
        <v>8</v>
      </c>
      <c r="F14458" s="22" t="s">
        <v>11</v>
      </c>
      <c r="G14458" s="1">
        <v>3516.38</v>
      </c>
    </row>
    <row r="14459" spans="2:7">
      <c r="B14459" s="22" t="s">
        <v>272</v>
      </c>
      <c r="C14459" s="22" t="s">
        <v>7</v>
      </c>
      <c r="D14459" s="22" t="s">
        <v>7</v>
      </c>
      <c r="E14459" s="22" t="s">
        <v>8</v>
      </c>
      <c r="F14459" s="22" t="s">
        <v>12</v>
      </c>
      <c r="G14459" s="1">
        <v>11948.99</v>
      </c>
    </row>
    <row r="14460" spans="2:7">
      <c r="B14460" s="22" t="s">
        <v>272</v>
      </c>
      <c r="C14460" s="22" t="s">
        <v>7</v>
      </c>
      <c r="D14460" s="22" t="s">
        <v>7</v>
      </c>
      <c r="E14460" s="22" t="s">
        <v>8</v>
      </c>
      <c r="F14460" s="22" t="s">
        <v>13</v>
      </c>
      <c r="G14460" s="1">
        <v>703.94</v>
      </c>
    </row>
    <row r="14461" spans="2:7">
      <c r="B14461" s="22" t="s">
        <v>272</v>
      </c>
      <c r="C14461" s="22" t="s">
        <v>7</v>
      </c>
      <c r="D14461" s="22" t="s">
        <v>7</v>
      </c>
      <c r="E14461" s="22" t="s">
        <v>14</v>
      </c>
      <c r="F14461" s="22" t="s">
        <v>9</v>
      </c>
      <c r="G14461" s="1">
        <v>80329.5</v>
      </c>
    </row>
    <row r="14462" spans="2:7">
      <c r="B14462" s="22" t="s">
        <v>272</v>
      </c>
      <c r="C14462" s="22" t="s">
        <v>7</v>
      </c>
      <c r="D14462" s="22" t="s">
        <v>7</v>
      </c>
      <c r="E14462" s="22" t="s">
        <v>14</v>
      </c>
      <c r="F14462" s="22" t="s">
        <v>10</v>
      </c>
      <c r="G14462" s="1">
        <v>1805.17</v>
      </c>
    </row>
    <row r="14463" spans="2:7">
      <c r="B14463" s="22" t="s">
        <v>272</v>
      </c>
      <c r="C14463" s="22" t="s">
        <v>7</v>
      </c>
      <c r="D14463" s="22" t="s">
        <v>7</v>
      </c>
      <c r="E14463" s="22" t="s">
        <v>14</v>
      </c>
      <c r="F14463" s="22" t="s">
        <v>11</v>
      </c>
      <c r="G14463" s="1">
        <v>580.65</v>
      </c>
    </row>
    <row r="14464" spans="2:7">
      <c r="B14464" s="22" t="s">
        <v>272</v>
      </c>
      <c r="C14464" s="22" t="s">
        <v>7</v>
      </c>
      <c r="D14464" s="22" t="s">
        <v>7</v>
      </c>
      <c r="E14464" s="22" t="s">
        <v>14</v>
      </c>
      <c r="F14464" s="22" t="s">
        <v>12</v>
      </c>
      <c r="G14464" s="1">
        <v>174298.73</v>
      </c>
    </row>
    <row r="14465" spans="2:7">
      <c r="B14465" s="22" t="s">
        <v>272</v>
      </c>
      <c r="C14465" s="22" t="s">
        <v>7</v>
      </c>
      <c r="D14465" s="22" t="s">
        <v>7</v>
      </c>
      <c r="E14465" s="22" t="s">
        <v>14</v>
      </c>
      <c r="F14465" s="22" t="s">
        <v>13</v>
      </c>
      <c r="G14465" s="1">
        <v>1178</v>
      </c>
    </row>
    <row r="14466" spans="2:7">
      <c r="B14466" s="22" t="s">
        <v>272</v>
      </c>
      <c r="C14466" s="22" t="s">
        <v>7</v>
      </c>
      <c r="D14466" s="22" t="s">
        <v>7</v>
      </c>
      <c r="E14466" s="22" t="s">
        <v>15</v>
      </c>
      <c r="F14466" s="22" t="s">
        <v>17</v>
      </c>
      <c r="G14466" s="1">
        <v>6255.1</v>
      </c>
    </row>
    <row r="14467" spans="2:7">
      <c r="B14467" s="22" t="s">
        <v>272</v>
      </c>
      <c r="C14467" s="22" t="s">
        <v>7</v>
      </c>
      <c r="D14467" s="22" t="s">
        <v>7</v>
      </c>
      <c r="E14467" s="22" t="s">
        <v>15</v>
      </c>
      <c r="F14467" s="22" t="s">
        <v>18</v>
      </c>
      <c r="G14467" s="1">
        <v>19303.8</v>
      </c>
    </row>
    <row r="14468" spans="2:7">
      <c r="B14468" s="22" t="s">
        <v>272</v>
      </c>
      <c r="C14468" s="22" t="s">
        <v>7</v>
      </c>
      <c r="D14468" s="22" t="s">
        <v>7</v>
      </c>
      <c r="E14468" s="22" t="s">
        <v>15</v>
      </c>
      <c r="F14468" s="22" t="s">
        <v>19</v>
      </c>
      <c r="G14468" s="1">
        <v>10351.68</v>
      </c>
    </row>
    <row r="14469" spans="2:7">
      <c r="B14469" s="22" t="s">
        <v>272</v>
      </c>
      <c r="C14469" s="22" t="s">
        <v>7</v>
      </c>
      <c r="D14469" s="22" t="s">
        <v>7</v>
      </c>
      <c r="E14469" s="22" t="s">
        <v>15</v>
      </c>
      <c r="F14469" s="22" t="s">
        <v>20</v>
      </c>
      <c r="G14469" s="1">
        <v>16876.150000000001</v>
      </c>
    </row>
    <row r="14470" spans="2:7">
      <c r="B14470" s="22" t="s">
        <v>272</v>
      </c>
      <c r="C14470" s="22" t="s">
        <v>7</v>
      </c>
      <c r="D14470" s="22" t="s">
        <v>7</v>
      </c>
      <c r="E14470" s="22" t="s">
        <v>15</v>
      </c>
      <c r="F14470" s="22" t="s">
        <v>21</v>
      </c>
      <c r="G14470" s="1">
        <v>447.07</v>
      </c>
    </row>
    <row r="14471" spans="2:7">
      <c r="B14471" s="22" t="s">
        <v>272</v>
      </c>
      <c r="C14471" s="22" t="s">
        <v>7</v>
      </c>
      <c r="D14471" s="22" t="s">
        <v>7</v>
      </c>
      <c r="E14471" s="22" t="s">
        <v>15</v>
      </c>
      <c r="F14471" s="22" t="s">
        <v>22</v>
      </c>
      <c r="G14471" s="1">
        <v>1386.71</v>
      </c>
    </row>
    <row r="14472" spans="2:7">
      <c r="B14472" s="22" t="s">
        <v>272</v>
      </c>
      <c r="C14472" s="22" t="s">
        <v>7</v>
      </c>
      <c r="D14472" s="22" t="s">
        <v>7</v>
      </c>
      <c r="E14472" s="22" t="s">
        <v>15</v>
      </c>
      <c r="F14472" s="22" t="s">
        <v>23</v>
      </c>
      <c r="G14472" s="1">
        <v>537.77</v>
      </c>
    </row>
    <row r="14473" spans="2:7">
      <c r="B14473" s="22" t="s">
        <v>272</v>
      </c>
      <c r="C14473" s="22" t="s">
        <v>7</v>
      </c>
      <c r="D14473" s="22" t="s">
        <v>7</v>
      </c>
      <c r="E14473" s="22" t="s">
        <v>15</v>
      </c>
      <c r="F14473" s="22" t="s">
        <v>24</v>
      </c>
      <c r="G14473" s="1">
        <v>2019.65</v>
      </c>
    </row>
    <row r="14474" spans="2:7">
      <c r="B14474" s="22" t="s">
        <v>272</v>
      </c>
      <c r="C14474" s="22" t="s">
        <v>7</v>
      </c>
      <c r="D14474" s="22" t="s">
        <v>7</v>
      </c>
      <c r="E14474" s="22" t="s">
        <v>15</v>
      </c>
      <c r="F14474" s="22" t="s">
        <v>25</v>
      </c>
      <c r="G14474" s="1">
        <v>31826.19</v>
      </c>
    </row>
    <row r="14475" spans="2:7">
      <c r="B14475" s="22" t="s">
        <v>272</v>
      </c>
      <c r="C14475" s="22" t="s">
        <v>7</v>
      </c>
      <c r="D14475" s="22" t="s">
        <v>7</v>
      </c>
      <c r="E14475" s="22" t="s">
        <v>15</v>
      </c>
      <c r="F14475" s="22" t="s">
        <v>26</v>
      </c>
      <c r="G14475" s="1">
        <v>21428.75</v>
      </c>
    </row>
    <row r="14476" spans="2:7">
      <c r="B14476" s="22" t="s">
        <v>272</v>
      </c>
      <c r="C14476" s="22" t="s">
        <v>7</v>
      </c>
      <c r="D14476" s="22" t="s">
        <v>7</v>
      </c>
      <c r="E14476" s="22" t="s">
        <v>28</v>
      </c>
      <c r="F14476" s="22" t="s">
        <v>29</v>
      </c>
      <c r="G14476" s="1">
        <v>30116.57</v>
      </c>
    </row>
    <row r="14477" spans="2:7">
      <c r="B14477" s="22" t="s">
        <v>272</v>
      </c>
      <c r="C14477" s="22" t="s">
        <v>7</v>
      </c>
      <c r="D14477" s="22" t="s">
        <v>7</v>
      </c>
      <c r="E14477" s="22" t="s">
        <v>28</v>
      </c>
      <c r="F14477" s="22" t="s">
        <v>30</v>
      </c>
      <c r="G14477" s="1">
        <v>325.95</v>
      </c>
    </row>
    <row r="14478" spans="2:7">
      <c r="B14478" s="22" t="s">
        <v>272</v>
      </c>
      <c r="C14478" s="22" t="s">
        <v>7</v>
      </c>
      <c r="D14478" s="22" t="s">
        <v>7</v>
      </c>
      <c r="E14478" s="22" t="s">
        <v>28</v>
      </c>
      <c r="F14478" s="22" t="s">
        <v>32</v>
      </c>
      <c r="G14478" s="1">
        <v>28837.1</v>
      </c>
    </row>
    <row r="14479" spans="2:7">
      <c r="B14479" s="22" t="s">
        <v>272</v>
      </c>
      <c r="C14479" s="22" t="s">
        <v>7</v>
      </c>
      <c r="D14479" s="22" t="s">
        <v>7</v>
      </c>
      <c r="E14479" s="22" t="s">
        <v>28</v>
      </c>
      <c r="F14479" s="22" t="s">
        <v>33</v>
      </c>
      <c r="G14479" s="1">
        <v>30940.51</v>
      </c>
    </row>
    <row r="14480" spans="2:7">
      <c r="B14480" s="22" t="s">
        <v>272</v>
      </c>
      <c r="C14480" s="22" t="s">
        <v>7</v>
      </c>
      <c r="D14480" s="22" t="s">
        <v>7</v>
      </c>
      <c r="E14480" s="22" t="s">
        <v>34</v>
      </c>
      <c r="F14480" s="22" t="s">
        <v>38</v>
      </c>
      <c r="G14480" s="1">
        <v>-4439.84</v>
      </c>
    </row>
    <row r="14481" spans="2:7">
      <c r="B14481" s="22" t="s">
        <v>272</v>
      </c>
      <c r="C14481" s="22" t="s">
        <v>7</v>
      </c>
      <c r="D14481" s="22" t="s">
        <v>7</v>
      </c>
      <c r="E14481" s="22" t="s">
        <v>34</v>
      </c>
      <c r="F14481" s="22" t="s">
        <v>39</v>
      </c>
      <c r="G14481" s="1">
        <v>37430.870000000003</v>
      </c>
    </row>
    <row r="14482" spans="2:7">
      <c r="B14482" s="22" t="s">
        <v>272</v>
      </c>
      <c r="C14482" s="22" t="s">
        <v>7</v>
      </c>
      <c r="D14482" s="22" t="s">
        <v>7</v>
      </c>
      <c r="E14482" s="22" t="s">
        <v>34</v>
      </c>
      <c r="F14482" s="22" t="s">
        <v>47</v>
      </c>
      <c r="G14482" s="1">
        <v>2962.64</v>
      </c>
    </row>
    <row r="14483" spans="2:7">
      <c r="B14483" s="22" t="s">
        <v>272</v>
      </c>
      <c r="C14483" s="22" t="s">
        <v>7</v>
      </c>
      <c r="D14483" s="22" t="s">
        <v>7</v>
      </c>
      <c r="E14483" s="22" t="s">
        <v>34</v>
      </c>
      <c r="F14483" s="22" t="s">
        <v>88</v>
      </c>
      <c r="G14483" s="1">
        <v>27644.91</v>
      </c>
    </row>
    <row r="14484" spans="2:7">
      <c r="B14484" s="22" t="s">
        <v>272</v>
      </c>
      <c r="C14484" s="22" t="s">
        <v>7</v>
      </c>
      <c r="D14484" s="22" t="s">
        <v>7</v>
      </c>
      <c r="E14484" s="22" t="s">
        <v>34</v>
      </c>
      <c r="F14484" s="22" t="s">
        <v>66</v>
      </c>
      <c r="G14484" s="1">
        <v>12504.29</v>
      </c>
    </row>
    <row r="14485" spans="2:7">
      <c r="B14485" s="22" t="s">
        <v>272</v>
      </c>
      <c r="C14485" s="22" t="s">
        <v>7</v>
      </c>
      <c r="D14485" s="22" t="s">
        <v>7</v>
      </c>
      <c r="E14485" s="22" t="s">
        <v>34</v>
      </c>
      <c r="F14485" s="22" t="s">
        <v>50</v>
      </c>
      <c r="G14485" s="1">
        <v>67569.009999999995</v>
      </c>
    </row>
    <row r="14486" spans="2:7">
      <c r="B14486" s="22" t="s">
        <v>272</v>
      </c>
      <c r="C14486" s="22" t="s">
        <v>7</v>
      </c>
      <c r="D14486" s="22" t="s">
        <v>7</v>
      </c>
      <c r="E14486" s="22" t="s">
        <v>34</v>
      </c>
      <c r="F14486" s="22" t="s">
        <v>55</v>
      </c>
      <c r="G14486" s="1">
        <v>14156.77</v>
      </c>
    </row>
    <row r="14487" spans="2:7">
      <c r="B14487" s="22" t="s">
        <v>272</v>
      </c>
      <c r="C14487" s="22" t="s">
        <v>7</v>
      </c>
      <c r="D14487" s="22" t="s">
        <v>7</v>
      </c>
      <c r="E14487" s="22" t="s">
        <v>34</v>
      </c>
      <c r="F14487" s="22" t="s">
        <v>56</v>
      </c>
      <c r="G14487" s="1">
        <v>62006.85</v>
      </c>
    </row>
    <row r="14488" spans="2:7">
      <c r="B14488" s="22" t="s">
        <v>272</v>
      </c>
      <c r="C14488" s="22" t="s">
        <v>7</v>
      </c>
      <c r="D14488" s="22" t="s">
        <v>7</v>
      </c>
      <c r="E14488" s="22" t="s">
        <v>34</v>
      </c>
      <c r="F14488" s="22" t="s">
        <v>58</v>
      </c>
      <c r="G14488" s="1">
        <v>6546.6</v>
      </c>
    </row>
    <row r="14489" spans="2:7">
      <c r="B14489" s="22" t="s">
        <v>272</v>
      </c>
      <c r="C14489" s="22" t="s">
        <v>7</v>
      </c>
      <c r="D14489" s="22" t="s">
        <v>7</v>
      </c>
      <c r="E14489" s="22" t="s">
        <v>59</v>
      </c>
      <c r="F14489" s="22" t="s">
        <v>55</v>
      </c>
      <c r="G14489" s="1">
        <v>21526.1</v>
      </c>
    </row>
    <row r="14490" spans="2:7">
      <c r="B14490" s="22" t="s">
        <v>273</v>
      </c>
      <c r="C14490" s="22" t="s">
        <v>7</v>
      </c>
      <c r="D14490" s="22" t="s">
        <v>5</v>
      </c>
      <c r="E14490" s="22" t="s">
        <v>7</v>
      </c>
      <c r="F14490" s="22" t="s">
        <v>6</v>
      </c>
      <c r="G14490" s="1">
        <v>-184587.87</v>
      </c>
    </row>
    <row r="14491" spans="2:7">
      <c r="B14491" s="22" t="s">
        <v>273</v>
      </c>
      <c r="C14491" s="22" t="s">
        <v>7</v>
      </c>
      <c r="D14491" s="22" t="s">
        <v>5</v>
      </c>
      <c r="E14491" s="22" t="s">
        <v>8</v>
      </c>
      <c r="F14491" s="22" t="s">
        <v>9</v>
      </c>
      <c r="G14491" s="1">
        <v>2777453.4</v>
      </c>
    </row>
    <row r="14492" spans="2:7">
      <c r="B14492" s="22" t="s">
        <v>273</v>
      </c>
      <c r="C14492" s="22" t="s">
        <v>7</v>
      </c>
      <c r="D14492" s="22" t="s">
        <v>5</v>
      </c>
      <c r="E14492" s="22" t="s">
        <v>8</v>
      </c>
      <c r="F14492" s="22" t="s">
        <v>10</v>
      </c>
      <c r="G14492" s="1">
        <v>15999.14</v>
      </c>
    </row>
    <row r="14493" spans="2:7">
      <c r="B14493" s="22" t="s">
        <v>273</v>
      </c>
      <c r="C14493" s="22" t="s">
        <v>7</v>
      </c>
      <c r="D14493" s="22" t="s">
        <v>5</v>
      </c>
      <c r="E14493" s="22" t="s">
        <v>8</v>
      </c>
      <c r="F14493" s="22" t="s">
        <v>11</v>
      </c>
      <c r="G14493" s="1">
        <v>2620.44</v>
      </c>
    </row>
    <row r="14494" spans="2:7">
      <c r="B14494" s="22" t="s">
        <v>273</v>
      </c>
      <c r="C14494" s="22" t="s">
        <v>7</v>
      </c>
      <c r="D14494" s="22" t="s">
        <v>5</v>
      </c>
      <c r="E14494" s="22" t="s">
        <v>8</v>
      </c>
      <c r="F14494" s="22" t="s">
        <v>12</v>
      </c>
      <c r="G14494" s="1">
        <v>115746.08</v>
      </c>
    </row>
    <row r="14495" spans="2:7">
      <c r="B14495" s="22" t="s">
        <v>273</v>
      </c>
      <c r="C14495" s="22" t="s">
        <v>7</v>
      </c>
      <c r="D14495" s="22" t="s">
        <v>5</v>
      </c>
      <c r="E14495" s="22" t="s">
        <v>8</v>
      </c>
      <c r="F14495" s="22" t="s">
        <v>13</v>
      </c>
      <c r="G14495" s="1">
        <v>39337.449999999997</v>
      </c>
    </row>
    <row r="14496" spans="2:7">
      <c r="B14496" s="22" t="s">
        <v>273</v>
      </c>
      <c r="C14496" s="22" t="s">
        <v>7</v>
      </c>
      <c r="D14496" s="22" t="s">
        <v>5</v>
      </c>
      <c r="E14496" s="22" t="s">
        <v>8</v>
      </c>
      <c r="F14496" s="22" t="s">
        <v>70</v>
      </c>
      <c r="G14496" s="1">
        <v>18785.86</v>
      </c>
    </row>
    <row r="14497" spans="2:7">
      <c r="B14497" s="22" t="s">
        <v>273</v>
      </c>
      <c r="C14497" s="22" t="s">
        <v>7</v>
      </c>
      <c r="D14497" s="22" t="s">
        <v>5</v>
      </c>
      <c r="E14497" s="22" t="s">
        <v>14</v>
      </c>
      <c r="F14497" s="22" t="s">
        <v>9</v>
      </c>
      <c r="G14497" s="1">
        <v>1016737.2</v>
      </c>
    </row>
    <row r="14498" spans="2:7">
      <c r="B14498" s="22" t="s">
        <v>273</v>
      </c>
      <c r="C14498" s="22" t="s">
        <v>7</v>
      </c>
      <c r="D14498" s="22" t="s">
        <v>5</v>
      </c>
      <c r="E14498" s="22" t="s">
        <v>14</v>
      </c>
      <c r="F14498" s="22" t="s">
        <v>10</v>
      </c>
      <c r="G14498" s="1">
        <v>31517.97</v>
      </c>
    </row>
    <row r="14499" spans="2:7">
      <c r="B14499" s="22" t="s">
        <v>273</v>
      </c>
      <c r="C14499" s="22" t="s">
        <v>7</v>
      </c>
      <c r="D14499" s="22" t="s">
        <v>5</v>
      </c>
      <c r="E14499" s="22" t="s">
        <v>14</v>
      </c>
      <c r="F14499" s="22" t="s">
        <v>11</v>
      </c>
      <c r="G14499" s="1">
        <v>50281.4</v>
      </c>
    </row>
    <row r="14500" spans="2:7">
      <c r="B14500" s="22" t="s">
        <v>273</v>
      </c>
      <c r="C14500" s="22" t="s">
        <v>7</v>
      </c>
      <c r="D14500" s="22" t="s">
        <v>5</v>
      </c>
      <c r="E14500" s="22" t="s">
        <v>14</v>
      </c>
      <c r="F14500" s="22" t="s">
        <v>12</v>
      </c>
      <c r="G14500" s="1">
        <v>5647.1</v>
      </c>
    </row>
    <row r="14501" spans="2:7">
      <c r="B14501" s="22" t="s">
        <v>273</v>
      </c>
      <c r="C14501" s="22" t="s">
        <v>7</v>
      </c>
      <c r="D14501" s="22" t="s">
        <v>5</v>
      </c>
      <c r="E14501" s="22" t="s">
        <v>14</v>
      </c>
      <c r="F14501" s="22" t="s">
        <v>13</v>
      </c>
      <c r="G14501" s="1">
        <v>1347.24</v>
      </c>
    </row>
    <row r="14502" spans="2:7">
      <c r="B14502" s="22" t="s">
        <v>273</v>
      </c>
      <c r="C14502" s="22" t="s">
        <v>7</v>
      </c>
      <c r="D14502" s="22" t="s">
        <v>5</v>
      </c>
      <c r="E14502" s="22" t="s">
        <v>15</v>
      </c>
      <c r="F14502" s="22" t="s">
        <v>17</v>
      </c>
      <c r="G14502" s="1">
        <v>230944.04</v>
      </c>
    </row>
    <row r="14503" spans="2:7">
      <c r="B14503" s="22" t="s">
        <v>273</v>
      </c>
      <c r="C14503" s="22" t="s">
        <v>7</v>
      </c>
      <c r="D14503" s="22" t="s">
        <v>5</v>
      </c>
      <c r="E14503" s="22" t="s">
        <v>15</v>
      </c>
      <c r="F14503" s="22" t="s">
        <v>18</v>
      </c>
      <c r="G14503" s="1">
        <v>83718.97</v>
      </c>
    </row>
    <row r="14504" spans="2:7">
      <c r="B14504" s="22" t="s">
        <v>273</v>
      </c>
      <c r="C14504" s="22" t="s">
        <v>7</v>
      </c>
      <c r="D14504" s="22" t="s">
        <v>5</v>
      </c>
      <c r="E14504" s="22" t="s">
        <v>15</v>
      </c>
      <c r="F14504" s="22" t="s">
        <v>19</v>
      </c>
      <c r="G14504" s="1">
        <v>463898.35</v>
      </c>
    </row>
    <row r="14505" spans="2:7">
      <c r="B14505" s="22" t="s">
        <v>273</v>
      </c>
      <c r="C14505" s="22" t="s">
        <v>7</v>
      </c>
      <c r="D14505" s="22" t="s">
        <v>5</v>
      </c>
      <c r="E14505" s="22" t="s">
        <v>15</v>
      </c>
      <c r="F14505" s="22" t="s">
        <v>20</v>
      </c>
      <c r="G14505" s="1">
        <v>134147.01999999999</v>
      </c>
    </row>
    <row r="14506" spans="2:7">
      <c r="B14506" s="22" t="s">
        <v>273</v>
      </c>
      <c r="C14506" s="22" t="s">
        <v>7</v>
      </c>
      <c r="D14506" s="22" t="s">
        <v>5</v>
      </c>
      <c r="E14506" s="22" t="s">
        <v>15</v>
      </c>
      <c r="F14506" s="22" t="s">
        <v>21</v>
      </c>
      <c r="G14506" s="1">
        <v>9818.89</v>
      </c>
    </row>
    <row r="14507" spans="2:7">
      <c r="B14507" s="22" t="s">
        <v>273</v>
      </c>
      <c r="C14507" s="22" t="s">
        <v>7</v>
      </c>
      <c r="D14507" s="22" t="s">
        <v>5</v>
      </c>
      <c r="E14507" s="22" t="s">
        <v>15</v>
      </c>
      <c r="F14507" s="22" t="s">
        <v>22</v>
      </c>
      <c r="G14507" s="1">
        <v>4369.18</v>
      </c>
    </row>
    <row r="14508" spans="2:7">
      <c r="B14508" s="22" t="s">
        <v>273</v>
      </c>
      <c r="C14508" s="22" t="s">
        <v>7</v>
      </c>
      <c r="D14508" s="22" t="s">
        <v>5</v>
      </c>
      <c r="E14508" s="22" t="s">
        <v>15</v>
      </c>
      <c r="F14508" s="22" t="s">
        <v>23</v>
      </c>
      <c r="G14508" s="1">
        <v>21424.78</v>
      </c>
    </row>
    <row r="14509" spans="2:7">
      <c r="B14509" s="22" t="s">
        <v>273</v>
      </c>
      <c r="C14509" s="22" t="s">
        <v>7</v>
      </c>
      <c r="D14509" s="22" t="s">
        <v>5</v>
      </c>
      <c r="E14509" s="22" t="s">
        <v>15</v>
      </c>
      <c r="F14509" s="22" t="s">
        <v>24</v>
      </c>
      <c r="G14509" s="1">
        <v>29973.759999999998</v>
      </c>
    </row>
    <row r="14510" spans="2:7">
      <c r="B14510" s="22" t="s">
        <v>273</v>
      </c>
      <c r="C14510" s="22" t="s">
        <v>7</v>
      </c>
      <c r="D14510" s="22" t="s">
        <v>5</v>
      </c>
      <c r="E14510" s="22" t="s">
        <v>15</v>
      </c>
      <c r="F14510" s="22" t="s">
        <v>25</v>
      </c>
      <c r="G14510" s="1">
        <v>490613.18</v>
      </c>
    </row>
    <row r="14511" spans="2:7">
      <c r="B14511" s="22" t="s">
        <v>273</v>
      </c>
      <c r="C14511" s="22" t="s">
        <v>7</v>
      </c>
      <c r="D14511" s="22" t="s">
        <v>5</v>
      </c>
      <c r="E14511" s="22" t="s">
        <v>15</v>
      </c>
      <c r="F14511" s="22" t="s">
        <v>26</v>
      </c>
      <c r="G14511" s="1">
        <v>377546.09</v>
      </c>
    </row>
    <row r="14512" spans="2:7">
      <c r="B14512" s="22" t="s">
        <v>273</v>
      </c>
      <c r="C14512" s="22" t="s">
        <v>7</v>
      </c>
      <c r="D14512" s="22" t="s">
        <v>5</v>
      </c>
      <c r="E14512" s="22" t="s">
        <v>15</v>
      </c>
      <c r="F14512" s="22" t="s">
        <v>27</v>
      </c>
      <c r="G14512" s="1">
        <v>4522.7</v>
      </c>
    </row>
    <row r="14513" spans="2:7">
      <c r="B14513" s="22" t="s">
        <v>273</v>
      </c>
      <c r="C14513" s="22" t="s">
        <v>7</v>
      </c>
      <c r="D14513" s="22" t="s">
        <v>5</v>
      </c>
      <c r="E14513" s="22" t="s">
        <v>15</v>
      </c>
      <c r="F14513" s="22" t="s">
        <v>72</v>
      </c>
      <c r="G14513" s="1">
        <v>1653.02</v>
      </c>
    </row>
    <row r="14514" spans="2:7">
      <c r="B14514" s="22" t="s">
        <v>273</v>
      </c>
      <c r="C14514" s="22" t="s">
        <v>7</v>
      </c>
      <c r="D14514" s="22" t="s">
        <v>5</v>
      </c>
      <c r="E14514" s="22" t="s">
        <v>28</v>
      </c>
      <c r="F14514" s="22" t="s">
        <v>29</v>
      </c>
      <c r="G14514" s="1">
        <v>327588.90000000002</v>
      </c>
    </row>
    <row r="14515" spans="2:7">
      <c r="B14515" s="22" t="s">
        <v>273</v>
      </c>
      <c r="C14515" s="22" t="s">
        <v>7</v>
      </c>
      <c r="D14515" s="22" t="s">
        <v>5</v>
      </c>
      <c r="E14515" s="22" t="s">
        <v>28</v>
      </c>
      <c r="F14515" s="22" t="s">
        <v>30</v>
      </c>
      <c r="G14515" s="1">
        <v>20862.900000000001</v>
      </c>
    </row>
    <row r="14516" spans="2:7">
      <c r="B14516" s="22" t="s">
        <v>273</v>
      </c>
      <c r="C14516" s="22" t="s">
        <v>7</v>
      </c>
      <c r="D14516" s="22" t="s">
        <v>5</v>
      </c>
      <c r="E14516" s="22" t="s">
        <v>28</v>
      </c>
      <c r="F14516" s="22" t="s">
        <v>31</v>
      </c>
      <c r="G14516" s="1">
        <v>8682.3799999999992</v>
      </c>
    </row>
    <row r="14517" spans="2:7">
      <c r="B14517" s="22" t="s">
        <v>273</v>
      </c>
      <c r="C14517" s="22" t="s">
        <v>7</v>
      </c>
      <c r="D14517" s="22" t="s">
        <v>5</v>
      </c>
      <c r="E14517" s="22" t="s">
        <v>28</v>
      </c>
      <c r="F14517" s="22" t="s">
        <v>32</v>
      </c>
      <c r="G14517" s="1">
        <v>8230.31</v>
      </c>
    </row>
    <row r="14518" spans="2:7">
      <c r="B14518" s="22" t="s">
        <v>273</v>
      </c>
      <c r="C14518" s="22" t="s">
        <v>7</v>
      </c>
      <c r="D14518" s="22" t="s">
        <v>5</v>
      </c>
      <c r="E14518" s="22" t="s">
        <v>28</v>
      </c>
      <c r="F14518" s="22" t="s">
        <v>33</v>
      </c>
      <c r="G14518" s="1">
        <v>112546.37</v>
      </c>
    </row>
    <row r="14519" spans="2:7">
      <c r="B14519" s="22" t="s">
        <v>273</v>
      </c>
      <c r="C14519" s="22" t="s">
        <v>7</v>
      </c>
      <c r="D14519" s="22" t="s">
        <v>5</v>
      </c>
      <c r="E14519" s="22" t="s">
        <v>34</v>
      </c>
      <c r="F14519" s="22" t="s">
        <v>36</v>
      </c>
      <c r="G14519" s="1">
        <v>5534.28</v>
      </c>
    </row>
    <row r="14520" spans="2:7">
      <c r="B14520" s="22" t="s">
        <v>273</v>
      </c>
      <c r="C14520" s="22" t="s">
        <v>7</v>
      </c>
      <c r="D14520" s="22" t="s">
        <v>5</v>
      </c>
      <c r="E14520" s="22" t="s">
        <v>34</v>
      </c>
      <c r="F14520" s="22" t="s">
        <v>37</v>
      </c>
      <c r="G14520" s="1">
        <v>14486.52</v>
      </c>
    </row>
    <row r="14521" spans="2:7">
      <c r="B14521" s="22" t="s">
        <v>273</v>
      </c>
      <c r="C14521" s="22" t="s">
        <v>7</v>
      </c>
      <c r="D14521" s="22" t="s">
        <v>5</v>
      </c>
      <c r="E14521" s="22" t="s">
        <v>34</v>
      </c>
      <c r="F14521" s="22" t="s">
        <v>38</v>
      </c>
      <c r="G14521" s="1">
        <v>31175.03</v>
      </c>
    </row>
    <row r="14522" spans="2:7">
      <c r="B14522" s="22" t="s">
        <v>273</v>
      </c>
      <c r="C14522" s="22" t="s">
        <v>7</v>
      </c>
      <c r="D14522" s="22" t="s">
        <v>5</v>
      </c>
      <c r="E14522" s="22" t="s">
        <v>34</v>
      </c>
      <c r="F14522" s="22" t="s">
        <v>39</v>
      </c>
      <c r="G14522" s="1">
        <v>265919.90000000002</v>
      </c>
    </row>
    <row r="14523" spans="2:7">
      <c r="B14523" s="22" t="s">
        <v>273</v>
      </c>
      <c r="C14523" s="22" t="s">
        <v>7</v>
      </c>
      <c r="D14523" s="22" t="s">
        <v>5</v>
      </c>
      <c r="E14523" s="22" t="s">
        <v>34</v>
      </c>
      <c r="F14523" s="22" t="s">
        <v>40</v>
      </c>
      <c r="G14523" s="1">
        <v>6949</v>
      </c>
    </row>
    <row r="14524" spans="2:7">
      <c r="B14524" s="22" t="s">
        <v>273</v>
      </c>
      <c r="C14524" s="22" t="s">
        <v>7</v>
      </c>
      <c r="D14524" s="22" t="s">
        <v>5</v>
      </c>
      <c r="E14524" s="22" t="s">
        <v>34</v>
      </c>
      <c r="F14524" s="22" t="s">
        <v>41</v>
      </c>
      <c r="G14524" s="1">
        <v>12609.06</v>
      </c>
    </row>
    <row r="14525" spans="2:7">
      <c r="B14525" s="22" t="s">
        <v>273</v>
      </c>
      <c r="C14525" s="22" t="s">
        <v>7</v>
      </c>
      <c r="D14525" s="22" t="s">
        <v>5</v>
      </c>
      <c r="E14525" s="22" t="s">
        <v>34</v>
      </c>
      <c r="F14525" s="22" t="s">
        <v>45</v>
      </c>
      <c r="G14525" s="1">
        <v>5414.28</v>
      </c>
    </row>
    <row r="14526" spans="2:7">
      <c r="B14526" s="22" t="s">
        <v>273</v>
      </c>
      <c r="C14526" s="22" t="s">
        <v>7</v>
      </c>
      <c r="D14526" s="22" t="s">
        <v>5</v>
      </c>
      <c r="E14526" s="22" t="s">
        <v>34</v>
      </c>
      <c r="F14526" s="22" t="s">
        <v>46</v>
      </c>
      <c r="G14526" s="1">
        <v>43910.14</v>
      </c>
    </row>
    <row r="14527" spans="2:7">
      <c r="B14527" s="22" t="s">
        <v>273</v>
      </c>
      <c r="C14527" s="22" t="s">
        <v>7</v>
      </c>
      <c r="D14527" s="22" t="s">
        <v>5</v>
      </c>
      <c r="E14527" s="22" t="s">
        <v>34</v>
      </c>
      <c r="F14527" s="22" t="s">
        <v>47</v>
      </c>
      <c r="G14527" s="1">
        <v>20478.689999999999</v>
      </c>
    </row>
    <row r="14528" spans="2:7">
      <c r="B14528" s="22" t="s">
        <v>273</v>
      </c>
      <c r="C14528" s="22" t="s">
        <v>7</v>
      </c>
      <c r="D14528" s="22" t="s">
        <v>5</v>
      </c>
      <c r="E14528" s="22" t="s">
        <v>34</v>
      </c>
      <c r="F14528" s="22" t="s">
        <v>75</v>
      </c>
      <c r="G14528" s="1">
        <v>3808.61</v>
      </c>
    </row>
    <row r="14529" spans="2:7">
      <c r="B14529" s="22" t="s">
        <v>273</v>
      </c>
      <c r="C14529" s="22" t="s">
        <v>7</v>
      </c>
      <c r="D14529" s="22" t="s">
        <v>5</v>
      </c>
      <c r="E14529" s="22" t="s">
        <v>34</v>
      </c>
      <c r="F14529" s="22" t="s">
        <v>88</v>
      </c>
      <c r="G14529" s="1">
        <v>372.86</v>
      </c>
    </row>
    <row r="14530" spans="2:7">
      <c r="B14530" s="22" t="s">
        <v>273</v>
      </c>
      <c r="C14530" s="22" t="s">
        <v>7</v>
      </c>
      <c r="D14530" s="22" t="s">
        <v>5</v>
      </c>
      <c r="E14530" s="22" t="s">
        <v>34</v>
      </c>
      <c r="F14530" s="22" t="s">
        <v>66</v>
      </c>
      <c r="G14530" s="1">
        <v>102477.91</v>
      </c>
    </row>
    <row r="14531" spans="2:7">
      <c r="B14531" s="22" t="s">
        <v>273</v>
      </c>
      <c r="C14531" s="22" t="s">
        <v>7</v>
      </c>
      <c r="D14531" s="22" t="s">
        <v>5</v>
      </c>
      <c r="E14531" s="22" t="s">
        <v>34</v>
      </c>
      <c r="F14531" s="22" t="s">
        <v>85</v>
      </c>
      <c r="G14531" s="1">
        <v>1025.1600000000001</v>
      </c>
    </row>
    <row r="14532" spans="2:7">
      <c r="B14532" s="22" t="s">
        <v>273</v>
      </c>
      <c r="C14532" s="22" t="s">
        <v>7</v>
      </c>
      <c r="D14532" s="22" t="s">
        <v>5</v>
      </c>
      <c r="E14532" s="22" t="s">
        <v>34</v>
      </c>
      <c r="F14532" s="22" t="s">
        <v>49</v>
      </c>
      <c r="G14532" s="1">
        <v>51417</v>
      </c>
    </row>
    <row r="14533" spans="2:7">
      <c r="B14533" s="22" t="s">
        <v>273</v>
      </c>
      <c r="C14533" s="22" t="s">
        <v>7</v>
      </c>
      <c r="D14533" s="22" t="s">
        <v>5</v>
      </c>
      <c r="E14533" s="22" t="s">
        <v>34</v>
      </c>
      <c r="F14533" s="22" t="s">
        <v>50</v>
      </c>
      <c r="G14533" s="1">
        <v>26030.61</v>
      </c>
    </row>
    <row r="14534" spans="2:7">
      <c r="B14534" s="22" t="s">
        <v>273</v>
      </c>
      <c r="C14534" s="22" t="s">
        <v>7</v>
      </c>
      <c r="D14534" s="22" t="s">
        <v>5</v>
      </c>
      <c r="E14534" s="22" t="s">
        <v>34</v>
      </c>
      <c r="F14534" s="22" t="s">
        <v>51</v>
      </c>
      <c r="G14534" s="1">
        <v>15496.44</v>
      </c>
    </row>
    <row r="14535" spans="2:7">
      <c r="B14535" s="22" t="s">
        <v>273</v>
      </c>
      <c r="C14535" s="22" t="s">
        <v>7</v>
      </c>
      <c r="D14535" s="22" t="s">
        <v>5</v>
      </c>
      <c r="E14535" s="22" t="s">
        <v>34</v>
      </c>
      <c r="F14535" s="22" t="s">
        <v>52</v>
      </c>
      <c r="G14535" s="1">
        <v>20</v>
      </c>
    </row>
    <row r="14536" spans="2:7">
      <c r="B14536" s="22" t="s">
        <v>273</v>
      </c>
      <c r="C14536" s="22" t="s">
        <v>7</v>
      </c>
      <c r="D14536" s="22" t="s">
        <v>5</v>
      </c>
      <c r="E14536" s="22" t="s">
        <v>34</v>
      </c>
      <c r="F14536" s="22" t="s">
        <v>53</v>
      </c>
      <c r="G14536" s="1">
        <v>190022.89</v>
      </c>
    </row>
    <row r="14537" spans="2:7">
      <c r="B14537" s="22" t="s">
        <v>273</v>
      </c>
      <c r="C14537" s="22" t="s">
        <v>7</v>
      </c>
      <c r="D14537" s="22" t="s">
        <v>5</v>
      </c>
      <c r="E14537" s="22" t="s">
        <v>34</v>
      </c>
      <c r="F14537" s="22" t="s">
        <v>68</v>
      </c>
      <c r="G14537" s="1">
        <v>169359.77</v>
      </c>
    </row>
    <row r="14538" spans="2:7">
      <c r="B14538" s="22" t="s">
        <v>273</v>
      </c>
      <c r="C14538" s="22" t="s">
        <v>7</v>
      </c>
      <c r="D14538" s="22" t="s">
        <v>5</v>
      </c>
      <c r="E14538" s="22" t="s">
        <v>34</v>
      </c>
      <c r="F14538" s="22" t="s">
        <v>55</v>
      </c>
      <c r="G14538" s="1">
        <v>9583.5</v>
      </c>
    </row>
    <row r="14539" spans="2:7">
      <c r="B14539" s="22" t="s">
        <v>273</v>
      </c>
      <c r="C14539" s="22" t="s">
        <v>7</v>
      </c>
      <c r="D14539" s="22" t="s">
        <v>5</v>
      </c>
      <c r="E14539" s="22" t="s">
        <v>34</v>
      </c>
      <c r="F14539" s="22" t="s">
        <v>56</v>
      </c>
      <c r="G14539" s="1">
        <v>9047.61</v>
      </c>
    </row>
    <row r="14540" spans="2:7">
      <c r="B14540" s="22" t="s">
        <v>273</v>
      </c>
      <c r="C14540" s="22" t="s">
        <v>7</v>
      </c>
      <c r="D14540" s="22" t="s">
        <v>5</v>
      </c>
      <c r="E14540" s="22" t="s">
        <v>34</v>
      </c>
      <c r="F14540" s="22" t="s">
        <v>57</v>
      </c>
      <c r="G14540" s="1">
        <v>161577.84</v>
      </c>
    </row>
    <row r="14541" spans="2:7">
      <c r="B14541" s="22" t="s">
        <v>273</v>
      </c>
      <c r="C14541" s="22" t="s">
        <v>7</v>
      </c>
      <c r="D14541" s="22" t="s">
        <v>5</v>
      </c>
      <c r="E14541" s="22" t="s">
        <v>34</v>
      </c>
      <c r="F14541" s="22" t="s">
        <v>58</v>
      </c>
      <c r="G14541" s="1">
        <v>8411.2999999999993</v>
      </c>
    </row>
    <row r="14542" spans="2:7">
      <c r="B14542" s="22" t="s">
        <v>273</v>
      </c>
      <c r="C14542" s="22" t="s">
        <v>7</v>
      </c>
      <c r="D14542" s="22" t="s">
        <v>5</v>
      </c>
      <c r="E14542" s="22" t="s">
        <v>59</v>
      </c>
      <c r="F14542" s="22" t="s">
        <v>55</v>
      </c>
      <c r="G14542" s="1">
        <v>31996.04</v>
      </c>
    </row>
    <row r="14543" spans="2:7">
      <c r="B14543" s="22" t="s">
        <v>273</v>
      </c>
      <c r="C14543" s="22" t="s">
        <v>7</v>
      </c>
      <c r="D14543" s="22" t="s">
        <v>5</v>
      </c>
      <c r="E14543" s="22" t="s">
        <v>60</v>
      </c>
      <c r="F14543" s="22" t="s">
        <v>77</v>
      </c>
      <c r="G14543" s="1">
        <v>36452.17</v>
      </c>
    </row>
    <row r="14544" spans="2:7">
      <c r="B14544" s="22" t="s">
        <v>273</v>
      </c>
      <c r="C14544" s="22" t="s">
        <v>7</v>
      </c>
      <c r="D14544" s="22" t="s">
        <v>5</v>
      </c>
      <c r="E14544" s="22" t="s">
        <v>60</v>
      </c>
      <c r="F14544" s="22" t="s">
        <v>78</v>
      </c>
      <c r="G14544" s="1">
        <v>33049.93</v>
      </c>
    </row>
    <row r="14545" spans="2:7">
      <c r="B14545" s="22" t="s">
        <v>273</v>
      </c>
      <c r="C14545" s="22" t="s">
        <v>7</v>
      </c>
      <c r="D14545" s="22" t="s">
        <v>5</v>
      </c>
      <c r="E14545" s="22" t="s">
        <v>60</v>
      </c>
      <c r="F14545" s="22" t="s">
        <v>79</v>
      </c>
      <c r="G14545" s="1">
        <v>22500</v>
      </c>
    </row>
    <row r="14546" spans="2:7">
      <c r="B14546" s="22" t="s">
        <v>273</v>
      </c>
      <c r="C14546" s="22" t="s">
        <v>7</v>
      </c>
      <c r="D14546" s="22" t="s">
        <v>7</v>
      </c>
      <c r="E14546" s="22" t="s">
        <v>5</v>
      </c>
      <c r="F14546" s="22" t="s">
        <v>6</v>
      </c>
      <c r="G14546" s="1">
        <v>184587.87</v>
      </c>
    </row>
    <row r="14547" spans="2:7">
      <c r="B14547" s="22" t="s">
        <v>273</v>
      </c>
      <c r="C14547" s="22" t="s">
        <v>7</v>
      </c>
      <c r="D14547" s="22" t="s">
        <v>7</v>
      </c>
      <c r="E14547" s="22" t="s">
        <v>8</v>
      </c>
      <c r="F14547" s="22" t="s">
        <v>9</v>
      </c>
      <c r="G14547" s="1">
        <v>60000</v>
      </c>
    </row>
    <row r="14548" spans="2:7">
      <c r="B14548" s="22" t="s">
        <v>273</v>
      </c>
      <c r="C14548" s="22" t="s">
        <v>7</v>
      </c>
      <c r="D14548" s="22" t="s">
        <v>7</v>
      </c>
      <c r="E14548" s="22" t="s">
        <v>8</v>
      </c>
      <c r="F14548" s="22" t="s">
        <v>10</v>
      </c>
      <c r="G14548" s="1">
        <v>27307.02</v>
      </c>
    </row>
    <row r="14549" spans="2:7">
      <c r="B14549" s="22" t="s">
        <v>273</v>
      </c>
      <c r="C14549" s="22" t="s">
        <v>7</v>
      </c>
      <c r="D14549" s="22" t="s">
        <v>7</v>
      </c>
      <c r="E14549" s="22" t="s">
        <v>8</v>
      </c>
      <c r="F14549" s="22" t="s">
        <v>11</v>
      </c>
      <c r="G14549" s="1">
        <v>1272.18</v>
      </c>
    </row>
    <row r="14550" spans="2:7">
      <c r="B14550" s="22" t="s">
        <v>273</v>
      </c>
      <c r="C14550" s="22" t="s">
        <v>7</v>
      </c>
      <c r="D14550" s="22" t="s">
        <v>7</v>
      </c>
      <c r="E14550" s="22" t="s">
        <v>8</v>
      </c>
      <c r="F14550" s="22" t="s">
        <v>12</v>
      </c>
      <c r="G14550" s="1">
        <v>5463.3</v>
      </c>
    </row>
    <row r="14551" spans="2:7">
      <c r="B14551" s="22" t="s">
        <v>273</v>
      </c>
      <c r="C14551" s="22" t="s">
        <v>7</v>
      </c>
      <c r="D14551" s="22" t="s">
        <v>7</v>
      </c>
      <c r="E14551" s="22" t="s">
        <v>8</v>
      </c>
      <c r="F14551" s="22" t="s">
        <v>13</v>
      </c>
      <c r="G14551" s="1">
        <v>25922.2</v>
      </c>
    </row>
    <row r="14552" spans="2:7">
      <c r="B14552" s="22" t="s">
        <v>273</v>
      </c>
      <c r="C14552" s="22" t="s">
        <v>7</v>
      </c>
      <c r="D14552" s="22" t="s">
        <v>7</v>
      </c>
      <c r="E14552" s="22" t="s">
        <v>14</v>
      </c>
      <c r="F14552" s="22" t="s">
        <v>9</v>
      </c>
      <c r="G14552" s="1">
        <v>98046.399999999994</v>
      </c>
    </row>
    <row r="14553" spans="2:7">
      <c r="B14553" s="22" t="s">
        <v>273</v>
      </c>
      <c r="C14553" s="22" t="s">
        <v>7</v>
      </c>
      <c r="D14553" s="22" t="s">
        <v>7</v>
      </c>
      <c r="E14553" s="22" t="s">
        <v>14</v>
      </c>
      <c r="F14553" s="22" t="s">
        <v>10</v>
      </c>
      <c r="G14553" s="1">
        <v>21739.69</v>
      </c>
    </row>
    <row r="14554" spans="2:7">
      <c r="B14554" s="22" t="s">
        <v>273</v>
      </c>
      <c r="C14554" s="22" t="s">
        <v>7</v>
      </c>
      <c r="D14554" s="22" t="s">
        <v>7</v>
      </c>
      <c r="E14554" s="22" t="s">
        <v>14</v>
      </c>
      <c r="F14554" s="22" t="s">
        <v>11</v>
      </c>
      <c r="G14554" s="1">
        <v>19032.560000000001</v>
      </c>
    </row>
    <row r="14555" spans="2:7">
      <c r="B14555" s="22" t="s">
        <v>273</v>
      </c>
      <c r="C14555" s="22" t="s">
        <v>7</v>
      </c>
      <c r="D14555" s="22" t="s">
        <v>7</v>
      </c>
      <c r="E14555" s="22" t="s">
        <v>14</v>
      </c>
      <c r="F14555" s="22" t="s">
        <v>12</v>
      </c>
      <c r="G14555" s="1">
        <v>167054.70000000001</v>
      </c>
    </row>
    <row r="14556" spans="2:7">
      <c r="B14556" s="22" t="s">
        <v>273</v>
      </c>
      <c r="C14556" s="22" t="s">
        <v>7</v>
      </c>
      <c r="D14556" s="22" t="s">
        <v>7</v>
      </c>
      <c r="E14556" s="22" t="s">
        <v>14</v>
      </c>
      <c r="F14556" s="22" t="s">
        <v>13</v>
      </c>
      <c r="G14556" s="1">
        <v>9507.33</v>
      </c>
    </row>
    <row r="14557" spans="2:7">
      <c r="B14557" s="22" t="s">
        <v>273</v>
      </c>
      <c r="C14557" s="22" t="s">
        <v>7</v>
      </c>
      <c r="D14557" s="22" t="s">
        <v>7</v>
      </c>
      <c r="E14557" s="22" t="s">
        <v>15</v>
      </c>
      <c r="F14557" s="22" t="s">
        <v>17</v>
      </c>
      <c r="G14557" s="1">
        <v>610.82000000000005</v>
      </c>
    </row>
    <row r="14558" spans="2:7">
      <c r="B14558" s="22" t="s">
        <v>273</v>
      </c>
      <c r="C14558" s="22" t="s">
        <v>7</v>
      </c>
      <c r="D14558" s="22" t="s">
        <v>7</v>
      </c>
      <c r="E14558" s="22" t="s">
        <v>15</v>
      </c>
      <c r="F14558" s="22" t="s">
        <v>18</v>
      </c>
      <c r="G14558" s="1">
        <v>21877.84</v>
      </c>
    </row>
    <row r="14559" spans="2:7">
      <c r="B14559" s="22" t="s">
        <v>273</v>
      </c>
      <c r="C14559" s="22" t="s">
        <v>7</v>
      </c>
      <c r="D14559" s="22" t="s">
        <v>7</v>
      </c>
      <c r="E14559" s="22" t="s">
        <v>15</v>
      </c>
      <c r="F14559" s="22" t="s">
        <v>19</v>
      </c>
      <c r="G14559" s="1">
        <v>3000</v>
      </c>
    </row>
    <row r="14560" spans="2:7">
      <c r="B14560" s="22" t="s">
        <v>273</v>
      </c>
      <c r="C14560" s="22" t="s">
        <v>7</v>
      </c>
      <c r="D14560" s="22" t="s">
        <v>7</v>
      </c>
      <c r="E14560" s="22" t="s">
        <v>15</v>
      </c>
      <c r="F14560" s="22" t="s">
        <v>20</v>
      </c>
      <c r="G14560" s="1">
        <v>34803.89</v>
      </c>
    </row>
    <row r="14561" spans="2:7">
      <c r="B14561" s="22" t="s">
        <v>273</v>
      </c>
      <c r="C14561" s="22" t="s">
        <v>7</v>
      </c>
      <c r="D14561" s="22" t="s">
        <v>7</v>
      </c>
      <c r="E14561" s="22" t="s">
        <v>15</v>
      </c>
      <c r="F14561" s="22" t="s">
        <v>21</v>
      </c>
      <c r="G14561" s="1">
        <v>35.33</v>
      </c>
    </row>
    <row r="14562" spans="2:7">
      <c r="B14562" s="22" t="s">
        <v>273</v>
      </c>
      <c r="C14562" s="22" t="s">
        <v>7</v>
      </c>
      <c r="D14562" s="22" t="s">
        <v>7</v>
      </c>
      <c r="E14562" s="22" t="s">
        <v>15</v>
      </c>
      <c r="F14562" s="22" t="s">
        <v>22</v>
      </c>
      <c r="G14562" s="1">
        <v>1118.92</v>
      </c>
    </row>
    <row r="14563" spans="2:7">
      <c r="B14563" s="22" t="s">
        <v>273</v>
      </c>
      <c r="C14563" s="22" t="s">
        <v>7</v>
      </c>
      <c r="D14563" s="22" t="s">
        <v>7</v>
      </c>
      <c r="E14563" s="22" t="s">
        <v>15</v>
      </c>
      <c r="F14563" s="22" t="s">
        <v>23</v>
      </c>
      <c r="G14563" s="1">
        <v>46.35</v>
      </c>
    </row>
    <row r="14564" spans="2:7">
      <c r="B14564" s="22" t="s">
        <v>273</v>
      </c>
      <c r="C14564" s="22" t="s">
        <v>7</v>
      </c>
      <c r="D14564" s="22" t="s">
        <v>7</v>
      </c>
      <c r="E14564" s="22" t="s">
        <v>15</v>
      </c>
      <c r="F14564" s="22" t="s">
        <v>24</v>
      </c>
      <c r="G14564" s="1">
        <v>7294.98</v>
      </c>
    </row>
    <row r="14565" spans="2:7">
      <c r="B14565" s="22" t="s">
        <v>273</v>
      </c>
      <c r="C14565" s="22" t="s">
        <v>7</v>
      </c>
      <c r="D14565" s="22" t="s">
        <v>7</v>
      </c>
      <c r="E14565" s="22" t="s">
        <v>15</v>
      </c>
      <c r="F14565" s="22" t="s">
        <v>25</v>
      </c>
      <c r="G14565" s="1">
        <v>9000</v>
      </c>
    </row>
    <row r="14566" spans="2:7">
      <c r="B14566" s="22" t="s">
        <v>273</v>
      </c>
      <c r="C14566" s="22" t="s">
        <v>7</v>
      </c>
      <c r="D14566" s="22" t="s">
        <v>7</v>
      </c>
      <c r="E14566" s="22" t="s">
        <v>15</v>
      </c>
      <c r="F14566" s="22" t="s">
        <v>26</v>
      </c>
      <c r="G14566" s="1">
        <v>23822.19</v>
      </c>
    </row>
    <row r="14567" spans="2:7">
      <c r="B14567" s="22" t="s">
        <v>273</v>
      </c>
      <c r="C14567" s="22" t="s">
        <v>7</v>
      </c>
      <c r="D14567" s="22" t="s">
        <v>7</v>
      </c>
      <c r="E14567" s="22" t="s">
        <v>15</v>
      </c>
      <c r="F14567" s="22" t="s">
        <v>27</v>
      </c>
      <c r="G14567" s="1">
        <v>12.52</v>
      </c>
    </row>
    <row r="14568" spans="2:7">
      <c r="B14568" s="22" t="s">
        <v>273</v>
      </c>
      <c r="C14568" s="22" t="s">
        <v>7</v>
      </c>
      <c r="D14568" s="22" t="s">
        <v>7</v>
      </c>
      <c r="E14568" s="22" t="s">
        <v>15</v>
      </c>
      <c r="F14568" s="22" t="s">
        <v>72</v>
      </c>
      <c r="G14568" s="1">
        <v>431.14</v>
      </c>
    </row>
    <row r="14569" spans="2:7">
      <c r="B14569" s="22" t="s">
        <v>273</v>
      </c>
      <c r="C14569" s="22" t="s">
        <v>7</v>
      </c>
      <c r="D14569" s="22" t="s">
        <v>7</v>
      </c>
      <c r="E14569" s="22" t="s">
        <v>28</v>
      </c>
      <c r="F14569" s="22" t="s">
        <v>29</v>
      </c>
      <c r="G14569" s="1">
        <v>82942.070000000007</v>
      </c>
    </row>
    <row r="14570" spans="2:7">
      <c r="B14570" s="22" t="s">
        <v>273</v>
      </c>
      <c r="C14570" s="22" t="s">
        <v>7</v>
      </c>
      <c r="D14570" s="22" t="s">
        <v>7</v>
      </c>
      <c r="E14570" s="22" t="s">
        <v>28</v>
      </c>
      <c r="F14570" s="22" t="s">
        <v>30</v>
      </c>
      <c r="G14570" s="1">
        <v>3098.77</v>
      </c>
    </row>
    <row r="14571" spans="2:7">
      <c r="B14571" s="22" t="s">
        <v>273</v>
      </c>
      <c r="C14571" s="22" t="s">
        <v>7</v>
      </c>
      <c r="D14571" s="22" t="s">
        <v>7</v>
      </c>
      <c r="E14571" s="22" t="s">
        <v>28</v>
      </c>
      <c r="F14571" s="22" t="s">
        <v>32</v>
      </c>
      <c r="G14571" s="1">
        <v>48.17</v>
      </c>
    </row>
    <row r="14572" spans="2:7">
      <c r="B14572" s="22" t="s">
        <v>273</v>
      </c>
      <c r="C14572" s="22" t="s">
        <v>7</v>
      </c>
      <c r="D14572" s="22" t="s">
        <v>7</v>
      </c>
      <c r="E14572" s="22" t="s">
        <v>28</v>
      </c>
      <c r="F14572" s="22" t="s">
        <v>33</v>
      </c>
      <c r="G14572" s="1">
        <v>119356.28</v>
      </c>
    </row>
    <row r="14573" spans="2:7">
      <c r="B14573" s="22" t="s">
        <v>273</v>
      </c>
      <c r="C14573" s="22" t="s">
        <v>7</v>
      </c>
      <c r="D14573" s="22" t="s">
        <v>7</v>
      </c>
      <c r="E14573" s="22" t="s">
        <v>34</v>
      </c>
      <c r="F14573" s="22" t="s">
        <v>38</v>
      </c>
      <c r="G14573" s="1">
        <v>875</v>
      </c>
    </row>
    <row r="14574" spans="2:7">
      <c r="B14574" s="22" t="s">
        <v>273</v>
      </c>
      <c r="C14574" s="22" t="s">
        <v>7</v>
      </c>
      <c r="D14574" s="22" t="s">
        <v>7</v>
      </c>
      <c r="E14574" s="22" t="s">
        <v>34</v>
      </c>
      <c r="F14574" s="22" t="s">
        <v>39</v>
      </c>
      <c r="G14574" s="1">
        <v>19849.77</v>
      </c>
    </row>
    <row r="14575" spans="2:7">
      <c r="B14575" s="22" t="s">
        <v>273</v>
      </c>
      <c r="C14575" s="22" t="s">
        <v>7</v>
      </c>
      <c r="D14575" s="22" t="s">
        <v>7</v>
      </c>
      <c r="E14575" s="22" t="s">
        <v>34</v>
      </c>
      <c r="F14575" s="22" t="s">
        <v>44</v>
      </c>
      <c r="G14575" s="1">
        <v>15638.2</v>
      </c>
    </row>
    <row r="14576" spans="2:7">
      <c r="B14576" s="22" t="s">
        <v>273</v>
      </c>
      <c r="C14576" s="22" t="s">
        <v>7</v>
      </c>
      <c r="D14576" s="22" t="s">
        <v>7</v>
      </c>
      <c r="E14576" s="22" t="s">
        <v>34</v>
      </c>
      <c r="F14576" s="22" t="s">
        <v>47</v>
      </c>
      <c r="G14576" s="1">
        <v>27271.21</v>
      </c>
    </row>
    <row r="14577" spans="2:7">
      <c r="B14577" s="22" t="s">
        <v>273</v>
      </c>
      <c r="C14577" s="22" t="s">
        <v>7</v>
      </c>
      <c r="D14577" s="22" t="s">
        <v>7</v>
      </c>
      <c r="E14577" s="22" t="s">
        <v>34</v>
      </c>
      <c r="F14577" s="22" t="s">
        <v>88</v>
      </c>
      <c r="G14577" s="1">
        <v>508.99</v>
      </c>
    </row>
    <row r="14578" spans="2:7">
      <c r="B14578" s="22" t="s">
        <v>273</v>
      </c>
      <c r="C14578" s="22" t="s">
        <v>7</v>
      </c>
      <c r="D14578" s="22" t="s">
        <v>7</v>
      </c>
      <c r="E14578" s="22" t="s">
        <v>34</v>
      </c>
      <c r="F14578" s="22" t="s">
        <v>66</v>
      </c>
      <c r="G14578" s="1">
        <v>79397.05</v>
      </c>
    </row>
    <row r="14579" spans="2:7">
      <c r="B14579" s="22" t="s">
        <v>273</v>
      </c>
      <c r="C14579" s="22" t="s">
        <v>7</v>
      </c>
      <c r="D14579" s="22" t="s">
        <v>7</v>
      </c>
      <c r="E14579" s="22" t="s">
        <v>34</v>
      </c>
      <c r="F14579" s="22" t="s">
        <v>49</v>
      </c>
      <c r="G14579" s="1">
        <v>54603.48</v>
      </c>
    </row>
    <row r="14580" spans="2:7">
      <c r="B14580" s="22" t="s">
        <v>273</v>
      </c>
      <c r="C14580" s="22" t="s">
        <v>7</v>
      </c>
      <c r="D14580" s="22" t="s">
        <v>7</v>
      </c>
      <c r="E14580" s="22" t="s">
        <v>34</v>
      </c>
      <c r="F14580" s="22" t="s">
        <v>50</v>
      </c>
      <c r="G14580" s="1">
        <v>3965.57</v>
      </c>
    </row>
    <row r="14581" spans="2:7">
      <c r="B14581" s="22" t="s">
        <v>273</v>
      </c>
      <c r="C14581" s="22" t="s">
        <v>7</v>
      </c>
      <c r="D14581" s="22" t="s">
        <v>7</v>
      </c>
      <c r="E14581" s="22" t="s">
        <v>34</v>
      </c>
      <c r="F14581" s="22" t="s">
        <v>68</v>
      </c>
      <c r="G14581" s="1">
        <v>36824.300000000003</v>
      </c>
    </row>
    <row r="14582" spans="2:7">
      <c r="B14582" s="22" t="s">
        <v>273</v>
      </c>
      <c r="C14582" s="22" t="s">
        <v>7</v>
      </c>
      <c r="D14582" s="22" t="s">
        <v>7</v>
      </c>
      <c r="E14582" s="22" t="s">
        <v>34</v>
      </c>
      <c r="F14582" s="22" t="s">
        <v>55</v>
      </c>
      <c r="G14582" s="1">
        <v>185</v>
      </c>
    </row>
    <row r="14583" spans="2:7">
      <c r="B14583" s="22" t="s">
        <v>273</v>
      </c>
      <c r="C14583" s="22" t="s">
        <v>7</v>
      </c>
      <c r="D14583" s="22" t="s">
        <v>7</v>
      </c>
      <c r="E14583" s="22" t="s">
        <v>34</v>
      </c>
      <c r="F14583" s="22" t="s">
        <v>56</v>
      </c>
      <c r="G14583" s="1">
        <v>25821.99</v>
      </c>
    </row>
    <row r="14584" spans="2:7">
      <c r="B14584" s="22" t="s">
        <v>273</v>
      </c>
      <c r="C14584" s="22" t="s">
        <v>7</v>
      </c>
      <c r="D14584" s="22" t="s">
        <v>7</v>
      </c>
      <c r="E14584" s="22" t="s">
        <v>34</v>
      </c>
      <c r="F14584" s="22" t="s">
        <v>58</v>
      </c>
      <c r="G14584" s="1">
        <v>5631.5</v>
      </c>
    </row>
    <row r="14585" spans="2:7">
      <c r="B14585" s="22" t="s">
        <v>273</v>
      </c>
      <c r="C14585" s="22" t="s">
        <v>7</v>
      </c>
      <c r="D14585" s="22" t="s">
        <v>7</v>
      </c>
      <c r="E14585" s="22" t="s">
        <v>59</v>
      </c>
      <c r="F14585" s="22" t="s">
        <v>55</v>
      </c>
      <c r="G14585" s="1">
        <v>6818.93</v>
      </c>
    </row>
    <row r="14586" spans="2:7">
      <c r="B14586" s="22" t="s">
        <v>273</v>
      </c>
      <c r="C14586" s="22" t="s">
        <v>7</v>
      </c>
      <c r="D14586" s="22" t="s">
        <v>7</v>
      </c>
      <c r="E14586" s="22" t="s">
        <v>60</v>
      </c>
      <c r="F14586" s="22" t="s">
        <v>77</v>
      </c>
      <c r="G14586" s="1">
        <v>11970.96</v>
      </c>
    </row>
    <row r="14587" spans="2:7">
      <c r="B14587" s="22" t="s">
        <v>274</v>
      </c>
      <c r="C14587" s="22" t="s">
        <v>7</v>
      </c>
      <c r="D14587" s="22" t="s">
        <v>5</v>
      </c>
      <c r="E14587" s="22" t="s">
        <v>5</v>
      </c>
      <c r="F14587" s="22" t="s">
        <v>6</v>
      </c>
      <c r="G14587" s="1">
        <v>4942.59</v>
      </c>
    </row>
    <row r="14588" spans="2:7">
      <c r="B14588" s="22" t="s">
        <v>274</v>
      </c>
      <c r="C14588" s="22" t="s">
        <v>7</v>
      </c>
      <c r="D14588" s="22" t="s">
        <v>5</v>
      </c>
      <c r="E14588" s="22" t="s">
        <v>7</v>
      </c>
      <c r="F14588" s="22" t="s">
        <v>6</v>
      </c>
      <c r="G14588" s="1">
        <v>-269904.77</v>
      </c>
    </row>
    <row r="14589" spans="2:7">
      <c r="B14589" s="22" t="s">
        <v>274</v>
      </c>
      <c r="C14589" s="22" t="s">
        <v>7</v>
      </c>
      <c r="D14589" s="22" t="s">
        <v>5</v>
      </c>
      <c r="E14589" s="22" t="s">
        <v>8</v>
      </c>
      <c r="F14589" s="22" t="s">
        <v>9</v>
      </c>
      <c r="G14589" s="1">
        <v>4442519.5599999996</v>
      </c>
    </row>
    <row r="14590" spans="2:7">
      <c r="B14590" s="22" t="s">
        <v>274</v>
      </c>
      <c r="C14590" s="22" t="s">
        <v>7</v>
      </c>
      <c r="D14590" s="22" t="s">
        <v>5</v>
      </c>
      <c r="E14590" s="22" t="s">
        <v>8</v>
      </c>
      <c r="F14590" s="22" t="s">
        <v>10</v>
      </c>
      <c r="G14590" s="1">
        <v>21470.73</v>
      </c>
    </row>
    <row r="14591" spans="2:7">
      <c r="B14591" s="22" t="s">
        <v>274</v>
      </c>
      <c r="C14591" s="22" t="s">
        <v>7</v>
      </c>
      <c r="D14591" s="22" t="s">
        <v>5</v>
      </c>
      <c r="E14591" s="22" t="s">
        <v>8</v>
      </c>
      <c r="F14591" s="22" t="s">
        <v>11</v>
      </c>
      <c r="G14591" s="1">
        <v>95449.87</v>
      </c>
    </row>
    <row r="14592" spans="2:7">
      <c r="B14592" s="22" t="s">
        <v>274</v>
      </c>
      <c r="C14592" s="22" t="s">
        <v>7</v>
      </c>
      <c r="D14592" s="22" t="s">
        <v>5</v>
      </c>
      <c r="E14592" s="22" t="s">
        <v>8</v>
      </c>
      <c r="F14592" s="22" t="s">
        <v>12</v>
      </c>
      <c r="G14592" s="1">
        <v>7866.91</v>
      </c>
    </row>
    <row r="14593" spans="2:7">
      <c r="B14593" s="22" t="s">
        <v>274</v>
      </c>
      <c r="C14593" s="22" t="s">
        <v>7</v>
      </c>
      <c r="D14593" s="22" t="s">
        <v>5</v>
      </c>
      <c r="E14593" s="22" t="s">
        <v>8</v>
      </c>
      <c r="F14593" s="22" t="s">
        <v>13</v>
      </c>
      <c r="G14593" s="1">
        <v>6100</v>
      </c>
    </row>
    <row r="14594" spans="2:7">
      <c r="B14594" s="22" t="s">
        <v>274</v>
      </c>
      <c r="C14594" s="22" t="s">
        <v>7</v>
      </c>
      <c r="D14594" s="22" t="s">
        <v>5</v>
      </c>
      <c r="E14594" s="22" t="s">
        <v>8</v>
      </c>
      <c r="F14594" s="22" t="s">
        <v>70</v>
      </c>
      <c r="G14594" s="1">
        <v>47198.61</v>
      </c>
    </row>
    <row r="14595" spans="2:7">
      <c r="B14595" s="22" t="s">
        <v>274</v>
      </c>
      <c r="C14595" s="22" t="s">
        <v>7</v>
      </c>
      <c r="D14595" s="22" t="s">
        <v>5</v>
      </c>
      <c r="E14595" s="22" t="s">
        <v>14</v>
      </c>
      <c r="F14595" s="22" t="s">
        <v>9</v>
      </c>
      <c r="G14595" s="1">
        <v>2103887.38</v>
      </c>
    </row>
    <row r="14596" spans="2:7">
      <c r="B14596" s="22" t="s">
        <v>274</v>
      </c>
      <c r="C14596" s="22" t="s">
        <v>7</v>
      </c>
      <c r="D14596" s="22" t="s">
        <v>5</v>
      </c>
      <c r="E14596" s="22" t="s">
        <v>14</v>
      </c>
      <c r="F14596" s="22" t="s">
        <v>10</v>
      </c>
      <c r="G14596" s="1">
        <v>56714.7</v>
      </c>
    </row>
    <row r="14597" spans="2:7">
      <c r="B14597" s="22" t="s">
        <v>274</v>
      </c>
      <c r="C14597" s="22" t="s">
        <v>7</v>
      </c>
      <c r="D14597" s="22" t="s">
        <v>5</v>
      </c>
      <c r="E14597" s="22" t="s">
        <v>14</v>
      </c>
      <c r="F14597" s="22" t="s">
        <v>11</v>
      </c>
      <c r="G14597" s="1">
        <v>85651.92</v>
      </c>
    </row>
    <row r="14598" spans="2:7">
      <c r="B14598" s="22" t="s">
        <v>274</v>
      </c>
      <c r="C14598" s="22" t="s">
        <v>7</v>
      </c>
      <c r="D14598" s="22" t="s">
        <v>5</v>
      </c>
      <c r="E14598" s="22" t="s">
        <v>14</v>
      </c>
      <c r="F14598" s="22" t="s">
        <v>12</v>
      </c>
      <c r="G14598" s="1">
        <v>2500</v>
      </c>
    </row>
    <row r="14599" spans="2:7">
      <c r="B14599" s="22" t="s">
        <v>274</v>
      </c>
      <c r="C14599" s="22" t="s">
        <v>7</v>
      </c>
      <c r="D14599" s="22" t="s">
        <v>5</v>
      </c>
      <c r="E14599" s="22" t="s">
        <v>14</v>
      </c>
      <c r="F14599" s="22" t="s">
        <v>13</v>
      </c>
      <c r="G14599" s="1">
        <v>4000</v>
      </c>
    </row>
    <row r="14600" spans="2:7">
      <c r="B14600" s="22" t="s">
        <v>274</v>
      </c>
      <c r="C14600" s="22" t="s">
        <v>7</v>
      </c>
      <c r="D14600" s="22" t="s">
        <v>5</v>
      </c>
      <c r="E14600" s="22" t="s">
        <v>15</v>
      </c>
      <c r="F14600" s="22" t="s">
        <v>17</v>
      </c>
      <c r="G14600" s="1">
        <v>104243.19</v>
      </c>
    </row>
    <row r="14601" spans="2:7">
      <c r="B14601" s="22" t="s">
        <v>274</v>
      </c>
      <c r="C14601" s="22" t="s">
        <v>7</v>
      </c>
      <c r="D14601" s="22" t="s">
        <v>5</v>
      </c>
      <c r="E14601" s="22" t="s">
        <v>15</v>
      </c>
      <c r="F14601" s="22" t="s">
        <v>18</v>
      </c>
      <c r="G14601" s="1">
        <v>166480.76</v>
      </c>
    </row>
    <row r="14602" spans="2:7">
      <c r="B14602" s="22" t="s">
        <v>274</v>
      </c>
      <c r="C14602" s="22" t="s">
        <v>7</v>
      </c>
      <c r="D14602" s="22" t="s">
        <v>5</v>
      </c>
      <c r="E14602" s="22" t="s">
        <v>15</v>
      </c>
      <c r="F14602" s="22" t="s">
        <v>19</v>
      </c>
      <c r="G14602" s="1">
        <v>707790.01</v>
      </c>
    </row>
    <row r="14603" spans="2:7">
      <c r="B14603" s="22" t="s">
        <v>274</v>
      </c>
      <c r="C14603" s="22" t="s">
        <v>7</v>
      </c>
      <c r="D14603" s="22" t="s">
        <v>5</v>
      </c>
      <c r="E14603" s="22" t="s">
        <v>15</v>
      </c>
      <c r="F14603" s="22" t="s">
        <v>20</v>
      </c>
      <c r="G14603" s="1">
        <v>283315.23</v>
      </c>
    </row>
    <row r="14604" spans="2:7">
      <c r="B14604" s="22" t="s">
        <v>274</v>
      </c>
      <c r="C14604" s="22" t="s">
        <v>7</v>
      </c>
      <c r="D14604" s="22" t="s">
        <v>5</v>
      </c>
      <c r="E14604" s="22" t="s">
        <v>15</v>
      </c>
      <c r="F14604" s="22" t="s">
        <v>21</v>
      </c>
      <c r="G14604" s="1">
        <v>15850.03</v>
      </c>
    </row>
    <row r="14605" spans="2:7">
      <c r="B14605" s="22" t="s">
        <v>274</v>
      </c>
      <c r="C14605" s="22" t="s">
        <v>7</v>
      </c>
      <c r="D14605" s="22" t="s">
        <v>5</v>
      </c>
      <c r="E14605" s="22" t="s">
        <v>15</v>
      </c>
      <c r="F14605" s="22" t="s">
        <v>22</v>
      </c>
      <c r="G14605" s="1">
        <v>7013.21</v>
      </c>
    </row>
    <row r="14606" spans="2:7">
      <c r="B14606" s="22" t="s">
        <v>274</v>
      </c>
      <c r="C14606" s="22" t="s">
        <v>7</v>
      </c>
      <c r="D14606" s="22" t="s">
        <v>5</v>
      </c>
      <c r="E14606" s="22" t="s">
        <v>15</v>
      </c>
      <c r="F14606" s="22" t="s">
        <v>23</v>
      </c>
      <c r="G14606" s="1">
        <v>24893.25</v>
      </c>
    </row>
    <row r="14607" spans="2:7">
      <c r="B14607" s="22" t="s">
        <v>274</v>
      </c>
      <c r="C14607" s="22" t="s">
        <v>7</v>
      </c>
      <c r="D14607" s="22" t="s">
        <v>5</v>
      </c>
      <c r="E14607" s="22" t="s">
        <v>15</v>
      </c>
      <c r="F14607" s="22" t="s">
        <v>24</v>
      </c>
      <c r="G14607" s="1">
        <v>85320.97</v>
      </c>
    </row>
    <row r="14608" spans="2:7">
      <c r="B14608" s="22" t="s">
        <v>274</v>
      </c>
      <c r="C14608" s="22" t="s">
        <v>7</v>
      </c>
      <c r="D14608" s="22" t="s">
        <v>5</v>
      </c>
      <c r="E14608" s="22" t="s">
        <v>15</v>
      </c>
      <c r="F14608" s="22" t="s">
        <v>25</v>
      </c>
      <c r="G14608" s="1">
        <v>754260.55</v>
      </c>
    </row>
    <row r="14609" spans="2:7">
      <c r="B14609" s="22" t="s">
        <v>274</v>
      </c>
      <c r="C14609" s="22" t="s">
        <v>7</v>
      </c>
      <c r="D14609" s="22" t="s">
        <v>5</v>
      </c>
      <c r="E14609" s="22" t="s">
        <v>15</v>
      </c>
      <c r="F14609" s="22" t="s">
        <v>26</v>
      </c>
      <c r="G14609" s="1">
        <v>814046.63</v>
      </c>
    </row>
    <row r="14610" spans="2:7">
      <c r="B14610" s="22" t="s">
        <v>274</v>
      </c>
      <c r="C14610" s="22" t="s">
        <v>7</v>
      </c>
      <c r="D14610" s="22" t="s">
        <v>5</v>
      </c>
      <c r="E14610" s="22" t="s">
        <v>15</v>
      </c>
      <c r="F14610" s="22" t="s">
        <v>27</v>
      </c>
      <c r="G14610" s="1">
        <v>342.74</v>
      </c>
    </row>
    <row r="14611" spans="2:7">
      <c r="B14611" s="22" t="s">
        <v>274</v>
      </c>
      <c r="C14611" s="22" t="s">
        <v>7</v>
      </c>
      <c r="D14611" s="22" t="s">
        <v>5</v>
      </c>
      <c r="E14611" s="22" t="s">
        <v>28</v>
      </c>
      <c r="F14611" s="22" t="s">
        <v>29</v>
      </c>
      <c r="G14611" s="1">
        <v>475741.61</v>
      </c>
    </row>
    <row r="14612" spans="2:7">
      <c r="B14612" s="22" t="s">
        <v>274</v>
      </c>
      <c r="C14612" s="22" t="s">
        <v>7</v>
      </c>
      <c r="D14612" s="22" t="s">
        <v>5</v>
      </c>
      <c r="E14612" s="22" t="s">
        <v>28</v>
      </c>
      <c r="F14612" s="22" t="s">
        <v>30</v>
      </c>
      <c r="G14612" s="1">
        <v>88215.26</v>
      </c>
    </row>
    <row r="14613" spans="2:7">
      <c r="B14613" s="22" t="s">
        <v>274</v>
      </c>
      <c r="C14613" s="22" t="s">
        <v>7</v>
      </c>
      <c r="D14613" s="22" t="s">
        <v>5</v>
      </c>
      <c r="E14613" s="22" t="s">
        <v>28</v>
      </c>
      <c r="F14613" s="22" t="s">
        <v>31</v>
      </c>
      <c r="G14613" s="1">
        <v>236004.68</v>
      </c>
    </row>
    <row r="14614" spans="2:7">
      <c r="B14614" s="22" t="s">
        <v>274</v>
      </c>
      <c r="C14614" s="22" t="s">
        <v>7</v>
      </c>
      <c r="D14614" s="22" t="s">
        <v>5</v>
      </c>
      <c r="E14614" s="22" t="s">
        <v>28</v>
      </c>
      <c r="F14614" s="22" t="s">
        <v>32</v>
      </c>
      <c r="G14614" s="1">
        <v>12990.23</v>
      </c>
    </row>
    <row r="14615" spans="2:7">
      <c r="B14615" s="22" t="s">
        <v>274</v>
      </c>
      <c r="C14615" s="22" t="s">
        <v>7</v>
      </c>
      <c r="D14615" s="22" t="s">
        <v>5</v>
      </c>
      <c r="E14615" s="22" t="s">
        <v>28</v>
      </c>
      <c r="F14615" s="22" t="s">
        <v>33</v>
      </c>
      <c r="G14615" s="1">
        <v>65290.26</v>
      </c>
    </row>
    <row r="14616" spans="2:7">
      <c r="B14616" s="22" t="s">
        <v>274</v>
      </c>
      <c r="C14616" s="22" t="s">
        <v>7</v>
      </c>
      <c r="D14616" s="22" t="s">
        <v>5</v>
      </c>
      <c r="E14616" s="22" t="s">
        <v>34</v>
      </c>
      <c r="F14616" s="22" t="s">
        <v>35</v>
      </c>
      <c r="G14616" s="1">
        <v>20604.05</v>
      </c>
    </row>
    <row r="14617" spans="2:7">
      <c r="B14617" s="22" t="s">
        <v>274</v>
      </c>
      <c r="C14617" s="22" t="s">
        <v>7</v>
      </c>
      <c r="D14617" s="22" t="s">
        <v>5</v>
      </c>
      <c r="E14617" s="22" t="s">
        <v>34</v>
      </c>
      <c r="F14617" s="22" t="s">
        <v>36</v>
      </c>
      <c r="G14617" s="1">
        <v>4528.0600000000004</v>
      </c>
    </row>
    <row r="14618" spans="2:7">
      <c r="B14618" s="22" t="s">
        <v>274</v>
      </c>
      <c r="C14618" s="22" t="s">
        <v>7</v>
      </c>
      <c r="D14618" s="22" t="s">
        <v>5</v>
      </c>
      <c r="E14618" s="22" t="s">
        <v>34</v>
      </c>
      <c r="F14618" s="22" t="s">
        <v>37</v>
      </c>
      <c r="G14618" s="1">
        <v>87985.77</v>
      </c>
    </row>
    <row r="14619" spans="2:7">
      <c r="B14619" s="22" t="s">
        <v>274</v>
      </c>
      <c r="C14619" s="22" t="s">
        <v>7</v>
      </c>
      <c r="D14619" s="22" t="s">
        <v>5</v>
      </c>
      <c r="E14619" s="22" t="s">
        <v>34</v>
      </c>
      <c r="F14619" s="22" t="s">
        <v>38</v>
      </c>
      <c r="G14619" s="1">
        <v>62479.360000000001</v>
      </c>
    </row>
    <row r="14620" spans="2:7">
      <c r="B14620" s="22" t="s">
        <v>274</v>
      </c>
      <c r="C14620" s="22" t="s">
        <v>7</v>
      </c>
      <c r="D14620" s="22" t="s">
        <v>5</v>
      </c>
      <c r="E14620" s="22" t="s">
        <v>34</v>
      </c>
      <c r="F14620" s="22" t="s">
        <v>39</v>
      </c>
      <c r="G14620" s="1">
        <v>21357.55</v>
      </c>
    </row>
    <row r="14621" spans="2:7">
      <c r="B14621" s="22" t="s">
        <v>274</v>
      </c>
      <c r="C14621" s="22" t="s">
        <v>7</v>
      </c>
      <c r="D14621" s="22" t="s">
        <v>5</v>
      </c>
      <c r="E14621" s="22" t="s">
        <v>34</v>
      </c>
      <c r="F14621" s="22" t="s">
        <v>40</v>
      </c>
      <c r="G14621" s="1">
        <v>1845.5</v>
      </c>
    </row>
    <row r="14622" spans="2:7">
      <c r="B14622" s="22" t="s">
        <v>274</v>
      </c>
      <c r="C14622" s="22" t="s">
        <v>7</v>
      </c>
      <c r="D14622" s="22" t="s">
        <v>5</v>
      </c>
      <c r="E14622" s="22" t="s">
        <v>34</v>
      </c>
      <c r="F14622" s="22" t="s">
        <v>41</v>
      </c>
      <c r="G14622" s="1">
        <v>6853.86</v>
      </c>
    </row>
    <row r="14623" spans="2:7">
      <c r="B14623" s="22" t="s">
        <v>274</v>
      </c>
      <c r="C14623" s="22" t="s">
        <v>7</v>
      </c>
      <c r="D14623" s="22" t="s">
        <v>5</v>
      </c>
      <c r="E14623" s="22" t="s">
        <v>34</v>
      </c>
      <c r="F14623" s="22" t="s">
        <v>65</v>
      </c>
      <c r="G14623" s="1">
        <v>13708.35</v>
      </c>
    </row>
    <row r="14624" spans="2:7">
      <c r="B14624" s="22" t="s">
        <v>274</v>
      </c>
      <c r="C14624" s="22" t="s">
        <v>7</v>
      </c>
      <c r="D14624" s="22" t="s">
        <v>5</v>
      </c>
      <c r="E14624" s="22" t="s">
        <v>34</v>
      </c>
      <c r="F14624" s="22" t="s">
        <v>42</v>
      </c>
      <c r="G14624" s="1">
        <v>56838.01</v>
      </c>
    </row>
    <row r="14625" spans="2:7">
      <c r="B14625" s="22" t="s">
        <v>274</v>
      </c>
      <c r="C14625" s="22" t="s">
        <v>7</v>
      </c>
      <c r="D14625" s="22" t="s">
        <v>5</v>
      </c>
      <c r="E14625" s="22" t="s">
        <v>34</v>
      </c>
      <c r="F14625" s="22" t="s">
        <v>44</v>
      </c>
      <c r="G14625" s="1">
        <v>-136.29</v>
      </c>
    </row>
    <row r="14626" spans="2:7">
      <c r="B14626" s="22" t="s">
        <v>274</v>
      </c>
      <c r="C14626" s="22" t="s">
        <v>7</v>
      </c>
      <c r="D14626" s="22" t="s">
        <v>5</v>
      </c>
      <c r="E14626" s="22" t="s">
        <v>34</v>
      </c>
      <c r="F14626" s="22" t="s">
        <v>45</v>
      </c>
      <c r="G14626" s="1">
        <v>61117.91</v>
      </c>
    </row>
    <row r="14627" spans="2:7">
      <c r="B14627" s="22" t="s">
        <v>274</v>
      </c>
      <c r="C14627" s="22" t="s">
        <v>7</v>
      </c>
      <c r="D14627" s="22" t="s">
        <v>5</v>
      </c>
      <c r="E14627" s="22" t="s">
        <v>34</v>
      </c>
      <c r="F14627" s="22" t="s">
        <v>46</v>
      </c>
      <c r="G14627" s="1">
        <v>74923.520000000004</v>
      </c>
    </row>
    <row r="14628" spans="2:7">
      <c r="B14628" s="22" t="s">
        <v>274</v>
      </c>
      <c r="C14628" s="22" t="s">
        <v>7</v>
      </c>
      <c r="D14628" s="22" t="s">
        <v>5</v>
      </c>
      <c r="E14628" s="22" t="s">
        <v>34</v>
      </c>
      <c r="F14628" s="22" t="s">
        <v>47</v>
      </c>
      <c r="G14628" s="1">
        <v>76018.05</v>
      </c>
    </row>
    <row r="14629" spans="2:7">
      <c r="B14629" s="22" t="s">
        <v>274</v>
      </c>
      <c r="C14629" s="22" t="s">
        <v>7</v>
      </c>
      <c r="D14629" s="22" t="s">
        <v>5</v>
      </c>
      <c r="E14629" s="22" t="s">
        <v>34</v>
      </c>
      <c r="F14629" s="22" t="s">
        <v>75</v>
      </c>
      <c r="G14629" s="1">
        <v>26968.37</v>
      </c>
    </row>
    <row r="14630" spans="2:7">
      <c r="B14630" s="22" t="s">
        <v>274</v>
      </c>
      <c r="C14630" s="22" t="s">
        <v>7</v>
      </c>
      <c r="D14630" s="22" t="s">
        <v>5</v>
      </c>
      <c r="E14630" s="22" t="s">
        <v>34</v>
      </c>
      <c r="F14630" s="22" t="s">
        <v>67</v>
      </c>
      <c r="G14630" s="1">
        <v>3779</v>
      </c>
    </row>
    <row r="14631" spans="2:7">
      <c r="B14631" s="22" t="s">
        <v>274</v>
      </c>
      <c r="C14631" s="22" t="s">
        <v>7</v>
      </c>
      <c r="D14631" s="22" t="s">
        <v>5</v>
      </c>
      <c r="E14631" s="22" t="s">
        <v>34</v>
      </c>
      <c r="F14631" s="22" t="s">
        <v>85</v>
      </c>
      <c r="G14631" s="1">
        <v>1920</v>
      </c>
    </row>
    <row r="14632" spans="2:7">
      <c r="B14632" s="22" t="s">
        <v>274</v>
      </c>
      <c r="C14632" s="22" t="s">
        <v>7</v>
      </c>
      <c r="D14632" s="22" t="s">
        <v>5</v>
      </c>
      <c r="E14632" s="22" t="s">
        <v>34</v>
      </c>
      <c r="F14632" s="22" t="s">
        <v>49</v>
      </c>
      <c r="G14632" s="1">
        <v>130099.83</v>
      </c>
    </row>
    <row r="14633" spans="2:7">
      <c r="B14633" s="22" t="s">
        <v>274</v>
      </c>
      <c r="C14633" s="22" t="s">
        <v>7</v>
      </c>
      <c r="D14633" s="22" t="s">
        <v>5</v>
      </c>
      <c r="E14633" s="22" t="s">
        <v>34</v>
      </c>
      <c r="F14633" s="22" t="s">
        <v>50</v>
      </c>
      <c r="G14633" s="1">
        <v>45737.85</v>
      </c>
    </row>
    <row r="14634" spans="2:7">
      <c r="B14634" s="22" t="s">
        <v>274</v>
      </c>
      <c r="C14634" s="22" t="s">
        <v>7</v>
      </c>
      <c r="D14634" s="22" t="s">
        <v>5</v>
      </c>
      <c r="E14634" s="22" t="s">
        <v>34</v>
      </c>
      <c r="F14634" s="22" t="s">
        <v>51</v>
      </c>
      <c r="G14634" s="1">
        <v>342.36</v>
      </c>
    </row>
    <row r="14635" spans="2:7">
      <c r="B14635" s="22" t="s">
        <v>274</v>
      </c>
      <c r="C14635" s="22" t="s">
        <v>7</v>
      </c>
      <c r="D14635" s="22" t="s">
        <v>5</v>
      </c>
      <c r="E14635" s="22" t="s">
        <v>34</v>
      </c>
      <c r="F14635" s="22" t="s">
        <v>52</v>
      </c>
      <c r="G14635" s="1">
        <v>394.21</v>
      </c>
    </row>
    <row r="14636" spans="2:7">
      <c r="B14636" s="22" t="s">
        <v>274</v>
      </c>
      <c r="C14636" s="22" t="s">
        <v>7</v>
      </c>
      <c r="D14636" s="22" t="s">
        <v>5</v>
      </c>
      <c r="E14636" s="22" t="s">
        <v>34</v>
      </c>
      <c r="F14636" s="22" t="s">
        <v>53</v>
      </c>
      <c r="G14636" s="1">
        <v>89915.17</v>
      </c>
    </row>
    <row r="14637" spans="2:7">
      <c r="B14637" s="22" t="s">
        <v>274</v>
      </c>
      <c r="C14637" s="22" t="s">
        <v>7</v>
      </c>
      <c r="D14637" s="22" t="s">
        <v>5</v>
      </c>
      <c r="E14637" s="22" t="s">
        <v>34</v>
      </c>
      <c r="F14637" s="22" t="s">
        <v>54</v>
      </c>
      <c r="G14637" s="1">
        <v>113507.71</v>
      </c>
    </row>
    <row r="14638" spans="2:7">
      <c r="B14638" s="22" t="s">
        <v>274</v>
      </c>
      <c r="C14638" s="22" t="s">
        <v>7</v>
      </c>
      <c r="D14638" s="22" t="s">
        <v>5</v>
      </c>
      <c r="E14638" s="22" t="s">
        <v>34</v>
      </c>
      <c r="F14638" s="22" t="s">
        <v>56</v>
      </c>
      <c r="G14638" s="1">
        <v>2660080.83</v>
      </c>
    </row>
    <row r="14639" spans="2:7">
      <c r="B14639" s="22" t="s">
        <v>274</v>
      </c>
      <c r="C14639" s="22" t="s">
        <v>7</v>
      </c>
      <c r="D14639" s="22" t="s">
        <v>5</v>
      </c>
      <c r="E14639" s="22" t="s">
        <v>34</v>
      </c>
      <c r="F14639" s="22" t="s">
        <v>57</v>
      </c>
      <c r="G14639" s="1">
        <v>182441.07</v>
      </c>
    </row>
    <row r="14640" spans="2:7">
      <c r="B14640" s="22" t="s">
        <v>274</v>
      </c>
      <c r="C14640" s="22" t="s">
        <v>7</v>
      </c>
      <c r="D14640" s="22" t="s">
        <v>5</v>
      </c>
      <c r="E14640" s="22" t="s">
        <v>34</v>
      </c>
      <c r="F14640" s="22" t="s">
        <v>94</v>
      </c>
      <c r="G14640" s="1">
        <v>44617.62</v>
      </c>
    </row>
    <row r="14641" spans="2:7">
      <c r="B14641" s="22" t="s">
        <v>274</v>
      </c>
      <c r="C14641" s="22" t="s">
        <v>7</v>
      </c>
      <c r="D14641" s="22" t="s">
        <v>5</v>
      </c>
      <c r="E14641" s="22" t="s">
        <v>34</v>
      </c>
      <c r="F14641" s="22" t="s">
        <v>58</v>
      </c>
      <c r="G14641" s="1">
        <v>1692.14</v>
      </c>
    </row>
    <row r="14642" spans="2:7">
      <c r="B14642" s="22" t="s">
        <v>274</v>
      </c>
      <c r="C14642" s="22" t="s">
        <v>7</v>
      </c>
      <c r="D14642" s="22" t="s">
        <v>5</v>
      </c>
      <c r="E14642" s="22" t="s">
        <v>59</v>
      </c>
      <c r="F14642" s="22" t="s">
        <v>55</v>
      </c>
      <c r="G14642" s="1">
        <v>33026.559999999998</v>
      </c>
    </row>
    <row r="14643" spans="2:7">
      <c r="B14643" s="22" t="s">
        <v>274</v>
      </c>
      <c r="C14643" s="22" t="s">
        <v>7</v>
      </c>
      <c r="D14643" s="22" t="s">
        <v>5</v>
      </c>
      <c r="E14643" s="22" t="s">
        <v>60</v>
      </c>
      <c r="F14643" s="22" t="s">
        <v>61</v>
      </c>
      <c r="G14643" s="1">
        <v>1605.71</v>
      </c>
    </row>
    <row r="14644" spans="2:7">
      <c r="B14644" s="22" t="s">
        <v>274</v>
      </c>
      <c r="C14644" s="22" t="s">
        <v>7</v>
      </c>
      <c r="D14644" s="22" t="s">
        <v>5</v>
      </c>
      <c r="E14644" s="22" t="s">
        <v>60</v>
      </c>
      <c r="F14644" s="22" t="s">
        <v>62</v>
      </c>
      <c r="G14644" s="1">
        <v>43344.14</v>
      </c>
    </row>
    <row r="14645" spans="2:7">
      <c r="B14645" s="22" t="s">
        <v>274</v>
      </c>
      <c r="C14645" s="22" t="s">
        <v>7</v>
      </c>
      <c r="D14645" s="22" t="s">
        <v>7</v>
      </c>
      <c r="E14645" s="22" t="s">
        <v>5</v>
      </c>
      <c r="F14645" s="22" t="s">
        <v>6</v>
      </c>
      <c r="G14645" s="1">
        <v>264962.18</v>
      </c>
    </row>
    <row r="14646" spans="2:7">
      <c r="B14646" s="22" t="s">
        <v>274</v>
      </c>
      <c r="C14646" s="22" t="s">
        <v>7</v>
      </c>
      <c r="D14646" s="22" t="s">
        <v>7</v>
      </c>
      <c r="E14646" s="22" t="s">
        <v>8</v>
      </c>
      <c r="F14646" s="22" t="s">
        <v>9</v>
      </c>
      <c r="G14646" s="1">
        <v>154659.14000000001</v>
      </c>
    </row>
    <row r="14647" spans="2:7">
      <c r="B14647" s="22" t="s">
        <v>274</v>
      </c>
      <c r="C14647" s="22" t="s">
        <v>7</v>
      </c>
      <c r="D14647" s="22" t="s">
        <v>7</v>
      </c>
      <c r="E14647" s="22" t="s">
        <v>8</v>
      </c>
      <c r="F14647" s="22" t="s">
        <v>10</v>
      </c>
      <c r="G14647" s="1">
        <v>36097.599999999999</v>
      </c>
    </row>
    <row r="14648" spans="2:7">
      <c r="B14648" s="22" t="s">
        <v>274</v>
      </c>
      <c r="C14648" s="22" t="s">
        <v>7</v>
      </c>
      <c r="D14648" s="22" t="s">
        <v>7</v>
      </c>
      <c r="E14648" s="22" t="s">
        <v>8</v>
      </c>
      <c r="F14648" s="22" t="s">
        <v>11</v>
      </c>
      <c r="G14648" s="1">
        <v>28033.24</v>
      </c>
    </row>
    <row r="14649" spans="2:7">
      <c r="B14649" s="22" t="s">
        <v>274</v>
      </c>
      <c r="C14649" s="22" t="s">
        <v>7</v>
      </c>
      <c r="D14649" s="22" t="s">
        <v>7</v>
      </c>
      <c r="E14649" s="22" t="s">
        <v>8</v>
      </c>
      <c r="F14649" s="22" t="s">
        <v>12</v>
      </c>
      <c r="G14649" s="1">
        <v>65374.6</v>
      </c>
    </row>
    <row r="14650" spans="2:7">
      <c r="B14650" s="22" t="s">
        <v>274</v>
      </c>
      <c r="C14650" s="22" t="s">
        <v>7</v>
      </c>
      <c r="D14650" s="22" t="s">
        <v>7</v>
      </c>
      <c r="E14650" s="22" t="s">
        <v>8</v>
      </c>
      <c r="F14650" s="22" t="s">
        <v>13</v>
      </c>
      <c r="G14650" s="1">
        <v>200</v>
      </c>
    </row>
    <row r="14651" spans="2:7">
      <c r="B14651" s="22" t="s">
        <v>274</v>
      </c>
      <c r="C14651" s="22" t="s">
        <v>7</v>
      </c>
      <c r="D14651" s="22" t="s">
        <v>7</v>
      </c>
      <c r="E14651" s="22" t="s">
        <v>14</v>
      </c>
      <c r="F14651" s="22" t="s">
        <v>9</v>
      </c>
      <c r="G14651" s="1">
        <v>227247.22</v>
      </c>
    </row>
    <row r="14652" spans="2:7">
      <c r="B14652" s="22" t="s">
        <v>274</v>
      </c>
      <c r="C14652" s="22" t="s">
        <v>7</v>
      </c>
      <c r="D14652" s="22" t="s">
        <v>7</v>
      </c>
      <c r="E14652" s="22" t="s">
        <v>14</v>
      </c>
      <c r="F14652" s="22" t="s">
        <v>10</v>
      </c>
      <c r="G14652" s="1">
        <v>20576.72</v>
      </c>
    </row>
    <row r="14653" spans="2:7">
      <c r="B14653" s="22" t="s">
        <v>274</v>
      </c>
      <c r="C14653" s="22" t="s">
        <v>7</v>
      </c>
      <c r="D14653" s="22" t="s">
        <v>7</v>
      </c>
      <c r="E14653" s="22" t="s">
        <v>14</v>
      </c>
      <c r="F14653" s="22" t="s">
        <v>11</v>
      </c>
      <c r="G14653" s="1">
        <v>751.4</v>
      </c>
    </row>
    <row r="14654" spans="2:7">
      <c r="B14654" s="22" t="s">
        <v>274</v>
      </c>
      <c r="C14654" s="22" t="s">
        <v>7</v>
      </c>
      <c r="D14654" s="22" t="s">
        <v>7</v>
      </c>
      <c r="E14654" s="22" t="s">
        <v>14</v>
      </c>
      <c r="F14654" s="22" t="s">
        <v>12</v>
      </c>
      <c r="G14654" s="1">
        <v>121326.1</v>
      </c>
    </row>
    <row r="14655" spans="2:7">
      <c r="B14655" s="22" t="s">
        <v>274</v>
      </c>
      <c r="C14655" s="22" t="s">
        <v>7</v>
      </c>
      <c r="D14655" s="22" t="s">
        <v>7</v>
      </c>
      <c r="E14655" s="22" t="s">
        <v>14</v>
      </c>
      <c r="F14655" s="22" t="s">
        <v>13</v>
      </c>
      <c r="G14655" s="1">
        <v>15595.39</v>
      </c>
    </row>
    <row r="14656" spans="2:7">
      <c r="B14656" s="22" t="s">
        <v>274</v>
      </c>
      <c r="C14656" s="22" t="s">
        <v>7</v>
      </c>
      <c r="D14656" s="22" t="s">
        <v>7</v>
      </c>
      <c r="E14656" s="22" t="s">
        <v>15</v>
      </c>
      <c r="F14656" s="22" t="s">
        <v>17</v>
      </c>
      <c r="G14656" s="1">
        <v>267694.24</v>
      </c>
    </row>
    <row r="14657" spans="2:7">
      <c r="B14657" s="22" t="s">
        <v>274</v>
      </c>
      <c r="C14657" s="22" t="s">
        <v>7</v>
      </c>
      <c r="D14657" s="22" t="s">
        <v>7</v>
      </c>
      <c r="E14657" s="22" t="s">
        <v>15</v>
      </c>
      <c r="F14657" s="22" t="s">
        <v>18</v>
      </c>
      <c r="G14657" s="1">
        <v>32250.27</v>
      </c>
    </row>
    <row r="14658" spans="2:7">
      <c r="B14658" s="22" t="s">
        <v>274</v>
      </c>
      <c r="C14658" s="22" t="s">
        <v>7</v>
      </c>
      <c r="D14658" s="22" t="s">
        <v>7</v>
      </c>
      <c r="E14658" s="22" t="s">
        <v>15</v>
      </c>
      <c r="F14658" s="22" t="s">
        <v>19</v>
      </c>
      <c r="G14658" s="1">
        <v>32398.15</v>
      </c>
    </row>
    <row r="14659" spans="2:7">
      <c r="B14659" s="22" t="s">
        <v>274</v>
      </c>
      <c r="C14659" s="22" t="s">
        <v>7</v>
      </c>
      <c r="D14659" s="22" t="s">
        <v>7</v>
      </c>
      <c r="E14659" s="22" t="s">
        <v>15</v>
      </c>
      <c r="F14659" s="22" t="s">
        <v>20</v>
      </c>
      <c r="G14659" s="1">
        <v>40158.29</v>
      </c>
    </row>
    <row r="14660" spans="2:7">
      <c r="B14660" s="22" t="s">
        <v>274</v>
      </c>
      <c r="C14660" s="22" t="s">
        <v>7</v>
      </c>
      <c r="D14660" s="22" t="s">
        <v>7</v>
      </c>
      <c r="E14660" s="22" t="s">
        <v>15</v>
      </c>
      <c r="F14660" s="22" t="s">
        <v>21</v>
      </c>
      <c r="G14660" s="1">
        <v>745.19</v>
      </c>
    </row>
    <row r="14661" spans="2:7">
      <c r="B14661" s="22" t="s">
        <v>274</v>
      </c>
      <c r="C14661" s="22" t="s">
        <v>7</v>
      </c>
      <c r="D14661" s="22" t="s">
        <v>7</v>
      </c>
      <c r="E14661" s="22" t="s">
        <v>15</v>
      </c>
      <c r="F14661" s="22" t="s">
        <v>22</v>
      </c>
      <c r="G14661" s="1">
        <v>1412.87</v>
      </c>
    </row>
    <row r="14662" spans="2:7">
      <c r="B14662" s="22" t="s">
        <v>274</v>
      </c>
      <c r="C14662" s="22" t="s">
        <v>7</v>
      </c>
      <c r="D14662" s="22" t="s">
        <v>7</v>
      </c>
      <c r="E14662" s="22" t="s">
        <v>15</v>
      </c>
      <c r="F14662" s="22" t="s">
        <v>23</v>
      </c>
      <c r="G14662" s="1">
        <v>1408.96</v>
      </c>
    </row>
    <row r="14663" spans="2:7">
      <c r="B14663" s="22" t="s">
        <v>274</v>
      </c>
      <c r="C14663" s="22" t="s">
        <v>7</v>
      </c>
      <c r="D14663" s="22" t="s">
        <v>7</v>
      </c>
      <c r="E14663" s="22" t="s">
        <v>15</v>
      </c>
      <c r="F14663" s="22" t="s">
        <v>24</v>
      </c>
      <c r="G14663" s="1">
        <v>11371.71</v>
      </c>
    </row>
    <row r="14664" spans="2:7">
      <c r="B14664" s="22" t="s">
        <v>274</v>
      </c>
      <c r="C14664" s="22" t="s">
        <v>7</v>
      </c>
      <c r="D14664" s="22" t="s">
        <v>7</v>
      </c>
      <c r="E14664" s="22" t="s">
        <v>15</v>
      </c>
      <c r="F14664" s="22" t="s">
        <v>25</v>
      </c>
      <c r="G14664" s="1">
        <v>49288.32</v>
      </c>
    </row>
    <row r="14665" spans="2:7">
      <c r="B14665" s="22" t="s">
        <v>274</v>
      </c>
      <c r="C14665" s="22" t="s">
        <v>7</v>
      </c>
      <c r="D14665" s="22" t="s">
        <v>7</v>
      </c>
      <c r="E14665" s="22" t="s">
        <v>15</v>
      </c>
      <c r="F14665" s="22" t="s">
        <v>26</v>
      </c>
      <c r="G14665" s="1">
        <v>96246.69</v>
      </c>
    </row>
    <row r="14666" spans="2:7">
      <c r="B14666" s="22" t="s">
        <v>274</v>
      </c>
      <c r="C14666" s="22" t="s">
        <v>7</v>
      </c>
      <c r="D14666" s="22" t="s">
        <v>7</v>
      </c>
      <c r="E14666" s="22" t="s">
        <v>15</v>
      </c>
      <c r="F14666" s="22" t="s">
        <v>27</v>
      </c>
      <c r="G14666" s="1">
        <v>1370.92</v>
      </c>
    </row>
    <row r="14667" spans="2:7">
      <c r="B14667" s="22" t="s">
        <v>274</v>
      </c>
      <c r="C14667" s="22" t="s">
        <v>7</v>
      </c>
      <c r="D14667" s="22" t="s">
        <v>7</v>
      </c>
      <c r="E14667" s="22" t="s">
        <v>28</v>
      </c>
      <c r="F14667" s="22" t="s">
        <v>29</v>
      </c>
      <c r="G14667" s="1">
        <v>56548.95</v>
      </c>
    </row>
    <row r="14668" spans="2:7">
      <c r="B14668" s="22" t="s">
        <v>274</v>
      </c>
      <c r="C14668" s="22" t="s">
        <v>7</v>
      </c>
      <c r="D14668" s="22" t="s">
        <v>7</v>
      </c>
      <c r="E14668" s="22" t="s">
        <v>28</v>
      </c>
      <c r="F14668" s="22" t="s">
        <v>30</v>
      </c>
      <c r="G14668" s="1">
        <v>4435.83</v>
      </c>
    </row>
    <row r="14669" spans="2:7">
      <c r="B14669" s="22" t="s">
        <v>274</v>
      </c>
      <c r="C14669" s="22" t="s">
        <v>7</v>
      </c>
      <c r="D14669" s="22" t="s">
        <v>7</v>
      </c>
      <c r="E14669" s="22" t="s">
        <v>28</v>
      </c>
      <c r="F14669" s="22" t="s">
        <v>32</v>
      </c>
      <c r="G14669" s="1">
        <v>1202.3499999999999</v>
      </c>
    </row>
    <row r="14670" spans="2:7">
      <c r="B14670" s="22" t="s">
        <v>274</v>
      </c>
      <c r="C14670" s="22" t="s">
        <v>7</v>
      </c>
      <c r="D14670" s="22" t="s">
        <v>7</v>
      </c>
      <c r="E14670" s="22" t="s">
        <v>28</v>
      </c>
      <c r="F14670" s="22" t="s">
        <v>33</v>
      </c>
      <c r="G14670" s="1">
        <v>113869.67</v>
      </c>
    </row>
    <row r="14671" spans="2:7">
      <c r="B14671" s="22" t="s">
        <v>274</v>
      </c>
      <c r="C14671" s="22" t="s">
        <v>7</v>
      </c>
      <c r="D14671" s="22" t="s">
        <v>7</v>
      </c>
      <c r="E14671" s="22" t="s">
        <v>34</v>
      </c>
      <c r="F14671" s="22" t="s">
        <v>35</v>
      </c>
      <c r="G14671" s="1">
        <v>6200.81</v>
      </c>
    </row>
    <row r="14672" spans="2:7">
      <c r="B14672" s="22" t="s">
        <v>274</v>
      </c>
      <c r="C14672" s="22" t="s">
        <v>7</v>
      </c>
      <c r="D14672" s="22" t="s">
        <v>7</v>
      </c>
      <c r="E14672" s="22" t="s">
        <v>34</v>
      </c>
      <c r="F14672" s="22" t="s">
        <v>37</v>
      </c>
      <c r="G14672" s="1">
        <v>444457.28</v>
      </c>
    </row>
    <row r="14673" spans="2:7">
      <c r="B14673" s="22" t="s">
        <v>274</v>
      </c>
      <c r="C14673" s="22" t="s">
        <v>7</v>
      </c>
      <c r="D14673" s="22" t="s">
        <v>7</v>
      </c>
      <c r="E14673" s="22" t="s">
        <v>34</v>
      </c>
      <c r="F14673" s="22" t="s">
        <v>73</v>
      </c>
      <c r="G14673" s="1">
        <v>67055</v>
      </c>
    </row>
    <row r="14674" spans="2:7">
      <c r="B14674" s="22" t="s">
        <v>274</v>
      </c>
      <c r="C14674" s="22" t="s">
        <v>7</v>
      </c>
      <c r="D14674" s="22" t="s">
        <v>7</v>
      </c>
      <c r="E14674" s="22" t="s">
        <v>34</v>
      </c>
      <c r="F14674" s="22" t="s">
        <v>38</v>
      </c>
      <c r="G14674" s="1">
        <v>30354.02</v>
      </c>
    </row>
    <row r="14675" spans="2:7">
      <c r="B14675" s="22" t="s">
        <v>274</v>
      </c>
      <c r="C14675" s="22" t="s">
        <v>7</v>
      </c>
      <c r="D14675" s="22" t="s">
        <v>7</v>
      </c>
      <c r="E14675" s="22" t="s">
        <v>34</v>
      </c>
      <c r="F14675" s="22" t="s">
        <v>39</v>
      </c>
      <c r="G14675" s="1">
        <v>25114.12</v>
      </c>
    </row>
    <row r="14676" spans="2:7">
      <c r="B14676" s="22" t="s">
        <v>274</v>
      </c>
      <c r="C14676" s="22" t="s">
        <v>7</v>
      </c>
      <c r="D14676" s="22" t="s">
        <v>7</v>
      </c>
      <c r="E14676" s="22" t="s">
        <v>34</v>
      </c>
      <c r="F14676" s="22" t="s">
        <v>40</v>
      </c>
      <c r="G14676" s="1">
        <v>1325</v>
      </c>
    </row>
    <row r="14677" spans="2:7">
      <c r="B14677" s="22" t="s">
        <v>274</v>
      </c>
      <c r="C14677" s="22" t="s">
        <v>7</v>
      </c>
      <c r="D14677" s="22" t="s">
        <v>7</v>
      </c>
      <c r="E14677" s="22" t="s">
        <v>34</v>
      </c>
      <c r="F14677" s="22" t="s">
        <v>41</v>
      </c>
      <c r="G14677" s="1">
        <v>9715.2900000000009</v>
      </c>
    </row>
    <row r="14678" spans="2:7">
      <c r="B14678" s="22" t="s">
        <v>274</v>
      </c>
      <c r="C14678" s="22" t="s">
        <v>7</v>
      </c>
      <c r="D14678" s="22" t="s">
        <v>7</v>
      </c>
      <c r="E14678" s="22" t="s">
        <v>34</v>
      </c>
      <c r="F14678" s="22" t="s">
        <v>65</v>
      </c>
      <c r="G14678" s="1">
        <v>5264</v>
      </c>
    </row>
    <row r="14679" spans="2:7">
      <c r="B14679" s="22" t="s">
        <v>274</v>
      </c>
      <c r="C14679" s="22" t="s">
        <v>7</v>
      </c>
      <c r="D14679" s="22" t="s">
        <v>7</v>
      </c>
      <c r="E14679" s="22" t="s">
        <v>34</v>
      </c>
      <c r="F14679" s="22" t="s">
        <v>42</v>
      </c>
      <c r="G14679" s="1">
        <v>54566.55</v>
      </c>
    </row>
    <row r="14680" spans="2:7">
      <c r="B14680" s="22" t="s">
        <v>274</v>
      </c>
      <c r="C14680" s="22" t="s">
        <v>7</v>
      </c>
      <c r="D14680" s="22" t="s">
        <v>7</v>
      </c>
      <c r="E14680" s="22" t="s">
        <v>34</v>
      </c>
      <c r="F14680" s="22" t="s">
        <v>43</v>
      </c>
      <c r="G14680" s="1">
        <v>1179.6500000000001</v>
      </c>
    </row>
    <row r="14681" spans="2:7">
      <c r="B14681" s="22" t="s">
        <v>274</v>
      </c>
      <c r="C14681" s="22" t="s">
        <v>7</v>
      </c>
      <c r="D14681" s="22" t="s">
        <v>7</v>
      </c>
      <c r="E14681" s="22" t="s">
        <v>34</v>
      </c>
      <c r="F14681" s="22" t="s">
        <v>44</v>
      </c>
      <c r="G14681" s="1">
        <v>21652.48</v>
      </c>
    </row>
    <row r="14682" spans="2:7">
      <c r="B14682" s="22" t="s">
        <v>274</v>
      </c>
      <c r="C14682" s="22" t="s">
        <v>7</v>
      </c>
      <c r="D14682" s="22" t="s">
        <v>7</v>
      </c>
      <c r="E14682" s="22" t="s">
        <v>34</v>
      </c>
      <c r="F14682" s="22" t="s">
        <v>45</v>
      </c>
      <c r="G14682" s="1">
        <v>883.42</v>
      </c>
    </row>
    <row r="14683" spans="2:7">
      <c r="B14683" s="22" t="s">
        <v>274</v>
      </c>
      <c r="C14683" s="22" t="s">
        <v>7</v>
      </c>
      <c r="D14683" s="22" t="s">
        <v>7</v>
      </c>
      <c r="E14683" s="22" t="s">
        <v>34</v>
      </c>
      <c r="F14683" s="22" t="s">
        <v>46</v>
      </c>
      <c r="G14683" s="1">
        <v>4484.75</v>
      </c>
    </row>
    <row r="14684" spans="2:7">
      <c r="B14684" s="22" t="s">
        <v>274</v>
      </c>
      <c r="C14684" s="22" t="s">
        <v>7</v>
      </c>
      <c r="D14684" s="22" t="s">
        <v>7</v>
      </c>
      <c r="E14684" s="22" t="s">
        <v>34</v>
      </c>
      <c r="F14684" s="22" t="s">
        <v>47</v>
      </c>
      <c r="G14684" s="1">
        <v>11552.71</v>
      </c>
    </row>
    <row r="14685" spans="2:7">
      <c r="B14685" s="22" t="s">
        <v>274</v>
      </c>
      <c r="C14685" s="22" t="s">
        <v>7</v>
      </c>
      <c r="D14685" s="22" t="s">
        <v>7</v>
      </c>
      <c r="E14685" s="22" t="s">
        <v>34</v>
      </c>
      <c r="F14685" s="22" t="s">
        <v>48</v>
      </c>
      <c r="G14685" s="1">
        <v>28472.38</v>
      </c>
    </row>
    <row r="14686" spans="2:7">
      <c r="B14686" s="22" t="s">
        <v>274</v>
      </c>
      <c r="C14686" s="22" t="s">
        <v>7</v>
      </c>
      <c r="D14686" s="22" t="s">
        <v>7</v>
      </c>
      <c r="E14686" s="22" t="s">
        <v>34</v>
      </c>
      <c r="F14686" s="22" t="s">
        <v>75</v>
      </c>
      <c r="G14686" s="1">
        <v>75.02</v>
      </c>
    </row>
    <row r="14687" spans="2:7">
      <c r="B14687" s="22" t="s">
        <v>274</v>
      </c>
      <c r="C14687" s="22" t="s">
        <v>7</v>
      </c>
      <c r="D14687" s="22" t="s">
        <v>7</v>
      </c>
      <c r="E14687" s="22" t="s">
        <v>34</v>
      </c>
      <c r="F14687" s="22" t="s">
        <v>67</v>
      </c>
      <c r="G14687" s="1">
        <v>1994.05</v>
      </c>
    </row>
    <row r="14688" spans="2:7">
      <c r="B14688" s="22" t="s">
        <v>274</v>
      </c>
      <c r="C14688" s="22" t="s">
        <v>7</v>
      </c>
      <c r="D14688" s="22" t="s">
        <v>7</v>
      </c>
      <c r="E14688" s="22" t="s">
        <v>34</v>
      </c>
      <c r="F14688" s="22" t="s">
        <v>49</v>
      </c>
      <c r="G14688" s="1">
        <v>340</v>
      </c>
    </row>
    <row r="14689" spans="2:7">
      <c r="B14689" s="22" t="s">
        <v>274</v>
      </c>
      <c r="C14689" s="22" t="s">
        <v>7</v>
      </c>
      <c r="D14689" s="22" t="s">
        <v>7</v>
      </c>
      <c r="E14689" s="22" t="s">
        <v>34</v>
      </c>
      <c r="F14689" s="22" t="s">
        <v>50</v>
      </c>
      <c r="G14689" s="1">
        <v>22491.19</v>
      </c>
    </row>
    <row r="14690" spans="2:7">
      <c r="B14690" s="22" t="s">
        <v>274</v>
      </c>
      <c r="C14690" s="22" t="s">
        <v>7</v>
      </c>
      <c r="D14690" s="22" t="s">
        <v>7</v>
      </c>
      <c r="E14690" s="22" t="s">
        <v>34</v>
      </c>
      <c r="F14690" s="22" t="s">
        <v>51</v>
      </c>
      <c r="G14690" s="1">
        <v>139.6</v>
      </c>
    </row>
    <row r="14691" spans="2:7">
      <c r="B14691" s="22" t="s">
        <v>274</v>
      </c>
      <c r="C14691" s="22" t="s">
        <v>7</v>
      </c>
      <c r="D14691" s="22" t="s">
        <v>7</v>
      </c>
      <c r="E14691" s="22" t="s">
        <v>34</v>
      </c>
      <c r="F14691" s="22" t="s">
        <v>52</v>
      </c>
      <c r="G14691" s="1">
        <v>9378.17</v>
      </c>
    </row>
    <row r="14692" spans="2:7">
      <c r="B14692" s="22" t="s">
        <v>274</v>
      </c>
      <c r="C14692" s="22" t="s">
        <v>7</v>
      </c>
      <c r="D14692" s="22" t="s">
        <v>7</v>
      </c>
      <c r="E14692" s="22" t="s">
        <v>34</v>
      </c>
      <c r="F14692" s="22" t="s">
        <v>53</v>
      </c>
      <c r="G14692" s="1">
        <v>-115</v>
      </c>
    </row>
    <row r="14693" spans="2:7">
      <c r="B14693" s="22" t="s">
        <v>274</v>
      </c>
      <c r="C14693" s="22" t="s">
        <v>7</v>
      </c>
      <c r="D14693" s="22" t="s">
        <v>7</v>
      </c>
      <c r="E14693" s="22" t="s">
        <v>34</v>
      </c>
      <c r="F14693" s="22" t="s">
        <v>54</v>
      </c>
      <c r="G14693" s="1">
        <v>1000</v>
      </c>
    </row>
    <row r="14694" spans="2:7">
      <c r="B14694" s="22" t="s">
        <v>274</v>
      </c>
      <c r="C14694" s="22" t="s">
        <v>7</v>
      </c>
      <c r="D14694" s="22" t="s">
        <v>7</v>
      </c>
      <c r="E14694" s="22" t="s">
        <v>34</v>
      </c>
      <c r="F14694" s="22" t="s">
        <v>55</v>
      </c>
      <c r="G14694" s="1">
        <v>11344.35</v>
      </c>
    </row>
    <row r="14695" spans="2:7">
      <c r="B14695" s="22" t="s">
        <v>274</v>
      </c>
      <c r="C14695" s="22" t="s">
        <v>7</v>
      </c>
      <c r="D14695" s="22" t="s">
        <v>7</v>
      </c>
      <c r="E14695" s="22" t="s">
        <v>34</v>
      </c>
      <c r="F14695" s="22" t="s">
        <v>56</v>
      </c>
      <c r="G14695" s="1">
        <v>79786.679999999993</v>
      </c>
    </row>
    <row r="14696" spans="2:7">
      <c r="B14696" s="22" t="s">
        <v>274</v>
      </c>
      <c r="C14696" s="22" t="s">
        <v>7</v>
      </c>
      <c r="D14696" s="22" t="s">
        <v>7</v>
      </c>
      <c r="E14696" s="22" t="s">
        <v>34</v>
      </c>
      <c r="F14696" s="22" t="s">
        <v>57</v>
      </c>
      <c r="G14696" s="1">
        <v>35.479999999999997</v>
      </c>
    </row>
    <row r="14697" spans="2:7">
      <c r="B14697" s="22" t="s">
        <v>274</v>
      </c>
      <c r="C14697" s="22" t="s">
        <v>7</v>
      </c>
      <c r="D14697" s="22" t="s">
        <v>7</v>
      </c>
      <c r="E14697" s="22" t="s">
        <v>34</v>
      </c>
      <c r="F14697" s="22" t="s">
        <v>58</v>
      </c>
      <c r="G14697" s="1">
        <v>3509</v>
      </c>
    </row>
    <row r="14698" spans="2:7">
      <c r="B14698" s="22" t="s">
        <v>274</v>
      </c>
      <c r="C14698" s="22" t="s">
        <v>7</v>
      </c>
      <c r="D14698" s="22" t="s">
        <v>7</v>
      </c>
      <c r="E14698" s="22" t="s">
        <v>34</v>
      </c>
      <c r="F14698" s="22" t="s">
        <v>126</v>
      </c>
      <c r="G14698" s="1">
        <v>11750</v>
      </c>
    </row>
    <row r="14699" spans="2:7">
      <c r="B14699" s="22" t="s">
        <v>274</v>
      </c>
      <c r="C14699" s="22" t="s">
        <v>7</v>
      </c>
      <c r="D14699" s="22" t="s">
        <v>7</v>
      </c>
      <c r="E14699" s="22" t="s">
        <v>59</v>
      </c>
      <c r="F14699" s="22" t="s">
        <v>55</v>
      </c>
      <c r="G14699" s="1">
        <v>26601.29</v>
      </c>
    </row>
    <row r="14700" spans="2:7">
      <c r="B14700" s="22" t="s">
        <v>274</v>
      </c>
      <c r="C14700" s="22" t="s">
        <v>7</v>
      </c>
      <c r="D14700" s="22" t="s">
        <v>7</v>
      </c>
      <c r="E14700" s="22" t="s">
        <v>60</v>
      </c>
      <c r="F14700" s="22" t="s">
        <v>79</v>
      </c>
      <c r="G14700" s="1">
        <v>29855.71</v>
      </c>
    </row>
    <row r="14701" spans="2:7">
      <c r="B14701" s="22" t="s">
        <v>274</v>
      </c>
      <c r="C14701" s="22" t="s">
        <v>7</v>
      </c>
      <c r="D14701" s="22" t="s">
        <v>7</v>
      </c>
      <c r="E14701" s="22" t="s">
        <v>60</v>
      </c>
      <c r="F14701" s="22" t="s">
        <v>80</v>
      </c>
      <c r="G14701" s="1">
        <v>115141.67</v>
      </c>
    </row>
    <row r="14702" spans="2:7">
      <c r="B14702" s="22" t="s">
        <v>275</v>
      </c>
      <c r="C14702" s="22" t="s">
        <v>7</v>
      </c>
      <c r="D14702" s="22" t="s">
        <v>5</v>
      </c>
      <c r="E14702" s="22" t="s">
        <v>5</v>
      </c>
      <c r="F14702" s="22" t="s">
        <v>6</v>
      </c>
      <c r="G14702" s="1">
        <v>6924.3</v>
      </c>
    </row>
    <row r="14703" spans="2:7">
      <c r="B14703" s="22" t="s">
        <v>275</v>
      </c>
      <c r="C14703" s="22" t="s">
        <v>7</v>
      </c>
      <c r="D14703" s="22" t="s">
        <v>5</v>
      </c>
      <c r="E14703" s="22" t="s">
        <v>7</v>
      </c>
      <c r="F14703" s="22" t="s">
        <v>6</v>
      </c>
      <c r="G14703" s="1">
        <v>-136766.07999999999</v>
      </c>
    </row>
    <row r="14704" spans="2:7">
      <c r="B14704" s="22" t="s">
        <v>275</v>
      </c>
      <c r="C14704" s="22" t="s">
        <v>7</v>
      </c>
      <c r="D14704" s="22" t="s">
        <v>5</v>
      </c>
      <c r="E14704" s="22" t="s">
        <v>8</v>
      </c>
      <c r="F14704" s="22" t="s">
        <v>9</v>
      </c>
      <c r="G14704" s="1">
        <v>3076257.87</v>
      </c>
    </row>
    <row r="14705" spans="2:7">
      <c r="B14705" s="22" t="s">
        <v>275</v>
      </c>
      <c r="C14705" s="22" t="s">
        <v>7</v>
      </c>
      <c r="D14705" s="22" t="s">
        <v>5</v>
      </c>
      <c r="E14705" s="22" t="s">
        <v>8</v>
      </c>
      <c r="F14705" s="22" t="s">
        <v>10</v>
      </c>
      <c r="G14705" s="1">
        <v>77467.06</v>
      </c>
    </row>
    <row r="14706" spans="2:7">
      <c r="B14706" s="22" t="s">
        <v>275</v>
      </c>
      <c r="C14706" s="22" t="s">
        <v>7</v>
      </c>
      <c r="D14706" s="22" t="s">
        <v>5</v>
      </c>
      <c r="E14706" s="22" t="s">
        <v>8</v>
      </c>
      <c r="F14706" s="22" t="s">
        <v>12</v>
      </c>
      <c r="G14706" s="1">
        <v>139162.01</v>
      </c>
    </row>
    <row r="14707" spans="2:7">
      <c r="B14707" s="22" t="s">
        <v>275</v>
      </c>
      <c r="C14707" s="22" t="s">
        <v>7</v>
      </c>
      <c r="D14707" s="22" t="s">
        <v>5</v>
      </c>
      <c r="E14707" s="22" t="s">
        <v>8</v>
      </c>
      <c r="F14707" s="22" t="s">
        <v>13</v>
      </c>
      <c r="G14707" s="1">
        <v>19281.810000000001</v>
      </c>
    </row>
    <row r="14708" spans="2:7">
      <c r="B14708" s="22" t="s">
        <v>275</v>
      </c>
      <c r="C14708" s="22" t="s">
        <v>7</v>
      </c>
      <c r="D14708" s="22" t="s">
        <v>5</v>
      </c>
      <c r="E14708" s="22" t="s">
        <v>14</v>
      </c>
      <c r="F14708" s="22" t="s">
        <v>9</v>
      </c>
      <c r="G14708" s="1">
        <v>1507013.15</v>
      </c>
    </row>
    <row r="14709" spans="2:7">
      <c r="B14709" s="22" t="s">
        <v>275</v>
      </c>
      <c r="C14709" s="22" t="s">
        <v>7</v>
      </c>
      <c r="D14709" s="22" t="s">
        <v>5</v>
      </c>
      <c r="E14709" s="22" t="s">
        <v>14</v>
      </c>
      <c r="F14709" s="22" t="s">
        <v>10</v>
      </c>
      <c r="G14709" s="1">
        <v>76799.600000000006</v>
      </c>
    </row>
    <row r="14710" spans="2:7">
      <c r="B14710" s="22" t="s">
        <v>275</v>
      </c>
      <c r="C14710" s="22" t="s">
        <v>7</v>
      </c>
      <c r="D14710" s="22" t="s">
        <v>5</v>
      </c>
      <c r="E14710" s="22" t="s">
        <v>14</v>
      </c>
      <c r="F14710" s="22" t="s">
        <v>11</v>
      </c>
      <c r="G14710" s="1">
        <v>240.35</v>
      </c>
    </row>
    <row r="14711" spans="2:7">
      <c r="B14711" s="22" t="s">
        <v>275</v>
      </c>
      <c r="C14711" s="22" t="s">
        <v>7</v>
      </c>
      <c r="D14711" s="22" t="s">
        <v>5</v>
      </c>
      <c r="E14711" s="22" t="s">
        <v>14</v>
      </c>
      <c r="F14711" s="22" t="s">
        <v>12</v>
      </c>
      <c r="G14711" s="1">
        <v>9750</v>
      </c>
    </row>
    <row r="14712" spans="2:7">
      <c r="B14712" s="22" t="s">
        <v>275</v>
      </c>
      <c r="C14712" s="22" t="s">
        <v>7</v>
      </c>
      <c r="D14712" s="22" t="s">
        <v>5</v>
      </c>
      <c r="E14712" s="22" t="s">
        <v>14</v>
      </c>
      <c r="F14712" s="22" t="s">
        <v>13</v>
      </c>
      <c r="G14712" s="1">
        <v>15629.47</v>
      </c>
    </row>
    <row r="14713" spans="2:7">
      <c r="B14713" s="22" t="s">
        <v>275</v>
      </c>
      <c r="C14713" s="22" t="s">
        <v>7</v>
      </c>
      <c r="D14713" s="22" t="s">
        <v>5</v>
      </c>
      <c r="E14713" s="22" t="s">
        <v>15</v>
      </c>
      <c r="F14713" s="22" t="s">
        <v>16</v>
      </c>
      <c r="G14713" s="1">
        <v>16.399999999999999</v>
      </c>
    </row>
    <row r="14714" spans="2:7">
      <c r="B14714" s="22" t="s">
        <v>275</v>
      </c>
      <c r="C14714" s="22" t="s">
        <v>7</v>
      </c>
      <c r="D14714" s="22" t="s">
        <v>5</v>
      </c>
      <c r="E14714" s="22" t="s">
        <v>15</v>
      </c>
      <c r="F14714" s="22" t="s">
        <v>71</v>
      </c>
      <c r="G14714" s="1">
        <v>16.399999999999999</v>
      </c>
    </row>
    <row r="14715" spans="2:7">
      <c r="B14715" s="22" t="s">
        <v>275</v>
      </c>
      <c r="C14715" s="22" t="s">
        <v>7</v>
      </c>
      <c r="D14715" s="22" t="s">
        <v>5</v>
      </c>
      <c r="E14715" s="22" t="s">
        <v>15</v>
      </c>
      <c r="F14715" s="22" t="s">
        <v>17</v>
      </c>
      <c r="G14715" s="1">
        <v>248148.93</v>
      </c>
    </row>
    <row r="14716" spans="2:7">
      <c r="B14716" s="22" t="s">
        <v>275</v>
      </c>
      <c r="C14716" s="22" t="s">
        <v>7</v>
      </c>
      <c r="D14716" s="22" t="s">
        <v>5</v>
      </c>
      <c r="E14716" s="22" t="s">
        <v>15</v>
      </c>
      <c r="F14716" s="22" t="s">
        <v>18</v>
      </c>
      <c r="G14716" s="1">
        <v>120352</v>
      </c>
    </row>
    <row r="14717" spans="2:7">
      <c r="B14717" s="22" t="s">
        <v>275</v>
      </c>
      <c r="C14717" s="22" t="s">
        <v>7</v>
      </c>
      <c r="D14717" s="22" t="s">
        <v>5</v>
      </c>
      <c r="E14717" s="22" t="s">
        <v>15</v>
      </c>
      <c r="F14717" s="22" t="s">
        <v>19</v>
      </c>
      <c r="G14717" s="1">
        <v>500920.77</v>
      </c>
    </row>
    <row r="14718" spans="2:7">
      <c r="B14718" s="22" t="s">
        <v>275</v>
      </c>
      <c r="C14718" s="22" t="s">
        <v>7</v>
      </c>
      <c r="D14718" s="22" t="s">
        <v>5</v>
      </c>
      <c r="E14718" s="22" t="s">
        <v>15</v>
      </c>
      <c r="F14718" s="22" t="s">
        <v>20</v>
      </c>
      <c r="G14718" s="1">
        <v>200354.07</v>
      </c>
    </row>
    <row r="14719" spans="2:7">
      <c r="B14719" s="22" t="s">
        <v>275</v>
      </c>
      <c r="C14719" s="22" t="s">
        <v>7</v>
      </c>
      <c r="D14719" s="22" t="s">
        <v>5</v>
      </c>
      <c r="E14719" s="22" t="s">
        <v>15</v>
      </c>
      <c r="F14719" s="22" t="s">
        <v>21</v>
      </c>
      <c r="G14719" s="1">
        <v>6060.13</v>
      </c>
    </row>
    <row r="14720" spans="2:7">
      <c r="B14720" s="22" t="s">
        <v>275</v>
      </c>
      <c r="C14720" s="22" t="s">
        <v>7</v>
      </c>
      <c r="D14720" s="22" t="s">
        <v>5</v>
      </c>
      <c r="E14720" s="22" t="s">
        <v>15</v>
      </c>
      <c r="F14720" s="22" t="s">
        <v>22</v>
      </c>
      <c r="G14720" s="1">
        <v>3259.25</v>
      </c>
    </row>
    <row r="14721" spans="2:7">
      <c r="B14721" s="22" t="s">
        <v>275</v>
      </c>
      <c r="C14721" s="22" t="s">
        <v>7</v>
      </c>
      <c r="D14721" s="22" t="s">
        <v>5</v>
      </c>
      <c r="E14721" s="22" t="s">
        <v>15</v>
      </c>
      <c r="F14721" s="22" t="s">
        <v>23</v>
      </c>
      <c r="G14721" s="1">
        <v>20536.310000000001</v>
      </c>
    </row>
    <row r="14722" spans="2:7">
      <c r="B14722" s="22" t="s">
        <v>275</v>
      </c>
      <c r="C14722" s="22" t="s">
        <v>7</v>
      </c>
      <c r="D14722" s="22" t="s">
        <v>5</v>
      </c>
      <c r="E14722" s="22" t="s">
        <v>15</v>
      </c>
      <c r="F14722" s="22" t="s">
        <v>24</v>
      </c>
      <c r="G14722" s="1">
        <v>54859.06</v>
      </c>
    </row>
    <row r="14723" spans="2:7">
      <c r="B14723" s="22" t="s">
        <v>275</v>
      </c>
      <c r="C14723" s="22" t="s">
        <v>7</v>
      </c>
      <c r="D14723" s="22" t="s">
        <v>5</v>
      </c>
      <c r="E14723" s="22" t="s">
        <v>15</v>
      </c>
      <c r="F14723" s="22" t="s">
        <v>25</v>
      </c>
      <c r="G14723" s="1">
        <v>429333.28</v>
      </c>
    </row>
    <row r="14724" spans="2:7">
      <c r="B14724" s="22" t="s">
        <v>275</v>
      </c>
      <c r="C14724" s="22" t="s">
        <v>7</v>
      </c>
      <c r="D14724" s="22" t="s">
        <v>5</v>
      </c>
      <c r="E14724" s="22" t="s">
        <v>15</v>
      </c>
      <c r="F14724" s="22" t="s">
        <v>26</v>
      </c>
      <c r="G14724" s="1">
        <v>487051.93</v>
      </c>
    </row>
    <row r="14725" spans="2:7">
      <c r="B14725" s="22" t="s">
        <v>275</v>
      </c>
      <c r="C14725" s="22" t="s">
        <v>7</v>
      </c>
      <c r="D14725" s="22" t="s">
        <v>5</v>
      </c>
      <c r="E14725" s="22" t="s">
        <v>15</v>
      </c>
      <c r="F14725" s="22" t="s">
        <v>27</v>
      </c>
      <c r="G14725" s="1">
        <v>11144.08</v>
      </c>
    </row>
    <row r="14726" spans="2:7">
      <c r="B14726" s="22" t="s">
        <v>275</v>
      </c>
      <c r="C14726" s="22" t="s">
        <v>7</v>
      </c>
      <c r="D14726" s="22" t="s">
        <v>5</v>
      </c>
      <c r="E14726" s="22" t="s">
        <v>15</v>
      </c>
      <c r="F14726" s="22" t="s">
        <v>72</v>
      </c>
      <c r="G14726" s="1">
        <v>11199.98</v>
      </c>
    </row>
    <row r="14727" spans="2:7">
      <c r="B14727" s="22" t="s">
        <v>275</v>
      </c>
      <c r="C14727" s="22" t="s">
        <v>7</v>
      </c>
      <c r="D14727" s="22" t="s">
        <v>5</v>
      </c>
      <c r="E14727" s="22" t="s">
        <v>28</v>
      </c>
      <c r="F14727" s="22" t="s">
        <v>29</v>
      </c>
      <c r="G14727" s="1">
        <v>222838.59</v>
      </c>
    </row>
    <row r="14728" spans="2:7">
      <c r="B14728" s="22" t="s">
        <v>275</v>
      </c>
      <c r="C14728" s="22" t="s">
        <v>7</v>
      </c>
      <c r="D14728" s="22" t="s">
        <v>5</v>
      </c>
      <c r="E14728" s="22" t="s">
        <v>28</v>
      </c>
      <c r="F14728" s="22" t="s">
        <v>30</v>
      </c>
      <c r="G14728" s="1">
        <v>23763.15</v>
      </c>
    </row>
    <row r="14729" spans="2:7">
      <c r="B14729" s="22" t="s">
        <v>275</v>
      </c>
      <c r="C14729" s="22" t="s">
        <v>7</v>
      </c>
      <c r="D14729" s="22" t="s">
        <v>5</v>
      </c>
      <c r="E14729" s="22" t="s">
        <v>28</v>
      </c>
      <c r="F14729" s="22" t="s">
        <v>31</v>
      </c>
      <c r="G14729" s="1">
        <v>117586.4</v>
      </c>
    </row>
    <row r="14730" spans="2:7">
      <c r="B14730" s="22" t="s">
        <v>275</v>
      </c>
      <c r="C14730" s="22" t="s">
        <v>7</v>
      </c>
      <c r="D14730" s="22" t="s">
        <v>5</v>
      </c>
      <c r="E14730" s="22" t="s">
        <v>28</v>
      </c>
      <c r="F14730" s="22" t="s">
        <v>32</v>
      </c>
      <c r="G14730" s="1">
        <v>23058.82</v>
      </c>
    </row>
    <row r="14731" spans="2:7">
      <c r="B14731" s="22" t="s">
        <v>275</v>
      </c>
      <c r="C14731" s="22" t="s">
        <v>7</v>
      </c>
      <c r="D14731" s="22" t="s">
        <v>5</v>
      </c>
      <c r="E14731" s="22" t="s">
        <v>28</v>
      </c>
      <c r="F14731" s="22" t="s">
        <v>33</v>
      </c>
      <c r="G14731" s="1">
        <v>51680.81</v>
      </c>
    </row>
    <row r="14732" spans="2:7">
      <c r="B14732" s="22" t="s">
        <v>275</v>
      </c>
      <c r="C14732" s="22" t="s">
        <v>7</v>
      </c>
      <c r="D14732" s="22" t="s">
        <v>5</v>
      </c>
      <c r="E14732" s="22" t="s">
        <v>34</v>
      </c>
      <c r="F14732" s="22" t="s">
        <v>35</v>
      </c>
      <c r="G14732" s="1">
        <v>6942.74</v>
      </c>
    </row>
    <row r="14733" spans="2:7">
      <c r="B14733" s="22" t="s">
        <v>275</v>
      </c>
      <c r="C14733" s="22" t="s">
        <v>7</v>
      </c>
      <c r="D14733" s="22" t="s">
        <v>5</v>
      </c>
      <c r="E14733" s="22" t="s">
        <v>34</v>
      </c>
      <c r="F14733" s="22" t="s">
        <v>37</v>
      </c>
      <c r="G14733" s="1">
        <v>83115.740000000005</v>
      </c>
    </row>
    <row r="14734" spans="2:7">
      <c r="B14734" s="22" t="s">
        <v>275</v>
      </c>
      <c r="C14734" s="22" t="s">
        <v>7</v>
      </c>
      <c r="D14734" s="22" t="s">
        <v>5</v>
      </c>
      <c r="E14734" s="22" t="s">
        <v>34</v>
      </c>
      <c r="F14734" s="22" t="s">
        <v>38</v>
      </c>
      <c r="G14734" s="1">
        <v>9775.32</v>
      </c>
    </row>
    <row r="14735" spans="2:7">
      <c r="B14735" s="22" t="s">
        <v>275</v>
      </c>
      <c r="C14735" s="22" t="s">
        <v>7</v>
      </c>
      <c r="D14735" s="22" t="s">
        <v>5</v>
      </c>
      <c r="E14735" s="22" t="s">
        <v>34</v>
      </c>
      <c r="F14735" s="22" t="s">
        <v>39</v>
      </c>
      <c r="G14735" s="1">
        <v>103252.22</v>
      </c>
    </row>
    <row r="14736" spans="2:7">
      <c r="B14736" s="22" t="s">
        <v>275</v>
      </c>
      <c r="C14736" s="22" t="s">
        <v>7</v>
      </c>
      <c r="D14736" s="22" t="s">
        <v>5</v>
      </c>
      <c r="E14736" s="22" t="s">
        <v>34</v>
      </c>
      <c r="F14736" s="22" t="s">
        <v>40</v>
      </c>
      <c r="G14736" s="1">
        <v>198.93</v>
      </c>
    </row>
    <row r="14737" spans="2:7">
      <c r="B14737" s="22" t="s">
        <v>275</v>
      </c>
      <c r="C14737" s="22" t="s">
        <v>7</v>
      </c>
      <c r="D14737" s="22" t="s">
        <v>5</v>
      </c>
      <c r="E14737" s="22" t="s">
        <v>34</v>
      </c>
      <c r="F14737" s="22" t="s">
        <v>41</v>
      </c>
      <c r="G14737" s="1">
        <v>12932.59</v>
      </c>
    </row>
    <row r="14738" spans="2:7">
      <c r="B14738" s="22" t="s">
        <v>275</v>
      </c>
      <c r="C14738" s="22" t="s">
        <v>7</v>
      </c>
      <c r="D14738" s="22" t="s">
        <v>5</v>
      </c>
      <c r="E14738" s="22" t="s">
        <v>34</v>
      </c>
      <c r="F14738" s="22" t="s">
        <v>42</v>
      </c>
      <c r="G14738" s="1">
        <v>3790.55</v>
      </c>
    </row>
    <row r="14739" spans="2:7">
      <c r="B14739" s="22" t="s">
        <v>275</v>
      </c>
      <c r="C14739" s="22" t="s">
        <v>7</v>
      </c>
      <c r="D14739" s="22" t="s">
        <v>5</v>
      </c>
      <c r="E14739" s="22" t="s">
        <v>34</v>
      </c>
      <c r="F14739" s="22" t="s">
        <v>45</v>
      </c>
      <c r="G14739" s="1">
        <v>28905.759999999998</v>
      </c>
    </row>
    <row r="14740" spans="2:7">
      <c r="B14740" s="22" t="s">
        <v>275</v>
      </c>
      <c r="C14740" s="22" t="s">
        <v>7</v>
      </c>
      <c r="D14740" s="22" t="s">
        <v>5</v>
      </c>
      <c r="E14740" s="22" t="s">
        <v>34</v>
      </c>
      <c r="F14740" s="22" t="s">
        <v>46</v>
      </c>
      <c r="G14740" s="1">
        <v>10827.95</v>
      </c>
    </row>
    <row r="14741" spans="2:7">
      <c r="B14741" s="22" t="s">
        <v>275</v>
      </c>
      <c r="C14741" s="22" t="s">
        <v>7</v>
      </c>
      <c r="D14741" s="22" t="s">
        <v>5</v>
      </c>
      <c r="E14741" s="22" t="s">
        <v>34</v>
      </c>
      <c r="F14741" s="22" t="s">
        <v>47</v>
      </c>
      <c r="G14741" s="1">
        <v>119080.09</v>
      </c>
    </row>
    <row r="14742" spans="2:7">
      <c r="B14742" s="22" t="s">
        <v>275</v>
      </c>
      <c r="C14742" s="22" t="s">
        <v>7</v>
      </c>
      <c r="D14742" s="22" t="s">
        <v>5</v>
      </c>
      <c r="E14742" s="22" t="s">
        <v>34</v>
      </c>
      <c r="F14742" s="22" t="s">
        <v>74</v>
      </c>
      <c r="G14742" s="1">
        <v>8548.42</v>
      </c>
    </row>
    <row r="14743" spans="2:7">
      <c r="B14743" s="22" t="s">
        <v>275</v>
      </c>
      <c r="C14743" s="22" t="s">
        <v>7</v>
      </c>
      <c r="D14743" s="22" t="s">
        <v>5</v>
      </c>
      <c r="E14743" s="22" t="s">
        <v>34</v>
      </c>
      <c r="F14743" s="22" t="s">
        <v>75</v>
      </c>
      <c r="G14743" s="1">
        <v>10193.780000000001</v>
      </c>
    </row>
    <row r="14744" spans="2:7">
      <c r="B14744" s="22" t="s">
        <v>275</v>
      </c>
      <c r="C14744" s="22" t="s">
        <v>7</v>
      </c>
      <c r="D14744" s="22" t="s">
        <v>5</v>
      </c>
      <c r="E14744" s="22" t="s">
        <v>34</v>
      </c>
      <c r="F14744" s="22" t="s">
        <v>66</v>
      </c>
      <c r="G14744" s="1">
        <v>15390.9</v>
      </c>
    </row>
    <row r="14745" spans="2:7">
      <c r="B14745" s="22" t="s">
        <v>275</v>
      </c>
      <c r="C14745" s="22" t="s">
        <v>7</v>
      </c>
      <c r="D14745" s="22" t="s">
        <v>5</v>
      </c>
      <c r="E14745" s="22" t="s">
        <v>34</v>
      </c>
      <c r="F14745" s="22" t="s">
        <v>67</v>
      </c>
      <c r="G14745" s="1">
        <v>110</v>
      </c>
    </row>
    <row r="14746" spans="2:7">
      <c r="B14746" s="22" t="s">
        <v>275</v>
      </c>
      <c r="C14746" s="22" t="s">
        <v>7</v>
      </c>
      <c r="D14746" s="22" t="s">
        <v>5</v>
      </c>
      <c r="E14746" s="22" t="s">
        <v>34</v>
      </c>
      <c r="F14746" s="22" t="s">
        <v>49</v>
      </c>
      <c r="G14746" s="1">
        <v>105399.23</v>
      </c>
    </row>
    <row r="14747" spans="2:7">
      <c r="B14747" s="22" t="s">
        <v>275</v>
      </c>
      <c r="C14747" s="22" t="s">
        <v>7</v>
      </c>
      <c r="D14747" s="22" t="s">
        <v>5</v>
      </c>
      <c r="E14747" s="22" t="s">
        <v>34</v>
      </c>
      <c r="F14747" s="22" t="s">
        <v>50</v>
      </c>
      <c r="G14747" s="1">
        <v>25713.34</v>
      </c>
    </row>
    <row r="14748" spans="2:7">
      <c r="B14748" s="22" t="s">
        <v>275</v>
      </c>
      <c r="C14748" s="22" t="s">
        <v>7</v>
      </c>
      <c r="D14748" s="22" t="s">
        <v>5</v>
      </c>
      <c r="E14748" s="22" t="s">
        <v>34</v>
      </c>
      <c r="F14748" s="22" t="s">
        <v>51</v>
      </c>
      <c r="G14748" s="1">
        <v>3829.91</v>
      </c>
    </row>
    <row r="14749" spans="2:7">
      <c r="B14749" s="22" t="s">
        <v>275</v>
      </c>
      <c r="C14749" s="22" t="s">
        <v>7</v>
      </c>
      <c r="D14749" s="22" t="s">
        <v>5</v>
      </c>
      <c r="E14749" s="22" t="s">
        <v>34</v>
      </c>
      <c r="F14749" s="22" t="s">
        <v>52</v>
      </c>
      <c r="G14749" s="1">
        <v>13525.14</v>
      </c>
    </row>
    <row r="14750" spans="2:7">
      <c r="B14750" s="22" t="s">
        <v>275</v>
      </c>
      <c r="C14750" s="22" t="s">
        <v>7</v>
      </c>
      <c r="D14750" s="22" t="s">
        <v>5</v>
      </c>
      <c r="E14750" s="22" t="s">
        <v>34</v>
      </c>
      <c r="F14750" s="22" t="s">
        <v>53</v>
      </c>
      <c r="G14750" s="1">
        <v>88425.69</v>
      </c>
    </row>
    <row r="14751" spans="2:7">
      <c r="B14751" s="22" t="s">
        <v>275</v>
      </c>
      <c r="C14751" s="22" t="s">
        <v>7</v>
      </c>
      <c r="D14751" s="22" t="s">
        <v>5</v>
      </c>
      <c r="E14751" s="22" t="s">
        <v>34</v>
      </c>
      <c r="F14751" s="22" t="s">
        <v>68</v>
      </c>
      <c r="G14751" s="1">
        <v>290</v>
      </c>
    </row>
    <row r="14752" spans="2:7">
      <c r="B14752" s="22" t="s">
        <v>275</v>
      </c>
      <c r="C14752" s="22" t="s">
        <v>7</v>
      </c>
      <c r="D14752" s="22" t="s">
        <v>5</v>
      </c>
      <c r="E14752" s="22" t="s">
        <v>34</v>
      </c>
      <c r="F14752" s="22" t="s">
        <v>55</v>
      </c>
      <c r="G14752" s="1">
        <v>3981.97</v>
      </c>
    </row>
    <row r="14753" spans="2:7">
      <c r="B14753" s="22" t="s">
        <v>275</v>
      </c>
      <c r="C14753" s="22" t="s">
        <v>7</v>
      </c>
      <c r="D14753" s="22" t="s">
        <v>5</v>
      </c>
      <c r="E14753" s="22" t="s">
        <v>34</v>
      </c>
      <c r="F14753" s="22" t="s">
        <v>56</v>
      </c>
      <c r="G14753" s="1">
        <v>64006.3</v>
      </c>
    </row>
    <row r="14754" spans="2:7">
      <c r="B14754" s="22" t="s">
        <v>275</v>
      </c>
      <c r="C14754" s="22" t="s">
        <v>7</v>
      </c>
      <c r="D14754" s="22" t="s">
        <v>5</v>
      </c>
      <c r="E14754" s="22" t="s">
        <v>34</v>
      </c>
      <c r="F14754" s="22" t="s">
        <v>57</v>
      </c>
      <c r="G14754" s="1">
        <v>50666.17</v>
      </c>
    </row>
    <row r="14755" spans="2:7">
      <c r="B14755" s="22" t="s">
        <v>275</v>
      </c>
      <c r="C14755" s="22" t="s">
        <v>7</v>
      </c>
      <c r="D14755" s="22" t="s">
        <v>5</v>
      </c>
      <c r="E14755" s="22" t="s">
        <v>34</v>
      </c>
      <c r="F14755" s="22" t="s">
        <v>91</v>
      </c>
      <c r="G14755" s="1">
        <v>21340.33</v>
      </c>
    </row>
    <row r="14756" spans="2:7">
      <c r="B14756" s="22" t="s">
        <v>275</v>
      </c>
      <c r="C14756" s="22" t="s">
        <v>7</v>
      </c>
      <c r="D14756" s="22" t="s">
        <v>5</v>
      </c>
      <c r="E14756" s="22" t="s">
        <v>34</v>
      </c>
      <c r="F14756" s="22" t="s">
        <v>58</v>
      </c>
      <c r="G14756" s="1">
        <v>12770.74</v>
      </c>
    </row>
    <row r="14757" spans="2:7">
      <c r="B14757" s="22" t="s">
        <v>275</v>
      </c>
      <c r="C14757" s="22" t="s">
        <v>7</v>
      </c>
      <c r="D14757" s="22" t="s">
        <v>5</v>
      </c>
      <c r="E14757" s="22" t="s">
        <v>59</v>
      </c>
      <c r="F14757" s="22" t="s">
        <v>55</v>
      </c>
      <c r="G14757" s="1">
        <v>15223.85</v>
      </c>
    </row>
    <row r="14758" spans="2:7">
      <c r="B14758" s="22" t="s">
        <v>275</v>
      </c>
      <c r="C14758" s="22" t="s">
        <v>7</v>
      </c>
      <c r="D14758" s="22" t="s">
        <v>5</v>
      </c>
      <c r="E14758" s="22" t="s">
        <v>60</v>
      </c>
      <c r="F14758" s="22" t="s">
        <v>80</v>
      </c>
      <c r="G14758" s="1">
        <v>8617.7199999999993</v>
      </c>
    </row>
    <row r="14759" spans="2:7">
      <c r="B14759" s="22" t="s">
        <v>275</v>
      </c>
      <c r="C14759" s="22" t="s">
        <v>7</v>
      </c>
      <c r="D14759" s="22" t="s">
        <v>5</v>
      </c>
      <c r="E14759" s="22" t="s">
        <v>60</v>
      </c>
      <c r="F14759" s="22" t="s">
        <v>62</v>
      </c>
      <c r="G14759" s="1">
        <v>9999.25</v>
      </c>
    </row>
    <row r="14760" spans="2:7">
      <c r="B14760" s="22" t="s">
        <v>275</v>
      </c>
      <c r="C14760" s="22" t="s">
        <v>7</v>
      </c>
      <c r="D14760" s="22" t="s">
        <v>7</v>
      </c>
      <c r="E14760" s="22" t="s">
        <v>5</v>
      </c>
      <c r="F14760" s="22" t="s">
        <v>6</v>
      </c>
      <c r="G14760" s="1">
        <v>129841.78</v>
      </c>
    </row>
    <row r="14761" spans="2:7">
      <c r="B14761" s="22" t="s">
        <v>275</v>
      </c>
      <c r="C14761" s="22" t="s">
        <v>7</v>
      </c>
      <c r="D14761" s="22" t="s">
        <v>7</v>
      </c>
      <c r="E14761" s="22" t="s">
        <v>8</v>
      </c>
      <c r="F14761" s="22" t="s">
        <v>9</v>
      </c>
      <c r="G14761" s="1">
        <v>88133</v>
      </c>
    </row>
    <row r="14762" spans="2:7">
      <c r="B14762" s="22" t="s">
        <v>275</v>
      </c>
      <c r="C14762" s="22" t="s">
        <v>7</v>
      </c>
      <c r="D14762" s="22" t="s">
        <v>7</v>
      </c>
      <c r="E14762" s="22" t="s">
        <v>8</v>
      </c>
      <c r="F14762" s="22" t="s">
        <v>12</v>
      </c>
      <c r="G14762" s="1">
        <v>11636</v>
      </c>
    </row>
    <row r="14763" spans="2:7">
      <c r="B14763" s="22" t="s">
        <v>275</v>
      </c>
      <c r="C14763" s="22" t="s">
        <v>7</v>
      </c>
      <c r="D14763" s="22" t="s">
        <v>7</v>
      </c>
      <c r="E14763" s="22" t="s">
        <v>14</v>
      </c>
      <c r="F14763" s="22" t="s">
        <v>9</v>
      </c>
      <c r="G14763" s="1">
        <v>61398.49</v>
      </c>
    </row>
    <row r="14764" spans="2:7">
      <c r="B14764" s="22" t="s">
        <v>275</v>
      </c>
      <c r="C14764" s="22" t="s">
        <v>7</v>
      </c>
      <c r="D14764" s="22" t="s">
        <v>7</v>
      </c>
      <c r="E14764" s="22" t="s">
        <v>14</v>
      </c>
      <c r="F14764" s="22" t="s">
        <v>12</v>
      </c>
      <c r="G14764" s="1">
        <v>151302.04999999999</v>
      </c>
    </row>
    <row r="14765" spans="2:7">
      <c r="B14765" s="22" t="s">
        <v>275</v>
      </c>
      <c r="C14765" s="22" t="s">
        <v>7</v>
      </c>
      <c r="D14765" s="22" t="s">
        <v>7</v>
      </c>
      <c r="E14765" s="22" t="s">
        <v>15</v>
      </c>
      <c r="F14765" s="22" t="s">
        <v>71</v>
      </c>
      <c r="G14765" s="1">
        <v>8.1999999999999993</v>
      </c>
    </row>
    <row r="14766" spans="2:7">
      <c r="B14766" s="22" t="s">
        <v>275</v>
      </c>
      <c r="C14766" s="22" t="s">
        <v>7</v>
      </c>
      <c r="D14766" s="22" t="s">
        <v>7</v>
      </c>
      <c r="E14766" s="22" t="s">
        <v>15</v>
      </c>
      <c r="F14766" s="22" t="s">
        <v>17</v>
      </c>
      <c r="G14766" s="1">
        <v>7569.6</v>
      </c>
    </row>
    <row r="14767" spans="2:7">
      <c r="B14767" s="22" t="s">
        <v>275</v>
      </c>
      <c r="C14767" s="22" t="s">
        <v>7</v>
      </c>
      <c r="D14767" s="22" t="s">
        <v>7</v>
      </c>
      <c r="E14767" s="22" t="s">
        <v>15</v>
      </c>
      <c r="F14767" s="22" t="s">
        <v>18</v>
      </c>
      <c r="G14767" s="1">
        <v>15892.75</v>
      </c>
    </row>
    <row r="14768" spans="2:7">
      <c r="B14768" s="22" t="s">
        <v>275</v>
      </c>
      <c r="C14768" s="22" t="s">
        <v>7</v>
      </c>
      <c r="D14768" s="22" t="s">
        <v>7</v>
      </c>
      <c r="E14768" s="22" t="s">
        <v>15</v>
      </c>
      <c r="F14768" s="22" t="s">
        <v>19</v>
      </c>
      <c r="G14768" s="1">
        <v>15471.1</v>
      </c>
    </row>
    <row r="14769" spans="2:7">
      <c r="B14769" s="22" t="s">
        <v>275</v>
      </c>
      <c r="C14769" s="22" t="s">
        <v>7</v>
      </c>
      <c r="D14769" s="22" t="s">
        <v>7</v>
      </c>
      <c r="E14769" s="22" t="s">
        <v>15</v>
      </c>
      <c r="F14769" s="22" t="s">
        <v>20</v>
      </c>
      <c r="G14769" s="1">
        <v>28306.87</v>
      </c>
    </row>
    <row r="14770" spans="2:7">
      <c r="B14770" s="22" t="s">
        <v>275</v>
      </c>
      <c r="C14770" s="22" t="s">
        <v>7</v>
      </c>
      <c r="D14770" s="22" t="s">
        <v>7</v>
      </c>
      <c r="E14770" s="22" t="s">
        <v>15</v>
      </c>
      <c r="F14770" s="22" t="s">
        <v>21</v>
      </c>
      <c r="G14770" s="1">
        <v>178.7</v>
      </c>
    </row>
    <row r="14771" spans="2:7">
      <c r="B14771" s="22" t="s">
        <v>275</v>
      </c>
      <c r="C14771" s="22" t="s">
        <v>7</v>
      </c>
      <c r="D14771" s="22" t="s">
        <v>7</v>
      </c>
      <c r="E14771" s="22" t="s">
        <v>15</v>
      </c>
      <c r="F14771" s="22" t="s">
        <v>22</v>
      </c>
      <c r="G14771" s="1">
        <v>416.41</v>
      </c>
    </row>
    <row r="14772" spans="2:7">
      <c r="B14772" s="22" t="s">
        <v>275</v>
      </c>
      <c r="C14772" s="22" t="s">
        <v>7</v>
      </c>
      <c r="D14772" s="22" t="s">
        <v>7</v>
      </c>
      <c r="E14772" s="22" t="s">
        <v>15</v>
      </c>
      <c r="F14772" s="22" t="s">
        <v>23</v>
      </c>
      <c r="G14772" s="1">
        <v>884.63</v>
      </c>
    </row>
    <row r="14773" spans="2:7">
      <c r="B14773" s="22" t="s">
        <v>275</v>
      </c>
      <c r="C14773" s="22" t="s">
        <v>7</v>
      </c>
      <c r="D14773" s="22" t="s">
        <v>7</v>
      </c>
      <c r="E14773" s="22" t="s">
        <v>15</v>
      </c>
      <c r="F14773" s="22" t="s">
        <v>24</v>
      </c>
      <c r="G14773" s="1">
        <v>6480.38</v>
      </c>
    </row>
    <row r="14774" spans="2:7">
      <c r="B14774" s="22" t="s">
        <v>275</v>
      </c>
      <c r="C14774" s="22" t="s">
        <v>7</v>
      </c>
      <c r="D14774" s="22" t="s">
        <v>7</v>
      </c>
      <c r="E14774" s="22" t="s">
        <v>15</v>
      </c>
      <c r="F14774" s="22" t="s">
        <v>25</v>
      </c>
      <c r="G14774" s="1">
        <v>8443.9500000000007</v>
      </c>
    </row>
    <row r="14775" spans="2:7">
      <c r="B14775" s="22" t="s">
        <v>275</v>
      </c>
      <c r="C14775" s="22" t="s">
        <v>7</v>
      </c>
      <c r="D14775" s="22" t="s">
        <v>7</v>
      </c>
      <c r="E14775" s="22" t="s">
        <v>15</v>
      </c>
      <c r="F14775" s="22" t="s">
        <v>26</v>
      </c>
      <c r="G14775" s="1">
        <v>12012.22</v>
      </c>
    </row>
    <row r="14776" spans="2:7">
      <c r="B14776" s="22" t="s">
        <v>275</v>
      </c>
      <c r="C14776" s="22" t="s">
        <v>7</v>
      </c>
      <c r="D14776" s="22" t="s">
        <v>7</v>
      </c>
      <c r="E14776" s="22" t="s">
        <v>15</v>
      </c>
      <c r="F14776" s="22" t="s">
        <v>27</v>
      </c>
      <c r="G14776" s="1">
        <v>293.56</v>
      </c>
    </row>
    <row r="14777" spans="2:7">
      <c r="B14777" s="22" t="s">
        <v>275</v>
      </c>
      <c r="C14777" s="22" t="s">
        <v>7</v>
      </c>
      <c r="D14777" s="22" t="s">
        <v>7</v>
      </c>
      <c r="E14777" s="22" t="s">
        <v>15</v>
      </c>
      <c r="F14777" s="22" t="s">
        <v>72</v>
      </c>
      <c r="G14777" s="1">
        <v>278.24</v>
      </c>
    </row>
    <row r="14778" spans="2:7">
      <c r="B14778" s="22" t="s">
        <v>275</v>
      </c>
      <c r="C14778" s="22" t="s">
        <v>7</v>
      </c>
      <c r="D14778" s="22" t="s">
        <v>7</v>
      </c>
      <c r="E14778" s="22" t="s">
        <v>28</v>
      </c>
      <c r="F14778" s="22" t="s">
        <v>29</v>
      </c>
      <c r="G14778" s="1">
        <v>25262.720000000001</v>
      </c>
    </row>
    <row r="14779" spans="2:7">
      <c r="B14779" s="22" t="s">
        <v>275</v>
      </c>
      <c r="C14779" s="22" t="s">
        <v>7</v>
      </c>
      <c r="D14779" s="22" t="s">
        <v>7</v>
      </c>
      <c r="E14779" s="22" t="s">
        <v>28</v>
      </c>
      <c r="F14779" s="22" t="s">
        <v>31</v>
      </c>
      <c r="G14779" s="1">
        <v>41731.160000000003</v>
      </c>
    </row>
    <row r="14780" spans="2:7">
      <c r="B14780" s="22" t="s">
        <v>275</v>
      </c>
      <c r="C14780" s="22" t="s">
        <v>7</v>
      </c>
      <c r="D14780" s="22" t="s">
        <v>7</v>
      </c>
      <c r="E14780" s="22" t="s">
        <v>28</v>
      </c>
      <c r="F14780" s="22" t="s">
        <v>32</v>
      </c>
      <c r="G14780" s="1">
        <v>8147.66</v>
      </c>
    </row>
    <row r="14781" spans="2:7">
      <c r="B14781" s="22" t="s">
        <v>275</v>
      </c>
      <c r="C14781" s="22" t="s">
        <v>7</v>
      </c>
      <c r="D14781" s="22" t="s">
        <v>7</v>
      </c>
      <c r="E14781" s="22" t="s">
        <v>28</v>
      </c>
      <c r="F14781" s="22" t="s">
        <v>33</v>
      </c>
      <c r="G14781" s="1">
        <v>7903.6</v>
      </c>
    </row>
    <row r="14782" spans="2:7">
      <c r="B14782" s="22" t="s">
        <v>275</v>
      </c>
      <c r="C14782" s="22" t="s">
        <v>7</v>
      </c>
      <c r="D14782" s="22" t="s">
        <v>7</v>
      </c>
      <c r="E14782" s="22" t="s">
        <v>34</v>
      </c>
      <c r="F14782" s="22" t="s">
        <v>35</v>
      </c>
      <c r="G14782" s="1">
        <v>500</v>
      </c>
    </row>
    <row r="14783" spans="2:7">
      <c r="B14783" s="22" t="s">
        <v>275</v>
      </c>
      <c r="C14783" s="22" t="s">
        <v>7</v>
      </c>
      <c r="D14783" s="22" t="s">
        <v>7</v>
      </c>
      <c r="E14783" s="22" t="s">
        <v>34</v>
      </c>
      <c r="F14783" s="22" t="s">
        <v>38</v>
      </c>
      <c r="G14783" s="1">
        <v>30</v>
      </c>
    </row>
    <row r="14784" spans="2:7">
      <c r="B14784" s="22" t="s">
        <v>275</v>
      </c>
      <c r="C14784" s="22" t="s">
        <v>7</v>
      </c>
      <c r="D14784" s="22" t="s">
        <v>7</v>
      </c>
      <c r="E14784" s="22" t="s">
        <v>34</v>
      </c>
      <c r="F14784" s="22" t="s">
        <v>39</v>
      </c>
      <c r="G14784" s="1">
        <v>11556.2</v>
      </c>
    </row>
    <row r="14785" spans="2:7">
      <c r="B14785" s="22" t="s">
        <v>275</v>
      </c>
      <c r="C14785" s="22" t="s">
        <v>7</v>
      </c>
      <c r="D14785" s="22" t="s">
        <v>7</v>
      </c>
      <c r="E14785" s="22" t="s">
        <v>34</v>
      </c>
      <c r="F14785" s="22" t="s">
        <v>47</v>
      </c>
      <c r="G14785" s="1">
        <v>3222.25</v>
      </c>
    </row>
    <row r="14786" spans="2:7">
      <c r="B14786" s="22" t="s">
        <v>275</v>
      </c>
      <c r="C14786" s="22" t="s">
        <v>7</v>
      </c>
      <c r="D14786" s="22" t="s">
        <v>7</v>
      </c>
      <c r="E14786" s="22" t="s">
        <v>34</v>
      </c>
      <c r="F14786" s="22" t="s">
        <v>50</v>
      </c>
      <c r="G14786" s="1">
        <v>1075.5999999999999</v>
      </c>
    </row>
    <row r="14787" spans="2:7">
      <c r="B14787" s="22" t="s">
        <v>275</v>
      </c>
      <c r="C14787" s="22" t="s">
        <v>7</v>
      </c>
      <c r="D14787" s="22" t="s">
        <v>7</v>
      </c>
      <c r="E14787" s="22" t="s">
        <v>34</v>
      </c>
      <c r="F14787" s="22" t="s">
        <v>52</v>
      </c>
      <c r="G14787" s="1">
        <v>1534.52</v>
      </c>
    </row>
    <row r="14788" spans="2:7">
      <c r="B14788" s="22" t="s">
        <v>275</v>
      </c>
      <c r="C14788" s="22" t="s">
        <v>7</v>
      </c>
      <c r="D14788" s="22" t="s">
        <v>7</v>
      </c>
      <c r="E14788" s="22" t="s">
        <v>34</v>
      </c>
      <c r="F14788" s="22" t="s">
        <v>55</v>
      </c>
      <c r="G14788" s="1">
        <v>10462.290000000001</v>
      </c>
    </row>
    <row r="14789" spans="2:7">
      <c r="B14789" s="22" t="s">
        <v>275</v>
      </c>
      <c r="C14789" s="22" t="s">
        <v>7</v>
      </c>
      <c r="D14789" s="22" t="s">
        <v>7</v>
      </c>
      <c r="E14789" s="22" t="s">
        <v>34</v>
      </c>
      <c r="F14789" s="22" t="s">
        <v>58</v>
      </c>
      <c r="G14789" s="1">
        <v>1475.71</v>
      </c>
    </row>
    <row r="14790" spans="2:7">
      <c r="B14790" s="22" t="s">
        <v>275</v>
      </c>
      <c r="C14790" s="22" t="s">
        <v>7</v>
      </c>
      <c r="D14790" s="22" t="s">
        <v>7</v>
      </c>
      <c r="E14790" s="22" t="s">
        <v>59</v>
      </c>
      <c r="F14790" s="22" t="s">
        <v>55</v>
      </c>
      <c r="G14790" s="1">
        <v>6041.02</v>
      </c>
    </row>
    <row r="14791" spans="2:7">
      <c r="B14791" s="22" t="s">
        <v>276</v>
      </c>
      <c r="C14791" s="22" t="s">
        <v>7</v>
      </c>
      <c r="D14791" s="22" t="s">
        <v>5</v>
      </c>
      <c r="E14791" s="22" t="s">
        <v>7</v>
      </c>
      <c r="F14791" s="22" t="s">
        <v>6</v>
      </c>
      <c r="G14791" s="1">
        <v>-155094.17000000001</v>
      </c>
    </row>
    <row r="14792" spans="2:7">
      <c r="B14792" s="22" t="s">
        <v>276</v>
      </c>
      <c r="C14792" s="22" t="s">
        <v>7</v>
      </c>
      <c r="D14792" s="22" t="s">
        <v>5</v>
      </c>
      <c r="E14792" s="22" t="s">
        <v>8</v>
      </c>
      <c r="F14792" s="22" t="s">
        <v>9</v>
      </c>
      <c r="G14792" s="1">
        <v>2715448.61</v>
      </c>
    </row>
    <row r="14793" spans="2:7">
      <c r="B14793" s="22" t="s">
        <v>276</v>
      </c>
      <c r="C14793" s="22" t="s">
        <v>7</v>
      </c>
      <c r="D14793" s="22" t="s">
        <v>5</v>
      </c>
      <c r="E14793" s="22" t="s">
        <v>8</v>
      </c>
      <c r="F14793" s="22" t="s">
        <v>10</v>
      </c>
      <c r="G14793" s="1">
        <v>24116.1</v>
      </c>
    </row>
    <row r="14794" spans="2:7">
      <c r="B14794" s="22" t="s">
        <v>276</v>
      </c>
      <c r="C14794" s="22" t="s">
        <v>7</v>
      </c>
      <c r="D14794" s="22" t="s">
        <v>5</v>
      </c>
      <c r="E14794" s="22" t="s">
        <v>8</v>
      </c>
      <c r="F14794" s="22" t="s">
        <v>11</v>
      </c>
      <c r="G14794" s="1">
        <v>44476.13</v>
      </c>
    </row>
    <row r="14795" spans="2:7">
      <c r="B14795" s="22" t="s">
        <v>276</v>
      </c>
      <c r="C14795" s="22" t="s">
        <v>7</v>
      </c>
      <c r="D14795" s="22" t="s">
        <v>5</v>
      </c>
      <c r="E14795" s="22" t="s">
        <v>8</v>
      </c>
      <c r="F14795" s="22" t="s">
        <v>12</v>
      </c>
      <c r="G14795" s="1">
        <v>113336.24</v>
      </c>
    </row>
    <row r="14796" spans="2:7">
      <c r="B14796" s="22" t="s">
        <v>276</v>
      </c>
      <c r="C14796" s="22" t="s">
        <v>7</v>
      </c>
      <c r="D14796" s="22" t="s">
        <v>5</v>
      </c>
      <c r="E14796" s="22" t="s">
        <v>14</v>
      </c>
      <c r="F14796" s="22" t="s">
        <v>9</v>
      </c>
      <c r="G14796" s="1">
        <v>1550455.16</v>
      </c>
    </row>
    <row r="14797" spans="2:7">
      <c r="B14797" s="22" t="s">
        <v>276</v>
      </c>
      <c r="C14797" s="22" t="s">
        <v>7</v>
      </c>
      <c r="D14797" s="22" t="s">
        <v>5</v>
      </c>
      <c r="E14797" s="22" t="s">
        <v>14</v>
      </c>
      <c r="F14797" s="22" t="s">
        <v>10</v>
      </c>
      <c r="G14797" s="1">
        <v>47000</v>
      </c>
    </row>
    <row r="14798" spans="2:7">
      <c r="B14798" s="22" t="s">
        <v>276</v>
      </c>
      <c r="C14798" s="22" t="s">
        <v>7</v>
      </c>
      <c r="D14798" s="22" t="s">
        <v>5</v>
      </c>
      <c r="E14798" s="22" t="s">
        <v>14</v>
      </c>
      <c r="F14798" s="22" t="s">
        <v>11</v>
      </c>
      <c r="G14798" s="1">
        <v>60875.31</v>
      </c>
    </row>
    <row r="14799" spans="2:7">
      <c r="B14799" s="22" t="s">
        <v>276</v>
      </c>
      <c r="C14799" s="22" t="s">
        <v>7</v>
      </c>
      <c r="D14799" s="22" t="s">
        <v>5</v>
      </c>
      <c r="E14799" s="22" t="s">
        <v>14</v>
      </c>
      <c r="F14799" s="22" t="s">
        <v>12</v>
      </c>
      <c r="G14799" s="1">
        <v>41580.5</v>
      </c>
    </row>
    <row r="14800" spans="2:7">
      <c r="B14800" s="22" t="s">
        <v>276</v>
      </c>
      <c r="C14800" s="22" t="s">
        <v>7</v>
      </c>
      <c r="D14800" s="22" t="s">
        <v>5</v>
      </c>
      <c r="E14800" s="22" t="s">
        <v>14</v>
      </c>
      <c r="F14800" s="22" t="s">
        <v>13</v>
      </c>
      <c r="G14800" s="1">
        <v>0</v>
      </c>
    </row>
    <row r="14801" spans="2:7">
      <c r="B14801" s="22" t="s">
        <v>276</v>
      </c>
      <c r="C14801" s="22" t="s">
        <v>7</v>
      </c>
      <c r="D14801" s="22" t="s">
        <v>5</v>
      </c>
      <c r="E14801" s="22" t="s">
        <v>15</v>
      </c>
      <c r="F14801" s="22" t="s">
        <v>16</v>
      </c>
      <c r="G14801" s="1">
        <v>251.73</v>
      </c>
    </row>
    <row r="14802" spans="2:7">
      <c r="B14802" s="22" t="s">
        <v>276</v>
      </c>
      <c r="C14802" s="22" t="s">
        <v>7</v>
      </c>
      <c r="D14802" s="22" t="s">
        <v>5</v>
      </c>
      <c r="E14802" s="22" t="s">
        <v>15</v>
      </c>
      <c r="F14802" s="22" t="s">
        <v>71</v>
      </c>
      <c r="G14802" s="1">
        <v>356.11</v>
      </c>
    </row>
    <row r="14803" spans="2:7">
      <c r="B14803" s="22" t="s">
        <v>276</v>
      </c>
      <c r="C14803" s="22" t="s">
        <v>7</v>
      </c>
      <c r="D14803" s="22" t="s">
        <v>5</v>
      </c>
      <c r="E14803" s="22" t="s">
        <v>15</v>
      </c>
      <c r="F14803" s="22" t="s">
        <v>17</v>
      </c>
      <c r="G14803" s="1">
        <v>245661.61</v>
      </c>
    </row>
    <row r="14804" spans="2:7">
      <c r="B14804" s="22" t="s">
        <v>276</v>
      </c>
      <c r="C14804" s="22" t="s">
        <v>7</v>
      </c>
      <c r="D14804" s="22" t="s">
        <v>5</v>
      </c>
      <c r="E14804" s="22" t="s">
        <v>15</v>
      </c>
      <c r="F14804" s="22" t="s">
        <v>18</v>
      </c>
      <c r="G14804" s="1">
        <v>141308.73000000001</v>
      </c>
    </row>
    <row r="14805" spans="2:7">
      <c r="B14805" s="22" t="s">
        <v>276</v>
      </c>
      <c r="C14805" s="22" t="s">
        <v>7</v>
      </c>
      <c r="D14805" s="22" t="s">
        <v>5</v>
      </c>
      <c r="E14805" s="22" t="s">
        <v>15</v>
      </c>
      <c r="F14805" s="22" t="s">
        <v>19</v>
      </c>
      <c r="G14805" s="1">
        <v>518363.1</v>
      </c>
    </row>
    <row r="14806" spans="2:7">
      <c r="B14806" s="22" t="s">
        <v>276</v>
      </c>
      <c r="C14806" s="22" t="s">
        <v>7</v>
      </c>
      <c r="D14806" s="22" t="s">
        <v>5</v>
      </c>
      <c r="E14806" s="22" t="s">
        <v>15</v>
      </c>
      <c r="F14806" s="22" t="s">
        <v>20</v>
      </c>
      <c r="G14806" s="1">
        <v>236254.35</v>
      </c>
    </row>
    <row r="14807" spans="2:7">
      <c r="B14807" s="22" t="s">
        <v>276</v>
      </c>
      <c r="C14807" s="22" t="s">
        <v>7</v>
      </c>
      <c r="D14807" s="22" t="s">
        <v>5</v>
      </c>
      <c r="E14807" s="22" t="s">
        <v>15</v>
      </c>
      <c r="F14807" s="22" t="s">
        <v>21</v>
      </c>
      <c r="G14807" s="1">
        <v>2813.51</v>
      </c>
    </row>
    <row r="14808" spans="2:7">
      <c r="B14808" s="22" t="s">
        <v>276</v>
      </c>
      <c r="C14808" s="22" t="s">
        <v>7</v>
      </c>
      <c r="D14808" s="22" t="s">
        <v>5</v>
      </c>
      <c r="E14808" s="22" t="s">
        <v>15</v>
      </c>
      <c r="F14808" s="22" t="s">
        <v>22</v>
      </c>
      <c r="G14808" s="1">
        <v>2184.5</v>
      </c>
    </row>
    <row r="14809" spans="2:7">
      <c r="B14809" s="22" t="s">
        <v>276</v>
      </c>
      <c r="C14809" s="22" t="s">
        <v>7</v>
      </c>
      <c r="D14809" s="22" t="s">
        <v>5</v>
      </c>
      <c r="E14809" s="22" t="s">
        <v>15</v>
      </c>
      <c r="F14809" s="22" t="s">
        <v>23</v>
      </c>
      <c r="G14809" s="1">
        <v>-1595.95</v>
      </c>
    </row>
    <row r="14810" spans="2:7">
      <c r="B14810" s="22" t="s">
        <v>276</v>
      </c>
      <c r="C14810" s="22" t="s">
        <v>7</v>
      </c>
      <c r="D14810" s="22" t="s">
        <v>5</v>
      </c>
      <c r="E14810" s="22" t="s">
        <v>15</v>
      </c>
      <c r="F14810" s="22" t="s">
        <v>24</v>
      </c>
      <c r="G14810" s="1">
        <v>69997.64</v>
      </c>
    </row>
    <row r="14811" spans="2:7">
      <c r="B14811" s="22" t="s">
        <v>276</v>
      </c>
      <c r="C14811" s="22" t="s">
        <v>7</v>
      </c>
      <c r="D14811" s="22" t="s">
        <v>5</v>
      </c>
      <c r="E14811" s="22" t="s">
        <v>15</v>
      </c>
      <c r="F14811" s="22" t="s">
        <v>25</v>
      </c>
      <c r="G14811" s="1">
        <v>451500.4</v>
      </c>
    </row>
    <row r="14812" spans="2:7">
      <c r="B14812" s="22" t="s">
        <v>276</v>
      </c>
      <c r="C14812" s="22" t="s">
        <v>7</v>
      </c>
      <c r="D14812" s="22" t="s">
        <v>5</v>
      </c>
      <c r="E14812" s="22" t="s">
        <v>15</v>
      </c>
      <c r="F14812" s="22" t="s">
        <v>26</v>
      </c>
      <c r="G14812" s="1">
        <v>581705.72</v>
      </c>
    </row>
    <row r="14813" spans="2:7">
      <c r="B14813" s="22" t="s">
        <v>276</v>
      </c>
      <c r="C14813" s="22" t="s">
        <v>7</v>
      </c>
      <c r="D14813" s="22" t="s">
        <v>5</v>
      </c>
      <c r="E14813" s="22" t="s">
        <v>15</v>
      </c>
      <c r="F14813" s="22" t="s">
        <v>27</v>
      </c>
      <c r="G14813" s="1">
        <v>37157.800000000003</v>
      </c>
    </row>
    <row r="14814" spans="2:7">
      <c r="B14814" s="22" t="s">
        <v>276</v>
      </c>
      <c r="C14814" s="22" t="s">
        <v>7</v>
      </c>
      <c r="D14814" s="22" t="s">
        <v>5</v>
      </c>
      <c r="E14814" s="22" t="s">
        <v>15</v>
      </c>
      <c r="F14814" s="22" t="s">
        <v>72</v>
      </c>
      <c r="G14814" s="1">
        <v>28842.87</v>
      </c>
    </row>
    <row r="14815" spans="2:7">
      <c r="B14815" s="22" t="s">
        <v>276</v>
      </c>
      <c r="C14815" s="22" t="s">
        <v>7</v>
      </c>
      <c r="D14815" s="22" t="s">
        <v>5</v>
      </c>
      <c r="E14815" s="22" t="s">
        <v>28</v>
      </c>
      <c r="F14815" s="22" t="s">
        <v>29</v>
      </c>
      <c r="G14815" s="1">
        <v>301553.71999999997</v>
      </c>
    </row>
    <row r="14816" spans="2:7">
      <c r="B14816" s="22" t="s">
        <v>276</v>
      </c>
      <c r="C14816" s="22" t="s">
        <v>7</v>
      </c>
      <c r="D14816" s="22" t="s">
        <v>5</v>
      </c>
      <c r="E14816" s="22" t="s">
        <v>28</v>
      </c>
      <c r="F14816" s="22" t="s">
        <v>30</v>
      </c>
      <c r="G14816" s="1">
        <v>21563.07</v>
      </c>
    </row>
    <row r="14817" spans="2:7">
      <c r="B14817" s="22" t="s">
        <v>276</v>
      </c>
      <c r="C14817" s="22" t="s">
        <v>7</v>
      </c>
      <c r="D14817" s="22" t="s">
        <v>5</v>
      </c>
      <c r="E14817" s="22" t="s">
        <v>28</v>
      </c>
      <c r="F14817" s="22" t="s">
        <v>31</v>
      </c>
      <c r="G14817" s="1">
        <v>135045.17000000001</v>
      </c>
    </row>
    <row r="14818" spans="2:7">
      <c r="B14818" s="22" t="s">
        <v>276</v>
      </c>
      <c r="C14818" s="22" t="s">
        <v>7</v>
      </c>
      <c r="D14818" s="22" t="s">
        <v>5</v>
      </c>
      <c r="E14818" s="22" t="s">
        <v>28</v>
      </c>
      <c r="F14818" s="22" t="s">
        <v>32</v>
      </c>
      <c r="G14818" s="1">
        <v>47677.51</v>
      </c>
    </row>
    <row r="14819" spans="2:7">
      <c r="B14819" s="22" t="s">
        <v>276</v>
      </c>
      <c r="C14819" s="22" t="s">
        <v>7</v>
      </c>
      <c r="D14819" s="22" t="s">
        <v>5</v>
      </c>
      <c r="E14819" s="22" t="s">
        <v>28</v>
      </c>
      <c r="F14819" s="22" t="s">
        <v>33</v>
      </c>
      <c r="G14819" s="1">
        <v>123932.23</v>
      </c>
    </row>
    <row r="14820" spans="2:7">
      <c r="B14820" s="22" t="s">
        <v>276</v>
      </c>
      <c r="C14820" s="22" t="s">
        <v>7</v>
      </c>
      <c r="D14820" s="22" t="s">
        <v>5</v>
      </c>
      <c r="E14820" s="22" t="s">
        <v>34</v>
      </c>
      <c r="F14820" s="22" t="s">
        <v>35</v>
      </c>
      <c r="G14820" s="1">
        <v>22417.02</v>
      </c>
    </row>
    <row r="14821" spans="2:7">
      <c r="B14821" s="22" t="s">
        <v>276</v>
      </c>
      <c r="C14821" s="22" t="s">
        <v>7</v>
      </c>
      <c r="D14821" s="22" t="s">
        <v>5</v>
      </c>
      <c r="E14821" s="22" t="s">
        <v>34</v>
      </c>
      <c r="F14821" s="22" t="s">
        <v>36</v>
      </c>
      <c r="G14821" s="1">
        <v>855.92</v>
      </c>
    </row>
    <row r="14822" spans="2:7">
      <c r="B14822" s="22" t="s">
        <v>276</v>
      </c>
      <c r="C14822" s="22" t="s">
        <v>7</v>
      </c>
      <c r="D14822" s="22" t="s">
        <v>5</v>
      </c>
      <c r="E14822" s="22" t="s">
        <v>34</v>
      </c>
      <c r="F14822" s="22" t="s">
        <v>37</v>
      </c>
      <c r="G14822" s="1">
        <v>141610.35999999999</v>
      </c>
    </row>
    <row r="14823" spans="2:7">
      <c r="B14823" s="22" t="s">
        <v>276</v>
      </c>
      <c r="C14823" s="22" t="s">
        <v>7</v>
      </c>
      <c r="D14823" s="22" t="s">
        <v>5</v>
      </c>
      <c r="E14823" s="22" t="s">
        <v>34</v>
      </c>
      <c r="F14823" s="22" t="s">
        <v>73</v>
      </c>
      <c r="G14823" s="1">
        <v>17917.169999999998</v>
      </c>
    </row>
    <row r="14824" spans="2:7">
      <c r="B14824" s="22" t="s">
        <v>276</v>
      </c>
      <c r="C14824" s="22" t="s">
        <v>7</v>
      </c>
      <c r="D14824" s="22" t="s">
        <v>5</v>
      </c>
      <c r="E14824" s="22" t="s">
        <v>34</v>
      </c>
      <c r="F14824" s="22" t="s">
        <v>38</v>
      </c>
      <c r="G14824" s="1">
        <v>66022.77</v>
      </c>
    </row>
    <row r="14825" spans="2:7">
      <c r="B14825" s="22" t="s">
        <v>276</v>
      </c>
      <c r="C14825" s="22" t="s">
        <v>7</v>
      </c>
      <c r="D14825" s="22" t="s">
        <v>5</v>
      </c>
      <c r="E14825" s="22" t="s">
        <v>34</v>
      </c>
      <c r="F14825" s="22" t="s">
        <v>39</v>
      </c>
      <c r="G14825" s="1">
        <v>440236.68</v>
      </c>
    </row>
    <row r="14826" spans="2:7">
      <c r="B14826" s="22" t="s">
        <v>276</v>
      </c>
      <c r="C14826" s="22" t="s">
        <v>7</v>
      </c>
      <c r="D14826" s="22" t="s">
        <v>5</v>
      </c>
      <c r="E14826" s="22" t="s">
        <v>34</v>
      </c>
      <c r="F14826" s="22" t="s">
        <v>40</v>
      </c>
      <c r="G14826" s="1">
        <v>4641.5</v>
      </c>
    </row>
    <row r="14827" spans="2:7">
      <c r="B14827" s="22" t="s">
        <v>276</v>
      </c>
      <c r="C14827" s="22" t="s">
        <v>7</v>
      </c>
      <c r="D14827" s="22" t="s">
        <v>5</v>
      </c>
      <c r="E14827" s="22" t="s">
        <v>34</v>
      </c>
      <c r="F14827" s="22" t="s">
        <v>42</v>
      </c>
      <c r="G14827" s="1">
        <v>7157.28</v>
      </c>
    </row>
    <row r="14828" spans="2:7">
      <c r="B14828" s="22" t="s">
        <v>276</v>
      </c>
      <c r="C14828" s="22" t="s">
        <v>7</v>
      </c>
      <c r="D14828" s="22" t="s">
        <v>5</v>
      </c>
      <c r="E14828" s="22" t="s">
        <v>34</v>
      </c>
      <c r="F14828" s="22" t="s">
        <v>45</v>
      </c>
      <c r="G14828" s="1">
        <v>28967.439999999999</v>
      </c>
    </row>
    <row r="14829" spans="2:7">
      <c r="B14829" s="22" t="s">
        <v>276</v>
      </c>
      <c r="C14829" s="22" t="s">
        <v>7</v>
      </c>
      <c r="D14829" s="22" t="s">
        <v>5</v>
      </c>
      <c r="E14829" s="22" t="s">
        <v>34</v>
      </c>
      <c r="F14829" s="22" t="s">
        <v>46</v>
      </c>
      <c r="G14829" s="1">
        <v>21216.62</v>
      </c>
    </row>
    <row r="14830" spans="2:7">
      <c r="B14830" s="22" t="s">
        <v>276</v>
      </c>
      <c r="C14830" s="22" t="s">
        <v>7</v>
      </c>
      <c r="D14830" s="22" t="s">
        <v>5</v>
      </c>
      <c r="E14830" s="22" t="s">
        <v>34</v>
      </c>
      <c r="F14830" s="22" t="s">
        <v>47</v>
      </c>
      <c r="G14830" s="1">
        <v>64433.32</v>
      </c>
    </row>
    <row r="14831" spans="2:7">
      <c r="B14831" s="22" t="s">
        <v>276</v>
      </c>
      <c r="C14831" s="22" t="s">
        <v>7</v>
      </c>
      <c r="D14831" s="22" t="s">
        <v>5</v>
      </c>
      <c r="E14831" s="22" t="s">
        <v>34</v>
      </c>
      <c r="F14831" s="22" t="s">
        <v>48</v>
      </c>
      <c r="G14831" s="1">
        <v>1642.87</v>
      </c>
    </row>
    <row r="14832" spans="2:7">
      <c r="B14832" s="22" t="s">
        <v>276</v>
      </c>
      <c r="C14832" s="22" t="s">
        <v>7</v>
      </c>
      <c r="D14832" s="22" t="s">
        <v>5</v>
      </c>
      <c r="E14832" s="22" t="s">
        <v>34</v>
      </c>
      <c r="F14832" s="22" t="s">
        <v>74</v>
      </c>
      <c r="G14832" s="1">
        <v>33089.01</v>
      </c>
    </row>
    <row r="14833" spans="2:7">
      <c r="B14833" s="22" t="s">
        <v>276</v>
      </c>
      <c r="C14833" s="22" t="s">
        <v>7</v>
      </c>
      <c r="D14833" s="22" t="s">
        <v>5</v>
      </c>
      <c r="E14833" s="22" t="s">
        <v>34</v>
      </c>
      <c r="F14833" s="22" t="s">
        <v>75</v>
      </c>
      <c r="G14833" s="1">
        <v>1297.2</v>
      </c>
    </row>
    <row r="14834" spans="2:7">
      <c r="B14834" s="22" t="s">
        <v>276</v>
      </c>
      <c r="C14834" s="22" t="s">
        <v>7</v>
      </c>
      <c r="D14834" s="22" t="s">
        <v>5</v>
      </c>
      <c r="E14834" s="22" t="s">
        <v>34</v>
      </c>
      <c r="F14834" s="22" t="s">
        <v>66</v>
      </c>
      <c r="G14834" s="1">
        <v>47935.3</v>
      </c>
    </row>
    <row r="14835" spans="2:7">
      <c r="B14835" s="22" t="s">
        <v>276</v>
      </c>
      <c r="C14835" s="22" t="s">
        <v>7</v>
      </c>
      <c r="D14835" s="22" t="s">
        <v>5</v>
      </c>
      <c r="E14835" s="22" t="s">
        <v>34</v>
      </c>
      <c r="F14835" s="22" t="s">
        <v>49</v>
      </c>
      <c r="G14835" s="1">
        <v>122946.65</v>
      </c>
    </row>
    <row r="14836" spans="2:7">
      <c r="B14836" s="22" t="s">
        <v>276</v>
      </c>
      <c r="C14836" s="22" t="s">
        <v>7</v>
      </c>
      <c r="D14836" s="22" t="s">
        <v>5</v>
      </c>
      <c r="E14836" s="22" t="s">
        <v>34</v>
      </c>
      <c r="F14836" s="22" t="s">
        <v>50</v>
      </c>
      <c r="G14836" s="1">
        <v>110039.89</v>
      </c>
    </row>
    <row r="14837" spans="2:7">
      <c r="B14837" s="22" t="s">
        <v>276</v>
      </c>
      <c r="C14837" s="22" t="s">
        <v>7</v>
      </c>
      <c r="D14837" s="22" t="s">
        <v>5</v>
      </c>
      <c r="E14837" s="22" t="s">
        <v>34</v>
      </c>
      <c r="F14837" s="22" t="s">
        <v>53</v>
      </c>
      <c r="G14837" s="1">
        <v>76319.710000000006</v>
      </c>
    </row>
    <row r="14838" spans="2:7">
      <c r="B14838" s="22" t="s">
        <v>276</v>
      </c>
      <c r="C14838" s="22" t="s">
        <v>7</v>
      </c>
      <c r="D14838" s="22" t="s">
        <v>5</v>
      </c>
      <c r="E14838" s="22" t="s">
        <v>34</v>
      </c>
      <c r="F14838" s="22" t="s">
        <v>55</v>
      </c>
      <c r="G14838" s="1">
        <v>8140</v>
      </c>
    </row>
    <row r="14839" spans="2:7">
      <c r="B14839" s="22" t="s">
        <v>276</v>
      </c>
      <c r="C14839" s="22" t="s">
        <v>7</v>
      </c>
      <c r="D14839" s="22" t="s">
        <v>5</v>
      </c>
      <c r="E14839" s="22" t="s">
        <v>34</v>
      </c>
      <c r="F14839" s="22" t="s">
        <v>56</v>
      </c>
      <c r="G14839" s="1">
        <v>36280.39</v>
      </c>
    </row>
    <row r="14840" spans="2:7">
      <c r="B14840" s="22" t="s">
        <v>276</v>
      </c>
      <c r="C14840" s="22" t="s">
        <v>7</v>
      </c>
      <c r="D14840" s="22" t="s">
        <v>5</v>
      </c>
      <c r="E14840" s="22" t="s">
        <v>34</v>
      </c>
      <c r="F14840" s="22" t="s">
        <v>57</v>
      </c>
      <c r="G14840" s="1">
        <v>96858.99</v>
      </c>
    </row>
    <row r="14841" spans="2:7">
      <c r="B14841" s="22" t="s">
        <v>276</v>
      </c>
      <c r="C14841" s="22" t="s">
        <v>7</v>
      </c>
      <c r="D14841" s="22" t="s">
        <v>5</v>
      </c>
      <c r="E14841" s="22" t="s">
        <v>34</v>
      </c>
      <c r="F14841" s="22" t="s">
        <v>91</v>
      </c>
      <c r="G14841" s="1">
        <v>8786.68</v>
      </c>
    </row>
    <row r="14842" spans="2:7">
      <c r="B14842" s="22" t="s">
        <v>276</v>
      </c>
      <c r="C14842" s="22" t="s">
        <v>7</v>
      </c>
      <c r="D14842" s="22" t="s">
        <v>5</v>
      </c>
      <c r="E14842" s="22" t="s">
        <v>34</v>
      </c>
      <c r="F14842" s="22" t="s">
        <v>58</v>
      </c>
      <c r="G14842" s="1">
        <v>9031.34</v>
      </c>
    </row>
    <row r="14843" spans="2:7">
      <c r="B14843" s="22" t="s">
        <v>276</v>
      </c>
      <c r="C14843" s="22" t="s">
        <v>7</v>
      </c>
      <c r="D14843" s="22" t="s">
        <v>5</v>
      </c>
      <c r="E14843" s="22" t="s">
        <v>59</v>
      </c>
      <c r="F14843" s="22" t="s">
        <v>55</v>
      </c>
      <c r="G14843" s="1">
        <v>16642.04</v>
      </c>
    </row>
    <row r="14844" spans="2:7">
      <c r="B14844" s="22" t="s">
        <v>276</v>
      </c>
      <c r="C14844" s="22" t="s">
        <v>7</v>
      </c>
      <c r="D14844" s="22" t="s">
        <v>5</v>
      </c>
      <c r="E14844" s="22" t="s">
        <v>60</v>
      </c>
      <c r="F14844" s="22" t="s">
        <v>62</v>
      </c>
      <c r="G14844" s="1">
        <v>50344.49</v>
      </c>
    </row>
    <row r="14845" spans="2:7">
      <c r="B14845" s="22" t="s">
        <v>276</v>
      </c>
      <c r="C14845" s="22" t="s">
        <v>7</v>
      </c>
      <c r="D14845" s="22" t="s">
        <v>7</v>
      </c>
      <c r="E14845" s="22" t="s">
        <v>5</v>
      </c>
      <c r="F14845" s="22" t="s">
        <v>6</v>
      </c>
      <c r="G14845" s="1">
        <v>155094.17000000001</v>
      </c>
    </row>
    <row r="14846" spans="2:7">
      <c r="B14846" s="22" t="s">
        <v>276</v>
      </c>
      <c r="C14846" s="22" t="s">
        <v>7</v>
      </c>
      <c r="D14846" s="22" t="s">
        <v>7</v>
      </c>
      <c r="E14846" s="22" t="s">
        <v>8</v>
      </c>
      <c r="F14846" s="22" t="s">
        <v>9</v>
      </c>
      <c r="G14846" s="1">
        <v>464952.68</v>
      </c>
    </row>
    <row r="14847" spans="2:7">
      <c r="B14847" s="22" t="s">
        <v>276</v>
      </c>
      <c r="C14847" s="22" t="s">
        <v>7</v>
      </c>
      <c r="D14847" s="22" t="s">
        <v>7</v>
      </c>
      <c r="E14847" s="22" t="s">
        <v>8</v>
      </c>
      <c r="F14847" s="22" t="s">
        <v>10</v>
      </c>
      <c r="G14847" s="1">
        <v>11667.6</v>
      </c>
    </row>
    <row r="14848" spans="2:7">
      <c r="B14848" s="22" t="s">
        <v>276</v>
      </c>
      <c r="C14848" s="22" t="s">
        <v>7</v>
      </c>
      <c r="D14848" s="22" t="s">
        <v>7</v>
      </c>
      <c r="E14848" s="22" t="s">
        <v>8</v>
      </c>
      <c r="F14848" s="22" t="s">
        <v>11</v>
      </c>
      <c r="G14848" s="1">
        <v>15542.12</v>
      </c>
    </row>
    <row r="14849" spans="2:7">
      <c r="B14849" s="22" t="s">
        <v>276</v>
      </c>
      <c r="C14849" s="22" t="s">
        <v>7</v>
      </c>
      <c r="D14849" s="22" t="s">
        <v>7</v>
      </c>
      <c r="E14849" s="22" t="s">
        <v>8</v>
      </c>
      <c r="F14849" s="22" t="s">
        <v>12</v>
      </c>
      <c r="G14849" s="1">
        <v>59555.45</v>
      </c>
    </row>
    <row r="14850" spans="2:7">
      <c r="B14850" s="22" t="s">
        <v>276</v>
      </c>
      <c r="C14850" s="22" t="s">
        <v>7</v>
      </c>
      <c r="D14850" s="22" t="s">
        <v>7</v>
      </c>
      <c r="E14850" s="22" t="s">
        <v>8</v>
      </c>
      <c r="F14850" s="22" t="s">
        <v>13</v>
      </c>
      <c r="G14850" s="1">
        <v>21209.84</v>
      </c>
    </row>
    <row r="14851" spans="2:7">
      <c r="B14851" s="22" t="s">
        <v>276</v>
      </c>
      <c r="C14851" s="22" t="s">
        <v>7</v>
      </c>
      <c r="D14851" s="22" t="s">
        <v>7</v>
      </c>
      <c r="E14851" s="22" t="s">
        <v>14</v>
      </c>
      <c r="F14851" s="22" t="s">
        <v>9</v>
      </c>
      <c r="G14851" s="1">
        <v>203476.62</v>
      </c>
    </row>
    <row r="14852" spans="2:7">
      <c r="B14852" s="22" t="s">
        <v>276</v>
      </c>
      <c r="C14852" s="22" t="s">
        <v>7</v>
      </c>
      <c r="D14852" s="22" t="s">
        <v>7</v>
      </c>
      <c r="E14852" s="22" t="s">
        <v>14</v>
      </c>
      <c r="F14852" s="22" t="s">
        <v>10</v>
      </c>
      <c r="G14852" s="1">
        <v>4398.5</v>
      </c>
    </row>
    <row r="14853" spans="2:7">
      <c r="B14853" s="22" t="s">
        <v>276</v>
      </c>
      <c r="C14853" s="22" t="s">
        <v>7</v>
      </c>
      <c r="D14853" s="22" t="s">
        <v>7</v>
      </c>
      <c r="E14853" s="22" t="s">
        <v>14</v>
      </c>
      <c r="F14853" s="22" t="s">
        <v>11</v>
      </c>
      <c r="G14853" s="1">
        <v>18326.91</v>
      </c>
    </row>
    <row r="14854" spans="2:7">
      <c r="B14854" s="22" t="s">
        <v>276</v>
      </c>
      <c r="C14854" s="22" t="s">
        <v>7</v>
      </c>
      <c r="D14854" s="22" t="s">
        <v>7</v>
      </c>
      <c r="E14854" s="22" t="s">
        <v>14</v>
      </c>
      <c r="F14854" s="22" t="s">
        <v>12</v>
      </c>
      <c r="G14854" s="1">
        <v>127954.54</v>
      </c>
    </row>
    <row r="14855" spans="2:7">
      <c r="B14855" s="22" t="s">
        <v>276</v>
      </c>
      <c r="C14855" s="22" t="s">
        <v>7</v>
      </c>
      <c r="D14855" s="22" t="s">
        <v>7</v>
      </c>
      <c r="E14855" s="22" t="s">
        <v>14</v>
      </c>
      <c r="F14855" s="22" t="s">
        <v>13</v>
      </c>
      <c r="G14855" s="1">
        <v>16994.39</v>
      </c>
    </row>
    <row r="14856" spans="2:7">
      <c r="B14856" s="22" t="s">
        <v>276</v>
      </c>
      <c r="C14856" s="22" t="s">
        <v>7</v>
      </c>
      <c r="D14856" s="22" t="s">
        <v>7</v>
      </c>
      <c r="E14856" s="22" t="s">
        <v>15</v>
      </c>
      <c r="F14856" s="22" t="s">
        <v>16</v>
      </c>
      <c r="G14856" s="1">
        <v>6.57</v>
      </c>
    </row>
    <row r="14857" spans="2:7">
      <c r="B14857" s="22" t="s">
        <v>276</v>
      </c>
      <c r="C14857" s="22" t="s">
        <v>7</v>
      </c>
      <c r="D14857" s="22" t="s">
        <v>7</v>
      </c>
      <c r="E14857" s="22" t="s">
        <v>15</v>
      </c>
      <c r="F14857" s="22" t="s">
        <v>71</v>
      </c>
      <c r="G14857" s="1">
        <v>2.64</v>
      </c>
    </row>
    <row r="14858" spans="2:7">
      <c r="B14858" s="22" t="s">
        <v>276</v>
      </c>
      <c r="C14858" s="22" t="s">
        <v>7</v>
      </c>
      <c r="D14858" s="22" t="s">
        <v>7</v>
      </c>
      <c r="E14858" s="22" t="s">
        <v>15</v>
      </c>
      <c r="F14858" s="22" t="s">
        <v>17</v>
      </c>
      <c r="G14858" s="1">
        <v>11292.84</v>
      </c>
    </row>
    <row r="14859" spans="2:7">
      <c r="B14859" s="22" t="s">
        <v>276</v>
      </c>
      <c r="C14859" s="22" t="s">
        <v>7</v>
      </c>
      <c r="D14859" s="22" t="s">
        <v>7</v>
      </c>
      <c r="E14859" s="22" t="s">
        <v>15</v>
      </c>
      <c r="F14859" s="22" t="s">
        <v>18</v>
      </c>
      <c r="G14859" s="1">
        <v>13551.17</v>
      </c>
    </row>
    <row r="14860" spans="2:7">
      <c r="B14860" s="22" t="s">
        <v>276</v>
      </c>
      <c r="C14860" s="22" t="s">
        <v>7</v>
      </c>
      <c r="D14860" s="22" t="s">
        <v>7</v>
      </c>
      <c r="E14860" s="22" t="s">
        <v>15</v>
      </c>
      <c r="F14860" s="22" t="s">
        <v>19</v>
      </c>
      <c r="G14860" s="1">
        <v>23850.91</v>
      </c>
    </row>
    <row r="14861" spans="2:7">
      <c r="B14861" s="22" t="s">
        <v>276</v>
      </c>
      <c r="C14861" s="22" t="s">
        <v>7</v>
      </c>
      <c r="D14861" s="22" t="s">
        <v>7</v>
      </c>
      <c r="E14861" s="22" t="s">
        <v>15</v>
      </c>
      <c r="F14861" s="22" t="s">
        <v>20</v>
      </c>
      <c r="G14861" s="1">
        <v>12588.2</v>
      </c>
    </row>
    <row r="14862" spans="2:7">
      <c r="B14862" s="22" t="s">
        <v>276</v>
      </c>
      <c r="C14862" s="22" t="s">
        <v>7</v>
      </c>
      <c r="D14862" s="22" t="s">
        <v>7</v>
      </c>
      <c r="E14862" s="22" t="s">
        <v>15</v>
      </c>
      <c r="F14862" s="22" t="s">
        <v>21</v>
      </c>
      <c r="G14862" s="1">
        <v>106.64</v>
      </c>
    </row>
    <row r="14863" spans="2:7">
      <c r="B14863" s="22" t="s">
        <v>276</v>
      </c>
      <c r="C14863" s="22" t="s">
        <v>7</v>
      </c>
      <c r="D14863" s="22" t="s">
        <v>7</v>
      </c>
      <c r="E14863" s="22" t="s">
        <v>15</v>
      </c>
      <c r="F14863" s="22" t="s">
        <v>22</v>
      </c>
      <c r="G14863" s="1">
        <v>209.89</v>
      </c>
    </row>
    <row r="14864" spans="2:7">
      <c r="B14864" s="22" t="s">
        <v>276</v>
      </c>
      <c r="C14864" s="22" t="s">
        <v>7</v>
      </c>
      <c r="D14864" s="22" t="s">
        <v>7</v>
      </c>
      <c r="E14864" s="22" t="s">
        <v>15</v>
      </c>
      <c r="F14864" s="22" t="s">
        <v>23</v>
      </c>
      <c r="G14864" s="1">
        <v>743.7</v>
      </c>
    </row>
    <row r="14865" spans="2:7">
      <c r="B14865" s="22" t="s">
        <v>276</v>
      </c>
      <c r="C14865" s="22" t="s">
        <v>7</v>
      </c>
      <c r="D14865" s="22" t="s">
        <v>7</v>
      </c>
      <c r="E14865" s="22" t="s">
        <v>15</v>
      </c>
      <c r="F14865" s="22" t="s">
        <v>24</v>
      </c>
      <c r="G14865" s="1">
        <v>4198.18</v>
      </c>
    </row>
    <row r="14866" spans="2:7">
      <c r="B14866" s="22" t="s">
        <v>276</v>
      </c>
      <c r="C14866" s="22" t="s">
        <v>7</v>
      </c>
      <c r="D14866" s="22" t="s">
        <v>7</v>
      </c>
      <c r="E14866" s="22" t="s">
        <v>15</v>
      </c>
      <c r="F14866" s="22" t="s">
        <v>25</v>
      </c>
      <c r="G14866" s="1">
        <v>8710.9500000000007</v>
      </c>
    </row>
    <row r="14867" spans="2:7">
      <c r="B14867" s="22" t="s">
        <v>276</v>
      </c>
      <c r="C14867" s="22" t="s">
        <v>7</v>
      </c>
      <c r="D14867" s="22" t="s">
        <v>7</v>
      </c>
      <c r="E14867" s="22" t="s">
        <v>15</v>
      </c>
      <c r="F14867" s="22" t="s">
        <v>26</v>
      </c>
      <c r="G14867" s="1">
        <v>5256.31</v>
      </c>
    </row>
    <row r="14868" spans="2:7">
      <c r="B14868" s="22" t="s">
        <v>276</v>
      </c>
      <c r="C14868" s="22" t="s">
        <v>7</v>
      </c>
      <c r="D14868" s="22" t="s">
        <v>7</v>
      </c>
      <c r="E14868" s="22" t="s">
        <v>15</v>
      </c>
      <c r="F14868" s="22" t="s">
        <v>27</v>
      </c>
      <c r="G14868" s="1">
        <v>2571.8000000000002</v>
      </c>
    </row>
    <row r="14869" spans="2:7">
      <c r="B14869" s="22" t="s">
        <v>276</v>
      </c>
      <c r="C14869" s="22" t="s">
        <v>7</v>
      </c>
      <c r="D14869" s="22" t="s">
        <v>7</v>
      </c>
      <c r="E14869" s="22" t="s">
        <v>15</v>
      </c>
      <c r="F14869" s="22" t="s">
        <v>72</v>
      </c>
      <c r="G14869" s="1">
        <v>538.91999999999996</v>
      </c>
    </row>
    <row r="14870" spans="2:7">
      <c r="B14870" s="22" t="s">
        <v>276</v>
      </c>
      <c r="C14870" s="22" t="s">
        <v>7</v>
      </c>
      <c r="D14870" s="22" t="s">
        <v>7</v>
      </c>
      <c r="E14870" s="22" t="s">
        <v>28</v>
      </c>
      <c r="F14870" s="22" t="s">
        <v>29</v>
      </c>
      <c r="G14870" s="1">
        <v>29672.560000000001</v>
      </c>
    </row>
    <row r="14871" spans="2:7">
      <c r="B14871" s="22" t="s">
        <v>276</v>
      </c>
      <c r="C14871" s="22" t="s">
        <v>7</v>
      </c>
      <c r="D14871" s="22" t="s">
        <v>7</v>
      </c>
      <c r="E14871" s="22" t="s">
        <v>28</v>
      </c>
      <c r="F14871" s="22" t="s">
        <v>33</v>
      </c>
      <c r="G14871" s="1">
        <v>35042.239999999998</v>
      </c>
    </row>
    <row r="14872" spans="2:7">
      <c r="B14872" s="22" t="s">
        <v>276</v>
      </c>
      <c r="C14872" s="22" t="s">
        <v>7</v>
      </c>
      <c r="D14872" s="22" t="s">
        <v>7</v>
      </c>
      <c r="E14872" s="22" t="s">
        <v>34</v>
      </c>
      <c r="F14872" s="22" t="s">
        <v>38</v>
      </c>
      <c r="G14872" s="1">
        <v>40</v>
      </c>
    </row>
    <row r="14873" spans="2:7">
      <c r="B14873" s="22" t="s">
        <v>276</v>
      </c>
      <c r="C14873" s="22" t="s">
        <v>7</v>
      </c>
      <c r="D14873" s="22" t="s">
        <v>7</v>
      </c>
      <c r="E14873" s="22" t="s">
        <v>34</v>
      </c>
      <c r="F14873" s="22" t="s">
        <v>39</v>
      </c>
      <c r="G14873" s="1">
        <v>28812.12</v>
      </c>
    </row>
    <row r="14874" spans="2:7">
      <c r="B14874" s="22" t="s">
        <v>276</v>
      </c>
      <c r="C14874" s="22" t="s">
        <v>7</v>
      </c>
      <c r="D14874" s="22" t="s">
        <v>7</v>
      </c>
      <c r="E14874" s="22" t="s">
        <v>34</v>
      </c>
      <c r="F14874" s="22" t="s">
        <v>42</v>
      </c>
      <c r="G14874" s="1">
        <v>1595.56</v>
      </c>
    </row>
    <row r="14875" spans="2:7">
      <c r="B14875" s="22" t="s">
        <v>276</v>
      </c>
      <c r="C14875" s="22" t="s">
        <v>7</v>
      </c>
      <c r="D14875" s="22" t="s">
        <v>7</v>
      </c>
      <c r="E14875" s="22" t="s">
        <v>34</v>
      </c>
      <c r="F14875" s="22" t="s">
        <v>50</v>
      </c>
      <c r="G14875" s="1">
        <v>3000</v>
      </c>
    </row>
    <row r="14876" spans="2:7">
      <c r="B14876" s="22" t="s">
        <v>276</v>
      </c>
      <c r="C14876" s="22" t="s">
        <v>7</v>
      </c>
      <c r="D14876" s="22" t="s">
        <v>7</v>
      </c>
      <c r="E14876" s="22" t="s">
        <v>34</v>
      </c>
      <c r="F14876" s="22" t="s">
        <v>58</v>
      </c>
      <c r="G14876" s="1">
        <v>640</v>
      </c>
    </row>
    <row r="14877" spans="2:7">
      <c r="B14877" s="22" t="s">
        <v>276</v>
      </c>
      <c r="C14877" s="22" t="s">
        <v>7</v>
      </c>
      <c r="D14877" s="22" t="s">
        <v>7</v>
      </c>
      <c r="E14877" s="22" t="s">
        <v>59</v>
      </c>
      <c r="F14877" s="22" t="s">
        <v>55</v>
      </c>
      <c r="G14877" s="1">
        <v>443.72</v>
      </c>
    </row>
    <row r="14878" spans="2:7">
      <c r="B14878" s="22" t="s">
        <v>276</v>
      </c>
      <c r="C14878" s="22" t="s">
        <v>7</v>
      </c>
      <c r="D14878" s="22" t="s">
        <v>7</v>
      </c>
      <c r="E14878" s="22" t="s">
        <v>60</v>
      </c>
      <c r="F14878" s="22" t="s">
        <v>79</v>
      </c>
      <c r="G14878" s="1">
        <v>33303.730000000003</v>
      </c>
    </row>
    <row r="14879" spans="2:7">
      <c r="B14879" s="22" t="s">
        <v>277</v>
      </c>
      <c r="C14879" s="22" t="s">
        <v>7</v>
      </c>
      <c r="D14879" s="22" t="s">
        <v>5</v>
      </c>
      <c r="E14879" s="22" t="s">
        <v>5</v>
      </c>
      <c r="F14879" s="22" t="s">
        <v>6</v>
      </c>
      <c r="G14879" s="1">
        <v>622.57000000000005</v>
      </c>
    </row>
    <row r="14880" spans="2:7">
      <c r="B14880" s="22" t="s">
        <v>277</v>
      </c>
      <c r="C14880" s="22" t="s">
        <v>7</v>
      </c>
      <c r="D14880" s="22" t="s">
        <v>5</v>
      </c>
      <c r="E14880" s="22" t="s">
        <v>7</v>
      </c>
      <c r="F14880" s="22" t="s">
        <v>6</v>
      </c>
      <c r="G14880" s="1">
        <v>-96916.97</v>
      </c>
    </row>
    <row r="14881" spans="2:7">
      <c r="B14881" s="22" t="s">
        <v>277</v>
      </c>
      <c r="C14881" s="22" t="s">
        <v>7</v>
      </c>
      <c r="D14881" s="22" t="s">
        <v>5</v>
      </c>
      <c r="E14881" s="22" t="s">
        <v>8</v>
      </c>
      <c r="F14881" s="22" t="s">
        <v>9</v>
      </c>
      <c r="G14881" s="1">
        <v>2235085.1</v>
      </c>
    </row>
    <row r="14882" spans="2:7">
      <c r="B14882" s="22" t="s">
        <v>277</v>
      </c>
      <c r="C14882" s="22" t="s">
        <v>7</v>
      </c>
      <c r="D14882" s="22" t="s">
        <v>5</v>
      </c>
      <c r="E14882" s="22" t="s">
        <v>8</v>
      </c>
      <c r="F14882" s="22" t="s">
        <v>10</v>
      </c>
      <c r="G14882" s="1">
        <v>29693.14</v>
      </c>
    </row>
    <row r="14883" spans="2:7">
      <c r="B14883" s="22" t="s">
        <v>277</v>
      </c>
      <c r="C14883" s="22" t="s">
        <v>7</v>
      </c>
      <c r="D14883" s="22" t="s">
        <v>5</v>
      </c>
      <c r="E14883" s="22" t="s">
        <v>8</v>
      </c>
      <c r="F14883" s="22" t="s">
        <v>11</v>
      </c>
      <c r="G14883" s="1">
        <v>27496.11</v>
      </c>
    </row>
    <row r="14884" spans="2:7">
      <c r="B14884" s="22" t="s">
        <v>277</v>
      </c>
      <c r="C14884" s="22" t="s">
        <v>7</v>
      </c>
      <c r="D14884" s="22" t="s">
        <v>5</v>
      </c>
      <c r="E14884" s="22" t="s">
        <v>8</v>
      </c>
      <c r="F14884" s="22" t="s">
        <v>12</v>
      </c>
      <c r="G14884" s="1">
        <v>237340.68</v>
      </c>
    </row>
    <row r="14885" spans="2:7">
      <c r="B14885" s="22" t="s">
        <v>277</v>
      </c>
      <c r="C14885" s="22" t="s">
        <v>7</v>
      </c>
      <c r="D14885" s="22" t="s">
        <v>5</v>
      </c>
      <c r="E14885" s="22" t="s">
        <v>8</v>
      </c>
      <c r="F14885" s="22" t="s">
        <v>70</v>
      </c>
      <c r="G14885" s="1">
        <v>24758</v>
      </c>
    </row>
    <row r="14886" spans="2:7">
      <c r="B14886" s="22" t="s">
        <v>277</v>
      </c>
      <c r="C14886" s="22" t="s">
        <v>7</v>
      </c>
      <c r="D14886" s="22" t="s">
        <v>5</v>
      </c>
      <c r="E14886" s="22" t="s">
        <v>14</v>
      </c>
      <c r="F14886" s="22" t="s">
        <v>9</v>
      </c>
      <c r="G14886" s="1">
        <v>822542.48</v>
      </c>
    </row>
    <row r="14887" spans="2:7">
      <c r="B14887" s="22" t="s">
        <v>277</v>
      </c>
      <c r="C14887" s="22" t="s">
        <v>7</v>
      </c>
      <c r="D14887" s="22" t="s">
        <v>5</v>
      </c>
      <c r="E14887" s="22" t="s">
        <v>14</v>
      </c>
      <c r="F14887" s="22" t="s">
        <v>10</v>
      </c>
      <c r="G14887" s="1">
        <v>25484.37</v>
      </c>
    </row>
    <row r="14888" spans="2:7">
      <c r="B14888" s="22" t="s">
        <v>277</v>
      </c>
      <c r="C14888" s="22" t="s">
        <v>7</v>
      </c>
      <c r="D14888" s="22" t="s">
        <v>5</v>
      </c>
      <c r="E14888" s="22" t="s">
        <v>14</v>
      </c>
      <c r="F14888" s="22" t="s">
        <v>11</v>
      </c>
      <c r="G14888" s="1">
        <v>16539.97</v>
      </c>
    </row>
    <row r="14889" spans="2:7">
      <c r="B14889" s="22" t="s">
        <v>277</v>
      </c>
      <c r="C14889" s="22" t="s">
        <v>7</v>
      </c>
      <c r="D14889" s="22" t="s">
        <v>5</v>
      </c>
      <c r="E14889" s="22" t="s">
        <v>15</v>
      </c>
      <c r="F14889" s="22" t="s">
        <v>17</v>
      </c>
      <c r="G14889" s="1">
        <v>193754.57</v>
      </c>
    </row>
    <row r="14890" spans="2:7">
      <c r="B14890" s="22" t="s">
        <v>277</v>
      </c>
      <c r="C14890" s="22" t="s">
        <v>7</v>
      </c>
      <c r="D14890" s="22" t="s">
        <v>5</v>
      </c>
      <c r="E14890" s="22" t="s">
        <v>15</v>
      </c>
      <c r="F14890" s="22" t="s">
        <v>18</v>
      </c>
      <c r="G14890" s="1">
        <v>64520.97</v>
      </c>
    </row>
    <row r="14891" spans="2:7">
      <c r="B14891" s="22" t="s">
        <v>277</v>
      </c>
      <c r="C14891" s="22" t="s">
        <v>7</v>
      </c>
      <c r="D14891" s="22" t="s">
        <v>5</v>
      </c>
      <c r="E14891" s="22" t="s">
        <v>15</v>
      </c>
      <c r="F14891" s="22" t="s">
        <v>19</v>
      </c>
      <c r="G14891" s="1">
        <v>376742.8</v>
      </c>
    </row>
    <row r="14892" spans="2:7">
      <c r="B14892" s="22" t="s">
        <v>277</v>
      </c>
      <c r="C14892" s="22" t="s">
        <v>7</v>
      </c>
      <c r="D14892" s="22" t="s">
        <v>5</v>
      </c>
      <c r="E14892" s="22" t="s">
        <v>15</v>
      </c>
      <c r="F14892" s="22" t="s">
        <v>20</v>
      </c>
      <c r="G14892" s="1">
        <v>110367.06</v>
      </c>
    </row>
    <row r="14893" spans="2:7">
      <c r="B14893" s="22" t="s">
        <v>277</v>
      </c>
      <c r="C14893" s="22" t="s">
        <v>7</v>
      </c>
      <c r="D14893" s="22" t="s">
        <v>5</v>
      </c>
      <c r="E14893" s="22" t="s">
        <v>15</v>
      </c>
      <c r="F14893" s="22" t="s">
        <v>21</v>
      </c>
      <c r="G14893" s="1">
        <v>8819.35</v>
      </c>
    </row>
    <row r="14894" spans="2:7">
      <c r="B14894" s="22" t="s">
        <v>277</v>
      </c>
      <c r="C14894" s="22" t="s">
        <v>7</v>
      </c>
      <c r="D14894" s="22" t="s">
        <v>5</v>
      </c>
      <c r="E14894" s="22" t="s">
        <v>15</v>
      </c>
      <c r="F14894" s="22" t="s">
        <v>22</v>
      </c>
      <c r="G14894" s="1">
        <v>3011.49</v>
      </c>
    </row>
    <row r="14895" spans="2:7">
      <c r="B14895" s="22" t="s">
        <v>277</v>
      </c>
      <c r="C14895" s="22" t="s">
        <v>7</v>
      </c>
      <c r="D14895" s="22" t="s">
        <v>5</v>
      </c>
      <c r="E14895" s="22" t="s">
        <v>15</v>
      </c>
      <c r="F14895" s="22" t="s">
        <v>23</v>
      </c>
      <c r="G14895" s="1">
        <v>15412.2</v>
      </c>
    </row>
    <row r="14896" spans="2:7">
      <c r="B14896" s="22" t="s">
        <v>277</v>
      </c>
      <c r="C14896" s="22" t="s">
        <v>7</v>
      </c>
      <c r="D14896" s="22" t="s">
        <v>5</v>
      </c>
      <c r="E14896" s="22" t="s">
        <v>15</v>
      </c>
      <c r="F14896" s="22" t="s">
        <v>24</v>
      </c>
      <c r="G14896" s="1">
        <v>27954.37</v>
      </c>
    </row>
    <row r="14897" spans="2:7">
      <c r="B14897" s="22" t="s">
        <v>277</v>
      </c>
      <c r="C14897" s="22" t="s">
        <v>7</v>
      </c>
      <c r="D14897" s="22" t="s">
        <v>5</v>
      </c>
      <c r="E14897" s="22" t="s">
        <v>15</v>
      </c>
      <c r="F14897" s="22" t="s">
        <v>25</v>
      </c>
      <c r="G14897" s="1">
        <v>362393.7</v>
      </c>
    </row>
    <row r="14898" spans="2:7">
      <c r="B14898" s="22" t="s">
        <v>277</v>
      </c>
      <c r="C14898" s="22" t="s">
        <v>7</v>
      </c>
      <c r="D14898" s="22" t="s">
        <v>5</v>
      </c>
      <c r="E14898" s="22" t="s">
        <v>15</v>
      </c>
      <c r="F14898" s="22" t="s">
        <v>26</v>
      </c>
      <c r="G14898" s="1">
        <v>331348.37</v>
      </c>
    </row>
    <row r="14899" spans="2:7">
      <c r="B14899" s="22" t="s">
        <v>277</v>
      </c>
      <c r="C14899" s="22" t="s">
        <v>7</v>
      </c>
      <c r="D14899" s="22" t="s">
        <v>5</v>
      </c>
      <c r="E14899" s="22" t="s">
        <v>15</v>
      </c>
      <c r="F14899" s="22" t="s">
        <v>27</v>
      </c>
      <c r="G14899" s="1">
        <v>6282.45</v>
      </c>
    </row>
    <row r="14900" spans="2:7">
      <c r="B14900" s="22" t="s">
        <v>277</v>
      </c>
      <c r="C14900" s="22" t="s">
        <v>7</v>
      </c>
      <c r="D14900" s="22" t="s">
        <v>5</v>
      </c>
      <c r="E14900" s="22" t="s">
        <v>15</v>
      </c>
      <c r="F14900" s="22" t="s">
        <v>72</v>
      </c>
      <c r="G14900" s="1">
        <v>4643.13</v>
      </c>
    </row>
    <row r="14901" spans="2:7">
      <c r="B14901" s="22" t="s">
        <v>277</v>
      </c>
      <c r="C14901" s="22" t="s">
        <v>7</v>
      </c>
      <c r="D14901" s="22" t="s">
        <v>5</v>
      </c>
      <c r="E14901" s="22" t="s">
        <v>28</v>
      </c>
      <c r="F14901" s="22" t="s">
        <v>29</v>
      </c>
      <c r="G14901" s="1">
        <v>342660.88</v>
      </c>
    </row>
    <row r="14902" spans="2:7">
      <c r="B14902" s="22" t="s">
        <v>277</v>
      </c>
      <c r="C14902" s="22" t="s">
        <v>7</v>
      </c>
      <c r="D14902" s="22" t="s">
        <v>5</v>
      </c>
      <c r="E14902" s="22" t="s">
        <v>28</v>
      </c>
      <c r="F14902" s="22" t="s">
        <v>30</v>
      </c>
      <c r="G14902" s="1">
        <v>28905.07</v>
      </c>
    </row>
    <row r="14903" spans="2:7">
      <c r="B14903" s="22" t="s">
        <v>277</v>
      </c>
      <c r="C14903" s="22" t="s">
        <v>7</v>
      </c>
      <c r="D14903" s="22" t="s">
        <v>5</v>
      </c>
      <c r="E14903" s="22" t="s">
        <v>28</v>
      </c>
      <c r="F14903" s="22" t="s">
        <v>31</v>
      </c>
      <c r="G14903" s="1">
        <v>40476.25</v>
      </c>
    </row>
    <row r="14904" spans="2:7">
      <c r="B14904" s="22" t="s">
        <v>277</v>
      </c>
      <c r="C14904" s="22" t="s">
        <v>7</v>
      </c>
      <c r="D14904" s="22" t="s">
        <v>5</v>
      </c>
      <c r="E14904" s="22" t="s">
        <v>28</v>
      </c>
      <c r="F14904" s="22" t="s">
        <v>32</v>
      </c>
      <c r="G14904" s="1">
        <v>12327.2</v>
      </c>
    </row>
    <row r="14905" spans="2:7">
      <c r="B14905" s="22" t="s">
        <v>277</v>
      </c>
      <c r="C14905" s="22" t="s">
        <v>7</v>
      </c>
      <c r="D14905" s="22" t="s">
        <v>5</v>
      </c>
      <c r="E14905" s="22" t="s">
        <v>28</v>
      </c>
      <c r="F14905" s="22" t="s">
        <v>33</v>
      </c>
      <c r="G14905" s="1">
        <v>120844.31</v>
      </c>
    </row>
    <row r="14906" spans="2:7">
      <c r="B14906" s="22" t="s">
        <v>277</v>
      </c>
      <c r="C14906" s="22" t="s">
        <v>7</v>
      </c>
      <c r="D14906" s="22" t="s">
        <v>5</v>
      </c>
      <c r="E14906" s="22" t="s">
        <v>34</v>
      </c>
      <c r="F14906" s="22" t="s">
        <v>35</v>
      </c>
      <c r="G14906" s="1">
        <v>62312.69</v>
      </c>
    </row>
    <row r="14907" spans="2:7">
      <c r="B14907" s="22" t="s">
        <v>277</v>
      </c>
      <c r="C14907" s="22" t="s">
        <v>7</v>
      </c>
      <c r="D14907" s="22" t="s">
        <v>5</v>
      </c>
      <c r="E14907" s="22" t="s">
        <v>34</v>
      </c>
      <c r="F14907" s="22" t="s">
        <v>37</v>
      </c>
      <c r="G14907" s="1">
        <v>2582.1999999999998</v>
      </c>
    </row>
    <row r="14908" spans="2:7">
      <c r="B14908" s="22" t="s">
        <v>277</v>
      </c>
      <c r="C14908" s="22" t="s">
        <v>7</v>
      </c>
      <c r="D14908" s="22" t="s">
        <v>5</v>
      </c>
      <c r="E14908" s="22" t="s">
        <v>34</v>
      </c>
      <c r="F14908" s="22" t="s">
        <v>38</v>
      </c>
      <c r="G14908" s="1">
        <v>3000</v>
      </c>
    </row>
    <row r="14909" spans="2:7">
      <c r="B14909" s="22" t="s">
        <v>277</v>
      </c>
      <c r="C14909" s="22" t="s">
        <v>7</v>
      </c>
      <c r="D14909" s="22" t="s">
        <v>5</v>
      </c>
      <c r="E14909" s="22" t="s">
        <v>34</v>
      </c>
      <c r="F14909" s="22" t="s">
        <v>39</v>
      </c>
      <c r="G14909" s="1">
        <v>1286.25</v>
      </c>
    </row>
    <row r="14910" spans="2:7">
      <c r="B14910" s="22" t="s">
        <v>277</v>
      </c>
      <c r="C14910" s="22" t="s">
        <v>7</v>
      </c>
      <c r="D14910" s="22" t="s">
        <v>5</v>
      </c>
      <c r="E14910" s="22" t="s">
        <v>34</v>
      </c>
      <c r="F14910" s="22" t="s">
        <v>65</v>
      </c>
      <c r="G14910" s="1">
        <v>21801</v>
      </c>
    </row>
    <row r="14911" spans="2:7">
      <c r="B14911" s="22" t="s">
        <v>277</v>
      </c>
      <c r="C14911" s="22" t="s">
        <v>7</v>
      </c>
      <c r="D14911" s="22" t="s">
        <v>5</v>
      </c>
      <c r="E14911" s="22" t="s">
        <v>34</v>
      </c>
      <c r="F14911" s="22" t="s">
        <v>42</v>
      </c>
      <c r="G14911" s="1">
        <v>540</v>
      </c>
    </row>
    <row r="14912" spans="2:7">
      <c r="B14912" s="22" t="s">
        <v>277</v>
      </c>
      <c r="C14912" s="22" t="s">
        <v>7</v>
      </c>
      <c r="D14912" s="22" t="s">
        <v>5</v>
      </c>
      <c r="E14912" s="22" t="s">
        <v>34</v>
      </c>
      <c r="F14912" s="22" t="s">
        <v>45</v>
      </c>
      <c r="G14912" s="1">
        <v>11057.05</v>
      </c>
    </row>
    <row r="14913" spans="2:7">
      <c r="B14913" s="22" t="s">
        <v>277</v>
      </c>
      <c r="C14913" s="22" t="s">
        <v>7</v>
      </c>
      <c r="D14913" s="22" t="s">
        <v>5</v>
      </c>
      <c r="E14913" s="22" t="s">
        <v>34</v>
      </c>
      <c r="F14913" s="22" t="s">
        <v>46</v>
      </c>
      <c r="G14913" s="1">
        <v>15193.02</v>
      </c>
    </row>
    <row r="14914" spans="2:7">
      <c r="B14914" s="22" t="s">
        <v>277</v>
      </c>
      <c r="C14914" s="22" t="s">
        <v>7</v>
      </c>
      <c r="D14914" s="22" t="s">
        <v>5</v>
      </c>
      <c r="E14914" s="22" t="s">
        <v>34</v>
      </c>
      <c r="F14914" s="22" t="s">
        <v>47</v>
      </c>
      <c r="G14914" s="1">
        <v>36917.910000000003</v>
      </c>
    </row>
    <row r="14915" spans="2:7">
      <c r="B14915" s="22" t="s">
        <v>277</v>
      </c>
      <c r="C14915" s="22" t="s">
        <v>7</v>
      </c>
      <c r="D14915" s="22" t="s">
        <v>5</v>
      </c>
      <c r="E14915" s="22" t="s">
        <v>34</v>
      </c>
      <c r="F14915" s="22" t="s">
        <v>48</v>
      </c>
      <c r="G14915" s="1">
        <v>175.66</v>
      </c>
    </row>
    <row r="14916" spans="2:7">
      <c r="B14916" s="22" t="s">
        <v>277</v>
      </c>
      <c r="C14916" s="22" t="s">
        <v>7</v>
      </c>
      <c r="D14916" s="22" t="s">
        <v>5</v>
      </c>
      <c r="E14916" s="22" t="s">
        <v>34</v>
      </c>
      <c r="F14916" s="22" t="s">
        <v>75</v>
      </c>
      <c r="G14916" s="1">
        <v>14147.14</v>
      </c>
    </row>
    <row r="14917" spans="2:7">
      <c r="B14917" s="22" t="s">
        <v>277</v>
      </c>
      <c r="C14917" s="22" t="s">
        <v>7</v>
      </c>
      <c r="D14917" s="22" t="s">
        <v>5</v>
      </c>
      <c r="E14917" s="22" t="s">
        <v>34</v>
      </c>
      <c r="F14917" s="22" t="s">
        <v>49</v>
      </c>
      <c r="G14917" s="1">
        <v>48409</v>
      </c>
    </row>
    <row r="14918" spans="2:7">
      <c r="B14918" s="22" t="s">
        <v>277</v>
      </c>
      <c r="C14918" s="22" t="s">
        <v>7</v>
      </c>
      <c r="D14918" s="22" t="s">
        <v>5</v>
      </c>
      <c r="E14918" s="22" t="s">
        <v>34</v>
      </c>
      <c r="F14918" s="22" t="s">
        <v>50</v>
      </c>
      <c r="G14918" s="1">
        <v>15697.21</v>
      </c>
    </row>
    <row r="14919" spans="2:7">
      <c r="B14919" s="22" t="s">
        <v>277</v>
      </c>
      <c r="C14919" s="22" t="s">
        <v>7</v>
      </c>
      <c r="D14919" s="22" t="s">
        <v>5</v>
      </c>
      <c r="E14919" s="22" t="s">
        <v>34</v>
      </c>
      <c r="F14919" s="22" t="s">
        <v>53</v>
      </c>
      <c r="G14919" s="1">
        <v>58406.44</v>
      </c>
    </row>
    <row r="14920" spans="2:7">
      <c r="B14920" s="22" t="s">
        <v>277</v>
      </c>
      <c r="C14920" s="22" t="s">
        <v>7</v>
      </c>
      <c r="D14920" s="22" t="s">
        <v>5</v>
      </c>
      <c r="E14920" s="22" t="s">
        <v>34</v>
      </c>
      <c r="F14920" s="22" t="s">
        <v>56</v>
      </c>
      <c r="G14920" s="1">
        <v>479172.35</v>
      </c>
    </row>
    <row r="14921" spans="2:7">
      <c r="B14921" s="22" t="s">
        <v>277</v>
      </c>
      <c r="C14921" s="22" t="s">
        <v>7</v>
      </c>
      <c r="D14921" s="22" t="s">
        <v>5</v>
      </c>
      <c r="E14921" s="22" t="s">
        <v>34</v>
      </c>
      <c r="F14921" s="22" t="s">
        <v>57</v>
      </c>
      <c r="G14921" s="1">
        <v>42068.24</v>
      </c>
    </row>
    <row r="14922" spans="2:7">
      <c r="B14922" s="22" t="s">
        <v>277</v>
      </c>
      <c r="C14922" s="22" t="s">
        <v>7</v>
      </c>
      <c r="D14922" s="22" t="s">
        <v>5</v>
      </c>
      <c r="E14922" s="22" t="s">
        <v>34</v>
      </c>
      <c r="F14922" s="22" t="s">
        <v>91</v>
      </c>
      <c r="G14922" s="1">
        <v>9137.2999999999993</v>
      </c>
    </row>
    <row r="14923" spans="2:7">
      <c r="B14923" s="22" t="s">
        <v>277</v>
      </c>
      <c r="C14923" s="22" t="s">
        <v>7</v>
      </c>
      <c r="D14923" s="22" t="s">
        <v>5</v>
      </c>
      <c r="E14923" s="22" t="s">
        <v>34</v>
      </c>
      <c r="F14923" s="22" t="s">
        <v>58</v>
      </c>
      <c r="G14923" s="1">
        <v>1128.79</v>
      </c>
    </row>
    <row r="14924" spans="2:7">
      <c r="B14924" s="22" t="s">
        <v>277</v>
      </c>
      <c r="C14924" s="22" t="s">
        <v>7</v>
      </c>
      <c r="D14924" s="22" t="s">
        <v>5</v>
      </c>
      <c r="E14924" s="22" t="s">
        <v>59</v>
      </c>
      <c r="F14924" s="22" t="s">
        <v>55</v>
      </c>
      <c r="G14924" s="1">
        <v>15593.86</v>
      </c>
    </row>
    <row r="14925" spans="2:7">
      <c r="B14925" s="22" t="s">
        <v>277</v>
      </c>
      <c r="C14925" s="22" t="s">
        <v>7</v>
      </c>
      <c r="D14925" s="22" t="s">
        <v>5</v>
      </c>
      <c r="E14925" s="22" t="s">
        <v>60</v>
      </c>
      <c r="F14925" s="22" t="s">
        <v>79</v>
      </c>
      <c r="G14925" s="1">
        <v>9290.25</v>
      </c>
    </row>
    <row r="14926" spans="2:7">
      <c r="B14926" s="22" t="s">
        <v>277</v>
      </c>
      <c r="C14926" s="22" t="s">
        <v>7</v>
      </c>
      <c r="D14926" s="22" t="s">
        <v>5</v>
      </c>
      <c r="E14926" s="22" t="s">
        <v>60</v>
      </c>
      <c r="F14926" s="22" t="s">
        <v>80</v>
      </c>
      <c r="G14926" s="1">
        <v>20223.38</v>
      </c>
    </row>
    <row r="14927" spans="2:7">
      <c r="B14927" s="22" t="s">
        <v>277</v>
      </c>
      <c r="C14927" s="22" t="s">
        <v>7</v>
      </c>
      <c r="D14927" s="22" t="s">
        <v>7</v>
      </c>
      <c r="E14927" s="22" t="s">
        <v>5</v>
      </c>
      <c r="F14927" s="22" t="s">
        <v>6</v>
      </c>
      <c r="G14927" s="1">
        <v>96294.399999999994</v>
      </c>
    </row>
    <row r="14928" spans="2:7">
      <c r="B14928" s="22" t="s">
        <v>277</v>
      </c>
      <c r="C14928" s="22" t="s">
        <v>7</v>
      </c>
      <c r="D14928" s="22" t="s">
        <v>7</v>
      </c>
      <c r="E14928" s="22" t="s">
        <v>8</v>
      </c>
      <c r="F14928" s="22" t="s">
        <v>9</v>
      </c>
      <c r="G14928" s="1">
        <v>94714.43</v>
      </c>
    </row>
    <row r="14929" spans="2:7">
      <c r="B14929" s="22" t="s">
        <v>277</v>
      </c>
      <c r="C14929" s="22" t="s">
        <v>7</v>
      </c>
      <c r="D14929" s="22" t="s">
        <v>7</v>
      </c>
      <c r="E14929" s="22" t="s">
        <v>8</v>
      </c>
      <c r="F14929" s="22" t="s">
        <v>10</v>
      </c>
      <c r="G14929" s="1">
        <v>12344.37</v>
      </c>
    </row>
    <row r="14930" spans="2:7">
      <c r="B14930" s="22" t="s">
        <v>277</v>
      </c>
      <c r="C14930" s="22" t="s">
        <v>7</v>
      </c>
      <c r="D14930" s="22" t="s">
        <v>7</v>
      </c>
      <c r="E14930" s="22" t="s">
        <v>8</v>
      </c>
      <c r="F14930" s="22" t="s">
        <v>11</v>
      </c>
      <c r="G14930" s="1">
        <v>20551.47</v>
      </c>
    </row>
    <row r="14931" spans="2:7">
      <c r="B14931" s="22" t="s">
        <v>277</v>
      </c>
      <c r="C14931" s="22" t="s">
        <v>7</v>
      </c>
      <c r="D14931" s="22" t="s">
        <v>7</v>
      </c>
      <c r="E14931" s="22" t="s">
        <v>8</v>
      </c>
      <c r="F14931" s="22" t="s">
        <v>12</v>
      </c>
      <c r="G14931" s="1">
        <v>21963.25</v>
      </c>
    </row>
    <row r="14932" spans="2:7">
      <c r="B14932" s="22" t="s">
        <v>277</v>
      </c>
      <c r="C14932" s="22" t="s">
        <v>7</v>
      </c>
      <c r="D14932" s="22" t="s">
        <v>7</v>
      </c>
      <c r="E14932" s="22" t="s">
        <v>14</v>
      </c>
      <c r="F14932" s="22" t="s">
        <v>9</v>
      </c>
      <c r="G14932" s="1">
        <v>330</v>
      </c>
    </row>
    <row r="14933" spans="2:7">
      <c r="B14933" s="22" t="s">
        <v>277</v>
      </c>
      <c r="C14933" s="22" t="s">
        <v>7</v>
      </c>
      <c r="D14933" s="22" t="s">
        <v>7</v>
      </c>
      <c r="E14933" s="22" t="s">
        <v>14</v>
      </c>
      <c r="F14933" s="22" t="s">
        <v>10</v>
      </c>
      <c r="G14933" s="1">
        <v>10831.77</v>
      </c>
    </row>
    <row r="14934" spans="2:7">
      <c r="B14934" s="22" t="s">
        <v>277</v>
      </c>
      <c r="C14934" s="22" t="s">
        <v>7</v>
      </c>
      <c r="D14934" s="22" t="s">
        <v>7</v>
      </c>
      <c r="E14934" s="22" t="s">
        <v>14</v>
      </c>
      <c r="F14934" s="22" t="s">
        <v>11</v>
      </c>
      <c r="G14934" s="1">
        <v>11638.17</v>
      </c>
    </row>
    <row r="14935" spans="2:7">
      <c r="B14935" s="22" t="s">
        <v>277</v>
      </c>
      <c r="C14935" s="22" t="s">
        <v>7</v>
      </c>
      <c r="D14935" s="22" t="s">
        <v>7</v>
      </c>
      <c r="E14935" s="22" t="s">
        <v>14</v>
      </c>
      <c r="F14935" s="22" t="s">
        <v>12</v>
      </c>
      <c r="G14935" s="1">
        <v>109352.97</v>
      </c>
    </row>
    <row r="14936" spans="2:7">
      <c r="B14936" s="22" t="s">
        <v>277</v>
      </c>
      <c r="C14936" s="22" t="s">
        <v>7</v>
      </c>
      <c r="D14936" s="22" t="s">
        <v>7</v>
      </c>
      <c r="E14936" s="22" t="s">
        <v>15</v>
      </c>
      <c r="F14936" s="22" t="s">
        <v>17</v>
      </c>
      <c r="G14936" s="1">
        <v>8503.85</v>
      </c>
    </row>
    <row r="14937" spans="2:7">
      <c r="B14937" s="22" t="s">
        <v>277</v>
      </c>
      <c r="C14937" s="22" t="s">
        <v>7</v>
      </c>
      <c r="D14937" s="22" t="s">
        <v>7</v>
      </c>
      <c r="E14937" s="22" t="s">
        <v>15</v>
      </c>
      <c r="F14937" s="22" t="s">
        <v>18</v>
      </c>
      <c r="G14937" s="1">
        <v>8104.81</v>
      </c>
    </row>
    <row r="14938" spans="2:7">
      <c r="B14938" s="22" t="s">
        <v>277</v>
      </c>
      <c r="C14938" s="22" t="s">
        <v>7</v>
      </c>
      <c r="D14938" s="22" t="s">
        <v>7</v>
      </c>
      <c r="E14938" s="22" t="s">
        <v>15</v>
      </c>
      <c r="F14938" s="22" t="s">
        <v>19</v>
      </c>
      <c r="G14938" s="1">
        <v>15761.55</v>
      </c>
    </row>
    <row r="14939" spans="2:7">
      <c r="B14939" s="22" t="s">
        <v>277</v>
      </c>
      <c r="C14939" s="22" t="s">
        <v>7</v>
      </c>
      <c r="D14939" s="22" t="s">
        <v>7</v>
      </c>
      <c r="E14939" s="22" t="s">
        <v>15</v>
      </c>
      <c r="F14939" s="22" t="s">
        <v>20</v>
      </c>
      <c r="G14939" s="1">
        <v>8395.16</v>
      </c>
    </row>
    <row r="14940" spans="2:7">
      <c r="B14940" s="22" t="s">
        <v>277</v>
      </c>
      <c r="C14940" s="22" t="s">
        <v>7</v>
      </c>
      <c r="D14940" s="22" t="s">
        <v>7</v>
      </c>
      <c r="E14940" s="22" t="s">
        <v>15</v>
      </c>
      <c r="F14940" s="22" t="s">
        <v>21</v>
      </c>
      <c r="G14940" s="1">
        <v>390.11</v>
      </c>
    </row>
    <row r="14941" spans="2:7">
      <c r="B14941" s="22" t="s">
        <v>277</v>
      </c>
      <c r="C14941" s="22" t="s">
        <v>7</v>
      </c>
      <c r="D14941" s="22" t="s">
        <v>7</v>
      </c>
      <c r="E14941" s="22" t="s">
        <v>15</v>
      </c>
      <c r="F14941" s="22" t="s">
        <v>22</v>
      </c>
      <c r="G14941" s="1">
        <v>365.88</v>
      </c>
    </row>
    <row r="14942" spans="2:7">
      <c r="B14942" s="22" t="s">
        <v>277</v>
      </c>
      <c r="C14942" s="22" t="s">
        <v>7</v>
      </c>
      <c r="D14942" s="22" t="s">
        <v>7</v>
      </c>
      <c r="E14942" s="22" t="s">
        <v>15</v>
      </c>
      <c r="F14942" s="22" t="s">
        <v>23</v>
      </c>
      <c r="G14942" s="1">
        <v>538.35</v>
      </c>
    </row>
    <row r="14943" spans="2:7">
      <c r="B14943" s="22" t="s">
        <v>277</v>
      </c>
      <c r="C14943" s="22" t="s">
        <v>7</v>
      </c>
      <c r="D14943" s="22" t="s">
        <v>7</v>
      </c>
      <c r="E14943" s="22" t="s">
        <v>15</v>
      </c>
      <c r="F14943" s="22" t="s">
        <v>24</v>
      </c>
      <c r="G14943" s="1">
        <v>7143.58</v>
      </c>
    </row>
    <row r="14944" spans="2:7">
      <c r="B14944" s="22" t="s">
        <v>277</v>
      </c>
      <c r="C14944" s="22" t="s">
        <v>7</v>
      </c>
      <c r="D14944" s="22" t="s">
        <v>7</v>
      </c>
      <c r="E14944" s="22" t="s">
        <v>15</v>
      </c>
      <c r="F14944" s="22" t="s">
        <v>25</v>
      </c>
      <c r="G14944" s="1">
        <v>11180.96</v>
      </c>
    </row>
    <row r="14945" spans="2:7">
      <c r="B14945" s="22" t="s">
        <v>277</v>
      </c>
      <c r="C14945" s="22" t="s">
        <v>7</v>
      </c>
      <c r="D14945" s="22" t="s">
        <v>7</v>
      </c>
      <c r="E14945" s="22" t="s">
        <v>15</v>
      </c>
      <c r="F14945" s="22" t="s">
        <v>27</v>
      </c>
      <c r="G14945" s="1">
        <v>186.63</v>
      </c>
    </row>
    <row r="14946" spans="2:7">
      <c r="B14946" s="22" t="s">
        <v>277</v>
      </c>
      <c r="C14946" s="22" t="s">
        <v>7</v>
      </c>
      <c r="D14946" s="22" t="s">
        <v>7</v>
      </c>
      <c r="E14946" s="22" t="s">
        <v>28</v>
      </c>
      <c r="F14946" s="22" t="s">
        <v>29</v>
      </c>
      <c r="G14946" s="1">
        <v>7702.11</v>
      </c>
    </row>
    <row r="14947" spans="2:7">
      <c r="B14947" s="22" t="s">
        <v>277</v>
      </c>
      <c r="C14947" s="22" t="s">
        <v>7</v>
      </c>
      <c r="D14947" s="22" t="s">
        <v>7</v>
      </c>
      <c r="E14947" s="22" t="s">
        <v>28</v>
      </c>
      <c r="F14947" s="22" t="s">
        <v>31</v>
      </c>
      <c r="G14947" s="1">
        <v>37382.14</v>
      </c>
    </row>
    <row r="14948" spans="2:7">
      <c r="B14948" s="22" t="s">
        <v>277</v>
      </c>
      <c r="C14948" s="22" t="s">
        <v>7</v>
      </c>
      <c r="D14948" s="22" t="s">
        <v>7</v>
      </c>
      <c r="E14948" s="22" t="s">
        <v>28</v>
      </c>
      <c r="F14948" s="22" t="s">
        <v>33</v>
      </c>
      <c r="G14948" s="1">
        <v>4976.47</v>
      </c>
    </row>
    <row r="14949" spans="2:7">
      <c r="B14949" s="22" t="s">
        <v>277</v>
      </c>
      <c r="C14949" s="22" t="s">
        <v>7</v>
      </c>
      <c r="D14949" s="22" t="s">
        <v>7</v>
      </c>
      <c r="E14949" s="22" t="s">
        <v>34</v>
      </c>
      <c r="F14949" s="22" t="s">
        <v>37</v>
      </c>
      <c r="G14949" s="1">
        <v>68241.63</v>
      </c>
    </row>
    <row r="14950" spans="2:7">
      <c r="B14950" s="22" t="s">
        <v>277</v>
      </c>
      <c r="C14950" s="22" t="s">
        <v>7</v>
      </c>
      <c r="D14950" s="22" t="s">
        <v>7</v>
      </c>
      <c r="E14950" s="22" t="s">
        <v>34</v>
      </c>
      <c r="F14950" s="22" t="s">
        <v>39</v>
      </c>
      <c r="G14950" s="1">
        <v>19777</v>
      </c>
    </row>
    <row r="14951" spans="2:7">
      <c r="B14951" s="22" t="s">
        <v>277</v>
      </c>
      <c r="C14951" s="22" t="s">
        <v>7</v>
      </c>
      <c r="D14951" s="22" t="s">
        <v>7</v>
      </c>
      <c r="E14951" s="22" t="s">
        <v>34</v>
      </c>
      <c r="F14951" s="22" t="s">
        <v>42</v>
      </c>
      <c r="G14951" s="1">
        <v>18067.95</v>
      </c>
    </row>
    <row r="14952" spans="2:7">
      <c r="B14952" s="22" t="s">
        <v>277</v>
      </c>
      <c r="C14952" s="22" t="s">
        <v>7</v>
      </c>
      <c r="D14952" s="22" t="s">
        <v>7</v>
      </c>
      <c r="E14952" s="22" t="s">
        <v>34</v>
      </c>
      <c r="F14952" s="22" t="s">
        <v>56</v>
      </c>
      <c r="G14952" s="1">
        <v>38422.89</v>
      </c>
    </row>
    <row r="14953" spans="2:7">
      <c r="B14953" s="22" t="s">
        <v>277</v>
      </c>
      <c r="C14953" s="22" t="s">
        <v>7</v>
      </c>
      <c r="D14953" s="22" t="s">
        <v>7</v>
      </c>
      <c r="E14953" s="22" t="s">
        <v>34</v>
      </c>
      <c r="F14953" s="22" t="s">
        <v>58</v>
      </c>
      <c r="G14953" s="1">
        <v>4233.05</v>
      </c>
    </row>
    <row r="14954" spans="2:7">
      <c r="B14954" s="22" t="s">
        <v>277</v>
      </c>
      <c r="C14954" s="22" t="s">
        <v>7</v>
      </c>
      <c r="D14954" s="22" t="s">
        <v>7</v>
      </c>
      <c r="E14954" s="22" t="s">
        <v>59</v>
      </c>
      <c r="F14954" s="22" t="s">
        <v>55</v>
      </c>
      <c r="G14954" s="1">
        <v>36394.97</v>
      </c>
    </row>
    <row r="14955" spans="2:7">
      <c r="B14955" s="22" t="s">
        <v>278</v>
      </c>
      <c r="C14955" s="22" t="s">
        <v>7</v>
      </c>
      <c r="D14955" s="22" t="s">
        <v>5</v>
      </c>
      <c r="E14955" s="22" t="s">
        <v>5</v>
      </c>
      <c r="F14955" s="22" t="s">
        <v>6</v>
      </c>
      <c r="G14955" s="1">
        <v>33119.24</v>
      </c>
    </row>
    <row r="14956" spans="2:7">
      <c r="B14956" s="22" t="s">
        <v>278</v>
      </c>
      <c r="C14956" s="22" t="s">
        <v>7</v>
      </c>
      <c r="D14956" s="22" t="s">
        <v>5</v>
      </c>
      <c r="E14956" s="22" t="s">
        <v>7</v>
      </c>
      <c r="F14956" s="22" t="s">
        <v>6</v>
      </c>
      <c r="G14956" s="1">
        <v>-33119.24</v>
      </c>
    </row>
    <row r="14957" spans="2:7">
      <c r="B14957" s="22" t="s">
        <v>278</v>
      </c>
      <c r="C14957" s="22" t="s">
        <v>7</v>
      </c>
      <c r="D14957" s="22" t="s">
        <v>5</v>
      </c>
      <c r="E14957" s="22" t="s">
        <v>8</v>
      </c>
      <c r="F14957" s="22" t="s">
        <v>9</v>
      </c>
      <c r="G14957" s="1">
        <v>2259739.8199999998</v>
      </c>
    </row>
    <row r="14958" spans="2:7">
      <c r="B14958" s="22" t="s">
        <v>278</v>
      </c>
      <c r="C14958" s="22" t="s">
        <v>7</v>
      </c>
      <c r="D14958" s="22" t="s">
        <v>5</v>
      </c>
      <c r="E14958" s="22" t="s">
        <v>8</v>
      </c>
      <c r="F14958" s="22" t="s">
        <v>10</v>
      </c>
      <c r="G14958" s="1">
        <v>41495.440000000002</v>
      </c>
    </row>
    <row r="14959" spans="2:7">
      <c r="B14959" s="22" t="s">
        <v>278</v>
      </c>
      <c r="C14959" s="22" t="s">
        <v>7</v>
      </c>
      <c r="D14959" s="22" t="s">
        <v>5</v>
      </c>
      <c r="E14959" s="22" t="s">
        <v>8</v>
      </c>
      <c r="F14959" s="22" t="s">
        <v>11</v>
      </c>
      <c r="G14959" s="1">
        <v>2150</v>
      </c>
    </row>
    <row r="14960" spans="2:7">
      <c r="B14960" s="22" t="s">
        <v>278</v>
      </c>
      <c r="C14960" s="22" t="s">
        <v>7</v>
      </c>
      <c r="D14960" s="22" t="s">
        <v>5</v>
      </c>
      <c r="E14960" s="22" t="s">
        <v>8</v>
      </c>
      <c r="F14960" s="22" t="s">
        <v>12</v>
      </c>
      <c r="G14960" s="1">
        <v>112460.89</v>
      </c>
    </row>
    <row r="14961" spans="2:7">
      <c r="B14961" s="22" t="s">
        <v>278</v>
      </c>
      <c r="C14961" s="22" t="s">
        <v>7</v>
      </c>
      <c r="D14961" s="22" t="s">
        <v>5</v>
      </c>
      <c r="E14961" s="22" t="s">
        <v>8</v>
      </c>
      <c r="F14961" s="22" t="s">
        <v>13</v>
      </c>
      <c r="G14961" s="1">
        <v>31589.8</v>
      </c>
    </row>
    <row r="14962" spans="2:7">
      <c r="B14962" s="22" t="s">
        <v>278</v>
      </c>
      <c r="C14962" s="22" t="s">
        <v>7</v>
      </c>
      <c r="D14962" s="22" t="s">
        <v>5</v>
      </c>
      <c r="E14962" s="22" t="s">
        <v>8</v>
      </c>
      <c r="F14962" s="22" t="s">
        <v>70</v>
      </c>
      <c r="G14962" s="1">
        <v>11010</v>
      </c>
    </row>
    <row r="14963" spans="2:7">
      <c r="B14963" s="22" t="s">
        <v>278</v>
      </c>
      <c r="C14963" s="22" t="s">
        <v>7</v>
      </c>
      <c r="D14963" s="22" t="s">
        <v>5</v>
      </c>
      <c r="E14963" s="22" t="s">
        <v>14</v>
      </c>
      <c r="F14963" s="22" t="s">
        <v>9</v>
      </c>
      <c r="G14963" s="1">
        <v>1053535.6100000001</v>
      </c>
    </row>
    <row r="14964" spans="2:7">
      <c r="B14964" s="22" t="s">
        <v>278</v>
      </c>
      <c r="C14964" s="22" t="s">
        <v>7</v>
      </c>
      <c r="D14964" s="22" t="s">
        <v>5</v>
      </c>
      <c r="E14964" s="22" t="s">
        <v>14</v>
      </c>
      <c r="F14964" s="22" t="s">
        <v>10</v>
      </c>
      <c r="G14964" s="1">
        <v>9437.19</v>
      </c>
    </row>
    <row r="14965" spans="2:7">
      <c r="B14965" s="22" t="s">
        <v>278</v>
      </c>
      <c r="C14965" s="22" t="s">
        <v>7</v>
      </c>
      <c r="D14965" s="22" t="s">
        <v>5</v>
      </c>
      <c r="E14965" s="22" t="s">
        <v>14</v>
      </c>
      <c r="F14965" s="22" t="s">
        <v>12</v>
      </c>
      <c r="G14965" s="1">
        <v>36327.9</v>
      </c>
    </row>
    <row r="14966" spans="2:7">
      <c r="B14966" s="22" t="s">
        <v>278</v>
      </c>
      <c r="C14966" s="22" t="s">
        <v>7</v>
      </c>
      <c r="D14966" s="22" t="s">
        <v>5</v>
      </c>
      <c r="E14966" s="22" t="s">
        <v>14</v>
      </c>
      <c r="F14966" s="22" t="s">
        <v>13</v>
      </c>
      <c r="G14966" s="1">
        <v>167844.71</v>
      </c>
    </row>
    <row r="14967" spans="2:7">
      <c r="B14967" s="22" t="s">
        <v>278</v>
      </c>
      <c r="C14967" s="22" t="s">
        <v>7</v>
      </c>
      <c r="D14967" s="22" t="s">
        <v>5</v>
      </c>
      <c r="E14967" s="22" t="s">
        <v>15</v>
      </c>
      <c r="F14967" s="22" t="s">
        <v>17</v>
      </c>
      <c r="G14967" s="1">
        <v>1036.6099999999999</v>
      </c>
    </row>
    <row r="14968" spans="2:7">
      <c r="B14968" s="22" t="s">
        <v>278</v>
      </c>
      <c r="C14968" s="22" t="s">
        <v>7</v>
      </c>
      <c r="D14968" s="22" t="s">
        <v>5</v>
      </c>
      <c r="E14968" s="22" t="s">
        <v>15</v>
      </c>
      <c r="F14968" s="22" t="s">
        <v>18</v>
      </c>
      <c r="G14968" s="1">
        <v>58.38</v>
      </c>
    </row>
    <row r="14969" spans="2:7">
      <c r="B14969" s="22" t="s">
        <v>278</v>
      </c>
      <c r="C14969" s="22" t="s">
        <v>7</v>
      </c>
      <c r="D14969" s="22" t="s">
        <v>5</v>
      </c>
      <c r="E14969" s="22" t="s">
        <v>15</v>
      </c>
      <c r="F14969" s="22" t="s">
        <v>19</v>
      </c>
      <c r="G14969" s="1">
        <v>8819.42</v>
      </c>
    </row>
    <row r="14970" spans="2:7">
      <c r="B14970" s="22" t="s">
        <v>278</v>
      </c>
      <c r="C14970" s="22" t="s">
        <v>7</v>
      </c>
      <c r="D14970" s="22" t="s">
        <v>5</v>
      </c>
      <c r="E14970" s="22" t="s">
        <v>15</v>
      </c>
      <c r="F14970" s="22" t="s">
        <v>20</v>
      </c>
      <c r="G14970" s="1">
        <v>3571.92</v>
      </c>
    </row>
    <row r="14971" spans="2:7">
      <c r="B14971" s="22" t="s">
        <v>278</v>
      </c>
      <c r="C14971" s="22" t="s">
        <v>7</v>
      </c>
      <c r="D14971" s="22" t="s">
        <v>5</v>
      </c>
      <c r="E14971" s="22" t="s">
        <v>15</v>
      </c>
      <c r="F14971" s="22" t="s">
        <v>21</v>
      </c>
      <c r="G14971" s="1">
        <v>16.16</v>
      </c>
    </row>
    <row r="14972" spans="2:7">
      <c r="B14972" s="22" t="s">
        <v>278</v>
      </c>
      <c r="C14972" s="22" t="s">
        <v>7</v>
      </c>
      <c r="D14972" s="22" t="s">
        <v>5</v>
      </c>
      <c r="E14972" s="22" t="s">
        <v>15</v>
      </c>
      <c r="F14972" s="22" t="s">
        <v>23</v>
      </c>
      <c r="G14972" s="1">
        <v>14207.56</v>
      </c>
    </row>
    <row r="14973" spans="2:7">
      <c r="B14973" s="22" t="s">
        <v>278</v>
      </c>
      <c r="C14973" s="22" t="s">
        <v>7</v>
      </c>
      <c r="D14973" s="22" t="s">
        <v>5</v>
      </c>
      <c r="E14973" s="22" t="s">
        <v>15</v>
      </c>
      <c r="F14973" s="22" t="s">
        <v>24</v>
      </c>
      <c r="G14973" s="1">
        <v>763.35</v>
      </c>
    </row>
    <row r="14974" spans="2:7">
      <c r="B14974" s="22" t="s">
        <v>278</v>
      </c>
      <c r="C14974" s="22" t="s">
        <v>7</v>
      </c>
      <c r="D14974" s="22" t="s">
        <v>5</v>
      </c>
      <c r="E14974" s="22" t="s">
        <v>15</v>
      </c>
      <c r="F14974" s="22" t="s">
        <v>25</v>
      </c>
      <c r="G14974" s="1">
        <v>234378</v>
      </c>
    </row>
    <row r="14975" spans="2:7">
      <c r="B14975" s="22" t="s">
        <v>278</v>
      </c>
      <c r="C14975" s="22" t="s">
        <v>7</v>
      </c>
      <c r="D14975" s="22" t="s">
        <v>5</v>
      </c>
      <c r="E14975" s="22" t="s">
        <v>15</v>
      </c>
      <c r="F14975" s="22" t="s">
        <v>26</v>
      </c>
      <c r="G14975" s="1">
        <v>315198</v>
      </c>
    </row>
    <row r="14976" spans="2:7">
      <c r="B14976" s="22" t="s">
        <v>278</v>
      </c>
      <c r="C14976" s="22" t="s">
        <v>7</v>
      </c>
      <c r="D14976" s="22" t="s">
        <v>5</v>
      </c>
      <c r="E14976" s="22" t="s">
        <v>15</v>
      </c>
      <c r="F14976" s="22" t="s">
        <v>27</v>
      </c>
      <c r="G14976" s="1">
        <v>633849.13</v>
      </c>
    </row>
    <row r="14977" spans="2:7">
      <c r="B14977" s="22" t="s">
        <v>278</v>
      </c>
      <c r="C14977" s="22" t="s">
        <v>7</v>
      </c>
      <c r="D14977" s="22" t="s">
        <v>5</v>
      </c>
      <c r="E14977" s="22" t="s">
        <v>15</v>
      </c>
      <c r="F14977" s="22" t="s">
        <v>72</v>
      </c>
      <c r="G14977" s="1">
        <v>377261.68</v>
      </c>
    </row>
    <row r="14978" spans="2:7">
      <c r="B14978" s="22" t="s">
        <v>278</v>
      </c>
      <c r="C14978" s="22" t="s">
        <v>7</v>
      </c>
      <c r="D14978" s="22" t="s">
        <v>5</v>
      </c>
      <c r="E14978" s="22" t="s">
        <v>28</v>
      </c>
      <c r="F14978" s="22" t="s">
        <v>29</v>
      </c>
      <c r="G14978" s="1">
        <v>451242.38</v>
      </c>
    </row>
    <row r="14979" spans="2:7">
      <c r="B14979" s="22" t="s">
        <v>278</v>
      </c>
      <c r="C14979" s="22" t="s">
        <v>7</v>
      </c>
      <c r="D14979" s="22" t="s">
        <v>5</v>
      </c>
      <c r="E14979" s="22" t="s">
        <v>28</v>
      </c>
      <c r="F14979" s="22" t="s">
        <v>31</v>
      </c>
      <c r="G14979" s="1">
        <v>93839.57</v>
      </c>
    </row>
    <row r="14980" spans="2:7">
      <c r="B14980" s="22" t="s">
        <v>278</v>
      </c>
      <c r="C14980" s="22" t="s">
        <v>7</v>
      </c>
      <c r="D14980" s="22" t="s">
        <v>5</v>
      </c>
      <c r="E14980" s="22" t="s">
        <v>34</v>
      </c>
      <c r="F14980" s="22" t="s">
        <v>37</v>
      </c>
      <c r="G14980" s="1">
        <v>624.80999999999995</v>
      </c>
    </row>
    <row r="14981" spans="2:7">
      <c r="B14981" s="22" t="s">
        <v>278</v>
      </c>
      <c r="C14981" s="22" t="s">
        <v>7</v>
      </c>
      <c r="D14981" s="22" t="s">
        <v>5</v>
      </c>
      <c r="E14981" s="22" t="s">
        <v>34</v>
      </c>
      <c r="F14981" s="22" t="s">
        <v>39</v>
      </c>
      <c r="G14981" s="1">
        <v>51271.77</v>
      </c>
    </row>
    <row r="14982" spans="2:7">
      <c r="B14982" s="22" t="s">
        <v>278</v>
      </c>
      <c r="C14982" s="22" t="s">
        <v>7</v>
      </c>
      <c r="D14982" s="22" t="s">
        <v>5</v>
      </c>
      <c r="E14982" s="22" t="s">
        <v>34</v>
      </c>
      <c r="F14982" s="22" t="s">
        <v>40</v>
      </c>
      <c r="G14982" s="1">
        <v>11841.51</v>
      </c>
    </row>
    <row r="14983" spans="2:7">
      <c r="B14983" s="22" t="s">
        <v>278</v>
      </c>
      <c r="C14983" s="22" t="s">
        <v>7</v>
      </c>
      <c r="D14983" s="22" t="s">
        <v>5</v>
      </c>
      <c r="E14983" s="22" t="s">
        <v>34</v>
      </c>
      <c r="F14983" s="22" t="s">
        <v>49</v>
      </c>
      <c r="G14983" s="1">
        <v>68457.03</v>
      </c>
    </row>
    <row r="14984" spans="2:7">
      <c r="B14984" s="22" t="s">
        <v>278</v>
      </c>
      <c r="C14984" s="22" t="s">
        <v>7</v>
      </c>
      <c r="D14984" s="22" t="s">
        <v>5</v>
      </c>
      <c r="E14984" s="22" t="s">
        <v>34</v>
      </c>
      <c r="F14984" s="22" t="s">
        <v>68</v>
      </c>
      <c r="G14984" s="1">
        <v>1384.97</v>
      </c>
    </row>
    <row r="14985" spans="2:7">
      <c r="B14985" s="22" t="s">
        <v>278</v>
      </c>
      <c r="C14985" s="22" t="s">
        <v>7</v>
      </c>
      <c r="D14985" s="22" t="s">
        <v>5</v>
      </c>
      <c r="E14985" s="22" t="s">
        <v>34</v>
      </c>
      <c r="F14985" s="22" t="s">
        <v>58</v>
      </c>
      <c r="G14985" s="1">
        <v>435790.6</v>
      </c>
    </row>
    <row r="14986" spans="2:7">
      <c r="B14986" s="22" t="s">
        <v>278</v>
      </c>
      <c r="C14986" s="22" t="s">
        <v>7</v>
      </c>
      <c r="D14986" s="22" t="s">
        <v>5</v>
      </c>
      <c r="E14986" s="22" t="s">
        <v>59</v>
      </c>
      <c r="F14986" s="22" t="s">
        <v>55</v>
      </c>
      <c r="G14986" s="1">
        <v>21856.61</v>
      </c>
    </row>
    <row r="14987" spans="2:7">
      <c r="B14987" s="22" t="s">
        <v>278</v>
      </c>
      <c r="C14987" s="22" t="s">
        <v>7</v>
      </c>
      <c r="D14987" s="22" t="s">
        <v>7</v>
      </c>
      <c r="E14987" s="22" t="s">
        <v>28</v>
      </c>
      <c r="F14987" s="22" t="s">
        <v>31</v>
      </c>
      <c r="G14987" s="1">
        <v>42839.99</v>
      </c>
    </row>
    <row r="14988" spans="2:7">
      <c r="B14988" s="22" t="s">
        <v>279</v>
      </c>
      <c r="C14988" s="22" t="s">
        <v>7</v>
      </c>
      <c r="D14988" s="22" t="s">
        <v>5</v>
      </c>
      <c r="E14988" s="22" t="s">
        <v>5</v>
      </c>
      <c r="F14988" s="22" t="s">
        <v>6</v>
      </c>
      <c r="G14988" s="1">
        <v>8096.13</v>
      </c>
    </row>
    <row r="14989" spans="2:7">
      <c r="B14989" s="22" t="s">
        <v>279</v>
      </c>
      <c r="C14989" s="22" t="s">
        <v>7</v>
      </c>
      <c r="D14989" s="22" t="s">
        <v>5</v>
      </c>
      <c r="E14989" s="22" t="s">
        <v>7</v>
      </c>
      <c r="F14989" s="22" t="s">
        <v>6</v>
      </c>
      <c r="G14989" s="1">
        <v>-8096.13</v>
      </c>
    </row>
    <row r="14990" spans="2:7">
      <c r="B14990" s="22" t="s">
        <v>279</v>
      </c>
      <c r="C14990" s="22" t="s">
        <v>7</v>
      </c>
      <c r="D14990" s="22" t="s">
        <v>5</v>
      </c>
      <c r="E14990" s="22" t="s">
        <v>8</v>
      </c>
      <c r="F14990" s="22" t="s">
        <v>9</v>
      </c>
      <c r="G14990" s="1">
        <v>846686.29</v>
      </c>
    </row>
    <row r="14991" spans="2:7">
      <c r="B14991" s="22" t="s">
        <v>279</v>
      </c>
      <c r="C14991" s="22" t="s">
        <v>7</v>
      </c>
      <c r="D14991" s="22" t="s">
        <v>5</v>
      </c>
      <c r="E14991" s="22" t="s">
        <v>8</v>
      </c>
      <c r="F14991" s="22" t="s">
        <v>10</v>
      </c>
      <c r="G14991" s="1">
        <v>945</v>
      </c>
    </row>
    <row r="14992" spans="2:7">
      <c r="B14992" s="22" t="s">
        <v>279</v>
      </c>
      <c r="C14992" s="22" t="s">
        <v>7</v>
      </c>
      <c r="D14992" s="22" t="s">
        <v>5</v>
      </c>
      <c r="E14992" s="22" t="s">
        <v>8</v>
      </c>
      <c r="F14992" s="22" t="s">
        <v>12</v>
      </c>
      <c r="G14992" s="1">
        <v>66952.289999999994</v>
      </c>
    </row>
    <row r="14993" spans="2:7">
      <c r="B14993" s="22" t="s">
        <v>279</v>
      </c>
      <c r="C14993" s="22" t="s">
        <v>7</v>
      </c>
      <c r="D14993" s="22" t="s">
        <v>5</v>
      </c>
      <c r="E14993" s="22" t="s">
        <v>8</v>
      </c>
      <c r="F14993" s="22" t="s">
        <v>13</v>
      </c>
      <c r="G14993" s="1">
        <v>21562.560000000001</v>
      </c>
    </row>
    <row r="14994" spans="2:7">
      <c r="B14994" s="22" t="s">
        <v>279</v>
      </c>
      <c r="C14994" s="22" t="s">
        <v>7</v>
      </c>
      <c r="D14994" s="22" t="s">
        <v>5</v>
      </c>
      <c r="E14994" s="22" t="s">
        <v>8</v>
      </c>
      <c r="F14994" s="22" t="s">
        <v>70</v>
      </c>
      <c r="G14994" s="1">
        <v>10505</v>
      </c>
    </row>
    <row r="14995" spans="2:7">
      <c r="B14995" s="22" t="s">
        <v>279</v>
      </c>
      <c r="C14995" s="22" t="s">
        <v>7</v>
      </c>
      <c r="D14995" s="22" t="s">
        <v>5</v>
      </c>
      <c r="E14995" s="22" t="s">
        <v>14</v>
      </c>
      <c r="F14995" s="22" t="s">
        <v>9</v>
      </c>
      <c r="G14995" s="1">
        <v>394109.87</v>
      </c>
    </row>
    <row r="14996" spans="2:7">
      <c r="B14996" s="22" t="s">
        <v>279</v>
      </c>
      <c r="C14996" s="22" t="s">
        <v>7</v>
      </c>
      <c r="D14996" s="22" t="s">
        <v>5</v>
      </c>
      <c r="E14996" s="22" t="s">
        <v>14</v>
      </c>
      <c r="F14996" s="22" t="s">
        <v>10</v>
      </c>
      <c r="G14996" s="1">
        <v>4430</v>
      </c>
    </row>
    <row r="14997" spans="2:7">
      <c r="B14997" s="22" t="s">
        <v>279</v>
      </c>
      <c r="C14997" s="22" t="s">
        <v>7</v>
      </c>
      <c r="D14997" s="22" t="s">
        <v>5</v>
      </c>
      <c r="E14997" s="22" t="s">
        <v>14</v>
      </c>
      <c r="F14997" s="22" t="s">
        <v>12</v>
      </c>
      <c r="G14997" s="1">
        <v>25527.5</v>
      </c>
    </row>
    <row r="14998" spans="2:7">
      <c r="B14998" s="22" t="s">
        <v>279</v>
      </c>
      <c r="C14998" s="22" t="s">
        <v>7</v>
      </c>
      <c r="D14998" s="22" t="s">
        <v>5</v>
      </c>
      <c r="E14998" s="22" t="s">
        <v>14</v>
      </c>
      <c r="F14998" s="22" t="s">
        <v>13</v>
      </c>
      <c r="G14998" s="1">
        <v>9731.33</v>
      </c>
    </row>
    <row r="14999" spans="2:7">
      <c r="B14999" s="22" t="s">
        <v>279</v>
      </c>
      <c r="C14999" s="22" t="s">
        <v>7</v>
      </c>
      <c r="D14999" s="22" t="s">
        <v>5</v>
      </c>
      <c r="E14999" s="22" t="s">
        <v>15</v>
      </c>
      <c r="F14999" s="22" t="s">
        <v>16</v>
      </c>
      <c r="G14999" s="1">
        <v>4636.17</v>
      </c>
    </row>
    <row r="15000" spans="2:7">
      <c r="B15000" s="22" t="s">
        <v>279</v>
      </c>
      <c r="C15000" s="22" t="s">
        <v>7</v>
      </c>
      <c r="D15000" s="22" t="s">
        <v>5</v>
      </c>
      <c r="E15000" s="22" t="s">
        <v>15</v>
      </c>
      <c r="F15000" s="22" t="s">
        <v>71</v>
      </c>
      <c r="G15000" s="1">
        <v>4495.68</v>
      </c>
    </row>
    <row r="15001" spans="2:7">
      <c r="B15001" s="22" t="s">
        <v>279</v>
      </c>
      <c r="C15001" s="22" t="s">
        <v>7</v>
      </c>
      <c r="D15001" s="22" t="s">
        <v>5</v>
      </c>
      <c r="E15001" s="22" t="s">
        <v>15</v>
      </c>
      <c r="F15001" s="22" t="s">
        <v>17</v>
      </c>
      <c r="G15001" s="1">
        <v>71678.75</v>
      </c>
    </row>
    <row r="15002" spans="2:7">
      <c r="B15002" s="22" t="s">
        <v>279</v>
      </c>
      <c r="C15002" s="22" t="s">
        <v>7</v>
      </c>
      <c r="D15002" s="22" t="s">
        <v>5</v>
      </c>
      <c r="E15002" s="22" t="s">
        <v>15</v>
      </c>
      <c r="F15002" s="22" t="s">
        <v>18</v>
      </c>
      <c r="G15002" s="1">
        <v>32677.14</v>
      </c>
    </row>
    <row r="15003" spans="2:7">
      <c r="B15003" s="22" t="s">
        <v>279</v>
      </c>
      <c r="C15003" s="22" t="s">
        <v>7</v>
      </c>
      <c r="D15003" s="22" t="s">
        <v>5</v>
      </c>
      <c r="E15003" s="22" t="s">
        <v>15</v>
      </c>
      <c r="F15003" s="22" t="s">
        <v>19</v>
      </c>
      <c r="G15003" s="1">
        <v>139248.19</v>
      </c>
    </row>
    <row r="15004" spans="2:7">
      <c r="B15004" s="22" t="s">
        <v>279</v>
      </c>
      <c r="C15004" s="22" t="s">
        <v>7</v>
      </c>
      <c r="D15004" s="22" t="s">
        <v>5</v>
      </c>
      <c r="E15004" s="22" t="s">
        <v>15</v>
      </c>
      <c r="F15004" s="22" t="s">
        <v>20</v>
      </c>
      <c r="G15004" s="1">
        <v>53745.81</v>
      </c>
    </row>
    <row r="15005" spans="2:7">
      <c r="B15005" s="22" t="s">
        <v>279</v>
      </c>
      <c r="C15005" s="22" t="s">
        <v>7</v>
      </c>
      <c r="D15005" s="22" t="s">
        <v>5</v>
      </c>
      <c r="E15005" s="22" t="s">
        <v>15</v>
      </c>
      <c r="F15005" s="22" t="s">
        <v>21</v>
      </c>
      <c r="G15005" s="1">
        <v>378.09</v>
      </c>
    </row>
    <row r="15006" spans="2:7">
      <c r="B15006" s="22" t="s">
        <v>279</v>
      </c>
      <c r="C15006" s="22" t="s">
        <v>7</v>
      </c>
      <c r="D15006" s="22" t="s">
        <v>5</v>
      </c>
      <c r="E15006" s="22" t="s">
        <v>15</v>
      </c>
      <c r="F15006" s="22" t="s">
        <v>22</v>
      </c>
      <c r="G15006" s="1">
        <v>225.57</v>
      </c>
    </row>
    <row r="15007" spans="2:7">
      <c r="B15007" s="22" t="s">
        <v>279</v>
      </c>
      <c r="C15007" s="22" t="s">
        <v>7</v>
      </c>
      <c r="D15007" s="22" t="s">
        <v>5</v>
      </c>
      <c r="E15007" s="22" t="s">
        <v>15</v>
      </c>
      <c r="F15007" s="22" t="s">
        <v>23</v>
      </c>
      <c r="G15007" s="1">
        <v>5895.63</v>
      </c>
    </row>
    <row r="15008" spans="2:7">
      <c r="B15008" s="22" t="s">
        <v>279</v>
      </c>
      <c r="C15008" s="22" t="s">
        <v>7</v>
      </c>
      <c r="D15008" s="22" t="s">
        <v>5</v>
      </c>
      <c r="E15008" s="22" t="s">
        <v>15</v>
      </c>
      <c r="F15008" s="22" t="s">
        <v>24</v>
      </c>
      <c r="G15008" s="1">
        <v>18240.259999999998</v>
      </c>
    </row>
    <row r="15009" spans="2:7">
      <c r="B15009" s="22" t="s">
        <v>279</v>
      </c>
      <c r="C15009" s="22" t="s">
        <v>7</v>
      </c>
      <c r="D15009" s="22" t="s">
        <v>5</v>
      </c>
      <c r="E15009" s="22" t="s">
        <v>15</v>
      </c>
      <c r="F15009" s="22" t="s">
        <v>25</v>
      </c>
      <c r="G15009" s="1">
        <v>116620.97</v>
      </c>
    </row>
    <row r="15010" spans="2:7">
      <c r="B15010" s="22" t="s">
        <v>279</v>
      </c>
      <c r="C15010" s="22" t="s">
        <v>7</v>
      </c>
      <c r="D15010" s="22" t="s">
        <v>5</v>
      </c>
      <c r="E15010" s="22" t="s">
        <v>15</v>
      </c>
      <c r="F15010" s="22" t="s">
        <v>26</v>
      </c>
      <c r="G15010" s="1">
        <v>107086.12</v>
      </c>
    </row>
    <row r="15011" spans="2:7">
      <c r="B15011" s="22" t="s">
        <v>279</v>
      </c>
      <c r="C15011" s="22" t="s">
        <v>7</v>
      </c>
      <c r="D15011" s="22" t="s">
        <v>5</v>
      </c>
      <c r="E15011" s="22" t="s">
        <v>15</v>
      </c>
      <c r="F15011" s="22" t="s">
        <v>27</v>
      </c>
      <c r="G15011" s="1">
        <v>2991.08</v>
      </c>
    </row>
    <row r="15012" spans="2:7">
      <c r="B15012" s="22" t="s">
        <v>279</v>
      </c>
      <c r="C15012" s="22" t="s">
        <v>7</v>
      </c>
      <c r="D15012" s="22" t="s">
        <v>5</v>
      </c>
      <c r="E15012" s="22" t="s">
        <v>15</v>
      </c>
      <c r="F15012" s="22" t="s">
        <v>72</v>
      </c>
      <c r="G15012" s="1">
        <v>2434.6</v>
      </c>
    </row>
    <row r="15013" spans="2:7">
      <c r="B15013" s="22" t="s">
        <v>279</v>
      </c>
      <c r="C15013" s="22" t="s">
        <v>7</v>
      </c>
      <c r="D15013" s="22" t="s">
        <v>5</v>
      </c>
      <c r="E15013" s="22" t="s">
        <v>28</v>
      </c>
      <c r="F15013" s="22" t="s">
        <v>29</v>
      </c>
      <c r="G15013" s="1">
        <v>82333.87</v>
      </c>
    </row>
    <row r="15014" spans="2:7">
      <c r="B15014" s="22" t="s">
        <v>279</v>
      </c>
      <c r="C15014" s="22" t="s">
        <v>7</v>
      </c>
      <c r="D15014" s="22" t="s">
        <v>5</v>
      </c>
      <c r="E15014" s="22" t="s">
        <v>28</v>
      </c>
      <c r="F15014" s="22" t="s">
        <v>30</v>
      </c>
      <c r="G15014" s="1">
        <v>11122.84</v>
      </c>
    </row>
    <row r="15015" spans="2:7">
      <c r="B15015" s="22" t="s">
        <v>279</v>
      </c>
      <c r="C15015" s="22" t="s">
        <v>7</v>
      </c>
      <c r="D15015" s="22" t="s">
        <v>5</v>
      </c>
      <c r="E15015" s="22" t="s">
        <v>28</v>
      </c>
      <c r="F15015" s="22" t="s">
        <v>31</v>
      </c>
      <c r="G15015" s="1">
        <v>17079.88</v>
      </c>
    </row>
    <row r="15016" spans="2:7">
      <c r="B15016" s="22" t="s">
        <v>279</v>
      </c>
      <c r="C15016" s="22" t="s">
        <v>7</v>
      </c>
      <c r="D15016" s="22" t="s">
        <v>5</v>
      </c>
      <c r="E15016" s="22" t="s">
        <v>28</v>
      </c>
      <c r="F15016" s="22" t="s">
        <v>32</v>
      </c>
      <c r="G15016" s="1">
        <v>1940.74</v>
      </c>
    </row>
    <row r="15017" spans="2:7">
      <c r="B15017" s="22" t="s">
        <v>279</v>
      </c>
      <c r="C15017" s="22" t="s">
        <v>7</v>
      </c>
      <c r="D15017" s="22" t="s">
        <v>5</v>
      </c>
      <c r="E15017" s="22" t="s">
        <v>28</v>
      </c>
      <c r="F15017" s="22" t="s">
        <v>33</v>
      </c>
      <c r="G15017" s="1">
        <v>16462.39</v>
      </c>
    </row>
    <row r="15018" spans="2:7">
      <c r="B15018" s="22" t="s">
        <v>279</v>
      </c>
      <c r="C15018" s="22" t="s">
        <v>7</v>
      </c>
      <c r="D15018" s="22" t="s">
        <v>5</v>
      </c>
      <c r="E15018" s="22" t="s">
        <v>34</v>
      </c>
      <c r="F15018" s="22" t="s">
        <v>35</v>
      </c>
      <c r="G15018" s="1">
        <v>13149.63</v>
      </c>
    </row>
    <row r="15019" spans="2:7">
      <c r="B15019" s="22" t="s">
        <v>279</v>
      </c>
      <c r="C15019" s="22" t="s">
        <v>7</v>
      </c>
      <c r="D15019" s="22" t="s">
        <v>5</v>
      </c>
      <c r="E15019" s="22" t="s">
        <v>34</v>
      </c>
      <c r="F15019" s="22" t="s">
        <v>38</v>
      </c>
      <c r="G15019" s="1">
        <v>1056.27</v>
      </c>
    </row>
    <row r="15020" spans="2:7">
      <c r="B15020" s="22" t="s">
        <v>279</v>
      </c>
      <c r="C15020" s="22" t="s">
        <v>7</v>
      </c>
      <c r="D15020" s="22" t="s">
        <v>5</v>
      </c>
      <c r="E15020" s="22" t="s">
        <v>34</v>
      </c>
      <c r="F15020" s="22" t="s">
        <v>39</v>
      </c>
      <c r="G15020" s="1">
        <v>7070.88</v>
      </c>
    </row>
    <row r="15021" spans="2:7">
      <c r="B15021" s="22" t="s">
        <v>279</v>
      </c>
      <c r="C15021" s="22" t="s">
        <v>7</v>
      </c>
      <c r="D15021" s="22" t="s">
        <v>5</v>
      </c>
      <c r="E15021" s="22" t="s">
        <v>34</v>
      </c>
      <c r="F15021" s="22" t="s">
        <v>40</v>
      </c>
      <c r="G15021" s="1">
        <v>2476.5</v>
      </c>
    </row>
    <row r="15022" spans="2:7">
      <c r="B15022" s="22" t="s">
        <v>279</v>
      </c>
      <c r="C15022" s="22" t="s">
        <v>7</v>
      </c>
      <c r="D15022" s="22" t="s">
        <v>5</v>
      </c>
      <c r="E15022" s="22" t="s">
        <v>34</v>
      </c>
      <c r="F15022" s="22" t="s">
        <v>41</v>
      </c>
      <c r="G15022" s="1">
        <v>1314.46</v>
      </c>
    </row>
    <row r="15023" spans="2:7">
      <c r="B15023" s="22" t="s">
        <v>279</v>
      </c>
      <c r="C15023" s="22" t="s">
        <v>7</v>
      </c>
      <c r="D15023" s="22" t="s">
        <v>5</v>
      </c>
      <c r="E15023" s="22" t="s">
        <v>34</v>
      </c>
      <c r="F15023" s="22" t="s">
        <v>65</v>
      </c>
      <c r="G15023" s="1">
        <v>422.5</v>
      </c>
    </row>
    <row r="15024" spans="2:7">
      <c r="B15024" s="22" t="s">
        <v>279</v>
      </c>
      <c r="C15024" s="22" t="s">
        <v>7</v>
      </c>
      <c r="D15024" s="22" t="s">
        <v>5</v>
      </c>
      <c r="E15024" s="22" t="s">
        <v>34</v>
      </c>
      <c r="F15024" s="22" t="s">
        <v>42</v>
      </c>
      <c r="G15024" s="1">
        <v>809.55</v>
      </c>
    </row>
    <row r="15025" spans="2:7">
      <c r="B15025" s="22" t="s">
        <v>279</v>
      </c>
      <c r="C15025" s="22" t="s">
        <v>7</v>
      </c>
      <c r="D15025" s="22" t="s">
        <v>5</v>
      </c>
      <c r="E15025" s="22" t="s">
        <v>34</v>
      </c>
      <c r="F15025" s="22" t="s">
        <v>46</v>
      </c>
      <c r="G15025" s="1">
        <v>3569.91</v>
      </c>
    </row>
    <row r="15026" spans="2:7">
      <c r="B15026" s="22" t="s">
        <v>279</v>
      </c>
      <c r="C15026" s="22" t="s">
        <v>7</v>
      </c>
      <c r="D15026" s="22" t="s">
        <v>5</v>
      </c>
      <c r="E15026" s="22" t="s">
        <v>34</v>
      </c>
      <c r="F15026" s="22" t="s">
        <v>47</v>
      </c>
      <c r="G15026" s="1">
        <v>1180.48</v>
      </c>
    </row>
    <row r="15027" spans="2:7">
      <c r="B15027" s="22" t="s">
        <v>279</v>
      </c>
      <c r="C15027" s="22" t="s">
        <v>7</v>
      </c>
      <c r="D15027" s="22" t="s">
        <v>5</v>
      </c>
      <c r="E15027" s="22" t="s">
        <v>34</v>
      </c>
      <c r="F15027" s="22" t="s">
        <v>49</v>
      </c>
      <c r="G15027" s="1">
        <v>33858.25</v>
      </c>
    </row>
    <row r="15028" spans="2:7">
      <c r="B15028" s="22" t="s">
        <v>279</v>
      </c>
      <c r="C15028" s="22" t="s">
        <v>7</v>
      </c>
      <c r="D15028" s="22" t="s">
        <v>5</v>
      </c>
      <c r="E15028" s="22" t="s">
        <v>34</v>
      </c>
      <c r="F15028" s="22" t="s">
        <v>50</v>
      </c>
      <c r="G15028" s="1">
        <v>6161.35</v>
      </c>
    </row>
    <row r="15029" spans="2:7">
      <c r="B15029" s="22" t="s">
        <v>279</v>
      </c>
      <c r="C15029" s="22" t="s">
        <v>7</v>
      </c>
      <c r="D15029" s="22" t="s">
        <v>5</v>
      </c>
      <c r="E15029" s="22" t="s">
        <v>34</v>
      </c>
      <c r="F15029" s="22" t="s">
        <v>53</v>
      </c>
      <c r="G15029" s="1">
        <v>29311.99</v>
      </c>
    </row>
    <row r="15030" spans="2:7">
      <c r="B15030" s="22" t="s">
        <v>279</v>
      </c>
      <c r="C15030" s="22" t="s">
        <v>7</v>
      </c>
      <c r="D15030" s="22" t="s">
        <v>5</v>
      </c>
      <c r="E15030" s="22" t="s">
        <v>34</v>
      </c>
      <c r="F15030" s="22" t="s">
        <v>55</v>
      </c>
      <c r="G15030" s="1">
        <v>1450</v>
      </c>
    </row>
    <row r="15031" spans="2:7">
      <c r="B15031" s="22" t="s">
        <v>279</v>
      </c>
      <c r="C15031" s="22" t="s">
        <v>7</v>
      </c>
      <c r="D15031" s="22" t="s">
        <v>5</v>
      </c>
      <c r="E15031" s="22" t="s">
        <v>34</v>
      </c>
      <c r="F15031" s="22" t="s">
        <v>56</v>
      </c>
      <c r="G15031" s="1">
        <v>37092.69</v>
      </c>
    </row>
    <row r="15032" spans="2:7">
      <c r="B15032" s="22" t="s">
        <v>279</v>
      </c>
      <c r="C15032" s="22" t="s">
        <v>7</v>
      </c>
      <c r="D15032" s="22" t="s">
        <v>5</v>
      </c>
      <c r="E15032" s="22" t="s">
        <v>34</v>
      </c>
      <c r="F15032" s="22" t="s">
        <v>57</v>
      </c>
      <c r="G15032" s="1">
        <v>15536.53</v>
      </c>
    </row>
    <row r="15033" spans="2:7">
      <c r="B15033" s="22" t="s">
        <v>279</v>
      </c>
      <c r="C15033" s="22" t="s">
        <v>7</v>
      </c>
      <c r="D15033" s="22" t="s">
        <v>5</v>
      </c>
      <c r="E15033" s="22" t="s">
        <v>34</v>
      </c>
      <c r="F15033" s="22" t="s">
        <v>91</v>
      </c>
      <c r="G15033" s="1">
        <v>8819.83</v>
      </c>
    </row>
    <row r="15034" spans="2:7">
      <c r="B15034" s="22" t="s">
        <v>279</v>
      </c>
      <c r="C15034" s="22" t="s">
        <v>7</v>
      </c>
      <c r="D15034" s="22" t="s">
        <v>5</v>
      </c>
      <c r="E15034" s="22" t="s">
        <v>59</v>
      </c>
      <c r="F15034" s="22" t="s">
        <v>55</v>
      </c>
      <c r="G15034" s="1">
        <v>11446.44</v>
      </c>
    </row>
    <row r="15035" spans="2:7">
      <c r="B15035" s="22" t="s">
        <v>279</v>
      </c>
      <c r="C15035" s="22" t="s">
        <v>7</v>
      </c>
      <c r="D15035" s="22" t="s">
        <v>5</v>
      </c>
      <c r="E15035" s="22" t="s">
        <v>60</v>
      </c>
      <c r="F15035" s="22" t="s">
        <v>78</v>
      </c>
      <c r="G15035" s="1">
        <v>25523.119999999999</v>
      </c>
    </row>
    <row r="15036" spans="2:7">
      <c r="B15036" s="22" t="s">
        <v>279</v>
      </c>
      <c r="C15036" s="22" t="s">
        <v>7</v>
      </c>
      <c r="D15036" s="22" t="s">
        <v>5</v>
      </c>
      <c r="E15036" s="22" t="s">
        <v>60</v>
      </c>
      <c r="F15036" s="22" t="s">
        <v>62</v>
      </c>
      <c r="G15036" s="1">
        <v>10975.74</v>
      </c>
    </row>
    <row r="15037" spans="2:7">
      <c r="B15037" s="22" t="s">
        <v>279</v>
      </c>
      <c r="C15037" s="22" t="s">
        <v>7</v>
      </c>
      <c r="D15037" s="22" t="s">
        <v>7</v>
      </c>
      <c r="E15037" s="22" t="s">
        <v>28</v>
      </c>
      <c r="F15037" s="22" t="s">
        <v>31</v>
      </c>
      <c r="G15037" s="1">
        <v>8187.32</v>
      </c>
    </row>
    <row r="15038" spans="2:7">
      <c r="B15038" s="22" t="s">
        <v>280</v>
      </c>
      <c r="C15038" s="22" t="s">
        <v>7</v>
      </c>
      <c r="D15038" s="22" t="s">
        <v>5</v>
      </c>
      <c r="E15038" s="22" t="s">
        <v>5</v>
      </c>
      <c r="F15038" s="22" t="s">
        <v>6</v>
      </c>
      <c r="G15038" s="1">
        <v>169789.11</v>
      </c>
    </row>
    <row r="15039" spans="2:7">
      <c r="B15039" s="22" t="s">
        <v>280</v>
      </c>
      <c r="C15039" s="22" t="s">
        <v>7</v>
      </c>
      <c r="D15039" s="22" t="s">
        <v>5</v>
      </c>
      <c r="E15039" s="22" t="s">
        <v>7</v>
      </c>
      <c r="F15039" s="22" t="s">
        <v>6</v>
      </c>
      <c r="G15039" s="1">
        <v>-169789.11</v>
      </c>
    </row>
    <row r="15040" spans="2:7">
      <c r="B15040" s="22" t="s">
        <v>280</v>
      </c>
      <c r="C15040" s="22" t="s">
        <v>7</v>
      </c>
      <c r="D15040" s="22" t="s">
        <v>5</v>
      </c>
      <c r="E15040" s="22" t="s">
        <v>8</v>
      </c>
      <c r="F15040" s="22" t="s">
        <v>9</v>
      </c>
      <c r="G15040" s="1">
        <v>5545337.6200000001</v>
      </c>
    </row>
    <row r="15041" spans="2:7">
      <c r="B15041" s="22" t="s">
        <v>280</v>
      </c>
      <c r="C15041" s="22" t="s">
        <v>7</v>
      </c>
      <c r="D15041" s="22" t="s">
        <v>5</v>
      </c>
      <c r="E15041" s="22" t="s">
        <v>8</v>
      </c>
      <c r="F15041" s="22" t="s">
        <v>10</v>
      </c>
      <c r="G15041" s="1">
        <v>161572.87</v>
      </c>
    </row>
    <row r="15042" spans="2:7">
      <c r="B15042" s="22" t="s">
        <v>280</v>
      </c>
      <c r="C15042" s="22" t="s">
        <v>7</v>
      </c>
      <c r="D15042" s="22" t="s">
        <v>5</v>
      </c>
      <c r="E15042" s="22" t="s">
        <v>8</v>
      </c>
      <c r="F15042" s="22" t="s">
        <v>11</v>
      </c>
      <c r="G15042" s="1">
        <v>115230.58</v>
      </c>
    </row>
    <row r="15043" spans="2:7">
      <c r="B15043" s="22" t="s">
        <v>280</v>
      </c>
      <c r="C15043" s="22" t="s">
        <v>7</v>
      </c>
      <c r="D15043" s="22" t="s">
        <v>5</v>
      </c>
      <c r="E15043" s="22" t="s">
        <v>8</v>
      </c>
      <c r="F15043" s="22" t="s">
        <v>12</v>
      </c>
      <c r="G15043" s="1">
        <v>63704.58</v>
      </c>
    </row>
    <row r="15044" spans="2:7">
      <c r="B15044" s="22" t="s">
        <v>280</v>
      </c>
      <c r="C15044" s="22" t="s">
        <v>7</v>
      </c>
      <c r="D15044" s="22" t="s">
        <v>5</v>
      </c>
      <c r="E15044" s="22" t="s">
        <v>8</v>
      </c>
      <c r="F15044" s="22" t="s">
        <v>13</v>
      </c>
      <c r="G15044" s="1">
        <v>3435.22</v>
      </c>
    </row>
    <row r="15045" spans="2:7">
      <c r="B15045" s="22" t="s">
        <v>280</v>
      </c>
      <c r="C15045" s="22" t="s">
        <v>7</v>
      </c>
      <c r="D15045" s="22" t="s">
        <v>5</v>
      </c>
      <c r="E15045" s="22" t="s">
        <v>14</v>
      </c>
      <c r="F15045" s="22" t="s">
        <v>9</v>
      </c>
      <c r="G15045" s="1">
        <v>1785945.51</v>
      </c>
    </row>
    <row r="15046" spans="2:7">
      <c r="B15046" s="22" t="s">
        <v>280</v>
      </c>
      <c r="C15046" s="22" t="s">
        <v>7</v>
      </c>
      <c r="D15046" s="22" t="s">
        <v>5</v>
      </c>
      <c r="E15046" s="22" t="s">
        <v>14</v>
      </c>
      <c r="F15046" s="22" t="s">
        <v>10</v>
      </c>
      <c r="G15046" s="1">
        <v>83460.240000000005</v>
      </c>
    </row>
    <row r="15047" spans="2:7">
      <c r="B15047" s="22" t="s">
        <v>280</v>
      </c>
      <c r="C15047" s="22" t="s">
        <v>7</v>
      </c>
      <c r="D15047" s="22" t="s">
        <v>5</v>
      </c>
      <c r="E15047" s="22" t="s">
        <v>14</v>
      </c>
      <c r="F15047" s="22" t="s">
        <v>11</v>
      </c>
      <c r="G15047" s="1">
        <v>15348.13</v>
      </c>
    </row>
    <row r="15048" spans="2:7">
      <c r="B15048" s="22" t="s">
        <v>280</v>
      </c>
      <c r="C15048" s="22" t="s">
        <v>7</v>
      </c>
      <c r="D15048" s="22" t="s">
        <v>5</v>
      </c>
      <c r="E15048" s="22" t="s">
        <v>14</v>
      </c>
      <c r="F15048" s="22" t="s">
        <v>12</v>
      </c>
      <c r="G15048" s="1">
        <v>9299</v>
      </c>
    </row>
    <row r="15049" spans="2:7">
      <c r="B15049" s="22" t="s">
        <v>280</v>
      </c>
      <c r="C15049" s="22" t="s">
        <v>7</v>
      </c>
      <c r="D15049" s="22" t="s">
        <v>5</v>
      </c>
      <c r="E15049" s="22" t="s">
        <v>14</v>
      </c>
      <c r="F15049" s="22" t="s">
        <v>13</v>
      </c>
      <c r="G15049" s="1">
        <v>1500</v>
      </c>
    </row>
    <row r="15050" spans="2:7">
      <c r="B15050" s="22" t="s">
        <v>280</v>
      </c>
      <c r="C15050" s="22" t="s">
        <v>7</v>
      </c>
      <c r="D15050" s="22" t="s">
        <v>5</v>
      </c>
      <c r="E15050" s="22" t="s">
        <v>15</v>
      </c>
      <c r="F15050" s="22" t="s">
        <v>17</v>
      </c>
      <c r="G15050" s="1">
        <v>434354.2</v>
      </c>
    </row>
    <row r="15051" spans="2:7">
      <c r="B15051" s="22" t="s">
        <v>280</v>
      </c>
      <c r="C15051" s="22" t="s">
        <v>7</v>
      </c>
      <c r="D15051" s="22" t="s">
        <v>5</v>
      </c>
      <c r="E15051" s="22" t="s">
        <v>15</v>
      </c>
      <c r="F15051" s="22" t="s">
        <v>18</v>
      </c>
      <c r="G15051" s="1">
        <v>141138.38</v>
      </c>
    </row>
    <row r="15052" spans="2:7">
      <c r="B15052" s="22" t="s">
        <v>280</v>
      </c>
      <c r="C15052" s="22" t="s">
        <v>7</v>
      </c>
      <c r="D15052" s="22" t="s">
        <v>5</v>
      </c>
      <c r="E15052" s="22" t="s">
        <v>15</v>
      </c>
      <c r="F15052" s="22" t="s">
        <v>19</v>
      </c>
      <c r="G15052" s="1">
        <v>879650.09</v>
      </c>
    </row>
    <row r="15053" spans="2:7">
      <c r="B15053" s="22" t="s">
        <v>280</v>
      </c>
      <c r="C15053" s="22" t="s">
        <v>7</v>
      </c>
      <c r="D15053" s="22" t="s">
        <v>5</v>
      </c>
      <c r="E15053" s="22" t="s">
        <v>15</v>
      </c>
      <c r="F15053" s="22" t="s">
        <v>20</v>
      </c>
      <c r="G15053" s="1">
        <v>237353.2</v>
      </c>
    </row>
    <row r="15054" spans="2:7">
      <c r="B15054" s="22" t="s">
        <v>280</v>
      </c>
      <c r="C15054" s="22" t="s">
        <v>7</v>
      </c>
      <c r="D15054" s="22" t="s">
        <v>5</v>
      </c>
      <c r="E15054" s="22" t="s">
        <v>15</v>
      </c>
      <c r="F15054" s="22" t="s">
        <v>21</v>
      </c>
      <c r="G15054" s="1">
        <v>-1240.0999999999999</v>
      </c>
    </row>
    <row r="15055" spans="2:7">
      <c r="B15055" s="22" t="s">
        <v>280</v>
      </c>
      <c r="C15055" s="22" t="s">
        <v>7</v>
      </c>
      <c r="D15055" s="22" t="s">
        <v>5</v>
      </c>
      <c r="E15055" s="22" t="s">
        <v>15</v>
      </c>
      <c r="F15055" s="22" t="s">
        <v>23</v>
      </c>
      <c r="G15055" s="1">
        <v>27724.73</v>
      </c>
    </row>
    <row r="15056" spans="2:7">
      <c r="B15056" s="22" t="s">
        <v>280</v>
      </c>
      <c r="C15056" s="22" t="s">
        <v>7</v>
      </c>
      <c r="D15056" s="22" t="s">
        <v>5</v>
      </c>
      <c r="E15056" s="22" t="s">
        <v>15</v>
      </c>
      <c r="F15056" s="22" t="s">
        <v>24</v>
      </c>
      <c r="G15056" s="1">
        <v>41835.550000000003</v>
      </c>
    </row>
    <row r="15057" spans="2:7">
      <c r="B15057" s="22" t="s">
        <v>280</v>
      </c>
      <c r="C15057" s="22" t="s">
        <v>7</v>
      </c>
      <c r="D15057" s="22" t="s">
        <v>5</v>
      </c>
      <c r="E15057" s="22" t="s">
        <v>15</v>
      </c>
      <c r="F15057" s="22" t="s">
        <v>25</v>
      </c>
      <c r="G15057" s="1">
        <v>865993.45</v>
      </c>
    </row>
    <row r="15058" spans="2:7">
      <c r="B15058" s="22" t="s">
        <v>280</v>
      </c>
      <c r="C15058" s="22" t="s">
        <v>7</v>
      </c>
      <c r="D15058" s="22" t="s">
        <v>5</v>
      </c>
      <c r="E15058" s="22" t="s">
        <v>15</v>
      </c>
      <c r="F15058" s="22" t="s">
        <v>26</v>
      </c>
      <c r="G15058" s="1">
        <v>642619.17000000004</v>
      </c>
    </row>
    <row r="15059" spans="2:7">
      <c r="B15059" s="22" t="s">
        <v>280</v>
      </c>
      <c r="C15059" s="22" t="s">
        <v>7</v>
      </c>
      <c r="D15059" s="22" t="s">
        <v>5</v>
      </c>
      <c r="E15059" s="22" t="s">
        <v>28</v>
      </c>
      <c r="F15059" s="22" t="s">
        <v>29</v>
      </c>
      <c r="G15059" s="1">
        <v>693100.81</v>
      </c>
    </row>
    <row r="15060" spans="2:7">
      <c r="B15060" s="22" t="s">
        <v>280</v>
      </c>
      <c r="C15060" s="22" t="s">
        <v>7</v>
      </c>
      <c r="D15060" s="22" t="s">
        <v>5</v>
      </c>
      <c r="E15060" s="22" t="s">
        <v>28</v>
      </c>
      <c r="F15060" s="22" t="s">
        <v>30</v>
      </c>
      <c r="G15060" s="1">
        <v>60992.09</v>
      </c>
    </row>
    <row r="15061" spans="2:7">
      <c r="B15061" s="22" t="s">
        <v>280</v>
      </c>
      <c r="C15061" s="22" t="s">
        <v>7</v>
      </c>
      <c r="D15061" s="22" t="s">
        <v>5</v>
      </c>
      <c r="E15061" s="22" t="s">
        <v>28</v>
      </c>
      <c r="F15061" s="22" t="s">
        <v>31</v>
      </c>
      <c r="G15061" s="1">
        <v>243368.26</v>
      </c>
    </row>
    <row r="15062" spans="2:7">
      <c r="B15062" s="22" t="s">
        <v>280</v>
      </c>
      <c r="C15062" s="22" t="s">
        <v>7</v>
      </c>
      <c r="D15062" s="22" t="s">
        <v>5</v>
      </c>
      <c r="E15062" s="22" t="s">
        <v>28</v>
      </c>
      <c r="F15062" s="22" t="s">
        <v>32</v>
      </c>
      <c r="G15062" s="1">
        <v>493.71</v>
      </c>
    </row>
    <row r="15063" spans="2:7">
      <c r="B15063" s="22" t="s">
        <v>280</v>
      </c>
      <c r="C15063" s="22" t="s">
        <v>7</v>
      </c>
      <c r="D15063" s="22" t="s">
        <v>5</v>
      </c>
      <c r="E15063" s="22" t="s">
        <v>28</v>
      </c>
      <c r="F15063" s="22" t="s">
        <v>33</v>
      </c>
      <c r="G15063" s="1">
        <v>59975.69</v>
      </c>
    </row>
    <row r="15064" spans="2:7">
      <c r="B15064" s="22" t="s">
        <v>280</v>
      </c>
      <c r="C15064" s="22" t="s">
        <v>7</v>
      </c>
      <c r="D15064" s="22" t="s">
        <v>5</v>
      </c>
      <c r="E15064" s="22" t="s">
        <v>34</v>
      </c>
      <c r="F15064" s="22" t="s">
        <v>35</v>
      </c>
      <c r="G15064" s="1">
        <v>285.95</v>
      </c>
    </row>
    <row r="15065" spans="2:7">
      <c r="B15065" s="22" t="s">
        <v>280</v>
      </c>
      <c r="C15065" s="22" t="s">
        <v>7</v>
      </c>
      <c r="D15065" s="22" t="s">
        <v>5</v>
      </c>
      <c r="E15065" s="22" t="s">
        <v>34</v>
      </c>
      <c r="F15065" s="22" t="s">
        <v>36</v>
      </c>
      <c r="G15065" s="1">
        <v>29734.560000000001</v>
      </c>
    </row>
    <row r="15066" spans="2:7">
      <c r="B15066" s="22" t="s">
        <v>280</v>
      </c>
      <c r="C15066" s="22" t="s">
        <v>7</v>
      </c>
      <c r="D15066" s="22" t="s">
        <v>5</v>
      </c>
      <c r="E15066" s="22" t="s">
        <v>34</v>
      </c>
      <c r="F15066" s="22" t="s">
        <v>38</v>
      </c>
      <c r="G15066" s="1">
        <v>181525.76000000001</v>
      </c>
    </row>
    <row r="15067" spans="2:7">
      <c r="B15067" s="22" t="s">
        <v>280</v>
      </c>
      <c r="C15067" s="22" t="s">
        <v>7</v>
      </c>
      <c r="D15067" s="22" t="s">
        <v>5</v>
      </c>
      <c r="E15067" s="22" t="s">
        <v>34</v>
      </c>
      <c r="F15067" s="22" t="s">
        <v>39</v>
      </c>
      <c r="G15067" s="1">
        <v>4777.76</v>
      </c>
    </row>
    <row r="15068" spans="2:7">
      <c r="B15068" s="22" t="s">
        <v>280</v>
      </c>
      <c r="C15068" s="22" t="s">
        <v>7</v>
      </c>
      <c r="D15068" s="22" t="s">
        <v>5</v>
      </c>
      <c r="E15068" s="22" t="s">
        <v>34</v>
      </c>
      <c r="F15068" s="22" t="s">
        <v>41</v>
      </c>
      <c r="G15068" s="1">
        <v>28838.7</v>
      </c>
    </row>
    <row r="15069" spans="2:7">
      <c r="B15069" s="22" t="s">
        <v>280</v>
      </c>
      <c r="C15069" s="22" t="s">
        <v>7</v>
      </c>
      <c r="D15069" s="22" t="s">
        <v>5</v>
      </c>
      <c r="E15069" s="22" t="s">
        <v>34</v>
      </c>
      <c r="F15069" s="22" t="s">
        <v>45</v>
      </c>
      <c r="G15069" s="1">
        <v>24472.7</v>
      </c>
    </row>
    <row r="15070" spans="2:7">
      <c r="B15070" s="22" t="s">
        <v>280</v>
      </c>
      <c r="C15070" s="22" t="s">
        <v>7</v>
      </c>
      <c r="D15070" s="22" t="s">
        <v>5</v>
      </c>
      <c r="E15070" s="22" t="s">
        <v>34</v>
      </c>
      <c r="F15070" s="22" t="s">
        <v>46</v>
      </c>
      <c r="G15070" s="1">
        <v>40285.449999999997</v>
      </c>
    </row>
    <row r="15071" spans="2:7">
      <c r="B15071" s="22" t="s">
        <v>280</v>
      </c>
      <c r="C15071" s="22" t="s">
        <v>7</v>
      </c>
      <c r="D15071" s="22" t="s">
        <v>5</v>
      </c>
      <c r="E15071" s="22" t="s">
        <v>34</v>
      </c>
      <c r="F15071" s="22" t="s">
        <v>48</v>
      </c>
      <c r="G15071" s="1">
        <v>94837.4</v>
      </c>
    </row>
    <row r="15072" spans="2:7">
      <c r="B15072" s="22" t="s">
        <v>280</v>
      </c>
      <c r="C15072" s="22" t="s">
        <v>7</v>
      </c>
      <c r="D15072" s="22" t="s">
        <v>5</v>
      </c>
      <c r="E15072" s="22" t="s">
        <v>34</v>
      </c>
      <c r="F15072" s="22" t="s">
        <v>66</v>
      </c>
      <c r="G15072" s="1">
        <v>45825.45</v>
      </c>
    </row>
    <row r="15073" spans="2:7">
      <c r="B15073" s="22" t="s">
        <v>280</v>
      </c>
      <c r="C15073" s="22" t="s">
        <v>7</v>
      </c>
      <c r="D15073" s="22" t="s">
        <v>5</v>
      </c>
      <c r="E15073" s="22" t="s">
        <v>34</v>
      </c>
      <c r="F15073" s="22" t="s">
        <v>85</v>
      </c>
      <c r="G15073" s="1">
        <v>805230.14</v>
      </c>
    </row>
    <row r="15074" spans="2:7">
      <c r="B15074" s="22" t="s">
        <v>280</v>
      </c>
      <c r="C15074" s="22" t="s">
        <v>7</v>
      </c>
      <c r="D15074" s="22" t="s">
        <v>5</v>
      </c>
      <c r="E15074" s="22" t="s">
        <v>34</v>
      </c>
      <c r="F15074" s="22" t="s">
        <v>49</v>
      </c>
      <c r="G15074" s="1">
        <v>159515.76999999999</v>
      </c>
    </row>
    <row r="15075" spans="2:7">
      <c r="B15075" s="22" t="s">
        <v>280</v>
      </c>
      <c r="C15075" s="22" t="s">
        <v>7</v>
      </c>
      <c r="D15075" s="22" t="s">
        <v>5</v>
      </c>
      <c r="E15075" s="22" t="s">
        <v>34</v>
      </c>
      <c r="F15075" s="22" t="s">
        <v>50</v>
      </c>
      <c r="G15075" s="1">
        <v>76624.72</v>
      </c>
    </row>
    <row r="15076" spans="2:7">
      <c r="B15076" s="22" t="s">
        <v>280</v>
      </c>
      <c r="C15076" s="22" t="s">
        <v>7</v>
      </c>
      <c r="D15076" s="22" t="s">
        <v>5</v>
      </c>
      <c r="E15076" s="22" t="s">
        <v>34</v>
      </c>
      <c r="F15076" s="22" t="s">
        <v>53</v>
      </c>
      <c r="G15076" s="1">
        <v>109417.54</v>
      </c>
    </row>
    <row r="15077" spans="2:7">
      <c r="B15077" s="22" t="s">
        <v>280</v>
      </c>
      <c r="C15077" s="22" t="s">
        <v>7</v>
      </c>
      <c r="D15077" s="22" t="s">
        <v>5</v>
      </c>
      <c r="E15077" s="22" t="s">
        <v>34</v>
      </c>
      <c r="F15077" s="22" t="s">
        <v>57</v>
      </c>
      <c r="G15077" s="1">
        <v>236880.53</v>
      </c>
    </row>
    <row r="15078" spans="2:7">
      <c r="B15078" s="22" t="s">
        <v>280</v>
      </c>
      <c r="C15078" s="22" t="s">
        <v>7</v>
      </c>
      <c r="D15078" s="22" t="s">
        <v>5</v>
      </c>
      <c r="E15078" s="22" t="s">
        <v>34</v>
      </c>
      <c r="F15078" s="22" t="s">
        <v>58</v>
      </c>
      <c r="G15078" s="1">
        <v>4860.8</v>
      </c>
    </row>
    <row r="15079" spans="2:7">
      <c r="B15079" s="22" t="s">
        <v>280</v>
      </c>
      <c r="C15079" s="22" t="s">
        <v>7</v>
      </c>
      <c r="D15079" s="22" t="s">
        <v>5</v>
      </c>
      <c r="E15079" s="22" t="s">
        <v>34</v>
      </c>
      <c r="F15079" s="22" t="s">
        <v>118</v>
      </c>
      <c r="G15079" s="1">
        <v>21874.89</v>
      </c>
    </row>
    <row r="15080" spans="2:7">
      <c r="B15080" s="22" t="s">
        <v>280</v>
      </c>
      <c r="C15080" s="22" t="s">
        <v>7</v>
      </c>
      <c r="D15080" s="22" t="s">
        <v>5</v>
      </c>
      <c r="E15080" s="22" t="s">
        <v>34</v>
      </c>
      <c r="F15080" s="22" t="s">
        <v>119</v>
      </c>
      <c r="G15080" s="1">
        <v>871.95</v>
      </c>
    </row>
    <row r="15081" spans="2:7">
      <c r="B15081" s="22" t="s">
        <v>280</v>
      </c>
      <c r="C15081" s="22" t="s">
        <v>7</v>
      </c>
      <c r="D15081" s="22" t="s">
        <v>5</v>
      </c>
      <c r="E15081" s="22" t="s">
        <v>59</v>
      </c>
      <c r="F15081" s="22" t="s">
        <v>55</v>
      </c>
      <c r="G15081" s="1">
        <v>17124.419999999998</v>
      </c>
    </row>
    <row r="15082" spans="2:7">
      <c r="B15082" s="22" t="s">
        <v>280</v>
      </c>
      <c r="C15082" s="22" t="s">
        <v>7</v>
      </c>
      <c r="D15082" s="22" t="s">
        <v>5</v>
      </c>
      <c r="E15082" s="22" t="s">
        <v>60</v>
      </c>
      <c r="F15082" s="22" t="s">
        <v>79</v>
      </c>
      <c r="G15082" s="1">
        <v>24256.49</v>
      </c>
    </row>
    <row r="15083" spans="2:7">
      <c r="B15083" s="22" t="s">
        <v>280</v>
      </c>
      <c r="C15083" s="22" t="s">
        <v>7</v>
      </c>
      <c r="D15083" s="22" t="s">
        <v>7</v>
      </c>
      <c r="E15083" s="22" t="s">
        <v>8</v>
      </c>
      <c r="F15083" s="22" t="s">
        <v>9</v>
      </c>
      <c r="G15083" s="1">
        <v>236238.07999999999</v>
      </c>
    </row>
    <row r="15084" spans="2:7">
      <c r="B15084" s="22" t="s">
        <v>280</v>
      </c>
      <c r="C15084" s="22" t="s">
        <v>7</v>
      </c>
      <c r="D15084" s="22" t="s">
        <v>7</v>
      </c>
      <c r="E15084" s="22" t="s">
        <v>8</v>
      </c>
      <c r="F15084" s="22" t="s">
        <v>10</v>
      </c>
      <c r="G15084" s="1">
        <v>2175.2800000000002</v>
      </c>
    </row>
    <row r="15085" spans="2:7">
      <c r="B15085" s="22" t="s">
        <v>280</v>
      </c>
      <c r="C15085" s="22" t="s">
        <v>7</v>
      </c>
      <c r="D15085" s="22" t="s">
        <v>7</v>
      </c>
      <c r="E15085" s="22" t="s">
        <v>8</v>
      </c>
      <c r="F15085" s="22" t="s">
        <v>11</v>
      </c>
      <c r="G15085" s="1">
        <v>26460.28</v>
      </c>
    </row>
    <row r="15086" spans="2:7">
      <c r="B15086" s="22" t="s">
        <v>280</v>
      </c>
      <c r="C15086" s="22" t="s">
        <v>7</v>
      </c>
      <c r="D15086" s="22" t="s">
        <v>7</v>
      </c>
      <c r="E15086" s="22" t="s">
        <v>8</v>
      </c>
      <c r="F15086" s="22" t="s">
        <v>12</v>
      </c>
      <c r="G15086" s="1">
        <v>41112.83</v>
      </c>
    </row>
    <row r="15087" spans="2:7">
      <c r="B15087" s="22" t="s">
        <v>280</v>
      </c>
      <c r="C15087" s="22" t="s">
        <v>7</v>
      </c>
      <c r="D15087" s="22" t="s">
        <v>7</v>
      </c>
      <c r="E15087" s="22" t="s">
        <v>14</v>
      </c>
      <c r="F15087" s="22" t="s">
        <v>9</v>
      </c>
      <c r="G15087" s="1">
        <v>174572.79999999999</v>
      </c>
    </row>
    <row r="15088" spans="2:7">
      <c r="B15088" s="22" t="s">
        <v>280</v>
      </c>
      <c r="C15088" s="22" t="s">
        <v>7</v>
      </c>
      <c r="D15088" s="22" t="s">
        <v>7</v>
      </c>
      <c r="E15088" s="22" t="s">
        <v>14</v>
      </c>
      <c r="F15088" s="22" t="s">
        <v>10</v>
      </c>
      <c r="G15088" s="1">
        <v>5048.8900000000003</v>
      </c>
    </row>
    <row r="15089" spans="2:7">
      <c r="B15089" s="22" t="s">
        <v>280</v>
      </c>
      <c r="C15089" s="22" t="s">
        <v>7</v>
      </c>
      <c r="D15089" s="22" t="s">
        <v>7</v>
      </c>
      <c r="E15089" s="22" t="s">
        <v>14</v>
      </c>
      <c r="F15089" s="22" t="s">
        <v>11</v>
      </c>
      <c r="G15089" s="1">
        <v>3787.87</v>
      </c>
    </row>
    <row r="15090" spans="2:7">
      <c r="B15090" s="22" t="s">
        <v>280</v>
      </c>
      <c r="C15090" s="22" t="s">
        <v>7</v>
      </c>
      <c r="D15090" s="22" t="s">
        <v>7</v>
      </c>
      <c r="E15090" s="22" t="s">
        <v>14</v>
      </c>
      <c r="F15090" s="22" t="s">
        <v>12</v>
      </c>
      <c r="G15090" s="1">
        <v>186037.15</v>
      </c>
    </row>
    <row r="15091" spans="2:7">
      <c r="B15091" s="22" t="s">
        <v>280</v>
      </c>
      <c r="C15091" s="22" t="s">
        <v>7</v>
      </c>
      <c r="D15091" s="22" t="s">
        <v>7</v>
      </c>
      <c r="E15091" s="22" t="s">
        <v>15</v>
      </c>
      <c r="F15091" s="22" t="s">
        <v>17</v>
      </c>
      <c r="G15091" s="1">
        <v>22762.43</v>
      </c>
    </row>
    <row r="15092" spans="2:7">
      <c r="B15092" s="22" t="s">
        <v>280</v>
      </c>
      <c r="C15092" s="22" t="s">
        <v>7</v>
      </c>
      <c r="D15092" s="22" t="s">
        <v>7</v>
      </c>
      <c r="E15092" s="22" t="s">
        <v>15</v>
      </c>
      <c r="F15092" s="22" t="s">
        <v>18</v>
      </c>
      <c r="G15092" s="1">
        <v>27610.54</v>
      </c>
    </row>
    <row r="15093" spans="2:7">
      <c r="B15093" s="22" t="s">
        <v>280</v>
      </c>
      <c r="C15093" s="22" t="s">
        <v>7</v>
      </c>
      <c r="D15093" s="22" t="s">
        <v>7</v>
      </c>
      <c r="E15093" s="22" t="s">
        <v>15</v>
      </c>
      <c r="F15093" s="22" t="s">
        <v>19</v>
      </c>
      <c r="G15093" s="1">
        <v>47287.81</v>
      </c>
    </row>
    <row r="15094" spans="2:7">
      <c r="B15094" s="22" t="s">
        <v>280</v>
      </c>
      <c r="C15094" s="22" t="s">
        <v>7</v>
      </c>
      <c r="D15094" s="22" t="s">
        <v>7</v>
      </c>
      <c r="E15094" s="22" t="s">
        <v>15</v>
      </c>
      <c r="F15094" s="22" t="s">
        <v>20</v>
      </c>
      <c r="G15094" s="1">
        <v>39518.83</v>
      </c>
    </row>
    <row r="15095" spans="2:7">
      <c r="B15095" s="22" t="s">
        <v>280</v>
      </c>
      <c r="C15095" s="22" t="s">
        <v>7</v>
      </c>
      <c r="D15095" s="22" t="s">
        <v>7</v>
      </c>
      <c r="E15095" s="22" t="s">
        <v>15</v>
      </c>
      <c r="F15095" s="22" t="s">
        <v>23</v>
      </c>
      <c r="G15095" s="1">
        <v>1518.93</v>
      </c>
    </row>
    <row r="15096" spans="2:7">
      <c r="B15096" s="22" t="s">
        <v>280</v>
      </c>
      <c r="C15096" s="22" t="s">
        <v>7</v>
      </c>
      <c r="D15096" s="22" t="s">
        <v>7</v>
      </c>
      <c r="E15096" s="22" t="s">
        <v>15</v>
      </c>
      <c r="F15096" s="22" t="s">
        <v>24</v>
      </c>
      <c r="G15096" s="1">
        <v>6602.55</v>
      </c>
    </row>
    <row r="15097" spans="2:7">
      <c r="B15097" s="22" t="s">
        <v>280</v>
      </c>
      <c r="C15097" s="22" t="s">
        <v>7</v>
      </c>
      <c r="D15097" s="22" t="s">
        <v>7</v>
      </c>
      <c r="E15097" s="22" t="s">
        <v>15</v>
      </c>
      <c r="F15097" s="22" t="s">
        <v>25</v>
      </c>
      <c r="G15097" s="1">
        <v>37996.769999999997</v>
      </c>
    </row>
    <row r="15098" spans="2:7">
      <c r="B15098" s="22" t="s">
        <v>280</v>
      </c>
      <c r="C15098" s="22" t="s">
        <v>7</v>
      </c>
      <c r="D15098" s="22" t="s">
        <v>7</v>
      </c>
      <c r="E15098" s="22" t="s">
        <v>15</v>
      </c>
      <c r="F15098" s="22" t="s">
        <v>26</v>
      </c>
      <c r="G15098" s="1">
        <v>59115.44</v>
      </c>
    </row>
    <row r="15099" spans="2:7">
      <c r="B15099" s="22" t="s">
        <v>280</v>
      </c>
      <c r="C15099" s="22" t="s">
        <v>7</v>
      </c>
      <c r="D15099" s="22" t="s">
        <v>7</v>
      </c>
      <c r="E15099" s="22" t="s">
        <v>28</v>
      </c>
      <c r="F15099" s="22" t="s">
        <v>29</v>
      </c>
      <c r="G15099" s="1">
        <v>41696.379999999997</v>
      </c>
    </row>
    <row r="15100" spans="2:7">
      <c r="B15100" s="22" t="s">
        <v>280</v>
      </c>
      <c r="C15100" s="22" t="s">
        <v>7</v>
      </c>
      <c r="D15100" s="22" t="s">
        <v>7</v>
      </c>
      <c r="E15100" s="22" t="s">
        <v>28</v>
      </c>
      <c r="F15100" s="22" t="s">
        <v>30</v>
      </c>
      <c r="G15100" s="1">
        <v>770.4</v>
      </c>
    </row>
    <row r="15101" spans="2:7">
      <c r="B15101" s="22" t="s">
        <v>280</v>
      </c>
      <c r="C15101" s="22" t="s">
        <v>7</v>
      </c>
      <c r="D15101" s="22" t="s">
        <v>7</v>
      </c>
      <c r="E15101" s="22" t="s">
        <v>28</v>
      </c>
      <c r="F15101" s="22" t="s">
        <v>33</v>
      </c>
      <c r="G15101" s="1">
        <v>11449.42</v>
      </c>
    </row>
    <row r="15102" spans="2:7">
      <c r="B15102" s="22" t="s">
        <v>280</v>
      </c>
      <c r="C15102" s="22" t="s">
        <v>7</v>
      </c>
      <c r="D15102" s="22" t="s">
        <v>7</v>
      </c>
      <c r="E15102" s="22" t="s">
        <v>34</v>
      </c>
      <c r="F15102" s="22" t="s">
        <v>39</v>
      </c>
      <c r="G15102" s="1">
        <v>22147.919999999998</v>
      </c>
    </row>
    <row r="15103" spans="2:7">
      <c r="B15103" s="22" t="s">
        <v>280</v>
      </c>
      <c r="C15103" s="22" t="s">
        <v>7</v>
      </c>
      <c r="D15103" s="22" t="s">
        <v>7</v>
      </c>
      <c r="E15103" s="22" t="s">
        <v>34</v>
      </c>
      <c r="F15103" s="22" t="s">
        <v>74</v>
      </c>
      <c r="G15103" s="1">
        <v>42072</v>
      </c>
    </row>
    <row r="15104" spans="2:7">
      <c r="B15104" s="22" t="s">
        <v>280</v>
      </c>
      <c r="C15104" s="22" t="s">
        <v>7</v>
      </c>
      <c r="D15104" s="22" t="s">
        <v>7</v>
      </c>
      <c r="E15104" s="22" t="s">
        <v>34</v>
      </c>
      <c r="F15104" s="22" t="s">
        <v>85</v>
      </c>
      <c r="G15104" s="1">
        <v>45861.99</v>
      </c>
    </row>
    <row r="15105" spans="2:7">
      <c r="B15105" s="22" t="s">
        <v>280</v>
      </c>
      <c r="C15105" s="22" t="s">
        <v>7</v>
      </c>
      <c r="D15105" s="22" t="s">
        <v>7</v>
      </c>
      <c r="E15105" s="22" t="s">
        <v>34</v>
      </c>
      <c r="F15105" s="22" t="s">
        <v>53</v>
      </c>
      <c r="G15105" s="1">
        <v>6170.66</v>
      </c>
    </row>
    <row r="15106" spans="2:7">
      <c r="B15106" s="22" t="s">
        <v>280</v>
      </c>
      <c r="C15106" s="22" t="s">
        <v>7</v>
      </c>
      <c r="D15106" s="22" t="s">
        <v>7</v>
      </c>
      <c r="E15106" s="22" t="s">
        <v>34</v>
      </c>
      <c r="F15106" s="22" t="s">
        <v>112</v>
      </c>
      <c r="G15106" s="1">
        <v>44893.64</v>
      </c>
    </row>
    <row r="15107" spans="2:7">
      <c r="B15107" s="22" t="s">
        <v>280</v>
      </c>
      <c r="C15107" s="22" t="s">
        <v>7</v>
      </c>
      <c r="D15107" s="22" t="s">
        <v>7</v>
      </c>
      <c r="E15107" s="22" t="s">
        <v>59</v>
      </c>
      <c r="F15107" s="22" t="s">
        <v>55</v>
      </c>
      <c r="G15107" s="1">
        <v>9388.7900000000009</v>
      </c>
    </row>
    <row r="15108" spans="2:7">
      <c r="B15108" s="22" t="s">
        <v>280</v>
      </c>
      <c r="C15108" s="22" t="s">
        <v>7</v>
      </c>
      <c r="D15108" s="22" t="s">
        <v>7</v>
      </c>
      <c r="E15108" s="22" t="s">
        <v>60</v>
      </c>
      <c r="F15108" s="22" t="s">
        <v>62</v>
      </c>
      <c r="G15108" s="1">
        <v>96336.45</v>
      </c>
    </row>
    <row r="15109" spans="2:7">
      <c r="B15109" s="22" t="s">
        <v>281</v>
      </c>
      <c r="C15109" s="22" t="s">
        <v>7</v>
      </c>
      <c r="D15109" s="22" t="s">
        <v>5</v>
      </c>
      <c r="E15109" s="22" t="s">
        <v>5</v>
      </c>
      <c r="F15109" s="22" t="s">
        <v>6</v>
      </c>
      <c r="G15109" s="1">
        <v>36863.589999999997</v>
      </c>
    </row>
    <row r="15110" spans="2:7">
      <c r="B15110" s="22" t="s">
        <v>281</v>
      </c>
      <c r="C15110" s="22" t="s">
        <v>7</v>
      </c>
      <c r="D15110" s="22" t="s">
        <v>5</v>
      </c>
      <c r="E15110" s="22" t="s">
        <v>7</v>
      </c>
      <c r="F15110" s="22" t="s">
        <v>6</v>
      </c>
      <c r="G15110" s="1">
        <v>-46147.15</v>
      </c>
    </row>
    <row r="15111" spans="2:7">
      <c r="B15111" s="22" t="s">
        <v>281</v>
      </c>
      <c r="C15111" s="22" t="s">
        <v>7</v>
      </c>
      <c r="D15111" s="22" t="s">
        <v>5</v>
      </c>
      <c r="E15111" s="22" t="s">
        <v>8</v>
      </c>
      <c r="F15111" s="22" t="s">
        <v>9</v>
      </c>
      <c r="G15111" s="1">
        <v>1719234.18</v>
      </c>
    </row>
    <row r="15112" spans="2:7">
      <c r="B15112" s="22" t="s">
        <v>281</v>
      </c>
      <c r="C15112" s="22" t="s">
        <v>7</v>
      </c>
      <c r="D15112" s="22" t="s">
        <v>5</v>
      </c>
      <c r="E15112" s="22" t="s">
        <v>8</v>
      </c>
      <c r="F15112" s="22" t="s">
        <v>10</v>
      </c>
      <c r="G15112" s="1">
        <v>17240.23</v>
      </c>
    </row>
    <row r="15113" spans="2:7">
      <c r="B15113" s="22" t="s">
        <v>281</v>
      </c>
      <c r="C15113" s="22" t="s">
        <v>7</v>
      </c>
      <c r="D15113" s="22" t="s">
        <v>5</v>
      </c>
      <c r="E15113" s="22" t="s">
        <v>8</v>
      </c>
      <c r="F15113" s="22" t="s">
        <v>11</v>
      </c>
      <c r="G15113" s="1">
        <v>2317.88</v>
      </c>
    </row>
    <row r="15114" spans="2:7">
      <c r="B15114" s="22" t="s">
        <v>281</v>
      </c>
      <c r="C15114" s="22" t="s">
        <v>7</v>
      </c>
      <c r="D15114" s="22" t="s">
        <v>5</v>
      </c>
      <c r="E15114" s="22" t="s">
        <v>8</v>
      </c>
      <c r="F15114" s="22" t="s">
        <v>12</v>
      </c>
      <c r="G15114" s="1">
        <v>17930.41</v>
      </c>
    </row>
    <row r="15115" spans="2:7">
      <c r="B15115" s="22" t="s">
        <v>281</v>
      </c>
      <c r="C15115" s="22" t="s">
        <v>7</v>
      </c>
      <c r="D15115" s="22" t="s">
        <v>5</v>
      </c>
      <c r="E15115" s="22" t="s">
        <v>8</v>
      </c>
      <c r="F15115" s="22" t="s">
        <v>13</v>
      </c>
      <c r="G15115" s="1">
        <v>8848.2800000000007</v>
      </c>
    </row>
    <row r="15116" spans="2:7">
      <c r="B15116" s="22" t="s">
        <v>281</v>
      </c>
      <c r="C15116" s="22" t="s">
        <v>7</v>
      </c>
      <c r="D15116" s="22" t="s">
        <v>5</v>
      </c>
      <c r="E15116" s="22" t="s">
        <v>14</v>
      </c>
      <c r="F15116" s="22" t="s">
        <v>9</v>
      </c>
      <c r="G15116" s="1">
        <v>637248.78</v>
      </c>
    </row>
    <row r="15117" spans="2:7">
      <c r="B15117" s="22" t="s">
        <v>281</v>
      </c>
      <c r="C15117" s="22" t="s">
        <v>7</v>
      </c>
      <c r="D15117" s="22" t="s">
        <v>5</v>
      </c>
      <c r="E15117" s="22" t="s">
        <v>14</v>
      </c>
      <c r="F15117" s="22" t="s">
        <v>10</v>
      </c>
      <c r="G15117" s="1">
        <v>27952.65</v>
      </c>
    </row>
    <row r="15118" spans="2:7">
      <c r="B15118" s="22" t="s">
        <v>281</v>
      </c>
      <c r="C15118" s="22" t="s">
        <v>7</v>
      </c>
      <c r="D15118" s="22" t="s">
        <v>5</v>
      </c>
      <c r="E15118" s="22" t="s">
        <v>14</v>
      </c>
      <c r="F15118" s="22" t="s">
        <v>11</v>
      </c>
      <c r="G15118" s="1">
        <v>879.11</v>
      </c>
    </row>
    <row r="15119" spans="2:7">
      <c r="B15119" s="22" t="s">
        <v>281</v>
      </c>
      <c r="C15119" s="22" t="s">
        <v>7</v>
      </c>
      <c r="D15119" s="22" t="s">
        <v>5</v>
      </c>
      <c r="E15119" s="22" t="s">
        <v>14</v>
      </c>
      <c r="F15119" s="22" t="s">
        <v>12</v>
      </c>
      <c r="G15119" s="1">
        <v>46894.57</v>
      </c>
    </row>
    <row r="15120" spans="2:7">
      <c r="B15120" s="22" t="s">
        <v>281</v>
      </c>
      <c r="C15120" s="22" t="s">
        <v>7</v>
      </c>
      <c r="D15120" s="22" t="s">
        <v>5</v>
      </c>
      <c r="E15120" s="22" t="s">
        <v>14</v>
      </c>
      <c r="F15120" s="22" t="s">
        <v>13</v>
      </c>
      <c r="G15120" s="1">
        <v>780.03</v>
      </c>
    </row>
    <row r="15121" spans="2:7">
      <c r="B15121" s="22" t="s">
        <v>281</v>
      </c>
      <c r="C15121" s="22" t="s">
        <v>7</v>
      </c>
      <c r="D15121" s="22" t="s">
        <v>5</v>
      </c>
      <c r="E15121" s="22" t="s">
        <v>15</v>
      </c>
      <c r="F15121" s="22" t="s">
        <v>16</v>
      </c>
      <c r="G15121" s="1">
        <v>16.43</v>
      </c>
    </row>
    <row r="15122" spans="2:7">
      <c r="B15122" s="22" t="s">
        <v>281</v>
      </c>
      <c r="C15122" s="22" t="s">
        <v>7</v>
      </c>
      <c r="D15122" s="22" t="s">
        <v>5</v>
      </c>
      <c r="E15122" s="22" t="s">
        <v>15</v>
      </c>
      <c r="F15122" s="22" t="s">
        <v>71</v>
      </c>
      <c r="G15122" s="1">
        <v>147.19999999999999</v>
      </c>
    </row>
    <row r="15123" spans="2:7">
      <c r="B15123" s="22" t="s">
        <v>281</v>
      </c>
      <c r="C15123" s="22" t="s">
        <v>7</v>
      </c>
      <c r="D15123" s="22" t="s">
        <v>5</v>
      </c>
      <c r="E15123" s="22" t="s">
        <v>15</v>
      </c>
      <c r="F15123" s="22" t="s">
        <v>17</v>
      </c>
      <c r="G15123" s="1">
        <v>133240.15</v>
      </c>
    </row>
    <row r="15124" spans="2:7">
      <c r="B15124" s="22" t="s">
        <v>281</v>
      </c>
      <c r="C15124" s="22" t="s">
        <v>7</v>
      </c>
      <c r="D15124" s="22" t="s">
        <v>5</v>
      </c>
      <c r="E15124" s="22" t="s">
        <v>15</v>
      </c>
      <c r="F15124" s="22" t="s">
        <v>18</v>
      </c>
      <c r="G15124" s="1">
        <v>53582.58</v>
      </c>
    </row>
    <row r="15125" spans="2:7">
      <c r="B15125" s="22" t="s">
        <v>281</v>
      </c>
      <c r="C15125" s="22" t="s">
        <v>7</v>
      </c>
      <c r="D15125" s="22" t="s">
        <v>5</v>
      </c>
      <c r="E15125" s="22" t="s">
        <v>15</v>
      </c>
      <c r="F15125" s="22" t="s">
        <v>19</v>
      </c>
      <c r="G15125" s="1">
        <v>271412.62</v>
      </c>
    </row>
    <row r="15126" spans="2:7">
      <c r="B15126" s="22" t="s">
        <v>281</v>
      </c>
      <c r="C15126" s="22" t="s">
        <v>7</v>
      </c>
      <c r="D15126" s="22" t="s">
        <v>5</v>
      </c>
      <c r="E15126" s="22" t="s">
        <v>15</v>
      </c>
      <c r="F15126" s="22" t="s">
        <v>20</v>
      </c>
      <c r="G15126" s="1">
        <v>77461.56</v>
      </c>
    </row>
    <row r="15127" spans="2:7">
      <c r="B15127" s="22" t="s">
        <v>281</v>
      </c>
      <c r="C15127" s="22" t="s">
        <v>7</v>
      </c>
      <c r="D15127" s="22" t="s">
        <v>5</v>
      </c>
      <c r="E15127" s="22" t="s">
        <v>15</v>
      </c>
      <c r="F15127" s="22" t="s">
        <v>21</v>
      </c>
      <c r="G15127" s="1">
        <v>5542.38</v>
      </c>
    </row>
    <row r="15128" spans="2:7">
      <c r="B15128" s="22" t="s">
        <v>281</v>
      </c>
      <c r="C15128" s="22" t="s">
        <v>7</v>
      </c>
      <c r="D15128" s="22" t="s">
        <v>5</v>
      </c>
      <c r="E15128" s="22" t="s">
        <v>15</v>
      </c>
      <c r="F15128" s="22" t="s">
        <v>22</v>
      </c>
      <c r="G15128" s="1">
        <v>2632.09</v>
      </c>
    </row>
    <row r="15129" spans="2:7">
      <c r="B15129" s="22" t="s">
        <v>281</v>
      </c>
      <c r="C15129" s="22" t="s">
        <v>7</v>
      </c>
      <c r="D15129" s="22" t="s">
        <v>5</v>
      </c>
      <c r="E15129" s="22" t="s">
        <v>15</v>
      </c>
      <c r="F15129" s="22" t="s">
        <v>23</v>
      </c>
      <c r="G15129" s="1">
        <v>7193.32</v>
      </c>
    </row>
    <row r="15130" spans="2:7">
      <c r="B15130" s="22" t="s">
        <v>281</v>
      </c>
      <c r="C15130" s="22" t="s">
        <v>7</v>
      </c>
      <c r="D15130" s="22" t="s">
        <v>5</v>
      </c>
      <c r="E15130" s="22" t="s">
        <v>15</v>
      </c>
      <c r="F15130" s="22" t="s">
        <v>24</v>
      </c>
      <c r="G15130" s="1">
        <v>13484.34</v>
      </c>
    </row>
    <row r="15131" spans="2:7">
      <c r="B15131" s="22" t="s">
        <v>281</v>
      </c>
      <c r="C15131" s="22" t="s">
        <v>7</v>
      </c>
      <c r="D15131" s="22" t="s">
        <v>5</v>
      </c>
      <c r="E15131" s="22" t="s">
        <v>15</v>
      </c>
      <c r="F15131" s="22" t="s">
        <v>25</v>
      </c>
      <c r="G15131" s="1">
        <v>280867.05</v>
      </c>
    </row>
    <row r="15132" spans="2:7">
      <c r="B15132" s="22" t="s">
        <v>281</v>
      </c>
      <c r="C15132" s="22" t="s">
        <v>7</v>
      </c>
      <c r="D15132" s="22" t="s">
        <v>5</v>
      </c>
      <c r="E15132" s="22" t="s">
        <v>15</v>
      </c>
      <c r="F15132" s="22" t="s">
        <v>26</v>
      </c>
      <c r="G15132" s="1">
        <v>241658.53</v>
      </c>
    </row>
    <row r="15133" spans="2:7">
      <c r="B15133" s="22" t="s">
        <v>281</v>
      </c>
      <c r="C15133" s="22" t="s">
        <v>7</v>
      </c>
      <c r="D15133" s="22" t="s">
        <v>5</v>
      </c>
      <c r="E15133" s="22" t="s">
        <v>28</v>
      </c>
      <c r="F15133" s="22" t="s">
        <v>29</v>
      </c>
      <c r="G15133" s="1">
        <v>145712.54999999999</v>
      </c>
    </row>
    <row r="15134" spans="2:7">
      <c r="B15134" s="22" t="s">
        <v>281</v>
      </c>
      <c r="C15134" s="22" t="s">
        <v>7</v>
      </c>
      <c r="D15134" s="22" t="s">
        <v>5</v>
      </c>
      <c r="E15134" s="22" t="s">
        <v>28</v>
      </c>
      <c r="F15134" s="22" t="s">
        <v>30</v>
      </c>
      <c r="G15134" s="1">
        <v>15850.16</v>
      </c>
    </row>
    <row r="15135" spans="2:7">
      <c r="B15135" s="22" t="s">
        <v>281</v>
      </c>
      <c r="C15135" s="22" t="s">
        <v>7</v>
      </c>
      <c r="D15135" s="22" t="s">
        <v>5</v>
      </c>
      <c r="E15135" s="22" t="s">
        <v>28</v>
      </c>
      <c r="F15135" s="22" t="s">
        <v>31</v>
      </c>
      <c r="G15135" s="1">
        <v>29296.58</v>
      </c>
    </row>
    <row r="15136" spans="2:7">
      <c r="B15136" s="22" t="s">
        <v>281</v>
      </c>
      <c r="C15136" s="22" t="s">
        <v>7</v>
      </c>
      <c r="D15136" s="22" t="s">
        <v>5</v>
      </c>
      <c r="E15136" s="22" t="s">
        <v>28</v>
      </c>
      <c r="F15136" s="22" t="s">
        <v>32</v>
      </c>
      <c r="G15136" s="1">
        <v>1973.13</v>
      </c>
    </row>
    <row r="15137" spans="2:7">
      <c r="B15137" s="22" t="s">
        <v>281</v>
      </c>
      <c r="C15137" s="22" t="s">
        <v>7</v>
      </c>
      <c r="D15137" s="22" t="s">
        <v>5</v>
      </c>
      <c r="E15137" s="22" t="s">
        <v>28</v>
      </c>
      <c r="F15137" s="22" t="s">
        <v>33</v>
      </c>
      <c r="G15137" s="1">
        <v>17780.169999999998</v>
      </c>
    </row>
    <row r="15138" spans="2:7">
      <c r="B15138" s="22" t="s">
        <v>281</v>
      </c>
      <c r="C15138" s="22" t="s">
        <v>7</v>
      </c>
      <c r="D15138" s="22" t="s">
        <v>5</v>
      </c>
      <c r="E15138" s="22" t="s">
        <v>34</v>
      </c>
      <c r="F15138" s="22" t="s">
        <v>35</v>
      </c>
      <c r="G15138" s="1">
        <v>46486.8</v>
      </c>
    </row>
    <row r="15139" spans="2:7">
      <c r="B15139" s="22" t="s">
        <v>281</v>
      </c>
      <c r="C15139" s="22" t="s">
        <v>7</v>
      </c>
      <c r="D15139" s="22" t="s">
        <v>5</v>
      </c>
      <c r="E15139" s="22" t="s">
        <v>34</v>
      </c>
      <c r="F15139" s="22" t="s">
        <v>37</v>
      </c>
      <c r="G15139" s="1">
        <v>1663.15</v>
      </c>
    </row>
    <row r="15140" spans="2:7">
      <c r="B15140" s="22" t="s">
        <v>281</v>
      </c>
      <c r="C15140" s="22" t="s">
        <v>7</v>
      </c>
      <c r="D15140" s="22" t="s">
        <v>5</v>
      </c>
      <c r="E15140" s="22" t="s">
        <v>34</v>
      </c>
      <c r="F15140" s="22" t="s">
        <v>38</v>
      </c>
      <c r="G15140" s="1">
        <v>1329</v>
      </c>
    </row>
    <row r="15141" spans="2:7">
      <c r="B15141" s="22" t="s">
        <v>281</v>
      </c>
      <c r="C15141" s="22" t="s">
        <v>7</v>
      </c>
      <c r="D15141" s="22" t="s">
        <v>5</v>
      </c>
      <c r="E15141" s="22" t="s">
        <v>34</v>
      </c>
      <c r="F15141" s="22" t="s">
        <v>39</v>
      </c>
      <c r="G15141" s="1">
        <v>59297.24</v>
      </c>
    </row>
    <row r="15142" spans="2:7">
      <c r="B15142" s="22" t="s">
        <v>281</v>
      </c>
      <c r="C15142" s="22" t="s">
        <v>7</v>
      </c>
      <c r="D15142" s="22" t="s">
        <v>5</v>
      </c>
      <c r="E15142" s="22" t="s">
        <v>34</v>
      </c>
      <c r="F15142" s="22" t="s">
        <v>40</v>
      </c>
      <c r="G15142" s="1">
        <v>1024.5</v>
      </c>
    </row>
    <row r="15143" spans="2:7">
      <c r="B15143" s="22" t="s">
        <v>281</v>
      </c>
      <c r="C15143" s="22" t="s">
        <v>7</v>
      </c>
      <c r="D15143" s="22" t="s">
        <v>5</v>
      </c>
      <c r="E15143" s="22" t="s">
        <v>34</v>
      </c>
      <c r="F15143" s="22" t="s">
        <v>41</v>
      </c>
      <c r="G15143" s="1">
        <v>16551.900000000001</v>
      </c>
    </row>
    <row r="15144" spans="2:7">
      <c r="B15144" s="22" t="s">
        <v>281</v>
      </c>
      <c r="C15144" s="22" t="s">
        <v>7</v>
      </c>
      <c r="D15144" s="22" t="s">
        <v>5</v>
      </c>
      <c r="E15144" s="22" t="s">
        <v>34</v>
      </c>
      <c r="F15144" s="22" t="s">
        <v>42</v>
      </c>
      <c r="G15144" s="1">
        <v>14788.95</v>
      </c>
    </row>
    <row r="15145" spans="2:7">
      <c r="B15145" s="22" t="s">
        <v>281</v>
      </c>
      <c r="C15145" s="22" t="s">
        <v>7</v>
      </c>
      <c r="D15145" s="22" t="s">
        <v>5</v>
      </c>
      <c r="E15145" s="22" t="s">
        <v>34</v>
      </c>
      <c r="F15145" s="22" t="s">
        <v>47</v>
      </c>
      <c r="G15145" s="1">
        <v>8660.31</v>
      </c>
    </row>
    <row r="15146" spans="2:7">
      <c r="B15146" s="22" t="s">
        <v>281</v>
      </c>
      <c r="C15146" s="22" t="s">
        <v>7</v>
      </c>
      <c r="D15146" s="22" t="s">
        <v>5</v>
      </c>
      <c r="E15146" s="22" t="s">
        <v>34</v>
      </c>
      <c r="F15146" s="22" t="s">
        <v>48</v>
      </c>
      <c r="G15146" s="1">
        <v>3264.25</v>
      </c>
    </row>
    <row r="15147" spans="2:7">
      <c r="B15147" s="22" t="s">
        <v>281</v>
      </c>
      <c r="C15147" s="22" t="s">
        <v>7</v>
      </c>
      <c r="D15147" s="22" t="s">
        <v>5</v>
      </c>
      <c r="E15147" s="22" t="s">
        <v>34</v>
      </c>
      <c r="F15147" s="22" t="s">
        <v>88</v>
      </c>
      <c r="G15147" s="1">
        <v>14984.03</v>
      </c>
    </row>
    <row r="15148" spans="2:7">
      <c r="B15148" s="22" t="s">
        <v>281</v>
      </c>
      <c r="C15148" s="22" t="s">
        <v>7</v>
      </c>
      <c r="D15148" s="22" t="s">
        <v>5</v>
      </c>
      <c r="E15148" s="22" t="s">
        <v>34</v>
      </c>
      <c r="F15148" s="22" t="s">
        <v>49</v>
      </c>
      <c r="G15148" s="1">
        <v>1000</v>
      </c>
    </row>
    <row r="15149" spans="2:7">
      <c r="B15149" s="22" t="s">
        <v>281</v>
      </c>
      <c r="C15149" s="22" t="s">
        <v>7</v>
      </c>
      <c r="D15149" s="22" t="s">
        <v>5</v>
      </c>
      <c r="E15149" s="22" t="s">
        <v>34</v>
      </c>
      <c r="F15149" s="22" t="s">
        <v>50</v>
      </c>
      <c r="G15149" s="1">
        <v>62101.2</v>
      </c>
    </row>
    <row r="15150" spans="2:7">
      <c r="B15150" s="22" t="s">
        <v>281</v>
      </c>
      <c r="C15150" s="22" t="s">
        <v>7</v>
      </c>
      <c r="D15150" s="22" t="s">
        <v>5</v>
      </c>
      <c r="E15150" s="22" t="s">
        <v>34</v>
      </c>
      <c r="F15150" s="22" t="s">
        <v>51</v>
      </c>
      <c r="G15150" s="1">
        <v>8535.1299999999992</v>
      </c>
    </row>
    <row r="15151" spans="2:7">
      <c r="B15151" s="22" t="s">
        <v>281</v>
      </c>
      <c r="C15151" s="22" t="s">
        <v>7</v>
      </c>
      <c r="D15151" s="22" t="s">
        <v>5</v>
      </c>
      <c r="E15151" s="22" t="s">
        <v>34</v>
      </c>
      <c r="F15151" s="22" t="s">
        <v>53</v>
      </c>
      <c r="G15151" s="1">
        <v>41100.339999999997</v>
      </c>
    </row>
    <row r="15152" spans="2:7">
      <c r="B15152" s="22" t="s">
        <v>281</v>
      </c>
      <c r="C15152" s="22" t="s">
        <v>7</v>
      </c>
      <c r="D15152" s="22" t="s">
        <v>5</v>
      </c>
      <c r="E15152" s="22" t="s">
        <v>34</v>
      </c>
      <c r="F15152" s="22" t="s">
        <v>55</v>
      </c>
      <c r="G15152" s="1">
        <v>5532.04</v>
      </c>
    </row>
    <row r="15153" spans="2:7">
      <c r="B15153" s="22" t="s">
        <v>281</v>
      </c>
      <c r="C15153" s="22" t="s">
        <v>7</v>
      </c>
      <c r="D15153" s="22" t="s">
        <v>5</v>
      </c>
      <c r="E15153" s="22" t="s">
        <v>34</v>
      </c>
      <c r="F15153" s="22" t="s">
        <v>56</v>
      </c>
      <c r="G15153" s="1">
        <v>-74800</v>
      </c>
    </row>
    <row r="15154" spans="2:7">
      <c r="B15154" s="22" t="s">
        <v>281</v>
      </c>
      <c r="C15154" s="22" t="s">
        <v>7</v>
      </c>
      <c r="D15154" s="22" t="s">
        <v>5</v>
      </c>
      <c r="E15154" s="22" t="s">
        <v>34</v>
      </c>
      <c r="F15154" s="22" t="s">
        <v>57</v>
      </c>
      <c r="G15154" s="1">
        <v>59519.35</v>
      </c>
    </row>
    <row r="15155" spans="2:7">
      <c r="B15155" s="22" t="s">
        <v>281</v>
      </c>
      <c r="C15155" s="22" t="s">
        <v>7</v>
      </c>
      <c r="D15155" s="22" t="s">
        <v>5</v>
      </c>
      <c r="E15155" s="22" t="s">
        <v>34</v>
      </c>
      <c r="F15155" s="22" t="s">
        <v>100</v>
      </c>
      <c r="G15155" s="1">
        <v>16947.52</v>
      </c>
    </row>
    <row r="15156" spans="2:7">
      <c r="B15156" s="22" t="s">
        <v>281</v>
      </c>
      <c r="C15156" s="22" t="s">
        <v>7</v>
      </c>
      <c r="D15156" s="22" t="s">
        <v>5</v>
      </c>
      <c r="E15156" s="22" t="s">
        <v>34</v>
      </c>
      <c r="F15156" s="22" t="s">
        <v>58</v>
      </c>
      <c r="G15156" s="1">
        <v>6625.01</v>
      </c>
    </row>
    <row r="15157" spans="2:7">
      <c r="B15157" s="22" t="s">
        <v>281</v>
      </c>
      <c r="C15157" s="22" t="s">
        <v>7</v>
      </c>
      <c r="D15157" s="22" t="s">
        <v>5</v>
      </c>
      <c r="E15157" s="22" t="s">
        <v>59</v>
      </c>
      <c r="F15157" s="22" t="s">
        <v>55</v>
      </c>
      <c r="G15157" s="1">
        <v>8842.9</v>
      </c>
    </row>
    <row r="15158" spans="2:7">
      <c r="B15158" s="22" t="s">
        <v>281</v>
      </c>
      <c r="C15158" s="22" t="s">
        <v>7</v>
      </c>
      <c r="D15158" s="22" t="s">
        <v>5</v>
      </c>
      <c r="E15158" s="22" t="s">
        <v>60</v>
      </c>
      <c r="F15158" s="22" t="s">
        <v>61</v>
      </c>
      <c r="G15158" s="1">
        <v>8619.42</v>
      </c>
    </row>
    <row r="15159" spans="2:7">
      <c r="B15159" s="22" t="s">
        <v>281</v>
      </c>
      <c r="C15159" s="22" t="s">
        <v>7</v>
      </c>
      <c r="D15159" s="22" t="s">
        <v>7</v>
      </c>
      <c r="E15159" s="22" t="s">
        <v>5</v>
      </c>
      <c r="F15159" s="22" t="s">
        <v>6</v>
      </c>
      <c r="G15159" s="1">
        <v>9283.56</v>
      </c>
    </row>
    <row r="15160" spans="2:7">
      <c r="B15160" s="22" t="s">
        <v>281</v>
      </c>
      <c r="C15160" s="22" t="s">
        <v>7</v>
      </c>
      <c r="D15160" s="22" t="s">
        <v>7</v>
      </c>
      <c r="E15160" s="22" t="s">
        <v>8</v>
      </c>
      <c r="F15160" s="22" t="s">
        <v>9</v>
      </c>
      <c r="G15160" s="1">
        <v>76529.460000000006</v>
      </c>
    </row>
    <row r="15161" spans="2:7">
      <c r="B15161" s="22" t="s">
        <v>281</v>
      </c>
      <c r="C15161" s="22" t="s">
        <v>7</v>
      </c>
      <c r="D15161" s="22" t="s">
        <v>7</v>
      </c>
      <c r="E15161" s="22" t="s">
        <v>8</v>
      </c>
      <c r="F15161" s="22" t="s">
        <v>10</v>
      </c>
      <c r="G15161" s="1">
        <v>1029.8399999999999</v>
      </c>
    </row>
    <row r="15162" spans="2:7">
      <c r="B15162" s="22" t="s">
        <v>281</v>
      </c>
      <c r="C15162" s="22" t="s">
        <v>7</v>
      </c>
      <c r="D15162" s="22" t="s">
        <v>7</v>
      </c>
      <c r="E15162" s="22" t="s">
        <v>8</v>
      </c>
      <c r="F15162" s="22" t="s">
        <v>11</v>
      </c>
      <c r="G15162" s="1">
        <v>177.14</v>
      </c>
    </row>
    <row r="15163" spans="2:7">
      <c r="B15163" s="22" t="s">
        <v>281</v>
      </c>
      <c r="C15163" s="22" t="s">
        <v>7</v>
      </c>
      <c r="D15163" s="22" t="s">
        <v>7</v>
      </c>
      <c r="E15163" s="22" t="s">
        <v>8</v>
      </c>
      <c r="F15163" s="22" t="s">
        <v>12</v>
      </c>
      <c r="G15163" s="1">
        <v>11000</v>
      </c>
    </row>
    <row r="15164" spans="2:7">
      <c r="B15164" s="22" t="s">
        <v>281</v>
      </c>
      <c r="C15164" s="22" t="s">
        <v>7</v>
      </c>
      <c r="D15164" s="22" t="s">
        <v>7</v>
      </c>
      <c r="E15164" s="22" t="s">
        <v>8</v>
      </c>
      <c r="F15164" s="22" t="s">
        <v>13</v>
      </c>
      <c r="G15164" s="1">
        <v>261.14</v>
      </c>
    </row>
    <row r="15165" spans="2:7">
      <c r="B15165" s="22" t="s">
        <v>281</v>
      </c>
      <c r="C15165" s="22" t="s">
        <v>7</v>
      </c>
      <c r="D15165" s="22" t="s">
        <v>7</v>
      </c>
      <c r="E15165" s="22" t="s">
        <v>14</v>
      </c>
      <c r="F15165" s="22" t="s">
        <v>9</v>
      </c>
      <c r="G15165" s="1">
        <v>125097.7</v>
      </c>
    </row>
    <row r="15166" spans="2:7">
      <c r="B15166" s="22" t="s">
        <v>281</v>
      </c>
      <c r="C15166" s="22" t="s">
        <v>7</v>
      </c>
      <c r="D15166" s="22" t="s">
        <v>7</v>
      </c>
      <c r="E15166" s="22" t="s">
        <v>14</v>
      </c>
      <c r="F15166" s="22" t="s">
        <v>11</v>
      </c>
      <c r="G15166" s="1">
        <v>10146.99</v>
      </c>
    </row>
    <row r="15167" spans="2:7">
      <c r="B15167" s="22" t="s">
        <v>281</v>
      </c>
      <c r="C15167" s="22" t="s">
        <v>7</v>
      </c>
      <c r="D15167" s="22" t="s">
        <v>7</v>
      </c>
      <c r="E15167" s="22" t="s">
        <v>14</v>
      </c>
      <c r="F15167" s="22" t="s">
        <v>12</v>
      </c>
      <c r="G15167" s="1">
        <v>36180.39</v>
      </c>
    </row>
    <row r="15168" spans="2:7">
      <c r="B15168" s="22" t="s">
        <v>281</v>
      </c>
      <c r="C15168" s="22" t="s">
        <v>7</v>
      </c>
      <c r="D15168" s="22" t="s">
        <v>7</v>
      </c>
      <c r="E15168" s="22" t="s">
        <v>15</v>
      </c>
      <c r="F15168" s="22" t="s">
        <v>71</v>
      </c>
      <c r="G15168" s="1">
        <v>18.8</v>
      </c>
    </row>
    <row r="15169" spans="2:7">
      <c r="B15169" s="22" t="s">
        <v>281</v>
      </c>
      <c r="C15169" s="22" t="s">
        <v>7</v>
      </c>
      <c r="D15169" s="22" t="s">
        <v>7</v>
      </c>
      <c r="E15169" s="22" t="s">
        <v>15</v>
      </c>
      <c r="F15169" s="22" t="s">
        <v>17</v>
      </c>
      <c r="G15169" s="1">
        <v>6718.67</v>
      </c>
    </row>
    <row r="15170" spans="2:7">
      <c r="B15170" s="22" t="s">
        <v>281</v>
      </c>
      <c r="C15170" s="22" t="s">
        <v>7</v>
      </c>
      <c r="D15170" s="22" t="s">
        <v>7</v>
      </c>
      <c r="E15170" s="22" t="s">
        <v>15</v>
      </c>
      <c r="F15170" s="22" t="s">
        <v>18</v>
      </c>
      <c r="G15170" s="1">
        <v>12740.8</v>
      </c>
    </row>
    <row r="15171" spans="2:7">
      <c r="B15171" s="22" t="s">
        <v>281</v>
      </c>
      <c r="C15171" s="22" t="s">
        <v>7</v>
      </c>
      <c r="D15171" s="22" t="s">
        <v>7</v>
      </c>
      <c r="E15171" s="22" t="s">
        <v>15</v>
      </c>
      <c r="F15171" s="22" t="s">
        <v>19</v>
      </c>
      <c r="G15171" s="1">
        <v>13688.19</v>
      </c>
    </row>
    <row r="15172" spans="2:7">
      <c r="B15172" s="22" t="s">
        <v>281</v>
      </c>
      <c r="C15172" s="22" t="s">
        <v>7</v>
      </c>
      <c r="D15172" s="22" t="s">
        <v>7</v>
      </c>
      <c r="E15172" s="22" t="s">
        <v>15</v>
      </c>
      <c r="F15172" s="22" t="s">
        <v>20</v>
      </c>
      <c r="G15172" s="1">
        <v>18833.72</v>
      </c>
    </row>
    <row r="15173" spans="2:7">
      <c r="B15173" s="22" t="s">
        <v>281</v>
      </c>
      <c r="C15173" s="22" t="s">
        <v>7</v>
      </c>
      <c r="D15173" s="22" t="s">
        <v>7</v>
      </c>
      <c r="E15173" s="22" t="s">
        <v>15</v>
      </c>
      <c r="F15173" s="22" t="s">
        <v>21</v>
      </c>
      <c r="G15173" s="1">
        <v>275.54000000000002</v>
      </c>
    </row>
    <row r="15174" spans="2:7">
      <c r="B15174" s="22" t="s">
        <v>281</v>
      </c>
      <c r="C15174" s="22" t="s">
        <v>7</v>
      </c>
      <c r="D15174" s="22" t="s">
        <v>7</v>
      </c>
      <c r="E15174" s="22" t="s">
        <v>15</v>
      </c>
      <c r="F15174" s="22" t="s">
        <v>22</v>
      </c>
      <c r="G15174" s="1">
        <v>602.9</v>
      </c>
    </row>
    <row r="15175" spans="2:7">
      <c r="B15175" s="22" t="s">
        <v>281</v>
      </c>
      <c r="C15175" s="22" t="s">
        <v>7</v>
      </c>
      <c r="D15175" s="22" t="s">
        <v>7</v>
      </c>
      <c r="E15175" s="22" t="s">
        <v>15</v>
      </c>
      <c r="F15175" s="22" t="s">
        <v>23</v>
      </c>
      <c r="G15175" s="1">
        <v>447.99</v>
      </c>
    </row>
    <row r="15176" spans="2:7">
      <c r="B15176" s="22" t="s">
        <v>281</v>
      </c>
      <c r="C15176" s="22" t="s">
        <v>7</v>
      </c>
      <c r="D15176" s="22" t="s">
        <v>7</v>
      </c>
      <c r="E15176" s="22" t="s">
        <v>15</v>
      </c>
      <c r="F15176" s="22" t="s">
        <v>24</v>
      </c>
      <c r="G15176" s="1">
        <v>5783.41</v>
      </c>
    </row>
    <row r="15177" spans="2:7">
      <c r="B15177" s="22" t="s">
        <v>281</v>
      </c>
      <c r="C15177" s="22" t="s">
        <v>7</v>
      </c>
      <c r="D15177" s="22" t="s">
        <v>7</v>
      </c>
      <c r="E15177" s="22" t="s">
        <v>15</v>
      </c>
      <c r="F15177" s="22" t="s">
        <v>25</v>
      </c>
      <c r="G15177" s="1">
        <v>11575.63</v>
      </c>
    </row>
    <row r="15178" spans="2:7">
      <c r="B15178" s="22" t="s">
        <v>281</v>
      </c>
      <c r="C15178" s="22" t="s">
        <v>7</v>
      </c>
      <c r="D15178" s="22" t="s">
        <v>7</v>
      </c>
      <c r="E15178" s="22" t="s">
        <v>15</v>
      </c>
      <c r="F15178" s="22" t="s">
        <v>26</v>
      </c>
      <c r="G15178" s="1">
        <v>31809.33</v>
      </c>
    </row>
    <row r="15179" spans="2:7">
      <c r="B15179" s="22" t="s">
        <v>281</v>
      </c>
      <c r="C15179" s="22" t="s">
        <v>7</v>
      </c>
      <c r="D15179" s="22" t="s">
        <v>7</v>
      </c>
      <c r="E15179" s="22" t="s">
        <v>28</v>
      </c>
      <c r="F15179" s="22" t="s">
        <v>29</v>
      </c>
      <c r="G15179" s="1">
        <v>15232.73</v>
      </c>
    </row>
    <row r="15180" spans="2:7">
      <c r="B15180" s="22" t="s">
        <v>281</v>
      </c>
      <c r="C15180" s="22" t="s">
        <v>7</v>
      </c>
      <c r="D15180" s="22" t="s">
        <v>7</v>
      </c>
      <c r="E15180" s="22" t="s">
        <v>28</v>
      </c>
      <c r="F15180" s="22" t="s">
        <v>31</v>
      </c>
      <c r="G15180" s="1">
        <v>19000</v>
      </c>
    </row>
    <row r="15181" spans="2:7">
      <c r="B15181" s="22" t="s">
        <v>281</v>
      </c>
      <c r="C15181" s="22" t="s">
        <v>7</v>
      </c>
      <c r="D15181" s="22" t="s">
        <v>7</v>
      </c>
      <c r="E15181" s="22" t="s">
        <v>28</v>
      </c>
      <c r="F15181" s="22" t="s">
        <v>33</v>
      </c>
      <c r="G15181" s="1">
        <v>3394.79</v>
      </c>
    </row>
    <row r="15182" spans="2:7">
      <c r="B15182" s="22" t="s">
        <v>281</v>
      </c>
      <c r="C15182" s="22" t="s">
        <v>7</v>
      </c>
      <c r="D15182" s="22" t="s">
        <v>7</v>
      </c>
      <c r="E15182" s="22" t="s">
        <v>34</v>
      </c>
      <c r="F15182" s="22" t="s">
        <v>38</v>
      </c>
      <c r="G15182" s="1">
        <v>120</v>
      </c>
    </row>
    <row r="15183" spans="2:7">
      <c r="B15183" s="22" t="s">
        <v>281</v>
      </c>
      <c r="C15183" s="22" t="s">
        <v>7</v>
      </c>
      <c r="D15183" s="22" t="s">
        <v>7</v>
      </c>
      <c r="E15183" s="22" t="s">
        <v>34</v>
      </c>
      <c r="F15183" s="22" t="s">
        <v>55</v>
      </c>
      <c r="G15183" s="1">
        <v>185</v>
      </c>
    </row>
    <row r="15184" spans="2:7">
      <c r="B15184" s="22" t="s">
        <v>281</v>
      </c>
      <c r="C15184" s="22" t="s">
        <v>7</v>
      </c>
      <c r="D15184" s="22" t="s">
        <v>7</v>
      </c>
      <c r="E15184" s="22" t="s">
        <v>34</v>
      </c>
      <c r="F15184" s="22" t="s">
        <v>56</v>
      </c>
      <c r="G15184" s="1">
        <v>75000</v>
      </c>
    </row>
    <row r="15185" spans="2:7">
      <c r="B15185" s="22" t="s">
        <v>281</v>
      </c>
      <c r="C15185" s="22" t="s">
        <v>7</v>
      </c>
      <c r="D15185" s="22" t="s">
        <v>7</v>
      </c>
      <c r="E15185" s="22" t="s">
        <v>34</v>
      </c>
      <c r="F15185" s="22" t="s">
        <v>58</v>
      </c>
      <c r="G15185" s="1">
        <v>1084</v>
      </c>
    </row>
    <row r="15186" spans="2:7">
      <c r="B15186" s="22" t="s">
        <v>281</v>
      </c>
      <c r="C15186" s="22" t="s">
        <v>7</v>
      </c>
      <c r="D15186" s="22" t="s">
        <v>7</v>
      </c>
      <c r="E15186" s="22" t="s">
        <v>59</v>
      </c>
      <c r="F15186" s="22" t="s">
        <v>55</v>
      </c>
      <c r="G15186" s="1">
        <v>274.52999999999997</v>
      </c>
    </row>
    <row r="15187" spans="2:7">
      <c r="B15187" s="22" t="s">
        <v>282</v>
      </c>
      <c r="C15187" s="22" t="s">
        <v>7</v>
      </c>
      <c r="D15187" s="22" t="s">
        <v>5</v>
      </c>
      <c r="E15187" s="22" t="s">
        <v>5</v>
      </c>
      <c r="F15187" s="22" t="s">
        <v>6</v>
      </c>
      <c r="G15187" s="1">
        <v>57924.69</v>
      </c>
    </row>
    <row r="15188" spans="2:7">
      <c r="B15188" s="22" t="s">
        <v>282</v>
      </c>
      <c r="C15188" s="22" t="s">
        <v>7</v>
      </c>
      <c r="D15188" s="22" t="s">
        <v>5</v>
      </c>
      <c r="E15188" s="22" t="s">
        <v>7</v>
      </c>
      <c r="F15188" s="22" t="s">
        <v>6</v>
      </c>
      <c r="G15188" s="1">
        <v>-85381.74</v>
      </c>
    </row>
    <row r="15189" spans="2:7">
      <c r="B15189" s="22" t="s">
        <v>282</v>
      </c>
      <c r="C15189" s="22" t="s">
        <v>7</v>
      </c>
      <c r="D15189" s="22" t="s">
        <v>5</v>
      </c>
      <c r="E15189" s="22" t="s">
        <v>8</v>
      </c>
      <c r="F15189" s="22" t="s">
        <v>9</v>
      </c>
      <c r="G15189" s="1">
        <v>1627803.01</v>
      </c>
    </row>
    <row r="15190" spans="2:7">
      <c r="B15190" s="22" t="s">
        <v>282</v>
      </c>
      <c r="C15190" s="22" t="s">
        <v>7</v>
      </c>
      <c r="D15190" s="22" t="s">
        <v>5</v>
      </c>
      <c r="E15190" s="22" t="s">
        <v>8</v>
      </c>
      <c r="F15190" s="22" t="s">
        <v>10</v>
      </c>
      <c r="G15190" s="1">
        <v>8287.77</v>
      </c>
    </row>
    <row r="15191" spans="2:7">
      <c r="B15191" s="22" t="s">
        <v>282</v>
      </c>
      <c r="C15191" s="22" t="s">
        <v>7</v>
      </c>
      <c r="D15191" s="22" t="s">
        <v>5</v>
      </c>
      <c r="E15191" s="22" t="s">
        <v>8</v>
      </c>
      <c r="F15191" s="22" t="s">
        <v>11</v>
      </c>
      <c r="G15191" s="1">
        <v>10701.92</v>
      </c>
    </row>
    <row r="15192" spans="2:7">
      <c r="B15192" s="22" t="s">
        <v>282</v>
      </c>
      <c r="C15192" s="22" t="s">
        <v>7</v>
      </c>
      <c r="D15192" s="22" t="s">
        <v>5</v>
      </c>
      <c r="E15192" s="22" t="s">
        <v>8</v>
      </c>
      <c r="F15192" s="22" t="s">
        <v>13</v>
      </c>
      <c r="G15192" s="1">
        <v>16117.8</v>
      </c>
    </row>
    <row r="15193" spans="2:7">
      <c r="B15193" s="22" t="s">
        <v>282</v>
      </c>
      <c r="C15193" s="22" t="s">
        <v>7</v>
      </c>
      <c r="D15193" s="22" t="s">
        <v>5</v>
      </c>
      <c r="E15193" s="22" t="s">
        <v>8</v>
      </c>
      <c r="F15193" s="22" t="s">
        <v>70</v>
      </c>
      <c r="G15193" s="1">
        <v>11010</v>
      </c>
    </row>
    <row r="15194" spans="2:7">
      <c r="B15194" s="22" t="s">
        <v>282</v>
      </c>
      <c r="C15194" s="22" t="s">
        <v>7</v>
      </c>
      <c r="D15194" s="22" t="s">
        <v>5</v>
      </c>
      <c r="E15194" s="22" t="s">
        <v>14</v>
      </c>
      <c r="F15194" s="22" t="s">
        <v>9</v>
      </c>
      <c r="G15194" s="1">
        <v>619107.78</v>
      </c>
    </row>
    <row r="15195" spans="2:7">
      <c r="B15195" s="22" t="s">
        <v>282</v>
      </c>
      <c r="C15195" s="22" t="s">
        <v>7</v>
      </c>
      <c r="D15195" s="22" t="s">
        <v>5</v>
      </c>
      <c r="E15195" s="22" t="s">
        <v>14</v>
      </c>
      <c r="F15195" s="22" t="s">
        <v>10</v>
      </c>
      <c r="G15195" s="1">
        <v>39821.25</v>
      </c>
    </row>
    <row r="15196" spans="2:7">
      <c r="B15196" s="22" t="s">
        <v>282</v>
      </c>
      <c r="C15196" s="22" t="s">
        <v>7</v>
      </c>
      <c r="D15196" s="22" t="s">
        <v>5</v>
      </c>
      <c r="E15196" s="22" t="s">
        <v>14</v>
      </c>
      <c r="F15196" s="22" t="s">
        <v>11</v>
      </c>
      <c r="G15196" s="1">
        <v>650.15</v>
      </c>
    </row>
    <row r="15197" spans="2:7">
      <c r="B15197" s="22" t="s">
        <v>282</v>
      </c>
      <c r="C15197" s="22" t="s">
        <v>7</v>
      </c>
      <c r="D15197" s="22" t="s">
        <v>5</v>
      </c>
      <c r="E15197" s="22" t="s">
        <v>14</v>
      </c>
      <c r="F15197" s="22" t="s">
        <v>13</v>
      </c>
      <c r="G15197" s="1">
        <v>2943.89</v>
      </c>
    </row>
    <row r="15198" spans="2:7">
      <c r="B15198" s="22" t="s">
        <v>282</v>
      </c>
      <c r="C15198" s="22" t="s">
        <v>7</v>
      </c>
      <c r="D15198" s="22" t="s">
        <v>5</v>
      </c>
      <c r="E15198" s="22" t="s">
        <v>15</v>
      </c>
      <c r="F15198" s="22" t="s">
        <v>17</v>
      </c>
      <c r="G15198" s="1">
        <v>125635.02</v>
      </c>
    </row>
    <row r="15199" spans="2:7">
      <c r="B15199" s="22" t="s">
        <v>282</v>
      </c>
      <c r="C15199" s="22" t="s">
        <v>7</v>
      </c>
      <c r="D15199" s="22" t="s">
        <v>5</v>
      </c>
      <c r="E15199" s="22" t="s">
        <v>15</v>
      </c>
      <c r="F15199" s="22" t="s">
        <v>18</v>
      </c>
      <c r="G15199" s="1">
        <v>49535.08</v>
      </c>
    </row>
    <row r="15200" spans="2:7">
      <c r="B15200" s="22" t="s">
        <v>282</v>
      </c>
      <c r="C15200" s="22" t="s">
        <v>7</v>
      </c>
      <c r="D15200" s="22" t="s">
        <v>5</v>
      </c>
      <c r="E15200" s="22" t="s">
        <v>15</v>
      </c>
      <c r="F15200" s="22" t="s">
        <v>19</v>
      </c>
      <c r="G15200" s="1">
        <v>251259.7</v>
      </c>
    </row>
    <row r="15201" spans="2:7">
      <c r="B15201" s="22" t="s">
        <v>282</v>
      </c>
      <c r="C15201" s="22" t="s">
        <v>7</v>
      </c>
      <c r="D15201" s="22" t="s">
        <v>5</v>
      </c>
      <c r="E15201" s="22" t="s">
        <v>15</v>
      </c>
      <c r="F15201" s="22" t="s">
        <v>20</v>
      </c>
      <c r="G15201" s="1">
        <v>83018.720000000001</v>
      </c>
    </row>
    <row r="15202" spans="2:7">
      <c r="B15202" s="22" t="s">
        <v>282</v>
      </c>
      <c r="C15202" s="22" t="s">
        <v>7</v>
      </c>
      <c r="D15202" s="22" t="s">
        <v>5</v>
      </c>
      <c r="E15202" s="22" t="s">
        <v>15</v>
      </c>
      <c r="F15202" s="22" t="s">
        <v>21</v>
      </c>
      <c r="G15202" s="1">
        <v>3271.97</v>
      </c>
    </row>
    <row r="15203" spans="2:7">
      <c r="B15203" s="22" t="s">
        <v>282</v>
      </c>
      <c r="C15203" s="22" t="s">
        <v>7</v>
      </c>
      <c r="D15203" s="22" t="s">
        <v>5</v>
      </c>
      <c r="E15203" s="22" t="s">
        <v>15</v>
      </c>
      <c r="F15203" s="22" t="s">
        <v>22</v>
      </c>
      <c r="G15203" s="1">
        <v>1396.31</v>
      </c>
    </row>
    <row r="15204" spans="2:7">
      <c r="B15204" s="22" t="s">
        <v>282</v>
      </c>
      <c r="C15204" s="22" t="s">
        <v>7</v>
      </c>
      <c r="D15204" s="22" t="s">
        <v>5</v>
      </c>
      <c r="E15204" s="22" t="s">
        <v>15</v>
      </c>
      <c r="F15204" s="22" t="s">
        <v>23</v>
      </c>
      <c r="G15204" s="1">
        <v>8503.84</v>
      </c>
    </row>
    <row r="15205" spans="2:7">
      <c r="B15205" s="22" t="s">
        <v>282</v>
      </c>
      <c r="C15205" s="22" t="s">
        <v>7</v>
      </c>
      <c r="D15205" s="22" t="s">
        <v>5</v>
      </c>
      <c r="E15205" s="22" t="s">
        <v>15</v>
      </c>
      <c r="F15205" s="22" t="s">
        <v>24</v>
      </c>
      <c r="G15205" s="1">
        <v>12785.23</v>
      </c>
    </row>
    <row r="15206" spans="2:7">
      <c r="B15206" s="22" t="s">
        <v>282</v>
      </c>
      <c r="C15206" s="22" t="s">
        <v>7</v>
      </c>
      <c r="D15206" s="22" t="s">
        <v>5</v>
      </c>
      <c r="E15206" s="22" t="s">
        <v>15</v>
      </c>
      <c r="F15206" s="22" t="s">
        <v>25</v>
      </c>
      <c r="G15206" s="1">
        <v>279274.46999999997</v>
      </c>
    </row>
    <row r="15207" spans="2:7">
      <c r="B15207" s="22" t="s">
        <v>282</v>
      </c>
      <c r="C15207" s="22" t="s">
        <v>7</v>
      </c>
      <c r="D15207" s="22" t="s">
        <v>5</v>
      </c>
      <c r="E15207" s="22" t="s">
        <v>15</v>
      </c>
      <c r="F15207" s="22" t="s">
        <v>26</v>
      </c>
      <c r="G15207" s="1">
        <v>249614.82</v>
      </c>
    </row>
    <row r="15208" spans="2:7">
      <c r="B15208" s="22" t="s">
        <v>282</v>
      </c>
      <c r="C15208" s="22" t="s">
        <v>7</v>
      </c>
      <c r="D15208" s="22" t="s">
        <v>5</v>
      </c>
      <c r="E15208" s="22" t="s">
        <v>28</v>
      </c>
      <c r="F15208" s="22" t="s">
        <v>29</v>
      </c>
      <c r="G15208" s="1">
        <v>197134.5</v>
      </c>
    </row>
    <row r="15209" spans="2:7">
      <c r="B15209" s="22" t="s">
        <v>282</v>
      </c>
      <c r="C15209" s="22" t="s">
        <v>7</v>
      </c>
      <c r="D15209" s="22" t="s">
        <v>5</v>
      </c>
      <c r="E15209" s="22" t="s">
        <v>28</v>
      </c>
      <c r="F15209" s="22" t="s">
        <v>30</v>
      </c>
      <c r="G15209" s="1">
        <v>23322.76</v>
      </c>
    </row>
    <row r="15210" spans="2:7">
      <c r="B15210" s="22" t="s">
        <v>282</v>
      </c>
      <c r="C15210" s="22" t="s">
        <v>7</v>
      </c>
      <c r="D15210" s="22" t="s">
        <v>5</v>
      </c>
      <c r="E15210" s="22" t="s">
        <v>28</v>
      </c>
      <c r="F15210" s="22" t="s">
        <v>31</v>
      </c>
      <c r="G15210" s="1">
        <v>54542.3</v>
      </c>
    </row>
    <row r="15211" spans="2:7">
      <c r="B15211" s="22" t="s">
        <v>282</v>
      </c>
      <c r="C15211" s="22" t="s">
        <v>7</v>
      </c>
      <c r="D15211" s="22" t="s">
        <v>5</v>
      </c>
      <c r="E15211" s="22" t="s">
        <v>28</v>
      </c>
      <c r="F15211" s="22" t="s">
        <v>32</v>
      </c>
      <c r="G15211" s="1">
        <v>8485.5</v>
      </c>
    </row>
    <row r="15212" spans="2:7">
      <c r="B15212" s="22" t="s">
        <v>282</v>
      </c>
      <c r="C15212" s="22" t="s">
        <v>7</v>
      </c>
      <c r="D15212" s="22" t="s">
        <v>5</v>
      </c>
      <c r="E15212" s="22" t="s">
        <v>28</v>
      </c>
      <c r="F15212" s="22" t="s">
        <v>33</v>
      </c>
      <c r="G15212" s="1">
        <v>63463.41</v>
      </c>
    </row>
    <row r="15213" spans="2:7">
      <c r="B15213" s="22" t="s">
        <v>282</v>
      </c>
      <c r="C15213" s="22" t="s">
        <v>7</v>
      </c>
      <c r="D15213" s="22" t="s">
        <v>5</v>
      </c>
      <c r="E15213" s="22" t="s">
        <v>34</v>
      </c>
      <c r="F15213" s="22" t="s">
        <v>35</v>
      </c>
      <c r="G15213" s="1">
        <v>1787.36</v>
      </c>
    </row>
    <row r="15214" spans="2:7">
      <c r="B15214" s="22" t="s">
        <v>282</v>
      </c>
      <c r="C15214" s="22" t="s">
        <v>7</v>
      </c>
      <c r="D15214" s="22" t="s">
        <v>5</v>
      </c>
      <c r="E15214" s="22" t="s">
        <v>34</v>
      </c>
      <c r="F15214" s="22" t="s">
        <v>36</v>
      </c>
      <c r="G15214" s="1">
        <v>7785.1</v>
      </c>
    </row>
    <row r="15215" spans="2:7">
      <c r="B15215" s="22" t="s">
        <v>282</v>
      </c>
      <c r="C15215" s="22" t="s">
        <v>7</v>
      </c>
      <c r="D15215" s="22" t="s">
        <v>5</v>
      </c>
      <c r="E15215" s="22" t="s">
        <v>34</v>
      </c>
      <c r="F15215" s="22" t="s">
        <v>38</v>
      </c>
      <c r="G15215" s="1">
        <v>27594.15</v>
      </c>
    </row>
    <row r="15216" spans="2:7">
      <c r="B15216" s="22" t="s">
        <v>282</v>
      </c>
      <c r="C15216" s="22" t="s">
        <v>7</v>
      </c>
      <c r="D15216" s="22" t="s">
        <v>5</v>
      </c>
      <c r="E15216" s="22" t="s">
        <v>34</v>
      </c>
      <c r="F15216" s="22" t="s">
        <v>39</v>
      </c>
      <c r="G15216" s="1">
        <v>46223.68</v>
      </c>
    </row>
    <row r="15217" spans="2:7">
      <c r="B15217" s="22" t="s">
        <v>282</v>
      </c>
      <c r="C15217" s="22" t="s">
        <v>7</v>
      </c>
      <c r="D15217" s="22" t="s">
        <v>5</v>
      </c>
      <c r="E15217" s="22" t="s">
        <v>34</v>
      </c>
      <c r="F15217" s="22" t="s">
        <v>40</v>
      </c>
      <c r="G15217" s="1">
        <v>1829</v>
      </c>
    </row>
    <row r="15218" spans="2:7">
      <c r="B15218" s="22" t="s">
        <v>282</v>
      </c>
      <c r="C15218" s="22" t="s">
        <v>7</v>
      </c>
      <c r="D15218" s="22" t="s">
        <v>5</v>
      </c>
      <c r="E15218" s="22" t="s">
        <v>34</v>
      </c>
      <c r="F15218" s="22" t="s">
        <v>42</v>
      </c>
      <c r="G15218" s="1">
        <v>3536.07</v>
      </c>
    </row>
    <row r="15219" spans="2:7">
      <c r="B15219" s="22" t="s">
        <v>282</v>
      </c>
      <c r="C15219" s="22" t="s">
        <v>7</v>
      </c>
      <c r="D15219" s="22" t="s">
        <v>5</v>
      </c>
      <c r="E15219" s="22" t="s">
        <v>34</v>
      </c>
      <c r="F15219" s="22" t="s">
        <v>43</v>
      </c>
      <c r="G15219" s="1">
        <v>546.61</v>
      </c>
    </row>
    <row r="15220" spans="2:7">
      <c r="B15220" s="22" t="s">
        <v>282</v>
      </c>
      <c r="C15220" s="22" t="s">
        <v>7</v>
      </c>
      <c r="D15220" s="22" t="s">
        <v>5</v>
      </c>
      <c r="E15220" s="22" t="s">
        <v>34</v>
      </c>
      <c r="F15220" s="22" t="s">
        <v>45</v>
      </c>
      <c r="G15220" s="1">
        <v>5435.54</v>
      </c>
    </row>
    <row r="15221" spans="2:7">
      <c r="B15221" s="22" t="s">
        <v>282</v>
      </c>
      <c r="C15221" s="22" t="s">
        <v>7</v>
      </c>
      <c r="D15221" s="22" t="s">
        <v>5</v>
      </c>
      <c r="E15221" s="22" t="s">
        <v>34</v>
      </c>
      <c r="F15221" s="22" t="s">
        <v>46</v>
      </c>
      <c r="G15221" s="1">
        <v>9201.08</v>
      </c>
    </row>
    <row r="15222" spans="2:7">
      <c r="B15222" s="22" t="s">
        <v>282</v>
      </c>
      <c r="C15222" s="22" t="s">
        <v>7</v>
      </c>
      <c r="D15222" s="22" t="s">
        <v>5</v>
      </c>
      <c r="E15222" s="22" t="s">
        <v>34</v>
      </c>
      <c r="F15222" s="22" t="s">
        <v>47</v>
      </c>
      <c r="G15222" s="1">
        <v>22212.52</v>
      </c>
    </row>
    <row r="15223" spans="2:7">
      <c r="B15223" s="22" t="s">
        <v>282</v>
      </c>
      <c r="C15223" s="22" t="s">
        <v>7</v>
      </c>
      <c r="D15223" s="22" t="s">
        <v>5</v>
      </c>
      <c r="E15223" s="22" t="s">
        <v>34</v>
      </c>
      <c r="F15223" s="22" t="s">
        <v>48</v>
      </c>
      <c r="G15223" s="1">
        <v>4241.91</v>
      </c>
    </row>
    <row r="15224" spans="2:7">
      <c r="B15224" s="22" t="s">
        <v>282</v>
      </c>
      <c r="C15224" s="22" t="s">
        <v>7</v>
      </c>
      <c r="D15224" s="22" t="s">
        <v>5</v>
      </c>
      <c r="E15224" s="22" t="s">
        <v>34</v>
      </c>
      <c r="F15224" s="22" t="s">
        <v>74</v>
      </c>
      <c r="G15224" s="1">
        <v>6200</v>
      </c>
    </row>
    <row r="15225" spans="2:7">
      <c r="B15225" s="22" t="s">
        <v>282</v>
      </c>
      <c r="C15225" s="22" t="s">
        <v>7</v>
      </c>
      <c r="D15225" s="22" t="s">
        <v>5</v>
      </c>
      <c r="E15225" s="22" t="s">
        <v>34</v>
      </c>
      <c r="F15225" s="22" t="s">
        <v>75</v>
      </c>
      <c r="G15225" s="1">
        <v>10362.66</v>
      </c>
    </row>
    <row r="15226" spans="2:7">
      <c r="B15226" s="22" t="s">
        <v>282</v>
      </c>
      <c r="C15226" s="22" t="s">
        <v>7</v>
      </c>
      <c r="D15226" s="22" t="s">
        <v>5</v>
      </c>
      <c r="E15226" s="22" t="s">
        <v>34</v>
      </c>
      <c r="F15226" s="22" t="s">
        <v>66</v>
      </c>
      <c r="G15226" s="1">
        <v>53519.14</v>
      </c>
    </row>
    <row r="15227" spans="2:7">
      <c r="B15227" s="22" t="s">
        <v>282</v>
      </c>
      <c r="C15227" s="22" t="s">
        <v>7</v>
      </c>
      <c r="D15227" s="22" t="s">
        <v>5</v>
      </c>
      <c r="E15227" s="22" t="s">
        <v>34</v>
      </c>
      <c r="F15227" s="22" t="s">
        <v>85</v>
      </c>
      <c r="G15227" s="1">
        <v>661.43</v>
      </c>
    </row>
    <row r="15228" spans="2:7">
      <c r="B15228" s="22" t="s">
        <v>282</v>
      </c>
      <c r="C15228" s="22" t="s">
        <v>7</v>
      </c>
      <c r="D15228" s="22" t="s">
        <v>5</v>
      </c>
      <c r="E15228" s="22" t="s">
        <v>34</v>
      </c>
      <c r="F15228" s="22" t="s">
        <v>49</v>
      </c>
      <c r="G15228" s="1">
        <v>92314.57</v>
      </c>
    </row>
    <row r="15229" spans="2:7">
      <c r="B15229" s="22" t="s">
        <v>282</v>
      </c>
      <c r="C15229" s="22" t="s">
        <v>7</v>
      </c>
      <c r="D15229" s="22" t="s">
        <v>5</v>
      </c>
      <c r="E15229" s="22" t="s">
        <v>34</v>
      </c>
      <c r="F15229" s="22" t="s">
        <v>50</v>
      </c>
      <c r="G15229" s="1">
        <v>30696.13</v>
      </c>
    </row>
    <row r="15230" spans="2:7">
      <c r="B15230" s="22" t="s">
        <v>282</v>
      </c>
      <c r="C15230" s="22" t="s">
        <v>7</v>
      </c>
      <c r="D15230" s="22" t="s">
        <v>5</v>
      </c>
      <c r="E15230" s="22" t="s">
        <v>34</v>
      </c>
      <c r="F15230" s="22" t="s">
        <v>51</v>
      </c>
      <c r="G15230" s="1">
        <v>1242.79</v>
      </c>
    </row>
    <row r="15231" spans="2:7">
      <c r="B15231" s="22" t="s">
        <v>282</v>
      </c>
      <c r="C15231" s="22" t="s">
        <v>7</v>
      </c>
      <c r="D15231" s="22" t="s">
        <v>5</v>
      </c>
      <c r="E15231" s="22" t="s">
        <v>34</v>
      </c>
      <c r="F15231" s="22" t="s">
        <v>52</v>
      </c>
      <c r="G15231" s="1">
        <v>527.24</v>
      </c>
    </row>
    <row r="15232" spans="2:7">
      <c r="B15232" s="22" t="s">
        <v>282</v>
      </c>
      <c r="C15232" s="22" t="s">
        <v>7</v>
      </c>
      <c r="D15232" s="22" t="s">
        <v>5</v>
      </c>
      <c r="E15232" s="22" t="s">
        <v>34</v>
      </c>
      <c r="F15232" s="22" t="s">
        <v>53</v>
      </c>
      <c r="G15232" s="1">
        <v>35623.08</v>
      </c>
    </row>
    <row r="15233" spans="2:7">
      <c r="B15233" s="22" t="s">
        <v>282</v>
      </c>
      <c r="C15233" s="22" t="s">
        <v>7</v>
      </c>
      <c r="D15233" s="22" t="s">
        <v>5</v>
      </c>
      <c r="E15233" s="22" t="s">
        <v>34</v>
      </c>
      <c r="F15233" s="22" t="s">
        <v>55</v>
      </c>
      <c r="G15233" s="1">
        <v>945.62</v>
      </c>
    </row>
    <row r="15234" spans="2:7">
      <c r="B15234" s="22" t="s">
        <v>282</v>
      </c>
      <c r="C15234" s="22" t="s">
        <v>7</v>
      </c>
      <c r="D15234" s="22" t="s">
        <v>5</v>
      </c>
      <c r="E15234" s="22" t="s">
        <v>34</v>
      </c>
      <c r="F15234" s="22" t="s">
        <v>56</v>
      </c>
      <c r="G15234" s="1">
        <v>53643.19</v>
      </c>
    </row>
    <row r="15235" spans="2:7">
      <c r="B15235" s="22" t="s">
        <v>282</v>
      </c>
      <c r="C15235" s="22" t="s">
        <v>7</v>
      </c>
      <c r="D15235" s="22" t="s">
        <v>5</v>
      </c>
      <c r="E15235" s="22" t="s">
        <v>34</v>
      </c>
      <c r="F15235" s="22" t="s">
        <v>57</v>
      </c>
      <c r="G15235" s="1">
        <v>75125.539999999994</v>
      </c>
    </row>
    <row r="15236" spans="2:7">
      <c r="B15236" s="22" t="s">
        <v>282</v>
      </c>
      <c r="C15236" s="22" t="s">
        <v>7</v>
      </c>
      <c r="D15236" s="22" t="s">
        <v>5</v>
      </c>
      <c r="E15236" s="22" t="s">
        <v>34</v>
      </c>
      <c r="F15236" s="22" t="s">
        <v>91</v>
      </c>
      <c r="G15236" s="1">
        <v>102.22</v>
      </c>
    </row>
    <row r="15237" spans="2:7">
      <c r="B15237" s="22" t="s">
        <v>282</v>
      </c>
      <c r="C15237" s="22" t="s">
        <v>7</v>
      </c>
      <c r="D15237" s="22" t="s">
        <v>5</v>
      </c>
      <c r="E15237" s="22" t="s">
        <v>34</v>
      </c>
      <c r="F15237" s="22" t="s">
        <v>94</v>
      </c>
      <c r="G15237" s="1">
        <v>14258.19</v>
      </c>
    </row>
    <row r="15238" spans="2:7">
      <c r="B15238" s="22" t="s">
        <v>282</v>
      </c>
      <c r="C15238" s="22" t="s">
        <v>7</v>
      </c>
      <c r="D15238" s="22" t="s">
        <v>5</v>
      </c>
      <c r="E15238" s="22" t="s">
        <v>34</v>
      </c>
      <c r="F15238" s="22" t="s">
        <v>58</v>
      </c>
      <c r="G15238" s="1">
        <v>8794.5400000000009</v>
      </c>
    </row>
    <row r="15239" spans="2:7">
      <c r="B15239" s="22" t="s">
        <v>282</v>
      </c>
      <c r="C15239" s="22" t="s">
        <v>7</v>
      </c>
      <c r="D15239" s="22" t="s">
        <v>5</v>
      </c>
      <c r="E15239" s="22" t="s">
        <v>59</v>
      </c>
      <c r="F15239" s="22" t="s">
        <v>55</v>
      </c>
      <c r="G15239" s="1">
        <v>6149.95</v>
      </c>
    </row>
    <row r="15240" spans="2:7">
      <c r="B15240" s="22" t="s">
        <v>282</v>
      </c>
      <c r="C15240" s="22" t="s">
        <v>7</v>
      </c>
      <c r="D15240" s="22" t="s">
        <v>7</v>
      </c>
      <c r="E15240" s="22" t="s">
        <v>5</v>
      </c>
      <c r="F15240" s="22" t="s">
        <v>6</v>
      </c>
      <c r="G15240" s="1">
        <v>37293.33</v>
      </c>
    </row>
    <row r="15241" spans="2:7">
      <c r="B15241" s="22" t="s">
        <v>282</v>
      </c>
      <c r="C15241" s="22" t="s">
        <v>7</v>
      </c>
      <c r="D15241" s="22" t="s">
        <v>7</v>
      </c>
      <c r="E15241" s="22" t="s">
        <v>7</v>
      </c>
      <c r="F15241" s="22" t="s">
        <v>6</v>
      </c>
      <c r="G15241" s="1">
        <v>-9836.2800000000007</v>
      </c>
    </row>
    <row r="15242" spans="2:7">
      <c r="B15242" s="22" t="s">
        <v>282</v>
      </c>
      <c r="C15242" s="22" t="s">
        <v>7</v>
      </c>
      <c r="D15242" s="22" t="s">
        <v>7</v>
      </c>
      <c r="E15242" s="22" t="s">
        <v>8</v>
      </c>
      <c r="F15242" s="22" t="s">
        <v>9</v>
      </c>
      <c r="G15242" s="1">
        <v>62718.06</v>
      </c>
    </row>
    <row r="15243" spans="2:7">
      <c r="B15243" s="22" t="s">
        <v>282</v>
      </c>
      <c r="C15243" s="22" t="s">
        <v>7</v>
      </c>
      <c r="D15243" s="22" t="s">
        <v>7</v>
      </c>
      <c r="E15243" s="22" t="s">
        <v>8</v>
      </c>
      <c r="F15243" s="22" t="s">
        <v>10</v>
      </c>
      <c r="G15243" s="1">
        <v>1159</v>
      </c>
    </row>
    <row r="15244" spans="2:7">
      <c r="B15244" s="22" t="s">
        <v>282</v>
      </c>
      <c r="C15244" s="22" t="s">
        <v>7</v>
      </c>
      <c r="D15244" s="22" t="s">
        <v>7</v>
      </c>
      <c r="E15244" s="22" t="s">
        <v>8</v>
      </c>
      <c r="F15244" s="22" t="s">
        <v>11</v>
      </c>
      <c r="G15244" s="1">
        <v>28955.85</v>
      </c>
    </row>
    <row r="15245" spans="2:7">
      <c r="B15245" s="22" t="s">
        <v>282</v>
      </c>
      <c r="C15245" s="22" t="s">
        <v>7</v>
      </c>
      <c r="D15245" s="22" t="s">
        <v>7</v>
      </c>
      <c r="E15245" s="22" t="s">
        <v>8</v>
      </c>
      <c r="F15245" s="22" t="s">
        <v>12</v>
      </c>
      <c r="G15245" s="1">
        <v>1000</v>
      </c>
    </row>
    <row r="15246" spans="2:7">
      <c r="B15246" s="22" t="s">
        <v>282</v>
      </c>
      <c r="C15246" s="22" t="s">
        <v>7</v>
      </c>
      <c r="D15246" s="22" t="s">
        <v>7</v>
      </c>
      <c r="E15246" s="22" t="s">
        <v>8</v>
      </c>
      <c r="F15246" s="22" t="s">
        <v>13</v>
      </c>
      <c r="G15246" s="1">
        <v>3161.69</v>
      </c>
    </row>
    <row r="15247" spans="2:7">
      <c r="B15247" s="22" t="s">
        <v>282</v>
      </c>
      <c r="C15247" s="22" t="s">
        <v>7</v>
      </c>
      <c r="D15247" s="22" t="s">
        <v>7</v>
      </c>
      <c r="E15247" s="22" t="s">
        <v>14</v>
      </c>
      <c r="F15247" s="22" t="s">
        <v>9</v>
      </c>
      <c r="G15247" s="1">
        <v>245504.1</v>
      </c>
    </row>
    <row r="15248" spans="2:7">
      <c r="B15248" s="22" t="s">
        <v>282</v>
      </c>
      <c r="C15248" s="22" t="s">
        <v>7</v>
      </c>
      <c r="D15248" s="22" t="s">
        <v>7</v>
      </c>
      <c r="E15248" s="22" t="s">
        <v>14</v>
      </c>
      <c r="F15248" s="22" t="s">
        <v>10</v>
      </c>
      <c r="G15248" s="1">
        <v>985.51</v>
      </c>
    </row>
    <row r="15249" spans="2:7">
      <c r="B15249" s="22" t="s">
        <v>282</v>
      </c>
      <c r="C15249" s="22" t="s">
        <v>7</v>
      </c>
      <c r="D15249" s="22" t="s">
        <v>7</v>
      </c>
      <c r="E15249" s="22" t="s">
        <v>14</v>
      </c>
      <c r="F15249" s="22" t="s">
        <v>13</v>
      </c>
      <c r="G15249" s="1">
        <v>1125.6199999999999</v>
      </c>
    </row>
    <row r="15250" spans="2:7">
      <c r="B15250" s="22" t="s">
        <v>282</v>
      </c>
      <c r="C15250" s="22" t="s">
        <v>7</v>
      </c>
      <c r="D15250" s="22" t="s">
        <v>7</v>
      </c>
      <c r="E15250" s="22" t="s">
        <v>15</v>
      </c>
      <c r="F15250" s="22" t="s">
        <v>17</v>
      </c>
      <c r="G15250" s="1">
        <v>7352.92</v>
      </c>
    </row>
    <row r="15251" spans="2:7">
      <c r="B15251" s="22" t="s">
        <v>282</v>
      </c>
      <c r="C15251" s="22" t="s">
        <v>7</v>
      </c>
      <c r="D15251" s="22" t="s">
        <v>7</v>
      </c>
      <c r="E15251" s="22" t="s">
        <v>15</v>
      </c>
      <c r="F15251" s="22" t="s">
        <v>18</v>
      </c>
      <c r="G15251" s="1">
        <v>18813.57</v>
      </c>
    </row>
    <row r="15252" spans="2:7">
      <c r="B15252" s="22" t="s">
        <v>282</v>
      </c>
      <c r="C15252" s="22" t="s">
        <v>7</v>
      </c>
      <c r="D15252" s="22" t="s">
        <v>7</v>
      </c>
      <c r="E15252" s="22" t="s">
        <v>15</v>
      </c>
      <c r="F15252" s="22" t="s">
        <v>19</v>
      </c>
      <c r="G15252" s="1">
        <v>10619.43</v>
      </c>
    </row>
    <row r="15253" spans="2:7">
      <c r="B15253" s="22" t="s">
        <v>282</v>
      </c>
      <c r="C15253" s="22" t="s">
        <v>7</v>
      </c>
      <c r="D15253" s="22" t="s">
        <v>7</v>
      </c>
      <c r="E15253" s="22" t="s">
        <v>15</v>
      </c>
      <c r="F15253" s="22" t="s">
        <v>20</v>
      </c>
      <c r="G15253" s="1">
        <v>24624.38</v>
      </c>
    </row>
    <row r="15254" spans="2:7">
      <c r="B15254" s="22" t="s">
        <v>282</v>
      </c>
      <c r="C15254" s="22" t="s">
        <v>7</v>
      </c>
      <c r="D15254" s="22" t="s">
        <v>7</v>
      </c>
      <c r="E15254" s="22" t="s">
        <v>15</v>
      </c>
      <c r="F15254" s="22" t="s">
        <v>21</v>
      </c>
      <c r="G15254" s="1">
        <v>197.73</v>
      </c>
    </row>
    <row r="15255" spans="2:7">
      <c r="B15255" s="22" t="s">
        <v>282</v>
      </c>
      <c r="C15255" s="22" t="s">
        <v>7</v>
      </c>
      <c r="D15255" s="22" t="s">
        <v>7</v>
      </c>
      <c r="E15255" s="22" t="s">
        <v>15</v>
      </c>
      <c r="F15255" s="22" t="s">
        <v>22</v>
      </c>
      <c r="G15255" s="1">
        <v>507.75</v>
      </c>
    </row>
    <row r="15256" spans="2:7">
      <c r="B15256" s="22" t="s">
        <v>282</v>
      </c>
      <c r="C15256" s="22" t="s">
        <v>7</v>
      </c>
      <c r="D15256" s="22" t="s">
        <v>7</v>
      </c>
      <c r="E15256" s="22" t="s">
        <v>15</v>
      </c>
      <c r="F15256" s="22" t="s">
        <v>23</v>
      </c>
      <c r="G15256" s="1">
        <v>441.5</v>
      </c>
    </row>
    <row r="15257" spans="2:7">
      <c r="B15257" s="22" t="s">
        <v>282</v>
      </c>
      <c r="C15257" s="22" t="s">
        <v>7</v>
      </c>
      <c r="D15257" s="22" t="s">
        <v>7</v>
      </c>
      <c r="E15257" s="22" t="s">
        <v>15</v>
      </c>
      <c r="F15257" s="22" t="s">
        <v>24</v>
      </c>
      <c r="G15257" s="1">
        <v>5477.28</v>
      </c>
    </row>
    <row r="15258" spans="2:7">
      <c r="B15258" s="22" t="s">
        <v>282</v>
      </c>
      <c r="C15258" s="22" t="s">
        <v>7</v>
      </c>
      <c r="D15258" s="22" t="s">
        <v>7</v>
      </c>
      <c r="E15258" s="22" t="s">
        <v>15</v>
      </c>
      <c r="F15258" s="22" t="s">
        <v>25</v>
      </c>
      <c r="G15258" s="1">
        <v>3979.39</v>
      </c>
    </row>
    <row r="15259" spans="2:7">
      <c r="B15259" s="22" t="s">
        <v>282</v>
      </c>
      <c r="C15259" s="22" t="s">
        <v>7</v>
      </c>
      <c r="D15259" s="22" t="s">
        <v>7</v>
      </c>
      <c r="E15259" s="22" t="s">
        <v>15</v>
      </c>
      <c r="F15259" s="22" t="s">
        <v>26</v>
      </c>
      <c r="G15259" s="1">
        <v>55895.29</v>
      </c>
    </row>
    <row r="15260" spans="2:7">
      <c r="B15260" s="22" t="s">
        <v>282</v>
      </c>
      <c r="C15260" s="22" t="s">
        <v>7</v>
      </c>
      <c r="D15260" s="22" t="s">
        <v>7</v>
      </c>
      <c r="E15260" s="22" t="s">
        <v>28</v>
      </c>
      <c r="F15260" s="22" t="s">
        <v>29</v>
      </c>
      <c r="G15260" s="1">
        <v>22069.03</v>
      </c>
    </row>
    <row r="15261" spans="2:7">
      <c r="B15261" s="22" t="s">
        <v>282</v>
      </c>
      <c r="C15261" s="22" t="s">
        <v>7</v>
      </c>
      <c r="D15261" s="22" t="s">
        <v>7</v>
      </c>
      <c r="E15261" s="22" t="s">
        <v>28</v>
      </c>
      <c r="F15261" s="22" t="s">
        <v>31</v>
      </c>
      <c r="G15261" s="1">
        <v>9388.9699999999993</v>
      </c>
    </row>
    <row r="15262" spans="2:7">
      <c r="B15262" s="22" t="s">
        <v>282</v>
      </c>
      <c r="C15262" s="22" t="s">
        <v>7</v>
      </c>
      <c r="D15262" s="22" t="s">
        <v>7</v>
      </c>
      <c r="E15262" s="22" t="s">
        <v>34</v>
      </c>
      <c r="F15262" s="22" t="s">
        <v>37</v>
      </c>
      <c r="G15262" s="1">
        <v>1347.5</v>
      </c>
    </row>
    <row r="15263" spans="2:7">
      <c r="B15263" s="22" t="s">
        <v>282</v>
      </c>
      <c r="C15263" s="22" t="s">
        <v>7</v>
      </c>
      <c r="D15263" s="22" t="s">
        <v>7</v>
      </c>
      <c r="E15263" s="22" t="s">
        <v>34</v>
      </c>
      <c r="F15263" s="22" t="s">
        <v>39</v>
      </c>
      <c r="G15263" s="1">
        <v>17082.98</v>
      </c>
    </row>
    <row r="15264" spans="2:7">
      <c r="B15264" s="22" t="s">
        <v>282</v>
      </c>
      <c r="C15264" s="22" t="s">
        <v>7</v>
      </c>
      <c r="D15264" s="22" t="s">
        <v>7</v>
      </c>
      <c r="E15264" s="22" t="s">
        <v>34</v>
      </c>
      <c r="F15264" s="22" t="s">
        <v>40</v>
      </c>
      <c r="G15264" s="1">
        <v>885</v>
      </c>
    </row>
    <row r="15265" spans="2:7">
      <c r="B15265" s="22" t="s">
        <v>282</v>
      </c>
      <c r="C15265" s="22" t="s">
        <v>7</v>
      </c>
      <c r="D15265" s="22" t="s">
        <v>7</v>
      </c>
      <c r="E15265" s="22" t="s">
        <v>34</v>
      </c>
      <c r="F15265" s="22" t="s">
        <v>66</v>
      </c>
      <c r="G15265" s="1">
        <v>63924.97</v>
      </c>
    </row>
    <row r="15266" spans="2:7">
      <c r="B15266" s="22" t="s">
        <v>282</v>
      </c>
      <c r="C15266" s="22" t="s">
        <v>7</v>
      </c>
      <c r="D15266" s="22" t="s">
        <v>7</v>
      </c>
      <c r="E15266" s="22" t="s">
        <v>34</v>
      </c>
      <c r="F15266" s="22" t="s">
        <v>55</v>
      </c>
      <c r="G15266" s="1">
        <v>480</v>
      </c>
    </row>
    <row r="15267" spans="2:7">
      <c r="B15267" s="22" t="s">
        <v>282</v>
      </c>
      <c r="C15267" s="22" t="s">
        <v>7</v>
      </c>
      <c r="D15267" s="22" t="s">
        <v>7</v>
      </c>
      <c r="E15267" s="22" t="s">
        <v>59</v>
      </c>
      <c r="F15267" s="22" t="s">
        <v>55</v>
      </c>
      <c r="G15267" s="1">
        <v>2200</v>
      </c>
    </row>
    <row r="15268" spans="2:7">
      <c r="B15268" s="22" t="s">
        <v>283</v>
      </c>
      <c r="C15268" s="22" t="s">
        <v>7</v>
      </c>
      <c r="D15268" s="22" t="s">
        <v>5</v>
      </c>
      <c r="E15268" s="22" t="s">
        <v>8</v>
      </c>
      <c r="F15268" s="22" t="s">
        <v>9</v>
      </c>
      <c r="G15268" s="1">
        <v>16244244.01</v>
      </c>
    </row>
    <row r="15269" spans="2:7">
      <c r="B15269" s="22" t="s">
        <v>283</v>
      </c>
      <c r="C15269" s="22" t="s">
        <v>7</v>
      </c>
      <c r="D15269" s="22" t="s">
        <v>5</v>
      </c>
      <c r="E15269" s="22" t="s">
        <v>8</v>
      </c>
      <c r="F15269" s="22" t="s">
        <v>10</v>
      </c>
      <c r="G15269" s="1">
        <v>644067</v>
      </c>
    </row>
    <row r="15270" spans="2:7">
      <c r="B15270" s="22" t="s">
        <v>283</v>
      </c>
      <c r="C15270" s="22" t="s">
        <v>7</v>
      </c>
      <c r="D15270" s="22" t="s">
        <v>5</v>
      </c>
      <c r="E15270" s="22" t="s">
        <v>8</v>
      </c>
      <c r="F15270" s="22" t="s">
        <v>11</v>
      </c>
      <c r="G15270" s="1">
        <v>349734.77</v>
      </c>
    </row>
    <row r="15271" spans="2:7">
      <c r="B15271" s="22" t="s">
        <v>283</v>
      </c>
      <c r="C15271" s="22" t="s">
        <v>7</v>
      </c>
      <c r="D15271" s="22" t="s">
        <v>5</v>
      </c>
      <c r="E15271" s="22" t="s">
        <v>8</v>
      </c>
      <c r="F15271" s="22" t="s">
        <v>12</v>
      </c>
      <c r="G15271" s="1">
        <v>826738.49</v>
      </c>
    </row>
    <row r="15272" spans="2:7">
      <c r="B15272" s="22" t="s">
        <v>283</v>
      </c>
      <c r="C15272" s="22" t="s">
        <v>7</v>
      </c>
      <c r="D15272" s="22" t="s">
        <v>5</v>
      </c>
      <c r="E15272" s="22" t="s">
        <v>8</v>
      </c>
      <c r="F15272" s="22" t="s">
        <v>13</v>
      </c>
      <c r="G15272" s="1">
        <v>31390.35</v>
      </c>
    </row>
    <row r="15273" spans="2:7">
      <c r="B15273" s="22" t="s">
        <v>283</v>
      </c>
      <c r="C15273" s="22" t="s">
        <v>7</v>
      </c>
      <c r="D15273" s="22" t="s">
        <v>5</v>
      </c>
      <c r="E15273" s="22" t="s">
        <v>8</v>
      </c>
      <c r="F15273" s="22" t="s">
        <v>70</v>
      </c>
      <c r="G15273" s="1">
        <v>96888</v>
      </c>
    </row>
    <row r="15274" spans="2:7">
      <c r="B15274" s="22" t="s">
        <v>283</v>
      </c>
      <c r="C15274" s="22" t="s">
        <v>7</v>
      </c>
      <c r="D15274" s="22" t="s">
        <v>5</v>
      </c>
      <c r="E15274" s="22" t="s">
        <v>14</v>
      </c>
      <c r="F15274" s="22" t="s">
        <v>9</v>
      </c>
      <c r="G15274" s="1">
        <v>4058952.81</v>
      </c>
    </row>
    <row r="15275" spans="2:7">
      <c r="B15275" s="22" t="s">
        <v>283</v>
      </c>
      <c r="C15275" s="22" t="s">
        <v>7</v>
      </c>
      <c r="D15275" s="22" t="s">
        <v>5</v>
      </c>
      <c r="E15275" s="22" t="s">
        <v>14</v>
      </c>
      <c r="F15275" s="22" t="s">
        <v>10</v>
      </c>
      <c r="G15275" s="1">
        <v>151596.20000000001</v>
      </c>
    </row>
    <row r="15276" spans="2:7">
      <c r="B15276" s="22" t="s">
        <v>283</v>
      </c>
      <c r="C15276" s="22" t="s">
        <v>7</v>
      </c>
      <c r="D15276" s="22" t="s">
        <v>5</v>
      </c>
      <c r="E15276" s="22" t="s">
        <v>14</v>
      </c>
      <c r="F15276" s="22" t="s">
        <v>11</v>
      </c>
      <c r="G15276" s="1">
        <v>56577.49</v>
      </c>
    </row>
    <row r="15277" spans="2:7">
      <c r="B15277" s="22" t="s">
        <v>283</v>
      </c>
      <c r="C15277" s="22" t="s">
        <v>7</v>
      </c>
      <c r="D15277" s="22" t="s">
        <v>5</v>
      </c>
      <c r="E15277" s="22" t="s">
        <v>14</v>
      </c>
      <c r="F15277" s="22" t="s">
        <v>13</v>
      </c>
      <c r="G15277" s="1">
        <v>1079.1600000000001</v>
      </c>
    </row>
    <row r="15278" spans="2:7">
      <c r="B15278" s="22" t="s">
        <v>283</v>
      </c>
      <c r="C15278" s="22" t="s">
        <v>7</v>
      </c>
      <c r="D15278" s="22" t="s">
        <v>5</v>
      </c>
      <c r="E15278" s="22" t="s">
        <v>15</v>
      </c>
      <c r="F15278" s="22" t="s">
        <v>16</v>
      </c>
      <c r="G15278" s="1">
        <v>39230.050000000003</v>
      </c>
    </row>
    <row r="15279" spans="2:7">
      <c r="B15279" s="22" t="s">
        <v>283</v>
      </c>
      <c r="C15279" s="22" t="s">
        <v>7</v>
      </c>
      <c r="D15279" s="22" t="s">
        <v>5</v>
      </c>
      <c r="E15279" s="22" t="s">
        <v>15</v>
      </c>
      <c r="F15279" s="22" t="s">
        <v>71</v>
      </c>
      <c r="G15279" s="1">
        <v>12789.31</v>
      </c>
    </row>
    <row r="15280" spans="2:7">
      <c r="B15280" s="22" t="s">
        <v>283</v>
      </c>
      <c r="C15280" s="22" t="s">
        <v>7</v>
      </c>
      <c r="D15280" s="22" t="s">
        <v>5</v>
      </c>
      <c r="E15280" s="22" t="s">
        <v>15</v>
      </c>
      <c r="F15280" s="22" t="s">
        <v>17</v>
      </c>
      <c r="G15280" s="1">
        <v>1349400.18</v>
      </c>
    </row>
    <row r="15281" spans="2:7">
      <c r="B15281" s="22" t="s">
        <v>283</v>
      </c>
      <c r="C15281" s="22" t="s">
        <v>7</v>
      </c>
      <c r="D15281" s="22" t="s">
        <v>5</v>
      </c>
      <c r="E15281" s="22" t="s">
        <v>15</v>
      </c>
      <c r="F15281" s="22" t="s">
        <v>18</v>
      </c>
      <c r="G15281" s="1">
        <v>320828.08</v>
      </c>
    </row>
    <row r="15282" spans="2:7">
      <c r="B15282" s="22" t="s">
        <v>283</v>
      </c>
      <c r="C15282" s="22" t="s">
        <v>7</v>
      </c>
      <c r="D15282" s="22" t="s">
        <v>5</v>
      </c>
      <c r="E15282" s="22" t="s">
        <v>15</v>
      </c>
      <c r="F15282" s="22" t="s">
        <v>19</v>
      </c>
      <c r="G15282" s="1">
        <v>2709905.22</v>
      </c>
    </row>
    <row r="15283" spans="2:7">
      <c r="B15283" s="22" t="s">
        <v>283</v>
      </c>
      <c r="C15283" s="22" t="s">
        <v>7</v>
      </c>
      <c r="D15283" s="22" t="s">
        <v>5</v>
      </c>
      <c r="E15283" s="22" t="s">
        <v>15</v>
      </c>
      <c r="F15283" s="22" t="s">
        <v>20</v>
      </c>
      <c r="G15283" s="1">
        <v>542057.31000000006</v>
      </c>
    </row>
    <row r="15284" spans="2:7">
      <c r="B15284" s="22" t="s">
        <v>283</v>
      </c>
      <c r="C15284" s="22" t="s">
        <v>7</v>
      </c>
      <c r="D15284" s="22" t="s">
        <v>5</v>
      </c>
      <c r="E15284" s="22" t="s">
        <v>15</v>
      </c>
      <c r="F15284" s="22" t="s">
        <v>23</v>
      </c>
      <c r="G15284" s="1">
        <v>84973.91</v>
      </c>
    </row>
    <row r="15285" spans="2:7">
      <c r="B15285" s="22" t="s">
        <v>283</v>
      </c>
      <c r="C15285" s="22" t="s">
        <v>7</v>
      </c>
      <c r="D15285" s="22" t="s">
        <v>5</v>
      </c>
      <c r="E15285" s="22" t="s">
        <v>15</v>
      </c>
      <c r="F15285" s="22" t="s">
        <v>24</v>
      </c>
      <c r="G15285" s="1">
        <v>81108.12</v>
      </c>
    </row>
    <row r="15286" spans="2:7">
      <c r="B15286" s="22" t="s">
        <v>283</v>
      </c>
      <c r="C15286" s="22" t="s">
        <v>7</v>
      </c>
      <c r="D15286" s="22" t="s">
        <v>5</v>
      </c>
      <c r="E15286" s="22" t="s">
        <v>15</v>
      </c>
      <c r="F15286" s="22" t="s">
        <v>25</v>
      </c>
      <c r="G15286" s="1">
        <v>2190661.77</v>
      </c>
    </row>
    <row r="15287" spans="2:7">
      <c r="B15287" s="22" t="s">
        <v>283</v>
      </c>
      <c r="C15287" s="22" t="s">
        <v>7</v>
      </c>
      <c r="D15287" s="22" t="s">
        <v>5</v>
      </c>
      <c r="E15287" s="22" t="s">
        <v>15</v>
      </c>
      <c r="F15287" s="22" t="s">
        <v>26</v>
      </c>
      <c r="G15287" s="1">
        <v>1034715.03</v>
      </c>
    </row>
    <row r="15288" spans="2:7">
      <c r="B15288" s="22" t="s">
        <v>283</v>
      </c>
      <c r="C15288" s="22" t="s">
        <v>7</v>
      </c>
      <c r="D15288" s="22" t="s">
        <v>5</v>
      </c>
      <c r="E15288" s="22" t="s">
        <v>28</v>
      </c>
      <c r="F15288" s="22" t="s">
        <v>29</v>
      </c>
      <c r="G15288" s="1">
        <v>691564.02</v>
      </c>
    </row>
    <row r="15289" spans="2:7">
      <c r="B15289" s="22" t="s">
        <v>283</v>
      </c>
      <c r="C15289" s="22" t="s">
        <v>7</v>
      </c>
      <c r="D15289" s="22" t="s">
        <v>5</v>
      </c>
      <c r="E15289" s="22" t="s">
        <v>28</v>
      </c>
      <c r="F15289" s="22" t="s">
        <v>30</v>
      </c>
      <c r="G15289" s="1">
        <v>118979.49</v>
      </c>
    </row>
    <row r="15290" spans="2:7">
      <c r="B15290" s="22" t="s">
        <v>283</v>
      </c>
      <c r="C15290" s="22" t="s">
        <v>7</v>
      </c>
      <c r="D15290" s="22" t="s">
        <v>5</v>
      </c>
      <c r="E15290" s="22" t="s">
        <v>28</v>
      </c>
      <c r="F15290" s="22" t="s">
        <v>31</v>
      </c>
      <c r="G15290" s="1">
        <v>88497.5</v>
      </c>
    </row>
    <row r="15291" spans="2:7">
      <c r="B15291" s="22" t="s">
        <v>283</v>
      </c>
      <c r="C15291" s="22" t="s">
        <v>7</v>
      </c>
      <c r="D15291" s="22" t="s">
        <v>5</v>
      </c>
      <c r="E15291" s="22" t="s">
        <v>28</v>
      </c>
      <c r="F15291" s="22" t="s">
        <v>32</v>
      </c>
      <c r="G15291" s="1">
        <v>539640.35</v>
      </c>
    </row>
    <row r="15292" spans="2:7">
      <c r="B15292" s="22" t="s">
        <v>283</v>
      </c>
      <c r="C15292" s="22" t="s">
        <v>7</v>
      </c>
      <c r="D15292" s="22" t="s">
        <v>5</v>
      </c>
      <c r="E15292" s="22" t="s">
        <v>28</v>
      </c>
      <c r="F15292" s="22" t="s">
        <v>33</v>
      </c>
      <c r="G15292" s="1">
        <v>130017.46</v>
      </c>
    </row>
    <row r="15293" spans="2:7">
      <c r="B15293" s="22" t="s">
        <v>283</v>
      </c>
      <c r="C15293" s="22" t="s">
        <v>7</v>
      </c>
      <c r="D15293" s="22" t="s">
        <v>5</v>
      </c>
      <c r="E15293" s="22" t="s">
        <v>34</v>
      </c>
      <c r="F15293" s="22" t="s">
        <v>35</v>
      </c>
      <c r="G15293" s="1">
        <v>58385.38</v>
      </c>
    </row>
    <row r="15294" spans="2:7">
      <c r="B15294" s="22" t="s">
        <v>283</v>
      </c>
      <c r="C15294" s="22" t="s">
        <v>7</v>
      </c>
      <c r="D15294" s="22" t="s">
        <v>5</v>
      </c>
      <c r="E15294" s="22" t="s">
        <v>34</v>
      </c>
      <c r="F15294" s="22" t="s">
        <v>37</v>
      </c>
      <c r="G15294" s="1">
        <v>650630.64</v>
      </c>
    </row>
    <row r="15295" spans="2:7">
      <c r="B15295" s="22" t="s">
        <v>283</v>
      </c>
      <c r="C15295" s="22" t="s">
        <v>7</v>
      </c>
      <c r="D15295" s="22" t="s">
        <v>5</v>
      </c>
      <c r="E15295" s="22" t="s">
        <v>34</v>
      </c>
      <c r="F15295" s="22" t="s">
        <v>73</v>
      </c>
      <c r="G15295" s="1">
        <v>253085.57</v>
      </c>
    </row>
    <row r="15296" spans="2:7">
      <c r="B15296" s="22" t="s">
        <v>283</v>
      </c>
      <c r="C15296" s="22" t="s">
        <v>7</v>
      </c>
      <c r="D15296" s="22" t="s">
        <v>5</v>
      </c>
      <c r="E15296" s="22" t="s">
        <v>34</v>
      </c>
      <c r="F15296" s="22" t="s">
        <v>38</v>
      </c>
      <c r="G15296" s="1">
        <v>84143.22</v>
      </c>
    </row>
    <row r="15297" spans="2:7">
      <c r="B15297" s="22" t="s">
        <v>283</v>
      </c>
      <c r="C15297" s="22" t="s">
        <v>7</v>
      </c>
      <c r="D15297" s="22" t="s">
        <v>5</v>
      </c>
      <c r="E15297" s="22" t="s">
        <v>34</v>
      </c>
      <c r="F15297" s="22" t="s">
        <v>39</v>
      </c>
      <c r="G15297" s="1">
        <v>396549.62</v>
      </c>
    </row>
    <row r="15298" spans="2:7">
      <c r="B15298" s="22" t="s">
        <v>283</v>
      </c>
      <c r="C15298" s="22" t="s">
        <v>7</v>
      </c>
      <c r="D15298" s="22" t="s">
        <v>5</v>
      </c>
      <c r="E15298" s="22" t="s">
        <v>34</v>
      </c>
      <c r="F15298" s="22" t="s">
        <v>41</v>
      </c>
      <c r="G15298" s="1">
        <v>20169.54</v>
      </c>
    </row>
    <row r="15299" spans="2:7">
      <c r="B15299" s="22" t="s">
        <v>283</v>
      </c>
      <c r="C15299" s="22" t="s">
        <v>7</v>
      </c>
      <c r="D15299" s="22" t="s">
        <v>5</v>
      </c>
      <c r="E15299" s="22" t="s">
        <v>34</v>
      </c>
      <c r="F15299" s="22" t="s">
        <v>65</v>
      </c>
      <c r="G15299" s="1">
        <v>28296</v>
      </c>
    </row>
    <row r="15300" spans="2:7">
      <c r="B15300" s="22" t="s">
        <v>283</v>
      </c>
      <c r="C15300" s="22" t="s">
        <v>7</v>
      </c>
      <c r="D15300" s="22" t="s">
        <v>5</v>
      </c>
      <c r="E15300" s="22" t="s">
        <v>34</v>
      </c>
      <c r="F15300" s="22" t="s">
        <v>42</v>
      </c>
      <c r="G15300" s="1">
        <v>4069.51</v>
      </c>
    </row>
    <row r="15301" spans="2:7">
      <c r="B15301" s="22" t="s">
        <v>283</v>
      </c>
      <c r="C15301" s="22" t="s">
        <v>7</v>
      </c>
      <c r="D15301" s="22" t="s">
        <v>5</v>
      </c>
      <c r="E15301" s="22" t="s">
        <v>34</v>
      </c>
      <c r="F15301" s="22" t="s">
        <v>43</v>
      </c>
      <c r="G15301" s="1">
        <v>162807.54</v>
      </c>
    </row>
    <row r="15302" spans="2:7">
      <c r="B15302" s="22" t="s">
        <v>283</v>
      </c>
      <c r="C15302" s="22" t="s">
        <v>7</v>
      </c>
      <c r="D15302" s="22" t="s">
        <v>5</v>
      </c>
      <c r="E15302" s="22" t="s">
        <v>34</v>
      </c>
      <c r="F15302" s="22" t="s">
        <v>45</v>
      </c>
      <c r="G15302" s="1">
        <v>128267.3</v>
      </c>
    </row>
    <row r="15303" spans="2:7">
      <c r="B15303" s="22" t="s">
        <v>283</v>
      </c>
      <c r="C15303" s="22" t="s">
        <v>7</v>
      </c>
      <c r="D15303" s="22" t="s">
        <v>5</v>
      </c>
      <c r="E15303" s="22" t="s">
        <v>34</v>
      </c>
      <c r="F15303" s="22" t="s">
        <v>46</v>
      </c>
      <c r="G15303" s="1">
        <v>76134.84</v>
      </c>
    </row>
    <row r="15304" spans="2:7">
      <c r="B15304" s="22" t="s">
        <v>283</v>
      </c>
      <c r="C15304" s="22" t="s">
        <v>7</v>
      </c>
      <c r="D15304" s="22" t="s">
        <v>5</v>
      </c>
      <c r="E15304" s="22" t="s">
        <v>34</v>
      </c>
      <c r="F15304" s="22" t="s">
        <v>47</v>
      </c>
      <c r="G15304" s="1">
        <v>229958.79</v>
      </c>
    </row>
    <row r="15305" spans="2:7">
      <c r="B15305" s="22" t="s">
        <v>283</v>
      </c>
      <c r="C15305" s="22" t="s">
        <v>7</v>
      </c>
      <c r="D15305" s="22" t="s">
        <v>5</v>
      </c>
      <c r="E15305" s="22" t="s">
        <v>34</v>
      </c>
      <c r="F15305" s="22" t="s">
        <v>75</v>
      </c>
      <c r="G15305" s="1">
        <v>945.09</v>
      </c>
    </row>
    <row r="15306" spans="2:7">
      <c r="B15306" s="22" t="s">
        <v>283</v>
      </c>
      <c r="C15306" s="22" t="s">
        <v>7</v>
      </c>
      <c r="D15306" s="22" t="s">
        <v>5</v>
      </c>
      <c r="E15306" s="22" t="s">
        <v>34</v>
      </c>
      <c r="F15306" s="22" t="s">
        <v>66</v>
      </c>
      <c r="G15306" s="1">
        <v>80763.490000000005</v>
      </c>
    </row>
    <row r="15307" spans="2:7">
      <c r="B15307" s="22" t="s">
        <v>283</v>
      </c>
      <c r="C15307" s="22" t="s">
        <v>7</v>
      </c>
      <c r="D15307" s="22" t="s">
        <v>5</v>
      </c>
      <c r="E15307" s="22" t="s">
        <v>34</v>
      </c>
      <c r="F15307" s="22" t="s">
        <v>85</v>
      </c>
      <c r="G15307" s="1">
        <v>2142379.17</v>
      </c>
    </row>
    <row r="15308" spans="2:7">
      <c r="B15308" s="22" t="s">
        <v>283</v>
      </c>
      <c r="C15308" s="22" t="s">
        <v>7</v>
      </c>
      <c r="D15308" s="22" t="s">
        <v>5</v>
      </c>
      <c r="E15308" s="22" t="s">
        <v>34</v>
      </c>
      <c r="F15308" s="22" t="s">
        <v>49</v>
      </c>
      <c r="G15308" s="1">
        <v>315395</v>
      </c>
    </row>
    <row r="15309" spans="2:7">
      <c r="B15309" s="22" t="s">
        <v>283</v>
      </c>
      <c r="C15309" s="22" t="s">
        <v>7</v>
      </c>
      <c r="D15309" s="22" t="s">
        <v>5</v>
      </c>
      <c r="E15309" s="22" t="s">
        <v>34</v>
      </c>
      <c r="F15309" s="22" t="s">
        <v>50</v>
      </c>
      <c r="G15309" s="1">
        <v>209691.79</v>
      </c>
    </row>
    <row r="15310" spans="2:7">
      <c r="B15310" s="22" t="s">
        <v>283</v>
      </c>
      <c r="C15310" s="22" t="s">
        <v>7</v>
      </c>
      <c r="D15310" s="22" t="s">
        <v>5</v>
      </c>
      <c r="E15310" s="22" t="s">
        <v>34</v>
      </c>
      <c r="F15310" s="22" t="s">
        <v>51</v>
      </c>
      <c r="G15310" s="1">
        <v>2405.73</v>
      </c>
    </row>
    <row r="15311" spans="2:7">
      <c r="B15311" s="22" t="s">
        <v>283</v>
      </c>
      <c r="C15311" s="22" t="s">
        <v>7</v>
      </c>
      <c r="D15311" s="22" t="s">
        <v>5</v>
      </c>
      <c r="E15311" s="22" t="s">
        <v>34</v>
      </c>
      <c r="F15311" s="22" t="s">
        <v>53</v>
      </c>
      <c r="G15311" s="1">
        <v>1189370.6200000001</v>
      </c>
    </row>
    <row r="15312" spans="2:7">
      <c r="B15312" s="22" t="s">
        <v>283</v>
      </c>
      <c r="C15312" s="22" t="s">
        <v>7</v>
      </c>
      <c r="D15312" s="22" t="s">
        <v>5</v>
      </c>
      <c r="E15312" s="22" t="s">
        <v>34</v>
      </c>
      <c r="F15312" s="22" t="s">
        <v>54</v>
      </c>
      <c r="G15312" s="1">
        <v>77394</v>
      </c>
    </row>
    <row r="15313" spans="2:7">
      <c r="B15313" s="22" t="s">
        <v>283</v>
      </c>
      <c r="C15313" s="22" t="s">
        <v>7</v>
      </c>
      <c r="D15313" s="22" t="s">
        <v>5</v>
      </c>
      <c r="E15313" s="22" t="s">
        <v>34</v>
      </c>
      <c r="F15313" s="22" t="s">
        <v>68</v>
      </c>
      <c r="G15313" s="1">
        <v>1191898.8</v>
      </c>
    </row>
    <row r="15314" spans="2:7">
      <c r="B15314" s="22" t="s">
        <v>283</v>
      </c>
      <c r="C15314" s="22" t="s">
        <v>7</v>
      </c>
      <c r="D15314" s="22" t="s">
        <v>5</v>
      </c>
      <c r="E15314" s="22" t="s">
        <v>34</v>
      </c>
      <c r="F15314" s="22" t="s">
        <v>55</v>
      </c>
      <c r="G15314" s="1">
        <v>1993.98</v>
      </c>
    </row>
    <row r="15315" spans="2:7">
      <c r="B15315" s="22" t="s">
        <v>283</v>
      </c>
      <c r="C15315" s="22" t="s">
        <v>7</v>
      </c>
      <c r="D15315" s="22" t="s">
        <v>5</v>
      </c>
      <c r="E15315" s="22" t="s">
        <v>34</v>
      </c>
      <c r="F15315" s="22" t="s">
        <v>76</v>
      </c>
      <c r="G15315" s="1">
        <v>96126.17</v>
      </c>
    </row>
    <row r="15316" spans="2:7">
      <c r="B15316" s="22" t="s">
        <v>283</v>
      </c>
      <c r="C15316" s="22" t="s">
        <v>7</v>
      </c>
      <c r="D15316" s="22" t="s">
        <v>5</v>
      </c>
      <c r="E15316" s="22" t="s">
        <v>34</v>
      </c>
      <c r="F15316" s="22" t="s">
        <v>57</v>
      </c>
      <c r="G15316" s="1">
        <v>361730.48</v>
      </c>
    </row>
    <row r="15317" spans="2:7">
      <c r="B15317" s="22" t="s">
        <v>283</v>
      </c>
      <c r="C15317" s="22" t="s">
        <v>7</v>
      </c>
      <c r="D15317" s="22" t="s">
        <v>5</v>
      </c>
      <c r="E15317" s="22" t="s">
        <v>34</v>
      </c>
      <c r="F15317" s="22" t="s">
        <v>91</v>
      </c>
      <c r="G15317" s="1">
        <v>1738.42</v>
      </c>
    </row>
    <row r="15318" spans="2:7">
      <c r="B15318" s="22" t="s">
        <v>283</v>
      </c>
      <c r="C15318" s="22" t="s">
        <v>7</v>
      </c>
      <c r="D15318" s="22" t="s">
        <v>5</v>
      </c>
      <c r="E15318" s="22" t="s">
        <v>34</v>
      </c>
      <c r="F15318" s="22" t="s">
        <v>58</v>
      </c>
      <c r="G15318" s="1">
        <v>65052.15</v>
      </c>
    </row>
    <row r="15319" spans="2:7">
      <c r="B15319" s="22" t="s">
        <v>283</v>
      </c>
      <c r="C15319" s="22" t="s">
        <v>7</v>
      </c>
      <c r="D15319" s="22" t="s">
        <v>5</v>
      </c>
      <c r="E15319" s="22" t="s">
        <v>59</v>
      </c>
      <c r="F15319" s="22" t="s">
        <v>55</v>
      </c>
      <c r="G15319" s="1">
        <v>19608.72</v>
      </c>
    </row>
    <row r="15320" spans="2:7">
      <c r="B15320" s="22" t="s">
        <v>283</v>
      </c>
      <c r="C15320" s="22" t="s">
        <v>7</v>
      </c>
      <c r="D15320" s="22" t="s">
        <v>5</v>
      </c>
      <c r="E15320" s="22" t="s">
        <v>60</v>
      </c>
      <c r="F15320" s="22" t="s">
        <v>79</v>
      </c>
      <c r="G15320" s="1">
        <v>95208.4</v>
      </c>
    </row>
    <row r="15321" spans="2:7">
      <c r="B15321" s="22" t="s">
        <v>283</v>
      </c>
      <c r="C15321" s="22" t="s">
        <v>7</v>
      </c>
      <c r="D15321" s="22" t="s">
        <v>5</v>
      </c>
      <c r="E15321" s="22" t="s">
        <v>60</v>
      </c>
      <c r="F15321" s="22" t="s">
        <v>61</v>
      </c>
      <c r="G15321" s="1">
        <v>12006.64</v>
      </c>
    </row>
    <row r="15322" spans="2:7">
      <c r="B15322" s="22" t="s">
        <v>283</v>
      </c>
      <c r="C15322" s="22" t="s">
        <v>7</v>
      </c>
      <c r="D15322" s="22" t="s">
        <v>5</v>
      </c>
      <c r="E15322" s="22" t="s">
        <v>60</v>
      </c>
      <c r="F15322" s="22" t="s">
        <v>80</v>
      </c>
      <c r="G15322" s="1">
        <v>280925.96000000002</v>
      </c>
    </row>
    <row r="15323" spans="2:7">
      <c r="B15323" s="22" t="s">
        <v>283</v>
      </c>
      <c r="C15323" s="22" t="s">
        <v>7</v>
      </c>
      <c r="D15323" s="22" t="s">
        <v>5</v>
      </c>
      <c r="E15323" s="22" t="s">
        <v>60</v>
      </c>
      <c r="F15323" s="22" t="s">
        <v>81</v>
      </c>
      <c r="G15323" s="1">
        <v>22010.87</v>
      </c>
    </row>
    <row r="15324" spans="2:7">
      <c r="B15324" s="22" t="s">
        <v>283</v>
      </c>
      <c r="C15324" s="22" t="s">
        <v>7</v>
      </c>
      <c r="D15324" s="22" t="s">
        <v>5</v>
      </c>
      <c r="E15324" s="22" t="s">
        <v>60</v>
      </c>
      <c r="F15324" s="22" t="s">
        <v>62</v>
      </c>
      <c r="G15324" s="1">
        <v>184212.75</v>
      </c>
    </row>
    <row r="15325" spans="2:7">
      <c r="B15325" s="22" t="s">
        <v>283</v>
      </c>
      <c r="C15325" s="22" t="s">
        <v>7</v>
      </c>
      <c r="D15325" s="22" t="s">
        <v>7</v>
      </c>
      <c r="E15325" s="22" t="s">
        <v>8</v>
      </c>
      <c r="F15325" s="22" t="s">
        <v>9</v>
      </c>
      <c r="G15325" s="1">
        <v>1598610.55</v>
      </c>
    </row>
    <row r="15326" spans="2:7">
      <c r="B15326" s="22" t="s">
        <v>283</v>
      </c>
      <c r="C15326" s="22" t="s">
        <v>7</v>
      </c>
      <c r="D15326" s="22" t="s">
        <v>7</v>
      </c>
      <c r="E15326" s="22" t="s">
        <v>8</v>
      </c>
      <c r="F15326" s="22" t="s">
        <v>10</v>
      </c>
      <c r="G15326" s="1">
        <v>7893.33</v>
      </c>
    </row>
    <row r="15327" spans="2:7">
      <c r="B15327" s="22" t="s">
        <v>283</v>
      </c>
      <c r="C15327" s="22" t="s">
        <v>7</v>
      </c>
      <c r="D15327" s="22" t="s">
        <v>7</v>
      </c>
      <c r="E15327" s="22" t="s">
        <v>8</v>
      </c>
      <c r="F15327" s="22" t="s">
        <v>11</v>
      </c>
      <c r="G15327" s="1">
        <v>62792.55</v>
      </c>
    </row>
    <row r="15328" spans="2:7">
      <c r="B15328" s="22" t="s">
        <v>283</v>
      </c>
      <c r="C15328" s="22" t="s">
        <v>7</v>
      </c>
      <c r="D15328" s="22" t="s">
        <v>7</v>
      </c>
      <c r="E15328" s="22" t="s">
        <v>8</v>
      </c>
      <c r="F15328" s="22" t="s">
        <v>12</v>
      </c>
      <c r="G15328" s="1">
        <v>290317.14</v>
      </c>
    </row>
    <row r="15329" spans="2:7">
      <c r="B15329" s="22" t="s">
        <v>283</v>
      </c>
      <c r="C15329" s="22" t="s">
        <v>7</v>
      </c>
      <c r="D15329" s="22" t="s">
        <v>7</v>
      </c>
      <c r="E15329" s="22" t="s">
        <v>8</v>
      </c>
      <c r="F15329" s="22" t="s">
        <v>13</v>
      </c>
      <c r="G15329" s="1">
        <v>681.61</v>
      </c>
    </row>
    <row r="15330" spans="2:7">
      <c r="B15330" s="22" t="s">
        <v>283</v>
      </c>
      <c r="C15330" s="22" t="s">
        <v>7</v>
      </c>
      <c r="D15330" s="22" t="s">
        <v>7</v>
      </c>
      <c r="E15330" s="22" t="s">
        <v>14</v>
      </c>
      <c r="F15330" s="22" t="s">
        <v>9</v>
      </c>
      <c r="G15330" s="1">
        <v>1210570.27</v>
      </c>
    </row>
    <row r="15331" spans="2:7">
      <c r="B15331" s="22" t="s">
        <v>283</v>
      </c>
      <c r="C15331" s="22" t="s">
        <v>7</v>
      </c>
      <c r="D15331" s="22" t="s">
        <v>7</v>
      </c>
      <c r="E15331" s="22" t="s">
        <v>14</v>
      </c>
      <c r="F15331" s="22" t="s">
        <v>10</v>
      </c>
      <c r="G15331" s="1">
        <v>4550.42</v>
      </c>
    </row>
    <row r="15332" spans="2:7">
      <c r="B15332" s="22" t="s">
        <v>283</v>
      </c>
      <c r="C15332" s="22" t="s">
        <v>7</v>
      </c>
      <c r="D15332" s="22" t="s">
        <v>7</v>
      </c>
      <c r="E15332" s="22" t="s">
        <v>14</v>
      </c>
      <c r="F15332" s="22" t="s">
        <v>11</v>
      </c>
      <c r="G15332" s="1">
        <v>24781.34</v>
      </c>
    </row>
    <row r="15333" spans="2:7">
      <c r="B15333" s="22" t="s">
        <v>283</v>
      </c>
      <c r="C15333" s="22" t="s">
        <v>7</v>
      </c>
      <c r="D15333" s="22" t="s">
        <v>7</v>
      </c>
      <c r="E15333" s="22" t="s">
        <v>14</v>
      </c>
      <c r="F15333" s="22" t="s">
        <v>12</v>
      </c>
      <c r="G15333" s="1">
        <v>269077.06</v>
      </c>
    </row>
    <row r="15334" spans="2:7">
      <c r="B15334" s="22" t="s">
        <v>283</v>
      </c>
      <c r="C15334" s="22" t="s">
        <v>7</v>
      </c>
      <c r="D15334" s="22" t="s">
        <v>7</v>
      </c>
      <c r="E15334" s="22" t="s">
        <v>14</v>
      </c>
      <c r="F15334" s="22" t="s">
        <v>13</v>
      </c>
      <c r="G15334" s="1">
        <v>940.09</v>
      </c>
    </row>
    <row r="15335" spans="2:7">
      <c r="B15335" s="22" t="s">
        <v>283</v>
      </c>
      <c r="C15335" s="22" t="s">
        <v>7</v>
      </c>
      <c r="D15335" s="22" t="s">
        <v>7</v>
      </c>
      <c r="E15335" s="22" t="s">
        <v>15</v>
      </c>
      <c r="F15335" s="22" t="s">
        <v>16</v>
      </c>
      <c r="G15335" s="1">
        <v>4300.8</v>
      </c>
    </row>
    <row r="15336" spans="2:7">
      <c r="B15336" s="22" t="s">
        <v>283</v>
      </c>
      <c r="C15336" s="22" t="s">
        <v>7</v>
      </c>
      <c r="D15336" s="22" t="s">
        <v>7</v>
      </c>
      <c r="E15336" s="22" t="s">
        <v>15</v>
      </c>
      <c r="F15336" s="22" t="s">
        <v>71</v>
      </c>
      <c r="G15336" s="1">
        <v>4020.89</v>
      </c>
    </row>
    <row r="15337" spans="2:7">
      <c r="B15337" s="22" t="s">
        <v>283</v>
      </c>
      <c r="C15337" s="22" t="s">
        <v>7</v>
      </c>
      <c r="D15337" s="22" t="s">
        <v>7</v>
      </c>
      <c r="E15337" s="22" t="s">
        <v>15</v>
      </c>
      <c r="F15337" s="22" t="s">
        <v>17</v>
      </c>
      <c r="G15337" s="1">
        <v>149045.87</v>
      </c>
    </row>
    <row r="15338" spans="2:7">
      <c r="B15338" s="22" t="s">
        <v>283</v>
      </c>
      <c r="C15338" s="22" t="s">
        <v>7</v>
      </c>
      <c r="D15338" s="22" t="s">
        <v>7</v>
      </c>
      <c r="E15338" s="22" t="s">
        <v>15</v>
      </c>
      <c r="F15338" s="22" t="s">
        <v>18</v>
      </c>
      <c r="G15338" s="1">
        <v>112684.03</v>
      </c>
    </row>
    <row r="15339" spans="2:7">
      <c r="B15339" s="22" t="s">
        <v>283</v>
      </c>
      <c r="C15339" s="22" t="s">
        <v>7</v>
      </c>
      <c r="D15339" s="22" t="s">
        <v>7</v>
      </c>
      <c r="E15339" s="22" t="s">
        <v>15</v>
      </c>
      <c r="F15339" s="22" t="s">
        <v>19</v>
      </c>
      <c r="G15339" s="1">
        <v>307600.67</v>
      </c>
    </row>
    <row r="15340" spans="2:7">
      <c r="B15340" s="22" t="s">
        <v>283</v>
      </c>
      <c r="C15340" s="22" t="s">
        <v>7</v>
      </c>
      <c r="D15340" s="22" t="s">
        <v>7</v>
      </c>
      <c r="E15340" s="22" t="s">
        <v>15</v>
      </c>
      <c r="F15340" s="22" t="s">
        <v>20</v>
      </c>
      <c r="G15340" s="1">
        <v>177561.86</v>
      </c>
    </row>
    <row r="15341" spans="2:7">
      <c r="B15341" s="22" t="s">
        <v>283</v>
      </c>
      <c r="C15341" s="22" t="s">
        <v>7</v>
      </c>
      <c r="D15341" s="22" t="s">
        <v>7</v>
      </c>
      <c r="E15341" s="22" t="s">
        <v>15</v>
      </c>
      <c r="F15341" s="22" t="s">
        <v>23</v>
      </c>
      <c r="G15341" s="1">
        <v>9006.06</v>
      </c>
    </row>
    <row r="15342" spans="2:7">
      <c r="B15342" s="22" t="s">
        <v>283</v>
      </c>
      <c r="C15342" s="22" t="s">
        <v>7</v>
      </c>
      <c r="D15342" s="22" t="s">
        <v>7</v>
      </c>
      <c r="E15342" s="22" t="s">
        <v>15</v>
      </c>
      <c r="F15342" s="22" t="s">
        <v>24</v>
      </c>
      <c r="G15342" s="1">
        <v>22221.11</v>
      </c>
    </row>
    <row r="15343" spans="2:7">
      <c r="B15343" s="22" t="s">
        <v>283</v>
      </c>
      <c r="C15343" s="22" t="s">
        <v>7</v>
      </c>
      <c r="D15343" s="22" t="s">
        <v>7</v>
      </c>
      <c r="E15343" s="22" t="s">
        <v>15</v>
      </c>
      <c r="F15343" s="22" t="s">
        <v>25</v>
      </c>
      <c r="G15343" s="1">
        <v>230434.42</v>
      </c>
    </row>
    <row r="15344" spans="2:7">
      <c r="B15344" s="22" t="s">
        <v>283</v>
      </c>
      <c r="C15344" s="22" t="s">
        <v>7</v>
      </c>
      <c r="D15344" s="22" t="s">
        <v>7</v>
      </c>
      <c r="E15344" s="22" t="s">
        <v>15</v>
      </c>
      <c r="F15344" s="22" t="s">
        <v>26</v>
      </c>
      <c r="G15344" s="1">
        <v>277672.34000000003</v>
      </c>
    </row>
    <row r="15345" spans="2:7">
      <c r="B15345" s="22" t="s">
        <v>283</v>
      </c>
      <c r="C15345" s="22" t="s">
        <v>7</v>
      </c>
      <c r="D15345" s="22" t="s">
        <v>7</v>
      </c>
      <c r="E15345" s="22" t="s">
        <v>28</v>
      </c>
      <c r="F15345" s="22" t="s">
        <v>29</v>
      </c>
      <c r="G15345" s="1">
        <v>3545.82</v>
      </c>
    </row>
    <row r="15346" spans="2:7">
      <c r="B15346" s="22" t="s">
        <v>283</v>
      </c>
      <c r="C15346" s="22" t="s">
        <v>7</v>
      </c>
      <c r="D15346" s="22" t="s">
        <v>7</v>
      </c>
      <c r="E15346" s="22" t="s">
        <v>28</v>
      </c>
      <c r="F15346" s="22" t="s">
        <v>30</v>
      </c>
      <c r="G15346" s="1">
        <v>11.76</v>
      </c>
    </row>
    <row r="15347" spans="2:7">
      <c r="B15347" s="22" t="s">
        <v>283</v>
      </c>
      <c r="C15347" s="22" t="s">
        <v>7</v>
      </c>
      <c r="D15347" s="22" t="s">
        <v>7</v>
      </c>
      <c r="E15347" s="22" t="s">
        <v>34</v>
      </c>
      <c r="F15347" s="22" t="s">
        <v>35</v>
      </c>
      <c r="G15347" s="1">
        <v>29846.42</v>
      </c>
    </row>
    <row r="15348" spans="2:7">
      <c r="B15348" s="22" t="s">
        <v>283</v>
      </c>
      <c r="C15348" s="22" t="s">
        <v>7</v>
      </c>
      <c r="D15348" s="22" t="s">
        <v>7</v>
      </c>
      <c r="E15348" s="22" t="s">
        <v>34</v>
      </c>
      <c r="F15348" s="22" t="s">
        <v>36</v>
      </c>
      <c r="G15348" s="1">
        <v>9860</v>
      </c>
    </row>
    <row r="15349" spans="2:7">
      <c r="B15349" s="22" t="s">
        <v>283</v>
      </c>
      <c r="C15349" s="22" t="s">
        <v>7</v>
      </c>
      <c r="D15349" s="22" t="s">
        <v>7</v>
      </c>
      <c r="E15349" s="22" t="s">
        <v>34</v>
      </c>
      <c r="F15349" s="22" t="s">
        <v>38</v>
      </c>
      <c r="G15349" s="1">
        <v>210</v>
      </c>
    </row>
    <row r="15350" spans="2:7">
      <c r="B15350" s="22" t="s">
        <v>283</v>
      </c>
      <c r="C15350" s="22" t="s">
        <v>7</v>
      </c>
      <c r="D15350" s="22" t="s">
        <v>7</v>
      </c>
      <c r="E15350" s="22" t="s">
        <v>34</v>
      </c>
      <c r="F15350" s="22" t="s">
        <v>39</v>
      </c>
      <c r="G15350" s="1">
        <v>105172.44</v>
      </c>
    </row>
    <row r="15351" spans="2:7">
      <c r="B15351" s="22" t="s">
        <v>283</v>
      </c>
      <c r="C15351" s="22" t="s">
        <v>7</v>
      </c>
      <c r="D15351" s="22" t="s">
        <v>7</v>
      </c>
      <c r="E15351" s="22" t="s">
        <v>34</v>
      </c>
      <c r="F15351" s="22" t="s">
        <v>47</v>
      </c>
      <c r="G15351" s="1">
        <v>13295.29</v>
      </c>
    </row>
    <row r="15352" spans="2:7">
      <c r="B15352" s="22" t="s">
        <v>283</v>
      </c>
      <c r="C15352" s="22" t="s">
        <v>7</v>
      </c>
      <c r="D15352" s="22" t="s">
        <v>7</v>
      </c>
      <c r="E15352" s="22" t="s">
        <v>34</v>
      </c>
      <c r="F15352" s="22" t="s">
        <v>75</v>
      </c>
      <c r="G15352" s="1">
        <v>13617.23</v>
      </c>
    </row>
    <row r="15353" spans="2:7">
      <c r="B15353" s="22" t="s">
        <v>283</v>
      </c>
      <c r="C15353" s="22" t="s">
        <v>7</v>
      </c>
      <c r="D15353" s="22" t="s">
        <v>7</v>
      </c>
      <c r="E15353" s="22" t="s">
        <v>34</v>
      </c>
      <c r="F15353" s="22" t="s">
        <v>85</v>
      </c>
      <c r="G15353" s="1">
        <v>67530.42</v>
      </c>
    </row>
    <row r="15354" spans="2:7">
      <c r="B15354" s="22" t="s">
        <v>283</v>
      </c>
      <c r="C15354" s="22" t="s">
        <v>7</v>
      </c>
      <c r="D15354" s="22" t="s">
        <v>7</v>
      </c>
      <c r="E15354" s="22" t="s">
        <v>34</v>
      </c>
      <c r="F15354" s="22" t="s">
        <v>50</v>
      </c>
      <c r="G15354" s="1">
        <v>8045.37</v>
      </c>
    </row>
    <row r="15355" spans="2:7">
      <c r="B15355" s="22" t="s">
        <v>283</v>
      </c>
      <c r="C15355" s="22" t="s">
        <v>7</v>
      </c>
      <c r="D15355" s="22" t="s">
        <v>7</v>
      </c>
      <c r="E15355" s="22" t="s">
        <v>34</v>
      </c>
      <c r="F15355" s="22" t="s">
        <v>51</v>
      </c>
      <c r="G15355" s="1">
        <v>857</v>
      </c>
    </row>
    <row r="15356" spans="2:7">
      <c r="B15356" s="22" t="s">
        <v>283</v>
      </c>
      <c r="C15356" s="22" t="s">
        <v>7</v>
      </c>
      <c r="D15356" s="22" t="s">
        <v>7</v>
      </c>
      <c r="E15356" s="22" t="s">
        <v>34</v>
      </c>
      <c r="F15356" s="22" t="s">
        <v>52</v>
      </c>
      <c r="G15356" s="1">
        <v>7251.98</v>
      </c>
    </row>
    <row r="15357" spans="2:7">
      <c r="B15357" s="22" t="s">
        <v>283</v>
      </c>
      <c r="C15357" s="22" t="s">
        <v>7</v>
      </c>
      <c r="D15357" s="22" t="s">
        <v>7</v>
      </c>
      <c r="E15357" s="22" t="s">
        <v>34</v>
      </c>
      <c r="F15357" s="22" t="s">
        <v>55</v>
      </c>
      <c r="G15357" s="1">
        <v>5108.5</v>
      </c>
    </row>
    <row r="15358" spans="2:7">
      <c r="B15358" s="22" t="s">
        <v>283</v>
      </c>
      <c r="C15358" s="22" t="s">
        <v>7</v>
      </c>
      <c r="D15358" s="22" t="s">
        <v>7</v>
      </c>
      <c r="E15358" s="22" t="s">
        <v>34</v>
      </c>
      <c r="F15358" s="22" t="s">
        <v>58</v>
      </c>
      <c r="G15358" s="1">
        <v>80</v>
      </c>
    </row>
    <row r="15359" spans="2:7">
      <c r="B15359" s="22" t="s">
        <v>283</v>
      </c>
      <c r="C15359" s="22" t="s">
        <v>7</v>
      </c>
      <c r="D15359" s="22" t="s">
        <v>7</v>
      </c>
      <c r="E15359" s="22" t="s">
        <v>59</v>
      </c>
      <c r="F15359" s="22" t="s">
        <v>55</v>
      </c>
      <c r="G15359" s="1">
        <v>40.6</v>
      </c>
    </row>
    <row r="15360" spans="2:7">
      <c r="B15360" s="22" t="s">
        <v>283</v>
      </c>
      <c r="C15360" s="22" t="s">
        <v>7</v>
      </c>
      <c r="D15360" s="22" t="s">
        <v>7</v>
      </c>
      <c r="E15360" s="22" t="s">
        <v>60</v>
      </c>
      <c r="F15360" s="22" t="s">
        <v>80</v>
      </c>
      <c r="G15360" s="1">
        <v>11968.12</v>
      </c>
    </row>
    <row r="15361" spans="2:7">
      <c r="B15361" s="22" t="s">
        <v>283</v>
      </c>
      <c r="C15361" s="22" t="s">
        <v>7</v>
      </c>
      <c r="D15361" s="22" t="s">
        <v>7</v>
      </c>
      <c r="E15361" s="22" t="s">
        <v>60</v>
      </c>
      <c r="F15361" s="22" t="s">
        <v>62</v>
      </c>
      <c r="G15361" s="1">
        <v>78970.8</v>
      </c>
    </row>
    <row r="15362" spans="2:7">
      <c r="B15362" s="22" t="s">
        <v>283</v>
      </c>
      <c r="C15362" s="22" t="s">
        <v>7</v>
      </c>
      <c r="D15362" s="22" t="s">
        <v>7</v>
      </c>
      <c r="E15362" s="22" t="s">
        <v>60</v>
      </c>
      <c r="F15362" s="22" t="s">
        <v>112</v>
      </c>
      <c r="G15362" s="1">
        <v>188954.9</v>
      </c>
    </row>
    <row r="15363" spans="2:7">
      <c r="B15363" s="22" t="s">
        <v>284</v>
      </c>
      <c r="C15363" s="22" t="s">
        <v>7</v>
      </c>
      <c r="D15363" s="22" t="s">
        <v>5</v>
      </c>
      <c r="E15363" s="22" t="s">
        <v>5</v>
      </c>
      <c r="F15363" s="22" t="s">
        <v>6</v>
      </c>
      <c r="G15363" s="1">
        <v>115603.87</v>
      </c>
    </row>
    <row r="15364" spans="2:7">
      <c r="B15364" s="22" t="s">
        <v>284</v>
      </c>
      <c r="C15364" s="22" t="s">
        <v>7</v>
      </c>
      <c r="D15364" s="22" t="s">
        <v>5</v>
      </c>
      <c r="E15364" s="22" t="s">
        <v>7</v>
      </c>
      <c r="F15364" s="22" t="s">
        <v>6</v>
      </c>
      <c r="G15364" s="1">
        <v>-1903987.49</v>
      </c>
    </row>
    <row r="15365" spans="2:7">
      <c r="B15365" s="22" t="s">
        <v>284</v>
      </c>
      <c r="C15365" s="22" t="s">
        <v>7</v>
      </c>
      <c r="D15365" s="22" t="s">
        <v>5</v>
      </c>
      <c r="E15365" s="22" t="s">
        <v>8</v>
      </c>
      <c r="F15365" s="22" t="s">
        <v>9</v>
      </c>
      <c r="G15365" s="1">
        <v>115140016.95999999</v>
      </c>
    </row>
    <row r="15366" spans="2:7">
      <c r="B15366" s="22" t="s">
        <v>284</v>
      </c>
      <c r="C15366" s="22" t="s">
        <v>7</v>
      </c>
      <c r="D15366" s="22" t="s">
        <v>5</v>
      </c>
      <c r="E15366" s="22" t="s">
        <v>8</v>
      </c>
      <c r="F15366" s="22" t="s">
        <v>10</v>
      </c>
      <c r="G15366" s="1">
        <v>2314231.23</v>
      </c>
    </row>
    <row r="15367" spans="2:7">
      <c r="B15367" s="22" t="s">
        <v>284</v>
      </c>
      <c r="C15367" s="22" t="s">
        <v>7</v>
      </c>
      <c r="D15367" s="22" t="s">
        <v>5</v>
      </c>
      <c r="E15367" s="22" t="s">
        <v>8</v>
      </c>
      <c r="F15367" s="22" t="s">
        <v>11</v>
      </c>
      <c r="G15367" s="1">
        <v>1271753.69</v>
      </c>
    </row>
    <row r="15368" spans="2:7">
      <c r="B15368" s="22" t="s">
        <v>284</v>
      </c>
      <c r="C15368" s="22" t="s">
        <v>7</v>
      </c>
      <c r="D15368" s="22" t="s">
        <v>5</v>
      </c>
      <c r="E15368" s="22" t="s">
        <v>8</v>
      </c>
      <c r="F15368" s="22" t="s">
        <v>12</v>
      </c>
      <c r="G15368" s="1">
        <v>3949282.86</v>
      </c>
    </row>
    <row r="15369" spans="2:7">
      <c r="B15369" s="22" t="s">
        <v>284</v>
      </c>
      <c r="C15369" s="22" t="s">
        <v>7</v>
      </c>
      <c r="D15369" s="22" t="s">
        <v>5</v>
      </c>
      <c r="E15369" s="22" t="s">
        <v>8</v>
      </c>
      <c r="F15369" s="22" t="s">
        <v>13</v>
      </c>
      <c r="G15369" s="1">
        <v>2828540.77</v>
      </c>
    </row>
    <row r="15370" spans="2:7">
      <c r="B15370" s="22" t="s">
        <v>284</v>
      </c>
      <c r="C15370" s="22" t="s">
        <v>7</v>
      </c>
      <c r="D15370" s="22" t="s">
        <v>5</v>
      </c>
      <c r="E15370" s="22" t="s">
        <v>8</v>
      </c>
      <c r="F15370" s="22" t="s">
        <v>70</v>
      </c>
      <c r="G15370" s="1">
        <v>1004609.15</v>
      </c>
    </row>
    <row r="15371" spans="2:7">
      <c r="B15371" s="22" t="s">
        <v>284</v>
      </c>
      <c r="C15371" s="22" t="s">
        <v>7</v>
      </c>
      <c r="D15371" s="22" t="s">
        <v>5</v>
      </c>
      <c r="E15371" s="22" t="s">
        <v>14</v>
      </c>
      <c r="F15371" s="22" t="s">
        <v>9</v>
      </c>
      <c r="G15371" s="1">
        <v>37213715.740000002</v>
      </c>
    </row>
    <row r="15372" spans="2:7">
      <c r="B15372" s="22" t="s">
        <v>284</v>
      </c>
      <c r="C15372" s="22" t="s">
        <v>7</v>
      </c>
      <c r="D15372" s="22" t="s">
        <v>5</v>
      </c>
      <c r="E15372" s="22" t="s">
        <v>14</v>
      </c>
      <c r="F15372" s="22" t="s">
        <v>10</v>
      </c>
      <c r="G15372" s="1">
        <v>1193854.3600000001</v>
      </c>
    </row>
    <row r="15373" spans="2:7">
      <c r="B15373" s="22" t="s">
        <v>284</v>
      </c>
      <c r="C15373" s="22" t="s">
        <v>7</v>
      </c>
      <c r="D15373" s="22" t="s">
        <v>5</v>
      </c>
      <c r="E15373" s="22" t="s">
        <v>14</v>
      </c>
      <c r="F15373" s="22" t="s">
        <v>11</v>
      </c>
      <c r="G15373" s="1">
        <v>1431947.59</v>
      </c>
    </row>
    <row r="15374" spans="2:7">
      <c r="B15374" s="22" t="s">
        <v>284</v>
      </c>
      <c r="C15374" s="22" t="s">
        <v>7</v>
      </c>
      <c r="D15374" s="22" t="s">
        <v>5</v>
      </c>
      <c r="E15374" s="22" t="s">
        <v>14</v>
      </c>
      <c r="F15374" s="22" t="s">
        <v>12</v>
      </c>
      <c r="G15374" s="1">
        <v>232843.18</v>
      </c>
    </row>
    <row r="15375" spans="2:7">
      <c r="B15375" s="22" t="s">
        <v>284</v>
      </c>
      <c r="C15375" s="22" t="s">
        <v>7</v>
      </c>
      <c r="D15375" s="22" t="s">
        <v>5</v>
      </c>
      <c r="E15375" s="22" t="s">
        <v>14</v>
      </c>
      <c r="F15375" s="22" t="s">
        <v>13</v>
      </c>
      <c r="G15375" s="1">
        <v>2172942.54</v>
      </c>
    </row>
    <row r="15376" spans="2:7">
      <c r="B15376" s="22" t="s">
        <v>284</v>
      </c>
      <c r="C15376" s="22" t="s">
        <v>7</v>
      </c>
      <c r="D15376" s="22" t="s">
        <v>5</v>
      </c>
      <c r="E15376" s="22" t="s">
        <v>15</v>
      </c>
      <c r="F15376" s="22" t="s">
        <v>17</v>
      </c>
      <c r="G15376" s="1">
        <v>9557160.2300000004</v>
      </c>
    </row>
    <row r="15377" spans="2:7">
      <c r="B15377" s="22" t="s">
        <v>284</v>
      </c>
      <c r="C15377" s="22" t="s">
        <v>7</v>
      </c>
      <c r="D15377" s="22" t="s">
        <v>5</v>
      </c>
      <c r="E15377" s="22" t="s">
        <v>15</v>
      </c>
      <c r="F15377" s="22" t="s">
        <v>18</v>
      </c>
      <c r="G15377" s="1">
        <v>3140282.22</v>
      </c>
    </row>
    <row r="15378" spans="2:7">
      <c r="B15378" s="22" t="s">
        <v>284</v>
      </c>
      <c r="C15378" s="22" t="s">
        <v>7</v>
      </c>
      <c r="D15378" s="22" t="s">
        <v>5</v>
      </c>
      <c r="E15378" s="22" t="s">
        <v>15</v>
      </c>
      <c r="F15378" s="22" t="s">
        <v>19</v>
      </c>
      <c r="G15378" s="1">
        <v>19251000.460000001</v>
      </c>
    </row>
    <row r="15379" spans="2:7">
      <c r="B15379" s="22" t="s">
        <v>284</v>
      </c>
      <c r="C15379" s="22" t="s">
        <v>7</v>
      </c>
      <c r="D15379" s="22" t="s">
        <v>5</v>
      </c>
      <c r="E15379" s="22" t="s">
        <v>15</v>
      </c>
      <c r="F15379" s="22" t="s">
        <v>20</v>
      </c>
      <c r="G15379" s="1">
        <v>5198788.9400000004</v>
      </c>
    </row>
    <row r="15380" spans="2:7">
      <c r="B15380" s="22" t="s">
        <v>284</v>
      </c>
      <c r="C15380" s="22" t="s">
        <v>7</v>
      </c>
      <c r="D15380" s="22" t="s">
        <v>5</v>
      </c>
      <c r="E15380" s="22" t="s">
        <v>15</v>
      </c>
      <c r="F15380" s="22" t="s">
        <v>21</v>
      </c>
      <c r="G15380" s="1">
        <v>3187012.12</v>
      </c>
    </row>
    <row r="15381" spans="2:7">
      <c r="B15381" s="22" t="s">
        <v>284</v>
      </c>
      <c r="C15381" s="22" t="s">
        <v>7</v>
      </c>
      <c r="D15381" s="22" t="s">
        <v>5</v>
      </c>
      <c r="E15381" s="22" t="s">
        <v>15</v>
      </c>
      <c r="F15381" s="22" t="s">
        <v>22</v>
      </c>
      <c r="G15381" s="1">
        <v>44382.57</v>
      </c>
    </row>
    <row r="15382" spans="2:7">
      <c r="B15382" s="22" t="s">
        <v>284</v>
      </c>
      <c r="C15382" s="22" t="s">
        <v>7</v>
      </c>
      <c r="D15382" s="22" t="s">
        <v>5</v>
      </c>
      <c r="E15382" s="22" t="s">
        <v>15</v>
      </c>
      <c r="F15382" s="22" t="s">
        <v>23</v>
      </c>
      <c r="G15382" s="1">
        <v>639837.06000000006</v>
      </c>
    </row>
    <row r="15383" spans="2:7">
      <c r="B15383" s="22" t="s">
        <v>284</v>
      </c>
      <c r="C15383" s="22" t="s">
        <v>7</v>
      </c>
      <c r="D15383" s="22" t="s">
        <v>5</v>
      </c>
      <c r="E15383" s="22" t="s">
        <v>15</v>
      </c>
      <c r="F15383" s="22" t="s">
        <v>24</v>
      </c>
      <c r="G15383" s="1">
        <v>1251197.81</v>
      </c>
    </row>
    <row r="15384" spans="2:7">
      <c r="B15384" s="22" t="s">
        <v>284</v>
      </c>
      <c r="C15384" s="22" t="s">
        <v>7</v>
      </c>
      <c r="D15384" s="22" t="s">
        <v>5</v>
      </c>
      <c r="E15384" s="22" t="s">
        <v>15</v>
      </c>
      <c r="F15384" s="22" t="s">
        <v>25</v>
      </c>
      <c r="G15384" s="1">
        <v>16033055.35</v>
      </c>
    </row>
    <row r="15385" spans="2:7">
      <c r="B15385" s="22" t="s">
        <v>284</v>
      </c>
      <c r="C15385" s="22" t="s">
        <v>7</v>
      </c>
      <c r="D15385" s="22" t="s">
        <v>5</v>
      </c>
      <c r="E15385" s="22" t="s">
        <v>15</v>
      </c>
      <c r="F15385" s="22" t="s">
        <v>26</v>
      </c>
      <c r="G15385" s="1">
        <v>10138499.529999999</v>
      </c>
    </row>
    <row r="15386" spans="2:7">
      <c r="B15386" s="22" t="s">
        <v>284</v>
      </c>
      <c r="C15386" s="22" t="s">
        <v>7</v>
      </c>
      <c r="D15386" s="22" t="s">
        <v>5</v>
      </c>
      <c r="E15386" s="22" t="s">
        <v>28</v>
      </c>
      <c r="F15386" s="22" t="s">
        <v>29</v>
      </c>
      <c r="G15386" s="1">
        <v>4787047.4800000004</v>
      </c>
    </row>
    <row r="15387" spans="2:7">
      <c r="B15387" s="22" t="s">
        <v>284</v>
      </c>
      <c r="C15387" s="22" t="s">
        <v>7</v>
      </c>
      <c r="D15387" s="22" t="s">
        <v>5</v>
      </c>
      <c r="E15387" s="22" t="s">
        <v>28</v>
      </c>
      <c r="F15387" s="22" t="s">
        <v>30</v>
      </c>
      <c r="G15387" s="1">
        <v>530700.06999999995</v>
      </c>
    </row>
    <row r="15388" spans="2:7">
      <c r="B15388" s="22" t="s">
        <v>284</v>
      </c>
      <c r="C15388" s="22" t="s">
        <v>7</v>
      </c>
      <c r="D15388" s="22" t="s">
        <v>5</v>
      </c>
      <c r="E15388" s="22" t="s">
        <v>28</v>
      </c>
      <c r="F15388" s="22" t="s">
        <v>31</v>
      </c>
      <c r="G15388" s="1">
        <v>1569270.95</v>
      </c>
    </row>
    <row r="15389" spans="2:7">
      <c r="B15389" s="22" t="s">
        <v>284</v>
      </c>
      <c r="C15389" s="22" t="s">
        <v>7</v>
      </c>
      <c r="D15389" s="22" t="s">
        <v>5</v>
      </c>
      <c r="E15389" s="22" t="s">
        <v>28</v>
      </c>
      <c r="F15389" s="22" t="s">
        <v>32</v>
      </c>
      <c r="G15389" s="1">
        <v>1724327.04</v>
      </c>
    </row>
    <row r="15390" spans="2:7">
      <c r="B15390" s="22" t="s">
        <v>284</v>
      </c>
      <c r="C15390" s="22" t="s">
        <v>7</v>
      </c>
      <c r="D15390" s="22" t="s">
        <v>5</v>
      </c>
      <c r="E15390" s="22" t="s">
        <v>28</v>
      </c>
      <c r="F15390" s="22" t="s">
        <v>33</v>
      </c>
      <c r="G15390" s="1">
        <v>5801922.4000000004</v>
      </c>
    </row>
    <row r="15391" spans="2:7">
      <c r="B15391" s="22" t="s">
        <v>284</v>
      </c>
      <c r="C15391" s="22" t="s">
        <v>7</v>
      </c>
      <c r="D15391" s="22" t="s">
        <v>5</v>
      </c>
      <c r="E15391" s="22" t="s">
        <v>34</v>
      </c>
      <c r="F15391" s="22" t="s">
        <v>35</v>
      </c>
      <c r="G15391" s="1">
        <v>154391.69</v>
      </c>
    </row>
    <row r="15392" spans="2:7">
      <c r="B15392" s="22" t="s">
        <v>284</v>
      </c>
      <c r="C15392" s="22" t="s">
        <v>7</v>
      </c>
      <c r="D15392" s="22" t="s">
        <v>5</v>
      </c>
      <c r="E15392" s="22" t="s">
        <v>34</v>
      </c>
      <c r="F15392" s="22" t="s">
        <v>36</v>
      </c>
      <c r="G15392" s="1">
        <v>151206.54999999999</v>
      </c>
    </row>
    <row r="15393" spans="2:7">
      <c r="B15393" s="22" t="s">
        <v>284</v>
      </c>
      <c r="C15393" s="22" t="s">
        <v>7</v>
      </c>
      <c r="D15393" s="22" t="s">
        <v>5</v>
      </c>
      <c r="E15393" s="22" t="s">
        <v>34</v>
      </c>
      <c r="F15393" s="22" t="s">
        <v>37</v>
      </c>
      <c r="G15393" s="1">
        <v>66666.67</v>
      </c>
    </row>
    <row r="15394" spans="2:7">
      <c r="B15394" s="22" t="s">
        <v>284</v>
      </c>
      <c r="C15394" s="22" t="s">
        <v>7</v>
      </c>
      <c r="D15394" s="22" t="s">
        <v>5</v>
      </c>
      <c r="E15394" s="22" t="s">
        <v>34</v>
      </c>
      <c r="F15394" s="22" t="s">
        <v>64</v>
      </c>
      <c r="G15394" s="1">
        <v>396580.65</v>
      </c>
    </row>
    <row r="15395" spans="2:7">
      <c r="B15395" s="22" t="s">
        <v>284</v>
      </c>
      <c r="C15395" s="22" t="s">
        <v>7</v>
      </c>
      <c r="D15395" s="22" t="s">
        <v>5</v>
      </c>
      <c r="E15395" s="22" t="s">
        <v>34</v>
      </c>
      <c r="F15395" s="22" t="s">
        <v>73</v>
      </c>
      <c r="G15395" s="1">
        <v>2319083.6</v>
      </c>
    </row>
    <row r="15396" spans="2:7">
      <c r="B15396" s="22" t="s">
        <v>284</v>
      </c>
      <c r="C15396" s="22" t="s">
        <v>7</v>
      </c>
      <c r="D15396" s="22" t="s">
        <v>5</v>
      </c>
      <c r="E15396" s="22" t="s">
        <v>34</v>
      </c>
      <c r="F15396" s="22" t="s">
        <v>38</v>
      </c>
      <c r="G15396" s="1">
        <v>329931.36</v>
      </c>
    </row>
    <row r="15397" spans="2:7">
      <c r="B15397" s="22" t="s">
        <v>284</v>
      </c>
      <c r="C15397" s="22" t="s">
        <v>7</v>
      </c>
      <c r="D15397" s="22" t="s">
        <v>5</v>
      </c>
      <c r="E15397" s="22" t="s">
        <v>34</v>
      </c>
      <c r="F15397" s="22" t="s">
        <v>39</v>
      </c>
      <c r="G15397" s="1">
        <v>1433103.71</v>
      </c>
    </row>
    <row r="15398" spans="2:7">
      <c r="B15398" s="22" t="s">
        <v>284</v>
      </c>
      <c r="C15398" s="22" t="s">
        <v>7</v>
      </c>
      <c r="D15398" s="22" t="s">
        <v>5</v>
      </c>
      <c r="E15398" s="22" t="s">
        <v>34</v>
      </c>
      <c r="F15398" s="22" t="s">
        <v>40</v>
      </c>
      <c r="G15398" s="1">
        <v>87348.46</v>
      </c>
    </row>
    <row r="15399" spans="2:7">
      <c r="B15399" s="22" t="s">
        <v>284</v>
      </c>
      <c r="C15399" s="22" t="s">
        <v>7</v>
      </c>
      <c r="D15399" s="22" t="s">
        <v>5</v>
      </c>
      <c r="E15399" s="22" t="s">
        <v>34</v>
      </c>
      <c r="F15399" s="22" t="s">
        <v>41</v>
      </c>
      <c r="G15399" s="1">
        <v>59017.43</v>
      </c>
    </row>
    <row r="15400" spans="2:7">
      <c r="B15400" s="22" t="s">
        <v>284</v>
      </c>
      <c r="C15400" s="22" t="s">
        <v>7</v>
      </c>
      <c r="D15400" s="22" t="s">
        <v>5</v>
      </c>
      <c r="E15400" s="22" t="s">
        <v>34</v>
      </c>
      <c r="F15400" s="22" t="s">
        <v>42</v>
      </c>
      <c r="G15400" s="1">
        <v>605319.15</v>
      </c>
    </row>
    <row r="15401" spans="2:7">
      <c r="B15401" s="22" t="s">
        <v>284</v>
      </c>
      <c r="C15401" s="22" t="s">
        <v>7</v>
      </c>
      <c r="D15401" s="22" t="s">
        <v>5</v>
      </c>
      <c r="E15401" s="22" t="s">
        <v>34</v>
      </c>
      <c r="F15401" s="22" t="s">
        <v>45</v>
      </c>
      <c r="G15401" s="1">
        <v>7541.7</v>
      </c>
    </row>
    <row r="15402" spans="2:7">
      <c r="B15402" s="22" t="s">
        <v>284</v>
      </c>
      <c r="C15402" s="22" t="s">
        <v>7</v>
      </c>
      <c r="D15402" s="22" t="s">
        <v>5</v>
      </c>
      <c r="E15402" s="22" t="s">
        <v>34</v>
      </c>
      <c r="F15402" s="22" t="s">
        <v>46</v>
      </c>
      <c r="G15402" s="1">
        <v>104757.09</v>
      </c>
    </row>
    <row r="15403" spans="2:7">
      <c r="B15403" s="22" t="s">
        <v>284</v>
      </c>
      <c r="C15403" s="22" t="s">
        <v>7</v>
      </c>
      <c r="D15403" s="22" t="s">
        <v>5</v>
      </c>
      <c r="E15403" s="22" t="s">
        <v>34</v>
      </c>
      <c r="F15403" s="22" t="s">
        <v>47</v>
      </c>
      <c r="G15403" s="1">
        <v>510882.62</v>
      </c>
    </row>
    <row r="15404" spans="2:7">
      <c r="B15404" s="22" t="s">
        <v>284</v>
      </c>
      <c r="C15404" s="22" t="s">
        <v>7</v>
      </c>
      <c r="D15404" s="22" t="s">
        <v>5</v>
      </c>
      <c r="E15404" s="22" t="s">
        <v>34</v>
      </c>
      <c r="F15404" s="22" t="s">
        <v>48</v>
      </c>
      <c r="G15404" s="1">
        <v>497452.73</v>
      </c>
    </row>
    <row r="15405" spans="2:7">
      <c r="B15405" s="22" t="s">
        <v>284</v>
      </c>
      <c r="C15405" s="22" t="s">
        <v>7</v>
      </c>
      <c r="D15405" s="22" t="s">
        <v>5</v>
      </c>
      <c r="E15405" s="22" t="s">
        <v>34</v>
      </c>
      <c r="F15405" s="22" t="s">
        <v>74</v>
      </c>
      <c r="G15405" s="1">
        <v>216730.6</v>
      </c>
    </row>
    <row r="15406" spans="2:7">
      <c r="B15406" s="22" t="s">
        <v>284</v>
      </c>
      <c r="C15406" s="22" t="s">
        <v>7</v>
      </c>
      <c r="D15406" s="22" t="s">
        <v>5</v>
      </c>
      <c r="E15406" s="22" t="s">
        <v>34</v>
      </c>
      <c r="F15406" s="22" t="s">
        <v>75</v>
      </c>
      <c r="G15406" s="1">
        <v>371900.64</v>
      </c>
    </row>
    <row r="15407" spans="2:7">
      <c r="B15407" s="22" t="s">
        <v>284</v>
      </c>
      <c r="C15407" s="22" t="s">
        <v>7</v>
      </c>
      <c r="D15407" s="22" t="s">
        <v>5</v>
      </c>
      <c r="E15407" s="22" t="s">
        <v>34</v>
      </c>
      <c r="F15407" s="22" t="s">
        <v>66</v>
      </c>
      <c r="G15407" s="1">
        <v>5199967.26</v>
      </c>
    </row>
    <row r="15408" spans="2:7">
      <c r="B15408" s="22" t="s">
        <v>284</v>
      </c>
      <c r="C15408" s="22" t="s">
        <v>7</v>
      </c>
      <c r="D15408" s="22" t="s">
        <v>5</v>
      </c>
      <c r="E15408" s="22" t="s">
        <v>34</v>
      </c>
      <c r="F15408" s="22" t="s">
        <v>85</v>
      </c>
      <c r="G15408" s="1">
        <v>571315.07999999996</v>
      </c>
    </row>
    <row r="15409" spans="2:7">
      <c r="B15409" s="22" t="s">
        <v>284</v>
      </c>
      <c r="C15409" s="22" t="s">
        <v>7</v>
      </c>
      <c r="D15409" s="22" t="s">
        <v>5</v>
      </c>
      <c r="E15409" s="22" t="s">
        <v>34</v>
      </c>
      <c r="F15409" s="22" t="s">
        <v>49</v>
      </c>
      <c r="G15409" s="1">
        <v>336411</v>
      </c>
    </row>
    <row r="15410" spans="2:7">
      <c r="B15410" s="22" t="s">
        <v>284</v>
      </c>
      <c r="C15410" s="22" t="s">
        <v>7</v>
      </c>
      <c r="D15410" s="22" t="s">
        <v>5</v>
      </c>
      <c r="E15410" s="22" t="s">
        <v>34</v>
      </c>
      <c r="F15410" s="22" t="s">
        <v>50</v>
      </c>
      <c r="G15410" s="1">
        <v>1979807.6</v>
      </c>
    </row>
    <row r="15411" spans="2:7">
      <c r="B15411" s="22" t="s">
        <v>284</v>
      </c>
      <c r="C15411" s="22" t="s">
        <v>7</v>
      </c>
      <c r="D15411" s="22" t="s">
        <v>5</v>
      </c>
      <c r="E15411" s="22" t="s">
        <v>34</v>
      </c>
      <c r="F15411" s="22" t="s">
        <v>51</v>
      </c>
      <c r="G15411" s="1">
        <v>3730.43</v>
      </c>
    </row>
    <row r="15412" spans="2:7">
      <c r="B15412" s="22" t="s">
        <v>284</v>
      </c>
      <c r="C15412" s="22" t="s">
        <v>7</v>
      </c>
      <c r="D15412" s="22" t="s">
        <v>5</v>
      </c>
      <c r="E15412" s="22" t="s">
        <v>34</v>
      </c>
      <c r="F15412" s="22" t="s">
        <v>52</v>
      </c>
      <c r="G15412" s="1">
        <v>41019.449999999997</v>
      </c>
    </row>
    <row r="15413" spans="2:7">
      <c r="B15413" s="22" t="s">
        <v>284</v>
      </c>
      <c r="C15413" s="22" t="s">
        <v>7</v>
      </c>
      <c r="D15413" s="22" t="s">
        <v>5</v>
      </c>
      <c r="E15413" s="22" t="s">
        <v>34</v>
      </c>
      <c r="F15413" s="22" t="s">
        <v>53</v>
      </c>
      <c r="G15413" s="1">
        <v>5717980.29</v>
      </c>
    </row>
    <row r="15414" spans="2:7">
      <c r="B15414" s="22" t="s">
        <v>284</v>
      </c>
      <c r="C15414" s="22" t="s">
        <v>7</v>
      </c>
      <c r="D15414" s="22" t="s">
        <v>5</v>
      </c>
      <c r="E15414" s="22" t="s">
        <v>34</v>
      </c>
      <c r="F15414" s="22" t="s">
        <v>54</v>
      </c>
      <c r="G15414" s="1">
        <v>591937.82999999996</v>
      </c>
    </row>
    <row r="15415" spans="2:7">
      <c r="B15415" s="22" t="s">
        <v>284</v>
      </c>
      <c r="C15415" s="22" t="s">
        <v>7</v>
      </c>
      <c r="D15415" s="22" t="s">
        <v>5</v>
      </c>
      <c r="E15415" s="22" t="s">
        <v>34</v>
      </c>
      <c r="F15415" s="22" t="s">
        <v>55</v>
      </c>
      <c r="G15415" s="1">
        <v>47965.58</v>
      </c>
    </row>
    <row r="15416" spans="2:7">
      <c r="B15416" s="22" t="s">
        <v>284</v>
      </c>
      <c r="C15416" s="22" t="s">
        <v>7</v>
      </c>
      <c r="D15416" s="22" t="s">
        <v>5</v>
      </c>
      <c r="E15416" s="22" t="s">
        <v>34</v>
      </c>
      <c r="F15416" s="22" t="s">
        <v>56</v>
      </c>
      <c r="G15416" s="1">
        <v>230692.37</v>
      </c>
    </row>
    <row r="15417" spans="2:7">
      <c r="B15417" s="22" t="s">
        <v>284</v>
      </c>
      <c r="C15417" s="22" t="s">
        <v>7</v>
      </c>
      <c r="D15417" s="22" t="s">
        <v>5</v>
      </c>
      <c r="E15417" s="22" t="s">
        <v>34</v>
      </c>
      <c r="F15417" s="22" t="s">
        <v>58</v>
      </c>
      <c r="G15417" s="1">
        <v>178162.92</v>
      </c>
    </row>
    <row r="15418" spans="2:7">
      <c r="B15418" s="22" t="s">
        <v>284</v>
      </c>
      <c r="C15418" s="22" t="s">
        <v>7</v>
      </c>
      <c r="D15418" s="22" t="s">
        <v>5</v>
      </c>
      <c r="E15418" s="22" t="s">
        <v>59</v>
      </c>
      <c r="F15418" s="22" t="s">
        <v>55</v>
      </c>
      <c r="G15418" s="1">
        <v>164201.37</v>
      </c>
    </row>
    <row r="15419" spans="2:7">
      <c r="B15419" s="22" t="s">
        <v>284</v>
      </c>
      <c r="C15419" s="22" t="s">
        <v>7</v>
      </c>
      <c r="D15419" s="22" t="s">
        <v>5</v>
      </c>
      <c r="E15419" s="22" t="s">
        <v>60</v>
      </c>
      <c r="F15419" s="22" t="s">
        <v>78</v>
      </c>
      <c r="G15419" s="1">
        <v>36461.53</v>
      </c>
    </row>
    <row r="15420" spans="2:7">
      <c r="B15420" s="22" t="s">
        <v>284</v>
      </c>
      <c r="C15420" s="22" t="s">
        <v>7</v>
      </c>
      <c r="D15420" s="22" t="s">
        <v>5</v>
      </c>
      <c r="E15420" s="22" t="s">
        <v>60</v>
      </c>
      <c r="F15420" s="22" t="s">
        <v>79</v>
      </c>
      <c r="G15420" s="1">
        <v>84</v>
      </c>
    </row>
    <row r="15421" spans="2:7">
      <c r="B15421" s="22" t="s">
        <v>284</v>
      </c>
      <c r="C15421" s="22" t="s">
        <v>7</v>
      </c>
      <c r="D15421" s="22" t="s">
        <v>5</v>
      </c>
      <c r="E15421" s="22" t="s">
        <v>60</v>
      </c>
      <c r="F15421" s="22" t="s">
        <v>80</v>
      </c>
      <c r="G15421" s="1">
        <v>332748.76</v>
      </c>
    </row>
    <row r="15422" spans="2:7">
      <c r="B15422" s="22" t="s">
        <v>284</v>
      </c>
      <c r="C15422" s="22" t="s">
        <v>7</v>
      </c>
      <c r="D15422" s="22" t="s">
        <v>5</v>
      </c>
      <c r="E15422" s="22" t="s">
        <v>60</v>
      </c>
      <c r="F15422" s="22" t="s">
        <v>81</v>
      </c>
      <c r="G15422" s="1">
        <v>375795.74</v>
      </c>
    </row>
    <row r="15423" spans="2:7">
      <c r="B15423" s="22" t="s">
        <v>284</v>
      </c>
      <c r="C15423" s="22" t="s">
        <v>7</v>
      </c>
      <c r="D15423" s="22" t="s">
        <v>5</v>
      </c>
      <c r="E15423" s="22" t="s">
        <v>60</v>
      </c>
      <c r="F15423" s="22" t="s">
        <v>62</v>
      </c>
      <c r="G15423" s="1">
        <v>1387223.44</v>
      </c>
    </row>
    <row r="15424" spans="2:7">
      <c r="B15424" s="22" t="s">
        <v>284</v>
      </c>
      <c r="C15424" s="22" t="s">
        <v>7</v>
      </c>
      <c r="D15424" s="22" t="s">
        <v>7</v>
      </c>
      <c r="E15424" s="22" t="s">
        <v>5</v>
      </c>
      <c r="F15424" s="22" t="s">
        <v>6</v>
      </c>
      <c r="G15424" s="1">
        <v>1799313.12</v>
      </c>
    </row>
    <row r="15425" spans="2:7">
      <c r="B15425" s="22" t="s">
        <v>284</v>
      </c>
      <c r="C15425" s="22" t="s">
        <v>7</v>
      </c>
      <c r="D15425" s="22" t="s">
        <v>7</v>
      </c>
      <c r="E15425" s="22" t="s">
        <v>7</v>
      </c>
      <c r="F15425" s="22" t="s">
        <v>6</v>
      </c>
      <c r="G15425" s="1">
        <v>-10929.5</v>
      </c>
    </row>
    <row r="15426" spans="2:7">
      <c r="B15426" s="22" t="s">
        <v>284</v>
      </c>
      <c r="C15426" s="22" t="s">
        <v>7</v>
      </c>
      <c r="D15426" s="22" t="s">
        <v>7</v>
      </c>
      <c r="E15426" s="22" t="s">
        <v>8</v>
      </c>
      <c r="F15426" s="22" t="s">
        <v>9</v>
      </c>
      <c r="G15426" s="1">
        <v>5195955.96</v>
      </c>
    </row>
    <row r="15427" spans="2:7">
      <c r="B15427" s="22" t="s">
        <v>284</v>
      </c>
      <c r="C15427" s="22" t="s">
        <v>7</v>
      </c>
      <c r="D15427" s="22" t="s">
        <v>7</v>
      </c>
      <c r="E15427" s="22" t="s">
        <v>8</v>
      </c>
      <c r="F15427" s="22" t="s">
        <v>10</v>
      </c>
      <c r="G15427" s="1">
        <v>75174.710000000006</v>
      </c>
    </row>
    <row r="15428" spans="2:7">
      <c r="B15428" s="22" t="s">
        <v>284</v>
      </c>
      <c r="C15428" s="22" t="s">
        <v>7</v>
      </c>
      <c r="D15428" s="22" t="s">
        <v>7</v>
      </c>
      <c r="E15428" s="22" t="s">
        <v>8</v>
      </c>
      <c r="F15428" s="22" t="s">
        <v>11</v>
      </c>
      <c r="G15428" s="1">
        <v>168997.14</v>
      </c>
    </row>
    <row r="15429" spans="2:7">
      <c r="B15429" s="22" t="s">
        <v>284</v>
      </c>
      <c r="C15429" s="22" t="s">
        <v>7</v>
      </c>
      <c r="D15429" s="22" t="s">
        <v>7</v>
      </c>
      <c r="E15429" s="22" t="s">
        <v>8</v>
      </c>
      <c r="F15429" s="22" t="s">
        <v>12</v>
      </c>
      <c r="G15429" s="1">
        <v>4829481.2699999996</v>
      </c>
    </row>
    <row r="15430" spans="2:7">
      <c r="B15430" s="22" t="s">
        <v>284</v>
      </c>
      <c r="C15430" s="22" t="s">
        <v>7</v>
      </c>
      <c r="D15430" s="22" t="s">
        <v>7</v>
      </c>
      <c r="E15430" s="22" t="s">
        <v>8</v>
      </c>
      <c r="F15430" s="22" t="s">
        <v>13</v>
      </c>
      <c r="G15430" s="1">
        <v>169603.91</v>
      </c>
    </row>
    <row r="15431" spans="2:7">
      <c r="B15431" s="22" t="s">
        <v>284</v>
      </c>
      <c r="C15431" s="22" t="s">
        <v>7</v>
      </c>
      <c r="D15431" s="22" t="s">
        <v>7</v>
      </c>
      <c r="E15431" s="22" t="s">
        <v>14</v>
      </c>
      <c r="F15431" s="22" t="s">
        <v>9</v>
      </c>
      <c r="G15431" s="1">
        <v>8416729.3900000006</v>
      </c>
    </row>
    <row r="15432" spans="2:7">
      <c r="B15432" s="22" t="s">
        <v>284</v>
      </c>
      <c r="C15432" s="22" t="s">
        <v>7</v>
      </c>
      <c r="D15432" s="22" t="s">
        <v>7</v>
      </c>
      <c r="E15432" s="22" t="s">
        <v>14</v>
      </c>
      <c r="F15432" s="22" t="s">
        <v>10</v>
      </c>
      <c r="G15432" s="1">
        <v>493341.32</v>
      </c>
    </row>
    <row r="15433" spans="2:7">
      <c r="B15433" s="22" t="s">
        <v>284</v>
      </c>
      <c r="C15433" s="22" t="s">
        <v>7</v>
      </c>
      <c r="D15433" s="22" t="s">
        <v>7</v>
      </c>
      <c r="E15433" s="22" t="s">
        <v>14</v>
      </c>
      <c r="F15433" s="22" t="s">
        <v>11</v>
      </c>
      <c r="G15433" s="1">
        <v>372840.85</v>
      </c>
    </row>
    <row r="15434" spans="2:7">
      <c r="B15434" s="22" t="s">
        <v>284</v>
      </c>
      <c r="C15434" s="22" t="s">
        <v>7</v>
      </c>
      <c r="D15434" s="22" t="s">
        <v>7</v>
      </c>
      <c r="E15434" s="22" t="s">
        <v>14</v>
      </c>
      <c r="F15434" s="22" t="s">
        <v>12</v>
      </c>
      <c r="G15434" s="1">
        <v>1778465.77</v>
      </c>
    </row>
    <row r="15435" spans="2:7">
      <c r="B15435" s="22" t="s">
        <v>284</v>
      </c>
      <c r="C15435" s="22" t="s">
        <v>7</v>
      </c>
      <c r="D15435" s="22" t="s">
        <v>7</v>
      </c>
      <c r="E15435" s="22" t="s">
        <v>14</v>
      </c>
      <c r="F15435" s="22" t="s">
        <v>13</v>
      </c>
      <c r="G15435" s="1">
        <v>158128.91</v>
      </c>
    </row>
    <row r="15436" spans="2:7">
      <c r="B15436" s="22" t="s">
        <v>284</v>
      </c>
      <c r="C15436" s="22" t="s">
        <v>7</v>
      </c>
      <c r="D15436" s="22" t="s">
        <v>7</v>
      </c>
      <c r="E15436" s="22" t="s">
        <v>15</v>
      </c>
      <c r="F15436" s="22" t="s">
        <v>17</v>
      </c>
      <c r="G15436" s="1">
        <v>611419.54</v>
      </c>
    </row>
    <row r="15437" spans="2:7">
      <c r="B15437" s="22" t="s">
        <v>284</v>
      </c>
      <c r="C15437" s="22" t="s">
        <v>7</v>
      </c>
      <c r="D15437" s="22" t="s">
        <v>7</v>
      </c>
      <c r="E15437" s="22" t="s">
        <v>15</v>
      </c>
      <c r="F15437" s="22" t="s">
        <v>18</v>
      </c>
      <c r="G15437" s="1">
        <v>832574.62</v>
      </c>
    </row>
    <row r="15438" spans="2:7">
      <c r="B15438" s="22" t="s">
        <v>284</v>
      </c>
      <c r="C15438" s="22" t="s">
        <v>7</v>
      </c>
      <c r="D15438" s="22" t="s">
        <v>7</v>
      </c>
      <c r="E15438" s="22" t="s">
        <v>15</v>
      </c>
      <c r="F15438" s="22" t="s">
        <v>19</v>
      </c>
      <c r="G15438" s="1">
        <v>1366173.5</v>
      </c>
    </row>
    <row r="15439" spans="2:7">
      <c r="B15439" s="22" t="s">
        <v>284</v>
      </c>
      <c r="C15439" s="22" t="s">
        <v>7</v>
      </c>
      <c r="D15439" s="22" t="s">
        <v>7</v>
      </c>
      <c r="E15439" s="22" t="s">
        <v>15</v>
      </c>
      <c r="F15439" s="22" t="s">
        <v>20</v>
      </c>
      <c r="G15439" s="1">
        <v>1111503.1399999999</v>
      </c>
    </row>
    <row r="15440" spans="2:7">
      <c r="B15440" s="22" t="s">
        <v>284</v>
      </c>
      <c r="C15440" s="22" t="s">
        <v>7</v>
      </c>
      <c r="D15440" s="22" t="s">
        <v>7</v>
      </c>
      <c r="E15440" s="22" t="s">
        <v>15</v>
      </c>
      <c r="F15440" s="22" t="s">
        <v>21</v>
      </c>
      <c r="G15440" s="1">
        <v>12047.48</v>
      </c>
    </row>
    <row r="15441" spans="2:7">
      <c r="B15441" s="22" t="s">
        <v>284</v>
      </c>
      <c r="C15441" s="22" t="s">
        <v>7</v>
      </c>
      <c r="D15441" s="22" t="s">
        <v>7</v>
      </c>
      <c r="E15441" s="22" t="s">
        <v>15</v>
      </c>
      <c r="F15441" s="22" t="s">
        <v>22</v>
      </c>
      <c r="G15441" s="1">
        <v>14540.24</v>
      </c>
    </row>
    <row r="15442" spans="2:7">
      <c r="B15442" s="22" t="s">
        <v>284</v>
      </c>
      <c r="C15442" s="22" t="s">
        <v>7</v>
      </c>
      <c r="D15442" s="22" t="s">
        <v>7</v>
      </c>
      <c r="E15442" s="22" t="s">
        <v>15</v>
      </c>
      <c r="F15442" s="22" t="s">
        <v>23</v>
      </c>
      <c r="G15442" s="1">
        <v>42673.5</v>
      </c>
    </row>
    <row r="15443" spans="2:7">
      <c r="B15443" s="22" t="s">
        <v>284</v>
      </c>
      <c r="C15443" s="22" t="s">
        <v>7</v>
      </c>
      <c r="D15443" s="22" t="s">
        <v>7</v>
      </c>
      <c r="E15443" s="22" t="s">
        <v>15</v>
      </c>
      <c r="F15443" s="22" t="s">
        <v>24</v>
      </c>
      <c r="G15443" s="1">
        <v>302218.75</v>
      </c>
    </row>
    <row r="15444" spans="2:7">
      <c r="B15444" s="22" t="s">
        <v>284</v>
      </c>
      <c r="C15444" s="22" t="s">
        <v>7</v>
      </c>
      <c r="D15444" s="22" t="s">
        <v>7</v>
      </c>
      <c r="E15444" s="22" t="s">
        <v>15</v>
      </c>
      <c r="F15444" s="22" t="s">
        <v>25</v>
      </c>
      <c r="G15444" s="1">
        <v>319018.45</v>
      </c>
    </row>
    <row r="15445" spans="2:7">
      <c r="B15445" s="22" t="s">
        <v>284</v>
      </c>
      <c r="C15445" s="22" t="s">
        <v>7</v>
      </c>
      <c r="D15445" s="22" t="s">
        <v>7</v>
      </c>
      <c r="E15445" s="22" t="s">
        <v>15</v>
      </c>
      <c r="F15445" s="22" t="s">
        <v>26</v>
      </c>
      <c r="G15445" s="1">
        <v>1423633.32</v>
      </c>
    </row>
    <row r="15446" spans="2:7">
      <c r="B15446" s="22" t="s">
        <v>284</v>
      </c>
      <c r="C15446" s="22" t="s">
        <v>7</v>
      </c>
      <c r="D15446" s="22" t="s">
        <v>7</v>
      </c>
      <c r="E15446" s="22" t="s">
        <v>28</v>
      </c>
      <c r="F15446" s="22" t="s">
        <v>29</v>
      </c>
      <c r="G15446" s="1">
        <v>1475316</v>
      </c>
    </row>
    <row r="15447" spans="2:7">
      <c r="B15447" s="22" t="s">
        <v>284</v>
      </c>
      <c r="C15447" s="22" t="s">
        <v>7</v>
      </c>
      <c r="D15447" s="22" t="s">
        <v>7</v>
      </c>
      <c r="E15447" s="22" t="s">
        <v>28</v>
      </c>
      <c r="F15447" s="22" t="s">
        <v>30</v>
      </c>
      <c r="G15447" s="1">
        <v>14264.47</v>
      </c>
    </row>
    <row r="15448" spans="2:7">
      <c r="B15448" s="22" t="s">
        <v>284</v>
      </c>
      <c r="C15448" s="22" t="s">
        <v>7</v>
      </c>
      <c r="D15448" s="22" t="s">
        <v>7</v>
      </c>
      <c r="E15448" s="22" t="s">
        <v>28</v>
      </c>
      <c r="F15448" s="22" t="s">
        <v>31</v>
      </c>
      <c r="G15448" s="1">
        <v>719998.84</v>
      </c>
    </row>
    <row r="15449" spans="2:7">
      <c r="B15449" s="22" t="s">
        <v>284</v>
      </c>
      <c r="C15449" s="22" t="s">
        <v>7</v>
      </c>
      <c r="D15449" s="22" t="s">
        <v>7</v>
      </c>
      <c r="E15449" s="22" t="s">
        <v>28</v>
      </c>
      <c r="F15449" s="22" t="s">
        <v>32</v>
      </c>
      <c r="G15449" s="1">
        <v>1074074.3500000001</v>
      </c>
    </row>
    <row r="15450" spans="2:7">
      <c r="B15450" s="22" t="s">
        <v>284</v>
      </c>
      <c r="C15450" s="22" t="s">
        <v>7</v>
      </c>
      <c r="D15450" s="22" t="s">
        <v>7</v>
      </c>
      <c r="E15450" s="22" t="s">
        <v>28</v>
      </c>
      <c r="F15450" s="22" t="s">
        <v>33</v>
      </c>
      <c r="G15450" s="1">
        <v>2710463.36</v>
      </c>
    </row>
    <row r="15451" spans="2:7">
      <c r="B15451" s="22" t="s">
        <v>284</v>
      </c>
      <c r="C15451" s="22" t="s">
        <v>7</v>
      </c>
      <c r="D15451" s="22" t="s">
        <v>7</v>
      </c>
      <c r="E15451" s="22" t="s">
        <v>34</v>
      </c>
      <c r="F15451" s="22" t="s">
        <v>35</v>
      </c>
      <c r="G15451" s="1">
        <v>1853.01</v>
      </c>
    </row>
    <row r="15452" spans="2:7">
      <c r="B15452" s="22" t="s">
        <v>284</v>
      </c>
      <c r="C15452" s="22" t="s">
        <v>7</v>
      </c>
      <c r="D15452" s="22" t="s">
        <v>7</v>
      </c>
      <c r="E15452" s="22" t="s">
        <v>34</v>
      </c>
      <c r="F15452" s="22" t="s">
        <v>37</v>
      </c>
      <c r="G15452" s="1">
        <v>600</v>
      </c>
    </row>
    <row r="15453" spans="2:7">
      <c r="B15453" s="22" t="s">
        <v>284</v>
      </c>
      <c r="C15453" s="22" t="s">
        <v>7</v>
      </c>
      <c r="D15453" s="22" t="s">
        <v>7</v>
      </c>
      <c r="E15453" s="22" t="s">
        <v>34</v>
      </c>
      <c r="F15453" s="22" t="s">
        <v>64</v>
      </c>
      <c r="G15453" s="1">
        <v>2000</v>
      </c>
    </row>
    <row r="15454" spans="2:7">
      <c r="B15454" s="22" t="s">
        <v>284</v>
      </c>
      <c r="C15454" s="22" t="s">
        <v>7</v>
      </c>
      <c r="D15454" s="22" t="s">
        <v>7</v>
      </c>
      <c r="E15454" s="22" t="s">
        <v>34</v>
      </c>
      <c r="F15454" s="22" t="s">
        <v>38</v>
      </c>
      <c r="G15454" s="1">
        <v>85369</v>
      </c>
    </row>
    <row r="15455" spans="2:7">
      <c r="B15455" s="22" t="s">
        <v>284</v>
      </c>
      <c r="C15455" s="22" t="s">
        <v>7</v>
      </c>
      <c r="D15455" s="22" t="s">
        <v>7</v>
      </c>
      <c r="E15455" s="22" t="s">
        <v>34</v>
      </c>
      <c r="F15455" s="22" t="s">
        <v>39</v>
      </c>
      <c r="G15455" s="1">
        <v>165430.64000000001</v>
      </c>
    </row>
    <row r="15456" spans="2:7">
      <c r="B15456" s="22" t="s">
        <v>284</v>
      </c>
      <c r="C15456" s="22" t="s">
        <v>7</v>
      </c>
      <c r="D15456" s="22" t="s">
        <v>7</v>
      </c>
      <c r="E15456" s="22" t="s">
        <v>34</v>
      </c>
      <c r="F15456" s="22" t="s">
        <v>42</v>
      </c>
      <c r="G15456" s="1">
        <v>1198.1199999999999</v>
      </c>
    </row>
    <row r="15457" spans="2:7">
      <c r="B15457" s="22" t="s">
        <v>284</v>
      </c>
      <c r="C15457" s="22" t="s">
        <v>7</v>
      </c>
      <c r="D15457" s="22" t="s">
        <v>7</v>
      </c>
      <c r="E15457" s="22" t="s">
        <v>34</v>
      </c>
      <c r="F15457" s="22" t="s">
        <v>45</v>
      </c>
      <c r="G15457" s="1">
        <v>747523.41</v>
      </c>
    </row>
    <row r="15458" spans="2:7">
      <c r="B15458" s="22" t="s">
        <v>284</v>
      </c>
      <c r="C15458" s="22" t="s">
        <v>7</v>
      </c>
      <c r="D15458" s="22" t="s">
        <v>7</v>
      </c>
      <c r="E15458" s="22" t="s">
        <v>34</v>
      </c>
      <c r="F15458" s="22" t="s">
        <v>46</v>
      </c>
      <c r="G15458" s="1">
        <v>650844.93999999994</v>
      </c>
    </row>
    <row r="15459" spans="2:7">
      <c r="B15459" s="22" t="s">
        <v>284</v>
      </c>
      <c r="C15459" s="22" t="s">
        <v>7</v>
      </c>
      <c r="D15459" s="22" t="s">
        <v>7</v>
      </c>
      <c r="E15459" s="22" t="s">
        <v>34</v>
      </c>
      <c r="F15459" s="22" t="s">
        <v>47</v>
      </c>
      <c r="G15459" s="1">
        <v>84276.08</v>
      </c>
    </row>
    <row r="15460" spans="2:7">
      <c r="B15460" s="22" t="s">
        <v>284</v>
      </c>
      <c r="C15460" s="22" t="s">
        <v>7</v>
      </c>
      <c r="D15460" s="22" t="s">
        <v>7</v>
      </c>
      <c r="E15460" s="22" t="s">
        <v>34</v>
      </c>
      <c r="F15460" s="22" t="s">
        <v>48</v>
      </c>
      <c r="G15460" s="1">
        <v>123493.06</v>
      </c>
    </row>
    <row r="15461" spans="2:7">
      <c r="B15461" s="22" t="s">
        <v>284</v>
      </c>
      <c r="C15461" s="22" t="s">
        <v>7</v>
      </c>
      <c r="D15461" s="22" t="s">
        <v>7</v>
      </c>
      <c r="E15461" s="22" t="s">
        <v>34</v>
      </c>
      <c r="F15461" s="22" t="s">
        <v>74</v>
      </c>
      <c r="G15461" s="1">
        <v>8156.75</v>
      </c>
    </row>
    <row r="15462" spans="2:7">
      <c r="B15462" s="22" t="s">
        <v>284</v>
      </c>
      <c r="C15462" s="22" t="s">
        <v>7</v>
      </c>
      <c r="D15462" s="22" t="s">
        <v>7</v>
      </c>
      <c r="E15462" s="22" t="s">
        <v>34</v>
      </c>
      <c r="F15462" s="22" t="s">
        <v>75</v>
      </c>
      <c r="G15462" s="1">
        <v>312666.93</v>
      </c>
    </row>
    <row r="15463" spans="2:7">
      <c r="B15463" s="22" t="s">
        <v>284</v>
      </c>
      <c r="C15463" s="22" t="s">
        <v>7</v>
      </c>
      <c r="D15463" s="22" t="s">
        <v>7</v>
      </c>
      <c r="E15463" s="22" t="s">
        <v>34</v>
      </c>
      <c r="F15463" s="22" t="s">
        <v>66</v>
      </c>
      <c r="G15463" s="1">
        <v>16811.48</v>
      </c>
    </row>
    <row r="15464" spans="2:7">
      <c r="B15464" s="22" t="s">
        <v>284</v>
      </c>
      <c r="C15464" s="22" t="s">
        <v>7</v>
      </c>
      <c r="D15464" s="22" t="s">
        <v>7</v>
      </c>
      <c r="E15464" s="22" t="s">
        <v>34</v>
      </c>
      <c r="F15464" s="22" t="s">
        <v>85</v>
      </c>
      <c r="G15464" s="1">
        <v>2791.22</v>
      </c>
    </row>
    <row r="15465" spans="2:7">
      <c r="B15465" s="22" t="s">
        <v>284</v>
      </c>
      <c r="C15465" s="22" t="s">
        <v>7</v>
      </c>
      <c r="D15465" s="22" t="s">
        <v>7</v>
      </c>
      <c r="E15465" s="22" t="s">
        <v>34</v>
      </c>
      <c r="F15465" s="22" t="s">
        <v>49</v>
      </c>
      <c r="G15465" s="1">
        <v>2069033</v>
      </c>
    </row>
    <row r="15466" spans="2:7">
      <c r="B15466" s="22" t="s">
        <v>284</v>
      </c>
      <c r="C15466" s="22" t="s">
        <v>7</v>
      </c>
      <c r="D15466" s="22" t="s">
        <v>7</v>
      </c>
      <c r="E15466" s="22" t="s">
        <v>34</v>
      </c>
      <c r="F15466" s="22" t="s">
        <v>50</v>
      </c>
      <c r="G15466" s="1">
        <v>1266209.49</v>
      </c>
    </row>
    <row r="15467" spans="2:7">
      <c r="B15467" s="22" t="s">
        <v>284</v>
      </c>
      <c r="C15467" s="22" t="s">
        <v>7</v>
      </c>
      <c r="D15467" s="22" t="s">
        <v>7</v>
      </c>
      <c r="E15467" s="22" t="s">
        <v>34</v>
      </c>
      <c r="F15467" s="22" t="s">
        <v>52</v>
      </c>
      <c r="G15467" s="1">
        <v>621.9</v>
      </c>
    </row>
    <row r="15468" spans="2:7">
      <c r="B15468" s="22" t="s">
        <v>284</v>
      </c>
      <c r="C15468" s="22" t="s">
        <v>7</v>
      </c>
      <c r="D15468" s="22" t="s">
        <v>7</v>
      </c>
      <c r="E15468" s="22" t="s">
        <v>34</v>
      </c>
      <c r="F15468" s="22" t="s">
        <v>55</v>
      </c>
      <c r="G15468" s="1">
        <v>30664.61</v>
      </c>
    </row>
    <row r="15469" spans="2:7">
      <c r="B15469" s="22" t="s">
        <v>284</v>
      </c>
      <c r="C15469" s="22" t="s">
        <v>7</v>
      </c>
      <c r="D15469" s="22" t="s">
        <v>7</v>
      </c>
      <c r="E15469" s="22" t="s">
        <v>34</v>
      </c>
      <c r="F15469" s="22" t="s">
        <v>76</v>
      </c>
      <c r="G15469" s="1">
        <v>443349.66</v>
      </c>
    </row>
    <row r="15470" spans="2:7">
      <c r="B15470" s="22" t="s">
        <v>284</v>
      </c>
      <c r="C15470" s="22" t="s">
        <v>7</v>
      </c>
      <c r="D15470" s="22" t="s">
        <v>7</v>
      </c>
      <c r="E15470" s="22" t="s">
        <v>34</v>
      </c>
      <c r="F15470" s="22" t="s">
        <v>57</v>
      </c>
      <c r="G15470" s="1">
        <v>2637305.58</v>
      </c>
    </row>
    <row r="15471" spans="2:7">
      <c r="B15471" s="22" t="s">
        <v>284</v>
      </c>
      <c r="C15471" s="22" t="s">
        <v>7</v>
      </c>
      <c r="D15471" s="22" t="s">
        <v>7</v>
      </c>
      <c r="E15471" s="22" t="s">
        <v>34</v>
      </c>
      <c r="F15471" s="22" t="s">
        <v>94</v>
      </c>
      <c r="G15471" s="1">
        <v>3831.78</v>
      </c>
    </row>
    <row r="15472" spans="2:7">
      <c r="B15472" s="22" t="s">
        <v>284</v>
      </c>
      <c r="C15472" s="22" t="s">
        <v>7</v>
      </c>
      <c r="D15472" s="22" t="s">
        <v>7</v>
      </c>
      <c r="E15472" s="22" t="s">
        <v>34</v>
      </c>
      <c r="F15472" s="22" t="s">
        <v>58</v>
      </c>
      <c r="G15472" s="1">
        <v>110251.15</v>
      </c>
    </row>
    <row r="15473" spans="2:7">
      <c r="B15473" s="22" t="s">
        <v>284</v>
      </c>
      <c r="C15473" s="22" t="s">
        <v>7</v>
      </c>
      <c r="D15473" s="22" t="s">
        <v>7</v>
      </c>
      <c r="E15473" s="22" t="s">
        <v>34</v>
      </c>
      <c r="F15473" s="22" t="s">
        <v>199</v>
      </c>
      <c r="G15473" s="1">
        <v>31476.37</v>
      </c>
    </row>
    <row r="15474" spans="2:7">
      <c r="B15474" s="22" t="s">
        <v>284</v>
      </c>
      <c r="C15474" s="22" t="s">
        <v>7</v>
      </c>
      <c r="D15474" s="22" t="s">
        <v>7</v>
      </c>
      <c r="E15474" s="22" t="s">
        <v>59</v>
      </c>
      <c r="F15474" s="22" t="s">
        <v>55</v>
      </c>
      <c r="G15474" s="1">
        <v>20715.669999999998</v>
      </c>
    </row>
    <row r="15475" spans="2:7">
      <c r="B15475" s="22" t="s">
        <v>284</v>
      </c>
      <c r="C15475" s="22" t="s">
        <v>7</v>
      </c>
      <c r="D15475" s="22" t="s">
        <v>7</v>
      </c>
      <c r="E15475" s="22" t="s">
        <v>60</v>
      </c>
      <c r="F15475" s="22" t="s">
        <v>62</v>
      </c>
      <c r="G15475" s="1">
        <v>5289.6</v>
      </c>
    </row>
    <row r="15476" spans="2:7">
      <c r="B15476" s="22" t="s">
        <v>285</v>
      </c>
      <c r="C15476" s="22" t="s">
        <v>7</v>
      </c>
      <c r="D15476" s="22" t="s">
        <v>5</v>
      </c>
      <c r="E15476" s="22" t="s">
        <v>5</v>
      </c>
      <c r="F15476" s="22" t="s">
        <v>6</v>
      </c>
      <c r="G15476" s="1">
        <v>942383.61</v>
      </c>
    </row>
    <row r="15477" spans="2:7">
      <c r="B15477" s="22" t="s">
        <v>285</v>
      </c>
      <c r="C15477" s="22" t="s">
        <v>7</v>
      </c>
      <c r="D15477" s="22" t="s">
        <v>5</v>
      </c>
      <c r="E15477" s="22" t="s">
        <v>7</v>
      </c>
      <c r="F15477" s="22" t="s">
        <v>6</v>
      </c>
      <c r="G15477" s="1">
        <v>-5304805.41</v>
      </c>
    </row>
    <row r="15478" spans="2:7">
      <c r="B15478" s="22" t="s">
        <v>285</v>
      </c>
      <c r="C15478" s="22" t="s">
        <v>7</v>
      </c>
      <c r="D15478" s="22" t="s">
        <v>5</v>
      </c>
      <c r="E15478" s="22" t="s">
        <v>8</v>
      </c>
      <c r="F15478" s="22" t="s">
        <v>9</v>
      </c>
      <c r="G15478" s="1">
        <v>191842133.44999999</v>
      </c>
    </row>
    <row r="15479" spans="2:7">
      <c r="B15479" s="22" t="s">
        <v>285</v>
      </c>
      <c r="C15479" s="22" t="s">
        <v>7</v>
      </c>
      <c r="D15479" s="22" t="s">
        <v>5</v>
      </c>
      <c r="E15479" s="22" t="s">
        <v>8</v>
      </c>
      <c r="F15479" s="22" t="s">
        <v>10</v>
      </c>
      <c r="G15479" s="1">
        <v>2676211.48</v>
      </c>
    </row>
    <row r="15480" spans="2:7">
      <c r="B15480" s="22" t="s">
        <v>285</v>
      </c>
      <c r="C15480" s="22" t="s">
        <v>7</v>
      </c>
      <c r="D15480" s="22" t="s">
        <v>5</v>
      </c>
      <c r="E15480" s="22" t="s">
        <v>8</v>
      </c>
      <c r="F15480" s="22" t="s">
        <v>11</v>
      </c>
      <c r="G15480" s="1">
        <v>5556159.1699999999</v>
      </c>
    </row>
    <row r="15481" spans="2:7">
      <c r="B15481" s="22" t="s">
        <v>285</v>
      </c>
      <c r="C15481" s="22" t="s">
        <v>7</v>
      </c>
      <c r="D15481" s="22" t="s">
        <v>5</v>
      </c>
      <c r="E15481" s="22" t="s">
        <v>8</v>
      </c>
      <c r="F15481" s="22" t="s">
        <v>12</v>
      </c>
      <c r="G15481" s="1">
        <v>983299.48</v>
      </c>
    </row>
    <row r="15482" spans="2:7">
      <c r="B15482" s="22" t="s">
        <v>285</v>
      </c>
      <c r="C15482" s="22" t="s">
        <v>7</v>
      </c>
      <c r="D15482" s="22" t="s">
        <v>5</v>
      </c>
      <c r="E15482" s="22" t="s">
        <v>8</v>
      </c>
      <c r="F15482" s="22" t="s">
        <v>13</v>
      </c>
      <c r="G15482" s="1">
        <v>2187465.56</v>
      </c>
    </row>
    <row r="15483" spans="2:7">
      <c r="B15483" s="22" t="s">
        <v>285</v>
      </c>
      <c r="C15483" s="22" t="s">
        <v>7</v>
      </c>
      <c r="D15483" s="22" t="s">
        <v>5</v>
      </c>
      <c r="E15483" s="22" t="s">
        <v>8</v>
      </c>
      <c r="F15483" s="22" t="s">
        <v>70</v>
      </c>
      <c r="G15483" s="1">
        <v>1985891</v>
      </c>
    </row>
    <row r="15484" spans="2:7">
      <c r="B15484" s="22" t="s">
        <v>285</v>
      </c>
      <c r="C15484" s="22" t="s">
        <v>7</v>
      </c>
      <c r="D15484" s="22" t="s">
        <v>5</v>
      </c>
      <c r="E15484" s="22" t="s">
        <v>14</v>
      </c>
      <c r="F15484" s="22" t="s">
        <v>9</v>
      </c>
      <c r="G15484" s="1">
        <v>47864139.630000003</v>
      </c>
    </row>
    <row r="15485" spans="2:7">
      <c r="B15485" s="22" t="s">
        <v>285</v>
      </c>
      <c r="C15485" s="22" t="s">
        <v>7</v>
      </c>
      <c r="D15485" s="22" t="s">
        <v>5</v>
      </c>
      <c r="E15485" s="22" t="s">
        <v>14</v>
      </c>
      <c r="F15485" s="22" t="s">
        <v>10</v>
      </c>
      <c r="G15485" s="1">
        <v>1188908.23</v>
      </c>
    </row>
    <row r="15486" spans="2:7">
      <c r="B15486" s="22" t="s">
        <v>285</v>
      </c>
      <c r="C15486" s="22" t="s">
        <v>7</v>
      </c>
      <c r="D15486" s="22" t="s">
        <v>5</v>
      </c>
      <c r="E15486" s="22" t="s">
        <v>14</v>
      </c>
      <c r="F15486" s="22" t="s">
        <v>11</v>
      </c>
      <c r="G15486" s="1">
        <v>1325391.92</v>
      </c>
    </row>
    <row r="15487" spans="2:7">
      <c r="B15487" s="22" t="s">
        <v>285</v>
      </c>
      <c r="C15487" s="22" t="s">
        <v>7</v>
      </c>
      <c r="D15487" s="22" t="s">
        <v>5</v>
      </c>
      <c r="E15487" s="22" t="s">
        <v>14</v>
      </c>
      <c r="F15487" s="22" t="s">
        <v>12</v>
      </c>
      <c r="G15487" s="1">
        <v>1090154.74</v>
      </c>
    </row>
    <row r="15488" spans="2:7">
      <c r="B15488" s="22" t="s">
        <v>285</v>
      </c>
      <c r="C15488" s="22" t="s">
        <v>7</v>
      </c>
      <c r="D15488" s="22" t="s">
        <v>5</v>
      </c>
      <c r="E15488" s="22" t="s">
        <v>14</v>
      </c>
      <c r="F15488" s="22" t="s">
        <v>13</v>
      </c>
      <c r="G15488" s="1">
        <v>500807.3</v>
      </c>
    </row>
    <row r="15489" spans="2:7">
      <c r="B15489" s="22" t="s">
        <v>285</v>
      </c>
      <c r="C15489" s="22" t="s">
        <v>7</v>
      </c>
      <c r="D15489" s="22" t="s">
        <v>5</v>
      </c>
      <c r="E15489" s="22" t="s">
        <v>15</v>
      </c>
      <c r="F15489" s="22" t="s">
        <v>17</v>
      </c>
      <c r="G15489" s="1">
        <v>15156374.4</v>
      </c>
    </row>
    <row r="15490" spans="2:7">
      <c r="B15490" s="22" t="s">
        <v>285</v>
      </c>
      <c r="C15490" s="22" t="s">
        <v>7</v>
      </c>
      <c r="D15490" s="22" t="s">
        <v>5</v>
      </c>
      <c r="E15490" s="22" t="s">
        <v>15</v>
      </c>
      <c r="F15490" s="22" t="s">
        <v>18</v>
      </c>
      <c r="G15490" s="1">
        <v>3784831.55</v>
      </c>
    </row>
    <row r="15491" spans="2:7">
      <c r="B15491" s="22" t="s">
        <v>285</v>
      </c>
      <c r="C15491" s="22" t="s">
        <v>7</v>
      </c>
      <c r="D15491" s="22" t="s">
        <v>5</v>
      </c>
      <c r="E15491" s="22" t="s">
        <v>15</v>
      </c>
      <c r="F15491" s="22" t="s">
        <v>19</v>
      </c>
      <c r="G15491" s="1">
        <v>30512265.5</v>
      </c>
    </row>
    <row r="15492" spans="2:7">
      <c r="B15492" s="22" t="s">
        <v>285</v>
      </c>
      <c r="C15492" s="22" t="s">
        <v>7</v>
      </c>
      <c r="D15492" s="22" t="s">
        <v>5</v>
      </c>
      <c r="E15492" s="22" t="s">
        <v>15</v>
      </c>
      <c r="F15492" s="22" t="s">
        <v>20</v>
      </c>
      <c r="G15492" s="1">
        <v>6849144.6500000004</v>
      </c>
    </row>
    <row r="15493" spans="2:7">
      <c r="B15493" s="22" t="s">
        <v>285</v>
      </c>
      <c r="C15493" s="22" t="s">
        <v>7</v>
      </c>
      <c r="D15493" s="22" t="s">
        <v>5</v>
      </c>
      <c r="E15493" s="22" t="s">
        <v>15</v>
      </c>
      <c r="F15493" s="22" t="s">
        <v>21</v>
      </c>
      <c r="G15493" s="1">
        <v>543574.77</v>
      </c>
    </row>
    <row r="15494" spans="2:7">
      <c r="B15494" s="22" t="s">
        <v>285</v>
      </c>
      <c r="C15494" s="22" t="s">
        <v>7</v>
      </c>
      <c r="D15494" s="22" t="s">
        <v>5</v>
      </c>
      <c r="E15494" s="22" t="s">
        <v>15</v>
      </c>
      <c r="F15494" s="22" t="s">
        <v>22</v>
      </c>
      <c r="G15494" s="1">
        <v>147573</v>
      </c>
    </row>
    <row r="15495" spans="2:7">
      <c r="B15495" s="22" t="s">
        <v>285</v>
      </c>
      <c r="C15495" s="22" t="s">
        <v>7</v>
      </c>
      <c r="D15495" s="22" t="s">
        <v>5</v>
      </c>
      <c r="E15495" s="22" t="s">
        <v>15</v>
      </c>
      <c r="F15495" s="22" t="s">
        <v>23</v>
      </c>
      <c r="G15495" s="1">
        <v>1083164.1599999999</v>
      </c>
    </row>
    <row r="15496" spans="2:7">
      <c r="B15496" s="22" t="s">
        <v>285</v>
      </c>
      <c r="C15496" s="22" t="s">
        <v>7</v>
      </c>
      <c r="D15496" s="22" t="s">
        <v>5</v>
      </c>
      <c r="E15496" s="22" t="s">
        <v>15</v>
      </c>
      <c r="F15496" s="22" t="s">
        <v>24</v>
      </c>
      <c r="G15496" s="1">
        <v>1347871.67</v>
      </c>
    </row>
    <row r="15497" spans="2:7">
      <c r="B15497" s="22" t="s">
        <v>285</v>
      </c>
      <c r="C15497" s="22" t="s">
        <v>7</v>
      </c>
      <c r="D15497" s="22" t="s">
        <v>5</v>
      </c>
      <c r="E15497" s="22" t="s">
        <v>15</v>
      </c>
      <c r="F15497" s="22" t="s">
        <v>25</v>
      </c>
      <c r="G15497" s="1">
        <v>29908791.309999999</v>
      </c>
    </row>
    <row r="15498" spans="2:7">
      <c r="B15498" s="22" t="s">
        <v>285</v>
      </c>
      <c r="C15498" s="22" t="s">
        <v>7</v>
      </c>
      <c r="D15498" s="22" t="s">
        <v>5</v>
      </c>
      <c r="E15498" s="22" t="s">
        <v>15</v>
      </c>
      <c r="F15498" s="22" t="s">
        <v>26</v>
      </c>
      <c r="G15498" s="1">
        <v>12127243.949999999</v>
      </c>
    </row>
    <row r="15499" spans="2:7">
      <c r="B15499" s="22" t="s">
        <v>285</v>
      </c>
      <c r="C15499" s="22" t="s">
        <v>7</v>
      </c>
      <c r="D15499" s="22" t="s">
        <v>5</v>
      </c>
      <c r="E15499" s="22" t="s">
        <v>15</v>
      </c>
      <c r="F15499" s="22" t="s">
        <v>27</v>
      </c>
      <c r="G15499" s="1">
        <v>227804.9</v>
      </c>
    </row>
    <row r="15500" spans="2:7">
      <c r="B15500" s="22" t="s">
        <v>285</v>
      </c>
      <c r="C15500" s="22" t="s">
        <v>7</v>
      </c>
      <c r="D15500" s="22" t="s">
        <v>5</v>
      </c>
      <c r="E15500" s="22" t="s">
        <v>15</v>
      </c>
      <c r="F15500" s="22" t="s">
        <v>72</v>
      </c>
      <c r="G15500" s="1">
        <v>259303.31</v>
      </c>
    </row>
    <row r="15501" spans="2:7">
      <c r="B15501" s="22" t="s">
        <v>285</v>
      </c>
      <c r="C15501" s="22" t="s">
        <v>7</v>
      </c>
      <c r="D15501" s="22" t="s">
        <v>5</v>
      </c>
      <c r="E15501" s="22" t="s">
        <v>28</v>
      </c>
      <c r="F15501" s="22" t="s">
        <v>29</v>
      </c>
      <c r="G15501" s="1">
        <v>7343232.4500000002</v>
      </c>
    </row>
    <row r="15502" spans="2:7">
      <c r="B15502" s="22" t="s">
        <v>285</v>
      </c>
      <c r="C15502" s="22" t="s">
        <v>7</v>
      </c>
      <c r="D15502" s="22" t="s">
        <v>5</v>
      </c>
      <c r="E15502" s="22" t="s">
        <v>28</v>
      </c>
      <c r="F15502" s="22" t="s">
        <v>30</v>
      </c>
      <c r="G15502" s="1">
        <v>663735.47</v>
      </c>
    </row>
    <row r="15503" spans="2:7">
      <c r="B15503" s="22" t="s">
        <v>285</v>
      </c>
      <c r="C15503" s="22" t="s">
        <v>7</v>
      </c>
      <c r="D15503" s="22" t="s">
        <v>5</v>
      </c>
      <c r="E15503" s="22" t="s">
        <v>28</v>
      </c>
      <c r="F15503" s="22" t="s">
        <v>31</v>
      </c>
      <c r="G15503" s="1">
        <v>4570441.57</v>
      </c>
    </row>
    <row r="15504" spans="2:7">
      <c r="B15504" s="22" t="s">
        <v>285</v>
      </c>
      <c r="C15504" s="22" t="s">
        <v>7</v>
      </c>
      <c r="D15504" s="22" t="s">
        <v>5</v>
      </c>
      <c r="E15504" s="22" t="s">
        <v>28</v>
      </c>
      <c r="F15504" s="22" t="s">
        <v>32</v>
      </c>
      <c r="G15504" s="1">
        <v>2357653.4500000002</v>
      </c>
    </row>
    <row r="15505" spans="2:7">
      <c r="B15505" s="22" t="s">
        <v>285</v>
      </c>
      <c r="C15505" s="22" t="s">
        <v>7</v>
      </c>
      <c r="D15505" s="22" t="s">
        <v>5</v>
      </c>
      <c r="E15505" s="22" t="s">
        <v>28</v>
      </c>
      <c r="F15505" s="22" t="s">
        <v>33</v>
      </c>
      <c r="G15505" s="1">
        <v>664630.48</v>
      </c>
    </row>
    <row r="15506" spans="2:7">
      <c r="B15506" s="22" t="s">
        <v>285</v>
      </c>
      <c r="C15506" s="22" t="s">
        <v>7</v>
      </c>
      <c r="D15506" s="22" t="s">
        <v>5</v>
      </c>
      <c r="E15506" s="22" t="s">
        <v>34</v>
      </c>
      <c r="F15506" s="22" t="s">
        <v>35</v>
      </c>
      <c r="G15506" s="1">
        <v>45819.76</v>
      </c>
    </row>
    <row r="15507" spans="2:7">
      <c r="B15507" s="22" t="s">
        <v>285</v>
      </c>
      <c r="C15507" s="22" t="s">
        <v>7</v>
      </c>
      <c r="D15507" s="22" t="s">
        <v>5</v>
      </c>
      <c r="E15507" s="22" t="s">
        <v>34</v>
      </c>
      <c r="F15507" s="22" t="s">
        <v>64</v>
      </c>
      <c r="G15507" s="1">
        <v>34905</v>
      </c>
    </row>
    <row r="15508" spans="2:7">
      <c r="B15508" s="22" t="s">
        <v>285</v>
      </c>
      <c r="C15508" s="22" t="s">
        <v>7</v>
      </c>
      <c r="D15508" s="22" t="s">
        <v>5</v>
      </c>
      <c r="E15508" s="22" t="s">
        <v>34</v>
      </c>
      <c r="F15508" s="22" t="s">
        <v>38</v>
      </c>
      <c r="G15508" s="1">
        <v>24155</v>
      </c>
    </row>
    <row r="15509" spans="2:7">
      <c r="B15509" s="22" t="s">
        <v>285</v>
      </c>
      <c r="C15509" s="22" t="s">
        <v>7</v>
      </c>
      <c r="D15509" s="22" t="s">
        <v>5</v>
      </c>
      <c r="E15509" s="22" t="s">
        <v>34</v>
      </c>
      <c r="F15509" s="22" t="s">
        <v>39</v>
      </c>
      <c r="G15509" s="1">
        <v>13192441.810000001</v>
      </c>
    </row>
    <row r="15510" spans="2:7">
      <c r="B15510" s="22" t="s">
        <v>285</v>
      </c>
      <c r="C15510" s="22" t="s">
        <v>7</v>
      </c>
      <c r="D15510" s="22" t="s">
        <v>5</v>
      </c>
      <c r="E15510" s="22" t="s">
        <v>34</v>
      </c>
      <c r="F15510" s="22" t="s">
        <v>41</v>
      </c>
      <c r="G15510" s="1">
        <v>103187</v>
      </c>
    </row>
    <row r="15511" spans="2:7">
      <c r="B15511" s="22" t="s">
        <v>285</v>
      </c>
      <c r="C15511" s="22" t="s">
        <v>7</v>
      </c>
      <c r="D15511" s="22" t="s">
        <v>5</v>
      </c>
      <c r="E15511" s="22" t="s">
        <v>34</v>
      </c>
      <c r="F15511" s="22" t="s">
        <v>43</v>
      </c>
      <c r="G15511" s="1">
        <v>26145.119999999999</v>
      </c>
    </row>
    <row r="15512" spans="2:7">
      <c r="B15512" s="22" t="s">
        <v>285</v>
      </c>
      <c r="C15512" s="22" t="s">
        <v>7</v>
      </c>
      <c r="D15512" s="22" t="s">
        <v>5</v>
      </c>
      <c r="E15512" s="22" t="s">
        <v>34</v>
      </c>
      <c r="F15512" s="22" t="s">
        <v>45</v>
      </c>
      <c r="G15512" s="1">
        <v>3285915.73</v>
      </c>
    </row>
    <row r="15513" spans="2:7">
      <c r="B15513" s="22" t="s">
        <v>285</v>
      </c>
      <c r="C15513" s="22" t="s">
        <v>7</v>
      </c>
      <c r="D15513" s="22" t="s">
        <v>5</v>
      </c>
      <c r="E15513" s="22" t="s">
        <v>34</v>
      </c>
      <c r="F15513" s="22" t="s">
        <v>46</v>
      </c>
      <c r="G15513" s="1">
        <v>390318.03</v>
      </c>
    </row>
    <row r="15514" spans="2:7">
      <c r="B15514" s="22" t="s">
        <v>285</v>
      </c>
      <c r="C15514" s="22" t="s">
        <v>7</v>
      </c>
      <c r="D15514" s="22" t="s">
        <v>5</v>
      </c>
      <c r="E15514" s="22" t="s">
        <v>34</v>
      </c>
      <c r="F15514" s="22" t="s">
        <v>47</v>
      </c>
      <c r="G15514" s="1">
        <v>1067036.18</v>
      </c>
    </row>
    <row r="15515" spans="2:7">
      <c r="B15515" s="22" t="s">
        <v>285</v>
      </c>
      <c r="C15515" s="22" t="s">
        <v>7</v>
      </c>
      <c r="D15515" s="22" t="s">
        <v>5</v>
      </c>
      <c r="E15515" s="22" t="s">
        <v>34</v>
      </c>
      <c r="F15515" s="22" t="s">
        <v>48</v>
      </c>
      <c r="G15515" s="1">
        <v>117233.17</v>
      </c>
    </row>
    <row r="15516" spans="2:7">
      <c r="B15516" s="22" t="s">
        <v>285</v>
      </c>
      <c r="C15516" s="22" t="s">
        <v>7</v>
      </c>
      <c r="D15516" s="22" t="s">
        <v>5</v>
      </c>
      <c r="E15516" s="22" t="s">
        <v>34</v>
      </c>
      <c r="F15516" s="22" t="s">
        <v>74</v>
      </c>
      <c r="G15516" s="1">
        <v>1872</v>
      </c>
    </row>
    <row r="15517" spans="2:7">
      <c r="B15517" s="22" t="s">
        <v>285</v>
      </c>
      <c r="C15517" s="22" t="s">
        <v>7</v>
      </c>
      <c r="D15517" s="22" t="s">
        <v>5</v>
      </c>
      <c r="E15517" s="22" t="s">
        <v>34</v>
      </c>
      <c r="F15517" s="22" t="s">
        <v>75</v>
      </c>
      <c r="G15517" s="1">
        <v>44115.6</v>
      </c>
    </row>
    <row r="15518" spans="2:7">
      <c r="B15518" s="22" t="s">
        <v>285</v>
      </c>
      <c r="C15518" s="22" t="s">
        <v>7</v>
      </c>
      <c r="D15518" s="22" t="s">
        <v>5</v>
      </c>
      <c r="E15518" s="22" t="s">
        <v>34</v>
      </c>
      <c r="F15518" s="22" t="s">
        <v>85</v>
      </c>
      <c r="G15518" s="1">
        <v>9754289.4600000009</v>
      </c>
    </row>
    <row r="15519" spans="2:7">
      <c r="B15519" s="22" t="s">
        <v>285</v>
      </c>
      <c r="C15519" s="22" t="s">
        <v>7</v>
      </c>
      <c r="D15519" s="22" t="s">
        <v>5</v>
      </c>
      <c r="E15519" s="22" t="s">
        <v>34</v>
      </c>
      <c r="F15519" s="22" t="s">
        <v>49</v>
      </c>
      <c r="G15519" s="1">
        <v>4094659.67</v>
      </c>
    </row>
    <row r="15520" spans="2:7">
      <c r="B15520" s="22" t="s">
        <v>285</v>
      </c>
      <c r="C15520" s="22" t="s">
        <v>7</v>
      </c>
      <c r="D15520" s="22" t="s">
        <v>5</v>
      </c>
      <c r="E15520" s="22" t="s">
        <v>34</v>
      </c>
      <c r="F15520" s="22" t="s">
        <v>50</v>
      </c>
      <c r="G15520" s="1">
        <v>4258620.42</v>
      </c>
    </row>
    <row r="15521" spans="2:7">
      <c r="B15521" s="22" t="s">
        <v>285</v>
      </c>
      <c r="C15521" s="22" t="s">
        <v>7</v>
      </c>
      <c r="D15521" s="22" t="s">
        <v>5</v>
      </c>
      <c r="E15521" s="22" t="s">
        <v>34</v>
      </c>
      <c r="F15521" s="22" t="s">
        <v>52</v>
      </c>
      <c r="G15521" s="1">
        <v>1676.48</v>
      </c>
    </row>
    <row r="15522" spans="2:7">
      <c r="B15522" s="22" t="s">
        <v>285</v>
      </c>
      <c r="C15522" s="22" t="s">
        <v>7</v>
      </c>
      <c r="D15522" s="22" t="s">
        <v>5</v>
      </c>
      <c r="E15522" s="22" t="s">
        <v>34</v>
      </c>
      <c r="F15522" s="22" t="s">
        <v>68</v>
      </c>
      <c r="G15522" s="1">
        <v>175350.62</v>
      </c>
    </row>
    <row r="15523" spans="2:7">
      <c r="B15523" s="22" t="s">
        <v>285</v>
      </c>
      <c r="C15523" s="22" t="s">
        <v>7</v>
      </c>
      <c r="D15523" s="22" t="s">
        <v>5</v>
      </c>
      <c r="E15523" s="22" t="s">
        <v>34</v>
      </c>
      <c r="F15523" s="22" t="s">
        <v>55</v>
      </c>
      <c r="G15523" s="1">
        <v>446594.2</v>
      </c>
    </row>
    <row r="15524" spans="2:7">
      <c r="B15524" s="22" t="s">
        <v>285</v>
      </c>
      <c r="C15524" s="22" t="s">
        <v>7</v>
      </c>
      <c r="D15524" s="22" t="s">
        <v>5</v>
      </c>
      <c r="E15524" s="22" t="s">
        <v>34</v>
      </c>
      <c r="F15524" s="22" t="s">
        <v>76</v>
      </c>
      <c r="G15524" s="1">
        <v>382707.45</v>
      </c>
    </row>
    <row r="15525" spans="2:7">
      <c r="B15525" s="22" t="s">
        <v>285</v>
      </c>
      <c r="C15525" s="22" t="s">
        <v>7</v>
      </c>
      <c r="D15525" s="22" t="s">
        <v>5</v>
      </c>
      <c r="E15525" s="22" t="s">
        <v>34</v>
      </c>
      <c r="F15525" s="22" t="s">
        <v>57</v>
      </c>
      <c r="G15525" s="1">
        <v>3589679.16</v>
      </c>
    </row>
    <row r="15526" spans="2:7">
      <c r="B15526" s="22" t="s">
        <v>285</v>
      </c>
      <c r="C15526" s="22" t="s">
        <v>7</v>
      </c>
      <c r="D15526" s="22" t="s">
        <v>5</v>
      </c>
      <c r="E15526" s="22" t="s">
        <v>34</v>
      </c>
      <c r="F15526" s="22" t="s">
        <v>58</v>
      </c>
      <c r="G15526" s="1">
        <v>96438.05</v>
      </c>
    </row>
    <row r="15527" spans="2:7">
      <c r="B15527" s="22" t="s">
        <v>285</v>
      </c>
      <c r="C15527" s="22" t="s">
        <v>7</v>
      </c>
      <c r="D15527" s="22" t="s">
        <v>5</v>
      </c>
      <c r="E15527" s="22" t="s">
        <v>34</v>
      </c>
      <c r="F15527" s="22" t="s">
        <v>126</v>
      </c>
      <c r="G15527" s="1">
        <v>72505.17</v>
      </c>
    </row>
    <row r="15528" spans="2:7">
      <c r="B15528" s="22" t="s">
        <v>285</v>
      </c>
      <c r="C15528" s="22" t="s">
        <v>7</v>
      </c>
      <c r="D15528" s="22" t="s">
        <v>5</v>
      </c>
      <c r="E15528" s="22" t="s">
        <v>59</v>
      </c>
      <c r="F15528" s="22" t="s">
        <v>55</v>
      </c>
      <c r="G15528" s="1">
        <v>322353.03999999998</v>
      </c>
    </row>
    <row r="15529" spans="2:7">
      <c r="B15529" s="22" t="s">
        <v>285</v>
      </c>
      <c r="C15529" s="22" t="s">
        <v>7</v>
      </c>
      <c r="D15529" s="22" t="s">
        <v>5</v>
      </c>
      <c r="E15529" s="22" t="s">
        <v>60</v>
      </c>
      <c r="F15529" s="22" t="s">
        <v>95</v>
      </c>
      <c r="G15529" s="1">
        <v>77829.960000000006</v>
      </c>
    </row>
    <row r="15530" spans="2:7">
      <c r="B15530" s="22" t="s">
        <v>285</v>
      </c>
      <c r="C15530" s="22" t="s">
        <v>7</v>
      </c>
      <c r="D15530" s="22" t="s">
        <v>5</v>
      </c>
      <c r="E15530" s="22" t="s">
        <v>60</v>
      </c>
      <c r="F15530" s="22" t="s">
        <v>78</v>
      </c>
      <c r="G15530" s="1">
        <v>31814.31</v>
      </c>
    </row>
    <row r="15531" spans="2:7">
      <c r="B15531" s="22" t="s">
        <v>285</v>
      </c>
      <c r="C15531" s="22" t="s">
        <v>7</v>
      </c>
      <c r="D15531" s="22" t="s">
        <v>5</v>
      </c>
      <c r="E15531" s="22" t="s">
        <v>60</v>
      </c>
      <c r="F15531" s="22" t="s">
        <v>61</v>
      </c>
      <c r="G15531" s="1">
        <v>9823.9</v>
      </c>
    </row>
    <row r="15532" spans="2:7">
      <c r="B15532" s="22" t="s">
        <v>285</v>
      </c>
      <c r="C15532" s="22" t="s">
        <v>7</v>
      </c>
      <c r="D15532" s="22" t="s">
        <v>5</v>
      </c>
      <c r="E15532" s="22" t="s">
        <v>60</v>
      </c>
      <c r="F15532" s="22" t="s">
        <v>80</v>
      </c>
      <c r="G15532" s="1">
        <v>13119.02</v>
      </c>
    </row>
    <row r="15533" spans="2:7">
      <c r="B15533" s="22" t="s">
        <v>285</v>
      </c>
      <c r="C15533" s="22" t="s">
        <v>7</v>
      </c>
      <c r="D15533" s="22" t="s">
        <v>5</v>
      </c>
      <c r="E15533" s="22" t="s">
        <v>60</v>
      </c>
      <c r="F15533" s="22" t="s">
        <v>62</v>
      </c>
      <c r="G15533" s="1">
        <v>445514.08</v>
      </c>
    </row>
    <row r="15534" spans="2:7">
      <c r="B15534" s="22" t="s">
        <v>285</v>
      </c>
      <c r="C15534" s="22" t="s">
        <v>7</v>
      </c>
      <c r="D15534" s="22" t="s">
        <v>7</v>
      </c>
      <c r="E15534" s="22" t="s">
        <v>5</v>
      </c>
      <c r="F15534" s="22" t="s">
        <v>6</v>
      </c>
      <c r="G15534" s="1">
        <v>4362421.8</v>
      </c>
    </row>
    <row r="15535" spans="2:7">
      <c r="B15535" s="22" t="s">
        <v>285</v>
      </c>
      <c r="C15535" s="22" t="s">
        <v>7</v>
      </c>
      <c r="D15535" s="22" t="s">
        <v>7</v>
      </c>
      <c r="E15535" s="22" t="s">
        <v>8</v>
      </c>
      <c r="F15535" s="22" t="s">
        <v>9</v>
      </c>
      <c r="G15535" s="1">
        <v>9134322.4600000009</v>
      </c>
    </row>
    <row r="15536" spans="2:7">
      <c r="B15536" s="22" t="s">
        <v>285</v>
      </c>
      <c r="C15536" s="22" t="s">
        <v>7</v>
      </c>
      <c r="D15536" s="22" t="s">
        <v>7</v>
      </c>
      <c r="E15536" s="22" t="s">
        <v>8</v>
      </c>
      <c r="F15536" s="22" t="s">
        <v>10</v>
      </c>
      <c r="G15536" s="1">
        <v>84905.99</v>
      </c>
    </row>
    <row r="15537" spans="2:7">
      <c r="B15537" s="22" t="s">
        <v>285</v>
      </c>
      <c r="C15537" s="22" t="s">
        <v>7</v>
      </c>
      <c r="D15537" s="22" t="s">
        <v>7</v>
      </c>
      <c r="E15537" s="22" t="s">
        <v>8</v>
      </c>
      <c r="F15537" s="22" t="s">
        <v>11</v>
      </c>
      <c r="G15537" s="1">
        <v>1900535.52</v>
      </c>
    </row>
    <row r="15538" spans="2:7">
      <c r="B15538" s="22" t="s">
        <v>285</v>
      </c>
      <c r="C15538" s="22" t="s">
        <v>7</v>
      </c>
      <c r="D15538" s="22" t="s">
        <v>7</v>
      </c>
      <c r="E15538" s="22" t="s">
        <v>8</v>
      </c>
      <c r="F15538" s="22" t="s">
        <v>12</v>
      </c>
      <c r="G15538" s="1">
        <v>400788.28</v>
      </c>
    </row>
    <row r="15539" spans="2:7">
      <c r="B15539" s="22" t="s">
        <v>285</v>
      </c>
      <c r="C15539" s="22" t="s">
        <v>7</v>
      </c>
      <c r="D15539" s="22" t="s">
        <v>7</v>
      </c>
      <c r="E15539" s="22" t="s">
        <v>8</v>
      </c>
      <c r="F15539" s="22" t="s">
        <v>13</v>
      </c>
      <c r="G15539" s="1">
        <v>121582.71</v>
      </c>
    </row>
    <row r="15540" spans="2:7">
      <c r="B15540" s="22" t="s">
        <v>285</v>
      </c>
      <c r="C15540" s="22" t="s">
        <v>7</v>
      </c>
      <c r="D15540" s="22" t="s">
        <v>7</v>
      </c>
      <c r="E15540" s="22" t="s">
        <v>8</v>
      </c>
      <c r="F15540" s="22" t="s">
        <v>70</v>
      </c>
      <c r="G15540" s="1">
        <v>890499.7</v>
      </c>
    </row>
    <row r="15541" spans="2:7">
      <c r="B15541" s="22" t="s">
        <v>285</v>
      </c>
      <c r="C15541" s="22" t="s">
        <v>7</v>
      </c>
      <c r="D15541" s="22" t="s">
        <v>7</v>
      </c>
      <c r="E15541" s="22" t="s">
        <v>14</v>
      </c>
      <c r="F15541" s="22" t="s">
        <v>9</v>
      </c>
      <c r="G15541" s="1">
        <v>18866295.5</v>
      </c>
    </row>
    <row r="15542" spans="2:7">
      <c r="B15542" s="22" t="s">
        <v>285</v>
      </c>
      <c r="C15542" s="22" t="s">
        <v>7</v>
      </c>
      <c r="D15542" s="22" t="s">
        <v>7</v>
      </c>
      <c r="E15542" s="22" t="s">
        <v>14</v>
      </c>
      <c r="F15542" s="22" t="s">
        <v>10</v>
      </c>
      <c r="G15542" s="1">
        <v>77486.880000000005</v>
      </c>
    </row>
    <row r="15543" spans="2:7">
      <c r="B15543" s="22" t="s">
        <v>285</v>
      </c>
      <c r="C15543" s="22" t="s">
        <v>7</v>
      </c>
      <c r="D15543" s="22" t="s">
        <v>7</v>
      </c>
      <c r="E15543" s="22" t="s">
        <v>14</v>
      </c>
      <c r="F15543" s="22" t="s">
        <v>11</v>
      </c>
      <c r="G15543" s="1">
        <v>748774.94</v>
      </c>
    </row>
    <row r="15544" spans="2:7">
      <c r="B15544" s="22" t="s">
        <v>285</v>
      </c>
      <c r="C15544" s="22" t="s">
        <v>7</v>
      </c>
      <c r="D15544" s="22" t="s">
        <v>7</v>
      </c>
      <c r="E15544" s="22" t="s">
        <v>14</v>
      </c>
      <c r="F15544" s="22" t="s">
        <v>12</v>
      </c>
      <c r="G15544" s="1">
        <v>1516701.82</v>
      </c>
    </row>
    <row r="15545" spans="2:7">
      <c r="B15545" s="22" t="s">
        <v>285</v>
      </c>
      <c r="C15545" s="22" t="s">
        <v>7</v>
      </c>
      <c r="D15545" s="22" t="s">
        <v>7</v>
      </c>
      <c r="E15545" s="22" t="s">
        <v>14</v>
      </c>
      <c r="F15545" s="22" t="s">
        <v>13</v>
      </c>
      <c r="G15545" s="1">
        <v>279698.63</v>
      </c>
    </row>
    <row r="15546" spans="2:7">
      <c r="B15546" s="22" t="s">
        <v>285</v>
      </c>
      <c r="C15546" s="22" t="s">
        <v>7</v>
      </c>
      <c r="D15546" s="22" t="s">
        <v>7</v>
      </c>
      <c r="E15546" s="22" t="s">
        <v>15</v>
      </c>
      <c r="F15546" s="22" t="s">
        <v>17</v>
      </c>
      <c r="G15546" s="1">
        <v>926121.1</v>
      </c>
    </row>
    <row r="15547" spans="2:7">
      <c r="B15547" s="22" t="s">
        <v>285</v>
      </c>
      <c r="C15547" s="22" t="s">
        <v>7</v>
      </c>
      <c r="D15547" s="22" t="s">
        <v>7</v>
      </c>
      <c r="E15547" s="22" t="s">
        <v>15</v>
      </c>
      <c r="F15547" s="22" t="s">
        <v>18</v>
      </c>
      <c r="G15547" s="1">
        <v>1520795.19</v>
      </c>
    </row>
    <row r="15548" spans="2:7">
      <c r="B15548" s="22" t="s">
        <v>285</v>
      </c>
      <c r="C15548" s="22" t="s">
        <v>7</v>
      </c>
      <c r="D15548" s="22" t="s">
        <v>7</v>
      </c>
      <c r="E15548" s="22" t="s">
        <v>15</v>
      </c>
      <c r="F15548" s="22" t="s">
        <v>19</v>
      </c>
      <c r="G15548" s="1">
        <v>1811364.21</v>
      </c>
    </row>
    <row r="15549" spans="2:7">
      <c r="B15549" s="22" t="s">
        <v>285</v>
      </c>
      <c r="C15549" s="22" t="s">
        <v>7</v>
      </c>
      <c r="D15549" s="22" t="s">
        <v>7</v>
      </c>
      <c r="E15549" s="22" t="s">
        <v>15</v>
      </c>
      <c r="F15549" s="22" t="s">
        <v>20</v>
      </c>
      <c r="G15549" s="1">
        <v>2723233.86</v>
      </c>
    </row>
    <row r="15550" spans="2:7">
      <c r="B15550" s="22" t="s">
        <v>285</v>
      </c>
      <c r="C15550" s="22" t="s">
        <v>7</v>
      </c>
      <c r="D15550" s="22" t="s">
        <v>7</v>
      </c>
      <c r="E15550" s="22" t="s">
        <v>15</v>
      </c>
      <c r="F15550" s="22" t="s">
        <v>21</v>
      </c>
      <c r="G15550" s="1">
        <v>31413.02</v>
      </c>
    </row>
    <row r="15551" spans="2:7">
      <c r="B15551" s="22" t="s">
        <v>285</v>
      </c>
      <c r="C15551" s="22" t="s">
        <v>7</v>
      </c>
      <c r="D15551" s="22" t="s">
        <v>7</v>
      </c>
      <c r="E15551" s="22" t="s">
        <v>15</v>
      </c>
      <c r="F15551" s="22" t="s">
        <v>22</v>
      </c>
      <c r="G15551" s="1">
        <v>66947.350000000006</v>
      </c>
    </row>
    <row r="15552" spans="2:7">
      <c r="B15552" s="22" t="s">
        <v>285</v>
      </c>
      <c r="C15552" s="22" t="s">
        <v>7</v>
      </c>
      <c r="D15552" s="22" t="s">
        <v>7</v>
      </c>
      <c r="E15552" s="22" t="s">
        <v>15</v>
      </c>
      <c r="F15552" s="22" t="s">
        <v>23</v>
      </c>
      <c r="G15552" s="1">
        <v>69736.160000000003</v>
      </c>
    </row>
    <row r="15553" spans="2:7">
      <c r="B15553" s="22" t="s">
        <v>285</v>
      </c>
      <c r="C15553" s="22" t="s">
        <v>7</v>
      </c>
      <c r="D15553" s="22" t="s">
        <v>7</v>
      </c>
      <c r="E15553" s="22" t="s">
        <v>15</v>
      </c>
      <c r="F15553" s="22" t="s">
        <v>24</v>
      </c>
      <c r="G15553" s="1">
        <v>615909.06999999995</v>
      </c>
    </row>
    <row r="15554" spans="2:7">
      <c r="B15554" s="22" t="s">
        <v>285</v>
      </c>
      <c r="C15554" s="22" t="s">
        <v>7</v>
      </c>
      <c r="D15554" s="22" t="s">
        <v>7</v>
      </c>
      <c r="E15554" s="22" t="s">
        <v>15</v>
      </c>
      <c r="F15554" s="22" t="s">
        <v>25</v>
      </c>
      <c r="G15554" s="1">
        <v>1483912.16</v>
      </c>
    </row>
    <row r="15555" spans="2:7">
      <c r="B15555" s="22" t="s">
        <v>285</v>
      </c>
      <c r="C15555" s="22" t="s">
        <v>7</v>
      </c>
      <c r="D15555" s="22" t="s">
        <v>7</v>
      </c>
      <c r="E15555" s="22" t="s">
        <v>15</v>
      </c>
      <c r="F15555" s="22" t="s">
        <v>26</v>
      </c>
      <c r="G15555" s="1">
        <v>3889724.91</v>
      </c>
    </row>
    <row r="15556" spans="2:7">
      <c r="B15556" s="22" t="s">
        <v>285</v>
      </c>
      <c r="C15556" s="22" t="s">
        <v>7</v>
      </c>
      <c r="D15556" s="22" t="s">
        <v>7</v>
      </c>
      <c r="E15556" s="22" t="s">
        <v>15</v>
      </c>
      <c r="F15556" s="22" t="s">
        <v>27</v>
      </c>
      <c r="G15556" s="1">
        <v>68310.8</v>
      </c>
    </row>
    <row r="15557" spans="2:7">
      <c r="B15557" s="22" t="s">
        <v>285</v>
      </c>
      <c r="C15557" s="22" t="s">
        <v>7</v>
      </c>
      <c r="D15557" s="22" t="s">
        <v>7</v>
      </c>
      <c r="E15557" s="22" t="s">
        <v>15</v>
      </c>
      <c r="F15557" s="22" t="s">
        <v>72</v>
      </c>
      <c r="G15557" s="1">
        <v>154729.97</v>
      </c>
    </row>
    <row r="15558" spans="2:7">
      <c r="B15558" s="22" t="s">
        <v>285</v>
      </c>
      <c r="C15558" s="22" t="s">
        <v>7</v>
      </c>
      <c r="D15558" s="22" t="s">
        <v>7</v>
      </c>
      <c r="E15558" s="22" t="s">
        <v>28</v>
      </c>
      <c r="F15558" s="22" t="s">
        <v>29</v>
      </c>
      <c r="G15558" s="1">
        <v>740887.59</v>
      </c>
    </row>
    <row r="15559" spans="2:7">
      <c r="B15559" s="22" t="s">
        <v>285</v>
      </c>
      <c r="C15559" s="22" t="s">
        <v>7</v>
      </c>
      <c r="D15559" s="22" t="s">
        <v>7</v>
      </c>
      <c r="E15559" s="22" t="s">
        <v>28</v>
      </c>
      <c r="F15559" s="22" t="s">
        <v>30</v>
      </c>
      <c r="G15559" s="1">
        <v>18856.38</v>
      </c>
    </row>
    <row r="15560" spans="2:7">
      <c r="B15560" s="22" t="s">
        <v>285</v>
      </c>
      <c r="C15560" s="22" t="s">
        <v>7</v>
      </c>
      <c r="D15560" s="22" t="s">
        <v>7</v>
      </c>
      <c r="E15560" s="22" t="s">
        <v>28</v>
      </c>
      <c r="F15560" s="22" t="s">
        <v>31</v>
      </c>
      <c r="G15560" s="1">
        <v>254400.41</v>
      </c>
    </row>
    <row r="15561" spans="2:7">
      <c r="B15561" s="22" t="s">
        <v>285</v>
      </c>
      <c r="C15561" s="22" t="s">
        <v>7</v>
      </c>
      <c r="D15561" s="22" t="s">
        <v>7</v>
      </c>
      <c r="E15561" s="22" t="s">
        <v>28</v>
      </c>
      <c r="F15561" s="22" t="s">
        <v>32</v>
      </c>
      <c r="G15561" s="1">
        <v>17655.98</v>
      </c>
    </row>
    <row r="15562" spans="2:7">
      <c r="B15562" s="22" t="s">
        <v>285</v>
      </c>
      <c r="C15562" s="22" t="s">
        <v>7</v>
      </c>
      <c r="D15562" s="22" t="s">
        <v>7</v>
      </c>
      <c r="E15562" s="22" t="s">
        <v>28</v>
      </c>
      <c r="F15562" s="22" t="s">
        <v>33</v>
      </c>
      <c r="G15562" s="1">
        <v>2385.25</v>
      </c>
    </row>
    <row r="15563" spans="2:7">
      <c r="B15563" s="22" t="s">
        <v>285</v>
      </c>
      <c r="C15563" s="22" t="s">
        <v>7</v>
      </c>
      <c r="D15563" s="22" t="s">
        <v>7</v>
      </c>
      <c r="E15563" s="22" t="s">
        <v>34</v>
      </c>
      <c r="F15563" s="22" t="s">
        <v>35</v>
      </c>
      <c r="G15563" s="1">
        <v>1973.9</v>
      </c>
    </row>
    <row r="15564" spans="2:7">
      <c r="B15564" s="22" t="s">
        <v>285</v>
      </c>
      <c r="C15564" s="22" t="s">
        <v>7</v>
      </c>
      <c r="D15564" s="22" t="s">
        <v>7</v>
      </c>
      <c r="E15564" s="22" t="s">
        <v>34</v>
      </c>
      <c r="F15564" s="22" t="s">
        <v>36</v>
      </c>
      <c r="G15564" s="1">
        <v>442039</v>
      </c>
    </row>
    <row r="15565" spans="2:7">
      <c r="B15565" s="22" t="s">
        <v>285</v>
      </c>
      <c r="C15565" s="22" t="s">
        <v>7</v>
      </c>
      <c r="D15565" s="22" t="s">
        <v>7</v>
      </c>
      <c r="E15565" s="22" t="s">
        <v>34</v>
      </c>
      <c r="F15565" s="22" t="s">
        <v>39</v>
      </c>
      <c r="G15565" s="1">
        <v>6274131.1100000003</v>
      </c>
    </row>
    <row r="15566" spans="2:7">
      <c r="B15566" s="22" t="s">
        <v>285</v>
      </c>
      <c r="C15566" s="22" t="s">
        <v>7</v>
      </c>
      <c r="D15566" s="22" t="s">
        <v>7</v>
      </c>
      <c r="E15566" s="22" t="s">
        <v>34</v>
      </c>
      <c r="F15566" s="22" t="s">
        <v>40</v>
      </c>
      <c r="G15566" s="1">
        <v>80904.34</v>
      </c>
    </row>
    <row r="15567" spans="2:7">
      <c r="B15567" s="22" t="s">
        <v>285</v>
      </c>
      <c r="C15567" s="22" t="s">
        <v>7</v>
      </c>
      <c r="D15567" s="22" t="s">
        <v>7</v>
      </c>
      <c r="E15567" s="22" t="s">
        <v>34</v>
      </c>
      <c r="F15567" s="22" t="s">
        <v>45</v>
      </c>
      <c r="G15567" s="1">
        <v>264775.31</v>
      </c>
    </row>
    <row r="15568" spans="2:7">
      <c r="B15568" s="22" t="s">
        <v>285</v>
      </c>
      <c r="C15568" s="22" t="s">
        <v>7</v>
      </c>
      <c r="D15568" s="22" t="s">
        <v>7</v>
      </c>
      <c r="E15568" s="22" t="s">
        <v>34</v>
      </c>
      <c r="F15568" s="22" t="s">
        <v>47</v>
      </c>
      <c r="G15568" s="1">
        <v>3367.1</v>
      </c>
    </row>
    <row r="15569" spans="2:7">
      <c r="B15569" s="22" t="s">
        <v>285</v>
      </c>
      <c r="C15569" s="22" t="s">
        <v>7</v>
      </c>
      <c r="D15569" s="22" t="s">
        <v>7</v>
      </c>
      <c r="E15569" s="22" t="s">
        <v>34</v>
      </c>
      <c r="F15569" s="22" t="s">
        <v>48</v>
      </c>
      <c r="G15569" s="1">
        <v>35721.32</v>
      </c>
    </row>
    <row r="15570" spans="2:7">
      <c r="B15570" s="22" t="s">
        <v>285</v>
      </c>
      <c r="C15570" s="22" t="s">
        <v>7</v>
      </c>
      <c r="D15570" s="22" t="s">
        <v>7</v>
      </c>
      <c r="E15570" s="22" t="s">
        <v>34</v>
      </c>
      <c r="F15570" s="22" t="s">
        <v>74</v>
      </c>
      <c r="G15570" s="1">
        <v>27029.22</v>
      </c>
    </row>
    <row r="15571" spans="2:7">
      <c r="B15571" s="22" t="s">
        <v>285</v>
      </c>
      <c r="C15571" s="22" t="s">
        <v>7</v>
      </c>
      <c r="D15571" s="22" t="s">
        <v>7</v>
      </c>
      <c r="E15571" s="22" t="s">
        <v>34</v>
      </c>
      <c r="F15571" s="22" t="s">
        <v>75</v>
      </c>
      <c r="G15571" s="1">
        <v>681.16</v>
      </c>
    </row>
    <row r="15572" spans="2:7">
      <c r="B15572" s="22" t="s">
        <v>285</v>
      </c>
      <c r="C15572" s="22" t="s">
        <v>7</v>
      </c>
      <c r="D15572" s="22" t="s">
        <v>7</v>
      </c>
      <c r="E15572" s="22" t="s">
        <v>34</v>
      </c>
      <c r="F15572" s="22" t="s">
        <v>85</v>
      </c>
      <c r="G15572" s="1">
        <v>109617.08</v>
      </c>
    </row>
    <row r="15573" spans="2:7">
      <c r="B15573" s="22" t="s">
        <v>285</v>
      </c>
      <c r="C15573" s="22" t="s">
        <v>7</v>
      </c>
      <c r="D15573" s="22" t="s">
        <v>7</v>
      </c>
      <c r="E15573" s="22" t="s">
        <v>34</v>
      </c>
      <c r="F15573" s="22" t="s">
        <v>50</v>
      </c>
      <c r="G15573" s="1">
        <v>265593.09000000003</v>
      </c>
    </row>
    <row r="15574" spans="2:7">
      <c r="B15574" s="22" t="s">
        <v>285</v>
      </c>
      <c r="C15574" s="22" t="s">
        <v>7</v>
      </c>
      <c r="D15574" s="22" t="s">
        <v>7</v>
      </c>
      <c r="E15574" s="22" t="s">
        <v>34</v>
      </c>
      <c r="F15574" s="22" t="s">
        <v>52</v>
      </c>
      <c r="G15574" s="1">
        <v>22187.54</v>
      </c>
    </row>
    <row r="15575" spans="2:7">
      <c r="B15575" s="22" t="s">
        <v>285</v>
      </c>
      <c r="C15575" s="22" t="s">
        <v>7</v>
      </c>
      <c r="D15575" s="22" t="s">
        <v>7</v>
      </c>
      <c r="E15575" s="22" t="s">
        <v>34</v>
      </c>
      <c r="F15575" s="22" t="s">
        <v>55</v>
      </c>
      <c r="G15575" s="1">
        <v>33136.93</v>
      </c>
    </row>
    <row r="15576" spans="2:7">
      <c r="B15576" s="22" t="s">
        <v>285</v>
      </c>
      <c r="C15576" s="22" t="s">
        <v>7</v>
      </c>
      <c r="D15576" s="22" t="s">
        <v>7</v>
      </c>
      <c r="E15576" s="22" t="s">
        <v>34</v>
      </c>
      <c r="F15576" s="22" t="s">
        <v>57</v>
      </c>
      <c r="G15576" s="1">
        <v>820284.7</v>
      </c>
    </row>
    <row r="15577" spans="2:7">
      <c r="B15577" s="22" t="s">
        <v>285</v>
      </c>
      <c r="C15577" s="22" t="s">
        <v>7</v>
      </c>
      <c r="D15577" s="22" t="s">
        <v>7</v>
      </c>
      <c r="E15577" s="22" t="s">
        <v>34</v>
      </c>
      <c r="F15577" s="22" t="s">
        <v>58</v>
      </c>
      <c r="G15577" s="1">
        <v>1042</v>
      </c>
    </row>
    <row r="15578" spans="2:7">
      <c r="B15578" s="22" t="s">
        <v>285</v>
      </c>
      <c r="C15578" s="22" t="s">
        <v>7</v>
      </c>
      <c r="D15578" s="22" t="s">
        <v>7</v>
      </c>
      <c r="E15578" s="22" t="s">
        <v>59</v>
      </c>
      <c r="F15578" s="22" t="s">
        <v>55</v>
      </c>
      <c r="G15578" s="1">
        <v>141763.4</v>
      </c>
    </row>
    <row r="15579" spans="2:7">
      <c r="B15579" s="22" t="s">
        <v>285</v>
      </c>
      <c r="C15579" s="22" t="s">
        <v>7</v>
      </c>
      <c r="D15579" s="22" t="s">
        <v>7</v>
      </c>
      <c r="E15579" s="22" t="s">
        <v>60</v>
      </c>
      <c r="F15579" s="22" t="s">
        <v>95</v>
      </c>
      <c r="G15579" s="1">
        <v>126586.55</v>
      </c>
    </row>
    <row r="15580" spans="2:7">
      <c r="B15580" s="22" t="s">
        <v>285</v>
      </c>
      <c r="C15580" s="22" t="s">
        <v>7</v>
      </c>
      <c r="D15580" s="22" t="s">
        <v>7</v>
      </c>
      <c r="E15580" s="22" t="s">
        <v>60</v>
      </c>
      <c r="F15580" s="22" t="s">
        <v>62</v>
      </c>
      <c r="G15580" s="1">
        <v>480</v>
      </c>
    </row>
    <row r="15581" spans="2:7">
      <c r="B15581" s="22" t="s">
        <v>286</v>
      </c>
      <c r="C15581" s="22" t="s">
        <v>7</v>
      </c>
      <c r="D15581" s="22" t="s">
        <v>5</v>
      </c>
      <c r="E15581" s="22" t="s">
        <v>5</v>
      </c>
      <c r="F15581" s="22" t="s">
        <v>6</v>
      </c>
      <c r="G15581" s="1">
        <v>28861.64</v>
      </c>
    </row>
    <row r="15582" spans="2:7">
      <c r="B15582" s="22" t="s">
        <v>286</v>
      </c>
      <c r="C15582" s="22" t="s">
        <v>7</v>
      </c>
      <c r="D15582" s="22" t="s">
        <v>5</v>
      </c>
      <c r="E15582" s="22" t="s">
        <v>7</v>
      </c>
      <c r="F15582" s="22" t="s">
        <v>6</v>
      </c>
      <c r="G15582" s="1">
        <v>-28861.64</v>
      </c>
    </row>
    <row r="15583" spans="2:7">
      <c r="B15583" s="22" t="s">
        <v>286</v>
      </c>
      <c r="C15583" s="22" t="s">
        <v>7</v>
      </c>
      <c r="D15583" s="22" t="s">
        <v>5</v>
      </c>
      <c r="E15583" s="22" t="s">
        <v>8</v>
      </c>
      <c r="F15583" s="22" t="s">
        <v>9</v>
      </c>
      <c r="G15583" s="1">
        <v>1053265.51</v>
      </c>
    </row>
    <row r="15584" spans="2:7">
      <c r="B15584" s="22" t="s">
        <v>286</v>
      </c>
      <c r="C15584" s="22" t="s">
        <v>7</v>
      </c>
      <c r="D15584" s="22" t="s">
        <v>5</v>
      </c>
      <c r="E15584" s="22" t="s">
        <v>8</v>
      </c>
      <c r="F15584" s="22" t="s">
        <v>10</v>
      </c>
      <c r="G15584" s="1">
        <v>5896.68</v>
      </c>
    </row>
    <row r="15585" spans="2:7">
      <c r="B15585" s="22" t="s">
        <v>286</v>
      </c>
      <c r="C15585" s="22" t="s">
        <v>7</v>
      </c>
      <c r="D15585" s="22" t="s">
        <v>5</v>
      </c>
      <c r="E15585" s="22" t="s">
        <v>8</v>
      </c>
      <c r="F15585" s="22" t="s">
        <v>11</v>
      </c>
      <c r="G15585" s="1">
        <v>11030.28</v>
      </c>
    </row>
    <row r="15586" spans="2:7">
      <c r="B15586" s="22" t="s">
        <v>286</v>
      </c>
      <c r="C15586" s="22" t="s">
        <v>7</v>
      </c>
      <c r="D15586" s="22" t="s">
        <v>5</v>
      </c>
      <c r="E15586" s="22" t="s">
        <v>8</v>
      </c>
      <c r="F15586" s="22" t="s">
        <v>12</v>
      </c>
      <c r="G15586" s="1">
        <v>3973.9</v>
      </c>
    </row>
    <row r="15587" spans="2:7">
      <c r="B15587" s="22" t="s">
        <v>286</v>
      </c>
      <c r="C15587" s="22" t="s">
        <v>7</v>
      </c>
      <c r="D15587" s="22" t="s">
        <v>5</v>
      </c>
      <c r="E15587" s="22" t="s">
        <v>8</v>
      </c>
      <c r="F15587" s="22" t="s">
        <v>13</v>
      </c>
      <c r="G15587" s="1">
        <v>3070.88</v>
      </c>
    </row>
    <row r="15588" spans="2:7">
      <c r="B15588" s="22" t="s">
        <v>286</v>
      </c>
      <c r="C15588" s="22" t="s">
        <v>7</v>
      </c>
      <c r="D15588" s="22" t="s">
        <v>5</v>
      </c>
      <c r="E15588" s="22" t="s">
        <v>8</v>
      </c>
      <c r="F15588" s="22" t="s">
        <v>70</v>
      </c>
      <c r="G15588" s="1">
        <v>5505</v>
      </c>
    </row>
    <row r="15589" spans="2:7">
      <c r="B15589" s="22" t="s">
        <v>286</v>
      </c>
      <c r="C15589" s="22" t="s">
        <v>7</v>
      </c>
      <c r="D15589" s="22" t="s">
        <v>5</v>
      </c>
      <c r="E15589" s="22" t="s">
        <v>14</v>
      </c>
      <c r="F15589" s="22" t="s">
        <v>9</v>
      </c>
      <c r="G15589" s="1">
        <v>377091.61</v>
      </c>
    </row>
    <row r="15590" spans="2:7">
      <c r="B15590" s="22" t="s">
        <v>286</v>
      </c>
      <c r="C15590" s="22" t="s">
        <v>7</v>
      </c>
      <c r="D15590" s="22" t="s">
        <v>5</v>
      </c>
      <c r="E15590" s="22" t="s">
        <v>14</v>
      </c>
      <c r="F15590" s="22" t="s">
        <v>10</v>
      </c>
      <c r="G15590" s="1">
        <v>3090.16</v>
      </c>
    </row>
    <row r="15591" spans="2:7">
      <c r="B15591" s="22" t="s">
        <v>286</v>
      </c>
      <c r="C15591" s="22" t="s">
        <v>7</v>
      </c>
      <c r="D15591" s="22" t="s">
        <v>5</v>
      </c>
      <c r="E15591" s="22" t="s">
        <v>14</v>
      </c>
      <c r="F15591" s="22" t="s">
        <v>11</v>
      </c>
      <c r="G15591" s="1">
        <v>4520.37</v>
      </c>
    </row>
    <row r="15592" spans="2:7">
      <c r="B15592" s="22" t="s">
        <v>286</v>
      </c>
      <c r="C15592" s="22" t="s">
        <v>7</v>
      </c>
      <c r="D15592" s="22" t="s">
        <v>5</v>
      </c>
      <c r="E15592" s="22" t="s">
        <v>14</v>
      </c>
      <c r="F15592" s="22" t="s">
        <v>12</v>
      </c>
      <c r="G15592" s="1">
        <v>23788.51</v>
      </c>
    </row>
    <row r="15593" spans="2:7">
      <c r="B15593" s="22" t="s">
        <v>286</v>
      </c>
      <c r="C15593" s="22" t="s">
        <v>7</v>
      </c>
      <c r="D15593" s="22" t="s">
        <v>5</v>
      </c>
      <c r="E15593" s="22" t="s">
        <v>14</v>
      </c>
      <c r="F15593" s="22" t="s">
        <v>13</v>
      </c>
      <c r="G15593" s="1">
        <v>1486.46</v>
      </c>
    </row>
    <row r="15594" spans="2:7">
      <c r="B15594" s="22" t="s">
        <v>286</v>
      </c>
      <c r="C15594" s="22" t="s">
        <v>7</v>
      </c>
      <c r="D15594" s="22" t="s">
        <v>5</v>
      </c>
      <c r="E15594" s="22" t="s">
        <v>15</v>
      </c>
      <c r="F15594" s="22" t="s">
        <v>17</v>
      </c>
      <c r="G15594" s="1">
        <v>81220.31</v>
      </c>
    </row>
    <row r="15595" spans="2:7">
      <c r="B15595" s="22" t="s">
        <v>286</v>
      </c>
      <c r="C15595" s="22" t="s">
        <v>7</v>
      </c>
      <c r="D15595" s="22" t="s">
        <v>5</v>
      </c>
      <c r="E15595" s="22" t="s">
        <v>15</v>
      </c>
      <c r="F15595" s="22" t="s">
        <v>18</v>
      </c>
      <c r="G15595" s="1">
        <v>30780.080000000002</v>
      </c>
    </row>
    <row r="15596" spans="2:7">
      <c r="B15596" s="22" t="s">
        <v>286</v>
      </c>
      <c r="C15596" s="22" t="s">
        <v>7</v>
      </c>
      <c r="D15596" s="22" t="s">
        <v>5</v>
      </c>
      <c r="E15596" s="22" t="s">
        <v>15</v>
      </c>
      <c r="F15596" s="22" t="s">
        <v>19</v>
      </c>
      <c r="G15596" s="1">
        <v>165869.48000000001</v>
      </c>
    </row>
    <row r="15597" spans="2:7">
      <c r="B15597" s="22" t="s">
        <v>286</v>
      </c>
      <c r="C15597" s="22" t="s">
        <v>7</v>
      </c>
      <c r="D15597" s="22" t="s">
        <v>5</v>
      </c>
      <c r="E15597" s="22" t="s">
        <v>15</v>
      </c>
      <c r="F15597" s="22" t="s">
        <v>20</v>
      </c>
      <c r="G15597" s="1">
        <v>52297.2</v>
      </c>
    </row>
    <row r="15598" spans="2:7">
      <c r="B15598" s="22" t="s">
        <v>286</v>
      </c>
      <c r="C15598" s="22" t="s">
        <v>7</v>
      </c>
      <c r="D15598" s="22" t="s">
        <v>5</v>
      </c>
      <c r="E15598" s="22" t="s">
        <v>15</v>
      </c>
      <c r="F15598" s="22" t="s">
        <v>23</v>
      </c>
      <c r="G15598" s="1">
        <v>6145.87</v>
      </c>
    </row>
    <row r="15599" spans="2:7">
      <c r="B15599" s="22" t="s">
        <v>286</v>
      </c>
      <c r="C15599" s="22" t="s">
        <v>7</v>
      </c>
      <c r="D15599" s="22" t="s">
        <v>5</v>
      </c>
      <c r="E15599" s="22" t="s">
        <v>15</v>
      </c>
      <c r="F15599" s="22" t="s">
        <v>24</v>
      </c>
      <c r="G15599" s="1">
        <v>11075.72</v>
      </c>
    </row>
    <row r="15600" spans="2:7">
      <c r="B15600" s="22" t="s">
        <v>286</v>
      </c>
      <c r="C15600" s="22" t="s">
        <v>7</v>
      </c>
      <c r="D15600" s="22" t="s">
        <v>5</v>
      </c>
      <c r="E15600" s="22" t="s">
        <v>15</v>
      </c>
      <c r="F15600" s="22" t="s">
        <v>25</v>
      </c>
      <c r="G15600" s="1">
        <v>175319.56</v>
      </c>
    </row>
    <row r="15601" spans="2:7">
      <c r="B15601" s="22" t="s">
        <v>286</v>
      </c>
      <c r="C15601" s="22" t="s">
        <v>7</v>
      </c>
      <c r="D15601" s="22" t="s">
        <v>5</v>
      </c>
      <c r="E15601" s="22" t="s">
        <v>15</v>
      </c>
      <c r="F15601" s="22" t="s">
        <v>26</v>
      </c>
      <c r="G15601" s="1">
        <v>162770.31</v>
      </c>
    </row>
    <row r="15602" spans="2:7">
      <c r="B15602" s="22" t="s">
        <v>286</v>
      </c>
      <c r="C15602" s="22" t="s">
        <v>7</v>
      </c>
      <c r="D15602" s="22" t="s">
        <v>5</v>
      </c>
      <c r="E15602" s="22" t="s">
        <v>28</v>
      </c>
      <c r="F15602" s="22" t="s">
        <v>29</v>
      </c>
      <c r="G15602" s="1">
        <v>35976.080000000002</v>
      </c>
    </row>
    <row r="15603" spans="2:7">
      <c r="B15603" s="22" t="s">
        <v>286</v>
      </c>
      <c r="C15603" s="22" t="s">
        <v>7</v>
      </c>
      <c r="D15603" s="22" t="s">
        <v>5</v>
      </c>
      <c r="E15603" s="22" t="s">
        <v>28</v>
      </c>
      <c r="F15603" s="22" t="s">
        <v>30</v>
      </c>
      <c r="G15603" s="1">
        <v>5846.07</v>
      </c>
    </row>
    <row r="15604" spans="2:7">
      <c r="B15604" s="22" t="s">
        <v>286</v>
      </c>
      <c r="C15604" s="22" t="s">
        <v>7</v>
      </c>
      <c r="D15604" s="22" t="s">
        <v>5</v>
      </c>
      <c r="E15604" s="22" t="s">
        <v>28</v>
      </c>
      <c r="F15604" s="22" t="s">
        <v>31</v>
      </c>
      <c r="G15604" s="1">
        <v>39503.599999999999</v>
      </c>
    </row>
    <row r="15605" spans="2:7">
      <c r="B15605" s="22" t="s">
        <v>286</v>
      </c>
      <c r="C15605" s="22" t="s">
        <v>7</v>
      </c>
      <c r="D15605" s="22" t="s">
        <v>5</v>
      </c>
      <c r="E15605" s="22" t="s">
        <v>28</v>
      </c>
      <c r="F15605" s="22" t="s">
        <v>32</v>
      </c>
      <c r="G15605" s="1">
        <v>4468.3900000000003</v>
      </c>
    </row>
    <row r="15606" spans="2:7">
      <c r="B15606" s="22" t="s">
        <v>286</v>
      </c>
      <c r="C15606" s="22" t="s">
        <v>7</v>
      </c>
      <c r="D15606" s="22" t="s">
        <v>5</v>
      </c>
      <c r="E15606" s="22" t="s">
        <v>28</v>
      </c>
      <c r="F15606" s="22" t="s">
        <v>33</v>
      </c>
      <c r="G15606" s="1">
        <v>3203.4</v>
      </c>
    </row>
    <row r="15607" spans="2:7">
      <c r="B15607" s="22" t="s">
        <v>286</v>
      </c>
      <c r="C15607" s="22" t="s">
        <v>7</v>
      </c>
      <c r="D15607" s="22" t="s">
        <v>5</v>
      </c>
      <c r="E15607" s="22" t="s">
        <v>34</v>
      </c>
      <c r="F15607" s="22" t="s">
        <v>35</v>
      </c>
      <c r="G15607" s="1">
        <v>10315.01</v>
      </c>
    </row>
    <row r="15608" spans="2:7">
      <c r="B15608" s="22" t="s">
        <v>286</v>
      </c>
      <c r="C15608" s="22" t="s">
        <v>7</v>
      </c>
      <c r="D15608" s="22" t="s">
        <v>5</v>
      </c>
      <c r="E15608" s="22" t="s">
        <v>34</v>
      </c>
      <c r="F15608" s="22" t="s">
        <v>37</v>
      </c>
      <c r="G15608" s="1">
        <v>63827.88</v>
      </c>
    </row>
    <row r="15609" spans="2:7">
      <c r="B15609" s="22" t="s">
        <v>286</v>
      </c>
      <c r="C15609" s="22" t="s">
        <v>7</v>
      </c>
      <c r="D15609" s="22" t="s">
        <v>5</v>
      </c>
      <c r="E15609" s="22" t="s">
        <v>34</v>
      </c>
      <c r="F15609" s="22" t="s">
        <v>64</v>
      </c>
      <c r="G15609" s="1">
        <v>23405</v>
      </c>
    </row>
    <row r="15610" spans="2:7">
      <c r="B15610" s="22" t="s">
        <v>286</v>
      </c>
      <c r="C15610" s="22" t="s">
        <v>7</v>
      </c>
      <c r="D15610" s="22" t="s">
        <v>5</v>
      </c>
      <c r="E15610" s="22" t="s">
        <v>34</v>
      </c>
      <c r="F15610" s="22" t="s">
        <v>38</v>
      </c>
      <c r="G15610" s="1">
        <v>610</v>
      </c>
    </row>
    <row r="15611" spans="2:7">
      <c r="B15611" s="22" t="s">
        <v>286</v>
      </c>
      <c r="C15611" s="22" t="s">
        <v>7</v>
      </c>
      <c r="D15611" s="22" t="s">
        <v>5</v>
      </c>
      <c r="E15611" s="22" t="s">
        <v>34</v>
      </c>
      <c r="F15611" s="22" t="s">
        <v>39</v>
      </c>
      <c r="G15611" s="1">
        <v>99579.25</v>
      </c>
    </row>
    <row r="15612" spans="2:7">
      <c r="B15612" s="22" t="s">
        <v>286</v>
      </c>
      <c r="C15612" s="22" t="s">
        <v>7</v>
      </c>
      <c r="D15612" s="22" t="s">
        <v>5</v>
      </c>
      <c r="E15612" s="22" t="s">
        <v>34</v>
      </c>
      <c r="F15612" s="22" t="s">
        <v>42</v>
      </c>
      <c r="G15612" s="1">
        <v>3914.27</v>
      </c>
    </row>
    <row r="15613" spans="2:7">
      <c r="B15613" s="22" t="s">
        <v>286</v>
      </c>
      <c r="C15613" s="22" t="s">
        <v>7</v>
      </c>
      <c r="D15613" s="22" t="s">
        <v>5</v>
      </c>
      <c r="E15613" s="22" t="s">
        <v>34</v>
      </c>
      <c r="F15613" s="22" t="s">
        <v>45</v>
      </c>
      <c r="G15613" s="1">
        <v>30210.11</v>
      </c>
    </row>
    <row r="15614" spans="2:7">
      <c r="B15614" s="22" t="s">
        <v>286</v>
      </c>
      <c r="C15614" s="22" t="s">
        <v>7</v>
      </c>
      <c r="D15614" s="22" t="s">
        <v>5</v>
      </c>
      <c r="E15614" s="22" t="s">
        <v>34</v>
      </c>
      <c r="F15614" s="22" t="s">
        <v>46</v>
      </c>
      <c r="G15614" s="1">
        <v>3383.67</v>
      </c>
    </row>
    <row r="15615" spans="2:7">
      <c r="B15615" s="22" t="s">
        <v>286</v>
      </c>
      <c r="C15615" s="22" t="s">
        <v>7</v>
      </c>
      <c r="D15615" s="22" t="s">
        <v>5</v>
      </c>
      <c r="E15615" s="22" t="s">
        <v>34</v>
      </c>
      <c r="F15615" s="22" t="s">
        <v>47</v>
      </c>
      <c r="G15615" s="1">
        <v>18023.580000000002</v>
      </c>
    </row>
    <row r="15616" spans="2:7">
      <c r="B15616" s="22" t="s">
        <v>286</v>
      </c>
      <c r="C15616" s="22" t="s">
        <v>7</v>
      </c>
      <c r="D15616" s="22" t="s">
        <v>5</v>
      </c>
      <c r="E15616" s="22" t="s">
        <v>34</v>
      </c>
      <c r="F15616" s="22" t="s">
        <v>48</v>
      </c>
      <c r="G15616" s="1">
        <v>19147.990000000002</v>
      </c>
    </row>
    <row r="15617" spans="2:7">
      <c r="B15617" s="22" t="s">
        <v>286</v>
      </c>
      <c r="C15617" s="22" t="s">
        <v>7</v>
      </c>
      <c r="D15617" s="22" t="s">
        <v>5</v>
      </c>
      <c r="E15617" s="22" t="s">
        <v>34</v>
      </c>
      <c r="F15617" s="22" t="s">
        <v>49</v>
      </c>
      <c r="G15617" s="1">
        <v>58.42</v>
      </c>
    </row>
    <row r="15618" spans="2:7">
      <c r="B15618" s="22" t="s">
        <v>286</v>
      </c>
      <c r="C15618" s="22" t="s">
        <v>7</v>
      </c>
      <c r="D15618" s="22" t="s">
        <v>5</v>
      </c>
      <c r="E15618" s="22" t="s">
        <v>34</v>
      </c>
      <c r="F15618" s="22" t="s">
        <v>50</v>
      </c>
      <c r="G15618" s="1">
        <v>1253.42</v>
      </c>
    </row>
    <row r="15619" spans="2:7">
      <c r="B15619" s="22" t="s">
        <v>286</v>
      </c>
      <c r="C15619" s="22" t="s">
        <v>7</v>
      </c>
      <c r="D15619" s="22" t="s">
        <v>5</v>
      </c>
      <c r="E15619" s="22" t="s">
        <v>34</v>
      </c>
      <c r="F15619" s="22" t="s">
        <v>51</v>
      </c>
      <c r="G15619" s="1">
        <v>271.99</v>
      </c>
    </row>
    <row r="15620" spans="2:7">
      <c r="B15620" s="22" t="s">
        <v>286</v>
      </c>
      <c r="C15620" s="22" t="s">
        <v>7</v>
      </c>
      <c r="D15620" s="22" t="s">
        <v>5</v>
      </c>
      <c r="E15620" s="22" t="s">
        <v>34</v>
      </c>
      <c r="F15620" s="22" t="s">
        <v>55</v>
      </c>
      <c r="G15620" s="1">
        <v>1892.4</v>
      </c>
    </row>
    <row r="15621" spans="2:7">
      <c r="B15621" s="22" t="s">
        <v>286</v>
      </c>
      <c r="C15621" s="22" t="s">
        <v>7</v>
      </c>
      <c r="D15621" s="22" t="s">
        <v>5</v>
      </c>
      <c r="E15621" s="22" t="s">
        <v>34</v>
      </c>
      <c r="F15621" s="22" t="s">
        <v>57</v>
      </c>
      <c r="G15621" s="1">
        <v>35082.28</v>
      </c>
    </row>
    <row r="15622" spans="2:7">
      <c r="B15622" s="22" t="s">
        <v>286</v>
      </c>
      <c r="C15622" s="22" t="s">
        <v>7</v>
      </c>
      <c r="D15622" s="22" t="s">
        <v>5</v>
      </c>
      <c r="E15622" s="22" t="s">
        <v>34</v>
      </c>
      <c r="F15622" s="22" t="s">
        <v>94</v>
      </c>
      <c r="G15622" s="1">
        <v>5290.11</v>
      </c>
    </row>
    <row r="15623" spans="2:7">
      <c r="B15623" s="22" t="s">
        <v>286</v>
      </c>
      <c r="C15623" s="22" t="s">
        <v>7</v>
      </c>
      <c r="D15623" s="22" t="s">
        <v>5</v>
      </c>
      <c r="E15623" s="22" t="s">
        <v>34</v>
      </c>
      <c r="F15623" s="22" t="s">
        <v>58</v>
      </c>
      <c r="G15623" s="1">
        <v>4358.5</v>
      </c>
    </row>
    <row r="15624" spans="2:7">
      <c r="B15624" s="22" t="s">
        <v>286</v>
      </c>
      <c r="C15624" s="22" t="s">
        <v>7</v>
      </c>
      <c r="D15624" s="22" t="s">
        <v>5</v>
      </c>
      <c r="E15624" s="22" t="s">
        <v>59</v>
      </c>
      <c r="F15624" s="22" t="s">
        <v>55</v>
      </c>
      <c r="G15624" s="1">
        <v>3002.07</v>
      </c>
    </row>
    <row r="15625" spans="2:7">
      <c r="B15625" s="22" t="s">
        <v>286</v>
      </c>
      <c r="C15625" s="22" t="s">
        <v>7</v>
      </c>
      <c r="D15625" s="22" t="s">
        <v>5</v>
      </c>
      <c r="E15625" s="22" t="s">
        <v>60</v>
      </c>
      <c r="F15625" s="22" t="s">
        <v>80</v>
      </c>
      <c r="G15625" s="1">
        <v>5603.7</v>
      </c>
    </row>
    <row r="15626" spans="2:7">
      <c r="B15626" s="22" t="s">
        <v>286</v>
      </c>
      <c r="C15626" s="22" t="s">
        <v>7</v>
      </c>
      <c r="D15626" s="22" t="s">
        <v>7</v>
      </c>
      <c r="E15626" s="22" t="s">
        <v>8</v>
      </c>
      <c r="F15626" s="22" t="s">
        <v>9</v>
      </c>
      <c r="G15626" s="1">
        <v>11941.68</v>
      </c>
    </row>
    <row r="15627" spans="2:7">
      <c r="B15627" s="22" t="s">
        <v>286</v>
      </c>
      <c r="C15627" s="22" t="s">
        <v>7</v>
      </c>
      <c r="D15627" s="22" t="s">
        <v>7</v>
      </c>
      <c r="E15627" s="22" t="s">
        <v>14</v>
      </c>
      <c r="F15627" s="22" t="s">
        <v>9</v>
      </c>
      <c r="G15627" s="1">
        <v>21491.26</v>
      </c>
    </row>
    <row r="15628" spans="2:7">
      <c r="B15628" s="22" t="s">
        <v>286</v>
      </c>
      <c r="C15628" s="22" t="s">
        <v>7</v>
      </c>
      <c r="D15628" s="22" t="s">
        <v>7</v>
      </c>
      <c r="E15628" s="22" t="s">
        <v>14</v>
      </c>
      <c r="F15628" s="22" t="s">
        <v>11</v>
      </c>
      <c r="G15628" s="1">
        <v>76.64</v>
      </c>
    </row>
    <row r="15629" spans="2:7">
      <c r="B15629" s="22" t="s">
        <v>286</v>
      </c>
      <c r="C15629" s="22" t="s">
        <v>7</v>
      </c>
      <c r="D15629" s="22" t="s">
        <v>7</v>
      </c>
      <c r="E15629" s="22" t="s">
        <v>14</v>
      </c>
      <c r="F15629" s="22" t="s">
        <v>13</v>
      </c>
      <c r="G15629" s="1">
        <v>45.86</v>
      </c>
    </row>
    <row r="15630" spans="2:7">
      <c r="B15630" s="22" t="s">
        <v>286</v>
      </c>
      <c r="C15630" s="22" t="s">
        <v>7</v>
      </c>
      <c r="D15630" s="22" t="s">
        <v>7</v>
      </c>
      <c r="E15630" s="22" t="s">
        <v>15</v>
      </c>
      <c r="F15630" s="22" t="s">
        <v>17</v>
      </c>
      <c r="G15630" s="1">
        <v>910.98</v>
      </c>
    </row>
    <row r="15631" spans="2:7">
      <c r="B15631" s="22" t="s">
        <v>286</v>
      </c>
      <c r="C15631" s="22" t="s">
        <v>7</v>
      </c>
      <c r="D15631" s="22" t="s">
        <v>7</v>
      </c>
      <c r="E15631" s="22" t="s">
        <v>15</v>
      </c>
      <c r="F15631" s="22" t="s">
        <v>18</v>
      </c>
      <c r="G15631" s="1">
        <v>1637.76</v>
      </c>
    </row>
    <row r="15632" spans="2:7">
      <c r="B15632" s="22" t="s">
        <v>286</v>
      </c>
      <c r="C15632" s="22" t="s">
        <v>7</v>
      </c>
      <c r="D15632" s="22" t="s">
        <v>7</v>
      </c>
      <c r="E15632" s="22" t="s">
        <v>15</v>
      </c>
      <c r="F15632" s="22" t="s">
        <v>19</v>
      </c>
      <c r="G15632" s="1">
        <v>1851.93</v>
      </c>
    </row>
    <row r="15633" spans="2:7">
      <c r="B15633" s="22" t="s">
        <v>286</v>
      </c>
      <c r="C15633" s="22" t="s">
        <v>7</v>
      </c>
      <c r="D15633" s="22" t="s">
        <v>7</v>
      </c>
      <c r="E15633" s="22" t="s">
        <v>15</v>
      </c>
      <c r="F15633" s="22" t="s">
        <v>20</v>
      </c>
      <c r="G15633" s="1">
        <v>2870.74</v>
      </c>
    </row>
    <row r="15634" spans="2:7">
      <c r="B15634" s="22" t="s">
        <v>286</v>
      </c>
      <c r="C15634" s="22" t="s">
        <v>7</v>
      </c>
      <c r="D15634" s="22" t="s">
        <v>7</v>
      </c>
      <c r="E15634" s="22" t="s">
        <v>15</v>
      </c>
      <c r="F15634" s="22" t="s">
        <v>23</v>
      </c>
      <c r="G15634" s="1">
        <v>63.29</v>
      </c>
    </row>
    <row r="15635" spans="2:7">
      <c r="B15635" s="22" t="s">
        <v>286</v>
      </c>
      <c r="C15635" s="22" t="s">
        <v>7</v>
      </c>
      <c r="D15635" s="22" t="s">
        <v>7</v>
      </c>
      <c r="E15635" s="22" t="s">
        <v>15</v>
      </c>
      <c r="F15635" s="22" t="s">
        <v>24</v>
      </c>
      <c r="G15635" s="1">
        <v>352.14</v>
      </c>
    </row>
    <row r="15636" spans="2:7">
      <c r="B15636" s="22" t="s">
        <v>286</v>
      </c>
      <c r="C15636" s="22" t="s">
        <v>7</v>
      </c>
      <c r="D15636" s="22" t="s">
        <v>7</v>
      </c>
      <c r="E15636" s="22" t="s">
        <v>15</v>
      </c>
      <c r="F15636" s="22" t="s">
        <v>25</v>
      </c>
      <c r="G15636" s="1">
        <v>1744.08</v>
      </c>
    </row>
    <row r="15637" spans="2:7">
      <c r="B15637" s="22" t="s">
        <v>286</v>
      </c>
      <c r="C15637" s="22" t="s">
        <v>7</v>
      </c>
      <c r="D15637" s="22" t="s">
        <v>7</v>
      </c>
      <c r="E15637" s="22" t="s">
        <v>15</v>
      </c>
      <c r="F15637" s="22" t="s">
        <v>26</v>
      </c>
      <c r="G15637" s="1">
        <v>11891.39</v>
      </c>
    </row>
    <row r="15638" spans="2:7">
      <c r="B15638" s="22" t="s">
        <v>286</v>
      </c>
      <c r="C15638" s="22" t="s">
        <v>7</v>
      </c>
      <c r="D15638" s="22" t="s">
        <v>7</v>
      </c>
      <c r="E15638" s="22" t="s">
        <v>34</v>
      </c>
      <c r="F15638" s="22" t="s">
        <v>39</v>
      </c>
      <c r="G15638" s="1">
        <v>1498.94</v>
      </c>
    </row>
    <row r="15639" spans="2:7">
      <c r="B15639" s="22" t="s">
        <v>287</v>
      </c>
      <c r="C15639" s="22" t="s">
        <v>7</v>
      </c>
      <c r="D15639" s="22" t="s">
        <v>5</v>
      </c>
      <c r="E15639" s="22" t="s">
        <v>5</v>
      </c>
      <c r="F15639" s="22" t="s">
        <v>6</v>
      </c>
      <c r="G15639" s="1">
        <v>128928.89</v>
      </c>
    </row>
    <row r="15640" spans="2:7">
      <c r="B15640" s="22" t="s">
        <v>287</v>
      </c>
      <c r="C15640" s="22" t="s">
        <v>7</v>
      </c>
      <c r="D15640" s="22" t="s">
        <v>5</v>
      </c>
      <c r="E15640" s="22" t="s">
        <v>7</v>
      </c>
      <c r="F15640" s="22" t="s">
        <v>6</v>
      </c>
      <c r="G15640" s="1">
        <v>-826474.32</v>
      </c>
    </row>
    <row r="15641" spans="2:7">
      <c r="B15641" s="22" t="s">
        <v>287</v>
      </c>
      <c r="C15641" s="22" t="s">
        <v>7</v>
      </c>
      <c r="D15641" s="22" t="s">
        <v>5</v>
      </c>
      <c r="E15641" s="22" t="s">
        <v>8</v>
      </c>
      <c r="F15641" s="22" t="s">
        <v>9</v>
      </c>
      <c r="G15641" s="1">
        <v>30270133.68</v>
      </c>
    </row>
    <row r="15642" spans="2:7">
      <c r="B15642" s="22" t="s">
        <v>287</v>
      </c>
      <c r="C15642" s="22" t="s">
        <v>7</v>
      </c>
      <c r="D15642" s="22" t="s">
        <v>5</v>
      </c>
      <c r="E15642" s="22" t="s">
        <v>8</v>
      </c>
      <c r="F15642" s="22" t="s">
        <v>10</v>
      </c>
      <c r="G15642" s="1">
        <v>198234.05</v>
      </c>
    </row>
    <row r="15643" spans="2:7">
      <c r="B15643" s="22" t="s">
        <v>287</v>
      </c>
      <c r="C15643" s="22" t="s">
        <v>7</v>
      </c>
      <c r="D15643" s="22" t="s">
        <v>5</v>
      </c>
      <c r="E15643" s="22" t="s">
        <v>8</v>
      </c>
      <c r="F15643" s="22" t="s">
        <v>11</v>
      </c>
      <c r="G15643" s="1">
        <v>544486.19999999995</v>
      </c>
    </row>
    <row r="15644" spans="2:7">
      <c r="B15644" s="22" t="s">
        <v>287</v>
      </c>
      <c r="C15644" s="22" t="s">
        <v>7</v>
      </c>
      <c r="D15644" s="22" t="s">
        <v>5</v>
      </c>
      <c r="E15644" s="22" t="s">
        <v>8</v>
      </c>
      <c r="F15644" s="22" t="s">
        <v>12</v>
      </c>
      <c r="G15644" s="1">
        <v>563702.76</v>
      </c>
    </row>
    <row r="15645" spans="2:7">
      <c r="B15645" s="22" t="s">
        <v>287</v>
      </c>
      <c r="C15645" s="22" t="s">
        <v>7</v>
      </c>
      <c r="D15645" s="22" t="s">
        <v>5</v>
      </c>
      <c r="E15645" s="22" t="s">
        <v>8</v>
      </c>
      <c r="F15645" s="22" t="s">
        <v>13</v>
      </c>
      <c r="G15645" s="1">
        <v>133231</v>
      </c>
    </row>
    <row r="15646" spans="2:7">
      <c r="B15646" s="22" t="s">
        <v>287</v>
      </c>
      <c r="C15646" s="22" t="s">
        <v>7</v>
      </c>
      <c r="D15646" s="22" t="s">
        <v>5</v>
      </c>
      <c r="E15646" s="22" t="s">
        <v>8</v>
      </c>
      <c r="F15646" s="22" t="s">
        <v>70</v>
      </c>
      <c r="G15646" s="1">
        <v>135423</v>
      </c>
    </row>
    <row r="15647" spans="2:7">
      <c r="B15647" s="22" t="s">
        <v>287</v>
      </c>
      <c r="C15647" s="22" t="s">
        <v>7</v>
      </c>
      <c r="D15647" s="22" t="s">
        <v>5</v>
      </c>
      <c r="E15647" s="22" t="s">
        <v>14</v>
      </c>
      <c r="F15647" s="22" t="s">
        <v>9</v>
      </c>
      <c r="G15647" s="1">
        <v>9488552.7400000002</v>
      </c>
    </row>
    <row r="15648" spans="2:7">
      <c r="B15648" s="22" t="s">
        <v>287</v>
      </c>
      <c r="C15648" s="22" t="s">
        <v>7</v>
      </c>
      <c r="D15648" s="22" t="s">
        <v>5</v>
      </c>
      <c r="E15648" s="22" t="s">
        <v>14</v>
      </c>
      <c r="F15648" s="22" t="s">
        <v>10</v>
      </c>
      <c r="G15648" s="1">
        <v>198478.01</v>
      </c>
    </row>
    <row r="15649" spans="2:7">
      <c r="B15649" s="22" t="s">
        <v>287</v>
      </c>
      <c r="C15649" s="22" t="s">
        <v>7</v>
      </c>
      <c r="D15649" s="22" t="s">
        <v>5</v>
      </c>
      <c r="E15649" s="22" t="s">
        <v>14</v>
      </c>
      <c r="F15649" s="22" t="s">
        <v>11</v>
      </c>
      <c r="G15649" s="1">
        <v>335728.17</v>
      </c>
    </row>
    <row r="15650" spans="2:7">
      <c r="B15650" s="22" t="s">
        <v>287</v>
      </c>
      <c r="C15650" s="22" t="s">
        <v>7</v>
      </c>
      <c r="D15650" s="22" t="s">
        <v>5</v>
      </c>
      <c r="E15650" s="22" t="s">
        <v>14</v>
      </c>
      <c r="F15650" s="22" t="s">
        <v>12</v>
      </c>
      <c r="G15650" s="1">
        <v>8815.31</v>
      </c>
    </row>
    <row r="15651" spans="2:7">
      <c r="B15651" s="22" t="s">
        <v>287</v>
      </c>
      <c r="C15651" s="22" t="s">
        <v>7</v>
      </c>
      <c r="D15651" s="22" t="s">
        <v>5</v>
      </c>
      <c r="E15651" s="22" t="s">
        <v>14</v>
      </c>
      <c r="F15651" s="22" t="s">
        <v>13</v>
      </c>
      <c r="G15651" s="1">
        <v>89987.03</v>
      </c>
    </row>
    <row r="15652" spans="2:7">
      <c r="B15652" s="22" t="s">
        <v>287</v>
      </c>
      <c r="C15652" s="22" t="s">
        <v>7</v>
      </c>
      <c r="D15652" s="22" t="s">
        <v>5</v>
      </c>
      <c r="E15652" s="22" t="s">
        <v>15</v>
      </c>
      <c r="F15652" s="22" t="s">
        <v>16</v>
      </c>
      <c r="G15652" s="1">
        <v>22003.11</v>
      </c>
    </row>
    <row r="15653" spans="2:7">
      <c r="B15653" s="22" t="s">
        <v>287</v>
      </c>
      <c r="C15653" s="22" t="s">
        <v>7</v>
      </c>
      <c r="D15653" s="22" t="s">
        <v>5</v>
      </c>
      <c r="E15653" s="22" t="s">
        <v>15</v>
      </c>
      <c r="F15653" s="22" t="s">
        <v>71</v>
      </c>
      <c r="G15653" s="1">
        <v>13191.33</v>
      </c>
    </row>
    <row r="15654" spans="2:7">
      <c r="B15654" s="22" t="s">
        <v>287</v>
      </c>
      <c r="C15654" s="22" t="s">
        <v>7</v>
      </c>
      <c r="D15654" s="22" t="s">
        <v>5</v>
      </c>
      <c r="E15654" s="22" t="s">
        <v>15</v>
      </c>
      <c r="F15654" s="22" t="s">
        <v>17</v>
      </c>
      <c r="G15654" s="1">
        <v>2374454.7999999998</v>
      </c>
    </row>
    <row r="15655" spans="2:7">
      <c r="B15655" s="22" t="s">
        <v>287</v>
      </c>
      <c r="C15655" s="22" t="s">
        <v>7</v>
      </c>
      <c r="D15655" s="22" t="s">
        <v>5</v>
      </c>
      <c r="E15655" s="22" t="s">
        <v>15</v>
      </c>
      <c r="F15655" s="22" t="s">
        <v>18</v>
      </c>
      <c r="G15655" s="1">
        <v>760119.01</v>
      </c>
    </row>
    <row r="15656" spans="2:7">
      <c r="B15656" s="22" t="s">
        <v>287</v>
      </c>
      <c r="C15656" s="22" t="s">
        <v>7</v>
      </c>
      <c r="D15656" s="22" t="s">
        <v>5</v>
      </c>
      <c r="E15656" s="22" t="s">
        <v>15</v>
      </c>
      <c r="F15656" s="22" t="s">
        <v>19</v>
      </c>
      <c r="G15656" s="1">
        <v>4889782.2699999996</v>
      </c>
    </row>
    <row r="15657" spans="2:7">
      <c r="B15657" s="22" t="s">
        <v>287</v>
      </c>
      <c r="C15657" s="22" t="s">
        <v>7</v>
      </c>
      <c r="D15657" s="22" t="s">
        <v>5</v>
      </c>
      <c r="E15657" s="22" t="s">
        <v>15</v>
      </c>
      <c r="F15657" s="22" t="s">
        <v>20</v>
      </c>
      <c r="G15657" s="1">
        <v>1273531.44</v>
      </c>
    </row>
    <row r="15658" spans="2:7">
      <c r="B15658" s="22" t="s">
        <v>287</v>
      </c>
      <c r="C15658" s="22" t="s">
        <v>7</v>
      </c>
      <c r="D15658" s="22" t="s">
        <v>5</v>
      </c>
      <c r="E15658" s="22" t="s">
        <v>15</v>
      </c>
      <c r="F15658" s="22" t="s">
        <v>21</v>
      </c>
      <c r="G15658" s="1">
        <v>92148.51</v>
      </c>
    </row>
    <row r="15659" spans="2:7">
      <c r="B15659" s="22" t="s">
        <v>287</v>
      </c>
      <c r="C15659" s="22" t="s">
        <v>7</v>
      </c>
      <c r="D15659" s="22" t="s">
        <v>5</v>
      </c>
      <c r="E15659" s="22" t="s">
        <v>15</v>
      </c>
      <c r="F15659" s="22" t="s">
        <v>22</v>
      </c>
      <c r="G15659" s="1">
        <v>29671.24</v>
      </c>
    </row>
    <row r="15660" spans="2:7">
      <c r="B15660" s="22" t="s">
        <v>287</v>
      </c>
      <c r="C15660" s="22" t="s">
        <v>7</v>
      </c>
      <c r="D15660" s="22" t="s">
        <v>5</v>
      </c>
      <c r="E15660" s="22" t="s">
        <v>15</v>
      </c>
      <c r="F15660" s="22" t="s">
        <v>23</v>
      </c>
      <c r="G15660" s="1">
        <v>133128.67000000001</v>
      </c>
    </row>
    <row r="15661" spans="2:7">
      <c r="B15661" s="22" t="s">
        <v>287</v>
      </c>
      <c r="C15661" s="22" t="s">
        <v>7</v>
      </c>
      <c r="D15661" s="22" t="s">
        <v>5</v>
      </c>
      <c r="E15661" s="22" t="s">
        <v>15</v>
      </c>
      <c r="F15661" s="22" t="s">
        <v>24</v>
      </c>
      <c r="G15661" s="1">
        <v>230551.5</v>
      </c>
    </row>
    <row r="15662" spans="2:7">
      <c r="B15662" s="22" t="s">
        <v>287</v>
      </c>
      <c r="C15662" s="22" t="s">
        <v>7</v>
      </c>
      <c r="D15662" s="22" t="s">
        <v>5</v>
      </c>
      <c r="E15662" s="22" t="s">
        <v>15</v>
      </c>
      <c r="F15662" s="22" t="s">
        <v>25</v>
      </c>
      <c r="G15662" s="1">
        <v>4138275.88</v>
      </c>
    </row>
    <row r="15663" spans="2:7">
      <c r="B15663" s="22" t="s">
        <v>287</v>
      </c>
      <c r="C15663" s="22" t="s">
        <v>7</v>
      </c>
      <c r="D15663" s="22" t="s">
        <v>5</v>
      </c>
      <c r="E15663" s="22" t="s">
        <v>15</v>
      </c>
      <c r="F15663" s="22" t="s">
        <v>26</v>
      </c>
      <c r="G15663" s="1">
        <v>2455820.48</v>
      </c>
    </row>
    <row r="15664" spans="2:7">
      <c r="B15664" s="22" t="s">
        <v>287</v>
      </c>
      <c r="C15664" s="22" t="s">
        <v>7</v>
      </c>
      <c r="D15664" s="22" t="s">
        <v>5</v>
      </c>
      <c r="E15664" s="22" t="s">
        <v>15</v>
      </c>
      <c r="F15664" s="22" t="s">
        <v>27</v>
      </c>
      <c r="G15664" s="1">
        <v>12000</v>
      </c>
    </row>
    <row r="15665" spans="2:7">
      <c r="B15665" s="22" t="s">
        <v>287</v>
      </c>
      <c r="C15665" s="22" t="s">
        <v>7</v>
      </c>
      <c r="D15665" s="22" t="s">
        <v>5</v>
      </c>
      <c r="E15665" s="22" t="s">
        <v>28</v>
      </c>
      <c r="F15665" s="22" t="s">
        <v>29</v>
      </c>
      <c r="G15665" s="1">
        <v>1294469.92</v>
      </c>
    </row>
    <row r="15666" spans="2:7">
      <c r="B15666" s="22" t="s">
        <v>287</v>
      </c>
      <c r="C15666" s="22" t="s">
        <v>7</v>
      </c>
      <c r="D15666" s="22" t="s">
        <v>5</v>
      </c>
      <c r="E15666" s="22" t="s">
        <v>28</v>
      </c>
      <c r="F15666" s="22" t="s">
        <v>30</v>
      </c>
      <c r="G15666" s="1">
        <v>103601.09</v>
      </c>
    </row>
    <row r="15667" spans="2:7">
      <c r="B15667" s="22" t="s">
        <v>287</v>
      </c>
      <c r="C15667" s="22" t="s">
        <v>7</v>
      </c>
      <c r="D15667" s="22" t="s">
        <v>5</v>
      </c>
      <c r="E15667" s="22" t="s">
        <v>28</v>
      </c>
      <c r="F15667" s="22" t="s">
        <v>31</v>
      </c>
      <c r="G15667" s="1">
        <v>865545.54</v>
      </c>
    </row>
    <row r="15668" spans="2:7">
      <c r="B15668" s="22" t="s">
        <v>287</v>
      </c>
      <c r="C15668" s="22" t="s">
        <v>7</v>
      </c>
      <c r="D15668" s="22" t="s">
        <v>5</v>
      </c>
      <c r="E15668" s="22" t="s">
        <v>28</v>
      </c>
      <c r="F15668" s="22" t="s">
        <v>32</v>
      </c>
      <c r="G15668" s="1">
        <v>481767.55</v>
      </c>
    </row>
    <row r="15669" spans="2:7">
      <c r="B15669" s="22" t="s">
        <v>287</v>
      </c>
      <c r="C15669" s="22" t="s">
        <v>7</v>
      </c>
      <c r="D15669" s="22" t="s">
        <v>5</v>
      </c>
      <c r="E15669" s="22" t="s">
        <v>28</v>
      </c>
      <c r="F15669" s="22" t="s">
        <v>33</v>
      </c>
      <c r="G15669" s="1">
        <v>493155.29</v>
      </c>
    </row>
    <row r="15670" spans="2:7">
      <c r="B15670" s="22" t="s">
        <v>287</v>
      </c>
      <c r="C15670" s="22" t="s">
        <v>7</v>
      </c>
      <c r="D15670" s="22" t="s">
        <v>5</v>
      </c>
      <c r="E15670" s="22" t="s">
        <v>34</v>
      </c>
      <c r="F15670" s="22" t="s">
        <v>35</v>
      </c>
      <c r="G15670" s="1">
        <v>68234.350000000006</v>
      </c>
    </row>
    <row r="15671" spans="2:7">
      <c r="B15671" s="22" t="s">
        <v>287</v>
      </c>
      <c r="C15671" s="22" t="s">
        <v>7</v>
      </c>
      <c r="D15671" s="22" t="s">
        <v>5</v>
      </c>
      <c r="E15671" s="22" t="s">
        <v>34</v>
      </c>
      <c r="F15671" s="22" t="s">
        <v>36</v>
      </c>
      <c r="G15671" s="1">
        <v>13503</v>
      </c>
    </row>
    <row r="15672" spans="2:7">
      <c r="B15672" s="22" t="s">
        <v>287</v>
      </c>
      <c r="C15672" s="22" t="s">
        <v>7</v>
      </c>
      <c r="D15672" s="22" t="s">
        <v>5</v>
      </c>
      <c r="E15672" s="22" t="s">
        <v>34</v>
      </c>
      <c r="F15672" s="22" t="s">
        <v>37</v>
      </c>
      <c r="G15672" s="1">
        <v>159462.15</v>
      </c>
    </row>
    <row r="15673" spans="2:7">
      <c r="B15673" s="22" t="s">
        <v>287</v>
      </c>
      <c r="C15673" s="22" t="s">
        <v>7</v>
      </c>
      <c r="D15673" s="22" t="s">
        <v>5</v>
      </c>
      <c r="E15673" s="22" t="s">
        <v>34</v>
      </c>
      <c r="F15673" s="22" t="s">
        <v>73</v>
      </c>
      <c r="G15673" s="1">
        <v>71981.25</v>
      </c>
    </row>
    <row r="15674" spans="2:7">
      <c r="B15674" s="22" t="s">
        <v>287</v>
      </c>
      <c r="C15674" s="22" t="s">
        <v>7</v>
      </c>
      <c r="D15674" s="22" t="s">
        <v>5</v>
      </c>
      <c r="E15674" s="22" t="s">
        <v>34</v>
      </c>
      <c r="F15674" s="22" t="s">
        <v>38</v>
      </c>
      <c r="G15674" s="1">
        <v>119321.32</v>
      </c>
    </row>
    <row r="15675" spans="2:7">
      <c r="B15675" s="22" t="s">
        <v>287</v>
      </c>
      <c r="C15675" s="22" t="s">
        <v>7</v>
      </c>
      <c r="D15675" s="22" t="s">
        <v>5</v>
      </c>
      <c r="E15675" s="22" t="s">
        <v>34</v>
      </c>
      <c r="F15675" s="22" t="s">
        <v>39</v>
      </c>
      <c r="G15675" s="1">
        <v>374435.67</v>
      </c>
    </row>
    <row r="15676" spans="2:7">
      <c r="B15676" s="22" t="s">
        <v>287</v>
      </c>
      <c r="C15676" s="22" t="s">
        <v>7</v>
      </c>
      <c r="D15676" s="22" t="s">
        <v>5</v>
      </c>
      <c r="E15676" s="22" t="s">
        <v>34</v>
      </c>
      <c r="F15676" s="22" t="s">
        <v>40</v>
      </c>
      <c r="G15676" s="1">
        <v>1060</v>
      </c>
    </row>
    <row r="15677" spans="2:7">
      <c r="B15677" s="22" t="s">
        <v>287</v>
      </c>
      <c r="C15677" s="22" t="s">
        <v>7</v>
      </c>
      <c r="D15677" s="22" t="s">
        <v>5</v>
      </c>
      <c r="E15677" s="22" t="s">
        <v>34</v>
      </c>
      <c r="F15677" s="22" t="s">
        <v>41</v>
      </c>
      <c r="G15677" s="1">
        <v>32265.040000000001</v>
      </c>
    </row>
    <row r="15678" spans="2:7">
      <c r="B15678" s="22" t="s">
        <v>287</v>
      </c>
      <c r="C15678" s="22" t="s">
        <v>7</v>
      </c>
      <c r="D15678" s="22" t="s">
        <v>5</v>
      </c>
      <c r="E15678" s="22" t="s">
        <v>34</v>
      </c>
      <c r="F15678" s="22" t="s">
        <v>65</v>
      </c>
      <c r="G15678" s="1">
        <v>47161.3</v>
      </c>
    </row>
    <row r="15679" spans="2:7">
      <c r="B15679" s="22" t="s">
        <v>287</v>
      </c>
      <c r="C15679" s="22" t="s">
        <v>7</v>
      </c>
      <c r="D15679" s="22" t="s">
        <v>5</v>
      </c>
      <c r="E15679" s="22" t="s">
        <v>34</v>
      </c>
      <c r="F15679" s="22" t="s">
        <v>42</v>
      </c>
      <c r="G15679" s="1">
        <v>87402.72</v>
      </c>
    </row>
    <row r="15680" spans="2:7">
      <c r="B15680" s="22" t="s">
        <v>287</v>
      </c>
      <c r="C15680" s="22" t="s">
        <v>7</v>
      </c>
      <c r="D15680" s="22" t="s">
        <v>5</v>
      </c>
      <c r="E15680" s="22" t="s">
        <v>34</v>
      </c>
      <c r="F15680" s="22" t="s">
        <v>43</v>
      </c>
      <c r="G15680" s="1">
        <v>20982.25</v>
      </c>
    </row>
    <row r="15681" spans="2:7">
      <c r="B15681" s="22" t="s">
        <v>287</v>
      </c>
      <c r="C15681" s="22" t="s">
        <v>7</v>
      </c>
      <c r="D15681" s="22" t="s">
        <v>5</v>
      </c>
      <c r="E15681" s="22" t="s">
        <v>34</v>
      </c>
      <c r="F15681" s="22" t="s">
        <v>44</v>
      </c>
      <c r="G15681" s="1">
        <v>18479.7</v>
      </c>
    </row>
    <row r="15682" spans="2:7">
      <c r="B15682" s="22" t="s">
        <v>287</v>
      </c>
      <c r="C15682" s="22" t="s">
        <v>7</v>
      </c>
      <c r="D15682" s="22" t="s">
        <v>5</v>
      </c>
      <c r="E15682" s="22" t="s">
        <v>34</v>
      </c>
      <c r="F15682" s="22" t="s">
        <v>45</v>
      </c>
      <c r="G15682" s="1">
        <v>305850.3</v>
      </c>
    </row>
    <row r="15683" spans="2:7">
      <c r="B15683" s="22" t="s">
        <v>287</v>
      </c>
      <c r="C15683" s="22" t="s">
        <v>7</v>
      </c>
      <c r="D15683" s="22" t="s">
        <v>5</v>
      </c>
      <c r="E15683" s="22" t="s">
        <v>34</v>
      </c>
      <c r="F15683" s="22" t="s">
        <v>46</v>
      </c>
      <c r="G15683" s="1">
        <v>352239.15</v>
      </c>
    </row>
    <row r="15684" spans="2:7">
      <c r="B15684" s="22" t="s">
        <v>287</v>
      </c>
      <c r="C15684" s="22" t="s">
        <v>7</v>
      </c>
      <c r="D15684" s="22" t="s">
        <v>5</v>
      </c>
      <c r="E15684" s="22" t="s">
        <v>34</v>
      </c>
      <c r="F15684" s="22" t="s">
        <v>47</v>
      </c>
      <c r="G15684" s="1">
        <v>299953.84999999998</v>
      </c>
    </row>
    <row r="15685" spans="2:7">
      <c r="B15685" s="22" t="s">
        <v>287</v>
      </c>
      <c r="C15685" s="22" t="s">
        <v>7</v>
      </c>
      <c r="D15685" s="22" t="s">
        <v>5</v>
      </c>
      <c r="E15685" s="22" t="s">
        <v>34</v>
      </c>
      <c r="F15685" s="22" t="s">
        <v>48</v>
      </c>
      <c r="G15685" s="1">
        <v>76497.81</v>
      </c>
    </row>
    <row r="15686" spans="2:7">
      <c r="B15686" s="22" t="s">
        <v>287</v>
      </c>
      <c r="C15686" s="22" t="s">
        <v>7</v>
      </c>
      <c r="D15686" s="22" t="s">
        <v>5</v>
      </c>
      <c r="E15686" s="22" t="s">
        <v>34</v>
      </c>
      <c r="F15686" s="22" t="s">
        <v>74</v>
      </c>
      <c r="G15686" s="1">
        <v>1</v>
      </c>
    </row>
    <row r="15687" spans="2:7">
      <c r="B15687" s="22" t="s">
        <v>287</v>
      </c>
      <c r="C15687" s="22" t="s">
        <v>7</v>
      </c>
      <c r="D15687" s="22" t="s">
        <v>5</v>
      </c>
      <c r="E15687" s="22" t="s">
        <v>34</v>
      </c>
      <c r="F15687" s="22" t="s">
        <v>75</v>
      </c>
      <c r="G15687" s="1">
        <v>42768.51</v>
      </c>
    </row>
    <row r="15688" spans="2:7">
      <c r="B15688" s="22" t="s">
        <v>287</v>
      </c>
      <c r="C15688" s="22" t="s">
        <v>7</v>
      </c>
      <c r="D15688" s="22" t="s">
        <v>5</v>
      </c>
      <c r="E15688" s="22" t="s">
        <v>34</v>
      </c>
      <c r="F15688" s="22" t="s">
        <v>85</v>
      </c>
      <c r="G15688" s="1">
        <v>56992.54</v>
      </c>
    </row>
    <row r="15689" spans="2:7">
      <c r="B15689" s="22" t="s">
        <v>287</v>
      </c>
      <c r="C15689" s="22" t="s">
        <v>7</v>
      </c>
      <c r="D15689" s="22" t="s">
        <v>5</v>
      </c>
      <c r="E15689" s="22" t="s">
        <v>34</v>
      </c>
      <c r="F15689" s="22" t="s">
        <v>49</v>
      </c>
      <c r="G15689" s="1">
        <v>615739</v>
      </c>
    </row>
    <row r="15690" spans="2:7">
      <c r="B15690" s="22" t="s">
        <v>287</v>
      </c>
      <c r="C15690" s="22" t="s">
        <v>7</v>
      </c>
      <c r="D15690" s="22" t="s">
        <v>5</v>
      </c>
      <c r="E15690" s="22" t="s">
        <v>34</v>
      </c>
      <c r="F15690" s="22" t="s">
        <v>50</v>
      </c>
      <c r="G15690" s="1">
        <v>777762.67</v>
      </c>
    </row>
    <row r="15691" spans="2:7">
      <c r="B15691" s="22" t="s">
        <v>287</v>
      </c>
      <c r="C15691" s="22" t="s">
        <v>7</v>
      </c>
      <c r="D15691" s="22" t="s">
        <v>5</v>
      </c>
      <c r="E15691" s="22" t="s">
        <v>34</v>
      </c>
      <c r="F15691" s="22" t="s">
        <v>51</v>
      </c>
      <c r="G15691" s="1">
        <v>1446.66</v>
      </c>
    </row>
    <row r="15692" spans="2:7">
      <c r="B15692" s="22" t="s">
        <v>287</v>
      </c>
      <c r="C15692" s="22" t="s">
        <v>7</v>
      </c>
      <c r="D15692" s="22" t="s">
        <v>5</v>
      </c>
      <c r="E15692" s="22" t="s">
        <v>34</v>
      </c>
      <c r="F15692" s="22" t="s">
        <v>52</v>
      </c>
      <c r="G15692" s="1">
        <v>35627.019999999997</v>
      </c>
    </row>
    <row r="15693" spans="2:7">
      <c r="B15693" s="22" t="s">
        <v>287</v>
      </c>
      <c r="C15693" s="22" t="s">
        <v>7</v>
      </c>
      <c r="D15693" s="22" t="s">
        <v>5</v>
      </c>
      <c r="E15693" s="22" t="s">
        <v>34</v>
      </c>
      <c r="F15693" s="22" t="s">
        <v>53</v>
      </c>
      <c r="G15693" s="1">
        <v>1496712.3</v>
      </c>
    </row>
    <row r="15694" spans="2:7">
      <c r="B15694" s="22" t="s">
        <v>287</v>
      </c>
      <c r="C15694" s="22" t="s">
        <v>7</v>
      </c>
      <c r="D15694" s="22" t="s">
        <v>5</v>
      </c>
      <c r="E15694" s="22" t="s">
        <v>34</v>
      </c>
      <c r="F15694" s="22" t="s">
        <v>54</v>
      </c>
      <c r="G15694" s="1">
        <v>593992.77</v>
      </c>
    </row>
    <row r="15695" spans="2:7">
      <c r="B15695" s="22" t="s">
        <v>287</v>
      </c>
      <c r="C15695" s="22" t="s">
        <v>7</v>
      </c>
      <c r="D15695" s="22" t="s">
        <v>5</v>
      </c>
      <c r="E15695" s="22" t="s">
        <v>34</v>
      </c>
      <c r="F15695" s="22" t="s">
        <v>55</v>
      </c>
      <c r="G15695" s="1">
        <v>134</v>
      </c>
    </row>
    <row r="15696" spans="2:7">
      <c r="B15696" s="22" t="s">
        <v>287</v>
      </c>
      <c r="C15696" s="22" t="s">
        <v>7</v>
      </c>
      <c r="D15696" s="22" t="s">
        <v>5</v>
      </c>
      <c r="E15696" s="22" t="s">
        <v>34</v>
      </c>
      <c r="F15696" s="22" t="s">
        <v>56</v>
      </c>
      <c r="G15696" s="1">
        <v>265956.38</v>
      </c>
    </row>
    <row r="15697" spans="2:7">
      <c r="B15697" s="22" t="s">
        <v>287</v>
      </c>
      <c r="C15697" s="22" t="s">
        <v>7</v>
      </c>
      <c r="D15697" s="22" t="s">
        <v>5</v>
      </c>
      <c r="E15697" s="22" t="s">
        <v>34</v>
      </c>
      <c r="F15697" s="22" t="s">
        <v>76</v>
      </c>
      <c r="G15697" s="1">
        <v>103692.6</v>
      </c>
    </row>
    <row r="15698" spans="2:7">
      <c r="B15698" s="22" t="s">
        <v>287</v>
      </c>
      <c r="C15698" s="22" t="s">
        <v>7</v>
      </c>
      <c r="D15698" s="22" t="s">
        <v>5</v>
      </c>
      <c r="E15698" s="22" t="s">
        <v>34</v>
      </c>
      <c r="F15698" s="22" t="s">
        <v>57</v>
      </c>
      <c r="G15698" s="1">
        <v>679645.88</v>
      </c>
    </row>
    <row r="15699" spans="2:7">
      <c r="B15699" s="22" t="s">
        <v>287</v>
      </c>
      <c r="C15699" s="22" t="s">
        <v>7</v>
      </c>
      <c r="D15699" s="22" t="s">
        <v>5</v>
      </c>
      <c r="E15699" s="22" t="s">
        <v>34</v>
      </c>
      <c r="F15699" s="22" t="s">
        <v>58</v>
      </c>
      <c r="G15699" s="1">
        <v>76986.12</v>
      </c>
    </row>
    <row r="15700" spans="2:7">
      <c r="B15700" s="22" t="s">
        <v>287</v>
      </c>
      <c r="C15700" s="22" t="s">
        <v>7</v>
      </c>
      <c r="D15700" s="22" t="s">
        <v>5</v>
      </c>
      <c r="E15700" s="22" t="s">
        <v>34</v>
      </c>
      <c r="F15700" s="22" t="s">
        <v>126</v>
      </c>
      <c r="G15700" s="1">
        <v>40301.5</v>
      </c>
    </row>
    <row r="15701" spans="2:7">
      <c r="B15701" s="22" t="s">
        <v>287</v>
      </c>
      <c r="C15701" s="22" t="s">
        <v>7</v>
      </c>
      <c r="D15701" s="22" t="s">
        <v>5</v>
      </c>
      <c r="E15701" s="22" t="s">
        <v>59</v>
      </c>
      <c r="F15701" s="22" t="s">
        <v>55</v>
      </c>
      <c r="G15701" s="1">
        <v>31242.49</v>
      </c>
    </row>
    <row r="15702" spans="2:7">
      <c r="B15702" s="22" t="s">
        <v>287</v>
      </c>
      <c r="C15702" s="22" t="s">
        <v>7</v>
      </c>
      <c r="D15702" s="22" t="s">
        <v>5</v>
      </c>
      <c r="E15702" s="22" t="s">
        <v>60</v>
      </c>
      <c r="F15702" s="22" t="s">
        <v>80</v>
      </c>
      <c r="G15702" s="1">
        <v>26564.94</v>
      </c>
    </row>
    <row r="15703" spans="2:7">
      <c r="B15703" s="22" t="s">
        <v>287</v>
      </c>
      <c r="C15703" s="22" t="s">
        <v>7</v>
      </c>
      <c r="D15703" s="22" t="s">
        <v>5</v>
      </c>
      <c r="E15703" s="22" t="s">
        <v>60</v>
      </c>
      <c r="F15703" s="22" t="s">
        <v>62</v>
      </c>
      <c r="G15703" s="1">
        <v>27980.15</v>
      </c>
    </row>
    <row r="15704" spans="2:7">
      <c r="B15704" s="22" t="s">
        <v>287</v>
      </c>
      <c r="C15704" s="22" t="s">
        <v>7</v>
      </c>
      <c r="D15704" s="22" t="s">
        <v>7</v>
      </c>
      <c r="E15704" s="22" t="s">
        <v>5</v>
      </c>
      <c r="F15704" s="22" t="s">
        <v>6</v>
      </c>
      <c r="G15704" s="1">
        <v>697545.43</v>
      </c>
    </row>
    <row r="15705" spans="2:7">
      <c r="B15705" s="22" t="s">
        <v>287</v>
      </c>
      <c r="C15705" s="22" t="s">
        <v>7</v>
      </c>
      <c r="D15705" s="22" t="s">
        <v>7</v>
      </c>
      <c r="E15705" s="22" t="s">
        <v>8</v>
      </c>
      <c r="F15705" s="22" t="s">
        <v>9</v>
      </c>
      <c r="G15705" s="1">
        <v>48892.9</v>
      </c>
    </row>
    <row r="15706" spans="2:7">
      <c r="B15706" s="22" t="s">
        <v>287</v>
      </c>
      <c r="C15706" s="22" t="s">
        <v>7</v>
      </c>
      <c r="D15706" s="22" t="s">
        <v>7</v>
      </c>
      <c r="E15706" s="22" t="s">
        <v>8</v>
      </c>
      <c r="F15706" s="22" t="s">
        <v>10</v>
      </c>
      <c r="G15706" s="1">
        <v>467198.01</v>
      </c>
    </row>
    <row r="15707" spans="2:7">
      <c r="B15707" s="22" t="s">
        <v>287</v>
      </c>
      <c r="C15707" s="22" t="s">
        <v>7</v>
      </c>
      <c r="D15707" s="22" t="s">
        <v>7</v>
      </c>
      <c r="E15707" s="22" t="s">
        <v>8</v>
      </c>
      <c r="F15707" s="22" t="s">
        <v>11</v>
      </c>
      <c r="G15707" s="1">
        <v>655489.39</v>
      </c>
    </row>
    <row r="15708" spans="2:7">
      <c r="B15708" s="22" t="s">
        <v>287</v>
      </c>
      <c r="C15708" s="22" t="s">
        <v>7</v>
      </c>
      <c r="D15708" s="22" t="s">
        <v>7</v>
      </c>
      <c r="E15708" s="22" t="s">
        <v>8</v>
      </c>
      <c r="F15708" s="22" t="s">
        <v>12</v>
      </c>
      <c r="G15708" s="1">
        <v>2060219.78</v>
      </c>
    </row>
    <row r="15709" spans="2:7">
      <c r="B15709" s="22" t="s">
        <v>287</v>
      </c>
      <c r="C15709" s="22" t="s">
        <v>7</v>
      </c>
      <c r="D15709" s="22" t="s">
        <v>7</v>
      </c>
      <c r="E15709" s="22" t="s">
        <v>8</v>
      </c>
      <c r="F15709" s="22" t="s">
        <v>13</v>
      </c>
      <c r="G15709" s="1">
        <v>686910.95</v>
      </c>
    </row>
    <row r="15710" spans="2:7">
      <c r="B15710" s="22" t="s">
        <v>287</v>
      </c>
      <c r="C15710" s="22" t="s">
        <v>7</v>
      </c>
      <c r="D15710" s="22" t="s">
        <v>7</v>
      </c>
      <c r="E15710" s="22" t="s">
        <v>14</v>
      </c>
      <c r="F15710" s="22" t="s">
        <v>9</v>
      </c>
      <c r="G15710" s="1">
        <v>733679.57</v>
      </c>
    </row>
    <row r="15711" spans="2:7">
      <c r="B15711" s="22" t="s">
        <v>287</v>
      </c>
      <c r="C15711" s="22" t="s">
        <v>7</v>
      </c>
      <c r="D15711" s="22" t="s">
        <v>7</v>
      </c>
      <c r="E15711" s="22" t="s">
        <v>14</v>
      </c>
      <c r="F15711" s="22" t="s">
        <v>10</v>
      </c>
      <c r="G15711" s="1">
        <v>186246.12</v>
      </c>
    </row>
    <row r="15712" spans="2:7">
      <c r="B15712" s="22" t="s">
        <v>287</v>
      </c>
      <c r="C15712" s="22" t="s">
        <v>7</v>
      </c>
      <c r="D15712" s="22" t="s">
        <v>7</v>
      </c>
      <c r="E15712" s="22" t="s">
        <v>14</v>
      </c>
      <c r="F15712" s="22" t="s">
        <v>11</v>
      </c>
      <c r="G15712" s="1">
        <v>310019.62</v>
      </c>
    </row>
    <row r="15713" spans="2:7">
      <c r="B15713" s="22" t="s">
        <v>287</v>
      </c>
      <c r="C15713" s="22" t="s">
        <v>7</v>
      </c>
      <c r="D15713" s="22" t="s">
        <v>7</v>
      </c>
      <c r="E15713" s="22" t="s">
        <v>14</v>
      </c>
      <c r="F15713" s="22" t="s">
        <v>12</v>
      </c>
      <c r="G15713" s="1">
        <v>397412.38</v>
      </c>
    </row>
    <row r="15714" spans="2:7">
      <c r="B15714" s="22" t="s">
        <v>287</v>
      </c>
      <c r="C15714" s="22" t="s">
        <v>7</v>
      </c>
      <c r="D15714" s="22" t="s">
        <v>7</v>
      </c>
      <c r="E15714" s="22" t="s">
        <v>14</v>
      </c>
      <c r="F15714" s="22" t="s">
        <v>13</v>
      </c>
      <c r="G15714" s="1">
        <v>179018.68</v>
      </c>
    </row>
    <row r="15715" spans="2:7">
      <c r="B15715" s="22" t="s">
        <v>287</v>
      </c>
      <c r="C15715" s="22" t="s">
        <v>7</v>
      </c>
      <c r="D15715" s="22" t="s">
        <v>7</v>
      </c>
      <c r="E15715" s="22" t="s">
        <v>15</v>
      </c>
      <c r="F15715" s="22" t="s">
        <v>16</v>
      </c>
      <c r="G15715" s="1">
        <v>26.07</v>
      </c>
    </row>
    <row r="15716" spans="2:7">
      <c r="B15716" s="22" t="s">
        <v>287</v>
      </c>
      <c r="C15716" s="22" t="s">
        <v>7</v>
      </c>
      <c r="D15716" s="22" t="s">
        <v>7</v>
      </c>
      <c r="E15716" s="22" t="s">
        <v>15</v>
      </c>
      <c r="F15716" s="22" t="s">
        <v>71</v>
      </c>
      <c r="G15716" s="1">
        <v>793.92</v>
      </c>
    </row>
    <row r="15717" spans="2:7">
      <c r="B15717" s="22" t="s">
        <v>287</v>
      </c>
      <c r="C15717" s="22" t="s">
        <v>7</v>
      </c>
      <c r="D15717" s="22" t="s">
        <v>7</v>
      </c>
      <c r="E15717" s="22" t="s">
        <v>15</v>
      </c>
      <c r="F15717" s="22" t="s">
        <v>17</v>
      </c>
      <c r="G15717" s="1">
        <v>286745.33</v>
      </c>
    </row>
    <row r="15718" spans="2:7">
      <c r="B15718" s="22" t="s">
        <v>287</v>
      </c>
      <c r="C15718" s="22" t="s">
        <v>7</v>
      </c>
      <c r="D15718" s="22" t="s">
        <v>7</v>
      </c>
      <c r="E15718" s="22" t="s">
        <v>15</v>
      </c>
      <c r="F15718" s="22" t="s">
        <v>18</v>
      </c>
      <c r="G15718" s="1">
        <v>133865.17000000001</v>
      </c>
    </row>
    <row r="15719" spans="2:7">
      <c r="B15719" s="22" t="s">
        <v>287</v>
      </c>
      <c r="C15719" s="22" t="s">
        <v>7</v>
      </c>
      <c r="D15719" s="22" t="s">
        <v>7</v>
      </c>
      <c r="E15719" s="22" t="s">
        <v>15</v>
      </c>
      <c r="F15719" s="22" t="s">
        <v>19</v>
      </c>
      <c r="G15719" s="1">
        <v>464820.22</v>
      </c>
    </row>
    <row r="15720" spans="2:7">
      <c r="B15720" s="22" t="s">
        <v>287</v>
      </c>
      <c r="C15720" s="22" t="s">
        <v>7</v>
      </c>
      <c r="D15720" s="22" t="s">
        <v>7</v>
      </c>
      <c r="E15720" s="22" t="s">
        <v>15</v>
      </c>
      <c r="F15720" s="22" t="s">
        <v>20</v>
      </c>
      <c r="G15720" s="1">
        <v>171304.07</v>
      </c>
    </row>
    <row r="15721" spans="2:7">
      <c r="B15721" s="22" t="s">
        <v>287</v>
      </c>
      <c r="C15721" s="22" t="s">
        <v>7</v>
      </c>
      <c r="D15721" s="22" t="s">
        <v>7</v>
      </c>
      <c r="E15721" s="22" t="s">
        <v>15</v>
      </c>
      <c r="F15721" s="22" t="s">
        <v>21</v>
      </c>
      <c r="G15721" s="1">
        <v>11385.18</v>
      </c>
    </row>
    <row r="15722" spans="2:7">
      <c r="B15722" s="22" t="s">
        <v>287</v>
      </c>
      <c r="C15722" s="22" t="s">
        <v>7</v>
      </c>
      <c r="D15722" s="22" t="s">
        <v>7</v>
      </c>
      <c r="E15722" s="22" t="s">
        <v>15</v>
      </c>
      <c r="F15722" s="22" t="s">
        <v>22</v>
      </c>
      <c r="G15722" s="1">
        <v>5023.21</v>
      </c>
    </row>
    <row r="15723" spans="2:7">
      <c r="B15723" s="22" t="s">
        <v>287</v>
      </c>
      <c r="C15723" s="22" t="s">
        <v>7</v>
      </c>
      <c r="D15723" s="22" t="s">
        <v>7</v>
      </c>
      <c r="E15723" s="22" t="s">
        <v>15</v>
      </c>
      <c r="F15723" s="22" t="s">
        <v>23</v>
      </c>
      <c r="G15723" s="1">
        <v>12837.61</v>
      </c>
    </row>
    <row r="15724" spans="2:7">
      <c r="B15724" s="22" t="s">
        <v>287</v>
      </c>
      <c r="C15724" s="22" t="s">
        <v>7</v>
      </c>
      <c r="D15724" s="22" t="s">
        <v>7</v>
      </c>
      <c r="E15724" s="22" t="s">
        <v>15</v>
      </c>
      <c r="F15724" s="22" t="s">
        <v>24</v>
      </c>
      <c r="G15724" s="1">
        <v>34225.019999999997</v>
      </c>
    </row>
    <row r="15725" spans="2:7">
      <c r="B15725" s="22" t="s">
        <v>287</v>
      </c>
      <c r="C15725" s="22" t="s">
        <v>7</v>
      </c>
      <c r="D15725" s="22" t="s">
        <v>7</v>
      </c>
      <c r="E15725" s="22" t="s">
        <v>15</v>
      </c>
      <c r="F15725" s="22" t="s">
        <v>25</v>
      </c>
      <c r="G15725" s="1">
        <v>63033.42</v>
      </c>
    </row>
    <row r="15726" spans="2:7">
      <c r="B15726" s="22" t="s">
        <v>287</v>
      </c>
      <c r="C15726" s="22" t="s">
        <v>7</v>
      </c>
      <c r="D15726" s="22" t="s">
        <v>7</v>
      </c>
      <c r="E15726" s="22" t="s">
        <v>15</v>
      </c>
      <c r="F15726" s="22" t="s">
        <v>26</v>
      </c>
      <c r="G15726" s="1">
        <v>163178.09</v>
      </c>
    </row>
    <row r="15727" spans="2:7">
      <c r="B15727" s="22" t="s">
        <v>287</v>
      </c>
      <c r="C15727" s="22" t="s">
        <v>7</v>
      </c>
      <c r="D15727" s="22" t="s">
        <v>7</v>
      </c>
      <c r="E15727" s="22" t="s">
        <v>28</v>
      </c>
      <c r="F15727" s="22" t="s">
        <v>29</v>
      </c>
      <c r="G15727" s="1">
        <v>180248.89</v>
      </c>
    </row>
    <row r="15728" spans="2:7">
      <c r="B15728" s="22" t="s">
        <v>287</v>
      </c>
      <c r="C15728" s="22" t="s">
        <v>7</v>
      </c>
      <c r="D15728" s="22" t="s">
        <v>7</v>
      </c>
      <c r="E15728" s="22" t="s">
        <v>28</v>
      </c>
      <c r="F15728" s="22" t="s">
        <v>30</v>
      </c>
      <c r="G15728" s="1">
        <v>582.24</v>
      </c>
    </row>
    <row r="15729" spans="2:7">
      <c r="B15729" s="22" t="s">
        <v>287</v>
      </c>
      <c r="C15729" s="22" t="s">
        <v>7</v>
      </c>
      <c r="D15729" s="22" t="s">
        <v>7</v>
      </c>
      <c r="E15729" s="22" t="s">
        <v>28</v>
      </c>
      <c r="F15729" s="22" t="s">
        <v>32</v>
      </c>
      <c r="G15729" s="1">
        <v>7510.41</v>
      </c>
    </row>
    <row r="15730" spans="2:7">
      <c r="B15730" s="22" t="s">
        <v>287</v>
      </c>
      <c r="C15730" s="22" t="s">
        <v>7</v>
      </c>
      <c r="D15730" s="22" t="s">
        <v>7</v>
      </c>
      <c r="E15730" s="22" t="s">
        <v>28</v>
      </c>
      <c r="F15730" s="22" t="s">
        <v>33</v>
      </c>
      <c r="G15730" s="1">
        <v>220741.54</v>
      </c>
    </row>
    <row r="15731" spans="2:7">
      <c r="B15731" s="22" t="s">
        <v>287</v>
      </c>
      <c r="C15731" s="22" t="s">
        <v>7</v>
      </c>
      <c r="D15731" s="22" t="s">
        <v>7</v>
      </c>
      <c r="E15731" s="22" t="s">
        <v>34</v>
      </c>
      <c r="F15731" s="22" t="s">
        <v>35</v>
      </c>
      <c r="G15731" s="1">
        <v>1524.33</v>
      </c>
    </row>
    <row r="15732" spans="2:7">
      <c r="B15732" s="22" t="s">
        <v>287</v>
      </c>
      <c r="C15732" s="22" t="s">
        <v>7</v>
      </c>
      <c r="D15732" s="22" t="s">
        <v>7</v>
      </c>
      <c r="E15732" s="22" t="s">
        <v>34</v>
      </c>
      <c r="F15732" s="22" t="s">
        <v>37</v>
      </c>
      <c r="G15732" s="1">
        <v>1120</v>
      </c>
    </row>
    <row r="15733" spans="2:7">
      <c r="B15733" s="22" t="s">
        <v>287</v>
      </c>
      <c r="C15733" s="22" t="s">
        <v>7</v>
      </c>
      <c r="D15733" s="22" t="s">
        <v>7</v>
      </c>
      <c r="E15733" s="22" t="s">
        <v>34</v>
      </c>
      <c r="F15733" s="22" t="s">
        <v>38</v>
      </c>
      <c r="G15733" s="1">
        <v>10125.49</v>
      </c>
    </row>
    <row r="15734" spans="2:7">
      <c r="B15734" s="22" t="s">
        <v>287</v>
      </c>
      <c r="C15734" s="22" t="s">
        <v>7</v>
      </c>
      <c r="D15734" s="22" t="s">
        <v>7</v>
      </c>
      <c r="E15734" s="22" t="s">
        <v>34</v>
      </c>
      <c r="F15734" s="22" t="s">
        <v>39</v>
      </c>
      <c r="G15734" s="1">
        <v>25856.14</v>
      </c>
    </row>
    <row r="15735" spans="2:7">
      <c r="B15735" s="22" t="s">
        <v>287</v>
      </c>
      <c r="C15735" s="22" t="s">
        <v>7</v>
      </c>
      <c r="D15735" s="22" t="s">
        <v>7</v>
      </c>
      <c r="E15735" s="22" t="s">
        <v>34</v>
      </c>
      <c r="F15735" s="22" t="s">
        <v>42</v>
      </c>
      <c r="G15735" s="1">
        <v>74803.95</v>
      </c>
    </row>
    <row r="15736" spans="2:7">
      <c r="B15736" s="22" t="s">
        <v>287</v>
      </c>
      <c r="C15736" s="22" t="s">
        <v>7</v>
      </c>
      <c r="D15736" s="22" t="s">
        <v>7</v>
      </c>
      <c r="E15736" s="22" t="s">
        <v>34</v>
      </c>
      <c r="F15736" s="22" t="s">
        <v>46</v>
      </c>
      <c r="G15736" s="1">
        <v>3759.13</v>
      </c>
    </row>
    <row r="15737" spans="2:7">
      <c r="B15737" s="22" t="s">
        <v>287</v>
      </c>
      <c r="C15737" s="22" t="s">
        <v>7</v>
      </c>
      <c r="D15737" s="22" t="s">
        <v>7</v>
      </c>
      <c r="E15737" s="22" t="s">
        <v>34</v>
      </c>
      <c r="F15737" s="22" t="s">
        <v>47</v>
      </c>
      <c r="G15737" s="1">
        <v>34587.730000000003</v>
      </c>
    </row>
    <row r="15738" spans="2:7">
      <c r="B15738" s="22" t="s">
        <v>287</v>
      </c>
      <c r="C15738" s="22" t="s">
        <v>7</v>
      </c>
      <c r="D15738" s="22" t="s">
        <v>7</v>
      </c>
      <c r="E15738" s="22" t="s">
        <v>34</v>
      </c>
      <c r="F15738" s="22" t="s">
        <v>48</v>
      </c>
      <c r="G15738" s="1">
        <v>19807.2</v>
      </c>
    </row>
    <row r="15739" spans="2:7">
      <c r="B15739" s="22" t="s">
        <v>287</v>
      </c>
      <c r="C15739" s="22" t="s">
        <v>7</v>
      </c>
      <c r="D15739" s="22" t="s">
        <v>7</v>
      </c>
      <c r="E15739" s="22" t="s">
        <v>34</v>
      </c>
      <c r="F15739" s="22" t="s">
        <v>50</v>
      </c>
      <c r="G15739" s="1">
        <v>113273.43</v>
      </c>
    </row>
    <row r="15740" spans="2:7">
      <c r="B15740" s="22" t="s">
        <v>287</v>
      </c>
      <c r="C15740" s="22" t="s">
        <v>7</v>
      </c>
      <c r="D15740" s="22" t="s">
        <v>7</v>
      </c>
      <c r="E15740" s="22" t="s">
        <v>34</v>
      </c>
      <c r="F15740" s="22" t="s">
        <v>55</v>
      </c>
      <c r="G15740" s="1">
        <v>882</v>
      </c>
    </row>
    <row r="15741" spans="2:7">
      <c r="B15741" s="22" t="s">
        <v>287</v>
      </c>
      <c r="C15741" s="22" t="s">
        <v>7</v>
      </c>
      <c r="D15741" s="22" t="s">
        <v>7</v>
      </c>
      <c r="E15741" s="22" t="s">
        <v>34</v>
      </c>
      <c r="F15741" s="22" t="s">
        <v>58</v>
      </c>
      <c r="G15741" s="1">
        <v>12293.43</v>
      </c>
    </row>
    <row r="15742" spans="2:7">
      <c r="B15742" s="22" t="s">
        <v>287</v>
      </c>
      <c r="C15742" s="22" t="s">
        <v>7</v>
      </c>
      <c r="D15742" s="22" t="s">
        <v>7</v>
      </c>
      <c r="E15742" s="22" t="s">
        <v>59</v>
      </c>
      <c r="F15742" s="22" t="s">
        <v>55</v>
      </c>
      <c r="G15742" s="1">
        <v>119374.92</v>
      </c>
    </row>
    <row r="15743" spans="2:7">
      <c r="B15743" s="22" t="s">
        <v>287</v>
      </c>
      <c r="C15743" s="22" t="s">
        <v>7</v>
      </c>
      <c r="D15743" s="22" t="s">
        <v>7</v>
      </c>
      <c r="E15743" s="22" t="s">
        <v>60</v>
      </c>
      <c r="F15743" s="22" t="s">
        <v>78</v>
      </c>
      <c r="G15743" s="1">
        <v>7758.48</v>
      </c>
    </row>
    <row r="15744" spans="2:7">
      <c r="B15744" s="22" t="s">
        <v>287</v>
      </c>
      <c r="C15744" s="22" t="s">
        <v>7</v>
      </c>
      <c r="D15744" s="22" t="s">
        <v>7</v>
      </c>
      <c r="E15744" s="22" t="s">
        <v>60</v>
      </c>
      <c r="F15744" s="22" t="s">
        <v>62</v>
      </c>
      <c r="G15744" s="1">
        <v>16851.650000000001</v>
      </c>
    </row>
    <row r="15745" spans="2:7">
      <c r="B15745" s="22" t="s">
        <v>288</v>
      </c>
      <c r="C15745" s="22" t="s">
        <v>7</v>
      </c>
      <c r="D15745" s="22" t="s">
        <v>5</v>
      </c>
      <c r="E15745" s="22" t="s">
        <v>5</v>
      </c>
      <c r="F15745" s="22" t="s">
        <v>6</v>
      </c>
      <c r="G15745" s="1">
        <v>86668.64</v>
      </c>
    </row>
    <row r="15746" spans="2:7">
      <c r="B15746" s="22" t="s">
        <v>288</v>
      </c>
      <c r="C15746" s="22" t="s">
        <v>7</v>
      </c>
      <c r="D15746" s="22" t="s">
        <v>5</v>
      </c>
      <c r="E15746" s="22" t="s">
        <v>7</v>
      </c>
      <c r="F15746" s="22" t="s">
        <v>6</v>
      </c>
      <c r="G15746" s="1">
        <v>-1064854.48</v>
      </c>
    </row>
    <row r="15747" spans="2:7">
      <c r="B15747" s="22" t="s">
        <v>288</v>
      </c>
      <c r="C15747" s="22" t="s">
        <v>7</v>
      </c>
      <c r="D15747" s="22" t="s">
        <v>5</v>
      </c>
      <c r="E15747" s="22" t="s">
        <v>8</v>
      </c>
      <c r="F15747" s="22" t="s">
        <v>9</v>
      </c>
      <c r="G15747" s="1">
        <v>47881252.520000003</v>
      </c>
    </row>
    <row r="15748" spans="2:7">
      <c r="B15748" s="22" t="s">
        <v>288</v>
      </c>
      <c r="C15748" s="22" t="s">
        <v>7</v>
      </c>
      <c r="D15748" s="22" t="s">
        <v>5</v>
      </c>
      <c r="E15748" s="22" t="s">
        <v>8</v>
      </c>
      <c r="F15748" s="22" t="s">
        <v>10</v>
      </c>
      <c r="G15748" s="1">
        <v>807812.63</v>
      </c>
    </row>
    <row r="15749" spans="2:7">
      <c r="B15749" s="22" t="s">
        <v>288</v>
      </c>
      <c r="C15749" s="22" t="s">
        <v>7</v>
      </c>
      <c r="D15749" s="22" t="s">
        <v>5</v>
      </c>
      <c r="E15749" s="22" t="s">
        <v>8</v>
      </c>
      <c r="F15749" s="22" t="s">
        <v>11</v>
      </c>
      <c r="G15749" s="1">
        <v>432676.43</v>
      </c>
    </row>
    <row r="15750" spans="2:7">
      <c r="B15750" s="22" t="s">
        <v>288</v>
      </c>
      <c r="C15750" s="22" t="s">
        <v>7</v>
      </c>
      <c r="D15750" s="22" t="s">
        <v>5</v>
      </c>
      <c r="E15750" s="22" t="s">
        <v>8</v>
      </c>
      <c r="F15750" s="22" t="s">
        <v>12</v>
      </c>
      <c r="G15750" s="1">
        <v>2446823.12</v>
      </c>
    </row>
    <row r="15751" spans="2:7">
      <c r="B15751" s="22" t="s">
        <v>288</v>
      </c>
      <c r="C15751" s="22" t="s">
        <v>7</v>
      </c>
      <c r="D15751" s="22" t="s">
        <v>5</v>
      </c>
      <c r="E15751" s="22" t="s">
        <v>8</v>
      </c>
      <c r="F15751" s="22" t="s">
        <v>13</v>
      </c>
      <c r="G15751" s="1">
        <v>1372028.28</v>
      </c>
    </row>
    <row r="15752" spans="2:7">
      <c r="B15752" s="22" t="s">
        <v>288</v>
      </c>
      <c r="C15752" s="22" t="s">
        <v>7</v>
      </c>
      <c r="D15752" s="22" t="s">
        <v>5</v>
      </c>
      <c r="E15752" s="22" t="s">
        <v>8</v>
      </c>
      <c r="F15752" s="22" t="s">
        <v>70</v>
      </c>
      <c r="G15752" s="1">
        <v>528480</v>
      </c>
    </row>
    <row r="15753" spans="2:7">
      <c r="B15753" s="22" t="s">
        <v>288</v>
      </c>
      <c r="C15753" s="22" t="s">
        <v>7</v>
      </c>
      <c r="D15753" s="22" t="s">
        <v>5</v>
      </c>
      <c r="E15753" s="22" t="s">
        <v>14</v>
      </c>
      <c r="F15753" s="22" t="s">
        <v>9</v>
      </c>
      <c r="G15753" s="1">
        <v>15437795.52</v>
      </c>
    </row>
    <row r="15754" spans="2:7">
      <c r="B15754" s="22" t="s">
        <v>288</v>
      </c>
      <c r="C15754" s="22" t="s">
        <v>7</v>
      </c>
      <c r="D15754" s="22" t="s">
        <v>5</v>
      </c>
      <c r="E15754" s="22" t="s">
        <v>14</v>
      </c>
      <c r="F15754" s="22" t="s">
        <v>10</v>
      </c>
      <c r="G15754" s="1">
        <v>438170.06</v>
      </c>
    </row>
    <row r="15755" spans="2:7">
      <c r="B15755" s="22" t="s">
        <v>288</v>
      </c>
      <c r="C15755" s="22" t="s">
        <v>7</v>
      </c>
      <c r="D15755" s="22" t="s">
        <v>5</v>
      </c>
      <c r="E15755" s="22" t="s">
        <v>14</v>
      </c>
      <c r="F15755" s="22" t="s">
        <v>11</v>
      </c>
      <c r="G15755" s="1">
        <v>668858.07999999996</v>
      </c>
    </row>
    <row r="15756" spans="2:7">
      <c r="B15756" s="22" t="s">
        <v>288</v>
      </c>
      <c r="C15756" s="22" t="s">
        <v>7</v>
      </c>
      <c r="D15756" s="22" t="s">
        <v>5</v>
      </c>
      <c r="E15756" s="22" t="s">
        <v>14</v>
      </c>
      <c r="F15756" s="22" t="s">
        <v>12</v>
      </c>
      <c r="G15756" s="1">
        <v>12150</v>
      </c>
    </row>
    <row r="15757" spans="2:7">
      <c r="B15757" s="22" t="s">
        <v>288</v>
      </c>
      <c r="C15757" s="22" t="s">
        <v>7</v>
      </c>
      <c r="D15757" s="22" t="s">
        <v>5</v>
      </c>
      <c r="E15757" s="22" t="s">
        <v>14</v>
      </c>
      <c r="F15757" s="22" t="s">
        <v>13</v>
      </c>
      <c r="G15757" s="1">
        <v>409158.40000000002</v>
      </c>
    </row>
    <row r="15758" spans="2:7">
      <c r="B15758" s="22" t="s">
        <v>288</v>
      </c>
      <c r="C15758" s="22" t="s">
        <v>7</v>
      </c>
      <c r="D15758" s="22" t="s">
        <v>5</v>
      </c>
      <c r="E15758" s="22" t="s">
        <v>15</v>
      </c>
      <c r="F15758" s="22" t="s">
        <v>16</v>
      </c>
      <c r="G15758" s="1">
        <v>36320.199999999997</v>
      </c>
    </row>
    <row r="15759" spans="2:7">
      <c r="B15759" s="22" t="s">
        <v>288</v>
      </c>
      <c r="C15759" s="22" t="s">
        <v>7</v>
      </c>
      <c r="D15759" s="22" t="s">
        <v>5</v>
      </c>
      <c r="E15759" s="22" t="s">
        <v>15</v>
      </c>
      <c r="F15759" s="22" t="s">
        <v>71</v>
      </c>
      <c r="G15759" s="1">
        <v>25343.73</v>
      </c>
    </row>
    <row r="15760" spans="2:7">
      <c r="B15760" s="22" t="s">
        <v>288</v>
      </c>
      <c r="C15760" s="22" t="s">
        <v>7</v>
      </c>
      <c r="D15760" s="22" t="s">
        <v>5</v>
      </c>
      <c r="E15760" s="22" t="s">
        <v>15</v>
      </c>
      <c r="F15760" s="22" t="s">
        <v>17</v>
      </c>
      <c r="G15760" s="1">
        <v>3831581.98</v>
      </c>
    </row>
    <row r="15761" spans="2:7">
      <c r="B15761" s="22" t="s">
        <v>288</v>
      </c>
      <c r="C15761" s="22" t="s">
        <v>7</v>
      </c>
      <c r="D15761" s="22" t="s">
        <v>5</v>
      </c>
      <c r="E15761" s="22" t="s">
        <v>15</v>
      </c>
      <c r="F15761" s="22" t="s">
        <v>18</v>
      </c>
      <c r="G15761" s="1">
        <v>1247995.1499999999</v>
      </c>
    </row>
    <row r="15762" spans="2:7">
      <c r="B15762" s="22" t="s">
        <v>288</v>
      </c>
      <c r="C15762" s="22" t="s">
        <v>7</v>
      </c>
      <c r="D15762" s="22" t="s">
        <v>5</v>
      </c>
      <c r="E15762" s="22" t="s">
        <v>15</v>
      </c>
      <c r="F15762" s="22" t="s">
        <v>19</v>
      </c>
      <c r="G15762" s="1">
        <v>7641512.9900000002</v>
      </c>
    </row>
    <row r="15763" spans="2:7">
      <c r="B15763" s="22" t="s">
        <v>288</v>
      </c>
      <c r="C15763" s="22" t="s">
        <v>7</v>
      </c>
      <c r="D15763" s="22" t="s">
        <v>5</v>
      </c>
      <c r="E15763" s="22" t="s">
        <v>15</v>
      </c>
      <c r="F15763" s="22" t="s">
        <v>20</v>
      </c>
      <c r="G15763" s="1">
        <v>2083309.84</v>
      </c>
    </row>
    <row r="15764" spans="2:7">
      <c r="B15764" s="22" t="s">
        <v>288</v>
      </c>
      <c r="C15764" s="22" t="s">
        <v>7</v>
      </c>
      <c r="D15764" s="22" t="s">
        <v>5</v>
      </c>
      <c r="E15764" s="22" t="s">
        <v>15</v>
      </c>
      <c r="F15764" s="22" t="s">
        <v>21</v>
      </c>
      <c r="G15764" s="1">
        <v>194297.49</v>
      </c>
    </row>
    <row r="15765" spans="2:7">
      <c r="B15765" s="22" t="s">
        <v>288</v>
      </c>
      <c r="C15765" s="22" t="s">
        <v>7</v>
      </c>
      <c r="D15765" s="22" t="s">
        <v>5</v>
      </c>
      <c r="E15765" s="22" t="s">
        <v>15</v>
      </c>
      <c r="F15765" s="22" t="s">
        <v>22</v>
      </c>
      <c r="G15765" s="1">
        <v>54577.04</v>
      </c>
    </row>
    <row r="15766" spans="2:7">
      <c r="B15766" s="22" t="s">
        <v>288</v>
      </c>
      <c r="C15766" s="22" t="s">
        <v>7</v>
      </c>
      <c r="D15766" s="22" t="s">
        <v>5</v>
      </c>
      <c r="E15766" s="22" t="s">
        <v>15</v>
      </c>
      <c r="F15766" s="22" t="s">
        <v>23</v>
      </c>
      <c r="G15766" s="1">
        <v>223144.1</v>
      </c>
    </row>
    <row r="15767" spans="2:7">
      <c r="B15767" s="22" t="s">
        <v>288</v>
      </c>
      <c r="C15767" s="22" t="s">
        <v>7</v>
      </c>
      <c r="D15767" s="22" t="s">
        <v>5</v>
      </c>
      <c r="E15767" s="22" t="s">
        <v>15</v>
      </c>
      <c r="F15767" s="22" t="s">
        <v>24</v>
      </c>
      <c r="G15767" s="1">
        <v>394971.14</v>
      </c>
    </row>
    <row r="15768" spans="2:7">
      <c r="B15768" s="22" t="s">
        <v>288</v>
      </c>
      <c r="C15768" s="22" t="s">
        <v>7</v>
      </c>
      <c r="D15768" s="22" t="s">
        <v>5</v>
      </c>
      <c r="E15768" s="22" t="s">
        <v>15</v>
      </c>
      <c r="F15768" s="22" t="s">
        <v>25</v>
      </c>
      <c r="G15768" s="1">
        <v>6184178.4100000001</v>
      </c>
    </row>
    <row r="15769" spans="2:7">
      <c r="B15769" s="22" t="s">
        <v>288</v>
      </c>
      <c r="C15769" s="22" t="s">
        <v>7</v>
      </c>
      <c r="D15769" s="22" t="s">
        <v>5</v>
      </c>
      <c r="E15769" s="22" t="s">
        <v>15</v>
      </c>
      <c r="F15769" s="22" t="s">
        <v>26</v>
      </c>
      <c r="G15769" s="1">
        <v>4408788.82</v>
      </c>
    </row>
    <row r="15770" spans="2:7">
      <c r="B15770" s="22" t="s">
        <v>288</v>
      </c>
      <c r="C15770" s="22" t="s">
        <v>7</v>
      </c>
      <c r="D15770" s="22" t="s">
        <v>5</v>
      </c>
      <c r="E15770" s="22" t="s">
        <v>28</v>
      </c>
      <c r="F15770" s="22" t="s">
        <v>29</v>
      </c>
      <c r="G15770" s="1">
        <v>1871475.27</v>
      </c>
    </row>
    <row r="15771" spans="2:7">
      <c r="B15771" s="22" t="s">
        <v>288</v>
      </c>
      <c r="C15771" s="22" t="s">
        <v>7</v>
      </c>
      <c r="D15771" s="22" t="s">
        <v>5</v>
      </c>
      <c r="E15771" s="22" t="s">
        <v>28</v>
      </c>
      <c r="F15771" s="22" t="s">
        <v>30</v>
      </c>
      <c r="G15771" s="1">
        <v>217385.23</v>
      </c>
    </row>
    <row r="15772" spans="2:7">
      <c r="B15772" s="22" t="s">
        <v>288</v>
      </c>
      <c r="C15772" s="22" t="s">
        <v>7</v>
      </c>
      <c r="D15772" s="22" t="s">
        <v>5</v>
      </c>
      <c r="E15772" s="22" t="s">
        <v>28</v>
      </c>
      <c r="F15772" s="22" t="s">
        <v>31</v>
      </c>
      <c r="G15772" s="1">
        <v>1222219.56</v>
      </c>
    </row>
    <row r="15773" spans="2:7">
      <c r="B15773" s="22" t="s">
        <v>288</v>
      </c>
      <c r="C15773" s="22" t="s">
        <v>7</v>
      </c>
      <c r="D15773" s="22" t="s">
        <v>5</v>
      </c>
      <c r="E15773" s="22" t="s">
        <v>28</v>
      </c>
      <c r="F15773" s="22" t="s">
        <v>32</v>
      </c>
      <c r="G15773" s="1">
        <v>754245.12</v>
      </c>
    </row>
    <row r="15774" spans="2:7">
      <c r="B15774" s="22" t="s">
        <v>288</v>
      </c>
      <c r="C15774" s="22" t="s">
        <v>7</v>
      </c>
      <c r="D15774" s="22" t="s">
        <v>5</v>
      </c>
      <c r="E15774" s="22" t="s">
        <v>28</v>
      </c>
      <c r="F15774" s="22" t="s">
        <v>33</v>
      </c>
      <c r="G15774" s="1">
        <v>536516.13</v>
      </c>
    </row>
    <row r="15775" spans="2:7">
      <c r="B15775" s="22" t="s">
        <v>288</v>
      </c>
      <c r="C15775" s="22" t="s">
        <v>7</v>
      </c>
      <c r="D15775" s="22" t="s">
        <v>5</v>
      </c>
      <c r="E15775" s="22" t="s">
        <v>34</v>
      </c>
      <c r="F15775" s="22" t="s">
        <v>35</v>
      </c>
      <c r="G15775" s="1">
        <v>78970.3</v>
      </c>
    </row>
    <row r="15776" spans="2:7">
      <c r="B15776" s="22" t="s">
        <v>288</v>
      </c>
      <c r="C15776" s="22" t="s">
        <v>7</v>
      </c>
      <c r="D15776" s="22" t="s">
        <v>5</v>
      </c>
      <c r="E15776" s="22" t="s">
        <v>34</v>
      </c>
      <c r="F15776" s="22" t="s">
        <v>36</v>
      </c>
      <c r="G15776" s="1">
        <v>57897</v>
      </c>
    </row>
    <row r="15777" spans="2:7">
      <c r="B15777" s="22" t="s">
        <v>288</v>
      </c>
      <c r="C15777" s="22" t="s">
        <v>7</v>
      </c>
      <c r="D15777" s="22" t="s">
        <v>5</v>
      </c>
      <c r="E15777" s="22" t="s">
        <v>34</v>
      </c>
      <c r="F15777" s="22" t="s">
        <v>37</v>
      </c>
      <c r="G15777" s="1">
        <v>36463.089999999997</v>
      </c>
    </row>
    <row r="15778" spans="2:7">
      <c r="B15778" s="22" t="s">
        <v>288</v>
      </c>
      <c r="C15778" s="22" t="s">
        <v>7</v>
      </c>
      <c r="D15778" s="22" t="s">
        <v>5</v>
      </c>
      <c r="E15778" s="22" t="s">
        <v>34</v>
      </c>
      <c r="F15778" s="22" t="s">
        <v>39</v>
      </c>
      <c r="G15778" s="1">
        <v>1197312.05</v>
      </c>
    </row>
    <row r="15779" spans="2:7">
      <c r="B15779" s="22" t="s">
        <v>288</v>
      </c>
      <c r="C15779" s="22" t="s">
        <v>7</v>
      </c>
      <c r="D15779" s="22" t="s">
        <v>5</v>
      </c>
      <c r="E15779" s="22" t="s">
        <v>34</v>
      </c>
      <c r="F15779" s="22" t="s">
        <v>40</v>
      </c>
      <c r="G15779" s="1">
        <v>35281.199999999997</v>
      </c>
    </row>
    <row r="15780" spans="2:7">
      <c r="B15780" s="22" t="s">
        <v>288</v>
      </c>
      <c r="C15780" s="22" t="s">
        <v>7</v>
      </c>
      <c r="D15780" s="22" t="s">
        <v>5</v>
      </c>
      <c r="E15780" s="22" t="s">
        <v>34</v>
      </c>
      <c r="F15780" s="22" t="s">
        <v>41</v>
      </c>
      <c r="G15780" s="1">
        <v>35249.71</v>
      </c>
    </row>
    <row r="15781" spans="2:7">
      <c r="B15781" s="22" t="s">
        <v>288</v>
      </c>
      <c r="C15781" s="22" t="s">
        <v>7</v>
      </c>
      <c r="D15781" s="22" t="s">
        <v>5</v>
      </c>
      <c r="E15781" s="22" t="s">
        <v>34</v>
      </c>
      <c r="F15781" s="22" t="s">
        <v>65</v>
      </c>
      <c r="G15781" s="1">
        <v>56212.5</v>
      </c>
    </row>
    <row r="15782" spans="2:7">
      <c r="B15782" s="22" t="s">
        <v>288</v>
      </c>
      <c r="C15782" s="22" t="s">
        <v>7</v>
      </c>
      <c r="D15782" s="22" t="s">
        <v>5</v>
      </c>
      <c r="E15782" s="22" t="s">
        <v>34</v>
      </c>
      <c r="F15782" s="22" t="s">
        <v>42</v>
      </c>
      <c r="G15782" s="1">
        <v>27506.5</v>
      </c>
    </row>
    <row r="15783" spans="2:7">
      <c r="B15783" s="22" t="s">
        <v>288</v>
      </c>
      <c r="C15783" s="22" t="s">
        <v>7</v>
      </c>
      <c r="D15783" s="22" t="s">
        <v>5</v>
      </c>
      <c r="E15783" s="22" t="s">
        <v>34</v>
      </c>
      <c r="F15783" s="22" t="s">
        <v>43</v>
      </c>
      <c r="G15783" s="1">
        <v>644886.05000000005</v>
      </c>
    </row>
    <row r="15784" spans="2:7">
      <c r="B15784" s="22" t="s">
        <v>288</v>
      </c>
      <c r="C15784" s="22" t="s">
        <v>7</v>
      </c>
      <c r="D15784" s="22" t="s">
        <v>5</v>
      </c>
      <c r="E15784" s="22" t="s">
        <v>34</v>
      </c>
      <c r="F15784" s="22" t="s">
        <v>44</v>
      </c>
      <c r="G15784" s="1">
        <v>50946.79</v>
      </c>
    </row>
    <row r="15785" spans="2:7">
      <c r="B15785" s="22" t="s">
        <v>288</v>
      </c>
      <c r="C15785" s="22" t="s">
        <v>7</v>
      </c>
      <c r="D15785" s="22" t="s">
        <v>5</v>
      </c>
      <c r="E15785" s="22" t="s">
        <v>34</v>
      </c>
      <c r="F15785" s="22" t="s">
        <v>45</v>
      </c>
      <c r="G15785" s="1">
        <v>624020.97</v>
      </c>
    </row>
    <row r="15786" spans="2:7">
      <c r="B15786" s="22" t="s">
        <v>288</v>
      </c>
      <c r="C15786" s="22" t="s">
        <v>7</v>
      </c>
      <c r="D15786" s="22" t="s">
        <v>5</v>
      </c>
      <c r="E15786" s="22" t="s">
        <v>34</v>
      </c>
      <c r="F15786" s="22" t="s">
        <v>46</v>
      </c>
      <c r="G15786" s="1">
        <v>227365.92</v>
      </c>
    </row>
    <row r="15787" spans="2:7">
      <c r="B15787" s="22" t="s">
        <v>288</v>
      </c>
      <c r="C15787" s="22" t="s">
        <v>7</v>
      </c>
      <c r="D15787" s="22" t="s">
        <v>5</v>
      </c>
      <c r="E15787" s="22" t="s">
        <v>34</v>
      </c>
      <c r="F15787" s="22" t="s">
        <v>47</v>
      </c>
      <c r="G15787" s="1">
        <v>273445.17</v>
      </c>
    </row>
    <row r="15788" spans="2:7">
      <c r="B15788" s="22" t="s">
        <v>288</v>
      </c>
      <c r="C15788" s="22" t="s">
        <v>7</v>
      </c>
      <c r="D15788" s="22" t="s">
        <v>5</v>
      </c>
      <c r="E15788" s="22" t="s">
        <v>34</v>
      </c>
      <c r="F15788" s="22" t="s">
        <v>48</v>
      </c>
      <c r="G15788" s="1">
        <v>50077.57</v>
      </c>
    </row>
    <row r="15789" spans="2:7">
      <c r="B15789" s="22" t="s">
        <v>288</v>
      </c>
      <c r="C15789" s="22" t="s">
        <v>7</v>
      </c>
      <c r="D15789" s="22" t="s">
        <v>5</v>
      </c>
      <c r="E15789" s="22" t="s">
        <v>34</v>
      </c>
      <c r="F15789" s="22" t="s">
        <v>75</v>
      </c>
      <c r="G15789" s="1">
        <v>3701.62</v>
      </c>
    </row>
    <row r="15790" spans="2:7">
      <c r="B15790" s="22" t="s">
        <v>288</v>
      </c>
      <c r="C15790" s="22" t="s">
        <v>7</v>
      </c>
      <c r="D15790" s="22" t="s">
        <v>5</v>
      </c>
      <c r="E15790" s="22" t="s">
        <v>34</v>
      </c>
      <c r="F15790" s="22" t="s">
        <v>66</v>
      </c>
      <c r="G15790" s="1">
        <v>7615.13</v>
      </c>
    </row>
    <row r="15791" spans="2:7">
      <c r="B15791" s="22" t="s">
        <v>288</v>
      </c>
      <c r="C15791" s="22" t="s">
        <v>7</v>
      </c>
      <c r="D15791" s="22" t="s">
        <v>5</v>
      </c>
      <c r="E15791" s="22" t="s">
        <v>34</v>
      </c>
      <c r="F15791" s="22" t="s">
        <v>84</v>
      </c>
      <c r="G15791" s="1">
        <v>21432.6</v>
      </c>
    </row>
    <row r="15792" spans="2:7">
      <c r="B15792" s="22" t="s">
        <v>288</v>
      </c>
      <c r="C15792" s="22" t="s">
        <v>7</v>
      </c>
      <c r="D15792" s="22" t="s">
        <v>5</v>
      </c>
      <c r="E15792" s="22" t="s">
        <v>34</v>
      </c>
      <c r="F15792" s="22" t="s">
        <v>67</v>
      </c>
      <c r="G15792" s="1">
        <v>9586</v>
      </c>
    </row>
    <row r="15793" spans="2:7">
      <c r="B15793" s="22" t="s">
        <v>288</v>
      </c>
      <c r="C15793" s="22" t="s">
        <v>7</v>
      </c>
      <c r="D15793" s="22" t="s">
        <v>5</v>
      </c>
      <c r="E15793" s="22" t="s">
        <v>34</v>
      </c>
      <c r="F15793" s="22" t="s">
        <v>85</v>
      </c>
      <c r="G15793" s="1">
        <v>236379.1</v>
      </c>
    </row>
    <row r="15794" spans="2:7">
      <c r="B15794" s="22" t="s">
        <v>288</v>
      </c>
      <c r="C15794" s="22" t="s">
        <v>7</v>
      </c>
      <c r="D15794" s="22" t="s">
        <v>5</v>
      </c>
      <c r="E15794" s="22" t="s">
        <v>34</v>
      </c>
      <c r="F15794" s="22" t="s">
        <v>49</v>
      </c>
      <c r="G15794" s="1">
        <v>1163825</v>
      </c>
    </row>
    <row r="15795" spans="2:7">
      <c r="B15795" s="22" t="s">
        <v>288</v>
      </c>
      <c r="C15795" s="22" t="s">
        <v>7</v>
      </c>
      <c r="D15795" s="22" t="s">
        <v>5</v>
      </c>
      <c r="E15795" s="22" t="s">
        <v>34</v>
      </c>
      <c r="F15795" s="22" t="s">
        <v>50</v>
      </c>
      <c r="G15795" s="1">
        <v>597915.72</v>
      </c>
    </row>
    <row r="15796" spans="2:7">
      <c r="B15796" s="22" t="s">
        <v>288</v>
      </c>
      <c r="C15796" s="22" t="s">
        <v>7</v>
      </c>
      <c r="D15796" s="22" t="s">
        <v>5</v>
      </c>
      <c r="E15796" s="22" t="s">
        <v>34</v>
      </c>
      <c r="F15796" s="22" t="s">
        <v>51</v>
      </c>
      <c r="G15796" s="1">
        <v>1855.37</v>
      </c>
    </row>
    <row r="15797" spans="2:7">
      <c r="B15797" s="22" t="s">
        <v>288</v>
      </c>
      <c r="C15797" s="22" t="s">
        <v>7</v>
      </c>
      <c r="D15797" s="22" t="s">
        <v>5</v>
      </c>
      <c r="E15797" s="22" t="s">
        <v>34</v>
      </c>
      <c r="F15797" s="22" t="s">
        <v>52</v>
      </c>
      <c r="G15797" s="1">
        <v>290981.43</v>
      </c>
    </row>
    <row r="15798" spans="2:7">
      <c r="B15798" s="22" t="s">
        <v>288</v>
      </c>
      <c r="C15798" s="22" t="s">
        <v>7</v>
      </c>
      <c r="D15798" s="22" t="s">
        <v>5</v>
      </c>
      <c r="E15798" s="22" t="s">
        <v>34</v>
      </c>
      <c r="F15798" s="22" t="s">
        <v>53</v>
      </c>
      <c r="G15798" s="1">
        <v>2135334.0699999998</v>
      </c>
    </row>
    <row r="15799" spans="2:7">
      <c r="B15799" s="22" t="s">
        <v>288</v>
      </c>
      <c r="C15799" s="22" t="s">
        <v>7</v>
      </c>
      <c r="D15799" s="22" t="s">
        <v>5</v>
      </c>
      <c r="E15799" s="22" t="s">
        <v>34</v>
      </c>
      <c r="F15799" s="22" t="s">
        <v>54</v>
      </c>
      <c r="G15799" s="1">
        <v>766208.35</v>
      </c>
    </row>
    <row r="15800" spans="2:7">
      <c r="B15800" s="22" t="s">
        <v>288</v>
      </c>
      <c r="C15800" s="22" t="s">
        <v>7</v>
      </c>
      <c r="D15800" s="22" t="s">
        <v>5</v>
      </c>
      <c r="E15800" s="22" t="s">
        <v>34</v>
      </c>
      <c r="F15800" s="22" t="s">
        <v>55</v>
      </c>
      <c r="G15800" s="1">
        <v>119471.88</v>
      </c>
    </row>
    <row r="15801" spans="2:7">
      <c r="B15801" s="22" t="s">
        <v>288</v>
      </c>
      <c r="C15801" s="22" t="s">
        <v>7</v>
      </c>
      <c r="D15801" s="22" t="s">
        <v>5</v>
      </c>
      <c r="E15801" s="22" t="s">
        <v>34</v>
      </c>
      <c r="F15801" s="22" t="s">
        <v>56</v>
      </c>
      <c r="G15801" s="1">
        <v>473859.08</v>
      </c>
    </row>
    <row r="15802" spans="2:7">
      <c r="B15802" s="22" t="s">
        <v>288</v>
      </c>
      <c r="C15802" s="22" t="s">
        <v>7</v>
      </c>
      <c r="D15802" s="22" t="s">
        <v>5</v>
      </c>
      <c r="E15802" s="22" t="s">
        <v>34</v>
      </c>
      <c r="F15802" s="22" t="s">
        <v>76</v>
      </c>
      <c r="G15802" s="1">
        <v>350420.32</v>
      </c>
    </row>
    <row r="15803" spans="2:7">
      <c r="B15803" s="22" t="s">
        <v>288</v>
      </c>
      <c r="C15803" s="22" t="s">
        <v>7</v>
      </c>
      <c r="D15803" s="22" t="s">
        <v>5</v>
      </c>
      <c r="E15803" s="22" t="s">
        <v>34</v>
      </c>
      <c r="F15803" s="22" t="s">
        <v>57</v>
      </c>
      <c r="G15803" s="1">
        <v>1102791.8799999999</v>
      </c>
    </row>
    <row r="15804" spans="2:7">
      <c r="B15804" s="22" t="s">
        <v>288</v>
      </c>
      <c r="C15804" s="22" t="s">
        <v>7</v>
      </c>
      <c r="D15804" s="22" t="s">
        <v>5</v>
      </c>
      <c r="E15804" s="22" t="s">
        <v>34</v>
      </c>
      <c r="F15804" s="22" t="s">
        <v>58</v>
      </c>
      <c r="G15804" s="1">
        <v>199963.64</v>
      </c>
    </row>
    <row r="15805" spans="2:7">
      <c r="B15805" s="22" t="s">
        <v>288</v>
      </c>
      <c r="C15805" s="22" t="s">
        <v>7</v>
      </c>
      <c r="D15805" s="22" t="s">
        <v>5</v>
      </c>
      <c r="E15805" s="22" t="s">
        <v>34</v>
      </c>
      <c r="F15805" s="22" t="s">
        <v>112</v>
      </c>
      <c r="G15805" s="1">
        <v>1144.8</v>
      </c>
    </row>
    <row r="15806" spans="2:7">
      <c r="B15806" s="22" t="s">
        <v>288</v>
      </c>
      <c r="C15806" s="22" t="s">
        <v>7</v>
      </c>
      <c r="D15806" s="22" t="s">
        <v>5</v>
      </c>
      <c r="E15806" s="22" t="s">
        <v>59</v>
      </c>
      <c r="F15806" s="22" t="s">
        <v>55</v>
      </c>
      <c r="G15806" s="1">
        <v>44788.81</v>
      </c>
    </row>
    <row r="15807" spans="2:7">
      <c r="B15807" s="22" t="s">
        <v>288</v>
      </c>
      <c r="C15807" s="22" t="s">
        <v>7</v>
      </c>
      <c r="D15807" s="22" t="s">
        <v>5</v>
      </c>
      <c r="E15807" s="22" t="s">
        <v>60</v>
      </c>
      <c r="F15807" s="22" t="s">
        <v>78</v>
      </c>
      <c r="G15807" s="1">
        <v>33140.89</v>
      </c>
    </row>
    <row r="15808" spans="2:7">
      <c r="B15808" s="22" t="s">
        <v>288</v>
      </c>
      <c r="C15808" s="22" t="s">
        <v>7</v>
      </c>
      <c r="D15808" s="22" t="s">
        <v>5</v>
      </c>
      <c r="E15808" s="22" t="s">
        <v>60</v>
      </c>
      <c r="F15808" s="22" t="s">
        <v>79</v>
      </c>
      <c r="G15808" s="1">
        <v>256252.89</v>
      </c>
    </row>
    <row r="15809" spans="2:7">
      <c r="B15809" s="22" t="s">
        <v>288</v>
      </c>
      <c r="C15809" s="22" t="s">
        <v>7</v>
      </c>
      <c r="D15809" s="22" t="s">
        <v>5</v>
      </c>
      <c r="E15809" s="22" t="s">
        <v>60</v>
      </c>
      <c r="F15809" s="22" t="s">
        <v>61</v>
      </c>
      <c r="G15809" s="1">
        <v>15797.13</v>
      </c>
    </row>
    <row r="15810" spans="2:7">
      <c r="B15810" s="22" t="s">
        <v>288</v>
      </c>
      <c r="C15810" s="22" t="s">
        <v>7</v>
      </c>
      <c r="D15810" s="22" t="s">
        <v>5</v>
      </c>
      <c r="E15810" s="22" t="s">
        <v>60</v>
      </c>
      <c r="F15810" s="22" t="s">
        <v>62</v>
      </c>
      <c r="G15810" s="1">
        <v>104687.53</v>
      </c>
    </row>
    <row r="15811" spans="2:7">
      <c r="B15811" s="22" t="s">
        <v>288</v>
      </c>
      <c r="C15811" s="22" t="s">
        <v>7</v>
      </c>
      <c r="D15811" s="22" t="s">
        <v>7</v>
      </c>
      <c r="E15811" s="22" t="s">
        <v>5</v>
      </c>
      <c r="F15811" s="22" t="s">
        <v>6</v>
      </c>
      <c r="G15811" s="1">
        <v>978185.84</v>
      </c>
    </row>
    <row r="15812" spans="2:7">
      <c r="B15812" s="22" t="s">
        <v>288</v>
      </c>
      <c r="C15812" s="22" t="s">
        <v>7</v>
      </c>
      <c r="D15812" s="22" t="s">
        <v>7</v>
      </c>
      <c r="E15812" s="22" t="s">
        <v>8</v>
      </c>
      <c r="F15812" s="22" t="s">
        <v>9</v>
      </c>
      <c r="G15812" s="1">
        <v>3885841.72</v>
      </c>
    </row>
    <row r="15813" spans="2:7">
      <c r="B15813" s="22" t="s">
        <v>288</v>
      </c>
      <c r="C15813" s="22" t="s">
        <v>7</v>
      </c>
      <c r="D15813" s="22" t="s">
        <v>7</v>
      </c>
      <c r="E15813" s="22" t="s">
        <v>8</v>
      </c>
      <c r="F15813" s="22" t="s">
        <v>10</v>
      </c>
      <c r="G15813" s="1">
        <v>34321.57</v>
      </c>
    </row>
    <row r="15814" spans="2:7">
      <c r="B15814" s="22" t="s">
        <v>288</v>
      </c>
      <c r="C15814" s="22" t="s">
        <v>7</v>
      </c>
      <c r="D15814" s="22" t="s">
        <v>7</v>
      </c>
      <c r="E15814" s="22" t="s">
        <v>8</v>
      </c>
      <c r="F15814" s="22" t="s">
        <v>11</v>
      </c>
      <c r="G15814" s="1">
        <v>28962.3</v>
      </c>
    </row>
    <row r="15815" spans="2:7">
      <c r="B15815" s="22" t="s">
        <v>288</v>
      </c>
      <c r="C15815" s="22" t="s">
        <v>7</v>
      </c>
      <c r="D15815" s="22" t="s">
        <v>7</v>
      </c>
      <c r="E15815" s="22" t="s">
        <v>8</v>
      </c>
      <c r="F15815" s="22" t="s">
        <v>12</v>
      </c>
      <c r="G15815" s="1">
        <v>3546831.82</v>
      </c>
    </row>
    <row r="15816" spans="2:7">
      <c r="B15816" s="22" t="s">
        <v>288</v>
      </c>
      <c r="C15816" s="22" t="s">
        <v>7</v>
      </c>
      <c r="D15816" s="22" t="s">
        <v>7</v>
      </c>
      <c r="E15816" s="22" t="s">
        <v>8</v>
      </c>
      <c r="F15816" s="22" t="s">
        <v>13</v>
      </c>
      <c r="G15816" s="1">
        <v>238593.98</v>
      </c>
    </row>
    <row r="15817" spans="2:7">
      <c r="B15817" s="22" t="s">
        <v>288</v>
      </c>
      <c r="C15817" s="22" t="s">
        <v>7</v>
      </c>
      <c r="D15817" s="22" t="s">
        <v>7</v>
      </c>
      <c r="E15817" s="22" t="s">
        <v>14</v>
      </c>
      <c r="F15817" s="22" t="s">
        <v>9</v>
      </c>
      <c r="G15817" s="1">
        <v>2409038.2000000002</v>
      </c>
    </row>
    <row r="15818" spans="2:7">
      <c r="B15818" s="22" t="s">
        <v>288</v>
      </c>
      <c r="C15818" s="22" t="s">
        <v>7</v>
      </c>
      <c r="D15818" s="22" t="s">
        <v>7</v>
      </c>
      <c r="E15818" s="22" t="s">
        <v>14</v>
      </c>
      <c r="F15818" s="22" t="s">
        <v>10</v>
      </c>
      <c r="G15818" s="1">
        <v>100931.67</v>
      </c>
    </row>
    <row r="15819" spans="2:7">
      <c r="B15819" s="22" t="s">
        <v>288</v>
      </c>
      <c r="C15819" s="22" t="s">
        <v>7</v>
      </c>
      <c r="D15819" s="22" t="s">
        <v>7</v>
      </c>
      <c r="E15819" s="22" t="s">
        <v>14</v>
      </c>
      <c r="F15819" s="22" t="s">
        <v>11</v>
      </c>
      <c r="G15819" s="1">
        <v>501060.25</v>
      </c>
    </row>
    <row r="15820" spans="2:7">
      <c r="B15820" s="22" t="s">
        <v>288</v>
      </c>
      <c r="C15820" s="22" t="s">
        <v>7</v>
      </c>
      <c r="D15820" s="22" t="s">
        <v>7</v>
      </c>
      <c r="E15820" s="22" t="s">
        <v>14</v>
      </c>
      <c r="F15820" s="22" t="s">
        <v>12</v>
      </c>
      <c r="G15820" s="1">
        <v>931606.04</v>
      </c>
    </row>
    <row r="15821" spans="2:7">
      <c r="B15821" s="22" t="s">
        <v>288</v>
      </c>
      <c r="C15821" s="22" t="s">
        <v>7</v>
      </c>
      <c r="D15821" s="22" t="s">
        <v>7</v>
      </c>
      <c r="E15821" s="22" t="s">
        <v>14</v>
      </c>
      <c r="F15821" s="22" t="s">
        <v>13</v>
      </c>
      <c r="G15821" s="1">
        <v>79449.5</v>
      </c>
    </row>
    <row r="15822" spans="2:7">
      <c r="B15822" s="22" t="s">
        <v>288</v>
      </c>
      <c r="C15822" s="22" t="s">
        <v>7</v>
      </c>
      <c r="D15822" s="22" t="s">
        <v>7</v>
      </c>
      <c r="E15822" s="22" t="s">
        <v>15</v>
      </c>
      <c r="F15822" s="22" t="s">
        <v>16</v>
      </c>
      <c r="G15822" s="1">
        <v>5176.33</v>
      </c>
    </row>
    <row r="15823" spans="2:7">
      <c r="B15823" s="22" t="s">
        <v>288</v>
      </c>
      <c r="C15823" s="22" t="s">
        <v>7</v>
      </c>
      <c r="D15823" s="22" t="s">
        <v>7</v>
      </c>
      <c r="E15823" s="22" t="s">
        <v>15</v>
      </c>
      <c r="F15823" s="22" t="s">
        <v>71</v>
      </c>
      <c r="G15823" s="1">
        <v>3698.9</v>
      </c>
    </row>
    <row r="15824" spans="2:7">
      <c r="B15824" s="22" t="s">
        <v>288</v>
      </c>
      <c r="C15824" s="22" t="s">
        <v>7</v>
      </c>
      <c r="D15824" s="22" t="s">
        <v>7</v>
      </c>
      <c r="E15824" s="22" t="s">
        <v>15</v>
      </c>
      <c r="F15824" s="22" t="s">
        <v>17</v>
      </c>
      <c r="G15824" s="1">
        <v>753473.91</v>
      </c>
    </row>
    <row r="15825" spans="2:7">
      <c r="B15825" s="22" t="s">
        <v>288</v>
      </c>
      <c r="C15825" s="22" t="s">
        <v>7</v>
      </c>
      <c r="D15825" s="22" t="s">
        <v>7</v>
      </c>
      <c r="E15825" s="22" t="s">
        <v>15</v>
      </c>
      <c r="F15825" s="22" t="s">
        <v>18</v>
      </c>
      <c r="G15825" s="1">
        <v>279853.75</v>
      </c>
    </row>
    <row r="15826" spans="2:7">
      <c r="B15826" s="22" t="s">
        <v>288</v>
      </c>
      <c r="C15826" s="22" t="s">
        <v>7</v>
      </c>
      <c r="D15826" s="22" t="s">
        <v>7</v>
      </c>
      <c r="E15826" s="22" t="s">
        <v>15</v>
      </c>
      <c r="F15826" s="22" t="s">
        <v>19</v>
      </c>
      <c r="G15826" s="1">
        <v>1523743.54</v>
      </c>
    </row>
    <row r="15827" spans="2:7">
      <c r="B15827" s="22" t="s">
        <v>288</v>
      </c>
      <c r="C15827" s="22" t="s">
        <v>7</v>
      </c>
      <c r="D15827" s="22" t="s">
        <v>7</v>
      </c>
      <c r="E15827" s="22" t="s">
        <v>15</v>
      </c>
      <c r="F15827" s="22" t="s">
        <v>20</v>
      </c>
      <c r="G15827" s="1">
        <v>479870.29</v>
      </c>
    </row>
    <row r="15828" spans="2:7">
      <c r="B15828" s="22" t="s">
        <v>288</v>
      </c>
      <c r="C15828" s="22" t="s">
        <v>7</v>
      </c>
      <c r="D15828" s="22" t="s">
        <v>7</v>
      </c>
      <c r="E15828" s="22" t="s">
        <v>15</v>
      </c>
      <c r="F15828" s="22" t="s">
        <v>21</v>
      </c>
      <c r="G15828" s="1">
        <v>17277.48</v>
      </c>
    </row>
    <row r="15829" spans="2:7">
      <c r="B15829" s="22" t="s">
        <v>288</v>
      </c>
      <c r="C15829" s="22" t="s">
        <v>7</v>
      </c>
      <c r="D15829" s="22" t="s">
        <v>7</v>
      </c>
      <c r="E15829" s="22" t="s">
        <v>15</v>
      </c>
      <c r="F15829" s="22" t="s">
        <v>22</v>
      </c>
      <c r="G15829" s="1">
        <v>11013.72</v>
      </c>
    </row>
    <row r="15830" spans="2:7">
      <c r="B15830" s="22" t="s">
        <v>288</v>
      </c>
      <c r="C15830" s="22" t="s">
        <v>7</v>
      </c>
      <c r="D15830" s="22" t="s">
        <v>7</v>
      </c>
      <c r="E15830" s="22" t="s">
        <v>15</v>
      </c>
      <c r="F15830" s="22" t="s">
        <v>23</v>
      </c>
      <c r="G15830" s="1">
        <v>17110.11</v>
      </c>
    </row>
    <row r="15831" spans="2:7">
      <c r="B15831" s="22" t="s">
        <v>288</v>
      </c>
      <c r="C15831" s="22" t="s">
        <v>7</v>
      </c>
      <c r="D15831" s="22" t="s">
        <v>7</v>
      </c>
      <c r="E15831" s="22" t="s">
        <v>15</v>
      </c>
      <c r="F15831" s="22" t="s">
        <v>24</v>
      </c>
      <c r="G15831" s="1">
        <v>81144.27</v>
      </c>
    </row>
    <row r="15832" spans="2:7">
      <c r="B15832" s="22" t="s">
        <v>288</v>
      </c>
      <c r="C15832" s="22" t="s">
        <v>7</v>
      </c>
      <c r="D15832" s="22" t="s">
        <v>7</v>
      </c>
      <c r="E15832" s="22" t="s">
        <v>15</v>
      </c>
      <c r="F15832" s="22" t="s">
        <v>25</v>
      </c>
      <c r="G15832" s="1">
        <v>1161856.67</v>
      </c>
    </row>
    <row r="15833" spans="2:7">
      <c r="B15833" s="22" t="s">
        <v>288</v>
      </c>
      <c r="C15833" s="22" t="s">
        <v>7</v>
      </c>
      <c r="D15833" s="22" t="s">
        <v>7</v>
      </c>
      <c r="E15833" s="22" t="s">
        <v>15</v>
      </c>
      <c r="F15833" s="22" t="s">
        <v>26</v>
      </c>
      <c r="G15833" s="1">
        <v>678276.43</v>
      </c>
    </row>
    <row r="15834" spans="2:7">
      <c r="B15834" s="22" t="s">
        <v>288</v>
      </c>
      <c r="C15834" s="22" t="s">
        <v>7</v>
      </c>
      <c r="D15834" s="22" t="s">
        <v>7</v>
      </c>
      <c r="E15834" s="22" t="s">
        <v>28</v>
      </c>
      <c r="F15834" s="22" t="s">
        <v>29</v>
      </c>
      <c r="G15834" s="1">
        <v>252564.25</v>
      </c>
    </row>
    <row r="15835" spans="2:7">
      <c r="B15835" s="22" t="s">
        <v>288</v>
      </c>
      <c r="C15835" s="22" t="s">
        <v>7</v>
      </c>
      <c r="D15835" s="22" t="s">
        <v>7</v>
      </c>
      <c r="E15835" s="22" t="s">
        <v>28</v>
      </c>
      <c r="F15835" s="22" t="s">
        <v>31</v>
      </c>
      <c r="G15835" s="1">
        <v>65006.47</v>
      </c>
    </row>
    <row r="15836" spans="2:7">
      <c r="B15836" s="22" t="s">
        <v>288</v>
      </c>
      <c r="C15836" s="22" t="s">
        <v>7</v>
      </c>
      <c r="D15836" s="22" t="s">
        <v>7</v>
      </c>
      <c r="E15836" s="22" t="s">
        <v>28</v>
      </c>
      <c r="F15836" s="22" t="s">
        <v>32</v>
      </c>
      <c r="G15836" s="1">
        <v>1800.51</v>
      </c>
    </row>
    <row r="15837" spans="2:7">
      <c r="B15837" s="22" t="s">
        <v>288</v>
      </c>
      <c r="C15837" s="22" t="s">
        <v>7</v>
      </c>
      <c r="D15837" s="22" t="s">
        <v>7</v>
      </c>
      <c r="E15837" s="22" t="s">
        <v>28</v>
      </c>
      <c r="F15837" s="22" t="s">
        <v>33</v>
      </c>
      <c r="G15837" s="1">
        <v>42182.19</v>
      </c>
    </row>
    <row r="15838" spans="2:7">
      <c r="B15838" s="22" t="s">
        <v>288</v>
      </c>
      <c r="C15838" s="22" t="s">
        <v>7</v>
      </c>
      <c r="D15838" s="22" t="s">
        <v>7</v>
      </c>
      <c r="E15838" s="22" t="s">
        <v>34</v>
      </c>
      <c r="F15838" s="22" t="s">
        <v>35</v>
      </c>
      <c r="G15838" s="1">
        <v>1105</v>
      </c>
    </row>
    <row r="15839" spans="2:7">
      <c r="B15839" s="22" t="s">
        <v>288</v>
      </c>
      <c r="C15839" s="22" t="s">
        <v>7</v>
      </c>
      <c r="D15839" s="22" t="s">
        <v>7</v>
      </c>
      <c r="E15839" s="22" t="s">
        <v>34</v>
      </c>
      <c r="F15839" s="22" t="s">
        <v>39</v>
      </c>
      <c r="G15839" s="1">
        <v>213639.29</v>
      </c>
    </row>
    <row r="15840" spans="2:7">
      <c r="B15840" s="22" t="s">
        <v>288</v>
      </c>
      <c r="C15840" s="22" t="s">
        <v>7</v>
      </c>
      <c r="D15840" s="22" t="s">
        <v>7</v>
      </c>
      <c r="E15840" s="22" t="s">
        <v>34</v>
      </c>
      <c r="F15840" s="22" t="s">
        <v>42</v>
      </c>
      <c r="G15840" s="1">
        <v>125</v>
      </c>
    </row>
    <row r="15841" spans="2:7">
      <c r="B15841" s="22" t="s">
        <v>288</v>
      </c>
      <c r="C15841" s="22" t="s">
        <v>7</v>
      </c>
      <c r="D15841" s="22" t="s">
        <v>7</v>
      </c>
      <c r="E15841" s="22" t="s">
        <v>34</v>
      </c>
      <c r="F15841" s="22" t="s">
        <v>43</v>
      </c>
      <c r="G15841" s="1">
        <v>46926</v>
      </c>
    </row>
    <row r="15842" spans="2:7">
      <c r="B15842" s="22" t="s">
        <v>288</v>
      </c>
      <c r="C15842" s="22" t="s">
        <v>7</v>
      </c>
      <c r="D15842" s="22" t="s">
        <v>7</v>
      </c>
      <c r="E15842" s="22" t="s">
        <v>34</v>
      </c>
      <c r="F15842" s="22" t="s">
        <v>45</v>
      </c>
      <c r="G15842" s="1">
        <v>34596.370000000003</v>
      </c>
    </row>
    <row r="15843" spans="2:7">
      <c r="B15843" s="22" t="s">
        <v>288</v>
      </c>
      <c r="C15843" s="22" t="s">
        <v>7</v>
      </c>
      <c r="D15843" s="22" t="s">
        <v>7</v>
      </c>
      <c r="E15843" s="22" t="s">
        <v>34</v>
      </c>
      <c r="F15843" s="22" t="s">
        <v>46</v>
      </c>
      <c r="G15843" s="1">
        <v>250</v>
      </c>
    </row>
    <row r="15844" spans="2:7">
      <c r="B15844" s="22" t="s">
        <v>288</v>
      </c>
      <c r="C15844" s="22" t="s">
        <v>7</v>
      </c>
      <c r="D15844" s="22" t="s">
        <v>7</v>
      </c>
      <c r="E15844" s="22" t="s">
        <v>34</v>
      </c>
      <c r="F15844" s="22" t="s">
        <v>47</v>
      </c>
      <c r="G15844" s="1">
        <v>10328.99</v>
      </c>
    </row>
    <row r="15845" spans="2:7">
      <c r="B15845" s="22" t="s">
        <v>288</v>
      </c>
      <c r="C15845" s="22" t="s">
        <v>7</v>
      </c>
      <c r="D15845" s="22" t="s">
        <v>7</v>
      </c>
      <c r="E15845" s="22" t="s">
        <v>34</v>
      </c>
      <c r="F15845" s="22" t="s">
        <v>74</v>
      </c>
      <c r="G15845" s="1">
        <v>1363.17</v>
      </c>
    </row>
    <row r="15846" spans="2:7">
      <c r="B15846" s="22" t="s">
        <v>288</v>
      </c>
      <c r="C15846" s="22" t="s">
        <v>7</v>
      </c>
      <c r="D15846" s="22" t="s">
        <v>7</v>
      </c>
      <c r="E15846" s="22" t="s">
        <v>34</v>
      </c>
      <c r="F15846" s="22" t="s">
        <v>84</v>
      </c>
      <c r="G15846" s="1">
        <v>9256.2900000000009</v>
      </c>
    </row>
    <row r="15847" spans="2:7">
      <c r="B15847" s="22" t="s">
        <v>288</v>
      </c>
      <c r="C15847" s="22" t="s">
        <v>7</v>
      </c>
      <c r="D15847" s="22" t="s">
        <v>7</v>
      </c>
      <c r="E15847" s="22" t="s">
        <v>34</v>
      </c>
      <c r="F15847" s="22" t="s">
        <v>85</v>
      </c>
      <c r="G15847" s="1">
        <v>71041.03</v>
      </c>
    </row>
    <row r="15848" spans="2:7">
      <c r="B15848" s="22" t="s">
        <v>288</v>
      </c>
      <c r="C15848" s="22" t="s">
        <v>7</v>
      </c>
      <c r="D15848" s="22" t="s">
        <v>7</v>
      </c>
      <c r="E15848" s="22" t="s">
        <v>34</v>
      </c>
      <c r="F15848" s="22" t="s">
        <v>50</v>
      </c>
      <c r="G15848" s="1">
        <v>4721.32</v>
      </c>
    </row>
    <row r="15849" spans="2:7">
      <c r="B15849" s="22" t="s">
        <v>288</v>
      </c>
      <c r="C15849" s="22" t="s">
        <v>7</v>
      </c>
      <c r="D15849" s="22" t="s">
        <v>7</v>
      </c>
      <c r="E15849" s="22" t="s">
        <v>34</v>
      </c>
      <c r="F15849" s="22" t="s">
        <v>52</v>
      </c>
      <c r="G15849" s="1">
        <v>781.65</v>
      </c>
    </row>
    <row r="15850" spans="2:7">
      <c r="B15850" s="22" t="s">
        <v>288</v>
      </c>
      <c r="C15850" s="22" t="s">
        <v>7</v>
      </c>
      <c r="D15850" s="22" t="s">
        <v>7</v>
      </c>
      <c r="E15850" s="22" t="s">
        <v>34</v>
      </c>
      <c r="F15850" s="22" t="s">
        <v>54</v>
      </c>
      <c r="G15850" s="1">
        <v>29557.119999999999</v>
      </c>
    </row>
    <row r="15851" spans="2:7">
      <c r="B15851" s="22" t="s">
        <v>288</v>
      </c>
      <c r="C15851" s="22" t="s">
        <v>7</v>
      </c>
      <c r="D15851" s="22" t="s">
        <v>7</v>
      </c>
      <c r="E15851" s="22" t="s">
        <v>34</v>
      </c>
      <c r="F15851" s="22" t="s">
        <v>55</v>
      </c>
      <c r="G15851" s="1">
        <v>125</v>
      </c>
    </row>
    <row r="15852" spans="2:7">
      <c r="B15852" s="22" t="s">
        <v>288</v>
      </c>
      <c r="C15852" s="22" t="s">
        <v>7</v>
      </c>
      <c r="D15852" s="22" t="s">
        <v>7</v>
      </c>
      <c r="E15852" s="22" t="s">
        <v>34</v>
      </c>
      <c r="F15852" s="22" t="s">
        <v>76</v>
      </c>
      <c r="G15852" s="1">
        <v>33305.370000000003</v>
      </c>
    </row>
    <row r="15853" spans="2:7">
      <c r="B15853" s="22" t="s">
        <v>288</v>
      </c>
      <c r="C15853" s="22" t="s">
        <v>7</v>
      </c>
      <c r="D15853" s="22" t="s">
        <v>7</v>
      </c>
      <c r="E15853" s="22" t="s">
        <v>34</v>
      </c>
      <c r="F15853" s="22" t="s">
        <v>58</v>
      </c>
      <c r="G15853" s="1">
        <v>39522.550000000003</v>
      </c>
    </row>
    <row r="15854" spans="2:7">
      <c r="B15854" s="22" t="s">
        <v>288</v>
      </c>
      <c r="C15854" s="22" t="s">
        <v>7</v>
      </c>
      <c r="D15854" s="22" t="s">
        <v>7</v>
      </c>
      <c r="E15854" s="22" t="s">
        <v>59</v>
      </c>
      <c r="F15854" s="22" t="s">
        <v>55</v>
      </c>
      <c r="G15854" s="1">
        <v>83.52</v>
      </c>
    </row>
    <row r="15855" spans="2:7">
      <c r="B15855" s="22" t="s">
        <v>289</v>
      </c>
      <c r="C15855" s="22" t="s">
        <v>7</v>
      </c>
      <c r="D15855" s="22" t="s">
        <v>5</v>
      </c>
      <c r="E15855" s="22" t="s">
        <v>7</v>
      </c>
      <c r="F15855" s="22" t="s">
        <v>6</v>
      </c>
      <c r="G15855" s="1">
        <v>-148728.79999999999</v>
      </c>
    </row>
    <row r="15856" spans="2:7">
      <c r="B15856" s="22" t="s">
        <v>289</v>
      </c>
      <c r="C15856" s="22" t="s">
        <v>7</v>
      </c>
      <c r="D15856" s="22" t="s">
        <v>5</v>
      </c>
      <c r="E15856" s="22" t="s">
        <v>8</v>
      </c>
      <c r="F15856" s="22" t="s">
        <v>9</v>
      </c>
      <c r="G15856" s="1">
        <v>7665695.29</v>
      </c>
    </row>
    <row r="15857" spans="2:7">
      <c r="B15857" s="22" t="s">
        <v>289</v>
      </c>
      <c r="C15857" s="22" t="s">
        <v>7</v>
      </c>
      <c r="D15857" s="22" t="s">
        <v>5</v>
      </c>
      <c r="E15857" s="22" t="s">
        <v>8</v>
      </c>
      <c r="F15857" s="22" t="s">
        <v>10</v>
      </c>
      <c r="G15857" s="1">
        <v>181584.92</v>
      </c>
    </row>
    <row r="15858" spans="2:7">
      <c r="B15858" s="22" t="s">
        <v>289</v>
      </c>
      <c r="C15858" s="22" t="s">
        <v>7</v>
      </c>
      <c r="D15858" s="22" t="s">
        <v>5</v>
      </c>
      <c r="E15858" s="22" t="s">
        <v>8</v>
      </c>
      <c r="F15858" s="22" t="s">
        <v>11</v>
      </c>
      <c r="G15858" s="1">
        <v>228393.12</v>
      </c>
    </row>
    <row r="15859" spans="2:7">
      <c r="B15859" s="22" t="s">
        <v>289</v>
      </c>
      <c r="C15859" s="22" t="s">
        <v>7</v>
      </c>
      <c r="D15859" s="22" t="s">
        <v>5</v>
      </c>
      <c r="E15859" s="22" t="s">
        <v>8</v>
      </c>
      <c r="F15859" s="22" t="s">
        <v>13</v>
      </c>
      <c r="G15859" s="1">
        <v>152011.81</v>
      </c>
    </row>
    <row r="15860" spans="2:7">
      <c r="B15860" s="22" t="s">
        <v>289</v>
      </c>
      <c r="C15860" s="22" t="s">
        <v>7</v>
      </c>
      <c r="D15860" s="22" t="s">
        <v>5</v>
      </c>
      <c r="E15860" s="22" t="s">
        <v>14</v>
      </c>
      <c r="F15860" s="22" t="s">
        <v>9</v>
      </c>
      <c r="G15860" s="1">
        <v>3397171.95</v>
      </c>
    </row>
    <row r="15861" spans="2:7">
      <c r="B15861" s="22" t="s">
        <v>289</v>
      </c>
      <c r="C15861" s="22" t="s">
        <v>7</v>
      </c>
      <c r="D15861" s="22" t="s">
        <v>5</v>
      </c>
      <c r="E15861" s="22" t="s">
        <v>14</v>
      </c>
      <c r="F15861" s="22" t="s">
        <v>10</v>
      </c>
      <c r="G15861" s="1">
        <v>114741.23</v>
      </c>
    </row>
    <row r="15862" spans="2:7">
      <c r="B15862" s="22" t="s">
        <v>289</v>
      </c>
      <c r="C15862" s="22" t="s">
        <v>7</v>
      </c>
      <c r="D15862" s="22" t="s">
        <v>5</v>
      </c>
      <c r="E15862" s="22" t="s">
        <v>14</v>
      </c>
      <c r="F15862" s="22" t="s">
        <v>11</v>
      </c>
      <c r="G15862" s="1">
        <v>118592.06</v>
      </c>
    </row>
    <row r="15863" spans="2:7">
      <c r="B15863" s="22" t="s">
        <v>289</v>
      </c>
      <c r="C15863" s="22" t="s">
        <v>7</v>
      </c>
      <c r="D15863" s="22" t="s">
        <v>5</v>
      </c>
      <c r="E15863" s="22" t="s">
        <v>14</v>
      </c>
      <c r="F15863" s="22" t="s">
        <v>12</v>
      </c>
      <c r="G15863" s="1">
        <v>2386.4299999999998</v>
      </c>
    </row>
    <row r="15864" spans="2:7">
      <c r="B15864" s="22" t="s">
        <v>289</v>
      </c>
      <c r="C15864" s="22" t="s">
        <v>7</v>
      </c>
      <c r="D15864" s="22" t="s">
        <v>5</v>
      </c>
      <c r="E15864" s="22" t="s">
        <v>14</v>
      </c>
      <c r="F15864" s="22" t="s">
        <v>13</v>
      </c>
      <c r="G15864" s="1">
        <v>192937.55</v>
      </c>
    </row>
    <row r="15865" spans="2:7">
      <c r="B15865" s="22" t="s">
        <v>289</v>
      </c>
      <c r="C15865" s="22" t="s">
        <v>7</v>
      </c>
      <c r="D15865" s="22" t="s">
        <v>5</v>
      </c>
      <c r="E15865" s="22" t="s">
        <v>15</v>
      </c>
      <c r="F15865" s="22" t="s">
        <v>16</v>
      </c>
      <c r="G15865" s="1">
        <v>1076331.5</v>
      </c>
    </row>
    <row r="15866" spans="2:7">
      <c r="B15866" s="22" t="s">
        <v>289</v>
      </c>
      <c r="C15866" s="22" t="s">
        <v>7</v>
      </c>
      <c r="D15866" s="22" t="s">
        <v>5</v>
      </c>
      <c r="E15866" s="22" t="s">
        <v>15</v>
      </c>
      <c r="F15866" s="22" t="s">
        <v>71</v>
      </c>
      <c r="G15866" s="1">
        <v>6378.82</v>
      </c>
    </row>
    <row r="15867" spans="2:7">
      <c r="B15867" s="22" t="s">
        <v>289</v>
      </c>
      <c r="C15867" s="22" t="s">
        <v>7</v>
      </c>
      <c r="D15867" s="22" t="s">
        <v>5</v>
      </c>
      <c r="E15867" s="22" t="s">
        <v>15</v>
      </c>
      <c r="F15867" s="22" t="s">
        <v>17</v>
      </c>
      <c r="G15867" s="1">
        <v>613108.18000000005</v>
      </c>
    </row>
    <row r="15868" spans="2:7">
      <c r="B15868" s="22" t="s">
        <v>289</v>
      </c>
      <c r="C15868" s="22" t="s">
        <v>7</v>
      </c>
      <c r="D15868" s="22" t="s">
        <v>5</v>
      </c>
      <c r="E15868" s="22" t="s">
        <v>15</v>
      </c>
      <c r="F15868" s="22" t="s">
        <v>18</v>
      </c>
      <c r="G15868" s="1">
        <v>285581.38</v>
      </c>
    </row>
    <row r="15869" spans="2:7">
      <c r="B15869" s="22" t="s">
        <v>289</v>
      </c>
      <c r="C15869" s="22" t="s">
        <v>7</v>
      </c>
      <c r="D15869" s="22" t="s">
        <v>5</v>
      </c>
      <c r="E15869" s="22" t="s">
        <v>15</v>
      </c>
      <c r="F15869" s="22" t="s">
        <v>19</v>
      </c>
      <c r="G15869" s="1">
        <v>1238192.58</v>
      </c>
    </row>
    <row r="15870" spans="2:7">
      <c r="B15870" s="22" t="s">
        <v>289</v>
      </c>
      <c r="C15870" s="22" t="s">
        <v>7</v>
      </c>
      <c r="D15870" s="22" t="s">
        <v>5</v>
      </c>
      <c r="E15870" s="22" t="s">
        <v>15</v>
      </c>
      <c r="F15870" s="22" t="s">
        <v>20</v>
      </c>
      <c r="G15870" s="1">
        <v>450603.15</v>
      </c>
    </row>
    <row r="15871" spans="2:7">
      <c r="B15871" s="22" t="s">
        <v>289</v>
      </c>
      <c r="C15871" s="22" t="s">
        <v>7</v>
      </c>
      <c r="D15871" s="22" t="s">
        <v>5</v>
      </c>
      <c r="E15871" s="22" t="s">
        <v>15</v>
      </c>
      <c r="F15871" s="22" t="s">
        <v>21</v>
      </c>
      <c r="G15871" s="1">
        <v>22426.85</v>
      </c>
    </row>
    <row r="15872" spans="2:7">
      <c r="B15872" s="22" t="s">
        <v>289</v>
      </c>
      <c r="C15872" s="22" t="s">
        <v>7</v>
      </c>
      <c r="D15872" s="22" t="s">
        <v>5</v>
      </c>
      <c r="E15872" s="22" t="s">
        <v>15</v>
      </c>
      <c r="F15872" s="22" t="s">
        <v>22</v>
      </c>
      <c r="G15872" s="1">
        <v>617.78</v>
      </c>
    </row>
    <row r="15873" spans="2:7">
      <c r="B15873" s="22" t="s">
        <v>289</v>
      </c>
      <c r="C15873" s="22" t="s">
        <v>7</v>
      </c>
      <c r="D15873" s="22" t="s">
        <v>5</v>
      </c>
      <c r="E15873" s="22" t="s">
        <v>15</v>
      </c>
      <c r="F15873" s="22" t="s">
        <v>23</v>
      </c>
      <c r="G15873" s="1">
        <v>38026.870000000003</v>
      </c>
    </row>
    <row r="15874" spans="2:7">
      <c r="B15874" s="22" t="s">
        <v>289</v>
      </c>
      <c r="C15874" s="22" t="s">
        <v>7</v>
      </c>
      <c r="D15874" s="22" t="s">
        <v>5</v>
      </c>
      <c r="E15874" s="22" t="s">
        <v>15</v>
      </c>
      <c r="F15874" s="22" t="s">
        <v>24</v>
      </c>
      <c r="G15874" s="1">
        <v>75491.259999999995</v>
      </c>
    </row>
    <row r="15875" spans="2:7">
      <c r="B15875" s="22" t="s">
        <v>289</v>
      </c>
      <c r="C15875" s="22" t="s">
        <v>7</v>
      </c>
      <c r="D15875" s="22" t="s">
        <v>5</v>
      </c>
      <c r="E15875" s="22" t="s">
        <v>15</v>
      </c>
      <c r="F15875" s="22" t="s">
        <v>26</v>
      </c>
      <c r="G15875" s="1">
        <v>1074602.29</v>
      </c>
    </row>
    <row r="15876" spans="2:7">
      <c r="B15876" s="22" t="s">
        <v>289</v>
      </c>
      <c r="C15876" s="22" t="s">
        <v>7</v>
      </c>
      <c r="D15876" s="22" t="s">
        <v>5</v>
      </c>
      <c r="E15876" s="22" t="s">
        <v>15</v>
      </c>
      <c r="F15876" s="22" t="s">
        <v>72</v>
      </c>
      <c r="G15876" s="1">
        <v>157</v>
      </c>
    </row>
    <row r="15877" spans="2:7">
      <c r="B15877" s="22" t="s">
        <v>289</v>
      </c>
      <c r="C15877" s="22" t="s">
        <v>7</v>
      </c>
      <c r="D15877" s="22" t="s">
        <v>5</v>
      </c>
      <c r="E15877" s="22" t="s">
        <v>28</v>
      </c>
      <c r="F15877" s="22" t="s">
        <v>29</v>
      </c>
      <c r="G15877" s="1">
        <v>401821.99</v>
      </c>
    </row>
    <row r="15878" spans="2:7">
      <c r="B15878" s="22" t="s">
        <v>289</v>
      </c>
      <c r="C15878" s="22" t="s">
        <v>7</v>
      </c>
      <c r="D15878" s="22" t="s">
        <v>5</v>
      </c>
      <c r="E15878" s="22" t="s">
        <v>28</v>
      </c>
      <c r="F15878" s="22" t="s">
        <v>31</v>
      </c>
      <c r="G15878" s="1">
        <v>121577.96</v>
      </c>
    </row>
    <row r="15879" spans="2:7">
      <c r="B15879" s="22" t="s">
        <v>289</v>
      </c>
      <c r="C15879" s="22" t="s">
        <v>7</v>
      </c>
      <c r="D15879" s="22" t="s">
        <v>5</v>
      </c>
      <c r="E15879" s="22" t="s">
        <v>28</v>
      </c>
      <c r="F15879" s="22" t="s">
        <v>32</v>
      </c>
      <c r="G15879" s="1">
        <v>77406.16</v>
      </c>
    </row>
    <row r="15880" spans="2:7">
      <c r="B15880" s="22" t="s">
        <v>289</v>
      </c>
      <c r="C15880" s="22" t="s">
        <v>7</v>
      </c>
      <c r="D15880" s="22" t="s">
        <v>5</v>
      </c>
      <c r="E15880" s="22" t="s">
        <v>28</v>
      </c>
      <c r="F15880" s="22" t="s">
        <v>33</v>
      </c>
      <c r="G15880" s="1">
        <v>34667.019999999997</v>
      </c>
    </row>
    <row r="15881" spans="2:7">
      <c r="B15881" s="22" t="s">
        <v>289</v>
      </c>
      <c r="C15881" s="22" t="s">
        <v>7</v>
      </c>
      <c r="D15881" s="22" t="s">
        <v>5</v>
      </c>
      <c r="E15881" s="22" t="s">
        <v>34</v>
      </c>
      <c r="F15881" s="22" t="s">
        <v>35</v>
      </c>
      <c r="G15881" s="1">
        <v>236273.78</v>
      </c>
    </row>
    <row r="15882" spans="2:7">
      <c r="B15882" s="22" t="s">
        <v>289</v>
      </c>
      <c r="C15882" s="22" t="s">
        <v>7</v>
      </c>
      <c r="D15882" s="22" t="s">
        <v>5</v>
      </c>
      <c r="E15882" s="22" t="s">
        <v>34</v>
      </c>
      <c r="F15882" s="22" t="s">
        <v>36</v>
      </c>
      <c r="G15882" s="1">
        <v>16211</v>
      </c>
    </row>
    <row r="15883" spans="2:7">
      <c r="B15883" s="22" t="s">
        <v>289</v>
      </c>
      <c r="C15883" s="22" t="s">
        <v>7</v>
      </c>
      <c r="D15883" s="22" t="s">
        <v>5</v>
      </c>
      <c r="E15883" s="22" t="s">
        <v>34</v>
      </c>
      <c r="F15883" s="22" t="s">
        <v>64</v>
      </c>
      <c r="G15883" s="1">
        <v>19858.32</v>
      </c>
    </row>
    <row r="15884" spans="2:7">
      <c r="B15884" s="22" t="s">
        <v>289</v>
      </c>
      <c r="C15884" s="22" t="s">
        <v>7</v>
      </c>
      <c r="D15884" s="22" t="s">
        <v>5</v>
      </c>
      <c r="E15884" s="22" t="s">
        <v>34</v>
      </c>
      <c r="F15884" s="22" t="s">
        <v>73</v>
      </c>
      <c r="G15884" s="1">
        <v>85967.4</v>
      </c>
    </row>
    <row r="15885" spans="2:7">
      <c r="B15885" s="22" t="s">
        <v>289</v>
      </c>
      <c r="C15885" s="22" t="s">
        <v>7</v>
      </c>
      <c r="D15885" s="22" t="s">
        <v>5</v>
      </c>
      <c r="E15885" s="22" t="s">
        <v>34</v>
      </c>
      <c r="F15885" s="22" t="s">
        <v>38</v>
      </c>
      <c r="G15885" s="1">
        <v>6173.03</v>
      </c>
    </row>
    <row r="15886" spans="2:7">
      <c r="B15886" s="22" t="s">
        <v>289</v>
      </c>
      <c r="C15886" s="22" t="s">
        <v>7</v>
      </c>
      <c r="D15886" s="22" t="s">
        <v>5</v>
      </c>
      <c r="E15886" s="22" t="s">
        <v>34</v>
      </c>
      <c r="F15886" s="22" t="s">
        <v>39</v>
      </c>
      <c r="G15886" s="1">
        <v>61391.13</v>
      </c>
    </row>
    <row r="15887" spans="2:7">
      <c r="B15887" s="22" t="s">
        <v>289</v>
      </c>
      <c r="C15887" s="22" t="s">
        <v>7</v>
      </c>
      <c r="D15887" s="22" t="s">
        <v>5</v>
      </c>
      <c r="E15887" s="22" t="s">
        <v>34</v>
      </c>
      <c r="F15887" s="22" t="s">
        <v>40</v>
      </c>
      <c r="G15887" s="1">
        <v>10609.5</v>
      </c>
    </row>
    <row r="15888" spans="2:7">
      <c r="B15888" s="22" t="s">
        <v>289</v>
      </c>
      <c r="C15888" s="22" t="s">
        <v>7</v>
      </c>
      <c r="D15888" s="22" t="s">
        <v>5</v>
      </c>
      <c r="E15888" s="22" t="s">
        <v>34</v>
      </c>
      <c r="F15888" s="22" t="s">
        <v>41</v>
      </c>
      <c r="G15888" s="1">
        <v>10688.78</v>
      </c>
    </row>
    <row r="15889" spans="2:7">
      <c r="B15889" s="22" t="s">
        <v>289</v>
      </c>
      <c r="C15889" s="22" t="s">
        <v>7</v>
      </c>
      <c r="D15889" s="22" t="s">
        <v>5</v>
      </c>
      <c r="E15889" s="22" t="s">
        <v>34</v>
      </c>
      <c r="F15889" s="22" t="s">
        <v>45</v>
      </c>
      <c r="G15889" s="1">
        <v>127404.08</v>
      </c>
    </row>
    <row r="15890" spans="2:7">
      <c r="B15890" s="22" t="s">
        <v>289</v>
      </c>
      <c r="C15890" s="22" t="s">
        <v>7</v>
      </c>
      <c r="D15890" s="22" t="s">
        <v>5</v>
      </c>
      <c r="E15890" s="22" t="s">
        <v>34</v>
      </c>
      <c r="F15890" s="22" t="s">
        <v>46</v>
      </c>
      <c r="G15890" s="1">
        <v>41403.339999999997</v>
      </c>
    </row>
    <row r="15891" spans="2:7">
      <c r="B15891" s="22" t="s">
        <v>289</v>
      </c>
      <c r="C15891" s="22" t="s">
        <v>7</v>
      </c>
      <c r="D15891" s="22" t="s">
        <v>5</v>
      </c>
      <c r="E15891" s="22" t="s">
        <v>34</v>
      </c>
      <c r="F15891" s="22" t="s">
        <v>47</v>
      </c>
      <c r="G15891" s="1">
        <v>227840.86</v>
      </c>
    </row>
    <row r="15892" spans="2:7">
      <c r="B15892" s="22" t="s">
        <v>289</v>
      </c>
      <c r="C15892" s="22" t="s">
        <v>7</v>
      </c>
      <c r="D15892" s="22" t="s">
        <v>5</v>
      </c>
      <c r="E15892" s="22" t="s">
        <v>34</v>
      </c>
      <c r="F15892" s="22" t="s">
        <v>48</v>
      </c>
      <c r="G15892" s="1">
        <v>130.07</v>
      </c>
    </row>
    <row r="15893" spans="2:7">
      <c r="B15893" s="22" t="s">
        <v>289</v>
      </c>
      <c r="C15893" s="22" t="s">
        <v>7</v>
      </c>
      <c r="D15893" s="22" t="s">
        <v>5</v>
      </c>
      <c r="E15893" s="22" t="s">
        <v>34</v>
      </c>
      <c r="F15893" s="22" t="s">
        <v>75</v>
      </c>
      <c r="G15893" s="1">
        <v>2767.46</v>
      </c>
    </row>
    <row r="15894" spans="2:7">
      <c r="B15894" s="22" t="s">
        <v>289</v>
      </c>
      <c r="C15894" s="22" t="s">
        <v>7</v>
      </c>
      <c r="D15894" s="22" t="s">
        <v>5</v>
      </c>
      <c r="E15894" s="22" t="s">
        <v>34</v>
      </c>
      <c r="F15894" s="22" t="s">
        <v>49</v>
      </c>
      <c r="G15894" s="1">
        <v>215087.72</v>
      </c>
    </row>
    <row r="15895" spans="2:7">
      <c r="B15895" s="22" t="s">
        <v>289</v>
      </c>
      <c r="C15895" s="22" t="s">
        <v>7</v>
      </c>
      <c r="D15895" s="22" t="s">
        <v>5</v>
      </c>
      <c r="E15895" s="22" t="s">
        <v>34</v>
      </c>
      <c r="F15895" s="22" t="s">
        <v>50</v>
      </c>
      <c r="G15895" s="1">
        <v>192564.21</v>
      </c>
    </row>
    <row r="15896" spans="2:7">
      <c r="B15896" s="22" t="s">
        <v>289</v>
      </c>
      <c r="C15896" s="22" t="s">
        <v>7</v>
      </c>
      <c r="D15896" s="22" t="s">
        <v>5</v>
      </c>
      <c r="E15896" s="22" t="s">
        <v>34</v>
      </c>
      <c r="F15896" s="22" t="s">
        <v>51</v>
      </c>
      <c r="G15896" s="1">
        <v>125.12</v>
      </c>
    </row>
    <row r="15897" spans="2:7">
      <c r="B15897" s="22" t="s">
        <v>289</v>
      </c>
      <c r="C15897" s="22" t="s">
        <v>7</v>
      </c>
      <c r="D15897" s="22" t="s">
        <v>5</v>
      </c>
      <c r="E15897" s="22" t="s">
        <v>34</v>
      </c>
      <c r="F15897" s="22" t="s">
        <v>54</v>
      </c>
      <c r="G15897" s="1">
        <v>54557</v>
      </c>
    </row>
    <row r="15898" spans="2:7">
      <c r="B15898" s="22" t="s">
        <v>289</v>
      </c>
      <c r="C15898" s="22" t="s">
        <v>7</v>
      </c>
      <c r="D15898" s="22" t="s">
        <v>5</v>
      </c>
      <c r="E15898" s="22" t="s">
        <v>34</v>
      </c>
      <c r="F15898" s="22" t="s">
        <v>56</v>
      </c>
      <c r="G15898" s="1">
        <v>61755.97</v>
      </c>
    </row>
    <row r="15899" spans="2:7">
      <c r="B15899" s="22" t="s">
        <v>289</v>
      </c>
      <c r="C15899" s="22" t="s">
        <v>7</v>
      </c>
      <c r="D15899" s="22" t="s">
        <v>5</v>
      </c>
      <c r="E15899" s="22" t="s">
        <v>34</v>
      </c>
      <c r="F15899" s="22" t="s">
        <v>76</v>
      </c>
      <c r="G15899" s="1">
        <v>45959.67</v>
      </c>
    </row>
    <row r="15900" spans="2:7">
      <c r="B15900" s="22" t="s">
        <v>289</v>
      </c>
      <c r="C15900" s="22" t="s">
        <v>7</v>
      </c>
      <c r="D15900" s="22" t="s">
        <v>5</v>
      </c>
      <c r="E15900" s="22" t="s">
        <v>34</v>
      </c>
      <c r="F15900" s="22" t="s">
        <v>57</v>
      </c>
      <c r="G15900" s="1">
        <v>201247.2</v>
      </c>
    </row>
    <row r="15901" spans="2:7">
      <c r="B15901" s="22" t="s">
        <v>289</v>
      </c>
      <c r="C15901" s="22" t="s">
        <v>7</v>
      </c>
      <c r="D15901" s="22" t="s">
        <v>5</v>
      </c>
      <c r="E15901" s="22" t="s">
        <v>34</v>
      </c>
      <c r="F15901" s="22" t="s">
        <v>58</v>
      </c>
      <c r="G15901" s="1">
        <v>525</v>
      </c>
    </row>
    <row r="15902" spans="2:7">
      <c r="B15902" s="22" t="s">
        <v>289</v>
      </c>
      <c r="C15902" s="22" t="s">
        <v>7</v>
      </c>
      <c r="D15902" s="22" t="s">
        <v>5</v>
      </c>
      <c r="E15902" s="22" t="s">
        <v>59</v>
      </c>
      <c r="F15902" s="22" t="s">
        <v>55</v>
      </c>
      <c r="G15902" s="1">
        <v>7255.48</v>
      </c>
    </row>
    <row r="15903" spans="2:7">
      <c r="B15903" s="22" t="s">
        <v>289</v>
      </c>
      <c r="C15903" s="22" t="s">
        <v>7</v>
      </c>
      <c r="D15903" s="22" t="s">
        <v>5</v>
      </c>
      <c r="E15903" s="22" t="s">
        <v>60</v>
      </c>
      <c r="F15903" s="22" t="s">
        <v>61</v>
      </c>
      <c r="G15903" s="1">
        <v>53370.47</v>
      </c>
    </row>
    <row r="15904" spans="2:7">
      <c r="B15904" s="22" t="s">
        <v>289</v>
      </c>
      <c r="C15904" s="22" t="s">
        <v>7</v>
      </c>
      <c r="D15904" s="22" t="s">
        <v>7</v>
      </c>
      <c r="E15904" s="22" t="s">
        <v>5</v>
      </c>
      <c r="F15904" s="22" t="s">
        <v>6</v>
      </c>
      <c r="G15904" s="1">
        <v>148728.79999999999</v>
      </c>
    </row>
    <row r="15905" spans="2:7">
      <c r="B15905" s="22" t="s">
        <v>289</v>
      </c>
      <c r="C15905" s="22" t="s">
        <v>7</v>
      </c>
      <c r="D15905" s="22" t="s">
        <v>7</v>
      </c>
      <c r="E15905" s="22" t="s">
        <v>8</v>
      </c>
      <c r="F15905" s="22" t="s">
        <v>9</v>
      </c>
      <c r="G15905" s="1">
        <v>719200.71</v>
      </c>
    </row>
    <row r="15906" spans="2:7">
      <c r="B15906" s="22" t="s">
        <v>289</v>
      </c>
      <c r="C15906" s="22" t="s">
        <v>7</v>
      </c>
      <c r="D15906" s="22" t="s">
        <v>7</v>
      </c>
      <c r="E15906" s="22" t="s">
        <v>8</v>
      </c>
      <c r="F15906" s="22" t="s">
        <v>10</v>
      </c>
      <c r="G15906" s="1">
        <v>764.62</v>
      </c>
    </row>
    <row r="15907" spans="2:7">
      <c r="B15907" s="22" t="s">
        <v>289</v>
      </c>
      <c r="C15907" s="22" t="s">
        <v>7</v>
      </c>
      <c r="D15907" s="22" t="s">
        <v>7</v>
      </c>
      <c r="E15907" s="22" t="s">
        <v>8</v>
      </c>
      <c r="F15907" s="22" t="s">
        <v>11</v>
      </c>
      <c r="G15907" s="1">
        <v>1385947.04</v>
      </c>
    </row>
    <row r="15908" spans="2:7">
      <c r="B15908" s="22" t="s">
        <v>289</v>
      </c>
      <c r="C15908" s="22" t="s">
        <v>7</v>
      </c>
      <c r="D15908" s="22" t="s">
        <v>7</v>
      </c>
      <c r="E15908" s="22" t="s">
        <v>8</v>
      </c>
      <c r="F15908" s="22" t="s">
        <v>12</v>
      </c>
      <c r="G15908" s="1">
        <v>6291.68</v>
      </c>
    </row>
    <row r="15909" spans="2:7">
      <c r="B15909" s="22" t="s">
        <v>289</v>
      </c>
      <c r="C15909" s="22" t="s">
        <v>7</v>
      </c>
      <c r="D15909" s="22" t="s">
        <v>7</v>
      </c>
      <c r="E15909" s="22" t="s">
        <v>8</v>
      </c>
      <c r="F15909" s="22" t="s">
        <v>13</v>
      </c>
      <c r="G15909" s="1">
        <v>79693.679999999993</v>
      </c>
    </row>
    <row r="15910" spans="2:7">
      <c r="B15910" s="22" t="s">
        <v>289</v>
      </c>
      <c r="C15910" s="22" t="s">
        <v>7</v>
      </c>
      <c r="D15910" s="22" t="s">
        <v>7</v>
      </c>
      <c r="E15910" s="22" t="s">
        <v>14</v>
      </c>
      <c r="F15910" s="22" t="s">
        <v>9</v>
      </c>
      <c r="G15910" s="1">
        <v>554418.72</v>
      </c>
    </row>
    <row r="15911" spans="2:7">
      <c r="B15911" s="22" t="s">
        <v>289</v>
      </c>
      <c r="C15911" s="22" t="s">
        <v>7</v>
      </c>
      <c r="D15911" s="22" t="s">
        <v>7</v>
      </c>
      <c r="E15911" s="22" t="s">
        <v>14</v>
      </c>
      <c r="F15911" s="22" t="s">
        <v>10</v>
      </c>
      <c r="G15911" s="1">
        <v>1457.9</v>
      </c>
    </row>
    <row r="15912" spans="2:7">
      <c r="B15912" s="22" t="s">
        <v>289</v>
      </c>
      <c r="C15912" s="22" t="s">
        <v>7</v>
      </c>
      <c r="D15912" s="22" t="s">
        <v>7</v>
      </c>
      <c r="E15912" s="22" t="s">
        <v>14</v>
      </c>
      <c r="F15912" s="22" t="s">
        <v>11</v>
      </c>
      <c r="G15912" s="1">
        <v>115748.94</v>
      </c>
    </row>
    <row r="15913" spans="2:7">
      <c r="B15913" s="22" t="s">
        <v>289</v>
      </c>
      <c r="C15913" s="22" t="s">
        <v>7</v>
      </c>
      <c r="D15913" s="22" t="s">
        <v>7</v>
      </c>
      <c r="E15913" s="22" t="s">
        <v>14</v>
      </c>
      <c r="F15913" s="22" t="s">
        <v>13</v>
      </c>
      <c r="G15913" s="1">
        <v>31156.7</v>
      </c>
    </row>
    <row r="15914" spans="2:7">
      <c r="B15914" s="22" t="s">
        <v>289</v>
      </c>
      <c r="C15914" s="22" t="s">
        <v>7</v>
      </c>
      <c r="D15914" s="22" t="s">
        <v>7</v>
      </c>
      <c r="E15914" s="22" t="s">
        <v>15</v>
      </c>
      <c r="F15914" s="22" t="s">
        <v>16</v>
      </c>
      <c r="G15914" s="1">
        <v>119809.09</v>
      </c>
    </row>
    <row r="15915" spans="2:7">
      <c r="B15915" s="22" t="s">
        <v>289</v>
      </c>
      <c r="C15915" s="22" t="s">
        <v>7</v>
      </c>
      <c r="D15915" s="22" t="s">
        <v>7</v>
      </c>
      <c r="E15915" s="22" t="s">
        <v>15</v>
      </c>
      <c r="F15915" s="22" t="s">
        <v>71</v>
      </c>
      <c r="G15915" s="1">
        <v>2024.37</v>
      </c>
    </row>
    <row r="15916" spans="2:7">
      <c r="B15916" s="22" t="s">
        <v>289</v>
      </c>
      <c r="C15916" s="22" t="s">
        <v>7</v>
      </c>
      <c r="D15916" s="22" t="s">
        <v>7</v>
      </c>
      <c r="E15916" s="22" t="s">
        <v>15</v>
      </c>
      <c r="F15916" s="22" t="s">
        <v>17</v>
      </c>
      <c r="G15916" s="1">
        <v>163682.68</v>
      </c>
    </row>
    <row r="15917" spans="2:7">
      <c r="B15917" s="22" t="s">
        <v>289</v>
      </c>
      <c r="C15917" s="22" t="s">
        <v>7</v>
      </c>
      <c r="D15917" s="22" t="s">
        <v>7</v>
      </c>
      <c r="E15917" s="22" t="s">
        <v>15</v>
      </c>
      <c r="F15917" s="22" t="s">
        <v>18</v>
      </c>
      <c r="G15917" s="1">
        <v>52674.39</v>
      </c>
    </row>
    <row r="15918" spans="2:7">
      <c r="B15918" s="22" t="s">
        <v>289</v>
      </c>
      <c r="C15918" s="22" t="s">
        <v>7</v>
      </c>
      <c r="D15918" s="22" t="s">
        <v>7</v>
      </c>
      <c r="E15918" s="22" t="s">
        <v>15</v>
      </c>
      <c r="F15918" s="22" t="s">
        <v>19</v>
      </c>
      <c r="G15918" s="1">
        <v>327851.69</v>
      </c>
    </row>
    <row r="15919" spans="2:7">
      <c r="B15919" s="22" t="s">
        <v>289</v>
      </c>
      <c r="C15919" s="22" t="s">
        <v>7</v>
      </c>
      <c r="D15919" s="22" t="s">
        <v>7</v>
      </c>
      <c r="E15919" s="22" t="s">
        <v>15</v>
      </c>
      <c r="F15919" s="22" t="s">
        <v>20</v>
      </c>
      <c r="G15919" s="1">
        <v>94828.44</v>
      </c>
    </row>
    <row r="15920" spans="2:7">
      <c r="B15920" s="22" t="s">
        <v>289</v>
      </c>
      <c r="C15920" s="22" t="s">
        <v>7</v>
      </c>
      <c r="D15920" s="22" t="s">
        <v>7</v>
      </c>
      <c r="E15920" s="22" t="s">
        <v>15</v>
      </c>
      <c r="F15920" s="22" t="s">
        <v>98</v>
      </c>
      <c r="G15920" s="1">
        <v>589.38</v>
      </c>
    </row>
    <row r="15921" spans="2:7">
      <c r="B15921" s="22" t="s">
        <v>289</v>
      </c>
      <c r="C15921" s="22" t="s">
        <v>7</v>
      </c>
      <c r="D15921" s="22" t="s">
        <v>7</v>
      </c>
      <c r="E15921" s="22" t="s">
        <v>15</v>
      </c>
      <c r="F15921" s="22" t="s">
        <v>21</v>
      </c>
      <c r="G15921" s="1">
        <v>103.7</v>
      </c>
    </row>
    <row r="15922" spans="2:7">
      <c r="B15922" s="22" t="s">
        <v>289</v>
      </c>
      <c r="C15922" s="22" t="s">
        <v>7</v>
      </c>
      <c r="D15922" s="22" t="s">
        <v>7</v>
      </c>
      <c r="E15922" s="22" t="s">
        <v>15</v>
      </c>
      <c r="F15922" s="22" t="s">
        <v>22</v>
      </c>
      <c r="G15922" s="1">
        <v>32.06</v>
      </c>
    </row>
    <row r="15923" spans="2:7">
      <c r="B15923" s="22" t="s">
        <v>289</v>
      </c>
      <c r="C15923" s="22" t="s">
        <v>7</v>
      </c>
      <c r="D15923" s="22" t="s">
        <v>7</v>
      </c>
      <c r="E15923" s="22" t="s">
        <v>15</v>
      </c>
      <c r="F15923" s="22" t="s">
        <v>23</v>
      </c>
      <c r="G15923" s="1">
        <v>7942.55</v>
      </c>
    </row>
    <row r="15924" spans="2:7">
      <c r="B15924" s="22" t="s">
        <v>289</v>
      </c>
      <c r="C15924" s="22" t="s">
        <v>7</v>
      </c>
      <c r="D15924" s="22" t="s">
        <v>7</v>
      </c>
      <c r="E15924" s="22" t="s">
        <v>15</v>
      </c>
      <c r="F15924" s="22" t="s">
        <v>24</v>
      </c>
      <c r="G15924" s="1">
        <v>9094.36</v>
      </c>
    </row>
    <row r="15925" spans="2:7">
      <c r="B15925" s="22" t="s">
        <v>289</v>
      </c>
      <c r="C15925" s="22" t="s">
        <v>7</v>
      </c>
      <c r="D15925" s="22" t="s">
        <v>7</v>
      </c>
      <c r="E15925" s="22" t="s">
        <v>15</v>
      </c>
      <c r="F15925" s="22" t="s">
        <v>26</v>
      </c>
      <c r="G15925" s="1">
        <v>125984.81</v>
      </c>
    </row>
    <row r="15926" spans="2:7">
      <c r="B15926" s="22" t="s">
        <v>289</v>
      </c>
      <c r="C15926" s="22" t="s">
        <v>7</v>
      </c>
      <c r="D15926" s="22" t="s">
        <v>7</v>
      </c>
      <c r="E15926" s="22" t="s">
        <v>15</v>
      </c>
      <c r="F15926" s="22" t="s">
        <v>72</v>
      </c>
      <c r="G15926" s="1">
        <v>187.41</v>
      </c>
    </row>
    <row r="15927" spans="2:7">
      <c r="B15927" s="22" t="s">
        <v>289</v>
      </c>
      <c r="C15927" s="22" t="s">
        <v>7</v>
      </c>
      <c r="D15927" s="22" t="s">
        <v>7</v>
      </c>
      <c r="E15927" s="22" t="s">
        <v>28</v>
      </c>
      <c r="F15927" s="22" t="s">
        <v>29</v>
      </c>
      <c r="G15927" s="1">
        <v>80376.09</v>
      </c>
    </row>
    <row r="15928" spans="2:7">
      <c r="B15928" s="22" t="s">
        <v>289</v>
      </c>
      <c r="C15928" s="22" t="s">
        <v>7</v>
      </c>
      <c r="D15928" s="22" t="s">
        <v>7</v>
      </c>
      <c r="E15928" s="22" t="s">
        <v>28</v>
      </c>
      <c r="F15928" s="22" t="s">
        <v>32</v>
      </c>
      <c r="G15928" s="1">
        <v>4931.75</v>
      </c>
    </row>
    <row r="15929" spans="2:7">
      <c r="B15929" s="22" t="s">
        <v>289</v>
      </c>
      <c r="C15929" s="22" t="s">
        <v>7</v>
      </c>
      <c r="D15929" s="22" t="s">
        <v>7</v>
      </c>
      <c r="E15929" s="22" t="s">
        <v>28</v>
      </c>
      <c r="F15929" s="22" t="s">
        <v>33</v>
      </c>
      <c r="G15929" s="1">
        <v>3017.65</v>
      </c>
    </row>
    <row r="15930" spans="2:7">
      <c r="B15930" s="22" t="s">
        <v>289</v>
      </c>
      <c r="C15930" s="22" t="s">
        <v>7</v>
      </c>
      <c r="D15930" s="22" t="s">
        <v>7</v>
      </c>
      <c r="E15930" s="22" t="s">
        <v>34</v>
      </c>
      <c r="F15930" s="22" t="s">
        <v>35</v>
      </c>
      <c r="G15930" s="1">
        <v>185507.18</v>
      </c>
    </row>
    <row r="15931" spans="2:7">
      <c r="B15931" s="22" t="s">
        <v>289</v>
      </c>
      <c r="C15931" s="22" t="s">
        <v>7</v>
      </c>
      <c r="D15931" s="22" t="s">
        <v>7</v>
      </c>
      <c r="E15931" s="22" t="s">
        <v>34</v>
      </c>
      <c r="F15931" s="22" t="s">
        <v>37</v>
      </c>
      <c r="G15931" s="1">
        <v>635605.80000000005</v>
      </c>
    </row>
    <row r="15932" spans="2:7">
      <c r="B15932" s="22" t="s">
        <v>289</v>
      </c>
      <c r="C15932" s="22" t="s">
        <v>7</v>
      </c>
      <c r="D15932" s="22" t="s">
        <v>7</v>
      </c>
      <c r="E15932" s="22" t="s">
        <v>34</v>
      </c>
      <c r="F15932" s="22" t="s">
        <v>73</v>
      </c>
      <c r="G15932" s="1">
        <v>410908.63</v>
      </c>
    </row>
    <row r="15933" spans="2:7">
      <c r="B15933" s="22" t="s">
        <v>289</v>
      </c>
      <c r="C15933" s="22" t="s">
        <v>7</v>
      </c>
      <c r="D15933" s="22" t="s">
        <v>7</v>
      </c>
      <c r="E15933" s="22" t="s">
        <v>34</v>
      </c>
      <c r="F15933" s="22" t="s">
        <v>38</v>
      </c>
      <c r="G15933" s="1">
        <v>2982.4</v>
      </c>
    </row>
    <row r="15934" spans="2:7">
      <c r="B15934" s="22" t="s">
        <v>289</v>
      </c>
      <c r="C15934" s="22" t="s">
        <v>7</v>
      </c>
      <c r="D15934" s="22" t="s">
        <v>7</v>
      </c>
      <c r="E15934" s="22" t="s">
        <v>34</v>
      </c>
      <c r="F15934" s="22" t="s">
        <v>39</v>
      </c>
      <c r="G15934" s="1">
        <v>58618.17</v>
      </c>
    </row>
    <row r="15935" spans="2:7">
      <c r="B15935" s="22" t="s">
        <v>289</v>
      </c>
      <c r="C15935" s="22" t="s">
        <v>7</v>
      </c>
      <c r="D15935" s="22" t="s">
        <v>7</v>
      </c>
      <c r="E15935" s="22" t="s">
        <v>34</v>
      </c>
      <c r="F15935" s="22" t="s">
        <v>47</v>
      </c>
      <c r="G15935" s="1">
        <v>2834.9</v>
      </c>
    </row>
    <row r="15936" spans="2:7">
      <c r="B15936" s="22" t="s">
        <v>289</v>
      </c>
      <c r="C15936" s="22" t="s">
        <v>7</v>
      </c>
      <c r="D15936" s="22" t="s">
        <v>7</v>
      </c>
      <c r="E15936" s="22" t="s">
        <v>34</v>
      </c>
      <c r="F15936" s="22" t="s">
        <v>50</v>
      </c>
      <c r="G15936" s="1">
        <v>260224.4</v>
      </c>
    </row>
    <row r="15937" spans="2:7">
      <c r="B15937" s="22" t="s">
        <v>289</v>
      </c>
      <c r="C15937" s="22" t="s">
        <v>7</v>
      </c>
      <c r="D15937" s="22" t="s">
        <v>7</v>
      </c>
      <c r="E15937" s="22" t="s">
        <v>34</v>
      </c>
      <c r="F15937" s="22" t="s">
        <v>54</v>
      </c>
      <c r="G15937" s="1">
        <v>23461</v>
      </c>
    </row>
    <row r="15938" spans="2:7">
      <c r="B15938" s="22" t="s">
        <v>289</v>
      </c>
      <c r="C15938" s="22" t="s">
        <v>7</v>
      </c>
      <c r="D15938" s="22" t="s">
        <v>7</v>
      </c>
      <c r="E15938" s="22" t="s">
        <v>34</v>
      </c>
      <c r="F15938" s="22" t="s">
        <v>58</v>
      </c>
      <c r="G15938" s="1">
        <v>21045.02</v>
      </c>
    </row>
    <row r="15939" spans="2:7">
      <c r="B15939" s="22" t="s">
        <v>289</v>
      </c>
      <c r="C15939" s="22" t="s">
        <v>7</v>
      </c>
      <c r="D15939" s="22" t="s">
        <v>7</v>
      </c>
      <c r="E15939" s="22" t="s">
        <v>59</v>
      </c>
      <c r="F15939" s="22" t="s">
        <v>55</v>
      </c>
      <c r="G15939" s="1">
        <v>351.36</v>
      </c>
    </row>
    <row r="15940" spans="2:7">
      <c r="B15940" s="22" t="s">
        <v>290</v>
      </c>
      <c r="C15940" s="22" t="s">
        <v>7</v>
      </c>
      <c r="D15940" s="22" t="s">
        <v>5</v>
      </c>
      <c r="E15940" s="22" t="s">
        <v>5</v>
      </c>
      <c r="F15940" s="22" t="s">
        <v>6</v>
      </c>
      <c r="G15940" s="1">
        <v>92948.15</v>
      </c>
    </row>
    <row r="15941" spans="2:7">
      <c r="B15941" s="22" t="s">
        <v>290</v>
      </c>
      <c r="C15941" s="22" t="s">
        <v>7</v>
      </c>
      <c r="D15941" s="22" t="s">
        <v>5</v>
      </c>
      <c r="E15941" s="22" t="s">
        <v>7</v>
      </c>
      <c r="F15941" s="22" t="s">
        <v>6</v>
      </c>
      <c r="G15941" s="1">
        <v>-144383.56</v>
      </c>
    </row>
    <row r="15942" spans="2:7">
      <c r="B15942" s="22" t="s">
        <v>290</v>
      </c>
      <c r="C15942" s="22" t="s">
        <v>7</v>
      </c>
      <c r="D15942" s="22" t="s">
        <v>5</v>
      </c>
      <c r="E15942" s="22" t="s">
        <v>8</v>
      </c>
      <c r="F15942" s="22" t="s">
        <v>9</v>
      </c>
      <c r="G15942" s="1">
        <v>12521220.34</v>
      </c>
    </row>
    <row r="15943" spans="2:7">
      <c r="B15943" s="22" t="s">
        <v>290</v>
      </c>
      <c r="C15943" s="22" t="s">
        <v>7</v>
      </c>
      <c r="D15943" s="22" t="s">
        <v>5</v>
      </c>
      <c r="E15943" s="22" t="s">
        <v>8</v>
      </c>
      <c r="F15943" s="22" t="s">
        <v>10</v>
      </c>
      <c r="G15943" s="1">
        <v>95579.4</v>
      </c>
    </row>
    <row r="15944" spans="2:7">
      <c r="B15944" s="22" t="s">
        <v>290</v>
      </c>
      <c r="C15944" s="22" t="s">
        <v>7</v>
      </c>
      <c r="D15944" s="22" t="s">
        <v>5</v>
      </c>
      <c r="E15944" s="22" t="s">
        <v>8</v>
      </c>
      <c r="F15944" s="22" t="s">
        <v>11</v>
      </c>
      <c r="G15944" s="1">
        <v>50192.08</v>
      </c>
    </row>
    <row r="15945" spans="2:7">
      <c r="B15945" s="22" t="s">
        <v>290</v>
      </c>
      <c r="C15945" s="22" t="s">
        <v>7</v>
      </c>
      <c r="D15945" s="22" t="s">
        <v>5</v>
      </c>
      <c r="E15945" s="22" t="s">
        <v>8</v>
      </c>
      <c r="F15945" s="22" t="s">
        <v>12</v>
      </c>
      <c r="G15945" s="1">
        <v>252454.06</v>
      </c>
    </row>
    <row r="15946" spans="2:7">
      <c r="B15946" s="22" t="s">
        <v>290</v>
      </c>
      <c r="C15946" s="22" t="s">
        <v>7</v>
      </c>
      <c r="D15946" s="22" t="s">
        <v>5</v>
      </c>
      <c r="E15946" s="22" t="s">
        <v>8</v>
      </c>
      <c r="F15946" s="22" t="s">
        <v>13</v>
      </c>
      <c r="G15946" s="1">
        <v>3434.11</v>
      </c>
    </row>
    <row r="15947" spans="2:7">
      <c r="B15947" s="22" t="s">
        <v>290</v>
      </c>
      <c r="C15947" s="22" t="s">
        <v>7</v>
      </c>
      <c r="D15947" s="22" t="s">
        <v>5</v>
      </c>
      <c r="E15947" s="22" t="s">
        <v>8</v>
      </c>
      <c r="F15947" s="22" t="s">
        <v>70</v>
      </c>
      <c r="G15947" s="1">
        <v>52848</v>
      </c>
    </row>
    <row r="15948" spans="2:7">
      <c r="B15948" s="22" t="s">
        <v>290</v>
      </c>
      <c r="C15948" s="22" t="s">
        <v>7</v>
      </c>
      <c r="D15948" s="22" t="s">
        <v>5</v>
      </c>
      <c r="E15948" s="22" t="s">
        <v>14</v>
      </c>
      <c r="F15948" s="22" t="s">
        <v>9</v>
      </c>
      <c r="G15948" s="1">
        <v>4034125.19</v>
      </c>
    </row>
    <row r="15949" spans="2:7">
      <c r="B15949" s="22" t="s">
        <v>290</v>
      </c>
      <c r="C15949" s="22" t="s">
        <v>7</v>
      </c>
      <c r="D15949" s="22" t="s">
        <v>5</v>
      </c>
      <c r="E15949" s="22" t="s">
        <v>14</v>
      </c>
      <c r="F15949" s="22" t="s">
        <v>10</v>
      </c>
      <c r="G15949" s="1">
        <v>74514.13</v>
      </c>
    </row>
    <row r="15950" spans="2:7">
      <c r="B15950" s="22" t="s">
        <v>290</v>
      </c>
      <c r="C15950" s="22" t="s">
        <v>7</v>
      </c>
      <c r="D15950" s="22" t="s">
        <v>5</v>
      </c>
      <c r="E15950" s="22" t="s">
        <v>14</v>
      </c>
      <c r="F15950" s="22" t="s">
        <v>11</v>
      </c>
      <c r="G15950" s="1">
        <v>82894.75</v>
      </c>
    </row>
    <row r="15951" spans="2:7">
      <c r="B15951" s="22" t="s">
        <v>290</v>
      </c>
      <c r="C15951" s="22" t="s">
        <v>7</v>
      </c>
      <c r="D15951" s="22" t="s">
        <v>5</v>
      </c>
      <c r="E15951" s="22" t="s">
        <v>14</v>
      </c>
      <c r="F15951" s="22" t="s">
        <v>13</v>
      </c>
      <c r="G15951" s="1">
        <v>7269.81</v>
      </c>
    </row>
    <row r="15952" spans="2:7">
      <c r="B15952" s="22" t="s">
        <v>290</v>
      </c>
      <c r="C15952" s="22" t="s">
        <v>7</v>
      </c>
      <c r="D15952" s="22" t="s">
        <v>5</v>
      </c>
      <c r="E15952" s="22" t="s">
        <v>15</v>
      </c>
      <c r="F15952" s="22" t="s">
        <v>16</v>
      </c>
      <c r="G15952" s="1">
        <v>64.64</v>
      </c>
    </row>
    <row r="15953" spans="2:7">
      <c r="B15953" s="22" t="s">
        <v>290</v>
      </c>
      <c r="C15953" s="22" t="s">
        <v>7</v>
      </c>
      <c r="D15953" s="22" t="s">
        <v>5</v>
      </c>
      <c r="E15953" s="22" t="s">
        <v>15</v>
      </c>
      <c r="F15953" s="22" t="s">
        <v>71</v>
      </c>
      <c r="G15953" s="1">
        <v>1492.49</v>
      </c>
    </row>
    <row r="15954" spans="2:7">
      <c r="B15954" s="22" t="s">
        <v>290</v>
      </c>
      <c r="C15954" s="22" t="s">
        <v>7</v>
      </c>
      <c r="D15954" s="22" t="s">
        <v>5</v>
      </c>
      <c r="E15954" s="22" t="s">
        <v>15</v>
      </c>
      <c r="F15954" s="22" t="s">
        <v>17</v>
      </c>
      <c r="G15954" s="1">
        <v>965007.14</v>
      </c>
    </row>
    <row r="15955" spans="2:7">
      <c r="B15955" s="22" t="s">
        <v>290</v>
      </c>
      <c r="C15955" s="22" t="s">
        <v>7</v>
      </c>
      <c r="D15955" s="22" t="s">
        <v>5</v>
      </c>
      <c r="E15955" s="22" t="s">
        <v>15</v>
      </c>
      <c r="F15955" s="22" t="s">
        <v>18</v>
      </c>
      <c r="G15955" s="1">
        <v>313876.23</v>
      </c>
    </row>
    <row r="15956" spans="2:7">
      <c r="B15956" s="22" t="s">
        <v>290</v>
      </c>
      <c r="C15956" s="22" t="s">
        <v>7</v>
      </c>
      <c r="D15956" s="22" t="s">
        <v>5</v>
      </c>
      <c r="E15956" s="22" t="s">
        <v>15</v>
      </c>
      <c r="F15956" s="22" t="s">
        <v>19</v>
      </c>
      <c r="G15956" s="1">
        <v>1954015.8</v>
      </c>
    </row>
    <row r="15957" spans="2:7">
      <c r="B15957" s="22" t="s">
        <v>290</v>
      </c>
      <c r="C15957" s="22" t="s">
        <v>7</v>
      </c>
      <c r="D15957" s="22" t="s">
        <v>5</v>
      </c>
      <c r="E15957" s="22" t="s">
        <v>15</v>
      </c>
      <c r="F15957" s="22" t="s">
        <v>20</v>
      </c>
      <c r="G15957" s="1">
        <v>534075.31000000006</v>
      </c>
    </row>
    <row r="15958" spans="2:7">
      <c r="B15958" s="22" t="s">
        <v>290</v>
      </c>
      <c r="C15958" s="22" t="s">
        <v>7</v>
      </c>
      <c r="D15958" s="22" t="s">
        <v>5</v>
      </c>
      <c r="E15958" s="22" t="s">
        <v>15</v>
      </c>
      <c r="F15958" s="22" t="s">
        <v>21</v>
      </c>
      <c r="G15958" s="1">
        <v>60901.88</v>
      </c>
    </row>
    <row r="15959" spans="2:7">
      <c r="B15959" s="22" t="s">
        <v>290</v>
      </c>
      <c r="C15959" s="22" t="s">
        <v>7</v>
      </c>
      <c r="D15959" s="22" t="s">
        <v>5</v>
      </c>
      <c r="E15959" s="22" t="s">
        <v>15</v>
      </c>
      <c r="F15959" s="22" t="s">
        <v>22</v>
      </c>
      <c r="G15959" s="1">
        <v>25741.52</v>
      </c>
    </row>
    <row r="15960" spans="2:7">
      <c r="B15960" s="22" t="s">
        <v>290</v>
      </c>
      <c r="C15960" s="22" t="s">
        <v>7</v>
      </c>
      <c r="D15960" s="22" t="s">
        <v>5</v>
      </c>
      <c r="E15960" s="22" t="s">
        <v>15</v>
      </c>
      <c r="F15960" s="22" t="s">
        <v>23</v>
      </c>
      <c r="G15960" s="1">
        <v>64116.14</v>
      </c>
    </row>
    <row r="15961" spans="2:7">
      <c r="B15961" s="22" t="s">
        <v>290</v>
      </c>
      <c r="C15961" s="22" t="s">
        <v>7</v>
      </c>
      <c r="D15961" s="22" t="s">
        <v>5</v>
      </c>
      <c r="E15961" s="22" t="s">
        <v>15</v>
      </c>
      <c r="F15961" s="22" t="s">
        <v>24</v>
      </c>
      <c r="G15961" s="1">
        <v>152398.04999999999</v>
      </c>
    </row>
    <row r="15962" spans="2:7">
      <c r="B15962" s="22" t="s">
        <v>290</v>
      </c>
      <c r="C15962" s="22" t="s">
        <v>7</v>
      </c>
      <c r="D15962" s="22" t="s">
        <v>5</v>
      </c>
      <c r="E15962" s="22" t="s">
        <v>15</v>
      </c>
      <c r="F15962" s="22" t="s">
        <v>25</v>
      </c>
      <c r="G15962" s="1">
        <v>1803086.69</v>
      </c>
    </row>
    <row r="15963" spans="2:7">
      <c r="B15963" s="22" t="s">
        <v>290</v>
      </c>
      <c r="C15963" s="22" t="s">
        <v>7</v>
      </c>
      <c r="D15963" s="22" t="s">
        <v>5</v>
      </c>
      <c r="E15963" s="22" t="s">
        <v>15</v>
      </c>
      <c r="F15963" s="22" t="s">
        <v>26</v>
      </c>
      <c r="G15963" s="1">
        <v>1198731.33</v>
      </c>
    </row>
    <row r="15964" spans="2:7">
      <c r="B15964" s="22" t="s">
        <v>290</v>
      </c>
      <c r="C15964" s="22" t="s">
        <v>7</v>
      </c>
      <c r="D15964" s="22" t="s">
        <v>5</v>
      </c>
      <c r="E15964" s="22" t="s">
        <v>28</v>
      </c>
      <c r="F15964" s="22" t="s">
        <v>29</v>
      </c>
      <c r="G15964" s="1">
        <v>571038.68000000005</v>
      </c>
    </row>
    <row r="15965" spans="2:7">
      <c r="B15965" s="22" t="s">
        <v>290</v>
      </c>
      <c r="C15965" s="22" t="s">
        <v>7</v>
      </c>
      <c r="D15965" s="22" t="s">
        <v>5</v>
      </c>
      <c r="E15965" s="22" t="s">
        <v>28</v>
      </c>
      <c r="F15965" s="22" t="s">
        <v>30</v>
      </c>
      <c r="G15965" s="1">
        <v>78250.16</v>
      </c>
    </row>
    <row r="15966" spans="2:7">
      <c r="B15966" s="22" t="s">
        <v>290</v>
      </c>
      <c r="C15966" s="22" t="s">
        <v>7</v>
      </c>
      <c r="D15966" s="22" t="s">
        <v>5</v>
      </c>
      <c r="E15966" s="22" t="s">
        <v>28</v>
      </c>
      <c r="F15966" s="22" t="s">
        <v>31</v>
      </c>
      <c r="G15966" s="1">
        <v>248125.8</v>
      </c>
    </row>
    <row r="15967" spans="2:7">
      <c r="B15967" s="22" t="s">
        <v>290</v>
      </c>
      <c r="C15967" s="22" t="s">
        <v>7</v>
      </c>
      <c r="D15967" s="22" t="s">
        <v>5</v>
      </c>
      <c r="E15967" s="22" t="s">
        <v>28</v>
      </c>
      <c r="F15967" s="22" t="s">
        <v>32</v>
      </c>
      <c r="G15967" s="1">
        <v>85424.39</v>
      </c>
    </row>
    <row r="15968" spans="2:7">
      <c r="B15968" s="22" t="s">
        <v>290</v>
      </c>
      <c r="C15968" s="22" t="s">
        <v>7</v>
      </c>
      <c r="D15968" s="22" t="s">
        <v>5</v>
      </c>
      <c r="E15968" s="22" t="s">
        <v>28</v>
      </c>
      <c r="F15968" s="22" t="s">
        <v>33</v>
      </c>
      <c r="G15968" s="1">
        <v>345556.75</v>
      </c>
    </row>
    <row r="15969" spans="2:7">
      <c r="B15969" s="22" t="s">
        <v>290</v>
      </c>
      <c r="C15969" s="22" t="s">
        <v>7</v>
      </c>
      <c r="D15969" s="22" t="s">
        <v>5</v>
      </c>
      <c r="E15969" s="22" t="s">
        <v>34</v>
      </c>
      <c r="F15969" s="22" t="s">
        <v>35</v>
      </c>
      <c r="G15969" s="1">
        <v>20402.2</v>
      </c>
    </row>
    <row r="15970" spans="2:7">
      <c r="B15970" s="22" t="s">
        <v>290</v>
      </c>
      <c r="C15970" s="22" t="s">
        <v>7</v>
      </c>
      <c r="D15970" s="22" t="s">
        <v>5</v>
      </c>
      <c r="E15970" s="22" t="s">
        <v>34</v>
      </c>
      <c r="F15970" s="22" t="s">
        <v>36</v>
      </c>
      <c r="G15970" s="1">
        <v>79787</v>
      </c>
    </row>
    <row r="15971" spans="2:7">
      <c r="B15971" s="22" t="s">
        <v>290</v>
      </c>
      <c r="C15971" s="22" t="s">
        <v>7</v>
      </c>
      <c r="D15971" s="22" t="s">
        <v>5</v>
      </c>
      <c r="E15971" s="22" t="s">
        <v>34</v>
      </c>
      <c r="F15971" s="22" t="s">
        <v>37</v>
      </c>
      <c r="G15971" s="1">
        <v>154055.51</v>
      </c>
    </row>
    <row r="15972" spans="2:7">
      <c r="B15972" s="22" t="s">
        <v>290</v>
      </c>
      <c r="C15972" s="22" t="s">
        <v>7</v>
      </c>
      <c r="D15972" s="22" t="s">
        <v>5</v>
      </c>
      <c r="E15972" s="22" t="s">
        <v>34</v>
      </c>
      <c r="F15972" s="22" t="s">
        <v>38</v>
      </c>
      <c r="G15972" s="1">
        <v>152424.22</v>
      </c>
    </row>
    <row r="15973" spans="2:7">
      <c r="B15973" s="22" t="s">
        <v>290</v>
      </c>
      <c r="C15973" s="22" t="s">
        <v>7</v>
      </c>
      <c r="D15973" s="22" t="s">
        <v>5</v>
      </c>
      <c r="E15973" s="22" t="s">
        <v>34</v>
      </c>
      <c r="F15973" s="22" t="s">
        <v>39</v>
      </c>
      <c r="G15973" s="1">
        <v>1284416.5</v>
      </c>
    </row>
    <row r="15974" spans="2:7">
      <c r="B15974" s="22" t="s">
        <v>290</v>
      </c>
      <c r="C15974" s="22" t="s">
        <v>7</v>
      </c>
      <c r="D15974" s="22" t="s">
        <v>5</v>
      </c>
      <c r="E15974" s="22" t="s">
        <v>34</v>
      </c>
      <c r="F15974" s="22" t="s">
        <v>41</v>
      </c>
      <c r="G15974" s="1">
        <v>18987.02</v>
      </c>
    </row>
    <row r="15975" spans="2:7">
      <c r="B15975" s="22" t="s">
        <v>290</v>
      </c>
      <c r="C15975" s="22" t="s">
        <v>7</v>
      </c>
      <c r="D15975" s="22" t="s">
        <v>5</v>
      </c>
      <c r="E15975" s="22" t="s">
        <v>34</v>
      </c>
      <c r="F15975" s="22" t="s">
        <v>65</v>
      </c>
      <c r="G15975" s="1">
        <v>70576.679999999993</v>
      </c>
    </row>
    <row r="15976" spans="2:7">
      <c r="B15976" s="22" t="s">
        <v>290</v>
      </c>
      <c r="C15976" s="22" t="s">
        <v>7</v>
      </c>
      <c r="D15976" s="22" t="s">
        <v>5</v>
      </c>
      <c r="E15976" s="22" t="s">
        <v>34</v>
      </c>
      <c r="F15976" s="22" t="s">
        <v>42</v>
      </c>
      <c r="G15976" s="1">
        <v>1469.07</v>
      </c>
    </row>
    <row r="15977" spans="2:7">
      <c r="B15977" s="22" t="s">
        <v>290</v>
      </c>
      <c r="C15977" s="22" t="s">
        <v>7</v>
      </c>
      <c r="D15977" s="22" t="s">
        <v>5</v>
      </c>
      <c r="E15977" s="22" t="s">
        <v>34</v>
      </c>
      <c r="F15977" s="22" t="s">
        <v>43</v>
      </c>
      <c r="G15977" s="1">
        <v>5246.4</v>
      </c>
    </row>
    <row r="15978" spans="2:7">
      <c r="B15978" s="22" t="s">
        <v>290</v>
      </c>
      <c r="C15978" s="22" t="s">
        <v>7</v>
      </c>
      <c r="D15978" s="22" t="s">
        <v>5</v>
      </c>
      <c r="E15978" s="22" t="s">
        <v>34</v>
      </c>
      <c r="F15978" s="22" t="s">
        <v>45</v>
      </c>
      <c r="G15978" s="1">
        <v>92266.41</v>
      </c>
    </row>
    <row r="15979" spans="2:7">
      <c r="B15979" s="22" t="s">
        <v>290</v>
      </c>
      <c r="C15979" s="22" t="s">
        <v>7</v>
      </c>
      <c r="D15979" s="22" t="s">
        <v>5</v>
      </c>
      <c r="E15979" s="22" t="s">
        <v>34</v>
      </c>
      <c r="F15979" s="22" t="s">
        <v>46</v>
      </c>
      <c r="G15979" s="1">
        <v>72932.100000000006</v>
      </c>
    </row>
    <row r="15980" spans="2:7">
      <c r="B15980" s="22" t="s">
        <v>290</v>
      </c>
      <c r="C15980" s="22" t="s">
        <v>7</v>
      </c>
      <c r="D15980" s="22" t="s">
        <v>5</v>
      </c>
      <c r="E15980" s="22" t="s">
        <v>34</v>
      </c>
      <c r="F15980" s="22" t="s">
        <v>47</v>
      </c>
      <c r="G15980" s="1">
        <v>290841.73</v>
      </c>
    </row>
    <row r="15981" spans="2:7">
      <c r="B15981" s="22" t="s">
        <v>290</v>
      </c>
      <c r="C15981" s="22" t="s">
        <v>7</v>
      </c>
      <c r="D15981" s="22" t="s">
        <v>5</v>
      </c>
      <c r="E15981" s="22" t="s">
        <v>34</v>
      </c>
      <c r="F15981" s="22" t="s">
        <v>48</v>
      </c>
      <c r="G15981" s="1">
        <v>46942.14</v>
      </c>
    </row>
    <row r="15982" spans="2:7">
      <c r="B15982" s="22" t="s">
        <v>290</v>
      </c>
      <c r="C15982" s="22" t="s">
        <v>7</v>
      </c>
      <c r="D15982" s="22" t="s">
        <v>5</v>
      </c>
      <c r="E15982" s="22" t="s">
        <v>34</v>
      </c>
      <c r="F15982" s="22" t="s">
        <v>75</v>
      </c>
      <c r="G15982" s="1">
        <v>21934.27</v>
      </c>
    </row>
    <row r="15983" spans="2:7">
      <c r="B15983" s="22" t="s">
        <v>290</v>
      </c>
      <c r="C15983" s="22" t="s">
        <v>7</v>
      </c>
      <c r="D15983" s="22" t="s">
        <v>5</v>
      </c>
      <c r="E15983" s="22" t="s">
        <v>34</v>
      </c>
      <c r="F15983" s="22" t="s">
        <v>66</v>
      </c>
      <c r="G15983" s="1">
        <v>21010.720000000001</v>
      </c>
    </row>
    <row r="15984" spans="2:7">
      <c r="B15984" s="22" t="s">
        <v>290</v>
      </c>
      <c r="C15984" s="22" t="s">
        <v>7</v>
      </c>
      <c r="D15984" s="22" t="s">
        <v>5</v>
      </c>
      <c r="E15984" s="22" t="s">
        <v>34</v>
      </c>
      <c r="F15984" s="22" t="s">
        <v>67</v>
      </c>
      <c r="G15984" s="1">
        <v>10528.43</v>
      </c>
    </row>
    <row r="15985" spans="2:7">
      <c r="B15985" s="22" t="s">
        <v>290</v>
      </c>
      <c r="C15985" s="22" t="s">
        <v>7</v>
      </c>
      <c r="D15985" s="22" t="s">
        <v>5</v>
      </c>
      <c r="E15985" s="22" t="s">
        <v>34</v>
      </c>
      <c r="F15985" s="22" t="s">
        <v>85</v>
      </c>
      <c r="G15985" s="1">
        <v>12325.94</v>
      </c>
    </row>
    <row r="15986" spans="2:7">
      <c r="B15986" s="22" t="s">
        <v>290</v>
      </c>
      <c r="C15986" s="22" t="s">
        <v>7</v>
      </c>
      <c r="D15986" s="22" t="s">
        <v>5</v>
      </c>
      <c r="E15986" s="22" t="s">
        <v>34</v>
      </c>
      <c r="F15986" s="22" t="s">
        <v>49</v>
      </c>
      <c r="G15986" s="1">
        <v>329394</v>
      </c>
    </row>
    <row r="15987" spans="2:7">
      <c r="B15987" s="22" t="s">
        <v>290</v>
      </c>
      <c r="C15987" s="22" t="s">
        <v>7</v>
      </c>
      <c r="D15987" s="22" t="s">
        <v>5</v>
      </c>
      <c r="E15987" s="22" t="s">
        <v>34</v>
      </c>
      <c r="F15987" s="22" t="s">
        <v>50</v>
      </c>
      <c r="G15987" s="1">
        <v>250525.58</v>
      </c>
    </row>
    <row r="15988" spans="2:7">
      <c r="B15988" s="22" t="s">
        <v>290</v>
      </c>
      <c r="C15988" s="22" t="s">
        <v>7</v>
      </c>
      <c r="D15988" s="22" t="s">
        <v>5</v>
      </c>
      <c r="E15988" s="22" t="s">
        <v>34</v>
      </c>
      <c r="F15988" s="22" t="s">
        <v>51</v>
      </c>
      <c r="G15988" s="1">
        <v>459.88</v>
      </c>
    </row>
    <row r="15989" spans="2:7">
      <c r="B15989" s="22" t="s">
        <v>290</v>
      </c>
      <c r="C15989" s="22" t="s">
        <v>7</v>
      </c>
      <c r="D15989" s="22" t="s">
        <v>5</v>
      </c>
      <c r="E15989" s="22" t="s">
        <v>34</v>
      </c>
      <c r="F15989" s="22" t="s">
        <v>52</v>
      </c>
      <c r="G15989" s="1">
        <v>25378.34</v>
      </c>
    </row>
    <row r="15990" spans="2:7">
      <c r="B15990" s="22" t="s">
        <v>290</v>
      </c>
      <c r="C15990" s="22" t="s">
        <v>7</v>
      </c>
      <c r="D15990" s="22" t="s">
        <v>5</v>
      </c>
      <c r="E15990" s="22" t="s">
        <v>34</v>
      </c>
      <c r="F15990" s="22" t="s">
        <v>53</v>
      </c>
      <c r="G15990" s="1">
        <v>411036.04</v>
      </c>
    </row>
    <row r="15991" spans="2:7">
      <c r="B15991" s="22" t="s">
        <v>290</v>
      </c>
      <c r="C15991" s="22" t="s">
        <v>7</v>
      </c>
      <c r="D15991" s="22" t="s">
        <v>5</v>
      </c>
      <c r="E15991" s="22" t="s">
        <v>34</v>
      </c>
      <c r="F15991" s="22" t="s">
        <v>54</v>
      </c>
      <c r="G15991" s="1">
        <v>378358.8</v>
      </c>
    </row>
    <row r="15992" spans="2:7">
      <c r="B15992" s="22" t="s">
        <v>290</v>
      </c>
      <c r="C15992" s="22" t="s">
        <v>7</v>
      </c>
      <c r="D15992" s="22" t="s">
        <v>5</v>
      </c>
      <c r="E15992" s="22" t="s">
        <v>34</v>
      </c>
      <c r="F15992" s="22" t="s">
        <v>55</v>
      </c>
      <c r="G15992" s="1">
        <v>10500.89</v>
      </c>
    </row>
    <row r="15993" spans="2:7">
      <c r="B15993" s="22" t="s">
        <v>290</v>
      </c>
      <c r="C15993" s="22" t="s">
        <v>7</v>
      </c>
      <c r="D15993" s="22" t="s">
        <v>5</v>
      </c>
      <c r="E15993" s="22" t="s">
        <v>34</v>
      </c>
      <c r="F15993" s="22" t="s">
        <v>56</v>
      </c>
      <c r="G15993" s="1">
        <v>352263.51</v>
      </c>
    </row>
    <row r="15994" spans="2:7">
      <c r="B15994" s="22" t="s">
        <v>290</v>
      </c>
      <c r="C15994" s="22" t="s">
        <v>7</v>
      </c>
      <c r="D15994" s="22" t="s">
        <v>5</v>
      </c>
      <c r="E15994" s="22" t="s">
        <v>34</v>
      </c>
      <c r="F15994" s="22" t="s">
        <v>106</v>
      </c>
      <c r="G15994" s="1">
        <v>6455.13</v>
      </c>
    </row>
    <row r="15995" spans="2:7">
      <c r="B15995" s="22" t="s">
        <v>290</v>
      </c>
      <c r="C15995" s="22" t="s">
        <v>7</v>
      </c>
      <c r="D15995" s="22" t="s">
        <v>5</v>
      </c>
      <c r="E15995" s="22" t="s">
        <v>34</v>
      </c>
      <c r="F15995" s="22" t="s">
        <v>76</v>
      </c>
      <c r="G15995" s="1">
        <v>107673.71</v>
      </c>
    </row>
    <row r="15996" spans="2:7">
      <c r="B15996" s="22" t="s">
        <v>290</v>
      </c>
      <c r="C15996" s="22" t="s">
        <v>7</v>
      </c>
      <c r="D15996" s="22" t="s">
        <v>5</v>
      </c>
      <c r="E15996" s="22" t="s">
        <v>34</v>
      </c>
      <c r="F15996" s="22" t="s">
        <v>57</v>
      </c>
      <c r="G15996" s="1">
        <v>251824.71</v>
      </c>
    </row>
    <row r="15997" spans="2:7">
      <c r="B15997" s="22" t="s">
        <v>290</v>
      </c>
      <c r="C15997" s="22" t="s">
        <v>7</v>
      </c>
      <c r="D15997" s="22" t="s">
        <v>5</v>
      </c>
      <c r="E15997" s="22" t="s">
        <v>34</v>
      </c>
      <c r="F15997" s="22" t="s">
        <v>58</v>
      </c>
      <c r="G15997" s="1">
        <v>45749.64</v>
      </c>
    </row>
    <row r="15998" spans="2:7">
      <c r="B15998" s="22" t="s">
        <v>290</v>
      </c>
      <c r="C15998" s="22" t="s">
        <v>7</v>
      </c>
      <c r="D15998" s="22" t="s">
        <v>5</v>
      </c>
      <c r="E15998" s="22" t="s">
        <v>59</v>
      </c>
      <c r="F15998" s="22" t="s">
        <v>55</v>
      </c>
      <c r="G15998" s="1">
        <v>30315.22</v>
      </c>
    </row>
    <row r="15999" spans="2:7">
      <c r="B15999" s="22" t="s">
        <v>290</v>
      </c>
      <c r="C15999" s="22" t="s">
        <v>7</v>
      </c>
      <c r="D15999" s="22" t="s">
        <v>5</v>
      </c>
      <c r="E15999" s="22" t="s">
        <v>60</v>
      </c>
      <c r="F15999" s="22" t="s">
        <v>79</v>
      </c>
      <c r="G15999" s="1">
        <v>51067.85</v>
      </c>
    </row>
    <row r="16000" spans="2:7">
      <c r="B16000" s="22" t="s">
        <v>290</v>
      </c>
      <c r="C16000" s="22" t="s">
        <v>7</v>
      </c>
      <c r="D16000" s="22" t="s">
        <v>5</v>
      </c>
      <c r="E16000" s="22" t="s">
        <v>60</v>
      </c>
      <c r="F16000" s="22" t="s">
        <v>61</v>
      </c>
      <c r="G16000" s="1">
        <v>8019.79</v>
      </c>
    </row>
    <row r="16001" spans="2:7">
      <c r="B16001" s="22" t="s">
        <v>290</v>
      </c>
      <c r="C16001" s="22" t="s">
        <v>7</v>
      </c>
      <c r="D16001" s="22" t="s">
        <v>5</v>
      </c>
      <c r="E16001" s="22" t="s">
        <v>60</v>
      </c>
      <c r="F16001" s="22" t="s">
        <v>81</v>
      </c>
      <c r="G16001" s="1">
        <v>58551.47</v>
      </c>
    </row>
    <row r="16002" spans="2:7">
      <c r="B16002" s="22" t="s">
        <v>290</v>
      </c>
      <c r="C16002" s="22" t="s">
        <v>7</v>
      </c>
      <c r="D16002" s="22" t="s">
        <v>5</v>
      </c>
      <c r="E16002" s="22" t="s">
        <v>60</v>
      </c>
      <c r="F16002" s="22" t="s">
        <v>62</v>
      </c>
      <c r="G16002" s="1">
        <v>137589.26999999999</v>
      </c>
    </row>
    <row r="16003" spans="2:7">
      <c r="B16003" s="22" t="s">
        <v>290</v>
      </c>
      <c r="C16003" s="22" t="s">
        <v>7</v>
      </c>
      <c r="D16003" s="22" t="s">
        <v>7</v>
      </c>
      <c r="E16003" s="22" t="s">
        <v>5</v>
      </c>
      <c r="F16003" s="22" t="s">
        <v>6</v>
      </c>
      <c r="G16003" s="1">
        <v>51435.41</v>
      </c>
    </row>
    <row r="16004" spans="2:7">
      <c r="B16004" s="22" t="s">
        <v>290</v>
      </c>
      <c r="C16004" s="22" t="s">
        <v>7</v>
      </c>
      <c r="D16004" s="22" t="s">
        <v>7</v>
      </c>
      <c r="E16004" s="22" t="s">
        <v>8</v>
      </c>
      <c r="F16004" s="22" t="s">
        <v>9</v>
      </c>
      <c r="G16004" s="1">
        <v>249892.27</v>
      </c>
    </row>
    <row r="16005" spans="2:7">
      <c r="B16005" s="22" t="s">
        <v>290</v>
      </c>
      <c r="C16005" s="22" t="s">
        <v>7</v>
      </c>
      <c r="D16005" s="22" t="s">
        <v>7</v>
      </c>
      <c r="E16005" s="22" t="s">
        <v>8</v>
      </c>
      <c r="F16005" s="22" t="s">
        <v>10</v>
      </c>
      <c r="G16005" s="1">
        <v>161287.29999999999</v>
      </c>
    </row>
    <row r="16006" spans="2:7">
      <c r="B16006" s="22" t="s">
        <v>290</v>
      </c>
      <c r="C16006" s="22" t="s">
        <v>7</v>
      </c>
      <c r="D16006" s="22" t="s">
        <v>7</v>
      </c>
      <c r="E16006" s="22" t="s">
        <v>8</v>
      </c>
      <c r="F16006" s="22" t="s">
        <v>11</v>
      </c>
      <c r="G16006" s="1">
        <v>40095.870000000003</v>
      </c>
    </row>
    <row r="16007" spans="2:7">
      <c r="B16007" s="22" t="s">
        <v>290</v>
      </c>
      <c r="C16007" s="22" t="s">
        <v>7</v>
      </c>
      <c r="D16007" s="22" t="s">
        <v>7</v>
      </c>
      <c r="E16007" s="22" t="s">
        <v>8</v>
      </c>
      <c r="F16007" s="22" t="s">
        <v>12</v>
      </c>
      <c r="G16007" s="1">
        <v>800353.14</v>
      </c>
    </row>
    <row r="16008" spans="2:7">
      <c r="B16008" s="22" t="s">
        <v>290</v>
      </c>
      <c r="C16008" s="22" t="s">
        <v>7</v>
      </c>
      <c r="D16008" s="22" t="s">
        <v>7</v>
      </c>
      <c r="E16008" s="22" t="s">
        <v>8</v>
      </c>
      <c r="F16008" s="22" t="s">
        <v>13</v>
      </c>
      <c r="G16008" s="1">
        <v>173731.4</v>
      </c>
    </row>
    <row r="16009" spans="2:7">
      <c r="B16009" s="22" t="s">
        <v>290</v>
      </c>
      <c r="C16009" s="22" t="s">
        <v>7</v>
      </c>
      <c r="D16009" s="22" t="s">
        <v>7</v>
      </c>
      <c r="E16009" s="22" t="s">
        <v>14</v>
      </c>
      <c r="F16009" s="22" t="s">
        <v>9</v>
      </c>
      <c r="G16009" s="1">
        <v>1393596.52</v>
      </c>
    </row>
    <row r="16010" spans="2:7">
      <c r="B16010" s="22" t="s">
        <v>290</v>
      </c>
      <c r="C16010" s="22" t="s">
        <v>7</v>
      </c>
      <c r="D16010" s="22" t="s">
        <v>7</v>
      </c>
      <c r="E16010" s="22" t="s">
        <v>14</v>
      </c>
      <c r="F16010" s="22" t="s">
        <v>10</v>
      </c>
      <c r="G16010" s="1">
        <v>184067.68</v>
      </c>
    </row>
    <row r="16011" spans="2:7">
      <c r="B16011" s="22" t="s">
        <v>290</v>
      </c>
      <c r="C16011" s="22" t="s">
        <v>7</v>
      </c>
      <c r="D16011" s="22" t="s">
        <v>7</v>
      </c>
      <c r="E16011" s="22" t="s">
        <v>14</v>
      </c>
      <c r="F16011" s="22" t="s">
        <v>11</v>
      </c>
      <c r="G16011" s="1">
        <v>81143.23</v>
      </c>
    </row>
    <row r="16012" spans="2:7">
      <c r="B16012" s="22" t="s">
        <v>290</v>
      </c>
      <c r="C16012" s="22" t="s">
        <v>7</v>
      </c>
      <c r="D16012" s="22" t="s">
        <v>7</v>
      </c>
      <c r="E16012" s="22" t="s">
        <v>14</v>
      </c>
      <c r="F16012" s="22" t="s">
        <v>12</v>
      </c>
      <c r="G16012" s="1">
        <v>289367.26</v>
      </c>
    </row>
    <row r="16013" spans="2:7">
      <c r="B16013" s="22" t="s">
        <v>290</v>
      </c>
      <c r="C16013" s="22" t="s">
        <v>7</v>
      </c>
      <c r="D16013" s="22" t="s">
        <v>7</v>
      </c>
      <c r="E16013" s="22" t="s">
        <v>14</v>
      </c>
      <c r="F16013" s="22" t="s">
        <v>13</v>
      </c>
      <c r="G16013" s="1">
        <v>67380.100000000006</v>
      </c>
    </row>
    <row r="16014" spans="2:7">
      <c r="B16014" s="22" t="s">
        <v>290</v>
      </c>
      <c r="C16014" s="22" t="s">
        <v>7</v>
      </c>
      <c r="D16014" s="22" t="s">
        <v>7</v>
      </c>
      <c r="E16014" s="22" t="s">
        <v>15</v>
      </c>
      <c r="F16014" s="22" t="s">
        <v>71</v>
      </c>
      <c r="G16014" s="1">
        <v>62.06</v>
      </c>
    </row>
    <row r="16015" spans="2:7">
      <c r="B16015" s="22" t="s">
        <v>290</v>
      </c>
      <c r="C16015" s="22" t="s">
        <v>7</v>
      </c>
      <c r="D16015" s="22" t="s">
        <v>7</v>
      </c>
      <c r="E16015" s="22" t="s">
        <v>15</v>
      </c>
      <c r="F16015" s="22" t="s">
        <v>17</v>
      </c>
      <c r="G16015" s="1">
        <v>105385.44</v>
      </c>
    </row>
    <row r="16016" spans="2:7">
      <c r="B16016" s="22" t="s">
        <v>290</v>
      </c>
      <c r="C16016" s="22" t="s">
        <v>7</v>
      </c>
      <c r="D16016" s="22" t="s">
        <v>7</v>
      </c>
      <c r="E16016" s="22" t="s">
        <v>15</v>
      </c>
      <c r="F16016" s="22" t="s">
        <v>18</v>
      </c>
      <c r="G16016" s="1">
        <v>150606.45000000001</v>
      </c>
    </row>
    <row r="16017" spans="2:7">
      <c r="B16017" s="22" t="s">
        <v>290</v>
      </c>
      <c r="C16017" s="22" t="s">
        <v>7</v>
      </c>
      <c r="D16017" s="22" t="s">
        <v>7</v>
      </c>
      <c r="E16017" s="22" t="s">
        <v>15</v>
      </c>
      <c r="F16017" s="22" t="s">
        <v>19</v>
      </c>
      <c r="G16017" s="1">
        <v>170644.36</v>
      </c>
    </row>
    <row r="16018" spans="2:7">
      <c r="B16018" s="22" t="s">
        <v>290</v>
      </c>
      <c r="C16018" s="22" t="s">
        <v>7</v>
      </c>
      <c r="D16018" s="22" t="s">
        <v>7</v>
      </c>
      <c r="E16018" s="22" t="s">
        <v>15</v>
      </c>
      <c r="F16018" s="22" t="s">
        <v>20</v>
      </c>
      <c r="G16018" s="1">
        <v>216589.54</v>
      </c>
    </row>
    <row r="16019" spans="2:7">
      <c r="B16019" s="22" t="s">
        <v>290</v>
      </c>
      <c r="C16019" s="22" t="s">
        <v>7</v>
      </c>
      <c r="D16019" s="22" t="s">
        <v>7</v>
      </c>
      <c r="E16019" s="22" t="s">
        <v>15</v>
      </c>
      <c r="F16019" s="22" t="s">
        <v>142</v>
      </c>
      <c r="G16019" s="1">
        <v>7159.98</v>
      </c>
    </row>
    <row r="16020" spans="2:7">
      <c r="B16020" s="22" t="s">
        <v>290</v>
      </c>
      <c r="C16020" s="22" t="s">
        <v>7</v>
      </c>
      <c r="D16020" s="22" t="s">
        <v>7</v>
      </c>
      <c r="E16020" s="22" t="s">
        <v>15</v>
      </c>
      <c r="F16020" s="22" t="s">
        <v>21</v>
      </c>
      <c r="G16020" s="1">
        <v>6725.44</v>
      </c>
    </row>
    <row r="16021" spans="2:7">
      <c r="B16021" s="22" t="s">
        <v>290</v>
      </c>
      <c r="C16021" s="22" t="s">
        <v>7</v>
      </c>
      <c r="D16021" s="22" t="s">
        <v>7</v>
      </c>
      <c r="E16021" s="22" t="s">
        <v>15</v>
      </c>
      <c r="F16021" s="22" t="s">
        <v>22</v>
      </c>
      <c r="G16021" s="1">
        <v>11271.79</v>
      </c>
    </row>
    <row r="16022" spans="2:7">
      <c r="B16022" s="22" t="s">
        <v>290</v>
      </c>
      <c r="C16022" s="22" t="s">
        <v>7</v>
      </c>
      <c r="D16022" s="22" t="s">
        <v>7</v>
      </c>
      <c r="E16022" s="22" t="s">
        <v>15</v>
      </c>
      <c r="F16022" s="22" t="s">
        <v>23</v>
      </c>
      <c r="G16022" s="1">
        <v>4273.8999999999996</v>
      </c>
    </row>
    <row r="16023" spans="2:7">
      <c r="B16023" s="22" t="s">
        <v>290</v>
      </c>
      <c r="C16023" s="22" t="s">
        <v>7</v>
      </c>
      <c r="D16023" s="22" t="s">
        <v>7</v>
      </c>
      <c r="E16023" s="22" t="s">
        <v>15</v>
      </c>
      <c r="F16023" s="22" t="s">
        <v>24</v>
      </c>
      <c r="G16023" s="1">
        <v>47519.74</v>
      </c>
    </row>
    <row r="16024" spans="2:7">
      <c r="B16024" s="22" t="s">
        <v>290</v>
      </c>
      <c r="C16024" s="22" t="s">
        <v>7</v>
      </c>
      <c r="D16024" s="22" t="s">
        <v>7</v>
      </c>
      <c r="E16024" s="22" t="s">
        <v>15</v>
      </c>
      <c r="F16024" s="22" t="s">
        <v>25</v>
      </c>
      <c r="G16024" s="1">
        <v>54588</v>
      </c>
    </row>
    <row r="16025" spans="2:7">
      <c r="B16025" s="22" t="s">
        <v>290</v>
      </c>
      <c r="C16025" s="22" t="s">
        <v>7</v>
      </c>
      <c r="D16025" s="22" t="s">
        <v>7</v>
      </c>
      <c r="E16025" s="22" t="s">
        <v>15</v>
      </c>
      <c r="F16025" s="22" t="s">
        <v>26</v>
      </c>
      <c r="G16025" s="1">
        <v>330096.39</v>
      </c>
    </row>
    <row r="16026" spans="2:7">
      <c r="B16026" s="22" t="s">
        <v>290</v>
      </c>
      <c r="C16026" s="22" t="s">
        <v>7</v>
      </c>
      <c r="D16026" s="22" t="s">
        <v>7</v>
      </c>
      <c r="E16026" s="22" t="s">
        <v>28</v>
      </c>
      <c r="F16026" s="22" t="s">
        <v>29</v>
      </c>
      <c r="G16026" s="1">
        <v>13260.71</v>
      </c>
    </row>
    <row r="16027" spans="2:7">
      <c r="B16027" s="22" t="s">
        <v>290</v>
      </c>
      <c r="C16027" s="22" t="s">
        <v>7</v>
      </c>
      <c r="D16027" s="22" t="s">
        <v>7</v>
      </c>
      <c r="E16027" s="22" t="s">
        <v>28</v>
      </c>
      <c r="F16027" s="22" t="s">
        <v>33</v>
      </c>
      <c r="G16027" s="1">
        <v>1782.86</v>
      </c>
    </row>
    <row r="16028" spans="2:7">
      <c r="B16028" s="22" t="s">
        <v>290</v>
      </c>
      <c r="C16028" s="22" t="s">
        <v>7</v>
      </c>
      <c r="D16028" s="22" t="s">
        <v>7</v>
      </c>
      <c r="E16028" s="22" t="s">
        <v>34</v>
      </c>
      <c r="F16028" s="22" t="s">
        <v>38</v>
      </c>
      <c r="G16028" s="1">
        <v>3438.98</v>
      </c>
    </row>
    <row r="16029" spans="2:7">
      <c r="B16029" s="22" t="s">
        <v>290</v>
      </c>
      <c r="C16029" s="22" t="s">
        <v>7</v>
      </c>
      <c r="D16029" s="22" t="s">
        <v>7</v>
      </c>
      <c r="E16029" s="22" t="s">
        <v>34</v>
      </c>
      <c r="F16029" s="22" t="s">
        <v>39</v>
      </c>
      <c r="G16029" s="1">
        <v>27833.11</v>
      </c>
    </row>
    <row r="16030" spans="2:7">
      <c r="B16030" s="22" t="s">
        <v>290</v>
      </c>
      <c r="C16030" s="22" t="s">
        <v>7</v>
      </c>
      <c r="D16030" s="22" t="s">
        <v>7</v>
      </c>
      <c r="E16030" s="22" t="s">
        <v>34</v>
      </c>
      <c r="F16030" s="22" t="s">
        <v>46</v>
      </c>
      <c r="G16030" s="1">
        <v>5743.2</v>
      </c>
    </row>
    <row r="16031" spans="2:7">
      <c r="B16031" s="22" t="s">
        <v>290</v>
      </c>
      <c r="C16031" s="22" t="s">
        <v>7</v>
      </c>
      <c r="D16031" s="22" t="s">
        <v>7</v>
      </c>
      <c r="E16031" s="22" t="s">
        <v>34</v>
      </c>
      <c r="F16031" s="22" t="s">
        <v>47</v>
      </c>
      <c r="G16031" s="1">
        <v>20142.27</v>
      </c>
    </row>
    <row r="16032" spans="2:7">
      <c r="B16032" s="22" t="s">
        <v>290</v>
      </c>
      <c r="C16032" s="22" t="s">
        <v>7</v>
      </c>
      <c r="D16032" s="22" t="s">
        <v>7</v>
      </c>
      <c r="E16032" s="22" t="s">
        <v>34</v>
      </c>
      <c r="F16032" s="22" t="s">
        <v>52</v>
      </c>
      <c r="G16032" s="1">
        <v>612.08000000000004</v>
      </c>
    </row>
    <row r="16033" spans="2:7">
      <c r="B16033" s="22" t="s">
        <v>290</v>
      </c>
      <c r="C16033" s="22" t="s">
        <v>7</v>
      </c>
      <c r="D16033" s="22" t="s">
        <v>7</v>
      </c>
      <c r="E16033" s="22" t="s">
        <v>34</v>
      </c>
      <c r="F16033" s="22" t="s">
        <v>55</v>
      </c>
      <c r="G16033" s="1">
        <v>63.53</v>
      </c>
    </row>
    <row r="16034" spans="2:7">
      <c r="B16034" s="22" t="s">
        <v>290</v>
      </c>
      <c r="C16034" s="22" t="s">
        <v>7</v>
      </c>
      <c r="D16034" s="22" t="s">
        <v>7</v>
      </c>
      <c r="E16034" s="22" t="s">
        <v>34</v>
      </c>
      <c r="F16034" s="22" t="s">
        <v>58</v>
      </c>
      <c r="G16034" s="1">
        <v>1347</v>
      </c>
    </row>
    <row r="16035" spans="2:7">
      <c r="B16035" s="22" t="s">
        <v>290</v>
      </c>
      <c r="C16035" s="22" t="s">
        <v>7</v>
      </c>
      <c r="D16035" s="22" t="s">
        <v>7</v>
      </c>
      <c r="E16035" s="22" t="s">
        <v>59</v>
      </c>
      <c r="F16035" s="22" t="s">
        <v>55</v>
      </c>
      <c r="G16035" s="1">
        <v>4928.1000000000004</v>
      </c>
    </row>
    <row r="16036" spans="2:7">
      <c r="B16036" s="22" t="s">
        <v>290</v>
      </c>
      <c r="C16036" s="22" t="s">
        <v>7</v>
      </c>
      <c r="D16036" s="22" t="s">
        <v>7</v>
      </c>
      <c r="E16036" s="22" t="s">
        <v>60</v>
      </c>
      <c r="F16036" s="22" t="s">
        <v>77</v>
      </c>
      <c r="G16036" s="1">
        <v>37212.28</v>
      </c>
    </row>
    <row r="16037" spans="2:7">
      <c r="B16037" s="22" t="s">
        <v>290</v>
      </c>
      <c r="C16037" s="22" t="s">
        <v>7</v>
      </c>
      <c r="D16037" s="22" t="s">
        <v>7</v>
      </c>
      <c r="E16037" s="22" t="s">
        <v>60</v>
      </c>
      <c r="F16037" s="22" t="s">
        <v>62</v>
      </c>
      <c r="G16037" s="1">
        <v>13646.19</v>
      </c>
    </row>
    <row r="16038" spans="2:7">
      <c r="B16038" s="22" t="s">
        <v>291</v>
      </c>
      <c r="C16038" s="22" t="s">
        <v>7</v>
      </c>
      <c r="D16038" s="22" t="s">
        <v>5</v>
      </c>
      <c r="E16038" s="22" t="s">
        <v>5</v>
      </c>
      <c r="F16038" s="22" t="s">
        <v>6</v>
      </c>
      <c r="G16038" s="1">
        <v>545819.07999999996</v>
      </c>
    </row>
    <row r="16039" spans="2:7">
      <c r="B16039" s="22" t="s">
        <v>291</v>
      </c>
      <c r="C16039" s="22" t="s">
        <v>7</v>
      </c>
      <c r="D16039" s="22" t="s">
        <v>5</v>
      </c>
      <c r="E16039" s="22" t="s">
        <v>7</v>
      </c>
      <c r="F16039" s="22" t="s">
        <v>6</v>
      </c>
      <c r="G16039" s="1">
        <v>-1858246.36</v>
      </c>
    </row>
    <row r="16040" spans="2:7">
      <c r="B16040" s="22" t="s">
        <v>291</v>
      </c>
      <c r="C16040" s="22" t="s">
        <v>7</v>
      </c>
      <c r="D16040" s="22" t="s">
        <v>5</v>
      </c>
      <c r="E16040" s="22" t="s">
        <v>8</v>
      </c>
      <c r="F16040" s="22" t="s">
        <v>9</v>
      </c>
      <c r="G16040" s="1">
        <v>75155200.349999994</v>
      </c>
    </row>
    <row r="16041" spans="2:7">
      <c r="B16041" s="22" t="s">
        <v>291</v>
      </c>
      <c r="C16041" s="22" t="s">
        <v>7</v>
      </c>
      <c r="D16041" s="22" t="s">
        <v>5</v>
      </c>
      <c r="E16041" s="22" t="s">
        <v>8</v>
      </c>
      <c r="F16041" s="22" t="s">
        <v>10</v>
      </c>
      <c r="G16041" s="1">
        <v>756293.24</v>
      </c>
    </row>
    <row r="16042" spans="2:7">
      <c r="B16042" s="22" t="s">
        <v>291</v>
      </c>
      <c r="C16042" s="22" t="s">
        <v>7</v>
      </c>
      <c r="D16042" s="22" t="s">
        <v>5</v>
      </c>
      <c r="E16042" s="22" t="s">
        <v>8</v>
      </c>
      <c r="F16042" s="22" t="s">
        <v>11</v>
      </c>
      <c r="G16042" s="1">
        <v>1159205.1499999999</v>
      </c>
    </row>
    <row r="16043" spans="2:7">
      <c r="B16043" s="22" t="s">
        <v>291</v>
      </c>
      <c r="C16043" s="22" t="s">
        <v>7</v>
      </c>
      <c r="D16043" s="22" t="s">
        <v>5</v>
      </c>
      <c r="E16043" s="22" t="s">
        <v>8</v>
      </c>
      <c r="F16043" s="22" t="s">
        <v>12</v>
      </c>
      <c r="G16043" s="1">
        <v>3493538.57</v>
      </c>
    </row>
    <row r="16044" spans="2:7">
      <c r="B16044" s="22" t="s">
        <v>291</v>
      </c>
      <c r="C16044" s="22" t="s">
        <v>7</v>
      </c>
      <c r="D16044" s="22" t="s">
        <v>5</v>
      </c>
      <c r="E16044" s="22" t="s">
        <v>8</v>
      </c>
      <c r="F16044" s="22" t="s">
        <v>13</v>
      </c>
      <c r="G16044" s="1">
        <v>554016.21</v>
      </c>
    </row>
    <row r="16045" spans="2:7">
      <c r="B16045" s="22" t="s">
        <v>291</v>
      </c>
      <c r="C16045" s="22" t="s">
        <v>7</v>
      </c>
      <c r="D16045" s="22" t="s">
        <v>5</v>
      </c>
      <c r="E16045" s="22" t="s">
        <v>14</v>
      </c>
      <c r="F16045" s="22" t="s">
        <v>9</v>
      </c>
      <c r="G16045" s="1">
        <v>22999896.309999999</v>
      </c>
    </row>
    <row r="16046" spans="2:7">
      <c r="B16046" s="22" t="s">
        <v>291</v>
      </c>
      <c r="C16046" s="22" t="s">
        <v>7</v>
      </c>
      <c r="D16046" s="22" t="s">
        <v>5</v>
      </c>
      <c r="E16046" s="22" t="s">
        <v>14</v>
      </c>
      <c r="F16046" s="22" t="s">
        <v>10</v>
      </c>
      <c r="G16046" s="1">
        <v>651649.98</v>
      </c>
    </row>
    <row r="16047" spans="2:7">
      <c r="B16047" s="22" t="s">
        <v>291</v>
      </c>
      <c r="C16047" s="22" t="s">
        <v>7</v>
      </c>
      <c r="D16047" s="22" t="s">
        <v>5</v>
      </c>
      <c r="E16047" s="22" t="s">
        <v>14</v>
      </c>
      <c r="F16047" s="22" t="s">
        <v>11</v>
      </c>
      <c r="G16047" s="1">
        <v>1260033.23</v>
      </c>
    </row>
    <row r="16048" spans="2:7">
      <c r="B16048" s="22" t="s">
        <v>291</v>
      </c>
      <c r="C16048" s="22" t="s">
        <v>7</v>
      </c>
      <c r="D16048" s="22" t="s">
        <v>5</v>
      </c>
      <c r="E16048" s="22" t="s">
        <v>14</v>
      </c>
      <c r="F16048" s="22" t="s">
        <v>12</v>
      </c>
      <c r="G16048" s="1">
        <v>278233.28999999998</v>
      </c>
    </row>
    <row r="16049" spans="2:7">
      <c r="B16049" s="22" t="s">
        <v>291</v>
      </c>
      <c r="C16049" s="22" t="s">
        <v>7</v>
      </c>
      <c r="D16049" s="22" t="s">
        <v>5</v>
      </c>
      <c r="E16049" s="22" t="s">
        <v>14</v>
      </c>
      <c r="F16049" s="22" t="s">
        <v>13</v>
      </c>
      <c r="G16049" s="1">
        <v>74570.77</v>
      </c>
    </row>
    <row r="16050" spans="2:7">
      <c r="B16050" s="22" t="s">
        <v>291</v>
      </c>
      <c r="C16050" s="22" t="s">
        <v>7</v>
      </c>
      <c r="D16050" s="22" t="s">
        <v>5</v>
      </c>
      <c r="E16050" s="22" t="s">
        <v>15</v>
      </c>
      <c r="F16050" s="22" t="s">
        <v>16</v>
      </c>
      <c r="G16050" s="1">
        <v>114073.98</v>
      </c>
    </row>
    <row r="16051" spans="2:7">
      <c r="B16051" s="22" t="s">
        <v>291</v>
      </c>
      <c r="C16051" s="22" t="s">
        <v>7</v>
      </c>
      <c r="D16051" s="22" t="s">
        <v>5</v>
      </c>
      <c r="E16051" s="22" t="s">
        <v>15</v>
      </c>
      <c r="F16051" s="22" t="s">
        <v>71</v>
      </c>
      <c r="G16051" s="1">
        <v>47048.85</v>
      </c>
    </row>
    <row r="16052" spans="2:7">
      <c r="B16052" s="22" t="s">
        <v>291</v>
      </c>
      <c r="C16052" s="22" t="s">
        <v>7</v>
      </c>
      <c r="D16052" s="22" t="s">
        <v>5</v>
      </c>
      <c r="E16052" s="22" t="s">
        <v>15</v>
      </c>
      <c r="F16052" s="22" t="s">
        <v>17</v>
      </c>
      <c r="G16052" s="1">
        <v>6532629.7800000003</v>
      </c>
    </row>
    <row r="16053" spans="2:7">
      <c r="B16053" s="22" t="s">
        <v>291</v>
      </c>
      <c r="C16053" s="22" t="s">
        <v>7</v>
      </c>
      <c r="D16053" s="22" t="s">
        <v>5</v>
      </c>
      <c r="E16053" s="22" t="s">
        <v>15</v>
      </c>
      <c r="F16053" s="22" t="s">
        <v>18</v>
      </c>
      <c r="G16053" s="1">
        <v>2071503.35</v>
      </c>
    </row>
    <row r="16054" spans="2:7">
      <c r="B16054" s="22" t="s">
        <v>291</v>
      </c>
      <c r="C16054" s="22" t="s">
        <v>7</v>
      </c>
      <c r="D16054" s="22" t="s">
        <v>5</v>
      </c>
      <c r="E16054" s="22" t="s">
        <v>15</v>
      </c>
      <c r="F16054" s="22" t="s">
        <v>19</v>
      </c>
      <c r="G16054" s="1">
        <v>13336189.220000001</v>
      </c>
    </row>
    <row r="16055" spans="2:7">
      <c r="B16055" s="22" t="s">
        <v>291</v>
      </c>
      <c r="C16055" s="22" t="s">
        <v>7</v>
      </c>
      <c r="D16055" s="22" t="s">
        <v>5</v>
      </c>
      <c r="E16055" s="22" t="s">
        <v>15</v>
      </c>
      <c r="F16055" s="22" t="s">
        <v>20</v>
      </c>
      <c r="G16055" s="1">
        <v>3245907.75</v>
      </c>
    </row>
    <row r="16056" spans="2:7">
      <c r="B16056" s="22" t="s">
        <v>291</v>
      </c>
      <c r="C16056" s="22" t="s">
        <v>7</v>
      </c>
      <c r="D16056" s="22" t="s">
        <v>5</v>
      </c>
      <c r="E16056" s="22" t="s">
        <v>15</v>
      </c>
      <c r="F16056" s="22" t="s">
        <v>21</v>
      </c>
      <c r="G16056" s="1">
        <v>126218.07</v>
      </c>
    </row>
    <row r="16057" spans="2:7">
      <c r="B16057" s="22" t="s">
        <v>291</v>
      </c>
      <c r="C16057" s="22" t="s">
        <v>7</v>
      </c>
      <c r="D16057" s="22" t="s">
        <v>5</v>
      </c>
      <c r="E16057" s="22" t="s">
        <v>15</v>
      </c>
      <c r="F16057" s="22" t="s">
        <v>22</v>
      </c>
      <c r="G16057" s="1">
        <v>38407.440000000002</v>
      </c>
    </row>
    <row r="16058" spans="2:7">
      <c r="B16058" s="22" t="s">
        <v>291</v>
      </c>
      <c r="C16058" s="22" t="s">
        <v>7</v>
      </c>
      <c r="D16058" s="22" t="s">
        <v>5</v>
      </c>
      <c r="E16058" s="22" t="s">
        <v>15</v>
      </c>
      <c r="F16058" s="22" t="s">
        <v>23</v>
      </c>
      <c r="G16058" s="1">
        <v>333075.75</v>
      </c>
    </row>
    <row r="16059" spans="2:7">
      <c r="B16059" s="22" t="s">
        <v>291</v>
      </c>
      <c r="C16059" s="22" t="s">
        <v>7</v>
      </c>
      <c r="D16059" s="22" t="s">
        <v>5</v>
      </c>
      <c r="E16059" s="22" t="s">
        <v>15</v>
      </c>
      <c r="F16059" s="22" t="s">
        <v>24</v>
      </c>
      <c r="G16059" s="1">
        <v>536558.99</v>
      </c>
    </row>
    <row r="16060" spans="2:7">
      <c r="B16060" s="22" t="s">
        <v>291</v>
      </c>
      <c r="C16060" s="22" t="s">
        <v>7</v>
      </c>
      <c r="D16060" s="22" t="s">
        <v>5</v>
      </c>
      <c r="E16060" s="22" t="s">
        <v>15</v>
      </c>
      <c r="F16060" s="22" t="s">
        <v>25</v>
      </c>
      <c r="G16060" s="1">
        <v>10471174.84</v>
      </c>
    </row>
    <row r="16061" spans="2:7">
      <c r="B16061" s="22" t="s">
        <v>291</v>
      </c>
      <c r="C16061" s="22" t="s">
        <v>7</v>
      </c>
      <c r="D16061" s="22" t="s">
        <v>5</v>
      </c>
      <c r="E16061" s="22" t="s">
        <v>15</v>
      </c>
      <c r="F16061" s="22" t="s">
        <v>26</v>
      </c>
      <c r="G16061" s="1">
        <v>6472582.4900000002</v>
      </c>
    </row>
    <row r="16062" spans="2:7">
      <c r="B16062" s="22" t="s">
        <v>291</v>
      </c>
      <c r="C16062" s="22" t="s">
        <v>7</v>
      </c>
      <c r="D16062" s="22" t="s">
        <v>5</v>
      </c>
      <c r="E16062" s="22" t="s">
        <v>28</v>
      </c>
      <c r="F16062" s="22" t="s">
        <v>29</v>
      </c>
      <c r="G16062" s="1">
        <v>3670938.54</v>
      </c>
    </row>
    <row r="16063" spans="2:7">
      <c r="B16063" s="22" t="s">
        <v>291</v>
      </c>
      <c r="C16063" s="22" t="s">
        <v>7</v>
      </c>
      <c r="D16063" s="22" t="s">
        <v>5</v>
      </c>
      <c r="E16063" s="22" t="s">
        <v>28</v>
      </c>
      <c r="F16063" s="22" t="s">
        <v>30</v>
      </c>
      <c r="G16063" s="1">
        <v>296405.56</v>
      </c>
    </row>
    <row r="16064" spans="2:7">
      <c r="B16064" s="22" t="s">
        <v>291</v>
      </c>
      <c r="C16064" s="22" t="s">
        <v>7</v>
      </c>
      <c r="D16064" s="22" t="s">
        <v>5</v>
      </c>
      <c r="E16064" s="22" t="s">
        <v>28</v>
      </c>
      <c r="F16064" s="22" t="s">
        <v>32</v>
      </c>
      <c r="G16064" s="1">
        <v>135281.34</v>
      </c>
    </row>
    <row r="16065" spans="2:7">
      <c r="B16065" s="22" t="s">
        <v>291</v>
      </c>
      <c r="C16065" s="22" t="s">
        <v>7</v>
      </c>
      <c r="D16065" s="22" t="s">
        <v>5</v>
      </c>
      <c r="E16065" s="22" t="s">
        <v>28</v>
      </c>
      <c r="F16065" s="22" t="s">
        <v>33</v>
      </c>
      <c r="G16065" s="1">
        <v>867384.15</v>
      </c>
    </row>
    <row r="16066" spans="2:7">
      <c r="B16066" s="22" t="s">
        <v>291</v>
      </c>
      <c r="C16066" s="22" t="s">
        <v>7</v>
      </c>
      <c r="D16066" s="22" t="s">
        <v>5</v>
      </c>
      <c r="E16066" s="22" t="s">
        <v>34</v>
      </c>
      <c r="F16066" s="22" t="s">
        <v>35</v>
      </c>
      <c r="G16066" s="1">
        <v>132582.46</v>
      </c>
    </row>
    <row r="16067" spans="2:7">
      <c r="B16067" s="22" t="s">
        <v>291</v>
      </c>
      <c r="C16067" s="22" t="s">
        <v>7</v>
      </c>
      <c r="D16067" s="22" t="s">
        <v>5</v>
      </c>
      <c r="E16067" s="22" t="s">
        <v>34</v>
      </c>
      <c r="F16067" s="22" t="s">
        <v>36</v>
      </c>
      <c r="G16067" s="1">
        <v>85101</v>
      </c>
    </row>
    <row r="16068" spans="2:7">
      <c r="B16068" s="22" t="s">
        <v>291</v>
      </c>
      <c r="C16068" s="22" t="s">
        <v>7</v>
      </c>
      <c r="D16068" s="22" t="s">
        <v>5</v>
      </c>
      <c r="E16068" s="22" t="s">
        <v>34</v>
      </c>
      <c r="F16068" s="22" t="s">
        <v>37</v>
      </c>
      <c r="G16068" s="1">
        <v>5107346.97</v>
      </c>
    </row>
    <row r="16069" spans="2:7">
      <c r="B16069" s="22" t="s">
        <v>291</v>
      </c>
      <c r="C16069" s="22" t="s">
        <v>7</v>
      </c>
      <c r="D16069" s="22" t="s">
        <v>5</v>
      </c>
      <c r="E16069" s="22" t="s">
        <v>34</v>
      </c>
      <c r="F16069" s="22" t="s">
        <v>73</v>
      </c>
      <c r="G16069" s="1">
        <v>1179997.25</v>
      </c>
    </row>
    <row r="16070" spans="2:7">
      <c r="B16070" s="22" t="s">
        <v>291</v>
      </c>
      <c r="C16070" s="22" t="s">
        <v>7</v>
      </c>
      <c r="D16070" s="22" t="s">
        <v>5</v>
      </c>
      <c r="E16070" s="22" t="s">
        <v>34</v>
      </c>
      <c r="F16070" s="22" t="s">
        <v>38</v>
      </c>
      <c r="G16070" s="1">
        <v>306310.96999999997</v>
      </c>
    </row>
    <row r="16071" spans="2:7">
      <c r="B16071" s="22" t="s">
        <v>291</v>
      </c>
      <c r="C16071" s="22" t="s">
        <v>7</v>
      </c>
      <c r="D16071" s="22" t="s">
        <v>5</v>
      </c>
      <c r="E16071" s="22" t="s">
        <v>34</v>
      </c>
      <c r="F16071" s="22" t="s">
        <v>39</v>
      </c>
      <c r="G16071" s="1">
        <v>191602.77</v>
      </c>
    </row>
    <row r="16072" spans="2:7">
      <c r="B16072" s="22" t="s">
        <v>291</v>
      </c>
      <c r="C16072" s="22" t="s">
        <v>7</v>
      </c>
      <c r="D16072" s="22" t="s">
        <v>5</v>
      </c>
      <c r="E16072" s="22" t="s">
        <v>34</v>
      </c>
      <c r="F16072" s="22" t="s">
        <v>65</v>
      </c>
      <c r="G16072" s="1">
        <v>153175.20000000001</v>
      </c>
    </row>
    <row r="16073" spans="2:7">
      <c r="B16073" s="22" t="s">
        <v>291</v>
      </c>
      <c r="C16073" s="22" t="s">
        <v>7</v>
      </c>
      <c r="D16073" s="22" t="s">
        <v>5</v>
      </c>
      <c r="E16073" s="22" t="s">
        <v>34</v>
      </c>
      <c r="F16073" s="22" t="s">
        <v>42</v>
      </c>
      <c r="G16073" s="1">
        <v>3368.67</v>
      </c>
    </row>
    <row r="16074" spans="2:7">
      <c r="B16074" s="22" t="s">
        <v>291</v>
      </c>
      <c r="C16074" s="22" t="s">
        <v>7</v>
      </c>
      <c r="D16074" s="22" t="s">
        <v>5</v>
      </c>
      <c r="E16074" s="22" t="s">
        <v>34</v>
      </c>
      <c r="F16074" s="22" t="s">
        <v>45</v>
      </c>
      <c r="G16074" s="1">
        <v>376423.82</v>
      </c>
    </row>
    <row r="16075" spans="2:7">
      <c r="B16075" s="22" t="s">
        <v>291</v>
      </c>
      <c r="C16075" s="22" t="s">
        <v>7</v>
      </c>
      <c r="D16075" s="22" t="s">
        <v>5</v>
      </c>
      <c r="E16075" s="22" t="s">
        <v>34</v>
      </c>
      <c r="F16075" s="22" t="s">
        <v>46</v>
      </c>
      <c r="G16075" s="1">
        <v>485982.22</v>
      </c>
    </row>
    <row r="16076" spans="2:7">
      <c r="B16076" s="22" t="s">
        <v>291</v>
      </c>
      <c r="C16076" s="22" t="s">
        <v>7</v>
      </c>
      <c r="D16076" s="22" t="s">
        <v>5</v>
      </c>
      <c r="E16076" s="22" t="s">
        <v>34</v>
      </c>
      <c r="F16076" s="22" t="s">
        <v>47</v>
      </c>
      <c r="G16076" s="1">
        <v>537454.80000000005</v>
      </c>
    </row>
    <row r="16077" spans="2:7">
      <c r="B16077" s="22" t="s">
        <v>291</v>
      </c>
      <c r="C16077" s="22" t="s">
        <v>7</v>
      </c>
      <c r="D16077" s="22" t="s">
        <v>5</v>
      </c>
      <c r="E16077" s="22" t="s">
        <v>34</v>
      </c>
      <c r="F16077" s="22" t="s">
        <v>48</v>
      </c>
      <c r="G16077" s="1">
        <v>352217.99</v>
      </c>
    </row>
    <row r="16078" spans="2:7">
      <c r="B16078" s="22" t="s">
        <v>291</v>
      </c>
      <c r="C16078" s="22" t="s">
        <v>7</v>
      </c>
      <c r="D16078" s="22" t="s">
        <v>5</v>
      </c>
      <c r="E16078" s="22" t="s">
        <v>34</v>
      </c>
      <c r="F16078" s="22" t="s">
        <v>74</v>
      </c>
      <c r="G16078" s="1">
        <v>1970</v>
      </c>
    </row>
    <row r="16079" spans="2:7">
      <c r="B16079" s="22" t="s">
        <v>291</v>
      </c>
      <c r="C16079" s="22" t="s">
        <v>7</v>
      </c>
      <c r="D16079" s="22" t="s">
        <v>5</v>
      </c>
      <c r="E16079" s="22" t="s">
        <v>34</v>
      </c>
      <c r="F16079" s="22" t="s">
        <v>75</v>
      </c>
      <c r="G16079" s="1">
        <v>312347.05</v>
      </c>
    </row>
    <row r="16080" spans="2:7">
      <c r="B16080" s="22" t="s">
        <v>291</v>
      </c>
      <c r="C16080" s="22" t="s">
        <v>7</v>
      </c>
      <c r="D16080" s="22" t="s">
        <v>5</v>
      </c>
      <c r="E16080" s="22" t="s">
        <v>34</v>
      </c>
      <c r="F16080" s="22" t="s">
        <v>85</v>
      </c>
      <c r="G16080" s="1">
        <v>437024.07</v>
      </c>
    </row>
    <row r="16081" spans="2:7">
      <c r="B16081" s="22" t="s">
        <v>291</v>
      </c>
      <c r="C16081" s="22" t="s">
        <v>7</v>
      </c>
      <c r="D16081" s="22" t="s">
        <v>5</v>
      </c>
      <c r="E16081" s="22" t="s">
        <v>34</v>
      </c>
      <c r="F16081" s="22" t="s">
        <v>49</v>
      </c>
      <c r="G16081" s="1">
        <v>1756828</v>
      </c>
    </row>
    <row r="16082" spans="2:7">
      <c r="B16082" s="22" t="s">
        <v>291</v>
      </c>
      <c r="C16082" s="22" t="s">
        <v>7</v>
      </c>
      <c r="D16082" s="22" t="s">
        <v>5</v>
      </c>
      <c r="E16082" s="22" t="s">
        <v>34</v>
      </c>
      <c r="F16082" s="22" t="s">
        <v>50</v>
      </c>
      <c r="G16082" s="1">
        <v>155973.48000000001</v>
      </c>
    </row>
    <row r="16083" spans="2:7">
      <c r="B16083" s="22" t="s">
        <v>291</v>
      </c>
      <c r="C16083" s="22" t="s">
        <v>7</v>
      </c>
      <c r="D16083" s="22" t="s">
        <v>5</v>
      </c>
      <c r="E16083" s="22" t="s">
        <v>34</v>
      </c>
      <c r="F16083" s="22" t="s">
        <v>51</v>
      </c>
      <c r="G16083" s="1">
        <v>1189.05</v>
      </c>
    </row>
    <row r="16084" spans="2:7">
      <c r="B16084" s="22" t="s">
        <v>291</v>
      </c>
      <c r="C16084" s="22" t="s">
        <v>7</v>
      </c>
      <c r="D16084" s="22" t="s">
        <v>5</v>
      </c>
      <c r="E16084" s="22" t="s">
        <v>34</v>
      </c>
      <c r="F16084" s="22" t="s">
        <v>52</v>
      </c>
      <c r="G16084" s="1">
        <v>46683.26</v>
      </c>
    </row>
    <row r="16085" spans="2:7">
      <c r="B16085" s="22" t="s">
        <v>291</v>
      </c>
      <c r="C16085" s="22" t="s">
        <v>7</v>
      </c>
      <c r="D16085" s="22" t="s">
        <v>5</v>
      </c>
      <c r="E16085" s="22" t="s">
        <v>34</v>
      </c>
      <c r="F16085" s="22" t="s">
        <v>53</v>
      </c>
      <c r="G16085" s="1">
        <v>1141793.02</v>
      </c>
    </row>
    <row r="16086" spans="2:7">
      <c r="B16086" s="22" t="s">
        <v>291</v>
      </c>
      <c r="C16086" s="22" t="s">
        <v>7</v>
      </c>
      <c r="D16086" s="22" t="s">
        <v>5</v>
      </c>
      <c r="E16086" s="22" t="s">
        <v>34</v>
      </c>
      <c r="F16086" s="22" t="s">
        <v>68</v>
      </c>
      <c r="G16086" s="1">
        <v>2783930.35</v>
      </c>
    </row>
    <row r="16087" spans="2:7">
      <c r="B16087" s="22" t="s">
        <v>291</v>
      </c>
      <c r="C16087" s="22" t="s">
        <v>7</v>
      </c>
      <c r="D16087" s="22" t="s">
        <v>5</v>
      </c>
      <c r="E16087" s="22" t="s">
        <v>34</v>
      </c>
      <c r="F16087" s="22" t="s">
        <v>55</v>
      </c>
      <c r="G16087" s="1">
        <v>8615.18</v>
      </c>
    </row>
    <row r="16088" spans="2:7">
      <c r="B16088" s="22" t="s">
        <v>291</v>
      </c>
      <c r="C16088" s="22" t="s">
        <v>7</v>
      </c>
      <c r="D16088" s="22" t="s">
        <v>5</v>
      </c>
      <c r="E16088" s="22" t="s">
        <v>34</v>
      </c>
      <c r="F16088" s="22" t="s">
        <v>76</v>
      </c>
      <c r="G16088" s="1">
        <v>464508.2</v>
      </c>
    </row>
    <row r="16089" spans="2:7">
      <c r="B16089" s="22" t="s">
        <v>291</v>
      </c>
      <c r="C16089" s="22" t="s">
        <v>7</v>
      </c>
      <c r="D16089" s="22" t="s">
        <v>5</v>
      </c>
      <c r="E16089" s="22" t="s">
        <v>34</v>
      </c>
      <c r="F16089" s="22" t="s">
        <v>57</v>
      </c>
      <c r="G16089" s="1">
        <v>1620190.66</v>
      </c>
    </row>
    <row r="16090" spans="2:7">
      <c r="B16090" s="22" t="s">
        <v>291</v>
      </c>
      <c r="C16090" s="22" t="s">
        <v>7</v>
      </c>
      <c r="D16090" s="22" t="s">
        <v>5</v>
      </c>
      <c r="E16090" s="22" t="s">
        <v>34</v>
      </c>
      <c r="F16090" s="22" t="s">
        <v>58</v>
      </c>
      <c r="G16090" s="1">
        <v>92643.88</v>
      </c>
    </row>
    <row r="16091" spans="2:7">
      <c r="B16091" s="22" t="s">
        <v>291</v>
      </c>
      <c r="C16091" s="22" t="s">
        <v>7</v>
      </c>
      <c r="D16091" s="22" t="s">
        <v>5</v>
      </c>
      <c r="E16091" s="22" t="s">
        <v>59</v>
      </c>
      <c r="F16091" s="22" t="s">
        <v>55</v>
      </c>
      <c r="G16091" s="1">
        <v>47414.03</v>
      </c>
    </row>
    <row r="16092" spans="2:7">
      <c r="B16092" s="22" t="s">
        <v>291</v>
      </c>
      <c r="C16092" s="22" t="s">
        <v>7</v>
      </c>
      <c r="D16092" s="22" t="s">
        <v>5</v>
      </c>
      <c r="E16092" s="22" t="s">
        <v>60</v>
      </c>
      <c r="F16092" s="22" t="s">
        <v>79</v>
      </c>
      <c r="G16092" s="1">
        <v>126175.63</v>
      </c>
    </row>
    <row r="16093" spans="2:7">
      <c r="B16093" s="22" t="s">
        <v>291</v>
      </c>
      <c r="C16093" s="22" t="s">
        <v>7</v>
      </c>
      <c r="D16093" s="22" t="s">
        <v>5</v>
      </c>
      <c r="E16093" s="22" t="s">
        <v>60</v>
      </c>
      <c r="F16093" s="22" t="s">
        <v>61</v>
      </c>
      <c r="G16093" s="1">
        <v>86052.46</v>
      </c>
    </row>
    <row r="16094" spans="2:7">
      <c r="B16094" s="22" t="s">
        <v>291</v>
      </c>
      <c r="C16094" s="22" t="s">
        <v>7</v>
      </c>
      <c r="D16094" s="22" t="s">
        <v>7</v>
      </c>
      <c r="E16094" s="22" t="s">
        <v>5</v>
      </c>
      <c r="F16094" s="22" t="s">
        <v>6</v>
      </c>
      <c r="G16094" s="1">
        <v>1312427.28</v>
      </c>
    </row>
    <row r="16095" spans="2:7">
      <c r="B16095" s="22" t="s">
        <v>291</v>
      </c>
      <c r="C16095" s="22" t="s">
        <v>7</v>
      </c>
      <c r="D16095" s="22" t="s">
        <v>7</v>
      </c>
      <c r="E16095" s="22" t="s">
        <v>8</v>
      </c>
      <c r="F16095" s="22" t="s">
        <v>9</v>
      </c>
      <c r="G16095" s="1">
        <v>1918968.74</v>
      </c>
    </row>
    <row r="16096" spans="2:7">
      <c r="B16096" s="22" t="s">
        <v>291</v>
      </c>
      <c r="C16096" s="22" t="s">
        <v>7</v>
      </c>
      <c r="D16096" s="22" t="s">
        <v>7</v>
      </c>
      <c r="E16096" s="22" t="s">
        <v>8</v>
      </c>
      <c r="F16096" s="22" t="s">
        <v>10</v>
      </c>
      <c r="G16096" s="1">
        <v>191416.38</v>
      </c>
    </row>
    <row r="16097" spans="2:7">
      <c r="B16097" s="22" t="s">
        <v>291</v>
      </c>
      <c r="C16097" s="22" t="s">
        <v>7</v>
      </c>
      <c r="D16097" s="22" t="s">
        <v>7</v>
      </c>
      <c r="E16097" s="22" t="s">
        <v>8</v>
      </c>
      <c r="F16097" s="22" t="s">
        <v>11</v>
      </c>
      <c r="G16097" s="1">
        <v>235450.27</v>
      </c>
    </row>
    <row r="16098" spans="2:7">
      <c r="B16098" s="22" t="s">
        <v>291</v>
      </c>
      <c r="C16098" s="22" t="s">
        <v>7</v>
      </c>
      <c r="D16098" s="22" t="s">
        <v>7</v>
      </c>
      <c r="E16098" s="22" t="s">
        <v>8</v>
      </c>
      <c r="F16098" s="22" t="s">
        <v>12</v>
      </c>
      <c r="G16098" s="1">
        <v>6384233.3300000001</v>
      </c>
    </row>
    <row r="16099" spans="2:7">
      <c r="B16099" s="22" t="s">
        <v>291</v>
      </c>
      <c r="C16099" s="22" t="s">
        <v>7</v>
      </c>
      <c r="D16099" s="22" t="s">
        <v>7</v>
      </c>
      <c r="E16099" s="22" t="s">
        <v>8</v>
      </c>
      <c r="F16099" s="22" t="s">
        <v>13</v>
      </c>
      <c r="G16099" s="1">
        <v>137977.79</v>
      </c>
    </row>
    <row r="16100" spans="2:7">
      <c r="B16100" s="22" t="s">
        <v>291</v>
      </c>
      <c r="C16100" s="22" t="s">
        <v>7</v>
      </c>
      <c r="D16100" s="22" t="s">
        <v>7</v>
      </c>
      <c r="E16100" s="22" t="s">
        <v>14</v>
      </c>
      <c r="F16100" s="22" t="s">
        <v>9</v>
      </c>
      <c r="G16100" s="1">
        <v>10214117.25</v>
      </c>
    </row>
    <row r="16101" spans="2:7">
      <c r="B16101" s="22" t="s">
        <v>291</v>
      </c>
      <c r="C16101" s="22" t="s">
        <v>7</v>
      </c>
      <c r="D16101" s="22" t="s">
        <v>7</v>
      </c>
      <c r="E16101" s="22" t="s">
        <v>14</v>
      </c>
      <c r="F16101" s="22" t="s">
        <v>10</v>
      </c>
      <c r="G16101" s="1">
        <v>479815.72</v>
      </c>
    </row>
    <row r="16102" spans="2:7">
      <c r="B16102" s="22" t="s">
        <v>291</v>
      </c>
      <c r="C16102" s="22" t="s">
        <v>7</v>
      </c>
      <c r="D16102" s="22" t="s">
        <v>7</v>
      </c>
      <c r="E16102" s="22" t="s">
        <v>14</v>
      </c>
      <c r="F16102" s="22" t="s">
        <v>11</v>
      </c>
      <c r="G16102" s="1">
        <v>269581.81</v>
      </c>
    </row>
    <row r="16103" spans="2:7">
      <c r="B16103" s="22" t="s">
        <v>291</v>
      </c>
      <c r="C16103" s="22" t="s">
        <v>7</v>
      </c>
      <c r="D16103" s="22" t="s">
        <v>7</v>
      </c>
      <c r="E16103" s="22" t="s">
        <v>14</v>
      </c>
      <c r="F16103" s="22" t="s">
        <v>12</v>
      </c>
      <c r="G16103" s="1">
        <v>242947.95</v>
      </c>
    </row>
    <row r="16104" spans="2:7">
      <c r="B16104" s="22" t="s">
        <v>291</v>
      </c>
      <c r="C16104" s="22" t="s">
        <v>7</v>
      </c>
      <c r="D16104" s="22" t="s">
        <v>7</v>
      </c>
      <c r="E16104" s="22" t="s">
        <v>14</v>
      </c>
      <c r="F16104" s="22" t="s">
        <v>13</v>
      </c>
      <c r="G16104" s="1">
        <v>203192.64</v>
      </c>
    </row>
    <row r="16105" spans="2:7">
      <c r="B16105" s="22" t="s">
        <v>291</v>
      </c>
      <c r="C16105" s="22" t="s">
        <v>7</v>
      </c>
      <c r="D16105" s="22" t="s">
        <v>7</v>
      </c>
      <c r="E16105" s="22" t="s">
        <v>15</v>
      </c>
      <c r="F16105" s="22" t="s">
        <v>16</v>
      </c>
      <c r="G16105" s="1">
        <v>2992.78</v>
      </c>
    </row>
    <row r="16106" spans="2:7">
      <c r="B16106" s="22" t="s">
        <v>291</v>
      </c>
      <c r="C16106" s="22" t="s">
        <v>7</v>
      </c>
      <c r="D16106" s="22" t="s">
        <v>7</v>
      </c>
      <c r="E16106" s="22" t="s">
        <v>15</v>
      </c>
      <c r="F16106" s="22" t="s">
        <v>71</v>
      </c>
      <c r="G16106" s="1">
        <v>14594.01</v>
      </c>
    </row>
    <row r="16107" spans="2:7">
      <c r="B16107" s="22" t="s">
        <v>291</v>
      </c>
      <c r="C16107" s="22" t="s">
        <v>7</v>
      </c>
      <c r="D16107" s="22" t="s">
        <v>7</v>
      </c>
      <c r="E16107" s="22" t="s">
        <v>15</v>
      </c>
      <c r="F16107" s="22" t="s">
        <v>17</v>
      </c>
      <c r="G16107" s="1">
        <v>180466.06</v>
      </c>
    </row>
    <row r="16108" spans="2:7">
      <c r="B16108" s="22" t="s">
        <v>291</v>
      </c>
      <c r="C16108" s="22" t="s">
        <v>7</v>
      </c>
      <c r="D16108" s="22" t="s">
        <v>7</v>
      </c>
      <c r="E16108" s="22" t="s">
        <v>15</v>
      </c>
      <c r="F16108" s="22" t="s">
        <v>18</v>
      </c>
      <c r="G16108" s="1">
        <v>684169.59</v>
      </c>
    </row>
    <row r="16109" spans="2:7">
      <c r="B16109" s="22" t="s">
        <v>291</v>
      </c>
      <c r="C16109" s="22" t="s">
        <v>7</v>
      </c>
      <c r="D16109" s="22" t="s">
        <v>7</v>
      </c>
      <c r="E16109" s="22" t="s">
        <v>15</v>
      </c>
      <c r="F16109" s="22" t="s">
        <v>19</v>
      </c>
      <c r="G16109" s="1">
        <v>512457.32</v>
      </c>
    </row>
    <row r="16110" spans="2:7">
      <c r="B16110" s="22" t="s">
        <v>291</v>
      </c>
      <c r="C16110" s="22" t="s">
        <v>7</v>
      </c>
      <c r="D16110" s="22" t="s">
        <v>7</v>
      </c>
      <c r="E16110" s="22" t="s">
        <v>15</v>
      </c>
      <c r="F16110" s="22" t="s">
        <v>20</v>
      </c>
      <c r="G16110" s="1">
        <v>1358386.21</v>
      </c>
    </row>
    <row r="16111" spans="2:7">
      <c r="B16111" s="22" t="s">
        <v>291</v>
      </c>
      <c r="C16111" s="22" t="s">
        <v>7</v>
      </c>
      <c r="D16111" s="22" t="s">
        <v>7</v>
      </c>
      <c r="E16111" s="22" t="s">
        <v>15</v>
      </c>
      <c r="F16111" s="22" t="s">
        <v>21</v>
      </c>
      <c r="G16111" s="1">
        <v>102663.94</v>
      </c>
    </row>
    <row r="16112" spans="2:7">
      <c r="B16112" s="22" t="s">
        <v>291</v>
      </c>
      <c r="C16112" s="22" t="s">
        <v>7</v>
      </c>
      <c r="D16112" s="22" t="s">
        <v>7</v>
      </c>
      <c r="E16112" s="22" t="s">
        <v>15</v>
      </c>
      <c r="F16112" s="22" t="s">
        <v>22</v>
      </c>
      <c r="G16112" s="1">
        <v>15100.81</v>
      </c>
    </row>
    <row r="16113" spans="2:7">
      <c r="B16113" s="22" t="s">
        <v>291</v>
      </c>
      <c r="C16113" s="22" t="s">
        <v>7</v>
      </c>
      <c r="D16113" s="22" t="s">
        <v>7</v>
      </c>
      <c r="E16113" s="22" t="s">
        <v>15</v>
      </c>
      <c r="F16113" s="22" t="s">
        <v>23</v>
      </c>
      <c r="G16113" s="1">
        <v>9548.56</v>
      </c>
    </row>
    <row r="16114" spans="2:7">
      <c r="B16114" s="22" t="s">
        <v>291</v>
      </c>
      <c r="C16114" s="22" t="s">
        <v>7</v>
      </c>
      <c r="D16114" s="22" t="s">
        <v>7</v>
      </c>
      <c r="E16114" s="22" t="s">
        <v>15</v>
      </c>
      <c r="F16114" s="22" t="s">
        <v>24</v>
      </c>
      <c r="G16114" s="1">
        <v>269122.96000000002</v>
      </c>
    </row>
    <row r="16115" spans="2:7">
      <c r="B16115" s="22" t="s">
        <v>291</v>
      </c>
      <c r="C16115" s="22" t="s">
        <v>7</v>
      </c>
      <c r="D16115" s="22" t="s">
        <v>7</v>
      </c>
      <c r="E16115" s="22" t="s">
        <v>15</v>
      </c>
      <c r="F16115" s="22" t="s">
        <v>25</v>
      </c>
      <c r="G16115" s="1">
        <v>398964.45</v>
      </c>
    </row>
    <row r="16116" spans="2:7">
      <c r="B16116" s="22" t="s">
        <v>291</v>
      </c>
      <c r="C16116" s="22" t="s">
        <v>7</v>
      </c>
      <c r="D16116" s="22" t="s">
        <v>7</v>
      </c>
      <c r="E16116" s="22" t="s">
        <v>15</v>
      </c>
      <c r="F16116" s="22" t="s">
        <v>26</v>
      </c>
      <c r="G16116" s="1">
        <v>1913641.77</v>
      </c>
    </row>
    <row r="16117" spans="2:7">
      <c r="B16117" s="22" t="s">
        <v>291</v>
      </c>
      <c r="C16117" s="22" t="s">
        <v>7</v>
      </c>
      <c r="D16117" s="22" t="s">
        <v>7</v>
      </c>
      <c r="E16117" s="22" t="s">
        <v>28</v>
      </c>
      <c r="F16117" s="22" t="s">
        <v>29</v>
      </c>
      <c r="G16117" s="1">
        <v>1696946.38</v>
      </c>
    </row>
    <row r="16118" spans="2:7">
      <c r="B16118" s="22" t="s">
        <v>291</v>
      </c>
      <c r="C16118" s="22" t="s">
        <v>7</v>
      </c>
      <c r="D16118" s="22" t="s">
        <v>7</v>
      </c>
      <c r="E16118" s="22" t="s">
        <v>28</v>
      </c>
      <c r="F16118" s="22" t="s">
        <v>31</v>
      </c>
      <c r="G16118" s="1">
        <v>448152.41</v>
      </c>
    </row>
    <row r="16119" spans="2:7">
      <c r="B16119" s="22" t="s">
        <v>291</v>
      </c>
      <c r="C16119" s="22" t="s">
        <v>7</v>
      </c>
      <c r="D16119" s="22" t="s">
        <v>7</v>
      </c>
      <c r="E16119" s="22" t="s">
        <v>28</v>
      </c>
      <c r="F16119" s="22" t="s">
        <v>32</v>
      </c>
      <c r="G16119" s="1">
        <v>191973.45</v>
      </c>
    </row>
    <row r="16120" spans="2:7">
      <c r="B16120" s="22" t="s">
        <v>291</v>
      </c>
      <c r="C16120" s="22" t="s">
        <v>7</v>
      </c>
      <c r="D16120" s="22" t="s">
        <v>7</v>
      </c>
      <c r="E16120" s="22" t="s">
        <v>28</v>
      </c>
      <c r="F16120" s="22" t="s">
        <v>33</v>
      </c>
      <c r="G16120" s="1">
        <v>1171670.52</v>
      </c>
    </row>
    <row r="16121" spans="2:7">
      <c r="B16121" s="22" t="s">
        <v>291</v>
      </c>
      <c r="C16121" s="22" t="s">
        <v>7</v>
      </c>
      <c r="D16121" s="22" t="s">
        <v>7</v>
      </c>
      <c r="E16121" s="22" t="s">
        <v>34</v>
      </c>
      <c r="F16121" s="22" t="s">
        <v>35</v>
      </c>
      <c r="G16121" s="1">
        <v>29568.880000000001</v>
      </c>
    </row>
    <row r="16122" spans="2:7">
      <c r="B16122" s="22" t="s">
        <v>291</v>
      </c>
      <c r="C16122" s="22" t="s">
        <v>7</v>
      </c>
      <c r="D16122" s="22" t="s">
        <v>7</v>
      </c>
      <c r="E16122" s="22" t="s">
        <v>34</v>
      </c>
      <c r="F16122" s="22" t="s">
        <v>37</v>
      </c>
      <c r="G16122" s="1">
        <v>1542990.69</v>
      </c>
    </row>
    <row r="16123" spans="2:7">
      <c r="B16123" s="22" t="s">
        <v>291</v>
      </c>
      <c r="C16123" s="22" t="s">
        <v>7</v>
      </c>
      <c r="D16123" s="22" t="s">
        <v>7</v>
      </c>
      <c r="E16123" s="22" t="s">
        <v>34</v>
      </c>
      <c r="F16123" s="22" t="s">
        <v>73</v>
      </c>
      <c r="G16123" s="1">
        <v>27430.5</v>
      </c>
    </row>
    <row r="16124" spans="2:7">
      <c r="B16124" s="22" t="s">
        <v>291</v>
      </c>
      <c r="C16124" s="22" t="s">
        <v>7</v>
      </c>
      <c r="D16124" s="22" t="s">
        <v>7</v>
      </c>
      <c r="E16124" s="22" t="s">
        <v>34</v>
      </c>
      <c r="F16124" s="22" t="s">
        <v>38</v>
      </c>
      <c r="G16124" s="1">
        <v>158137.96</v>
      </c>
    </row>
    <row r="16125" spans="2:7">
      <c r="B16125" s="22" t="s">
        <v>291</v>
      </c>
      <c r="C16125" s="22" t="s">
        <v>7</v>
      </c>
      <c r="D16125" s="22" t="s">
        <v>7</v>
      </c>
      <c r="E16125" s="22" t="s">
        <v>34</v>
      </c>
      <c r="F16125" s="22" t="s">
        <v>39</v>
      </c>
      <c r="G16125" s="1">
        <v>188235.01</v>
      </c>
    </row>
    <row r="16126" spans="2:7">
      <c r="B16126" s="22" t="s">
        <v>291</v>
      </c>
      <c r="C16126" s="22" t="s">
        <v>7</v>
      </c>
      <c r="D16126" s="22" t="s">
        <v>7</v>
      </c>
      <c r="E16126" s="22" t="s">
        <v>34</v>
      </c>
      <c r="F16126" s="22" t="s">
        <v>42</v>
      </c>
      <c r="G16126" s="1">
        <v>26806.639999999999</v>
      </c>
    </row>
    <row r="16127" spans="2:7">
      <c r="B16127" s="22" t="s">
        <v>291</v>
      </c>
      <c r="C16127" s="22" t="s">
        <v>7</v>
      </c>
      <c r="D16127" s="22" t="s">
        <v>7</v>
      </c>
      <c r="E16127" s="22" t="s">
        <v>34</v>
      </c>
      <c r="F16127" s="22" t="s">
        <v>46</v>
      </c>
      <c r="G16127" s="1">
        <v>25406.83</v>
      </c>
    </row>
    <row r="16128" spans="2:7">
      <c r="B16128" s="22" t="s">
        <v>291</v>
      </c>
      <c r="C16128" s="22" t="s">
        <v>7</v>
      </c>
      <c r="D16128" s="22" t="s">
        <v>7</v>
      </c>
      <c r="E16128" s="22" t="s">
        <v>34</v>
      </c>
      <c r="F16128" s="22" t="s">
        <v>47</v>
      </c>
      <c r="G16128" s="1">
        <v>714604.39</v>
      </c>
    </row>
    <row r="16129" spans="2:7">
      <c r="B16129" s="22" t="s">
        <v>291</v>
      </c>
      <c r="C16129" s="22" t="s">
        <v>7</v>
      </c>
      <c r="D16129" s="22" t="s">
        <v>7</v>
      </c>
      <c r="E16129" s="22" t="s">
        <v>34</v>
      </c>
      <c r="F16129" s="22" t="s">
        <v>48</v>
      </c>
      <c r="G16129" s="1">
        <v>620548.14</v>
      </c>
    </row>
    <row r="16130" spans="2:7">
      <c r="B16130" s="22" t="s">
        <v>291</v>
      </c>
      <c r="C16130" s="22" t="s">
        <v>7</v>
      </c>
      <c r="D16130" s="22" t="s">
        <v>7</v>
      </c>
      <c r="E16130" s="22" t="s">
        <v>34</v>
      </c>
      <c r="F16130" s="22" t="s">
        <v>75</v>
      </c>
      <c r="G16130" s="1">
        <v>18195.900000000001</v>
      </c>
    </row>
    <row r="16131" spans="2:7">
      <c r="B16131" s="22" t="s">
        <v>291</v>
      </c>
      <c r="C16131" s="22" t="s">
        <v>7</v>
      </c>
      <c r="D16131" s="22" t="s">
        <v>7</v>
      </c>
      <c r="E16131" s="22" t="s">
        <v>34</v>
      </c>
      <c r="F16131" s="22" t="s">
        <v>88</v>
      </c>
      <c r="G16131" s="1">
        <v>6170.46</v>
      </c>
    </row>
    <row r="16132" spans="2:7">
      <c r="B16132" s="22" t="s">
        <v>291</v>
      </c>
      <c r="C16132" s="22" t="s">
        <v>7</v>
      </c>
      <c r="D16132" s="22" t="s">
        <v>7</v>
      </c>
      <c r="E16132" s="22" t="s">
        <v>34</v>
      </c>
      <c r="F16132" s="22" t="s">
        <v>66</v>
      </c>
      <c r="G16132" s="1">
        <v>44650.6</v>
      </c>
    </row>
    <row r="16133" spans="2:7">
      <c r="B16133" s="22" t="s">
        <v>291</v>
      </c>
      <c r="C16133" s="22" t="s">
        <v>7</v>
      </c>
      <c r="D16133" s="22" t="s">
        <v>7</v>
      </c>
      <c r="E16133" s="22" t="s">
        <v>34</v>
      </c>
      <c r="F16133" s="22" t="s">
        <v>50</v>
      </c>
      <c r="G16133" s="1">
        <v>68682.42</v>
      </c>
    </row>
    <row r="16134" spans="2:7">
      <c r="B16134" s="22" t="s">
        <v>291</v>
      </c>
      <c r="C16134" s="22" t="s">
        <v>7</v>
      </c>
      <c r="D16134" s="22" t="s">
        <v>7</v>
      </c>
      <c r="E16134" s="22" t="s">
        <v>34</v>
      </c>
      <c r="F16134" s="22" t="s">
        <v>51</v>
      </c>
      <c r="G16134" s="1">
        <v>4483.72</v>
      </c>
    </row>
    <row r="16135" spans="2:7">
      <c r="B16135" s="22" t="s">
        <v>291</v>
      </c>
      <c r="C16135" s="22" t="s">
        <v>7</v>
      </c>
      <c r="D16135" s="22" t="s">
        <v>7</v>
      </c>
      <c r="E16135" s="22" t="s">
        <v>34</v>
      </c>
      <c r="F16135" s="22" t="s">
        <v>52</v>
      </c>
      <c r="G16135" s="1">
        <v>2184.81</v>
      </c>
    </row>
    <row r="16136" spans="2:7">
      <c r="B16136" s="22" t="s">
        <v>291</v>
      </c>
      <c r="C16136" s="22" t="s">
        <v>7</v>
      </c>
      <c r="D16136" s="22" t="s">
        <v>7</v>
      </c>
      <c r="E16136" s="22" t="s">
        <v>34</v>
      </c>
      <c r="F16136" s="22" t="s">
        <v>58</v>
      </c>
      <c r="G16136" s="1">
        <v>43855.33</v>
      </c>
    </row>
    <row r="16137" spans="2:7">
      <c r="B16137" s="22" t="s">
        <v>291</v>
      </c>
      <c r="C16137" s="22" t="s">
        <v>7</v>
      </c>
      <c r="D16137" s="22" t="s">
        <v>7</v>
      </c>
      <c r="E16137" s="22" t="s">
        <v>59</v>
      </c>
      <c r="F16137" s="22" t="s">
        <v>55</v>
      </c>
      <c r="G16137" s="1">
        <v>20213.900000000001</v>
      </c>
    </row>
    <row r="16138" spans="2:7">
      <c r="B16138" s="22" t="s">
        <v>291</v>
      </c>
      <c r="C16138" s="22" t="s">
        <v>7</v>
      </c>
      <c r="D16138" s="22" t="s">
        <v>7</v>
      </c>
      <c r="E16138" s="22" t="s">
        <v>60</v>
      </c>
      <c r="F16138" s="22" t="s">
        <v>79</v>
      </c>
      <c r="G16138" s="1">
        <v>24845.21</v>
      </c>
    </row>
    <row r="16139" spans="2:7">
      <c r="B16139" s="22" t="s">
        <v>291</v>
      </c>
      <c r="C16139" s="22" t="s">
        <v>7</v>
      </c>
      <c r="D16139" s="22" t="s">
        <v>7</v>
      </c>
      <c r="E16139" s="22" t="s">
        <v>60</v>
      </c>
      <c r="F16139" s="22" t="s">
        <v>61</v>
      </c>
      <c r="G16139" s="1">
        <v>216005.78</v>
      </c>
    </row>
    <row r="16140" spans="2:7">
      <c r="B16140" s="22" t="s">
        <v>292</v>
      </c>
      <c r="C16140" s="22" t="s">
        <v>7</v>
      </c>
      <c r="D16140" s="22" t="s">
        <v>5</v>
      </c>
      <c r="E16140" s="22" t="s">
        <v>5</v>
      </c>
      <c r="F16140" s="22" t="s">
        <v>6</v>
      </c>
      <c r="G16140" s="1">
        <v>107717.18</v>
      </c>
    </row>
    <row r="16141" spans="2:7">
      <c r="B16141" s="22" t="s">
        <v>292</v>
      </c>
      <c r="C16141" s="22" t="s">
        <v>7</v>
      </c>
      <c r="D16141" s="22" t="s">
        <v>5</v>
      </c>
      <c r="E16141" s="22" t="s">
        <v>7</v>
      </c>
      <c r="F16141" s="22" t="s">
        <v>6</v>
      </c>
      <c r="G16141" s="1">
        <v>-368655.72</v>
      </c>
    </row>
    <row r="16142" spans="2:7">
      <c r="B16142" s="22" t="s">
        <v>292</v>
      </c>
      <c r="C16142" s="22" t="s">
        <v>7</v>
      </c>
      <c r="D16142" s="22" t="s">
        <v>5</v>
      </c>
      <c r="E16142" s="22" t="s">
        <v>8</v>
      </c>
      <c r="F16142" s="22" t="s">
        <v>9</v>
      </c>
      <c r="G16142" s="1">
        <v>50986651.829999998</v>
      </c>
    </row>
    <row r="16143" spans="2:7">
      <c r="B16143" s="22" t="s">
        <v>292</v>
      </c>
      <c r="C16143" s="22" t="s">
        <v>7</v>
      </c>
      <c r="D16143" s="22" t="s">
        <v>5</v>
      </c>
      <c r="E16143" s="22" t="s">
        <v>8</v>
      </c>
      <c r="F16143" s="22" t="s">
        <v>10</v>
      </c>
      <c r="G16143" s="1">
        <v>966536.08</v>
      </c>
    </row>
    <row r="16144" spans="2:7">
      <c r="B16144" s="22" t="s">
        <v>292</v>
      </c>
      <c r="C16144" s="22" t="s">
        <v>7</v>
      </c>
      <c r="D16144" s="22" t="s">
        <v>5</v>
      </c>
      <c r="E16144" s="22" t="s">
        <v>8</v>
      </c>
      <c r="F16144" s="22" t="s">
        <v>11</v>
      </c>
      <c r="G16144" s="1">
        <v>214590.92</v>
      </c>
    </row>
    <row r="16145" spans="2:7">
      <c r="B16145" s="22" t="s">
        <v>292</v>
      </c>
      <c r="C16145" s="22" t="s">
        <v>7</v>
      </c>
      <c r="D16145" s="22" t="s">
        <v>5</v>
      </c>
      <c r="E16145" s="22" t="s">
        <v>8</v>
      </c>
      <c r="F16145" s="22" t="s">
        <v>12</v>
      </c>
      <c r="G16145" s="1">
        <v>455891</v>
      </c>
    </row>
    <row r="16146" spans="2:7">
      <c r="B16146" s="22" t="s">
        <v>292</v>
      </c>
      <c r="C16146" s="22" t="s">
        <v>7</v>
      </c>
      <c r="D16146" s="22" t="s">
        <v>5</v>
      </c>
      <c r="E16146" s="22" t="s">
        <v>8</v>
      </c>
      <c r="F16146" s="22" t="s">
        <v>13</v>
      </c>
      <c r="G16146" s="1">
        <v>516570.73</v>
      </c>
    </row>
    <row r="16147" spans="2:7">
      <c r="B16147" s="22" t="s">
        <v>292</v>
      </c>
      <c r="C16147" s="22" t="s">
        <v>7</v>
      </c>
      <c r="D16147" s="22" t="s">
        <v>5</v>
      </c>
      <c r="E16147" s="22" t="s">
        <v>8</v>
      </c>
      <c r="F16147" s="22" t="s">
        <v>70</v>
      </c>
      <c r="G16147" s="1">
        <v>413652</v>
      </c>
    </row>
    <row r="16148" spans="2:7">
      <c r="B16148" s="22" t="s">
        <v>292</v>
      </c>
      <c r="C16148" s="22" t="s">
        <v>7</v>
      </c>
      <c r="D16148" s="22" t="s">
        <v>5</v>
      </c>
      <c r="E16148" s="22" t="s">
        <v>14</v>
      </c>
      <c r="F16148" s="22" t="s">
        <v>9</v>
      </c>
      <c r="G16148" s="1">
        <v>13731260.51</v>
      </c>
    </row>
    <row r="16149" spans="2:7">
      <c r="B16149" s="22" t="s">
        <v>292</v>
      </c>
      <c r="C16149" s="22" t="s">
        <v>7</v>
      </c>
      <c r="D16149" s="22" t="s">
        <v>5</v>
      </c>
      <c r="E16149" s="22" t="s">
        <v>14</v>
      </c>
      <c r="F16149" s="22" t="s">
        <v>10</v>
      </c>
      <c r="G16149" s="1">
        <v>407198.13</v>
      </c>
    </row>
    <row r="16150" spans="2:7">
      <c r="B16150" s="22" t="s">
        <v>292</v>
      </c>
      <c r="C16150" s="22" t="s">
        <v>7</v>
      </c>
      <c r="D16150" s="22" t="s">
        <v>5</v>
      </c>
      <c r="E16150" s="22" t="s">
        <v>14</v>
      </c>
      <c r="F16150" s="22" t="s">
        <v>11</v>
      </c>
      <c r="G16150" s="1">
        <v>334493.84000000003</v>
      </c>
    </row>
    <row r="16151" spans="2:7">
      <c r="B16151" s="22" t="s">
        <v>292</v>
      </c>
      <c r="C16151" s="22" t="s">
        <v>7</v>
      </c>
      <c r="D16151" s="22" t="s">
        <v>5</v>
      </c>
      <c r="E16151" s="22" t="s">
        <v>14</v>
      </c>
      <c r="F16151" s="22" t="s">
        <v>12</v>
      </c>
      <c r="G16151" s="1">
        <v>35811.550000000003</v>
      </c>
    </row>
    <row r="16152" spans="2:7">
      <c r="B16152" s="22" t="s">
        <v>292</v>
      </c>
      <c r="C16152" s="22" t="s">
        <v>7</v>
      </c>
      <c r="D16152" s="22" t="s">
        <v>5</v>
      </c>
      <c r="E16152" s="22" t="s">
        <v>14</v>
      </c>
      <c r="F16152" s="22" t="s">
        <v>13</v>
      </c>
      <c r="G16152" s="1">
        <v>155479.93</v>
      </c>
    </row>
    <row r="16153" spans="2:7">
      <c r="B16153" s="22" t="s">
        <v>292</v>
      </c>
      <c r="C16153" s="22" t="s">
        <v>7</v>
      </c>
      <c r="D16153" s="22" t="s">
        <v>5</v>
      </c>
      <c r="E16153" s="22" t="s">
        <v>15</v>
      </c>
      <c r="F16153" s="22" t="s">
        <v>16</v>
      </c>
      <c r="G16153" s="1">
        <v>142682.57</v>
      </c>
    </row>
    <row r="16154" spans="2:7">
      <c r="B16154" s="22" t="s">
        <v>292</v>
      </c>
      <c r="C16154" s="22" t="s">
        <v>7</v>
      </c>
      <c r="D16154" s="22" t="s">
        <v>5</v>
      </c>
      <c r="E16154" s="22" t="s">
        <v>15</v>
      </c>
      <c r="F16154" s="22" t="s">
        <v>71</v>
      </c>
      <c r="G16154" s="1">
        <v>20310.650000000001</v>
      </c>
    </row>
    <row r="16155" spans="2:7">
      <c r="B16155" s="22" t="s">
        <v>292</v>
      </c>
      <c r="C16155" s="22" t="s">
        <v>7</v>
      </c>
      <c r="D16155" s="22" t="s">
        <v>5</v>
      </c>
      <c r="E16155" s="22" t="s">
        <v>15</v>
      </c>
      <c r="F16155" s="22" t="s">
        <v>17</v>
      </c>
      <c r="G16155" s="1">
        <v>4006668.61</v>
      </c>
    </row>
    <row r="16156" spans="2:7">
      <c r="B16156" s="22" t="s">
        <v>292</v>
      </c>
      <c r="C16156" s="22" t="s">
        <v>7</v>
      </c>
      <c r="D16156" s="22" t="s">
        <v>5</v>
      </c>
      <c r="E16156" s="22" t="s">
        <v>15</v>
      </c>
      <c r="F16156" s="22" t="s">
        <v>18</v>
      </c>
      <c r="G16156" s="1">
        <v>1168462.71</v>
      </c>
    </row>
    <row r="16157" spans="2:7">
      <c r="B16157" s="22" t="s">
        <v>292</v>
      </c>
      <c r="C16157" s="22" t="s">
        <v>7</v>
      </c>
      <c r="D16157" s="22" t="s">
        <v>5</v>
      </c>
      <c r="E16157" s="22" t="s">
        <v>15</v>
      </c>
      <c r="F16157" s="22" t="s">
        <v>19</v>
      </c>
      <c r="G16157" s="1">
        <v>7999852.9199999999</v>
      </c>
    </row>
    <row r="16158" spans="2:7">
      <c r="B16158" s="22" t="s">
        <v>292</v>
      </c>
      <c r="C16158" s="22" t="s">
        <v>7</v>
      </c>
      <c r="D16158" s="22" t="s">
        <v>5</v>
      </c>
      <c r="E16158" s="22" t="s">
        <v>15</v>
      </c>
      <c r="F16158" s="22" t="s">
        <v>20</v>
      </c>
      <c r="G16158" s="1">
        <v>1812068.84</v>
      </c>
    </row>
    <row r="16159" spans="2:7">
      <c r="B16159" s="22" t="s">
        <v>292</v>
      </c>
      <c r="C16159" s="22" t="s">
        <v>7</v>
      </c>
      <c r="D16159" s="22" t="s">
        <v>5</v>
      </c>
      <c r="E16159" s="22" t="s">
        <v>15</v>
      </c>
      <c r="F16159" s="22" t="s">
        <v>21</v>
      </c>
      <c r="G16159" s="1">
        <v>3.82</v>
      </c>
    </row>
    <row r="16160" spans="2:7">
      <c r="B16160" s="22" t="s">
        <v>292</v>
      </c>
      <c r="C16160" s="22" t="s">
        <v>7</v>
      </c>
      <c r="D16160" s="22" t="s">
        <v>5</v>
      </c>
      <c r="E16160" s="22" t="s">
        <v>15</v>
      </c>
      <c r="F16160" s="22" t="s">
        <v>22</v>
      </c>
      <c r="G16160" s="1">
        <v>3.91</v>
      </c>
    </row>
    <row r="16161" spans="2:7">
      <c r="B16161" s="22" t="s">
        <v>292</v>
      </c>
      <c r="C16161" s="22" t="s">
        <v>7</v>
      </c>
      <c r="D16161" s="22" t="s">
        <v>5</v>
      </c>
      <c r="E16161" s="22" t="s">
        <v>15</v>
      </c>
      <c r="F16161" s="22" t="s">
        <v>23</v>
      </c>
      <c r="G16161" s="1">
        <v>226000.55</v>
      </c>
    </row>
    <row r="16162" spans="2:7">
      <c r="B16162" s="22" t="s">
        <v>292</v>
      </c>
      <c r="C16162" s="22" t="s">
        <v>7</v>
      </c>
      <c r="D16162" s="22" t="s">
        <v>5</v>
      </c>
      <c r="E16162" s="22" t="s">
        <v>15</v>
      </c>
      <c r="F16162" s="22" t="s">
        <v>24</v>
      </c>
      <c r="G16162" s="1">
        <v>348978.89</v>
      </c>
    </row>
    <row r="16163" spans="2:7">
      <c r="B16163" s="22" t="s">
        <v>292</v>
      </c>
      <c r="C16163" s="22" t="s">
        <v>7</v>
      </c>
      <c r="D16163" s="22" t="s">
        <v>5</v>
      </c>
      <c r="E16163" s="22" t="s">
        <v>15</v>
      </c>
      <c r="F16163" s="22" t="s">
        <v>25</v>
      </c>
      <c r="G16163" s="1">
        <v>6837240.4299999997</v>
      </c>
    </row>
    <row r="16164" spans="2:7">
      <c r="B16164" s="22" t="s">
        <v>292</v>
      </c>
      <c r="C16164" s="22" t="s">
        <v>7</v>
      </c>
      <c r="D16164" s="22" t="s">
        <v>5</v>
      </c>
      <c r="E16164" s="22" t="s">
        <v>15</v>
      </c>
      <c r="F16164" s="22" t="s">
        <v>26</v>
      </c>
      <c r="G16164" s="1">
        <v>3826620.2</v>
      </c>
    </row>
    <row r="16165" spans="2:7">
      <c r="B16165" s="22" t="s">
        <v>292</v>
      </c>
      <c r="C16165" s="22" t="s">
        <v>7</v>
      </c>
      <c r="D16165" s="22" t="s">
        <v>5</v>
      </c>
      <c r="E16165" s="22" t="s">
        <v>15</v>
      </c>
      <c r="F16165" s="22" t="s">
        <v>27</v>
      </c>
      <c r="G16165" s="1">
        <v>88429.24</v>
      </c>
    </row>
    <row r="16166" spans="2:7">
      <c r="B16166" s="22" t="s">
        <v>292</v>
      </c>
      <c r="C16166" s="22" t="s">
        <v>7</v>
      </c>
      <c r="D16166" s="22" t="s">
        <v>5</v>
      </c>
      <c r="E16166" s="22" t="s">
        <v>15</v>
      </c>
      <c r="F16166" s="22" t="s">
        <v>72</v>
      </c>
      <c r="G16166" s="1">
        <v>29278.44</v>
      </c>
    </row>
    <row r="16167" spans="2:7">
      <c r="B16167" s="22" t="s">
        <v>292</v>
      </c>
      <c r="C16167" s="22" t="s">
        <v>7</v>
      </c>
      <c r="D16167" s="22" t="s">
        <v>5</v>
      </c>
      <c r="E16167" s="22" t="s">
        <v>28</v>
      </c>
      <c r="F16167" s="22" t="s">
        <v>29</v>
      </c>
      <c r="G16167" s="1">
        <v>1611161.41</v>
      </c>
    </row>
    <row r="16168" spans="2:7">
      <c r="B16168" s="22" t="s">
        <v>292</v>
      </c>
      <c r="C16168" s="22" t="s">
        <v>7</v>
      </c>
      <c r="D16168" s="22" t="s">
        <v>5</v>
      </c>
      <c r="E16168" s="22" t="s">
        <v>28</v>
      </c>
      <c r="F16168" s="22" t="s">
        <v>30</v>
      </c>
      <c r="G16168" s="1">
        <v>397697.02</v>
      </c>
    </row>
    <row r="16169" spans="2:7">
      <c r="B16169" s="22" t="s">
        <v>292</v>
      </c>
      <c r="C16169" s="22" t="s">
        <v>7</v>
      </c>
      <c r="D16169" s="22" t="s">
        <v>5</v>
      </c>
      <c r="E16169" s="22" t="s">
        <v>28</v>
      </c>
      <c r="F16169" s="22" t="s">
        <v>32</v>
      </c>
      <c r="G16169" s="1">
        <v>80858.399999999994</v>
      </c>
    </row>
    <row r="16170" spans="2:7">
      <c r="B16170" s="22" t="s">
        <v>292</v>
      </c>
      <c r="C16170" s="22" t="s">
        <v>7</v>
      </c>
      <c r="D16170" s="22" t="s">
        <v>5</v>
      </c>
      <c r="E16170" s="22" t="s">
        <v>28</v>
      </c>
      <c r="F16170" s="22" t="s">
        <v>33</v>
      </c>
      <c r="G16170" s="1">
        <v>2844148.44</v>
      </c>
    </row>
    <row r="16171" spans="2:7">
      <c r="B16171" s="22" t="s">
        <v>292</v>
      </c>
      <c r="C16171" s="22" t="s">
        <v>7</v>
      </c>
      <c r="D16171" s="22" t="s">
        <v>5</v>
      </c>
      <c r="E16171" s="22" t="s">
        <v>34</v>
      </c>
      <c r="F16171" s="22" t="s">
        <v>35</v>
      </c>
      <c r="G16171" s="1">
        <v>269491.82</v>
      </c>
    </row>
    <row r="16172" spans="2:7">
      <c r="B16172" s="22" t="s">
        <v>292</v>
      </c>
      <c r="C16172" s="22" t="s">
        <v>7</v>
      </c>
      <c r="D16172" s="22" t="s">
        <v>5</v>
      </c>
      <c r="E16172" s="22" t="s">
        <v>34</v>
      </c>
      <c r="F16172" s="22" t="s">
        <v>36</v>
      </c>
      <c r="G16172" s="1">
        <v>120233</v>
      </c>
    </row>
    <row r="16173" spans="2:7">
      <c r="B16173" s="22" t="s">
        <v>292</v>
      </c>
      <c r="C16173" s="22" t="s">
        <v>7</v>
      </c>
      <c r="D16173" s="22" t="s">
        <v>5</v>
      </c>
      <c r="E16173" s="22" t="s">
        <v>34</v>
      </c>
      <c r="F16173" s="22" t="s">
        <v>37</v>
      </c>
      <c r="G16173" s="1">
        <v>1770825.17</v>
      </c>
    </row>
    <row r="16174" spans="2:7">
      <c r="B16174" s="22" t="s">
        <v>292</v>
      </c>
      <c r="C16174" s="22" t="s">
        <v>7</v>
      </c>
      <c r="D16174" s="22" t="s">
        <v>5</v>
      </c>
      <c r="E16174" s="22" t="s">
        <v>34</v>
      </c>
      <c r="F16174" s="22" t="s">
        <v>64</v>
      </c>
      <c r="G16174" s="1">
        <v>147469.13</v>
      </c>
    </row>
    <row r="16175" spans="2:7">
      <c r="B16175" s="22" t="s">
        <v>292</v>
      </c>
      <c r="C16175" s="22" t="s">
        <v>7</v>
      </c>
      <c r="D16175" s="22" t="s">
        <v>5</v>
      </c>
      <c r="E16175" s="22" t="s">
        <v>34</v>
      </c>
      <c r="F16175" s="22" t="s">
        <v>73</v>
      </c>
      <c r="G16175" s="1">
        <v>31720.799999999999</v>
      </c>
    </row>
    <row r="16176" spans="2:7">
      <c r="B16176" s="22" t="s">
        <v>292</v>
      </c>
      <c r="C16176" s="22" t="s">
        <v>7</v>
      </c>
      <c r="D16176" s="22" t="s">
        <v>5</v>
      </c>
      <c r="E16176" s="22" t="s">
        <v>34</v>
      </c>
      <c r="F16176" s="22" t="s">
        <v>38</v>
      </c>
      <c r="G16176" s="1">
        <v>196115.23</v>
      </c>
    </row>
    <row r="16177" spans="2:7">
      <c r="B16177" s="22" t="s">
        <v>292</v>
      </c>
      <c r="C16177" s="22" t="s">
        <v>7</v>
      </c>
      <c r="D16177" s="22" t="s">
        <v>5</v>
      </c>
      <c r="E16177" s="22" t="s">
        <v>34</v>
      </c>
      <c r="F16177" s="22" t="s">
        <v>39</v>
      </c>
      <c r="G16177" s="1">
        <v>322162.26</v>
      </c>
    </row>
    <row r="16178" spans="2:7">
      <c r="B16178" s="22" t="s">
        <v>292</v>
      </c>
      <c r="C16178" s="22" t="s">
        <v>7</v>
      </c>
      <c r="D16178" s="22" t="s">
        <v>5</v>
      </c>
      <c r="E16178" s="22" t="s">
        <v>34</v>
      </c>
      <c r="F16178" s="22" t="s">
        <v>40</v>
      </c>
      <c r="G16178" s="1">
        <v>26132.5</v>
      </c>
    </row>
    <row r="16179" spans="2:7">
      <c r="B16179" s="22" t="s">
        <v>292</v>
      </c>
      <c r="C16179" s="22" t="s">
        <v>7</v>
      </c>
      <c r="D16179" s="22" t="s">
        <v>5</v>
      </c>
      <c r="E16179" s="22" t="s">
        <v>34</v>
      </c>
      <c r="F16179" s="22" t="s">
        <v>41</v>
      </c>
      <c r="G16179" s="1">
        <v>38852.81</v>
      </c>
    </row>
    <row r="16180" spans="2:7">
      <c r="B16180" s="22" t="s">
        <v>292</v>
      </c>
      <c r="C16180" s="22" t="s">
        <v>7</v>
      </c>
      <c r="D16180" s="22" t="s">
        <v>5</v>
      </c>
      <c r="E16180" s="22" t="s">
        <v>34</v>
      </c>
      <c r="F16180" s="22" t="s">
        <v>65</v>
      </c>
      <c r="G16180" s="1">
        <v>10844.99</v>
      </c>
    </row>
    <row r="16181" spans="2:7">
      <c r="B16181" s="22" t="s">
        <v>292</v>
      </c>
      <c r="C16181" s="22" t="s">
        <v>7</v>
      </c>
      <c r="D16181" s="22" t="s">
        <v>5</v>
      </c>
      <c r="E16181" s="22" t="s">
        <v>34</v>
      </c>
      <c r="F16181" s="22" t="s">
        <v>42</v>
      </c>
      <c r="G16181" s="1">
        <v>28256.080000000002</v>
      </c>
    </row>
    <row r="16182" spans="2:7">
      <c r="B16182" s="22" t="s">
        <v>292</v>
      </c>
      <c r="C16182" s="22" t="s">
        <v>7</v>
      </c>
      <c r="D16182" s="22" t="s">
        <v>5</v>
      </c>
      <c r="E16182" s="22" t="s">
        <v>34</v>
      </c>
      <c r="F16182" s="22" t="s">
        <v>43</v>
      </c>
      <c r="G16182" s="1">
        <v>306644.07</v>
      </c>
    </row>
    <row r="16183" spans="2:7">
      <c r="B16183" s="22" t="s">
        <v>292</v>
      </c>
      <c r="C16183" s="22" t="s">
        <v>7</v>
      </c>
      <c r="D16183" s="22" t="s">
        <v>5</v>
      </c>
      <c r="E16183" s="22" t="s">
        <v>34</v>
      </c>
      <c r="F16183" s="22" t="s">
        <v>45</v>
      </c>
      <c r="G16183" s="1">
        <v>455684.9</v>
      </c>
    </row>
    <row r="16184" spans="2:7">
      <c r="B16184" s="22" t="s">
        <v>292</v>
      </c>
      <c r="C16184" s="22" t="s">
        <v>7</v>
      </c>
      <c r="D16184" s="22" t="s">
        <v>5</v>
      </c>
      <c r="E16184" s="22" t="s">
        <v>34</v>
      </c>
      <c r="F16184" s="22" t="s">
        <v>46</v>
      </c>
      <c r="G16184" s="1">
        <v>127566.84</v>
      </c>
    </row>
    <row r="16185" spans="2:7">
      <c r="B16185" s="22" t="s">
        <v>292</v>
      </c>
      <c r="C16185" s="22" t="s">
        <v>7</v>
      </c>
      <c r="D16185" s="22" t="s">
        <v>5</v>
      </c>
      <c r="E16185" s="22" t="s">
        <v>34</v>
      </c>
      <c r="F16185" s="22" t="s">
        <v>47</v>
      </c>
      <c r="G16185" s="1">
        <v>630405.13</v>
      </c>
    </row>
    <row r="16186" spans="2:7">
      <c r="B16186" s="22" t="s">
        <v>292</v>
      </c>
      <c r="C16186" s="22" t="s">
        <v>7</v>
      </c>
      <c r="D16186" s="22" t="s">
        <v>5</v>
      </c>
      <c r="E16186" s="22" t="s">
        <v>34</v>
      </c>
      <c r="F16186" s="22" t="s">
        <v>48</v>
      </c>
      <c r="G16186" s="1">
        <v>138949.79999999999</v>
      </c>
    </row>
    <row r="16187" spans="2:7">
      <c r="B16187" s="22" t="s">
        <v>292</v>
      </c>
      <c r="C16187" s="22" t="s">
        <v>7</v>
      </c>
      <c r="D16187" s="22" t="s">
        <v>5</v>
      </c>
      <c r="E16187" s="22" t="s">
        <v>34</v>
      </c>
      <c r="F16187" s="22" t="s">
        <v>74</v>
      </c>
      <c r="G16187" s="1">
        <v>58432.98</v>
      </c>
    </row>
    <row r="16188" spans="2:7">
      <c r="B16188" s="22" t="s">
        <v>292</v>
      </c>
      <c r="C16188" s="22" t="s">
        <v>7</v>
      </c>
      <c r="D16188" s="22" t="s">
        <v>5</v>
      </c>
      <c r="E16188" s="22" t="s">
        <v>34</v>
      </c>
      <c r="F16188" s="22" t="s">
        <v>75</v>
      </c>
      <c r="G16188" s="1">
        <v>127377.07</v>
      </c>
    </row>
    <row r="16189" spans="2:7">
      <c r="B16189" s="22" t="s">
        <v>292</v>
      </c>
      <c r="C16189" s="22" t="s">
        <v>7</v>
      </c>
      <c r="D16189" s="22" t="s">
        <v>5</v>
      </c>
      <c r="E16189" s="22" t="s">
        <v>34</v>
      </c>
      <c r="F16189" s="22" t="s">
        <v>85</v>
      </c>
      <c r="G16189" s="1">
        <v>29396.95</v>
      </c>
    </row>
    <row r="16190" spans="2:7">
      <c r="B16190" s="22" t="s">
        <v>292</v>
      </c>
      <c r="C16190" s="22" t="s">
        <v>7</v>
      </c>
      <c r="D16190" s="22" t="s">
        <v>5</v>
      </c>
      <c r="E16190" s="22" t="s">
        <v>34</v>
      </c>
      <c r="F16190" s="22" t="s">
        <v>49</v>
      </c>
      <c r="G16190" s="1">
        <v>1154179</v>
      </c>
    </row>
    <row r="16191" spans="2:7">
      <c r="B16191" s="22" t="s">
        <v>292</v>
      </c>
      <c r="C16191" s="22" t="s">
        <v>7</v>
      </c>
      <c r="D16191" s="22" t="s">
        <v>5</v>
      </c>
      <c r="E16191" s="22" t="s">
        <v>34</v>
      </c>
      <c r="F16191" s="22" t="s">
        <v>50</v>
      </c>
      <c r="G16191" s="1">
        <v>490809.21</v>
      </c>
    </row>
    <row r="16192" spans="2:7">
      <c r="B16192" s="22" t="s">
        <v>292</v>
      </c>
      <c r="C16192" s="22" t="s">
        <v>7</v>
      </c>
      <c r="D16192" s="22" t="s">
        <v>5</v>
      </c>
      <c r="E16192" s="22" t="s">
        <v>34</v>
      </c>
      <c r="F16192" s="22" t="s">
        <v>51</v>
      </c>
      <c r="G16192" s="1">
        <v>4876.24</v>
      </c>
    </row>
    <row r="16193" spans="2:7">
      <c r="B16193" s="22" t="s">
        <v>292</v>
      </c>
      <c r="C16193" s="22" t="s">
        <v>7</v>
      </c>
      <c r="D16193" s="22" t="s">
        <v>5</v>
      </c>
      <c r="E16193" s="22" t="s">
        <v>34</v>
      </c>
      <c r="F16193" s="22" t="s">
        <v>52</v>
      </c>
      <c r="G16193" s="1">
        <v>23638.5</v>
      </c>
    </row>
    <row r="16194" spans="2:7">
      <c r="B16194" s="22" t="s">
        <v>292</v>
      </c>
      <c r="C16194" s="22" t="s">
        <v>7</v>
      </c>
      <c r="D16194" s="22" t="s">
        <v>5</v>
      </c>
      <c r="E16194" s="22" t="s">
        <v>34</v>
      </c>
      <c r="F16194" s="22" t="s">
        <v>53</v>
      </c>
      <c r="G16194" s="1">
        <v>2786411.52</v>
      </c>
    </row>
    <row r="16195" spans="2:7">
      <c r="B16195" s="22" t="s">
        <v>292</v>
      </c>
      <c r="C16195" s="22" t="s">
        <v>7</v>
      </c>
      <c r="D16195" s="22" t="s">
        <v>5</v>
      </c>
      <c r="E16195" s="22" t="s">
        <v>34</v>
      </c>
      <c r="F16195" s="22" t="s">
        <v>68</v>
      </c>
      <c r="G16195" s="1">
        <v>1787840.61</v>
      </c>
    </row>
    <row r="16196" spans="2:7">
      <c r="B16196" s="22" t="s">
        <v>292</v>
      </c>
      <c r="C16196" s="22" t="s">
        <v>7</v>
      </c>
      <c r="D16196" s="22" t="s">
        <v>5</v>
      </c>
      <c r="E16196" s="22" t="s">
        <v>34</v>
      </c>
      <c r="F16196" s="22" t="s">
        <v>55</v>
      </c>
      <c r="G16196" s="1">
        <v>73470.09</v>
      </c>
    </row>
    <row r="16197" spans="2:7">
      <c r="B16197" s="22" t="s">
        <v>292</v>
      </c>
      <c r="C16197" s="22" t="s">
        <v>7</v>
      </c>
      <c r="D16197" s="22" t="s">
        <v>5</v>
      </c>
      <c r="E16197" s="22" t="s">
        <v>34</v>
      </c>
      <c r="F16197" s="22" t="s">
        <v>56</v>
      </c>
      <c r="G16197" s="1">
        <v>13687</v>
      </c>
    </row>
    <row r="16198" spans="2:7">
      <c r="B16198" s="22" t="s">
        <v>292</v>
      </c>
      <c r="C16198" s="22" t="s">
        <v>7</v>
      </c>
      <c r="D16198" s="22" t="s">
        <v>5</v>
      </c>
      <c r="E16198" s="22" t="s">
        <v>34</v>
      </c>
      <c r="F16198" s="22" t="s">
        <v>76</v>
      </c>
      <c r="G16198" s="1">
        <v>206982.08</v>
      </c>
    </row>
    <row r="16199" spans="2:7">
      <c r="B16199" s="22" t="s">
        <v>292</v>
      </c>
      <c r="C16199" s="22" t="s">
        <v>7</v>
      </c>
      <c r="D16199" s="22" t="s">
        <v>5</v>
      </c>
      <c r="E16199" s="22" t="s">
        <v>34</v>
      </c>
      <c r="F16199" s="22" t="s">
        <v>57</v>
      </c>
      <c r="G16199" s="1">
        <v>981304.97</v>
      </c>
    </row>
    <row r="16200" spans="2:7">
      <c r="B16200" s="22" t="s">
        <v>292</v>
      </c>
      <c r="C16200" s="22" t="s">
        <v>7</v>
      </c>
      <c r="D16200" s="22" t="s">
        <v>5</v>
      </c>
      <c r="E16200" s="22" t="s">
        <v>34</v>
      </c>
      <c r="F16200" s="22" t="s">
        <v>58</v>
      </c>
      <c r="G16200" s="1">
        <v>83549.77</v>
      </c>
    </row>
    <row r="16201" spans="2:7">
      <c r="B16201" s="22" t="s">
        <v>292</v>
      </c>
      <c r="C16201" s="22" t="s">
        <v>7</v>
      </c>
      <c r="D16201" s="22" t="s">
        <v>5</v>
      </c>
      <c r="E16201" s="22" t="s">
        <v>34</v>
      </c>
      <c r="F16201" s="22" t="s">
        <v>112</v>
      </c>
      <c r="G16201" s="1">
        <v>1984.17</v>
      </c>
    </row>
    <row r="16202" spans="2:7">
      <c r="B16202" s="22" t="s">
        <v>292</v>
      </c>
      <c r="C16202" s="22" t="s">
        <v>7</v>
      </c>
      <c r="D16202" s="22" t="s">
        <v>5</v>
      </c>
      <c r="E16202" s="22" t="s">
        <v>59</v>
      </c>
      <c r="F16202" s="22" t="s">
        <v>55</v>
      </c>
      <c r="G16202" s="1">
        <v>105502.58</v>
      </c>
    </row>
    <row r="16203" spans="2:7">
      <c r="B16203" s="22" t="s">
        <v>292</v>
      </c>
      <c r="C16203" s="22" t="s">
        <v>7</v>
      </c>
      <c r="D16203" s="22" t="s">
        <v>5</v>
      </c>
      <c r="E16203" s="22" t="s">
        <v>60</v>
      </c>
      <c r="F16203" s="22" t="s">
        <v>78</v>
      </c>
      <c r="G16203" s="1">
        <v>84622.65</v>
      </c>
    </row>
    <row r="16204" spans="2:7">
      <c r="B16204" s="22" t="s">
        <v>292</v>
      </c>
      <c r="C16204" s="22" t="s">
        <v>7</v>
      </c>
      <c r="D16204" s="22" t="s">
        <v>5</v>
      </c>
      <c r="E16204" s="22" t="s">
        <v>60</v>
      </c>
      <c r="F16204" s="22" t="s">
        <v>61</v>
      </c>
      <c r="G16204" s="1">
        <v>101326.56</v>
      </c>
    </row>
    <row r="16205" spans="2:7">
      <c r="B16205" s="22" t="s">
        <v>292</v>
      </c>
      <c r="C16205" s="22" t="s">
        <v>7</v>
      </c>
      <c r="D16205" s="22" t="s">
        <v>5</v>
      </c>
      <c r="E16205" s="22" t="s">
        <v>60</v>
      </c>
      <c r="F16205" s="22" t="s">
        <v>62</v>
      </c>
      <c r="G16205" s="1">
        <v>323695.15999999997</v>
      </c>
    </row>
    <row r="16206" spans="2:7">
      <c r="B16206" s="22" t="s">
        <v>292</v>
      </c>
      <c r="C16206" s="22" t="s">
        <v>7</v>
      </c>
      <c r="D16206" s="22" t="s">
        <v>7</v>
      </c>
      <c r="E16206" s="22" t="s">
        <v>5</v>
      </c>
      <c r="F16206" s="22" t="s">
        <v>6</v>
      </c>
      <c r="G16206" s="1">
        <v>260938.54</v>
      </c>
    </row>
    <row r="16207" spans="2:7">
      <c r="B16207" s="22" t="s">
        <v>292</v>
      </c>
      <c r="C16207" s="22" t="s">
        <v>7</v>
      </c>
      <c r="D16207" s="22" t="s">
        <v>7</v>
      </c>
      <c r="E16207" s="22" t="s">
        <v>8</v>
      </c>
      <c r="F16207" s="22" t="s">
        <v>9</v>
      </c>
      <c r="G16207" s="1">
        <v>6051852.8799999999</v>
      </c>
    </row>
    <row r="16208" spans="2:7">
      <c r="B16208" s="22" t="s">
        <v>292</v>
      </c>
      <c r="C16208" s="22" t="s">
        <v>7</v>
      </c>
      <c r="D16208" s="22" t="s">
        <v>7</v>
      </c>
      <c r="E16208" s="22" t="s">
        <v>8</v>
      </c>
      <c r="F16208" s="22" t="s">
        <v>10</v>
      </c>
      <c r="G16208" s="1">
        <v>87103.33</v>
      </c>
    </row>
    <row r="16209" spans="2:7">
      <c r="B16209" s="22" t="s">
        <v>292</v>
      </c>
      <c r="C16209" s="22" t="s">
        <v>7</v>
      </c>
      <c r="D16209" s="22" t="s">
        <v>7</v>
      </c>
      <c r="E16209" s="22" t="s">
        <v>8</v>
      </c>
      <c r="F16209" s="22" t="s">
        <v>11</v>
      </c>
      <c r="G16209" s="1">
        <v>30837.18</v>
      </c>
    </row>
    <row r="16210" spans="2:7">
      <c r="B16210" s="22" t="s">
        <v>292</v>
      </c>
      <c r="C16210" s="22" t="s">
        <v>7</v>
      </c>
      <c r="D16210" s="22" t="s">
        <v>7</v>
      </c>
      <c r="E16210" s="22" t="s">
        <v>8</v>
      </c>
      <c r="F16210" s="22" t="s">
        <v>12</v>
      </c>
      <c r="G16210" s="1">
        <v>1982880.27</v>
      </c>
    </row>
    <row r="16211" spans="2:7">
      <c r="B16211" s="22" t="s">
        <v>292</v>
      </c>
      <c r="C16211" s="22" t="s">
        <v>7</v>
      </c>
      <c r="D16211" s="22" t="s">
        <v>7</v>
      </c>
      <c r="E16211" s="22" t="s">
        <v>8</v>
      </c>
      <c r="F16211" s="22" t="s">
        <v>13</v>
      </c>
      <c r="G16211" s="1">
        <v>6657.6</v>
      </c>
    </row>
    <row r="16212" spans="2:7">
      <c r="B16212" s="22" t="s">
        <v>292</v>
      </c>
      <c r="C16212" s="22" t="s">
        <v>7</v>
      </c>
      <c r="D16212" s="22" t="s">
        <v>7</v>
      </c>
      <c r="E16212" s="22" t="s">
        <v>14</v>
      </c>
      <c r="F16212" s="22" t="s">
        <v>9</v>
      </c>
      <c r="G16212" s="1">
        <v>5020684.03</v>
      </c>
    </row>
    <row r="16213" spans="2:7">
      <c r="B16213" s="22" t="s">
        <v>292</v>
      </c>
      <c r="C16213" s="22" t="s">
        <v>7</v>
      </c>
      <c r="D16213" s="22" t="s">
        <v>7</v>
      </c>
      <c r="E16213" s="22" t="s">
        <v>14</v>
      </c>
      <c r="F16213" s="22" t="s">
        <v>10</v>
      </c>
      <c r="G16213" s="1">
        <v>42661.11</v>
      </c>
    </row>
    <row r="16214" spans="2:7">
      <c r="B16214" s="22" t="s">
        <v>292</v>
      </c>
      <c r="C16214" s="22" t="s">
        <v>7</v>
      </c>
      <c r="D16214" s="22" t="s">
        <v>7</v>
      </c>
      <c r="E16214" s="22" t="s">
        <v>14</v>
      </c>
      <c r="F16214" s="22" t="s">
        <v>11</v>
      </c>
      <c r="G16214" s="1">
        <v>118593.59</v>
      </c>
    </row>
    <row r="16215" spans="2:7">
      <c r="B16215" s="22" t="s">
        <v>292</v>
      </c>
      <c r="C16215" s="22" t="s">
        <v>7</v>
      </c>
      <c r="D16215" s="22" t="s">
        <v>7</v>
      </c>
      <c r="E16215" s="22" t="s">
        <v>14</v>
      </c>
      <c r="F16215" s="22" t="s">
        <v>12</v>
      </c>
      <c r="G16215" s="1">
        <v>524674.56000000006</v>
      </c>
    </row>
    <row r="16216" spans="2:7">
      <c r="B16216" s="22" t="s">
        <v>292</v>
      </c>
      <c r="C16216" s="22" t="s">
        <v>7</v>
      </c>
      <c r="D16216" s="22" t="s">
        <v>7</v>
      </c>
      <c r="E16216" s="22" t="s">
        <v>14</v>
      </c>
      <c r="F16216" s="22" t="s">
        <v>13</v>
      </c>
      <c r="G16216" s="1">
        <v>3396.96</v>
      </c>
    </row>
    <row r="16217" spans="2:7">
      <c r="B16217" s="22" t="s">
        <v>292</v>
      </c>
      <c r="C16217" s="22" t="s">
        <v>7</v>
      </c>
      <c r="D16217" s="22" t="s">
        <v>7</v>
      </c>
      <c r="E16217" s="22" t="s">
        <v>15</v>
      </c>
      <c r="F16217" s="22" t="s">
        <v>16</v>
      </c>
      <c r="G16217" s="1">
        <v>15905.03</v>
      </c>
    </row>
    <row r="16218" spans="2:7">
      <c r="B16218" s="22" t="s">
        <v>292</v>
      </c>
      <c r="C16218" s="22" t="s">
        <v>7</v>
      </c>
      <c r="D16218" s="22" t="s">
        <v>7</v>
      </c>
      <c r="E16218" s="22" t="s">
        <v>15</v>
      </c>
      <c r="F16218" s="22" t="s">
        <v>71</v>
      </c>
      <c r="G16218" s="1">
        <v>180.09</v>
      </c>
    </row>
    <row r="16219" spans="2:7">
      <c r="B16219" s="22" t="s">
        <v>292</v>
      </c>
      <c r="C16219" s="22" t="s">
        <v>7</v>
      </c>
      <c r="D16219" s="22" t="s">
        <v>7</v>
      </c>
      <c r="E16219" s="22" t="s">
        <v>15</v>
      </c>
      <c r="F16219" s="22" t="s">
        <v>17</v>
      </c>
      <c r="G16219" s="1">
        <v>615524.9</v>
      </c>
    </row>
    <row r="16220" spans="2:7">
      <c r="B16220" s="22" t="s">
        <v>292</v>
      </c>
      <c r="C16220" s="22" t="s">
        <v>7</v>
      </c>
      <c r="D16220" s="22" t="s">
        <v>7</v>
      </c>
      <c r="E16220" s="22" t="s">
        <v>15</v>
      </c>
      <c r="F16220" s="22" t="s">
        <v>18</v>
      </c>
      <c r="G16220" s="1">
        <v>451636.78</v>
      </c>
    </row>
    <row r="16221" spans="2:7">
      <c r="B16221" s="22" t="s">
        <v>292</v>
      </c>
      <c r="C16221" s="22" t="s">
        <v>7</v>
      </c>
      <c r="D16221" s="22" t="s">
        <v>7</v>
      </c>
      <c r="E16221" s="22" t="s">
        <v>15</v>
      </c>
      <c r="F16221" s="22" t="s">
        <v>19</v>
      </c>
      <c r="G16221" s="1">
        <v>1231866.8</v>
      </c>
    </row>
    <row r="16222" spans="2:7">
      <c r="B16222" s="22" t="s">
        <v>292</v>
      </c>
      <c r="C16222" s="22" t="s">
        <v>7</v>
      </c>
      <c r="D16222" s="22" t="s">
        <v>7</v>
      </c>
      <c r="E16222" s="22" t="s">
        <v>15</v>
      </c>
      <c r="F16222" s="22" t="s">
        <v>20</v>
      </c>
      <c r="G16222" s="1">
        <v>655967.38</v>
      </c>
    </row>
    <row r="16223" spans="2:7">
      <c r="B16223" s="22" t="s">
        <v>292</v>
      </c>
      <c r="C16223" s="22" t="s">
        <v>7</v>
      </c>
      <c r="D16223" s="22" t="s">
        <v>7</v>
      </c>
      <c r="E16223" s="22" t="s">
        <v>15</v>
      </c>
      <c r="F16223" s="22" t="s">
        <v>21</v>
      </c>
      <c r="G16223" s="1">
        <v>89.81</v>
      </c>
    </row>
    <row r="16224" spans="2:7">
      <c r="B16224" s="22" t="s">
        <v>292</v>
      </c>
      <c r="C16224" s="22" t="s">
        <v>7</v>
      </c>
      <c r="D16224" s="22" t="s">
        <v>7</v>
      </c>
      <c r="E16224" s="22" t="s">
        <v>15</v>
      </c>
      <c r="F16224" s="22" t="s">
        <v>22</v>
      </c>
      <c r="G16224" s="1">
        <v>0.65</v>
      </c>
    </row>
    <row r="16225" spans="2:7">
      <c r="B16225" s="22" t="s">
        <v>292</v>
      </c>
      <c r="C16225" s="22" t="s">
        <v>7</v>
      </c>
      <c r="D16225" s="22" t="s">
        <v>7</v>
      </c>
      <c r="E16225" s="22" t="s">
        <v>15</v>
      </c>
      <c r="F16225" s="22" t="s">
        <v>23</v>
      </c>
      <c r="G16225" s="1">
        <v>37370.57</v>
      </c>
    </row>
    <row r="16226" spans="2:7">
      <c r="B16226" s="22" t="s">
        <v>292</v>
      </c>
      <c r="C16226" s="22" t="s">
        <v>7</v>
      </c>
      <c r="D16226" s="22" t="s">
        <v>7</v>
      </c>
      <c r="E16226" s="22" t="s">
        <v>15</v>
      </c>
      <c r="F16226" s="22" t="s">
        <v>24</v>
      </c>
      <c r="G16226" s="1">
        <v>131179.09</v>
      </c>
    </row>
    <row r="16227" spans="2:7">
      <c r="B16227" s="22" t="s">
        <v>292</v>
      </c>
      <c r="C16227" s="22" t="s">
        <v>7</v>
      </c>
      <c r="D16227" s="22" t="s">
        <v>7</v>
      </c>
      <c r="E16227" s="22" t="s">
        <v>15</v>
      </c>
      <c r="F16227" s="22" t="s">
        <v>25</v>
      </c>
      <c r="G16227" s="1">
        <v>729557.78</v>
      </c>
    </row>
    <row r="16228" spans="2:7">
      <c r="B16228" s="22" t="s">
        <v>292</v>
      </c>
      <c r="C16228" s="22" t="s">
        <v>7</v>
      </c>
      <c r="D16228" s="22" t="s">
        <v>7</v>
      </c>
      <c r="E16228" s="22" t="s">
        <v>15</v>
      </c>
      <c r="F16228" s="22" t="s">
        <v>26</v>
      </c>
      <c r="G16228" s="1">
        <v>1448108.99</v>
      </c>
    </row>
    <row r="16229" spans="2:7">
      <c r="B16229" s="22" t="s">
        <v>292</v>
      </c>
      <c r="C16229" s="22" t="s">
        <v>7</v>
      </c>
      <c r="D16229" s="22" t="s">
        <v>7</v>
      </c>
      <c r="E16229" s="22" t="s">
        <v>15</v>
      </c>
      <c r="F16229" s="22" t="s">
        <v>27</v>
      </c>
      <c r="G16229" s="1">
        <v>11889.09</v>
      </c>
    </row>
    <row r="16230" spans="2:7">
      <c r="B16230" s="22" t="s">
        <v>292</v>
      </c>
      <c r="C16230" s="22" t="s">
        <v>7</v>
      </c>
      <c r="D16230" s="22" t="s">
        <v>7</v>
      </c>
      <c r="E16230" s="22" t="s">
        <v>15</v>
      </c>
      <c r="F16230" s="22" t="s">
        <v>72</v>
      </c>
      <c r="G16230" s="1">
        <v>15487.87</v>
      </c>
    </row>
    <row r="16231" spans="2:7">
      <c r="B16231" s="22" t="s">
        <v>292</v>
      </c>
      <c r="C16231" s="22" t="s">
        <v>7</v>
      </c>
      <c r="D16231" s="22" t="s">
        <v>7</v>
      </c>
      <c r="E16231" s="22" t="s">
        <v>28</v>
      </c>
      <c r="F16231" s="22" t="s">
        <v>29</v>
      </c>
      <c r="G16231" s="1">
        <v>604264.68000000005</v>
      </c>
    </row>
    <row r="16232" spans="2:7">
      <c r="B16232" s="22" t="s">
        <v>292</v>
      </c>
      <c r="C16232" s="22" t="s">
        <v>7</v>
      </c>
      <c r="D16232" s="22" t="s">
        <v>7</v>
      </c>
      <c r="E16232" s="22" t="s">
        <v>28</v>
      </c>
      <c r="F16232" s="22" t="s">
        <v>30</v>
      </c>
      <c r="G16232" s="1">
        <v>2265.7199999999998</v>
      </c>
    </row>
    <row r="16233" spans="2:7">
      <c r="B16233" s="22" t="s">
        <v>292</v>
      </c>
      <c r="C16233" s="22" t="s">
        <v>7</v>
      </c>
      <c r="D16233" s="22" t="s">
        <v>7</v>
      </c>
      <c r="E16233" s="22" t="s">
        <v>28</v>
      </c>
      <c r="F16233" s="22" t="s">
        <v>32</v>
      </c>
      <c r="G16233" s="1">
        <v>510716.85</v>
      </c>
    </row>
    <row r="16234" spans="2:7">
      <c r="B16234" s="22" t="s">
        <v>292</v>
      </c>
      <c r="C16234" s="22" t="s">
        <v>7</v>
      </c>
      <c r="D16234" s="22" t="s">
        <v>7</v>
      </c>
      <c r="E16234" s="22" t="s">
        <v>28</v>
      </c>
      <c r="F16234" s="22" t="s">
        <v>33</v>
      </c>
      <c r="G16234" s="1">
        <v>77910.27</v>
      </c>
    </row>
    <row r="16235" spans="2:7">
      <c r="B16235" s="22" t="s">
        <v>292</v>
      </c>
      <c r="C16235" s="22" t="s">
        <v>7</v>
      </c>
      <c r="D16235" s="22" t="s">
        <v>7</v>
      </c>
      <c r="E16235" s="22" t="s">
        <v>34</v>
      </c>
      <c r="F16235" s="22" t="s">
        <v>35</v>
      </c>
      <c r="G16235" s="1">
        <v>37544.31</v>
      </c>
    </row>
    <row r="16236" spans="2:7">
      <c r="B16236" s="22" t="s">
        <v>292</v>
      </c>
      <c r="C16236" s="22" t="s">
        <v>7</v>
      </c>
      <c r="D16236" s="22" t="s">
        <v>7</v>
      </c>
      <c r="E16236" s="22" t="s">
        <v>34</v>
      </c>
      <c r="F16236" s="22" t="s">
        <v>37</v>
      </c>
      <c r="G16236" s="1">
        <v>59524.15</v>
      </c>
    </row>
    <row r="16237" spans="2:7">
      <c r="B16237" s="22" t="s">
        <v>292</v>
      </c>
      <c r="C16237" s="22" t="s">
        <v>7</v>
      </c>
      <c r="D16237" s="22" t="s">
        <v>7</v>
      </c>
      <c r="E16237" s="22" t="s">
        <v>34</v>
      </c>
      <c r="F16237" s="22" t="s">
        <v>64</v>
      </c>
      <c r="G16237" s="1">
        <v>1525</v>
      </c>
    </row>
    <row r="16238" spans="2:7">
      <c r="B16238" s="22" t="s">
        <v>292</v>
      </c>
      <c r="C16238" s="22" t="s">
        <v>7</v>
      </c>
      <c r="D16238" s="22" t="s">
        <v>7</v>
      </c>
      <c r="E16238" s="22" t="s">
        <v>34</v>
      </c>
      <c r="F16238" s="22" t="s">
        <v>38</v>
      </c>
      <c r="G16238" s="1">
        <v>205648.93</v>
      </c>
    </row>
    <row r="16239" spans="2:7">
      <c r="B16239" s="22" t="s">
        <v>292</v>
      </c>
      <c r="C16239" s="22" t="s">
        <v>7</v>
      </c>
      <c r="D16239" s="22" t="s">
        <v>7</v>
      </c>
      <c r="E16239" s="22" t="s">
        <v>34</v>
      </c>
      <c r="F16239" s="22" t="s">
        <v>39</v>
      </c>
      <c r="G16239" s="1">
        <v>946769.63</v>
      </c>
    </row>
    <row r="16240" spans="2:7">
      <c r="B16240" s="22" t="s">
        <v>292</v>
      </c>
      <c r="C16240" s="22" t="s">
        <v>7</v>
      </c>
      <c r="D16240" s="22" t="s">
        <v>7</v>
      </c>
      <c r="E16240" s="22" t="s">
        <v>34</v>
      </c>
      <c r="F16240" s="22" t="s">
        <v>42</v>
      </c>
      <c r="G16240" s="1">
        <v>118385.88</v>
      </c>
    </row>
    <row r="16241" spans="2:7">
      <c r="B16241" s="22" t="s">
        <v>292</v>
      </c>
      <c r="C16241" s="22" t="s">
        <v>7</v>
      </c>
      <c r="D16241" s="22" t="s">
        <v>7</v>
      </c>
      <c r="E16241" s="22" t="s">
        <v>34</v>
      </c>
      <c r="F16241" s="22" t="s">
        <v>46</v>
      </c>
      <c r="G16241" s="1">
        <v>8553.1</v>
      </c>
    </row>
    <row r="16242" spans="2:7">
      <c r="B16242" s="22" t="s">
        <v>292</v>
      </c>
      <c r="C16242" s="22" t="s">
        <v>7</v>
      </c>
      <c r="D16242" s="22" t="s">
        <v>7</v>
      </c>
      <c r="E16242" s="22" t="s">
        <v>34</v>
      </c>
      <c r="F16242" s="22" t="s">
        <v>47</v>
      </c>
      <c r="G16242" s="1">
        <v>2029285.43</v>
      </c>
    </row>
    <row r="16243" spans="2:7">
      <c r="B16243" s="22" t="s">
        <v>292</v>
      </c>
      <c r="C16243" s="22" t="s">
        <v>7</v>
      </c>
      <c r="D16243" s="22" t="s">
        <v>7</v>
      </c>
      <c r="E16243" s="22" t="s">
        <v>34</v>
      </c>
      <c r="F16243" s="22" t="s">
        <v>48</v>
      </c>
      <c r="G16243" s="1">
        <v>28148.74</v>
      </c>
    </row>
    <row r="16244" spans="2:7">
      <c r="B16244" s="22" t="s">
        <v>292</v>
      </c>
      <c r="C16244" s="22" t="s">
        <v>7</v>
      </c>
      <c r="D16244" s="22" t="s">
        <v>7</v>
      </c>
      <c r="E16244" s="22" t="s">
        <v>34</v>
      </c>
      <c r="F16244" s="22" t="s">
        <v>74</v>
      </c>
      <c r="G16244" s="1">
        <v>15129.9</v>
      </c>
    </row>
    <row r="16245" spans="2:7">
      <c r="B16245" s="22" t="s">
        <v>292</v>
      </c>
      <c r="C16245" s="22" t="s">
        <v>7</v>
      </c>
      <c r="D16245" s="22" t="s">
        <v>7</v>
      </c>
      <c r="E16245" s="22" t="s">
        <v>34</v>
      </c>
      <c r="F16245" s="22" t="s">
        <v>75</v>
      </c>
      <c r="G16245" s="1">
        <v>3471.48</v>
      </c>
    </row>
    <row r="16246" spans="2:7">
      <c r="B16246" s="22" t="s">
        <v>292</v>
      </c>
      <c r="C16246" s="22" t="s">
        <v>7</v>
      </c>
      <c r="D16246" s="22" t="s">
        <v>7</v>
      </c>
      <c r="E16246" s="22" t="s">
        <v>34</v>
      </c>
      <c r="F16246" s="22" t="s">
        <v>85</v>
      </c>
      <c r="G16246" s="1">
        <v>107060</v>
      </c>
    </row>
    <row r="16247" spans="2:7">
      <c r="B16247" s="22" t="s">
        <v>292</v>
      </c>
      <c r="C16247" s="22" t="s">
        <v>7</v>
      </c>
      <c r="D16247" s="22" t="s">
        <v>7</v>
      </c>
      <c r="E16247" s="22" t="s">
        <v>34</v>
      </c>
      <c r="F16247" s="22" t="s">
        <v>50</v>
      </c>
      <c r="G16247" s="1">
        <v>1625.63</v>
      </c>
    </row>
    <row r="16248" spans="2:7">
      <c r="B16248" s="22" t="s">
        <v>292</v>
      </c>
      <c r="C16248" s="22" t="s">
        <v>7</v>
      </c>
      <c r="D16248" s="22" t="s">
        <v>7</v>
      </c>
      <c r="E16248" s="22" t="s">
        <v>34</v>
      </c>
      <c r="F16248" s="22" t="s">
        <v>51</v>
      </c>
      <c r="G16248" s="1">
        <v>1686.73</v>
      </c>
    </row>
    <row r="16249" spans="2:7">
      <c r="B16249" s="22" t="s">
        <v>292</v>
      </c>
      <c r="C16249" s="22" t="s">
        <v>7</v>
      </c>
      <c r="D16249" s="22" t="s">
        <v>7</v>
      </c>
      <c r="E16249" s="22" t="s">
        <v>34</v>
      </c>
      <c r="F16249" s="22" t="s">
        <v>52</v>
      </c>
      <c r="G16249" s="1">
        <v>1710.1</v>
      </c>
    </row>
    <row r="16250" spans="2:7">
      <c r="B16250" s="22" t="s">
        <v>292</v>
      </c>
      <c r="C16250" s="22" t="s">
        <v>7</v>
      </c>
      <c r="D16250" s="22" t="s">
        <v>7</v>
      </c>
      <c r="E16250" s="22" t="s">
        <v>34</v>
      </c>
      <c r="F16250" s="22" t="s">
        <v>55</v>
      </c>
      <c r="G16250" s="1">
        <v>62467.7</v>
      </c>
    </row>
    <row r="16251" spans="2:7">
      <c r="B16251" s="22" t="s">
        <v>292</v>
      </c>
      <c r="C16251" s="22" t="s">
        <v>7</v>
      </c>
      <c r="D16251" s="22" t="s">
        <v>7</v>
      </c>
      <c r="E16251" s="22" t="s">
        <v>34</v>
      </c>
      <c r="F16251" s="22" t="s">
        <v>57</v>
      </c>
      <c r="G16251" s="1">
        <v>6816.06</v>
      </c>
    </row>
    <row r="16252" spans="2:7">
      <c r="B16252" s="22" t="s">
        <v>292</v>
      </c>
      <c r="C16252" s="22" t="s">
        <v>7</v>
      </c>
      <c r="D16252" s="22" t="s">
        <v>7</v>
      </c>
      <c r="E16252" s="22" t="s">
        <v>34</v>
      </c>
      <c r="F16252" s="22" t="s">
        <v>58</v>
      </c>
      <c r="G16252" s="1">
        <v>54488.160000000003</v>
      </c>
    </row>
    <row r="16253" spans="2:7">
      <c r="B16253" s="22" t="s">
        <v>292</v>
      </c>
      <c r="C16253" s="22" t="s">
        <v>7</v>
      </c>
      <c r="D16253" s="22" t="s">
        <v>7</v>
      </c>
      <c r="E16253" s="22" t="s">
        <v>59</v>
      </c>
      <c r="F16253" s="22" t="s">
        <v>55</v>
      </c>
      <c r="G16253" s="1">
        <v>51500.959999999999</v>
      </c>
    </row>
    <row r="16254" spans="2:7">
      <c r="B16254" s="22" t="s">
        <v>292</v>
      </c>
      <c r="C16254" s="22" t="s">
        <v>7</v>
      </c>
      <c r="D16254" s="22" t="s">
        <v>7</v>
      </c>
      <c r="E16254" s="22" t="s">
        <v>60</v>
      </c>
      <c r="F16254" s="22" t="s">
        <v>77</v>
      </c>
      <c r="G16254" s="1">
        <v>16309.25</v>
      </c>
    </row>
    <row r="16255" spans="2:7">
      <c r="B16255" s="22" t="s">
        <v>292</v>
      </c>
      <c r="C16255" s="22" t="s">
        <v>7</v>
      </c>
      <c r="D16255" s="22" t="s">
        <v>7</v>
      </c>
      <c r="E16255" s="22" t="s">
        <v>60</v>
      </c>
      <c r="F16255" s="22" t="s">
        <v>79</v>
      </c>
      <c r="G16255" s="1">
        <v>143683.99</v>
      </c>
    </row>
    <row r="16256" spans="2:7">
      <c r="B16256" s="22" t="s">
        <v>292</v>
      </c>
      <c r="C16256" s="22" t="s">
        <v>7</v>
      </c>
      <c r="D16256" s="22" t="s">
        <v>7</v>
      </c>
      <c r="E16256" s="22" t="s">
        <v>60</v>
      </c>
      <c r="F16256" s="22" t="s">
        <v>61</v>
      </c>
      <c r="G16256" s="1">
        <v>101071.21</v>
      </c>
    </row>
    <row r="16257" spans="2:7">
      <c r="B16257" s="22" t="s">
        <v>292</v>
      </c>
      <c r="C16257" s="22" t="s">
        <v>7</v>
      </c>
      <c r="D16257" s="22" t="s">
        <v>7</v>
      </c>
      <c r="E16257" s="22" t="s">
        <v>60</v>
      </c>
      <c r="F16257" s="22" t="s">
        <v>62</v>
      </c>
      <c r="G16257" s="1">
        <v>48990</v>
      </c>
    </row>
    <row r="16258" spans="2:7">
      <c r="B16258" s="22" t="s">
        <v>293</v>
      </c>
      <c r="C16258" s="22" t="s">
        <v>7</v>
      </c>
      <c r="D16258" s="22" t="s">
        <v>5</v>
      </c>
      <c r="E16258" s="22" t="s">
        <v>5</v>
      </c>
      <c r="F16258" s="22" t="s">
        <v>6</v>
      </c>
      <c r="G16258" s="1">
        <v>57018.82</v>
      </c>
    </row>
    <row r="16259" spans="2:7">
      <c r="B16259" s="22" t="s">
        <v>293</v>
      </c>
      <c r="C16259" s="22" t="s">
        <v>7</v>
      </c>
      <c r="D16259" s="22" t="s">
        <v>5</v>
      </c>
      <c r="E16259" s="22" t="s">
        <v>7</v>
      </c>
      <c r="F16259" s="22" t="s">
        <v>6</v>
      </c>
      <c r="G16259" s="1">
        <v>-261592.12</v>
      </c>
    </row>
    <row r="16260" spans="2:7">
      <c r="B16260" s="22" t="s">
        <v>293</v>
      </c>
      <c r="C16260" s="22" t="s">
        <v>7</v>
      </c>
      <c r="D16260" s="22" t="s">
        <v>5</v>
      </c>
      <c r="E16260" s="22" t="s">
        <v>8</v>
      </c>
      <c r="F16260" s="22" t="s">
        <v>9</v>
      </c>
      <c r="G16260" s="1">
        <v>38928623.899999999</v>
      </c>
    </row>
    <row r="16261" spans="2:7">
      <c r="B16261" s="22" t="s">
        <v>293</v>
      </c>
      <c r="C16261" s="22" t="s">
        <v>7</v>
      </c>
      <c r="D16261" s="22" t="s">
        <v>5</v>
      </c>
      <c r="E16261" s="22" t="s">
        <v>8</v>
      </c>
      <c r="F16261" s="22" t="s">
        <v>10</v>
      </c>
      <c r="G16261" s="1">
        <v>669728.93000000005</v>
      </c>
    </row>
    <row r="16262" spans="2:7">
      <c r="B16262" s="22" t="s">
        <v>293</v>
      </c>
      <c r="C16262" s="22" t="s">
        <v>7</v>
      </c>
      <c r="D16262" s="22" t="s">
        <v>5</v>
      </c>
      <c r="E16262" s="22" t="s">
        <v>8</v>
      </c>
      <c r="F16262" s="22" t="s">
        <v>11</v>
      </c>
      <c r="G16262" s="1">
        <v>17465.310000000001</v>
      </c>
    </row>
    <row r="16263" spans="2:7">
      <c r="B16263" s="22" t="s">
        <v>293</v>
      </c>
      <c r="C16263" s="22" t="s">
        <v>7</v>
      </c>
      <c r="D16263" s="22" t="s">
        <v>5</v>
      </c>
      <c r="E16263" s="22" t="s">
        <v>8</v>
      </c>
      <c r="F16263" s="22" t="s">
        <v>12</v>
      </c>
      <c r="G16263" s="1">
        <v>2463717.91</v>
      </c>
    </row>
    <row r="16264" spans="2:7">
      <c r="B16264" s="22" t="s">
        <v>293</v>
      </c>
      <c r="C16264" s="22" t="s">
        <v>7</v>
      </c>
      <c r="D16264" s="22" t="s">
        <v>5</v>
      </c>
      <c r="E16264" s="22" t="s">
        <v>8</v>
      </c>
      <c r="F16264" s="22" t="s">
        <v>13</v>
      </c>
      <c r="G16264" s="1">
        <v>299664.08</v>
      </c>
    </row>
    <row r="16265" spans="2:7">
      <c r="B16265" s="22" t="s">
        <v>293</v>
      </c>
      <c r="C16265" s="22" t="s">
        <v>7</v>
      </c>
      <c r="D16265" s="22" t="s">
        <v>5</v>
      </c>
      <c r="E16265" s="22" t="s">
        <v>14</v>
      </c>
      <c r="F16265" s="22" t="s">
        <v>9</v>
      </c>
      <c r="G16265" s="1">
        <v>14374792.85</v>
      </c>
    </row>
    <row r="16266" spans="2:7">
      <c r="B16266" s="22" t="s">
        <v>293</v>
      </c>
      <c r="C16266" s="22" t="s">
        <v>7</v>
      </c>
      <c r="D16266" s="22" t="s">
        <v>5</v>
      </c>
      <c r="E16266" s="22" t="s">
        <v>14</v>
      </c>
      <c r="F16266" s="22" t="s">
        <v>10</v>
      </c>
      <c r="G16266" s="1">
        <v>1225957.6399999999</v>
      </c>
    </row>
    <row r="16267" spans="2:7">
      <c r="B16267" s="22" t="s">
        <v>293</v>
      </c>
      <c r="C16267" s="22" t="s">
        <v>7</v>
      </c>
      <c r="D16267" s="22" t="s">
        <v>5</v>
      </c>
      <c r="E16267" s="22" t="s">
        <v>14</v>
      </c>
      <c r="F16267" s="22" t="s">
        <v>11</v>
      </c>
      <c r="G16267" s="1">
        <v>173929.15</v>
      </c>
    </row>
    <row r="16268" spans="2:7">
      <c r="B16268" s="22" t="s">
        <v>293</v>
      </c>
      <c r="C16268" s="22" t="s">
        <v>7</v>
      </c>
      <c r="D16268" s="22" t="s">
        <v>5</v>
      </c>
      <c r="E16268" s="22" t="s">
        <v>14</v>
      </c>
      <c r="F16268" s="22" t="s">
        <v>12</v>
      </c>
      <c r="G16268" s="1">
        <v>767725.63</v>
      </c>
    </row>
    <row r="16269" spans="2:7">
      <c r="B16269" s="22" t="s">
        <v>293</v>
      </c>
      <c r="C16269" s="22" t="s">
        <v>7</v>
      </c>
      <c r="D16269" s="22" t="s">
        <v>5</v>
      </c>
      <c r="E16269" s="22" t="s">
        <v>14</v>
      </c>
      <c r="F16269" s="22" t="s">
        <v>13</v>
      </c>
      <c r="G16269" s="1">
        <v>66144.34</v>
      </c>
    </row>
    <row r="16270" spans="2:7">
      <c r="B16270" s="22" t="s">
        <v>293</v>
      </c>
      <c r="C16270" s="22" t="s">
        <v>7</v>
      </c>
      <c r="D16270" s="22" t="s">
        <v>5</v>
      </c>
      <c r="E16270" s="22" t="s">
        <v>15</v>
      </c>
      <c r="F16270" s="22" t="s">
        <v>71</v>
      </c>
      <c r="G16270" s="1">
        <v>5247</v>
      </c>
    </row>
    <row r="16271" spans="2:7">
      <c r="B16271" s="22" t="s">
        <v>293</v>
      </c>
      <c r="C16271" s="22" t="s">
        <v>7</v>
      </c>
      <c r="D16271" s="22" t="s">
        <v>5</v>
      </c>
      <c r="E16271" s="22" t="s">
        <v>15</v>
      </c>
      <c r="F16271" s="22" t="s">
        <v>17</v>
      </c>
      <c r="G16271" s="1">
        <v>4056194.95</v>
      </c>
    </row>
    <row r="16272" spans="2:7">
      <c r="B16272" s="22" t="s">
        <v>293</v>
      </c>
      <c r="C16272" s="22" t="s">
        <v>7</v>
      </c>
      <c r="D16272" s="22" t="s">
        <v>5</v>
      </c>
      <c r="E16272" s="22" t="s">
        <v>15</v>
      </c>
      <c r="F16272" s="22" t="s">
        <v>18</v>
      </c>
      <c r="G16272" s="1">
        <v>1586594.79</v>
      </c>
    </row>
    <row r="16273" spans="2:7">
      <c r="B16273" s="22" t="s">
        <v>293</v>
      </c>
      <c r="C16273" s="22" t="s">
        <v>7</v>
      </c>
      <c r="D16273" s="22" t="s">
        <v>5</v>
      </c>
      <c r="E16273" s="22" t="s">
        <v>15</v>
      </c>
      <c r="F16273" s="22" t="s">
        <v>19</v>
      </c>
      <c r="G16273" s="1">
        <v>8262574.4800000004</v>
      </c>
    </row>
    <row r="16274" spans="2:7">
      <c r="B16274" s="22" t="s">
        <v>293</v>
      </c>
      <c r="C16274" s="22" t="s">
        <v>7</v>
      </c>
      <c r="D16274" s="22" t="s">
        <v>5</v>
      </c>
      <c r="E16274" s="22" t="s">
        <v>15</v>
      </c>
      <c r="F16274" s="22" t="s">
        <v>20</v>
      </c>
      <c r="G16274" s="1">
        <v>2572375.86</v>
      </c>
    </row>
    <row r="16275" spans="2:7">
      <c r="B16275" s="22" t="s">
        <v>293</v>
      </c>
      <c r="C16275" s="22" t="s">
        <v>7</v>
      </c>
      <c r="D16275" s="22" t="s">
        <v>5</v>
      </c>
      <c r="E16275" s="22" t="s">
        <v>15</v>
      </c>
      <c r="F16275" s="22" t="s">
        <v>21</v>
      </c>
      <c r="G16275" s="1">
        <v>1545.32</v>
      </c>
    </row>
    <row r="16276" spans="2:7">
      <c r="B16276" s="22" t="s">
        <v>293</v>
      </c>
      <c r="C16276" s="22" t="s">
        <v>7</v>
      </c>
      <c r="D16276" s="22" t="s">
        <v>5</v>
      </c>
      <c r="E16276" s="22" t="s">
        <v>15</v>
      </c>
      <c r="F16276" s="22" t="s">
        <v>22</v>
      </c>
      <c r="G16276" s="1">
        <v>92504.03</v>
      </c>
    </row>
    <row r="16277" spans="2:7">
      <c r="B16277" s="22" t="s">
        <v>293</v>
      </c>
      <c r="C16277" s="22" t="s">
        <v>7</v>
      </c>
      <c r="D16277" s="22" t="s">
        <v>5</v>
      </c>
      <c r="E16277" s="22" t="s">
        <v>15</v>
      </c>
      <c r="F16277" s="22" t="s">
        <v>23</v>
      </c>
      <c r="G16277" s="1">
        <v>197585.5</v>
      </c>
    </row>
    <row r="16278" spans="2:7">
      <c r="B16278" s="22" t="s">
        <v>293</v>
      </c>
      <c r="C16278" s="22" t="s">
        <v>7</v>
      </c>
      <c r="D16278" s="22" t="s">
        <v>5</v>
      </c>
      <c r="E16278" s="22" t="s">
        <v>15</v>
      </c>
      <c r="F16278" s="22" t="s">
        <v>24</v>
      </c>
      <c r="G16278" s="1">
        <v>439949.62</v>
      </c>
    </row>
    <row r="16279" spans="2:7">
      <c r="B16279" s="22" t="s">
        <v>293</v>
      </c>
      <c r="C16279" s="22" t="s">
        <v>7</v>
      </c>
      <c r="D16279" s="22" t="s">
        <v>5</v>
      </c>
      <c r="E16279" s="22" t="s">
        <v>15</v>
      </c>
      <c r="F16279" s="22" t="s">
        <v>25</v>
      </c>
      <c r="G16279" s="1">
        <v>6717146.3099999996</v>
      </c>
    </row>
    <row r="16280" spans="2:7">
      <c r="B16280" s="22" t="s">
        <v>293</v>
      </c>
      <c r="C16280" s="22" t="s">
        <v>7</v>
      </c>
      <c r="D16280" s="22" t="s">
        <v>5</v>
      </c>
      <c r="E16280" s="22" t="s">
        <v>15</v>
      </c>
      <c r="F16280" s="22" t="s">
        <v>26</v>
      </c>
      <c r="G16280" s="1">
        <v>5365418.0999999996</v>
      </c>
    </row>
    <row r="16281" spans="2:7">
      <c r="B16281" s="22" t="s">
        <v>293</v>
      </c>
      <c r="C16281" s="22" t="s">
        <v>7</v>
      </c>
      <c r="D16281" s="22" t="s">
        <v>5</v>
      </c>
      <c r="E16281" s="22" t="s">
        <v>15</v>
      </c>
      <c r="F16281" s="22" t="s">
        <v>27</v>
      </c>
      <c r="G16281" s="1">
        <v>123173.68</v>
      </c>
    </row>
    <row r="16282" spans="2:7">
      <c r="B16282" s="22" t="s">
        <v>293</v>
      </c>
      <c r="C16282" s="22" t="s">
        <v>7</v>
      </c>
      <c r="D16282" s="22" t="s">
        <v>5</v>
      </c>
      <c r="E16282" s="22" t="s">
        <v>15</v>
      </c>
      <c r="F16282" s="22" t="s">
        <v>72</v>
      </c>
      <c r="G16282" s="1">
        <v>61377.05</v>
      </c>
    </row>
    <row r="16283" spans="2:7">
      <c r="B16283" s="22" t="s">
        <v>293</v>
      </c>
      <c r="C16283" s="22" t="s">
        <v>7</v>
      </c>
      <c r="D16283" s="22" t="s">
        <v>5</v>
      </c>
      <c r="E16283" s="22" t="s">
        <v>28</v>
      </c>
      <c r="F16283" s="22" t="s">
        <v>29</v>
      </c>
      <c r="G16283" s="1">
        <v>2221159.7999999998</v>
      </c>
    </row>
    <row r="16284" spans="2:7">
      <c r="B16284" s="22" t="s">
        <v>293</v>
      </c>
      <c r="C16284" s="22" t="s">
        <v>7</v>
      </c>
      <c r="D16284" s="22" t="s">
        <v>5</v>
      </c>
      <c r="E16284" s="22" t="s">
        <v>28</v>
      </c>
      <c r="F16284" s="22" t="s">
        <v>30</v>
      </c>
      <c r="G16284" s="1">
        <v>218564.31</v>
      </c>
    </row>
    <row r="16285" spans="2:7">
      <c r="B16285" s="22" t="s">
        <v>293</v>
      </c>
      <c r="C16285" s="22" t="s">
        <v>7</v>
      </c>
      <c r="D16285" s="22" t="s">
        <v>5</v>
      </c>
      <c r="E16285" s="22" t="s">
        <v>28</v>
      </c>
      <c r="F16285" s="22" t="s">
        <v>31</v>
      </c>
      <c r="G16285" s="1">
        <v>1902875.55</v>
      </c>
    </row>
    <row r="16286" spans="2:7">
      <c r="B16286" s="22" t="s">
        <v>293</v>
      </c>
      <c r="C16286" s="22" t="s">
        <v>7</v>
      </c>
      <c r="D16286" s="22" t="s">
        <v>5</v>
      </c>
      <c r="E16286" s="22" t="s">
        <v>28</v>
      </c>
      <c r="F16286" s="22" t="s">
        <v>32</v>
      </c>
      <c r="G16286" s="1">
        <v>794938.86</v>
      </c>
    </row>
    <row r="16287" spans="2:7">
      <c r="B16287" s="22" t="s">
        <v>293</v>
      </c>
      <c r="C16287" s="22" t="s">
        <v>7</v>
      </c>
      <c r="D16287" s="22" t="s">
        <v>5</v>
      </c>
      <c r="E16287" s="22" t="s">
        <v>28</v>
      </c>
      <c r="F16287" s="22" t="s">
        <v>33</v>
      </c>
      <c r="G16287" s="1">
        <v>701428.06</v>
      </c>
    </row>
    <row r="16288" spans="2:7">
      <c r="B16288" s="22" t="s">
        <v>293</v>
      </c>
      <c r="C16288" s="22" t="s">
        <v>7</v>
      </c>
      <c r="D16288" s="22" t="s">
        <v>5</v>
      </c>
      <c r="E16288" s="22" t="s">
        <v>34</v>
      </c>
      <c r="F16288" s="22" t="s">
        <v>35</v>
      </c>
      <c r="G16288" s="1">
        <v>71827.06</v>
      </c>
    </row>
    <row r="16289" spans="2:7">
      <c r="B16289" s="22" t="s">
        <v>293</v>
      </c>
      <c r="C16289" s="22" t="s">
        <v>7</v>
      </c>
      <c r="D16289" s="22" t="s">
        <v>5</v>
      </c>
      <c r="E16289" s="22" t="s">
        <v>34</v>
      </c>
      <c r="F16289" s="22" t="s">
        <v>38</v>
      </c>
      <c r="G16289" s="1">
        <v>387145.53</v>
      </c>
    </row>
    <row r="16290" spans="2:7">
      <c r="B16290" s="22" t="s">
        <v>293</v>
      </c>
      <c r="C16290" s="22" t="s">
        <v>7</v>
      </c>
      <c r="D16290" s="22" t="s">
        <v>5</v>
      </c>
      <c r="E16290" s="22" t="s">
        <v>34</v>
      </c>
      <c r="F16290" s="22" t="s">
        <v>39</v>
      </c>
      <c r="G16290" s="1">
        <v>3736924.87</v>
      </c>
    </row>
    <row r="16291" spans="2:7">
      <c r="B16291" s="22" t="s">
        <v>293</v>
      </c>
      <c r="C16291" s="22" t="s">
        <v>7</v>
      </c>
      <c r="D16291" s="22" t="s">
        <v>5</v>
      </c>
      <c r="E16291" s="22" t="s">
        <v>34</v>
      </c>
      <c r="F16291" s="22" t="s">
        <v>43</v>
      </c>
      <c r="G16291" s="1">
        <v>241909.3</v>
      </c>
    </row>
    <row r="16292" spans="2:7">
      <c r="B16292" s="22" t="s">
        <v>293</v>
      </c>
      <c r="C16292" s="22" t="s">
        <v>7</v>
      </c>
      <c r="D16292" s="22" t="s">
        <v>5</v>
      </c>
      <c r="E16292" s="22" t="s">
        <v>34</v>
      </c>
      <c r="F16292" s="22" t="s">
        <v>45</v>
      </c>
      <c r="G16292" s="1">
        <v>351867.88</v>
      </c>
    </row>
    <row r="16293" spans="2:7">
      <c r="B16293" s="22" t="s">
        <v>293</v>
      </c>
      <c r="C16293" s="22" t="s">
        <v>7</v>
      </c>
      <c r="D16293" s="22" t="s">
        <v>5</v>
      </c>
      <c r="E16293" s="22" t="s">
        <v>34</v>
      </c>
      <c r="F16293" s="22" t="s">
        <v>46</v>
      </c>
      <c r="G16293" s="1">
        <v>214900.21</v>
      </c>
    </row>
    <row r="16294" spans="2:7">
      <c r="B16294" s="22" t="s">
        <v>293</v>
      </c>
      <c r="C16294" s="22" t="s">
        <v>7</v>
      </c>
      <c r="D16294" s="22" t="s">
        <v>5</v>
      </c>
      <c r="E16294" s="22" t="s">
        <v>34</v>
      </c>
      <c r="F16294" s="22" t="s">
        <v>47</v>
      </c>
      <c r="G16294" s="1">
        <v>14981.69</v>
      </c>
    </row>
    <row r="16295" spans="2:7">
      <c r="B16295" s="22" t="s">
        <v>293</v>
      </c>
      <c r="C16295" s="22" t="s">
        <v>7</v>
      </c>
      <c r="D16295" s="22" t="s">
        <v>5</v>
      </c>
      <c r="E16295" s="22" t="s">
        <v>34</v>
      </c>
      <c r="F16295" s="22" t="s">
        <v>48</v>
      </c>
      <c r="G16295" s="1">
        <v>162906.5</v>
      </c>
    </row>
    <row r="16296" spans="2:7">
      <c r="B16296" s="22" t="s">
        <v>293</v>
      </c>
      <c r="C16296" s="22" t="s">
        <v>7</v>
      </c>
      <c r="D16296" s="22" t="s">
        <v>5</v>
      </c>
      <c r="E16296" s="22" t="s">
        <v>34</v>
      </c>
      <c r="F16296" s="22" t="s">
        <v>75</v>
      </c>
      <c r="G16296" s="1">
        <v>5564.33</v>
      </c>
    </row>
    <row r="16297" spans="2:7">
      <c r="B16297" s="22" t="s">
        <v>293</v>
      </c>
      <c r="C16297" s="22" t="s">
        <v>7</v>
      </c>
      <c r="D16297" s="22" t="s">
        <v>5</v>
      </c>
      <c r="E16297" s="22" t="s">
        <v>34</v>
      </c>
      <c r="F16297" s="22" t="s">
        <v>88</v>
      </c>
      <c r="G16297" s="1">
        <v>12675.35</v>
      </c>
    </row>
    <row r="16298" spans="2:7">
      <c r="B16298" s="22" t="s">
        <v>293</v>
      </c>
      <c r="C16298" s="22" t="s">
        <v>7</v>
      </c>
      <c r="D16298" s="22" t="s">
        <v>5</v>
      </c>
      <c r="E16298" s="22" t="s">
        <v>34</v>
      </c>
      <c r="F16298" s="22" t="s">
        <v>66</v>
      </c>
      <c r="G16298" s="1">
        <v>1739528.57</v>
      </c>
    </row>
    <row r="16299" spans="2:7">
      <c r="B16299" s="22" t="s">
        <v>293</v>
      </c>
      <c r="C16299" s="22" t="s">
        <v>7</v>
      </c>
      <c r="D16299" s="22" t="s">
        <v>5</v>
      </c>
      <c r="E16299" s="22" t="s">
        <v>34</v>
      </c>
      <c r="F16299" s="22" t="s">
        <v>85</v>
      </c>
      <c r="G16299" s="1">
        <v>347666.34</v>
      </c>
    </row>
    <row r="16300" spans="2:7">
      <c r="B16300" s="22" t="s">
        <v>293</v>
      </c>
      <c r="C16300" s="22" t="s">
        <v>7</v>
      </c>
      <c r="D16300" s="22" t="s">
        <v>5</v>
      </c>
      <c r="E16300" s="22" t="s">
        <v>34</v>
      </c>
      <c r="F16300" s="22" t="s">
        <v>49</v>
      </c>
      <c r="G16300" s="1">
        <v>921909.38</v>
      </c>
    </row>
    <row r="16301" spans="2:7">
      <c r="B16301" s="22" t="s">
        <v>293</v>
      </c>
      <c r="C16301" s="22" t="s">
        <v>7</v>
      </c>
      <c r="D16301" s="22" t="s">
        <v>5</v>
      </c>
      <c r="E16301" s="22" t="s">
        <v>34</v>
      </c>
      <c r="F16301" s="22" t="s">
        <v>50</v>
      </c>
      <c r="G16301" s="1">
        <v>145038.09</v>
      </c>
    </row>
    <row r="16302" spans="2:7">
      <c r="B16302" s="22" t="s">
        <v>293</v>
      </c>
      <c r="C16302" s="22" t="s">
        <v>7</v>
      </c>
      <c r="D16302" s="22" t="s">
        <v>5</v>
      </c>
      <c r="E16302" s="22" t="s">
        <v>34</v>
      </c>
      <c r="F16302" s="22" t="s">
        <v>51</v>
      </c>
      <c r="G16302" s="1">
        <v>5110.0600000000004</v>
      </c>
    </row>
    <row r="16303" spans="2:7">
      <c r="B16303" s="22" t="s">
        <v>293</v>
      </c>
      <c r="C16303" s="22" t="s">
        <v>7</v>
      </c>
      <c r="D16303" s="22" t="s">
        <v>5</v>
      </c>
      <c r="E16303" s="22" t="s">
        <v>34</v>
      </c>
      <c r="F16303" s="22" t="s">
        <v>52</v>
      </c>
      <c r="G16303" s="1">
        <v>20571.400000000001</v>
      </c>
    </row>
    <row r="16304" spans="2:7">
      <c r="B16304" s="22" t="s">
        <v>293</v>
      </c>
      <c r="C16304" s="22" t="s">
        <v>7</v>
      </c>
      <c r="D16304" s="22" t="s">
        <v>5</v>
      </c>
      <c r="E16304" s="22" t="s">
        <v>34</v>
      </c>
      <c r="F16304" s="22" t="s">
        <v>53</v>
      </c>
      <c r="G16304" s="1">
        <v>741339.91</v>
      </c>
    </row>
    <row r="16305" spans="2:7">
      <c r="B16305" s="22" t="s">
        <v>293</v>
      </c>
      <c r="C16305" s="22" t="s">
        <v>7</v>
      </c>
      <c r="D16305" s="22" t="s">
        <v>5</v>
      </c>
      <c r="E16305" s="22" t="s">
        <v>34</v>
      </c>
      <c r="F16305" s="22" t="s">
        <v>54</v>
      </c>
      <c r="G16305" s="1">
        <v>852572.63</v>
      </c>
    </row>
    <row r="16306" spans="2:7">
      <c r="B16306" s="22" t="s">
        <v>293</v>
      </c>
      <c r="C16306" s="22" t="s">
        <v>7</v>
      </c>
      <c r="D16306" s="22" t="s">
        <v>5</v>
      </c>
      <c r="E16306" s="22" t="s">
        <v>34</v>
      </c>
      <c r="F16306" s="22" t="s">
        <v>56</v>
      </c>
      <c r="G16306" s="1">
        <v>156127.75</v>
      </c>
    </row>
    <row r="16307" spans="2:7">
      <c r="B16307" s="22" t="s">
        <v>293</v>
      </c>
      <c r="C16307" s="22" t="s">
        <v>7</v>
      </c>
      <c r="D16307" s="22" t="s">
        <v>5</v>
      </c>
      <c r="E16307" s="22" t="s">
        <v>34</v>
      </c>
      <c r="F16307" s="22" t="s">
        <v>76</v>
      </c>
      <c r="G16307" s="1">
        <v>58062.8</v>
      </c>
    </row>
    <row r="16308" spans="2:7">
      <c r="B16308" s="22" t="s">
        <v>293</v>
      </c>
      <c r="C16308" s="22" t="s">
        <v>7</v>
      </c>
      <c r="D16308" s="22" t="s">
        <v>5</v>
      </c>
      <c r="E16308" s="22" t="s">
        <v>34</v>
      </c>
      <c r="F16308" s="22" t="s">
        <v>57</v>
      </c>
      <c r="G16308" s="1">
        <v>739333.19</v>
      </c>
    </row>
    <row r="16309" spans="2:7">
      <c r="B16309" s="22" t="s">
        <v>293</v>
      </c>
      <c r="C16309" s="22" t="s">
        <v>7</v>
      </c>
      <c r="D16309" s="22" t="s">
        <v>5</v>
      </c>
      <c r="E16309" s="22" t="s">
        <v>59</v>
      </c>
      <c r="F16309" s="22" t="s">
        <v>55</v>
      </c>
      <c r="G16309" s="1">
        <v>196011.47</v>
      </c>
    </row>
    <row r="16310" spans="2:7">
      <c r="B16310" s="22" t="s">
        <v>293</v>
      </c>
      <c r="C16310" s="22" t="s">
        <v>7</v>
      </c>
      <c r="D16310" s="22" t="s">
        <v>5</v>
      </c>
      <c r="E16310" s="22" t="s">
        <v>60</v>
      </c>
      <c r="F16310" s="22" t="s">
        <v>77</v>
      </c>
      <c r="G16310" s="1">
        <v>3126750.48</v>
      </c>
    </row>
    <row r="16311" spans="2:7">
      <c r="B16311" s="22" t="s">
        <v>293</v>
      </c>
      <c r="C16311" s="22" t="s">
        <v>7</v>
      </c>
      <c r="D16311" s="22" t="s">
        <v>5</v>
      </c>
      <c r="E16311" s="22" t="s">
        <v>60</v>
      </c>
      <c r="F16311" s="22" t="s">
        <v>78</v>
      </c>
      <c r="G16311" s="1">
        <v>76451.94</v>
      </c>
    </row>
    <row r="16312" spans="2:7">
      <c r="B16312" s="22" t="s">
        <v>293</v>
      </c>
      <c r="C16312" s="22" t="s">
        <v>7</v>
      </c>
      <c r="D16312" s="22" t="s">
        <v>5</v>
      </c>
      <c r="E16312" s="22" t="s">
        <v>60</v>
      </c>
      <c r="F16312" s="22" t="s">
        <v>79</v>
      </c>
      <c r="G16312" s="1">
        <v>36182.839999999997</v>
      </c>
    </row>
    <row r="16313" spans="2:7">
      <c r="B16313" s="22" t="s">
        <v>293</v>
      </c>
      <c r="C16313" s="22" t="s">
        <v>7</v>
      </c>
      <c r="D16313" s="22" t="s">
        <v>5</v>
      </c>
      <c r="E16313" s="22" t="s">
        <v>60</v>
      </c>
      <c r="F16313" s="22" t="s">
        <v>62</v>
      </c>
      <c r="G16313" s="1">
        <v>33556.870000000003</v>
      </c>
    </row>
    <row r="16314" spans="2:7">
      <c r="B16314" s="22" t="s">
        <v>293</v>
      </c>
      <c r="C16314" s="22" t="s">
        <v>7</v>
      </c>
      <c r="D16314" s="22" t="s">
        <v>5</v>
      </c>
      <c r="E16314" s="22" t="s">
        <v>60</v>
      </c>
      <c r="F16314" s="22" t="s">
        <v>112</v>
      </c>
      <c r="G16314" s="1">
        <v>85049.01</v>
      </c>
    </row>
    <row r="16315" spans="2:7">
      <c r="B16315" s="22" t="s">
        <v>293</v>
      </c>
      <c r="C16315" s="22" t="s">
        <v>7</v>
      </c>
      <c r="D16315" s="22" t="s">
        <v>7</v>
      </c>
      <c r="E16315" s="22" t="s">
        <v>5</v>
      </c>
      <c r="F16315" s="22" t="s">
        <v>6</v>
      </c>
      <c r="G16315" s="1">
        <v>204573.3</v>
      </c>
    </row>
    <row r="16316" spans="2:7">
      <c r="B16316" s="22" t="s">
        <v>293</v>
      </c>
      <c r="C16316" s="22" t="s">
        <v>7</v>
      </c>
      <c r="D16316" s="22" t="s">
        <v>7</v>
      </c>
      <c r="E16316" s="22" t="s">
        <v>8</v>
      </c>
      <c r="F16316" s="22" t="s">
        <v>9</v>
      </c>
      <c r="G16316" s="1">
        <v>12046534</v>
      </c>
    </row>
    <row r="16317" spans="2:7">
      <c r="B16317" s="22" t="s">
        <v>293</v>
      </c>
      <c r="C16317" s="22" t="s">
        <v>7</v>
      </c>
      <c r="D16317" s="22" t="s">
        <v>7</v>
      </c>
      <c r="E16317" s="22" t="s">
        <v>8</v>
      </c>
      <c r="F16317" s="22" t="s">
        <v>10</v>
      </c>
      <c r="G16317" s="1">
        <v>75.680000000000007</v>
      </c>
    </row>
    <row r="16318" spans="2:7">
      <c r="B16318" s="22" t="s">
        <v>293</v>
      </c>
      <c r="C16318" s="22" t="s">
        <v>7</v>
      </c>
      <c r="D16318" s="22" t="s">
        <v>7</v>
      </c>
      <c r="E16318" s="22" t="s">
        <v>8</v>
      </c>
      <c r="F16318" s="22" t="s">
        <v>12</v>
      </c>
      <c r="G16318" s="1">
        <v>75838.28</v>
      </c>
    </row>
    <row r="16319" spans="2:7">
      <c r="B16319" s="22" t="s">
        <v>293</v>
      </c>
      <c r="C16319" s="22" t="s">
        <v>7</v>
      </c>
      <c r="D16319" s="22" t="s">
        <v>7</v>
      </c>
      <c r="E16319" s="22" t="s">
        <v>14</v>
      </c>
      <c r="F16319" s="22" t="s">
        <v>9</v>
      </c>
      <c r="G16319" s="1">
        <v>5412749.1799999997</v>
      </c>
    </row>
    <row r="16320" spans="2:7">
      <c r="B16320" s="22" t="s">
        <v>293</v>
      </c>
      <c r="C16320" s="22" t="s">
        <v>7</v>
      </c>
      <c r="D16320" s="22" t="s">
        <v>7</v>
      </c>
      <c r="E16320" s="22" t="s">
        <v>14</v>
      </c>
      <c r="F16320" s="22" t="s">
        <v>10</v>
      </c>
      <c r="G16320" s="1">
        <v>153.46</v>
      </c>
    </row>
    <row r="16321" spans="2:7">
      <c r="B16321" s="22" t="s">
        <v>293</v>
      </c>
      <c r="C16321" s="22" t="s">
        <v>7</v>
      </c>
      <c r="D16321" s="22" t="s">
        <v>7</v>
      </c>
      <c r="E16321" s="22" t="s">
        <v>14</v>
      </c>
      <c r="F16321" s="22" t="s">
        <v>11</v>
      </c>
      <c r="G16321" s="1">
        <v>1001.37</v>
      </c>
    </row>
    <row r="16322" spans="2:7">
      <c r="B16322" s="22" t="s">
        <v>293</v>
      </c>
      <c r="C16322" s="22" t="s">
        <v>7</v>
      </c>
      <c r="D16322" s="22" t="s">
        <v>7</v>
      </c>
      <c r="E16322" s="22" t="s">
        <v>14</v>
      </c>
      <c r="F16322" s="22" t="s">
        <v>12</v>
      </c>
      <c r="G16322" s="1">
        <v>428069.5</v>
      </c>
    </row>
    <row r="16323" spans="2:7">
      <c r="B16323" s="22" t="s">
        <v>293</v>
      </c>
      <c r="C16323" s="22" t="s">
        <v>7</v>
      </c>
      <c r="D16323" s="22" t="s">
        <v>7</v>
      </c>
      <c r="E16323" s="22" t="s">
        <v>15</v>
      </c>
      <c r="F16323" s="22" t="s">
        <v>17</v>
      </c>
      <c r="G16323" s="1">
        <v>5727.8</v>
      </c>
    </row>
    <row r="16324" spans="2:7">
      <c r="B16324" s="22" t="s">
        <v>293</v>
      </c>
      <c r="C16324" s="22" t="s">
        <v>7</v>
      </c>
      <c r="D16324" s="22" t="s">
        <v>7</v>
      </c>
      <c r="E16324" s="22" t="s">
        <v>15</v>
      </c>
      <c r="F16324" s="22" t="s">
        <v>18</v>
      </c>
      <c r="G16324" s="1">
        <v>98874.92</v>
      </c>
    </row>
    <row r="16325" spans="2:7">
      <c r="B16325" s="22" t="s">
        <v>293</v>
      </c>
      <c r="C16325" s="22" t="s">
        <v>7</v>
      </c>
      <c r="D16325" s="22" t="s">
        <v>7</v>
      </c>
      <c r="E16325" s="22" t="s">
        <v>15</v>
      </c>
      <c r="F16325" s="22" t="s">
        <v>19</v>
      </c>
      <c r="G16325" s="1">
        <v>11226.08</v>
      </c>
    </row>
    <row r="16326" spans="2:7">
      <c r="B16326" s="22" t="s">
        <v>293</v>
      </c>
      <c r="C16326" s="22" t="s">
        <v>7</v>
      </c>
      <c r="D16326" s="22" t="s">
        <v>7</v>
      </c>
      <c r="E16326" s="22" t="s">
        <v>15</v>
      </c>
      <c r="F16326" s="22" t="s">
        <v>20</v>
      </c>
      <c r="G16326" s="1">
        <v>155080.68</v>
      </c>
    </row>
    <row r="16327" spans="2:7">
      <c r="B16327" s="22" t="s">
        <v>293</v>
      </c>
      <c r="C16327" s="22" t="s">
        <v>7</v>
      </c>
      <c r="D16327" s="22" t="s">
        <v>7</v>
      </c>
      <c r="E16327" s="22" t="s">
        <v>15</v>
      </c>
      <c r="F16327" s="22" t="s">
        <v>21</v>
      </c>
      <c r="G16327" s="1">
        <v>6.75</v>
      </c>
    </row>
    <row r="16328" spans="2:7">
      <c r="B16328" s="22" t="s">
        <v>293</v>
      </c>
      <c r="C16328" s="22" t="s">
        <v>7</v>
      </c>
      <c r="D16328" s="22" t="s">
        <v>7</v>
      </c>
      <c r="E16328" s="22" t="s">
        <v>15</v>
      </c>
      <c r="F16328" s="22" t="s">
        <v>22</v>
      </c>
      <c r="G16328" s="1">
        <v>881.49</v>
      </c>
    </row>
    <row r="16329" spans="2:7">
      <c r="B16329" s="22" t="s">
        <v>293</v>
      </c>
      <c r="C16329" s="22" t="s">
        <v>7</v>
      </c>
      <c r="D16329" s="22" t="s">
        <v>7</v>
      </c>
      <c r="E16329" s="22" t="s">
        <v>15</v>
      </c>
      <c r="F16329" s="22" t="s">
        <v>23</v>
      </c>
      <c r="G16329" s="1">
        <v>774.43</v>
      </c>
    </row>
    <row r="16330" spans="2:7">
      <c r="B16330" s="22" t="s">
        <v>293</v>
      </c>
      <c r="C16330" s="22" t="s">
        <v>7</v>
      </c>
      <c r="D16330" s="22" t="s">
        <v>7</v>
      </c>
      <c r="E16330" s="22" t="s">
        <v>15</v>
      </c>
      <c r="F16330" s="22" t="s">
        <v>24</v>
      </c>
      <c r="G16330" s="1">
        <v>17505.03</v>
      </c>
    </row>
    <row r="16331" spans="2:7">
      <c r="B16331" s="22" t="s">
        <v>293</v>
      </c>
      <c r="C16331" s="22" t="s">
        <v>7</v>
      </c>
      <c r="D16331" s="22" t="s">
        <v>7</v>
      </c>
      <c r="E16331" s="22" t="s">
        <v>15</v>
      </c>
      <c r="F16331" s="22" t="s">
        <v>25</v>
      </c>
      <c r="G16331" s="1">
        <v>143.58000000000001</v>
      </c>
    </row>
    <row r="16332" spans="2:7">
      <c r="B16332" s="22" t="s">
        <v>293</v>
      </c>
      <c r="C16332" s="22" t="s">
        <v>7</v>
      </c>
      <c r="D16332" s="22" t="s">
        <v>7</v>
      </c>
      <c r="E16332" s="22" t="s">
        <v>15</v>
      </c>
      <c r="F16332" s="22" t="s">
        <v>26</v>
      </c>
      <c r="G16332" s="1">
        <v>257410.6</v>
      </c>
    </row>
    <row r="16333" spans="2:7">
      <c r="B16333" s="22" t="s">
        <v>293</v>
      </c>
      <c r="C16333" s="22" t="s">
        <v>7</v>
      </c>
      <c r="D16333" s="22" t="s">
        <v>7</v>
      </c>
      <c r="E16333" s="22" t="s">
        <v>15</v>
      </c>
      <c r="F16333" s="22" t="s">
        <v>72</v>
      </c>
      <c r="G16333" s="1">
        <v>2538.66</v>
      </c>
    </row>
    <row r="16334" spans="2:7">
      <c r="B16334" s="22" t="s">
        <v>293</v>
      </c>
      <c r="C16334" s="22" t="s">
        <v>7</v>
      </c>
      <c r="D16334" s="22" t="s">
        <v>7</v>
      </c>
      <c r="E16334" s="22" t="s">
        <v>28</v>
      </c>
      <c r="F16334" s="22" t="s">
        <v>29</v>
      </c>
      <c r="G16334" s="1">
        <v>117208.56</v>
      </c>
    </row>
    <row r="16335" spans="2:7">
      <c r="B16335" s="22" t="s">
        <v>293</v>
      </c>
      <c r="C16335" s="22" t="s">
        <v>7</v>
      </c>
      <c r="D16335" s="22" t="s">
        <v>7</v>
      </c>
      <c r="E16335" s="22" t="s">
        <v>28</v>
      </c>
      <c r="F16335" s="22" t="s">
        <v>33</v>
      </c>
      <c r="G16335" s="1">
        <v>6422.44</v>
      </c>
    </row>
    <row r="16336" spans="2:7">
      <c r="B16336" s="22" t="s">
        <v>293</v>
      </c>
      <c r="C16336" s="22" t="s">
        <v>7</v>
      </c>
      <c r="D16336" s="22" t="s">
        <v>7</v>
      </c>
      <c r="E16336" s="22" t="s">
        <v>34</v>
      </c>
      <c r="F16336" s="22" t="s">
        <v>38</v>
      </c>
      <c r="G16336" s="1">
        <v>8429.93</v>
      </c>
    </row>
    <row r="16337" spans="2:7">
      <c r="B16337" s="22" t="s">
        <v>293</v>
      </c>
      <c r="C16337" s="22" t="s">
        <v>7</v>
      </c>
      <c r="D16337" s="22" t="s">
        <v>7</v>
      </c>
      <c r="E16337" s="22" t="s">
        <v>34</v>
      </c>
      <c r="F16337" s="22" t="s">
        <v>39</v>
      </c>
      <c r="G16337" s="1">
        <v>100084.64</v>
      </c>
    </row>
    <row r="16338" spans="2:7">
      <c r="B16338" s="22" t="s">
        <v>293</v>
      </c>
      <c r="C16338" s="22" t="s">
        <v>7</v>
      </c>
      <c r="D16338" s="22" t="s">
        <v>7</v>
      </c>
      <c r="E16338" s="22" t="s">
        <v>34</v>
      </c>
      <c r="F16338" s="22" t="s">
        <v>50</v>
      </c>
      <c r="G16338" s="1">
        <v>458.9</v>
      </c>
    </row>
    <row r="16339" spans="2:7">
      <c r="B16339" s="22" t="s">
        <v>293</v>
      </c>
      <c r="C16339" s="22" t="s">
        <v>7</v>
      </c>
      <c r="D16339" s="22" t="s">
        <v>7</v>
      </c>
      <c r="E16339" s="22" t="s">
        <v>59</v>
      </c>
      <c r="F16339" s="22" t="s">
        <v>55</v>
      </c>
      <c r="G16339" s="1">
        <v>14462.82</v>
      </c>
    </row>
    <row r="16340" spans="2:7">
      <c r="B16340" s="22" t="s">
        <v>293</v>
      </c>
      <c r="C16340" s="22" t="s">
        <v>7</v>
      </c>
      <c r="D16340" s="22" t="s">
        <v>7</v>
      </c>
      <c r="E16340" s="22" t="s">
        <v>60</v>
      </c>
      <c r="F16340" s="22" t="s">
        <v>62</v>
      </c>
      <c r="G16340" s="1">
        <v>30931.08</v>
      </c>
    </row>
    <row r="16341" spans="2:7">
      <c r="B16341" s="22" t="s">
        <v>294</v>
      </c>
      <c r="C16341" s="22" t="s">
        <v>7</v>
      </c>
      <c r="D16341" s="22" t="s">
        <v>5</v>
      </c>
      <c r="E16341" s="22" t="s">
        <v>5</v>
      </c>
      <c r="F16341" s="22" t="s">
        <v>6</v>
      </c>
      <c r="G16341" s="1">
        <v>3494425.87</v>
      </c>
    </row>
    <row r="16342" spans="2:7">
      <c r="B16342" s="22" t="s">
        <v>294</v>
      </c>
      <c r="C16342" s="22" t="s">
        <v>7</v>
      </c>
      <c r="D16342" s="22" t="s">
        <v>5</v>
      </c>
      <c r="E16342" s="22" t="s">
        <v>7</v>
      </c>
      <c r="F16342" s="22" t="s">
        <v>6</v>
      </c>
      <c r="G16342" s="1">
        <v>-3664403.06</v>
      </c>
    </row>
    <row r="16343" spans="2:7">
      <c r="B16343" s="22" t="s">
        <v>294</v>
      </c>
      <c r="C16343" s="22" t="s">
        <v>7</v>
      </c>
      <c r="D16343" s="22" t="s">
        <v>5</v>
      </c>
      <c r="E16343" s="22" t="s">
        <v>8</v>
      </c>
      <c r="F16343" s="22" t="s">
        <v>9</v>
      </c>
      <c r="G16343" s="1">
        <v>93075272.260000005</v>
      </c>
    </row>
    <row r="16344" spans="2:7">
      <c r="B16344" s="22" t="s">
        <v>294</v>
      </c>
      <c r="C16344" s="22" t="s">
        <v>7</v>
      </c>
      <c r="D16344" s="22" t="s">
        <v>5</v>
      </c>
      <c r="E16344" s="22" t="s">
        <v>8</v>
      </c>
      <c r="F16344" s="22" t="s">
        <v>10</v>
      </c>
      <c r="G16344" s="1">
        <v>253245.96</v>
      </c>
    </row>
    <row r="16345" spans="2:7">
      <c r="B16345" s="22" t="s">
        <v>294</v>
      </c>
      <c r="C16345" s="22" t="s">
        <v>7</v>
      </c>
      <c r="D16345" s="22" t="s">
        <v>5</v>
      </c>
      <c r="E16345" s="22" t="s">
        <v>8</v>
      </c>
      <c r="F16345" s="22" t="s">
        <v>11</v>
      </c>
      <c r="G16345" s="1">
        <v>3938383.69</v>
      </c>
    </row>
    <row r="16346" spans="2:7">
      <c r="B16346" s="22" t="s">
        <v>294</v>
      </c>
      <c r="C16346" s="22" t="s">
        <v>7</v>
      </c>
      <c r="D16346" s="22" t="s">
        <v>5</v>
      </c>
      <c r="E16346" s="22" t="s">
        <v>8</v>
      </c>
      <c r="F16346" s="22" t="s">
        <v>12</v>
      </c>
      <c r="G16346" s="1">
        <v>24220043.25</v>
      </c>
    </row>
    <row r="16347" spans="2:7">
      <c r="B16347" s="22" t="s">
        <v>294</v>
      </c>
      <c r="C16347" s="22" t="s">
        <v>7</v>
      </c>
      <c r="D16347" s="22" t="s">
        <v>5</v>
      </c>
      <c r="E16347" s="22" t="s">
        <v>8</v>
      </c>
      <c r="F16347" s="22" t="s">
        <v>13</v>
      </c>
      <c r="G16347" s="1">
        <v>2542803.04</v>
      </c>
    </row>
    <row r="16348" spans="2:7">
      <c r="B16348" s="22" t="s">
        <v>294</v>
      </c>
      <c r="C16348" s="22" t="s">
        <v>7</v>
      </c>
      <c r="D16348" s="22" t="s">
        <v>5</v>
      </c>
      <c r="E16348" s="22" t="s">
        <v>8</v>
      </c>
      <c r="F16348" s="22" t="s">
        <v>70</v>
      </c>
      <c r="G16348" s="1">
        <v>737461.85</v>
      </c>
    </row>
    <row r="16349" spans="2:7">
      <c r="B16349" s="22" t="s">
        <v>294</v>
      </c>
      <c r="C16349" s="22" t="s">
        <v>7</v>
      </c>
      <c r="D16349" s="22" t="s">
        <v>5</v>
      </c>
      <c r="E16349" s="22" t="s">
        <v>14</v>
      </c>
      <c r="F16349" s="22" t="s">
        <v>9</v>
      </c>
      <c r="G16349" s="1">
        <v>43758638.280000001</v>
      </c>
    </row>
    <row r="16350" spans="2:7">
      <c r="B16350" s="22" t="s">
        <v>294</v>
      </c>
      <c r="C16350" s="22" t="s">
        <v>7</v>
      </c>
      <c r="D16350" s="22" t="s">
        <v>5</v>
      </c>
      <c r="E16350" s="22" t="s">
        <v>14</v>
      </c>
      <c r="F16350" s="22" t="s">
        <v>10</v>
      </c>
      <c r="G16350" s="1">
        <v>1122067.06</v>
      </c>
    </row>
    <row r="16351" spans="2:7">
      <c r="B16351" s="22" t="s">
        <v>294</v>
      </c>
      <c r="C16351" s="22" t="s">
        <v>7</v>
      </c>
      <c r="D16351" s="22" t="s">
        <v>5</v>
      </c>
      <c r="E16351" s="22" t="s">
        <v>14</v>
      </c>
      <c r="F16351" s="22" t="s">
        <v>11</v>
      </c>
      <c r="G16351" s="1">
        <v>1454849.52</v>
      </c>
    </row>
    <row r="16352" spans="2:7">
      <c r="B16352" s="22" t="s">
        <v>294</v>
      </c>
      <c r="C16352" s="22" t="s">
        <v>7</v>
      </c>
      <c r="D16352" s="22" t="s">
        <v>5</v>
      </c>
      <c r="E16352" s="22" t="s">
        <v>14</v>
      </c>
      <c r="F16352" s="22" t="s">
        <v>12</v>
      </c>
      <c r="G16352" s="1">
        <v>60307.83</v>
      </c>
    </row>
    <row r="16353" spans="2:7">
      <c r="B16353" s="22" t="s">
        <v>294</v>
      </c>
      <c r="C16353" s="22" t="s">
        <v>7</v>
      </c>
      <c r="D16353" s="22" t="s">
        <v>5</v>
      </c>
      <c r="E16353" s="22" t="s">
        <v>14</v>
      </c>
      <c r="F16353" s="22" t="s">
        <v>13</v>
      </c>
      <c r="G16353" s="1">
        <v>2752115.05</v>
      </c>
    </row>
    <row r="16354" spans="2:7">
      <c r="B16354" s="22" t="s">
        <v>294</v>
      </c>
      <c r="C16354" s="22" t="s">
        <v>7</v>
      </c>
      <c r="D16354" s="22" t="s">
        <v>5</v>
      </c>
      <c r="E16354" s="22" t="s">
        <v>15</v>
      </c>
      <c r="F16354" s="22" t="s">
        <v>17</v>
      </c>
      <c r="G16354" s="1">
        <v>9335986.7899999991</v>
      </c>
    </row>
    <row r="16355" spans="2:7">
      <c r="B16355" s="22" t="s">
        <v>294</v>
      </c>
      <c r="C16355" s="22" t="s">
        <v>7</v>
      </c>
      <c r="D16355" s="22" t="s">
        <v>5</v>
      </c>
      <c r="E16355" s="22" t="s">
        <v>15</v>
      </c>
      <c r="F16355" s="22" t="s">
        <v>18</v>
      </c>
      <c r="G16355" s="1">
        <v>3683747.8</v>
      </c>
    </row>
    <row r="16356" spans="2:7">
      <c r="B16356" s="22" t="s">
        <v>294</v>
      </c>
      <c r="C16356" s="22" t="s">
        <v>7</v>
      </c>
      <c r="D16356" s="22" t="s">
        <v>5</v>
      </c>
      <c r="E16356" s="22" t="s">
        <v>15</v>
      </c>
      <c r="F16356" s="22" t="s">
        <v>19</v>
      </c>
      <c r="G16356" s="1">
        <v>18826979.030000001</v>
      </c>
    </row>
    <row r="16357" spans="2:7">
      <c r="B16357" s="22" t="s">
        <v>294</v>
      </c>
      <c r="C16357" s="22" t="s">
        <v>7</v>
      </c>
      <c r="D16357" s="22" t="s">
        <v>5</v>
      </c>
      <c r="E16357" s="22" t="s">
        <v>15</v>
      </c>
      <c r="F16357" s="22" t="s">
        <v>20</v>
      </c>
      <c r="G16357" s="1">
        <v>5846429.6100000003</v>
      </c>
    </row>
    <row r="16358" spans="2:7">
      <c r="B16358" s="22" t="s">
        <v>294</v>
      </c>
      <c r="C16358" s="22" t="s">
        <v>7</v>
      </c>
      <c r="D16358" s="22" t="s">
        <v>5</v>
      </c>
      <c r="E16358" s="22" t="s">
        <v>15</v>
      </c>
      <c r="F16358" s="22" t="s">
        <v>21</v>
      </c>
      <c r="G16358" s="1">
        <v>129381.47</v>
      </c>
    </row>
    <row r="16359" spans="2:7">
      <c r="B16359" s="22" t="s">
        <v>294</v>
      </c>
      <c r="C16359" s="22" t="s">
        <v>7</v>
      </c>
      <c r="D16359" s="22" t="s">
        <v>5</v>
      </c>
      <c r="E16359" s="22" t="s">
        <v>15</v>
      </c>
      <c r="F16359" s="22" t="s">
        <v>22</v>
      </c>
      <c r="G16359" s="1">
        <v>69708.75</v>
      </c>
    </row>
    <row r="16360" spans="2:7">
      <c r="B16360" s="22" t="s">
        <v>294</v>
      </c>
      <c r="C16360" s="22" t="s">
        <v>7</v>
      </c>
      <c r="D16360" s="22" t="s">
        <v>5</v>
      </c>
      <c r="E16360" s="22" t="s">
        <v>15</v>
      </c>
      <c r="F16360" s="22" t="s">
        <v>23</v>
      </c>
      <c r="G16360" s="1">
        <v>564061.85</v>
      </c>
    </row>
    <row r="16361" spans="2:7">
      <c r="B16361" s="22" t="s">
        <v>294</v>
      </c>
      <c r="C16361" s="22" t="s">
        <v>7</v>
      </c>
      <c r="D16361" s="22" t="s">
        <v>5</v>
      </c>
      <c r="E16361" s="22" t="s">
        <v>15</v>
      </c>
      <c r="F16361" s="22" t="s">
        <v>24</v>
      </c>
      <c r="G16361" s="1">
        <v>1282842.5</v>
      </c>
    </row>
    <row r="16362" spans="2:7">
      <c r="B16362" s="22" t="s">
        <v>294</v>
      </c>
      <c r="C16362" s="22" t="s">
        <v>7</v>
      </c>
      <c r="D16362" s="22" t="s">
        <v>5</v>
      </c>
      <c r="E16362" s="22" t="s">
        <v>15</v>
      </c>
      <c r="F16362" s="22" t="s">
        <v>25</v>
      </c>
      <c r="G16362" s="1">
        <v>15738059.17</v>
      </c>
    </row>
    <row r="16363" spans="2:7">
      <c r="B16363" s="22" t="s">
        <v>294</v>
      </c>
      <c r="C16363" s="22" t="s">
        <v>7</v>
      </c>
      <c r="D16363" s="22" t="s">
        <v>5</v>
      </c>
      <c r="E16363" s="22" t="s">
        <v>15</v>
      </c>
      <c r="F16363" s="22" t="s">
        <v>26</v>
      </c>
      <c r="G16363" s="1">
        <v>11911377.619999999</v>
      </c>
    </row>
    <row r="16364" spans="2:7">
      <c r="B16364" s="22" t="s">
        <v>294</v>
      </c>
      <c r="C16364" s="22" t="s">
        <v>7</v>
      </c>
      <c r="D16364" s="22" t="s">
        <v>5</v>
      </c>
      <c r="E16364" s="22" t="s">
        <v>15</v>
      </c>
      <c r="F16364" s="22" t="s">
        <v>27</v>
      </c>
      <c r="G16364" s="1">
        <v>641159.44999999995</v>
      </c>
    </row>
    <row r="16365" spans="2:7">
      <c r="B16365" s="22" t="s">
        <v>294</v>
      </c>
      <c r="C16365" s="22" t="s">
        <v>7</v>
      </c>
      <c r="D16365" s="22" t="s">
        <v>5</v>
      </c>
      <c r="E16365" s="22" t="s">
        <v>15</v>
      </c>
      <c r="F16365" s="22" t="s">
        <v>72</v>
      </c>
      <c r="G16365" s="1">
        <v>276789.71000000002</v>
      </c>
    </row>
    <row r="16366" spans="2:7">
      <c r="B16366" s="22" t="s">
        <v>294</v>
      </c>
      <c r="C16366" s="22" t="s">
        <v>7</v>
      </c>
      <c r="D16366" s="22" t="s">
        <v>5</v>
      </c>
      <c r="E16366" s="22" t="s">
        <v>28</v>
      </c>
      <c r="F16366" s="22" t="s">
        <v>29</v>
      </c>
      <c r="G16366" s="1">
        <v>7850403.5800000001</v>
      </c>
    </row>
    <row r="16367" spans="2:7">
      <c r="B16367" s="22" t="s">
        <v>294</v>
      </c>
      <c r="C16367" s="22" t="s">
        <v>7</v>
      </c>
      <c r="D16367" s="22" t="s">
        <v>5</v>
      </c>
      <c r="E16367" s="22" t="s">
        <v>28</v>
      </c>
      <c r="F16367" s="22" t="s">
        <v>30</v>
      </c>
      <c r="G16367" s="1">
        <v>692547.94</v>
      </c>
    </row>
    <row r="16368" spans="2:7">
      <c r="B16368" s="22" t="s">
        <v>294</v>
      </c>
      <c r="C16368" s="22" t="s">
        <v>7</v>
      </c>
      <c r="D16368" s="22" t="s">
        <v>5</v>
      </c>
      <c r="E16368" s="22" t="s">
        <v>28</v>
      </c>
      <c r="F16368" s="22" t="s">
        <v>31</v>
      </c>
      <c r="G16368" s="1">
        <v>1992041.89</v>
      </c>
    </row>
    <row r="16369" spans="2:7">
      <c r="B16369" s="22" t="s">
        <v>294</v>
      </c>
      <c r="C16369" s="22" t="s">
        <v>7</v>
      </c>
      <c r="D16369" s="22" t="s">
        <v>5</v>
      </c>
      <c r="E16369" s="22" t="s">
        <v>28</v>
      </c>
      <c r="F16369" s="22" t="s">
        <v>32</v>
      </c>
      <c r="G16369" s="1">
        <v>1334206.1399999999</v>
      </c>
    </row>
    <row r="16370" spans="2:7">
      <c r="B16370" s="22" t="s">
        <v>294</v>
      </c>
      <c r="C16370" s="22" t="s">
        <v>7</v>
      </c>
      <c r="D16370" s="22" t="s">
        <v>5</v>
      </c>
      <c r="E16370" s="22" t="s">
        <v>28</v>
      </c>
      <c r="F16370" s="22" t="s">
        <v>33</v>
      </c>
      <c r="G16370" s="1">
        <v>1245188.7</v>
      </c>
    </row>
    <row r="16371" spans="2:7">
      <c r="B16371" s="22" t="s">
        <v>294</v>
      </c>
      <c r="C16371" s="22" t="s">
        <v>7</v>
      </c>
      <c r="D16371" s="22" t="s">
        <v>5</v>
      </c>
      <c r="E16371" s="22" t="s">
        <v>34</v>
      </c>
      <c r="F16371" s="22" t="s">
        <v>35</v>
      </c>
      <c r="G16371" s="1">
        <v>7722597.2199999997</v>
      </c>
    </row>
    <row r="16372" spans="2:7">
      <c r="B16372" s="22" t="s">
        <v>294</v>
      </c>
      <c r="C16372" s="22" t="s">
        <v>7</v>
      </c>
      <c r="D16372" s="22" t="s">
        <v>5</v>
      </c>
      <c r="E16372" s="22" t="s">
        <v>34</v>
      </c>
      <c r="F16372" s="22" t="s">
        <v>36</v>
      </c>
      <c r="G16372" s="1">
        <v>47152</v>
      </c>
    </row>
    <row r="16373" spans="2:7">
      <c r="B16373" s="22" t="s">
        <v>294</v>
      </c>
      <c r="C16373" s="22" t="s">
        <v>7</v>
      </c>
      <c r="D16373" s="22" t="s">
        <v>5</v>
      </c>
      <c r="E16373" s="22" t="s">
        <v>34</v>
      </c>
      <c r="F16373" s="22" t="s">
        <v>64</v>
      </c>
      <c r="G16373" s="1">
        <v>1838512.74</v>
      </c>
    </row>
    <row r="16374" spans="2:7">
      <c r="B16374" s="22" t="s">
        <v>294</v>
      </c>
      <c r="C16374" s="22" t="s">
        <v>7</v>
      </c>
      <c r="D16374" s="22" t="s">
        <v>5</v>
      </c>
      <c r="E16374" s="22" t="s">
        <v>34</v>
      </c>
      <c r="F16374" s="22" t="s">
        <v>39</v>
      </c>
      <c r="G16374" s="1">
        <v>4608820.88</v>
      </c>
    </row>
    <row r="16375" spans="2:7">
      <c r="B16375" s="22" t="s">
        <v>294</v>
      </c>
      <c r="C16375" s="22" t="s">
        <v>7</v>
      </c>
      <c r="D16375" s="22" t="s">
        <v>5</v>
      </c>
      <c r="E16375" s="22" t="s">
        <v>34</v>
      </c>
      <c r="F16375" s="22" t="s">
        <v>41</v>
      </c>
      <c r="G16375" s="1">
        <v>59061.55</v>
      </c>
    </row>
    <row r="16376" spans="2:7">
      <c r="B16376" s="22" t="s">
        <v>294</v>
      </c>
      <c r="C16376" s="22" t="s">
        <v>7</v>
      </c>
      <c r="D16376" s="22" t="s">
        <v>5</v>
      </c>
      <c r="E16376" s="22" t="s">
        <v>34</v>
      </c>
      <c r="F16376" s="22" t="s">
        <v>65</v>
      </c>
      <c r="G16376" s="1">
        <v>127521.53</v>
      </c>
    </row>
    <row r="16377" spans="2:7">
      <c r="B16377" s="22" t="s">
        <v>294</v>
      </c>
      <c r="C16377" s="22" t="s">
        <v>7</v>
      </c>
      <c r="D16377" s="22" t="s">
        <v>5</v>
      </c>
      <c r="E16377" s="22" t="s">
        <v>34</v>
      </c>
      <c r="F16377" s="22" t="s">
        <v>42</v>
      </c>
      <c r="G16377" s="1">
        <v>578.79</v>
      </c>
    </row>
    <row r="16378" spans="2:7">
      <c r="B16378" s="22" t="s">
        <v>294</v>
      </c>
      <c r="C16378" s="22" t="s">
        <v>7</v>
      </c>
      <c r="D16378" s="22" t="s">
        <v>5</v>
      </c>
      <c r="E16378" s="22" t="s">
        <v>34</v>
      </c>
      <c r="F16378" s="22" t="s">
        <v>43</v>
      </c>
      <c r="G16378" s="1">
        <v>205834.9</v>
      </c>
    </row>
    <row r="16379" spans="2:7">
      <c r="B16379" s="22" t="s">
        <v>294</v>
      </c>
      <c r="C16379" s="22" t="s">
        <v>7</v>
      </c>
      <c r="D16379" s="22" t="s">
        <v>5</v>
      </c>
      <c r="E16379" s="22" t="s">
        <v>34</v>
      </c>
      <c r="F16379" s="22" t="s">
        <v>45</v>
      </c>
      <c r="G16379" s="1">
        <v>478101.97</v>
      </c>
    </row>
    <row r="16380" spans="2:7">
      <c r="B16380" s="22" t="s">
        <v>294</v>
      </c>
      <c r="C16380" s="22" t="s">
        <v>7</v>
      </c>
      <c r="D16380" s="22" t="s">
        <v>5</v>
      </c>
      <c r="E16380" s="22" t="s">
        <v>34</v>
      </c>
      <c r="F16380" s="22" t="s">
        <v>46</v>
      </c>
      <c r="G16380" s="1">
        <v>338216.19</v>
      </c>
    </row>
    <row r="16381" spans="2:7">
      <c r="B16381" s="22" t="s">
        <v>294</v>
      </c>
      <c r="C16381" s="22" t="s">
        <v>7</v>
      </c>
      <c r="D16381" s="22" t="s">
        <v>5</v>
      </c>
      <c r="E16381" s="22" t="s">
        <v>34</v>
      </c>
      <c r="F16381" s="22" t="s">
        <v>47</v>
      </c>
      <c r="G16381" s="1">
        <v>496137.39</v>
      </c>
    </row>
    <row r="16382" spans="2:7">
      <c r="B16382" s="22" t="s">
        <v>294</v>
      </c>
      <c r="C16382" s="22" t="s">
        <v>7</v>
      </c>
      <c r="D16382" s="22" t="s">
        <v>5</v>
      </c>
      <c r="E16382" s="22" t="s">
        <v>34</v>
      </c>
      <c r="F16382" s="22" t="s">
        <v>48</v>
      </c>
      <c r="G16382" s="1">
        <v>96537.82</v>
      </c>
    </row>
    <row r="16383" spans="2:7">
      <c r="B16383" s="22" t="s">
        <v>294</v>
      </c>
      <c r="C16383" s="22" t="s">
        <v>7</v>
      </c>
      <c r="D16383" s="22" t="s">
        <v>5</v>
      </c>
      <c r="E16383" s="22" t="s">
        <v>34</v>
      </c>
      <c r="F16383" s="22" t="s">
        <v>74</v>
      </c>
      <c r="G16383" s="1">
        <v>220514.52</v>
      </c>
    </row>
    <row r="16384" spans="2:7">
      <c r="B16384" s="22" t="s">
        <v>294</v>
      </c>
      <c r="C16384" s="22" t="s">
        <v>7</v>
      </c>
      <c r="D16384" s="22" t="s">
        <v>5</v>
      </c>
      <c r="E16384" s="22" t="s">
        <v>34</v>
      </c>
      <c r="F16384" s="22" t="s">
        <v>75</v>
      </c>
      <c r="G16384" s="1">
        <v>12798.45</v>
      </c>
    </row>
    <row r="16385" spans="2:7">
      <c r="B16385" s="22" t="s">
        <v>294</v>
      </c>
      <c r="C16385" s="22" t="s">
        <v>7</v>
      </c>
      <c r="D16385" s="22" t="s">
        <v>5</v>
      </c>
      <c r="E16385" s="22" t="s">
        <v>34</v>
      </c>
      <c r="F16385" s="22" t="s">
        <v>66</v>
      </c>
      <c r="G16385" s="1">
        <v>3730102.86</v>
      </c>
    </row>
    <row r="16386" spans="2:7">
      <c r="B16386" s="22" t="s">
        <v>294</v>
      </c>
      <c r="C16386" s="22" t="s">
        <v>7</v>
      </c>
      <c r="D16386" s="22" t="s">
        <v>5</v>
      </c>
      <c r="E16386" s="22" t="s">
        <v>34</v>
      </c>
      <c r="F16386" s="22" t="s">
        <v>85</v>
      </c>
      <c r="G16386" s="1">
        <v>77951</v>
      </c>
    </row>
    <row r="16387" spans="2:7">
      <c r="B16387" s="22" t="s">
        <v>294</v>
      </c>
      <c r="C16387" s="22" t="s">
        <v>7</v>
      </c>
      <c r="D16387" s="22" t="s">
        <v>5</v>
      </c>
      <c r="E16387" s="22" t="s">
        <v>34</v>
      </c>
      <c r="F16387" s="22" t="s">
        <v>49</v>
      </c>
      <c r="G16387" s="1">
        <v>3445695.88</v>
      </c>
    </row>
    <row r="16388" spans="2:7">
      <c r="B16388" s="22" t="s">
        <v>294</v>
      </c>
      <c r="C16388" s="22" t="s">
        <v>7</v>
      </c>
      <c r="D16388" s="22" t="s">
        <v>5</v>
      </c>
      <c r="E16388" s="22" t="s">
        <v>34</v>
      </c>
      <c r="F16388" s="22" t="s">
        <v>50</v>
      </c>
      <c r="G16388" s="1">
        <v>3543693.66</v>
      </c>
    </row>
    <row r="16389" spans="2:7">
      <c r="B16389" s="22" t="s">
        <v>294</v>
      </c>
      <c r="C16389" s="22" t="s">
        <v>7</v>
      </c>
      <c r="D16389" s="22" t="s">
        <v>5</v>
      </c>
      <c r="E16389" s="22" t="s">
        <v>34</v>
      </c>
      <c r="F16389" s="22" t="s">
        <v>51</v>
      </c>
      <c r="G16389" s="1">
        <v>77896.039999999994</v>
      </c>
    </row>
    <row r="16390" spans="2:7">
      <c r="B16390" s="22" t="s">
        <v>294</v>
      </c>
      <c r="C16390" s="22" t="s">
        <v>7</v>
      </c>
      <c r="D16390" s="22" t="s">
        <v>5</v>
      </c>
      <c r="E16390" s="22" t="s">
        <v>34</v>
      </c>
      <c r="F16390" s="22" t="s">
        <v>52</v>
      </c>
      <c r="G16390" s="1">
        <v>69620.84</v>
      </c>
    </row>
    <row r="16391" spans="2:7">
      <c r="B16391" s="22" t="s">
        <v>294</v>
      </c>
      <c r="C16391" s="22" t="s">
        <v>7</v>
      </c>
      <c r="D16391" s="22" t="s">
        <v>5</v>
      </c>
      <c r="E16391" s="22" t="s">
        <v>34</v>
      </c>
      <c r="F16391" s="22" t="s">
        <v>53</v>
      </c>
      <c r="G16391" s="1">
        <v>2784292.18</v>
      </c>
    </row>
    <row r="16392" spans="2:7">
      <c r="B16392" s="22" t="s">
        <v>294</v>
      </c>
      <c r="C16392" s="22" t="s">
        <v>7</v>
      </c>
      <c r="D16392" s="22" t="s">
        <v>5</v>
      </c>
      <c r="E16392" s="22" t="s">
        <v>34</v>
      </c>
      <c r="F16392" s="22" t="s">
        <v>68</v>
      </c>
      <c r="G16392" s="1">
        <v>22325.58</v>
      </c>
    </row>
    <row r="16393" spans="2:7">
      <c r="B16393" s="22" t="s">
        <v>294</v>
      </c>
      <c r="C16393" s="22" t="s">
        <v>7</v>
      </c>
      <c r="D16393" s="22" t="s">
        <v>5</v>
      </c>
      <c r="E16393" s="22" t="s">
        <v>34</v>
      </c>
      <c r="F16393" s="22" t="s">
        <v>55</v>
      </c>
      <c r="G16393" s="1">
        <v>510088.38</v>
      </c>
    </row>
    <row r="16394" spans="2:7">
      <c r="B16394" s="22" t="s">
        <v>294</v>
      </c>
      <c r="C16394" s="22" t="s">
        <v>7</v>
      </c>
      <c r="D16394" s="22" t="s">
        <v>5</v>
      </c>
      <c r="E16394" s="22" t="s">
        <v>34</v>
      </c>
      <c r="F16394" s="22" t="s">
        <v>76</v>
      </c>
      <c r="G16394" s="1">
        <v>229171.95</v>
      </c>
    </row>
    <row r="16395" spans="2:7">
      <c r="B16395" s="22" t="s">
        <v>294</v>
      </c>
      <c r="C16395" s="22" t="s">
        <v>7</v>
      </c>
      <c r="D16395" s="22" t="s">
        <v>5</v>
      </c>
      <c r="E16395" s="22" t="s">
        <v>34</v>
      </c>
      <c r="F16395" s="22" t="s">
        <v>57</v>
      </c>
      <c r="G16395" s="1">
        <v>1685489.44</v>
      </c>
    </row>
    <row r="16396" spans="2:7">
      <c r="B16396" s="22" t="s">
        <v>294</v>
      </c>
      <c r="C16396" s="22" t="s">
        <v>7</v>
      </c>
      <c r="D16396" s="22" t="s">
        <v>5</v>
      </c>
      <c r="E16396" s="22" t="s">
        <v>34</v>
      </c>
      <c r="F16396" s="22" t="s">
        <v>58</v>
      </c>
      <c r="G16396" s="1">
        <v>222163.58</v>
      </c>
    </row>
    <row r="16397" spans="2:7">
      <c r="B16397" s="22" t="s">
        <v>294</v>
      </c>
      <c r="C16397" s="22" t="s">
        <v>7</v>
      </c>
      <c r="D16397" s="22" t="s">
        <v>5</v>
      </c>
      <c r="E16397" s="22" t="s">
        <v>34</v>
      </c>
      <c r="F16397" s="22" t="s">
        <v>118</v>
      </c>
      <c r="G16397" s="1">
        <v>469605.68</v>
      </c>
    </row>
    <row r="16398" spans="2:7">
      <c r="B16398" s="22" t="s">
        <v>294</v>
      </c>
      <c r="C16398" s="22" t="s">
        <v>7</v>
      </c>
      <c r="D16398" s="22" t="s">
        <v>5</v>
      </c>
      <c r="E16398" s="22" t="s">
        <v>34</v>
      </c>
      <c r="F16398" s="22" t="s">
        <v>137</v>
      </c>
      <c r="G16398" s="1">
        <v>28597.759999999998</v>
      </c>
    </row>
    <row r="16399" spans="2:7">
      <c r="B16399" s="22" t="s">
        <v>294</v>
      </c>
      <c r="C16399" s="22" t="s">
        <v>7</v>
      </c>
      <c r="D16399" s="22" t="s">
        <v>5</v>
      </c>
      <c r="E16399" s="22" t="s">
        <v>59</v>
      </c>
      <c r="F16399" s="22" t="s">
        <v>55</v>
      </c>
      <c r="G16399" s="1">
        <v>330730</v>
      </c>
    </row>
    <row r="16400" spans="2:7">
      <c r="B16400" s="22" t="s">
        <v>294</v>
      </c>
      <c r="C16400" s="22" t="s">
        <v>7</v>
      </c>
      <c r="D16400" s="22" t="s">
        <v>5</v>
      </c>
      <c r="E16400" s="22" t="s">
        <v>60</v>
      </c>
      <c r="F16400" s="22" t="s">
        <v>78</v>
      </c>
      <c r="G16400" s="1">
        <v>62694.79</v>
      </c>
    </row>
    <row r="16401" spans="2:7">
      <c r="B16401" s="22" t="s">
        <v>294</v>
      </c>
      <c r="C16401" s="22" t="s">
        <v>7</v>
      </c>
      <c r="D16401" s="22" t="s">
        <v>5</v>
      </c>
      <c r="E16401" s="22" t="s">
        <v>60</v>
      </c>
      <c r="F16401" s="22" t="s">
        <v>79</v>
      </c>
      <c r="G16401" s="1">
        <v>619520.36</v>
      </c>
    </row>
    <row r="16402" spans="2:7">
      <c r="B16402" s="22" t="s">
        <v>294</v>
      </c>
      <c r="C16402" s="22" t="s">
        <v>7</v>
      </c>
      <c r="D16402" s="22" t="s">
        <v>5</v>
      </c>
      <c r="E16402" s="22" t="s">
        <v>60</v>
      </c>
      <c r="F16402" s="22" t="s">
        <v>62</v>
      </c>
      <c r="G16402" s="1">
        <v>445258.69</v>
      </c>
    </row>
    <row r="16403" spans="2:7">
      <c r="B16403" s="22" t="s">
        <v>294</v>
      </c>
      <c r="C16403" s="22" t="s">
        <v>7</v>
      </c>
      <c r="D16403" s="22" t="s">
        <v>7</v>
      </c>
      <c r="E16403" s="22" t="s">
        <v>5</v>
      </c>
      <c r="F16403" s="22" t="s">
        <v>6</v>
      </c>
      <c r="G16403" s="1">
        <v>169977.19</v>
      </c>
    </row>
    <row r="16404" spans="2:7">
      <c r="B16404" s="22" t="s">
        <v>294</v>
      </c>
      <c r="C16404" s="22" t="s">
        <v>7</v>
      </c>
      <c r="D16404" s="22" t="s">
        <v>7</v>
      </c>
      <c r="E16404" s="22" t="s">
        <v>8</v>
      </c>
      <c r="F16404" s="22" t="s">
        <v>9</v>
      </c>
      <c r="G16404" s="1">
        <v>171178.8</v>
      </c>
    </row>
    <row r="16405" spans="2:7">
      <c r="B16405" s="22" t="s">
        <v>294</v>
      </c>
      <c r="C16405" s="22" t="s">
        <v>7</v>
      </c>
      <c r="D16405" s="22" t="s">
        <v>7</v>
      </c>
      <c r="E16405" s="22" t="s">
        <v>8</v>
      </c>
      <c r="F16405" s="22" t="s">
        <v>11</v>
      </c>
      <c r="G16405" s="1">
        <v>116955.93</v>
      </c>
    </row>
    <row r="16406" spans="2:7">
      <c r="B16406" s="22" t="s">
        <v>294</v>
      </c>
      <c r="C16406" s="22" t="s">
        <v>7</v>
      </c>
      <c r="D16406" s="22" t="s">
        <v>7</v>
      </c>
      <c r="E16406" s="22" t="s">
        <v>8</v>
      </c>
      <c r="F16406" s="22" t="s">
        <v>12</v>
      </c>
      <c r="G16406" s="1">
        <v>1402650.6</v>
      </c>
    </row>
    <row r="16407" spans="2:7">
      <c r="B16407" s="22" t="s">
        <v>294</v>
      </c>
      <c r="C16407" s="22" t="s">
        <v>7</v>
      </c>
      <c r="D16407" s="22" t="s">
        <v>7</v>
      </c>
      <c r="E16407" s="22" t="s">
        <v>8</v>
      </c>
      <c r="F16407" s="22" t="s">
        <v>13</v>
      </c>
      <c r="G16407" s="1">
        <v>22267.49</v>
      </c>
    </row>
    <row r="16408" spans="2:7">
      <c r="B16408" s="22" t="s">
        <v>294</v>
      </c>
      <c r="C16408" s="22" t="s">
        <v>7</v>
      </c>
      <c r="D16408" s="22" t="s">
        <v>7</v>
      </c>
      <c r="E16408" s="22" t="s">
        <v>14</v>
      </c>
      <c r="F16408" s="22" t="s">
        <v>9</v>
      </c>
      <c r="G16408" s="1">
        <v>728665.69</v>
      </c>
    </row>
    <row r="16409" spans="2:7">
      <c r="B16409" s="22" t="s">
        <v>294</v>
      </c>
      <c r="C16409" s="22" t="s">
        <v>7</v>
      </c>
      <c r="D16409" s="22" t="s">
        <v>7</v>
      </c>
      <c r="E16409" s="22" t="s">
        <v>14</v>
      </c>
      <c r="F16409" s="22" t="s">
        <v>11</v>
      </c>
      <c r="G16409" s="1">
        <v>84415.46</v>
      </c>
    </row>
    <row r="16410" spans="2:7">
      <c r="B16410" s="22" t="s">
        <v>294</v>
      </c>
      <c r="C16410" s="22" t="s">
        <v>7</v>
      </c>
      <c r="D16410" s="22" t="s">
        <v>7</v>
      </c>
      <c r="E16410" s="22" t="s">
        <v>14</v>
      </c>
      <c r="F16410" s="22" t="s">
        <v>12</v>
      </c>
      <c r="G16410" s="1">
        <v>527780.72</v>
      </c>
    </row>
    <row r="16411" spans="2:7">
      <c r="B16411" s="22" t="s">
        <v>294</v>
      </c>
      <c r="C16411" s="22" t="s">
        <v>7</v>
      </c>
      <c r="D16411" s="22" t="s">
        <v>7</v>
      </c>
      <c r="E16411" s="22" t="s">
        <v>14</v>
      </c>
      <c r="F16411" s="22" t="s">
        <v>13</v>
      </c>
      <c r="G16411" s="1">
        <v>29326.03</v>
      </c>
    </row>
    <row r="16412" spans="2:7">
      <c r="B16412" s="22" t="s">
        <v>294</v>
      </c>
      <c r="C16412" s="22" t="s">
        <v>7</v>
      </c>
      <c r="D16412" s="22" t="s">
        <v>7</v>
      </c>
      <c r="E16412" s="22" t="s">
        <v>15</v>
      </c>
      <c r="F16412" s="22" t="s">
        <v>17</v>
      </c>
      <c r="G16412" s="1">
        <v>129261.19</v>
      </c>
    </row>
    <row r="16413" spans="2:7">
      <c r="B16413" s="22" t="s">
        <v>294</v>
      </c>
      <c r="C16413" s="22" t="s">
        <v>7</v>
      </c>
      <c r="D16413" s="22" t="s">
        <v>7</v>
      </c>
      <c r="E16413" s="22" t="s">
        <v>15</v>
      </c>
      <c r="F16413" s="22" t="s">
        <v>18</v>
      </c>
      <c r="G16413" s="1">
        <v>102319.73</v>
      </c>
    </row>
    <row r="16414" spans="2:7">
      <c r="B16414" s="22" t="s">
        <v>294</v>
      </c>
      <c r="C16414" s="22" t="s">
        <v>7</v>
      </c>
      <c r="D16414" s="22" t="s">
        <v>7</v>
      </c>
      <c r="E16414" s="22" t="s">
        <v>15</v>
      </c>
      <c r="F16414" s="22" t="s">
        <v>19</v>
      </c>
      <c r="G16414" s="1">
        <v>245982.65</v>
      </c>
    </row>
    <row r="16415" spans="2:7">
      <c r="B16415" s="22" t="s">
        <v>294</v>
      </c>
      <c r="C16415" s="22" t="s">
        <v>7</v>
      </c>
      <c r="D16415" s="22" t="s">
        <v>7</v>
      </c>
      <c r="E16415" s="22" t="s">
        <v>15</v>
      </c>
      <c r="F16415" s="22" t="s">
        <v>20</v>
      </c>
      <c r="G16415" s="1">
        <v>125148.37</v>
      </c>
    </row>
    <row r="16416" spans="2:7">
      <c r="B16416" s="22" t="s">
        <v>294</v>
      </c>
      <c r="C16416" s="22" t="s">
        <v>7</v>
      </c>
      <c r="D16416" s="22" t="s">
        <v>7</v>
      </c>
      <c r="E16416" s="22" t="s">
        <v>15</v>
      </c>
      <c r="F16416" s="22" t="s">
        <v>21</v>
      </c>
      <c r="G16416" s="1">
        <v>1769.33</v>
      </c>
    </row>
    <row r="16417" spans="2:7">
      <c r="B16417" s="22" t="s">
        <v>294</v>
      </c>
      <c r="C16417" s="22" t="s">
        <v>7</v>
      </c>
      <c r="D16417" s="22" t="s">
        <v>7</v>
      </c>
      <c r="E16417" s="22" t="s">
        <v>15</v>
      </c>
      <c r="F16417" s="22" t="s">
        <v>22</v>
      </c>
      <c r="G16417" s="1">
        <v>1812.51</v>
      </c>
    </row>
    <row r="16418" spans="2:7">
      <c r="B16418" s="22" t="s">
        <v>294</v>
      </c>
      <c r="C16418" s="22" t="s">
        <v>7</v>
      </c>
      <c r="D16418" s="22" t="s">
        <v>7</v>
      </c>
      <c r="E16418" s="22" t="s">
        <v>15</v>
      </c>
      <c r="F16418" s="22" t="s">
        <v>23</v>
      </c>
      <c r="G16418" s="1">
        <v>11825.13</v>
      </c>
    </row>
    <row r="16419" spans="2:7">
      <c r="B16419" s="22" t="s">
        <v>294</v>
      </c>
      <c r="C16419" s="22" t="s">
        <v>7</v>
      </c>
      <c r="D16419" s="22" t="s">
        <v>7</v>
      </c>
      <c r="E16419" s="22" t="s">
        <v>15</v>
      </c>
      <c r="F16419" s="22" t="s">
        <v>24</v>
      </c>
      <c r="G16419" s="1">
        <v>14610.76</v>
      </c>
    </row>
    <row r="16420" spans="2:7">
      <c r="B16420" s="22" t="s">
        <v>294</v>
      </c>
      <c r="C16420" s="22" t="s">
        <v>7</v>
      </c>
      <c r="D16420" s="22" t="s">
        <v>7</v>
      </c>
      <c r="E16420" s="22" t="s">
        <v>15</v>
      </c>
      <c r="F16420" s="22" t="s">
        <v>25</v>
      </c>
      <c r="G16420" s="1">
        <v>22660.73</v>
      </c>
    </row>
    <row r="16421" spans="2:7">
      <c r="B16421" s="22" t="s">
        <v>294</v>
      </c>
      <c r="C16421" s="22" t="s">
        <v>7</v>
      </c>
      <c r="D16421" s="22" t="s">
        <v>7</v>
      </c>
      <c r="E16421" s="22" t="s">
        <v>15</v>
      </c>
      <c r="F16421" s="22" t="s">
        <v>26</v>
      </c>
      <c r="G16421" s="1">
        <v>102813.58</v>
      </c>
    </row>
    <row r="16422" spans="2:7">
      <c r="B16422" s="22" t="s">
        <v>294</v>
      </c>
      <c r="C16422" s="22" t="s">
        <v>7</v>
      </c>
      <c r="D16422" s="22" t="s">
        <v>7</v>
      </c>
      <c r="E16422" s="22" t="s">
        <v>15</v>
      </c>
      <c r="F16422" s="22" t="s">
        <v>27</v>
      </c>
      <c r="G16422" s="1">
        <v>5176.58</v>
      </c>
    </row>
    <row r="16423" spans="2:7">
      <c r="B16423" s="22" t="s">
        <v>294</v>
      </c>
      <c r="C16423" s="22" t="s">
        <v>7</v>
      </c>
      <c r="D16423" s="22" t="s">
        <v>7</v>
      </c>
      <c r="E16423" s="22" t="s">
        <v>15</v>
      </c>
      <c r="F16423" s="22" t="s">
        <v>72</v>
      </c>
      <c r="G16423" s="1">
        <v>3448.1</v>
      </c>
    </row>
    <row r="16424" spans="2:7">
      <c r="B16424" s="22" t="s">
        <v>294</v>
      </c>
      <c r="C16424" s="22" t="s">
        <v>7</v>
      </c>
      <c r="D16424" s="22" t="s">
        <v>7</v>
      </c>
      <c r="E16424" s="22" t="s">
        <v>28</v>
      </c>
      <c r="F16424" s="22" t="s">
        <v>29</v>
      </c>
      <c r="G16424" s="1">
        <v>122319.62</v>
      </c>
    </row>
    <row r="16425" spans="2:7">
      <c r="B16425" s="22" t="s">
        <v>294</v>
      </c>
      <c r="C16425" s="22" t="s">
        <v>7</v>
      </c>
      <c r="D16425" s="22" t="s">
        <v>7</v>
      </c>
      <c r="E16425" s="22" t="s">
        <v>28</v>
      </c>
      <c r="F16425" s="22" t="s">
        <v>30</v>
      </c>
      <c r="G16425" s="1">
        <v>13</v>
      </c>
    </row>
    <row r="16426" spans="2:7">
      <c r="B16426" s="22" t="s">
        <v>294</v>
      </c>
      <c r="C16426" s="22" t="s">
        <v>7</v>
      </c>
      <c r="D16426" s="22" t="s">
        <v>7</v>
      </c>
      <c r="E16426" s="22" t="s">
        <v>28</v>
      </c>
      <c r="F16426" s="22" t="s">
        <v>32</v>
      </c>
      <c r="G16426" s="1">
        <v>1051.8599999999999</v>
      </c>
    </row>
    <row r="16427" spans="2:7">
      <c r="B16427" s="22" t="s">
        <v>294</v>
      </c>
      <c r="C16427" s="22" t="s">
        <v>7</v>
      </c>
      <c r="D16427" s="22" t="s">
        <v>7</v>
      </c>
      <c r="E16427" s="22" t="s">
        <v>28</v>
      </c>
      <c r="F16427" s="22" t="s">
        <v>33</v>
      </c>
      <c r="G16427" s="1">
        <v>1975.06</v>
      </c>
    </row>
    <row r="16428" spans="2:7">
      <c r="B16428" s="22" t="s">
        <v>294</v>
      </c>
      <c r="C16428" s="22" t="s">
        <v>7</v>
      </c>
      <c r="D16428" s="22" t="s">
        <v>7</v>
      </c>
      <c r="E16428" s="22" t="s">
        <v>34</v>
      </c>
      <c r="F16428" s="22" t="s">
        <v>35</v>
      </c>
      <c r="G16428" s="1">
        <v>141870</v>
      </c>
    </row>
    <row r="16429" spans="2:7">
      <c r="B16429" s="22" t="s">
        <v>294</v>
      </c>
      <c r="C16429" s="22" t="s">
        <v>7</v>
      </c>
      <c r="D16429" s="22" t="s">
        <v>7</v>
      </c>
      <c r="E16429" s="22" t="s">
        <v>34</v>
      </c>
      <c r="F16429" s="22" t="s">
        <v>39</v>
      </c>
      <c r="G16429" s="1">
        <v>198305.74</v>
      </c>
    </row>
    <row r="16430" spans="2:7">
      <c r="B16430" s="22" t="s">
        <v>294</v>
      </c>
      <c r="C16430" s="22" t="s">
        <v>7</v>
      </c>
      <c r="D16430" s="22" t="s">
        <v>7</v>
      </c>
      <c r="E16430" s="22" t="s">
        <v>34</v>
      </c>
      <c r="F16430" s="22" t="s">
        <v>65</v>
      </c>
      <c r="G16430" s="1">
        <v>27500</v>
      </c>
    </row>
    <row r="16431" spans="2:7">
      <c r="B16431" s="22" t="s">
        <v>294</v>
      </c>
      <c r="C16431" s="22" t="s">
        <v>7</v>
      </c>
      <c r="D16431" s="22" t="s">
        <v>7</v>
      </c>
      <c r="E16431" s="22" t="s">
        <v>34</v>
      </c>
      <c r="F16431" s="22" t="s">
        <v>46</v>
      </c>
      <c r="G16431" s="1">
        <v>3793.44</v>
      </c>
    </row>
    <row r="16432" spans="2:7">
      <c r="B16432" s="22" t="s">
        <v>294</v>
      </c>
      <c r="C16432" s="22" t="s">
        <v>7</v>
      </c>
      <c r="D16432" s="22" t="s">
        <v>7</v>
      </c>
      <c r="E16432" s="22" t="s">
        <v>34</v>
      </c>
      <c r="F16432" s="22" t="s">
        <v>85</v>
      </c>
      <c r="G16432" s="1">
        <v>11290.65</v>
      </c>
    </row>
    <row r="16433" spans="2:7">
      <c r="B16433" s="22" t="s">
        <v>294</v>
      </c>
      <c r="C16433" s="22" t="s">
        <v>7</v>
      </c>
      <c r="D16433" s="22" t="s">
        <v>7</v>
      </c>
      <c r="E16433" s="22" t="s">
        <v>34</v>
      </c>
      <c r="F16433" s="22" t="s">
        <v>50</v>
      </c>
      <c r="G16433" s="1">
        <v>267.91000000000003</v>
      </c>
    </row>
    <row r="16434" spans="2:7">
      <c r="B16434" s="22" t="s">
        <v>294</v>
      </c>
      <c r="C16434" s="22" t="s">
        <v>7</v>
      </c>
      <c r="D16434" s="22" t="s">
        <v>7</v>
      </c>
      <c r="E16434" s="22" t="s">
        <v>34</v>
      </c>
      <c r="F16434" s="22" t="s">
        <v>55</v>
      </c>
      <c r="G16434" s="1">
        <v>9620.64</v>
      </c>
    </row>
    <row r="16435" spans="2:7">
      <c r="B16435" s="22" t="s">
        <v>294</v>
      </c>
      <c r="C16435" s="22" t="s">
        <v>7</v>
      </c>
      <c r="D16435" s="22" t="s">
        <v>7</v>
      </c>
      <c r="E16435" s="22" t="s">
        <v>34</v>
      </c>
      <c r="F16435" s="22" t="s">
        <v>58</v>
      </c>
      <c r="G16435" s="1">
        <v>1679.5</v>
      </c>
    </row>
    <row r="16436" spans="2:7">
      <c r="B16436" s="22" t="s">
        <v>294</v>
      </c>
      <c r="C16436" s="22" t="s">
        <v>7</v>
      </c>
      <c r="D16436" s="22" t="s">
        <v>7</v>
      </c>
      <c r="E16436" s="22" t="s">
        <v>59</v>
      </c>
      <c r="F16436" s="22" t="s">
        <v>55</v>
      </c>
      <c r="G16436" s="1">
        <v>6257.08</v>
      </c>
    </row>
    <row r="16437" spans="2:7">
      <c r="B16437" s="22" t="s">
        <v>294</v>
      </c>
      <c r="C16437" s="22" t="s">
        <v>7</v>
      </c>
      <c r="D16437" s="22" t="s">
        <v>7</v>
      </c>
      <c r="E16437" s="22" t="s">
        <v>60</v>
      </c>
      <c r="F16437" s="22" t="s">
        <v>61</v>
      </c>
      <c r="G16437" s="1">
        <v>11271.01</v>
      </c>
    </row>
    <row r="16438" spans="2:7">
      <c r="B16438" s="22" t="s">
        <v>294</v>
      </c>
      <c r="C16438" s="22" t="s">
        <v>7</v>
      </c>
      <c r="D16438" s="22" t="s">
        <v>7</v>
      </c>
      <c r="E16438" s="22" t="s">
        <v>60</v>
      </c>
      <c r="F16438" s="22" t="s">
        <v>62</v>
      </c>
      <c r="G16438" s="1">
        <v>14463.88</v>
      </c>
    </row>
    <row r="16439" spans="2:7">
      <c r="B16439" s="22" t="s">
        <v>295</v>
      </c>
      <c r="C16439" s="22" t="s">
        <v>7</v>
      </c>
      <c r="D16439" s="22" t="s">
        <v>5</v>
      </c>
      <c r="E16439" s="22" t="s">
        <v>5</v>
      </c>
      <c r="F16439" s="22" t="s">
        <v>6</v>
      </c>
      <c r="G16439" s="1">
        <v>122832.8</v>
      </c>
    </row>
    <row r="16440" spans="2:7">
      <c r="B16440" s="22" t="s">
        <v>295</v>
      </c>
      <c r="C16440" s="22" t="s">
        <v>7</v>
      </c>
      <c r="D16440" s="22" t="s">
        <v>5</v>
      </c>
      <c r="E16440" s="22" t="s">
        <v>7</v>
      </c>
      <c r="F16440" s="22" t="s">
        <v>6</v>
      </c>
      <c r="G16440" s="1">
        <v>-175376.79</v>
      </c>
    </row>
    <row r="16441" spans="2:7">
      <c r="B16441" s="22" t="s">
        <v>295</v>
      </c>
      <c r="C16441" s="22" t="s">
        <v>7</v>
      </c>
      <c r="D16441" s="22" t="s">
        <v>5</v>
      </c>
      <c r="E16441" s="22" t="s">
        <v>8</v>
      </c>
      <c r="F16441" s="22" t="s">
        <v>9</v>
      </c>
      <c r="G16441" s="1">
        <v>8865800.1799999997</v>
      </c>
    </row>
    <row r="16442" spans="2:7">
      <c r="B16442" s="22" t="s">
        <v>295</v>
      </c>
      <c r="C16442" s="22" t="s">
        <v>7</v>
      </c>
      <c r="D16442" s="22" t="s">
        <v>5</v>
      </c>
      <c r="E16442" s="22" t="s">
        <v>8</v>
      </c>
      <c r="F16442" s="22" t="s">
        <v>10</v>
      </c>
      <c r="G16442" s="1">
        <v>168227.05</v>
      </c>
    </row>
    <row r="16443" spans="2:7">
      <c r="B16443" s="22" t="s">
        <v>295</v>
      </c>
      <c r="C16443" s="22" t="s">
        <v>7</v>
      </c>
      <c r="D16443" s="22" t="s">
        <v>5</v>
      </c>
      <c r="E16443" s="22" t="s">
        <v>8</v>
      </c>
      <c r="F16443" s="22" t="s">
        <v>11</v>
      </c>
      <c r="G16443" s="1">
        <v>153400.71</v>
      </c>
    </row>
    <row r="16444" spans="2:7">
      <c r="B16444" s="22" t="s">
        <v>295</v>
      </c>
      <c r="C16444" s="22" t="s">
        <v>7</v>
      </c>
      <c r="D16444" s="22" t="s">
        <v>5</v>
      </c>
      <c r="E16444" s="22" t="s">
        <v>8</v>
      </c>
      <c r="F16444" s="22" t="s">
        <v>12</v>
      </c>
      <c r="G16444" s="1">
        <v>159877.85</v>
      </c>
    </row>
    <row r="16445" spans="2:7">
      <c r="B16445" s="22" t="s">
        <v>295</v>
      </c>
      <c r="C16445" s="22" t="s">
        <v>7</v>
      </c>
      <c r="D16445" s="22" t="s">
        <v>5</v>
      </c>
      <c r="E16445" s="22" t="s">
        <v>8</v>
      </c>
      <c r="F16445" s="22" t="s">
        <v>13</v>
      </c>
      <c r="G16445" s="1">
        <v>61636.78</v>
      </c>
    </row>
    <row r="16446" spans="2:7">
      <c r="B16446" s="22" t="s">
        <v>295</v>
      </c>
      <c r="C16446" s="22" t="s">
        <v>7</v>
      </c>
      <c r="D16446" s="22" t="s">
        <v>5</v>
      </c>
      <c r="E16446" s="22" t="s">
        <v>8</v>
      </c>
      <c r="F16446" s="22" t="s">
        <v>70</v>
      </c>
      <c r="G16446" s="1">
        <v>16515</v>
      </c>
    </row>
    <row r="16447" spans="2:7">
      <c r="B16447" s="22" t="s">
        <v>295</v>
      </c>
      <c r="C16447" s="22" t="s">
        <v>7</v>
      </c>
      <c r="D16447" s="22" t="s">
        <v>5</v>
      </c>
      <c r="E16447" s="22" t="s">
        <v>14</v>
      </c>
      <c r="F16447" s="22" t="s">
        <v>9</v>
      </c>
      <c r="G16447" s="1">
        <v>3056238.33</v>
      </c>
    </row>
    <row r="16448" spans="2:7">
      <c r="B16448" s="22" t="s">
        <v>295</v>
      </c>
      <c r="C16448" s="22" t="s">
        <v>7</v>
      </c>
      <c r="D16448" s="22" t="s">
        <v>5</v>
      </c>
      <c r="E16448" s="22" t="s">
        <v>14</v>
      </c>
      <c r="F16448" s="22" t="s">
        <v>10</v>
      </c>
      <c r="G16448" s="1">
        <v>128397.8</v>
      </c>
    </row>
    <row r="16449" spans="2:7">
      <c r="B16449" s="22" t="s">
        <v>295</v>
      </c>
      <c r="C16449" s="22" t="s">
        <v>7</v>
      </c>
      <c r="D16449" s="22" t="s">
        <v>5</v>
      </c>
      <c r="E16449" s="22" t="s">
        <v>14</v>
      </c>
      <c r="F16449" s="22" t="s">
        <v>11</v>
      </c>
      <c r="G16449" s="1">
        <v>96327.7</v>
      </c>
    </row>
    <row r="16450" spans="2:7">
      <c r="B16450" s="22" t="s">
        <v>295</v>
      </c>
      <c r="C16450" s="22" t="s">
        <v>7</v>
      </c>
      <c r="D16450" s="22" t="s">
        <v>5</v>
      </c>
      <c r="E16450" s="22" t="s">
        <v>14</v>
      </c>
      <c r="F16450" s="22" t="s">
        <v>12</v>
      </c>
      <c r="G16450" s="1">
        <v>96874.3</v>
      </c>
    </row>
    <row r="16451" spans="2:7">
      <c r="B16451" s="22" t="s">
        <v>295</v>
      </c>
      <c r="C16451" s="22" t="s">
        <v>7</v>
      </c>
      <c r="D16451" s="22" t="s">
        <v>5</v>
      </c>
      <c r="E16451" s="22" t="s">
        <v>14</v>
      </c>
      <c r="F16451" s="22" t="s">
        <v>13</v>
      </c>
      <c r="G16451" s="1">
        <v>20629.64</v>
      </c>
    </row>
    <row r="16452" spans="2:7">
      <c r="B16452" s="22" t="s">
        <v>295</v>
      </c>
      <c r="C16452" s="22" t="s">
        <v>7</v>
      </c>
      <c r="D16452" s="22" t="s">
        <v>5</v>
      </c>
      <c r="E16452" s="22" t="s">
        <v>15</v>
      </c>
      <c r="F16452" s="22" t="s">
        <v>16</v>
      </c>
      <c r="G16452" s="1">
        <v>0</v>
      </c>
    </row>
    <row r="16453" spans="2:7">
      <c r="B16453" s="22" t="s">
        <v>295</v>
      </c>
      <c r="C16453" s="22" t="s">
        <v>7</v>
      </c>
      <c r="D16453" s="22" t="s">
        <v>5</v>
      </c>
      <c r="E16453" s="22" t="s">
        <v>15</v>
      </c>
      <c r="F16453" s="22" t="s">
        <v>17</v>
      </c>
      <c r="G16453" s="1">
        <v>706165.9</v>
      </c>
    </row>
    <row r="16454" spans="2:7">
      <c r="B16454" s="22" t="s">
        <v>295</v>
      </c>
      <c r="C16454" s="22" t="s">
        <v>7</v>
      </c>
      <c r="D16454" s="22" t="s">
        <v>5</v>
      </c>
      <c r="E16454" s="22" t="s">
        <v>15</v>
      </c>
      <c r="F16454" s="22" t="s">
        <v>18</v>
      </c>
      <c r="G16454" s="1">
        <v>246730.32</v>
      </c>
    </row>
    <row r="16455" spans="2:7">
      <c r="B16455" s="22" t="s">
        <v>295</v>
      </c>
      <c r="C16455" s="22" t="s">
        <v>7</v>
      </c>
      <c r="D16455" s="22" t="s">
        <v>5</v>
      </c>
      <c r="E16455" s="22" t="s">
        <v>15</v>
      </c>
      <c r="F16455" s="22" t="s">
        <v>19</v>
      </c>
      <c r="G16455" s="1">
        <v>1422731.29</v>
      </c>
    </row>
    <row r="16456" spans="2:7">
      <c r="B16456" s="22" t="s">
        <v>295</v>
      </c>
      <c r="C16456" s="22" t="s">
        <v>7</v>
      </c>
      <c r="D16456" s="22" t="s">
        <v>5</v>
      </c>
      <c r="E16456" s="22" t="s">
        <v>15</v>
      </c>
      <c r="F16456" s="22" t="s">
        <v>20</v>
      </c>
      <c r="G16456" s="1">
        <v>427172.34</v>
      </c>
    </row>
    <row r="16457" spans="2:7">
      <c r="B16457" s="22" t="s">
        <v>295</v>
      </c>
      <c r="C16457" s="22" t="s">
        <v>7</v>
      </c>
      <c r="D16457" s="22" t="s">
        <v>5</v>
      </c>
      <c r="E16457" s="22" t="s">
        <v>15</v>
      </c>
      <c r="F16457" s="22" t="s">
        <v>21</v>
      </c>
      <c r="G16457" s="1">
        <v>35011.78</v>
      </c>
    </row>
    <row r="16458" spans="2:7">
      <c r="B16458" s="22" t="s">
        <v>295</v>
      </c>
      <c r="C16458" s="22" t="s">
        <v>7</v>
      </c>
      <c r="D16458" s="22" t="s">
        <v>5</v>
      </c>
      <c r="E16458" s="22" t="s">
        <v>15</v>
      </c>
      <c r="F16458" s="22" t="s">
        <v>22</v>
      </c>
      <c r="G16458" s="1">
        <v>12555.36</v>
      </c>
    </row>
    <row r="16459" spans="2:7">
      <c r="B16459" s="22" t="s">
        <v>295</v>
      </c>
      <c r="C16459" s="22" t="s">
        <v>7</v>
      </c>
      <c r="D16459" s="22" t="s">
        <v>5</v>
      </c>
      <c r="E16459" s="22" t="s">
        <v>15</v>
      </c>
      <c r="F16459" s="22" t="s">
        <v>23</v>
      </c>
      <c r="G16459" s="1">
        <v>46542.68</v>
      </c>
    </row>
    <row r="16460" spans="2:7">
      <c r="B16460" s="22" t="s">
        <v>295</v>
      </c>
      <c r="C16460" s="22" t="s">
        <v>7</v>
      </c>
      <c r="D16460" s="22" t="s">
        <v>5</v>
      </c>
      <c r="E16460" s="22" t="s">
        <v>15</v>
      </c>
      <c r="F16460" s="22" t="s">
        <v>24</v>
      </c>
      <c r="G16460" s="1">
        <v>115842.06</v>
      </c>
    </row>
    <row r="16461" spans="2:7">
      <c r="B16461" s="22" t="s">
        <v>295</v>
      </c>
      <c r="C16461" s="22" t="s">
        <v>7</v>
      </c>
      <c r="D16461" s="22" t="s">
        <v>5</v>
      </c>
      <c r="E16461" s="22" t="s">
        <v>15</v>
      </c>
      <c r="F16461" s="22" t="s">
        <v>25</v>
      </c>
      <c r="G16461" s="1">
        <v>1320643.6000000001</v>
      </c>
    </row>
    <row r="16462" spans="2:7">
      <c r="B16462" s="22" t="s">
        <v>295</v>
      </c>
      <c r="C16462" s="22" t="s">
        <v>7</v>
      </c>
      <c r="D16462" s="22" t="s">
        <v>5</v>
      </c>
      <c r="E16462" s="22" t="s">
        <v>15</v>
      </c>
      <c r="F16462" s="22" t="s">
        <v>26</v>
      </c>
      <c r="G16462" s="1">
        <v>1025747.06</v>
      </c>
    </row>
    <row r="16463" spans="2:7">
      <c r="B16463" s="22" t="s">
        <v>295</v>
      </c>
      <c r="C16463" s="22" t="s">
        <v>7</v>
      </c>
      <c r="D16463" s="22" t="s">
        <v>5</v>
      </c>
      <c r="E16463" s="22" t="s">
        <v>15</v>
      </c>
      <c r="F16463" s="22" t="s">
        <v>27</v>
      </c>
      <c r="G16463" s="1">
        <v>32862.120000000003</v>
      </c>
    </row>
    <row r="16464" spans="2:7">
      <c r="B16464" s="22" t="s">
        <v>295</v>
      </c>
      <c r="C16464" s="22" t="s">
        <v>7</v>
      </c>
      <c r="D16464" s="22" t="s">
        <v>5</v>
      </c>
      <c r="E16464" s="22" t="s">
        <v>15</v>
      </c>
      <c r="F16464" s="22" t="s">
        <v>72</v>
      </c>
      <c r="G16464" s="1">
        <v>17228.189999999999</v>
      </c>
    </row>
    <row r="16465" spans="2:7">
      <c r="B16465" s="22" t="s">
        <v>295</v>
      </c>
      <c r="C16465" s="22" t="s">
        <v>7</v>
      </c>
      <c r="D16465" s="22" t="s">
        <v>5</v>
      </c>
      <c r="E16465" s="22" t="s">
        <v>28</v>
      </c>
      <c r="F16465" s="22" t="s">
        <v>29</v>
      </c>
      <c r="G16465" s="1">
        <v>457071.87</v>
      </c>
    </row>
    <row r="16466" spans="2:7">
      <c r="B16466" s="22" t="s">
        <v>295</v>
      </c>
      <c r="C16466" s="22" t="s">
        <v>7</v>
      </c>
      <c r="D16466" s="22" t="s">
        <v>5</v>
      </c>
      <c r="E16466" s="22" t="s">
        <v>28</v>
      </c>
      <c r="F16466" s="22" t="s">
        <v>30</v>
      </c>
      <c r="G16466" s="1">
        <v>102943.5</v>
      </c>
    </row>
    <row r="16467" spans="2:7">
      <c r="B16467" s="22" t="s">
        <v>295</v>
      </c>
      <c r="C16467" s="22" t="s">
        <v>7</v>
      </c>
      <c r="D16467" s="22" t="s">
        <v>5</v>
      </c>
      <c r="E16467" s="22" t="s">
        <v>28</v>
      </c>
      <c r="F16467" s="22" t="s">
        <v>31</v>
      </c>
      <c r="G16467" s="1">
        <v>48993.65</v>
      </c>
    </row>
    <row r="16468" spans="2:7">
      <c r="B16468" s="22" t="s">
        <v>295</v>
      </c>
      <c r="C16468" s="22" t="s">
        <v>7</v>
      </c>
      <c r="D16468" s="22" t="s">
        <v>5</v>
      </c>
      <c r="E16468" s="22" t="s">
        <v>28</v>
      </c>
      <c r="F16468" s="22" t="s">
        <v>32</v>
      </c>
      <c r="G16468" s="1">
        <v>24740.2</v>
      </c>
    </row>
    <row r="16469" spans="2:7">
      <c r="B16469" s="22" t="s">
        <v>295</v>
      </c>
      <c r="C16469" s="22" t="s">
        <v>7</v>
      </c>
      <c r="D16469" s="22" t="s">
        <v>5</v>
      </c>
      <c r="E16469" s="22" t="s">
        <v>28</v>
      </c>
      <c r="F16469" s="22" t="s">
        <v>33</v>
      </c>
      <c r="G16469" s="1">
        <v>125268.37</v>
      </c>
    </row>
    <row r="16470" spans="2:7">
      <c r="B16470" s="22" t="s">
        <v>295</v>
      </c>
      <c r="C16470" s="22" t="s">
        <v>7</v>
      </c>
      <c r="D16470" s="22" t="s">
        <v>5</v>
      </c>
      <c r="E16470" s="22" t="s">
        <v>34</v>
      </c>
      <c r="F16470" s="22" t="s">
        <v>35</v>
      </c>
      <c r="G16470" s="1">
        <v>17235.68</v>
      </c>
    </row>
    <row r="16471" spans="2:7">
      <c r="B16471" s="22" t="s">
        <v>295</v>
      </c>
      <c r="C16471" s="22" t="s">
        <v>7</v>
      </c>
      <c r="D16471" s="22" t="s">
        <v>5</v>
      </c>
      <c r="E16471" s="22" t="s">
        <v>34</v>
      </c>
      <c r="F16471" s="22" t="s">
        <v>37</v>
      </c>
      <c r="G16471" s="1">
        <v>344849.63</v>
      </c>
    </row>
    <row r="16472" spans="2:7">
      <c r="B16472" s="22" t="s">
        <v>295</v>
      </c>
      <c r="C16472" s="22" t="s">
        <v>7</v>
      </c>
      <c r="D16472" s="22" t="s">
        <v>5</v>
      </c>
      <c r="E16472" s="22" t="s">
        <v>34</v>
      </c>
      <c r="F16472" s="22" t="s">
        <v>73</v>
      </c>
      <c r="G16472" s="1">
        <v>289725.28999999998</v>
      </c>
    </row>
    <row r="16473" spans="2:7">
      <c r="B16473" s="22" t="s">
        <v>295</v>
      </c>
      <c r="C16473" s="22" t="s">
        <v>7</v>
      </c>
      <c r="D16473" s="22" t="s">
        <v>5</v>
      </c>
      <c r="E16473" s="22" t="s">
        <v>34</v>
      </c>
      <c r="F16473" s="22" t="s">
        <v>38</v>
      </c>
      <c r="G16473" s="1">
        <v>55814.879999999997</v>
      </c>
    </row>
    <row r="16474" spans="2:7">
      <c r="B16474" s="22" t="s">
        <v>295</v>
      </c>
      <c r="C16474" s="22" t="s">
        <v>7</v>
      </c>
      <c r="D16474" s="22" t="s">
        <v>5</v>
      </c>
      <c r="E16474" s="22" t="s">
        <v>34</v>
      </c>
      <c r="F16474" s="22" t="s">
        <v>39</v>
      </c>
      <c r="G16474" s="1">
        <v>247416.19</v>
      </c>
    </row>
    <row r="16475" spans="2:7">
      <c r="B16475" s="22" t="s">
        <v>295</v>
      </c>
      <c r="C16475" s="22" t="s">
        <v>7</v>
      </c>
      <c r="D16475" s="22" t="s">
        <v>5</v>
      </c>
      <c r="E16475" s="22" t="s">
        <v>34</v>
      </c>
      <c r="F16475" s="22" t="s">
        <v>40</v>
      </c>
      <c r="G16475" s="1">
        <v>21819.94</v>
      </c>
    </row>
    <row r="16476" spans="2:7">
      <c r="B16476" s="22" t="s">
        <v>295</v>
      </c>
      <c r="C16476" s="22" t="s">
        <v>7</v>
      </c>
      <c r="D16476" s="22" t="s">
        <v>5</v>
      </c>
      <c r="E16476" s="22" t="s">
        <v>34</v>
      </c>
      <c r="F16476" s="22" t="s">
        <v>41</v>
      </c>
      <c r="G16476" s="1">
        <v>17481.78</v>
      </c>
    </row>
    <row r="16477" spans="2:7">
      <c r="B16477" s="22" t="s">
        <v>295</v>
      </c>
      <c r="C16477" s="22" t="s">
        <v>7</v>
      </c>
      <c r="D16477" s="22" t="s">
        <v>5</v>
      </c>
      <c r="E16477" s="22" t="s">
        <v>34</v>
      </c>
      <c r="F16477" s="22" t="s">
        <v>65</v>
      </c>
      <c r="G16477" s="1">
        <v>240</v>
      </c>
    </row>
    <row r="16478" spans="2:7">
      <c r="B16478" s="22" t="s">
        <v>295</v>
      </c>
      <c r="C16478" s="22" t="s">
        <v>7</v>
      </c>
      <c r="D16478" s="22" t="s">
        <v>5</v>
      </c>
      <c r="E16478" s="22" t="s">
        <v>34</v>
      </c>
      <c r="F16478" s="22" t="s">
        <v>42</v>
      </c>
      <c r="G16478" s="1">
        <v>7676.17</v>
      </c>
    </row>
    <row r="16479" spans="2:7">
      <c r="B16479" s="22" t="s">
        <v>295</v>
      </c>
      <c r="C16479" s="22" t="s">
        <v>7</v>
      </c>
      <c r="D16479" s="22" t="s">
        <v>5</v>
      </c>
      <c r="E16479" s="22" t="s">
        <v>34</v>
      </c>
      <c r="F16479" s="22" t="s">
        <v>43</v>
      </c>
      <c r="G16479" s="1">
        <v>655.5</v>
      </c>
    </row>
    <row r="16480" spans="2:7">
      <c r="B16480" s="22" t="s">
        <v>295</v>
      </c>
      <c r="C16480" s="22" t="s">
        <v>7</v>
      </c>
      <c r="D16480" s="22" t="s">
        <v>5</v>
      </c>
      <c r="E16480" s="22" t="s">
        <v>34</v>
      </c>
      <c r="F16480" s="22" t="s">
        <v>44</v>
      </c>
      <c r="G16480" s="1">
        <v>12710.4</v>
      </c>
    </row>
    <row r="16481" spans="2:7">
      <c r="B16481" s="22" t="s">
        <v>295</v>
      </c>
      <c r="C16481" s="22" t="s">
        <v>7</v>
      </c>
      <c r="D16481" s="22" t="s">
        <v>5</v>
      </c>
      <c r="E16481" s="22" t="s">
        <v>34</v>
      </c>
      <c r="F16481" s="22" t="s">
        <v>45</v>
      </c>
      <c r="G16481" s="1">
        <v>62963.23</v>
      </c>
    </row>
    <row r="16482" spans="2:7">
      <c r="B16482" s="22" t="s">
        <v>295</v>
      </c>
      <c r="C16482" s="22" t="s">
        <v>7</v>
      </c>
      <c r="D16482" s="22" t="s">
        <v>5</v>
      </c>
      <c r="E16482" s="22" t="s">
        <v>34</v>
      </c>
      <c r="F16482" s="22" t="s">
        <v>46</v>
      </c>
      <c r="G16482" s="1">
        <v>54390.77</v>
      </c>
    </row>
    <row r="16483" spans="2:7">
      <c r="B16483" s="22" t="s">
        <v>295</v>
      </c>
      <c r="C16483" s="22" t="s">
        <v>7</v>
      </c>
      <c r="D16483" s="22" t="s">
        <v>5</v>
      </c>
      <c r="E16483" s="22" t="s">
        <v>34</v>
      </c>
      <c r="F16483" s="22" t="s">
        <v>47</v>
      </c>
      <c r="G16483" s="1">
        <v>171011.52</v>
      </c>
    </row>
    <row r="16484" spans="2:7">
      <c r="B16484" s="22" t="s">
        <v>295</v>
      </c>
      <c r="C16484" s="22" t="s">
        <v>7</v>
      </c>
      <c r="D16484" s="22" t="s">
        <v>5</v>
      </c>
      <c r="E16484" s="22" t="s">
        <v>34</v>
      </c>
      <c r="F16484" s="22" t="s">
        <v>48</v>
      </c>
      <c r="G16484" s="1">
        <v>4611.08</v>
      </c>
    </row>
    <row r="16485" spans="2:7">
      <c r="B16485" s="22" t="s">
        <v>295</v>
      </c>
      <c r="C16485" s="22" t="s">
        <v>7</v>
      </c>
      <c r="D16485" s="22" t="s">
        <v>5</v>
      </c>
      <c r="E16485" s="22" t="s">
        <v>34</v>
      </c>
      <c r="F16485" s="22" t="s">
        <v>75</v>
      </c>
      <c r="G16485" s="1">
        <v>5872.4</v>
      </c>
    </row>
    <row r="16486" spans="2:7">
      <c r="B16486" s="22" t="s">
        <v>295</v>
      </c>
      <c r="C16486" s="22" t="s">
        <v>7</v>
      </c>
      <c r="D16486" s="22" t="s">
        <v>5</v>
      </c>
      <c r="E16486" s="22" t="s">
        <v>34</v>
      </c>
      <c r="F16486" s="22" t="s">
        <v>88</v>
      </c>
      <c r="G16486" s="1">
        <v>24637.51</v>
      </c>
    </row>
    <row r="16487" spans="2:7">
      <c r="B16487" s="22" t="s">
        <v>295</v>
      </c>
      <c r="C16487" s="22" t="s">
        <v>7</v>
      </c>
      <c r="D16487" s="22" t="s">
        <v>5</v>
      </c>
      <c r="E16487" s="22" t="s">
        <v>34</v>
      </c>
      <c r="F16487" s="22" t="s">
        <v>66</v>
      </c>
      <c r="G16487" s="1">
        <v>5365.87</v>
      </c>
    </row>
    <row r="16488" spans="2:7">
      <c r="B16488" s="22" t="s">
        <v>295</v>
      </c>
      <c r="C16488" s="22" t="s">
        <v>7</v>
      </c>
      <c r="D16488" s="22" t="s">
        <v>5</v>
      </c>
      <c r="E16488" s="22" t="s">
        <v>34</v>
      </c>
      <c r="F16488" s="22" t="s">
        <v>85</v>
      </c>
      <c r="G16488" s="1">
        <v>26042.05</v>
      </c>
    </row>
    <row r="16489" spans="2:7">
      <c r="B16489" s="22" t="s">
        <v>295</v>
      </c>
      <c r="C16489" s="22" t="s">
        <v>7</v>
      </c>
      <c r="D16489" s="22" t="s">
        <v>5</v>
      </c>
      <c r="E16489" s="22" t="s">
        <v>34</v>
      </c>
      <c r="F16489" s="22" t="s">
        <v>49</v>
      </c>
      <c r="G16489" s="1">
        <v>157641.70000000001</v>
      </c>
    </row>
    <row r="16490" spans="2:7">
      <c r="B16490" s="22" t="s">
        <v>295</v>
      </c>
      <c r="C16490" s="22" t="s">
        <v>7</v>
      </c>
      <c r="D16490" s="22" t="s">
        <v>5</v>
      </c>
      <c r="E16490" s="22" t="s">
        <v>34</v>
      </c>
      <c r="F16490" s="22" t="s">
        <v>50</v>
      </c>
      <c r="G16490" s="1">
        <v>192335.05</v>
      </c>
    </row>
    <row r="16491" spans="2:7">
      <c r="B16491" s="22" t="s">
        <v>295</v>
      </c>
      <c r="C16491" s="22" t="s">
        <v>7</v>
      </c>
      <c r="D16491" s="22" t="s">
        <v>5</v>
      </c>
      <c r="E16491" s="22" t="s">
        <v>34</v>
      </c>
      <c r="F16491" s="22" t="s">
        <v>51</v>
      </c>
      <c r="G16491" s="1">
        <v>516.91</v>
      </c>
    </row>
    <row r="16492" spans="2:7">
      <c r="B16492" s="22" t="s">
        <v>295</v>
      </c>
      <c r="C16492" s="22" t="s">
        <v>7</v>
      </c>
      <c r="D16492" s="22" t="s">
        <v>5</v>
      </c>
      <c r="E16492" s="22" t="s">
        <v>34</v>
      </c>
      <c r="F16492" s="22" t="s">
        <v>52</v>
      </c>
      <c r="G16492" s="1">
        <v>61831.89</v>
      </c>
    </row>
    <row r="16493" spans="2:7">
      <c r="B16493" s="22" t="s">
        <v>295</v>
      </c>
      <c r="C16493" s="22" t="s">
        <v>7</v>
      </c>
      <c r="D16493" s="22" t="s">
        <v>5</v>
      </c>
      <c r="E16493" s="22" t="s">
        <v>34</v>
      </c>
      <c r="F16493" s="22" t="s">
        <v>53</v>
      </c>
      <c r="G16493" s="1">
        <v>341763.11</v>
      </c>
    </row>
    <row r="16494" spans="2:7">
      <c r="B16494" s="22" t="s">
        <v>295</v>
      </c>
      <c r="C16494" s="22" t="s">
        <v>7</v>
      </c>
      <c r="D16494" s="22" t="s">
        <v>5</v>
      </c>
      <c r="E16494" s="22" t="s">
        <v>34</v>
      </c>
      <c r="F16494" s="22" t="s">
        <v>54</v>
      </c>
      <c r="G16494" s="1">
        <v>468972.26</v>
      </c>
    </row>
    <row r="16495" spans="2:7">
      <c r="B16495" s="22" t="s">
        <v>295</v>
      </c>
      <c r="C16495" s="22" t="s">
        <v>7</v>
      </c>
      <c r="D16495" s="22" t="s">
        <v>5</v>
      </c>
      <c r="E16495" s="22" t="s">
        <v>34</v>
      </c>
      <c r="F16495" s="22" t="s">
        <v>55</v>
      </c>
      <c r="G16495" s="1">
        <v>19439.259999999998</v>
      </c>
    </row>
    <row r="16496" spans="2:7">
      <c r="B16496" s="22" t="s">
        <v>295</v>
      </c>
      <c r="C16496" s="22" t="s">
        <v>7</v>
      </c>
      <c r="D16496" s="22" t="s">
        <v>5</v>
      </c>
      <c r="E16496" s="22" t="s">
        <v>34</v>
      </c>
      <c r="F16496" s="22" t="s">
        <v>56</v>
      </c>
      <c r="G16496" s="1">
        <v>240327.01</v>
      </c>
    </row>
    <row r="16497" spans="2:7">
      <c r="B16497" s="22" t="s">
        <v>295</v>
      </c>
      <c r="C16497" s="22" t="s">
        <v>7</v>
      </c>
      <c r="D16497" s="22" t="s">
        <v>5</v>
      </c>
      <c r="E16497" s="22" t="s">
        <v>34</v>
      </c>
      <c r="F16497" s="22" t="s">
        <v>57</v>
      </c>
      <c r="G16497" s="1">
        <v>367991.59</v>
      </c>
    </row>
    <row r="16498" spans="2:7">
      <c r="B16498" s="22" t="s">
        <v>295</v>
      </c>
      <c r="C16498" s="22" t="s">
        <v>7</v>
      </c>
      <c r="D16498" s="22" t="s">
        <v>5</v>
      </c>
      <c r="E16498" s="22" t="s">
        <v>34</v>
      </c>
      <c r="F16498" s="22" t="s">
        <v>91</v>
      </c>
      <c r="G16498" s="1">
        <v>2897.2</v>
      </c>
    </row>
    <row r="16499" spans="2:7">
      <c r="B16499" s="22" t="s">
        <v>295</v>
      </c>
      <c r="C16499" s="22" t="s">
        <v>7</v>
      </c>
      <c r="D16499" s="22" t="s">
        <v>5</v>
      </c>
      <c r="E16499" s="22" t="s">
        <v>34</v>
      </c>
      <c r="F16499" s="22" t="s">
        <v>94</v>
      </c>
      <c r="G16499" s="1">
        <v>816.36</v>
      </c>
    </row>
    <row r="16500" spans="2:7">
      <c r="B16500" s="22" t="s">
        <v>295</v>
      </c>
      <c r="C16500" s="22" t="s">
        <v>7</v>
      </c>
      <c r="D16500" s="22" t="s">
        <v>5</v>
      </c>
      <c r="E16500" s="22" t="s">
        <v>34</v>
      </c>
      <c r="F16500" s="22" t="s">
        <v>100</v>
      </c>
      <c r="G16500" s="1">
        <v>8468.89</v>
      </c>
    </row>
    <row r="16501" spans="2:7">
      <c r="B16501" s="22" t="s">
        <v>295</v>
      </c>
      <c r="C16501" s="22" t="s">
        <v>7</v>
      </c>
      <c r="D16501" s="22" t="s">
        <v>5</v>
      </c>
      <c r="E16501" s="22" t="s">
        <v>34</v>
      </c>
      <c r="F16501" s="22" t="s">
        <v>58</v>
      </c>
      <c r="G16501" s="1">
        <v>65239.360000000001</v>
      </c>
    </row>
    <row r="16502" spans="2:7">
      <c r="B16502" s="22" t="s">
        <v>295</v>
      </c>
      <c r="C16502" s="22" t="s">
        <v>7</v>
      </c>
      <c r="D16502" s="22" t="s">
        <v>5</v>
      </c>
      <c r="E16502" s="22" t="s">
        <v>59</v>
      </c>
      <c r="F16502" s="22" t="s">
        <v>55</v>
      </c>
      <c r="G16502" s="1">
        <v>28136.39</v>
      </c>
    </row>
    <row r="16503" spans="2:7">
      <c r="B16503" s="22" t="s">
        <v>295</v>
      </c>
      <c r="C16503" s="22" t="s">
        <v>7</v>
      </c>
      <c r="D16503" s="22" t="s">
        <v>5</v>
      </c>
      <c r="E16503" s="22" t="s">
        <v>60</v>
      </c>
      <c r="F16503" s="22" t="s">
        <v>78</v>
      </c>
      <c r="G16503" s="1">
        <v>5001.68</v>
      </c>
    </row>
    <row r="16504" spans="2:7">
      <c r="B16504" s="22" t="s">
        <v>295</v>
      </c>
      <c r="C16504" s="22" t="s">
        <v>7</v>
      </c>
      <c r="D16504" s="22" t="s">
        <v>5</v>
      </c>
      <c r="E16504" s="22" t="s">
        <v>60</v>
      </c>
      <c r="F16504" s="22" t="s">
        <v>80</v>
      </c>
      <c r="G16504" s="1">
        <v>164547.5</v>
      </c>
    </row>
    <row r="16505" spans="2:7">
      <c r="B16505" s="22" t="s">
        <v>295</v>
      </c>
      <c r="C16505" s="22" t="s">
        <v>7</v>
      </c>
      <c r="D16505" s="22" t="s">
        <v>5</v>
      </c>
      <c r="E16505" s="22" t="s">
        <v>60</v>
      </c>
      <c r="F16505" s="22" t="s">
        <v>62</v>
      </c>
      <c r="G16505" s="1">
        <v>18520.73</v>
      </c>
    </row>
    <row r="16506" spans="2:7">
      <c r="B16506" s="22" t="s">
        <v>295</v>
      </c>
      <c r="C16506" s="22" t="s">
        <v>7</v>
      </c>
      <c r="D16506" s="22" t="s">
        <v>7</v>
      </c>
      <c r="E16506" s="22" t="s">
        <v>5</v>
      </c>
      <c r="F16506" s="22" t="s">
        <v>6</v>
      </c>
      <c r="G16506" s="1">
        <v>52543.99</v>
      </c>
    </row>
    <row r="16507" spans="2:7">
      <c r="B16507" s="22" t="s">
        <v>295</v>
      </c>
      <c r="C16507" s="22" t="s">
        <v>7</v>
      </c>
      <c r="D16507" s="22" t="s">
        <v>7</v>
      </c>
      <c r="E16507" s="22" t="s">
        <v>8</v>
      </c>
      <c r="F16507" s="22" t="s">
        <v>9</v>
      </c>
      <c r="G16507" s="1">
        <v>320152.33</v>
      </c>
    </row>
    <row r="16508" spans="2:7">
      <c r="B16508" s="22" t="s">
        <v>295</v>
      </c>
      <c r="C16508" s="22" t="s">
        <v>7</v>
      </c>
      <c r="D16508" s="22" t="s">
        <v>7</v>
      </c>
      <c r="E16508" s="22" t="s">
        <v>8</v>
      </c>
      <c r="F16508" s="22" t="s">
        <v>10</v>
      </c>
      <c r="G16508" s="1">
        <v>2715.23</v>
      </c>
    </row>
    <row r="16509" spans="2:7">
      <c r="B16509" s="22" t="s">
        <v>295</v>
      </c>
      <c r="C16509" s="22" t="s">
        <v>7</v>
      </c>
      <c r="D16509" s="22" t="s">
        <v>7</v>
      </c>
      <c r="E16509" s="22" t="s">
        <v>8</v>
      </c>
      <c r="F16509" s="22" t="s">
        <v>11</v>
      </c>
      <c r="G16509" s="1">
        <v>10188.92</v>
      </c>
    </row>
    <row r="16510" spans="2:7">
      <c r="B16510" s="22" t="s">
        <v>295</v>
      </c>
      <c r="C16510" s="22" t="s">
        <v>7</v>
      </c>
      <c r="D16510" s="22" t="s">
        <v>7</v>
      </c>
      <c r="E16510" s="22" t="s">
        <v>8</v>
      </c>
      <c r="F16510" s="22" t="s">
        <v>12</v>
      </c>
      <c r="G16510" s="1">
        <v>362241.18</v>
      </c>
    </row>
    <row r="16511" spans="2:7">
      <c r="B16511" s="22" t="s">
        <v>295</v>
      </c>
      <c r="C16511" s="22" t="s">
        <v>7</v>
      </c>
      <c r="D16511" s="22" t="s">
        <v>7</v>
      </c>
      <c r="E16511" s="22" t="s">
        <v>8</v>
      </c>
      <c r="F16511" s="22" t="s">
        <v>13</v>
      </c>
      <c r="G16511" s="1">
        <v>132485.25</v>
      </c>
    </row>
    <row r="16512" spans="2:7">
      <c r="B16512" s="22" t="s">
        <v>295</v>
      </c>
      <c r="C16512" s="22" t="s">
        <v>7</v>
      </c>
      <c r="D16512" s="22" t="s">
        <v>7</v>
      </c>
      <c r="E16512" s="22" t="s">
        <v>14</v>
      </c>
      <c r="F16512" s="22" t="s">
        <v>9</v>
      </c>
      <c r="G16512" s="1">
        <v>606078.03</v>
      </c>
    </row>
    <row r="16513" spans="2:7">
      <c r="B16513" s="22" t="s">
        <v>295</v>
      </c>
      <c r="C16513" s="22" t="s">
        <v>7</v>
      </c>
      <c r="D16513" s="22" t="s">
        <v>7</v>
      </c>
      <c r="E16513" s="22" t="s">
        <v>14</v>
      </c>
      <c r="F16513" s="22" t="s">
        <v>10</v>
      </c>
      <c r="G16513" s="1">
        <v>29437.08</v>
      </c>
    </row>
    <row r="16514" spans="2:7">
      <c r="B16514" s="22" t="s">
        <v>295</v>
      </c>
      <c r="C16514" s="22" t="s">
        <v>7</v>
      </c>
      <c r="D16514" s="22" t="s">
        <v>7</v>
      </c>
      <c r="E16514" s="22" t="s">
        <v>14</v>
      </c>
      <c r="F16514" s="22" t="s">
        <v>11</v>
      </c>
      <c r="G16514" s="1">
        <v>47505.37</v>
      </c>
    </row>
    <row r="16515" spans="2:7">
      <c r="B16515" s="22" t="s">
        <v>295</v>
      </c>
      <c r="C16515" s="22" t="s">
        <v>7</v>
      </c>
      <c r="D16515" s="22" t="s">
        <v>7</v>
      </c>
      <c r="E16515" s="22" t="s">
        <v>14</v>
      </c>
      <c r="F16515" s="22" t="s">
        <v>12</v>
      </c>
      <c r="G16515" s="1">
        <v>406724.07</v>
      </c>
    </row>
    <row r="16516" spans="2:7">
      <c r="B16516" s="22" t="s">
        <v>295</v>
      </c>
      <c r="C16516" s="22" t="s">
        <v>7</v>
      </c>
      <c r="D16516" s="22" t="s">
        <v>7</v>
      </c>
      <c r="E16516" s="22" t="s">
        <v>14</v>
      </c>
      <c r="F16516" s="22" t="s">
        <v>13</v>
      </c>
      <c r="G16516" s="1">
        <v>45752.21</v>
      </c>
    </row>
    <row r="16517" spans="2:7">
      <c r="B16517" s="22" t="s">
        <v>295</v>
      </c>
      <c r="C16517" s="22" t="s">
        <v>7</v>
      </c>
      <c r="D16517" s="22" t="s">
        <v>7</v>
      </c>
      <c r="E16517" s="22" t="s">
        <v>15</v>
      </c>
      <c r="F16517" s="22" t="s">
        <v>17</v>
      </c>
      <c r="G16517" s="1">
        <v>55806.35</v>
      </c>
    </row>
    <row r="16518" spans="2:7">
      <c r="B16518" s="22" t="s">
        <v>295</v>
      </c>
      <c r="C16518" s="22" t="s">
        <v>7</v>
      </c>
      <c r="D16518" s="22" t="s">
        <v>7</v>
      </c>
      <c r="E16518" s="22" t="s">
        <v>15</v>
      </c>
      <c r="F16518" s="22" t="s">
        <v>18</v>
      </c>
      <c r="G16518" s="1">
        <v>88781.83</v>
      </c>
    </row>
    <row r="16519" spans="2:7">
      <c r="B16519" s="22" t="s">
        <v>295</v>
      </c>
      <c r="C16519" s="22" t="s">
        <v>7</v>
      </c>
      <c r="D16519" s="22" t="s">
        <v>7</v>
      </c>
      <c r="E16519" s="22" t="s">
        <v>15</v>
      </c>
      <c r="F16519" s="22" t="s">
        <v>19</v>
      </c>
      <c r="G16519" s="1">
        <v>115388.07</v>
      </c>
    </row>
    <row r="16520" spans="2:7">
      <c r="B16520" s="22" t="s">
        <v>295</v>
      </c>
      <c r="C16520" s="22" t="s">
        <v>7</v>
      </c>
      <c r="D16520" s="22" t="s">
        <v>7</v>
      </c>
      <c r="E16520" s="22" t="s">
        <v>15</v>
      </c>
      <c r="F16520" s="22" t="s">
        <v>20</v>
      </c>
      <c r="G16520" s="1">
        <v>129319.76</v>
      </c>
    </row>
    <row r="16521" spans="2:7">
      <c r="B16521" s="22" t="s">
        <v>295</v>
      </c>
      <c r="C16521" s="22" t="s">
        <v>7</v>
      </c>
      <c r="D16521" s="22" t="s">
        <v>7</v>
      </c>
      <c r="E16521" s="22" t="s">
        <v>15</v>
      </c>
      <c r="F16521" s="22" t="s">
        <v>21</v>
      </c>
      <c r="G16521" s="1">
        <v>2721.83</v>
      </c>
    </row>
    <row r="16522" spans="2:7">
      <c r="B16522" s="22" t="s">
        <v>295</v>
      </c>
      <c r="C16522" s="22" t="s">
        <v>7</v>
      </c>
      <c r="D16522" s="22" t="s">
        <v>7</v>
      </c>
      <c r="E16522" s="22" t="s">
        <v>15</v>
      </c>
      <c r="F16522" s="22" t="s">
        <v>22</v>
      </c>
      <c r="G16522" s="1">
        <v>3593.15</v>
      </c>
    </row>
    <row r="16523" spans="2:7">
      <c r="B16523" s="22" t="s">
        <v>295</v>
      </c>
      <c r="C16523" s="22" t="s">
        <v>7</v>
      </c>
      <c r="D16523" s="22" t="s">
        <v>7</v>
      </c>
      <c r="E16523" s="22" t="s">
        <v>15</v>
      </c>
      <c r="F16523" s="22" t="s">
        <v>23</v>
      </c>
      <c r="G16523" s="1">
        <v>5137.25</v>
      </c>
    </row>
    <row r="16524" spans="2:7">
      <c r="B16524" s="22" t="s">
        <v>295</v>
      </c>
      <c r="C16524" s="22" t="s">
        <v>7</v>
      </c>
      <c r="D16524" s="22" t="s">
        <v>7</v>
      </c>
      <c r="E16524" s="22" t="s">
        <v>15</v>
      </c>
      <c r="F16524" s="22" t="s">
        <v>24</v>
      </c>
      <c r="G16524" s="1">
        <v>23448.97</v>
      </c>
    </row>
    <row r="16525" spans="2:7">
      <c r="B16525" s="22" t="s">
        <v>295</v>
      </c>
      <c r="C16525" s="22" t="s">
        <v>7</v>
      </c>
      <c r="D16525" s="22" t="s">
        <v>7</v>
      </c>
      <c r="E16525" s="22" t="s">
        <v>15</v>
      </c>
      <c r="F16525" s="22" t="s">
        <v>25</v>
      </c>
      <c r="G16525" s="1">
        <v>67041.789999999994</v>
      </c>
    </row>
    <row r="16526" spans="2:7">
      <c r="B16526" s="22" t="s">
        <v>295</v>
      </c>
      <c r="C16526" s="22" t="s">
        <v>7</v>
      </c>
      <c r="D16526" s="22" t="s">
        <v>7</v>
      </c>
      <c r="E16526" s="22" t="s">
        <v>15</v>
      </c>
      <c r="F16526" s="22" t="s">
        <v>26</v>
      </c>
      <c r="G16526" s="1">
        <v>178432.83</v>
      </c>
    </row>
    <row r="16527" spans="2:7">
      <c r="B16527" s="22" t="s">
        <v>295</v>
      </c>
      <c r="C16527" s="22" t="s">
        <v>7</v>
      </c>
      <c r="D16527" s="22" t="s">
        <v>7</v>
      </c>
      <c r="E16527" s="22" t="s">
        <v>15</v>
      </c>
      <c r="F16527" s="22" t="s">
        <v>27</v>
      </c>
      <c r="G16527" s="1">
        <v>1865.45</v>
      </c>
    </row>
    <row r="16528" spans="2:7">
      <c r="B16528" s="22" t="s">
        <v>295</v>
      </c>
      <c r="C16528" s="22" t="s">
        <v>7</v>
      </c>
      <c r="D16528" s="22" t="s">
        <v>7</v>
      </c>
      <c r="E16528" s="22" t="s">
        <v>15</v>
      </c>
      <c r="F16528" s="22" t="s">
        <v>72</v>
      </c>
      <c r="G16528" s="1">
        <v>2908.27</v>
      </c>
    </row>
    <row r="16529" spans="2:7">
      <c r="B16529" s="22" t="s">
        <v>295</v>
      </c>
      <c r="C16529" s="22" t="s">
        <v>7</v>
      </c>
      <c r="D16529" s="22" t="s">
        <v>7</v>
      </c>
      <c r="E16529" s="22" t="s">
        <v>28</v>
      </c>
      <c r="F16529" s="22" t="s">
        <v>29</v>
      </c>
      <c r="G16529" s="1">
        <v>49197.1</v>
      </c>
    </row>
    <row r="16530" spans="2:7">
      <c r="B16530" s="22" t="s">
        <v>295</v>
      </c>
      <c r="C16530" s="22" t="s">
        <v>7</v>
      </c>
      <c r="D16530" s="22" t="s">
        <v>7</v>
      </c>
      <c r="E16530" s="22" t="s">
        <v>28</v>
      </c>
      <c r="F16530" s="22" t="s">
        <v>31</v>
      </c>
      <c r="G16530" s="1">
        <v>223908.97</v>
      </c>
    </row>
    <row r="16531" spans="2:7">
      <c r="B16531" s="22" t="s">
        <v>295</v>
      </c>
      <c r="C16531" s="22" t="s">
        <v>7</v>
      </c>
      <c r="D16531" s="22" t="s">
        <v>7</v>
      </c>
      <c r="E16531" s="22" t="s">
        <v>28</v>
      </c>
      <c r="F16531" s="22" t="s">
        <v>32</v>
      </c>
      <c r="G16531" s="1">
        <v>1570.8</v>
      </c>
    </row>
    <row r="16532" spans="2:7">
      <c r="B16532" s="22" t="s">
        <v>295</v>
      </c>
      <c r="C16532" s="22" t="s">
        <v>7</v>
      </c>
      <c r="D16532" s="22" t="s">
        <v>7</v>
      </c>
      <c r="E16532" s="22" t="s">
        <v>28</v>
      </c>
      <c r="F16532" s="22" t="s">
        <v>33</v>
      </c>
      <c r="G16532" s="1">
        <v>1962.06</v>
      </c>
    </row>
    <row r="16533" spans="2:7">
      <c r="B16533" s="22" t="s">
        <v>295</v>
      </c>
      <c r="C16533" s="22" t="s">
        <v>7</v>
      </c>
      <c r="D16533" s="22" t="s">
        <v>7</v>
      </c>
      <c r="E16533" s="22" t="s">
        <v>34</v>
      </c>
      <c r="F16533" s="22" t="s">
        <v>36</v>
      </c>
      <c r="G16533" s="1">
        <v>22741.64</v>
      </c>
    </row>
    <row r="16534" spans="2:7">
      <c r="B16534" s="22" t="s">
        <v>295</v>
      </c>
      <c r="C16534" s="22" t="s">
        <v>7</v>
      </c>
      <c r="D16534" s="22" t="s">
        <v>7</v>
      </c>
      <c r="E16534" s="22" t="s">
        <v>34</v>
      </c>
      <c r="F16534" s="22" t="s">
        <v>38</v>
      </c>
      <c r="G16534" s="1">
        <v>5601.97</v>
      </c>
    </row>
    <row r="16535" spans="2:7">
      <c r="B16535" s="22" t="s">
        <v>295</v>
      </c>
      <c r="C16535" s="22" t="s">
        <v>7</v>
      </c>
      <c r="D16535" s="22" t="s">
        <v>7</v>
      </c>
      <c r="E16535" s="22" t="s">
        <v>34</v>
      </c>
      <c r="F16535" s="22" t="s">
        <v>39</v>
      </c>
      <c r="G16535" s="1">
        <v>24850.1</v>
      </c>
    </row>
    <row r="16536" spans="2:7">
      <c r="B16536" s="22" t="s">
        <v>295</v>
      </c>
      <c r="C16536" s="22" t="s">
        <v>7</v>
      </c>
      <c r="D16536" s="22" t="s">
        <v>7</v>
      </c>
      <c r="E16536" s="22" t="s">
        <v>34</v>
      </c>
      <c r="F16536" s="22" t="s">
        <v>47</v>
      </c>
      <c r="G16536" s="1">
        <v>9489.9699999999993</v>
      </c>
    </row>
    <row r="16537" spans="2:7">
      <c r="B16537" s="22" t="s">
        <v>295</v>
      </c>
      <c r="C16537" s="22" t="s">
        <v>7</v>
      </c>
      <c r="D16537" s="22" t="s">
        <v>7</v>
      </c>
      <c r="E16537" s="22" t="s">
        <v>34</v>
      </c>
      <c r="F16537" s="22" t="s">
        <v>49</v>
      </c>
      <c r="G16537" s="1">
        <v>110469.3</v>
      </c>
    </row>
    <row r="16538" spans="2:7">
      <c r="B16538" s="22" t="s">
        <v>295</v>
      </c>
      <c r="C16538" s="22" t="s">
        <v>7</v>
      </c>
      <c r="D16538" s="22" t="s">
        <v>7</v>
      </c>
      <c r="E16538" s="22" t="s">
        <v>34</v>
      </c>
      <c r="F16538" s="22" t="s">
        <v>50</v>
      </c>
      <c r="G16538" s="1">
        <v>386.95</v>
      </c>
    </row>
    <row r="16539" spans="2:7">
      <c r="B16539" s="22" t="s">
        <v>295</v>
      </c>
      <c r="C16539" s="22" t="s">
        <v>7</v>
      </c>
      <c r="D16539" s="22" t="s">
        <v>7</v>
      </c>
      <c r="E16539" s="22" t="s">
        <v>34</v>
      </c>
      <c r="F16539" s="22" t="s">
        <v>55</v>
      </c>
      <c r="G16539" s="1">
        <v>2210</v>
      </c>
    </row>
    <row r="16540" spans="2:7">
      <c r="B16540" s="22" t="s">
        <v>295</v>
      </c>
      <c r="C16540" s="22" t="s">
        <v>7</v>
      </c>
      <c r="D16540" s="22" t="s">
        <v>7</v>
      </c>
      <c r="E16540" s="22" t="s">
        <v>34</v>
      </c>
      <c r="F16540" s="22" t="s">
        <v>57</v>
      </c>
      <c r="G16540" s="1">
        <v>-184.31</v>
      </c>
    </row>
    <row r="16541" spans="2:7">
      <c r="B16541" s="22" t="s">
        <v>295</v>
      </c>
      <c r="C16541" s="22" t="s">
        <v>7</v>
      </c>
      <c r="D16541" s="22" t="s">
        <v>7</v>
      </c>
      <c r="E16541" s="22" t="s">
        <v>34</v>
      </c>
      <c r="F16541" s="22" t="s">
        <v>58</v>
      </c>
      <c r="G16541" s="1">
        <v>28405.56</v>
      </c>
    </row>
    <row r="16542" spans="2:7">
      <c r="B16542" s="22" t="s">
        <v>295</v>
      </c>
      <c r="C16542" s="22" t="s">
        <v>7</v>
      </c>
      <c r="D16542" s="22" t="s">
        <v>7</v>
      </c>
      <c r="E16542" s="22" t="s">
        <v>59</v>
      </c>
      <c r="F16542" s="22" t="s">
        <v>55</v>
      </c>
      <c r="G16542" s="1">
        <v>7855.77</v>
      </c>
    </row>
    <row r="16543" spans="2:7">
      <c r="B16543" s="22" t="s">
        <v>296</v>
      </c>
      <c r="C16543" s="22" t="s">
        <v>7</v>
      </c>
      <c r="D16543" s="22" t="s">
        <v>5</v>
      </c>
      <c r="E16543" s="22" t="s">
        <v>5</v>
      </c>
      <c r="F16543" s="22" t="s">
        <v>6</v>
      </c>
      <c r="G16543" s="1">
        <v>57870.71</v>
      </c>
    </row>
    <row r="16544" spans="2:7">
      <c r="B16544" s="22" t="s">
        <v>296</v>
      </c>
      <c r="C16544" s="22" t="s">
        <v>7</v>
      </c>
      <c r="D16544" s="22" t="s">
        <v>5</v>
      </c>
      <c r="E16544" s="22" t="s">
        <v>7</v>
      </c>
      <c r="F16544" s="22" t="s">
        <v>6</v>
      </c>
      <c r="G16544" s="1">
        <v>-826863.88</v>
      </c>
    </row>
    <row r="16545" spans="2:7">
      <c r="B16545" s="22" t="s">
        <v>296</v>
      </c>
      <c r="C16545" s="22" t="s">
        <v>7</v>
      </c>
      <c r="D16545" s="22" t="s">
        <v>5</v>
      </c>
      <c r="E16545" s="22" t="s">
        <v>8</v>
      </c>
      <c r="F16545" s="22" t="s">
        <v>9</v>
      </c>
      <c r="G16545" s="1">
        <v>19229519.129999999</v>
      </c>
    </row>
    <row r="16546" spans="2:7">
      <c r="B16546" s="22" t="s">
        <v>296</v>
      </c>
      <c r="C16546" s="22" t="s">
        <v>7</v>
      </c>
      <c r="D16546" s="22" t="s">
        <v>5</v>
      </c>
      <c r="E16546" s="22" t="s">
        <v>8</v>
      </c>
      <c r="F16546" s="22" t="s">
        <v>10</v>
      </c>
      <c r="G16546" s="1">
        <v>229431.13</v>
      </c>
    </row>
    <row r="16547" spans="2:7">
      <c r="B16547" s="22" t="s">
        <v>296</v>
      </c>
      <c r="C16547" s="22" t="s">
        <v>7</v>
      </c>
      <c r="D16547" s="22" t="s">
        <v>5</v>
      </c>
      <c r="E16547" s="22" t="s">
        <v>8</v>
      </c>
      <c r="F16547" s="22" t="s">
        <v>11</v>
      </c>
      <c r="G16547" s="1">
        <v>202924.66</v>
      </c>
    </row>
    <row r="16548" spans="2:7">
      <c r="B16548" s="22" t="s">
        <v>296</v>
      </c>
      <c r="C16548" s="22" t="s">
        <v>7</v>
      </c>
      <c r="D16548" s="22" t="s">
        <v>5</v>
      </c>
      <c r="E16548" s="22" t="s">
        <v>8</v>
      </c>
      <c r="F16548" s="22" t="s">
        <v>12</v>
      </c>
      <c r="G16548" s="1">
        <v>689724.05</v>
      </c>
    </row>
    <row r="16549" spans="2:7">
      <c r="B16549" s="22" t="s">
        <v>296</v>
      </c>
      <c r="C16549" s="22" t="s">
        <v>7</v>
      </c>
      <c r="D16549" s="22" t="s">
        <v>5</v>
      </c>
      <c r="E16549" s="22" t="s">
        <v>8</v>
      </c>
      <c r="F16549" s="22" t="s">
        <v>13</v>
      </c>
      <c r="G16549" s="1">
        <v>864604.43</v>
      </c>
    </row>
    <row r="16550" spans="2:7">
      <c r="B16550" s="22" t="s">
        <v>296</v>
      </c>
      <c r="C16550" s="22" t="s">
        <v>7</v>
      </c>
      <c r="D16550" s="22" t="s">
        <v>5</v>
      </c>
      <c r="E16550" s="22" t="s">
        <v>8</v>
      </c>
      <c r="F16550" s="22" t="s">
        <v>70</v>
      </c>
      <c r="G16550" s="1">
        <v>93585</v>
      </c>
    </row>
    <row r="16551" spans="2:7">
      <c r="B16551" s="22" t="s">
        <v>296</v>
      </c>
      <c r="C16551" s="22" t="s">
        <v>7</v>
      </c>
      <c r="D16551" s="22" t="s">
        <v>5</v>
      </c>
      <c r="E16551" s="22" t="s">
        <v>14</v>
      </c>
      <c r="F16551" s="22" t="s">
        <v>9</v>
      </c>
      <c r="G16551" s="1">
        <v>7408535.0099999998</v>
      </c>
    </row>
    <row r="16552" spans="2:7">
      <c r="B16552" s="22" t="s">
        <v>296</v>
      </c>
      <c r="C16552" s="22" t="s">
        <v>7</v>
      </c>
      <c r="D16552" s="22" t="s">
        <v>5</v>
      </c>
      <c r="E16552" s="22" t="s">
        <v>14</v>
      </c>
      <c r="F16552" s="22" t="s">
        <v>10</v>
      </c>
      <c r="G16552" s="1">
        <v>214308.64</v>
      </c>
    </row>
    <row r="16553" spans="2:7">
      <c r="B16553" s="22" t="s">
        <v>296</v>
      </c>
      <c r="C16553" s="22" t="s">
        <v>7</v>
      </c>
      <c r="D16553" s="22" t="s">
        <v>5</v>
      </c>
      <c r="E16553" s="22" t="s">
        <v>14</v>
      </c>
      <c r="F16553" s="22" t="s">
        <v>11</v>
      </c>
      <c r="G16553" s="1">
        <v>240871.03</v>
      </c>
    </row>
    <row r="16554" spans="2:7">
      <c r="B16554" s="22" t="s">
        <v>296</v>
      </c>
      <c r="C16554" s="22" t="s">
        <v>7</v>
      </c>
      <c r="D16554" s="22" t="s">
        <v>5</v>
      </c>
      <c r="E16554" s="22" t="s">
        <v>14</v>
      </c>
      <c r="F16554" s="22" t="s">
        <v>12</v>
      </c>
      <c r="G16554" s="1">
        <v>78938.61</v>
      </c>
    </row>
    <row r="16555" spans="2:7">
      <c r="B16555" s="22" t="s">
        <v>296</v>
      </c>
      <c r="C16555" s="22" t="s">
        <v>7</v>
      </c>
      <c r="D16555" s="22" t="s">
        <v>5</v>
      </c>
      <c r="E16555" s="22" t="s">
        <v>14</v>
      </c>
      <c r="F16555" s="22" t="s">
        <v>13</v>
      </c>
      <c r="G16555" s="1">
        <v>192238.65</v>
      </c>
    </row>
    <row r="16556" spans="2:7">
      <c r="B16556" s="22" t="s">
        <v>296</v>
      </c>
      <c r="C16556" s="22" t="s">
        <v>7</v>
      </c>
      <c r="D16556" s="22" t="s">
        <v>5</v>
      </c>
      <c r="E16556" s="22" t="s">
        <v>15</v>
      </c>
      <c r="F16556" s="22" t="s">
        <v>17</v>
      </c>
      <c r="G16556" s="1">
        <v>1593967.86</v>
      </c>
    </row>
    <row r="16557" spans="2:7">
      <c r="B16557" s="22" t="s">
        <v>296</v>
      </c>
      <c r="C16557" s="22" t="s">
        <v>7</v>
      </c>
      <c r="D16557" s="22" t="s">
        <v>5</v>
      </c>
      <c r="E16557" s="22" t="s">
        <v>15</v>
      </c>
      <c r="F16557" s="22" t="s">
        <v>18</v>
      </c>
      <c r="G16557" s="1">
        <v>611977.11</v>
      </c>
    </row>
    <row r="16558" spans="2:7">
      <c r="B16558" s="22" t="s">
        <v>296</v>
      </c>
      <c r="C16558" s="22" t="s">
        <v>7</v>
      </c>
      <c r="D16558" s="22" t="s">
        <v>5</v>
      </c>
      <c r="E16558" s="22" t="s">
        <v>15</v>
      </c>
      <c r="F16558" s="22" t="s">
        <v>19</v>
      </c>
      <c r="G16558" s="1">
        <v>3128435.49</v>
      </c>
    </row>
    <row r="16559" spans="2:7">
      <c r="B16559" s="22" t="s">
        <v>296</v>
      </c>
      <c r="C16559" s="22" t="s">
        <v>7</v>
      </c>
      <c r="D16559" s="22" t="s">
        <v>5</v>
      </c>
      <c r="E16559" s="22" t="s">
        <v>15</v>
      </c>
      <c r="F16559" s="22" t="s">
        <v>20</v>
      </c>
      <c r="G16559" s="1">
        <v>992943.05</v>
      </c>
    </row>
    <row r="16560" spans="2:7">
      <c r="B16560" s="22" t="s">
        <v>296</v>
      </c>
      <c r="C16560" s="22" t="s">
        <v>7</v>
      </c>
      <c r="D16560" s="22" t="s">
        <v>5</v>
      </c>
      <c r="E16560" s="22" t="s">
        <v>15</v>
      </c>
      <c r="F16560" s="22" t="s">
        <v>21</v>
      </c>
      <c r="G16560" s="1">
        <v>37267.06</v>
      </c>
    </row>
    <row r="16561" spans="2:7">
      <c r="B16561" s="22" t="s">
        <v>296</v>
      </c>
      <c r="C16561" s="22" t="s">
        <v>7</v>
      </c>
      <c r="D16561" s="22" t="s">
        <v>5</v>
      </c>
      <c r="E16561" s="22" t="s">
        <v>15</v>
      </c>
      <c r="F16561" s="22" t="s">
        <v>22</v>
      </c>
      <c r="G16561" s="1">
        <v>14101.73</v>
      </c>
    </row>
    <row r="16562" spans="2:7">
      <c r="B16562" s="22" t="s">
        <v>296</v>
      </c>
      <c r="C16562" s="22" t="s">
        <v>7</v>
      </c>
      <c r="D16562" s="22" t="s">
        <v>5</v>
      </c>
      <c r="E16562" s="22" t="s">
        <v>15</v>
      </c>
      <c r="F16562" s="22" t="s">
        <v>23</v>
      </c>
      <c r="G16562" s="1">
        <v>121722.74</v>
      </c>
    </row>
    <row r="16563" spans="2:7">
      <c r="B16563" s="22" t="s">
        <v>296</v>
      </c>
      <c r="C16563" s="22" t="s">
        <v>7</v>
      </c>
      <c r="D16563" s="22" t="s">
        <v>5</v>
      </c>
      <c r="E16563" s="22" t="s">
        <v>15</v>
      </c>
      <c r="F16563" s="22" t="s">
        <v>24</v>
      </c>
      <c r="G16563" s="1">
        <v>250579.93</v>
      </c>
    </row>
    <row r="16564" spans="2:7">
      <c r="B16564" s="22" t="s">
        <v>296</v>
      </c>
      <c r="C16564" s="22" t="s">
        <v>7</v>
      </c>
      <c r="D16564" s="22" t="s">
        <v>5</v>
      </c>
      <c r="E16564" s="22" t="s">
        <v>15</v>
      </c>
      <c r="F16564" s="22" t="s">
        <v>25</v>
      </c>
      <c r="G16564" s="1">
        <v>2855214.31</v>
      </c>
    </row>
    <row r="16565" spans="2:7">
      <c r="B16565" s="22" t="s">
        <v>296</v>
      </c>
      <c r="C16565" s="22" t="s">
        <v>7</v>
      </c>
      <c r="D16565" s="22" t="s">
        <v>5</v>
      </c>
      <c r="E16565" s="22" t="s">
        <v>15</v>
      </c>
      <c r="F16565" s="22" t="s">
        <v>26</v>
      </c>
      <c r="G16565" s="1">
        <v>2347075.59</v>
      </c>
    </row>
    <row r="16566" spans="2:7">
      <c r="B16566" s="22" t="s">
        <v>296</v>
      </c>
      <c r="C16566" s="22" t="s">
        <v>7</v>
      </c>
      <c r="D16566" s="22" t="s">
        <v>5</v>
      </c>
      <c r="E16566" s="22" t="s">
        <v>15</v>
      </c>
      <c r="F16566" s="22" t="s">
        <v>27</v>
      </c>
      <c r="G16566" s="1">
        <v>34859.230000000003</v>
      </c>
    </row>
    <row r="16567" spans="2:7">
      <c r="B16567" s="22" t="s">
        <v>296</v>
      </c>
      <c r="C16567" s="22" t="s">
        <v>7</v>
      </c>
      <c r="D16567" s="22" t="s">
        <v>5</v>
      </c>
      <c r="E16567" s="22" t="s">
        <v>15</v>
      </c>
      <c r="F16567" s="22" t="s">
        <v>72</v>
      </c>
      <c r="G16567" s="1">
        <v>9908.3799999999992</v>
      </c>
    </row>
    <row r="16568" spans="2:7">
      <c r="B16568" s="22" t="s">
        <v>296</v>
      </c>
      <c r="C16568" s="22" t="s">
        <v>7</v>
      </c>
      <c r="D16568" s="22" t="s">
        <v>5</v>
      </c>
      <c r="E16568" s="22" t="s">
        <v>28</v>
      </c>
      <c r="F16568" s="22" t="s">
        <v>29</v>
      </c>
      <c r="G16568" s="1">
        <v>881992.24</v>
      </c>
    </row>
    <row r="16569" spans="2:7">
      <c r="B16569" s="22" t="s">
        <v>296</v>
      </c>
      <c r="C16569" s="22" t="s">
        <v>7</v>
      </c>
      <c r="D16569" s="22" t="s">
        <v>5</v>
      </c>
      <c r="E16569" s="22" t="s">
        <v>28</v>
      </c>
      <c r="F16569" s="22" t="s">
        <v>30</v>
      </c>
      <c r="G16569" s="1">
        <v>119346.81</v>
      </c>
    </row>
    <row r="16570" spans="2:7">
      <c r="B16570" s="22" t="s">
        <v>296</v>
      </c>
      <c r="C16570" s="22" t="s">
        <v>7</v>
      </c>
      <c r="D16570" s="22" t="s">
        <v>5</v>
      </c>
      <c r="E16570" s="22" t="s">
        <v>28</v>
      </c>
      <c r="F16570" s="22" t="s">
        <v>31</v>
      </c>
      <c r="G16570" s="1">
        <v>468025.04</v>
      </c>
    </row>
    <row r="16571" spans="2:7">
      <c r="B16571" s="22" t="s">
        <v>296</v>
      </c>
      <c r="C16571" s="22" t="s">
        <v>7</v>
      </c>
      <c r="D16571" s="22" t="s">
        <v>5</v>
      </c>
      <c r="E16571" s="22" t="s">
        <v>28</v>
      </c>
      <c r="F16571" s="22" t="s">
        <v>32</v>
      </c>
      <c r="G16571" s="1">
        <v>118260.24</v>
      </c>
    </row>
    <row r="16572" spans="2:7">
      <c r="B16572" s="22" t="s">
        <v>296</v>
      </c>
      <c r="C16572" s="22" t="s">
        <v>7</v>
      </c>
      <c r="D16572" s="22" t="s">
        <v>5</v>
      </c>
      <c r="E16572" s="22" t="s">
        <v>28</v>
      </c>
      <c r="F16572" s="22" t="s">
        <v>33</v>
      </c>
      <c r="G16572" s="1">
        <v>531959.03</v>
      </c>
    </row>
    <row r="16573" spans="2:7">
      <c r="B16573" s="22" t="s">
        <v>296</v>
      </c>
      <c r="C16573" s="22" t="s">
        <v>7</v>
      </c>
      <c r="D16573" s="22" t="s">
        <v>5</v>
      </c>
      <c r="E16573" s="22" t="s">
        <v>34</v>
      </c>
      <c r="F16573" s="22" t="s">
        <v>36</v>
      </c>
      <c r="G16573" s="1">
        <v>38248</v>
      </c>
    </row>
    <row r="16574" spans="2:7">
      <c r="B16574" s="22" t="s">
        <v>296</v>
      </c>
      <c r="C16574" s="22" t="s">
        <v>7</v>
      </c>
      <c r="D16574" s="22" t="s">
        <v>5</v>
      </c>
      <c r="E16574" s="22" t="s">
        <v>34</v>
      </c>
      <c r="F16574" s="22" t="s">
        <v>37</v>
      </c>
      <c r="G16574" s="1">
        <v>56629.24</v>
      </c>
    </row>
    <row r="16575" spans="2:7">
      <c r="B16575" s="22" t="s">
        <v>296</v>
      </c>
      <c r="C16575" s="22" t="s">
        <v>7</v>
      </c>
      <c r="D16575" s="22" t="s">
        <v>5</v>
      </c>
      <c r="E16575" s="22" t="s">
        <v>34</v>
      </c>
      <c r="F16575" s="22" t="s">
        <v>73</v>
      </c>
      <c r="G16575" s="1">
        <v>214242.4</v>
      </c>
    </row>
    <row r="16576" spans="2:7">
      <c r="B16576" s="22" t="s">
        <v>296</v>
      </c>
      <c r="C16576" s="22" t="s">
        <v>7</v>
      </c>
      <c r="D16576" s="22" t="s">
        <v>5</v>
      </c>
      <c r="E16576" s="22" t="s">
        <v>34</v>
      </c>
      <c r="F16576" s="22" t="s">
        <v>38</v>
      </c>
      <c r="G16576" s="1">
        <v>227237.1</v>
      </c>
    </row>
    <row r="16577" spans="2:7">
      <c r="B16577" s="22" t="s">
        <v>296</v>
      </c>
      <c r="C16577" s="22" t="s">
        <v>7</v>
      </c>
      <c r="D16577" s="22" t="s">
        <v>5</v>
      </c>
      <c r="E16577" s="22" t="s">
        <v>34</v>
      </c>
      <c r="F16577" s="22" t="s">
        <v>39</v>
      </c>
      <c r="G16577" s="1">
        <v>343306.63</v>
      </c>
    </row>
    <row r="16578" spans="2:7">
      <c r="B16578" s="22" t="s">
        <v>296</v>
      </c>
      <c r="C16578" s="22" t="s">
        <v>7</v>
      </c>
      <c r="D16578" s="22" t="s">
        <v>5</v>
      </c>
      <c r="E16578" s="22" t="s">
        <v>34</v>
      </c>
      <c r="F16578" s="22" t="s">
        <v>40</v>
      </c>
      <c r="G16578" s="1">
        <v>4153.68</v>
      </c>
    </row>
    <row r="16579" spans="2:7">
      <c r="B16579" s="22" t="s">
        <v>296</v>
      </c>
      <c r="C16579" s="22" t="s">
        <v>7</v>
      </c>
      <c r="D16579" s="22" t="s">
        <v>5</v>
      </c>
      <c r="E16579" s="22" t="s">
        <v>34</v>
      </c>
      <c r="F16579" s="22" t="s">
        <v>41</v>
      </c>
      <c r="G16579" s="1">
        <v>20380.37</v>
      </c>
    </row>
    <row r="16580" spans="2:7">
      <c r="B16580" s="22" t="s">
        <v>296</v>
      </c>
      <c r="C16580" s="22" t="s">
        <v>7</v>
      </c>
      <c r="D16580" s="22" t="s">
        <v>5</v>
      </c>
      <c r="E16580" s="22" t="s">
        <v>34</v>
      </c>
      <c r="F16580" s="22" t="s">
        <v>65</v>
      </c>
      <c r="G16580" s="1">
        <v>14962</v>
      </c>
    </row>
    <row r="16581" spans="2:7">
      <c r="B16581" s="22" t="s">
        <v>296</v>
      </c>
      <c r="C16581" s="22" t="s">
        <v>7</v>
      </c>
      <c r="D16581" s="22" t="s">
        <v>5</v>
      </c>
      <c r="E16581" s="22" t="s">
        <v>34</v>
      </c>
      <c r="F16581" s="22" t="s">
        <v>43</v>
      </c>
      <c r="G16581" s="1">
        <v>190487.09</v>
      </c>
    </row>
    <row r="16582" spans="2:7">
      <c r="B16582" s="22" t="s">
        <v>296</v>
      </c>
      <c r="C16582" s="22" t="s">
        <v>7</v>
      </c>
      <c r="D16582" s="22" t="s">
        <v>5</v>
      </c>
      <c r="E16582" s="22" t="s">
        <v>34</v>
      </c>
      <c r="F16582" s="22" t="s">
        <v>46</v>
      </c>
      <c r="G16582" s="1">
        <v>7031.54</v>
      </c>
    </row>
    <row r="16583" spans="2:7">
      <c r="B16583" s="22" t="s">
        <v>296</v>
      </c>
      <c r="C16583" s="22" t="s">
        <v>7</v>
      </c>
      <c r="D16583" s="22" t="s">
        <v>5</v>
      </c>
      <c r="E16583" s="22" t="s">
        <v>34</v>
      </c>
      <c r="F16583" s="22" t="s">
        <v>47</v>
      </c>
      <c r="G16583" s="1">
        <v>71078.95</v>
      </c>
    </row>
    <row r="16584" spans="2:7">
      <c r="B16584" s="22" t="s">
        <v>296</v>
      </c>
      <c r="C16584" s="22" t="s">
        <v>7</v>
      </c>
      <c r="D16584" s="22" t="s">
        <v>5</v>
      </c>
      <c r="E16584" s="22" t="s">
        <v>34</v>
      </c>
      <c r="F16584" s="22" t="s">
        <v>48</v>
      </c>
      <c r="G16584" s="1">
        <v>43527.31</v>
      </c>
    </row>
    <row r="16585" spans="2:7">
      <c r="B16585" s="22" t="s">
        <v>296</v>
      </c>
      <c r="C16585" s="22" t="s">
        <v>7</v>
      </c>
      <c r="D16585" s="22" t="s">
        <v>5</v>
      </c>
      <c r="E16585" s="22" t="s">
        <v>34</v>
      </c>
      <c r="F16585" s="22" t="s">
        <v>74</v>
      </c>
      <c r="G16585" s="1">
        <v>10918.17</v>
      </c>
    </row>
    <row r="16586" spans="2:7">
      <c r="B16586" s="22" t="s">
        <v>296</v>
      </c>
      <c r="C16586" s="22" t="s">
        <v>7</v>
      </c>
      <c r="D16586" s="22" t="s">
        <v>5</v>
      </c>
      <c r="E16586" s="22" t="s">
        <v>34</v>
      </c>
      <c r="F16586" s="22" t="s">
        <v>75</v>
      </c>
      <c r="G16586" s="1">
        <v>82588.42</v>
      </c>
    </row>
    <row r="16587" spans="2:7">
      <c r="B16587" s="22" t="s">
        <v>296</v>
      </c>
      <c r="C16587" s="22" t="s">
        <v>7</v>
      </c>
      <c r="D16587" s="22" t="s">
        <v>5</v>
      </c>
      <c r="E16587" s="22" t="s">
        <v>34</v>
      </c>
      <c r="F16587" s="22" t="s">
        <v>66</v>
      </c>
      <c r="G16587" s="1">
        <v>20696.45</v>
      </c>
    </row>
    <row r="16588" spans="2:7">
      <c r="B16588" s="22" t="s">
        <v>296</v>
      </c>
      <c r="C16588" s="22" t="s">
        <v>7</v>
      </c>
      <c r="D16588" s="22" t="s">
        <v>5</v>
      </c>
      <c r="E16588" s="22" t="s">
        <v>34</v>
      </c>
      <c r="F16588" s="22" t="s">
        <v>67</v>
      </c>
      <c r="G16588" s="1">
        <v>7703.27</v>
      </c>
    </row>
    <row r="16589" spans="2:7">
      <c r="B16589" s="22" t="s">
        <v>296</v>
      </c>
      <c r="C16589" s="22" t="s">
        <v>7</v>
      </c>
      <c r="D16589" s="22" t="s">
        <v>5</v>
      </c>
      <c r="E16589" s="22" t="s">
        <v>34</v>
      </c>
      <c r="F16589" s="22" t="s">
        <v>49</v>
      </c>
      <c r="G16589" s="1">
        <v>65042</v>
      </c>
    </row>
    <row r="16590" spans="2:7">
      <c r="B16590" s="22" t="s">
        <v>296</v>
      </c>
      <c r="C16590" s="22" t="s">
        <v>7</v>
      </c>
      <c r="D16590" s="22" t="s">
        <v>5</v>
      </c>
      <c r="E16590" s="22" t="s">
        <v>34</v>
      </c>
      <c r="F16590" s="22" t="s">
        <v>50</v>
      </c>
      <c r="G16590" s="1">
        <v>267805.21000000002</v>
      </c>
    </row>
    <row r="16591" spans="2:7">
      <c r="B16591" s="22" t="s">
        <v>296</v>
      </c>
      <c r="C16591" s="22" t="s">
        <v>7</v>
      </c>
      <c r="D16591" s="22" t="s">
        <v>5</v>
      </c>
      <c r="E16591" s="22" t="s">
        <v>34</v>
      </c>
      <c r="F16591" s="22" t="s">
        <v>51</v>
      </c>
      <c r="G16591" s="1">
        <v>555.04999999999995</v>
      </c>
    </row>
    <row r="16592" spans="2:7">
      <c r="B16592" s="22" t="s">
        <v>296</v>
      </c>
      <c r="C16592" s="22" t="s">
        <v>7</v>
      </c>
      <c r="D16592" s="22" t="s">
        <v>5</v>
      </c>
      <c r="E16592" s="22" t="s">
        <v>34</v>
      </c>
      <c r="F16592" s="22" t="s">
        <v>52</v>
      </c>
      <c r="G16592" s="1">
        <v>9219.68</v>
      </c>
    </row>
    <row r="16593" spans="2:7">
      <c r="B16593" s="22" t="s">
        <v>296</v>
      </c>
      <c r="C16593" s="22" t="s">
        <v>7</v>
      </c>
      <c r="D16593" s="22" t="s">
        <v>5</v>
      </c>
      <c r="E16593" s="22" t="s">
        <v>34</v>
      </c>
      <c r="F16593" s="22" t="s">
        <v>53</v>
      </c>
      <c r="G16593" s="1">
        <v>794184.03</v>
      </c>
    </row>
    <row r="16594" spans="2:7">
      <c r="B16594" s="22" t="s">
        <v>296</v>
      </c>
      <c r="C16594" s="22" t="s">
        <v>7</v>
      </c>
      <c r="D16594" s="22" t="s">
        <v>5</v>
      </c>
      <c r="E16594" s="22" t="s">
        <v>34</v>
      </c>
      <c r="F16594" s="22" t="s">
        <v>54</v>
      </c>
      <c r="G16594" s="1">
        <v>405455.29</v>
      </c>
    </row>
    <row r="16595" spans="2:7">
      <c r="B16595" s="22" t="s">
        <v>296</v>
      </c>
      <c r="C16595" s="22" t="s">
        <v>7</v>
      </c>
      <c r="D16595" s="22" t="s">
        <v>5</v>
      </c>
      <c r="E16595" s="22" t="s">
        <v>34</v>
      </c>
      <c r="F16595" s="22" t="s">
        <v>68</v>
      </c>
      <c r="G16595" s="1">
        <v>120227.37</v>
      </c>
    </row>
    <row r="16596" spans="2:7">
      <c r="B16596" s="22" t="s">
        <v>296</v>
      </c>
      <c r="C16596" s="22" t="s">
        <v>7</v>
      </c>
      <c r="D16596" s="22" t="s">
        <v>5</v>
      </c>
      <c r="E16596" s="22" t="s">
        <v>34</v>
      </c>
      <c r="F16596" s="22" t="s">
        <v>56</v>
      </c>
      <c r="G16596" s="1">
        <v>22337</v>
      </c>
    </row>
    <row r="16597" spans="2:7">
      <c r="B16597" s="22" t="s">
        <v>296</v>
      </c>
      <c r="C16597" s="22" t="s">
        <v>7</v>
      </c>
      <c r="D16597" s="22" t="s">
        <v>5</v>
      </c>
      <c r="E16597" s="22" t="s">
        <v>34</v>
      </c>
      <c r="F16597" s="22" t="s">
        <v>58</v>
      </c>
      <c r="G16597" s="1">
        <v>57834.96</v>
      </c>
    </row>
    <row r="16598" spans="2:7">
      <c r="B16598" s="22" t="s">
        <v>296</v>
      </c>
      <c r="C16598" s="22" t="s">
        <v>7</v>
      </c>
      <c r="D16598" s="22" t="s">
        <v>5</v>
      </c>
      <c r="E16598" s="22" t="s">
        <v>59</v>
      </c>
      <c r="F16598" s="22" t="s">
        <v>55</v>
      </c>
      <c r="G16598" s="1">
        <v>34223.599999999999</v>
      </c>
    </row>
    <row r="16599" spans="2:7">
      <c r="B16599" s="22" t="s">
        <v>296</v>
      </c>
      <c r="C16599" s="22" t="s">
        <v>7</v>
      </c>
      <c r="D16599" s="22" t="s">
        <v>5</v>
      </c>
      <c r="E16599" s="22" t="s">
        <v>60</v>
      </c>
      <c r="F16599" s="22" t="s">
        <v>78</v>
      </c>
      <c r="G16599" s="1">
        <v>10650.99</v>
      </c>
    </row>
    <row r="16600" spans="2:7">
      <c r="B16600" s="22" t="s">
        <v>296</v>
      </c>
      <c r="C16600" s="22" t="s">
        <v>7</v>
      </c>
      <c r="D16600" s="22" t="s">
        <v>5</v>
      </c>
      <c r="E16600" s="22" t="s">
        <v>60</v>
      </c>
      <c r="F16600" s="22" t="s">
        <v>80</v>
      </c>
      <c r="G16600" s="1">
        <v>16928.41</v>
      </c>
    </row>
    <row r="16601" spans="2:7">
      <c r="B16601" s="22" t="s">
        <v>296</v>
      </c>
      <c r="C16601" s="22" t="s">
        <v>7</v>
      </c>
      <c r="D16601" s="22" t="s">
        <v>5</v>
      </c>
      <c r="E16601" s="22" t="s">
        <v>60</v>
      </c>
      <c r="F16601" s="22" t="s">
        <v>62</v>
      </c>
      <c r="G16601" s="1">
        <v>77753</v>
      </c>
    </row>
    <row r="16602" spans="2:7">
      <c r="B16602" s="22" t="s">
        <v>296</v>
      </c>
      <c r="C16602" s="22" t="s">
        <v>7</v>
      </c>
      <c r="D16602" s="22" t="s">
        <v>7</v>
      </c>
      <c r="E16602" s="22" t="s">
        <v>5</v>
      </c>
      <c r="F16602" s="22" t="s">
        <v>6</v>
      </c>
      <c r="G16602" s="1">
        <v>768993.17</v>
      </c>
    </row>
    <row r="16603" spans="2:7">
      <c r="B16603" s="22" t="s">
        <v>296</v>
      </c>
      <c r="C16603" s="22" t="s">
        <v>7</v>
      </c>
      <c r="D16603" s="22" t="s">
        <v>7</v>
      </c>
      <c r="E16603" s="22" t="s">
        <v>8</v>
      </c>
      <c r="F16603" s="22" t="s">
        <v>9</v>
      </c>
      <c r="G16603" s="1">
        <v>303336.71000000002</v>
      </c>
    </row>
    <row r="16604" spans="2:7">
      <c r="B16604" s="22" t="s">
        <v>296</v>
      </c>
      <c r="C16604" s="22" t="s">
        <v>7</v>
      </c>
      <c r="D16604" s="22" t="s">
        <v>7</v>
      </c>
      <c r="E16604" s="22" t="s">
        <v>8</v>
      </c>
      <c r="F16604" s="22" t="s">
        <v>10</v>
      </c>
      <c r="G16604" s="1">
        <v>51235.94</v>
      </c>
    </row>
    <row r="16605" spans="2:7">
      <c r="B16605" s="22" t="s">
        <v>296</v>
      </c>
      <c r="C16605" s="22" t="s">
        <v>7</v>
      </c>
      <c r="D16605" s="22" t="s">
        <v>7</v>
      </c>
      <c r="E16605" s="22" t="s">
        <v>8</v>
      </c>
      <c r="F16605" s="22" t="s">
        <v>11</v>
      </c>
      <c r="G16605" s="1">
        <v>55218.37</v>
      </c>
    </row>
    <row r="16606" spans="2:7">
      <c r="B16606" s="22" t="s">
        <v>296</v>
      </c>
      <c r="C16606" s="22" t="s">
        <v>7</v>
      </c>
      <c r="D16606" s="22" t="s">
        <v>7</v>
      </c>
      <c r="E16606" s="22" t="s">
        <v>8</v>
      </c>
      <c r="F16606" s="22" t="s">
        <v>12</v>
      </c>
      <c r="G16606" s="1">
        <v>678895.42</v>
      </c>
    </row>
    <row r="16607" spans="2:7">
      <c r="B16607" s="22" t="s">
        <v>296</v>
      </c>
      <c r="C16607" s="22" t="s">
        <v>7</v>
      </c>
      <c r="D16607" s="22" t="s">
        <v>7</v>
      </c>
      <c r="E16607" s="22" t="s">
        <v>8</v>
      </c>
      <c r="F16607" s="22" t="s">
        <v>13</v>
      </c>
      <c r="G16607" s="1">
        <v>12991.64</v>
      </c>
    </row>
    <row r="16608" spans="2:7">
      <c r="B16608" s="22" t="s">
        <v>296</v>
      </c>
      <c r="C16608" s="22" t="s">
        <v>7</v>
      </c>
      <c r="D16608" s="22" t="s">
        <v>7</v>
      </c>
      <c r="E16608" s="22" t="s">
        <v>14</v>
      </c>
      <c r="F16608" s="22" t="s">
        <v>9</v>
      </c>
      <c r="G16608" s="1">
        <v>1472939.81</v>
      </c>
    </row>
    <row r="16609" spans="2:7">
      <c r="B16609" s="22" t="s">
        <v>296</v>
      </c>
      <c r="C16609" s="22" t="s">
        <v>7</v>
      </c>
      <c r="D16609" s="22" t="s">
        <v>7</v>
      </c>
      <c r="E16609" s="22" t="s">
        <v>14</v>
      </c>
      <c r="F16609" s="22" t="s">
        <v>10</v>
      </c>
      <c r="G16609" s="1">
        <v>83117.600000000006</v>
      </c>
    </row>
    <row r="16610" spans="2:7">
      <c r="B16610" s="22" t="s">
        <v>296</v>
      </c>
      <c r="C16610" s="22" t="s">
        <v>7</v>
      </c>
      <c r="D16610" s="22" t="s">
        <v>7</v>
      </c>
      <c r="E16610" s="22" t="s">
        <v>14</v>
      </c>
      <c r="F16610" s="22" t="s">
        <v>11</v>
      </c>
      <c r="G16610" s="1">
        <v>186227.08</v>
      </c>
    </row>
    <row r="16611" spans="2:7">
      <c r="B16611" s="22" t="s">
        <v>296</v>
      </c>
      <c r="C16611" s="22" t="s">
        <v>7</v>
      </c>
      <c r="D16611" s="22" t="s">
        <v>7</v>
      </c>
      <c r="E16611" s="22" t="s">
        <v>14</v>
      </c>
      <c r="F16611" s="22" t="s">
        <v>12</v>
      </c>
      <c r="G16611" s="1">
        <v>359249.06</v>
      </c>
    </row>
    <row r="16612" spans="2:7">
      <c r="B16612" s="22" t="s">
        <v>296</v>
      </c>
      <c r="C16612" s="22" t="s">
        <v>7</v>
      </c>
      <c r="D16612" s="22" t="s">
        <v>7</v>
      </c>
      <c r="E16612" s="22" t="s">
        <v>14</v>
      </c>
      <c r="F16612" s="22" t="s">
        <v>13</v>
      </c>
      <c r="G16612" s="1">
        <v>46072.57</v>
      </c>
    </row>
    <row r="16613" spans="2:7">
      <c r="B16613" s="22" t="s">
        <v>296</v>
      </c>
      <c r="C16613" s="22" t="s">
        <v>7</v>
      </c>
      <c r="D16613" s="22" t="s">
        <v>7</v>
      </c>
      <c r="E16613" s="22" t="s">
        <v>15</v>
      </c>
      <c r="F16613" s="22" t="s">
        <v>17</v>
      </c>
      <c r="G16613" s="1">
        <v>83482.64</v>
      </c>
    </row>
    <row r="16614" spans="2:7">
      <c r="B16614" s="22" t="s">
        <v>296</v>
      </c>
      <c r="C16614" s="22" t="s">
        <v>7</v>
      </c>
      <c r="D16614" s="22" t="s">
        <v>7</v>
      </c>
      <c r="E16614" s="22" t="s">
        <v>15</v>
      </c>
      <c r="F16614" s="22" t="s">
        <v>18</v>
      </c>
      <c r="G16614" s="1">
        <v>160470.71</v>
      </c>
    </row>
    <row r="16615" spans="2:7">
      <c r="B16615" s="22" t="s">
        <v>296</v>
      </c>
      <c r="C16615" s="22" t="s">
        <v>7</v>
      </c>
      <c r="D16615" s="22" t="s">
        <v>7</v>
      </c>
      <c r="E16615" s="22" t="s">
        <v>15</v>
      </c>
      <c r="F16615" s="22" t="s">
        <v>19</v>
      </c>
      <c r="G16615" s="1">
        <v>157911</v>
      </c>
    </row>
    <row r="16616" spans="2:7">
      <c r="B16616" s="22" t="s">
        <v>296</v>
      </c>
      <c r="C16616" s="22" t="s">
        <v>7</v>
      </c>
      <c r="D16616" s="22" t="s">
        <v>7</v>
      </c>
      <c r="E16616" s="22" t="s">
        <v>15</v>
      </c>
      <c r="F16616" s="22" t="s">
        <v>20</v>
      </c>
      <c r="G16616" s="1">
        <v>237624.82</v>
      </c>
    </row>
    <row r="16617" spans="2:7">
      <c r="B16617" s="22" t="s">
        <v>296</v>
      </c>
      <c r="C16617" s="22" t="s">
        <v>7</v>
      </c>
      <c r="D16617" s="22" t="s">
        <v>7</v>
      </c>
      <c r="E16617" s="22" t="s">
        <v>15</v>
      </c>
      <c r="F16617" s="22" t="s">
        <v>21</v>
      </c>
      <c r="G16617" s="1">
        <v>1926.86</v>
      </c>
    </row>
    <row r="16618" spans="2:7">
      <c r="B16618" s="22" t="s">
        <v>296</v>
      </c>
      <c r="C16618" s="22" t="s">
        <v>7</v>
      </c>
      <c r="D16618" s="22" t="s">
        <v>7</v>
      </c>
      <c r="E16618" s="22" t="s">
        <v>15</v>
      </c>
      <c r="F16618" s="22" t="s">
        <v>22</v>
      </c>
      <c r="G16618" s="1">
        <v>3718.79</v>
      </c>
    </row>
    <row r="16619" spans="2:7">
      <c r="B16619" s="22" t="s">
        <v>296</v>
      </c>
      <c r="C16619" s="22" t="s">
        <v>7</v>
      </c>
      <c r="D16619" s="22" t="s">
        <v>7</v>
      </c>
      <c r="E16619" s="22" t="s">
        <v>15</v>
      </c>
      <c r="F16619" s="22" t="s">
        <v>23</v>
      </c>
      <c r="G16619" s="1">
        <v>7423.71</v>
      </c>
    </row>
    <row r="16620" spans="2:7">
      <c r="B16620" s="22" t="s">
        <v>296</v>
      </c>
      <c r="C16620" s="22" t="s">
        <v>7</v>
      </c>
      <c r="D16620" s="22" t="s">
        <v>7</v>
      </c>
      <c r="E16620" s="22" t="s">
        <v>15</v>
      </c>
      <c r="F16620" s="22" t="s">
        <v>24</v>
      </c>
      <c r="G16620" s="1">
        <v>93792.45</v>
      </c>
    </row>
    <row r="16621" spans="2:7">
      <c r="B16621" s="22" t="s">
        <v>296</v>
      </c>
      <c r="C16621" s="22" t="s">
        <v>7</v>
      </c>
      <c r="D16621" s="22" t="s">
        <v>7</v>
      </c>
      <c r="E16621" s="22" t="s">
        <v>15</v>
      </c>
      <c r="F16621" s="22" t="s">
        <v>25</v>
      </c>
      <c r="G16621" s="1">
        <v>52509.91</v>
      </c>
    </row>
    <row r="16622" spans="2:7">
      <c r="B16622" s="22" t="s">
        <v>296</v>
      </c>
      <c r="C16622" s="22" t="s">
        <v>7</v>
      </c>
      <c r="D16622" s="22" t="s">
        <v>7</v>
      </c>
      <c r="E16622" s="22" t="s">
        <v>15</v>
      </c>
      <c r="F16622" s="22" t="s">
        <v>26</v>
      </c>
      <c r="G16622" s="1">
        <v>396457.71</v>
      </c>
    </row>
    <row r="16623" spans="2:7">
      <c r="B16623" s="22" t="s">
        <v>296</v>
      </c>
      <c r="C16623" s="22" t="s">
        <v>7</v>
      </c>
      <c r="D16623" s="22" t="s">
        <v>7</v>
      </c>
      <c r="E16623" s="22" t="s">
        <v>15</v>
      </c>
      <c r="F16623" s="22" t="s">
        <v>27</v>
      </c>
      <c r="G16623" s="1">
        <v>1615.84</v>
      </c>
    </row>
    <row r="16624" spans="2:7">
      <c r="B16624" s="22" t="s">
        <v>296</v>
      </c>
      <c r="C16624" s="22" t="s">
        <v>7</v>
      </c>
      <c r="D16624" s="22" t="s">
        <v>7</v>
      </c>
      <c r="E16624" s="22" t="s">
        <v>15</v>
      </c>
      <c r="F16624" s="22" t="s">
        <v>72</v>
      </c>
      <c r="G16624" s="1">
        <v>9727.25</v>
      </c>
    </row>
    <row r="16625" spans="2:7">
      <c r="B16625" s="22" t="s">
        <v>296</v>
      </c>
      <c r="C16625" s="22" t="s">
        <v>7</v>
      </c>
      <c r="D16625" s="22" t="s">
        <v>7</v>
      </c>
      <c r="E16625" s="22" t="s">
        <v>28</v>
      </c>
      <c r="F16625" s="22" t="s">
        <v>29</v>
      </c>
      <c r="G16625" s="1">
        <v>480448.26</v>
      </c>
    </row>
    <row r="16626" spans="2:7">
      <c r="B16626" s="22" t="s">
        <v>296</v>
      </c>
      <c r="C16626" s="22" t="s">
        <v>7</v>
      </c>
      <c r="D16626" s="22" t="s">
        <v>7</v>
      </c>
      <c r="E16626" s="22" t="s">
        <v>28</v>
      </c>
      <c r="F16626" s="22" t="s">
        <v>30</v>
      </c>
      <c r="G16626" s="1">
        <v>8336.9599999999991</v>
      </c>
    </row>
    <row r="16627" spans="2:7">
      <c r="B16627" s="22" t="s">
        <v>296</v>
      </c>
      <c r="C16627" s="22" t="s">
        <v>7</v>
      </c>
      <c r="D16627" s="22" t="s">
        <v>7</v>
      </c>
      <c r="E16627" s="22" t="s">
        <v>28</v>
      </c>
      <c r="F16627" s="22" t="s">
        <v>31</v>
      </c>
      <c r="G16627" s="1">
        <v>140298.81</v>
      </c>
    </row>
    <row r="16628" spans="2:7">
      <c r="B16628" s="22" t="s">
        <v>296</v>
      </c>
      <c r="C16628" s="22" t="s">
        <v>7</v>
      </c>
      <c r="D16628" s="22" t="s">
        <v>7</v>
      </c>
      <c r="E16628" s="22" t="s">
        <v>28</v>
      </c>
      <c r="F16628" s="22" t="s">
        <v>32</v>
      </c>
      <c r="G16628" s="1">
        <v>12530.87</v>
      </c>
    </row>
    <row r="16629" spans="2:7">
      <c r="B16629" s="22" t="s">
        <v>296</v>
      </c>
      <c r="C16629" s="22" t="s">
        <v>7</v>
      </c>
      <c r="D16629" s="22" t="s">
        <v>7</v>
      </c>
      <c r="E16629" s="22" t="s">
        <v>28</v>
      </c>
      <c r="F16629" s="22" t="s">
        <v>33</v>
      </c>
      <c r="G16629" s="1">
        <v>85075.39</v>
      </c>
    </row>
    <row r="16630" spans="2:7">
      <c r="B16630" s="22" t="s">
        <v>296</v>
      </c>
      <c r="C16630" s="22" t="s">
        <v>7</v>
      </c>
      <c r="D16630" s="22" t="s">
        <v>7</v>
      </c>
      <c r="E16630" s="22" t="s">
        <v>34</v>
      </c>
      <c r="F16630" s="22" t="s">
        <v>37</v>
      </c>
      <c r="G16630" s="1">
        <v>10488.47</v>
      </c>
    </row>
    <row r="16631" spans="2:7">
      <c r="B16631" s="22" t="s">
        <v>296</v>
      </c>
      <c r="C16631" s="22" t="s">
        <v>7</v>
      </c>
      <c r="D16631" s="22" t="s">
        <v>7</v>
      </c>
      <c r="E16631" s="22" t="s">
        <v>34</v>
      </c>
      <c r="F16631" s="22" t="s">
        <v>73</v>
      </c>
      <c r="G16631" s="1">
        <v>461993.51</v>
      </c>
    </row>
    <row r="16632" spans="2:7">
      <c r="B16632" s="22" t="s">
        <v>296</v>
      </c>
      <c r="C16632" s="22" t="s">
        <v>7</v>
      </c>
      <c r="D16632" s="22" t="s">
        <v>7</v>
      </c>
      <c r="E16632" s="22" t="s">
        <v>34</v>
      </c>
      <c r="F16632" s="22" t="s">
        <v>38</v>
      </c>
      <c r="G16632" s="1">
        <v>89885.96</v>
      </c>
    </row>
    <row r="16633" spans="2:7">
      <c r="B16633" s="22" t="s">
        <v>296</v>
      </c>
      <c r="C16633" s="22" t="s">
        <v>7</v>
      </c>
      <c r="D16633" s="22" t="s">
        <v>7</v>
      </c>
      <c r="E16633" s="22" t="s">
        <v>34</v>
      </c>
      <c r="F16633" s="22" t="s">
        <v>39</v>
      </c>
      <c r="G16633" s="1">
        <v>114680.38</v>
      </c>
    </row>
    <row r="16634" spans="2:7">
      <c r="B16634" s="22" t="s">
        <v>296</v>
      </c>
      <c r="C16634" s="22" t="s">
        <v>7</v>
      </c>
      <c r="D16634" s="22" t="s">
        <v>7</v>
      </c>
      <c r="E16634" s="22" t="s">
        <v>34</v>
      </c>
      <c r="F16634" s="22" t="s">
        <v>45</v>
      </c>
      <c r="G16634" s="1">
        <v>153877.37</v>
      </c>
    </row>
    <row r="16635" spans="2:7">
      <c r="B16635" s="22" t="s">
        <v>296</v>
      </c>
      <c r="C16635" s="22" t="s">
        <v>7</v>
      </c>
      <c r="D16635" s="22" t="s">
        <v>7</v>
      </c>
      <c r="E16635" s="22" t="s">
        <v>34</v>
      </c>
      <c r="F16635" s="22" t="s">
        <v>46</v>
      </c>
      <c r="G16635" s="1">
        <v>150863.39000000001</v>
      </c>
    </row>
    <row r="16636" spans="2:7">
      <c r="B16636" s="22" t="s">
        <v>296</v>
      </c>
      <c r="C16636" s="22" t="s">
        <v>7</v>
      </c>
      <c r="D16636" s="22" t="s">
        <v>7</v>
      </c>
      <c r="E16636" s="22" t="s">
        <v>34</v>
      </c>
      <c r="F16636" s="22" t="s">
        <v>47</v>
      </c>
      <c r="G16636" s="1">
        <v>153291.34</v>
      </c>
    </row>
    <row r="16637" spans="2:7">
      <c r="B16637" s="22" t="s">
        <v>296</v>
      </c>
      <c r="C16637" s="22" t="s">
        <v>7</v>
      </c>
      <c r="D16637" s="22" t="s">
        <v>7</v>
      </c>
      <c r="E16637" s="22" t="s">
        <v>34</v>
      </c>
      <c r="F16637" s="22" t="s">
        <v>48</v>
      </c>
      <c r="G16637" s="1">
        <v>972.15</v>
      </c>
    </row>
    <row r="16638" spans="2:7">
      <c r="B16638" s="22" t="s">
        <v>296</v>
      </c>
      <c r="C16638" s="22" t="s">
        <v>7</v>
      </c>
      <c r="D16638" s="22" t="s">
        <v>7</v>
      </c>
      <c r="E16638" s="22" t="s">
        <v>34</v>
      </c>
      <c r="F16638" s="22" t="s">
        <v>85</v>
      </c>
      <c r="G16638" s="1">
        <v>77885.64</v>
      </c>
    </row>
    <row r="16639" spans="2:7">
      <c r="B16639" s="22" t="s">
        <v>296</v>
      </c>
      <c r="C16639" s="22" t="s">
        <v>7</v>
      </c>
      <c r="D16639" s="22" t="s">
        <v>7</v>
      </c>
      <c r="E16639" s="22" t="s">
        <v>34</v>
      </c>
      <c r="F16639" s="22" t="s">
        <v>49</v>
      </c>
      <c r="G16639" s="1">
        <v>391632.34</v>
      </c>
    </row>
    <row r="16640" spans="2:7">
      <c r="B16640" s="22" t="s">
        <v>296</v>
      </c>
      <c r="C16640" s="22" t="s">
        <v>7</v>
      </c>
      <c r="D16640" s="22" t="s">
        <v>7</v>
      </c>
      <c r="E16640" s="22" t="s">
        <v>34</v>
      </c>
      <c r="F16640" s="22" t="s">
        <v>50</v>
      </c>
      <c r="G16640" s="1">
        <v>60643.58</v>
      </c>
    </row>
    <row r="16641" spans="2:7">
      <c r="B16641" s="22" t="s">
        <v>296</v>
      </c>
      <c r="C16641" s="22" t="s">
        <v>7</v>
      </c>
      <c r="D16641" s="22" t="s">
        <v>7</v>
      </c>
      <c r="E16641" s="22" t="s">
        <v>34</v>
      </c>
      <c r="F16641" s="22" t="s">
        <v>52</v>
      </c>
      <c r="G16641" s="1">
        <v>313.44</v>
      </c>
    </row>
    <row r="16642" spans="2:7">
      <c r="B16642" s="22" t="s">
        <v>296</v>
      </c>
      <c r="C16642" s="22" t="s">
        <v>7</v>
      </c>
      <c r="D16642" s="22" t="s">
        <v>7</v>
      </c>
      <c r="E16642" s="22" t="s">
        <v>34</v>
      </c>
      <c r="F16642" s="22" t="s">
        <v>54</v>
      </c>
      <c r="G16642" s="1">
        <v>36298.370000000003</v>
      </c>
    </row>
    <row r="16643" spans="2:7">
      <c r="B16643" s="22" t="s">
        <v>296</v>
      </c>
      <c r="C16643" s="22" t="s">
        <v>7</v>
      </c>
      <c r="D16643" s="22" t="s">
        <v>7</v>
      </c>
      <c r="E16643" s="22" t="s">
        <v>34</v>
      </c>
      <c r="F16643" s="22" t="s">
        <v>76</v>
      </c>
      <c r="G16643" s="1">
        <v>139189.70000000001</v>
      </c>
    </row>
    <row r="16644" spans="2:7">
      <c r="B16644" s="22" t="s">
        <v>296</v>
      </c>
      <c r="C16644" s="22" t="s">
        <v>7</v>
      </c>
      <c r="D16644" s="22" t="s">
        <v>7</v>
      </c>
      <c r="E16644" s="22" t="s">
        <v>34</v>
      </c>
      <c r="F16644" s="22" t="s">
        <v>57</v>
      </c>
      <c r="G16644" s="1">
        <v>652849.43000000005</v>
      </c>
    </row>
    <row r="16645" spans="2:7">
      <c r="B16645" s="22" t="s">
        <v>296</v>
      </c>
      <c r="C16645" s="22" t="s">
        <v>7</v>
      </c>
      <c r="D16645" s="22" t="s">
        <v>7</v>
      </c>
      <c r="E16645" s="22" t="s">
        <v>34</v>
      </c>
      <c r="F16645" s="22" t="s">
        <v>58</v>
      </c>
      <c r="G16645" s="1">
        <v>29533.439999999999</v>
      </c>
    </row>
    <row r="16646" spans="2:7">
      <c r="B16646" s="22" t="s">
        <v>296</v>
      </c>
      <c r="C16646" s="22" t="s">
        <v>7</v>
      </c>
      <c r="D16646" s="22" t="s">
        <v>7</v>
      </c>
      <c r="E16646" s="22" t="s">
        <v>59</v>
      </c>
      <c r="F16646" s="22" t="s">
        <v>55</v>
      </c>
      <c r="G16646" s="1">
        <v>19921.400000000001</v>
      </c>
    </row>
    <row r="16647" spans="2:7">
      <c r="B16647" s="22" t="s">
        <v>297</v>
      </c>
      <c r="C16647" s="22" t="s">
        <v>7</v>
      </c>
      <c r="D16647" s="22" t="s">
        <v>5</v>
      </c>
      <c r="E16647" s="22" t="s">
        <v>5</v>
      </c>
      <c r="F16647" s="22" t="s">
        <v>6</v>
      </c>
      <c r="G16647" s="1">
        <v>43084.22</v>
      </c>
    </row>
    <row r="16648" spans="2:7">
      <c r="B16648" s="22" t="s">
        <v>297</v>
      </c>
      <c r="C16648" s="22" t="s">
        <v>7</v>
      </c>
      <c r="D16648" s="22" t="s">
        <v>5</v>
      </c>
      <c r="E16648" s="22" t="s">
        <v>7</v>
      </c>
      <c r="F16648" s="22" t="s">
        <v>6</v>
      </c>
      <c r="G16648" s="1">
        <v>-712520.43</v>
      </c>
    </row>
    <row r="16649" spans="2:7">
      <c r="B16649" s="22" t="s">
        <v>297</v>
      </c>
      <c r="C16649" s="22" t="s">
        <v>7</v>
      </c>
      <c r="D16649" s="22" t="s">
        <v>5</v>
      </c>
      <c r="E16649" s="22" t="s">
        <v>8</v>
      </c>
      <c r="F16649" s="22" t="s">
        <v>9</v>
      </c>
      <c r="G16649" s="1">
        <v>18440306.309999999</v>
      </c>
    </row>
    <row r="16650" spans="2:7">
      <c r="B16650" s="22" t="s">
        <v>297</v>
      </c>
      <c r="C16650" s="22" t="s">
        <v>7</v>
      </c>
      <c r="D16650" s="22" t="s">
        <v>5</v>
      </c>
      <c r="E16650" s="22" t="s">
        <v>8</v>
      </c>
      <c r="F16650" s="22" t="s">
        <v>10</v>
      </c>
      <c r="G16650" s="1">
        <v>343886.32</v>
      </c>
    </row>
    <row r="16651" spans="2:7">
      <c r="B16651" s="22" t="s">
        <v>297</v>
      </c>
      <c r="C16651" s="22" t="s">
        <v>7</v>
      </c>
      <c r="D16651" s="22" t="s">
        <v>5</v>
      </c>
      <c r="E16651" s="22" t="s">
        <v>8</v>
      </c>
      <c r="F16651" s="22" t="s">
        <v>11</v>
      </c>
      <c r="G16651" s="1">
        <v>128968.82</v>
      </c>
    </row>
    <row r="16652" spans="2:7">
      <c r="B16652" s="22" t="s">
        <v>297</v>
      </c>
      <c r="C16652" s="22" t="s">
        <v>7</v>
      </c>
      <c r="D16652" s="22" t="s">
        <v>5</v>
      </c>
      <c r="E16652" s="22" t="s">
        <v>8</v>
      </c>
      <c r="F16652" s="22" t="s">
        <v>12</v>
      </c>
      <c r="G16652" s="1">
        <v>903858.75</v>
      </c>
    </row>
    <row r="16653" spans="2:7">
      <c r="B16653" s="22" t="s">
        <v>297</v>
      </c>
      <c r="C16653" s="22" t="s">
        <v>7</v>
      </c>
      <c r="D16653" s="22" t="s">
        <v>5</v>
      </c>
      <c r="E16653" s="22" t="s">
        <v>8</v>
      </c>
      <c r="F16653" s="22" t="s">
        <v>13</v>
      </c>
      <c r="G16653" s="1">
        <v>428721.86</v>
      </c>
    </row>
    <row r="16654" spans="2:7">
      <c r="B16654" s="22" t="s">
        <v>297</v>
      </c>
      <c r="C16654" s="22" t="s">
        <v>7</v>
      </c>
      <c r="D16654" s="22" t="s">
        <v>5</v>
      </c>
      <c r="E16654" s="22" t="s">
        <v>8</v>
      </c>
      <c r="F16654" s="22" t="s">
        <v>70</v>
      </c>
      <c r="G16654" s="1">
        <v>104308.51</v>
      </c>
    </row>
    <row r="16655" spans="2:7">
      <c r="B16655" s="22" t="s">
        <v>297</v>
      </c>
      <c r="C16655" s="22" t="s">
        <v>7</v>
      </c>
      <c r="D16655" s="22" t="s">
        <v>5</v>
      </c>
      <c r="E16655" s="22" t="s">
        <v>14</v>
      </c>
      <c r="F16655" s="22" t="s">
        <v>10</v>
      </c>
      <c r="G16655" s="1">
        <v>256505.77</v>
      </c>
    </row>
    <row r="16656" spans="2:7">
      <c r="B16656" s="22" t="s">
        <v>297</v>
      </c>
      <c r="C16656" s="22" t="s">
        <v>7</v>
      </c>
      <c r="D16656" s="22" t="s">
        <v>5</v>
      </c>
      <c r="E16656" s="22" t="s">
        <v>14</v>
      </c>
      <c r="F16656" s="22" t="s">
        <v>11</v>
      </c>
      <c r="G16656" s="1">
        <v>218038.58</v>
      </c>
    </row>
    <row r="16657" spans="2:7">
      <c r="B16657" s="22" t="s">
        <v>297</v>
      </c>
      <c r="C16657" s="22" t="s">
        <v>7</v>
      </c>
      <c r="D16657" s="22" t="s">
        <v>5</v>
      </c>
      <c r="E16657" s="22" t="s">
        <v>14</v>
      </c>
      <c r="F16657" s="22" t="s">
        <v>12</v>
      </c>
      <c r="G16657" s="1">
        <v>64493.52</v>
      </c>
    </row>
    <row r="16658" spans="2:7">
      <c r="B16658" s="22" t="s">
        <v>297</v>
      </c>
      <c r="C16658" s="22" t="s">
        <v>7</v>
      </c>
      <c r="D16658" s="22" t="s">
        <v>5</v>
      </c>
      <c r="E16658" s="22" t="s">
        <v>14</v>
      </c>
      <c r="F16658" s="22" t="s">
        <v>13</v>
      </c>
      <c r="G16658" s="1">
        <v>6585562.9900000002</v>
      </c>
    </row>
    <row r="16659" spans="2:7">
      <c r="B16659" s="22" t="s">
        <v>297</v>
      </c>
      <c r="C16659" s="22" t="s">
        <v>7</v>
      </c>
      <c r="D16659" s="22" t="s">
        <v>5</v>
      </c>
      <c r="E16659" s="22" t="s">
        <v>15</v>
      </c>
      <c r="F16659" s="22" t="s">
        <v>17</v>
      </c>
      <c r="G16659" s="1">
        <v>1812879.07</v>
      </c>
    </row>
    <row r="16660" spans="2:7">
      <c r="B16660" s="22" t="s">
        <v>297</v>
      </c>
      <c r="C16660" s="22" t="s">
        <v>7</v>
      </c>
      <c r="D16660" s="22" t="s">
        <v>5</v>
      </c>
      <c r="E16660" s="22" t="s">
        <v>15</v>
      </c>
      <c r="F16660" s="22" t="s">
        <v>18</v>
      </c>
      <c r="G16660" s="1">
        <v>580598.06999999995</v>
      </c>
    </row>
    <row r="16661" spans="2:7">
      <c r="B16661" s="22" t="s">
        <v>297</v>
      </c>
      <c r="C16661" s="22" t="s">
        <v>7</v>
      </c>
      <c r="D16661" s="22" t="s">
        <v>5</v>
      </c>
      <c r="E16661" s="22" t="s">
        <v>15</v>
      </c>
      <c r="F16661" s="22" t="s">
        <v>19</v>
      </c>
      <c r="G16661" s="1">
        <v>3665965.06</v>
      </c>
    </row>
    <row r="16662" spans="2:7">
      <c r="B16662" s="22" t="s">
        <v>297</v>
      </c>
      <c r="C16662" s="22" t="s">
        <v>7</v>
      </c>
      <c r="D16662" s="22" t="s">
        <v>5</v>
      </c>
      <c r="E16662" s="22" t="s">
        <v>15</v>
      </c>
      <c r="F16662" s="22" t="s">
        <v>20</v>
      </c>
      <c r="G16662" s="1">
        <v>965013.16</v>
      </c>
    </row>
    <row r="16663" spans="2:7">
      <c r="B16663" s="22" t="s">
        <v>297</v>
      </c>
      <c r="C16663" s="22" t="s">
        <v>7</v>
      </c>
      <c r="D16663" s="22" t="s">
        <v>5</v>
      </c>
      <c r="E16663" s="22" t="s">
        <v>15</v>
      </c>
      <c r="F16663" s="22" t="s">
        <v>21</v>
      </c>
      <c r="G16663" s="1">
        <v>67765.09</v>
      </c>
    </row>
    <row r="16664" spans="2:7">
      <c r="B16664" s="22" t="s">
        <v>297</v>
      </c>
      <c r="C16664" s="22" t="s">
        <v>7</v>
      </c>
      <c r="D16664" s="22" t="s">
        <v>5</v>
      </c>
      <c r="E16664" s="22" t="s">
        <v>15</v>
      </c>
      <c r="F16664" s="22" t="s">
        <v>22</v>
      </c>
      <c r="G16664" s="1">
        <v>3458.37</v>
      </c>
    </row>
    <row r="16665" spans="2:7">
      <c r="B16665" s="22" t="s">
        <v>297</v>
      </c>
      <c r="C16665" s="22" t="s">
        <v>7</v>
      </c>
      <c r="D16665" s="22" t="s">
        <v>5</v>
      </c>
      <c r="E16665" s="22" t="s">
        <v>15</v>
      </c>
      <c r="F16665" s="22" t="s">
        <v>23</v>
      </c>
      <c r="G16665" s="1">
        <v>67194.899999999994</v>
      </c>
    </row>
    <row r="16666" spans="2:7">
      <c r="B16666" s="22" t="s">
        <v>297</v>
      </c>
      <c r="C16666" s="22" t="s">
        <v>7</v>
      </c>
      <c r="D16666" s="22" t="s">
        <v>5</v>
      </c>
      <c r="E16666" s="22" t="s">
        <v>15</v>
      </c>
      <c r="F16666" s="22" t="s">
        <v>24</v>
      </c>
      <c r="G16666" s="1">
        <v>144663.70000000001</v>
      </c>
    </row>
    <row r="16667" spans="2:7">
      <c r="B16667" s="22" t="s">
        <v>297</v>
      </c>
      <c r="C16667" s="22" t="s">
        <v>7</v>
      </c>
      <c r="D16667" s="22" t="s">
        <v>5</v>
      </c>
      <c r="E16667" s="22" t="s">
        <v>15</v>
      </c>
      <c r="F16667" s="22" t="s">
        <v>25</v>
      </c>
      <c r="G16667" s="1">
        <v>2867705.49</v>
      </c>
    </row>
    <row r="16668" spans="2:7">
      <c r="B16668" s="22" t="s">
        <v>297</v>
      </c>
      <c r="C16668" s="22" t="s">
        <v>7</v>
      </c>
      <c r="D16668" s="22" t="s">
        <v>5</v>
      </c>
      <c r="E16668" s="22" t="s">
        <v>15</v>
      </c>
      <c r="F16668" s="22" t="s">
        <v>26</v>
      </c>
      <c r="G16668" s="1">
        <v>2141195.9300000002</v>
      </c>
    </row>
    <row r="16669" spans="2:7">
      <c r="B16669" s="22" t="s">
        <v>297</v>
      </c>
      <c r="C16669" s="22" t="s">
        <v>7</v>
      </c>
      <c r="D16669" s="22" t="s">
        <v>5</v>
      </c>
      <c r="E16669" s="22" t="s">
        <v>15</v>
      </c>
      <c r="F16669" s="22" t="s">
        <v>27</v>
      </c>
      <c r="G16669" s="1">
        <v>354.06</v>
      </c>
    </row>
    <row r="16670" spans="2:7">
      <c r="B16670" s="22" t="s">
        <v>297</v>
      </c>
      <c r="C16670" s="22" t="s">
        <v>7</v>
      </c>
      <c r="D16670" s="22" t="s">
        <v>5</v>
      </c>
      <c r="E16670" s="22" t="s">
        <v>15</v>
      </c>
      <c r="F16670" s="22" t="s">
        <v>72</v>
      </c>
      <c r="G16670" s="1">
        <v>354.06</v>
      </c>
    </row>
    <row r="16671" spans="2:7">
      <c r="B16671" s="22" t="s">
        <v>297</v>
      </c>
      <c r="C16671" s="22" t="s">
        <v>7</v>
      </c>
      <c r="D16671" s="22" t="s">
        <v>5</v>
      </c>
      <c r="E16671" s="22" t="s">
        <v>28</v>
      </c>
      <c r="F16671" s="22" t="s">
        <v>29</v>
      </c>
      <c r="G16671" s="1">
        <v>610145.16</v>
      </c>
    </row>
    <row r="16672" spans="2:7">
      <c r="B16672" s="22" t="s">
        <v>297</v>
      </c>
      <c r="C16672" s="22" t="s">
        <v>7</v>
      </c>
      <c r="D16672" s="22" t="s">
        <v>5</v>
      </c>
      <c r="E16672" s="22" t="s">
        <v>28</v>
      </c>
      <c r="F16672" s="22" t="s">
        <v>30</v>
      </c>
      <c r="G16672" s="1">
        <v>12877.48</v>
      </c>
    </row>
    <row r="16673" spans="2:7">
      <c r="B16673" s="22" t="s">
        <v>297</v>
      </c>
      <c r="C16673" s="22" t="s">
        <v>7</v>
      </c>
      <c r="D16673" s="22" t="s">
        <v>5</v>
      </c>
      <c r="E16673" s="22" t="s">
        <v>28</v>
      </c>
      <c r="F16673" s="22" t="s">
        <v>31</v>
      </c>
      <c r="G16673" s="1">
        <v>739285.62</v>
      </c>
    </row>
    <row r="16674" spans="2:7">
      <c r="B16674" s="22" t="s">
        <v>297</v>
      </c>
      <c r="C16674" s="22" t="s">
        <v>7</v>
      </c>
      <c r="D16674" s="22" t="s">
        <v>5</v>
      </c>
      <c r="E16674" s="22" t="s">
        <v>28</v>
      </c>
      <c r="F16674" s="22" t="s">
        <v>32</v>
      </c>
      <c r="G16674" s="1">
        <v>109303.03</v>
      </c>
    </row>
    <row r="16675" spans="2:7">
      <c r="B16675" s="22" t="s">
        <v>297</v>
      </c>
      <c r="C16675" s="22" t="s">
        <v>7</v>
      </c>
      <c r="D16675" s="22" t="s">
        <v>5</v>
      </c>
      <c r="E16675" s="22" t="s">
        <v>28</v>
      </c>
      <c r="F16675" s="22" t="s">
        <v>33</v>
      </c>
      <c r="G16675" s="1">
        <v>470727.86</v>
      </c>
    </row>
    <row r="16676" spans="2:7">
      <c r="B16676" s="22" t="s">
        <v>297</v>
      </c>
      <c r="C16676" s="22" t="s">
        <v>7</v>
      </c>
      <c r="D16676" s="22" t="s">
        <v>5</v>
      </c>
      <c r="E16676" s="22" t="s">
        <v>34</v>
      </c>
      <c r="F16676" s="22" t="s">
        <v>35</v>
      </c>
      <c r="G16676" s="1">
        <v>11333.59</v>
      </c>
    </row>
    <row r="16677" spans="2:7">
      <c r="B16677" s="22" t="s">
        <v>297</v>
      </c>
      <c r="C16677" s="22" t="s">
        <v>7</v>
      </c>
      <c r="D16677" s="22" t="s">
        <v>5</v>
      </c>
      <c r="E16677" s="22" t="s">
        <v>34</v>
      </c>
      <c r="F16677" s="22" t="s">
        <v>36</v>
      </c>
      <c r="G16677" s="1">
        <v>7757.02</v>
      </c>
    </row>
    <row r="16678" spans="2:7">
      <c r="B16678" s="22" t="s">
        <v>297</v>
      </c>
      <c r="C16678" s="22" t="s">
        <v>7</v>
      </c>
      <c r="D16678" s="22" t="s">
        <v>5</v>
      </c>
      <c r="E16678" s="22" t="s">
        <v>34</v>
      </c>
      <c r="F16678" s="22" t="s">
        <v>38</v>
      </c>
      <c r="G16678" s="1">
        <v>133807.17000000001</v>
      </c>
    </row>
    <row r="16679" spans="2:7">
      <c r="B16679" s="22" t="s">
        <v>297</v>
      </c>
      <c r="C16679" s="22" t="s">
        <v>7</v>
      </c>
      <c r="D16679" s="22" t="s">
        <v>5</v>
      </c>
      <c r="E16679" s="22" t="s">
        <v>34</v>
      </c>
      <c r="F16679" s="22" t="s">
        <v>39</v>
      </c>
      <c r="G16679" s="1">
        <v>1133055.44</v>
      </c>
    </row>
    <row r="16680" spans="2:7">
      <c r="B16680" s="22" t="s">
        <v>297</v>
      </c>
      <c r="C16680" s="22" t="s">
        <v>7</v>
      </c>
      <c r="D16680" s="22" t="s">
        <v>5</v>
      </c>
      <c r="E16680" s="22" t="s">
        <v>34</v>
      </c>
      <c r="F16680" s="22" t="s">
        <v>40</v>
      </c>
      <c r="G16680" s="1">
        <v>5624.5</v>
      </c>
    </row>
    <row r="16681" spans="2:7">
      <c r="B16681" s="22" t="s">
        <v>297</v>
      </c>
      <c r="C16681" s="22" t="s">
        <v>7</v>
      </c>
      <c r="D16681" s="22" t="s">
        <v>5</v>
      </c>
      <c r="E16681" s="22" t="s">
        <v>34</v>
      </c>
      <c r="F16681" s="22" t="s">
        <v>41</v>
      </c>
      <c r="G16681" s="1">
        <v>20031.810000000001</v>
      </c>
    </row>
    <row r="16682" spans="2:7">
      <c r="B16682" s="22" t="s">
        <v>297</v>
      </c>
      <c r="C16682" s="22" t="s">
        <v>7</v>
      </c>
      <c r="D16682" s="22" t="s">
        <v>5</v>
      </c>
      <c r="E16682" s="22" t="s">
        <v>34</v>
      </c>
      <c r="F16682" s="22" t="s">
        <v>65</v>
      </c>
      <c r="G16682" s="1">
        <v>29537.8</v>
      </c>
    </row>
    <row r="16683" spans="2:7">
      <c r="B16683" s="22" t="s">
        <v>297</v>
      </c>
      <c r="C16683" s="22" t="s">
        <v>7</v>
      </c>
      <c r="D16683" s="22" t="s">
        <v>5</v>
      </c>
      <c r="E16683" s="22" t="s">
        <v>34</v>
      </c>
      <c r="F16683" s="22" t="s">
        <v>43</v>
      </c>
      <c r="G16683" s="1">
        <v>150914</v>
      </c>
    </row>
    <row r="16684" spans="2:7">
      <c r="B16684" s="22" t="s">
        <v>297</v>
      </c>
      <c r="C16684" s="22" t="s">
        <v>7</v>
      </c>
      <c r="D16684" s="22" t="s">
        <v>5</v>
      </c>
      <c r="E16684" s="22" t="s">
        <v>34</v>
      </c>
      <c r="F16684" s="22" t="s">
        <v>46</v>
      </c>
      <c r="G16684" s="1">
        <v>76925.75</v>
      </c>
    </row>
    <row r="16685" spans="2:7">
      <c r="B16685" s="22" t="s">
        <v>297</v>
      </c>
      <c r="C16685" s="22" t="s">
        <v>7</v>
      </c>
      <c r="D16685" s="22" t="s">
        <v>5</v>
      </c>
      <c r="E16685" s="22" t="s">
        <v>34</v>
      </c>
      <c r="F16685" s="22" t="s">
        <v>48</v>
      </c>
      <c r="G16685" s="1">
        <v>68996.94</v>
      </c>
    </row>
    <row r="16686" spans="2:7">
      <c r="B16686" s="22" t="s">
        <v>297</v>
      </c>
      <c r="C16686" s="22" t="s">
        <v>7</v>
      </c>
      <c r="D16686" s="22" t="s">
        <v>5</v>
      </c>
      <c r="E16686" s="22" t="s">
        <v>34</v>
      </c>
      <c r="F16686" s="22" t="s">
        <v>75</v>
      </c>
      <c r="G16686" s="1">
        <v>20761.95</v>
      </c>
    </row>
    <row r="16687" spans="2:7">
      <c r="B16687" s="22" t="s">
        <v>297</v>
      </c>
      <c r="C16687" s="22" t="s">
        <v>7</v>
      </c>
      <c r="D16687" s="22" t="s">
        <v>5</v>
      </c>
      <c r="E16687" s="22" t="s">
        <v>34</v>
      </c>
      <c r="F16687" s="22" t="s">
        <v>67</v>
      </c>
      <c r="G16687" s="1">
        <v>28939.18</v>
      </c>
    </row>
    <row r="16688" spans="2:7">
      <c r="B16688" s="22" t="s">
        <v>297</v>
      </c>
      <c r="C16688" s="22" t="s">
        <v>7</v>
      </c>
      <c r="D16688" s="22" t="s">
        <v>5</v>
      </c>
      <c r="E16688" s="22" t="s">
        <v>34</v>
      </c>
      <c r="F16688" s="22" t="s">
        <v>85</v>
      </c>
      <c r="G16688" s="1">
        <v>56295.88</v>
      </c>
    </row>
    <row r="16689" spans="2:7">
      <c r="B16689" s="22" t="s">
        <v>297</v>
      </c>
      <c r="C16689" s="22" t="s">
        <v>7</v>
      </c>
      <c r="D16689" s="22" t="s">
        <v>5</v>
      </c>
      <c r="E16689" s="22" t="s">
        <v>34</v>
      </c>
      <c r="F16689" s="22" t="s">
        <v>49</v>
      </c>
      <c r="G16689" s="1">
        <v>436644.98</v>
      </c>
    </row>
    <row r="16690" spans="2:7">
      <c r="B16690" s="22" t="s">
        <v>297</v>
      </c>
      <c r="C16690" s="22" t="s">
        <v>7</v>
      </c>
      <c r="D16690" s="22" t="s">
        <v>5</v>
      </c>
      <c r="E16690" s="22" t="s">
        <v>34</v>
      </c>
      <c r="F16690" s="22" t="s">
        <v>50</v>
      </c>
      <c r="G16690" s="1">
        <v>15875.86</v>
      </c>
    </row>
    <row r="16691" spans="2:7">
      <c r="B16691" s="22" t="s">
        <v>297</v>
      </c>
      <c r="C16691" s="22" t="s">
        <v>7</v>
      </c>
      <c r="D16691" s="22" t="s">
        <v>5</v>
      </c>
      <c r="E16691" s="22" t="s">
        <v>34</v>
      </c>
      <c r="F16691" s="22" t="s">
        <v>51</v>
      </c>
      <c r="G16691" s="1">
        <v>1688.45</v>
      </c>
    </row>
    <row r="16692" spans="2:7">
      <c r="B16692" s="22" t="s">
        <v>297</v>
      </c>
      <c r="C16692" s="22" t="s">
        <v>7</v>
      </c>
      <c r="D16692" s="22" t="s">
        <v>5</v>
      </c>
      <c r="E16692" s="22" t="s">
        <v>34</v>
      </c>
      <c r="F16692" s="22" t="s">
        <v>53</v>
      </c>
      <c r="G16692" s="1">
        <v>660419.31999999995</v>
      </c>
    </row>
    <row r="16693" spans="2:7">
      <c r="B16693" s="22" t="s">
        <v>297</v>
      </c>
      <c r="C16693" s="22" t="s">
        <v>7</v>
      </c>
      <c r="D16693" s="22" t="s">
        <v>5</v>
      </c>
      <c r="E16693" s="22" t="s">
        <v>34</v>
      </c>
      <c r="F16693" s="22" t="s">
        <v>68</v>
      </c>
      <c r="G16693" s="1">
        <v>450</v>
      </c>
    </row>
    <row r="16694" spans="2:7">
      <c r="B16694" s="22" t="s">
        <v>297</v>
      </c>
      <c r="C16694" s="22" t="s">
        <v>7</v>
      </c>
      <c r="D16694" s="22" t="s">
        <v>5</v>
      </c>
      <c r="E16694" s="22" t="s">
        <v>34</v>
      </c>
      <c r="F16694" s="22" t="s">
        <v>56</v>
      </c>
      <c r="G16694" s="1">
        <v>7409</v>
      </c>
    </row>
    <row r="16695" spans="2:7">
      <c r="B16695" s="22" t="s">
        <v>297</v>
      </c>
      <c r="C16695" s="22" t="s">
        <v>7</v>
      </c>
      <c r="D16695" s="22" t="s">
        <v>5</v>
      </c>
      <c r="E16695" s="22" t="s">
        <v>34</v>
      </c>
      <c r="F16695" s="22" t="s">
        <v>76</v>
      </c>
      <c r="G16695" s="1">
        <v>84440.97</v>
      </c>
    </row>
    <row r="16696" spans="2:7">
      <c r="B16696" s="22" t="s">
        <v>297</v>
      </c>
      <c r="C16696" s="22" t="s">
        <v>7</v>
      </c>
      <c r="D16696" s="22" t="s">
        <v>5</v>
      </c>
      <c r="E16696" s="22" t="s">
        <v>34</v>
      </c>
      <c r="F16696" s="22" t="s">
        <v>58</v>
      </c>
      <c r="G16696" s="1">
        <v>54746.26</v>
      </c>
    </row>
    <row r="16697" spans="2:7">
      <c r="B16697" s="22" t="s">
        <v>297</v>
      </c>
      <c r="C16697" s="22" t="s">
        <v>7</v>
      </c>
      <c r="D16697" s="22" t="s">
        <v>5</v>
      </c>
      <c r="E16697" s="22" t="s">
        <v>59</v>
      </c>
      <c r="F16697" s="22" t="s">
        <v>55</v>
      </c>
      <c r="G16697" s="1">
        <v>33364.74</v>
      </c>
    </row>
    <row r="16698" spans="2:7">
      <c r="B16698" s="22" t="s">
        <v>297</v>
      </c>
      <c r="C16698" s="22" t="s">
        <v>7</v>
      </c>
      <c r="D16698" s="22" t="s">
        <v>5</v>
      </c>
      <c r="E16698" s="22" t="s">
        <v>60</v>
      </c>
      <c r="F16698" s="22" t="s">
        <v>78</v>
      </c>
      <c r="G16698" s="1">
        <v>25363.52</v>
      </c>
    </row>
    <row r="16699" spans="2:7">
      <c r="B16699" s="22" t="s">
        <v>297</v>
      </c>
      <c r="C16699" s="22" t="s">
        <v>7</v>
      </c>
      <c r="D16699" s="22" t="s">
        <v>5</v>
      </c>
      <c r="E16699" s="22" t="s">
        <v>60</v>
      </c>
      <c r="F16699" s="22" t="s">
        <v>79</v>
      </c>
      <c r="G16699" s="1">
        <v>89564.21</v>
      </c>
    </row>
    <row r="16700" spans="2:7">
      <c r="B16700" s="22" t="s">
        <v>297</v>
      </c>
      <c r="C16700" s="22" t="s">
        <v>7</v>
      </c>
      <c r="D16700" s="22" t="s">
        <v>5</v>
      </c>
      <c r="E16700" s="22" t="s">
        <v>60</v>
      </c>
      <c r="F16700" s="22" t="s">
        <v>62</v>
      </c>
      <c r="G16700" s="1">
        <v>154263.47</v>
      </c>
    </row>
    <row r="16701" spans="2:7">
      <c r="B16701" s="22" t="s">
        <v>297</v>
      </c>
      <c r="C16701" s="22" t="s">
        <v>7</v>
      </c>
      <c r="D16701" s="22" t="s">
        <v>7</v>
      </c>
      <c r="E16701" s="22" t="s">
        <v>5</v>
      </c>
      <c r="F16701" s="22" t="s">
        <v>6</v>
      </c>
      <c r="G16701" s="1">
        <v>771560.74</v>
      </c>
    </row>
    <row r="16702" spans="2:7">
      <c r="B16702" s="22" t="s">
        <v>297</v>
      </c>
      <c r="C16702" s="22" t="s">
        <v>7</v>
      </c>
      <c r="D16702" s="22" t="s">
        <v>7</v>
      </c>
      <c r="E16702" s="22" t="s">
        <v>7</v>
      </c>
      <c r="F16702" s="22" t="s">
        <v>6</v>
      </c>
      <c r="G16702" s="1">
        <v>-102124.53</v>
      </c>
    </row>
    <row r="16703" spans="2:7">
      <c r="B16703" s="22" t="s">
        <v>297</v>
      </c>
      <c r="C16703" s="22" t="s">
        <v>7</v>
      </c>
      <c r="D16703" s="22" t="s">
        <v>7</v>
      </c>
      <c r="E16703" s="22" t="s">
        <v>8</v>
      </c>
      <c r="F16703" s="22" t="s">
        <v>9</v>
      </c>
      <c r="G16703" s="1">
        <v>4226000.49</v>
      </c>
    </row>
    <row r="16704" spans="2:7">
      <c r="B16704" s="22" t="s">
        <v>297</v>
      </c>
      <c r="C16704" s="22" t="s">
        <v>7</v>
      </c>
      <c r="D16704" s="22" t="s">
        <v>7</v>
      </c>
      <c r="E16704" s="22" t="s">
        <v>8</v>
      </c>
      <c r="F16704" s="22" t="s">
        <v>10</v>
      </c>
      <c r="G16704" s="1">
        <v>13029.91</v>
      </c>
    </row>
    <row r="16705" spans="2:7">
      <c r="B16705" s="22" t="s">
        <v>297</v>
      </c>
      <c r="C16705" s="22" t="s">
        <v>7</v>
      </c>
      <c r="D16705" s="22" t="s">
        <v>7</v>
      </c>
      <c r="E16705" s="22" t="s">
        <v>8</v>
      </c>
      <c r="F16705" s="22" t="s">
        <v>11</v>
      </c>
      <c r="G16705" s="1">
        <v>41077.5</v>
      </c>
    </row>
    <row r="16706" spans="2:7">
      <c r="B16706" s="22" t="s">
        <v>297</v>
      </c>
      <c r="C16706" s="22" t="s">
        <v>7</v>
      </c>
      <c r="D16706" s="22" t="s">
        <v>7</v>
      </c>
      <c r="E16706" s="22" t="s">
        <v>8</v>
      </c>
      <c r="F16706" s="22" t="s">
        <v>12</v>
      </c>
      <c r="G16706" s="1">
        <v>543835.57999999996</v>
      </c>
    </row>
    <row r="16707" spans="2:7">
      <c r="B16707" s="22" t="s">
        <v>297</v>
      </c>
      <c r="C16707" s="22" t="s">
        <v>7</v>
      </c>
      <c r="D16707" s="22" t="s">
        <v>7</v>
      </c>
      <c r="E16707" s="22" t="s">
        <v>8</v>
      </c>
      <c r="F16707" s="22" t="s">
        <v>13</v>
      </c>
      <c r="G16707" s="1">
        <v>11243.4</v>
      </c>
    </row>
    <row r="16708" spans="2:7">
      <c r="B16708" s="22" t="s">
        <v>297</v>
      </c>
      <c r="C16708" s="22" t="s">
        <v>7</v>
      </c>
      <c r="D16708" s="22" t="s">
        <v>7</v>
      </c>
      <c r="E16708" s="22" t="s">
        <v>8</v>
      </c>
      <c r="F16708" s="22" t="s">
        <v>70</v>
      </c>
      <c r="G16708" s="1">
        <v>34924.639999999999</v>
      </c>
    </row>
    <row r="16709" spans="2:7">
      <c r="B16709" s="22" t="s">
        <v>297</v>
      </c>
      <c r="C16709" s="22" t="s">
        <v>7</v>
      </c>
      <c r="D16709" s="22" t="s">
        <v>7</v>
      </c>
      <c r="E16709" s="22" t="s">
        <v>14</v>
      </c>
      <c r="F16709" s="22" t="s">
        <v>10</v>
      </c>
      <c r="G16709" s="1">
        <v>3220.8</v>
      </c>
    </row>
    <row r="16710" spans="2:7">
      <c r="B16710" s="22" t="s">
        <v>297</v>
      </c>
      <c r="C16710" s="22" t="s">
        <v>7</v>
      </c>
      <c r="D16710" s="22" t="s">
        <v>7</v>
      </c>
      <c r="E16710" s="22" t="s">
        <v>14</v>
      </c>
      <c r="F16710" s="22" t="s">
        <v>11</v>
      </c>
      <c r="G16710" s="1">
        <v>35058.660000000003</v>
      </c>
    </row>
    <row r="16711" spans="2:7">
      <c r="B16711" s="22" t="s">
        <v>297</v>
      </c>
      <c r="C16711" s="22" t="s">
        <v>7</v>
      </c>
      <c r="D16711" s="22" t="s">
        <v>7</v>
      </c>
      <c r="E16711" s="22" t="s">
        <v>14</v>
      </c>
      <c r="F16711" s="22" t="s">
        <v>12</v>
      </c>
      <c r="G16711" s="1">
        <v>196280.66</v>
      </c>
    </row>
    <row r="16712" spans="2:7">
      <c r="B16712" s="22" t="s">
        <v>297</v>
      </c>
      <c r="C16712" s="22" t="s">
        <v>7</v>
      </c>
      <c r="D16712" s="22" t="s">
        <v>7</v>
      </c>
      <c r="E16712" s="22" t="s">
        <v>14</v>
      </c>
      <c r="F16712" s="22" t="s">
        <v>13</v>
      </c>
      <c r="G16712" s="1">
        <v>720404.15</v>
      </c>
    </row>
    <row r="16713" spans="2:7">
      <c r="B16713" s="22" t="s">
        <v>297</v>
      </c>
      <c r="C16713" s="22" t="s">
        <v>7</v>
      </c>
      <c r="D16713" s="22" t="s">
        <v>7</v>
      </c>
      <c r="E16713" s="22" t="s">
        <v>15</v>
      </c>
      <c r="F16713" s="22" t="s">
        <v>17</v>
      </c>
      <c r="G16713" s="1">
        <v>69184.37</v>
      </c>
    </row>
    <row r="16714" spans="2:7">
      <c r="B16714" s="22" t="s">
        <v>297</v>
      </c>
      <c r="C16714" s="22" t="s">
        <v>7</v>
      </c>
      <c r="D16714" s="22" t="s">
        <v>7</v>
      </c>
      <c r="E16714" s="22" t="s">
        <v>15</v>
      </c>
      <c r="F16714" s="22" t="s">
        <v>18</v>
      </c>
      <c r="G16714" s="1">
        <v>18906.05</v>
      </c>
    </row>
    <row r="16715" spans="2:7">
      <c r="B16715" s="22" t="s">
        <v>297</v>
      </c>
      <c r="C16715" s="22" t="s">
        <v>7</v>
      </c>
      <c r="D16715" s="22" t="s">
        <v>7</v>
      </c>
      <c r="E16715" s="22" t="s">
        <v>15</v>
      </c>
      <c r="F16715" s="22" t="s">
        <v>19</v>
      </c>
      <c r="G16715" s="1">
        <v>139145.60000000001</v>
      </c>
    </row>
    <row r="16716" spans="2:7">
      <c r="B16716" s="22" t="s">
        <v>297</v>
      </c>
      <c r="C16716" s="22" t="s">
        <v>7</v>
      </c>
      <c r="D16716" s="22" t="s">
        <v>7</v>
      </c>
      <c r="E16716" s="22" t="s">
        <v>15</v>
      </c>
      <c r="F16716" s="22" t="s">
        <v>20</v>
      </c>
      <c r="G16716" s="1">
        <v>14351.88</v>
      </c>
    </row>
    <row r="16717" spans="2:7">
      <c r="B16717" s="22" t="s">
        <v>297</v>
      </c>
      <c r="C16717" s="22" t="s">
        <v>7</v>
      </c>
      <c r="D16717" s="22" t="s">
        <v>7</v>
      </c>
      <c r="E16717" s="22" t="s">
        <v>15</v>
      </c>
      <c r="F16717" s="22" t="s">
        <v>21</v>
      </c>
      <c r="G16717" s="1">
        <v>2872.41</v>
      </c>
    </row>
    <row r="16718" spans="2:7">
      <c r="B16718" s="22" t="s">
        <v>297</v>
      </c>
      <c r="C16718" s="22" t="s">
        <v>7</v>
      </c>
      <c r="D16718" s="22" t="s">
        <v>7</v>
      </c>
      <c r="E16718" s="22" t="s">
        <v>15</v>
      </c>
      <c r="F16718" s="22" t="s">
        <v>22</v>
      </c>
      <c r="G16718" s="1">
        <v>41.69</v>
      </c>
    </row>
    <row r="16719" spans="2:7">
      <c r="B16719" s="22" t="s">
        <v>297</v>
      </c>
      <c r="C16719" s="22" t="s">
        <v>7</v>
      </c>
      <c r="D16719" s="22" t="s">
        <v>7</v>
      </c>
      <c r="E16719" s="22" t="s">
        <v>15</v>
      </c>
      <c r="F16719" s="22" t="s">
        <v>23</v>
      </c>
      <c r="G16719" s="1">
        <v>2146.6799999999998</v>
      </c>
    </row>
    <row r="16720" spans="2:7">
      <c r="B16720" s="22" t="s">
        <v>297</v>
      </c>
      <c r="C16720" s="22" t="s">
        <v>7</v>
      </c>
      <c r="D16720" s="22" t="s">
        <v>7</v>
      </c>
      <c r="E16720" s="22" t="s">
        <v>15</v>
      </c>
      <c r="F16720" s="22" t="s">
        <v>24</v>
      </c>
      <c r="G16720" s="1">
        <v>2009.07</v>
      </c>
    </row>
    <row r="16721" spans="2:7">
      <c r="B16721" s="22" t="s">
        <v>297</v>
      </c>
      <c r="C16721" s="22" t="s">
        <v>7</v>
      </c>
      <c r="D16721" s="22" t="s">
        <v>7</v>
      </c>
      <c r="E16721" s="22" t="s">
        <v>15</v>
      </c>
      <c r="F16721" s="22" t="s">
        <v>25</v>
      </c>
      <c r="G16721" s="1">
        <v>40336.629999999997</v>
      </c>
    </row>
    <row r="16722" spans="2:7">
      <c r="B16722" s="22" t="s">
        <v>297</v>
      </c>
      <c r="C16722" s="22" t="s">
        <v>7</v>
      </c>
      <c r="D16722" s="22" t="s">
        <v>7</v>
      </c>
      <c r="E16722" s="22" t="s">
        <v>15</v>
      </c>
      <c r="F16722" s="22" t="s">
        <v>26</v>
      </c>
      <c r="G16722" s="1">
        <v>12012.95</v>
      </c>
    </row>
    <row r="16723" spans="2:7">
      <c r="B16723" s="22" t="s">
        <v>297</v>
      </c>
      <c r="C16723" s="22" t="s">
        <v>7</v>
      </c>
      <c r="D16723" s="22" t="s">
        <v>7</v>
      </c>
      <c r="E16723" s="22" t="s">
        <v>28</v>
      </c>
      <c r="F16723" s="22" t="s">
        <v>29</v>
      </c>
      <c r="G16723" s="1">
        <v>244229.9</v>
      </c>
    </row>
    <row r="16724" spans="2:7">
      <c r="B16724" s="22" t="s">
        <v>297</v>
      </c>
      <c r="C16724" s="22" t="s">
        <v>7</v>
      </c>
      <c r="D16724" s="22" t="s">
        <v>7</v>
      </c>
      <c r="E16724" s="22" t="s">
        <v>28</v>
      </c>
      <c r="F16724" s="22" t="s">
        <v>30</v>
      </c>
      <c r="G16724" s="1">
        <v>88517.52</v>
      </c>
    </row>
    <row r="16725" spans="2:7">
      <c r="B16725" s="22" t="s">
        <v>297</v>
      </c>
      <c r="C16725" s="22" t="s">
        <v>7</v>
      </c>
      <c r="D16725" s="22" t="s">
        <v>7</v>
      </c>
      <c r="E16725" s="22" t="s">
        <v>28</v>
      </c>
      <c r="F16725" s="22" t="s">
        <v>32</v>
      </c>
      <c r="G16725" s="1">
        <v>28418.85</v>
      </c>
    </row>
    <row r="16726" spans="2:7">
      <c r="B16726" s="22" t="s">
        <v>297</v>
      </c>
      <c r="C16726" s="22" t="s">
        <v>7</v>
      </c>
      <c r="D16726" s="22" t="s">
        <v>7</v>
      </c>
      <c r="E16726" s="22" t="s">
        <v>28</v>
      </c>
      <c r="F16726" s="22" t="s">
        <v>33</v>
      </c>
      <c r="G16726" s="1">
        <v>223474.61</v>
      </c>
    </row>
    <row r="16727" spans="2:7">
      <c r="B16727" s="22" t="s">
        <v>297</v>
      </c>
      <c r="C16727" s="22" t="s">
        <v>7</v>
      </c>
      <c r="D16727" s="22" t="s">
        <v>7</v>
      </c>
      <c r="E16727" s="22" t="s">
        <v>34</v>
      </c>
      <c r="F16727" s="22" t="s">
        <v>37</v>
      </c>
      <c r="G16727" s="1">
        <v>6761.44</v>
      </c>
    </row>
    <row r="16728" spans="2:7">
      <c r="B16728" s="22" t="s">
        <v>297</v>
      </c>
      <c r="C16728" s="22" t="s">
        <v>7</v>
      </c>
      <c r="D16728" s="22" t="s">
        <v>7</v>
      </c>
      <c r="E16728" s="22" t="s">
        <v>34</v>
      </c>
      <c r="F16728" s="22" t="s">
        <v>38</v>
      </c>
      <c r="G16728" s="1">
        <v>15485.11</v>
      </c>
    </row>
    <row r="16729" spans="2:7">
      <c r="B16729" s="22" t="s">
        <v>297</v>
      </c>
      <c r="C16729" s="22" t="s">
        <v>7</v>
      </c>
      <c r="D16729" s="22" t="s">
        <v>7</v>
      </c>
      <c r="E16729" s="22" t="s">
        <v>34</v>
      </c>
      <c r="F16729" s="22" t="s">
        <v>39</v>
      </c>
      <c r="G16729" s="1">
        <v>625131.27</v>
      </c>
    </row>
    <row r="16730" spans="2:7">
      <c r="B16730" s="22" t="s">
        <v>297</v>
      </c>
      <c r="C16730" s="22" t="s">
        <v>7</v>
      </c>
      <c r="D16730" s="22" t="s">
        <v>7</v>
      </c>
      <c r="E16730" s="22" t="s">
        <v>34</v>
      </c>
      <c r="F16730" s="22" t="s">
        <v>45</v>
      </c>
      <c r="G16730" s="1">
        <v>253503.96</v>
      </c>
    </row>
    <row r="16731" spans="2:7">
      <c r="B16731" s="22" t="s">
        <v>297</v>
      </c>
      <c r="C16731" s="22" t="s">
        <v>7</v>
      </c>
      <c r="D16731" s="22" t="s">
        <v>7</v>
      </c>
      <c r="E16731" s="22" t="s">
        <v>34</v>
      </c>
      <c r="F16731" s="22" t="s">
        <v>46</v>
      </c>
      <c r="G16731" s="1">
        <v>1540.59</v>
      </c>
    </row>
    <row r="16732" spans="2:7">
      <c r="B16732" s="22" t="s">
        <v>297</v>
      </c>
      <c r="C16732" s="22" t="s">
        <v>7</v>
      </c>
      <c r="D16732" s="22" t="s">
        <v>7</v>
      </c>
      <c r="E16732" s="22" t="s">
        <v>34</v>
      </c>
      <c r="F16732" s="22" t="s">
        <v>48</v>
      </c>
      <c r="G16732" s="1">
        <v>23825.82</v>
      </c>
    </row>
    <row r="16733" spans="2:7">
      <c r="B16733" s="22" t="s">
        <v>297</v>
      </c>
      <c r="C16733" s="22" t="s">
        <v>7</v>
      </c>
      <c r="D16733" s="22" t="s">
        <v>7</v>
      </c>
      <c r="E16733" s="22" t="s">
        <v>34</v>
      </c>
      <c r="F16733" s="22" t="s">
        <v>75</v>
      </c>
      <c r="G16733" s="1">
        <v>25863.72</v>
      </c>
    </row>
    <row r="16734" spans="2:7">
      <c r="B16734" s="22" t="s">
        <v>297</v>
      </c>
      <c r="C16734" s="22" t="s">
        <v>7</v>
      </c>
      <c r="D16734" s="22" t="s">
        <v>7</v>
      </c>
      <c r="E16734" s="22" t="s">
        <v>34</v>
      </c>
      <c r="F16734" s="22" t="s">
        <v>67</v>
      </c>
      <c r="G16734" s="1">
        <v>22771.200000000001</v>
      </c>
    </row>
    <row r="16735" spans="2:7">
      <c r="B16735" s="22" t="s">
        <v>297</v>
      </c>
      <c r="C16735" s="22" t="s">
        <v>7</v>
      </c>
      <c r="D16735" s="22" t="s">
        <v>7</v>
      </c>
      <c r="E16735" s="22" t="s">
        <v>34</v>
      </c>
      <c r="F16735" s="22" t="s">
        <v>54</v>
      </c>
      <c r="G16735" s="1">
        <v>320401.90999999997</v>
      </c>
    </row>
    <row r="16736" spans="2:7">
      <c r="B16736" s="22" t="s">
        <v>297</v>
      </c>
      <c r="C16736" s="22" t="s">
        <v>7</v>
      </c>
      <c r="D16736" s="22" t="s">
        <v>7</v>
      </c>
      <c r="E16736" s="22" t="s">
        <v>34</v>
      </c>
      <c r="F16736" s="22" t="s">
        <v>76</v>
      </c>
      <c r="G16736" s="1">
        <v>6325.56</v>
      </c>
    </row>
    <row r="16737" spans="2:7">
      <c r="B16737" s="22" t="s">
        <v>297</v>
      </c>
      <c r="C16737" s="22" t="s">
        <v>7</v>
      </c>
      <c r="D16737" s="22" t="s">
        <v>7</v>
      </c>
      <c r="E16737" s="22" t="s">
        <v>34</v>
      </c>
      <c r="F16737" s="22" t="s">
        <v>57</v>
      </c>
      <c r="G16737" s="1">
        <v>381803.6</v>
      </c>
    </row>
    <row r="16738" spans="2:7">
      <c r="B16738" s="22" t="s">
        <v>297</v>
      </c>
      <c r="C16738" s="22" t="s">
        <v>7</v>
      </c>
      <c r="D16738" s="22" t="s">
        <v>7</v>
      </c>
      <c r="E16738" s="22" t="s">
        <v>34</v>
      </c>
      <c r="F16738" s="22" t="s">
        <v>58</v>
      </c>
      <c r="G16738" s="1">
        <v>3626</v>
      </c>
    </row>
    <row r="16739" spans="2:7">
      <c r="B16739" s="22" t="s">
        <v>297</v>
      </c>
      <c r="C16739" s="22" t="s">
        <v>7</v>
      </c>
      <c r="D16739" s="22" t="s">
        <v>7</v>
      </c>
      <c r="E16739" s="22" t="s">
        <v>59</v>
      </c>
      <c r="F16739" s="22" t="s">
        <v>55</v>
      </c>
      <c r="G16739" s="1">
        <v>5111.66</v>
      </c>
    </row>
    <row r="16740" spans="2:7">
      <c r="B16740" s="22" t="s">
        <v>297</v>
      </c>
      <c r="C16740" s="22" t="s">
        <v>7</v>
      </c>
      <c r="D16740" s="22" t="s">
        <v>7</v>
      </c>
      <c r="E16740" s="22" t="s">
        <v>60</v>
      </c>
      <c r="F16740" s="22" t="s">
        <v>62</v>
      </c>
      <c r="G16740" s="1">
        <v>11757.29</v>
      </c>
    </row>
    <row r="16741" spans="2:7">
      <c r="B16741" s="22" t="s">
        <v>298</v>
      </c>
      <c r="C16741" s="22" t="s">
        <v>7</v>
      </c>
      <c r="D16741" s="22" t="s">
        <v>5</v>
      </c>
      <c r="E16741" s="22" t="s">
        <v>8</v>
      </c>
      <c r="F16741" s="22" t="s">
        <v>9</v>
      </c>
      <c r="G16741" s="1">
        <v>3035828.29</v>
      </c>
    </row>
    <row r="16742" spans="2:7">
      <c r="B16742" s="22" t="s">
        <v>298</v>
      </c>
      <c r="C16742" s="22" t="s">
        <v>7</v>
      </c>
      <c r="D16742" s="22" t="s">
        <v>5</v>
      </c>
      <c r="E16742" s="22" t="s">
        <v>8</v>
      </c>
      <c r="F16742" s="22" t="s">
        <v>12</v>
      </c>
      <c r="G16742" s="1">
        <v>20456.689999999999</v>
      </c>
    </row>
    <row r="16743" spans="2:7">
      <c r="B16743" s="22" t="s">
        <v>298</v>
      </c>
      <c r="C16743" s="22" t="s">
        <v>7</v>
      </c>
      <c r="D16743" s="22" t="s">
        <v>5</v>
      </c>
      <c r="E16743" s="22" t="s">
        <v>8</v>
      </c>
      <c r="F16743" s="22" t="s">
        <v>13</v>
      </c>
      <c r="G16743" s="1">
        <v>48420.24</v>
      </c>
    </row>
    <row r="16744" spans="2:7">
      <c r="B16744" s="22" t="s">
        <v>298</v>
      </c>
      <c r="C16744" s="22" t="s">
        <v>7</v>
      </c>
      <c r="D16744" s="22" t="s">
        <v>5</v>
      </c>
      <c r="E16744" s="22" t="s">
        <v>14</v>
      </c>
      <c r="F16744" s="22" t="s">
        <v>9</v>
      </c>
      <c r="G16744" s="1">
        <v>872852.28</v>
      </c>
    </row>
    <row r="16745" spans="2:7">
      <c r="B16745" s="22" t="s">
        <v>298</v>
      </c>
      <c r="C16745" s="22" t="s">
        <v>7</v>
      </c>
      <c r="D16745" s="22" t="s">
        <v>5</v>
      </c>
      <c r="E16745" s="22" t="s">
        <v>14</v>
      </c>
      <c r="F16745" s="22" t="s">
        <v>12</v>
      </c>
      <c r="G16745" s="1">
        <v>3896.51</v>
      </c>
    </row>
    <row r="16746" spans="2:7">
      <c r="B16746" s="22" t="s">
        <v>298</v>
      </c>
      <c r="C16746" s="22" t="s">
        <v>7</v>
      </c>
      <c r="D16746" s="22" t="s">
        <v>5</v>
      </c>
      <c r="E16746" s="22" t="s">
        <v>14</v>
      </c>
      <c r="F16746" s="22" t="s">
        <v>13</v>
      </c>
      <c r="G16746" s="1">
        <v>31607.58</v>
      </c>
    </row>
    <row r="16747" spans="2:7">
      <c r="B16747" s="22" t="s">
        <v>298</v>
      </c>
      <c r="C16747" s="22" t="s">
        <v>7</v>
      </c>
      <c r="D16747" s="22" t="s">
        <v>5</v>
      </c>
      <c r="E16747" s="22" t="s">
        <v>15</v>
      </c>
      <c r="F16747" s="22" t="s">
        <v>71</v>
      </c>
      <c r="G16747" s="1">
        <v>185.61</v>
      </c>
    </row>
    <row r="16748" spans="2:7">
      <c r="B16748" s="22" t="s">
        <v>298</v>
      </c>
      <c r="C16748" s="22" t="s">
        <v>7</v>
      </c>
      <c r="D16748" s="22" t="s">
        <v>5</v>
      </c>
      <c r="E16748" s="22" t="s">
        <v>15</v>
      </c>
      <c r="F16748" s="22" t="s">
        <v>20</v>
      </c>
      <c r="G16748" s="1">
        <v>697318.04</v>
      </c>
    </row>
    <row r="16749" spans="2:7">
      <c r="B16749" s="22" t="s">
        <v>298</v>
      </c>
      <c r="C16749" s="22" t="s">
        <v>7</v>
      </c>
      <c r="D16749" s="22" t="s">
        <v>5</v>
      </c>
      <c r="E16749" s="22" t="s">
        <v>15</v>
      </c>
      <c r="F16749" s="22" t="s">
        <v>21</v>
      </c>
      <c r="G16749" s="1">
        <v>24390.27</v>
      </c>
    </row>
    <row r="16750" spans="2:7">
      <c r="B16750" s="22" t="s">
        <v>298</v>
      </c>
      <c r="C16750" s="22" t="s">
        <v>7</v>
      </c>
      <c r="D16750" s="22" t="s">
        <v>5</v>
      </c>
      <c r="E16750" s="22" t="s">
        <v>15</v>
      </c>
      <c r="F16750" s="22" t="s">
        <v>22</v>
      </c>
      <c r="G16750" s="1">
        <v>7854.97</v>
      </c>
    </row>
    <row r="16751" spans="2:7">
      <c r="B16751" s="22" t="s">
        <v>298</v>
      </c>
      <c r="C16751" s="22" t="s">
        <v>7</v>
      </c>
      <c r="D16751" s="22" t="s">
        <v>5</v>
      </c>
      <c r="E16751" s="22" t="s">
        <v>15</v>
      </c>
      <c r="F16751" s="22" t="s">
        <v>23</v>
      </c>
      <c r="G16751" s="1">
        <v>14661.19</v>
      </c>
    </row>
    <row r="16752" spans="2:7">
      <c r="B16752" s="22" t="s">
        <v>298</v>
      </c>
      <c r="C16752" s="22" t="s">
        <v>7</v>
      </c>
      <c r="D16752" s="22" t="s">
        <v>5</v>
      </c>
      <c r="E16752" s="22" t="s">
        <v>15</v>
      </c>
      <c r="F16752" s="22" t="s">
        <v>24</v>
      </c>
      <c r="G16752" s="1">
        <v>15056.13</v>
      </c>
    </row>
    <row r="16753" spans="2:7">
      <c r="B16753" s="22" t="s">
        <v>298</v>
      </c>
      <c r="C16753" s="22" t="s">
        <v>7</v>
      </c>
      <c r="D16753" s="22" t="s">
        <v>5</v>
      </c>
      <c r="E16753" s="22" t="s">
        <v>15</v>
      </c>
      <c r="F16753" s="22" t="s">
        <v>25</v>
      </c>
      <c r="G16753" s="1">
        <v>377116.73</v>
      </c>
    </row>
    <row r="16754" spans="2:7">
      <c r="B16754" s="22" t="s">
        <v>298</v>
      </c>
      <c r="C16754" s="22" t="s">
        <v>7</v>
      </c>
      <c r="D16754" s="22" t="s">
        <v>5</v>
      </c>
      <c r="E16754" s="22" t="s">
        <v>15</v>
      </c>
      <c r="F16754" s="22" t="s">
        <v>26</v>
      </c>
      <c r="G16754" s="1">
        <v>181122.04</v>
      </c>
    </row>
    <row r="16755" spans="2:7">
      <c r="B16755" s="22" t="s">
        <v>298</v>
      </c>
      <c r="C16755" s="22" t="s">
        <v>7</v>
      </c>
      <c r="D16755" s="22" t="s">
        <v>5</v>
      </c>
      <c r="E16755" s="22" t="s">
        <v>15</v>
      </c>
      <c r="F16755" s="22" t="s">
        <v>27</v>
      </c>
      <c r="G16755" s="1">
        <v>230050.8</v>
      </c>
    </row>
    <row r="16756" spans="2:7">
      <c r="B16756" s="22" t="s">
        <v>298</v>
      </c>
      <c r="C16756" s="22" t="s">
        <v>7</v>
      </c>
      <c r="D16756" s="22" t="s">
        <v>5</v>
      </c>
      <c r="E16756" s="22" t="s">
        <v>15</v>
      </c>
      <c r="F16756" s="22" t="s">
        <v>72</v>
      </c>
      <c r="G16756" s="1">
        <v>43819.199999999997</v>
      </c>
    </row>
    <row r="16757" spans="2:7">
      <c r="B16757" s="22" t="s">
        <v>298</v>
      </c>
      <c r="C16757" s="22" t="s">
        <v>7</v>
      </c>
      <c r="D16757" s="22" t="s">
        <v>5</v>
      </c>
      <c r="E16757" s="22" t="s">
        <v>34</v>
      </c>
      <c r="F16757" s="22" t="s">
        <v>39</v>
      </c>
      <c r="G16757" s="1">
        <v>4875</v>
      </c>
    </row>
    <row r="16758" spans="2:7">
      <c r="B16758" s="22" t="s">
        <v>299</v>
      </c>
      <c r="C16758" s="22" t="s">
        <v>7</v>
      </c>
      <c r="D16758" s="22" t="s">
        <v>5</v>
      </c>
      <c r="E16758" s="22" t="s">
        <v>8</v>
      </c>
      <c r="F16758" s="22" t="s">
        <v>9</v>
      </c>
      <c r="G16758" s="1">
        <v>962976.2</v>
      </c>
    </row>
    <row r="16759" spans="2:7">
      <c r="B16759" s="22" t="s">
        <v>299</v>
      </c>
      <c r="C16759" s="22" t="s">
        <v>7</v>
      </c>
      <c r="D16759" s="22" t="s">
        <v>5</v>
      </c>
      <c r="E16759" s="22" t="s">
        <v>14</v>
      </c>
      <c r="F16759" s="22" t="s">
        <v>9</v>
      </c>
      <c r="G16759" s="1">
        <v>460022.75</v>
      </c>
    </row>
    <row r="16760" spans="2:7">
      <c r="B16760" s="22" t="s">
        <v>299</v>
      </c>
      <c r="C16760" s="22" t="s">
        <v>7</v>
      </c>
      <c r="D16760" s="22" t="s">
        <v>5</v>
      </c>
      <c r="E16760" s="22" t="s">
        <v>14</v>
      </c>
      <c r="F16760" s="22" t="s">
        <v>10</v>
      </c>
      <c r="G16760" s="1">
        <v>47557.75</v>
      </c>
    </row>
    <row r="16761" spans="2:7">
      <c r="B16761" s="22" t="s">
        <v>299</v>
      </c>
      <c r="C16761" s="22" t="s">
        <v>7</v>
      </c>
      <c r="D16761" s="22" t="s">
        <v>5</v>
      </c>
      <c r="E16761" s="22" t="s">
        <v>15</v>
      </c>
      <c r="F16761" s="22" t="s">
        <v>17</v>
      </c>
      <c r="G16761" s="1">
        <v>68889.5</v>
      </c>
    </row>
    <row r="16762" spans="2:7">
      <c r="B16762" s="22" t="s">
        <v>299</v>
      </c>
      <c r="C16762" s="22" t="s">
        <v>7</v>
      </c>
      <c r="D16762" s="22" t="s">
        <v>5</v>
      </c>
      <c r="E16762" s="22" t="s">
        <v>15</v>
      </c>
      <c r="F16762" s="22" t="s">
        <v>18</v>
      </c>
      <c r="G16762" s="1">
        <v>41718.629999999997</v>
      </c>
    </row>
    <row r="16763" spans="2:7">
      <c r="B16763" s="22" t="s">
        <v>299</v>
      </c>
      <c r="C16763" s="22" t="s">
        <v>7</v>
      </c>
      <c r="D16763" s="22" t="s">
        <v>5</v>
      </c>
      <c r="E16763" s="22" t="s">
        <v>15</v>
      </c>
      <c r="F16763" s="22" t="s">
        <v>19</v>
      </c>
      <c r="G16763" s="1">
        <v>150260.89000000001</v>
      </c>
    </row>
    <row r="16764" spans="2:7">
      <c r="B16764" s="22" t="s">
        <v>299</v>
      </c>
      <c r="C16764" s="22" t="s">
        <v>7</v>
      </c>
      <c r="D16764" s="22" t="s">
        <v>5</v>
      </c>
      <c r="E16764" s="22" t="s">
        <v>15</v>
      </c>
      <c r="F16764" s="22" t="s">
        <v>20</v>
      </c>
      <c r="G16764" s="1">
        <v>58565.68</v>
      </c>
    </row>
    <row r="16765" spans="2:7">
      <c r="B16765" s="22" t="s">
        <v>299</v>
      </c>
      <c r="C16765" s="22" t="s">
        <v>7</v>
      </c>
      <c r="D16765" s="22" t="s">
        <v>5</v>
      </c>
      <c r="E16765" s="22" t="s">
        <v>15</v>
      </c>
      <c r="F16765" s="22" t="s">
        <v>21</v>
      </c>
      <c r="G16765" s="1">
        <v>11303.9</v>
      </c>
    </row>
    <row r="16766" spans="2:7">
      <c r="B16766" s="22" t="s">
        <v>299</v>
      </c>
      <c r="C16766" s="22" t="s">
        <v>7</v>
      </c>
      <c r="D16766" s="22" t="s">
        <v>5</v>
      </c>
      <c r="E16766" s="22" t="s">
        <v>15</v>
      </c>
      <c r="F16766" s="22" t="s">
        <v>22</v>
      </c>
      <c r="G16766" s="1">
        <v>6106.45</v>
      </c>
    </row>
    <row r="16767" spans="2:7">
      <c r="B16767" s="22" t="s">
        <v>299</v>
      </c>
      <c r="C16767" s="22" t="s">
        <v>7</v>
      </c>
      <c r="D16767" s="22" t="s">
        <v>5</v>
      </c>
      <c r="E16767" s="22" t="s">
        <v>15</v>
      </c>
      <c r="F16767" s="22" t="s">
        <v>23</v>
      </c>
      <c r="G16767" s="1">
        <v>13678.74</v>
      </c>
    </row>
    <row r="16768" spans="2:7">
      <c r="B16768" s="22" t="s">
        <v>299</v>
      </c>
      <c r="C16768" s="22" t="s">
        <v>7</v>
      </c>
      <c r="D16768" s="22" t="s">
        <v>5</v>
      </c>
      <c r="E16768" s="22" t="s">
        <v>15</v>
      </c>
      <c r="F16768" s="22" t="s">
        <v>24</v>
      </c>
      <c r="G16768" s="1">
        <v>6851.33</v>
      </c>
    </row>
    <row r="16769" spans="2:7">
      <c r="B16769" s="22" t="s">
        <v>299</v>
      </c>
      <c r="C16769" s="22" t="s">
        <v>7</v>
      </c>
      <c r="D16769" s="22" t="s">
        <v>5</v>
      </c>
      <c r="E16769" s="22" t="s">
        <v>15</v>
      </c>
      <c r="F16769" s="22" t="s">
        <v>25</v>
      </c>
      <c r="G16769" s="1">
        <v>136240.17000000001</v>
      </c>
    </row>
    <row r="16770" spans="2:7">
      <c r="B16770" s="22" t="s">
        <v>299</v>
      </c>
      <c r="C16770" s="22" t="s">
        <v>7</v>
      </c>
      <c r="D16770" s="22" t="s">
        <v>5</v>
      </c>
      <c r="E16770" s="22" t="s">
        <v>15</v>
      </c>
      <c r="F16770" s="22" t="s">
        <v>26</v>
      </c>
      <c r="G16770" s="1">
        <v>82860.25</v>
      </c>
    </row>
    <row r="16771" spans="2:7">
      <c r="B16771" s="22" t="s">
        <v>299</v>
      </c>
      <c r="C16771" s="22" t="s">
        <v>7</v>
      </c>
      <c r="D16771" s="22" t="s">
        <v>5</v>
      </c>
      <c r="E16771" s="22" t="s">
        <v>28</v>
      </c>
      <c r="F16771" s="22" t="s">
        <v>29</v>
      </c>
      <c r="G16771" s="1">
        <v>25844.98</v>
      </c>
    </row>
    <row r="16772" spans="2:7">
      <c r="B16772" s="22" t="s">
        <v>299</v>
      </c>
      <c r="C16772" s="22" t="s">
        <v>7</v>
      </c>
      <c r="D16772" s="22" t="s">
        <v>5</v>
      </c>
      <c r="E16772" s="22" t="s">
        <v>28</v>
      </c>
      <c r="F16772" s="22" t="s">
        <v>31</v>
      </c>
      <c r="G16772" s="1">
        <v>35083.9</v>
      </c>
    </row>
    <row r="16773" spans="2:7">
      <c r="B16773" s="22" t="s">
        <v>299</v>
      </c>
      <c r="C16773" s="22" t="s">
        <v>7</v>
      </c>
      <c r="D16773" s="22" t="s">
        <v>5</v>
      </c>
      <c r="E16773" s="22" t="s">
        <v>28</v>
      </c>
      <c r="F16773" s="22" t="s">
        <v>33</v>
      </c>
      <c r="G16773" s="1">
        <v>5171.5</v>
      </c>
    </row>
    <row r="16774" spans="2:7">
      <c r="B16774" s="22" t="s">
        <v>299</v>
      </c>
      <c r="C16774" s="22" t="s">
        <v>7</v>
      </c>
      <c r="D16774" s="22" t="s">
        <v>5</v>
      </c>
      <c r="E16774" s="22" t="s">
        <v>34</v>
      </c>
      <c r="F16774" s="22" t="s">
        <v>37</v>
      </c>
      <c r="G16774" s="1">
        <v>118827.97</v>
      </c>
    </row>
    <row r="16775" spans="2:7">
      <c r="B16775" s="22" t="s">
        <v>299</v>
      </c>
      <c r="C16775" s="22" t="s">
        <v>7</v>
      </c>
      <c r="D16775" s="22" t="s">
        <v>5</v>
      </c>
      <c r="E16775" s="22" t="s">
        <v>34</v>
      </c>
      <c r="F16775" s="22" t="s">
        <v>73</v>
      </c>
      <c r="G16775" s="1">
        <v>543.5</v>
      </c>
    </row>
    <row r="16776" spans="2:7">
      <c r="B16776" s="22" t="s">
        <v>299</v>
      </c>
      <c r="C16776" s="22" t="s">
        <v>7</v>
      </c>
      <c r="D16776" s="22" t="s">
        <v>5</v>
      </c>
      <c r="E16776" s="22" t="s">
        <v>34</v>
      </c>
      <c r="F16776" s="22" t="s">
        <v>38</v>
      </c>
      <c r="G16776" s="1">
        <v>125.93</v>
      </c>
    </row>
    <row r="16777" spans="2:7">
      <c r="B16777" s="22" t="s">
        <v>299</v>
      </c>
      <c r="C16777" s="22" t="s">
        <v>7</v>
      </c>
      <c r="D16777" s="22" t="s">
        <v>5</v>
      </c>
      <c r="E16777" s="22" t="s">
        <v>34</v>
      </c>
      <c r="F16777" s="22" t="s">
        <v>39</v>
      </c>
      <c r="G16777" s="1">
        <v>8562.44</v>
      </c>
    </row>
    <row r="16778" spans="2:7">
      <c r="B16778" s="22" t="s">
        <v>299</v>
      </c>
      <c r="C16778" s="22" t="s">
        <v>7</v>
      </c>
      <c r="D16778" s="22" t="s">
        <v>5</v>
      </c>
      <c r="E16778" s="22" t="s">
        <v>34</v>
      </c>
      <c r="F16778" s="22" t="s">
        <v>40</v>
      </c>
      <c r="G16778" s="1">
        <v>407.27</v>
      </c>
    </row>
    <row r="16779" spans="2:7">
      <c r="B16779" s="22" t="s">
        <v>299</v>
      </c>
      <c r="C16779" s="22" t="s">
        <v>7</v>
      </c>
      <c r="D16779" s="22" t="s">
        <v>5</v>
      </c>
      <c r="E16779" s="22" t="s">
        <v>34</v>
      </c>
      <c r="F16779" s="22" t="s">
        <v>41</v>
      </c>
      <c r="G16779" s="1">
        <v>5198</v>
      </c>
    </row>
    <row r="16780" spans="2:7">
      <c r="B16780" s="22" t="s">
        <v>299</v>
      </c>
      <c r="C16780" s="22" t="s">
        <v>7</v>
      </c>
      <c r="D16780" s="22" t="s">
        <v>5</v>
      </c>
      <c r="E16780" s="22" t="s">
        <v>34</v>
      </c>
      <c r="F16780" s="22" t="s">
        <v>65</v>
      </c>
      <c r="G16780" s="1">
        <v>510637.78</v>
      </c>
    </row>
    <row r="16781" spans="2:7">
      <c r="B16781" s="22" t="s">
        <v>299</v>
      </c>
      <c r="C16781" s="22" t="s">
        <v>7</v>
      </c>
      <c r="D16781" s="22" t="s">
        <v>5</v>
      </c>
      <c r="E16781" s="22" t="s">
        <v>34</v>
      </c>
      <c r="F16781" s="22" t="s">
        <v>45</v>
      </c>
      <c r="G16781" s="1">
        <v>77697.820000000007</v>
      </c>
    </row>
    <row r="16782" spans="2:7">
      <c r="B16782" s="22" t="s">
        <v>299</v>
      </c>
      <c r="C16782" s="22" t="s">
        <v>7</v>
      </c>
      <c r="D16782" s="22" t="s">
        <v>5</v>
      </c>
      <c r="E16782" s="22" t="s">
        <v>34</v>
      </c>
      <c r="F16782" s="22" t="s">
        <v>46</v>
      </c>
      <c r="G16782" s="1">
        <v>31392.19</v>
      </c>
    </row>
    <row r="16783" spans="2:7">
      <c r="B16783" s="22" t="s">
        <v>299</v>
      </c>
      <c r="C16783" s="22" t="s">
        <v>7</v>
      </c>
      <c r="D16783" s="22" t="s">
        <v>5</v>
      </c>
      <c r="E16783" s="22" t="s">
        <v>34</v>
      </c>
      <c r="F16783" s="22" t="s">
        <v>74</v>
      </c>
      <c r="G16783" s="1">
        <v>236282.13</v>
      </c>
    </row>
    <row r="16784" spans="2:7">
      <c r="B16784" s="22" t="s">
        <v>299</v>
      </c>
      <c r="C16784" s="22" t="s">
        <v>7</v>
      </c>
      <c r="D16784" s="22" t="s">
        <v>5</v>
      </c>
      <c r="E16784" s="22" t="s">
        <v>34</v>
      </c>
      <c r="F16784" s="22" t="s">
        <v>75</v>
      </c>
      <c r="G16784" s="1">
        <v>8225.7199999999993</v>
      </c>
    </row>
    <row r="16785" spans="2:7">
      <c r="B16785" s="22" t="s">
        <v>299</v>
      </c>
      <c r="C16785" s="22" t="s">
        <v>7</v>
      </c>
      <c r="D16785" s="22" t="s">
        <v>5</v>
      </c>
      <c r="E16785" s="22" t="s">
        <v>34</v>
      </c>
      <c r="F16785" s="22" t="s">
        <v>66</v>
      </c>
      <c r="G16785" s="1">
        <v>33040.129999999997</v>
      </c>
    </row>
    <row r="16786" spans="2:7">
      <c r="B16786" s="22" t="s">
        <v>299</v>
      </c>
      <c r="C16786" s="22" t="s">
        <v>7</v>
      </c>
      <c r="D16786" s="22" t="s">
        <v>5</v>
      </c>
      <c r="E16786" s="22" t="s">
        <v>34</v>
      </c>
      <c r="F16786" s="22" t="s">
        <v>85</v>
      </c>
      <c r="G16786" s="1">
        <v>17541.11</v>
      </c>
    </row>
    <row r="16787" spans="2:7">
      <c r="B16787" s="22" t="s">
        <v>299</v>
      </c>
      <c r="C16787" s="22" t="s">
        <v>7</v>
      </c>
      <c r="D16787" s="22" t="s">
        <v>5</v>
      </c>
      <c r="E16787" s="22" t="s">
        <v>34</v>
      </c>
      <c r="F16787" s="22" t="s">
        <v>49</v>
      </c>
      <c r="G16787" s="1">
        <v>19574.36</v>
      </c>
    </row>
    <row r="16788" spans="2:7">
      <c r="B16788" s="22" t="s">
        <v>299</v>
      </c>
      <c r="C16788" s="22" t="s">
        <v>7</v>
      </c>
      <c r="D16788" s="22" t="s">
        <v>5</v>
      </c>
      <c r="E16788" s="22" t="s">
        <v>34</v>
      </c>
      <c r="F16788" s="22" t="s">
        <v>51</v>
      </c>
      <c r="G16788" s="1">
        <v>19513.87</v>
      </c>
    </row>
    <row r="16789" spans="2:7">
      <c r="B16789" s="22" t="s">
        <v>299</v>
      </c>
      <c r="C16789" s="22" t="s">
        <v>7</v>
      </c>
      <c r="D16789" s="22" t="s">
        <v>5</v>
      </c>
      <c r="E16789" s="22" t="s">
        <v>34</v>
      </c>
      <c r="F16789" s="22" t="s">
        <v>53</v>
      </c>
      <c r="G16789" s="1">
        <v>9990.36</v>
      </c>
    </row>
    <row r="16790" spans="2:7">
      <c r="B16790" s="22" t="s">
        <v>299</v>
      </c>
      <c r="C16790" s="22" t="s">
        <v>7</v>
      </c>
      <c r="D16790" s="22" t="s">
        <v>5</v>
      </c>
      <c r="E16790" s="22" t="s">
        <v>34</v>
      </c>
      <c r="F16790" s="22" t="s">
        <v>68</v>
      </c>
      <c r="G16790" s="1">
        <v>9844.44</v>
      </c>
    </row>
    <row r="16791" spans="2:7">
      <c r="B16791" s="22" t="s">
        <v>299</v>
      </c>
      <c r="C16791" s="22" t="s">
        <v>7</v>
      </c>
      <c r="D16791" s="22" t="s">
        <v>5</v>
      </c>
      <c r="E16791" s="22" t="s">
        <v>34</v>
      </c>
      <c r="F16791" s="22" t="s">
        <v>58</v>
      </c>
      <c r="G16791" s="1">
        <v>1186.52</v>
      </c>
    </row>
    <row r="16792" spans="2:7">
      <c r="B16792" s="22" t="s">
        <v>299</v>
      </c>
      <c r="C16792" s="22" t="s">
        <v>7</v>
      </c>
      <c r="D16792" s="22" t="s">
        <v>5</v>
      </c>
      <c r="E16792" s="22" t="s">
        <v>59</v>
      </c>
      <c r="F16792" s="22" t="s">
        <v>55</v>
      </c>
      <c r="G16792" s="1">
        <v>42.73</v>
      </c>
    </row>
    <row r="16793" spans="2:7">
      <c r="B16793" s="22" t="s">
        <v>299</v>
      </c>
      <c r="C16793" s="22" t="s">
        <v>7</v>
      </c>
      <c r="D16793" s="22" t="s">
        <v>5</v>
      </c>
      <c r="E16793" s="22" t="s">
        <v>60</v>
      </c>
      <c r="F16793" s="22" t="s">
        <v>61</v>
      </c>
      <c r="G16793" s="1">
        <v>963.35</v>
      </c>
    </row>
    <row r="16794" spans="2:7">
      <c r="B16794" s="22" t="s">
        <v>299</v>
      </c>
      <c r="C16794" s="22" t="s">
        <v>7</v>
      </c>
      <c r="D16794" s="22" t="s">
        <v>5</v>
      </c>
      <c r="E16794" s="22" t="s">
        <v>60</v>
      </c>
      <c r="F16794" s="22" t="s">
        <v>80</v>
      </c>
      <c r="G16794" s="1">
        <v>77525.25</v>
      </c>
    </row>
    <row r="16795" spans="2:7">
      <c r="B16795" s="22" t="s">
        <v>299</v>
      </c>
      <c r="C16795" s="22" t="s">
        <v>7</v>
      </c>
      <c r="D16795" s="22" t="s">
        <v>5</v>
      </c>
      <c r="E16795" s="22" t="s">
        <v>60</v>
      </c>
      <c r="F16795" s="22" t="s">
        <v>81</v>
      </c>
      <c r="G16795" s="1">
        <v>23788.29</v>
      </c>
    </row>
    <row r="16796" spans="2:7">
      <c r="B16796" s="22" t="s">
        <v>300</v>
      </c>
      <c r="C16796" s="22" t="s">
        <v>7</v>
      </c>
      <c r="D16796" s="22" t="s">
        <v>5</v>
      </c>
      <c r="E16796" s="22" t="s">
        <v>8</v>
      </c>
      <c r="F16796" s="22" t="s">
        <v>9</v>
      </c>
      <c r="G16796" s="1">
        <v>65568</v>
      </c>
    </row>
    <row r="16797" spans="2:7">
      <c r="B16797" s="22" t="s">
        <v>300</v>
      </c>
      <c r="C16797" s="22" t="s">
        <v>7</v>
      </c>
      <c r="D16797" s="22" t="s">
        <v>5</v>
      </c>
      <c r="E16797" s="22" t="s">
        <v>8</v>
      </c>
      <c r="F16797" s="22" t="s">
        <v>10</v>
      </c>
      <c r="G16797" s="1">
        <v>600</v>
      </c>
    </row>
    <row r="16798" spans="2:7">
      <c r="B16798" s="22" t="s">
        <v>300</v>
      </c>
      <c r="C16798" s="22" t="s">
        <v>7</v>
      </c>
      <c r="D16798" s="22" t="s">
        <v>5</v>
      </c>
      <c r="E16798" s="22" t="s">
        <v>8</v>
      </c>
      <c r="F16798" s="22" t="s">
        <v>12</v>
      </c>
      <c r="G16798" s="1">
        <v>19266.54</v>
      </c>
    </row>
    <row r="16799" spans="2:7">
      <c r="B16799" s="22" t="s">
        <v>300</v>
      </c>
      <c r="C16799" s="22" t="s">
        <v>7</v>
      </c>
      <c r="D16799" s="22" t="s">
        <v>5</v>
      </c>
      <c r="E16799" s="22" t="s">
        <v>14</v>
      </c>
      <c r="F16799" s="22" t="s">
        <v>9</v>
      </c>
      <c r="G16799" s="1">
        <v>75557.5</v>
      </c>
    </row>
    <row r="16800" spans="2:7">
      <c r="B16800" s="22" t="s">
        <v>300</v>
      </c>
      <c r="C16800" s="22" t="s">
        <v>7</v>
      </c>
      <c r="D16800" s="22" t="s">
        <v>5</v>
      </c>
      <c r="E16800" s="22" t="s">
        <v>15</v>
      </c>
      <c r="F16800" s="22" t="s">
        <v>17</v>
      </c>
      <c r="G16800" s="1">
        <v>6487.95</v>
      </c>
    </row>
    <row r="16801" spans="2:7">
      <c r="B16801" s="22" t="s">
        <v>300</v>
      </c>
      <c r="C16801" s="22" t="s">
        <v>7</v>
      </c>
      <c r="D16801" s="22" t="s">
        <v>5</v>
      </c>
      <c r="E16801" s="22" t="s">
        <v>15</v>
      </c>
      <c r="F16801" s="22" t="s">
        <v>18</v>
      </c>
      <c r="G16801" s="1">
        <v>5588.96</v>
      </c>
    </row>
    <row r="16802" spans="2:7">
      <c r="B16802" s="22" t="s">
        <v>300</v>
      </c>
      <c r="C16802" s="22" t="s">
        <v>7</v>
      </c>
      <c r="D16802" s="22" t="s">
        <v>5</v>
      </c>
      <c r="E16802" s="22" t="s">
        <v>15</v>
      </c>
      <c r="F16802" s="22" t="s">
        <v>19</v>
      </c>
      <c r="G16802" s="1">
        <v>13157.83</v>
      </c>
    </row>
    <row r="16803" spans="2:7">
      <c r="B16803" s="22" t="s">
        <v>300</v>
      </c>
      <c r="C16803" s="22" t="s">
        <v>7</v>
      </c>
      <c r="D16803" s="22" t="s">
        <v>5</v>
      </c>
      <c r="E16803" s="22" t="s">
        <v>15</v>
      </c>
      <c r="F16803" s="22" t="s">
        <v>20</v>
      </c>
      <c r="G16803" s="1">
        <v>7044.37</v>
      </c>
    </row>
    <row r="16804" spans="2:7">
      <c r="B16804" s="22" t="s">
        <v>300</v>
      </c>
      <c r="C16804" s="22" t="s">
        <v>7</v>
      </c>
      <c r="D16804" s="22" t="s">
        <v>5</v>
      </c>
      <c r="E16804" s="22" t="s">
        <v>15</v>
      </c>
      <c r="F16804" s="22" t="s">
        <v>21</v>
      </c>
      <c r="G16804" s="1">
        <v>310.79000000000002</v>
      </c>
    </row>
    <row r="16805" spans="2:7">
      <c r="B16805" s="22" t="s">
        <v>300</v>
      </c>
      <c r="C16805" s="22" t="s">
        <v>7</v>
      </c>
      <c r="D16805" s="22" t="s">
        <v>5</v>
      </c>
      <c r="E16805" s="22" t="s">
        <v>15</v>
      </c>
      <c r="F16805" s="22" t="s">
        <v>22</v>
      </c>
      <c r="G16805" s="1">
        <v>298.86</v>
      </c>
    </row>
    <row r="16806" spans="2:7">
      <c r="B16806" s="22" t="s">
        <v>300</v>
      </c>
      <c r="C16806" s="22" t="s">
        <v>7</v>
      </c>
      <c r="D16806" s="22" t="s">
        <v>5</v>
      </c>
      <c r="E16806" s="22" t="s">
        <v>15</v>
      </c>
      <c r="F16806" s="22" t="s">
        <v>23</v>
      </c>
      <c r="G16806" s="1">
        <v>276.61</v>
      </c>
    </row>
    <row r="16807" spans="2:7">
      <c r="B16807" s="22" t="s">
        <v>300</v>
      </c>
      <c r="C16807" s="22" t="s">
        <v>7</v>
      </c>
      <c r="D16807" s="22" t="s">
        <v>5</v>
      </c>
      <c r="E16807" s="22" t="s">
        <v>15</v>
      </c>
      <c r="F16807" s="22" t="s">
        <v>24</v>
      </c>
      <c r="G16807" s="1">
        <v>529.98</v>
      </c>
    </row>
    <row r="16808" spans="2:7">
      <c r="B16808" s="22" t="s">
        <v>300</v>
      </c>
      <c r="C16808" s="22" t="s">
        <v>7</v>
      </c>
      <c r="D16808" s="22" t="s">
        <v>5</v>
      </c>
      <c r="E16808" s="22" t="s">
        <v>15</v>
      </c>
      <c r="F16808" s="22" t="s">
        <v>25</v>
      </c>
      <c r="G16808" s="1">
        <v>11214</v>
      </c>
    </row>
    <row r="16809" spans="2:7">
      <c r="B16809" s="22" t="s">
        <v>300</v>
      </c>
      <c r="C16809" s="22" t="s">
        <v>7</v>
      </c>
      <c r="D16809" s="22" t="s">
        <v>5</v>
      </c>
      <c r="E16809" s="22" t="s">
        <v>15</v>
      </c>
      <c r="F16809" s="22" t="s">
        <v>26</v>
      </c>
      <c r="G16809" s="1">
        <v>20061.310000000001</v>
      </c>
    </row>
    <row r="16810" spans="2:7">
      <c r="B16810" s="22" t="s">
        <v>300</v>
      </c>
      <c r="C16810" s="22" t="s">
        <v>7</v>
      </c>
      <c r="D16810" s="22" t="s">
        <v>5</v>
      </c>
      <c r="E16810" s="22" t="s">
        <v>28</v>
      </c>
      <c r="F16810" s="22" t="s">
        <v>29</v>
      </c>
      <c r="G16810" s="1">
        <v>8511.4599999999991</v>
      </c>
    </row>
    <row r="16811" spans="2:7">
      <c r="B16811" s="22" t="s">
        <v>300</v>
      </c>
      <c r="C16811" s="22" t="s">
        <v>7</v>
      </c>
      <c r="D16811" s="22" t="s">
        <v>5</v>
      </c>
      <c r="E16811" s="22" t="s">
        <v>28</v>
      </c>
      <c r="F16811" s="22" t="s">
        <v>32</v>
      </c>
      <c r="G16811" s="1">
        <v>2029.03</v>
      </c>
    </row>
    <row r="16812" spans="2:7">
      <c r="B16812" s="22" t="s">
        <v>300</v>
      </c>
      <c r="C16812" s="22" t="s">
        <v>7</v>
      </c>
      <c r="D16812" s="22" t="s">
        <v>5</v>
      </c>
      <c r="E16812" s="22" t="s">
        <v>28</v>
      </c>
      <c r="F16812" s="22" t="s">
        <v>33</v>
      </c>
      <c r="G16812" s="1">
        <v>9535.0300000000007</v>
      </c>
    </row>
    <row r="16813" spans="2:7">
      <c r="B16813" s="22" t="s">
        <v>300</v>
      </c>
      <c r="C16813" s="22" t="s">
        <v>7</v>
      </c>
      <c r="D16813" s="22" t="s">
        <v>5</v>
      </c>
      <c r="E16813" s="22" t="s">
        <v>34</v>
      </c>
      <c r="F16813" s="22" t="s">
        <v>36</v>
      </c>
      <c r="G16813" s="1">
        <v>1156.4100000000001</v>
      </c>
    </row>
    <row r="16814" spans="2:7">
      <c r="B16814" s="22" t="s">
        <v>300</v>
      </c>
      <c r="C16814" s="22" t="s">
        <v>7</v>
      </c>
      <c r="D16814" s="22" t="s">
        <v>5</v>
      </c>
      <c r="E16814" s="22" t="s">
        <v>34</v>
      </c>
      <c r="F16814" s="22" t="s">
        <v>38</v>
      </c>
      <c r="G16814" s="1">
        <v>1648.53</v>
      </c>
    </row>
    <row r="16815" spans="2:7">
      <c r="B16815" s="22" t="s">
        <v>300</v>
      </c>
      <c r="C16815" s="22" t="s">
        <v>7</v>
      </c>
      <c r="D16815" s="22" t="s">
        <v>5</v>
      </c>
      <c r="E16815" s="22" t="s">
        <v>34</v>
      </c>
      <c r="F16815" s="22" t="s">
        <v>39</v>
      </c>
      <c r="G16815" s="1">
        <v>37372.07</v>
      </c>
    </row>
    <row r="16816" spans="2:7">
      <c r="B16816" s="22" t="s">
        <v>300</v>
      </c>
      <c r="C16816" s="22" t="s">
        <v>7</v>
      </c>
      <c r="D16816" s="22" t="s">
        <v>5</v>
      </c>
      <c r="E16816" s="22" t="s">
        <v>34</v>
      </c>
      <c r="F16816" s="22" t="s">
        <v>45</v>
      </c>
      <c r="G16816" s="1">
        <v>8716.4599999999991</v>
      </c>
    </row>
    <row r="16817" spans="2:7">
      <c r="B16817" s="22" t="s">
        <v>300</v>
      </c>
      <c r="C16817" s="22" t="s">
        <v>7</v>
      </c>
      <c r="D16817" s="22" t="s">
        <v>5</v>
      </c>
      <c r="E16817" s="22" t="s">
        <v>34</v>
      </c>
      <c r="F16817" s="22" t="s">
        <v>49</v>
      </c>
      <c r="G16817" s="1">
        <v>1388</v>
      </c>
    </row>
    <row r="16818" spans="2:7">
      <c r="B16818" s="22" t="s">
        <v>300</v>
      </c>
      <c r="C16818" s="22" t="s">
        <v>7</v>
      </c>
      <c r="D16818" s="22" t="s">
        <v>5</v>
      </c>
      <c r="E16818" s="22" t="s">
        <v>34</v>
      </c>
      <c r="F16818" s="22" t="s">
        <v>51</v>
      </c>
      <c r="G16818" s="1">
        <v>317.89999999999998</v>
      </c>
    </row>
    <row r="16819" spans="2:7">
      <c r="B16819" s="22" t="s">
        <v>300</v>
      </c>
      <c r="C16819" s="22" t="s">
        <v>7</v>
      </c>
      <c r="D16819" s="22" t="s">
        <v>5</v>
      </c>
      <c r="E16819" s="22" t="s">
        <v>34</v>
      </c>
      <c r="F16819" s="22" t="s">
        <v>55</v>
      </c>
      <c r="G16819" s="1">
        <v>1479.22</v>
      </c>
    </row>
    <row r="16820" spans="2:7">
      <c r="B16820" s="22" t="s">
        <v>300</v>
      </c>
      <c r="C16820" s="22" t="s">
        <v>7</v>
      </c>
      <c r="D16820" s="22" t="s">
        <v>5</v>
      </c>
      <c r="E16820" s="22" t="s">
        <v>34</v>
      </c>
      <c r="F16820" s="22" t="s">
        <v>58</v>
      </c>
      <c r="G16820" s="1">
        <v>500</v>
      </c>
    </row>
    <row r="16821" spans="2:7">
      <c r="B16821" s="22" t="s">
        <v>300</v>
      </c>
      <c r="C16821" s="22" t="s">
        <v>7</v>
      </c>
      <c r="D16821" s="22" t="s">
        <v>5</v>
      </c>
      <c r="E16821" s="22" t="s">
        <v>59</v>
      </c>
      <c r="F16821" s="22" t="s">
        <v>55</v>
      </c>
      <c r="G16821" s="1">
        <v>1138.93</v>
      </c>
    </row>
    <row r="16822" spans="2:7">
      <c r="B16822" s="22" t="s">
        <v>300</v>
      </c>
      <c r="C16822" s="22" t="s">
        <v>7</v>
      </c>
      <c r="D16822" s="22" t="s">
        <v>5</v>
      </c>
      <c r="E16822" s="22" t="s">
        <v>60</v>
      </c>
      <c r="F16822" s="22" t="s">
        <v>61</v>
      </c>
      <c r="G16822" s="1">
        <v>2742.06</v>
      </c>
    </row>
    <row r="16823" spans="2:7">
      <c r="B16823" s="22" t="s">
        <v>301</v>
      </c>
      <c r="C16823" s="22" t="s">
        <v>7</v>
      </c>
      <c r="D16823" s="22" t="s">
        <v>5</v>
      </c>
      <c r="E16823" s="22" t="s">
        <v>5</v>
      </c>
      <c r="F16823" s="22" t="s">
        <v>6</v>
      </c>
      <c r="G16823" s="1">
        <v>145741.12</v>
      </c>
    </row>
    <row r="16824" spans="2:7">
      <c r="B16824" s="22" t="s">
        <v>301</v>
      </c>
      <c r="C16824" s="22" t="s">
        <v>7</v>
      </c>
      <c r="D16824" s="22" t="s">
        <v>5</v>
      </c>
      <c r="E16824" s="22" t="s">
        <v>7</v>
      </c>
      <c r="F16824" s="22" t="s">
        <v>6</v>
      </c>
      <c r="G16824" s="1">
        <v>-145741.12</v>
      </c>
    </row>
    <row r="16825" spans="2:7">
      <c r="B16825" s="22" t="s">
        <v>301</v>
      </c>
      <c r="C16825" s="22" t="s">
        <v>7</v>
      </c>
      <c r="D16825" s="22" t="s">
        <v>5</v>
      </c>
      <c r="E16825" s="22" t="s">
        <v>8</v>
      </c>
      <c r="F16825" s="22" t="s">
        <v>9</v>
      </c>
      <c r="G16825" s="1">
        <v>4291090.3099999996</v>
      </c>
    </row>
    <row r="16826" spans="2:7">
      <c r="B16826" s="22" t="s">
        <v>301</v>
      </c>
      <c r="C16826" s="22" t="s">
        <v>7</v>
      </c>
      <c r="D16826" s="22" t="s">
        <v>5</v>
      </c>
      <c r="E16826" s="22" t="s">
        <v>8</v>
      </c>
      <c r="F16826" s="22" t="s">
        <v>10</v>
      </c>
      <c r="G16826" s="1">
        <v>8895</v>
      </c>
    </row>
    <row r="16827" spans="2:7">
      <c r="B16827" s="22" t="s">
        <v>301</v>
      </c>
      <c r="C16827" s="22" t="s">
        <v>7</v>
      </c>
      <c r="D16827" s="22" t="s">
        <v>5</v>
      </c>
      <c r="E16827" s="22" t="s">
        <v>8</v>
      </c>
      <c r="F16827" s="22" t="s">
        <v>11</v>
      </c>
      <c r="G16827" s="1">
        <v>90460.92</v>
      </c>
    </row>
    <row r="16828" spans="2:7">
      <c r="B16828" s="22" t="s">
        <v>301</v>
      </c>
      <c r="C16828" s="22" t="s">
        <v>7</v>
      </c>
      <c r="D16828" s="22" t="s">
        <v>5</v>
      </c>
      <c r="E16828" s="22" t="s">
        <v>8</v>
      </c>
      <c r="F16828" s="22" t="s">
        <v>125</v>
      </c>
      <c r="G16828" s="1">
        <v>37428.339999999997</v>
      </c>
    </row>
    <row r="16829" spans="2:7">
      <c r="B16829" s="22" t="s">
        <v>301</v>
      </c>
      <c r="C16829" s="22" t="s">
        <v>7</v>
      </c>
      <c r="D16829" s="22" t="s">
        <v>5</v>
      </c>
      <c r="E16829" s="22" t="s">
        <v>8</v>
      </c>
      <c r="F16829" s="22" t="s">
        <v>12</v>
      </c>
      <c r="G16829" s="1">
        <v>109894.7</v>
      </c>
    </row>
    <row r="16830" spans="2:7">
      <c r="B16830" s="22" t="s">
        <v>301</v>
      </c>
      <c r="C16830" s="22" t="s">
        <v>7</v>
      </c>
      <c r="D16830" s="22" t="s">
        <v>5</v>
      </c>
      <c r="E16830" s="22" t="s">
        <v>8</v>
      </c>
      <c r="F16830" s="22" t="s">
        <v>13</v>
      </c>
      <c r="G16830" s="1">
        <v>124258.62</v>
      </c>
    </row>
    <row r="16831" spans="2:7">
      <c r="B16831" s="22" t="s">
        <v>301</v>
      </c>
      <c r="C16831" s="22" t="s">
        <v>7</v>
      </c>
      <c r="D16831" s="22" t="s">
        <v>5</v>
      </c>
      <c r="E16831" s="22" t="s">
        <v>14</v>
      </c>
      <c r="F16831" s="22" t="s">
        <v>9</v>
      </c>
      <c r="G16831" s="1">
        <v>1123505.43</v>
      </c>
    </row>
    <row r="16832" spans="2:7">
      <c r="B16832" s="22" t="s">
        <v>301</v>
      </c>
      <c r="C16832" s="22" t="s">
        <v>7</v>
      </c>
      <c r="D16832" s="22" t="s">
        <v>5</v>
      </c>
      <c r="E16832" s="22" t="s">
        <v>14</v>
      </c>
      <c r="F16832" s="22" t="s">
        <v>10</v>
      </c>
      <c r="G16832" s="1">
        <v>26264.080000000002</v>
      </c>
    </row>
    <row r="16833" spans="2:7">
      <c r="B16833" s="22" t="s">
        <v>301</v>
      </c>
      <c r="C16833" s="22" t="s">
        <v>7</v>
      </c>
      <c r="D16833" s="22" t="s">
        <v>5</v>
      </c>
      <c r="E16833" s="22" t="s">
        <v>14</v>
      </c>
      <c r="F16833" s="22" t="s">
        <v>11</v>
      </c>
      <c r="G16833" s="1">
        <v>41621.26</v>
      </c>
    </row>
    <row r="16834" spans="2:7">
      <c r="B16834" s="22" t="s">
        <v>301</v>
      </c>
      <c r="C16834" s="22" t="s">
        <v>7</v>
      </c>
      <c r="D16834" s="22" t="s">
        <v>5</v>
      </c>
      <c r="E16834" s="22" t="s">
        <v>14</v>
      </c>
      <c r="F16834" s="22" t="s">
        <v>125</v>
      </c>
      <c r="G16834" s="1">
        <v>49904.98</v>
      </c>
    </row>
    <row r="16835" spans="2:7">
      <c r="B16835" s="22" t="s">
        <v>301</v>
      </c>
      <c r="C16835" s="22" t="s">
        <v>7</v>
      </c>
      <c r="D16835" s="22" t="s">
        <v>5</v>
      </c>
      <c r="E16835" s="22" t="s">
        <v>14</v>
      </c>
      <c r="F16835" s="22" t="s">
        <v>13</v>
      </c>
      <c r="G16835" s="1">
        <v>88924.61</v>
      </c>
    </row>
    <row r="16836" spans="2:7">
      <c r="B16836" s="22" t="s">
        <v>301</v>
      </c>
      <c r="C16836" s="22" t="s">
        <v>7</v>
      </c>
      <c r="D16836" s="22" t="s">
        <v>5</v>
      </c>
      <c r="E16836" s="22" t="s">
        <v>15</v>
      </c>
      <c r="F16836" s="22" t="s">
        <v>16</v>
      </c>
      <c r="G16836" s="1">
        <v>623305.14</v>
      </c>
    </row>
    <row r="16837" spans="2:7">
      <c r="B16837" s="22" t="s">
        <v>301</v>
      </c>
      <c r="C16837" s="22" t="s">
        <v>7</v>
      </c>
      <c r="D16837" s="22" t="s">
        <v>5</v>
      </c>
      <c r="E16837" s="22" t="s">
        <v>15</v>
      </c>
      <c r="F16837" s="22" t="s">
        <v>71</v>
      </c>
      <c r="G16837" s="1">
        <v>353583.81</v>
      </c>
    </row>
    <row r="16838" spans="2:7">
      <c r="B16838" s="22" t="s">
        <v>301</v>
      </c>
      <c r="C16838" s="22" t="s">
        <v>7</v>
      </c>
      <c r="D16838" s="22" t="s">
        <v>5</v>
      </c>
      <c r="E16838" s="22" t="s">
        <v>15</v>
      </c>
      <c r="F16838" s="22" t="s">
        <v>17</v>
      </c>
      <c r="G16838" s="1">
        <v>345153.23</v>
      </c>
    </row>
    <row r="16839" spans="2:7">
      <c r="B16839" s="22" t="s">
        <v>301</v>
      </c>
      <c r="C16839" s="22" t="s">
        <v>7</v>
      </c>
      <c r="D16839" s="22" t="s">
        <v>5</v>
      </c>
      <c r="E16839" s="22" t="s">
        <v>15</v>
      </c>
      <c r="F16839" s="22" t="s">
        <v>18</v>
      </c>
      <c r="G16839" s="1">
        <v>110578.17</v>
      </c>
    </row>
    <row r="16840" spans="2:7">
      <c r="B16840" s="22" t="s">
        <v>301</v>
      </c>
      <c r="C16840" s="22" t="s">
        <v>7</v>
      </c>
      <c r="D16840" s="22" t="s">
        <v>5</v>
      </c>
      <c r="E16840" s="22" t="s">
        <v>15</v>
      </c>
      <c r="F16840" s="22" t="s">
        <v>19</v>
      </c>
      <c r="G16840" s="1">
        <v>695464.32</v>
      </c>
    </row>
    <row r="16841" spans="2:7">
      <c r="B16841" s="22" t="s">
        <v>301</v>
      </c>
      <c r="C16841" s="22" t="s">
        <v>7</v>
      </c>
      <c r="D16841" s="22" t="s">
        <v>5</v>
      </c>
      <c r="E16841" s="22" t="s">
        <v>15</v>
      </c>
      <c r="F16841" s="22" t="s">
        <v>20</v>
      </c>
      <c r="G16841" s="1">
        <v>144865.37</v>
      </c>
    </row>
    <row r="16842" spans="2:7">
      <c r="B16842" s="22" t="s">
        <v>301</v>
      </c>
      <c r="C16842" s="22" t="s">
        <v>7</v>
      </c>
      <c r="D16842" s="22" t="s">
        <v>5</v>
      </c>
      <c r="E16842" s="22" t="s">
        <v>15</v>
      </c>
      <c r="F16842" s="22" t="s">
        <v>21</v>
      </c>
      <c r="G16842" s="1">
        <v>8405.31</v>
      </c>
    </row>
    <row r="16843" spans="2:7">
      <c r="B16843" s="22" t="s">
        <v>301</v>
      </c>
      <c r="C16843" s="22" t="s">
        <v>7</v>
      </c>
      <c r="D16843" s="22" t="s">
        <v>5</v>
      </c>
      <c r="E16843" s="22" t="s">
        <v>15</v>
      </c>
      <c r="F16843" s="22" t="s">
        <v>22</v>
      </c>
      <c r="G16843" s="1">
        <v>7417.06</v>
      </c>
    </row>
    <row r="16844" spans="2:7">
      <c r="B16844" s="22" t="s">
        <v>301</v>
      </c>
      <c r="C16844" s="22" t="s">
        <v>7</v>
      </c>
      <c r="D16844" s="22" t="s">
        <v>5</v>
      </c>
      <c r="E16844" s="22" t="s">
        <v>15</v>
      </c>
      <c r="F16844" s="22" t="s">
        <v>23</v>
      </c>
      <c r="G16844" s="1">
        <v>13855.49</v>
      </c>
    </row>
    <row r="16845" spans="2:7">
      <c r="B16845" s="22" t="s">
        <v>301</v>
      </c>
      <c r="C16845" s="22" t="s">
        <v>7</v>
      </c>
      <c r="D16845" s="22" t="s">
        <v>5</v>
      </c>
      <c r="E16845" s="22" t="s">
        <v>15</v>
      </c>
      <c r="F16845" s="22" t="s">
        <v>24</v>
      </c>
      <c r="G16845" s="1">
        <v>11389.44</v>
      </c>
    </row>
    <row r="16846" spans="2:7">
      <c r="B16846" s="22" t="s">
        <v>301</v>
      </c>
      <c r="C16846" s="22" t="s">
        <v>7</v>
      </c>
      <c r="D16846" s="22" t="s">
        <v>5</v>
      </c>
      <c r="E16846" s="22" t="s">
        <v>15</v>
      </c>
      <c r="F16846" s="22" t="s">
        <v>25</v>
      </c>
      <c r="G16846" s="1">
        <v>9399.51</v>
      </c>
    </row>
    <row r="16847" spans="2:7">
      <c r="B16847" s="22" t="s">
        <v>301</v>
      </c>
      <c r="C16847" s="22" t="s">
        <v>7</v>
      </c>
      <c r="D16847" s="22" t="s">
        <v>5</v>
      </c>
      <c r="E16847" s="22" t="s">
        <v>15</v>
      </c>
      <c r="F16847" s="22" t="s">
        <v>26</v>
      </c>
      <c r="G16847" s="1">
        <v>5373.51</v>
      </c>
    </row>
    <row r="16848" spans="2:7">
      <c r="B16848" s="22" t="s">
        <v>301</v>
      </c>
      <c r="C16848" s="22" t="s">
        <v>7</v>
      </c>
      <c r="D16848" s="22" t="s">
        <v>5</v>
      </c>
      <c r="E16848" s="22" t="s">
        <v>15</v>
      </c>
      <c r="F16848" s="22" t="s">
        <v>27</v>
      </c>
      <c r="G16848" s="1">
        <v>11779.78</v>
      </c>
    </row>
    <row r="16849" spans="2:7">
      <c r="B16849" s="22" t="s">
        <v>301</v>
      </c>
      <c r="C16849" s="22" t="s">
        <v>7</v>
      </c>
      <c r="D16849" s="22" t="s">
        <v>5</v>
      </c>
      <c r="E16849" s="22" t="s">
        <v>15</v>
      </c>
      <c r="F16849" s="22" t="s">
        <v>72</v>
      </c>
      <c r="G16849" s="1">
        <v>17520.8</v>
      </c>
    </row>
    <row r="16850" spans="2:7">
      <c r="B16850" s="22" t="s">
        <v>301</v>
      </c>
      <c r="C16850" s="22" t="s">
        <v>7</v>
      </c>
      <c r="D16850" s="22" t="s">
        <v>5</v>
      </c>
      <c r="E16850" s="22" t="s">
        <v>28</v>
      </c>
      <c r="F16850" s="22" t="s">
        <v>29</v>
      </c>
      <c r="G16850" s="1">
        <v>291626.84000000003</v>
      </c>
    </row>
    <row r="16851" spans="2:7">
      <c r="B16851" s="22" t="s">
        <v>301</v>
      </c>
      <c r="C16851" s="22" t="s">
        <v>7</v>
      </c>
      <c r="D16851" s="22" t="s">
        <v>5</v>
      </c>
      <c r="E16851" s="22" t="s">
        <v>28</v>
      </c>
      <c r="F16851" s="22" t="s">
        <v>30</v>
      </c>
      <c r="G16851" s="1">
        <v>17061.900000000001</v>
      </c>
    </row>
    <row r="16852" spans="2:7">
      <c r="B16852" s="22" t="s">
        <v>301</v>
      </c>
      <c r="C16852" s="22" t="s">
        <v>7</v>
      </c>
      <c r="D16852" s="22" t="s">
        <v>5</v>
      </c>
      <c r="E16852" s="22" t="s">
        <v>28</v>
      </c>
      <c r="F16852" s="22" t="s">
        <v>31</v>
      </c>
      <c r="G16852" s="1">
        <v>141724.31</v>
      </c>
    </row>
    <row r="16853" spans="2:7">
      <c r="B16853" s="22" t="s">
        <v>301</v>
      </c>
      <c r="C16853" s="22" t="s">
        <v>7</v>
      </c>
      <c r="D16853" s="22" t="s">
        <v>5</v>
      </c>
      <c r="E16853" s="22" t="s">
        <v>28</v>
      </c>
      <c r="F16853" s="22" t="s">
        <v>32</v>
      </c>
      <c r="G16853" s="1">
        <v>15837.99</v>
      </c>
    </row>
    <row r="16854" spans="2:7">
      <c r="B16854" s="22" t="s">
        <v>301</v>
      </c>
      <c r="C16854" s="22" t="s">
        <v>7</v>
      </c>
      <c r="D16854" s="22" t="s">
        <v>5</v>
      </c>
      <c r="E16854" s="22" t="s">
        <v>28</v>
      </c>
      <c r="F16854" s="22" t="s">
        <v>33</v>
      </c>
      <c r="G16854" s="1">
        <v>20000</v>
      </c>
    </row>
    <row r="16855" spans="2:7">
      <c r="B16855" s="22" t="s">
        <v>301</v>
      </c>
      <c r="C16855" s="22" t="s">
        <v>7</v>
      </c>
      <c r="D16855" s="22" t="s">
        <v>5</v>
      </c>
      <c r="E16855" s="22" t="s">
        <v>34</v>
      </c>
      <c r="F16855" s="22" t="s">
        <v>35</v>
      </c>
      <c r="G16855" s="1">
        <v>3676</v>
      </c>
    </row>
    <row r="16856" spans="2:7">
      <c r="B16856" s="22" t="s">
        <v>301</v>
      </c>
      <c r="C16856" s="22" t="s">
        <v>7</v>
      </c>
      <c r="D16856" s="22" t="s">
        <v>5</v>
      </c>
      <c r="E16856" s="22" t="s">
        <v>34</v>
      </c>
      <c r="F16856" s="22" t="s">
        <v>37</v>
      </c>
      <c r="G16856" s="1">
        <v>85516.03</v>
      </c>
    </row>
    <row r="16857" spans="2:7">
      <c r="B16857" s="22" t="s">
        <v>301</v>
      </c>
      <c r="C16857" s="22" t="s">
        <v>7</v>
      </c>
      <c r="D16857" s="22" t="s">
        <v>5</v>
      </c>
      <c r="E16857" s="22" t="s">
        <v>34</v>
      </c>
      <c r="F16857" s="22" t="s">
        <v>64</v>
      </c>
      <c r="G16857" s="1">
        <v>10649.55</v>
      </c>
    </row>
    <row r="16858" spans="2:7">
      <c r="B16858" s="22" t="s">
        <v>301</v>
      </c>
      <c r="C16858" s="22" t="s">
        <v>7</v>
      </c>
      <c r="D16858" s="22" t="s">
        <v>5</v>
      </c>
      <c r="E16858" s="22" t="s">
        <v>34</v>
      </c>
      <c r="F16858" s="22" t="s">
        <v>38</v>
      </c>
      <c r="G16858" s="1">
        <v>7441.64</v>
      </c>
    </row>
    <row r="16859" spans="2:7">
      <c r="B16859" s="22" t="s">
        <v>301</v>
      </c>
      <c r="C16859" s="22" t="s">
        <v>7</v>
      </c>
      <c r="D16859" s="22" t="s">
        <v>5</v>
      </c>
      <c r="E16859" s="22" t="s">
        <v>34</v>
      </c>
      <c r="F16859" s="22" t="s">
        <v>39</v>
      </c>
      <c r="G16859" s="1">
        <v>602810.89</v>
      </c>
    </row>
    <row r="16860" spans="2:7">
      <c r="B16860" s="22" t="s">
        <v>301</v>
      </c>
      <c r="C16860" s="22" t="s">
        <v>7</v>
      </c>
      <c r="D16860" s="22" t="s">
        <v>5</v>
      </c>
      <c r="E16860" s="22" t="s">
        <v>34</v>
      </c>
      <c r="F16860" s="22" t="s">
        <v>42</v>
      </c>
      <c r="G16860" s="1">
        <v>30088.26</v>
      </c>
    </row>
    <row r="16861" spans="2:7">
      <c r="B16861" s="22" t="s">
        <v>301</v>
      </c>
      <c r="C16861" s="22" t="s">
        <v>7</v>
      </c>
      <c r="D16861" s="22" t="s">
        <v>5</v>
      </c>
      <c r="E16861" s="22" t="s">
        <v>34</v>
      </c>
      <c r="F16861" s="22" t="s">
        <v>49</v>
      </c>
      <c r="G16861" s="1">
        <v>7101</v>
      </c>
    </row>
    <row r="16862" spans="2:7">
      <c r="B16862" s="22" t="s">
        <v>301</v>
      </c>
      <c r="C16862" s="22" t="s">
        <v>7</v>
      </c>
      <c r="D16862" s="22" t="s">
        <v>5</v>
      </c>
      <c r="E16862" s="22" t="s">
        <v>59</v>
      </c>
      <c r="F16862" s="22" t="s">
        <v>55</v>
      </c>
      <c r="G16862" s="1">
        <v>29047.55</v>
      </c>
    </row>
    <row r="16863" spans="2:7">
      <c r="B16863" s="22" t="s">
        <v>301</v>
      </c>
      <c r="C16863" s="22" t="s">
        <v>7</v>
      </c>
      <c r="D16863" s="22" t="s">
        <v>7</v>
      </c>
      <c r="E16863" s="22" t="s">
        <v>8</v>
      </c>
      <c r="F16863" s="22" t="s">
        <v>9</v>
      </c>
      <c r="G16863" s="1">
        <v>169622.25</v>
      </c>
    </row>
    <row r="16864" spans="2:7">
      <c r="B16864" s="22" t="s">
        <v>301</v>
      </c>
      <c r="C16864" s="22" t="s">
        <v>7</v>
      </c>
      <c r="D16864" s="22" t="s">
        <v>7</v>
      </c>
      <c r="E16864" s="22" t="s">
        <v>8</v>
      </c>
      <c r="F16864" s="22" t="s">
        <v>10</v>
      </c>
      <c r="G16864" s="1">
        <v>6090</v>
      </c>
    </row>
    <row r="16865" spans="2:7">
      <c r="B16865" s="22" t="s">
        <v>301</v>
      </c>
      <c r="C16865" s="22" t="s">
        <v>7</v>
      </c>
      <c r="D16865" s="22" t="s">
        <v>7</v>
      </c>
      <c r="E16865" s="22" t="s">
        <v>8</v>
      </c>
      <c r="F16865" s="22" t="s">
        <v>11</v>
      </c>
      <c r="G16865" s="1">
        <v>26469.72</v>
      </c>
    </row>
    <row r="16866" spans="2:7">
      <c r="B16866" s="22" t="s">
        <v>301</v>
      </c>
      <c r="C16866" s="22" t="s">
        <v>7</v>
      </c>
      <c r="D16866" s="22" t="s">
        <v>7</v>
      </c>
      <c r="E16866" s="22" t="s">
        <v>8</v>
      </c>
      <c r="F16866" s="22" t="s">
        <v>12</v>
      </c>
      <c r="G16866" s="1">
        <v>769.2</v>
      </c>
    </row>
    <row r="16867" spans="2:7">
      <c r="B16867" s="22" t="s">
        <v>301</v>
      </c>
      <c r="C16867" s="22" t="s">
        <v>7</v>
      </c>
      <c r="D16867" s="22" t="s">
        <v>7</v>
      </c>
      <c r="E16867" s="22" t="s">
        <v>8</v>
      </c>
      <c r="F16867" s="22" t="s">
        <v>13</v>
      </c>
      <c r="G16867" s="1">
        <v>6906.4</v>
      </c>
    </row>
    <row r="16868" spans="2:7">
      <c r="B16868" s="22" t="s">
        <v>301</v>
      </c>
      <c r="C16868" s="22" t="s">
        <v>7</v>
      </c>
      <c r="D16868" s="22" t="s">
        <v>7</v>
      </c>
      <c r="E16868" s="22" t="s">
        <v>14</v>
      </c>
      <c r="F16868" s="22" t="s">
        <v>9</v>
      </c>
      <c r="G16868" s="1">
        <v>797785.36</v>
      </c>
    </row>
    <row r="16869" spans="2:7">
      <c r="B16869" s="22" t="s">
        <v>301</v>
      </c>
      <c r="C16869" s="22" t="s">
        <v>7</v>
      </c>
      <c r="D16869" s="22" t="s">
        <v>7</v>
      </c>
      <c r="E16869" s="22" t="s">
        <v>14</v>
      </c>
      <c r="F16869" s="22" t="s">
        <v>10</v>
      </c>
      <c r="G16869" s="1">
        <v>3696.27</v>
      </c>
    </row>
    <row r="16870" spans="2:7">
      <c r="B16870" s="22" t="s">
        <v>301</v>
      </c>
      <c r="C16870" s="22" t="s">
        <v>7</v>
      </c>
      <c r="D16870" s="22" t="s">
        <v>7</v>
      </c>
      <c r="E16870" s="22" t="s">
        <v>14</v>
      </c>
      <c r="F16870" s="22" t="s">
        <v>11</v>
      </c>
      <c r="G16870" s="1">
        <v>23283.35</v>
      </c>
    </row>
    <row r="16871" spans="2:7">
      <c r="B16871" s="22" t="s">
        <v>301</v>
      </c>
      <c r="C16871" s="22" t="s">
        <v>7</v>
      </c>
      <c r="D16871" s="22" t="s">
        <v>7</v>
      </c>
      <c r="E16871" s="22" t="s">
        <v>15</v>
      </c>
      <c r="F16871" s="22" t="s">
        <v>17</v>
      </c>
      <c r="G16871" s="1">
        <v>15826.94</v>
      </c>
    </row>
    <row r="16872" spans="2:7">
      <c r="B16872" s="22" t="s">
        <v>301</v>
      </c>
      <c r="C16872" s="22" t="s">
        <v>7</v>
      </c>
      <c r="D16872" s="22" t="s">
        <v>7</v>
      </c>
      <c r="E16872" s="22" t="s">
        <v>15</v>
      </c>
      <c r="F16872" s="22" t="s">
        <v>18</v>
      </c>
      <c r="G16872" s="1">
        <v>62166.89</v>
      </c>
    </row>
    <row r="16873" spans="2:7">
      <c r="B16873" s="22" t="s">
        <v>301</v>
      </c>
      <c r="C16873" s="22" t="s">
        <v>7</v>
      </c>
      <c r="D16873" s="22" t="s">
        <v>7</v>
      </c>
      <c r="E16873" s="22" t="s">
        <v>15</v>
      </c>
      <c r="F16873" s="22" t="s">
        <v>19</v>
      </c>
      <c r="G16873" s="1">
        <v>32266.69</v>
      </c>
    </row>
    <row r="16874" spans="2:7">
      <c r="B16874" s="22" t="s">
        <v>301</v>
      </c>
      <c r="C16874" s="22" t="s">
        <v>7</v>
      </c>
      <c r="D16874" s="22" t="s">
        <v>7</v>
      </c>
      <c r="E16874" s="22" t="s">
        <v>15</v>
      </c>
      <c r="F16874" s="22" t="s">
        <v>20</v>
      </c>
      <c r="G16874" s="1">
        <v>106360.06</v>
      </c>
    </row>
    <row r="16875" spans="2:7">
      <c r="B16875" s="22" t="s">
        <v>301</v>
      </c>
      <c r="C16875" s="22" t="s">
        <v>7</v>
      </c>
      <c r="D16875" s="22" t="s">
        <v>7</v>
      </c>
      <c r="E16875" s="22" t="s">
        <v>15</v>
      </c>
      <c r="F16875" s="22" t="s">
        <v>21</v>
      </c>
      <c r="G16875" s="1">
        <v>330.44</v>
      </c>
    </row>
    <row r="16876" spans="2:7">
      <c r="B16876" s="22" t="s">
        <v>301</v>
      </c>
      <c r="C16876" s="22" t="s">
        <v>7</v>
      </c>
      <c r="D16876" s="22" t="s">
        <v>7</v>
      </c>
      <c r="E16876" s="22" t="s">
        <v>15</v>
      </c>
      <c r="F16876" s="22" t="s">
        <v>22</v>
      </c>
      <c r="G16876" s="1">
        <v>5157.47</v>
      </c>
    </row>
    <row r="16877" spans="2:7">
      <c r="B16877" s="22" t="s">
        <v>301</v>
      </c>
      <c r="C16877" s="22" t="s">
        <v>7</v>
      </c>
      <c r="D16877" s="22" t="s">
        <v>7</v>
      </c>
      <c r="E16877" s="22" t="s">
        <v>15</v>
      </c>
      <c r="F16877" s="22" t="s">
        <v>23</v>
      </c>
      <c r="G16877" s="1">
        <v>470.47</v>
      </c>
    </row>
    <row r="16878" spans="2:7">
      <c r="B16878" s="22" t="s">
        <v>301</v>
      </c>
      <c r="C16878" s="22" t="s">
        <v>7</v>
      </c>
      <c r="D16878" s="22" t="s">
        <v>7</v>
      </c>
      <c r="E16878" s="22" t="s">
        <v>15</v>
      </c>
      <c r="F16878" s="22" t="s">
        <v>24</v>
      </c>
      <c r="G16878" s="1">
        <v>7745.21</v>
      </c>
    </row>
    <row r="16879" spans="2:7">
      <c r="B16879" s="22" t="s">
        <v>301</v>
      </c>
      <c r="C16879" s="22" t="s">
        <v>7</v>
      </c>
      <c r="D16879" s="22" t="s">
        <v>7</v>
      </c>
      <c r="E16879" s="22" t="s">
        <v>15</v>
      </c>
      <c r="F16879" s="22" t="s">
        <v>25</v>
      </c>
      <c r="G16879" s="1">
        <v>17686.63</v>
      </c>
    </row>
    <row r="16880" spans="2:7">
      <c r="B16880" s="22" t="s">
        <v>301</v>
      </c>
      <c r="C16880" s="22" t="s">
        <v>7</v>
      </c>
      <c r="D16880" s="22" t="s">
        <v>7</v>
      </c>
      <c r="E16880" s="22" t="s">
        <v>15</v>
      </c>
      <c r="F16880" s="22" t="s">
        <v>26</v>
      </c>
      <c r="G16880" s="1">
        <v>154309.44</v>
      </c>
    </row>
    <row r="16881" spans="2:7">
      <c r="B16881" s="22" t="s">
        <v>301</v>
      </c>
      <c r="C16881" s="22" t="s">
        <v>7</v>
      </c>
      <c r="D16881" s="22" t="s">
        <v>7</v>
      </c>
      <c r="E16881" s="22" t="s">
        <v>15</v>
      </c>
      <c r="F16881" s="22" t="s">
        <v>27</v>
      </c>
      <c r="G16881" s="1">
        <v>936.93</v>
      </c>
    </row>
    <row r="16882" spans="2:7">
      <c r="B16882" s="22" t="s">
        <v>301</v>
      </c>
      <c r="C16882" s="22" t="s">
        <v>7</v>
      </c>
      <c r="D16882" s="22" t="s">
        <v>7</v>
      </c>
      <c r="E16882" s="22" t="s">
        <v>15</v>
      </c>
      <c r="F16882" s="22" t="s">
        <v>72</v>
      </c>
      <c r="G16882" s="1">
        <v>3256.71</v>
      </c>
    </row>
    <row r="16883" spans="2:7">
      <c r="B16883" s="22" t="s">
        <v>301</v>
      </c>
      <c r="C16883" s="22" t="s">
        <v>7</v>
      </c>
      <c r="D16883" s="22" t="s">
        <v>7</v>
      </c>
      <c r="E16883" s="22" t="s">
        <v>28</v>
      </c>
      <c r="F16883" s="22" t="s">
        <v>29</v>
      </c>
      <c r="G16883" s="1">
        <v>129026.25</v>
      </c>
    </row>
    <row r="16884" spans="2:7">
      <c r="B16884" s="22" t="s">
        <v>301</v>
      </c>
      <c r="C16884" s="22" t="s">
        <v>7</v>
      </c>
      <c r="D16884" s="22" t="s">
        <v>7</v>
      </c>
      <c r="E16884" s="22" t="s">
        <v>28</v>
      </c>
      <c r="F16884" s="22" t="s">
        <v>31</v>
      </c>
      <c r="G16884" s="1">
        <v>243.04</v>
      </c>
    </row>
    <row r="16885" spans="2:7">
      <c r="B16885" s="22" t="s">
        <v>301</v>
      </c>
      <c r="C16885" s="22" t="s">
        <v>7</v>
      </c>
      <c r="D16885" s="22" t="s">
        <v>7</v>
      </c>
      <c r="E16885" s="22" t="s">
        <v>28</v>
      </c>
      <c r="F16885" s="22" t="s">
        <v>33</v>
      </c>
      <c r="G16885" s="1">
        <v>22592.9</v>
      </c>
    </row>
    <row r="16886" spans="2:7">
      <c r="B16886" s="22" t="s">
        <v>301</v>
      </c>
      <c r="C16886" s="22" t="s">
        <v>7</v>
      </c>
      <c r="D16886" s="22" t="s">
        <v>7</v>
      </c>
      <c r="E16886" s="22" t="s">
        <v>34</v>
      </c>
      <c r="F16886" s="22" t="s">
        <v>36</v>
      </c>
      <c r="G16886" s="1">
        <v>5268.24</v>
      </c>
    </row>
    <row r="16887" spans="2:7">
      <c r="B16887" s="22" t="s">
        <v>301</v>
      </c>
      <c r="C16887" s="22" t="s">
        <v>7</v>
      </c>
      <c r="D16887" s="22" t="s">
        <v>7</v>
      </c>
      <c r="E16887" s="22" t="s">
        <v>34</v>
      </c>
      <c r="F16887" s="22" t="s">
        <v>37</v>
      </c>
      <c r="G16887" s="1">
        <v>360</v>
      </c>
    </row>
    <row r="16888" spans="2:7">
      <c r="B16888" s="22" t="s">
        <v>301</v>
      </c>
      <c r="C16888" s="22" t="s">
        <v>7</v>
      </c>
      <c r="D16888" s="22" t="s">
        <v>7</v>
      </c>
      <c r="E16888" s="22" t="s">
        <v>34</v>
      </c>
      <c r="F16888" s="22" t="s">
        <v>39</v>
      </c>
      <c r="G16888" s="1">
        <v>232700.24</v>
      </c>
    </row>
    <row r="16889" spans="2:7">
      <c r="B16889" s="22" t="s">
        <v>301</v>
      </c>
      <c r="C16889" s="22" t="s">
        <v>7</v>
      </c>
      <c r="D16889" s="22" t="s">
        <v>7</v>
      </c>
      <c r="E16889" s="22" t="s">
        <v>34</v>
      </c>
      <c r="F16889" s="22" t="s">
        <v>43</v>
      </c>
      <c r="G16889" s="1">
        <v>38784.839999999997</v>
      </c>
    </row>
    <row r="16890" spans="2:7">
      <c r="B16890" s="22" t="s">
        <v>301</v>
      </c>
      <c r="C16890" s="22" t="s">
        <v>7</v>
      </c>
      <c r="D16890" s="22" t="s">
        <v>7</v>
      </c>
      <c r="E16890" s="22" t="s">
        <v>34</v>
      </c>
      <c r="F16890" s="22" t="s">
        <v>45</v>
      </c>
      <c r="G16890" s="1">
        <v>46239.47</v>
      </c>
    </row>
    <row r="16891" spans="2:7">
      <c r="B16891" s="22" t="s">
        <v>301</v>
      </c>
      <c r="C16891" s="22" t="s">
        <v>7</v>
      </c>
      <c r="D16891" s="22" t="s">
        <v>7</v>
      </c>
      <c r="E16891" s="22" t="s">
        <v>34</v>
      </c>
      <c r="F16891" s="22" t="s">
        <v>66</v>
      </c>
      <c r="G16891" s="1">
        <v>7516.63</v>
      </c>
    </row>
    <row r="16892" spans="2:7">
      <c r="B16892" s="22" t="s">
        <v>301</v>
      </c>
      <c r="C16892" s="22" t="s">
        <v>7</v>
      </c>
      <c r="D16892" s="22" t="s">
        <v>7</v>
      </c>
      <c r="E16892" s="22" t="s">
        <v>34</v>
      </c>
      <c r="F16892" s="22" t="s">
        <v>49</v>
      </c>
      <c r="G16892" s="1">
        <v>89356</v>
      </c>
    </row>
    <row r="16893" spans="2:7">
      <c r="B16893" s="22" t="s">
        <v>301</v>
      </c>
      <c r="C16893" s="22" t="s">
        <v>7</v>
      </c>
      <c r="D16893" s="22" t="s">
        <v>7</v>
      </c>
      <c r="E16893" s="22" t="s">
        <v>34</v>
      </c>
      <c r="F16893" s="22" t="s">
        <v>50</v>
      </c>
      <c r="G16893" s="1">
        <v>4385.71</v>
      </c>
    </row>
    <row r="16894" spans="2:7">
      <c r="B16894" s="22" t="s">
        <v>301</v>
      </c>
      <c r="C16894" s="22" t="s">
        <v>7</v>
      </c>
      <c r="D16894" s="22" t="s">
        <v>7</v>
      </c>
      <c r="E16894" s="22" t="s">
        <v>34</v>
      </c>
      <c r="F16894" s="22" t="s">
        <v>55</v>
      </c>
      <c r="G16894" s="1">
        <v>11714.82</v>
      </c>
    </row>
    <row r="16895" spans="2:7">
      <c r="B16895" s="22" t="s">
        <v>301</v>
      </c>
      <c r="C16895" s="22" t="s">
        <v>7</v>
      </c>
      <c r="D16895" s="22" t="s">
        <v>7</v>
      </c>
      <c r="E16895" s="22" t="s">
        <v>34</v>
      </c>
      <c r="F16895" s="22" t="s">
        <v>57</v>
      </c>
      <c r="G16895" s="1">
        <v>133990.31</v>
      </c>
    </row>
    <row r="16896" spans="2:7">
      <c r="B16896" s="22" t="s">
        <v>301</v>
      </c>
      <c r="C16896" s="22" t="s">
        <v>7</v>
      </c>
      <c r="D16896" s="22" t="s">
        <v>7</v>
      </c>
      <c r="E16896" s="22" t="s">
        <v>34</v>
      </c>
      <c r="F16896" s="22" t="s">
        <v>91</v>
      </c>
      <c r="G16896" s="1">
        <v>5902.25</v>
      </c>
    </row>
    <row r="16897" spans="2:7">
      <c r="B16897" s="22" t="s">
        <v>301</v>
      </c>
      <c r="C16897" s="22" t="s">
        <v>7</v>
      </c>
      <c r="D16897" s="22" t="s">
        <v>7</v>
      </c>
      <c r="E16897" s="22" t="s">
        <v>34</v>
      </c>
      <c r="F16897" s="22" t="s">
        <v>58</v>
      </c>
      <c r="G16897" s="1">
        <v>13434.4</v>
      </c>
    </row>
    <row r="16898" spans="2:7">
      <c r="B16898" s="22" t="s">
        <v>301</v>
      </c>
      <c r="C16898" s="22" t="s">
        <v>7</v>
      </c>
      <c r="D16898" s="22" t="s">
        <v>7</v>
      </c>
      <c r="E16898" s="22" t="s">
        <v>59</v>
      </c>
      <c r="F16898" s="22" t="s">
        <v>55</v>
      </c>
      <c r="G16898" s="1">
        <v>2965.51</v>
      </c>
    </row>
    <row r="16899" spans="2:7">
      <c r="B16899" s="22" t="s">
        <v>301</v>
      </c>
      <c r="C16899" s="22" t="s">
        <v>7</v>
      </c>
      <c r="D16899" s="22" t="s">
        <v>7</v>
      </c>
      <c r="E16899" s="22" t="s">
        <v>60</v>
      </c>
      <c r="F16899" s="22" t="s">
        <v>80</v>
      </c>
      <c r="G16899" s="1">
        <v>176675.67</v>
      </c>
    </row>
    <row r="16900" spans="2:7">
      <c r="B16900" s="22" t="s">
        <v>302</v>
      </c>
      <c r="C16900" s="22" t="s">
        <v>7</v>
      </c>
      <c r="D16900" s="22" t="s">
        <v>5</v>
      </c>
      <c r="E16900" s="22" t="s">
        <v>5</v>
      </c>
      <c r="F16900" s="22" t="s">
        <v>6</v>
      </c>
      <c r="G16900" s="1">
        <v>7320.86</v>
      </c>
    </row>
    <row r="16901" spans="2:7">
      <c r="B16901" s="22" t="s">
        <v>302</v>
      </c>
      <c r="C16901" s="22" t="s">
        <v>7</v>
      </c>
      <c r="D16901" s="22" t="s">
        <v>5</v>
      </c>
      <c r="E16901" s="22" t="s">
        <v>7</v>
      </c>
      <c r="F16901" s="22" t="s">
        <v>6</v>
      </c>
      <c r="G16901" s="1">
        <v>-30444.16</v>
      </c>
    </row>
    <row r="16902" spans="2:7">
      <c r="B16902" s="22" t="s">
        <v>302</v>
      </c>
      <c r="C16902" s="22" t="s">
        <v>7</v>
      </c>
      <c r="D16902" s="22" t="s">
        <v>5</v>
      </c>
      <c r="E16902" s="22" t="s">
        <v>8</v>
      </c>
      <c r="F16902" s="22" t="s">
        <v>9</v>
      </c>
      <c r="G16902" s="1">
        <v>1980510.95</v>
      </c>
    </row>
    <row r="16903" spans="2:7">
      <c r="B16903" s="22" t="s">
        <v>302</v>
      </c>
      <c r="C16903" s="22" t="s">
        <v>7</v>
      </c>
      <c r="D16903" s="22" t="s">
        <v>5</v>
      </c>
      <c r="E16903" s="22" t="s">
        <v>8</v>
      </c>
      <c r="F16903" s="22" t="s">
        <v>10</v>
      </c>
      <c r="G16903" s="1">
        <v>36274.07</v>
      </c>
    </row>
    <row r="16904" spans="2:7">
      <c r="B16904" s="22" t="s">
        <v>302</v>
      </c>
      <c r="C16904" s="22" t="s">
        <v>7</v>
      </c>
      <c r="D16904" s="22" t="s">
        <v>5</v>
      </c>
      <c r="E16904" s="22" t="s">
        <v>8</v>
      </c>
      <c r="F16904" s="22" t="s">
        <v>11</v>
      </c>
      <c r="G16904" s="1">
        <v>4448.1000000000004</v>
      </c>
    </row>
    <row r="16905" spans="2:7">
      <c r="B16905" s="22" t="s">
        <v>302</v>
      </c>
      <c r="C16905" s="22" t="s">
        <v>7</v>
      </c>
      <c r="D16905" s="22" t="s">
        <v>5</v>
      </c>
      <c r="E16905" s="22" t="s">
        <v>8</v>
      </c>
      <c r="F16905" s="22" t="s">
        <v>12</v>
      </c>
      <c r="G16905" s="1">
        <v>43176.89</v>
      </c>
    </row>
    <row r="16906" spans="2:7">
      <c r="B16906" s="22" t="s">
        <v>302</v>
      </c>
      <c r="C16906" s="22" t="s">
        <v>7</v>
      </c>
      <c r="D16906" s="22" t="s">
        <v>5</v>
      </c>
      <c r="E16906" s="22" t="s">
        <v>8</v>
      </c>
      <c r="F16906" s="22" t="s">
        <v>13</v>
      </c>
      <c r="G16906" s="1">
        <v>23943.119999999999</v>
      </c>
    </row>
    <row r="16907" spans="2:7">
      <c r="B16907" s="22" t="s">
        <v>302</v>
      </c>
      <c r="C16907" s="22" t="s">
        <v>7</v>
      </c>
      <c r="D16907" s="22" t="s">
        <v>5</v>
      </c>
      <c r="E16907" s="22" t="s">
        <v>8</v>
      </c>
      <c r="F16907" s="22" t="s">
        <v>70</v>
      </c>
      <c r="G16907" s="1">
        <v>11010</v>
      </c>
    </row>
    <row r="16908" spans="2:7">
      <c r="B16908" s="22" t="s">
        <v>302</v>
      </c>
      <c r="C16908" s="22" t="s">
        <v>7</v>
      </c>
      <c r="D16908" s="22" t="s">
        <v>5</v>
      </c>
      <c r="E16908" s="22" t="s">
        <v>14</v>
      </c>
      <c r="F16908" s="22" t="s">
        <v>9</v>
      </c>
      <c r="G16908" s="1">
        <v>730943.42</v>
      </c>
    </row>
    <row r="16909" spans="2:7">
      <c r="B16909" s="22" t="s">
        <v>302</v>
      </c>
      <c r="C16909" s="22" t="s">
        <v>7</v>
      </c>
      <c r="D16909" s="22" t="s">
        <v>5</v>
      </c>
      <c r="E16909" s="22" t="s">
        <v>14</v>
      </c>
      <c r="F16909" s="22" t="s">
        <v>10</v>
      </c>
      <c r="G16909" s="1">
        <v>46085.29</v>
      </c>
    </row>
    <row r="16910" spans="2:7">
      <c r="B16910" s="22" t="s">
        <v>302</v>
      </c>
      <c r="C16910" s="22" t="s">
        <v>7</v>
      </c>
      <c r="D16910" s="22" t="s">
        <v>5</v>
      </c>
      <c r="E16910" s="22" t="s">
        <v>14</v>
      </c>
      <c r="F16910" s="22" t="s">
        <v>11</v>
      </c>
      <c r="G16910" s="1">
        <v>23676.32</v>
      </c>
    </row>
    <row r="16911" spans="2:7">
      <c r="B16911" s="22" t="s">
        <v>302</v>
      </c>
      <c r="C16911" s="22" t="s">
        <v>7</v>
      </c>
      <c r="D16911" s="22" t="s">
        <v>5</v>
      </c>
      <c r="E16911" s="22" t="s">
        <v>14</v>
      </c>
      <c r="F16911" s="22" t="s">
        <v>12</v>
      </c>
      <c r="G16911" s="1">
        <v>6321.48</v>
      </c>
    </row>
    <row r="16912" spans="2:7">
      <c r="B16912" s="22" t="s">
        <v>302</v>
      </c>
      <c r="C16912" s="22" t="s">
        <v>7</v>
      </c>
      <c r="D16912" s="22" t="s">
        <v>5</v>
      </c>
      <c r="E16912" s="22" t="s">
        <v>14</v>
      </c>
      <c r="F16912" s="22" t="s">
        <v>13</v>
      </c>
      <c r="G16912" s="1">
        <v>36329.64</v>
      </c>
    </row>
    <row r="16913" spans="2:7">
      <c r="B16913" s="22" t="s">
        <v>302</v>
      </c>
      <c r="C16913" s="22" t="s">
        <v>7</v>
      </c>
      <c r="D16913" s="22" t="s">
        <v>5</v>
      </c>
      <c r="E16913" s="22" t="s">
        <v>15</v>
      </c>
      <c r="F16913" s="22" t="s">
        <v>17</v>
      </c>
      <c r="G16913" s="1">
        <v>156619.35</v>
      </c>
    </row>
    <row r="16914" spans="2:7">
      <c r="B16914" s="22" t="s">
        <v>302</v>
      </c>
      <c r="C16914" s="22" t="s">
        <v>7</v>
      </c>
      <c r="D16914" s="22" t="s">
        <v>5</v>
      </c>
      <c r="E16914" s="22" t="s">
        <v>15</v>
      </c>
      <c r="F16914" s="22" t="s">
        <v>18</v>
      </c>
      <c r="G16914" s="1">
        <v>61085.87</v>
      </c>
    </row>
    <row r="16915" spans="2:7">
      <c r="B16915" s="22" t="s">
        <v>302</v>
      </c>
      <c r="C16915" s="22" t="s">
        <v>7</v>
      </c>
      <c r="D16915" s="22" t="s">
        <v>5</v>
      </c>
      <c r="E16915" s="22" t="s">
        <v>15</v>
      </c>
      <c r="F16915" s="22" t="s">
        <v>19</v>
      </c>
      <c r="G16915" s="1">
        <v>297286.93</v>
      </c>
    </row>
    <row r="16916" spans="2:7">
      <c r="B16916" s="22" t="s">
        <v>302</v>
      </c>
      <c r="C16916" s="22" t="s">
        <v>7</v>
      </c>
      <c r="D16916" s="22" t="s">
        <v>5</v>
      </c>
      <c r="E16916" s="22" t="s">
        <v>15</v>
      </c>
      <c r="F16916" s="22" t="s">
        <v>20</v>
      </c>
      <c r="G16916" s="1">
        <v>97016.01</v>
      </c>
    </row>
    <row r="16917" spans="2:7">
      <c r="B16917" s="22" t="s">
        <v>302</v>
      </c>
      <c r="C16917" s="22" t="s">
        <v>7</v>
      </c>
      <c r="D16917" s="22" t="s">
        <v>5</v>
      </c>
      <c r="E16917" s="22" t="s">
        <v>15</v>
      </c>
      <c r="F16917" s="22" t="s">
        <v>21</v>
      </c>
      <c r="G16917" s="1">
        <v>3212.39</v>
      </c>
    </row>
    <row r="16918" spans="2:7">
      <c r="B16918" s="22" t="s">
        <v>302</v>
      </c>
      <c r="C16918" s="22" t="s">
        <v>7</v>
      </c>
      <c r="D16918" s="22" t="s">
        <v>5</v>
      </c>
      <c r="E16918" s="22" t="s">
        <v>15</v>
      </c>
      <c r="F16918" s="22" t="s">
        <v>22</v>
      </c>
      <c r="G16918" s="1">
        <v>1319.29</v>
      </c>
    </row>
    <row r="16919" spans="2:7">
      <c r="B16919" s="22" t="s">
        <v>302</v>
      </c>
      <c r="C16919" s="22" t="s">
        <v>7</v>
      </c>
      <c r="D16919" s="22" t="s">
        <v>5</v>
      </c>
      <c r="E16919" s="22" t="s">
        <v>15</v>
      </c>
      <c r="F16919" s="22" t="s">
        <v>23</v>
      </c>
      <c r="G16919" s="1">
        <v>5788.65</v>
      </c>
    </row>
    <row r="16920" spans="2:7">
      <c r="B16920" s="22" t="s">
        <v>302</v>
      </c>
      <c r="C16920" s="22" t="s">
        <v>7</v>
      </c>
      <c r="D16920" s="22" t="s">
        <v>5</v>
      </c>
      <c r="E16920" s="22" t="s">
        <v>15</v>
      </c>
      <c r="F16920" s="22" t="s">
        <v>24</v>
      </c>
      <c r="G16920" s="1">
        <v>9948.5499999999993</v>
      </c>
    </row>
    <row r="16921" spans="2:7">
      <c r="B16921" s="22" t="s">
        <v>302</v>
      </c>
      <c r="C16921" s="22" t="s">
        <v>7</v>
      </c>
      <c r="D16921" s="22" t="s">
        <v>5</v>
      </c>
      <c r="E16921" s="22" t="s">
        <v>15</v>
      </c>
      <c r="F16921" s="22" t="s">
        <v>25</v>
      </c>
      <c r="G16921" s="1">
        <v>264586.95</v>
      </c>
    </row>
    <row r="16922" spans="2:7">
      <c r="B16922" s="22" t="s">
        <v>302</v>
      </c>
      <c r="C16922" s="22" t="s">
        <v>7</v>
      </c>
      <c r="D16922" s="22" t="s">
        <v>5</v>
      </c>
      <c r="E16922" s="22" t="s">
        <v>15</v>
      </c>
      <c r="F16922" s="22" t="s">
        <v>26</v>
      </c>
      <c r="G16922" s="1">
        <v>277900.13</v>
      </c>
    </row>
    <row r="16923" spans="2:7">
      <c r="B16923" s="22" t="s">
        <v>302</v>
      </c>
      <c r="C16923" s="22" t="s">
        <v>7</v>
      </c>
      <c r="D16923" s="22" t="s">
        <v>5</v>
      </c>
      <c r="E16923" s="22" t="s">
        <v>15</v>
      </c>
      <c r="F16923" s="22" t="s">
        <v>72</v>
      </c>
      <c r="G16923" s="1">
        <v>-227.13</v>
      </c>
    </row>
    <row r="16924" spans="2:7">
      <c r="B16924" s="22" t="s">
        <v>302</v>
      </c>
      <c r="C16924" s="22" t="s">
        <v>7</v>
      </c>
      <c r="D16924" s="22" t="s">
        <v>5</v>
      </c>
      <c r="E16924" s="22" t="s">
        <v>28</v>
      </c>
      <c r="F16924" s="22" t="s">
        <v>29</v>
      </c>
      <c r="G16924" s="1">
        <v>99140.18</v>
      </c>
    </row>
    <row r="16925" spans="2:7">
      <c r="B16925" s="22" t="s">
        <v>302</v>
      </c>
      <c r="C16925" s="22" t="s">
        <v>7</v>
      </c>
      <c r="D16925" s="22" t="s">
        <v>5</v>
      </c>
      <c r="E16925" s="22" t="s">
        <v>28</v>
      </c>
      <c r="F16925" s="22" t="s">
        <v>30</v>
      </c>
      <c r="G16925" s="1">
        <v>9935.94</v>
      </c>
    </row>
    <row r="16926" spans="2:7">
      <c r="B16926" s="22" t="s">
        <v>302</v>
      </c>
      <c r="C16926" s="22" t="s">
        <v>7</v>
      </c>
      <c r="D16926" s="22" t="s">
        <v>5</v>
      </c>
      <c r="E16926" s="22" t="s">
        <v>28</v>
      </c>
      <c r="F16926" s="22" t="s">
        <v>31</v>
      </c>
      <c r="G16926" s="1">
        <v>48982.89</v>
      </c>
    </row>
    <row r="16927" spans="2:7">
      <c r="B16927" s="22" t="s">
        <v>302</v>
      </c>
      <c r="C16927" s="22" t="s">
        <v>7</v>
      </c>
      <c r="D16927" s="22" t="s">
        <v>5</v>
      </c>
      <c r="E16927" s="22" t="s">
        <v>28</v>
      </c>
      <c r="F16927" s="22" t="s">
        <v>32</v>
      </c>
      <c r="G16927" s="1">
        <v>6286.3</v>
      </c>
    </row>
    <row r="16928" spans="2:7">
      <c r="B16928" s="22" t="s">
        <v>302</v>
      </c>
      <c r="C16928" s="22" t="s">
        <v>7</v>
      </c>
      <c r="D16928" s="22" t="s">
        <v>5</v>
      </c>
      <c r="E16928" s="22" t="s">
        <v>28</v>
      </c>
      <c r="F16928" s="22" t="s">
        <v>33</v>
      </c>
      <c r="G16928" s="1">
        <v>6053.56</v>
      </c>
    </row>
    <row r="16929" spans="2:7">
      <c r="B16929" s="22" t="s">
        <v>302</v>
      </c>
      <c r="C16929" s="22" t="s">
        <v>7</v>
      </c>
      <c r="D16929" s="22" t="s">
        <v>5</v>
      </c>
      <c r="E16929" s="22" t="s">
        <v>34</v>
      </c>
      <c r="F16929" s="22" t="s">
        <v>35</v>
      </c>
      <c r="G16929" s="1">
        <v>3117.3</v>
      </c>
    </row>
    <row r="16930" spans="2:7">
      <c r="B16930" s="22" t="s">
        <v>302</v>
      </c>
      <c r="C16930" s="22" t="s">
        <v>7</v>
      </c>
      <c r="D16930" s="22" t="s">
        <v>5</v>
      </c>
      <c r="E16930" s="22" t="s">
        <v>34</v>
      </c>
      <c r="F16930" s="22" t="s">
        <v>36</v>
      </c>
      <c r="G16930" s="1">
        <v>2980.28</v>
      </c>
    </row>
    <row r="16931" spans="2:7">
      <c r="B16931" s="22" t="s">
        <v>302</v>
      </c>
      <c r="C16931" s="22" t="s">
        <v>7</v>
      </c>
      <c r="D16931" s="22" t="s">
        <v>5</v>
      </c>
      <c r="E16931" s="22" t="s">
        <v>34</v>
      </c>
      <c r="F16931" s="22" t="s">
        <v>73</v>
      </c>
      <c r="G16931" s="1">
        <v>101055.12</v>
      </c>
    </row>
    <row r="16932" spans="2:7">
      <c r="B16932" s="22" t="s">
        <v>302</v>
      </c>
      <c r="C16932" s="22" t="s">
        <v>7</v>
      </c>
      <c r="D16932" s="22" t="s">
        <v>5</v>
      </c>
      <c r="E16932" s="22" t="s">
        <v>34</v>
      </c>
      <c r="F16932" s="22" t="s">
        <v>38</v>
      </c>
      <c r="G16932" s="1">
        <v>6455.37</v>
      </c>
    </row>
    <row r="16933" spans="2:7">
      <c r="B16933" s="22" t="s">
        <v>302</v>
      </c>
      <c r="C16933" s="22" t="s">
        <v>7</v>
      </c>
      <c r="D16933" s="22" t="s">
        <v>5</v>
      </c>
      <c r="E16933" s="22" t="s">
        <v>34</v>
      </c>
      <c r="F16933" s="22" t="s">
        <v>39</v>
      </c>
      <c r="G16933" s="1">
        <v>94738.98</v>
      </c>
    </row>
    <row r="16934" spans="2:7">
      <c r="B16934" s="22" t="s">
        <v>302</v>
      </c>
      <c r="C16934" s="22" t="s">
        <v>7</v>
      </c>
      <c r="D16934" s="22" t="s">
        <v>5</v>
      </c>
      <c r="E16934" s="22" t="s">
        <v>34</v>
      </c>
      <c r="F16934" s="22" t="s">
        <v>40</v>
      </c>
      <c r="G16934" s="1">
        <v>31825.72</v>
      </c>
    </row>
    <row r="16935" spans="2:7">
      <c r="B16935" s="22" t="s">
        <v>302</v>
      </c>
      <c r="C16935" s="22" t="s">
        <v>7</v>
      </c>
      <c r="D16935" s="22" t="s">
        <v>5</v>
      </c>
      <c r="E16935" s="22" t="s">
        <v>34</v>
      </c>
      <c r="F16935" s="22" t="s">
        <v>41</v>
      </c>
      <c r="G16935" s="1">
        <v>2295.9299999999998</v>
      </c>
    </row>
    <row r="16936" spans="2:7">
      <c r="B16936" s="22" t="s">
        <v>302</v>
      </c>
      <c r="C16936" s="22" t="s">
        <v>7</v>
      </c>
      <c r="D16936" s="22" t="s">
        <v>5</v>
      </c>
      <c r="E16936" s="22" t="s">
        <v>34</v>
      </c>
      <c r="F16936" s="22" t="s">
        <v>44</v>
      </c>
      <c r="G16936" s="1">
        <v>19745.189999999999</v>
      </c>
    </row>
    <row r="16937" spans="2:7">
      <c r="B16937" s="22" t="s">
        <v>302</v>
      </c>
      <c r="C16937" s="22" t="s">
        <v>7</v>
      </c>
      <c r="D16937" s="22" t="s">
        <v>5</v>
      </c>
      <c r="E16937" s="22" t="s">
        <v>34</v>
      </c>
      <c r="F16937" s="22" t="s">
        <v>45</v>
      </c>
      <c r="G16937" s="1">
        <v>31286.639999999999</v>
      </c>
    </row>
    <row r="16938" spans="2:7">
      <c r="B16938" s="22" t="s">
        <v>302</v>
      </c>
      <c r="C16938" s="22" t="s">
        <v>7</v>
      </c>
      <c r="D16938" s="22" t="s">
        <v>5</v>
      </c>
      <c r="E16938" s="22" t="s">
        <v>34</v>
      </c>
      <c r="F16938" s="22" t="s">
        <v>46</v>
      </c>
      <c r="G16938" s="1">
        <v>3733.4</v>
      </c>
    </row>
    <row r="16939" spans="2:7">
      <c r="B16939" s="22" t="s">
        <v>302</v>
      </c>
      <c r="C16939" s="22" t="s">
        <v>7</v>
      </c>
      <c r="D16939" s="22" t="s">
        <v>5</v>
      </c>
      <c r="E16939" s="22" t="s">
        <v>34</v>
      </c>
      <c r="F16939" s="22" t="s">
        <v>47</v>
      </c>
      <c r="G16939" s="1">
        <v>30277.16</v>
      </c>
    </row>
    <row r="16940" spans="2:7">
      <c r="B16940" s="22" t="s">
        <v>302</v>
      </c>
      <c r="C16940" s="22" t="s">
        <v>7</v>
      </c>
      <c r="D16940" s="22" t="s">
        <v>5</v>
      </c>
      <c r="E16940" s="22" t="s">
        <v>34</v>
      </c>
      <c r="F16940" s="22" t="s">
        <v>88</v>
      </c>
      <c r="G16940" s="1">
        <v>8762.16</v>
      </c>
    </row>
    <row r="16941" spans="2:7">
      <c r="B16941" s="22" t="s">
        <v>302</v>
      </c>
      <c r="C16941" s="22" t="s">
        <v>7</v>
      </c>
      <c r="D16941" s="22" t="s">
        <v>5</v>
      </c>
      <c r="E16941" s="22" t="s">
        <v>34</v>
      </c>
      <c r="F16941" s="22" t="s">
        <v>85</v>
      </c>
      <c r="G16941" s="1">
        <v>7142.35</v>
      </c>
    </row>
    <row r="16942" spans="2:7">
      <c r="B16942" s="22" t="s">
        <v>302</v>
      </c>
      <c r="C16942" s="22" t="s">
        <v>7</v>
      </c>
      <c r="D16942" s="22" t="s">
        <v>5</v>
      </c>
      <c r="E16942" s="22" t="s">
        <v>34</v>
      </c>
      <c r="F16942" s="22" t="s">
        <v>49</v>
      </c>
      <c r="G16942" s="1">
        <v>6437</v>
      </c>
    </row>
    <row r="16943" spans="2:7">
      <c r="B16943" s="22" t="s">
        <v>302</v>
      </c>
      <c r="C16943" s="22" t="s">
        <v>7</v>
      </c>
      <c r="D16943" s="22" t="s">
        <v>5</v>
      </c>
      <c r="E16943" s="22" t="s">
        <v>34</v>
      </c>
      <c r="F16943" s="22" t="s">
        <v>50</v>
      </c>
      <c r="G16943" s="1">
        <v>21655.98</v>
      </c>
    </row>
    <row r="16944" spans="2:7">
      <c r="B16944" s="22" t="s">
        <v>302</v>
      </c>
      <c r="C16944" s="22" t="s">
        <v>7</v>
      </c>
      <c r="D16944" s="22" t="s">
        <v>5</v>
      </c>
      <c r="E16944" s="22" t="s">
        <v>34</v>
      </c>
      <c r="F16944" s="22" t="s">
        <v>51</v>
      </c>
      <c r="G16944" s="1">
        <v>1064.07</v>
      </c>
    </row>
    <row r="16945" spans="2:7">
      <c r="B16945" s="22" t="s">
        <v>302</v>
      </c>
      <c r="C16945" s="22" t="s">
        <v>7</v>
      </c>
      <c r="D16945" s="22" t="s">
        <v>5</v>
      </c>
      <c r="E16945" s="22" t="s">
        <v>34</v>
      </c>
      <c r="F16945" s="22" t="s">
        <v>53</v>
      </c>
      <c r="G16945" s="1">
        <v>6141.84</v>
      </c>
    </row>
    <row r="16946" spans="2:7">
      <c r="B16946" s="22" t="s">
        <v>302</v>
      </c>
      <c r="C16946" s="22" t="s">
        <v>7</v>
      </c>
      <c r="D16946" s="22" t="s">
        <v>5</v>
      </c>
      <c r="E16946" s="22" t="s">
        <v>34</v>
      </c>
      <c r="F16946" s="22" t="s">
        <v>55</v>
      </c>
      <c r="G16946" s="1">
        <v>5055.71</v>
      </c>
    </row>
    <row r="16947" spans="2:7">
      <c r="B16947" s="22" t="s">
        <v>302</v>
      </c>
      <c r="C16947" s="22" t="s">
        <v>7</v>
      </c>
      <c r="D16947" s="22" t="s">
        <v>5</v>
      </c>
      <c r="E16947" s="22" t="s">
        <v>34</v>
      </c>
      <c r="F16947" s="22" t="s">
        <v>56</v>
      </c>
      <c r="G16947" s="1">
        <v>66614.27</v>
      </c>
    </row>
    <row r="16948" spans="2:7">
      <c r="B16948" s="22" t="s">
        <v>302</v>
      </c>
      <c r="C16948" s="22" t="s">
        <v>7</v>
      </c>
      <c r="D16948" s="22" t="s">
        <v>5</v>
      </c>
      <c r="E16948" s="22" t="s">
        <v>34</v>
      </c>
      <c r="F16948" s="22" t="s">
        <v>57</v>
      </c>
      <c r="G16948" s="1">
        <v>6505.23</v>
      </c>
    </row>
    <row r="16949" spans="2:7">
      <c r="B16949" s="22" t="s">
        <v>302</v>
      </c>
      <c r="C16949" s="22" t="s">
        <v>7</v>
      </c>
      <c r="D16949" s="22" t="s">
        <v>5</v>
      </c>
      <c r="E16949" s="22" t="s">
        <v>34</v>
      </c>
      <c r="F16949" s="22" t="s">
        <v>58</v>
      </c>
      <c r="G16949" s="1">
        <v>4553.71</v>
      </c>
    </row>
    <row r="16950" spans="2:7">
      <c r="B16950" s="22" t="s">
        <v>302</v>
      </c>
      <c r="C16950" s="22" t="s">
        <v>7</v>
      </c>
      <c r="D16950" s="22" t="s">
        <v>5</v>
      </c>
      <c r="E16950" s="22" t="s">
        <v>59</v>
      </c>
      <c r="F16950" s="22" t="s">
        <v>55</v>
      </c>
      <c r="G16950" s="1">
        <v>12585.89</v>
      </c>
    </row>
    <row r="16951" spans="2:7">
      <c r="B16951" s="22" t="s">
        <v>302</v>
      </c>
      <c r="C16951" s="22" t="s">
        <v>7</v>
      </c>
      <c r="D16951" s="22" t="s">
        <v>7</v>
      </c>
      <c r="E16951" s="22" t="s">
        <v>5</v>
      </c>
      <c r="F16951" s="22" t="s">
        <v>6</v>
      </c>
      <c r="G16951" s="1">
        <v>23123.3</v>
      </c>
    </row>
    <row r="16952" spans="2:7">
      <c r="B16952" s="22" t="s">
        <v>302</v>
      </c>
      <c r="C16952" s="22" t="s">
        <v>7</v>
      </c>
      <c r="D16952" s="22" t="s">
        <v>7</v>
      </c>
      <c r="E16952" s="22" t="s">
        <v>8</v>
      </c>
      <c r="F16952" s="22" t="s">
        <v>9</v>
      </c>
      <c r="G16952" s="1">
        <v>48785.63</v>
      </c>
    </row>
    <row r="16953" spans="2:7">
      <c r="B16953" s="22" t="s">
        <v>302</v>
      </c>
      <c r="C16953" s="22" t="s">
        <v>7</v>
      </c>
      <c r="D16953" s="22" t="s">
        <v>7</v>
      </c>
      <c r="E16953" s="22" t="s">
        <v>8</v>
      </c>
      <c r="F16953" s="22" t="s">
        <v>10</v>
      </c>
      <c r="G16953" s="1">
        <v>70</v>
      </c>
    </row>
    <row r="16954" spans="2:7">
      <c r="B16954" s="22" t="s">
        <v>302</v>
      </c>
      <c r="C16954" s="22" t="s">
        <v>7</v>
      </c>
      <c r="D16954" s="22" t="s">
        <v>7</v>
      </c>
      <c r="E16954" s="22" t="s">
        <v>8</v>
      </c>
      <c r="F16954" s="22" t="s">
        <v>11</v>
      </c>
      <c r="G16954" s="1">
        <v>2878.24</v>
      </c>
    </row>
    <row r="16955" spans="2:7">
      <c r="B16955" s="22" t="s">
        <v>302</v>
      </c>
      <c r="C16955" s="22" t="s">
        <v>7</v>
      </c>
      <c r="D16955" s="22" t="s">
        <v>7</v>
      </c>
      <c r="E16955" s="22" t="s">
        <v>14</v>
      </c>
      <c r="F16955" s="22" t="s">
        <v>9</v>
      </c>
      <c r="G16955" s="1">
        <v>129862.55</v>
      </c>
    </row>
    <row r="16956" spans="2:7">
      <c r="B16956" s="22" t="s">
        <v>302</v>
      </c>
      <c r="C16956" s="22" t="s">
        <v>7</v>
      </c>
      <c r="D16956" s="22" t="s">
        <v>7</v>
      </c>
      <c r="E16956" s="22" t="s">
        <v>14</v>
      </c>
      <c r="F16956" s="22" t="s">
        <v>10</v>
      </c>
      <c r="G16956" s="1">
        <v>480.71</v>
      </c>
    </row>
    <row r="16957" spans="2:7">
      <c r="B16957" s="22" t="s">
        <v>302</v>
      </c>
      <c r="C16957" s="22" t="s">
        <v>7</v>
      </c>
      <c r="D16957" s="22" t="s">
        <v>7</v>
      </c>
      <c r="E16957" s="22" t="s">
        <v>14</v>
      </c>
      <c r="F16957" s="22" t="s">
        <v>11</v>
      </c>
      <c r="G16957" s="1">
        <v>1334.38</v>
      </c>
    </row>
    <row r="16958" spans="2:7">
      <c r="B16958" s="22" t="s">
        <v>302</v>
      </c>
      <c r="C16958" s="22" t="s">
        <v>7</v>
      </c>
      <c r="D16958" s="22" t="s">
        <v>7</v>
      </c>
      <c r="E16958" s="22" t="s">
        <v>14</v>
      </c>
      <c r="F16958" s="22" t="s">
        <v>12</v>
      </c>
      <c r="G16958" s="1">
        <v>57858.34</v>
      </c>
    </row>
    <row r="16959" spans="2:7">
      <c r="B16959" s="22" t="s">
        <v>302</v>
      </c>
      <c r="C16959" s="22" t="s">
        <v>7</v>
      </c>
      <c r="D16959" s="22" t="s">
        <v>7</v>
      </c>
      <c r="E16959" s="22" t="s">
        <v>14</v>
      </c>
      <c r="F16959" s="22" t="s">
        <v>13</v>
      </c>
      <c r="G16959" s="1">
        <v>2427</v>
      </c>
    </row>
    <row r="16960" spans="2:7">
      <c r="B16960" s="22" t="s">
        <v>302</v>
      </c>
      <c r="C16960" s="22" t="s">
        <v>7</v>
      </c>
      <c r="D16960" s="22" t="s">
        <v>7</v>
      </c>
      <c r="E16960" s="22" t="s">
        <v>15</v>
      </c>
      <c r="F16960" s="22" t="s">
        <v>17</v>
      </c>
      <c r="G16960" s="1">
        <v>3924.1</v>
      </c>
    </row>
    <row r="16961" spans="2:7">
      <c r="B16961" s="22" t="s">
        <v>302</v>
      </c>
      <c r="C16961" s="22" t="s">
        <v>7</v>
      </c>
      <c r="D16961" s="22" t="s">
        <v>7</v>
      </c>
      <c r="E16961" s="22" t="s">
        <v>15</v>
      </c>
      <c r="F16961" s="22" t="s">
        <v>18</v>
      </c>
      <c r="G16961" s="1">
        <v>14254.59</v>
      </c>
    </row>
    <row r="16962" spans="2:7">
      <c r="B16962" s="22" t="s">
        <v>302</v>
      </c>
      <c r="C16962" s="22" t="s">
        <v>7</v>
      </c>
      <c r="D16962" s="22" t="s">
        <v>7</v>
      </c>
      <c r="E16962" s="22" t="s">
        <v>15</v>
      </c>
      <c r="F16962" s="22" t="s">
        <v>19</v>
      </c>
      <c r="G16962" s="1">
        <v>5904.2</v>
      </c>
    </row>
    <row r="16963" spans="2:7">
      <c r="B16963" s="22" t="s">
        <v>302</v>
      </c>
      <c r="C16963" s="22" t="s">
        <v>7</v>
      </c>
      <c r="D16963" s="22" t="s">
        <v>7</v>
      </c>
      <c r="E16963" s="22" t="s">
        <v>15</v>
      </c>
      <c r="F16963" s="22" t="s">
        <v>20</v>
      </c>
      <c r="G16963" s="1">
        <v>21237.58</v>
      </c>
    </row>
    <row r="16964" spans="2:7">
      <c r="B16964" s="22" t="s">
        <v>302</v>
      </c>
      <c r="C16964" s="22" t="s">
        <v>7</v>
      </c>
      <c r="D16964" s="22" t="s">
        <v>7</v>
      </c>
      <c r="E16964" s="22" t="s">
        <v>15</v>
      </c>
      <c r="F16964" s="22" t="s">
        <v>21</v>
      </c>
      <c r="G16964" s="1">
        <v>80.239999999999995</v>
      </c>
    </row>
    <row r="16965" spans="2:7">
      <c r="B16965" s="22" t="s">
        <v>302</v>
      </c>
      <c r="C16965" s="22" t="s">
        <v>7</v>
      </c>
      <c r="D16965" s="22" t="s">
        <v>7</v>
      </c>
      <c r="E16965" s="22" t="s">
        <v>15</v>
      </c>
      <c r="F16965" s="22" t="s">
        <v>22</v>
      </c>
      <c r="G16965" s="1">
        <v>300.20999999999998</v>
      </c>
    </row>
    <row r="16966" spans="2:7">
      <c r="B16966" s="22" t="s">
        <v>302</v>
      </c>
      <c r="C16966" s="22" t="s">
        <v>7</v>
      </c>
      <c r="D16966" s="22" t="s">
        <v>7</v>
      </c>
      <c r="E16966" s="22" t="s">
        <v>15</v>
      </c>
      <c r="F16966" s="22" t="s">
        <v>23</v>
      </c>
      <c r="G16966" s="1">
        <v>163.24</v>
      </c>
    </row>
    <row r="16967" spans="2:7">
      <c r="B16967" s="22" t="s">
        <v>302</v>
      </c>
      <c r="C16967" s="22" t="s">
        <v>7</v>
      </c>
      <c r="D16967" s="22" t="s">
        <v>7</v>
      </c>
      <c r="E16967" s="22" t="s">
        <v>15</v>
      </c>
      <c r="F16967" s="22" t="s">
        <v>24</v>
      </c>
      <c r="G16967" s="1">
        <v>2646.7</v>
      </c>
    </row>
    <row r="16968" spans="2:7">
      <c r="B16968" s="22" t="s">
        <v>302</v>
      </c>
      <c r="C16968" s="22" t="s">
        <v>7</v>
      </c>
      <c r="D16968" s="22" t="s">
        <v>7</v>
      </c>
      <c r="E16968" s="22" t="s">
        <v>15</v>
      </c>
      <c r="F16968" s="22" t="s">
        <v>25</v>
      </c>
      <c r="G16968" s="1">
        <v>6853.01</v>
      </c>
    </row>
    <row r="16969" spans="2:7">
      <c r="B16969" s="22" t="s">
        <v>302</v>
      </c>
      <c r="C16969" s="22" t="s">
        <v>7</v>
      </c>
      <c r="D16969" s="22" t="s">
        <v>7</v>
      </c>
      <c r="E16969" s="22" t="s">
        <v>15</v>
      </c>
      <c r="F16969" s="22" t="s">
        <v>26</v>
      </c>
      <c r="G16969" s="1">
        <v>44194.2</v>
      </c>
    </row>
    <row r="16970" spans="2:7">
      <c r="B16970" s="22" t="s">
        <v>302</v>
      </c>
      <c r="C16970" s="22" t="s">
        <v>7</v>
      </c>
      <c r="D16970" s="22" t="s">
        <v>7</v>
      </c>
      <c r="E16970" s="22" t="s">
        <v>28</v>
      </c>
      <c r="F16970" s="22" t="s">
        <v>29</v>
      </c>
      <c r="G16970" s="1">
        <v>10140.120000000001</v>
      </c>
    </row>
    <row r="16971" spans="2:7">
      <c r="B16971" s="22" t="s">
        <v>302</v>
      </c>
      <c r="C16971" s="22" t="s">
        <v>7</v>
      </c>
      <c r="D16971" s="22" t="s">
        <v>7</v>
      </c>
      <c r="E16971" s="22" t="s">
        <v>28</v>
      </c>
      <c r="F16971" s="22" t="s">
        <v>30</v>
      </c>
      <c r="G16971" s="1">
        <v>593.97</v>
      </c>
    </row>
    <row r="16972" spans="2:7">
      <c r="B16972" s="22" t="s">
        <v>302</v>
      </c>
      <c r="C16972" s="22" t="s">
        <v>7</v>
      </c>
      <c r="D16972" s="22" t="s">
        <v>7</v>
      </c>
      <c r="E16972" s="22" t="s">
        <v>34</v>
      </c>
      <c r="F16972" s="22" t="s">
        <v>35</v>
      </c>
      <c r="G16972" s="1">
        <v>17.399999999999999</v>
      </c>
    </row>
    <row r="16973" spans="2:7">
      <c r="B16973" s="22" t="s">
        <v>302</v>
      </c>
      <c r="C16973" s="22" t="s">
        <v>7</v>
      </c>
      <c r="D16973" s="22" t="s">
        <v>7</v>
      </c>
      <c r="E16973" s="22" t="s">
        <v>34</v>
      </c>
      <c r="F16973" s="22" t="s">
        <v>39</v>
      </c>
      <c r="G16973" s="1">
        <v>9601.18</v>
      </c>
    </row>
    <row r="16974" spans="2:7">
      <c r="B16974" s="22" t="s">
        <v>302</v>
      </c>
      <c r="C16974" s="22" t="s">
        <v>7</v>
      </c>
      <c r="D16974" s="22" t="s">
        <v>7</v>
      </c>
      <c r="E16974" s="22" t="s">
        <v>34</v>
      </c>
      <c r="F16974" s="22" t="s">
        <v>41</v>
      </c>
      <c r="G16974" s="1">
        <v>20122.32</v>
      </c>
    </row>
    <row r="16975" spans="2:7">
      <c r="B16975" s="22" t="s">
        <v>302</v>
      </c>
      <c r="C16975" s="22" t="s">
        <v>7</v>
      </c>
      <c r="D16975" s="22" t="s">
        <v>7</v>
      </c>
      <c r="E16975" s="22" t="s">
        <v>34</v>
      </c>
      <c r="F16975" s="22" t="s">
        <v>46</v>
      </c>
      <c r="G16975" s="1">
        <v>10539.17</v>
      </c>
    </row>
    <row r="16976" spans="2:7">
      <c r="B16976" s="22" t="s">
        <v>302</v>
      </c>
      <c r="C16976" s="22" t="s">
        <v>7</v>
      </c>
      <c r="D16976" s="22" t="s">
        <v>7</v>
      </c>
      <c r="E16976" s="22" t="s">
        <v>34</v>
      </c>
      <c r="F16976" s="22" t="s">
        <v>49</v>
      </c>
      <c r="G16976" s="1">
        <v>35580</v>
      </c>
    </row>
    <row r="16977" spans="2:7">
      <c r="B16977" s="22" t="s">
        <v>302</v>
      </c>
      <c r="C16977" s="22" t="s">
        <v>7</v>
      </c>
      <c r="D16977" s="22" t="s">
        <v>7</v>
      </c>
      <c r="E16977" s="22" t="s">
        <v>34</v>
      </c>
      <c r="F16977" s="22" t="s">
        <v>50</v>
      </c>
      <c r="G16977" s="1">
        <v>14896.35</v>
      </c>
    </row>
    <row r="16978" spans="2:7">
      <c r="B16978" s="22" t="s">
        <v>302</v>
      </c>
      <c r="C16978" s="22" t="s">
        <v>7</v>
      </c>
      <c r="D16978" s="22" t="s">
        <v>7</v>
      </c>
      <c r="E16978" s="22" t="s">
        <v>34</v>
      </c>
      <c r="F16978" s="22" t="s">
        <v>55</v>
      </c>
      <c r="G16978" s="1">
        <v>1003.14</v>
      </c>
    </row>
    <row r="16979" spans="2:7">
      <c r="B16979" s="22" t="s">
        <v>302</v>
      </c>
      <c r="C16979" s="22" t="s">
        <v>7</v>
      </c>
      <c r="D16979" s="22" t="s">
        <v>7</v>
      </c>
      <c r="E16979" s="22" t="s">
        <v>34</v>
      </c>
      <c r="F16979" s="22" t="s">
        <v>56</v>
      </c>
      <c r="G16979" s="1">
        <v>33746.519999999997</v>
      </c>
    </row>
    <row r="16980" spans="2:7">
      <c r="B16980" s="22" t="s">
        <v>302</v>
      </c>
      <c r="C16980" s="22" t="s">
        <v>7</v>
      </c>
      <c r="D16980" s="22" t="s">
        <v>7</v>
      </c>
      <c r="E16980" s="22" t="s">
        <v>34</v>
      </c>
      <c r="F16980" s="22" t="s">
        <v>57</v>
      </c>
      <c r="G16980" s="1">
        <v>95867.41</v>
      </c>
    </row>
    <row r="16981" spans="2:7">
      <c r="B16981" s="22" t="s">
        <v>302</v>
      </c>
      <c r="C16981" s="22" t="s">
        <v>7</v>
      </c>
      <c r="D16981" s="22" t="s">
        <v>7</v>
      </c>
      <c r="E16981" s="22" t="s">
        <v>34</v>
      </c>
      <c r="F16981" s="22" t="s">
        <v>58</v>
      </c>
      <c r="G16981" s="1">
        <v>756.7</v>
      </c>
    </row>
    <row r="16982" spans="2:7">
      <c r="B16982" s="22" t="s">
        <v>302</v>
      </c>
      <c r="C16982" s="22" t="s">
        <v>7</v>
      </c>
      <c r="D16982" s="22" t="s">
        <v>7</v>
      </c>
      <c r="E16982" s="22" t="s">
        <v>59</v>
      </c>
      <c r="F16982" s="22" t="s">
        <v>55</v>
      </c>
      <c r="G16982" s="1">
        <v>9225.32</v>
      </c>
    </row>
    <row r="16983" spans="2:7">
      <c r="B16983" s="22" t="s">
        <v>303</v>
      </c>
      <c r="C16983" s="22" t="s">
        <v>7</v>
      </c>
      <c r="D16983" s="22" t="s">
        <v>5</v>
      </c>
      <c r="E16983" s="22" t="s">
        <v>5</v>
      </c>
      <c r="F16983" s="22" t="s">
        <v>6</v>
      </c>
      <c r="G16983" s="1">
        <v>29093.9</v>
      </c>
    </row>
    <row r="16984" spans="2:7">
      <c r="B16984" s="22" t="s">
        <v>303</v>
      </c>
      <c r="C16984" s="22" t="s">
        <v>7</v>
      </c>
      <c r="D16984" s="22" t="s">
        <v>5</v>
      </c>
      <c r="E16984" s="22" t="s">
        <v>7</v>
      </c>
      <c r="F16984" s="22" t="s">
        <v>6</v>
      </c>
      <c r="G16984" s="1">
        <v>-148478.93</v>
      </c>
    </row>
    <row r="16985" spans="2:7">
      <c r="B16985" s="22" t="s">
        <v>303</v>
      </c>
      <c r="C16985" s="22" t="s">
        <v>7</v>
      </c>
      <c r="D16985" s="22" t="s">
        <v>5</v>
      </c>
      <c r="E16985" s="22" t="s">
        <v>8</v>
      </c>
      <c r="F16985" s="22" t="s">
        <v>9</v>
      </c>
      <c r="G16985" s="1">
        <v>4213951.74</v>
      </c>
    </row>
    <row r="16986" spans="2:7">
      <c r="B16986" s="22" t="s">
        <v>303</v>
      </c>
      <c r="C16986" s="22" t="s">
        <v>7</v>
      </c>
      <c r="D16986" s="22" t="s">
        <v>5</v>
      </c>
      <c r="E16986" s="22" t="s">
        <v>8</v>
      </c>
      <c r="F16986" s="22" t="s">
        <v>10</v>
      </c>
      <c r="G16986" s="1">
        <v>51886.16</v>
      </c>
    </row>
    <row r="16987" spans="2:7">
      <c r="B16987" s="22" t="s">
        <v>303</v>
      </c>
      <c r="C16987" s="22" t="s">
        <v>7</v>
      </c>
      <c r="D16987" s="22" t="s">
        <v>5</v>
      </c>
      <c r="E16987" s="22" t="s">
        <v>8</v>
      </c>
      <c r="F16987" s="22" t="s">
        <v>11</v>
      </c>
      <c r="G16987" s="1">
        <v>17426.27</v>
      </c>
    </row>
    <row r="16988" spans="2:7">
      <c r="B16988" s="22" t="s">
        <v>303</v>
      </c>
      <c r="C16988" s="22" t="s">
        <v>7</v>
      </c>
      <c r="D16988" s="22" t="s">
        <v>5</v>
      </c>
      <c r="E16988" s="22" t="s">
        <v>8</v>
      </c>
      <c r="F16988" s="22" t="s">
        <v>12</v>
      </c>
      <c r="G16988" s="1">
        <v>144276</v>
      </c>
    </row>
    <row r="16989" spans="2:7">
      <c r="B16989" s="22" t="s">
        <v>303</v>
      </c>
      <c r="C16989" s="22" t="s">
        <v>7</v>
      </c>
      <c r="D16989" s="22" t="s">
        <v>5</v>
      </c>
      <c r="E16989" s="22" t="s">
        <v>8</v>
      </c>
      <c r="F16989" s="22" t="s">
        <v>13</v>
      </c>
      <c r="G16989" s="1">
        <v>33437.33</v>
      </c>
    </row>
    <row r="16990" spans="2:7">
      <c r="B16990" s="22" t="s">
        <v>303</v>
      </c>
      <c r="C16990" s="22" t="s">
        <v>7</v>
      </c>
      <c r="D16990" s="22" t="s">
        <v>5</v>
      </c>
      <c r="E16990" s="22" t="s">
        <v>14</v>
      </c>
      <c r="F16990" s="22" t="s">
        <v>9</v>
      </c>
      <c r="G16990" s="1">
        <v>1652019.77</v>
      </c>
    </row>
    <row r="16991" spans="2:7">
      <c r="B16991" s="22" t="s">
        <v>303</v>
      </c>
      <c r="C16991" s="22" t="s">
        <v>7</v>
      </c>
      <c r="D16991" s="22" t="s">
        <v>5</v>
      </c>
      <c r="E16991" s="22" t="s">
        <v>14</v>
      </c>
      <c r="F16991" s="22" t="s">
        <v>10</v>
      </c>
      <c r="G16991" s="1">
        <v>31309.33</v>
      </c>
    </row>
    <row r="16992" spans="2:7">
      <c r="B16992" s="22" t="s">
        <v>303</v>
      </c>
      <c r="C16992" s="22" t="s">
        <v>7</v>
      </c>
      <c r="D16992" s="22" t="s">
        <v>5</v>
      </c>
      <c r="E16992" s="22" t="s">
        <v>14</v>
      </c>
      <c r="F16992" s="22" t="s">
        <v>11</v>
      </c>
      <c r="G16992" s="1">
        <v>55769.33</v>
      </c>
    </row>
    <row r="16993" spans="2:7">
      <c r="B16993" s="22" t="s">
        <v>303</v>
      </c>
      <c r="C16993" s="22" t="s">
        <v>7</v>
      </c>
      <c r="D16993" s="22" t="s">
        <v>5</v>
      </c>
      <c r="E16993" s="22" t="s">
        <v>14</v>
      </c>
      <c r="F16993" s="22" t="s">
        <v>12</v>
      </c>
      <c r="G16993" s="1">
        <v>73421.320000000007</v>
      </c>
    </row>
    <row r="16994" spans="2:7">
      <c r="B16994" s="22" t="s">
        <v>303</v>
      </c>
      <c r="C16994" s="22" t="s">
        <v>7</v>
      </c>
      <c r="D16994" s="22" t="s">
        <v>5</v>
      </c>
      <c r="E16994" s="22" t="s">
        <v>14</v>
      </c>
      <c r="F16994" s="22" t="s">
        <v>13</v>
      </c>
      <c r="G16994" s="1">
        <v>78940.509999999995</v>
      </c>
    </row>
    <row r="16995" spans="2:7">
      <c r="B16995" s="22" t="s">
        <v>303</v>
      </c>
      <c r="C16995" s="22" t="s">
        <v>7</v>
      </c>
      <c r="D16995" s="22" t="s">
        <v>5</v>
      </c>
      <c r="E16995" s="22" t="s">
        <v>15</v>
      </c>
      <c r="F16995" s="22" t="s">
        <v>17</v>
      </c>
      <c r="G16995" s="1">
        <v>362548.73</v>
      </c>
    </row>
    <row r="16996" spans="2:7">
      <c r="B16996" s="22" t="s">
        <v>303</v>
      </c>
      <c r="C16996" s="22" t="s">
        <v>7</v>
      </c>
      <c r="D16996" s="22" t="s">
        <v>5</v>
      </c>
      <c r="E16996" s="22" t="s">
        <v>15</v>
      </c>
      <c r="F16996" s="22" t="s">
        <v>18</v>
      </c>
      <c r="G16996" s="1">
        <v>157276.68</v>
      </c>
    </row>
    <row r="16997" spans="2:7">
      <c r="B16997" s="22" t="s">
        <v>303</v>
      </c>
      <c r="C16997" s="22" t="s">
        <v>7</v>
      </c>
      <c r="D16997" s="22" t="s">
        <v>5</v>
      </c>
      <c r="E16997" s="22" t="s">
        <v>15</v>
      </c>
      <c r="F16997" s="22" t="s">
        <v>19</v>
      </c>
      <c r="G16997" s="1">
        <v>746387.24</v>
      </c>
    </row>
    <row r="16998" spans="2:7">
      <c r="B16998" s="22" t="s">
        <v>303</v>
      </c>
      <c r="C16998" s="22" t="s">
        <v>7</v>
      </c>
      <c r="D16998" s="22" t="s">
        <v>5</v>
      </c>
      <c r="E16998" s="22" t="s">
        <v>15</v>
      </c>
      <c r="F16998" s="22" t="s">
        <v>20</v>
      </c>
      <c r="G16998" s="1">
        <v>247037.42</v>
      </c>
    </row>
    <row r="16999" spans="2:7">
      <c r="B16999" s="22" t="s">
        <v>303</v>
      </c>
      <c r="C16999" s="22" t="s">
        <v>7</v>
      </c>
      <c r="D16999" s="22" t="s">
        <v>5</v>
      </c>
      <c r="E16999" s="22" t="s">
        <v>15</v>
      </c>
      <c r="F16999" s="22" t="s">
        <v>21</v>
      </c>
      <c r="G16999" s="1">
        <v>8365.25</v>
      </c>
    </row>
    <row r="17000" spans="2:7">
      <c r="B17000" s="22" t="s">
        <v>303</v>
      </c>
      <c r="C17000" s="22" t="s">
        <v>7</v>
      </c>
      <c r="D17000" s="22" t="s">
        <v>5</v>
      </c>
      <c r="E17000" s="22" t="s">
        <v>15</v>
      </c>
      <c r="F17000" s="22" t="s">
        <v>22</v>
      </c>
      <c r="G17000" s="1">
        <v>1920.18</v>
      </c>
    </row>
    <row r="17001" spans="2:7">
      <c r="B17001" s="22" t="s">
        <v>303</v>
      </c>
      <c r="C17001" s="22" t="s">
        <v>7</v>
      </c>
      <c r="D17001" s="22" t="s">
        <v>5</v>
      </c>
      <c r="E17001" s="22" t="s">
        <v>15</v>
      </c>
      <c r="F17001" s="22" t="s">
        <v>23</v>
      </c>
      <c r="G17001" s="1">
        <v>13542.09</v>
      </c>
    </row>
    <row r="17002" spans="2:7">
      <c r="B17002" s="22" t="s">
        <v>303</v>
      </c>
      <c r="C17002" s="22" t="s">
        <v>7</v>
      </c>
      <c r="D17002" s="22" t="s">
        <v>5</v>
      </c>
      <c r="E17002" s="22" t="s">
        <v>15</v>
      </c>
      <c r="F17002" s="22" t="s">
        <v>24</v>
      </c>
      <c r="G17002" s="1">
        <v>23075.65</v>
      </c>
    </row>
    <row r="17003" spans="2:7">
      <c r="B17003" s="22" t="s">
        <v>303</v>
      </c>
      <c r="C17003" s="22" t="s">
        <v>7</v>
      </c>
      <c r="D17003" s="22" t="s">
        <v>5</v>
      </c>
      <c r="E17003" s="22" t="s">
        <v>15</v>
      </c>
      <c r="F17003" s="22" t="s">
        <v>25</v>
      </c>
      <c r="G17003" s="1">
        <v>538121.76</v>
      </c>
    </row>
    <row r="17004" spans="2:7">
      <c r="B17004" s="22" t="s">
        <v>303</v>
      </c>
      <c r="C17004" s="22" t="s">
        <v>7</v>
      </c>
      <c r="D17004" s="22" t="s">
        <v>5</v>
      </c>
      <c r="E17004" s="22" t="s">
        <v>15</v>
      </c>
      <c r="F17004" s="22" t="s">
        <v>26</v>
      </c>
      <c r="G17004" s="1">
        <v>526437.79</v>
      </c>
    </row>
    <row r="17005" spans="2:7">
      <c r="B17005" s="22" t="s">
        <v>303</v>
      </c>
      <c r="C17005" s="22" t="s">
        <v>7</v>
      </c>
      <c r="D17005" s="22" t="s">
        <v>5</v>
      </c>
      <c r="E17005" s="22" t="s">
        <v>28</v>
      </c>
      <c r="F17005" s="22" t="s">
        <v>29</v>
      </c>
      <c r="G17005" s="1">
        <v>159781.66</v>
      </c>
    </row>
    <row r="17006" spans="2:7">
      <c r="B17006" s="22" t="s">
        <v>303</v>
      </c>
      <c r="C17006" s="22" t="s">
        <v>7</v>
      </c>
      <c r="D17006" s="22" t="s">
        <v>5</v>
      </c>
      <c r="E17006" s="22" t="s">
        <v>28</v>
      </c>
      <c r="F17006" s="22" t="s">
        <v>30</v>
      </c>
      <c r="G17006" s="1">
        <v>22321.16</v>
      </c>
    </row>
    <row r="17007" spans="2:7">
      <c r="B17007" s="22" t="s">
        <v>303</v>
      </c>
      <c r="C17007" s="22" t="s">
        <v>7</v>
      </c>
      <c r="D17007" s="22" t="s">
        <v>5</v>
      </c>
      <c r="E17007" s="22" t="s">
        <v>28</v>
      </c>
      <c r="F17007" s="22" t="s">
        <v>31</v>
      </c>
      <c r="G17007" s="1">
        <v>125429.44</v>
      </c>
    </row>
    <row r="17008" spans="2:7">
      <c r="B17008" s="22" t="s">
        <v>303</v>
      </c>
      <c r="C17008" s="22" t="s">
        <v>7</v>
      </c>
      <c r="D17008" s="22" t="s">
        <v>5</v>
      </c>
      <c r="E17008" s="22" t="s">
        <v>28</v>
      </c>
      <c r="F17008" s="22" t="s">
        <v>32</v>
      </c>
      <c r="G17008" s="1">
        <v>3895.32</v>
      </c>
    </row>
    <row r="17009" spans="2:7">
      <c r="B17009" s="22" t="s">
        <v>303</v>
      </c>
      <c r="C17009" s="22" t="s">
        <v>7</v>
      </c>
      <c r="D17009" s="22" t="s">
        <v>5</v>
      </c>
      <c r="E17009" s="22" t="s">
        <v>28</v>
      </c>
      <c r="F17009" s="22" t="s">
        <v>33</v>
      </c>
      <c r="G17009" s="1">
        <v>13134.05</v>
      </c>
    </row>
    <row r="17010" spans="2:7">
      <c r="B17010" s="22" t="s">
        <v>303</v>
      </c>
      <c r="C17010" s="22" t="s">
        <v>7</v>
      </c>
      <c r="D17010" s="22" t="s">
        <v>5</v>
      </c>
      <c r="E17010" s="22" t="s">
        <v>34</v>
      </c>
      <c r="F17010" s="22" t="s">
        <v>36</v>
      </c>
      <c r="G17010" s="1">
        <v>24114.11</v>
      </c>
    </row>
    <row r="17011" spans="2:7">
      <c r="B17011" s="22" t="s">
        <v>303</v>
      </c>
      <c r="C17011" s="22" t="s">
        <v>7</v>
      </c>
      <c r="D17011" s="22" t="s">
        <v>5</v>
      </c>
      <c r="E17011" s="22" t="s">
        <v>34</v>
      </c>
      <c r="F17011" s="22" t="s">
        <v>37</v>
      </c>
      <c r="G17011" s="1">
        <v>2750</v>
      </c>
    </row>
    <row r="17012" spans="2:7">
      <c r="B17012" s="22" t="s">
        <v>303</v>
      </c>
      <c r="C17012" s="22" t="s">
        <v>7</v>
      </c>
      <c r="D17012" s="22" t="s">
        <v>5</v>
      </c>
      <c r="E17012" s="22" t="s">
        <v>34</v>
      </c>
      <c r="F17012" s="22" t="s">
        <v>73</v>
      </c>
      <c r="G17012" s="1">
        <v>136089.4</v>
      </c>
    </row>
    <row r="17013" spans="2:7">
      <c r="B17013" s="22" t="s">
        <v>303</v>
      </c>
      <c r="C17013" s="22" t="s">
        <v>7</v>
      </c>
      <c r="D17013" s="22" t="s">
        <v>5</v>
      </c>
      <c r="E17013" s="22" t="s">
        <v>34</v>
      </c>
      <c r="F17013" s="22" t="s">
        <v>38</v>
      </c>
      <c r="G17013" s="1">
        <v>15072.85</v>
      </c>
    </row>
    <row r="17014" spans="2:7">
      <c r="B17014" s="22" t="s">
        <v>303</v>
      </c>
      <c r="C17014" s="22" t="s">
        <v>7</v>
      </c>
      <c r="D17014" s="22" t="s">
        <v>5</v>
      </c>
      <c r="E17014" s="22" t="s">
        <v>34</v>
      </c>
      <c r="F17014" s="22" t="s">
        <v>39</v>
      </c>
      <c r="G17014" s="1">
        <v>179094.78</v>
      </c>
    </row>
    <row r="17015" spans="2:7">
      <c r="B17015" s="22" t="s">
        <v>303</v>
      </c>
      <c r="C17015" s="22" t="s">
        <v>7</v>
      </c>
      <c r="D17015" s="22" t="s">
        <v>5</v>
      </c>
      <c r="E17015" s="22" t="s">
        <v>34</v>
      </c>
      <c r="F17015" s="22" t="s">
        <v>40</v>
      </c>
      <c r="G17015" s="1">
        <v>20360</v>
      </c>
    </row>
    <row r="17016" spans="2:7">
      <c r="B17016" s="22" t="s">
        <v>303</v>
      </c>
      <c r="C17016" s="22" t="s">
        <v>7</v>
      </c>
      <c r="D17016" s="22" t="s">
        <v>5</v>
      </c>
      <c r="E17016" s="22" t="s">
        <v>34</v>
      </c>
      <c r="F17016" s="22" t="s">
        <v>45</v>
      </c>
      <c r="G17016" s="1">
        <v>97562.2</v>
      </c>
    </row>
    <row r="17017" spans="2:7">
      <c r="B17017" s="22" t="s">
        <v>303</v>
      </c>
      <c r="C17017" s="22" t="s">
        <v>7</v>
      </c>
      <c r="D17017" s="22" t="s">
        <v>5</v>
      </c>
      <c r="E17017" s="22" t="s">
        <v>34</v>
      </c>
      <c r="F17017" s="22" t="s">
        <v>46</v>
      </c>
      <c r="G17017" s="1">
        <v>36250.080000000002</v>
      </c>
    </row>
    <row r="17018" spans="2:7">
      <c r="B17018" s="22" t="s">
        <v>303</v>
      </c>
      <c r="C17018" s="22" t="s">
        <v>7</v>
      </c>
      <c r="D17018" s="22" t="s">
        <v>5</v>
      </c>
      <c r="E17018" s="22" t="s">
        <v>34</v>
      </c>
      <c r="F17018" s="22" t="s">
        <v>47</v>
      </c>
      <c r="G17018" s="1">
        <v>36309.08</v>
      </c>
    </row>
    <row r="17019" spans="2:7">
      <c r="B17019" s="22" t="s">
        <v>303</v>
      </c>
      <c r="C17019" s="22" t="s">
        <v>7</v>
      </c>
      <c r="D17019" s="22" t="s">
        <v>5</v>
      </c>
      <c r="E17019" s="22" t="s">
        <v>34</v>
      </c>
      <c r="F17019" s="22" t="s">
        <v>48</v>
      </c>
      <c r="G17019" s="1">
        <v>75.930000000000007</v>
      </c>
    </row>
    <row r="17020" spans="2:7">
      <c r="B17020" s="22" t="s">
        <v>303</v>
      </c>
      <c r="C17020" s="22" t="s">
        <v>7</v>
      </c>
      <c r="D17020" s="22" t="s">
        <v>5</v>
      </c>
      <c r="E17020" s="22" t="s">
        <v>34</v>
      </c>
      <c r="F17020" s="22" t="s">
        <v>49</v>
      </c>
      <c r="G17020" s="1">
        <v>15218</v>
      </c>
    </row>
    <row r="17021" spans="2:7">
      <c r="B17021" s="22" t="s">
        <v>303</v>
      </c>
      <c r="C17021" s="22" t="s">
        <v>7</v>
      </c>
      <c r="D17021" s="22" t="s">
        <v>5</v>
      </c>
      <c r="E17021" s="22" t="s">
        <v>34</v>
      </c>
      <c r="F17021" s="22" t="s">
        <v>50</v>
      </c>
      <c r="G17021" s="1">
        <v>34996.300000000003</v>
      </c>
    </row>
    <row r="17022" spans="2:7">
      <c r="B17022" s="22" t="s">
        <v>303</v>
      </c>
      <c r="C17022" s="22" t="s">
        <v>7</v>
      </c>
      <c r="D17022" s="22" t="s">
        <v>5</v>
      </c>
      <c r="E17022" s="22" t="s">
        <v>34</v>
      </c>
      <c r="F17022" s="22" t="s">
        <v>51</v>
      </c>
      <c r="G17022" s="1">
        <v>1205.51</v>
      </c>
    </row>
    <row r="17023" spans="2:7">
      <c r="B17023" s="22" t="s">
        <v>303</v>
      </c>
      <c r="C17023" s="22" t="s">
        <v>7</v>
      </c>
      <c r="D17023" s="22" t="s">
        <v>5</v>
      </c>
      <c r="E17023" s="22" t="s">
        <v>34</v>
      </c>
      <c r="F17023" s="22" t="s">
        <v>53</v>
      </c>
      <c r="G17023" s="1">
        <v>78759.600000000006</v>
      </c>
    </row>
    <row r="17024" spans="2:7">
      <c r="B17024" s="22" t="s">
        <v>303</v>
      </c>
      <c r="C17024" s="22" t="s">
        <v>7</v>
      </c>
      <c r="D17024" s="22" t="s">
        <v>5</v>
      </c>
      <c r="E17024" s="22" t="s">
        <v>34</v>
      </c>
      <c r="F17024" s="22" t="s">
        <v>54</v>
      </c>
      <c r="G17024" s="1">
        <v>124000</v>
      </c>
    </row>
    <row r="17025" spans="2:7">
      <c r="B17025" s="22" t="s">
        <v>303</v>
      </c>
      <c r="C17025" s="22" t="s">
        <v>7</v>
      </c>
      <c r="D17025" s="22" t="s">
        <v>5</v>
      </c>
      <c r="E17025" s="22" t="s">
        <v>34</v>
      </c>
      <c r="F17025" s="22" t="s">
        <v>55</v>
      </c>
      <c r="G17025" s="1">
        <v>10780.35</v>
      </c>
    </row>
    <row r="17026" spans="2:7">
      <c r="B17026" s="22" t="s">
        <v>303</v>
      </c>
      <c r="C17026" s="22" t="s">
        <v>7</v>
      </c>
      <c r="D17026" s="22" t="s">
        <v>5</v>
      </c>
      <c r="E17026" s="22" t="s">
        <v>34</v>
      </c>
      <c r="F17026" s="22" t="s">
        <v>57</v>
      </c>
      <c r="G17026" s="1">
        <v>167585.9</v>
      </c>
    </row>
    <row r="17027" spans="2:7">
      <c r="B17027" s="22" t="s">
        <v>303</v>
      </c>
      <c r="C17027" s="22" t="s">
        <v>7</v>
      </c>
      <c r="D17027" s="22" t="s">
        <v>5</v>
      </c>
      <c r="E17027" s="22" t="s">
        <v>34</v>
      </c>
      <c r="F17027" s="22" t="s">
        <v>58</v>
      </c>
      <c r="G17027" s="1">
        <v>11938.09</v>
      </c>
    </row>
    <row r="17028" spans="2:7">
      <c r="B17028" s="22" t="s">
        <v>303</v>
      </c>
      <c r="C17028" s="22" t="s">
        <v>7</v>
      </c>
      <c r="D17028" s="22" t="s">
        <v>5</v>
      </c>
      <c r="E17028" s="22" t="s">
        <v>34</v>
      </c>
      <c r="F17028" s="22" t="s">
        <v>126</v>
      </c>
      <c r="G17028" s="1">
        <v>11750</v>
      </c>
    </row>
    <row r="17029" spans="2:7">
      <c r="B17029" s="22" t="s">
        <v>303</v>
      </c>
      <c r="C17029" s="22" t="s">
        <v>7</v>
      </c>
      <c r="D17029" s="22" t="s">
        <v>5</v>
      </c>
      <c r="E17029" s="22" t="s">
        <v>59</v>
      </c>
      <c r="F17029" s="22" t="s">
        <v>55</v>
      </c>
      <c r="G17029" s="1">
        <v>44769.760000000002</v>
      </c>
    </row>
    <row r="17030" spans="2:7">
      <c r="B17030" s="22" t="s">
        <v>303</v>
      </c>
      <c r="C17030" s="22" t="s">
        <v>7</v>
      </c>
      <c r="D17030" s="22" t="s">
        <v>7</v>
      </c>
      <c r="E17030" s="22" t="s">
        <v>5</v>
      </c>
      <c r="F17030" s="22" t="s">
        <v>6</v>
      </c>
      <c r="G17030" s="1">
        <v>119385.03</v>
      </c>
    </row>
    <row r="17031" spans="2:7">
      <c r="B17031" s="22" t="s">
        <v>303</v>
      </c>
      <c r="C17031" s="22" t="s">
        <v>7</v>
      </c>
      <c r="D17031" s="22" t="s">
        <v>7</v>
      </c>
      <c r="E17031" s="22" t="s">
        <v>8</v>
      </c>
      <c r="F17031" s="22" t="s">
        <v>9</v>
      </c>
      <c r="G17031" s="1">
        <v>689710.44</v>
      </c>
    </row>
    <row r="17032" spans="2:7">
      <c r="B17032" s="22" t="s">
        <v>303</v>
      </c>
      <c r="C17032" s="22" t="s">
        <v>7</v>
      </c>
      <c r="D17032" s="22" t="s">
        <v>7</v>
      </c>
      <c r="E17032" s="22" t="s">
        <v>8</v>
      </c>
      <c r="F17032" s="22" t="s">
        <v>10</v>
      </c>
      <c r="G17032" s="1">
        <v>707.75</v>
      </c>
    </row>
    <row r="17033" spans="2:7">
      <c r="B17033" s="22" t="s">
        <v>303</v>
      </c>
      <c r="C17033" s="22" t="s">
        <v>7</v>
      </c>
      <c r="D17033" s="22" t="s">
        <v>7</v>
      </c>
      <c r="E17033" s="22" t="s">
        <v>8</v>
      </c>
      <c r="F17033" s="22" t="s">
        <v>11</v>
      </c>
      <c r="G17033" s="1">
        <v>34729.410000000003</v>
      </c>
    </row>
    <row r="17034" spans="2:7">
      <c r="B17034" s="22" t="s">
        <v>303</v>
      </c>
      <c r="C17034" s="22" t="s">
        <v>7</v>
      </c>
      <c r="D17034" s="22" t="s">
        <v>7</v>
      </c>
      <c r="E17034" s="22" t="s">
        <v>8</v>
      </c>
      <c r="F17034" s="22" t="s">
        <v>12</v>
      </c>
      <c r="G17034" s="1">
        <v>111486.05</v>
      </c>
    </row>
    <row r="17035" spans="2:7">
      <c r="B17035" s="22" t="s">
        <v>303</v>
      </c>
      <c r="C17035" s="22" t="s">
        <v>7</v>
      </c>
      <c r="D17035" s="22" t="s">
        <v>7</v>
      </c>
      <c r="E17035" s="22" t="s">
        <v>8</v>
      </c>
      <c r="F17035" s="22" t="s">
        <v>13</v>
      </c>
      <c r="G17035" s="1">
        <v>1375.63</v>
      </c>
    </row>
    <row r="17036" spans="2:7">
      <c r="B17036" s="22" t="s">
        <v>303</v>
      </c>
      <c r="C17036" s="22" t="s">
        <v>7</v>
      </c>
      <c r="D17036" s="22" t="s">
        <v>7</v>
      </c>
      <c r="E17036" s="22" t="s">
        <v>14</v>
      </c>
      <c r="F17036" s="22" t="s">
        <v>9</v>
      </c>
      <c r="G17036" s="1">
        <v>270945.87</v>
      </c>
    </row>
    <row r="17037" spans="2:7">
      <c r="B17037" s="22" t="s">
        <v>303</v>
      </c>
      <c r="C17037" s="22" t="s">
        <v>7</v>
      </c>
      <c r="D17037" s="22" t="s">
        <v>7</v>
      </c>
      <c r="E17037" s="22" t="s">
        <v>14</v>
      </c>
      <c r="F17037" s="22" t="s">
        <v>11</v>
      </c>
      <c r="G17037" s="1">
        <v>27526.41</v>
      </c>
    </row>
    <row r="17038" spans="2:7">
      <c r="B17038" s="22" t="s">
        <v>303</v>
      </c>
      <c r="C17038" s="22" t="s">
        <v>7</v>
      </c>
      <c r="D17038" s="22" t="s">
        <v>7</v>
      </c>
      <c r="E17038" s="22" t="s">
        <v>14</v>
      </c>
      <c r="F17038" s="22" t="s">
        <v>12</v>
      </c>
      <c r="G17038" s="1">
        <v>7600</v>
      </c>
    </row>
    <row r="17039" spans="2:7">
      <c r="B17039" s="22" t="s">
        <v>303</v>
      </c>
      <c r="C17039" s="22" t="s">
        <v>7</v>
      </c>
      <c r="D17039" s="22" t="s">
        <v>7</v>
      </c>
      <c r="E17039" s="22" t="s">
        <v>14</v>
      </c>
      <c r="F17039" s="22" t="s">
        <v>13</v>
      </c>
      <c r="G17039" s="1">
        <v>3842.95</v>
      </c>
    </row>
    <row r="17040" spans="2:7">
      <c r="B17040" s="22" t="s">
        <v>303</v>
      </c>
      <c r="C17040" s="22" t="s">
        <v>7</v>
      </c>
      <c r="D17040" s="22" t="s">
        <v>7</v>
      </c>
      <c r="E17040" s="22" t="s">
        <v>15</v>
      </c>
      <c r="F17040" s="22" t="s">
        <v>17</v>
      </c>
      <c r="G17040" s="1">
        <v>31653.23</v>
      </c>
    </row>
    <row r="17041" spans="2:7">
      <c r="B17041" s="22" t="s">
        <v>303</v>
      </c>
      <c r="C17041" s="22" t="s">
        <v>7</v>
      </c>
      <c r="D17041" s="22" t="s">
        <v>7</v>
      </c>
      <c r="E17041" s="22" t="s">
        <v>15</v>
      </c>
      <c r="F17041" s="22" t="s">
        <v>18</v>
      </c>
      <c r="G17041" s="1">
        <v>8010.31</v>
      </c>
    </row>
    <row r="17042" spans="2:7">
      <c r="B17042" s="22" t="s">
        <v>303</v>
      </c>
      <c r="C17042" s="22" t="s">
        <v>7</v>
      </c>
      <c r="D17042" s="22" t="s">
        <v>7</v>
      </c>
      <c r="E17042" s="22" t="s">
        <v>15</v>
      </c>
      <c r="F17042" s="22" t="s">
        <v>19</v>
      </c>
      <c r="G17042" s="1">
        <v>52258.57</v>
      </c>
    </row>
    <row r="17043" spans="2:7">
      <c r="B17043" s="22" t="s">
        <v>303</v>
      </c>
      <c r="C17043" s="22" t="s">
        <v>7</v>
      </c>
      <c r="D17043" s="22" t="s">
        <v>7</v>
      </c>
      <c r="E17043" s="22" t="s">
        <v>15</v>
      </c>
      <c r="F17043" s="22" t="s">
        <v>20</v>
      </c>
      <c r="G17043" s="1">
        <v>15234.24</v>
      </c>
    </row>
    <row r="17044" spans="2:7">
      <c r="B17044" s="22" t="s">
        <v>303</v>
      </c>
      <c r="C17044" s="22" t="s">
        <v>7</v>
      </c>
      <c r="D17044" s="22" t="s">
        <v>7</v>
      </c>
      <c r="E17044" s="22" t="s">
        <v>15</v>
      </c>
      <c r="F17044" s="22" t="s">
        <v>21</v>
      </c>
      <c r="G17044" s="1">
        <v>505.18</v>
      </c>
    </row>
    <row r="17045" spans="2:7">
      <c r="B17045" s="22" t="s">
        <v>303</v>
      </c>
      <c r="C17045" s="22" t="s">
        <v>7</v>
      </c>
      <c r="D17045" s="22" t="s">
        <v>7</v>
      </c>
      <c r="E17045" s="22" t="s">
        <v>15</v>
      </c>
      <c r="F17045" s="22" t="s">
        <v>22</v>
      </c>
      <c r="G17045" s="1">
        <v>167.69</v>
      </c>
    </row>
    <row r="17046" spans="2:7">
      <c r="B17046" s="22" t="s">
        <v>303</v>
      </c>
      <c r="C17046" s="22" t="s">
        <v>7</v>
      </c>
      <c r="D17046" s="22" t="s">
        <v>7</v>
      </c>
      <c r="E17046" s="22" t="s">
        <v>15</v>
      </c>
      <c r="F17046" s="22" t="s">
        <v>23</v>
      </c>
      <c r="G17046" s="1">
        <v>-881.04</v>
      </c>
    </row>
    <row r="17047" spans="2:7">
      <c r="B17047" s="22" t="s">
        <v>303</v>
      </c>
      <c r="C17047" s="22" t="s">
        <v>7</v>
      </c>
      <c r="D17047" s="22" t="s">
        <v>7</v>
      </c>
      <c r="E17047" s="22" t="s">
        <v>15</v>
      </c>
      <c r="F17047" s="22" t="s">
        <v>24</v>
      </c>
      <c r="G17047" s="1">
        <v>729.97</v>
      </c>
    </row>
    <row r="17048" spans="2:7">
      <c r="B17048" s="22" t="s">
        <v>303</v>
      </c>
      <c r="C17048" s="22" t="s">
        <v>7</v>
      </c>
      <c r="D17048" s="22" t="s">
        <v>7</v>
      </c>
      <c r="E17048" s="22" t="s">
        <v>15</v>
      </c>
      <c r="F17048" s="22" t="s">
        <v>25</v>
      </c>
      <c r="G17048" s="1">
        <v>166276.5</v>
      </c>
    </row>
    <row r="17049" spans="2:7">
      <c r="B17049" s="22" t="s">
        <v>303</v>
      </c>
      <c r="C17049" s="22" t="s">
        <v>7</v>
      </c>
      <c r="D17049" s="22" t="s">
        <v>7</v>
      </c>
      <c r="E17049" s="22" t="s">
        <v>15</v>
      </c>
      <c r="F17049" s="22" t="s">
        <v>26</v>
      </c>
      <c r="G17049" s="1">
        <v>64985.59</v>
      </c>
    </row>
    <row r="17050" spans="2:7">
      <c r="B17050" s="22" t="s">
        <v>303</v>
      </c>
      <c r="C17050" s="22" t="s">
        <v>7</v>
      </c>
      <c r="D17050" s="22" t="s">
        <v>7</v>
      </c>
      <c r="E17050" s="22" t="s">
        <v>28</v>
      </c>
      <c r="F17050" s="22" t="s">
        <v>29</v>
      </c>
      <c r="G17050" s="1">
        <v>144980.99</v>
      </c>
    </row>
    <row r="17051" spans="2:7">
      <c r="B17051" s="22" t="s">
        <v>303</v>
      </c>
      <c r="C17051" s="22" t="s">
        <v>7</v>
      </c>
      <c r="D17051" s="22" t="s">
        <v>7</v>
      </c>
      <c r="E17051" s="22" t="s">
        <v>28</v>
      </c>
      <c r="F17051" s="22" t="s">
        <v>30</v>
      </c>
      <c r="G17051" s="1">
        <v>585.85</v>
      </c>
    </row>
    <row r="17052" spans="2:7">
      <c r="B17052" s="22" t="s">
        <v>303</v>
      </c>
      <c r="C17052" s="22" t="s">
        <v>7</v>
      </c>
      <c r="D17052" s="22" t="s">
        <v>7</v>
      </c>
      <c r="E17052" s="22" t="s">
        <v>28</v>
      </c>
      <c r="F17052" s="22" t="s">
        <v>31</v>
      </c>
      <c r="G17052" s="1">
        <v>4266.68</v>
      </c>
    </row>
    <row r="17053" spans="2:7">
      <c r="B17053" s="22" t="s">
        <v>303</v>
      </c>
      <c r="C17053" s="22" t="s">
        <v>7</v>
      </c>
      <c r="D17053" s="22" t="s">
        <v>7</v>
      </c>
      <c r="E17053" s="22" t="s">
        <v>28</v>
      </c>
      <c r="F17053" s="22" t="s">
        <v>32</v>
      </c>
      <c r="G17053" s="1">
        <v>559.25</v>
      </c>
    </row>
    <row r="17054" spans="2:7">
      <c r="B17054" s="22" t="s">
        <v>303</v>
      </c>
      <c r="C17054" s="22" t="s">
        <v>7</v>
      </c>
      <c r="D17054" s="22" t="s">
        <v>7</v>
      </c>
      <c r="E17054" s="22" t="s">
        <v>28</v>
      </c>
      <c r="F17054" s="22" t="s">
        <v>33</v>
      </c>
      <c r="G17054" s="1">
        <v>22648.080000000002</v>
      </c>
    </row>
    <row r="17055" spans="2:7">
      <c r="B17055" s="22" t="s">
        <v>303</v>
      </c>
      <c r="C17055" s="22" t="s">
        <v>7</v>
      </c>
      <c r="D17055" s="22" t="s">
        <v>7</v>
      </c>
      <c r="E17055" s="22" t="s">
        <v>34</v>
      </c>
      <c r="F17055" s="22" t="s">
        <v>38</v>
      </c>
      <c r="G17055" s="1">
        <v>8632.61</v>
      </c>
    </row>
    <row r="17056" spans="2:7">
      <c r="B17056" s="22" t="s">
        <v>303</v>
      </c>
      <c r="C17056" s="22" t="s">
        <v>7</v>
      </c>
      <c r="D17056" s="22" t="s">
        <v>7</v>
      </c>
      <c r="E17056" s="22" t="s">
        <v>34</v>
      </c>
      <c r="F17056" s="22" t="s">
        <v>39</v>
      </c>
      <c r="G17056" s="1">
        <v>76554.95</v>
      </c>
    </row>
    <row r="17057" spans="2:7">
      <c r="B17057" s="22" t="s">
        <v>303</v>
      </c>
      <c r="C17057" s="22" t="s">
        <v>7</v>
      </c>
      <c r="D17057" s="22" t="s">
        <v>7</v>
      </c>
      <c r="E17057" s="22" t="s">
        <v>34</v>
      </c>
      <c r="F17057" s="22" t="s">
        <v>42</v>
      </c>
      <c r="G17057" s="1">
        <v>24069.08</v>
      </c>
    </row>
    <row r="17058" spans="2:7">
      <c r="B17058" s="22" t="s">
        <v>303</v>
      </c>
      <c r="C17058" s="22" t="s">
        <v>7</v>
      </c>
      <c r="D17058" s="22" t="s">
        <v>7</v>
      </c>
      <c r="E17058" s="22" t="s">
        <v>34</v>
      </c>
      <c r="F17058" s="22" t="s">
        <v>47</v>
      </c>
      <c r="G17058" s="1">
        <v>50922.080000000002</v>
      </c>
    </row>
    <row r="17059" spans="2:7">
      <c r="B17059" s="22" t="s">
        <v>303</v>
      </c>
      <c r="C17059" s="22" t="s">
        <v>7</v>
      </c>
      <c r="D17059" s="22" t="s">
        <v>7</v>
      </c>
      <c r="E17059" s="22" t="s">
        <v>34</v>
      </c>
      <c r="F17059" s="22" t="s">
        <v>49</v>
      </c>
      <c r="G17059" s="1">
        <v>90055</v>
      </c>
    </row>
    <row r="17060" spans="2:7">
      <c r="B17060" s="22" t="s">
        <v>303</v>
      </c>
      <c r="C17060" s="22" t="s">
        <v>7</v>
      </c>
      <c r="D17060" s="22" t="s">
        <v>7</v>
      </c>
      <c r="E17060" s="22" t="s">
        <v>34</v>
      </c>
      <c r="F17060" s="22" t="s">
        <v>50</v>
      </c>
      <c r="G17060" s="1">
        <v>54412.88</v>
      </c>
    </row>
    <row r="17061" spans="2:7">
      <c r="B17061" s="22" t="s">
        <v>303</v>
      </c>
      <c r="C17061" s="22" t="s">
        <v>7</v>
      </c>
      <c r="D17061" s="22" t="s">
        <v>7</v>
      </c>
      <c r="E17061" s="22" t="s">
        <v>34</v>
      </c>
      <c r="F17061" s="22" t="s">
        <v>53</v>
      </c>
      <c r="G17061" s="1">
        <v>11815</v>
      </c>
    </row>
    <row r="17062" spans="2:7">
      <c r="B17062" s="22" t="s">
        <v>303</v>
      </c>
      <c r="C17062" s="22" t="s">
        <v>7</v>
      </c>
      <c r="D17062" s="22" t="s">
        <v>7</v>
      </c>
      <c r="E17062" s="22" t="s">
        <v>34</v>
      </c>
      <c r="F17062" s="22" t="s">
        <v>55</v>
      </c>
      <c r="G17062" s="1">
        <v>1440</v>
      </c>
    </row>
    <row r="17063" spans="2:7">
      <c r="B17063" s="22" t="s">
        <v>303</v>
      </c>
      <c r="C17063" s="22" t="s">
        <v>7</v>
      </c>
      <c r="D17063" s="22" t="s">
        <v>7</v>
      </c>
      <c r="E17063" s="22" t="s">
        <v>34</v>
      </c>
      <c r="F17063" s="22" t="s">
        <v>56</v>
      </c>
      <c r="G17063" s="1">
        <v>177574.07</v>
      </c>
    </row>
    <row r="17064" spans="2:7">
      <c r="B17064" s="22" t="s">
        <v>303</v>
      </c>
      <c r="C17064" s="22" t="s">
        <v>7</v>
      </c>
      <c r="D17064" s="22" t="s">
        <v>7</v>
      </c>
      <c r="E17064" s="22" t="s">
        <v>34</v>
      </c>
      <c r="F17064" s="22" t="s">
        <v>57</v>
      </c>
      <c r="G17064" s="1">
        <v>18620.66</v>
      </c>
    </row>
    <row r="17065" spans="2:7">
      <c r="B17065" s="22" t="s">
        <v>303</v>
      </c>
      <c r="C17065" s="22" t="s">
        <v>7</v>
      </c>
      <c r="D17065" s="22" t="s">
        <v>7</v>
      </c>
      <c r="E17065" s="22" t="s">
        <v>34</v>
      </c>
      <c r="F17065" s="22" t="s">
        <v>58</v>
      </c>
      <c r="G17065" s="1">
        <v>3379.17</v>
      </c>
    </row>
    <row r="17066" spans="2:7">
      <c r="B17066" s="22" t="s">
        <v>303</v>
      </c>
      <c r="C17066" s="22" t="s">
        <v>7</v>
      </c>
      <c r="D17066" s="22" t="s">
        <v>7</v>
      </c>
      <c r="E17066" s="22" t="s">
        <v>59</v>
      </c>
      <c r="F17066" s="22" t="s">
        <v>55</v>
      </c>
      <c r="G17066" s="1">
        <v>9132.6</v>
      </c>
    </row>
    <row r="17067" spans="2:7">
      <c r="B17067" s="22" t="s">
        <v>304</v>
      </c>
      <c r="C17067" s="22" t="s">
        <v>7</v>
      </c>
      <c r="D17067" s="22" t="s">
        <v>5</v>
      </c>
      <c r="E17067" s="22" t="s">
        <v>5</v>
      </c>
      <c r="F17067" s="22" t="s">
        <v>6</v>
      </c>
      <c r="G17067" s="1">
        <v>181842.93</v>
      </c>
    </row>
    <row r="17068" spans="2:7">
      <c r="B17068" s="22" t="s">
        <v>304</v>
      </c>
      <c r="C17068" s="22" t="s">
        <v>7</v>
      </c>
      <c r="D17068" s="22" t="s">
        <v>5</v>
      </c>
      <c r="E17068" s="22" t="s">
        <v>7</v>
      </c>
      <c r="F17068" s="22" t="s">
        <v>6</v>
      </c>
      <c r="G17068" s="1">
        <v>-239909.68</v>
      </c>
    </row>
    <row r="17069" spans="2:7">
      <c r="B17069" s="22" t="s">
        <v>304</v>
      </c>
      <c r="C17069" s="22" t="s">
        <v>7</v>
      </c>
      <c r="D17069" s="22" t="s">
        <v>5</v>
      </c>
      <c r="E17069" s="22" t="s">
        <v>8</v>
      </c>
      <c r="F17069" s="22" t="s">
        <v>9</v>
      </c>
      <c r="G17069" s="1">
        <v>3014992.73</v>
      </c>
    </row>
    <row r="17070" spans="2:7">
      <c r="B17070" s="22" t="s">
        <v>304</v>
      </c>
      <c r="C17070" s="22" t="s">
        <v>7</v>
      </c>
      <c r="D17070" s="22" t="s">
        <v>5</v>
      </c>
      <c r="E17070" s="22" t="s">
        <v>8</v>
      </c>
      <c r="F17070" s="22" t="s">
        <v>10</v>
      </c>
      <c r="G17070" s="1">
        <v>40997.94</v>
      </c>
    </row>
    <row r="17071" spans="2:7">
      <c r="B17071" s="22" t="s">
        <v>304</v>
      </c>
      <c r="C17071" s="22" t="s">
        <v>7</v>
      </c>
      <c r="D17071" s="22" t="s">
        <v>5</v>
      </c>
      <c r="E17071" s="22" t="s">
        <v>8</v>
      </c>
      <c r="F17071" s="22" t="s">
        <v>11</v>
      </c>
      <c r="G17071" s="1">
        <v>2710.54</v>
      </c>
    </row>
    <row r="17072" spans="2:7">
      <c r="B17072" s="22" t="s">
        <v>304</v>
      </c>
      <c r="C17072" s="22" t="s">
        <v>7</v>
      </c>
      <c r="D17072" s="22" t="s">
        <v>5</v>
      </c>
      <c r="E17072" s="22" t="s">
        <v>8</v>
      </c>
      <c r="F17072" s="22" t="s">
        <v>12</v>
      </c>
      <c r="G17072" s="1">
        <v>48814.93</v>
      </c>
    </row>
    <row r="17073" spans="2:7">
      <c r="B17073" s="22" t="s">
        <v>304</v>
      </c>
      <c r="C17073" s="22" t="s">
        <v>7</v>
      </c>
      <c r="D17073" s="22" t="s">
        <v>5</v>
      </c>
      <c r="E17073" s="22" t="s">
        <v>8</v>
      </c>
      <c r="F17073" s="22" t="s">
        <v>13</v>
      </c>
      <c r="G17073" s="1">
        <v>12583.86</v>
      </c>
    </row>
    <row r="17074" spans="2:7">
      <c r="B17074" s="22" t="s">
        <v>304</v>
      </c>
      <c r="C17074" s="22" t="s">
        <v>7</v>
      </c>
      <c r="D17074" s="22" t="s">
        <v>5</v>
      </c>
      <c r="E17074" s="22" t="s">
        <v>8</v>
      </c>
      <c r="F17074" s="22" t="s">
        <v>70</v>
      </c>
      <c r="G17074" s="1">
        <v>31515</v>
      </c>
    </row>
    <row r="17075" spans="2:7">
      <c r="B17075" s="22" t="s">
        <v>304</v>
      </c>
      <c r="C17075" s="22" t="s">
        <v>7</v>
      </c>
      <c r="D17075" s="22" t="s">
        <v>5</v>
      </c>
      <c r="E17075" s="22" t="s">
        <v>14</v>
      </c>
      <c r="F17075" s="22" t="s">
        <v>9</v>
      </c>
      <c r="G17075" s="1">
        <v>1136747.6100000001</v>
      </c>
    </row>
    <row r="17076" spans="2:7">
      <c r="B17076" s="22" t="s">
        <v>304</v>
      </c>
      <c r="C17076" s="22" t="s">
        <v>7</v>
      </c>
      <c r="D17076" s="22" t="s">
        <v>5</v>
      </c>
      <c r="E17076" s="22" t="s">
        <v>14</v>
      </c>
      <c r="F17076" s="22" t="s">
        <v>10</v>
      </c>
      <c r="G17076" s="1">
        <v>35301.9</v>
      </c>
    </row>
    <row r="17077" spans="2:7">
      <c r="B17077" s="22" t="s">
        <v>304</v>
      </c>
      <c r="C17077" s="22" t="s">
        <v>7</v>
      </c>
      <c r="D17077" s="22" t="s">
        <v>5</v>
      </c>
      <c r="E17077" s="22" t="s">
        <v>14</v>
      </c>
      <c r="F17077" s="22" t="s">
        <v>11</v>
      </c>
      <c r="G17077" s="1">
        <v>22396.97</v>
      </c>
    </row>
    <row r="17078" spans="2:7">
      <c r="B17078" s="22" t="s">
        <v>304</v>
      </c>
      <c r="C17078" s="22" t="s">
        <v>7</v>
      </c>
      <c r="D17078" s="22" t="s">
        <v>5</v>
      </c>
      <c r="E17078" s="22" t="s">
        <v>14</v>
      </c>
      <c r="F17078" s="22" t="s">
        <v>13</v>
      </c>
      <c r="G17078" s="1">
        <v>12577.48</v>
      </c>
    </row>
    <row r="17079" spans="2:7">
      <c r="B17079" s="22" t="s">
        <v>304</v>
      </c>
      <c r="C17079" s="22" t="s">
        <v>7</v>
      </c>
      <c r="D17079" s="22" t="s">
        <v>5</v>
      </c>
      <c r="E17079" s="22" t="s">
        <v>15</v>
      </c>
      <c r="F17079" s="22" t="s">
        <v>17</v>
      </c>
      <c r="G17079" s="1">
        <v>234013.21</v>
      </c>
    </row>
    <row r="17080" spans="2:7">
      <c r="B17080" s="22" t="s">
        <v>304</v>
      </c>
      <c r="C17080" s="22" t="s">
        <v>7</v>
      </c>
      <c r="D17080" s="22" t="s">
        <v>5</v>
      </c>
      <c r="E17080" s="22" t="s">
        <v>15</v>
      </c>
      <c r="F17080" s="22" t="s">
        <v>18</v>
      </c>
      <c r="G17080" s="1">
        <v>94713.919999999998</v>
      </c>
    </row>
    <row r="17081" spans="2:7">
      <c r="B17081" s="22" t="s">
        <v>304</v>
      </c>
      <c r="C17081" s="22" t="s">
        <v>7</v>
      </c>
      <c r="D17081" s="22" t="s">
        <v>5</v>
      </c>
      <c r="E17081" s="22" t="s">
        <v>15</v>
      </c>
      <c r="F17081" s="22" t="s">
        <v>19</v>
      </c>
      <c r="G17081" s="1">
        <v>555083.56999999995</v>
      </c>
    </row>
    <row r="17082" spans="2:7">
      <c r="B17082" s="22" t="s">
        <v>304</v>
      </c>
      <c r="C17082" s="22" t="s">
        <v>7</v>
      </c>
      <c r="D17082" s="22" t="s">
        <v>5</v>
      </c>
      <c r="E17082" s="22" t="s">
        <v>15</v>
      </c>
      <c r="F17082" s="22" t="s">
        <v>20</v>
      </c>
      <c r="G17082" s="1">
        <v>84624.81</v>
      </c>
    </row>
    <row r="17083" spans="2:7">
      <c r="B17083" s="22" t="s">
        <v>304</v>
      </c>
      <c r="C17083" s="22" t="s">
        <v>7</v>
      </c>
      <c r="D17083" s="22" t="s">
        <v>5</v>
      </c>
      <c r="E17083" s="22" t="s">
        <v>15</v>
      </c>
      <c r="F17083" s="22" t="s">
        <v>23</v>
      </c>
      <c r="G17083" s="1">
        <v>9452.1</v>
      </c>
    </row>
    <row r="17084" spans="2:7">
      <c r="B17084" s="22" t="s">
        <v>304</v>
      </c>
      <c r="C17084" s="22" t="s">
        <v>7</v>
      </c>
      <c r="D17084" s="22" t="s">
        <v>5</v>
      </c>
      <c r="E17084" s="22" t="s">
        <v>15</v>
      </c>
      <c r="F17084" s="22" t="s">
        <v>24</v>
      </c>
      <c r="G17084" s="1">
        <v>17568.009999999998</v>
      </c>
    </row>
    <row r="17085" spans="2:7">
      <c r="B17085" s="22" t="s">
        <v>304</v>
      </c>
      <c r="C17085" s="22" t="s">
        <v>7</v>
      </c>
      <c r="D17085" s="22" t="s">
        <v>5</v>
      </c>
      <c r="E17085" s="22" t="s">
        <v>15</v>
      </c>
      <c r="F17085" s="22" t="s">
        <v>25</v>
      </c>
      <c r="G17085" s="1">
        <v>406383.28</v>
      </c>
    </row>
    <row r="17086" spans="2:7">
      <c r="B17086" s="22" t="s">
        <v>304</v>
      </c>
      <c r="C17086" s="22" t="s">
        <v>7</v>
      </c>
      <c r="D17086" s="22" t="s">
        <v>5</v>
      </c>
      <c r="E17086" s="22" t="s">
        <v>15</v>
      </c>
      <c r="F17086" s="22" t="s">
        <v>26</v>
      </c>
      <c r="G17086" s="1">
        <v>370197.06</v>
      </c>
    </row>
    <row r="17087" spans="2:7">
      <c r="B17087" s="22" t="s">
        <v>304</v>
      </c>
      <c r="C17087" s="22" t="s">
        <v>7</v>
      </c>
      <c r="D17087" s="22" t="s">
        <v>5</v>
      </c>
      <c r="E17087" s="22" t="s">
        <v>15</v>
      </c>
      <c r="F17087" s="22" t="s">
        <v>27</v>
      </c>
      <c r="G17087" s="1">
        <v>590.58000000000004</v>
      </c>
    </row>
    <row r="17088" spans="2:7">
      <c r="B17088" s="22" t="s">
        <v>304</v>
      </c>
      <c r="C17088" s="22" t="s">
        <v>7</v>
      </c>
      <c r="D17088" s="22" t="s">
        <v>5</v>
      </c>
      <c r="E17088" s="22" t="s">
        <v>15</v>
      </c>
      <c r="F17088" s="22" t="s">
        <v>72</v>
      </c>
      <c r="G17088" s="1">
        <v>1730.46</v>
      </c>
    </row>
    <row r="17089" spans="2:7">
      <c r="B17089" s="22" t="s">
        <v>304</v>
      </c>
      <c r="C17089" s="22" t="s">
        <v>7</v>
      </c>
      <c r="D17089" s="22" t="s">
        <v>5</v>
      </c>
      <c r="E17089" s="22" t="s">
        <v>28</v>
      </c>
      <c r="F17089" s="22" t="s">
        <v>29</v>
      </c>
      <c r="G17089" s="1">
        <v>252850.34</v>
      </c>
    </row>
    <row r="17090" spans="2:7">
      <c r="B17090" s="22" t="s">
        <v>304</v>
      </c>
      <c r="C17090" s="22" t="s">
        <v>7</v>
      </c>
      <c r="D17090" s="22" t="s">
        <v>5</v>
      </c>
      <c r="E17090" s="22" t="s">
        <v>28</v>
      </c>
      <c r="F17090" s="22" t="s">
        <v>30</v>
      </c>
      <c r="G17090" s="1">
        <v>40337.29</v>
      </c>
    </row>
    <row r="17091" spans="2:7">
      <c r="B17091" s="22" t="s">
        <v>304</v>
      </c>
      <c r="C17091" s="22" t="s">
        <v>7</v>
      </c>
      <c r="D17091" s="22" t="s">
        <v>5</v>
      </c>
      <c r="E17091" s="22" t="s">
        <v>28</v>
      </c>
      <c r="F17091" s="22" t="s">
        <v>31</v>
      </c>
      <c r="G17091" s="1">
        <v>139827.84</v>
      </c>
    </row>
    <row r="17092" spans="2:7">
      <c r="B17092" s="22" t="s">
        <v>304</v>
      </c>
      <c r="C17092" s="22" t="s">
        <v>7</v>
      </c>
      <c r="D17092" s="22" t="s">
        <v>5</v>
      </c>
      <c r="E17092" s="22" t="s">
        <v>28</v>
      </c>
      <c r="F17092" s="22" t="s">
        <v>33</v>
      </c>
      <c r="G17092" s="1">
        <v>66521.94</v>
      </c>
    </row>
    <row r="17093" spans="2:7">
      <c r="B17093" s="22" t="s">
        <v>304</v>
      </c>
      <c r="C17093" s="22" t="s">
        <v>7</v>
      </c>
      <c r="D17093" s="22" t="s">
        <v>5</v>
      </c>
      <c r="E17093" s="22" t="s">
        <v>34</v>
      </c>
      <c r="F17093" s="22" t="s">
        <v>35</v>
      </c>
      <c r="G17093" s="1">
        <v>196</v>
      </c>
    </row>
    <row r="17094" spans="2:7">
      <c r="B17094" s="22" t="s">
        <v>304</v>
      </c>
      <c r="C17094" s="22" t="s">
        <v>7</v>
      </c>
      <c r="D17094" s="22" t="s">
        <v>5</v>
      </c>
      <c r="E17094" s="22" t="s">
        <v>34</v>
      </c>
      <c r="F17094" s="22" t="s">
        <v>36</v>
      </c>
      <c r="G17094" s="1">
        <v>6021.11</v>
      </c>
    </row>
    <row r="17095" spans="2:7">
      <c r="B17095" s="22" t="s">
        <v>304</v>
      </c>
      <c r="C17095" s="22" t="s">
        <v>7</v>
      </c>
      <c r="D17095" s="22" t="s">
        <v>5</v>
      </c>
      <c r="E17095" s="22" t="s">
        <v>34</v>
      </c>
      <c r="F17095" s="22" t="s">
        <v>37</v>
      </c>
      <c r="G17095" s="1">
        <v>10225.18</v>
      </c>
    </row>
    <row r="17096" spans="2:7">
      <c r="B17096" s="22" t="s">
        <v>304</v>
      </c>
      <c r="C17096" s="22" t="s">
        <v>7</v>
      </c>
      <c r="D17096" s="22" t="s">
        <v>5</v>
      </c>
      <c r="E17096" s="22" t="s">
        <v>34</v>
      </c>
      <c r="F17096" s="22" t="s">
        <v>38</v>
      </c>
      <c r="G17096" s="1">
        <v>42264.5</v>
      </c>
    </row>
    <row r="17097" spans="2:7">
      <c r="B17097" s="22" t="s">
        <v>304</v>
      </c>
      <c r="C17097" s="22" t="s">
        <v>7</v>
      </c>
      <c r="D17097" s="22" t="s">
        <v>5</v>
      </c>
      <c r="E17097" s="22" t="s">
        <v>34</v>
      </c>
      <c r="F17097" s="22" t="s">
        <v>39</v>
      </c>
      <c r="G17097" s="1">
        <v>167720.6</v>
      </c>
    </row>
    <row r="17098" spans="2:7">
      <c r="B17098" s="22" t="s">
        <v>304</v>
      </c>
      <c r="C17098" s="22" t="s">
        <v>7</v>
      </c>
      <c r="D17098" s="22" t="s">
        <v>5</v>
      </c>
      <c r="E17098" s="22" t="s">
        <v>34</v>
      </c>
      <c r="F17098" s="22" t="s">
        <v>40</v>
      </c>
      <c r="G17098" s="1">
        <v>66695.08</v>
      </c>
    </row>
    <row r="17099" spans="2:7">
      <c r="B17099" s="22" t="s">
        <v>304</v>
      </c>
      <c r="C17099" s="22" t="s">
        <v>7</v>
      </c>
      <c r="D17099" s="22" t="s">
        <v>5</v>
      </c>
      <c r="E17099" s="22" t="s">
        <v>34</v>
      </c>
      <c r="F17099" s="22" t="s">
        <v>41</v>
      </c>
      <c r="G17099" s="1">
        <v>22083.63</v>
      </c>
    </row>
    <row r="17100" spans="2:7">
      <c r="B17100" s="22" t="s">
        <v>304</v>
      </c>
      <c r="C17100" s="22" t="s">
        <v>7</v>
      </c>
      <c r="D17100" s="22" t="s">
        <v>5</v>
      </c>
      <c r="E17100" s="22" t="s">
        <v>34</v>
      </c>
      <c r="F17100" s="22" t="s">
        <v>42</v>
      </c>
      <c r="G17100" s="1">
        <v>132053.45000000001</v>
      </c>
    </row>
    <row r="17101" spans="2:7">
      <c r="B17101" s="22" t="s">
        <v>304</v>
      </c>
      <c r="C17101" s="22" t="s">
        <v>7</v>
      </c>
      <c r="D17101" s="22" t="s">
        <v>5</v>
      </c>
      <c r="E17101" s="22" t="s">
        <v>34</v>
      </c>
      <c r="F17101" s="22" t="s">
        <v>43</v>
      </c>
      <c r="G17101" s="1">
        <v>22987.14</v>
      </c>
    </row>
    <row r="17102" spans="2:7">
      <c r="B17102" s="22" t="s">
        <v>304</v>
      </c>
      <c r="C17102" s="22" t="s">
        <v>7</v>
      </c>
      <c r="D17102" s="22" t="s">
        <v>5</v>
      </c>
      <c r="E17102" s="22" t="s">
        <v>34</v>
      </c>
      <c r="F17102" s="22" t="s">
        <v>45</v>
      </c>
      <c r="G17102" s="1">
        <v>22425.43</v>
      </c>
    </row>
    <row r="17103" spans="2:7">
      <c r="B17103" s="22" t="s">
        <v>304</v>
      </c>
      <c r="C17103" s="22" t="s">
        <v>7</v>
      </c>
      <c r="D17103" s="22" t="s">
        <v>5</v>
      </c>
      <c r="E17103" s="22" t="s">
        <v>34</v>
      </c>
      <c r="F17103" s="22" t="s">
        <v>75</v>
      </c>
      <c r="G17103" s="1">
        <v>1835.55</v>
      </c>
    </row>
    <row r="17104" spans="2:7">
      <c r="B17104" s="22" t="s">
        <v>304</v>
      </c>
      <c r="C17104" s="22" t="s">
        <v>7</v>
      </c>
      <c r="D17104" s="22" t="s">
        <v>5</v>
      </c>
      <c r="E17104" s="22" t="s">
        <v>34</v>
      </c>
      <c r="F17104" s="22" t="s">
        <v>49</v>
      </c>
      <c r="G17104" s="1">
        <v>90156</v>
      </c>
    </row>
    <row r="17105" spans="2:7">
      <c r="B17105" s="22" t="s">
        <v>304</v>
      </c>
      <c r="C17105" s="22" t="s">
        <v>7</v>
      </c>
      <c r="D17105" s="22" t="s">
        <v>5</v>
      </c>
      <c r="E17105" s="22" t="s">
        <v>34</v>
      </c>
      <c r="F17105" s="22" t="s">
        <v>50</v>
      </c>
      <c r="G17105" s="1">
        <v>25528.92</v>
      </c>
    </row>
    <row r="17106" spans="2:7">
      <c r="B17106" s="22" t="s">
        <v>304</v>
      </c>
      <c r="C17106" s="22" t="s">
        <v>7</v>
      </c>
      <c r="D17106" s="22" t="s">
        <v>5</v>
      </c>
      <c r="E17106" s="22" t="s">
        <v>34</v>
      </c>
      <c r="F17106" s="22" t="s">
        <v>51</v>
      </c>
      <c r="G17106" s="1">
        <v>3723.31</v>
      </c>
    </row>
    <row r="17107" spans="2:7">
      <c r="B17107" s="22" t="s">
        <v>304</v>
      </c>
      <c r="C17107" s="22" t="s">
        <v>7</v>
      </c>
      <c r="D17107" s="22" t="s">
        <v>5</v>
      </c>
      <c r="E17107" s="22" t="s">
        <v>34</v>
      </c>
      <c r="F17107" s="22" t="s">
        <v>53</v>
      </c>
      <c r="G17107" s="1">
        <v>93375.11</v>
      </c>
    </row>
    <row r="17108" spans="2:7">
      <c r="B17108" s="22" t="s">
        <v>304</v>
      </c>
      <c r="C17108" s="22" t="s">
        <v>7</v>
      </c>
      <c r="D17108" s="22" t="s">
        <v>5</v>
      </c>
      <c r="E17108" s="22" t="s">
        <v>34</v>
      </c>
      <c r="F17108" s="22" t="s">
        <v>54</v>
      </c>
      <c r="G17108" s="1">
        <v>292883.38</v>
      </c>
    </row>
    <row r="17109" spans="2:7">
      <c r="B17109" s="22" t="s">
        <v>304</v>
      </c>
      <c r="C17109" s="22" t="s">
        <v>7</v>
      </c>
      <c r="D17109" s="22" t="s">
        <v>5</v>
      </c>
      <c r="E17109" s="22" t="s">
        <v>34</v>
      </c>
      <c r="F17109" s="22" t="s">
        <v>55</v>
      </c>
      <c r="G17109" s="1">
        <v>4099.16</v>
      </c>
    </row>
    <row r="17110" spans="2:7">
      <c r="B17110" s="22" t="s">
        <v>304</v>
      </c>
      <c r="C17110" s="22" t="s">
        <v>7</v>
      </c>
      <c r="D17110" s="22" t="s">
        <v>5</v>
      </c>
      <c r="E17110" s="22" t="s">
        <v>34</v>
      </c>
      <c r="F17110" s="22" t="s">
        <v>56</v>
      </c>
      <c r="G17110" s="1">
        <v>153293.5</v>
      </c>
    </row>
    <row r="17111" spans="2:7">
      <c r="B17111" s="22" t="s">
        <v>304</v>
      </c>
      <c r="C17111" s="22" t="s">
        <v>7</v>
      </c>
      <c r="D17111" s="22" t="s">
        <v>5</v>
      </c>
      <c r="E17111" s="22" t="s">
        <v>34</v>
      </c>
      <c r="F17111" s="22" t="s">
        <v>57</v>
      </c>
      <c r="G17111" s="1">
        <v>110653.57</v>
      </c>
    </row>
    <row r="17112" spans="2:7">
      <c r="B17112" s="22" t="s">
        <v>304</v>
      </c>
      <c r="C17112" s="22" t="s">
        <v>7</v>
      </c>
      <c r="D17112" s="22" t="s">
        <v>5</v>
      </c>
      <c r="E17112" s="22" t="s">
        <v>34</v>
      </c>
      <c r="F17112" s="22" t="s">
        <v>91</v>
      </c>
      <c r="G17112" s="1">
        <v>1958.3</v>
      </c>
    </row>
    <row r="17113" spans="2:7">
      <c r="B17113" s="22" t="s">
        <v>304</v>
      </c>
      <c r="C17113" s="22" t="s">
        <v>7</v>
      </c>
      <c r="D17113" s="22" t="s">
        <v>5</v>
      </c>
      <c r="E17113" s="22" t="s">
        <v>34</v>
      </c>
      <c r="F17113" s="22" t="s">
        <v>100</v>
      </c>
      <c r="G17113" s="1">
        <v>69941.84</v>
      </c>
    </row>
    <row r="17114" spans="2:7">
      <c r="B17114" s="22" t="s">
        <v>304</v>
      </c>
      <c r="C17114" s="22" t="s">
        <v>7</v>
      </c>
      <c r="D17114" s="22" t="s">
        <v>5</v>
      </c>
      <c r="E17114" s="22" t="s">
        <v>34</v>
      </c>
      <c r="F17114" s="22" t="s">
        <v>58</v>
      </c>
      <c r="G17114" s="1">
        <v>9619.7000000000007</v>
      </c>
    </row>
    <row r="17115" spans="2:7">
      <c r="B17115" s="22" t="s">
        <v>304</v>
      </c>
      <c r="C17115" s="22" t="s">
        <v>7</v>
      </c>
      <c r="D17115" s="22" t="s">
        <v>5</v>
      </c>
      <c r="E17115" s="22" t="s">
        <v>59</v>
      </c>
      <c r="F17115" s="22" t="s">
        <v>55</v>
      </c>
      <c r="G17115" s="1">
        <v>3969.48</v>
      </c>
    </row>
    <row r="17116" spans="2:7">
      <c r="B17116" s="22" t="s">
        <v>304</v>
      </c>
      <c r="C17116" s="22" t="s">
        <v>7</v>
      </c>
      <c r="D17116" s="22" t="s">
        <v>5</v>
      </c>
      <c r="E17116" s="22" t="s">
        <v>60</v>
      </c>
      <c r="F17116" s="22" t="s">
        <v>78</v>
      </c>
      <c r="G17116" s="1">
        <v>11651.14</v>
      </c>
    </row>
    <row r="17117" spans="2:7">
      <c r="B17117" s="22" t="s">
        <v>304</v>
      </c>
      <c r="C17117" s="22" t="s">
        <v>7</v>
      </c>
      <c r="D17117" s="22" t="s">
        <v>5</v>
      </c>
      <c r="E17117" s="22" t="s">
        <v>60</v>
      </c>
      <c r="F17117" s="22" t="s">
        <v>79</v>
      </c>
      <c r="G17117" s="1">
        <v>33067.07</v>
      </c>
    </row>
    <row r="17118" spans="2:7">
      <c r="B17118" s="22" t="s">
        <v>304</v>
      </c>
      <c r="C17118" s="22" t="s">
        <v>7</v>
      </c>
      <c r="D17118" s="22" t="s">
        <v>5</v>
      </c>
      <c r="E17118" s="22" t="s">
        <v>60</v>
      </c>
      <c r="F17118" s="22" t="s">
        <v>80</v>
      </c>
      <c r="G17118" s="1">
        <v>2611.86</v>
      </c>
    </row>
    <row r="17119" spans="2:7">
      <c r="B17119" s="22" t="s">
        <v>304</v>
      </c>
      <c r="C17119" s="22" t="s">
        <v>7</v>
      </c>
      <c r="D17119" s="22" t="s">
        <v>5</v>
      </c>
      <c r="E17119" s="22" t="s">
        <v>60</v>
      </c>
      <c r="F17119" s="22" t="s">
        <v>62</v>
      </c>
      <c r="G17119" s="1">
        <v>67810.649999999994</v>
      </c>
    </row>
    <row r="17120" spans="2:7">
      <c r="B17120" s="22" t="s">
        <v>304</v>
      </c>
      <c r="C17120" s="22" t="s">
        <v>7</v>
      </c>
      <c r="D17120" s="22" t="s">
        <v>7</v>
      </c>
      <c r="E17120" s="22" t="s">
        <v>5</v>
      </c>
      <c r="F17120" s="22" t="s">
        <v>6</v>
      </c>
      <c r="G17120" s="1">
        <v>58066.75</v>
      </c>
    </row>
    <row r="17121" spans="2:7">
      <c r="B17121" s="22" t="s">
        <v>304</v>
      </c>
      <c r="C17121" s="22" t="s">
        <v>7</v>
      </c>
      <c r="D17121" s="22" t="s">
        <v>7</v>
      </c>
      <c r="E17121" s="22" t="s">
        <v>8</v>
      </c>
      <c r="F17121" s="22" t="s">
        <v>9</v>
      </c>
      <c r="G17121" s="1">
        <v>112579.48</v>
      </c>
    </row>
    <row r="17122" spans="2:7">
      <c r="B17122" s="22" t="s">
        <v>304</v>
      </c>
      <c r="C17122" s="22" t="s">
        <v>7</v>
      </c>
      <c r="D17122" s="22" t="s">
        <v>7</v>
      </c>
      <c r="E17122" s="22" t="s">
        <v>8</v>
      </c>
      <c r="F17122" s="22" t="s">
        <v>10</v>
      </c>
      <c r="G17122" s="1">
        <v>1218.29</v>
      </c>
    </row>
    <row r="17123" spans="2:7">
      <c r="B17123" s="22" t="s">
        <v>304</v>
      </c>
      <c r="C17123" s="22" t="s">
        <v>7</v>
      </c>
      <c r="D17123" s="22" t="s">
        <v>7</v>
      </c>
      <c r="E17123" s="22" t="s">
        <v>8</v>
      </c>
      <c r="F17123" s="22" t="s">
        <v>11</v>
      </c>
      <c r="G17123" s="1">
        <v>947.31</v>
      </c>
    </row>
    <row r="17124" spans="2:7">
      <c r="B17124" s="22" t="s">
        <v>304</v>
      </c>
      <c r="C17124" s="22" t="s">
        <v>7</v>
      </c>
      <c r="D17124" s="22" t="s">
        <v>7</v>
      </c>
      <c r="E17124" s="22" t="s">
        <v>8</v>
      </c>
      <c r="F17124" s="22" t="s">
        <v>12</v>
      </c>
      <c r="G17124" s="1">
        <v>50935.24</v>
      </c>
    </row>
    <row r="17125" spans="2:7">
      <c r="B17125" s="22" t="s">
        <v>304</v>
      </c>
      <c r="C17125" s="22" t="s">
        <v>7</v>
      </c>
      <c r="D17125" s="22" t="s">
        <v>7</v>
      </c>
      <c r="E17125" s="22" t="s">
        <v>8</v>
      </c>
      <c r="F17125" s="22" t="s">
        <v>13</v>
      </c>
      <c r="G17125" s="1">
        <v>18893.580000000002</v>
      </c>
    </row>
    <row r="17126" spans="2:7">
      <c r="B17126" s="22" t="s">
        <v>304</v>
      </c>
      <c r="C17126" s="22" t="s">
        <v>7</v>
      </c>
      <c r="D17126" s="22" t="s">
        <v>7</v>
      </c>
      <c r="E17126" s="22" t="s">
        <v>14</v>
      </c>
      <c r="F17126" s="22" t="s">
        <v>9</v>
      </c>
      <c r="G17126" s="1">
        <v>464224.28</v>
      </c>
    </row>
    <row r="17127" spans="2:7">
      <c r="B17127" s="22" t="s">
        <v>304</v>
      </c>
      <c r="C17127" s="22" t="s">
        <v>7</v>
      </c>
      <c r="D17127" s="22" t="s">
        <v>7</v>
      </c>
      <c r="E17127" s="22" t="s">
        <v>14</v>
      </c>
      <c r="F17127" s="22" t="s">
        <v>10</v>
      </c>
      <c r="G17127" s="1">
        <v>5706.05</v>
      </c>
    </row>
    <row r="17128" spans="2:7">
      <c r="B17128" s="22" t="s">
        <v>304</v>
      </c>
      <c r="C17128" s="22" t="s">
        <v>7</v>
      </c>
      <c r="D17128" s="22" t="s">
        <v>7</v>
      </c>
      <c r="E17128" s="22" t="s">
        <v>14</v>
      </c>
      <c r="F17128" s="22" t="s">
        <v>11</v>
      </c>
      <c r="G17128" s="1">
        <v>55102.52</v>
      </c>
    </row>
    <row r="17129" spans="2:7">
      <c r="B17129" s="22" t="s">
        <v>304</v>
      </c>
      <c r="C17129" s="22" t="s">
        <v>7</v>
      </c>
      <c r="D17129" s="22" t="s">
        <v>7</v>
      </c>
      <c r="E17129" s="22" t="s">
        <v>14</v>
      </c>
      <c r="F17129" s="22" t="s">
        <v>12</v>
      </c>
      <c r="G17129" s="1">
        <v>2513.36</v>
      </c>
    </row>
    <row r="17130" spans="2:7">
      <c r="B17130" s="22" t="s">
        <v>304</v>
      </c>
      <c r="C17130" s="22" t="s">
        <v>7</v>
      </c>
      <c r="D17130" s="22" t="s">
        <v>7</v>
      </c>
      <c r="E17130" s="22" t="s">
        <v>14</v>
      </c>
      <c r="F17130" s="22" t="s">
        <v>13</v>
      </c>
      <c r="G17130" s="1">
        <v>6529.44</v>
      </c>
    </row>
    <row r="17131" spans="2:7">
      <c r="B17131" s="22" t="s">
        <v>304</v>
      </c>
      <c r="C17131" s="22" t="s">
        <v>7</v>
      </c>
      <c r="D17131" s="22" t="s">
        <v>7</v>
      </c>
      <c r="E17131" s="22" t="s">
        <v>15</v>
      </c>
      <c r="F17131" s="22" t="s">
        <v>17</v>
      </c>
      <c r="G17131" s="1">
        <v>13250.11</v>
      </c>
    </row>
    <row r="17132" spans="2:7">
      <c r="B17132" s="22" t="s">
        <v>304</v>
      </c>
      <c r="C17132" s="22" t="s">
        <v>7</v>
      </c>
      <c r="D17132" s="22" t="s">
        <v>7</v>
      </c>
      <c r="E17132" s="22" t="s">
        <v>15</v>
      </c>
      <c r="F17132" s="22" t="s">
        <v>18</v>
      </c>
      <c r="G17132" s="1">
        <v>34776.699999999997</v>
      </c>
    </row>
    <row r="17133" spans="2:7">
      <c r="B17133" s="22" t="s">
        <v>304</v>
      </c>
      <c r="C17133" s="22" t="s">
        <v>7</v>
      </c>
      <c r="D17133" s="22" t="s">
        <v>7</v>
      </c>
      <c r="E17133" s="22" t="s">
        <v>15</v>
      </c>
      <c r="F17133" s="22" t="s">
        <v>19</v>
      </c>
      <c r="G17133" s="1">
        <v>52402.32</v>
      </c>
    </row>
    <row r="17134" spans="2:7">
      <c r="B17134" s="22" t="s">
        <v>304</v>
      </c>
      <c r="C17134" s="22" t="s">
        <v>7</v>
      </c>
      <c r="D17134" s="22" t="s">
        <v>7</v>
      </c>
      <c r="E17134" s="22" t="s">
        <v>15</v>
      </c>
      <c r="F17134" s="22" t="s">
        <v>20</v>
      </c>
      <c r="G17134" s="1">
        <v>26073.34</v>
      </c>
    </row>
    <row r="17135" spans="2:7">
      <c r="B17135" s="22" t="s">
        <v>304</v>
      </c>
      <c r="C17135" s="22" t="s">
        <v>7</v>
      </c>
      <c r="D17135" s="22" t="s">
        <v>7</v>
      </c>
      <c r="E17135" s="22" t="s">
        <v>15</v>
      </c>
      <c r="F17135" s="22" t="s">
        <v>23</v>
      </c>
      <c r="G17135" s="1">
        <v>291.23</v>
      </c>
    </row>
    <row r="17136" spans="2:7">
      <c r="B17136" s="22" t="s">
        <v>304</v>
      </c>
      <c r="C17136" s="22" t="s">
        <v>7</v>
      </c>
      <c r="D17136" s="22" t="s">
        <v>7</v>
      </c>
      <c r="E17136" s="22" t="s">
        <v>15</v>
      </c>
      <c r="F17136" s="22" t="s">
        <v>24</v>
      </c>
      <c r="G17136" s="1">
        <v>5826.51</v>
      </c>
    </row>
    <row r="17137" spans="2:7">
      <c r="B17137" s="22" t="s">
        <v>304</v>
      </c>
      <c r="C17137" s="22" t="s">
        <v>7</v>
      </c>
      <c r="D17137" s="22" t="s">
        <v>7</v>
      </c>
      <c r="E17137" s="22" t="s">
        <v>15</v>
      </c>
      <c r="F17137" s="22" t="s">
        <v>25</v>
      </c>
      <c r="G17137" s="1">
        <v>10804.09</v>
      </c>
    </row>
    <row r="17138" spans="2:7">
      <c r="B17138" s="22" t="s">
        <v>304</v>
      </c>
      <c r="C17138" s="22" t="s">
        <v>7</v>
      </c>
      <c r="D17138" s="22" t="s">
        <v>7</v>
      </c>
      <c r="E17138" s="22" t="s">
        <v>15</v>
      </c>
      <c r="F17138" s="22" t="s">
        <v>26</v>
      </c>
      <c r="G17138" s="1">
        <v>97985.73</v>
      </c>
    </row>
    <row r="17139" spans="2:7">
      <c r="B17139" s="22" t="s">
        <v>304</v>
      </c>
      <c r="C17139" s="22" t="s">
        <v>7</v>
      </c>
      <c r="D17139" s="22" t="s">
        <v>7</v>
      </c>
      <c r="E17139" s="22" t="s">
        <v>15</v>
      </c>
      <c r="F17139" s="22" t="s">
        <v>27</v>
      </c>
      <c r="G17139" s="1">
        <v>144.55000000000001</v>
      </c>
    </row>
    <row r="17140" spans="2:7">
      <c r="B17140" s="22" t="s">
        <v>304</v>
      </c>
      <c r="C17140" s="22" t="s">
        <v>7</v>
      </c>
      <c r="D17140" s="22" t="s">
        <v>7</v>
      </c>
      <c r="E17140" s="22" t="s">
        <v>15</v>
      </c>
      <c r="F17140" s="22" t="s">
        <v>72</v>
      </c>
      <c r="G17140" s="1">
        <v>617.44000000000005</v>
      </c>
    </row>
    <row r="17141" spans="2:7">
      <c r="B17141" s="22" t="s">
        <v>304</v>
      </c>
      <c r="C17141" s="22" t="s">
        <v>7</v>
      </c>
      <c r="D17141" s="22" t="s">
        <v>7</v>
      </c>
      <c r="E17141" s="22" t="s">
        <v>28</v>
      </c>
      <c r="F17141" s="22" t="s">
        <v>29</v>
      </c>
      <c r="G17141" s="1">
        <v>35735.46</v>
      </c>
    </row>
    <row r="17142" spans="2:7">
      <c r="B17142" s="22" t="s">
        <v>304</v>
      </c>
      <c r="C17142" s="22" t="s">
        <v>7</v>
      </c>
      <c r="D17142" s="22" t="s">
        <v>7</v>
      </c>
      <c r="E17142" s="22" t="s">
        <v>28</v>
      </c>
      <c r="F17142" s="22" t="s">
        <v>31</v>
      </c>
      <c r="G17142" s="1">
        <v>74.069999999999993</v>
      </c>
    </row>
    <row r="17143" spans="2:7">
      <c r="B17143" s="22" t="s">
        <v>304</v>
      </c>
      <c r="C17143" s="22" t="s">
        <v>7</v>
      </c>
      <c r="D17143" s="22" t="s">
        <v>7</v>
      </c>
      <c r="E17143" s="22" t="s">
        <v>28</v>
      </c>
      <c r="F17143" s="22" t="s">
        <v>32</v>
      </c>
      <c r="G17143" s="1">
        <v>1487.09</v>
      </c>
    </row>
    <row r="17144" spans="2:7">
      <c r="B17144" s="22" t="s">
        <v>304</v>
      </c>
      <c r="C17144" s="22" t="s">
        <v>7</v>
      </c>
      <c r="D17144" s="22" t="s">
        <v>7</v>
      </c>
      <c r="E17144" s="22" t="s">
        <v>28</v>
      </c>
      <c r="F17144" s="22" t="s">
        <v>33</v>
      </c>
      <c r="G17144" s="1">
        <v>468.79</v>
      </c>
    </row>
    <row r="17145" spans="2:7">
      <c r="B17145" s="22" t="s">
        <v>304</v>
      </c>
      <c r="C17145" s="22" t="s">
        <v>7</v>
      </c>
      <c r="D17145" s="22" t="s">
        <v>7</v>
      </c>
      <c r="E17145" s="22" t="s">
        <v>34</v>
      </c>
      <c r="F17145" s="22" t="s">
        <v>38</v>
      </c>
      <c r="G17145" s="1">
        <v>2528.9899999999998</v>
      </c>
    </row>
    <row r="17146" spans="2:7">
      <c r="B17146" s="22" t="s">
        <v>304</v>
      </c>
      <c r="C17146" s="22" t="s">
        <v>7</v>
      </c>
      <c r="D17146" s="22" t="s">
        <v>7</v>
      </c>
      <c r="E17146" s="22" t="s">
        <v>34</v>
      </c>
      <c r="F17146" s="22" t="s">
        <v>39</v>
      </c>
      <c r="G17146" s="1">
        <v>66373.119999999995</v>
      </c>
    </row>
    <row r="17147" spans="2:7">
      <c r="B17147" s="22" t="s">
        <v>304</v>
      </c>
      <c r="C17147" s="22" t="s">
        <v>7</v>
      </c>
      <c r="D17147" s="22" t="s">
        <v>7</v>
      </c>
      <c r="E17147" s="22" t="s">
        <v>34</v>
      </c>
      <c r="F17147" s="22" t="s">
        <v>42</v>
      </c>
      <c r="G17147" s="1">
        <v>12148.81</v>
      </c>
    </row>
    <row r="17148" spans="2:7">
      <c r="B17148" s="22" t="s">
        <v>304</v>
      </c>
      <c r="C17148" s="22" t="s">
        <v>7</v>
      </c>
      <c r="D17148" s="22" t="s">
        <v>7</v>
      </c>
      <c r="E17148" s="22" t="s">
        <v>34</v>
      </c>
      <c r="F17148" s="22" t="s">
        <v>66</v>
      </c>
      <c r="G17148" s="1">
        <v>41432.269999999997</v>
      </c>
    </row>
    <row r="17149" spans="2:7">
      <c r="B17149" s="22" t="s">
        <v>304</v>
      </c>
      <c r="C17149" s="22" t="s">
        <v>7</v>
      </c>
      <c r="D17149" s="22" t="s">
        <v>7</v>
      </c>
      <c r="E17149" s="22" t="s">
        <v>34</v>
      </c>
      <c r="F17149" s="22" t="s">
        <v>67</v>
      </c>
      <c r="G17149" s="1">
        <v>965.95</v>
      </c>
    </row>
    <row r="17150" spans="2:7">
      <c r="B17150" s="22" t="s">
        <v>304</v>
      </c>
      <c r="C17150" s="22" t="s">
        <v>7</v>
      </c>
      <c r="D17150" s="22" t="s">
        <v>7</v>
      </c>
      <c r="E17150" s="22" t="s">
        <v>34</v>
      </c>
      <c r="F17150" s="22" t="s">
        <v>85</v>
      </c>
      <c r="G17150" s="1">
        <v>1654.15</v>
      </c>
    </row>
    <row r="17151" spans="2:7">
      <c r="B17151" s="22" t="s">
        <v>304</v>
      </c>
      <c r="C17151" s="22" t="s">
        <v>7</v>
      </c>
      <c r="D17151" s="22" t="s">
        <v>7</v>
      </c>
      <c r="E17151" s="22" t="s">
        <v>34</v>
      </c>
      <c r="F17151" s="22" t="s">
        <v>50</v>
      </c>
      <c r="G17151" s="1">
        <v>751.36</v>
      </c>
    </row>
    <row r="17152" spans="2:7">
      <c r="B17152" s="22" t="s">
        <v>304</v>
      </c>
      <c r="C17152" s="22" t="s">
        <v>7</v>
      </c>
      <c r="D17152" s="22" t="s">
        <v>7</v>
      </c>
      <c r="E17152" s="22" t="s">
        <v>59</v>
      </c>
      <c r="F17152" s="22" t="s">
        <v>55</v>
      </c>
      <c r="G17152" s="1">
        <v>2127</v>
      </c>
    </row>
    <row r="17153" spans="2:7">
      <c r="B17153" s="22" t="s">
        <v>304</v>
      </c>
      <c r="C17153" s="22" t="s">
        <v>7</v>
      </c>
      <c r="D17153" s="22" t="s">
        <v>7</v>
      </c>
      <c r="E17153" s="22" t="s">
        <v>60</v>
      </c>
      <c r="F17153" s="22" t="s">
        <v>62</v>
      </c>
      <c r="G17153" s="1">
        <v>26328.01</v>
      </c>
    </row>
    <row r="17154" spans="2:7">
      <c r="B17154" s="22" t="s">
        <v>305</v>
      </c>
      <c r="C17154" s="22" t="s">
        <v>7</v>
      </c>
      <c r="D17154" s="22" t="s">
        <v>5</v>
      </c>
      <c r="E17154" s="22" t="s">
        <v>5</v>
      </c>
      <c r="F17154" s="22" t="s">
        <v>6</v>
      </c>
      <c r="G17154" s="1">
        <v>268775.09000000003</v>
      </c>
    </row>
    <row r="17155" spans="2:7">
      <c r="B17155" s="22" t="s">
        <v>305</v>
      </c>
      <c r="C17155" s="22" t="s">
        <v>7</v>
      </c>
      <c r="D17155" s="22" t="s">
        <v>5</v>
      </c>
      <c r="E17155" s="22" t="s">
        <v>7</v>
      </c>
      <c r="F17155" s="22" t="s">
        <v>6</v>
      </c>
      <c r="G17155" s="1">
        <v>-344013.37</v>
      </c>
    </row>
    <row r="17156" spans="2:7">
      <c r="B17156" s="22" t="s">
        <v>305</v>
      </c>
      <c r="C17156" s="22" t="s">
        <v>7</v>
      </c>
      <c r="D17156" s="22" t="s">
        <v>5</v>
      </c>
      <c r="E17156" s="22" t="s">
        <v>8</v>
      </c>
      <c r="F17156" s="22" t="s">
        <v>9</v>
      </c>
      <c r="G17156" s="1">
        <v>21843022.34</v>
      </c>
    </row>
    <row r="17157" spans="2:7">
      <c r="B17157" s="22" t="s">
        <v>305</v>
      </c>
      <c r="C17157" s="22" t="s">
        <v>7</v>
      </c>
      <c r="D17157" s="22" t="s">
        <v>5</v>
      </c>
      <c r="E17157" s="22" t="s">
        <v>8</v>
      </c>
      <c r="F17157" s="22" t="s">
        <v>10</v>
      </c>
      <c r="G17157" s="1">
        <v>41676.620000000003</v>
      </c>
    </row>
    <row r="17158" spans="2:7">
      <c r="B17158" s="22" t="s">
        <v>305</v>
      </c>
      <c r="C17158" s="22" t="s">
        <v>7</v>
      </c>
      <c r="D17158" s="22" t="s">
        <v>5</v>
      </c>
      <c r="E17158" s="22" t="s">
        <v>8</v>
      </c>
      <c r="F17158" s="22" t="s">
        <v>12</v>
      </c>
      <c r="G17158" s="1">
        <v>231012.25</v>
      </c>
    </row>
    <row r="17159" spans="2:7">
      <c r="B17159" s="22" t="s">
        <v>305</v>
      </c>
      <c r="C17159" s="22" t="s">
        <v>7</v>
      </c>
      <c r="D17159" s="22" t="s">
        <v>5</v>
      </c>
      <c r="E17159" s="22" t="s">
        <v>8</v>
      </c>
      <c r="F17159" s="22" t="s">
        <v>13</v>
      </c>
      <c r="G17159" s="1">
        <v>372277.05</v>
      </c>
    </row>
    <row r="17160" spans="2:7">
      <c r="B17160" s="22" t="s">
        <v>305</v>
      </c>
      <c r="C17160" s="22" t="s">
        <v>7</v>
      </c>
      <c r="D17160" s="22" t="s">
        <v>5</v>
      </c>
      <c r="E17160" s="22" t="s">
        <v>8</v>
      </c>
      <c r="F17160" s="22" t="s">
        <v>70</v>
      </c>
      <c r="G17160" s="1">
        <v>283299</v>
      </c>
    </row>
    <row r="17161" spans="2:7">
      <c r="B17161" s="22" t="s">
        <v>305</v>
      </c>
      <c r="C17161" s="22" t="s">
        <v>7</v>
      </c>
      <c r="D17161" s="22" t="s">
        <v>5</v>
      </c>
      <c r="E17161" s="22" t="s">
        <v>14</v>
      </c>
      <c r="F17161" s="22" t="s">
        <v>9</v>
      </c>
      <c r="G17161" s="1">
        <v>6504570.7599999998</v>
      </c>
    </row>
    <row r="17162" spans="2:7">
      <c r="B17162" s="22" t="s">
        <v>305</v>
      </c>
      <c r="C17162" s="22" t="s">
        <v>7</v>
      </c>
      <c r="D17162" s="22" t="s">
        <v>5</v>
      </c>
      <c r="E17162" s="22" t="s">
        <v>14</v>
      </c>
      <c r="F17162" s="22" t="s">
        <v>10</v>
      </c>
      <c r="G17162" s="1">
        <v>103875.23</v>
      </c>
    </row>
    <row r="17163" spans="2:7">
      <c r="B17163" s="22" t="s">
        <v>305</v>
      </c>
      <c r="C17163" s="22" t="s">
        <v>7</v>
      </c>
      <c r="D17163" s="22" t="s">
        <v>5</v>
      </c>
      <c r="E17163" s="22" t="s">
        <v>14</v>
      </c>
      <c r="F17163" s="22" t="s">
        <v>11</v>
      </c>
      <c r="G17163" s="1">
        <v>201249.34</v>
      </c>
    </row>
    <row r="17164" spans="2:7">
      <c r="B17164" s="22" t="s">
        <v>305</v>
      </c>
      <c r="C17164" s="22" t="s">
        <v>7</v>
      </c>
      <c r="D17164" s="22" t="s">
        <v>5</v>
      </c>
      <c r="E17164" s="22" t="s">
        <v>14</v>
      </c>
      <c r="F17164" s="22" t="s">
        <v>12</v>
      </c>
      <c r="G17164" s="1">
        <v>2187.52</v>
      </c>
    </row>
    <row r="17165" spans="2:7">
      <c r="B17165" s="22" t="s">
        <v>305</v>
      </c>
      <c r="C17165" s="22" t="s">
        <v>7</v>
      </c>
      <c r="D17165" s="22" t="s">
        <v>5</v>
      </c>
      <c r="E17165" s="22" t="s">
        <v>14</v>
      </c>
      <c r="F17165" s="22" t="s">
        <v>13</v>
      </c>
      <c r="G17165" s="1">
        <v>13910.73</v>
      </c>
    </row>
    <row r="17166" spans="2:7">
      <c r="B17166" s="22" t="s">
        <v>305</v>
      </c>
      <c r="C17166" s="22" t="s">
        <v>7</v>
      </c>
      <c r="D17166" s="22" t="s">
        <v>5</v>
      </c>
      <c r="E17166" s="22" t="s">
        <v>15</v>
      </c>
      <c r="F17166" s="22" t="s">
        <v>16</v>
      </c>
      <c r="G17166" s="1">
        <v>3029474.02</v>
      </c>
    </row>
    <row r="17167" spans="2:7">
      <c r="B17167" s="22" t="s">
        <v>305</v>
      </c>
      <c r="C17167" s="22" t="s">
        <v>7</v>
      </c>
      <c r="D17167" s="22" t="s">
        <v>5</v>
      </c>
      <c r="E17167" s="22" t="s">
        <v>15</v>
      </c>
      <c r="F17167" s="22" t="s">
        <v>71</v>
      </c>
      <c r="G17167" s="1">
        <v>2420016.5</v>
      </c>
    </row>
    <row r="17168" spans="2:7">
      <c r="B17168" s="22" t="s">
        <v>305</v>
      </c>
      <c r="C17168" s="22" t="s">
        <v>7</v>
      </c>
      <c r="D17168" s="22" t="s">
        <v>5</v>
      </c>
      <c r="E17168" s="22" t="s">
        <v>15</v>
      </c>
      <c r="F17168" s="22" t="s">
        <v>17</v>
      </c>
      <c r="G17168" s="1">
        <v>1853062.69</v>
      </c>
    </row>
    <row r="17169" spans="2:7">
      <c r="B17169" s="22" t="s">
        <v>305</v>
      </c>
      <c r="C17169" s="22" t="s">
        <v>7</v>
      </c>
      <c r="D17169" s="22" t="s">
        <v>5</v>
      </c>
      <c r="E17169" s="22" t="s">
        <v>15</v>
      </c>
      <c r="F17169" s="22" t="s">
        <v>18</v>
      </c>
      <c r="G17169" s="1">
        <v>710550.55</v>
      </c>
    </row>
    <row r="17170" spans="2:7">
      <c r="B17170" s="22" t="s">
        <v>305</v>
      </c>
      <c r="C17170" s="22" t="s">
        <v>7</v>
      </c>
      <c r="D17170" s="22" t="s">
        <v>5</v>
      </c>
      <c r="E17170" s="22" t="s">
        <v>15</v>
      </c>
      <c r="F17170" s="22" t="s">
        <v>19</v>
      </c>
      <c r="G17170" s="1">
        <v>3748311.19</v>
      </c>
    </row>
    <row r="17171" spans="2:7">
      <c r="B17171" s="22" t="s">
        <v>305</v>
      </c>
      <c r="C17171" s="22" t="s">
        <v>7</v>
      </c>
      <c r="D17171" s="22" t="s">
        <v>5</v>
      </c>
      <c r="E17171" s="22" t="s">
        <v>15</v>
      </c>
      <c r="F17171" s="22" t="s">
        <v>20</v>
      </c>
      <c r="G17171" s="1">
        <v>1195122.8400000001</v>
      </c>
    </row>
    <row r="17172" spans="2:7">
      <c r="B17172" s="22" t="s">
        <v>305</v>
      </c>
      <c r="C17172" s="22" t="s">
        <v>7</v>
      </c>
      <c r="D17172" s="22" t="s">
        <v>5</v>
      </c>
      <c r="E17172" s="22" t="s">
        <v>15</v>
      </c>
      <c r="F17172" s="22" t="s">
        <v>23</v>
      </c>
      <c r="G17172" s="1">
        <v>71141.100000000006</v>
      </c>
    </row>
    <row r="17173" spans="2:7">
      <c r="B17173" s="22" t="s">
        <v>305</v>
      </c>
      <c r="C17173" s="22" t="s">
        <v>7</v>
      </c>
      <c r="D17173" s="22" t="s">
        <v>5</v>
      </c>
      <c r="E17173" s="22" t="s">
        <v>15</v>
      </c>
      <c r="F17173" s="22" t="s">
        <v>24</v>
      </c>
      <c r="G17173" s="1">
        <v>120969.88</v>
      </c>
    </row>
    <row r="17174" spans="2:7">
      <c r="B17174" s="22" t="s">
        <v>305</v>
      </c>
      <c r="C17174" s="22" t="s">
        <v>7</v>
      </c>
      <c r="D17174" s="22" t="s">
        <v>5</v>
      </c>
      <c r="E17174" s="22" t="s">
        <v>15</v>
      </c>
      <c r="F17174" s="22" t="s">
        <v>25</v>
      </c>
      <c r="G17174" s="1">
        <v>5968.44</v>
      </c>
    </row>
    <row r="17175" spans="2:7">
      <c r="B17175" s="22" t="s">
        <v>305</v>
      </c>
      <c r="C17175" s="22" t="s">
        <v>7</v>
      </c>
      <c r="D17175" s="22" t="s">
        <v>5</v>
      </c>
      <c r="E17175" s="22" t="s">
        <v>15</v>
      </c>
      <c r="F17175" s="22" t="s">
        <v>27</v>
      </c>
      <c r="G17175" s="1">
        <v>104967.8</v>
      </c>
    </row>
    <row r="17176" spans="2:7">
      <c r="B17176" s="22" t="s">
        <v>305</v>
      </c>
      <c r="C17176" s="22" t="s">
        <v>7</v>
      </c>
      <c r="D17176" s="22" t="s">
        <v>5</v>
      </c>
      <c r="E17176" s="22" t="s">
        <v>15</v>
      </c>
      <c r="F17176" s="22" t="s">
        <v>72</v>
      </c>
      <c r="G17176" s="1">
        <v>44837.32</v>
      </c>
    </row>
    <row r="17177" spans="2:7">
      <c r="B17177" s="22" t="s">
        <v>305</v>
      </c>
      <c r="C17177" s="22" t="s">
        <v>7</v>
      </c>
      <c r="D17177" s="22" t="s">
        <v>5</v>
      </c>
      <c r="E17177" s="22" t="s">
        <v>28</v>
      </c>
      <c r="F17177" s="22" t="s">
        <v>29</v>
      </c>
      <c r="G17177" s="1">
        <v>2079811.88</v>
      </c>
    </row>
    <row r="17178" spans="2:7">
      <c r="B17178" s="22" t="s">
        <v>305</v>
      </c>
      <c r="C17178" s="22" t="s">
        <v>7</v>
      </c>
      <c r="D17178" s="22" t="s">
        <v>5</v>
      </c>
      <c r="E17178" s="22" t="s">
        <v>28</v>
      </c>
      <c r="F17178" s="22" t="s">
        <v>30</v>
      </c>
      <c r="G17178" s="1">
        <v>128875.15</v>
      </c>
    </row>
    <row r="17179" spans="2:7">
      <c r="B17179" s="22" t="s">
        <v>305</v>
      </c>
      <c r="C17179" s="22" t="s">
        <v>7</v>
      </c>
      <c r="D17179" s="22" t="s">
        <v>5</v>
      </c>
      <c r="E17179" s="22" t="s">
        <v>28</v>
      </c>
      <c r="F17179" s="22" t="s">
        <v>31</v>
      </c>
      <c r="G17179" s="1">
        <v>467377.88</v>
      </c>
    </row>
    <row r="17180" spans="2:7">
      <c r="B17180" s="22" t="s">
        <v>305</v>
      </c>
      <c r="C17180" s="22" t="s">
        <v>7</v>
      </c>
      <c r="D17180" s="22" t="s">
        <v>5</v>
      </c>
      <c r="E17180" s="22" t="s">
        <v>28</v>
      </c>
      <c r="F17180" s="22" t="s">
        <v>32</v>
      </c>
      <c r="G17180" s="1">
        <v>77496.649999999994</v>
      </c>
    </row>
    <row r="17181" spans="2:7">
      <c r="B17181" s="22" t="s">
        <v>305</v>
      </c>
      <c r="C17181" s="22" t="s">
        <v>7</v>
      </c>
      <c r="D17181" s="22" t="s">
        <v>5</v>
      </c>
      <c r="E17181" s="22" t="s">
        <v>28</v>
      </c>
      <c r="F17181" s="22" t="s">
        <v>33</v>
      </c>
      <c r="G17181" s="1">
        <v>34371.46</v>
      </c>
    </row>
    <row r="17182" spans="2:7">
      <c r="B17182" s="22" t="s">
        <v>305</v>
      </c>
      <c r="C17182" s="22" t="s">
        <v>7</v>
      </c>
      <c r="D17182" s="22" t="s">
        <v>5</v>
      </c>
      <c r="E17182" s="22" t="s">
        <v>34</v>
      </c>
      <c r="F17182" s="22" t="s">
        <v>35</v>
      </c>
      <c r="G17182" s="1">
        <v>109859.94</v>
      </c>
    </row>
    <row r="17183" spans="2:7">
      <c r="B17183" s="22" t="s">
        <v>305</v>
      </c>
      <c r="C17183" s="22" t="s">
        <v>7</v>
      </c>
      <c r="D17183" s="22" t="s">
        <v>5</v>
      </c>
      <c r="E17183" s="22" t="s">
        <v>34</v>
      </c>
      <c r="F17183" s="22" t="s">
        <v>37</v>
      </c>
      <c r="G17183" s="1">
        <v>36255.839999999997</v>
      </c>
    </row>
    <row r="17184" spans="2:7">
      <c r="B17184" s="22" t="s">
        <v>305</v>
      </c>
      <c r="C17184" s="22" t="s">
        <v>7</v>
      </c>
      <c r="D17184" s="22" t="s">
        <v>5</v>
      </c>
      <c r="E17184" s="22" t="s">
        <v>34</v>
      </c>
      <c r="F17184" s="22" t="s">
        <v>38</v>
      </c>
      <c r="G17184" s="1">
        <v>112883.67</v>
      </c>
    </row>
    <row r="17185" spans="2:7">
      <c r="B17185" s="22" t="s">
        <v>305</v>
      </c>
      <c r="C17185" s="22" t="s">
        <v>7</v>
      </c>
      <c r="D17185" s="22" t="s">
        <v>5</v>
      </c>
      <c r="E17185" s="22" t="s">
        <v>34</v>
      </c>
      <c r="F17185" s="22" t="s">
        <v>39</v>
      </c>
      <c r="G17185" s="1">
        <v>1054323.17</v>
      </c>
    </row>
    <row r="17186" spans="2:7">
      <c r="B17186" s="22" t="s">
        <v>305</v>
      </c>
      <c r="C17186" s="22" t="s">
        <v>7</v>
      </c>
      <c r="D17186" s="22" t="s">
        <v>5</v>
      </c>
      <c r="E17186" s="22" t="s">
        <v>34</v>
      </c>
      <c r="F17186" s="22" t="s">
        <v>65</v>
      </c>
      <c r="G17186" s="1">
        <v>411.06</v>
      </c>
    </row>
    <row r="17187" spans="2:7">
      <c r="B17187" s="22" t="s">
        <v>305</v>
      </c>
      <c r="C17187" s="22" t="s">
        <v>7</v>
      </c>
      <c r="D17187" s="22" t="s">
        <v>5</v>
      </c>
      <c r="E17187" s="22" t="s">
        <v>34</v>
      </c>
      <c r="F17187" s="22" t="s">
        <v>42</v>
      </c>
      <c r="G17187" s="1">
        <v>92851.05</v>
      </c>
    </row>
    <row r="17188" spans="2:7">
      <c r="B17188" s="22" t="s">
        <v>305</v>
      </c>
      <c r="C17188" s="22" t="s">
        <v>7</v>
      </c>
      <c r="D17188" s="22" t="s">
        <v>5</v>
      </c>
      <c r="E17188" s="22" t="s">
        <v>34</v>
      </c>
      <c r="F17188" s="22" t="s">
        <v>43</v>
      </c>
      <c r="G17188" s="1">
        <v>144885.66</v>
      </c>
    </row>
    <row r="17189" spans="2:7">
      <c r="B17189" s="22" t="s">
        <v>305</v>
      </c>
      <c r="C17189" s="22" t="s">
        <v>7</v>
      </c>
      <c r="D17189" s="22" t="s">
        <v>5</v>
      </c>
      <c r="E17189" s="22" t="s">
        <v>34</v>
      </c>
      <c r="F17189" s="22" t="s">
        <v>45</v>
      </c>
      <c r="G17189" s="1">
        <v>172540.2</v>
      </c>
    </row>
    <row r="17190" spans="2:7">
      <c r="B17190" s="22" t="s">
        <v>305</v>
      </c>
      <c r="C17190" s="22" t="s">
        <v>7</v>
      </c>
      <c r="D17190" s="22" t="s">
        <v>5</v>
      </c>
      <c r="E17190" s="22" t="s">
        <v>34</v>
      </c>
      <c r="F17190" s="22" t="s">
        <v>46</v>
      </c>
      <c r="G17190" s="1">
        <v>11451.29</v>
      </c>
    </row>
    <row r="17191" spans="2:7">
      <c r="B17191" s="22" t="s">
        <v>305</v>
      </c>
      <c r="C17191" s="22" t="s">
        <v>7</v>
      </c>
      <c r="D17191" s="22" t="s">
        <v>5</v>
      </c>
      <c r="E17191" s="22" t="s">
        <v>34</v>
      </c>
      <c r="F17191" s="22" t="s">
        <v>47</v>
      </c>
      <c r="G17191" s="1">
        <v>131259.84</v>
      </c>
    </row>
    <row r="17192" spans="2:7">
      <c r="B17192" s="22" t="s">
        <v>305</v>
      </c>
      <c r="C17192" s="22" t="s">
        <v>7</v>
      </c>
      <c r="D17192" s="22" t="s">
        <v>5</v>
      </c>
      <c r="E17192" s="22" t="s">
        <v>34</v>
      </c>
      <c r="F17192" s="22" t="s">
        <v>48</v>
      </c>
      <c r="G17192" s="1">
        <v>22731.21</v>
      </c>
    </row>
    <row r="17193" spans="2:7">
      <c r="B17193" s="22" t="s">
        <v>305</v>
      </c>
      <c r="C17193" s="22" t="s">
        <v>7</v>
      </c>
      <c r="D17193" s="22" t="s">
        <v>5</v>
      </c>
      <c r="E17193" s="22" t="s">
        <v>34</v>
      </c>
      <c r="F17193" s="22" t="s">
        <v>74</v>
      </c>
      <c r="G17193" s="1">
        <v>2</v>
      </c>
    </row>
    <row r="17194" spans="2:7">
      <c r="B17194" s="22" t="s">
        <v>305</v>
      </c>
      <c r="C17194" s="22" t="s">
        <v>7</v>
      </c>
      <c r="D17194" s="22" t="s">
        <v>5</v>
      </c>
      <c r="E17194" s="22" t="s">
        <v>34</v>
      </c>
      <c r="F17194" s="22" t="s">
        <v>75</v>
      </c>
      <c r="G17194" s="1">
        <v>813.75</v>
      </c>
    </row>
    <row r="17195" spans="2:7">
      <c r="B17195" s="22" t="s">
        <v>305</v>
      </c>
      <c r="C17195" s="22" t="s">
        <v>7</v>
      </c>
      <c r="D17195" s="22" t="s">
        <v>5</v>
      </c>
      <c r="E17195" s="22" t="s">
        <v>34</v>
      </c>
      <c r="F17195" s="22" t="s">
        <v>49</v>
      </c>
      <c r="G17195" s="1">
        <v>423621</v>
      </c>
    </row>
    <row r="17196" spans="2:7">
      <c r="B17196" s="22" t="s">
        <v>305</v>
      </c>
      <c r="C17196" s="22" t="s">
        <v>7</v>
      </c>
      <c r="D17196" s="22" t="s">
        <v>5</v>
      </c>
      <c r="E17196" s="22" t="s">
        <v>34</v>
      </c>
      <c r="F17196" s="22" t="s">
        <v>50</v>
      </c>
      <c r="G17196" s="1">
        <v>863.37</v>
      </c>
    </row>
    <row r="17197" spans="2:7">
      <c r="B17197" s="22" t="s">
        <v>305</v>
      </c>
      <c r="C17197" s="22" t="s">
        <v>7</v>
      </c>
      <c r="D17197" s="22" t="s">
        <v>5</v>
      </c>
      <c r="E17197" s="22" t="s">
        <v>34</v>
      </c>
      <c r="F17197" s="22" t="s">
        <v>53</v>
      </c>
      <c r="G17197" s="1">
        <v>149498.32999999999</v>
      </c>
    </row>
    <row r="17198" spans="2:7">
      <c r="B17198" s="22" t="s">
        <v>305</v>
      </c>
      <c r="C17198" s="22" t="s">
        <v>7</v>
      </c>
      <c r="D17198" s="22" t="s">
        <v>5</v>
      </c>
      <c r="E17198" s="22" t="s">
        <v>34</v>
      </c>
      <c r="F17198" s="22" t="s">
        <v>68</v>
      </c>
      <c r="G17198" s="1">
        <v>70487.399999999994</v>
      </c>
    </row>
    <row r="17199" spans="2:7">
      <c r="B17199" s="22" t="s">
        <v>305</v>
      </c>
      <c r="C17199" s="22" t="s">
        <v>7</v>
      </c>
      <c r="D17199" s="22" t="s">
        <v>5</v>
      </c>
      <c r="E17199" s="22" t="s">
        <v>34</v>
      </c>
      <c r="F17199" s="22" t="s">
        <v>55</v>
      </c>
      <c r="G17199" s="1">
        <v>75425.460000000006</v>
      </c>
    </row>
    <row r="17200" spans="2:7">
      <c r="B17200" s="22" t="s">
        <v>305</v>
      </c>
      <c r="C17200" s="22" t="s">
        <v>7</v>
      </c>
      <c r="D17200" s="22" t="s">
        <v>5</v>
      </c>
      <c r="E17200" s="22" t="s">
        <v>34</v>
      </c>
      <c r="F17200" s="22" t="s">
        <v>56</v>
      </c>
      <c r="G17200" s="1">
        <v>775957.11</v>
      </c>
    </row>
    <row r="17201" spans="2:7">
      <c r="B17201" s="22" t="s">
        <v>305</v>
      </c>
      <c r="C17201" s="22" t="s">
        <v>7</v>
      </c>
      <c r="D17201" s="22" t="s">
        <v>5</v>
      </c>
      <c r="E17201" s="22" t="s">
        <v>34</v>
      </c>
      <c r="F17201" s="22" t="s">
        <v>76</v>
      </c>
      <c r="G17201" s="1">
        <v>140622.91</v>
      </c>
    </row>
    <row r="17202" spans="2:7">
      <c r="B17202" s="22" t="s">
        <v>305</v>
      </c>
      <c r="C17202" s="22" t="s">
        <v>7</v>
      </c>
      <c r="D17202" s="22" t="s">
        <v>5</v>
      </c>
      <c r="E17202" s="22" t="s">
        <v>34</v>
      </c>
      <c r="F17202" s="22" t="s">
        <v>57</v>
      </c>
      <c r="G17202" s="1">
        <v>392330.65</v>
      </c>
    </row>
    <row r="17203" spans="2:7">
      <c r="B17203" s="22" t="s">
        <v>305</v>
      </c>
      <c r="C17203" s="22" t="s">
        <v>7</v>
      </c>
      <c r="D17203" s="22" t="s">
        <v>5</v>
      </c>
      <c r="E17203" s="22" t="s">
        <v>34</v>
      </c>
      <c r="F17203" s="22" t="s">
        <v>100</v>
      </c>
      <c r="G17203" s="1">
        <v>28677.88</v>
      </c>
    </row>
    <row r="17204" spans="2:7">
      <c r="B17204" s="22" t="s">
        <v>305</v>
      </c>
      <c r="C17204" s="22" t="s">
        <v>7</v>
      </c>
      <c r="D17204" s="22" t="s">
        <v>5</v>
      </c>
      <c r="E17204" s="22" t="s">
        <v>34</v>
      </c>
      <c r="F17204" s="22" t="s">
        <v>58</v>
      </c>
      <c r="G17204" s="1">
        <v>63704.04</v>
      </c>
    </row>
    <row r="17205" spans="2:7">
      <c r="B17205" s="22" t="s">
        <v>305</v>
      </c>
      <c r="C17205" s="22" t="s">
        <v>7</v>
      </c>
      <c r="D17205" s="22" t="s">
        <v>5</v>
      </c>
      <c r="E17205" s="22" t="s">
        <v>59</v>
      </c>
      <c r="F17205" s="22" t="s">
        <v>55</v>
      </c>
      <c r="G17205" s="1">
        <v>71552.41</v>
      </c>
    </row>
    <row r="17206" spans="2:7">
      <c r="B17206" s="22" t="s">
        <v>305</v>
      </c>
      <c r="C17206" s="22" t="s">
        <v>7</v>
      </c>
      <c r="D17206" s="22" t="s">
        <v>5</v>
      </c>
      <c r="E17206" s="22" t="s">
        <v>60</v>
      </c>
      <c r="F17206" s="22" t="s">
        <v>62</v>
      </c>
      <c r="G17206" s="1">
        <v>20338.37</v>
      </c>
    </row>
    <row r="17207" spans="2:7">
      <c r="B17207" s="22" t="s">
        <v>305</v>
      </c>
      <c r="C17207" s="22" t="s">
        <v>7</v>
      </c>
      <c r="D17207" s="22" t="s">
        <v>7</v>
      </c>
      <c r="E17207" s="22" t="s">
        <v>5</v>
      </c>
      <c r="F17207" s="22" t="s">
        <v>6</v>
      </c>
      <c r="G17207" s="1">
        <v>75238.28</v>
      </c>
    </row>
    <row r="17208" spans="2:7">
      <c r="B17208" s="22" t="s">
        <v>305</v>
      </c>
      <c r="C17208" s="22" t="s">
        <v>7</v>
      </c>
      <c r="D17208" s="22" t="s">
        <v>7</v>
      </c>
      <c r="E17208" s="22" t="s">
        <v>8</v>
      </c>
      <c r="F17208" s="22" t="s">
        <v>9</v>
      </c>
      <c r="G17208" s="1">
        <v>1536755.98</v>
      </c>
    </row>
    <row r="17209" spans="2:7">
      <c r="B17209" s="22" t="s">
        <v>305</v>
      </c>
      <c r="C17209" s="22" t="s">
        <v>7</v>
      </c>
      <c r="D17209" s="22" t="s">
        <v>7</v>
      </c>
      <c r="E17209" s="22" t="s">
        <v>8</v>
      </c>
      <c r="F17209" s="22" t="s">
        <v>10</v>
      </c>
      <c r="G17209" s="1">
        <v>187679.11</v>
      </c>
    </row>
    <row r="17210" spans="2:7">
      <c r="B17210" s="22" t="s">
        <v>305</v>
      </c>
      <c r="C17210" s="22" t="s">
        <v>7</v>
      </c>
      <c r="D17210" s="22" t="s">
        <v>7</v>
      </c>
      <c r="E17210" s="22" t="s">
        <v>8</v>
      </c>
      <c r="F17210" s="22" t="s">
        <v>11</v>
      </c>
      <c r="G17210" s="1">
        <v>4445.83</v>
      </c>
    </row>
    <row r="17211" spans="2:7">
      <c r="B17211" s="22" t="s">
        <v>305</v>
      </c>
      <c r="C17211" s="22" t="s">
        <v>7</v>
      </c>
      <c r="D17211" s="22" t="s">
        <v>7</v>
      </c>
      <c r="E17211" s="22" t="s">
        <v>8</v>
      </c>
      <c r="F17211" s="22" t="s">
        <v>12</v>
      </c>
      <c r="G17211" s="1">
        <v>382249.93</v>
      </c>
    </row>
    <row r="17212" spans="2:7">
      <c r="B17212" s="22" t="s">
        <v>305</v>
      </c>
      <c r="C17212" s="22" t="s">
        <v>7</v>
      </c>
      <c r="D17212" s="22" t="s">
        <v>7</v>
      </c>
      <c r="E17212" s="22" t="s">
        <v>8</v>
      </c>
      <c r="F17212" s="22" t="s">
        <v>13</v>
      </c>
      <c r="G17212" s="1">
        <v>347567.57</v>
      </c>
    </row>
    <row r="17213" spans="2:7">
      <c r="B17213" s="22" t="s">
        <v>305</v>
      </c>
      <c r="C17213" s="22" t="s">
        <v>7</v>
      </c>
      <c r="D17213" s="22" t="s">
        <v>7</v>
      </c>
      <c r="E17213" s="22" t="s">
        <v>14</v>
      </c>
      <c r="F17213" s="22" t="s">
        <v>9</v>
      </c>
      <c r="G17213" s="1">
        <v>2617238.7200000002</v>
      </c>
    </row>
    <row r="17214" spans="2:7">
      <c r="B17214" s="22" t="s">
        <v>305</v>
      </c>
      <c r="C17214" s="22" t="s">
        <v>7</v>
      </c>
      <c r="D17214" s="22" t="s">
        <v>7</v>
      </c>
      <c r="E17214" s="22" t="s">
        <v>14</v>
      </c>
      <c r="F17214" s="22" t="s">
        <v>10</v>
      </c>
      <c r="G17214" s="1">
        <v>83674.429999999993</v>
      </c>
    </row>
    <row r="17215" spans="2:7">
      <c r="B17215" s="22" t="s">
        <v>305</v>
      </c>
      <c r="C17215" s="22" t="s">
        <v>7</v>
      </c>
      <c r="D17215" s="22" t="s">
        <v>7</v>
      </c>
      <c r="E17215" s="22" t="s">
        <v>14</v>
      </c>
      <c r="F17215" s="22" t="s">
        <v>11</v>
      </c>
      <c r="G17215" s="1">
        <v>72305.64</v>
      </c>
    </row>
    <row r="17216" spans="2:7">
      <c r="B17216" s="22" t="s">
        <v>305</v>
      </c>
      <c r="C17216" s="22" t="s">
        <v>7</v>
      </c>
      <c r="D17216" s="22" t="s">
        <v>7</v>
      </c>
      <c r="E17216" s="22" t="s">
        <v>14</v>
      </c>
      <c r="F17216" s="22" t="s">
        <v>12</v>
      </c>
      <c r="G17216" s="1">
        <v>365873.79</v>
      </c>
    </row>
    <row r="17217" spans="2:7">
      <c r="B17217" s="22" t="s">
        <v>305</v>
      </c>
      <c r="C17217" s="22" t="s">
        <v>7</v>
      </c>
      <c r="D17217" s="22" t="s">
        <v>7</v>
      </c>
      <c r="E17217" s="22" t="s">
        <v>14</v>
      </c>
      <c r="F17217" s="22" t="s">
        <v>13</v>
      </c>
      <c r="G17217" s="1">
        <v>98982.2</v>
      </c>
    </row>
    <row r="17218" spans="2:7">
      <c r="B17218" s="22" t="s">
        <v>305</v>
      </c>
      <c r="C17218" s="22" t="s">
        <v>7</v>
      </c>
      <c r="D17218" s="22" t="s">
        <v>7</v>
      </c>
      <c r="E17218" s="22" t="s">
        <v>15</v>
      </c>
      <c r="F17218" s="22" t="s">
        <v>16</v>
      </c>
      <c r="G17218" s="1">
        <v>29407.71</v>
      </c>
    </row>
    <row r="17219" spans="2:7">
      <c r="B17219" s="22" t="s">
        <v>305</v>
      </c>
      <c r="C17219" s="22" t="s">
        <v>7</v>
      </c>
      <c r="D17219" s="22" t="s">
        <v>7</v>
      </c>
      <c r="E17219" s="22" t="s">
        <v>15</v>
      </c>
      <c r="F17219" s="22" t="s">
        <v>71</v>
      </c>
      <c r="G17219" s="1">
        <v>307773.32</v>
      </c>
    </row>
    <row r="17220" spans="2:7">
      <c r="B17220" s="22" t="s">
        <v>305</v>
      </c>
      <c r="C17220" s="22" t="s">
        <v>7</v>
      </c>
      <c r="D17220" s="22" t="s">
        <v>7</v>
      </c>
      <c r="E17220" s="22" t="s">
        <v>15</v>
      </c>
      <c r="F17220" s="22" t="s">
        <v>17</v>
      </c>
      <c r="G17220" s="1">
        <v>54532.62</v>
      </c>
    </row>
    <row r="17221" spans="2:7">
      <c r="B17221" s="22" t="s">
        <v>305</v>
      </c>
      <c r="C17221" s="22" t="s">
        <v>7</v>
      </c>
      <c r="D17221" s="22" t="s">
        <v>7</v>
      </c>
      <c r="E17221" s="22" t="s">
        <v>15</v>
      </c>
      <c r="F17221" s="22" t="s">
        <v>18</v>
      </c>
      <c r="G17221" s="1">
        <v>43197.75</v>
      </c>
    </row>
    <row r="17222" spans="2:7">
      <c r="B17222" s="22" t="s">
        <v>305</v>
      </c>
      <c r="C17222" s="22" t="s">
        <v>7</v>
      </c>
      <c r="D17222" s="22" t="s">
        <v>7</v>
      </c>
      <c r="E17222" s="22" t="s">
        <v>15</v>
      </c>
      <c r="F17222" s="22" t="s">
        <v>19</v>
      </c>
      <c r="G17222" s="1">
        <v>96036.78</v>
      </c>
    </row>
    <row r="17223" spans="2:7">
      <c r="B17223" s="22" t="s">
        <v>305</v>
      </c>
      <c r="C17223" s="22" t="s">
        <v>7</v>
      </c>
      <c r="D17223" s="22" t="s">
        <v>7</v>
      </c>
      <c r="E17223" s="22" t="s">
        <v>15</v>
      </c>
      <c r="F17223" s="22" t="s">
        <v>20</v>
      </c>
      <c r="G17223" s="1">
        <v>66401.16</v>
      </c>
    </row>
    <row r="17224" spans="2:7">
      <c r="B17224" s="22" t="s">
        <v>305</v>
      </c>
      <c r="C17224" s="22" t="s">
        <v>7</v>
      </c>
      <c r="D17224" s="22" t="s">
        <v>7</v>
      </c>
      <c r="E17224" s="22" t="s">
        <v>15</v>
      </c>
      <c r="F17224" s="22" t="s">
        <v>23</v>
      </c>
      <c r="G17224" s="1">
        <v>2680.44</v>
      </c>
    </row>
    <row r="17225" spans="2:7">
      <c r="B17225" s="22" t="s">
        <v>305</v>
      </c>
      <c r="C17225" s="22" t="s">
        <v>7</v>
      </c>
      <c r="D17225" s="22" t="s">
        <v>7</v>
      </c>
      <c r="E17225" s="22" t="s">
        <v>15</v>
      </c>
      <c r="F17225" s="22" t="s">
        <v>24</v>
      </c>
      <c r="G17225" s="1">
        <v>6727.84</v>
      </c>
    </row>
    <row r="17226" spans="2:7">
      <c r="B17226" s="22" t="s">
        <v>305</v>
      </c>
      <c r="C17226" s="22" t="s">
        <v>7</v>
      </c>
      <c r="D17226" s="22" t="s">
        <v>7</v>
      </c>
      <c r="E17226" s="22" t="s">
        <v>15</v>
      </c>
      <c r="F17226" s="22" t="s">
        <v>26</v>
      </c>
      <c r="G17226" s="1">
        <v>11115.42</v>
      </c>
    </row>
    <row r="17227" spans="2:7">
      <c r="B17227" s="22" t="s">
        <v>305</v>
      </c>
      <c r="C17227" s="22" t="s">
        <v>7</v>
      </c>
      <c r="D17227" s="22" t="s">
        <v>7</v>
      </c>
      <c r="E17227" s="22" t="s">
        <v>15</v>
      </c>
      <c r="F17227" s="22" t="s">
        <v>27</v>
      </c>
      <c r="G17227" s="1">
        <v>1503.1</v>
      </c>
    </row>
    <row r="17228" spans="2:7">
      <c r="B17228" s="22" t="s">
        <v>305</v>
      </c>
      <c r="C17228" s="22" t="s">
        <v>7</v>
      </c>
      <c r="D17228" s="22" t="s">
        <v>7</v>
      </c>
      <c r="E17228" s="22" t="s">
        <v>15</v>
      </c>
      <c r="F17228" s="22" t="s">
        <v>72</v>
      </c>
      <c r="G17228" s="1">
        <v>998.3</v>
      </c>
    </row>
    <row r="17229" spans="2:7">
      <c r="B17229" s="22" t="s">
        <v>305</v>
      </c>
      <c r="C17229" s="22" t="s">
        <v>7</v>
      </c>
      <c r="D17229" s="22" t="s">
        <v>7</v>
      </c>
      <c r="E17229" s="22" t="s">
        <v>28</v>
      </c>
      <c r="F17229" s="22" t="s">
        <v>29</v>
      </c>
      <c r="G17229" s="1">
        <v>157767.12</v>
      </c>
    </row>
    <row r="17230" spans="2:7">
      <c r="B17230" s="22" t="s">
        <v>305</v>
      </c>
      <c r="C17230" s="22" t="s">
        <v>7</v>
      </c>
      <c r="D17230" s="22" t="s">
        <v>7</v>
      </c>
      <c r="E17230" s="22" t="s">
        <v>28</v>
      </c>
      <c r="F17230" s="22" t="s">
        <v>32</v>
      </c>
      <c r="G17230" s="1">
        <v>1966.31</v>
      </c>
    </row>
    <row r="17231" spans="2:7">
      <c r="B17231" s="22" t="s">
        <v>305</v>
      </c>
      <c r="C17231" s="22" t="s">
        <v>7</v>
      </c>
      <c r="D17231" s="22" t="s">
        <v>7</v>
      </c>
      <c r="E17231" s="22" t="s">
        <v>28</v>
      </c>
      <c r="F17231" s="22" t="s">
        <v>33</v>
      </c>
      <c r="G17231" s="1">
        <v>4270.96</v>
      </c>
    </row>
    <row r="17232" spans="2:7">
      <c r="B17232" s="22" t="s">
        <v>305</v>
      </c>
      <c r="C17232" s="22" t="s">
        <v>7</v>
      </c>
      <c r="D17232" s="22" t="s">
        <v>7</v>
      </c>
      <c r="E17232" s="22" t="s">
        <v>34</v>
      </c>
      <c r="F17232" s="22" t="s">
        <v>36</v>
      </c>
      <c r="G17232" s="1">
        <v>44676.67</v>
      </c>
    </row>
    <row r="17233" spans="2:7">
      <c r="B17233" s="22" t="s">
        <v>305</v>
      </c>
      <c r="C17233" s="22" t="s">
        <v>7</v>
      </c>
      <c r="D17233" s="22" t="s">
        <v>7</v>
      </c>
      <c r="E17233" s="22" t="s">
        <v>34</v>
      </c>
      <c r="F17233" s="22" t="s">
        <v>38</v>
      </c>
      <c r="G17233" s="1">
        <v>2137</v>
      </c>
    </row>
    <row r="17234" spans="2:7">
      <c r="B17234" s="22" t="s">
        <v>305</v>
      </c>
      <c r="C17234" s="22" t="s">
        <v>7</v>
      </c>
      <c r="D17234" s="22" t="s">
        <v>7</v>
      </c>
      <c r="E17234" s="22" t="s">
        <v>34</v>
      </c>
      <c r="F17234" s="22" t="s">
        <v>39</v>
      </c>
      <c r="G17234" s="1">
        <v>51343.5</v>
      </c>
    </row>
    <row r="17235" spans="2:7">
      <c r="B17235" s="22" t="s">
        <v>305</v>
      </c>
      <c r="C17235" s="22" t="s">
        <v>7</v>
      </c>
      <c r="D17235" s="22" t="s">
        <v>7</v>
      </c>
      <c r="E17235" s="22" t="s">
        <v>34</v>
      </c>
      <c r="F17235" s="22" t="s">
        <v>40</v>
      </c>
      <c r="G17235" s="1">
        <v>66146</v>
      </c>
    </row>
    <row r="17236" spans="2:7">
      <c r="B17236" s="22" t="s">
        <v>305</v>
      </c>
      <c r="C17236" s="22" t="s">
        <v>7</v>
      </c>
      <c r="D17236" s="22" t="s">
        <v>7</v>
      </c>
      <c r="E17236" s="22" t="s">
        <v>34</v>
      </c>
      <c r="F17236" s="22" t="s">
        <v>41</v>
      </c>
      <c r="G17236" s="1">
        <v>55536.639999999999</v>
      </c>
    </row>
    <row r="17237" spans="2:7">
      <c r="B17237" s="22" t="s">
        <v>305</v>
      </c>
      <c r="C17237" s="22" t="s">
        <v>7</v>
      </c>
      <c r="D17237" s="22" t="s">
        <v>7</v>
      </c>
      <c r="E17237" s="22" t="s">
        <v>34</v>
      </c>
      <c r="F17237" s="22" t="s">
        <v>46</v>
      </c>
      <c r="G17237" s="1">
        <v>82.98</v>
      </c>
    </row>
    <row r="17238" spans="2:7">
      <c r="B17238" s="22" t="s">
        <v>305</v>
      </c>
      <c r="C17238" s="22" t="s">
        <v>7</v>
      </c>
      <c r="D17238" s="22" t="s">
        <v>7</v>
      </c>
      <c r="E17238" s="22" t="s">
        <v>34</v>
      </c>
      <c r="F17238" s="22" t="s">
        <v>52</v>
      </c>
      <c r="G17238" s="1">
        <v>6104.92</v>
      </c>
    </row>
    <row r="17239" spans="2:7">
      <c r="B17239" s="22" t="s">
        <v>305</v>
      </c>
      <c r="C17239" s="22" t="s">
        <v>7</v>
      </c>
      <c r="D17239" s="22" t="s">
        <v>7</v>
      </c>
      <c r="E17239" s="22" t="s">
        <v>34</v>
      </c>
      <c r="F17239" s="22" t="s">
        <v>53</v>
      </c>
      <c r="G17239" s="1">
        <v>8190</v>
      </c>
    </row>
    <row r="17240" spans="2:7">
      <c r="B17240" s="22" t="s">
        <v>305</v>
      </c>
      <c r="C17240" s="22" t="s">
        <v>7</v>
      </c>
      <c r="D17240" s="22" t="s">
        <v>7</v>
      </c>
      <c r="E17240" s="22" t="s">
        <v>34</v>
      </c>
      <c r="F17240" s="22" t="s">
        <v>55</v>
      </c>
      <c r="G17240" s="1">
        <v>9794.31</v>
      </c>
    </row>
    <row r="17241" spans="2:7">
      <c r="B17241" s="22" t="s">
        <v>305</v>
      </c>
      <c r="C17241" s="22" t="s">
        <v>7</v>
      </c>
      <c r="D17241" s="22" t="s">
        <v>7</v>
      </c>
      <c r="E17241" s="22" t="s">
        <v>34</v>
      </c>
      <c r="F17241" s="22" t="s">
        <v>58</v>
      </c>
      <c r="G17241" s="1">
        <v>36003.19</v>
      </c>
    </row>
    <row r="17242" spans="2:7">
      <c r="B17242" s="22" t="s">
        <v>305</v>
      </c>
      <c r="C17242" s="22" t="s">
        <v>7</v>
      </c>
      <c r="D17242" s="22" t="s">
        <v>7</v>
      </c>
      <c r="E17242" s="22" t="s">
        <v>34</v>
      </c>
      <c r="F17242" s="22" t="s">
        <v>112</v>
      </c>
      <c r="G17242" s="1">
        <v>78289.83</v>
      </c>
    </row>
    <row r="17243" spans="2:7">
      <c r="B17243" s="22" t="s">
        <v>305</v>
      </c>
      <c r="C17243" s="22" t="s">
        <v>7</v>
      </c>
      <c r="D17243" s="22" t="s">
        <v>7</v>
      </c>
      <c r="E17243" s="22" t="s">
        <v>59</v>
      </c>
      <c r="F17243" s="22" t="s">
        <v>55</v>
      </c>
      <c r="G17243" s="1">
        <v>36480.949999999997</v>
      </c>
    </row>
    <row r="17244" spans="2:7">
      <c r="B17244" s="22" t="s">
        <v>306</v>
      </c>
      <c r="C17244" s="22" t="s">
        <v>7</v>
      </c>
      <c r="D17244" s="22" t="s">
        <v>5</v>
      </c>
      <c r="E17244" s="22" t="s">
        <v>5</v>
      </c>
      <c r="F17244" s="22" t="s">
        <v>6</v>
      </c>
      <c r="G17244" s="1">
        <v>5877.81</v>
      </c>
    </row>
    <row r="17245" spans="2:7">
      <c r="B17245" s="22" t="s">
        <v>306</v>
      </c>
      <c r="C17245" s="22" t="s">
        <v>7</v>
      </c>
      <c r="D17245" s="22" t="s">
        <v>5</v>
      </c>
      <c r="E17245" s="22" t="s">
        <v>7</v>
      </c>
      <c r="F17245" s="22" t="s">
        <v>6</v>
      </c>
      <c r="G17245" s="1">
        <v>-92898.36</v>
      </c>
    </row>
    <row r="17246" spans="2:7">
      <c r="B17246" s="22" t="s">
        <v>306</v>
      </c>
      <c r="C17246" s="22" t="s">
        <v>7</v>
      </c>
      <c r="D17246" s="22" t="s">
        <v>5</v>
      </c>
      <c r="E17246" s="22" t="s">
        <v>8</v>
      </c>
      <c r="F17246" s="22" t="s">
        <v>9</v>
      </c>
      <c r="G17246" s="1">
        <v>27523736.559999999</v>
      </c>
    </row>
    <row r="17247" spans="2:7">
      <c r="B17247" s="22" t="s">
        <v>306</v>
      </c>
      <c r="C17247" s="22" t="s">
        <v>7</v>
      </c>
      <c r="D17247" s="22" t="s">
        <v>5</v>
      </c>
      <c r="E17247" s="22" t="s">
        <v>8</v>
      </c>
      <c r="F17247" s="22" t="s">
        <v>10</v>
      </c>
      <c r="G17247" s="1">
        <v>269943.12</v>
      </c>
    </row>
    <row r="17248" spans="2:7">
      <c r="B17248" s="22" t="s">
        <v>306</v>
      </c>
      <c r="C17248" s="22" t="s">
        <v>7</v>
      </c>
      <c r="D17248" s="22" t="s">
        <v>5</v>
      </c>
      <c r="E17248" s="22" t="s">
        <v>8</v>
      </c>
      <c r="F17248" s="22" t="s">
        <v>11</v>
      </c>
      <c r="G17248" s="1">
        <v>47982.78</v>
      </c>
    </row>
    <row r="17249" spans="2:7">
      <c r="B17249" s="22" t="s">
        <v>306</v>
      </c>
      <c r="C17249" s="22" t="s">
        <v>7</v>
      </c>
      <c r="D17249" s="22" t="s">
        <v>5</v>
      </c>
      <c r="E17249" s="22" t="s">
        <v>8</v>
      </c>
      <c r="F17249" s="22" t="s">
        <v>12</v>
      </c>
      <c r="G17249" s="1">
        <v>614229.27</v>
      </c>
    </row>
    <row r="17250" spans="2:7">
      <c r="B17250" s="22" t="s">
        <v>306</v>
      </c>
      <c r="C17250" s="22" t="s">
        <v>7</v>
      </c>
      <c r="D17250" s="22" t="s">
        <v>5</v>
      </c>
      <c r="E17250" s="22" t="s">
        <v>8</v>
      </c>
      <c r="F17250" s="22" t="s">
        <v>13</v>
      </c>
      <c r="G17250" s="1">
        <v>48621.83</v>
      </c>
    </row>
    <row r="17251" spans="2:7">
      <c r="B17251" s="22" t="s">
        <v>306</v>
      </c>
      <c r="C17251" s="22" t="s">
        <v>7</v>
      </c>
      <c r="D17251" s="22" t="s">
        <v>5</v>
      </c>
      <c r="E17251" s="22" t="s">
        <v>14</v>
      </c>
      <c r="F17251" s="22" t="s">
        <v>9</v>
      </c>
      <c r="G17251" s="1">
        <v>9726280.5500000007</v>
      </c>
    </row>
    <row r="17252" spans="2:7">
      <c r="B17252" s="22" t="s">
        <v>306</v>
      </c>
      <c r="C17252" s="22" t="s">
        <v>7</v>
      </c>
      <c r="D17252" s="22" t="s">
        <v>5</v>
      </c>
      <c r="E17252" s="22" t="s">
        <v>14</v>
      </c>
      <c r="F17252" s="22" t="s">
        <v>10</v>
      </c>
      <c r="G17252" s="1">
        <v>396114.65</v>
      </c>
    </row>
    <row r="17253" spans="2:7">
      <c r="B17253" s="22" t="s">
        <v>306</v>
      </c>
      <c r="C17253" s="22" t="s">
        <v>7</v>
      </c>
      <c r="D17253" s="22" t="s">
        <v>5</v>
      </c>
      <c r="E17253" s="22" t="s">
        <v>14</v>
      </c>
      <c r="F17253" s="22" t="s">
        <v>11</v>
      </c>
      <c r="G17253" s="1">
        <v>168212.93</v>
      </c>
    </row>
    <row r="17254" spans="2:7">
      <c r="B17254" s="22" t="s">
        <v>306</v>
      </c>
      <c r="C17254" s="22" t="s">
        <v>7</v>
      </c>
      <c r="D17254" s="22" t="s">
        <v>5</v>
      </c>
      <c r="E17254" s="22" t="s">
        <v>14</v>
      </c>
      <c r="F17254" s="22" t="s">
        <v>12</v>
      </c>
      <c r="G17254" s="1">
        <v>15384.57</v>
      </c>
    </row>
    <row r="17255" spans="2:7">
      <c r="B17255" s="22" t="s">
        <v>306</v>
      </c>
      <c r="C17255" s="22" t="s">
        <v>7</v>
      </c>
      <c r="D17255" s="22" t="s">
        <v>5</v>
      </c>
      <c r="E17255" s="22" t="s">
        <v>14</v>
      </c>
      <c r="F17255" s="22" t="s">
        <v>13</v>
      </c>
      <c r="G17255" s="1">
        <v>59773.440000000002</v>
      </c>
    </row>
    <row r="17256" spans="2:7">
      <c r="B17256" s="22" t="s">
        <v>306</v>
      </c>
      <c r="C17256" s="22" t="s">
        <v>7</v>
      </c>
      <c r="D17256" s="22" t="s">
        <v>5</v>
      </c>
      <c r="E17256" s="22" t="s">
        <v>15</v>
      </c>
      <c r="F17256" s="22" t="s">
        <v>16</v>
      </c>
      <c r="G17256" s="1">
        <v>-3367.04</v>
      </c>
    </row>
    <row r="17257" spans="2:7">
      <c r="B17257" s="22" t="s">
        <v>306</v>
      </c>
      <c r="C17257" s="22" t="s">
        <v>7</v>
      </c>
      <c r="D17257" s="22" t="s">
        <v>5</v>
      </c>
      <c r="E17257" s="22" t="s">
        <v>15</v>
      </c>
      <c r="F17257" s="22" t="s">
        <v>17</v>
      </c>
      <c r="G17257" s="1">
        <v>2374962.9900000002</v>
      </c>
    </row>
    <row r="17258" spans="2:7">
      <c r="B17258" s="22" t="s">
        <v>306</v>
      </c>
      <c r="C17258" s="22" t="s">
        <v>7</v>
      </c>
      <c r="D17258" s="22" t="s">
        <v>5</v>
      </c>
      <c r="E17258" s="22" t="s">
        <v>15</v>
      </c>
      <c r="F17258" s="22" t="s">
        <v>18</v>
      </c>
      <c r="G17258" s="1">
        <v>1011035.59</v>
      </c>
    </row>
    <row r="17259" spans="2:7">
      <c r="B17259" s="22" t="s">
        <v>306</v>
      </c>
      <c r="C17259" s="22" t="s">
        <v>7</v>
      </c>
      <c r="D17259" s="22" t="s">
        <v>5</v>
      </c>
      <c r="E17259" s="22" t="s">
        <v>15</v>
      </c>
      <c r="F17259" s="22" t="s">
        <v>19</v>
      </c>
      <c r="G17259" s="1">
        <v>4900777.59</v>
      </c>
    </row>
    <row r="17260" spans="2:7">
      <c r="B17260" s="22" t="s">
        <v>306</v>
      </c>
      <c r="C17260" s="22" t="s">
        <v>7</v>
      </c>
      <c r="D17260" s="22" t="s">
        <v>5</v>
      </c>
      <c r="E17260" s="22" t="s">
        <v>15</v>
      </c>
      <c r="F17260" s="22" t="s">
        <v>20</v>
      </c>
      <c r="G17260" s="1">
        <v>1720357.69</v>
      </c>
    </row>
    <row r="17261" spans="2:7">
      <c r="B17261" s="22" t="s">
        <v>306</v>
      </c>
      <c r="C17261" s="22" t="s">
        <v>7</v>
      </c>
      <c r="D17261" s="22" t="s">
        <v>5</v>
      </c>
      <c r="E17261" s="22" t="s">
        <v>15</v>
      </c>
      <c r="F17261" s="22" t="s">
        <v>23</v>
      </c>
      <c r="G17261" s="1">
        <v>159580.54999999999</v>
      </c>
    </row>
    <row r="17262" spans="2:7">
      <c r="B17262" s="22" t="s">
        <v>306</v>
      </c>
      <c r="C17262" s="22" t="s">
        <v>7</v>
      </c>
      <c r="D17262" s="22" t="s">
        <v>5</v>
      </c>
      <c r="E17262" s="22" t="s">
        <v>15</v>
      </c>
      <c r="F17262" s="22" t="s">
        <v>24</v>
      </c>
      <c r="G17262" s="1">
        <v>277314.45</v>
      </c>
    </row>
    <row r="17263" spans="2:7">
      <c r="B17263" s="22" t="s">
        <v>306</v>
      </c>
      <c r="C17263" s="22" t="s">
        <v>7</v>
      </c>
      <c r="D17263" s="22" t="s">
        <v>5</v>
      </c>
      <c r="E17263" s="22" t="s">
        <v>15</v>
      </c>
      <c r="F17263" s="22" t="s">
        <v>25</v>
      </c>
      <c r="G17263" s="1">
        <v>2720070.37</v>
      </c>
    </row>
    <row r="17264" spans="2:7">
      <c r="B17264" s="22" t="s">
        <v>306</v>
      </c>
      <c r="C17264" s="22" t="s">
        <v>7</v>
      </c>
      <c r="D17264" s="22" t="s">
        <v>5</v>
      </c>
      <c r="E17264" s="22" t="s">
        <v>15</v>
      </c>
      <c r="F17264" s="22" t="s">
        <v>26</v>
      </c>
      <c r="G17264" s="1">
        <v>2728177.43</v>
      </c>
    </row>
    <row r="17265" spans="2:7">
      <c r="B17265" s="22" t="s">
        <v>306</v>
      </c>
      <c r="C17265" s="22" t="s">
        <v>7</v>
      </c>
      <c r="D17265" s="22" t="s">
        <v>5</v>
      </c>
      <c r="E17265" s="22" t="s">
        <v>15</v>
      </c>
      <c r="F17265" s="22" t="s">
        <v>27</v>
      </c>
      <c r="G17265" s="1">
        <v>113708.23</v>
      </c>
    </row>
    <row r="17266" spans="2:7">
      <c r="B17266" s="22" t="s">
        <v>306</v>
      </c>
      <c r="C17266" s="22" t="s">
        <v>7</v>
      </c>
      <c r="D17266" s="22" t="s">
        <v>5</v>
      </c>
      <c r="E17266" s="22" t="s">
        <v>15</v>
      </c>
      <c r="F17266" s="22" t="s">
        <v>72</v>
      </c>
      <c r="G17266" s="1">
        <v>54547.22</v>
      </c>
    </row>
    <row r="17267" spans="2:7">
      <c r="B17267" s="22" t="s">
        <v>306</v>
      </c>
      <c r="C17267" s="22" t="s">
        <v>7</v>
      </c>
      <c r="D17267" s="22" t="s">
        <v>5</v>
      </c>
      <c r="E17267" s="22" t="s">
        <v>28</v>
      </c>
      <c r="F17267" s="22" t="s">
        <v>29</v>
      </c>
      <c r="G17267" s="1">
        <v>627406.51</v>
      </c>
    </row>
    <row r="17268" spans="2:7">
      <c r="B17268" s="22" t="s">
        <v>306</v>
      </c>
      <c r="C17268" s="22" t="s">
        <v>7</v>
      </c>
      <c r="D17268" s="22" t="s">
        <v>5</v>
      </c>
      <c r="E17268" s="22" t="s">
        <v>28</v>
      </c>
      <c r="F17268" s="22" t="s">
        <v>30</v>
      </c>
      <c r="G17268" s="1">
        <v>180526.9</v>
      </c>
    </row>
    <row r="17269" spans="2:7">
      <c r="B17269" s="22" t="s">
        <v>306</v>
      </c>
      <c r="C17269" s="22" t="s">
        <v>7</v>
      </c>
      <c r="D17269" s="22" t="s">
        <v>5</v>
      </c>
      <c r="E17269" s="22" t="s">
        <v>28</v>
      </c>
      <c r="F17269" s="22" t="s">
        <v>31</v>
      </c>
      <c r="G17269" s="1">
        <v>573408.42000000004</v>
      </c>
    </row>
    <row r="17270" spans="2:7">
      <c r="B17270" s="22" t="s">
        <v>306</v>
      </c>
      <c r="C17270" s="22" t="s">
        <v>7</v>
      </c>
      <c r="D17270" s="22" t="s">
        <v>5</v>
      </c>
      <c r="E17270" s="22" t="s">
        <v>28</v>
      </c>
      <c r="F17270" s="22" t="s">
        <v>32</v>
      </c>
      <c r="G17270" s="1">
        <v>3851.94</v>
      </c>
    </row>
    <row r="17271" spans="2:7">
      <c r="B17271" s="22" t="s">
        <v>306</v>
      </c>
      <c r="C17271" s="22" t="s">
        <v>7</v>
      </c>
      <c r="D17271" s="22" t="s">
        <v>5</v>
      </c>
      <c r="E17271" s="22" t="s">
        <v>28</v>
      </c>
      <c r="F17271" s="22" t="s">
        <v>33</v>
      </c>
      <c r="G17271" s="1">
        <v>127752.71</v>
      </c>
    </row>
    <row r="17272" spans="2:7">
      <c r="B17272" s="22" t="s">
        <v>306</v>
      </c>
      <c r="C17272" s="22" t="s">
        <v>7</v>
      </c>
      <c r="D17272" s="22" t="s">
        <v>5</v>
      </c>
      <c r="E17272" s="22" t="s">
        <v>34</v>
      </c>
      <c r="F17272" s="22" t="s">
        <v>36</v>
      </c>
      <c r="G17272" s="1">
        <v>7860.42</v>
      </c>
    </row>
    <row r="17273" spans="2:7">
      <c r="B17273" s="22" t="s">
        <v>306</v>
      </c>
      <c r="C17273" s="22" t="s">
        <v>7</v>
      </c>
      <c r="D17273" s="22" t="s">
        <v>5</v>
      </c>
      <c r="E17273" s="22" t="s">
        <v>34</v>
      </c>
      <c r="F17273" s="22" t="s">
        <v>38</v>
      </c>
      <c r="G17273" s="1">
        <v>35081.14</v>
      </c>
    </row>
    <row r="17274" spans="2:7">
      <c r="B17274" s="22" t="s">
        <v>306</v>
      </c>
      <c r="C17274" s="22" t="s">
        <v>7</v>
      </c>
      <c r="D17274" s="22" t="s">
        <v>5</v>
      </c>
      <c r="E17274" s="22" t="s">
        <v>34</v>
      </c>
      <c r="F17274" s="22" t="s">
        <v>39</v>
      </c>
      <c r="G17274" s="1">
        <v>206785.23</v>
      </c>
    </row>
    <row r="17275" spans="2:7">
      <c r="B17275" s="22" t="s">
        <v>306</v>
      </c>
      <c r="C17275" s="22" t="s">
        <v>7</v>
      </c>
      <c r="D17275" s="22" t="s">
        <v>5</v>
      </c>
      <c r="E17275" s="22" t="s">
        <v>34</v>
      </c>
      <c r="F17275" s="22" t="s">
        <v>40</v>
      </c>
      <c r="G17275" s="1">
        <v>21898.6</v>
      </c>
    </row>
    <row r="17276" spans="2:7">
      <c r="B17276" s="22" t="s">
        <v>306</v>
      </c>
      <c r="C17276" s="22" t="s">
        <v>7</v>
      </c>
      <c r="D17276" s="22" t="s">
        <v>5</v>
      </c>
      <c r="E17276" s="22" t="s">
        <v>34</v>
      </c>
      <c r="F17276" s="22" t="s">
        <v>41</v>
      </c>
      <c r="G17276" s="1">
        <v>16540.77</v>
      </c>
    </row>
    <row r="17277" spans="2:7">
      <c r="B17277" s="22" t="s">
        <v>306</v>
      </c>
      <c r="C17277" s="22" t="s">
        <v>7</v>
      </c>
      <c r="D17277" s="22" t="s">
        <v>5</v>
      </c>
      <c r="E17277" s="22" t="s">
        <v>34</v>
      </c>
      <c r="F17277" s="22" t="s">
        <v>44</v>
      </c>
      <c r="G17277" s="1">
        <v>4647.74</v>
      </c>
    </row>
    <row r="17278" spans="2:7">
      <c r="B17278" s="22" t="s">
        <v>306</v>
      </c>
      <c r="C17278" s="22" t="s">
        <v>7</v>
      </c>
      <c r="D17278" s="22" t="s">
        <v>5</v>
      </c>
      <c r="E17278" s="22" t="s">
        <v>34</v>
      </c>
      <c r="F17278" s="22" t="s">
        <v>45</v>
      </c>
      <c r="G17278" s="1">
        <v>66431.360000000001</v>
      </c>
    </row>
    <row r="17279" spans="2:7">
      <c r="B17279" s="22" t="s">
        <v>306</v>
      </c>
      <c r="C17279" s="22" t="s">
        <v>7</v>
      </c>
      <c r="D17279" s="22" t="s">
        <v>5</v>
      </c>
      <c r="E17279" s="22" t="s">
        <v>34</v>
      </c>
      <c r="F17279" s="22" t="s">
        <v>46</v>
      </c>
      <c r="G17279" s="1">
        <v>245153.85</v>
      </c>
    </row>
    <row r="17280" spans="2:7">
      <c r="B17280" s="22" t="s">
        <v>306</v>
      </c>
      <c r="C17280" s="22" t="s">
        <v>7</v>
      </c>
      <c r="D17280" s="22" t="s">
        <v>5</v>
      </c>
      <c r="E17280" s="22" t="s">
        <v>34</v>
      </c>
      <c r="F17280" s="22" t="s">
        <v>47</v>
      </c>
      <c r="G17280" s="1">
        <v>129442.17</v>
      </c>
    </row>
    <row r="17281" spans="2:7">
      <c r="B17281" s="22" t="s">
        <v>306</v>
      </c>
      <c r="C17281" s="22" t="s">
        <v>7</v>
      </c>
      <c r="D17281" s="22" t="s">
        <v>5</v>
      </c>
      <c r="E17281" s="22" t="s">
        <v>34</v>
      </c>
      <c r="F17281" s="22" t="s">
        <v>48</v>
      </c>
      <c r="G17281" s="1">
        <v>362215.64</v>
      </c>
    </row>
    <row r="17282" spans="2:7">
      <c r="B17282" s="22" t="s">
        <v>306</v>
      </c>
      <c r="C17282" s="22" t="s">
        <v>7</v>
      </c>
      <c r="D17282" s="22" t="s">
        <v>5</v>
      </c>
      <c r="E17282" s="22" t="s">
        <v>34</v>
      </c>
      <c r="F17282" s="22" t="s">
        <v>75</v>
      </c>
      <c r="G17282" s="1">
        <v>4741.55</v>
      </c>
    </row>
    <row r="17283" spans="2:7">
      <c r="B17283" s="22" t="s">
        <v>306</v>
      </c>
      <c r="C17283" s="22" t="s">
        <v>7</v>
      </c>
      <c r="D17283" s="22" t="s">
        <v>5</v>
      </c>
      <c r="E17283" s="22" t="s">
        <v>34</v>
      </c>
      <c r="F17283" s="22" t="s">
        <v>66</v>
      </c>
      <c r="G17283" s="1">
        <v>582591.05000000005</v>
      </c>
    </row>
    <row r="17284" spans="2:7">
      <c r="B17284" s="22" t="s">
        <v>306</v>
      </c>
      <c r="C17284" s="22" t="s">
        <v>7</v>
      </c>
      <c r="D17284" s="22" t="s">
        <v>5</v>
      </c>
      <c r="E17284" s="22" t="s">
        <v>34</v>
      </c>
      <c r="F17284" s="22" t="s">
        <v>49</v>
      </c>
      <c r="G17284" s="1">
        <v>615114</v>
      </c>
    </row>
    <row r="17285" spans="2:7">
      <c r="B17285" s="22" t="s">
        <v>306</v>
      </c>
      <c r="C17285" s="22" t="s">
        <v>7</v>
      </c>
      <c r="D17285" s="22" t="s">
        <v>5</v>
      </c>
      <c r="E17285" s="22" t="s">
        <v>34</v>
      </c>
      <c r="F17285" s="22" t="s">
        <v>50</v>
      </c>
      <c r="G17285" s="1">
        <v>130980.51</v>
      </c>
    </row>
    <row r="17286" spans="2:7">
      <c r="B17286" s="22" t="s">
        <v>306</v>
      </c>
      <c r="C17286" s="22" t="s">
        <v>7</v>
      </c>
      <c r="D17286" s="22" t="s">
        <v>5</v>
      </c>
      <c r="E17286" s="22" t="s">
        <v>34</v>
      </c>
      <c r="F17286" s="22" t="s">
        <v>51</v>
      </c>
      <c r="G17286" s="1">
        <v>3458.17</v>
      </c>
    </row>
    <row r="17287" spans="2:7">
      <c r="B17287" s="22" t="s">
        <v>306</v>
      </c>
      <c r="C17287" s="22" t="s">
        <v>7</v>
      </c>
      <c r="D17287" s="22" t="s">
        <v>5</v>
      </c>
      <c r="E17287" s="22" t="s">
        <v>34</v>
      </c>
      <c r="F17287" s="22" t="s">
        <v>52</v>
      </c>
      <c r="G17287" s="1">
        <v>18872.919999999998</v>
      </c>
    </row>
    <row r="17288" spans="2:7">
      <c r="B17288" s="22" t="s">
        <v>306</v>
      </c>
      <c r="C17288" s="22" t="s">
        <v>7</v>
      </c>
      <c r="D17288" s="22" t="s">
        <v>5</v>
      </c>
      <c r="E17288" s="22" t="s">
        <v>34</v>
      </c>
      <c r="F17288" s="22" t="s">
        <v>53</v>
      </c>
      <c r="G17288" s="1">
        <v>634980.63</v>
      </c>
    </row>
    <row r="17289" spans="2:7">
      <c r="B17289" s="22" t="s">
        <v>306</v>
      </c>
      <c r="C17289" s="22" t="s">
        <v>7</v>
      </c>
      <c r="D17289" s="22" t="s">
        <v>5</v>
      </c>
      <c r="E17289" s="22" t="s">
        <v>34</v>
      </c>
      <c r="F17289" s="22" t="s">
        <v>76</v>
      </c>
      <c r="G17289" s="1">
        <v>184164.18</v>
      </c>
    </row>
    <row r="17290" spans="2:7">
      <c r="B17290" s="22" t="s">
        <v>306</v>
      </c>
      <c r="C17290" s="22" t="s">
        <v>7</v>
      </c>
      <c r="D17290" s="22" t="s">
        <v>5</v>
      </c>
      <c r="E17290" s="22" t="s">
        <v>34</v>
      </c>
      <c r="F17290" s="22" t="s">
        <v>57</v>
      </c>
      <c r="G17290" s="1">
        <v>458140.17</v>
      </c>
    </row>
    <row r="17291" spans="2:7">
      <c r="B17291" s="22" t="s">
        <v>306</v>
      </c>
      <c r="C17291" s="22" t="s">
        <v>7</v>
      </c>
      <c r="D17291" s="22" t="s">
        <v>5</v>
      </c>
      <c r="E17291" s="22" t="s">
        <v>34</v>
      </c>
      <c r="F17291" s="22" t="s">
        <v>94</v>
      </c>
      <c r="G17291" s="1">
        <v>28812.09</v>
      </c>
    </row>
    <row r="17292" spans="2:7">
      <c r="B17292" s="22" t="s">
        <v>306</v>
      </c>
      <c r="C17292" s="22" t="s">
        <v>7</v>
      </c>
      <c r="D17292" s="22" t="s">
        <v>5</v>
      </c>
      <c r="E17292" s="22" t="s">
        <v>34</v>
      </c>
      <c r="F17292" s="22" t="s">
        <v>58</v>
      </c>
      <c r="G17292" s="1">
        <v>46935.66</v>
      </c>
    </row>
    <row r="17293" spans="2:7">
      <c r="B17293" s="22" t="s">
        <v>306</v>
      </c>
      <c r="C17293" s="22" t="s">
        <v>7</v>
      </c>
      <c r="D17293" s="22" t="s">
        <v>5</v>
      </c>
      <c r="E17293" s="22" t="s">
        <v>59</v>
      </c>
      <c r="F17293" s="22" t="s">
        <v>55</v>
      </c>
      <c r="G17293" s="1">
        <v>15049.1</v>
      </c>
    </row>
    <row r="17294" spans="2:7">
      <c r="B17294" s="22" t="s">
        <v>306</v>
      </c>
      <c r="C17294" s="22" t="s">
        <v>7</v>
      </c>
      <c r="D17294" s="22" t="s">
        <v>5</v>
      </c>
      <c r="E17294" s="22" t="s">
        <v>60</v>
      </c>
      <c r="F17294" s="22" t="s">
        <v>77</v>
      </c>
      <c r="G17294" s="1">
        <v>1829.94</v>
      </c>
    </row>
    <row r="17295" spans="2:7">
      <c r="B17295" s="22" t="s">
        <v>306</v>
      </c>
      <c r="C17295" s="22" t="s">
        <v>7</v>
      </c>
      <c r="D17295" s="22" t="s">
        <v>5</v>
      </c>
      <c r="E17295" s="22" t="s">
        <v>60</v>
      </c>
      <c r="F17295" s="22" t="s">
        <v>61</v>
      </c>
      <c r="G17295" s="1">
        <v>69168.759999999995</v>
      </c>
    </row>
    <row r="17296" spans="2:7">
      <c r="B17296" s="22" t="s">
        <v>306</v>
      </c>
      <c r="C17296" s="22" t="s">
        <v>7</v>
      </c>
      <c r="D17296" s="22" t="s">
        <v>5</v>
      </c>
      <c r="E17296" s="22" t="s">
        <v>60</v>
      </c>
      <c r="F17296" s="22" t="s">
        <v>62</v>
      </c>
      <c r="G17296" s="1">
        <v>-225838.17</v>
      </c>
    </row>
    <row r="17297" spans="2:7">
      <c r="B17297" s="22" t="s">
        <v>306</v>
      </c>
      <c r="C17297" s="22" t="s">
        <v>7</v>
      </c>
      <c r="D17297" s="22" t="s">
        <v>7</v>
      </c>
      <c r="E17297" s="22" t="s">
        <v>5</v>
      </c>
      <c r="F17297" s="22" t="s">
        <v>6</v>
      </c>
      <c r="G17297" s="1">
        <v>87538.31</v>
      </c>
    </row>
    <row r="17298" spans="2:7">
      <c r="B17298" s="22" t="s">
        <v>306</v>
      </c>
      <c r="C17298" s="22" t="s">
        <v>7</v>
      </c>
      <c r="D17298" s="22" t="s">
        <v>7</v>
      </c>
      <c r="E17298" s="22" t="s">
        <v>7</v>
      </c>
      <c r="F17298" s="22" t="s">
        <v>6</v>
      </c>
      <c r="G17298" s="1">
        <v>-517.76</v>
      </c>
    </row>
    <row r="17299" spans="2:7">
      <c r="B17299" s="22" t="s">
        <v>306</v>
      </c>
      <c r="C17299" s="22" t="s">
        <v>7</v>
      </c>
      <c r="D17299" s="22" t="s">
        <v>7</v>
      </c>
      <c r="E17299" s="22" t="s">
        <v>8</v>
      </c>
      <c r="F17299" s="22" t="s">
        <v>9</v>
      </c>
      <c r="G17299" s="1">
        <v>3643016.46</v>
      </c>
    </row>
    <row r="17300" spans="2:7">
      <c r="B17300" s="22" t="s">
        <v>306</v>
      </c>
      <c r="C17300" s="22" t="s">
        <v>7</v>
      </c>
      <c r="D17300" s="22" t="s">
        <v>7</v>
      </c>
      <c r="E17300" s="22" t="s">
        <v>8</v>
      </c>
      <c r="F17300" s="22" t="s">
        <v>10</v>
      </c>
      <c r="G17300" s="1">
        <v>13249.93</v>
      </c>
    </row>
    <row r="17301" spans="2:7">
      <c r="B17301" s="22" t="s">
        <v>306</v>
      </c>
      <c r="C17301" s="22" t="s">
        <v>7</v>
      </c>
      <c r="D17301" s="22" t="s">
        <v>7</v>
      </c>
      <c r="E17301" s="22" t="s">
        <v>8</v>
      </c>
      <c r="F17301" s="22" t="s">
        <v>11</v>
      </c>
      <c r="G17301" s="1">
        <v>345797.92</v>
      </c>
    </row>
    <row r="17302" spans="2:7">
      <c r="B17302" s="22" t="s">
        <v>306</v>
      </c>
      <c r="C17302" s="22" t="s">
        <v>7</v>
      </c>
      <c r="D17302" s="22" t="s">
        <v>7</v>
      </c>
      <c r="E17302" s="22" t="s">
        <v>8</v>
      </c>
      <c r="F17302" s="22" t="s">
        <v>12</v>
      </c>
      <c r="G17302" s="1">
        <v>764579.65</v>
      </c>
    </row>
    <row r="17303" spans="2:7">
      <c r="B17303" s="22" t="s">
        <v>306</v>
      </c>
      <c r="C17303" s="22" t="s">
        <v>7</v>
      </c>
      <c r="D17303" s="22" t="s">
        <v>7</v>
      </c>
      <c r="E17303" s="22" t="s">
        <v>8</v>
      </c>
      <c r="F17303" s="22" t="s">
        <v>13</v>
      </c>
      <c r="G17303" s="1">
        <v>350143.65</v>
      </c>
    </row>
    <row r="17304" spans="2:7">
      <c r="B17304" s="22" t="s">
        <v>306</v>
      </c>
      <c r="C17304" s="22" t="s">
        <v>7</v>
      </c>
      <c r="D17304" s="22" t="s">
        <v>7</v>
      </c>
      <c r="E17304" s="22" t="s">
        <v>14</v>
      </c>
      <c r="F17304" s="22" t="s">
        <v>9</v>
      </c>
      <c r="G17304" s="1">
        <v>3283145.12</v>
      </c>
    </row>
    <row r="17305" spans="2:7">
      <c r="B17305" s="22" t="s">
        <v>306</v>
      </c>
      <c r="C17305" s="22" t="s">
        <v>7</v>
      </c>
      <c r="D17305" s="22" t="s">
        <v>7</v>
      </c>
      <c r="E17305" s="22" t="s">
        <v>14</v>
      </c>
      <c r="F17305" s="22" t="s">
        <v>10</v>
      </c>
      <c r="G17305" s="1">
        <v>-74.22</v>
      </c>
    </row>
    <row r="17306" spans="2:7">
      <c r="B17306" s="22" t="s">
        <v>306</v>
      </c>
      <c r="C17306" s="22" t="s">
        <v>7</v>
      </c>
      <c r="D17306" s="22" t="s">
        <v>7</v>
      </c>
      <c r="E17306" s="22" t="s">
        <v>14</v>
      </c>
      <c r="F17306" s="22" t="s">
        <v>11</v>
      </c>
      <c r="G17306" s="1">
        <v>139335.35</v>
      </c>
    </row>
    <row r="17307" spans="2:7">
      <c r="B17307" s="22" t="s">
        <v>306</v>
      </c>
      <c r="C17307" s="22" t="s">
        <v>7</v>
      </c>
      <c r="D17307" s="22" t="s">
        <v>7</v>
      </c>
      <c r="E17307" s="22" t="s">
        <v>14</v>
      </c>
      <c r="F17307" s="22" t="s">
        <v>12</v>
      </c>
      <c r="G17307" s="1">
        <v>438308.87</v>
      </c>
    </row>
    <row r="17308" spans="2:7">
      <c r="B17308" s="22" t="s">
        <v>306</v>
      </c>
      <c r="C17308" s="22" t="s">
        <v>7</v>
      </c>
      <c r="D17308" s="22" t="s">
        <v>7</v>
      </c>
      <c r="E17308" s="22" t="s">
        <v>14</v>
      </c>
      <c r="F17308" s="22" t="s">
        <v>13</v>
      </c>
      <c r="G17308" s="1">
        <v>82746.23</v>
      </c>
    </row>
    <row r="17309" spans="2:7">
      <c r="B17309" s="22" t="s">
        <v>306</v>
      </c>
      <c r="C17309" s="22" t="s">
        <v>7</v>
      </c>
      <c r="D17309" s="22" t="s">
        <v>7</v>
      </c>
      <c r="E17309" s="22" t="s">
        <v>15</v>
      </c>
      <c r="F17309" s="22" t="s">
        <v>17</v>
      </c>
      <c r="G17309" s="1">
        <v>98261.759999999995</v>
      </c>
    </row>
    <row r="17310" spans="2:7">
      <c r="B17310" s="22" t="s">
        <v>306</v>
      </c>
      <c r="C17310" s="22" t="s">
        <v>7</v>
      </c>
      <c r="D17310" s="22" t="s">
        <v>7</v>
      </c>
      <c r="E17310" s="22" t="s">
        <v>15</v>
      </c>
      <c r="F17310" s="22" t="s">
        <v>18</v>
      </c>
      <c r="G17310" s="1">
        <v>51518.96</v>
      </c>
    </row>
    <row r="17311" spans="2:7">
      <c r="B17311" s="22" t="s">
        <v>306</v>
      </c>
      <c r="C17311" s="22" t="s">
        <v>7</v>
      </c>
      <c r="D17311" s="22" t="s">
        <v>7</v>
      </c>
      <c r="E17311" s="22" t="s">
        <v>15</v>
      </c>
      <c r="F17311" s="22" t="s">
        <v>19</v>
      </c>
      <c r="G17311" s="1">
        <v>163055.97</v>
      </c>
    </row>
    <row r="17312" spans="2:7">
      <c r="B17312" s="22" t="s">
        <v>306</v>
      </c>
      <c r="C17312" s="22" t="s">
        <v>7</v>
      </c>
      <c r="D17312" s="22" t="s">
        <v>7</v>
      </c>
      <c r="E17312" s="22" t="s">
        <v>15</v>
      </c>
      <c r="F17312" s="22" t="s">
        <v>20</v>
      </c>
      <c r="G17312" s="1">
        <v>60847.1</v>
      </c>
    </row>
    <row r="17313" spans="2:7">
      <c r="B17313" s="22" t="s">
        <v>306</v>
      </c>
      <c r="C17313" s="22" t="s">
        <v>7</v>
      </c>
      <c r="D17313" s="22" t="s">
        <v>7</v>
      </c>
      <c r="E17313" s="22" t="s">
        <v>15</v>
      </c>
      <c r="F17313" s="22" t="s">
        <v>23</v>
      </c>
      <c r="G17313" s="1">
        <v>4932.2</v>
      </c>
    </row>
    <row r="17314" spans="2:7">
      <c r="B17314" s="22" t="s">
        <v>306</v>
      </c>
      <c r="C17314" s="22" t="s">
        <v>7</v>
      </c>
      <c r="D17314" s="22" t="s">
        <v>7</v>
      </c>
      <c r="E17314" s="22" t="s">
        <v>15</v>
      </c>
      <c r="F17314" s="22" t="s">
        <v>24</v>
      </c>
      <c r="G17314" s="1">
        <v>8638.26</v>
      </c>
    </row>
    <row r="17315" spans="2:7">
      <c r="B17315" s="22" t="s">
        <v>306</v>
      </c>
      <c r="C17315" s="22" t="s">
        <v>7</v>
      </c>
      <c r="D17315" s="22" t="s">
        <v>7</v>
      </c>
      <c r="E17315" s="22" t="s">
        <v>15</v>
      </c>
      <c r="F17315" s="22" t="s">
        <v>25</v>
      </c>
      <c r="G17315" s="1">
        <v>1125105.6499999999</v>
      </c>
    </row>
    <row r="17316" spans="2:7">
      <c r="B17316" s="22" t="s">
        <v>306</v>
      </c>
      <c r="C17316" s="22" t="s">
        <v>7</v>
      </c>
      <c r="D17316" s="22" t="s">
        <v>7</v>
      </c>
      <c r="E17316" s="22" t="s">
        <v>15</v>
      </c>
      <c r="F17316" s="22" t="s">
        <v>26</v>
      </c>
      <c r="G17316" s="1">
        <v>888742.96</v>
      </c>
    </row>
    <row r="17317" spans="2:7">
      <c r="B17317" s="22" t="s">
        <v>306</v>
      </c>
      <c r="C17317" s="22" t="s">
        <v>7</v>
      </c>
      <c r="D17317" s="22" t="s">
        <v>7</v>
      </c>
      <c r="E17317" s="22" t="s">
        <v>15</v>
      </c>
      <c r="F17317" s="22" t="s">
        <v>27</v>
      </c>
      <c r="G17317" s="1">
        <v>2132.59</v>
      </c>
    </row>
    <row r="17318" spans="2:7">
      <c r="B17318" s="22" t="s">
        <v>306</v>
      </c>
      <c r="C17318" s="22" t="s">
        <v>7</v>
      </c>
      <c r="D17318" s="22" t="s">
        <v>7</v>
      </c>
      <c r="E17318" s="22" t="s">
        <v>15</v>
      </c>
      <c r="F17318" s="22" t="s">
        <v>72</v>
      </c>
      <c r="G17318" s="1">
        <v>1286.6600000000001</v>
      </c>
    </row>
    <row r="17319" spans="2:7">
      <c r="B17319" s="22" t="s">
        <v>306</v>
      </c>
      <c r="C17319" s="22" t="s">
        <v>7</v>
      </c>
      <c r="D17319" s="22" t="s">
        <v>7</v>
      </c>
      <c r="E17319" s="22" t="s">
        <v>28</v>
      </c>
      <c r="F17319" s="22" t="s">
        <v>29</v>
      </c>
      <c r="G17319" s="1">
        <v>600514.51</v>
      </c>
    </row>
    <row r="17320" spans="2:7">
      <c r="B17320" s="22" t="s">
        <v>306</v>
      </c>
      <c r="C17320" s="22" t="s">
        <v>7</v>
      </c>
      <c r="D17320" s="22" t="s">
        <v>7</v>
      </c>
      <c r="E17320" s="22" t="s">
        <v>28</v>
      </c>
      <c r="F17320" s="22" t="s">
        <v>30</v>
      </c>
      <c r="G17320" s="1">
        <v>170.97</v>
      </c>
    </row>
    <row r="17321" spans="2:7">
      <c r="B17321" s="22" t="s">
        <v>306</v>
      </c>
      <c r="C17321" s="22" t="s">
        <v>7</v>
      </c>
      <c r="D17321" s="22" t="s">
        <v>7</v>
      </c>
      <c r="E17321" s="22" t="s">
        <v>28</v>
      </c>
      <c r="F17321" s="22" t="s">
        <v>31</v>
      </c>
      <c r="G17321" s="1">
        <v>153883.01999999999</v>
      </c>
    </row>
    <row r="17322" spans="2:7">
      <c r="B17322" s="22" t="s">
        <v>306</v>
      </c>
      <c r="C17322" s="22" t="s">
        <v>7</v>
      </c>
      <c r="D17322" s="22" t="s">
        <v>7</v>
      </c>
      <c r="E17322" s="22" t="s">
        <v>28</v>
      </c>
      <c r="F17322" s="22" t="s">
        <v>33</v>
      </c>
      <c r="G17322" s="1">
        <v>325.39</v>
      </c>
    </row>
    <row r="17323" spans="2:7">
      <c r="B17323" s="22" t="s">
        <v>306</v>
      </c>
      <c r="C17323" s="22" t="s">
        <v>7</v>
      </c>
      <c r="D17323" s="22" t="s">
        <v>7</v>
      </c>
      <c r="E17323" s="22" t="s">
        <v>34</v>
      </c>
      <c r="F17323" s="22" t="s">
        <v>37</v>
      </c>
      <c r="G17323" s="1">
        <v>5000</v>
      </c>
    </row>
    <row r="17324" spans="2:7">
      <c r="B17324" s="22" t="s">
        <v>306</v>
      </c>
      <c r="C17324" s="22" t="s">
        <v>7</v>
      </c>
      <c r="D17324" s="22" t="s">
        <v>7</v>
      </c>
      <c r="E17324" s="22" t="s">
        <v>34</v>
      </c>
      <c r="F17324" s="22" t="s">
        <v>38</v>
      </c>
      <c r="G17324" s="1">
        <v>15314.98</v>
      </c>
    </row>
    <row r="17325" spans="2:7">
      <c r="B17325" s="22" t="s">
        <v>306</v>
      </c>
      <c r="C17325" s="22" t="s">
        <v>7</v>
      </c>
      <c r="D17325" s="22" t="s">
        <v>7</v>
      </c>
      <c r="E17325" s="22" t="s">
        <v>34</v>
      </c>
      <c r="F17325" s="22" t="s">
        <v>39</v>
      </c>
      <c r="G17325" s="1">
        <v>1190331.3600000001</v>
      </c>
    </row>
    <row r="17326" spans="2:7">
      <c r="B17326" s="22" t="s">
        <v>306</v>
      </c>
      <c r="C17326" s="22" t="s">
        <v>7</v>
      </c>
      <c r="D17326" s="22" t="s">
        <v>7</v>
      </c>
      <c r="E17326" s="22" t="s">
        <v>34</v>
      </c>
      <c r="F17326" s="22" t="s">
        <v>40</v>
      </c>
      <c r="G17326" s="1">
        <v>15338.55</v>
      </c>
    </row>
    <row r="17327" spans="2:7">
      <c r="B17327" s="22" t="s">
        <v>306</v>
      </c>
      <c r="C17327" s="22" t="s">
        <v>7</v>
      </c>
      <c r="D17327" s="22" t="s">
        <v>7</v>
      </c>
      <c r="E17327" s="22" t="s">
        <v>34</v>
      </c>
      <c r="F17327" s="22" t="s">
        <v>41</v>
      </c>
      <c r="G17327" s="1">
        <v>800</v>
      </c>
    </row>
    <row r="17328" spans="2:7">
      <c r="B17328" s="22" t="s">
        <v>306</v>
      </c>
      <c r="C17328" s="22" t="s">
        <v>7</v>
      </c>
      <c r="D17328" s="22" t="s">
        <v>7</v>
      </c>
      <c r="E17328" s="22" t="s">
        <v>34</v>
      </c>
      <c r="F17328" s="22" t="s">
        <v>42</v>
      </c>
      <c r="G17328" s="1">
        <v>36909.129999999997</v>
      </c>
    </row>
    <row r="17329" spans="2:7">
      <c r="B17329" s="22" t="s">
        <v>306</v>
      </c>
      <c r="C17329" s="22" t="s">
        <v>7</v>
      </c>
      <c r="D17329" s="22" t="s">
        <v>7</v>
      </c>
      <c r="E17329" s="22" t="s">
        <v>34</v>
      </c>
      <c r="F17329" s="22" t="s">
        <v>44</v>
      </c>
      <c r="G17329" s="1">
        <v>111.54</v>
      </c>
    </row>
    <row r="17330" spans="2:7">
      <c r="B17330" s="22" t="s">
        <v>306</v>
      </c>
      <c r="C17330" s="22" t="s">
        <v>7</v>
      </c>
      <c r="D17330" s="22" t="s">
        <v>7</v>
      </c>
      <c r="E17330" s="22" t="s">
        <v>34</v>
      </c>
      <c r="F17330" s="22" t="s">
        <v>47</v>
      </c>
      <c r="G17330" s="1">
        <v>86.28</v>
      </c>
    </row>
    <row r="17331" spans="2:7">
      <c r="B17331" s="22" t="s">
        <v>306</v>
      </c>
      <c r="C17331" s="22" t="s">
        <v>7</v>
      </c>
      <c r="D17331" s="22" t="s">
        <v>7</v>
      </c>
      <c r="E17331" s="22" t="s">
        <v>34</v>
      </c>
      <c r="F17331" s="22" t="s">
        <v>48</v>
      </c>
      <c r="G17331" s="1">
        <v>38665.050000000003</v>
      </c>
    </row>
    <row r="17332" spans="2:7">
      <c r="B17332" s="22" t="s">
        <v>306</v>
      </c>
      <c r="C17332" s="22" t="s">
        <v>7</v>
      </c>
      <c r="D17332" s="22" t="s">
        <v>7</v>
      </c>
      <c r="E17332" s="22" t="s">
        <v>34</v>
      </c>
      <c r="F17332" s="22" t="s">
        <v>75</v>
      </c>
      <c r="G17332" s="1">
        <v>1587.5</v>
      </c>
    </row>
    <row r="17333" spans="2:7">
      <c r="B17333" s="22" t="s">
        <v>306</v>
      </c>
      <c r="C17333" s="22" t="s">
        <v>7</v>
      </c>
      <c r="D17333" s="22" t="s">
        <v>7</v>
      </c>
      <c r="E17333" s="22" t="s">
        <v>34</v>
      </c>
      <c r="F17333" s="22" t="s">
        <v>66</v>
      </c>
      <c r="G17333" s="1">
        <v>21397.95</v>
      </c>
    </row>
    <row r="17334" spans="2:7">
      <c r="B17334" s="22" t="s">
        <v>306</v>
      </c>
      <c r="C17334" s="22" t="s">
        <v>7</v>
      </c>
      <c r="D17334" s="22" t="s">
        <v>7</v>
      </c>
      <c r="E17334" s="22" t="s">
        <v>34</v>
      </c>
      <c r="F17334" s="22" t="s">
        <v>50</v>
      </c>
      <c r="G17334" s="1">
        <v>2045.33</v>
      </c>
    </row>
    <row r="17335" spans="2:7">
      <c r="B17335" s="22" t="s">
        <v>306</v>
      </c>
      <c r="C17335" s="22" t="s">
        <v>7</v>
      </c>
      <c r="D17335" s="22" t="s">
        <v>7</v>
      </c>
      <c r="E17335" s="22" t="s">
        <v>34</v>
      </c>
      <c r="F17335" s="22" t="s">
        <v>51</v>
      </c>
      <c r="G17335" s="1">
        <v>170</v>
      </c>
    </row>
    <row r="17336" spans="2:7">
      <c r="B17336" s="22" t="s">
        <v>306</v>
      </c>
      <c r="C17336" s="22" t="s">
        <v>7</v>
      </c>
      <c r="D17336" s="22" t="s">
        <v>7</v>
      </c>
      <c r="E17336" s="22" t="s">
        <v>34</v>
      </c>
      <c r="F17336" s="22" t="s">
        <v>58</v>
      </c>
      <c r="G17336" s="1">
        <v>5100.5</v>
      </c>
    </row>
    <row r="17337" spans="2:7">
      <c r="B17337" s="22" t="s">
        <v>306</v>
      </c>
      <c r="C17337" s="22" t="s">
        <v>7</v>
      </c>
      <c r="D17337" s="22" t="s">
        <v>7</v>
      </c>
      <c r="E17337" s="22" t="s">
        <v>34</v>
      </c>
      <c r="F17337" s="22" t="s">
        <v>136</v>
      </c>
      <c r="G17337" s="1">
        <v>600</v>
      </c>
    </row>
    <row r="17338" spans="2:7">
      <c r="B17338" s="22" t="s">
        <v>306</v>
      </c>
      <c r="C17338" s="22" t="s">
        <v>7</v>
      </c>
      <c r="D17338" s="22" t="s">
        <v>7</v>
      </c>
      <c r="E17338" s="22" t="s">
        <v>34</v>
      </c>
      <c r="F17338" s="22" t="s">
        <v>112</v>
      </c>
      <c r="G17338" s="1">
        <v>1200</v>
      </c>
    </row>
    <row r="17339" spans="2:7">
      <c r="B17339" s="22" t="s">
        <v>306</v>
      </c>
      <c r="C17339" s="22" t="s">
        <v>7</v>
      </c>
      <c r="D17339" s="22" t="s">
        <v>7</v>
      </c>
      <c r="E17339" s="22" t="s">
        <v>59</v>
      </c>
      <c r="F17339" s="22" t="s">
        <v>55</v>
      </c>
      <c r="G17339" s="1">
        <v>8435.0300000000007</v>
      </c>
    </row>
    <row r="17340" spans="2:7">
      <c r="B17340" s="22" t="s">
        <v>306</v>
      </c>
      <c r="C17340" s="22" t="s">
        <v>7</v>
      </c>
      <c r="D17340" s="22" t="s">
        <v>7</v>
      </c>
      <c r="E17340" s="22" t="s">
        <v>60</v>
      </c>
      <c r="F17340" s="22" t="s">
        <v>77</v>
      </c>
      <c r="G17340" s="1">
        <v>176.2</v>
      </c>
    </row>
    <row r="17341" spans="2:7">
      <c r="B17341" s="22" t="s">
        <v>306</v>
      </c>
      <c r="C17341" s="22" t="s">
        <v>7</v>
      </c>
      <c r="D17341" s="22" t="s">
        <v>7</v>
      </c>
      <c r="E17341" s="22" t="s">
        <v>60</v>
      </c>
      <c r="F17341" s="22" t="s">
        <v>61</v>
      </c>
      <c r="G17341" s="1">
        <v>149.19</v>
      </c>
    </row>
    <row r="17342" spans="2:7">
      <c r="B17342" s="22" t="s">
        <v>306</v>
      </c>
      <c r="C17342" s="22" t="s">
        <v>7</v>
      </c>
      <c r="D17342" s="22" t="s">
        <v>7</v>
      </c>
      <c r="E17342" s="22" t="s">
        <v>60</v>
      </c>
      <c r="F17342" s="22" t="s">
        <v>62</v>
      </c>
      <c r="G17342" s="1">
        <v>641834.09</v>
      </c>
    </row>
    <row r="17343" spans="2:7">
      <c r="B17343" s="22" t="s">
        <v>307</v>
      </c>
      <c r="C17343" s="22" t="s">
        <v>7</v>
      </c>
      <c r="D17343" s="22" t="s">
        <v>5</v>
      </c>
      <c r="E17343" s="22" t="s">
        <v>5</v>
      </c>
      <c r="F17343" s="22" t="s">
        <v>6</v>
      </c>
      <c r="G17343" s="1">
        <v>14560.92</v>
      </c>
    </row>
    <row r="17344" spans="2:7">
      <c r="B17344" s="22" t="s">
        <v>307</v>
      </c>
      <c r="C17344" s="22" t="s">
        <v>7</v>
      </c>
      <c r="D17344" s="22" t="s">
        <v>5</v>
      </c>
      <c r="E17344" s="22" t="s">
        <v>7</v>
      </c>
      <c r="F17344" s="22" t="s">
        <v>6</v>
      </c>
      <c r="G17344" s="1">
        <v>-73340.009999999995</v>
      </c>
    </row>
    <row r="17345" spans="2:7">
      <c r="B17345" s="22" t="s">
        <v>307</v>
      </c>
      <c r="C17345" s="22" t="s">
        <v>7</v>
      </c>
      <c r="D17345" s="22" t="s">
        <v>5</v>
      </c>
      <c r="E17345" s="22" t="s">
        <v>8</v>
      </c>
      <c r="F17345" s="22" t="s">
        <v>9</v>
      </c>
      <c r="G17345" s="1">
        <v>16499696.76</v>
      </c>
    </row>
    <row r="17346" spans="2:7">
      <c r="B17346" s="22" t="s">
        <v>307</v>
      </c>
      <c r="C17346" s="22" t="s">
        <v>7</v>
      </c>
      <c r="D17346" s="22" t="s">
        <v>5</v>
      </c>
      <c r="E17346" s="22" t="s">
        <v>8</v>
      </c>
      <c r="F17346" s="22" t="s">
        <v>10</v>
      </c>
      <c r="G17346" s="1">
        <v>9782.66</v>
      </c>
    </row>
    <row r="17347" spans="2:7">
      <c r="B17347" s="22" t="s">
        <v>307</v>
      </c>
      <c r="C17347" s="22" t="s">
        <v>7</v>
      </c>
      <c r="D17347" s="22" t="s">
        <v>5</v>
      </c>
      <c r="E17347" s="22" t="s">
        <v>8</v>
      </c>
      <c r="F17347" s="22" t="s">
        <v>12</v>
      </c>
      <c r="G17347" s="1">
        <v>277910.49</v>
      </c>
    </row>
    <row r="17348" spans="2:7">
      <c r="B17348" s="22" t="s">
        <v>307</v>
      </c>
      <c r="C17348" s="22" t="s">
        <v>7</v>
      </c>
      <c r="D17348" s="22" t="s">
        <v>5</v>
      </c>
      <c r="E17348" s="22" t="s">
        <v>8</v>
      </c>
      <c r="F17348" s="22" t="s">
        <v>13</v>
      </c>
      <c r="G17348" s="1">
        <v>257644.15</v>
      </c>
    </row>
    <row r="17349" spans="2:7">
      <c r="B17349" s="22" t="s">
        <v>307</v>
      </c>
      <c r="C17349" s="22" t="s">
        <v>7</v>
      </c>
      <c r="D17349" s="22" t="s">
        <v>5</v>
      </c>
      <c r="E17349" s="22" t="s">
        <v>8</v>
      </c>
      <c r="F17349" s="22" t="s">
        <v>70</v>
      </c>
      <c r="G17349" s="1">
        <v>143130</v>
      </c>
    </row>
    <row r="17350" spans="2:7">
      <c r="B17350" s="22" t="s">
        <v>307</v>
      </c>
      <c r="C17350" s="22" t="s">
        <v>7</v>
      </c>
      <c r="D17350" s="22" t="s">
        <v>5</v>
      </c>
      <c r="E17350" s="22" t="s">
        <v>14</v>
      </c>
      <c r="F17350" s="22" t="s">
        <v>9</v>
      </c>
      <c r="G17350" s="1">
        <v>5069877.93</v>
      </c>
    </row>
    <row r="17351" spans="2:7">
      <c r="B17351" s="22" t="s">
        <v>307</v>
      </c>
      <c r="C17351" s="22" t="s">
        <v>7</v>
      </c>
      <c r="D17351" s="22" t="s">
        <v>5</v>
      </c>
      <c r="E17351" s="22" t="s">
        <v>14</v>
      </c>
      <c r="F17351" s="22" t="s">
        <v>10</v>
      </c>
      <c r="G17351" s="1">
        <v>49986.86</v>
      </c>
    </row>
    <row r="17352" spans="2:7">
      <c r="B17352" s="22" t="s">
        <v>307</v>
      </c>
      <c r="C17352" s="22" t="s">
        <v>7</v>
      </c>
      <c r="D17352" s="22" t="s">
        <v>5</v>
      </c>
      <c r="E17352" s="22" t="s">
        <v>14</v>
      </c>
      <c r="F17352" s="22" t="s">
        <v>11</v>
      </c>
      <c r="G17352" s="1">
        <v>166349.01</v>
      </c>
    </row>
    <row r="17353" spans="2:7">
      <c r="B17353" s="22" t="s">
        <v>307</v>
      </c>
      <c r="C17353" s="22" t="s">
        <v>7</v>
      </c>
      <c r="D17353" s="22" t="s">
        <v>5</v>
      </c>
      <c r="E17353" s="22" t="s">
        <v>14</v>
      </c>
      <c r="F17353" s="22" t="s">
        <v>13</v>
      </c>
      <c r="G17353" s="1">
        <v>35880.51</v>
      </c>
    </row>
    <row r="17354" spans="2:7">
      <c r="B17354" s="22" t="s">
        <v>307</v>
      </c>
      <c r="C17354" s="22" t="s">
        <v>7</v>
      </c>
      <c r="D17354" s="22" t="s">
        <v>5</v>
      </c>
      <c r="E17354" s="22" t="s">
        <v>15</v>
      </c>
      <c r="F17354" s="22" t="s">
        <v>16</v>
      </c>
      <c r="G17354" s="1">
        <v>80425.52</v>
      </c>
    </row>
    <row r="17355" spans="2:7">
      <c r="B17355" s="22" t="s">
        <v>307</v>
      </c>
      <c r="C17355" s="22" t="s">
        <v>7</v>
      </c>
      <c r="D17355" s="22" t="s">
        <v>5</v>
      </c>
      <c r="E17355" s="22" t="s">
        <v>15</v>
      </c>
      <c r="F17355" s="22" t="s">
        <v>71</v>
      </c>
      <c r="G17355" s="1">
        <v>29934.959999999999</v>
      </c>
    </row>
    <row r="17356" spans="2:7">
      <c r="B17356" s="22" t="s">
        <v>307</v>
      </c>
      <c r="C17356" s="22" t="s">
        <v>7</v>
      </c>
      <c r="D17356" s="22" t="s">
        <v>5</v>
      </c>
      <c r="E17356" s="22" t="s">
        <v>15</v>
      </c>
      <c r="F17356" s="22" t="s">
        <v>17</v>
      </c>
      <c r="G17356" s="1">
        <v>1341267.76</v>
      </c>
    </row>
    <row r="17357" spans="2:7">
      <c r="B17357" s="22" t="s">
        <v>307</v>
      </c>
      <c r="C17357" s="22" t="s">
        <v>7</v>
      </c>
      <c r="D17357" s="22" t="s">
        <v>5</v>
      </c>
      <c r="E17357" s="22" t="s">
        <v>15</v>
      </c>
      <c r="F17357" s="22" t="s">
        <v>18</v>
      </c>
      <c r="G17357" s="1">
        <v>421157.69</v>
      </c>
    </row>
    <row r="17358" spans="2:7">
      <c r="B17358" s="22" t="s">
        <v>307</v>
      </c>
      <c r="C17358" s="22" t="s">
        <v>7</v>
      </c>
      <c r="D17358" s="22" t="s">
        <v>5</v>
      </c>
      <c r="E17358" s="22" t="s">
        <v>15</v>
      </c>
      <c r="F17358" s="22" t="s">
        <v>19</v>
      </c>
      <c r="G17358" s="1">
        <v>2692977.3</v>
      </c>
    </row>
    <row r="17359" spans="2:7">
      <c r="B17359" s="22" t="s">
        <v>307</v>
      </c>
      <c r="C17359" s="22" t="s">
        <v>7</v>
      </c>
      <c r="D17359" s="22" t="s">
        <v>5</v>
      </c>
      <c r="E17359" s="22" t="s">
        <v>15</v>
      </c>
      <c r="F17359" s="22" t="s">
        <v>20</v>
      </c>
      <c r="G17359" s="1">
        <v>743268.13</v>
      </c>
    </row>
    <row r="17360" spans="2:7">
      <c r="B17360" s="22" t="s">
        <v>307</v>
      </c>
      <c r="C17360" s="22" t="s">
        <v>7</v>
      </c>
      <c r="D17360" s="22" t="s">
        <v>5</v>
      </c>
      <c r="E17360" s="22" t="s">
        <v>15</v>
      </c>
      <c r="F17360" s="22" t="s">
        <v>98</v>
      </c>
      <c r="G17360" s="1">
        <v>1118</v>
      </c>
    </row>
    <row r="17361" spans="2:7">
      <c r="B17361" s="22" t="s">
        <v>307</v>
      </c>
      <c r="C17361" s="22" t="s">
        <v>7</v>
      </c>
      <c r="D17361" s="22" t="s">
        <v>5</v>
      </c>
      <c r="E17361" s="22" t="s">
        <v>15</v>
      </c>
      <c r="F17361" s="22" t="s">
        <v>23</v>
      </c>
      <c r="G17361" s="1">
        <v>75173.759999999995</v>
      </c>
    </row>
    <row r="17362" spans="2:7">
      <c r="B17362" s="22" t="s">
        <v>307</v>
      </c>
      <c r="C17362" s="22" t="s">
        <v>7</v>
      </c>
      <c r="D17362" s="22" t="s">
        <v>5</v>
      </c>
      <c r="E17362" s="22" t="s">
        <v>15</v>
      </c>
      <c r="F17362" s="22" t="s">
        <v>24</v>
      </c>
      <c r="G17362" s="1">
        <v>86979.6</v>
      </c>
    </row>
    <row r="17363" spans="2:7">
      <c r="B17363" s="22" t="s">
        <v>307</v>
      </c>
      <c r="C17363" s="22" t="s">
        <v>7</v>
      </c>
      <c r="D17363" s="22" t="s">
        <v>5</v>
      </c>
      <c r="E17363" s="22" t="s">
        <v>15</v>
      </c>
      <c r="F17363" s="22" t="s">
        <v>25</v>
      </c>
      <c r="G17363" s="1">
        <v>1998390.13</v>
      </c>
    </row>
    <row r="17364" spans="2:7">
      <c r="B17364" s="22" t="s">
        <v>307</v>
      </c>
      <c r="C17364" s="22" t="s">
        <v>7</v>
      </c>
      <c r="D17364" s="22" t="s">
        <v>5</v>
      </c>
      <c r="E17364" s="22" t="s">
        <v>15</v>
      </c>
      <c r="F17364" s="22" t="s">
        <v>26</v>
      </c>
      <c r="G17364" s="1">
        <v>1340011.4099999999</v>
      </c>
    </row>
    <row r="17365" spans="2:7">
      <c r="B17365" s="22" t="s">
        <v>307</v>
      </c>
      <c r="C17365" s="22" t="s">
        <v>7</v>
      </c>
      <c r="D17365" s="22" t="s">
        <v>5</v>
      </c>
      <c r="E17365" s="22" t="s">
        <v>15</v>
      </c>
      <c r="F17365" s="22" t="s">
        <v>27</v>
      </c>
      <c r="G17365" s="1">
        <v>-293.08</v>
      </c>
    </row>
    <row r="17366" spans="2:7">
      <c r="B17366" s="22" t="s">
        <v>307</v>
      </c>
      <c r="C17366" s="22" t="s">
        <v>7</v>
      </c>
      <c r="D17366" s="22" t="s">
        <v>5</v>
      </c>
      <c r="E17366" s="22" t="s">
        <v>15</v>
      </c>
      <c r="F17366" s="22" t="s">
        <v>72</v>
      </c>
      <c r="G17366" s="1">
        <v>188.74</v>
      </c>
    </row>
    <row r="17367" spans="2:7">
      <c r="B17367" s="22" t="s">
        <v>307</v>
      </c>
      <c r="C17367" s="22" t="s">
        <v>7</v>
      </c>
      <c r="D17367" s="22" t="s">
        <v>5</v>
      </c>
      <c r="E17367" s="22" t="s">
        <v>28</v>
      </c>
      <c r="F17367" s="22" t="s">
        <v>29</v>
      </c>
      <c r="G17367" s="1">
        <v>494369.87</v>
      </c>
    </row>
    <row r="17368" spans="2:7">
      <c r="B17368" s="22" t="s">
        <v>307</v>
      </c>
      <c r="C17368" s="22" t="s">
        <v>7</v>
      </c>
      <c r="D17368" s="22" t="s">
        <v>5</v>
      </c>
      <c r="E17368" s="22" t="s">
        <v>28</v>
      </c>
      <c r="F17368" s="22" t="s">
        <v>31</v>
      </c>
      <c r="G17368" s="1">
        <v>214400.26</v>
      </c>
    </row>
    <row r="17369" spans="2:7">
      <c r="B17369" s="22" t="s">
        <v>307</v>
      </c>
      <c r="C17369" s="22" t="s">
        <v>7</v>
      </c>
      <c r="D17369" s="22" t="s">
        <v>5</v>
      </c>
      <c r="E17369" s="22" t="s">
        <v>28</v>
      </c>
      <c r="F17369" s="22" t="s">
        <v>32</v>
      </c>
      <c r="G17369" s="1">
        <v>1926.44</v>
      </c>
    </row>
    <row r="17370" spans="2:7">
      <c r="B17370" s="22" t="s">
        <v>307</v>
      </c>
      <c r="C17370" s="22" t="s">
        <v>7</v>
      </c>
      <c r="D17370" s="22" t="s">
        <v>5</v>
      </c>
      <c r="E17370" s="22" t="s">
        <v>28</v>
      </c>
      <c r="F17370" s="22" t="s">
        <v>33</v>
      </c>
      <c r="G17370" s="1">
        <v>848452.97</v>
      </c>
    </row>
    <row r="17371" spans="2:7">
      <c r="B17371" s="22" t="s">
        <v>307</v>
      </c>
      <c r="C17371" s="22" t="s">
        <v>7</v>
      </c>
      <c r="D17371" s="22" t="s">
        <v>5</v>
      </c>
      <c r="E17371" s="22" t="s">
        <v>34</v>
      </c>
      <c r="F17371" s="22" t="s">
        <v>38</v>
      </c>
      <c r="G17371" s="1">
        <v>17840.91</v>
      </c>
    </row>
    <row r="17372" spans="2:7">
      <c r="B17372" s="22" t="s">
        <v>307</v>
      </c>
      <c r="C17372" s="22" t="s">
        <v>7</v>
      </c>
      <c r="D17372" s="22" t="s">
        <v>5</v>
      </c>
      <c r="E17372" s="22" t="s">
        <v>34</v>
      </c>
      <c r="F17372" s="22" t="s">
        <v>39</v>
      </c>
      <c r="G17372" s="1">
        <v>1277063.0900000001</v>
      </c>
    </row>
    <row r="17373" spans="2:7">
      <c r="B17373" s="22" t="s">
        <v>307</v>
      </c>
      <c r="C17373" s="22" t="s">
        <v>7</v>
      </c>
      <c r="D17373" s="22" t="s">
        <v>5</v>
      </c>
      <c r="E17373" s="22" t="s">
        <v>34</v>
      </c>
      <c r="F17373" s="22" t="s">
        <v>52</v>
      </c>
      <c r="G17373" s="1">
        <v>39036.86</v>
      </c>
    </row>
    <row r="17374" spans="2:7">
      <c r="B17374" s="22" t="s">
        <v>307</v>
      </c>
      <c r="C17374" s="22" t="s">
        <v>7</v>
      </c>
      <c r="D17374" s="22" t="s">
        <v>5</v>
      </c>
      <c r="E17374" s="22" t="s">
        <v>34</v>
      </c>
      <c r="F17374" s="22" t="s">
        <v>54</v>
      </c>
      <c r="G17374" s="1">
        <v>315723.40000000002</v>
      </c>
    </row>
    <row r="17375" spans="2:7">
      <c r="B17375" s="22" t="s">
        <v>307</v>
      </c>
      <c r="C17375" s="22" t="s">
        <v>7</v>
      </c>
      <c r="D17375" s="22" t="s">
        <v>5</v>
      </c>
      <c r="E17375" s="22" t="s">
        <v>34</v>
      </c>
      <c r="F17375" s="22" t="s">
        <v>68</v>
      </c>
      <c r="G17375" s="1">
        <v>2429</v>
      </c>
    </row>
    <row r="17376" spans="2:7">
      <c r="B17376" s="22" t="s">
        <v>307</v>
      </c>
      <c r="C17376" s="22" t="s">
        <v>7</v>
      </c>
      <c r="D17376" s="22" t="s">
        <v>5</v>
      </c>
      <c r="E17376" s="22" t="s">
        <v>34</v>
      </c>
      <c r="F17376" s="22" t="s">
        <v>55</v>
      </c>
      <c r="G17376" s="1">
        <v>10802.72</v>
      </c>
    </row>
    <row r="17377" spans="2:7">
      <c r="B17377" s="22" t="s">
        <v>307</v>
      </c>
      <c r="C17377" s="22" t="s">
        <v>7</v>
      </c>
      <c r="D17377" s="22" t="s">
        <v>5</v>
      </c>
      <c r="E17377" s="22" t="s">
        <v>34</v>
      </c>
      <c r="F17377" s="22" t="s">
        <v>58</v>
      </c>
      <c r="G17377" s="1">
        <v>137.5</v>
      </c>
    </row>
    <row r="17378" spans="2:7">
      <c r="B17378" s="22" t="s">
        <v>307</v>
      </c>
      <c r="C17378" s="22" t="s">
        <v>7</v>
      </c>
      <c r="D17378" s="22" t="s">
        <v>5</v>
      </c>
      <c r="E17378" s="22" t="s">
        <v>59</v>
      </c>
      <c r="F17378" s="22" t="s">
        <v>55</v>
      </c>
      <c r="G17378" s="1">
        <v>14317.13</v>
      </c>
    </row>
    <row r="17379" spans="2:7">
      <c r="B17379" s="22" t="s">
        <v>307</v>
      </c>
      <c r="C17379" s="22" t="s">
        <v>7</v>
      </c>
      <c r="D17379" s="22" t="s">
        <v>5</v>
      </c>
      <c r="E17379" s="22" t="s">
        <v>60</v>
      </c>
      <c r="F17379" s="22" t="s">
        <v>62</v>
      </c>
      <c r="G17379" s="1">
        <v>20431.97</v>
      </c>
    </row>
    <row r="17380" spans="2:7">
      <c r="B17380" s="22" t="s">
        <v>307</v>
      </c>
      <c r="C17380" s="22" t="s">
        <v>7</v>
      </c>
      <c r="D17380" s="22" t="s">
        <v>7</v>
      </c>
      <c r="E17380" s="22" t="s">
        <v>5</v>
      </c>
      <c r="F17380" s="22" t="s">
        <v>6</v>
      </c>
      <c r="G17380" s="1">
        <v>61137.81</v>
      </c>
    </row>
    <row r="17381" spans="2:7">
      <c r="B17381" s="22" t="s">
        <v>307</v>
      </c>
      <c r="C17381" s="22" t="s">
        <v>7</v>
      </c>
      <c r="D17381" s="22" t="s">
        <v>7</v>
      </c>
      <c r="E17381" s="22" t="s">
        <v>7</v>
      </c>
      <c r="F17381" s="22" t="s">
        <v>6</v>
      </c>
      <c r="G17381" s="1">
        <v>-2358.7199999999998</v>
      </c>
    </row>
    <row r="17382" spans="2:7">
      <c r="B17382" s="22" t="s">
        <v>307</v>
      </c>
      <c r="C17382" s="22" t="s">
        <v>7</v>
      </c>
      <c r="D17382" s="22" t="s">
        <v>7</v>
      </c>
      <c r="E17382" s="22" t="s">
        <v>8</v>
      </c>
      <c r="F17382" s="22" t="s">
        <v>9</v>
      </c>
      <c r="G17382" s="1">
        <v>36960.35</v>
      </c>
    </row>
    <row r="17383" spans="2:7">
      <c r="B17383" s="22" t="s">
        <v>307</v>
      </c>
      <c r="C17383" s="22" t="s">
        <v>7</v>
      </c>
      <c r="D17383" s="22" t="s">
        <v>7</v>
      </c>
      <c r="E17383" s="22" t="s">
        <v>8</v>
      </c>
      <c r="F17383" s="22" t="s">
        <v>10</v>
      </c>
      <c r="G17383" s="1">
        <v>291535.68</v>
      </c>
    </row>
    <row r="17384" spans="2:7">
      <c r="B17384" s="22" t="s">
        <v>307</v>
      </c>
      <c r="C17384" s="22" t="s">
        <v>7</v>
      </c>
      <c r="D17384" s="22" t="s">
        <v>7</v>
      </c>
      <c r="E17384" s="22" t="s">
        <v>8</v>
      </c>
      <c r="F17384" s="22" t="s">
        <v>12</v>
      </c>
      <c r="G17384" s="1">
        <v>126765.08</v>
      </c>
    </row>
    <row r="17385" spans="2:7">
      <c r="B17385" s="22" t="s">
        <v>307</v>
      </c>
      <c r="C17385" s="22" t="s">
        <v>7</v>
      </c>
      <c r="D17385" s="22" t="s">
        <v>7</v>
      </c>
      <c r="E17385" s="22" t="s">
        <v>8</v>
      </c>
      <c r="F17385" s="22" t="s">
        <v>13</v>
      </c>
      <c r="G17385" s="1">
        <v>874130.91</v>
      </c>
    </row>
    <row r="17386" spans="2:7">
      <c r="B17386" s="22" t="s">
        <v>307</v>
      </c>
      <c r="C17386" s="22" t="s">
        <v>7</v>
      </c>
      <c r="D17386" s="22" t="s">
        <v>7</v>
      </c>
      <c r="E17386" s="22" t="s">
        <v>14</v>
      </c>
      <c r="F17386" s="22" t="s">
        <v>9</v>
      </c>
      <c r="G17386" s="1">
        <v>1391138.07</v>
      </c>
    </row>
    <row r="17387" spans="2:7">
      <c r="B17387" s="22" t="s">
        <v>307</v>
      </c>
      <c r="C17387" s="22" t="s">
        <v>7</v>
      </c>
      <c r="D17387" s="22" t="s">
        <v>7</v>
      </c>
      <c r="E17387" s="22" t="s">
        <v>14</v>
      </c>
      <c r="F17387" s="22" t="s">
        <v>10</v>
      </c>
      <c r="G17387" s="1">
        <v>133482.01</v>
      </c>
    </row>
    <row r="17388" spans="2:7">
      <c r="B17388" s="22" t="s">
        <v>307</v>
      </c>
      <c r="C17388" s="22" t="s">
        <v>7</v>
      </c>
      <c r="D17388" s="22" t="s">
        <v>7</v>
      </c>
      <c r="E17388" s="22" t="s">
        <v>14</v>
      </c>
      <c r="F17388" s="22" t="s">
        <v>11</v>
      </c>
      <c r="G17388" s="1">
        <v>280593.81</v>
      </c>
    </row>
    <row r="17389" spans="2:7">
      <c r="B17389" s="22" t="s">
        <v>307</v>
      </c>
      <c r="C17389" s="22" t="s">
        <v>7</v>
      </c>
      <c r="D17389" s="22" t="s">
        <v>7</v>
      </c>
      <c r="E17389" s="22" t="s">
        <v>14</v>
      </c>
      <c r="F17389" s="22" t="s">
        <v>13</v>
      </c>
      <c r="G17389" s="1">
        <v>47309.99</v>
      </c>
    </row>
    <row r="17390" spans="2:7">
      <c r="B17390" s="22" t="s">
        <v>307</v>
      </c>
      <c r="C17390" s="22" t="s">
        <v>7</v>
      </c>
      <c r="D17390" s="22" t="s">
        <v>7</v>
      </c>
      <c r="E17390" s="22" t="s">
        <v>15</v>
      </c>
      <c r="F17390" s="22" t="s">
        <v>16</v>
      </c>
      <c r="G17390" s="1">
        <v>1783.05</v>
      </c>
    </row>
    <row r="17391" spans="2:7">
      <c r="B17391" s="22" t="s">
        <v>307</v>
      </c>
      <c r="C17391" s="22" t="s">
        <v>7</v>
      </c>
      <c r="D17391" s="22" t="s">
        <v>7</v>
      </c>
      <c r="E17391" s="22" t="s">
        <v>15</v>
      </c>
      <c r="F17391" s="22" t="s">
        <v>71</v>
      </c>
      <c r="G17391" s="1">
        <v>6513.38</v>
      </c>
    </row>
    <row r="17392" spans="2:7">
      <c r="B17392" s="22" t="s">
        <v>307</v>
      </c>
      <c r="C17392" s="22" t="s">
        <v>7</v>
      </c>
      <c r="D17392" s="22" t="s">
        <v>7</v>
      </c>
      <c r="E17392" s="22" t="s">
        <v>15</v>
      </c>
      <c r="F17392" s="22" t="s">
        <v>17</v>
      </c>
      <c r="G17392" s="1">
        <v>43356.29</v>
      </c>
    </row>
    <row r="17393" spans="2:7">
      <c r="B17393" s="22" t="s">
        <v>307</v>
      </c>
      <c r="C17393" s="22" t="s">
        <v>7</v>
      </c>
      <c r="D17393" s="22" t="s">
        <v>7</v>
      </c>
      <c r="E17393" s="22" t="s">
        <v>15</v>
      </c>
      <c r="F17393" s="22" t="s">
        <v>18</v>
      </c>
      <c r="G17393" s="1">
        <v>112235.28</v>
      </c>
    </row>
    <row r="17394" spans="2:7">
      <c r="B17394" s="22" t="s">
        <v>307</v>
      </c>
      <c r="C17394" s="22" t="s">
        <v>7</v>
      </c>
      <c r="D17394" s="22" t="s">
        <v>7</v>
      </c>
      <c r="E17394" s="22" t="s">
        <v>15</v>
      </c>
      <c r="F17394" s="22" t="s">
        <v>19</v>
      </c>
      <c r="G17394" s="1">
        <v>88185.72</v>
      </c>
    </row>
    <row r="17395" spans="2:7">
      <c r="B17395" s="22" t="s">
        <v>307</v>
      </c>
      <c r="C17395" s="22" t="s">
        <v>7</v>
      </c>
      <c r="D17395" s="22" t="s">
        <v>7</v>
      </c>
      <c r="E17395" s="22" t="s">
        <v>15</v>
      </c>
      <c r="F17395" s="22" t="s">
        <v>20</v>
      </c>
      <c r="G17395" s="1">
        <v>168450.36</v>
      </c>
    </row>
    <row r="17396" spans="2:7">
      <c r="B17396" s="22" t="s">
        <v>307</v>
      </c>
      <c r="C17396" s="22" t="s">
        <v>7</v>
      </c>
      <c r="D17396" s="22" t="s">
        <v>7</v>
      </c>
      <c r="E17396" s="22" t="s">
        <v>15</v>
      </c>
      <c r="F17396" s="22" t="s">
        <v>23</v>
      </c>
      <c r="G17396" s="1">
        <v>1319.25</v>
      </c>
    </row>
    <row r="17397" spans="2:7">
      <c r="B17397" s="22" t="s">
        <v>307</v>
      </c>
      <c r="C17397" s="22" t="s">
        <v>7</v>
      </c>
      <c r="D17397" s="22" t="s">
        <v>7</v>
      </c>
      <c r="E17397" s="22" t="s">
        <v>15</v>
      </c>
      <c r="F17397" s="22" t="s">
        <v>24</v>
      </c>
      <c r="G17397" s="1">
        <v>32973.199999999997</v>
      </c>
    </row>
    <row r="17398" spans="2:7">
      <c r="B17398" s="22" t="s">
        <v>307</v>
      </c>
      <c r="C17398" s="22" t="s">
        <v>7</v>
      </c>
      <c r="D17398" s="22" t="s">
        <v>7</v>
      </c>
      <c r="E17398" s="22" t="s">
        <v>15</v>
      </c>
      <c r="F17398" s="22" t="s">
        <v>25</v>
      </c>
      <c r="G17398" s="1">
        <v>9436.9</v>
      </c>
    </row>
    <row r="17399" spans="2:7">
      <c r="B17399" s="22" t="s">
        <v>307</v>
      </c>
      <c r="C17399" s="22" t="s">
        <v>7</v>
      </c>
      <c r="D17399" s="22" t="s">
        <v>7</v>
      </c>
      <c r="E17399" s="22" t="s">
        <v>15</v>
      </c>
      <c r="F17399" s="22" t="s">
        <v>26</v>
      </c>
      <c r="G17399" s="1">
        <v>203117.25</v>
      </c>
    </row>
    <row r="17400" spans="2:7">
      <c r="B17400" s="22" t="s">
        <v>307</v>
      </c>
      <c r="C17400" s="22" t="s">
        <v>7</v>
      </c>
      <c r="D17400" s="22" t="s">
        <v>7</v>
      </c>
      <c r="E17400" s="22" t="s">
        <v>15</v>
      </c>
      <c r="F17400" s="22" t="s">
        <v>27</v>
      </c>
      <c r="G17400" s="1">
        <v>560.46</v>
      </c>
    </row>
    <row r="17401" spans="2:7">
      <c r="B17401" s="22" t="s">
        <v>307</v>
      </c>
      <c r="C17401" s="22" t="s">
        <v>7</v>
      </c>
      <c r="D17401" s="22" t="s">
        <v>7</v>
      </c>
      <c r="E17401" s="22" t="s">
        <v>15</v>
      </c>
      <c r="F17401" s="22" t="s">
        <v>72</v>
      </c>
      <c r="G17401" s="1">
        <v>390.93</v>
      </c>
    </row>
    <row r="17402" spans="2:7">
      <c r="B17402" s="22" t="s">
        <v>307</v>
      </c>
      <c r="C17402" s="22" t="s">
        <v>7</v>
      </c>
      <c r="D17402" s="22" t="s">
        <v>7</v>
      </c>
      <c r="E17402" s="22" t="s">
        <v>28</v>
      </c>
      <c r="F17402" s="22" t="s">
        <v>29</v>
      </c>
      <c r="G17402" s="1">
        <v>313012.15000000002</v>
      </c>
    </row>
    <row r="17403" spans="2:7">
      <c r="B17403" s="22" t="s">
        <v>307</v>
      </c>
      <c r="C17403" s="22" t="s">
        <v>7</v>
      </c>
      <c r="D17403" s="22" t="s">
        <v>7</v>
      </c>
      <c r="E17403" s="22" t="s">
        <v>28</v>
      </c>
      <c r="F17403" s="22" t="s">
        <v>30</v>
      </c>
      <c r="G17403" s="1">
        <v>82450.63</v>
      </c>
    </row>
    <row r="17404" spans="2:7">
      <c r="B17404" s="22" t="s">
        <v>307</v>
      </c>
      <c r="C17404" s="22" t="s">
        <v>7</v>
      </c>
      <c r="D17404" s="22" t="s">
        <v>7</v>
      </c>
      <c r="E17404" s="22" t="s">
        <v>28</v>
      </c>
      <c r="F17404" s="22" t="s">
        <v>32</v>
      </c>
      <c r="G17404" s="1">
        <v>31465.77</v>
      </c>
    </row>
    <row r="17405" spans="2:7">
      <c r="B17405" s="22" t="s">
        <v>307</v>
      </c>
      <c r="C17405" s="22" t="s">
        <v>7</v>
      </c>
      <c r="D17405" s="22" t="s">
        <v>7</v>
      </c>
      <c r="E17405" s="22" t="s">
        <v>28</v>
      </c>
      <c r="F17405" s="22" t="s">
        <v>33</v>
      </c>
      <c r="G17405" s="1">
        <v>76867.86</v>
      </c>
    </row>
    <row r="17406" spans="2:7">
      <c r="B17406" s="22" t="s">
        <v>307</v>
      </c>
      <c r="C17406" s="22" t="s">
        <v>7</v>
      </c>
      <c r="D17406" s="22" t="s">
        <v>7</v>
      </c>
      <c r="E17406" s="22" t="s">
        <v>34</v>
      </c>
      <c r="F17406" s="22" t="s">
        <v>36</v>
      </c>
      <c r="G17406" s="1">
        <v>26827.87</v>
      </c>
    </row>
    <row r="17407" spans="2:7">
      <c r="B17407" s="22" t="s">
        <v>307</v>
      </c>
      <c r="C17407" s="22" t="s">
        <v>7</v>
      </c>
      <c r="D17407" s="22" t="s">
        <v>7</v>
      </c>
      <c r="E17407" s="22" t="s">
        <v>34</v>
      </c>
      <c r="F17407" s="22" t="s">
        <v>39</v>
      </c>
      <c r="G17407" s="1">
        <v>550525.1</v>
      </c>
    </row>
    <row r="17408" spans="2:7">
      <c r="B17408" s="22" t="s">
        <v>307</v>
      </c>
      <c r="C17408" s="22" t="s">
        <v>7</v>
      </c>
      <c r="D17408" s="22" t="s">
        <v>7</v>
      </c>
      <c r="E17408" s="22" t="s">
        <v>34</v>
      </c>
      <c r="F17408" s="22" t="s">
        <v>41</v>
      </c>
      <c r="G17408" s="1">
        <v>18578.45</v>
      </c>
    </row>
    <row r="17409" spans="2:7">
      <c r="B17409" s="22" t="s">
        <v>307</v>
      </c>
      <c r="C17409" s="22" t="s">
        <v>7</v>
      </c>
      <c r="D17409" s="22" t="s">
        <v>7</v>
      </c>
      <c r="E17409" s="22" t="s">
        <v>34</v>
      </c>
      <c r="F17409" s="22" t="s">
        <v>45</v>
      </c>
      <c r="G17409" s="1">
        <v>175659.74</v>
      </c>
    </row>
    <row r="17410" spans="2:7">
      <c r="B17410" s="22" t="s">
        <v>307</v>
      </c>
      <c r="C17410" s="22" t="s">
        <v>7</v>
      </c>
      <c r="D17410" s="22" t="s">
        <v>7</v>
      </c>
      <c r="E17410" s="22" t="s">
        <v>34</v>
      </c>
      <c r="F17410" s="22" t="s">
        <v>46</v>
      </c>
      <c r="G17410" s="1">
        <v>4843.51</v>
      </c>
    </row>
    <row r="17411" spans="2:7">
      <c r="B17411" s="22" t="s">
        <v>307</v>
      </c>
      <c r="C17411" s="22" t="s">
        <v>7</v>
      </c>
      <c r="D17411" s="22" t="s">
        <v>7</v>
      </c>
      <c r="E17411" s="22" t="s">
        <v>34</v>
      </c>
      <c r="F17411" s="22" t="s">
        <v>75</v>
      </c>
      <c r="G17411" s="1">
        <v>15551.5</v>
      </c>
    </row>
    <row r="17412" spans="2:7">
      <c r="B17412" s="22" t="s">
        <v>307</v>
      </c>
      <c r="C17412" s="22" t="s">
        <v>7</v>
      </c>
      <c r="D17412" s="22" t="s">
        <v>7</v>
      </c>
      <c r="E17412" s="22" t="s">
        <v>34</v>
      </c>
      <c r="F17412" s="22" t="s">
        <v>49</v>
      </c>
      <c r="G17412" s="1">
        <v>326634</v>
      </c>
    </row>
    <row r="17413" spans="2:7">
      <c r="B17413" s="22" t="s">
        <v>307</v>
      </c>
      <c r="C17413" s="22" t="s">
        <v>7</v>
      </c>
      <c r="D17413" s="22" t="s">
        <v>7</v>
      </c>
      <c r="E17413" s="22" t="s">
        <v>34</v>
      </c>
      <c r="F17413" s="22" t="s">
        <v>50</v>
      </c>
      <c r="G17413" s="1">
        <v>79879.600000000006</v>
      </c>
    </row>
    <row r="17414" spans="2:7">
      <c r="B17414" s="22" t="s">
        <v>307</v>
      </c>
      <c r="C17414" s="22" t="s">
        <v>7</v>
      </c>
      <c r="D17414" s="22" t="s">
        <v>7</v>
      </c>
      <c r="E17414" s="22" t="s">
        <v>34</v>
      </c>
      <c r="F17414" s="22" t="s">
        <v>51</v>
      </c>
      <c r="G17414" s="1">
        <v>2443.11</v>
      </c>
    </row>
    <row r="17415" spans="2:7">
      <c r="B17415" s="22" t="s">
        <v>307</v>
      </c>
      <c r="C17415" s="22" t="s">
        <v>7</v>
      </c>
      <c r="D17415" s="22" t="s">
        <v>7</v>
      </c>
      <c r="E17415" s="22" t="s">
        <v>34</v>
      </c>
      <c r="F17415" s="22" t="s">
        <v>52</v>
      </c>
      <c r="G17415" s="1">
        <v>48381.73</v>
      </c>
    </row>
    <row r="17416" spans="2:7">
      <c r="B17416" s="22" t="s">
        <v>307</v>
      </c>
      <c r="C17416" s="22" t="s">
        <v>7</v>
      </c>
      <c r="D17416" s="22" t="s">
        <v>7</v>
      </c>
      <c r="E17416" s="22" t="s">
        <v>34</v>
      </c>
      <c r="F17416" s="22" t="s">
        <v>55</v>
      </c>
      <c r="G17416" s="1">
        <v>28669.759999999998</v>
      </c>
    </row>
    <row r="17417" spans="2:7">
      <c r="B17417" s="22" t="s">
        <v>307</v>
      </c>
      <c r="C17417" s="22" t="s">
        <v>7</v>
      </c>
      <c r="D17417" s="22" t="s">
        <v>7</v>
      </c>
      <c r="E17417" s="22" t="s">
        <v>34</v>
      </c>
      <c r="F17417" s="22" t="s">
        <v>76</v>
      </c>
      <c r="G17417" s="1">
        <v>155231.46</v>
      </c>
    </row>
    <row r="17418" spans="2:7">
      <c r="B17418" s="22" t="s">
        <v>307</v>
      </c>
      <c r="C17418" s="22" t="s">
        <v>7</v>
      </c>
      <c r="D17418" s="22" t="s">
        <v>7</v>
      </c>
      <c r="E17418" s="22" t="s">
        <v>34</v>
      </c>
      <c r="F17418" s="22" t="s">
        <v>57</v>
      </c>
      <c r="G17418" s="1">
        <v>332843.86</v>
      </c>
    </row>
    <row r="17419" spans="2:7">
      <c r="B17419" s="22" t="s">
        <v>307</v>
      </c>
      <c r="C17419" s="22" t="s">
        <v>7</v>
      </c>
      <c r="D17419" s="22" t="s">
        <v>7</v>
      </c>
      <c r="E17419" s="22" t="s">
        <v>34</v>
      </c>
      <c r="F17419" s="22" t="s">
        <v>58</v>
      </c>
      <c r="G17419" s="1">
        <v>16141.62</v>
      </c>
    </row>
    <row r="17420" spans="2:7">
      <c r="B17420" s="22" t="s">
        <v>307</v>
      </c>
      <c r="C17420" s="22" t="s">
        <v>7</v>
      </c>
      <c r="D17420" s="22" t="s">
        <v>7</v>
      </c>
      <c r="E17420" s="22" t="s">
        <v>34</v>
      </c>
      <c r="F17420" s="22" t="s">
        <v>112</v>
      </c>
      <c r="G17420" s="1">
        <v>311</v>
      </c>
    </row>
    <row r="17421" spans="2:7">
      <c r="B17421" s="22" t="s">
        <v>307</v>
      </c>
      <c r="C17421" s="22" t="s">
        <v>7</v>
      </c>
      <c r="D17421" s="22" t="s">
        <v>7</v>
      </c>
      <c r="E17421" s="22" t="s">
        <v>59</v>
      </c>
      <c r="F17421" s="22" t="s">
        <v>55</v>
      </c>
      <c r="G17421" s="1">
        <v>54060.95</v>
      </c>
    </row>
    <row r="17422" spans="2:7">
      <c r="B17422" s="22" t="s">
        <v>307</v>
      </c>
      <c r="C17422" s="22" t="s">
        <v>7</v>
      </c>
      <c r="D17422" s="22" t="s">
        <v>7</v>
      </c>
      <c r="E17422" s="22" t="s">
        <v>60</v>
      </c>
      <c r="F17422" s="22" t="s">
        <v>62</v>
      </c>
      <c r="G17422" s="1">
        <v>5167.59</v>
      </c>
    </row>
    <row r="17423" spans="2:7">
      <c r="B17423" s="22" t="s">
        <v>308</v>
      </c>
      <c r="C17423" s="22" t="s">
        <v>7</v>
      </c>
      <c r="D17423" s="22" t="s">
        <v>5</v>
      </c>
      <c r="E17423" s="22" t="s">
        <v>5</v>
      </c>
      <c r="F17423" s="22" t="s">
        <v>6</v>
      </c>
      <c r="G17423" s="1">
        <v>157997.59</v>
      </c>
    </row>
    <row r="17424" spans="2:7">
      <c r="B17424" s="22" t="s">
        <v>308</v>
      </c>
      <c r="C17424" s="22" t="s">
        <v>7</v>
      </c>
      <c r="D17424" s="22" t="s">
        <v>5</v>
      </c>
      <c r="E17424" s="22" t="s">
        <v>7</v>
      </c>
      <c r="F17424" s="22" t="s">
        <v>6</v>
      </c>
      <c r="G17424" s="1">
        <v>-208363.13</v>
      </c>
    </row>
    <row r="17425" spans="2:7">
      <c r="B17425" s="22" t="s">
        <v>308</v>
      </c>
      <c r="C17425" s="22" t="s">
        <v>7</v>
      </c>
      <c r="D17425" s="22" t="s">
        <v>5</v>
      </c>
      <c r="E17425" s="22" t="s">
        <v>8</v>
      </c>
      <c r="F17425" s="22" t="s">
        <v>9</v>
      </c>
      <c r="G17425" s="1">
        <v>3204527.54</v>
      </c>
    </row>
    <row r="17426" spans="2:7">
      <c r="B17426" s="22" t="s">
        <v>308</v>
      </c>
      <c r="C17426" s="22" t="s">
        <v>7</v>
      </c>
      <c r="D17426" s="22" t="s">
        <v>5</v>
      </c>
      <c r="E17426" s="22" t="s">
        <v>8</v>
      </c>
      <c r="F17426" s="22" t="s">
        <v>10</v>
      </c>
      <c r="G17426" s="1">
        <v>36471.129999999997</v>
      </c>
    </row>
    <row r="17427" spans="2:7">
      <c r="B17427" s="22" t="s">
        <v>308</v>
      </c>
      <c r="C17427" s="22" t="s">
        <v>7</v>
      </c>
      <c r="D17427" s="22" t="s">
        <v>5</v>
      </c>
      <c r="E17427" s="22" t="s">
        <v>8</v>
      </c>
      <c r="F17427" s="22" t="s">
        <v>11</v>
      </c>
      <c r="G17427" s="1">
        <v>117616.27</v>
      </c>
    </row>
    <row r="17428" spans="2:7">
      <c r="B17428" s="22" t="s">
        <v>308</v>
      </c>
      <c r="C17428" s="22" t="s">
        <v>7</v>
      </c>
      <c r="D17428" s="22" t="s">
        <v>5</v>
      </c>
      <c r="E17428" s="22" t="s">
        <v>8</v>
      </c>
      <c r="F17428" s="22" t="s">
        <v>12</v>
      </c>
      <c r="G17428" s="1">
        <v>84135.13</v>
      </c>
    </row>
    <row r="17429" spans="2:7">
      <c r="B17429" s="22" t="s">
        <v>308</v>
      </c>
      <c r="C17429" s="22" t="s">
        <v>7</v>
      </c>
      <c r="D17429" s="22" t="s">
        <v>5</v>
      </c>
      <c r="E17429" s="22" t="s">
        <v>14</v>
      </c>
      <c r="F17429" s="22" t="s">
        <v>9</v>
      </c>
      <c r="G17429" s="1">
        <v>1151050.22</v>
      </c>
    </row>
    <row r="17430" spans="2:7">
      <c r="B17430" s="22" t="s">
        <v>308</v>
      </c>
      <c r="C17430" s="22" t="s">
        <v>7</v>
      </c>
      <c r="D17430" s="22" t="s">
        <v>5</v>
      </c>
      <c r="E17430" s="22" t="s">
        <v>14</v>
      </c>
      <c r="F17430" s="22" t="s">
        <v>10</v>
      </c>
      <c r="G17430" s="1">
        <v>79014.710000000006</v>
      </c>
    </row>
    <row r="17431" spans="2:7">
      <c r="B17431" s="22" t="s">
        <v>308</v>
      </c>
      <c r="C17431" s="22" t="s">
        <v>7</v>
      </c>
      <c r="D17431" s="22" t="s">
        <v>5</v>
      </c>
      <c r="E17431" s="22" t="s">
        <v>14</v>
      </c>
      <c r="F17431" s="22" t="s">
        <v>11</v>
      </c>
      <c r="G17431" s="1">
        <v>131295.54</v>
      </c>
    </row>
    <row r="17432" spans="2:7">
      <c r="B17432" s="22" t="s">
        <v>308</v>
      </c>
      <c r="C17432" s="22" t="s">
        <v>7</v>
      </c>
      <c r="D17432" s="22" t="s">
        <v>5</v>
      </c>
      <c r="E17432" s="22" t="s">
        <v>14</v>
      </c>
      <c r="F17432" s="22" t="s">
        <v>12</v>
      </c>
      <c r="G17432" s="1">
        <v>20949.599999999999</v>
      </c>
    </row>
    <row r="17433" spans="2:7">
      <c r="B17433" s="22" t="s">
        <v>308</v>
      </c>
      <c r="C17433" s="22" t="s">
        <v>7</v>
      </c>
      <c r="D17433" s="22" t="s">
        <v>5</v>
      </c>
      <c r="E17433" s="22" t="s">
        <v>14</v>
      </c>
      <c r="F17433" s="22" t="s">
        <v>13</v>
      </c>
      <c r="G17433" s="1">
        <v>4800</v>
      </c>
    </row>
    <row r="17434" spans="2:7">
      <c r="B17434" s="22" t="s">
        <v>308</v>
      </c>
      <c r="C17434" s="22" t="s">
        <v>7</v>
      </c>
      <c r="D17434" s="22" t="s">
        <v>5</v>
      </c>
      <c r="E17434" s="22" t="s">
        <v>15</v>
      </c>
      <c r="F17434" s="22" t="s">
        <v>17</v>
      </c>
      <c r="G17434" s="1">
        <v>356135.08</v>
      </c>
    </row>
    <row r="17435" spans="2:7">
      <c r="B17435" s="22" t="s">
        <v>308</v>
      </c>
      <c r="C17435" s="22" t="s">
        <v>7</v>
      </c>
      <c r="D17435" s="22" t="s">
        <v>5</v>
      </c>
      <c r="E17435" s="22" t="s">
        <v>15</v>
      </c>
      <c r="F17435" s="22" t="s">
        <v>18</v>
      </c>
      <c r="G17435" s="1">
        <v>171982.23</v>
      </c>
    </row>
    <row r="17436" spans="2:7">
      <c r="B17436" s="22" t="s">
        <v>308</v>
      </c>
      <c r="C17436" s="22" t="s">
        <v>7</v>
      </c>
      <c r="D17436" s="22" t="s">
        <v>5</v>
      </c>
      <c r="E17436" s="22" t="s">
        <v>15</v>
      </c>
      <c r="F17436" s="22" t="s">
        <v>19</v>
      </c>
      <c r="G17436" s="1">
        <v>709752.87</v>
      </c>
    </row>
    <row r="17437" spans="2:7">
      <c r="B17437" s="22" t="s">
        <v>308</v>
      </c>
      <c r="C17437" s="22" t="s">
        <v>7</v>
      </c>
      <c r="D17437" s="22" t="s">
        <v>5</v>
      </c>
      <c r="E17437" s="22" t="s">
        <v>15</v>
      </c>
      <c r="F17437" s="22" t="s">
        <v>20</v>
      </c>
      <c r="G17437" s="1">
        <v>239199.25</v>
      </c>
    </row>
    <row r="17438" spans="2:7">
      <c r="B17438" s="22" t="s">
        <v>308</v>
      </c>
      <c r="C17438" s="22" t="s">
        <v>7</v>
      </c>
      <c r="D17438" s="22" t="s">
        <v>5</v>
      </c>
      <c r="E17438" s="22" t="s">
        <v>15</v>
      </c>
      <c r="F17438" s="22" t="s">
        <v>21</v>
      </c>
      <c r="G17438" s="1">
        <v>39.58</v>
      </c>
    </row>
    <row r="17439" spans="2:7">
      <c r="B17439" s="22" t="s">
        <v>308</v>
      </c>
      <c r="C17439" s="22" t="s">
        <v>7</v>
      </c>
      <c r="D17439" s="22" t="s">
        <v>5</v>
      </c>
      <c r="E17439" s="22" t="s">
        <v>15</v>
      </c>
      <c r="F17439" s="22" t="s">
        <v>22</v>
      </c>
      <c r="G17439" s="1">
        <v>-1727.37</v>
      </c>
    </row>
    <row r="17440" spans="2:7">
      <c r="B17440" s="22" t="s">
        <v>308</v>
      </c>
      <c r="C17440" s="22" t="s">
        <v>7</v>
      </c>
      <c r="D17440" s="22" t="s">
        <v>5</v>
      </c>
      <c r="E17440" s="22" t="s">
        <v>15</v>
      </c>
      <c r="F17440" s="22" t="s">
        <v>23</v>
      </c>
      <c r="G17440" s="1">
        <v>13381.02</v>
      </c>
    </row>
    <row r="17441" spans="2:7">
      <c r="B17441" s="22" t="s">
        <v>308</v>
      </c>
      <c r="C17441" s="22" t="s">
        <v>7</v>
      </c>
      <c r="D17441" s="22" t="s">
        <v>5</v>
      </c>
      <c r="E17441" s="22" t="s">
        <v>15</v>
      </c>
      <c r="F17441" s="22" t="s">
        <v>24</v>
      </c>
      <c r="G17441" s="1">
        <v>34200.26</v>
      </c>
    </row>
    <row r="17442" spans="2:7">
      <c r="B17442" s="22" t="s">
        <v>308</v>
      </c>
      <c r="C17442" s="22" t="s">
        <v>7</v>
      </c>
      <c r="D17442" s="22" t="s">
        <v>5</v>
      </c>
      <c r="E17442" s="22" t="s">
        <v>15</v>
      </c>
      <c r="F17442" s="22" t="s">
        <v>25</v>
      </c>
      <c r="G17442" s="1">
        <v>510252.43</v>
      </c>
    </row>
    <row r="17443" spans="2:7">
      <c r="B17443" s="22" t="s">
        <v>308</v>
      </c>
      <c r="C17443" s="22" t="s">
        <v>7</v>
      </c>
      <c r="D17443" s="22" t="s">
        <v>5</v>
      </c>
      <c r="E17443" s="22" t="s">
        <v>15</v>
      </c>
      <c r="F17443" s="22" t="s">
        <v>26</v>
      </c>
      <c r="G17443" s="1">
        <v>515922.84</v>
      </c>
    </row>
    <row r="17444" spans="2:7">
      <c r="B17444" s="22" t="s">
        <v>308</v>
      </c>
      <c r="C17444" s="22" t="s">
        <v>7</v>
      </c>
      <c r="D17444" s="22" t="s">
        <v>5</v>
      </c>
      <c r="E17444" s="22" t="s">
        <v>15</v>
      </c>
      <c r="F17444" s="22" t="s">
        <v>27</v>
      </c>
      <c r="G17444" s="1">
        <v>2812.39</v>
      </c>
    </row>
    <row r="17445" spans="2:7">
      <c r="B17445" s="22" t="s">
        <v>308</v>
      </c>
      <c r="C17445" s="22" t="s">
        <v>7</v>
      </c>
      <c r="D17445" s="22" t="s">
        <v>5</v>
      </c>
      <c r="E17445" s="22" t="s">
        <v>15</v>
      </c>
      <c r="F17445" s="22" t="s">
        <v>72</v>
      </c>
      <c r="G17445" s="1">
        <v>9342.6200000000008</v>
      </c>
    </row>
    <row r="17446" spans="2:7">
      <c r="B17446" s="22" t="s">
        <v>308</v>
      </c>
      <c r="C17446" s="22" t="s">
        <v>7</v>
      </c>
      <c r="D17446" s="22" t="s">
        <v>5</v>
      </c>
      <c r="E17446" s="22" t="s">
        <v>28</v>
      </c>
      <c r="F17446" s="22" t="s">
        <v>29</v>
      </c>
      <c r="G17446" s="1">
        <v>217860.23</v>
      </c>
    </row>
    <row r="17447" spans="2:7">
      <c r="B17447" s="22" t="s">
        <v>308</v>
      </c>
      <c r="C17447" s="22" t="s">
        <v>7</v>
      </c>
      <c r="D17447" s="22" t="s">
        <v>5</v>
      </c>
      <c r="E17447" s="22" t="s">
        <v>28</v>
      </c>
      <c r="F17447" s="22" t="s">
        <v>30</v>
      </c>
      <c r="G17447" s="1">
        <v>46129.33</v>
      </c>
    </row>
    <row r="17448" spans="2:7">
      <c r="B17448" s="22" t="s">
        <v>308</v>
      </c>
      <c r="C17448" s="22" t="s">
        <v>7</v>
      </c>
      <c r="D17448" s="22" t="s">
        <v>5</v>
      </c>
      <c r="E17448" s="22" t="s">
        <v>28</v>
      </c>
      <c r="F17448" s="22" t="s">
        <v>31</v>
      </c>
      <c r="G17448" s="1">
        <v>177638.26</v>
      </c>
    </row>
    <row r="17449" spans="2:7">
      <c r="B17449" s="22" t="s">
        <v>308</v>
      </c>
      <c r="C17449" s="22" t="s">
        <v>7</v>
      </c>
      <c r="D17449" s="22" t="s">
        <v>5</v>
      </c>
      <c r="E17449" s="22" t="s">
        <v>28</v>
      </c>
      <c r="F17449" s="22" t="s">
        <v>32</v>
      </c>
      <c r="G17449" s="1">
        <v>42095.49</v>
      </c>
    </row>
    <row r="17450" spans="2:7">
      <c r="B17450" s="22" t="s">
        <v>308</v>
      </c>
      <c r="C17450" s="22" t="s">
        <v>7</v>
      </c>
      <c r="D17450" s="22" t="s">
        <v>5</v>
      </c>
      <c r="E17450" s="22" t="s">
        <v>28</v>
      </c>
      <c r="F17450" s="22" t="s">
        <v>33</v>
      </c>
      <c r="G17450" s="1">
        <v>16684.23</v>
      </c>
    </row>
    <row r="17451" spans="2:7">
      <c r="B17451" s="22" t="s">
        <v>308</v>
      </c>
      <c r="C17451" s="22" t="s">
        <v>7</v>
      </c>
      <c r="D17451" s="22" t="s">
        <v>5</v>
      </c>
      <c r="E17451" s="22" t="s">
        <v>34</v>
      </c>
      <c r="F17451" s="22" t="s">
        <v>35</v>
      </c>
      <c r="G17451" s="1">
        <v>2811.06</v>
      </c>
    </row>
    <row r="17452" spans="2:7">
      <c r="B17452" s="22" t="s">
        <v>308</v>
      </c>
      <c r="C17452" s="22" t="s">
        <v>7</v>
      </c>
      <c r="D17452" s="22" t="s">
        <v>5</v>
      </c>
      <c r="E17452" s="22" t="s">
        <v>34</v>
      </c>
      <c r="F17452" s="22" t="s">
        <v>36</v>
      </c>
      <c r="G17452" s="1">
        <v>7671.71</v>
      </c>
    </row>
    <row r="17453" spans="2:7">
      <c r="B17453" s="22" t="s">
        <v>308</v>
      </c>
      <c r="C17453" s="22" t="s">
        <v>7</v>
      </c>
      <c r="D17453" s="22" t="s">
        <v>5</v>
      </c>
      <c r="E17453" s="22" t="s">
        <v>34</v>
      </c>
      <c r="F17453" s="22" t="s">
        <v>37</v>
      </c>
      <c r="G17453" s="1">
        <v>50282.94</v>
      </c>
    </row>
    <row r="17454" spans="2:7">
      <c r="B17454" s="22" t="s">
        <v>308</v>
      </c>
      <c r="C17454" s="22" t="s">
        <v>7</v>
      </c>
      <c r="D17454" s="22" t="s">
        <v>5</v>
      </c>
      <c r="E17454" s="22" t="s">
        <v>34</v>
      </c>
      <c r="F17454" s="22" t="s">
        <v>64</v>
      </c>
      <c r="G17454" s="1">
        <v>2223.21</v>
      </c>
    </row>
    <row r="17455" spans="2:7">
      <c r="B17455" s="22" t="s">
        <v>308</v>
      </c>
      <c r="C17455" s="22" t="s">
        <v>7</v>
      </c>
      <c r="D17455" s="22" t="s">
        <v>5</v>
      </c>
      <c r="E17455" s="22" t="s">
        <v>34</v>
      </c>
      <c r="F17455" s="22" t="s">
        <v>38</v>
      </c>
      <c r="G17455" s="1">
        <v>20283.09</v>
      </c>
    </row>
    <row r="17456" spans="2:7">
      <c r="B17456" s="22" t="s">
        <v>308</v>
      </c>
      <c r="C17456" s="22" t="s">
        <v>7</v>
      </c>
      <c r="D17456" s="22" t="s">
        <v>5</v>
      </c>
      <c r="E17456" s="22" t="s">
        <v>34</v>
      </c>
      <c r="F17456" s="22" t="s">
        <v>39</v>
      </c>
      <c r="G17456" s="1">
        <v>158892.35999999999</v>
      </c>
    </row>
    <row r="17457" spans="2:7">
      <c r="B17457" s="22" t="s">
        <v>308</v>
      </c>
      <c r="C17457" s="22" t="s">
        <v>7</v>
      </c>
      <c r="D17457" s="22" t="s">
        <v>5</v>
      </c>
      <c r="E17457" s="22" t="s">
        <v>34</v>
      </c>
      <c r="F17457" s="22" t="s">
        <v>40</v>
      </c>
      <c r="G17457" s="1">
        <v>1833</v>
      </c>
    </row>
    <row r="17458" spans="2:7">
      <c r="B17458" s="22" t="s">
        <v>308</v>
      </c>
      <c r="C17458" s="22" t="s">
        <v>7</v>
      </c>
      <c r="D17458" s="22" t="s">
        <v>5</v>
      </c>
      <c r="E17458" s="22" t="s">
        <v>34</v>
      </c>
      <c r="F17458" s="22" t="s">
        <v>42</v>
      </c>
      <c r="G17458" s="1">
        <v>36072.92</v>
      </c>
    </row>
    <row r="17459" spans="2:7">
      <c r="B17459" s="22" t="s">
        <v>308</v>
      </c>
      <c r="C17459" s="22" t="s">
        <v>7</v>
      </c>
      <c r="D17459" s="22" t="s">
        <v>5</v>
      </c>
      <c r="E17459" s="22" t="s">
        <v>34</v>
      </c>
      <c r="F17459" s="22" t="s">
        <v>44</v>
      </c>
      <c r="G17459" s="1">
        <v>80</v>
      </c>
    </row>
    <row r="17460" spans="2:7">
      <c r="B17460" s="22" t="s">
        <v>308</v>
      </c>
      <c r="C17460" s="22" t="s">
        <v>7</v>
      </c>
      <c r="D17460" s="22" t="s">
        <v>5</v>
      </c>
      <c r="E17460" s="22" t="s">
        <v>34</v>
      </c>
      <c r="F17460" s="22" t="s">
        <v>46</v>
      </c>
      <c r="G17460" s="1">
        <v>37119.660000000003</v>
      </c>
    </row>
    <row r="17461" spans="2:7">
      <c r="B17461" s="22" t="s">
        <v>308</v>
      </c>
      <c r="C17461" s="22" t="s">
        <v>7</v>
      </c>
      <c r="D17461" s="22" t="s">
        <v>5</v>
      </c>
      <c r="E17461" s="22" t="s">
        <v>34</v>
      </c>
      <c r="F17461" s="22" t="s">
        <v>48</v>
      </c>
      <c r="G17461" s="1">
        <v>75245.2</v>
      </c>
    </row>
    <row r="17462" spans="2:7">
      <c r="B17462" s="22" t="s">
        <v>308</v>
      </c>
      <c r="C17462" s="22" t="s">
        <v>7</v>
      </c>
      <c r="D17462" s="22" t="s">
        <v>5</v>
      </c>
      <c r="E17462" s="22" t="s">
        <v>34</v>
      </c>
      <c r="F17462" s="22" t="s">
        <v>75</v>
      </c>
      <c r="G17462" s="1">
        <v>49729.68</v>
      </c>
    </row>
    <row r="17463" spans="2:7">
      <c r="B17463" s="22" t="s">
        <v>308</v>
      </c>
      <c r="C17463" s="22" t="s">
        <v>7</v>
      </c>
      <c r="D17463" s="22" t="s">
        <v>5</v>
      </c>
      <c r="E17463" s="22" t="s">
        <v>34</v>
      </c>
      <c r="F17463" s="22" t="s">
        <v>66</v>
      </c>
      <c r="G17463" s="1">
        <v>2110.33</v>
      </c>
    </row>
    <row r="17464" spans="2:7">
      <c r="B17464" s="22" t="s">
        <v>308</v>
      </c>
      <c r="C17464" s="22" t="s">
        <v>7</v>
      </c>
      <c r="D17464" s="22" t="s">
        <v>5</v>
      </c>
      <c r="E17464" s="22" t="s">
        <v>34</v>
      </c>
      <c r="F17464" s="22" t="s">
        <v>49</v>
      </c>
      <c r="G17464" s="1">
        <v>21681.67</v>
      </c>
    </row>
    <row r="17465" spans="2:7">
      <c r="B17465" s="22" t="s">
        <v>308</v>
      </c>
      <c r="C17465" s="22" t="s">
        <v>7</v>
      </c>
      <c r="D17465" s="22" t="s">
        <v>5</v>
      </c>
      <c r="E17465" s="22" t="s">
        <v>34</v>
      </c>
      <c r="F17465" s="22" t="s">
        <v>50</v>
      </c>
      <c r="G17465" s="1">
        <v>82892.61</v>
      </c>
    </row>
    <row r="17466" spans="2:7">
      <c r="B17466" s="22" t="s">
        <v>308</v>
      </c>
      <c r="C17466" s="22" t="s">
        <v>7</v>
      </c>
      <c r="D17466" s="22" t="s">
        <v>5</v>
      </c>
      <c r="E17466" s="22" t="s">
        <v>34</v>
      </c>
      <c r="F17466" s="22" t="s">
        <v>51</v>
      </c>
      <c r="G17466" s="1">
        <v>1280.77</v>
      </c>
    </row>
    <row r="17467" spans="2:7">
      <c r="B17467" s="22" t="s">
        <v>308</v>
      </c>
      <c r="C17467" s="22" t="s">
        <v>7</v>
      </c>
      <c r="D17467" s="22" t="s">
        <v>5</v>
      </c>
      <c r="E17467" s="22" t="s">
        <v>34</v>
      </c>
      <c r="F17467" s="22" t="s">
        <v>52</v>
      </c>
      <c r="G17467" s="1">
        <v>4119.5600000000004</v>
      </c>
    </row>
    <row r="17468" spans="2:7">
      <c r="B17468" s="22" t="s">
        <v>308</v>
      </c>
      <c r="C17468" s="22" t="s">
        <v>7</v>
      </c>
      <c r="D17468" s="22" t="s">
        <v>5</v>
      </c>
      <c r="E17468" s="22" t="s">
        <v>34</v>
      </c>
      <c r="F17468" s="22" t="s">
        <v>53</v>
      </c>
      <c r="G17468" s="1">
        <v>107537.95</v>
      </c>
    </row>
    <row r="17469" spans="2:7">
      <c r="B17469" s="22" t="s">
        <v>308</v>
      </c>
      <c r="C17469" s="22" t="s">
        <v>7</v>
      </c>
      <c r="D17469" s="22" t="s">
        <v>5</v>
      </c>
      <c r="E17469" s="22" t="s">
        <v>34</v>
      </c>
      <c r="F17469" s="22" t="s">
        <v>54</v>
      </c>
      <c r="G17469" s="1">
        <v>208534.46</v>
      </c>
    </row>
    <row r="17470" spans="2:7">
      <c r="B17470" s="22" t="s">
        <v>308</v>
      </c>
      <c r="C17470" s="22" t="s">
        <v>7</v>
      </c>
      <c r="D17470" s="22" t="s">
        <v>5</v>
      </c>
      <c r="E17470" s="22" t="s">
        <v>34</v>
      </c>
      <c r="F17470" s="22" t="s">
        <v>55</v>
      </c>
      <c r="G17470" s="1">
        <v>46772.27</v>
      </c>
    </row>
    <row r="17471" spans="2:7">
      <c r="B17471" s="22" t="s">
        <v>308</v>
      </c>
      <c r="C17471" s="22" t="s">
        <v>7</v>
      </c>
      <c r="D17471" s="22" t="s">
        <v>5</v>
      </c>
      <c r="E17471" s="22" t="s">
        <v>34</v>
      </c>
      <c r="F17471" s="22" t="s">
        <v>76</v>
      </c>
      <c r="G17471" s="1">
        <v>57143.92</v>
      </c>
    </row>
    <row r="17472" spans="2:7">
      <c r="B17472" s="22" t="s">
        <v>308</v>
      </c>
      <c r="C17472" s="22" t="s">
        <v>7</v>
      </c>
      <c r="D17472" s="22" t="s">
        <v>5</v>
      </c>
      <c r="E17472" s="22" t="s">
        <v>34</v>
      </c>
      <c r="F17472" s="22" t="s">
        <v>58</v>
      </c>
      <c r="G17472" s="1">
        <v>15194.2</v>
      </c>
    </row>
    <row r="17473" spans="2:7">
      <c r="B17473" s="22" t="s">
        <v>308</v>
      </c>
      <c r="C17473" s="22" t="s">
        <v>7</v>
      </c>
      <c r="D17473" s="22" t="s">
        <v>5</v>
      </c>
      <c r="E17473" s="22" t="s">
        <v>34</v>
      </c>
      <c r="F17473" s="22" t="s">
        <v>136</v>
      </c>
      <c r="G17473" s="1">
        <v>100</v>
      </c>
    </row>
    <row r="17474" spans="2:7">
      <c r="B17474" s="22" t="s">
        <v>308</v>
      </c>
      <c r="C17474" s="22" t="s">
        <v>7</v>
      </c>
      <c r="D17474" s="22" t="s">
        <v>5</v>
      </c>
      <c r="E17474" s="22" t="s">
        <v>59</v>
      </c>
      <c r="F17474" s="22" t="s">
        <v>55</v>
      </c>
      <c r="G17474" s="1">
        <v>13540.4</v>
      </c>
    </row>
    <row r="17475" spans="2:7">
      <c r="B17475" s="22" t="s">
        <v>308</v>
      </c>
      <c r="C17475" s="22" t="s">
        <v>7</v>
      </c>
      <c r="D17475" s="22" t="s">
        <v>5</v>
      </c>
      <c r="E17475" s="22" t="s">
        <v>60</v>
      </c>
      <c r="F17475" s="22" t="s">
        <v>62</v>
      </c>
      <c r="G17475" s="1">
        <v>9325.68</v>
      </c>
    </row>
    <row r="17476" spans="2:7">
      <c r="B17476" s="22" t="s">
        <v>308</v>
      </c>
      <c r="C17476" s="22" t="s">
        <v>7</v>
      </c>
      <c r="D17476" s="22" t="s">
        <v>7</v>
      </c>
      <c r="E17476" s="22" t="s">
        <v>5</v>
      </c>
      <c r="F17476" s="22" t="s">
        <v>6</v>
      </c>
      <c r="G17476" s="1">
        <v>50365.54</v>
      </c>
    </row>
    <row r="17477" spans="2:7">
      <c r="B17477" s="22" t="s">
        <v>308</v>
      </c>
      <c r="C17477" s="22" t="s">
        <v>7</v>
      </c>
      <c r="D17477" s="22" t="s">
        <v>7</v>
      </c>
      <c r="E17477" s="22" t="s">
        <v>8</v>
      </c>
      <c r="F17477" s="22" t="s">
        <v>9</v>
      </c>
      <c r="G17477" s="1">
        <v>1428225.04</v>
      </c>
    </row>
    <row r="17478" spans="2:7">
      <c r="B17478" s="22" t="s">
        <v>308</v>
      </c>
      <c r="C17478" s="22" t="s">
        <v>7</v>
      </c>
      <c r="D17478" s="22" t="s">
        <v>7</v>
      </c>
      <c r="E17478" s="22" t="s">
        <v>8</v>
      </c>
      <c r="F17478" s="22" t="s">
        <v>10</v>
      </c>
      <c r="G17478" s="1">
        <v>46916.15</v>
      </c>
    </row>
    <row r="17479" spans="2:7">
      <c r="B17479" s="22" t="s">
        <v>308</v>
      </c>
      <c r="C17479" s="22" t="s">
        <v>7</v>
      </c>
      <c r="D17479" s="22" t="s">
        <v>7</v>
      </c>
      <c r="E17479" s="22" t="s">
        <v>8</v>
      </c>
      <c r="F17479" s="22" t="s">
        <v>11</v>
      </c>
      <c r="G17479" s="1">
        <v>3996.55</v>
      </c>
    </row>
    <row r="17480" spans="2:7">
      <c r="B17480" s="22" t="s">
        <v>308</v>
      </c>
      <c r="C17480" s="22" t="s">
        <v>7</v>
      </c>
      <c r="D17480" s="22" t="s">
        <v>7</v>
      </c>
      <c r="E17480" s="22" t="s">
        <v>8</v>
      </c>
      <c r="F17480" s="22" t="s">
        <v>12</v>
      </c>
      <c r="G17480" s="1">
        <v>91340.63</v>
      </c>
    </row>
    <row r="17481" spans="2:7">
      <c r="B17481" s="22" t="s">
        <v>308</v>
      </c>
      <c r="C17481" s="22" t="s">
        <v>7</v>
      </c>
      <c r="D17481" s="22" t="s">
        <v>7</v>
      </c>
      <c r="E17481" s="22" t="s">
        <v>14</v>
      </c>
      <c r="F17481" s="22" t="s">
        <v>9</v>
      </c>
      <c r="G17481" s="1">
        <v>1068987.1100000001</v>
      </c>
    </row>
    <row r="17482" spans="2:7">
      <c r="B17482" s="22" t="s">
        <v>308</v>
      </c>
      <c r="C17482" s="22" t="s">
        <v>7</v>
      </c>
      <c r="D17482" s="22" t="s">
        <v>7</v>
      </c>
      <c r="E17482" s="22" t="s">
        <v>14</v>
      </c>
      <c r="F17482" s="22" t="s">
        <v>10</v>
      </c>
      <c r="G17482" s="1">
        <v>4148.1899999999996</v>
      </c>
    </row>
    <row r="17483" spans="2:7">
      <c r="B17483" s="22" t="s">
        <v>308</v>
      </c>
      <c r="C17483" s="22" t="s">
        <v>7</v>
      </c>
      <c r="D17483" s="22" t="s">
        <v>7</v>
      </c>
      <c r="E17483" s="22" t="s">
        <v>14</v>
      </c>
      <c r="F17483" s="22" t="s">
        <v>11</v>
      </c>
      <c r="G17483" s="1">
        <v>39323.47</v>
      </c>
    </row>
    <row r="17484" spans="2:7">
      <c r="B17484" s="22" t="s">
        <v>308</v>
      </c>
      <c r="C17484" s="22" t="s">
        <v>7</v>
      </c>
      <c r="D17484" s="22" t="s">
        <v>7</v>
      </c>
      <c r="E17484" s="22" t="s">
        <v>14</v>
      </c>
      <c r="F17484" s="22" t="s">
        <v>12</v>
      </c>
      <c r="G17484" s="1">
        <v>195600.75</v>
      </c>
    </row>
    <row r="17485" spans="2:7">
      <c r="B17485" s="22" t="s">
        <v>308</v>
      </c>
      <c r="C17485" s="22" t="s">
        <v>7</v>
      </c>
      <c r="D17485" s="22" t="s">
        <v>7</v>
      </c>
      <c r="E17485" s="22" t="s">
        <v>15</v>
      </c>
      <c r="F17485" s="22" t="s">
        <v>17</v>
      </c>
      <c r="G17485" s="1">
        <v>19495.16</v>
      </c>
    </row>
    <row r="17486" spans="2:7">
      <c r="B17486" s="22" t="s">
        <v>308</v>
      </c>
      <c r="C17486" s="22" t="s">
        <v>7</v>
      </c>
      <c r="D17486" s="22" t="s">
        <v>7</v>
      </c>
      <c r="E17486" s="22" t="s">
        <v>15</v>
      </c>
      <c r="F17486" s="22" t="s">
        <v>18</v>
      </c>
      <c r="G17486" s="1">
        <v>30267.79</v>
      </c>
    </row>
    <row r="17487" spans="2:7">
      <c r="B17487" s="22" t="s">
        <v>308</v>
      </c>
      <c r="C17487" s="22" t="s">
        <v>7</v>
      </c>
      <c r="D17487" s="22" t="s">
        <v>7</v>
      </c>
      <c r="E17487" s="22" t="s">
        <v>15</v>
      </c>
      <c r="F17487" s="22" t="s">
        <v>19</v>
      </c>
      <c r="G17487" s="1">
        <v>36194.910000000003</v>
      </c>
    </row>
    <row r="17488" spans="2:7">
      <c r="B17488" s="22" t="s">
        <v>308</v>
      </c>
      <c r="C17488" s="22" t="s">
        <v>7</v>
      </c>
      <c r="D17488" s="22" t="s">
        <v>7</v>
      </c>
      <c r="E17488" s="22" t="s">
        <v>15</v>
      </c>
      <c r="F17488" s="22" t="s">
        <v>20</v>
      </c>
      <c r="G17488" s="1">
        <v>89654.21</v>
      </c>
    </row>
    <row r="17489" spans="2:7">
      <c r="B17489" s="22" t="s">
        <v>308</v>
      </c>
      <c r="C17489" s="22" t="s">
        <v>7</v>
      </c>
      <c r="D17489" s="22" t="s">
        <v>7</v>
      </c>
      <c r="E17489" s="22" t="s">
        <v>15</v>
      </c>
      <c r="F17489" s="22" t="s">
        <v>21</v>
      </c>
      <c r="G17489" s="1">
        <v>2.86</v>
      </c>
    </row>
    <row r="17490" spans="2:7">
      <c r="B17490" s="22" t="s">
        <v>308</v>
      </c>
      <c r="C17490" s="22" t="s">
        <v>7</v>
      </c>
      <c r="D17490" s="22" t="s">
        <v>7</v>
      </c>
      <c r="E17490" s="22" t="s">
        <v>15</v>
      </c>
      <c r="F17490" s="22" t="s">
        <v>23</v>
      </c>
      <c r="G17490" s="1">
        <v>938.19</v>
      </c>
    </row>
    <row r="17491" spans="2:7">
      <c r="B17491" s="22" t="s">
        <v>308</v>
      </c>
      <c r="C17491" s="22" t="s">
        <v>7</v>
      </c>
      <c r="D17491" s="22" t="s">
        <v>7</v>
      </c>
      <c r="E17491" s="22" t="s">
        <v>15</v>
      </c>
      <c r="F17491" s="22" t="s">
        <v>24</v>
      </c>
      <c r="G17491" s="1">
        <v>2087.9699999999998</v>
      </c>
    </row>
    <row r="17492" spans="2:7">
      <c r="B17492" s="22" t="s">
        <v>308</v>
      </c>
      <c r="C17492" s="22" t="s">
        <v>7</v>
      </c>
      <c r="D17492" s="22" t="s">
        <v>7</v>
      </c>
      <c r="E17492" s="22" t="s">
        <v>15</v>
      </c>
      <c r="F17492" s="22" t="s">
        <v>25</v>
      </c>
      <c r="G17492" s="1">
        <v>29639.29</v>
      </c>
    </row>
    <row r="17493" spans="2:7">
      <c r="B17493" s="22" t="s">
        <v>308</v>
      </c>
      <c r="C17493" s="22" t="s">
        <v>7</v>
      </c>
      <c r="D17493" s="22" t="s">
        <v>7</v>
      </c>
      <c r="E17493" s="22" t="s">
        <v>15</v>
      </c>
      <c r="F17493" s="22" t="s">
        <v>26</v>
      </c>
      <c r="G17493" s="1">
        <v>47144.68</v>
      </c>
    </row>
    <row r="17494" spans="2:7">
      <c r="B17494" s="22" t="s">
        <v>308</v>
      </c>
      <c r="C17494" s="22" t="s">
        <v>7</v>
      </c>
      <c r="D17494" s="22" t="s">
        <v>7</v>
      </c>
      <c r="E17494" s="22" t="s">
        <v>15</v>
      </c>
      <c r="F17494" s="22" t="s">
        <v>27</v>
      </c>
      <c r="G17494" s="1">
        <v>132.28</v>
      </c>
    </row>
    <row r="17495" spans="2:7">
      <c r="B17495" s="22" t="s">
        <v>308</v>
      </c>
      <c r="C17495" s="22" t="s">
        <v>7</v>
      </c>
      <c r="D17495" s="22" t="s">
        <v>7</v>
      </c>
      <c r="E17495" s="22" t="s">
        <v>15</v>
      </c>
      <c r="F17495" s="22" t="s">
        <v>72</v>
      </c>
      <c r="G17495" s="1">
        <v>424.27</v>
      </c>
    </row>
    <row r="17496" spans="2:7">
      <c r="B17496" s="22" t="s">
        <v>308</v>
      </c>
      <c r="C17496" s="22" t="s">
        <v>7</v>
      </c>
      <c r="D17496" s="22" t="s">
        <v>7</v>
      </c>
      <c r="E17496" s="22" t="s">
        <v>28</v>
      </c>
      <c r="F17496" s="22" t="s">
        <v>29</v>
      </c>
      <c r="G17496" s="1">
        <v>81339.679999999993</v>
      </c>
    </row>
    <row r="17497" spans="2:7">
      <c r="B17497" s="22" t="s">
        <v>308</v>
      </c>
      <c r="C17497" s="22" t="s">
        <v>7</v>
      </c>
      <c r="D17497" s="22" t="s">
        <v>7</v>
      </c>
      <c r="E17497" s="22" t="s">
        <v>28</v>
      </c>
      <c r="F17497" s="22" t="s">
        <v>30</v>
      </c>
      <c r="G17497" s="1">
        <v>541.32000000000005</v>
      </c>
    </row>
    <row r="17498" spans="2:7">
      <c r="B17498" s="22" t="s">
        <v>308</v>
      </c>
      <c r="C17498" s="22" t="s">
        <v>7</v>
      </c>
      <c r="D17498" s="22" t="s">
        <v>7</v>
      </c>
      <c r="E17498" s="22" t="s">
        <v>28</v>
      </c>
      <c r="F17498" s="22" t="s">
        <v>32</v>
      </c>
      <c r="G17498" s="1">
        <v>2010.91</v>
      </c>
    </row>
    <row r="17499" spans="2:7">
      <c r="B17499" s="22" t="s">
        <v>308</v>
      </c>
      <c r="C17499" s="22" t="s">
        <v>7</v>
      </c>
      <c r="D17499" s="22" t="s">
        <v>7</v>
      </c>
      <c r="E17499" s="22" t="s">
        <v>28</v>
      </c>
      <c r="F17499" s="22" t="s">
        <v>33</v>
      </c>
      <c r="G17499" s="1">
        <v>108017.65</v>
      </c>
    </row>
    <row r="17500" spans="2:7">
      <c r="B17500" s="22" t="s">
        <v>308</v>
      </c>
      <c r="C17500" s="22" t="s">
        <v>7</v>
      </c>
      <c r="D17500" s="22" t="s">
        <v>7</v>
      </c>
      <c r="E17500" s="22" t="s">
        <v>34</v>
      </c>
      <c r="F17500" s="22" t="s">
        <v>38</v>
      </c>
      <c r="G17500" s="1">
        <v>-75</v>
      </c>
    </row>
    <row r="17501" spans="2:7">
      <c r="B17501" s="22" t="s">
        <v>308</v>
      </c>
      <c r="C17501" s="22" t="s">
        <v>7</v>
      </c>
      <c r="D17501" s="22" t="s">
        <v>7</v>
      </c>
      <c r="E17501" s="22" t="s">
        <v>34</v>
      </c>
      <c r="F17501" s="22" t="s">
        <v>39</v>
      </c>
      <c r="G17501" s="1">
        <v>72085.5</v>
      </c>
    </row>
    <row r="17502" spans="2:7">
      <c r="B17502" s="22" t="s">
        <v>308</v>
      </c>
      <c r="C17502" s="22" t="s">
        <v>7</v>
      </c>
      <c r="D17502" s="22" t="s">
        <v>7</v>
      </c>
      <c r="E17502" s="22" t="s">
        <v>34</v>
      </c>
      <c r="F17502" s="22" t="s">
        <v>41</v>
      </c>
      <c r="G17502" s="1">
        <v>17776.52</v>
      </c>
    </row>
    <row r="17503" spans="2:7">
      <c r="B17503" s="22" t="s">
        <v>308</v>
      </c>
      <c r="C17503" s="22" t="s">
        <v>7</v>
      </c>
      <c r="D17503" s="22" t="s">
        <v>7</v>
      </c>
      <c r="E17503" s="22" t="s">
        <v>34</v>
      </c>
      <c r="F17503" s="22" t="s">
        <v>42</v>
      </c>
      <c r="G17503" s="1">
        <v>463.18</v>
      </c>
    </row>
    <row r="17504" spans="2:7">
      <c r="B17504" s="22" t="s">
        <v>308</v>
      </c>
      <c r="C17504" s="22" t="s">
        <v>7</v>
      </c>
      <c r="D17504" s="22" t="s">
        <v>7</v>
      </c>
      <c r="E17504" s="22" t="s">
        <v>34</v>
      </c>
      <c r="F17504" s="22" t="s">
        <v>45</v>
      </c>
      <c r="G17504" s="1">
        <v>87054.3</v>
      </c>
    </row>
    <row r="17505" spans="2:7">
      <c r="B17505" s="22" t="s">
        <v>308</v>
      </c>
      <c r="C17505" s="22" t="s">
        <v>7</v>
      </c>
      <c r="D17505" s="22" t="s">
        <v>7</v>
      </c>
      <c r="E17505" s="22" t="s">
        <v>34</v>
      </c>
      <c r="F17505" s="22" t="s">
        <v>74</v>
      </c>
      <c r="G17505" s="1">
        <v>30384.42</v>
      </c>
    </row>
    <row r="17506" spans="2:7">
      <c r="B17506" s="22" t="s">
        <v>308</v>
      </c>
      <c r="C17506" s="22" t="s">
        <v>7</v>
      </c>
      <c r="D17506" s="22" t="s">
        <v>7</v>
      </c>
      <c r="E17506" s="22" t="s">
        <v>34</v>
      </c>
      <c r="F17506" s="22" t="s">
        <v>75</v>
      </c>
      <c r="G17506" s="1">
        <v>857.54</v>
      </c>
    </row>
    <row r="17507" spans="2:7">
      <c r="B17507" s="22" t="s">
        <v>308</v>
      </c>
      <c r="C17507" s="22" t="s">
        <v>7</v>
      </c>
      <c r="D17507" s="22" t="s">
        <v>7</v>
      </c>
      <c r="E17507" s="22" t="s">
        <v>34</v>
      </c>
      <c r="F17507" s="22" t="s">
        <v>49</v>
      </c>
      <c r="G17507" s="1">
        <v>114762.61</v>
      </c>
    </row>
    <row r="17508" spans="2:7">
      <c r="B17508" s="22" t="s">
        <v>308</v>
      </c>
      <c r="C17508" s="22" t="s">
        <v>7</v>
      </c>
      <c r="D17508" s="22" t="s">
        <v>7</v>
      </c>
      <c r="E17508" s="22" t="s">
        <v>34</v>
      </c>
      <c r="F17508" s="22" t="s">
        <v>50</v>
      </c>
      <c r="G17508" s="1">
        <v>39065.599999999999</v>
      </c>
    </row>
    <row r="17509" spans="2:7">
      <c r="B17509" s="22" t="s">
        <v>308</v>
      </c>
      <c r="C17509" s="22" t="s">
        <v>7</v>
      </c>
      <c r="D17509" s="22" t="s">
        <v>7</v>
      </c>
      <c r="E17509" s="22" t="s">
        <v>34</v>
      </c>
      <c r="F17509" s="22" t="s">
        <v>52</v>
      </c>
      <c r="G17509" s="1">
        <v>2822.82</v>
      </c>
    </row>
    <row r="17510" spans="2:7">
      <c r="B17510" s="22" t="s">
        <v>308</v>
      </c>
      <c r="C17510" s="22" t="s">
        <v>7</v>
      </c>
      <c r="D17510" s="22" t="s">
        <v>7</v>
      </c>
      <c r="E17510" s="22" t="s">
        <v>34</v>
      </c>
      <c r="F17510" s="22" t="s">
        <v>55</v>
      </c>
      <c r="G17510" s="1">
        <v>2865</v>
      </c>
    </row>
    <row r="17511" spans="2:7">
      <c r="B17511" s="22" t="s">
        <v>308</v>
      </c>
      <c r="C17511" s="22" t="s">
        <v>7</v>
      </c>
      <c r="D17511" s="22" t="s">
        <v>7</v>
      </c>
      <c r="E17511" s="22" t="s">
        <v>34</v>
      </c>
      <c r="F17511" s="22" t="s">
        <v>57</v>
      </c>
      <c r="G17511" s="1">
        <v>118789.47</v>
      </c>
    </row>
    <row r="17512" spans="2:7">
      <c r="B17512" s="22" t="s">
        <v>308</v>
      </c>
      <c r="C17512" s="22" t="s">
        <v>7</v>
      </c>
      <c r="D17512" s="22" t="s">
        <v>7</v>
      </c>
      <c r="E17512" s="22" t="s">
        <v>34</v>
      </c>
      <c r="F17512" s="22" t="s">
        <v>58</v>
      </c>
      <c r="G17512" s="1">
        <v>6276.66</v>
      </c>
    </row>
    <row r="17513" spans="2:7">
      <c r="B17513" s="22" t="s">
        <v>308</v>
      </c>
      <c r="C17513" s="22" t="s">
        <v>7</v>
      </c>
      <c r="D17513" s="22" t="s">
        <v>7</v>
      </c>
      <c r="E17513" s="22" t="s">
        <v>59</v>
      </c>
      <c r="F17513" s="22" t="s">
        <v>55</v>
      </c>
      <c r="G17513" s="1">
        <v>39685.72</v>
      </c>
    </row>
    <row r="17514" spans="2:7">
      <c r="B17514" s="22" t="s">
        <v>309</v>
      </c>
      <c r="C17514" s="22" t="s">
        <v>7</v>
      </c>
      <c r="D17514" s="22" t="s">
        <v>5</v>
      </c>
      <c r="E17514" s="22" t="s">
        <v>5</v>
      </c>
      <c r="F17514" s="22" t="s">
        <v>6</v>
      </c>
      <c r="G17514" s="1">
        <v>1286.21</v>
      </c>
    </row>
    <row r="17515" spans="2:7">
      <c r="B17515" s="22" t="s">
        <v>309</v>
      </c>
      <c r="C17515" s="22" t="s">
        <v>7</v>
      </c>
      <c r="D17515" s="22" t="s">
        <v>5</v>
      </c>
      <c r="E17515" s="22" t="s">
        <v>7</v>
      </c>
      <c r="F17515" s="22" t="s">
        <v>6</v>
      </c>
      <c r="G17515" s="1">
        <v>-7938.82</v>
      </c>
    </row>
    <row r="17516" spans="2:7">
      <c r="B17516" s="22" t="s">
        <v>309</v>
      </c>
      <c r="C17516" s="22" t="s">
        <v>7</v>
      </c>
      <c r="D17516" s="22" t="s">
        <v>5</v>
      </c>
      <c r="E17516" s="22" t="s">
        <v>8</v>
      </c>
      <c r="F17516" s="22" t="s">
        <v>9</v>
      </c>
      <c r="G17516" s="1">
        <v>2293454.5499999998</v>
      </c>
    </row>
    <row r="17517" spans="2:7">
      <c r="B17517" s="22" t="s">
        <v>309</v>
      </c>
      <c r="C17517" s="22" t="s">
        <v>7</v>
      </c>
      <c r="D17517" s="22" t="s">
        <v>5</v>
      </c>
      <c r="E17517" s="22" t="s">
        <v>8</v>
      </c>
      <c r="F17517" s="22" t="s">
        <v>10</v>
      </c>
      <c r="G17517" s="1">
        <v>32496.2</v>
      </c>
    </row>
    <row r="17518" spans="2:7">
      <c r="B17518" s="22" t="s">
        <v>309</v>
      </c>
      <c r="C17518" s="22" t="s">
        <v>7</v>
      </c>
      <c r="D17518" s="22" t="s">
        <v>5</v>
      </c>
      <c r="E17518" s="22" t="s">
        <v>8</v>
      </c>
      <c r="F17518" s="22" t="s">
        <v>11</v>
      </c>
      <c r="G17518" s="1">
        <v>8897.56</v>
      </c>
    </row>
    <row r="17519" spans="2:7">
      <c r="B17519" s="22" t="s">
        <v>309</v>
      </c>
      <c r="C17519" s="22" t="s">
        <v>7</v>
      </c>
      <c r="D17519" s="22" t="s">
        <v>5</v>
      </c>
      <c r="E17519" s="22" t="s">
        <v>8</v>
      </c>
      <c r="F17519" s="22" t="s">
        <v>12</v>
      </c>
      <c r="G17519" s="1">
        <v>61173.22</v>
      </c>
    </row>
    <row r="17520" spans="2:7">
      <c r="B17520" s="22" t="s">
        <v>309</v>
      </c>
      <c r="C17520" s="22" t="s">
        <v>7</v>
      </c>
      <c r="D17520" s="22" t="s">
        <v>5</v>
      </c>
      <c r="E17520" s="22" t="s">
        <v>8</v>
      </c>
      <c r="F17520" s="22" t="s">
        <v>13</v>
      </c>
      <c r="G17520" s="1">
        <v>3816.55</v>
      </c>
    </row>
    <row r="17521" spans="2:7">
      <c r="B17521" s="22" t="s">
        <v>309</v>
      </c>
      <c r="C17521" s="22" t="s">
        <v>7</v>
      </c>
      <c r="D17521" s="22" t="s">
        <v>5</v>
      </c>
      <c r="E17521" s="22" t="s">
        <v>8</v>
      </c>
      <c r="F17521" s="22" t="s">
        <v>70</v>
      </c>
      <c r="G17521" s="1">
        <v>22020</v>
      </c>
    </row>
    <row r="17522" spans="2:7">
      <c r="B17522" s="22" t="s">
        <v>309</v>
      </c>
      <c r="C17522" s="22" t="s">
        <v>7</v>
      </c>
      <c r="D17522" s="22" t="s">
        <v>5</v>
      </c>
      <c r="E17522" s="22" t="s">
        <v>14</v>
      </c>
      <c r="F17522" s="22" t="s">
        <v>9</v>
      </c>
      <c r="G17522" s="1">
        <v>725511.91</v>
      </c>
    </row>
    <row r="17523" spans="2:7">
      <c r="B17523" s="22" t="s">
        <v>309</v>
      </c>
      <c r="C17523" s="22" t="s">
        <v>7</v>
      </c>
      <c r="D17523" s="22" t="s">
        <v>5</v>
      </c>
      <c r="E17523" s="22" t="s">
        <v>14</v>
      </c>
      <c r="F17523" s="22" t="s">
        <v>10</v>
      </c>
      <c r="G17523" s="1">
        <v>36128.449999999997</v>
      </c>
    </row>
    <row r="17524" spans="2:7">
      <c r="B17524" s="22" t="s">
        <v>309</v>
      </c>
      <c r="C17524" s="22" t="s">
        <v>7</v>
      </c>
      <c r="D17524" s="22" t="s">
        <v>5</v>
      </c>
      <c r="E17524" s="22" t="s">
        <v>14</v>
      </c>
      <c r="F17524" s="22" t="s">
        <v>11</v>
      </c>
      <c r="G17524" s="1">
        <v>13898.67</v>
      </c>
    </row>
    <row r="17525" spans="2:7">
      <c r="B17525" s="22" t="s">
        <v>309</v>
      </c>
      <c r="C17525" s="22" t="s">
        <v>7</v>
      </c>
      <c r="D17525" s="22" t="s">
        <v>5</v>
      </c>
      <c r="E17525" s="22" t="s">
        <v>14</v>
      </c>
      <c r="F17525" s="22" t="s">
        <v>12</v>
      </c>
      <c r="G17525" s="1">
        <v>698</v>
      </c>
    </row>
    <row r="17526" spans="2:7">
      <c r="B17526" s="22" t="s">
        <v>309</v>
      </c>
      <c r="C17526" s="22" t="s">
        <v>7</v>
      </c>
      <c r="D17526" s="22" t="s">
        <v>5</v>
      </c>
      <c r="E17526" s="22" t="s">
        <v>14</v>
      </c>
      <c r="F17526" s="22" t="s">
        <v>13</v>
      </c>
      <c r="G17526" s="1">
        <v>9178.64</v>
      </c>
    </row>
    <row r="17527" spans="2:7">
      <c r="B17527" s="22" t="s">
        <v>309</v>
      </c>
      <c r="C17527" s="22" t="s">
        <v>7</v>
      </c>
      <c r="D17527" s="22" t="s">
        <v>5</v>
      </c>
      <c r="E17527" s="22" t="s">
        <v>15</v>
      </c>
      <c r="F17527" s="22" t="s">
        <v>17</v>
      </c>
      <c r="G17527" s="1">
        <v>184462.57</v>
      </c>
    </row>
    <row r="17528" spans="2:7">
      <c r="B17528" s="22" t="s">
        <v>309</v>
      </c>
      <c r="C17528" s="22" t="s">
        <v>7</v>
      </c>
      <c r="D17528" s="22" t="s">
        <v>5</v>
      </c>
      <c r="E17528" s="22" t="s">
        <v>15</v>
      </c>
      <c r="F17528" s="22" t="s">
        <v>18</v>
      </c>
      <c r="G17528" s="1">
        <v>57613.68</v>
      </c>
    </row>
    <row r="17529" spans="2:7">
      <c r="B17529" s="22" t="s">
        <v>309</v>
      </c>
      <c r="C17529" s="22" t="s">
        <v>7</v>
      </c>
      <c r="D17529" s="22" t="s">
        <v>5</v>
      </c>
      <c r="E17529" s="22" t="s">
        <v>15</v>
      </c>
      <c r="F17529" s="22" t="s">
        <v>19</v>
      </c>
      <c r="G17529" s="1">
        <v>380309.46</v>
      </c>
    </row>
    <row r="17530" spans="2:7">
      <c r="B17530" s="22" t="s">
        <v>309</v>
      </c>
      <c r="C17530" s="22" t="s">
        <v>7</v>
      </c>
      <c r="D17530" s="22" t="s">
        <v>5</v>
      </c>
      <c r="E17530" s="22" t="s">
        <v>15</v>
      </c>
      <c r="F17530" s="22" t="s">
        <v>20</v>
      </c>
      <c r="G17530" s="1">
        <v>90908.96</v>
      </c>
    </row>
    <row r="17531" spans="2:7">
      <c r="B17531" s="22" t="s">
        <v>309</v>
      </c>
      <c r="C17531" s="22" t="s">
        <v>7</v>
      </c>
      <c r="D17531" s="22" t="s">
        <v>5</v>
      </c>
      <c r="E17531" s="22" t="s">
        <v>15</v>
      </c>
      <c r="F17531" s="22" t="s">
        <v>21</v>
      </c>
      <c r="G17531" s="1">
        <v>7014.04</v>
      </c>
    </row>
    <row r="17532" spans="2:7">
      <c r="B17532" s="22" t="s">
        <v>309</v>
      </c>
      <c r="C17532" s="22" t="s">
        <v>7</v>
      </c>
      <c r="D17532" s="22" t="s">
        <v>5</v>
      </c>
      <c r="E17532" s="22" t="s">
        <v>15</v>
      </c>
      <c r="F17532" s="22" t="s">
        <v>22</v>
      </c>
      <c r="G17532" s="1">
        <v>1152.01</v>
      </c>
    </row>
    <row r="17533" spans="2:7">
      <c r="B17533" s="22" t="s">
        <v>309</v>
      </c>
      <c r="C17533" s="22" t="s">
        <v>7</v>
      </c>
      <c r="D17533" s="22" t="s">
        <v>5</v>
      </c>
      <c r="E17533" s="22" t="s">
        <v>15</v>
      </c>
      <c r="F17533" s="22" t="s">
        <v>23</v>
      </c>
      <c r="G17533" s="1">
        <v>7319.85</v>
      </c>
    </row>
    <row r="17534" spans="2:7">
      <c r="B17534" s="22" t="s">
        <v>309</v>
      </c>
      <c r="C17534" s="22" t="s">
        <v>7</v>
      </c>
      <c r="D17534" s="22" t="s">
        <v>5</v>
      </c>
      <c r="E17534" s="22" t="s">
        <v>15</v>
      </c>
      <c r="F17534" s="22" t="s">
        <v>24</v>
      </c>
      <c r="G17534" s="1">
        <v>11576.71</v>
      </c>
    </row>
    <row r="17535" spans="2:7">
      <c r="B17535" s="22" t="s">
        <v>309</v>
      </c>
      <c r="C17535" s="22" t="s">
        <v>7</v>
      </c>
      <c r="D17535" s="22" t="s">
        <v>5</v>
      </c>
      <c r="E17535" s="22" t="s">
        <v>15</v>
      </c>
      <c r="F17535" s="22" t="s">
        <v>25</v>
      </c>
      <c r="G17535" s="1">
        <v>272141.65000000002</v>
      </c>
    </row>
    <row r="17536" spans="2:7">
      <c r="B17536" s="22" t="s">
        <v>309</v>
      </c>
      <c r="C17536" s="22" t="s">
        <v>7</v>
      </c>
      <c r="D17536" s="22" t="s">
        <v>5</v>
      </c>
      <c r="E17536" s="22" t="s">
        <v>15</v>
      </c>
      <c r="F17536" s="22" t="s">
        <v>26</v>
      </c>
      <c r="G17536" s="1">
        <v>226890.97</v>
      </c>
    </row>
    <row r="17537" spans="2:7">
      <c r="B17537" s="22" t="s">
        <v>309</v>
      </c>
      <c r="C17537" s="22" t="s">
        <v>7</v>
      </c>
      <c r="D17537" s="22" t="s">
        <v>5</v>
      </c>
      <c r="E17537" s="22" t="s">
        <v>15</v>
      </c>
      <c r="F17537" s="22" t="s">
        <v>27</v>
      </c>
      <c r="G17537" s="1">
        <v>1527.12</v>
      </c>
    </row>
    <row r="17538" spans="2:7">
      <c r="B17538" s="22" t="s">
        <v>309</v>
      </c>
      <c r="C17538" s="22" t="s">
        <v>7</v>
      </c>
      <c r="D17538" s="22" t="s">
        <v>5</v>
      </c>
      <c r="E17538" s="22" t="s">
        <v>28</v>
      </c>
      <c r="F17538" s="22" t="s">
        <v>29</v>
      </c>
      <c r="G17538" s="1">
        <v>63795.02</v>
      </c>
    </row>
    <row r="17539" spans="2:7">
      <c r="B17539" s="22" t="s">
        <v>309</v>
      </c>
      <c r="C17539" s="22" t="s">
        <v>7</v>
      </c>
      <c r="D17539" s="22" t="s">
        <v>5</v>
      </c>
      <c r="E17539" s="22" t="s">
        <v>28</v>
      </c>
      <c r="F17539" s="22" t="s">
        <v>30</v>
      </c>
      <c r="G17539" s="1">
        <v>20321.93</v>
      </c>
    </row>
    <row r="17540" spans="2:7">
      <c r="B17540" s="22" t="s">
        <v>309</v>
      </c>
      <c r="C17540" s="22" t="s">
        <v>7</v>
      </c>
      <c r="D17540" s="22" t="s">
        <v>5</v>
      </c>
      <c r="E17540" s="22" t="s">
        <v>28</v>
      </c>
      <c r="F17540" s="22" t="s">
        <v>31</v>
      </c>
      <c r="G17540" s="1">
        <v>34531.129999999997</v>
      </c>
    </row>
    <row r="17541" spans="2:7">
      <c r="B17541" s="22" t="s">
        <v>309</v>
      </c>
      <c r="C17541" s="22" t="s">
        <v>7</v>
      </c>
      <c r="D17541" s="22" t="s">
        <v>5</v>
      </c>
      <c r="E17541" s="22" t="s">
        <v>28</v>
      </c>
      <c r="F17541" s="22" t="s">
        <v>32</v>
      </c>
      <c r="G17541" s="1">
        <v>1199</v>
      </c>
    </row>
    <row r="17542" spans="2:7">
      <c r="B17542" s="22" t="s">
        <v>309</v>
      </c>
      <c r="C17542" s="22" t="s">
        <v>7</v>
      </c>
      <c r="D17542" s="22" t="s">
        <v>5</v>
      </c>
      <c r="E17542" s="22" t="s">
        <v>28</v>
      </c>
      <c r="F17542" s="22" t="s">
        <v>33</v>
      </c>
      <c r="G17542" s="1">
        <v>11847.8</v>
      </c>
    </row>
    <row r="17543" spans="2:7">
      <c r="B17543" s="22" t="s">
        <v>309</v>
      </c>
      <c r="C17543" s="22" t="s">
        <v>7</v>
      </c>
      <c r="D17543" s="22" t="s">
        <v>5</v>
      </c>
      <c r="E17543" s="22" t="s">
        <v>34</v>
      </c>
      <c r="F17543" s="22" t="s">
        <v>35</v>
      </c>
      <c r="G17543" s="1">
        <v>107200.87</v>
      </c>
    </row>
    <row r="17544" spans="2:7">
      <c r="B17544" s="22" t="s">
        <v>309</v>
      </c>
      <c r="C17544" s="22" t="s">
        <v>7</v>
      </c>
      <c r="D17544" s="22" t="s">
        <v>5</v>
      </c>
      <c r="E17544" s="22" t="s">
        <v>34</v>
      </c>
      <c r="F17544" s="22" t="s">
        <v>36</v>
      </c>
      <c r="G17544" s="1">
        <v>1075.8499999999999</v>
      </c>
    </row>
    <row r="17545" spans="2:7">
      <c r="B17545" s="22" t="s">
        <v>309</v>
      </c>
      <c r="C17545" s="22" t="s">
        <v>7</v>
      </c>
      <c r="D17545" s="22" t="s">
        <v>5</v>
      </c>
      <c r="E17545" s="22" t="s">
        <v>34</v>
      </c>
      <c r="F17545" s="22" t="s">
        <v>37</v>
      </c>
      <c r="G17545" s="1">
        <v>2430.5</v>
      </c>
    </row>
    <row r="17546" spans="2:7">
      <c r="B17546" s="22" t="s">
        <v>309</v>
      </c>
      <c r="C17546" s="22" t="s">
        <v>7</v>
      </c>
      <c r="D17546" s="22" t="s">
        <v>5</v>
      </c>
      <c r="E17546" s="22" t="s">
        <v>34</v>
      </c>
      <c r="F17546" s="22" t="s">
        <v>38</v>
      </c>
      <c r="G17546" s="1">
        <v>7532.23</v>
      </c>
    </row>
    <row r="17547" spans="2:7">
      <c r="B17547" s="22" t="s">
        <v>309</v>
      </c>
      <c r="C17547" s="22" t="s">
        <v>7</v>
      </c>
      <c r="D17547" s="22" t="s">
        <v>5</v>
      </c>
      <c r="E17547" s="22" t="s">
        <v>34</v>
      </c>
      <c r="F17547" s="22" t="s">
        <v>39</v>
      </c>
      <c r="G17547" s="1">
        <v>370454.34</v>
      </c>
    </row>
    <row r="17548" spans="2:7">
      <c r="B17548" s="22" t="s">
        <v>309</v>
      </c>
      <c r="C17548" s="22" t="s">
        <v>7</v>
      </c>
      <c r="D17548" s="22" t="s">
        <v>5</v>
      </c>
      <c r="E17548" s="22" t="s">
        <v>34</v>
      </c>
      <c r="F17548" s="22" t="s">
        <v>40</v>
      </c>
      <c r="G17548" s="1">
        <v>193.5</v>
      </c>
    </row>
    <row r="17549" spans="2:7">
      <c r="B17549" s="22" t="s">
        <v>309</v>
      </c>
      <c r="C17549" s="22" t="s">
        <v>7</v>
      </c>
      <c r="D17549" s="22" t="s">
        <v>5</v>
      </c>
      <c r="E17549" s="22" t="s">
        <v>34</v>
      </c>
      <c r="F17549" s="22" t="s">
        <v>41</v>
      </c>
      <c r="G17549" s="1">
        <v>20326.189999999999</v>
      </c>
    </row>
    <row r="17550" spans="2:7">
      <c r="B17550" s="22" t="s">
        <v>309</v>
      </c>
      <c r="C17550" s="22" t="s">
        <v>7</v>
      </c>
      <c r="D17550" s="22" t="s">
        <v>5</v>
      </c>
      <c r="E17550" s="22" t="s">
        <v>34</v>
      </c>
      <c r="F17550" s="22" t="s">
        <v>42</v>
      </c>
      <c r="G17550" s="1">
        <v>908.48</v>
      </c>
    </row>
    <row r="17551" spans="2:7">
      <c r="B17551" s="22" t="s">
        <v>309</v>
      </c>
      <c r="C17551" s="22" t="s">
        <v>7</v>
      </c>
      <c r="D17551" s="22" t="s">
        <v>5</v>
      </c>
      <c r="E17551" s="22" t="s">
        <v>34</v>
      </c>
      <c r="F17551" s="22" t="s">
        <v>45</v>
      </c>
      <c r="G17551" s="1">
        <v>9106.7800000000007</v>
      </c>
    </row>
    <row r="17552" spans="2:7">
      <c r="B17552" s="22" t="s">
        <v>309</v>
      </c>
      <c r="C17552" s="22" t="s">
        <v>7</v>
      </c>
      <c r="D17552" s="22" t="s">
        <v>5</v>
      </c>
      <c r="E17552" s="22" t="s">
        <v>34</v>
      </c>
      <c r="F17552" s="22" t="s">
        <v>46</v>
      </c>
      <c r="G17552" s="1">
        <v>13433.62</v>
      </c>
    </row>
    <row r="17553" spans="2:7">
      <c r="B17553" s="22" t="s">
        <v>309</v>
      </c>
      <c r="C17553" s="22" t="s">
        <v>7</v>
      </c>
      <c r="D17553" s="22" t="s">
        <v>5</v>
      </c>
      <c r="E17553" s="22" t="s">
        <v>34</v>
      </c>
      <c r="F17553" s="22" t="s">
        <v>47</v>
      </c>
      <c r="G17553" s="1">
        <v>41048.370000000003</v>
      </c>
    </row>
    <row r="17554" spans="2:7">
      <c r="B17554" s="22" t="s">
        <v>309</v>
      </c>
      <c r="C17554" s="22" t="s">
        <v>7</v>
      </c>
      <c r="D17554" s="22" t="s">
        <v>5</v>
      </c>
      <c r="E17554" s="22" t="s">
        <v>34</v>
      </c>
      <c r="F17554" s="22" t="s">
        <v>48</v>
      </c>
      <c r="G17554" s="1">
        <v>708.5</v>
      </c>
    </row>
    <row r="17555" spans="2:7">
      <c r="B17555" s="22" t="s">
        <v>309</v>
      </c>
      <c r="C17555" s="22" t="s">
        <v>7</v>
      </c>
      <c r="D17555" s="22" t="s">
        <v>5</v>
      </c>
      <c r="E17555" s="22" t="s">
        <v>34</v>
      </c>
      <c r="F17555" s="22" t="s">
        <v>84</v>
      </c>
      <c r="G17555" s="1">
        <v>27266.6</v>
      </c>
    </row>
    <row r="17556" spans="2:7">
      <c r="B17556" s="22" t="s">
        <v>309</v>
      </c>
      <c r="C17556" s="22" t="s">
        <v>7</v>
      </c>
      <c r="D17556" s="22" t="s">
        <v>5</v>
      </c>
      <c r="E17556" s="22" t="s">
        <v>34</v>
      </c>
      <c r="F17556" s="22" t="s">
        <v>49</v>
      </c>
      <c r="G17556" s="1">
        <v>57568</v>
      </c>
    </row>
    <row r="17557" spans="2:7">
      <c r="B17557" s="22" t="s">
        <v>309</v>
      </c>
      <c r="C17557" s="22" t="s">
        <v>7</v>
      </c>
      <c r="D17557" s="22" t="s">
        <v>5</v>
      </c>
      <c r="E17557" s="22" t="s">
        <v>34</v>
      </c>
      <c r="F17557" s="22" t="s">
        <v>50</v>
      </c>
      <c r="G17557" s="1">
        <v>30296.68</v>
      </c>
    </row>
    <row r="17558" spans="2:7">
      <c r="B17558" s="22" t="s">
        <v>309</v>
      </c>
      <c r="C17558" s="22" t="s">
        <v>7</v>
      </c>
      <c r="D17558" s="22" t="s">
        <v>5</v>
      </c>
      <c r="E17558" s="22" t="s">
        <v>34</v>
      </c>
      <c r="F17558" s="22" t="s">
        <v>51</v>
      </c>
      <c r="G17558" s="1">
        <v>966.79</v>
      </c>
    </row>
    <row r="17559" spans="2:7">
      <c r="B17559" s="22" t="s">
        <v>309</v>
      </c>
      <c r="C17559" s="22" t="s">
        <v>7</v>
      </c>
      <c r="D17559" s="22" t="s">
        <v>5</v>
      </c>
      <c r="E17559" s="22" t="s">
        <v>34</v>
      </c>
      <c r="F17559" s="22" t="s">
        <v>52</v>
      </c>
      <c r="G17559" s="1">
        <v>3059.33</v>
      </c>
    </row>
    <row r="17560" spans="2:7">
      <c r="B17560" s="22" t="s">
        <v>309</v>
      </c>
      <c r="C17560" s="22" t="s">
        <v>7</v>
      </c>
      <c r="D17560" s="22" t="s">
        <v>5</v>
      </c>
      <c r="E17560" s="22" t="s">
        <v>34</v>
      </c>
      <c r="F17560" s="22" t="s">
        <v>54</v>
      </c>
      <c r="G17560" s="1">
        <v>104223</v>
      </c>
    </row>
    <row r="17561" spans="2:7">
      <c r="B17561" s="22" t="s">
        <v>309</v>
      </c>
      <c r="C17561" s="22" t="s">
        <v>7</v>
      </c>
      <c r="D17561" s="22" t="s">
        <v>5</v>
      </c>
      <c r="E17561" s="22" t="s">
        <v>34</v>
      </c>
      <c r="F17561" s="22" t="s">
        <v>56</v>
      </c>
      <c r="G17561" s="1">
        <v>20612.55</v>
      </c>
    </row>
    <row r="17562" spans="2:7">
      <c r="B17562" s="22" t="s">
        <v>309</v>
      </c>
      <c r="C17562" s="22" t="s">
        <v>7</v>
      </c>
      <c r="D17562" s="22" t="s">
        <v>5</v>
      </c>
      <c r="E17562" s="22" t="s">
        <v>34</v>
      </c>
      <c r="F17562" s="22" t="s">
        <v>57</v>
      </c>
      <c r="G17562" s="1">
        <v>70867.100000000006</v>
      </c>
    </row>
    <row r="17563" spans="2:7">
      <c r="B17563" s="22" t="s">
        <v>309</v>
      </c>
      <c r="C17563" s="22" t="s">
        <v>7</v>
      </c>
      <c r="D17563" s="22" t="s">
        <v>5</v>
      </c>
      <c r="E17563" s="22" t="s">
        <v>34</v>
      </c>
      <c r="F17563" s="22" t="s">
        <v>91</v>
      </c>
      <c r="G17563" s="1">
        <v>10776.18</v>
      </c>
    </row>
    <row r="17564" spans="2:7">
      <c r="B17564" s="22" t="s">
        <v>309</v>
      </c>
      <c r="C17564" s="22" t="s">
        <v>7</v>
      </c>
      <c r="D17564" s="22" t="s">
        <v>5</v>
      </c>
      <c r="E17564" s="22" t="s">
        <v>34</v>
      </c>
      <c r="F17564" s="22" t="s">
        <v>58</v>
      </c>
      <c r="G17564" s="1">
        <v>8739.02</v>
      </c>
    </row>
    <row r="17565" spans="2:7">
      <c r="B17565" s="22" t="s">
        <v>309</v>
      </c>
      <c r="C17565" s="22" t="s">
        <v>7</v>
      </c>
      <c r="D17565" s="22" t="s">
        <v>5</v>
      </c>
      <c r="E17565" s="22" t="s">
        <v>59</v>
      </c>
      <c r="F17565" s="22" t="s">
        <v>55</v>
      </c>
      <c r="G17565" s="1">
        <v>1514.09</v>
      </c>
    </row>
    <row r="17566" spans="2:7">
      <c r="B17566" s="22" t="s">
        <v>309</v>
      </c>
      <c r="C17566" s="22" t="s">
        <v>7</v>
      </c>
      <c r="D17566" s="22" t="s">
        <v>7</v>
      </c>
      <c r="E17566" s="22" t="s">
        <v>5</v>
      </c>
      <c r="F17566" s="22" t="s">
        <v>6</v>
      </c>
      <c r="G17566" s="1">
        <v>6652.61</v>
      </c>
    </row>
    <row r="17567" spans="2:7">
      <c r="B17567" s="22" t="s">
        <v>309</v>
      </c>
      <c r="C17567" s="22" t="s">
        <v>7</v>
      </c>
      <c r="D17567" s="22" t="s">
        <v>7</v>
      </c>
      <c r="E17567" s="22" t="s">
        <v>8</v>
      </c>
      <c r="F17567" s="22" t="s">
        <v>9</v>
      </c>
      <c r="G17567" s="1">
        <v>235886.83</v>
      </c>
    </row>
    <row r="17568" spans="2:7">
      <c r="B17568" s="22" t="s">
        <v>309</v>
      </c>
      <c r="C17568" s="22" t="s">
        <v>7</v>
      </c>
      <c r="D17568" s="22" t="s">
        <v>7</v>
      </c>
      <c r="E17568" s="22" t="s">
        <v>8</v>
      </c>
      <c r="F17568" s="22" t="s">
        <v>11</v>
      </c>
      <c r="G17568" s="1">
        <v>5856.33</v>
      </c>
    </row>
    <row r="17569" spans="2:7">
      <c r="B17569" s="22" t="s">
        <v>309</v>
      </c>
      <c r="C17569" s="22" t="s">
        <v>7</v>
      </c>
      <c r="D17569" s="22" t="s">
        <v>7</v>
      </c>
      <c r="E17569" s="22" t="s">
        <v>8</v>
      </c>
      <c r="F17569" s="22" t="s">
        <v>12</v>
      </c>
      <c r="G17569" s="1">
        <v>157375.32</v>
      </c>
    </row>
    <row r="17570" spans="2:7">
      <c r="B17570" s="22" t="s">
        <v>309</v>
      </c>
      <c r="C17570" s="22" t="s">
        <v>7</v>
      </c>
      <c r="D17570" s="22" t="s">
        <v>7</v>
      </c>
      <c r="E17570" s="22" t="s">
        <v>8</v>
      </c>
      <c r="F17570" s="22" t="s">
        <v>13</v>
      </c>
      <c r="G17570" s="1">
        <v>1072.92</v>
      </c>
    </row>
    <row r="17571" spans="2:7">
      <c r="B17571" s="22" t="s">
        <v>309</v>
      </c>
      <c r="C17571" s="22" t="s">
        <v>7</v>
      </c>
      <c r="D17571" s="22" t="s">
        <v>7</v>
      </c>
      <c r="E17571" s="22" t="s">
        <v>14</v>
      </c>
      <c r="F17571" s="22" t="s">
        <v>9</v>
      </c>
      <c r="G17571" s="1">
        <v>159094.47</v>
      </c>
    </row>
    <row r="17572" spans="2:7">
      <c r="B17572" s="22" t="s">
        <v>309</v>
      </c>
      <c r="C17572" s="22" t="s">
        <v>7</v>
      </c>
      <c r="D17572" s="22" t="s">
        <v>7</v>
      </c>
      <c r="E17572" s="22" t="s">
        <v>14</v>
      </c>
      <c r="F17572" s="22" t="s">
        <v>10</v>
      </c>
      <c r="G17572" s="1">
        <v>1274.04</v>
      </c>
    </row>
    <row r="17573" spans="2:7">
      <c r="B17573" s="22" t="s">
        <v>309</v>
      </c>
      <c r="C17573" s="22" t="s">
        <v>7</v>
      </c>
      <c r="D17573" s="22" t="s">
        <v>7</v>
      </c>
      <c r="E17573" s="22" t="s">
        <v>14</v>
      </c>
      <c r="F17573" s="22" t="s">
        <v>11</v>
      </c>
      <c r="G17573" s="1">
        <v>1296.6199999999999</v>
      </c>
    </row>
    <row r="17574" spans="2:7">
      <c r="B17574" s="22" t="s">
        <v>309</v>
      </c>
      <c r="C17574" s="22" t="s">
        <v>7</v>
      </c>
      <c r="D17574" s="22" t="s">
        <v>7</v>
      </c>
      <c r="E17574" s="22" t="s">
        <v>14</v>
      </c>
      <c r="F17574" s="22" t="s">
        <v>12</v>
      </c>
      <c r="G17574" s="1">
        <v>35342.03</v>
      </c>
    </row>
    <row r="17575" spans="2:7">
      <c r="B17575" s="22" t="s">
        <v>309</v>
      </c>
      <c r="C17575" s="22" t="s">
        <v>7</v>
      </c>
      <c r="D17575" s="22" t="s">
        <v>7</v>
      </c>
      <c r="E17575" s="22" t="s">
        <v>14</v>
      </c>
      <c r="F17575" s="22" t="s">
        <v>13</v>
      </c>
      <c r="G17575" s="1">
        <v>244.76</v>
      </c>
    </row>
    <row r="17576" spans="2:7">
      <c r="B17576" s="22" t="s">
        <v>309</v>
      </c>
      <c r="C17576" s="22" t="s">
        <v>7</v>
      </c>
      <c r="D17576" s="22" t="s">
        <v>7</v>
      </c>
      <c r="E17576" s="22" t="s">
        <v>15</v>
      </c>
      <c r="F17576" s="22" t="s">
        <v>17</v>
      </c>
      <c r="G17576" s="1">
        <v>25094.5</v>
      </c>
    </row>
    <row r="17577" spans="2:7">
      <c r="B17577" s="22" t="s">
        <v>309</v>
      </c>
      <c r="C17577" s="22" t="s">
        <v>7</v>
      </c>
      <c r="D17577" s="22" t="s">
        <v>7</v>
      </c>
      <c r="E17577" s="22" t="s">
        <v>15</v>
      </c>
      <c r="F17577" s="22" t="s">
        <v>18</v>
      </c>
      <c r="G17577" s="1">
        <v>14157.04</v>
      </c>
    </row>
    <row r="17578" spans="2:7">
      <c r="B17578" s="22" t="s">
        <v>309</v>
      </c>
      <c r="C17578" s="22" t="s">
        <v>7</v>
      </c>
      <c r="D17578" s="22" t="s">
        <v>7</v>
      </c>
      <c r="E17578" s="22" t="s">
        <v>15</v>
      </c>
      <c r="F17578" s="22" t="s">
        <v>19</v>
      </c>
      <c r="G17578" s="1">
        <v>51675.15</v>
      </c>
    </row>
    <row r="17579" spans="2:7">
      <c r="B17579" s="22" t="s">
        <v>309</v>
      </c>
      <c r="C17579" s="22" t="s">
        <v>7</v>
      </c>
      <c r="D17579" s="22" t="s">
        <v>7</v>
      </c>
      <c r="E17579" s="22" t="s">
        <v>15</v>
      </c>
      <c r="F17579" s="22" t="s">
        <v>20</v>
      </c>
      <c r="G17579" s="1">
        <v>21063.02</v>
      </c>
    </row>
    <row r="17580" spans="2:7">
      <c r="B17580" s="22" t="s">
        <v>309</v>
      </c>
      <c r="C17580" s="22" t="s">
        <v>7</v>
      </c>
      <c r="D17580" s="22" t="s">
        <v>7</v>
      </c>
      <c r="E17580" s="22" t="s">
        <v>15</v>
      </c>
      <c r="F17580" s="22" t="s">
        <v>21</v>
      </c>
      <c r="G17580" s="1">
        <v>904.22</v>
      </c>
    </row>
    <row r="17581" spans="2:7">
      <c r="B17581" s="22" t="s">
        <v>309</v>
      </c>
      <c r="C17581" s="22" t="s">
        <v>7</v>
      </c>
      <c r="D17581" s="22" t="s">
        <v>7</v>
      </c>
      <c r="E17581" s="22" t="s">
        <v>15</v>
      </c>
      <c r="F17581" s="22" t="s">
        <v>22</v>
      </c>
      <c r="G17581" s="1">
        <v>310.44</v>
      </c>
    </row>
    <row r="17582" spans="2:7">
      <c r="B17582" s="22" t="s">
        <v>309</v>
      </c>
      <c r="C17582" s="22" t="s">
        <v>7</v>
      </c>
      <c r="D17582" s="22" t="s">
        <v>7</v>
      </c>
      <c r="E17582" s="22" t="s">
        <v>15</v>
      </c>
      <c r="F17582" s="22" t="s">
        <v>23</v>
      </c>
      <c r="G17582" s="1">
        <v>869.17</v>
      </c>
    </row>
    <row r="17583" spans="2:7">
      <c r="B17583" s="22" t="s">
        <v>309</v>
      </c>
      <c r="C17583" s="22" t="s">
        <v>7</v>
      </c>
      <c r="D17583" s="22" t="s">
        <v>7</v>
      </c>
      <c r="E17583" s="22" t="s">
        <v>15</v>
      </c>
      <c r="F17583" s="22" t="s">
        <v>24</v>
      </c>
      <c r="G17583" s="1">
        <v>1861.12</v>
      </c>
    </row>
    <row r="17584" spans="2:7">
      <c r="B17584" s="22" t="s">
        <v>309</v>
      </c>
      <c r="C17584" s="22" t="s">
        <v>7</v>
      </c>
      <c r="D17584" s="22" t="s">
        <v>7</v>
      </c>
      <c r="E17584" s="22" t="s">
        <v>15</v>
      </c>
      <c r="F17584" s="22" t="s">
        <v>25</v>
      </c>
      <c r="G17584" s="1">
        <v>34756.800000000003</v>
      </c>
    </row>
    <row r="17585" spans="2:7">
      <c r="B17585" s="22" t="s">
        <v>309</v>
      </c>
      <c r="C17585" s="22" t="s">
        <v>7</v>
      </c>
      <c r="D17585" s="22" t="s">
        <v>7</v>
      </c>
      <c r="E17585" s="22" t="s">
        <v>15</v>
      </c>
      <c r="F17585" s="22" t="s">
        <v>26</v>
      </c>
      <c r="G17585" s="1">
        <v>52227.77</v>
      </c>
    </row>
    <row r="17586" spans="2:7">
      <c r="B17586" s="22" t="s">
        <v>309</v>
      </c>
      <c r="C17586" s="22" t="s">
        <v>7</v>
      </c>
      <c r="D17586" s="22" t="s">
        <v>7</v>
      </c>
      <c r="E17586" s="22" t="s">
        <v>28</v>
      </c>
      <c r="F17586" s="22" t="s">
        <v>29</v>
      </c>
      <c r="G17586" s="1">
        <v>79946.34</v>
      </c>
    </row>
    <row r="17587" spans="2:7">
      <c r="B17587" s="22" t="s">
        <v>309</v>
      </c>
      <c r="C17587" s="22" t="s">
        <v>7</v>
      </c>
      <c r="D17587" s="22" t="s">
        <v>7</v>
      </c>
      <c r="E17587" s="22" t="s">
        <v>28</v>
      </c>
      <c r="F17587" s="22" t="s">
        <v>32</v>
      </c>
      <c r="G17587" s="1">
        <v>109729.06</v>
      </c>
    </row>
    <row r="17588" spans="2:7">
      <c r="B17588" s="22" t="s">
        <v>309</v>
      </c>
      <c r="C17588" s="22" t="s">
        <v>7</v>
      </c>
      <c r="D17588" s="22" t="s">
        <v>7</v>
      </c>
      <c r="E17588" s="22" t="s">
        <v>28</v>
      </c>
      <c r="F17588" s="22" t="s">
        <v>33</v>
      </c>
      <c r="G17588" s="1">
        <v>22033.08</v>
      </c>
    </row>
    <row r="17589" spans="2:7">
      <c r="B17589" s="22" t="s">
        <v>309</v>
      </c>
      <c r="C17589" s="22" t="s">
        <v>7</v>
      </c>
      <c r="D17589" s="22" t="s">
        <v>7</v>
      </c>
      <c r="E17589" s="22" t="s">
        <v>34</v>
      </c>
      <c r="F17589" s="22" t="s">
        <v>35</v>
      </c>
      <c r="G17589" s="1">
        <v>4474.1099999999997</v>
      </c>
    </row>
    <row r="17590" spans="2:7">
      <c r="B17590" s="22" t="s">
        <v>309</v>
      </c>
      <c r="C17590" s="22" t="s">
        <v>7</v>
      </c>
      <c r="D17590" s="22" t="s">
        <v>7</v>
      </c>
      <c r="E17590" s="22" t="s">
        <v>34</v>
      </c>
      <c r="F17590" s="22" t="s">
        <v>38</v>
      </c>
      <c r="G17590" s="1">
        <v>75</v>
      </c>
    </row>
    <row r="17591" spans="2:7">
      <c r="B17591" s="22" t="s">
        <v>309</v>
      </c>
      <c r="C17591" s="22" t="s">
        <v>7</v>
      </c>
      <c r="D17591" s="22" t="s">
        <v>7</v>
      </c>
      <c r="E17591" s="22" t="s">
        <v>34</v>
      </c>
      <c r="F17591" s="22" t="s">
        <v>39</v>
      </c>
      <c r="G17591" s="1">
        <v>89.5</v>
      </c>
    </row>
    <row r="17592" spans="2:7">
      <c r="B17592" s="22" t="s">
        <v>309</v>
      </c>
      <c r="C17592" s="22" t="s">
        <v>7</v>
      </c>
      <c r="D17592" s="22" t="s">
        <v>7</v>
      </c>
      <c r="E17592" s="22" t="s">
        <v>34</v>
      </c>
      <c r="F17592" s="22" t="s">
        <v>42</v>
      </c>
      <c r="G17592" s="1">
        <v>3999.77</v>
      </c>
    </row>
    <row r="17593" spans="2:7">
      <c r="B17593" s="22" t="s">
        <v>309</v>
      </c>
      <c r="C17593" s="22" t="s">
        <v>7</v>
      </c>
      <c r="D17593" s="22" t="s">
        <v>7</v>
      </c>
      <c r="E17593" s="22" t="s">
        <v>34</v>
      </c>
      <c r="F17593" s="22" t="s">
        <v>50</v>
      </c>
      <c r="G17593" s="1">
        <v>11536.83</v>
      </c>
    </row>
    <row r="17594" spans="2:7">
      <c r="B17594" s="22" t="s">
        <v>309</v>
      </c>
      <c r="C17594" s="22" t="s">
        <v>7</v>
      </c>
      <c r="D17594" s="22" t="s">
        <v>7</v>
      </c>
      <c r="E17594" s="22" t="s">
        <v>34</v>
      </c>
      <c r="F17594" s="22" t="s">
        <v>58</v>
      </c>
      <c r="G17594" s="1">
        <v>1040</v>
      </c>
    </row>
    <row r="17595" spans="2:7">
      <c r="B17595" s="22" t="s">
        <v>309</v>
      </c>
      <c r="C17595" s="22" t="s">
        <v>7</v>
      </c>
      <c r="D17595" s="22" t="s">
        <v>7</v>
      </c>
      <c r="E17595" s="22" t="s">
        <v>59</v>
      </c>
      <c r="F17595" s="22" t="s">
        <v>55</v>
      </c>
      <c r="G17595" s="1">
        <v>410</v>
      </c>
    </row>
    <row r="17596" spans="2:7">
      <c r="B17596" s="22" t="s">
        <v>310</v>
      </c>
      <c r="C17596" s="22" t="s">
        <v>7</v>
      </c>
      <c r="D17596" s="22" t="s">
        <v>5</v>
      </c>
      <c r="E17596" s="22" t="s">
        <v>5</v>
      </c>
      <c r="F17596" s="22" t="s">
        <v>6</v>
      </c>
      <c r="G17596" s="1">
        <v>67311.070000000007</v>
      </c>
    </row>
    <row r="17597" spans="2:7">
      <c r="B17597" s="22" t="s">
        <v>310</v>
      </c>
      <c r="C17597" s="22" t="s">
        <v>7</v>
      </c>
      <c r="D17597" s="22" t="s">
        <v>5</v>
      </c>
      <c r="E17597" s="22" t="s">
        <v>7</v>
      </c>
      <c r="F17597" s="22" t="s">
        <v>6</v>
      </c>
      <c r="G17597" s="1">
        <v>-125867.7</v>
      </c>
    </row>
    <row r="17598" spans="2:7">
      <c r="B17598" s="22" t="s">
        <v>310</v>
      </c>
      <c r="C17598" s="22" t="s">
        <v>7</v>
      </c>
      <c r="D17598" s="22" t="s">
        <v>5</v>
      </c>
      <c r="E17598" s="22" t="s">
        <v>8</v>
      </c>
      <c r="F17598" s="22" t="s">
        <v>9</v>
      </c>
      <c r="G17598" s="1">
        <v>36871309.350000001</v>
      </c>
    </row>
    <row r="17599" spans="2:7">
      <c r="B17599" s="22" t="s">
        <v>310</v>
      </c>
      <c r="C17599" s="22" t="s">
        <v>7</v>
      </c>
      <c r="D17599" s="22" t="s">
        <v>5</v>
      </c>
      <c r="E17599" s="22" t="s">
        <v>8</v>
      </c>
      <c r="F17599" s="22" t="s">
        <v>10</v>
      </c>
      <c r="G17599" s="1">
        <v>561842.77</v>
      </c>
    </row>
    <row r="17600" spans="2:7">
      <c r="B17600" s="22" t="s">
        <v>310</v>
      </c>
      <c r="C17600" s="22" t="s">
        <v>7</v>
      </c>
      <c r="D17600" s="22" t="s">
        <v>5</v>
      </c>
      <c r="E17600" s="22" t="s">
        <v>8</v>
      </c>
      <c r="F17600" s="22" t="s">
        <v>11</v>
      </c>
      <c r="G17600" s="1">
        <v>805448.11</v>
      </c>
    </row>
    <row r="17601" spans="2:7">
      <c r="B17601" s="22" t="s">
        <v>310</v>
      </c>
      <c r="C17601" s="22" t="s">
        <v>7</v>
      </c>
      <c r="D17601" s="22" t="s">
        <v>5</v>
      </c>
      <c r="E17601" s="22" t="s">
        <v>8</v>
      </c>
      <c r="F17601" s="22" t="s">
        <v>12</v>
      </c>
      <c r="G17601" s="1">
        <v>1520069.81</v>
      </c>
    </row>
    <row r="17602" spans="2:7">
      <c r="B17602" s="22" t="s">
        <v>310</v>
      </c>
      <c r="C17602" s="22" t="s">
        <v>7</v>
      </c>
      <c r="D17602" s="22" t="s">
        <v>5</v>
      </c>
      <c r="E17602" s="22" t="s">
        <v>8</v>
      </c>
      <c r="F17602" s="22" t="s">
        <v>13</v>
      </c>
      <c r="G17602" s="1">
        <v>338412.18</v>
      </c>
    </row>
    <row r="17603" spans="2:7">
      <c r="B17603" s="22" t="s">
        <v>310</v>
      </c>
      <c r="C17603" s="22" t="s">
        <v>7</v>
      </c>
      <c r="D17603" s="22" t="s">
        <v>5</v>
      </c>
      <c r="E17603" s="22" t="s">
        <v>8</v>
      </c>
      <c r="F17603" s="22" t="s">
        <v>70</v>
      </c>
      <c r="G17603" s="1">
        <v>769360</v>
      </c>
    </row>
    <row r="17604" spans="2:7">
      <c r="B17604" s="22" t="s">
        <v>310</v>
      </c>
      <c r="C17604" s="22" t="s">
        <v>7</v>
      </c>
      <c r="D17604" s="22" t="s">
        <v>5</v>
      </c>
      <c r="E17604" s="22" t="s">
        <v>14</v>
      </c>
      <c r="F17604" s="22" t="s">
        <v>9</v>
      </c>
      <c r="G17604" s="1">
        <v>11961985.810000001</v>
      </c>
    </row>
    <row r="17605" spans="2:7">
      <c r="B17605" s="22" t="s">
        <v>310</v>
      </c>
      <c r="C17605" s="22" t="s">
        <v>7</v>
      </c>
      <c r="D17605" s="22" t="s">
        <v>5</v>
      </c>
      <c r="E17605" s="22" t="s">
        <v>14</v>
      </c>
      <c r="F17605" s="22" t="s">
        <v>10</v>
      </c>
      <c r="G17605" s="1">
        <v>711431.35</v>
      </c>
    </row>
    <row r="17606" spans="2:7">
      <c r="B17606" s="22" t="s">
        <v>310</v>
      </c>
      <c r="C17606" s="22" t="s">
        <v>7</v>
      </c>
      <c r="D17606" s="22" t="s">
        <v>5</v>
      </c>
      <c r="E17606" s="22" t="s">
        <v>14</v>
      </c>
      <c r="F17606" s="22" t="s">
        <v>11</v>
      </c>
      <c r="G17606" s="1">
        <v>702641.89</v>
      </c>
    </row>
    <row r="17607" spans="2:7">
      <c r="B17607" s="22" t="s">
        <v>310</v>
      </c>
      <c r="C17607" s="22" t="s">
        <v>7</v>
      </c>
      <c r="D17607" s="22" t="s">
        <v>5</v>
      </c>
      <c r="E17607" s="22" t="s">
        <v>14</v>
      </c>
      <c r="F17607" s="22" t="s">
        <v>12</v>
      </c>
      <c r="G17607" s="1">
        <v>54288.39</v>
      </c>
    </row>
    <row r="17608" spans="2:7">
      <c r="B17608" s="22" t="s">
        <v>310</v>
      </c>
      <c r="C17608" s="22" t="s">
        <v>7</v>
      </c>
      <c r="D17608" s="22" t="s">
        <v>5</v>
      </c>
      <c r="E17608" s="22" t="s">
        <v>14</v>
      </c>
      <c r="F17608" s="22" t="s">
        <v>13</v>
      </c>
      <c r="G17608" s="1">
        <v>84225.04</v>
      </c>
    </row>
    <row r="17609" spans="2:7">
      <c r="B17609" s="22" t="s">
        <v>310</v>
      </c>
      <c r="C17609" s="22" t="s">
        <v>7</v>
      </c>
      <c r="D17609" s="22" t="s">
        <v>5</v>
      </c>
      <c r="E17609" s="22" t="s">
        <v>15</v>
      </c>
      <c r="F17609" s="22" t="s">
        <v>71</v>
      </c>
      <c r="G17609" s="1">
        <v>1.7</v>
      </c>
    </row>
    <row r="17610" spans="2:7">
      <c r="B17610" s="22" t="s">
        <v>310</v>
      </c>
      <c r="C17610" s="22" t="s">
        <v>7</v>
      </c>
      <c r="D17610" s="22" t="s">
        <v>5</v>
      </c>
      <c r="E17610" s="22" t="s">
        <v>15</v>
      </c>
      <c r="F17610" s="22" t="s">
        <v>17</v>
      </c>
      <c r="G17610" s="1">
        <v>11149705.050000001</v>
      </c>
    </row>
    <row r="17611" spans="2:7">
      <c r="B17611" s="22" t="s">
        <v>310</v>
      </c>
      <c r="C17611" s="22" t="s">
        <v>7</v>
      </c>
      <c r="D17611" s="22" t="s">
        <v>5</v>
      </c>
      <c r="E17611" s="22" t="s">
        <v>15</v>
      </c>
      <c r="F17611" s="22" t="s">
        <v>18</v>
      </c>
      <c r="G17611" s="1">
        <v>1193573.47</v>
      </c>
    </row>
    <row r="17612" spans="2:7">
      <c r="B17612" s="22" t="s">
        <v>310</v>
      </c>
      <c r="C17612" s="22" t="s">
        <v>7</v>
      </c>
      <c r="D17612" s="22" t="s">
        <v>5</v>
      </c>
      <c r="E17612" s="22" t="s">
        <v>15</v>
      </c>
      <c r="F17612" s="22" t="s">
        <v>19</v>
      </c>
      <c r="G17612" s="1">
        <v>5908059.1200000001</v>
      </c>
    </row>
    <row r="17613" spans="2:7">
      <c r="B17613" s="22" t="s">
        <v>310</v>
      </c>
      <c r="C17613" s="22" t="s">
        <v>7</v>
      </c>
      <c r="D17613" s="22" t="s">
        <v>5</v>
      </c>
      <c r="E17613" s="22" t="s">
        <v>15</v>
      </c>
      <c r="F17613" s="22" t="s">
        <v>20</v>
      </c>
      <c r="G17613" s="1">
        <v>2056314.37</v>
      </c>
    </row>
    <row r="17614" spans="2:7">
      <c r="B17614" s="22" t="s">
        <v>310</v>
      </c>
      <c r="C17614" s="22" t="s">
        <v>7</v>
      </c>
      <c r="D17614" s="22" t="s">
        <v>5</v>
      </c>
      <c r="E17614" s="22" t="s">
        <v>15</v>
      </c>
      <c r="F17614" s="22" t="s">
        <v>21</v>
      </c>
      <c r="G17614" s="1">
        <v>52846.18</v>
      </c>
    </row>
    <row r="17615" spans="2:7">
      <c r="B17615" s="22" t="s">
        <v>310</v>
      </c>
      <c r="C17615" s="22" t="s">
        <v>7</v>
      </c>
      <c r="D17615" s="22" t="s">
        <v>5</v>
      </c>
      <c r="E17615" s="22" t="s">
        <v>15</v>
      </c>
      <c r="F17615" s="22" t="s">
        <v>22</v>
      </c>
      <c r="G17615" s="1">
        <v>177332.11</v>
      </c>
    </row>
    <row r="17616" spans="2:7">
      <c r="B17616" s="22" t="s">
        <v>310</v>
      </c>
      <c r="C17616" s="22" t="s">
        <v>7</v>
      </c>
      <c r="D17616" s="22" t="s">
        <v>5</v>
      </c>
      <c r="E17616" s="22" t="s">
        <v>15</v>
      </c>
      <c r="F17616" s="22" t="s">
        <v>23</v>
      </c>
      <c r="G17616" s="1">
        <v>172128.78</v>
      </c>
    </row>
    <row r="17617" spans="2:7">
      <c r="B17617" s="22" t="s">
        <v>310</v>
      </c>
      <c r="C17617" s="22" t="s">
        <v>7</v>
      </c>
      <c r="D17617" s="22" t="s">
        <v>5</v>
      </c>
      <c r="E17617" s="22" t="s">
        <v>15</v>
      </c>
      <c r="F17617" s="22" t="s">
        <v>24</v>
      </c>
      <c r="G17617" s="1">
        <v>326297.24</v>
      </c>
    </row>
    <row r="17618" spans="2:7">
      <c r="B17618" s="22" t="s">
        <v>310</v>
      </c>
      <c r="C17618" s="22" t="s">
        <v>7</v>
      </c>
      <c r="D17618" s="22" t="s">
        <v>5</v>
      </c>
      <c r="E17618" s="22" t="s">
        <v>15</v>
      </c>
      <c r="F17618" s="22" t="s">
        <v>25</v>
      </c>
      <c r="G17618" s="1">
        <v>-1112499.79</v>
      </c>
    </row>
    <row r="17619" spans="2:7">
      <c r="B17619" s="22" t="s">
        <v>310</v>
      </c>
      <c r="C17619" s="22" t="s">
        <v>7</v>
      </c>
      <c r="D17619" s="22" t="s">
        <v>5</v>
      </c>
      <c r="E17619" s="22" t="s">
        <v>15</v>
      </c>
      <c r="F17619" s="22" t="s">
        <v>26</v>
      </c>
      <c r="G17619" s="1">
        <v>3845935.12</v>
      </c>
    </row>
    <row r="17620" spans="2:7">
      <c r="B17620" s="22" t="s">
        <v>310</v>
      </c>
      <c r="C17620" s="22" t="s">
        <v>7</v>
      </c>
      <c r="D17620" s="22" t="s">
        <v>5</v>
      </c>
      <c r="E17620" s="22" t="s">
        <v>15</v>
      </c>
      <c r="F17620" s="22" t="s">
        <v>27</v>
      </c>
      <c r="G17620" s="1">
        <v>66775.990000000005</v>
      </c>
    </row>
    <row r="17621" spans="2:7">
      <c r="B17621" s="22" t="s">
        <v>310</v>
      </c>
      <c r="C17621" s="22" t="s">
        <v>7</v>
      </c>
      <c r="D17621" s="22" t="s">
        <v>5</v>
      </c>
      <c r="E17621" s="22" t="s">
        <v>15</v>
      </c>
      <c r="F17621" s="22" t="s">
        <v>72</v>
      </c>
      <c r="G17621" s="1">
        <v>26373.47</v>
      </c>
    </row>
    <row r="17622" spans="2:7">
      <c r="B17622" s="22" t="s">
        <v>310</v>
      </c>
      <c r="C17622" s="22" t="s">
        <v>7</v>
      </c>
      <c r="D17622" s="22" t="s">
        <v>5</v>
      </c>
      <c r="E17622" s="22" t="s">
        <v>28</v>
      </c>
      <c r="F17622" s="22" t="s">
        <v>29</v>
      </c>
      <c r="G17622" s="1">
        <v>2557367.67</v>
      </c>
    </row>
    <row r="17623" spans="2:7">
      <c r="B17623" s="22" t="s">
        <v>310</v>
      </c>
      <c r="C17623" s="22" t="s">
        <v>7</v>
      </c>
      <c r="D17623" s="22" t="s">
        <v>5</v>
      </c>
      <c r="E17623" s="22" t="s">
        <v>28</v>
      </c>
      <c r="F17623" s="22" t="s">
        <v>30</v>
      </c>
      <c r="G17623" s="1">
        <v>167604.54</v>
      </c>
    </row>
    <row r="17624" spans="2:7">
      <c r="B17624" s="22" t="s">
        <v>310</v>
      </c>
      <c r="C17624" s="22" t="s">
        <v>7</v>
      </c>
      <c r="D17624" s="22" t="s">
        <v>5</v>
      </c>
      <c r="E17624" s="22" t="s">
        <v>28</v>
      </c>
      <c r="F17624" s="22" t="s">
        <v>31</v>
      </c>
      <c r="G17624" s="1">
        <v>1349158.11</v>
      </c>
    </row>
    <row r="17625" spans="2:7">
      <c r="B17625" s="22" t="s">
        <v>310</v>
      </c>
      <c r="C17625" s="22" t="s">
        <v>7</v>
      </c>
      <c r="D17625" s="22" t="s">
        <v>5</v>
      </c>
      <c r="E17625" s="22" t="s">
        <v>28</v>
      </c>
      <c r="F17625" s="22" t="s">
        <v>32</v>
      </c>
      <c r="G17625" s="1">
        <v>1589.57</v>
      </c>
    </row>
    <row r="17626" spans="2:7">
      <c r="B17626" s="22" t="s">
        <v>310</v>
      </c>
      <c r="C17626" s="22" t="s">
        <v>7</v>
      </c>
      <c r="D17626" s="22" t="s">
        <v>5</v>
      </c>
      <c r="E17626" s="22" t="s">
        <v>28</v>
      </c>
      <c r="F17626" s="22" t="s">
        <v>33</v>
      </c>
      <c r="G17626" s="1">
        <v>255607.77</v>
      </c>
    </row>
    <row r="17627" spans="2:7">
      <c r="B17627" s="22" t="s">
        <v>310</v>
      </c>
      <c r="C17627" s="22" t="s">
        <v>7</v>
      </c>
      <c r="D17627" s="22" t="s">
        <v>5</v>
      </c>
      <c r="E17627" s="22" t="s">
        <v>34</v>
      </c>
      <c r="F17627" s="22" t="s">
        <v>35</v>
      </c>
      <c r="G17627" s="1">
        <v>143055.73000000001</v>
      </c>
    </row>
    <row r="17628" spans="2:7">
      <c r="B17628" s="22" t="s">
        <v>310</v>
      </c>
      <c r="C17628" s="22" t="s">
        <v>7</v>
      </c>
      <c r="D17628" s="22" t="s">
        <v>5</v>
      </c>
      <c r="E17628" s="22" t="s">
        <v>34</v>
      </c>
      <c r="F17628" s="22" t="s">
        <v>36</v>
      </c>
      <c r="G17628" s="1">
        <v>36999.879999999997</v>
      </c>
    </row>
    <row r="17629" spans="2:7">
      <c r="B17629" s="22" t="s">
        <v>310</v>
      </c>
      <c r="C17629" s="22" t="s">
        <v>7</v>
      </c>
      <c r="D17629" s="22" t="s">
        <v>5</v>
      </c>
      <c r="E17629" s="22" t="s">
        <v>34</v>
      </c>
      <c r="F17629" s="22" t="s">
        <v>37</v>
      </c>
      <c r="G17629" s="1">
        <v>4079990.7</v>
      </c>
    </row>
    <row r="17630" spans="2:7">
      <c r="B17630" s="22" t="s">
        <v>310</v>
      </c>
      <c r="C17630" s="22" t="s">
        <v>7</v>
      </c>
      <c r="D17630" s="22" t="s">
        <v>5</v>
      </c>
      <c r="E17630" s="22" t="s">
        <v>34</v>
      </c>
      <c r="F17630" s="22" t="s">
        <v>38</v>
      </c>
      <c r="G17630" s="1">
        <v>1885.5</v>
      </c>
    </row>
    <row r="17631" spans="2:7">
      <c r="B17631" s="22" t="s">
        <v>310</v>
      </c>
      <c r="C17631" s="22" t="s">
        <v>7</v>
      </c>
      <c r="D17631" s="22" t="s">
        <v>5</v>
      </c>
      <c r="E17631" s="22" t="s">
        <v>34</v>
      </c>
      <c r="F17631" s="22" t="s">
        <v>39</v>
      </c>
      <c r="G17631" s="1">
        <v>434112.87</v>
      </c>
    </row>
    <row r="17632" spans="2:7">
      <c r="B17632" s="22" t="s">
        <v>310</v>
      </c>
      <c r="C17632" s="22" t="s">
        <v>7</v>
      </c>
      <c r="D17632" s="22" t="s">
        <v>5</v>
      </c>
      <c r="E17632" s="22" t="s">
        <v>34</v>
      </c>
      <c r="F17632" s="22" t="s">
        <v>40</v>
      </c>
      <c r="G17632" s="1">
        <v>43419.34</v>
      </c>
    </row>
    <row r="17633" spans="2:7">
      <c r="B17633" s="22" t="s">
        <v>310</v>
      </c>
      <c r="C17633" s="22" t="s">
        <v>7</v>
      </c>
      <c r="D17633" s="22" t="s">
        <v>5</v>
      </c>
      <c r="E17633" s="22" t="s">
        <v>34</v>
      </c>
      <c r="F17633" s="22" t="s">
        <v>41</v>
      </c>
      <c r="G17633" s="1">
        <v>46778.5</v>
      </c>
    </row>
    <row r="17634" spans="2:7">
      <c r="B17634" s="22" t="s">
        <v>310</v>
      </c>
      <c r="C17634" s="22" t="s">
        <v>7</v>
      </c>
      <c r="D17634" s="22" t="s">
        <v>5</v>
      </c>
      <c r="E17634" s="22" t="s">
        <v>34</v>
      </c>
      <c r="F17634" s="22" t="s">
        <v>42</v>
      </c>
      <c r="G17634" s="1">
        <v>396210.59</v>
      </c>
    </row>
    <row r="17635" spans="2:7">
      <c r="B17635" s="22" t="s">
        <v>310</v>
      </c>
      <c r="C17635" s="22" t="s">
        <v>7</v>
      </c>
      <c r="D17635" s="22" t="s">
        <v>5</v>
      </c>
      <c r="E17635" s="22" t="s">
        <v>34</v>
      </c>
      <c r="F17635" s="22" t="s">
        <v>45</v>
      </c>
      <c r="G17635" s="1">
        <v>413884.57</v>
      </c>
    </row>
    <row r="17636" spans="2:7">
      <c r="B17636" s="22" t="s">
        <v>310</v>
      </c>
      <c r="C17636" s="22" t="s">
        <v>7</v>
      </c>
      <c r="D17636" s="22" t="s">
        <v>5</v>
      </c>
      <c r="E17636" s="22" t="s">
        <v>34</v>
      </c>
      <c r="F17636" s="22" t="s">
        <v>46</v>
      </c>
      <c r="G17636" s="1">
        <v>13661.33</v>
      </c>
    </row>
    <row r="17637" spans="2:7">
      <c r="B17637" s="22" t="s">
        <v>310</v>
      </c>
      <c r="C17637" s="22" t="s">
        <v>7</v>
      </c>
      <c r="D17637" s="22" t="s">
        <v>5</v>
      </c>
      <c r="E17637" s="22" t="s">
        <v>34</v>
      </c>
      <c r="F17637" s="22" t="s">
        <v>47</v>
      </c>
      <c r="G17637" s="1">
        <v>110470.85</v>
      </c>
    </row>
    <row r="17638" spans="2:7">
      <c r="B17638" s="22" t="s">
        <v>310</v>
      </c>
      <c r="C17638" s="22" t="s">
        <v>7</v>
      </c>
      <c r="D17638" s="22" t="s">
        <v>5</v>
      </c>
      <c r="E17638" s="22" t="s">
        <v>34</v>
      </c>
      <c r="F17638" s="22" t="s">
        <v>75</v>
      </c>
      <c r="G17638" s="1">
        <v>2178.04</v>
      </c>
    </row>
    <row r="17639" spans="2:7">
      <c r="B17639" s="22" t="s">
        <v>310</v>
      </c>
      <c r="C17639" s="22" t="s">
        <v>7</v>
      </c>
      <c r="D17639" s="22" t="s">
        <v>5</v>
      </c>
      <c r="E17639" s="22" t="s">
        <v>34</v>
      </c>
      <c r="F17639" s="22" t="s">
        <v>66</v>
      </c>
      <c r="G17639" s="1">
        <v>666516</v>
      </c>
    </row>
    <row r="17640" spans="2:7">
      <c r="B17640" s="22" t="s">
        <v>310</v>
      </c>
      <c r="C17640" s="22" t="s">
        <v>7</v>
      </c>
      <c r="D17640" s="22" t="s">
        <v>5</v>
      </c>
      <c r="E17640" s="22" t="s">
        <v>34</v>
      </c>
      <c r="F17640" s="22" t="s">
        <v>49</v>
      </c>
      <c r="G17640" s="1">
        <v>794639.12</v>
      </c>
    </row>
    <row r="17641" spans="2:7">
      <c r="B17641" s="22" t="s">
        <v>310</v>
      </c>
      <c r="C17641" s="22" t="s">
        <v>7</v>
      </c>
      <c r="D17641" s="22" t="s">
        <v>5</v>
      </c>
      <c r="E17641" s="22" t="s">
        <v>34</v>
      </c>
      <c r="F17641" s="22" t="s">
        <v>50</v>
      </c>
      <c r="G17641" s="1">
        <v>130285.92</v>
      </c>
    </row>
    <row r="17642" spans="2:7">
      <c r="B17642" s="22" t="s">
        <v>310</v>
      </c>
      <c r="C17642" s="22" t="s">
        <v>7</v>
      </c>
      <c r="D17642" s="22" t="s">
        <v>5</v>
      </c>
      <c r="E17642" s="22" t="s">
        <v>34</v>
      </c>
      <c r="F17642" s="22" t="s">
        <v>51</v>
      </c>
      <c r="G17642" s="1">
        <v>3599.27</v>
      </c>
    </row>
    <row r="17643" spans="2:7">
      <c r="B17643" s="22" t="s">
        <v>310</v>
      </c>
      <c r="C17643" s="22" t="s">
        <v>7</v>
      </c>
      <c r="D17643" s="22" t="s">
        <v>5</v>
      </c>
      <c r="E17643" s="22" t="s">
        <v>34</v>
      </c>
      <c r="F17643" s="22" t="s">
        <v>55</v>
      </c>
      <c r="G17643" s="1">
        <v>1562</v>
      </c>
    </row>
    <row r="17644" spans="2:7">
      <c r="B17644" s="22" t="s">
        <v>310</v>
      </c>
      <c r="C17644" s="22" t="s">
        <v>7</v>
      </c>
      <c r="D17644" s="22" t="s">
        <v>5</v>
      </c>
      <c r="E17644" s="22" t="s">
        <v>34</v>
      </c>
      <c r="F17644" s="22" t="s">
        <v>56</v>
      </c>
      <c r="G17644" s="1">
        <v>307673.84999999998</v>
      </c>
    </row>
    <row r="17645" spans="2:7">
      <c r="B17645" s="22" t="s">
        <v>310</v>
      </c>
      <c r="C17645" s="22" t="s">
        <v>7</v>
      </c>
      <c r="D17645" s="22" t="s">
        <v>5</v>
      </c>
      <c r="E17645" s="22" t="s">
        <v>34</v>
      </c>
      <c r="F17645" s="22" t="s">
        <v>76</v>
      </c>
      <c r="G17645" s="1">
        <v>273178.15000000002</v>
      </c>
    </row>
    <row r="17646" spans="2:7">
      <c r="B17646" s="22" t="s">
        <v>310</v>
      </c>
      <c r="C17646" s="22" t="s">
        <v>7</v>
      </c>
      <c r="D17646" s="22" t="s">
        <v>5</v>
      </c>
      <c r="E17646" s="22" t="s">
        <v>34</v>
      </c>
      <c r="F17646" s="22" t="s">
        <v>57</v>
      </c>
      <c r="G17646" s="1">
        <v>840045.64</v>
      </c>
    </row>
    <row r="17647" spans="2:7">
      <c r="B17647" s="22" t="s">
        <v>310</v>
      </c>
      <c r="C17647" s="22" t="s">
        <v>7</v>
      </c>
      <c r="D17647" s="22" t="s">
        <v>5</v>
      </c>
      <c r="E17647" s="22" t="s">
        <v>34</v>
      </c>
      <c r="F17647" s="22" t="s">
        <v>58</v>
      </c>
      <c r="G17647" s="1">
        <v>2890.56</v>
      </c>
    </row>
    <row r="17648" spans="2:7">
      <c r="B17648" s="22" t="s">
        <v>310</v>
      </c>
      <c r="C17648" s="22" t="s">
        <v>7</v>
      </c>
      <c r="D17648" s="22" t="s">
        <v>5</v>
      </c>
      <c r="E17648" s="22" t="s">
        <v>59</v>
      </c>
      <c r="F17648" s="22" t="s">
        <v>55</v>
      </c>
      <c r="G17648" s="1">
        <v>108903.78</v>
      </c>
    </row>
    <row r="17649" spans="2:7">
      <c r="B17649" s="22" t="s">
        <v>310</v>
      </c>
      <c r="C17649" s="22" t="s">
        <v>7</v>
      </c>
      <c r="D17649" s="22" t="s">
        <v>5</v>
      </c>
      <c r="E17649" s="22" t="s">
        <v>60</v>
      </c>
      <c r="F17649" s="22" t="s">
        <v>61</v>
      </c>
      <c r="G17649" s="1">
        <v>899471.56</v>
      </c>
    </row>
    <row r="17650" spans="2:7">
      <c r="B17650" s="22" t="s">
        <v>310</v>
      </c>
      <c r="C17650" s="22" t="s">
        <v>7</v>
      </c>
      <c r="D17650" s="22" t="s">
        <v>5</v>
      </c>
      <c r="E17650" s="22" t="s">
        <v>60</v>
      </c>
      <c r="F17650" s="22" t="s">
        <v>80</v>
      </c>
      <c r="G17650" s="1">
        <v>2109.08</v>
      </c>
    </row>
    <row r="17651" spans="2:7">
      <c r="B17651" s="22" t="s">
        <v>310</v>
      </c>
      <c r="C17651" s="22" t="s">
        <v>7</v>
      </c>
      <c r="D17651" s="22" t="s">
        <v>7</v>
      </c>
      <c r="E17651" s="22" t="s">
        <v>5</v>
      </c>
      <c r="F17651" s="22" t="s">
        <v>6</v>
      </c>
      <c r="G17651" s="1">
        <v>58556.63</v>
      </c>
    </row>
    <row r="17652" spans="2:7">
      <c r="B17652" s="22" t="s">
        <v>310</v>
      </c>
      <c r="C17652" s="22" t="s">
        <v>7</v>
      </c>
      <c r="D17652" s="22" t="s">
        <v>7</v>
      </c>
      <c r="E17652" s="22" t="s">
        <v>8</v>
      </c>
      <c r="F17652" s="22" t="s">
        <v>9</v>
      </c>
      <c r="G17652" s="1">
        <v>5541776.6600000001</v>
      </c>
    </row>
    <row r="17653" spans="2:7">
      <c r="B17653" s="22" t="s">
        <v>310</v>
      </c>
      <c r="C17653" s="22" t="s">
        <v>7</v>
      </c>
      <c r="D17653" s="22" t="s">
        <v>7</v>
      </c>
      <c r="E17653" s="22" t="s">
        <v>8</v>
      </c>
      <c r="F17653" s="22" t="s">
        <v>10</v>
      </c>
      <c r="G17653" s="1">
        <v>1140</v>
      </c>
    </row>
    <row r="17654" spans="2:7">
      <c r="B17654" s="22" t="s">
        <v>310</v>
      </c>
      <c r="C17654" s="22" t="s">
        <v>7</v>
      </c>
      <c r="D17654" s="22" t="s">
        <v>7</v>
      </c>
      <c r="E17654" s="22" t="s">
        <v>8</v>
      </c>
      <c r="F17654" s="22" t="s">
        <v>11</v>
      </c>
      <c r="G17654" s="1">
        <v>452.45</v>
      </c>
    </row>
    <row r="17655" spans="2:7">
      <c r="B17655" s="22" t="s">
        <v>310</v>
      </c>
      <c r="C17655" s="22" t="s">
        <v>7</v>
      </c>
      <c r="D17655" s="22" t="s">
        <v>7</v>
      </c>
      <c r="E17655" s="22" t="s">
        <v>8</v>
      </c>
      <c r="F17655" s="22" t="s">
        <v>12</v>
      </c>
      <c r="G17655" s="1">
        <v>18405</v>
      </c>
    </row>
    <row r="17656" spans="2:7">
      <c r="B17656" s="22" t="s">
        <v>310</v>
      </c>
      <c r="C17656" s="22" t="s">
        <v>7</v>
      </c>
      <c r="D17656" s="22" t="s">
        <v>7</v>
      </c>
      <c r="E17656" s="22" t="s">
        <v>8</v>
      </c>
      <c r="F17656" s="22" t="s">
        <v>13</v>
      </c>
      <c r="G17656" s="1">
        <v>8211.06</v>
      </c>
    </row>
    <row r="17657" spans="2:7">
      <c r="B17657" s="22" t="s">
        <v>310</v>
      </c>
      <c r="C17657" s="22" t="s">
        <v>7</v>
      </c>
      <c r="D17657" s="22" t="s">
        <v>7</v>
      </c>
      <c r="E17657" s="22" t="s">
        <v>14</v>
      </c>
      <c r="F17657" s="22" t="s">
        <v>9</v>
      </c>
      <c r="G17657" s="1">
        <v>4481666.95</v>
      </c>
    </row>
    <row r="17658" spans="2:7">
      <c r="B17658" s="22" t="s">
        <v>310</v>
      </c>
      <c r="C17658" s="22" t="s">
        <v>7</v>
      </c>
      <c r="D17658" s="22" t="s">
        <v>7</v>
      </c>
      <c r="E17658" s="22" t="s">
        <v>14</v>
      </c>
      <c r="F17658" s="22" t="s">
        <v>10</v>
      </c>
      <c r="G17658" s="1">
        <v>8467.1299999999992</v>
      </c>
    </row>
    <row r="17659" spans="2:7">
      <c r="B17659" s="22" t="s">
        <v>310</v>
      </c>
      <c r="C17659" s="22" t="s">
        <v>7</v>
      </c>
      <c r="D17659" s="22" t="s">
        <v>7</v>
      </c>
      <c r="E17659" s="22" t="s">
        <v>14</v>
      </c>
      <c r="F17659" s="22" t="s">
        <v>11</v>
      </c>
      <c r="G17659" s="1">
        <v>95000</v>
      </c>
    </row>
    <row r="17660" spans="2:7">
      <c r="B17660" s="22" t="s">
        <v>310</v>
      </c>
      <c r="C17660" s="22" t="s">
        <v>7</v>
      </c>
      <c r="D17660" s="22" t="s">
        <v>7</v>
      </c>
      <c r="E17660" s="22" t="s">
        <v>14</v>
      </c>
      <c r="F17660" s="22" t="s">
        <v>12</v>
      </c>
      <c r="G17660" s="1">
        <v>350581.35</v>
      </c>
    </row>
    <row r="17661" spans="2:7">
      <c r="B17661" s="22" t="s">
        <v>310</v>
      </c>
      <c r="C17661" s="22" t="s">
        <v>7</v>
      </c>
      <c r="D17661" s="22" t="s">
        <v>7</v>
      </c>
      <c r="E17661" s="22" t="s">
        <v>15</v>
      </c>
      <c r="F17661" s="22" t="s">
        <v>17</v>
      </c>
      <c r="G17661" s="1">
        <v>121.51</v>
      </c>
    </row>
    <row r="17662" spans="2:7">
      <c r="B17662" s="22" t="s">
        <v>310</v>
      </c>
      <c r="C17662" s="22" t="s">
        <v>7</v>
      </c>
      <c r="D17662" s="22" t="s">
        <v>7</v>
      </c>
      <c r="E17662" s="22" t="s">
        <v>15</v>
      </c>
      <c r="F17662" s="22" t="s">
        <v>18</v>
      </c>
      <c r="G17662" s="1">
        <v>62610.58</v>
      </c>
    </row>
    <row r="17663" spans="2:7">
      <c r="B17663" s="22" t="s">
        <v>310</v>
      </c>
      <c r="C17663" s="22" t="s">
        <v>7</v>
      </c>
      <c r="D17663" s="22" t="s">
        <v>7</v>
      </c>
      <c r="E17663" s="22" t="s">
        <v>15</v>
      </c>
      <c r="F17663" s="22" t="s">
        <v>19</v>
      </c>
      <c r="G17663" s="1">
        <v>1028440.39</v>
      </c>
    </row>
    <row r="17664" spans="2:7">
      <c r="B17664" s="22" t="s">
        <v>310</v>
      </c>
      <c r="C17664" s="22" t="s">
        <v>7</v>
      </c>
      <c r="D17664" s="22" t="s">
        <v>7</v>
      </c>
      <c r="E17664" s="22" t="s">
        <v>15</v>
      </c>
      <c r="F17664" s="22" t="s">
        <v>20</v>
      </c>
      <c r="G17664" s="1">
        <v>175362.21</v>
      </c>
    </row>
    <row r="17665" spans="2:7">
      <c r="B17665" s="22" t="s">
        <v>310</v>
      </c>
      <c r="C17665" s="22" t="s">
        <v>7</v>
      </c>
      <c r="D17665" s="22" t="s">
        <v>7</v>
      </c>
      <c r="E17665" s="22" t="s">
        <v>15</v>
      </c>
      <c r="F17665" s="22" t="s">
        <v>21</v>
      </c>
      <c r="G17665" s="1">
        <v>2.0299999999999998</v>
      </c>
    </row>
    <row r="17666" spans="2:7">
      <c r="B17666" s="22" t="s">
        <v>310</v>
      </c>
      <c r="C17666" s="22" t="s">
        <v>7</v>
      </c>
      <c r="D17666" s="22" t="s">
        <v>7</v>
      </c>
      <c r="E17666" s="22" t="s">
        <v>15</v>
      </c>
      <c r="F17666" s="22" t="s">
        <v>22</v>
      </c>
      <c r="G17666" s="1">
        <v>578.23</v>
      </c>
    </row>
    <row r="17667" spans="2:7">
      <c r="B17667" s="22" t="s">
        <v>310</v>
      </c>
      <c r="C17667" s="22" t="s">
        <v>7</v>
      </c>
      <c r="D17667" s="22" t="s">
        <v>7</v>
      </c>
      <c r="E17667" s="22" t="s">
        <v>15</v>
      </c>
      <c r="F17667" s="22" t="s">
        <v>23</v>
      </c>
      <c r="G17667" s="1">
        <v>17.260000000000002</v>
      </c>
    </row>
    <row r="17668" spans="2:7">
      <c r="B17668" s="22" t="s">
        <v>310</v>
      </c>
      <c r="C17668" s="22" t="s">
        <v>7</v>
      </c>
      <c r="D17668" s="22" t="s">
        <v>7</v>
      </c>
      <c r="E17668" s="22" t="s">
        <v>15</v>
      </c>
      <c r="F17668" s="22" t="s">
        <v>24</v>
      </c>
      <c r="G17668" s="1">
        <v>4048.38</v>
      </c>
    </row>
    <row r="17669" spans="2:7">
      <c r="B17669" s="22" t="s">
        <v>310</v>
      </c>
      <c r="C17669" s="22" t="s">
        <v>7</v>
      </c>
      <c r="D17669" s="22" t="s">
        <v>7</v>
      </c>
      <c r="E17669" s="22" t="s">
        <v>15</v>
      </c>
      <c r="F17669" s="22" t="s">
        <v>25</v>
      </c>
      <c r="G17669" s="1">
        <v>172867.96</v>
      </c>
    </row>
    <row r="17670" spans="2:7">
      <c r="B17670" s="22" t="s">
        <v>310</v>
      </c>
      <c r="C17670" s="22" t="s">
        <v>7</v>
      </c>
      <c r="D17670" s="22" t="s">
        <v>7</v>
      </c>
      <c r="E17670" s="22" t="s">
        <v>15</v>
      </c>
      <c r="F17670" s="22" t="s">
        <v>26</v>
      </c>
      <c r="G17670" s="1">
        <v>1198362.9099999999</v>
      </c>
    </row>
    <row r="17671" spans="2:7">
      <c r="B17671" s="22" t="s">
        <v>310</v>
      </c>
      <c r="C17671" s="22" t="s">
        <v>7</v>
      </c>
      <c r="D17671" s="22" t="s">
        <v>7</v>
      </c>
      <c r="E17671" s="22" t="s">
        <v>15</v>
      </c>
      <c r="F17671" s="22" t="s">
        <v>27</v>
      </c>
      <c r="G17671" s="1">
        <v>2.36</v>
      </c>
    </row>
    <row r="17672" spans="2:7">
      <c r="B17672" s="22" t="s">
        <v>310</v>
      </c>
      <c r="C17672" s="22" t="s">
        <v>7</v>
      </c>
      <c r="D17672" s="22" t="s">
        <v>7</v>
      </c>
      <c r="E17672" s="22" t="s">
        <v>15</v>
      </c>
      <c r="F17672" s="22" t="s">
        <v>72</v>
      </c>
      <c r="G17672" s="1">
        <v>556.34</v>
      </c>
    </row>
    <row r="17673" spans="2:7">
      <c r="B17673" s="22" t="s">
        <v>310</v>
      </c>
      <c r="C17673" s="22" t="s">
        <v>7</v>
      </c>
      <c r="D17673" s="22" t="s">
        <v>7</v>
      </c>
      <c r="E17673" s="22" t="s">
        <v>28</v>
      </c>
      <c r="F17673" s="22" t="s">
        <v>29</v>
      </c>
      <c r="G17673" s="1">
        <v>17332.669999999998</v>
      </c>
    </row>
    <row r="17674" spans="2:7">
      <c r="B17674" s="22" t="s">
        <v>310</v>
      </c>
      <c r="C17674" s="22" t="s">
        <v>7</v>
      </c>
      <c r="D17674" s="22" t="s">
        <v>7</v>
      </c>
      <c r="E17674" s="22" t="s">
        <v>28</v>
      </c>
      <c r="F17674" s="22" t="s">
        <v>30</v>
      </c>
      <c r="G17674" s="1">
        <v>954.53</v>
      </c>
    </row>
    <row r="17675" spans="2:7">
      <c r="B17675" s="22" t="s">
        <v>310</v>
      </c>
      <c r="C17675" s="22" t="s">
        <v>7</v>
      </c>
      <c r="D17675" s="22" t="s">
        <v>7</v>
      </c>
      <c r="E17675" s="22" t="s">
        <v>34</v>
      </c>
      <c r="F17675" s="22" t="s">
        <v>39</v>
      </c>
      <c r="G17675" s="1">
        <v>1735334.13</v>
      </c>
    </row>
    <row r="17676" spans="2:7">
      <c r="B17676" s="22" t="s">
        <v>310</v>
      </c>
      <c r="C17676" s="22" t="s">
        <v>7</v>
      </c>
      <c r="D17676" s="22" t="s">
        <v>7</v>
      </c>
      <c r="E17676" s="22" t="s">
        <v>34</v>
      </c>
      <c r="F17676" s="22" t="s">
        <v>42</v>
      </c>
      <c r="G17676" s="1">
        <v>17325.98</v>
      </c>
    </row>
    <row r="17677" spans="2:7">
      <c r="B17677" s="22" t="s">
        <v>310</v>
      </c>
      <c r="C17677" s="22" t="s">
        <v>7</v>
      </c>
      <c r="D17677" s="22" t="s">
        <v>7</v>
      </c>
      <c r="E17677" s="22" t="s">
        <v>34</v>
      </c>
      <c r="F17677" s="22" t="s">
        <v>58</v>
      </c>
      <c r="G17677" s="1">
        <v>2450</v>
      </c>
    </row>
    <row r="17678" spans="2:7">
      <c r="B17678" s="22" t="s">
        <v>310</v>
      </c>
      <c r="C17678" s="22" t="s">
        <v>7</v>
      </c>
      <c r="D17678" s="22" t="s">
        <v>7</v>
      </c>
      <c r="E17678" s="22" t="s">
        <v>59</v>
      </c>
      <c r="F17678" s="22" t="s">
        <v>55</v>
      </c>
      <c r="G17678" s="1">
        <v>4624.34</v>
      </c>
    </row>
    <row r="17679" spans="2:7">
      <c r="B17679" s="22" t="s">
        <v>311</v>
      </c>
      <c r="C17679" s="22" t="s">
        <v>7</v>
      </c>
      <c r="D17679" s="22" t="s">
        <v>5</v>
      </c>
      <c r="E17679" s="22" t="s">
        <v>5</v>
      </c>
      <c r="F17679" s="22" t="s">
        <v>6</v>
      </c>
      <c r="G17679" s="1">
        <v>24624.31</v>
      </c>
    </row>
    <row r="17680" spans="2:7">
      <c r="B17680" s="22" t="s">
        <v>311</v>
      </c>
      <c r="C17680" s="22" t="s">
        <v>7</v>
      </c>
      <c r="D17680" s="22" t="s">
        <v>5</v>
      </c>
      <c r="E17680" s="22" t="s">
        <v>7</v>
      </c>
      <c r="F17680" s="22" t="s">
        <v>6</v>
      </c>
      <c r="G17680" s="1">
        <v>-24624.31</v>
      </c>
    </row>
    <row r="17681" spans="2:7">
      <c r="B17681" s="22" t="s">
        <v>311</v>
      </c>
      <c r="C17681" s="22" t="s">
        <v>7</v>
      </c>
      <c r="D17681" s="22" t="s">
        <v>5</v>
      </c>
      <c r="E17681" s="22" t="s">
        <v>8</v>
      </c>
      <c r="F17681" s="22" t="s">
        <v>9</v>
      </c>
      <c r="G17681" s="1">
        <v>315964.17</v>
      </c>
    </row>
    <row r="17682" spans="2:7">
      <c r="B17682" s="22" t="s">
        <v>311</v>
      </c>
      <c r="C17682" s="22" t="s">
        <v>7</v>
      </c>
      <c r="D17682" s="22" t="s">
        <v>5</v>
      </c>
      <c r="E17682" s="22" t="s">
        <v>8</v>
      </c>
      <c r="F17682" s="22" t="s">
        <v>10</v>
      </c>
      <c r="G17682" s="1">
        <v>22120.400000000001</v>
      </c>
    </row>
    <row r="17683" spans="2:7">
      <c r="B17683" s="22" t="s">
        <v>311</v>
      </c>
      <c r="C17683" s="22" t="s">
        <v>7</v>
      </c>
      <c r="D17683" s="22" t="s">
        <v>5</v>
      </c>
      <c r="E17683" s="22" t="s">
        <v>8</v>
      </c>
      <c r="F17683" s="22" t="s">
        <v>11</v>
      </c>
      <c r="G17683" s="1">
        <v>2000</v>
      </c>
    </row>
    <row r="17684" spans="2:7">
      <c r="B17684" s="22" t="s">
        <v>311</v>
      </c>
      <c r="C17684" s="22" t="s">
        <v>7</v>
      </c>
      <c r="D17684" s="22" t="s">
        <v>5</v>
      </c>
      <c r="E17684" s="22" t="s">
        <v>8</v>
      </c>
      <c r="F17684" s="22" t="s">
        <v>12</v>
      </c>
      <c r="G17684" s="1">
        <v>8910.09</v>
      </c>
    </row>
    <row r="17685" spans="2:7">
      <c r="B17685" s="22" t="s">
        <v>311</v>
      </c>
      <c r="C17685" s="22" t="s">
        <v>7</v>
      </c>
      <c r="D17685" s="22" t="s">
        <v>5</v>
      </c>
      <c r="E17685" s="22" t="s">
        <v>14</v>
      </c>
      <c r="F17685" s="22" t="s">
        <v>9</v>
      </c>
      <c r="G17685" s="1">
        <v>100193.07</v>
      </c>
    </row>
    <row r="17686" spans="2:7">
      <c r="B17686" s="22" t="s">
        <v>311</v>
      </c>
      <c r="C17686" s="22" t="s">
        <v>7</v>
      </c>
      <c r="D17686" s="22" t="s">
        <v>5</v>
      </c>
      <c r="E17686" s="22" t="s">
        <v>14</v>
      </c>
      <c r="F17686" s="22" t="s">
        <v>10</v>
      </c>
      <c r="G17686" s="1">
        <v>11609.65</v>
      </c>
    </row>
    <row r="17687" spans="2:7">
      <c r="B17687" s="22" t="s">
        <v>311</v>
      </c>
      <c r="C17687" s="22" t="s">
        <v>7</v>
      </c>
      <c r="D17687" s="22" t="s">
        <v>5</v>
      </c>
      <c r="E17687" s="22" t="s">
        <v>14</v>
      </c>
      <c r="F17687" s="22" t="s">
        <v>11</v>
      </c>
      <c r="G17687" s="1">
        <v>10323.450000000001</v>
      </c>
    </row>
    <row r="17688" spans="2:7">
      <c r="B17688" s="22" t="s">
        <v>311</v>
      </c>
      <c r="C17688" s="22" t="s">
        <v>7</v>
      </c>
      <c r="D17688" s="22" t="s">
        <v>5</v>
      </c>
      <c r="E17688" s="22" t="s">
        <v>14</v>
      </c>
      <c r="F17688" s="22" t="s">
        <v>12</v>
      </c>
      <c r="G17688" s="1">
        <v>2000</v>
      </c>
    </row>
    <row r="17689" spans="2:7">
      <c r="B17689" s="22" t="s">
        <v>311</v>
      </c>
      <c r="C17689" s="22" t="s">
        <v>7</v>
      </c>
      <c r="D17689" s="22" t="s">
        <v>5</v>
      </c>
      <c r="E17689" s="22" t="s">
        <v>15</v>
      </c>
      <c r="F17689" s="22" t="s">
        <v>16</v>
      </c>
      <c r="G17689" s="1">
        <v>36.75</v>
      </c>
    </row>
    <row r="17690" spans="2:7">
      <c r="B17690" s="22" t="s">
        <v>311</v>
      </c>
      <c r="C17690" s="22" t="s">
        <v>7</v>
      </c>
      <c r="D17690" s="22" t="s">
        <v>5</v>
      </c>
      <c r="E17690" s="22" t="s">
        <v>15</v>
      </c>
      <c r="F17690" s="22" t="s">
        <v>71</v>
      </c>
      <c r="G17690" s="1">
        <v>27.99</v>
      </c>
    </row>
    <row r="17691" spans="2:7">
      <c r="B17691" s="22" t="s">
        <v>311</v>
      </c>
      <c r="C17691" s="22" t="s">
        <v>7</v>
      </c>
      <c r="D17691" s="22" t="s">
        <v>5</v>
      </c>
      <c r="E17691" s="22" t="s">
        <v>15</v>
      </c>
      <c r="F17691" s="22" t="s">
        <v>17</v>
      </c>
      <c r="G17691" s="1">
        <v>23225.26</v>
      </c>
    </row>
    <row r="17692" spans="2:7">
      <c r="B17692" s="22" t="s">
        <v>311</v>
      </c>
      <c r="C17692" s="22" t="s">
        <v>7</v>
      </c>
      <c r="D17692" s="22" t="s">
        <v>5</v>
      </c>
      <c r="E17692" s="22" t="s">
        <v>15</v>
      </c>
      <c r="F17692" s="22" t="s">
        <v>18</v>
      </c>
      <c r="G17692" s="1">
        <v>9446.86</v>
      </c>
    </row>
    <row r="17693" spans="2:7">
      <c r="B17693" s="22" t="s">
        <v>311</v>
      </c>
      <c r="C17693" s="22" t="s">
        <v>7</v>
      </c>
      <c r="D17693" s="22" t="s">
        <v>5</v>
      </c>
      <c r="E17693" s="22" t="s">
        <v>15</v>
      </c>
      <c r="F17693" s="22" t="s">
        <v>19</v>
      </c>
      <c r="G17693" s="1">
        <v>50483.9</v>
      </c>
    </row>
    <row r="17694" spans="2:7">
      <c r="B17694" s="22" t="s">
        <v>311</v>
      </c>
      <c r="C17694" s="22" t="s">
        <v>7</v>
      </c>
      <c r="D17694" s="22" t="s">
        <v>5</v>
      </c>
      <c r="E17694" s="22" t="s">
        <v>15</v>
      </c>
      <c r="F17694" s="22" t="s">
        <v>20</v>
      </c>
      <c r="G17694" s="1">
        <v>15194.05</v>
      </c>
    </row>
    <row r="17695" spans="2:7">
      <c r="B17695" s="22" t="s">
        <v>311</v>
      </c>
      <c r="C17695" s="22" t="s">
        <v>7</v>
      </c>
      <c r="D17695" s="22" t="s">
        <v>5</v>
      </c>
      <c r="E17695" s="22" t="s">
        <v>15</v>
      </c>
      <c r="F17695" s="22" t="s">
        <v>21</v>
      </c>
      <c r="G17695" s="1">
        <v>684.52</v>
      </c>
    </row>
    <row r="17696" spans="2:7">
      <c r="B17696" s="22" t="s">
        <v>311</v>
      </c>
      <c r="C17696" s="22" t="s">
        <v>7</v>
      </c>
      <c r="D17696" s="22" t="s">
        <v>5</v>
      </c>
      <c r="E17696" s="22" t="s">
        <v>15</v>
      </c>
      <c r="F17696" s="22" t="s">
        <v>22</v>
      </c>
      <c r="G17696" s="1">
        <v>251.3</v>
      </c>
    </row>
    <row r="17697" spans="2:7">
      <c r="B17697" s="22" t="s">
        <v>311</v>
      </c>
      <c r="C17697" s="22" t="s">
        <v>7</v>
      </c>
      <c r="D17697" s="22" t="s">
        <v>5</v>
      </c>
      <c r="E17697" s="22" t="s">
        <v>15</v>
      </c>
      <c r="F17697" s="22" t="s">
        <v>23</v>
      </c>
      <c r="G17697" s="1">
        <v>3115.81</v>
      </c>
    </row>
    <row r="17698" spans="2:7">
      <c r="B17698" s="22" t="s">
        <v>311</v>
      </c>
      <c r="C17698" s="22" t="s">
        <v>7</v>
      </c>
      <c r="D17698" s="22" t="s">
        <v>5</v>
      </c>
      <c r="E17698" s="22" t="s">
        <v>15</v>
      </c>
      <c r="F17698" s="22" t="s">
        <v>24</v>
      </c>
      <c r="G17698" s="1">
        <v>9945.7999999999993</v>
      </c>
    </row>
    <row r="17699" spans="2:7">
      <c r="B17699" s="22" t="s">
        <v>311</v>
      </c>
      <c r="C17699" s="22" t="s">
        <v>7</v>
      </c>
      <c r="D17699" s="22" t="s">
        <v>5</v>
      </c>
      <c r="E17699" s="22" t="s">
        <v>15</v>
      </c>
      <c r="F17699" s="22" t="s">
        <v>25</v>
      </c>
      <c r="G17699" s="1">
        <v>65765.990000000005</v>
      </c>
    </row>
    <row r="17700" spans="2:7">
      <c r="B17700" s="22" t="s">
        <v>311</v>
      </c>
      <c r="C17700" s="22" t="s">
        <v>7</v>
      </c>
      <c r="D17700" s="22" t="s">
        <v>5</v>
      </c>
      <c r="E17700" s="22" t="s">
        <v>15</v>
      </c>
      <c r="F17700" s="22" t="s">
        <v>26</v>
      </c>
      <c r="G17700" s="1">
        <v>46621.49</v>
      </c>
    </row>
    <row r="17701" spans="2:7">
      <c r="B17701" s="22" t="s">
        <v>311</v>
      </c>
      <c r="C17701" s="22" t="s">
        <v>7</v>
      </c>
      <c r="D17701" s="22" t="s">
        <v>5</v>
      </c>
      <c r="E17701" s="22" t="s">
        <v>28</v>
      </c>
      <c r="F17701" s="22" t="s">
        <v>29</v>
      </c>
      <c r="G17701" s="1">
        <v>11807.25</v>
      </c>
    </row>
    <row r="17702" spans="2:7">
      <c r="B17702" s="22" t="s">
        <v>311</v>
      </c>
      <c r="C17702" s="22" t="s">
        <v>7</v>
      </c>
      <c r="D17702" s="22" t="s">
        <v>5</v>
      </c>
      <c r="E17702" s="22" t="s">
        <v>28</v>
      </c>
      <c r="F17702" s="22" t="s">
        <v>30</v>
      </c>
      <c r="G17702" s="1">
        <v>5607.56</v>
      </c>
    </row>
    <row r="17703" spans="2:7">
      <c r="B17703" s="22" t="s">
        <v>311</v>
      </c>
      <c r="C17703" s="22" t="s">
        <v>7</v>
      </c>
      <c r="D17703" s="22" t="s">
        <v>5</v>
      </c>
      <c r="E17703" s="22" t="s">
        <v>28</v>
      </c>
      <c r="F17703" s="22" t="s">
        <v>31</v>
      </c>
      <c r="G17703" s="1">
        <v>29153.52</v>
      </c>
    </row>
    <row r="17704" spans="2:7">
      <c r="B17704" s="22" t="s">
        <v>311</v>
      </c>
      <c r="C17704" s="22" t="s">
        <v>7</v>
      </c>
      <c r="D17704" s="22" t="s">
        <v>5</v>
      </c>
      <c r="E17704" s="22" t="s">
        <v>28</v>
      </c>
      <c r="F17704" s="22" t="s">
        <v>32</v>
      </c>
      <c r="G17704" s="1">
        <v>1474.21</v>
      </c>
    </row>
    <row r="17705" spans="2:7">
      <c r="B17705" s="22" t="s">
        <v>311</v>
      </c>
      <c r="C17705" s="22" t="s">
        <v>7</v>
      </c>
      <c r="D17705" s="22" t="s">
        <v>5</v>
      </c>
      <c r="E17705" s="22" t="s">
        <v>28</v>
      </c>
      <c r="F17705" s="22" t="s">
        <v>33</v>
      </c>
      <c r="G17705" s="1">
        <v>28886.15</v>
      </c>
    </row>
    <row r="17706" spans="2:7">
      <c r="B17706" s="22" t="s">
        <v>311</v>
      </c>
      <c r="C17706" s="22" t="s">
        <v>7</v>
      </c>
      <c r="D17706" s="22" t="s">
        <v>5</v>
      </c>
      <c r="E17706" s="22" t="s">
        <v>34</v>
      </c>
      <c r="F17706" s="22" t="s">
        <v>35</v>
      </c>
      <c r="G17706" s="1">
        <v>11850.81</v>
      </c>
    </row>
    <row r="17707" spans="2:7">
      <c r="B17707" s="22" t="s">
        <v>311</v>
      </c>
      <c r="C17707" s="22" t="s">
        <v>7</v>
      </c>
      <c r="D17707" s="22" t="s">
        <v>5</v>
      </c>
      <c r="E17707" s="22" t="s">
        <v>34</v>
      </c>
      <c r="F17707" s="22" t="s">
        <v>37</v>
      </c>
      <c r="G17707" s="1">
        <v>229930.44</v>
      </c>
    </row>
    <row r="17708" spans="2:7">
      <c r="B17708" s="22" t="s">
        <v>311</v>
      </c>
      <c r="C17708" s="22" t="s">
        <v>7</v>
      </c>
      <c r="D17708" s="22" t="s">
        <v>5</v>
      </c>
      <c r="E17708" s="22" t="s">
        <v>34</v>
      </c>
      <c r="F17708" s="22" t="s">
        <v>38</v>
      </c>
      <c r="G17708" s="1">
        <v>625</v>
      </c>
    </row>
    <row r="17709" spans="2:7">
      <c r="B17709" s="22" t="s">
        <v>311</v>
      </c>
      <c r="C17709" s="22" t="s">
        <v>7</v>
      </c>
      <c r="D17709" s="22" t="s">
        <v>5</v>
      </c>
      <c r="E17709" s="22" t="s">
        <v>34</v>
      </c>
      <c r="F17709" s="22" t="s">
        <v>41</v>
      </c>
      <c r="G17709" s="1">
        <v>1131</v>
      </c>
    </row>
    <row r="17710" spans="2:7">
      <c r="B17710" s="22" t="s">
        <v>311</v>
      </c>
      <c r="C17710" s="22" t="s">
        <v>7</v>
      </c>
      <c r="D17710" s="22" t="s">
        <v>5</v>
      </c>
      <c r="E17710" s="22" t="s">
        <v>34</v>
      </c>
      <c r="F17710" s="22" t="s">
        <v>42</v>
      </c>
      <c r="G17710" s="1">
        <v>2867.82</v>
      </c>
    </row>
    <row r="17711" spans="2:7">
      <c r="B17711" s="22" t="s">
        <v>311</v>
      </c>
      <c r="C17711" s="22" t="s">
        <v>7</v>
      </c>
      <c r="D17711" s="22" t="s">
        <v>5</v>
      </c>
      <c r="E17711" s="22" t="s">
        <v>34</v>
      </c>
      <c r="F17711" s="22" t="s">
        <v>44</v>
      </c>
      <c r="G17711" s="1">
        <v>5593.01</v>
      </c>
    </row>
    <row r="17712" spans="2:7">
      <c r="B17712" s="22" t="s">
        <v>311</v>
      </c>
      <c r="C17712" s="22" t="s">
        <v>7</v>
      </c>
      <c r="D17712" s="22" t="s">
        <v>5</v>
      </c>
      <c r="E17712" s="22" t="s">
        <v>34</v>
      </c>
      <c r="F17712" s="22" t="s">
        <v>45</v>
      </c>
      <c r="G17712" s="1">
        <v>4027.78</v>
      </c>
    </row>
    <row r="17713" spans="2:7">
      <c r="B17713" s="22" t="s">
        <v>311</v>
      </c>
      <c r="C17713" s="22" t="s">
        <v>7</v>
      </c>
      <c r="D17713" s="22" t="s">
        <v>5</v>
      </c>
      <c r="E17713" s="22" t="s">
        <v>34</v>
      </c>
      <c r="F17713" s="22" t="s">
        <v>46</v>
      </c>
      <c r="G17713" s="1">
        <v>5305.03</v>
      </c>
    </row>
    <row r="17714" spans="2:7">
      <c r="B17714" s="22" t="s">
        <v>311</v>
      </c>
      <c r="C17714" s="22" t="s">
        <v>7</v>
      </c>
      <c r="D17714" s="22" t="s">
        <v>5</v>
      </c>
      <c r="E17714" s="22" t="s">
        <v>34</v>
      </c>
      <c r="F17714" s="22" t="s">
        <v>47</v>
      </c>
      <c r="G17714" s="1">
        <v>27419.64</v>
      </c>
    </row>
    <row r="17715" spans="2:7">
      <c r="B17715" s="22" t="s">
        <v>311</v>
      </c>
      <c r="C17715" s="22" t="s">
        <v>7</v>
      </c>
      <c r="D17715" s="22" t="s">
        <v>5</v>
      </c>
      <c r="E17715" s="22" t="s">
        <v>34</v>
      </c>
      <c r="F17715" s="22" t="s">
        <v>48</v>
      </c>
      <c r="G17715" s="1">
        <v>1980.21</v>
      </c>
    </row>
    <row r="17716" spans="2:7">
      <c r="B17716" s="22" t="s">
        <v>311</v>
      </c>
      <c r="C17716" s="22" t="s">
        <v>7</v>
      </c>
      <c r="D17716" s="22" t="s">
        <v>5</v>
      </c>
      <c r="E17716" s="22" t="s">
        <v>34</v>
      </c>
      <c r="F17716" s="22" t="s">
        <v>67</v>
      </c>
      <c r="G17716" s="1">
        <v>3000</v>
      </c>
    </row>
    <row r="17717" spans="2:7">
      <c r="B17717" s="22" t="s">
        <v>311</v>
      </c>
      <c r="C17717" s="22" t="s">
        <v>7</v>
      </c>
      <c r="D17717" s="22" t="s">
        <v>5</v>
      </c>
      <c r="E17717" s="22" t="s">
        <v>34</v>
      </c>
      <c r="F17717" s="22" t="s">
        <v>49</v>
      </c>
      <c r="G17717" s="1">
        <v>10512</v>
      </c>
    </row>
    <row r="17718" spans="2:7">
      <c r="B17718" s="22" t="s">
        <v>311</v>
      </c>
      <c r="C17718" s="22" t="s">
        <v>7</v>
      </c>
      <c r="D17718" s="22" t="s">
        <v>5</v>
      </c>
      <c r="E17718" s="22" t="s">
        <v>34</v>
      </c>
      <c r="F17718" s="22" t="s">
        <v>50</v>
      </c>
      <c r="G17718" s="1">
        <v>5313.51</v>
      </c>
    </row>
    <row r="17719" spans="2:7">
      <c r="B17719" s="22" t="s">
        <v>311</v>
      </c>
      <c r="C17719" s="22" t="s">
        <v>7</v>
      </c>
      <c r="D17719" s="22" t="s">
        <v>5</v>
      </c>
      <c r="E17719" s="22" t="s">
        <v>34</v>
      </c>
      <c r="F17719" s="22" t="s">
        <v>56</v>
      </c>
      <c r="G17719" s="1">
        <v>73181.5</v>
      </c>
    </row>
    <row r="17720" spans="2:7">
      <c r="B17720" s="22" t="s">
        <v>311</v>
      </c>
      <c r="C17720" s="22" t="s">
        <v>7</v>
      </c>
      <c r="D17720" s="22" t="s">
        <v>5</v>
      </c>
      <c r="E17720" s="22" t="s">
        <v>34</v>
      </c>
      <c r="F17720" s="22" t="s">
        <v>57</v>
      </c>
      <c r="G17720" s="1">
        <v>21752.85</v>
      </c>
    </row>
    <row r="17721" spans="2:7">
      <c r="B17721" s="22" t="s">
        <v>311</v>
      </c>
      <c r="C17721" s="22" t="s">
        <v>7</v>
      </c>
      <c r="D17721" s="22" t="s">
        <v>5</v>
      </c>
      <c r="E17721" s="22" t="s">
        <v>34</v>
      </c>
      <c r="F17721" s="22" t="s">
        <v>58</v>
      </c>
      <c r="G17721" s="1">
        <v>2439.36</v>
      </c>
    </row>
    <row r="17722" spans="2:7">
      <c r="B17722" s="22" t="s">
        <v>311</v>
      </c>
      <c r="C17722" s="22" t="s">
        <v>7</v>
      </c>
      <c r="D17722" s="22" t="s">
        <v>5</v>
      </c>
      <c r="E17722" s="22" t="s">
        <v>59</v>
      </c>
      <c r="F17722" s="22" t="s">
        <v>55</v>
      </c>
      <c r="G17722" s="1">
        <v>5278.6</v>
      </c>
    </row>
    <row r="17723" spans="2:7">
      <c r="B17723" s="22" t="s">
        <v>311</v>
      </c>
      <c r="C17723" s="22" t="s">
        <v>7</v>
      </c>
      <c r="D17723" s="22" t="s">
        <v>7</v>
      </c>
      <c r="E17723" s="22" t="s">
        <v>8</v>
      </c>
      <c r="F17723" s="22" t="s">
        <v>9</v>
      </c>
      <c r="G17723" s="1">
        <v>24563.38</v>
      </c>
    </row>
    <row r="17724" spans="2:7">
      <c r="B17724" s="22" t="s">
        <v>311</v>
      </c>
      <c r="C17724" s="22" t="s">
        <v>7</v>
      </c>
      <c r="D17724" s="22" t="s">
        <v>7</v>
      </c>
      <c r="E17724" s="22" t="s">
        <v>8</v>
      </c>
      <c r="F17724" s="22" t="s">
        <v>12</v>
      </c>
      <c r="G17724" s="1">
        <v>5000</v>
      </c>
    </row>
    <row r="17725" spans="2:7">
      <c r="B17725" s="22" t="s">
        <v>311</v>
      </c>
      <c r="C17725" s="22" t="s">
        <v>7</v>
      </c>
      <c r="D17725" s="22" t="s">
        <v>7</v>
      </c>
      <c r="E17725" s="22" t="s">
        <v>14</v>
      </c>
      <c r="F17725" s="22" t="s">
        <v>9</v>
      </c>
      <c r="G17725" s="1">
        <v>43512.76</v>
      </c>
    </row>
    <row r="17726" spans="2:7">
      <c r="B17726" s="22" t="s">
        <v>311</v>
      </c>
      <c r="C17726" s="22" t="s">
        <v>7</v>
      </c>
      <c r="D17726" s="22" t="s">
        <v>7</v>
      </c>
      <c r="E17726" s="22" t="s">
        <v>14</v>
      </c>
      <c r="F17726" s="22" t="s">
        <v>11</v>
      </c>
      <c r="G17726" s="1">
        <v>4676.7</v>
      </c>
    </row>
    <row r="17727" spans="2:7">
      <c r="B17727" s="22" t="s">
        <v>311</v>
      </c>
      <c r="C17727" s="22" t="s">
        <v>7</v>
      </c>
      <c r="D17727" s="22" t="s">
        <v>7</v>
      </c>
      <c r="E17727" s="22" t="s">
        <v>15</v>
      </c>
      <c r="F17727" s="22" t="s">
        <v>71</v>
      </c>
      <c r="G17727" s="1">
        <v>9.06</v>
      </c>
    </row>
    <row r="17728" spans="2:7">
      <c r="B17728" s="22" t="s">
        <v>311</v>
      </c>
      <c r="C17728" s="22" t="s">
        <v>7</v>
      </c>
      <c r="D17728" s="22" t="s">
        <v>7</v>
      </c>
      <c r="E17728" s="22" t="s">
        <v>15</v>
      </c>
      <c r="F17728" s="22" t="s">
        <v>17</v>
      </c>
      <c r="G17728" s="1">
        <v>2064.33</v>
      </c>
    </row>
    <row r="17729" spans="2:7">
      <c r="B17729" s="22" t="s">
        <v>311</v>
      </c>
      <c r="C17729" s="22" t="s">
        <v>7</v>
      </c>
      <c r="D17729" s="22" t="s">
        <v>7</v>
      </c>
      <c r="E17729" s="22" t="s">
        <v>15</v>
      </c>
      <c r="F17729" s="22" t="s">
        <v>18</v>
      </c>
      <c r="G17729" s="1">
        <v>3341.31</v>
      </c>
    </row>
    <row r="17730" spans="2:7">
      <c r="B17730" s="22" t="s">
        <v>311</v>
      </c>
      <c r="C17730" s="22" t="s">
        <v>7</v>
      </c>
      <c r="D17730" s="22" t="s">
        <v>7</v>
      </c>
      <c r="E17730" s="22" t="s">
        <v>15</v>
      </c>
      <c r="F17730" s="22" t="s">
        <v>19</v>
      </c>
      <c r="G17730" s="1">
        <v>4586.71</v>
      </c>
    </row>
    <row r="17731" spans="2:7">
      <c r="B17731" s="22" t="s">
        <v>311</v>
      </c>
      <c r="C17731" s="22" t="s">
        <v>7</v>
      </c>
      <c r="D17731" s="22" t="s">
        <v>7</v>
      </c>
      <c r="E17731" s="22" t="s">
        <v>15</v>
      </c>
      <c r="F17731" s="22" t="s">
        <v>20</v>
      </c>
      <c r="G17731" s="1">
        <v>5933.61</v>
      </c>
    </row>
    <row r="17732" spans="2:7">
      <c r="B17732" s="22" t="s">
        <v>311</v>
      </c>
      <c r="C17732" s="22" t="s">
        <v>7</v>
      </c>
      <c r="D17732" s="22" t="s">
        <v>7</v>
      </c>
      <c r="E17732" s="22" t="s">
        <v>15</v>
      </c>
      <c r="F17732" s="22" t="s">
        <v>21</v>
      </c>
      <c r="G17732" s="1">
        <v>26.95</v>
      </c>
    </row>
    <row r="17733" spans="2:7">
      <c r="B17733" s="22" t="s">
        <v>311</v>
      </c>
      <c r="C17733" s="22" t="s">
        <v>7</v>
      </c>
      <c r="D17733" s="22" t="s">
        <v>7</v>
      </c>
      <c r="E17733" s="22" t="s">
        <v>15</v>
      </c>
      <c r="F17733" s="22" t="s">
        <v>22</v>
      </c>
      <c r="G17733" s="1">
        <v>88.53</v>
      </c>
    </row>
    <row r="17734" spans="2:7">
      <c r="B17734" s="22" t="s">
        <v>311</v>
      </c>
      <c r="C17734" s="22" t="s">
        <v>7</v>
      </c>
      <c r="D17734" s="22" t="s">
        <v>7</v>
      </c>
      <c r="E17734" s="22" t="s">
        <v>15</v>
      </c>
      <c r="F17734" s="22" t="s">
        <v>23</v>
      </c>
      <c r="G17734" s="1">
        <v>71.099999999999994</v>
      </c>
    </row>
    <row r="17735" spans="2:7">
      <c r="B17735" s="22" t="s">
        <v>311</v>
      </c>
      <c r="C17735" s="22" t="s">
        <v>7</v>
      </c>
      <c r="D17735" s="22" t="s">
        <v>7</v>
      </c>
      <c r="E17735" s="22" t="s">
        <v>15</v>
      </c>
      <c r="F17735" s="22" t="s">
        <v>24</v>
      </c>
      <c r="G17735" s="1">
        <v>4454.78</v>
      </c>
    </row>
    <row r="17736" spans="2:7">
      <c r="B17736" s="22" t="s">
        <v>311</v>
      </c>
      <c r="C17736" s="22" t="s">
        <v>7</v>
      </c>
      <c r="D17736" s="22" t="s">
        <v>7</v>
      </c>
      <c r="E17736" s="22" t="s">
        <v>15</v>
      </c>
      <c r="F17736" s="22" t="s">
        <v>25</v>
      </c>
      <c r="G17736" s="1">
        <v>3621.18</v>
      </c>
    </row>
    <row r="17737" spans="2:7">
      <c r="B17737" s="22" t="s">
        <v>311</v>
      </c>
      <c r="C17737" s="22" t="s">
        <v>7</v>
      </c>
      <c r="D17737" s="22" t="s">
        <v>7</v>
      </c>
      <c r="E17737" s="22" t="s">
        <v>15</v>
      </c>
      <c r="F17737" s="22" t="s">
        <v>26</v>
      </c>
      <c r="G17737" s="1">
        <v>16348.89</v>
      </c>
    </row>
    <row r="17738" spans="2:7">
      <c r="B17738" s="22" t="s">
        <v>311</v>
      </c>
      <c r="C17738" s="22" t="s">
        <v>7</v>
      </c>
      <c r="D17738" s="22" t="s">
        <v>7</v>
      </c>
      <c r="E17738" s="22" t="s">
        <v>28</v>
      </c>
      <c r="F17738" s="22" t="s">
        <v>29</v>
      </c>
      <c r="G17738" s="1">
        <v>2652.57</v>
      </c>
    </row>
    <row r="17739" spans="2:7">
      <c r="B17739" s="22" t="s">
        <v>311</v>
      </c>
      <c r="C17739" s="22" t="s">
        <v>7</v>
      </c>
      <c r="D17739" s="22" t="s">
        <v>7</v>
      </c>
      <c r="E17739" s="22" t="s">
        <v>28</v>
      </c>
      <c r="F17739" s="22" t="s">
        <v>33</v>
      </c>
      <c r="G17739" s="1">
        <v>17938.75</v>
      </c>
    </row>
    <row r="17740" spans="2:7">
      <c r="B17740" s="22" t="s">
        <v>311</v>
      </c>
      <c r="C17740" s="22" t="s">
        <v>7</v>
      </c>
      <c r="D17740" s="22" t="s">
        <v>7</v>
      </c>
      <c r="E17740" s="22" t="s">
        <v>34</v>
      </c>
      <c r="F17740" s="22" t="s">
        <v>36</v>
      </c>
      <c r="G17740" s="1">
        <v>2371.4899999999998</v>
      </c>
    </row>
    <row r="17741" spans="2:7">
      <c r="B17741" s="22" t="s">
        <v>311</v>
      </c>
      <c r="C17741" s="22" t="s">
        <v>7</v>
      </c>
      <c r="D17741" s="22" t="s">
        <v>7</v>
      </c>
      <c r="E17741" s="22" t="s">
        <v>34</v>
      </c>
      <c r="F17741" s="22" t="s">
        <v>37</v>
      </c>
      <c r="G17741" s="1">
        <v>10329.09</v>
      </c>
    </row>
    <row r="17742" spans="2:7">
      <c r="B17742" s="22" t="s">
        <v>312</v>
      </c>
      <c r="C17742" s="22" t="s">
        <v>7</v>
      </c>
      <c r="D17742" s="22" t="s">
        <v>5</v>
      </c>
      <c r="E17742" s="22" t="s">
        <v>7</v>
      </c>
      <c r="F17742" s="22" t="s">
        <v>6</v>
      </c>
      <c r="G17742" s="1">
        <v>-1401.81</v>
      </c>
    </row>
    <row r="17743" spans="2:7">
      <c r="B17743" s="22" t="s">
        <v>312</v>
      </c>
      <c r="C17743" s="22" t="s">
        <v>7</v>
      </c>
      <c r="D17743" s="22" t="s">
        <v>5</v>
      </c>
      <c r="E17743" s="22" t="s">
        <v>8</v>
      </c>
      <c r="F17743" s="22" t="s">
        <v>9</v>
      </c>
      <c r="G17743" s="1">
        <v>326793.96000000002</v>
      </c>
    </row>
    <row r="17744" spans="2:7">
      <c r="B17744" s="22" t="s">
        <v>312</v>
      </c>
      <c r="C17744" s="22" t="s">
        <v>7</v>
      </c>
      <c r="D17744" s="22" t="s">
        <v>5</v>
      </c>
      <c r="E17744" s="22" t="s">
        <v>8</v>
      </c>
      <c r="F17744" s="22" t="s">
        <v>10</v>
      </c>
      <c r="G17744" s="1">
        <v>405</v>
      </c>
    </row>
    <row r="17745" spans="2:7">
      <c r="B17745" s="22" t="s">
        <v>312</v>
      </c>
      <c r="C17745" s="22" t="s">
        <v>7</v>
      </c>
      <c r="D17745" s="22" t="s">
        <v>5</v>
      </c>
      <c r="E17745" s="22" t="s">
        <v>8</v>
      </c>
      <c r="F17745" s="22" t="s">
        <v>11</v>
      </c>
      <c r="G17745" s="1">
        <v>2322.27</v>
      </c>
    </row>
    <row r="17746" spans="2:7">
      <c r="B17746" s="22" t="s">
        <v>312</v>
      </c>
      <c r="C17746" s="22" t="s">
        <v>7</v>
      </c>
      <c r="D17746" s="22" t="s">
        <v>5</v>
      </c>
      <c r="E17746" s="22" t="s">
        <v>8</v>
      </c>
      <c r="F17746" s="22" t="s">
        <v>12</v>
      </c>
      <c r="G17746" s="1">
        <v>4353.2299999999996</v>
      </c>
    </row>
    <row r="17747" spans="2:7">
      <c r="B17747" s="22" t="s">
        <v>312</v>
      </c>
      <c r="C17747" s="22" t="s">
        <v>7</v>
      </c>
      <c r="D17747" s="22" t="s">
        <v>5</v>
      </c>
      <c r="E17747" s="22" t="s">
        <v>8</v>
      </c>
      <c r="F17747" s="22" t="s">
        <v>70</v>
      </c>
      <c r="G17747" s="1">
        <v>10902</v>
      </c>
    </row>
    <row r="17748" spans="2:7">
      <c r="B17748" s="22" t="s">
        <v>312</v>
      </c>
      <c r="C17748" s="22" t="s">
        <v>7</v>
      </c>
      <c r="D17748" s="22" t="s">
        <v>5</v>
      </c>
      <c r="E17748" s="22" t="s">
        <v>14</v>
      </c>
      <c r="F17748" s="22" t="s">
        <v>9</v>
      </c>
      <c r="G17748" s="1">
        <v>95622.81</v>
      </c>
    </row>
    <row r="17749" spans="2:7">
      <c r="B17749" s="22" t="s">
        <v>312</v>
      </c>
      <c r="C17749" s="22" t="s">
        <v>7</v>
      </c>
      <c r="D17749" s="22" t="s">
        <v>5</v>
      </c>
      <c r="E17749" s="22" t="s">
        <v>14</v>
      </c>
      <c r="F17749" s="22" t="s">
        <v>10</v>
      </c>
      <c r="G17749" s="1">
        <v>5814.77</v>
      </c>
    </row>
    <row r="17750" spans="2:7">
      <c r="B17750" s="22" t="s">
        <v>312</v>
      </c>
      <c r="C17750" s="22" t="s">
        <v>7</v>
      </c>
      <c r="D17750" s="22" t="s">
        <v>5</v>
      </c>
      <c r="E17750" s="22" t="s">
        <v>15</v>
      </c>
      <c r="F17750" s="22" t="s">
        <v>16</v>
      </c>
      <c r="G17750" s="1">
        <v>21.66</v>
      </c>
    </row>
    <row r="17751" spans="2:7">
      <c r="B17751" s="22" t="s">
        <v>312</v>
      </c>
      <c r="C17751" s="22" t="s">
        <v>7</v>
      </c>
      <c r="D17751" s="22" t="s">
        <v>5</v>
      </c>
      <c r="E17751" s="22" t="s">
        <v>15</v>
      </c>
      <c r="F17751" s="22" t="s">
        <v>71</v>
      </c>
      <c r="G17751" s="1">
        <v>6.15</v>
      </c>
    </row>
    <row r="17752" spans="2:7">
      <c r="B17752" s="22" t="s">
        <v>312</v>
      </c>
      <c r="C17752" s="22" t="s">
        <v>7</v>
      </c>
      <c r="D17752" s="22" t="s">
        <v>5</v>
      </c>
      <c r="E17752" s="22" t="s">
        <v>15</v>
      </c>
      <c r="F17752" s="22" t="s">
        <v>17</v>
      </c>
      <c r="G17752" s="1">
        <v>26071.24</v>
      </c>
    </row>
    <row r="17753" spans="2:7">
      <c r="B17753" s="22" t="s">
        <v>312</v>
      </c>
      <c r="C17753" s="22" t="s">
        <v>7</v>
      </c>
      <c r="D17753" s="22" t="s">
        <v>5</v>
      </c>
      <c r="E17753" s="22" t="s">
        <v>15</v>
      </c>
      <c r="F17753" s="22" t="s">
        <v>18</v>
      </c>
      <c r="G17753" s="1">
        <v>7429.23</v>
      </c>
    </row>
    <row r="17754" spans="2:7">
      <c r="B17754" s="22" t="s">
        <v>312</v>
      </c>
      <c r="C17754" s="22" t="s">
        <v>7</v>
      </c>
      <c r="D17754" s="22" t="s">
        <v>5</v>
      </c>
      <c r="E17754" s="22" t="s">
        <v>15</v>
      </c>
      <c r="F17754" s="22" t="s">
        <v>19</v>
      </c>
      <c r="G17754" s="1">
        <v>48279.79</v>
      </c>
    </row>
    <row r="17755" spans="2:7">
      <c r="B17755" s="22" t="s">
        <v>312</v>
      </c>
      <c r="C17755" s="22" t="s">
        <v>7</v>
      </c>
      <c r="D17755" s="22" t="s">
        <v>5</v>
      </c>
      <c r="E17755" s="22" t="s">
        <v>15</v>
      </c>
      <c r="F17755" s="22" t="s">
        <v>20</v>
      </c>
      <c r="G17755" s="1">
        <v>7681.46</v>
      </c>
    </row>
    <row r="17756" spans="2:7">
      <c r="B17756" s="22" t="s">
        <v>312</v>
      </c>
      <c r="C17756" s="22" t="s">
        <v>7</v>
      </c>
      <c r="D17756" s="22" t="s">
        <v>5</v>
      </c>
      <c r="E17756" s="22" t="s">
        <v>15</v>
      </c>
      <c r="F17756" s="22" t="s">
        <v>21</v>
      </c>
      <c r="G17756" s="1">
        <v>687.84</v>
      </c>
    </row>
    <row r="17757" spans="2:7">
      <c r="B17757" s="22" t="s">
        <v>312</v>
      </c>
      <c r="C17757" s="22" t="s">
        <v>7</v>
      </c>
      <c r="D17757" s="22" t="s">
        <v>5</v>
      </c>
      <c r="E17757" s="22" t="s">
        <v>15</v>
      </c>
      <c r="F17757" s="22" t="s">
        <v>22</v>
      </c>
      <c r="G17757" s="1">
        <v>197.31</v>
      </c>
    </row>
    <row r="17758" spans="2:7">
      <c r="B17758" s="22" t="s">
        <v>312</v>
      </c>
      <c r="C17758" s="22" t="s">
        <v>7</v>
      </c>
      <c r="D17758" s="22" t="s">
        <v>5</v>
      </c>
      <c r="E17758" s="22" t="s">
        <v>15</v>
      </c>
      <c r="F17758" s="22" t="s">
        <v>23</v>
      </c>
      <c r="G17758" s="1">
        <v>2454.92</v>
      </c>
    </row>
    <row r="17759" spans="2:7">
      <c r="B17759" s="22" t="s">
        <v>312</v>
      </c>
      <c r="C17759" s="22" t="s">
        <v>7</v>
      </c>
      <c r="D17759" s="22" t="s">
        <v>5</v>
      </c>
      <c r="E17759" s="22" t="s">
        <v>15</v>
      </c>
      <c r="F17759" s="22" t="s">
        <v>24</v>
      </c>
      <c r="G17759" s="1">
        <v>4306.6400000000003</v>
      </c>
    </row>
    <row r="17760" spans="2:7">
      <c r="B17760" s="22" t="s">
        <v>312</v>
      </c>
      <c r="C17760" s="22" t="s">
        <v>7</v>
      </c>
      <c r="D17760" s="22" t="s">
        <v>5</v>
      </c>
      <c r="E17760" s="22" t="s">
        <v>15</v>
      </c>
      <c r="F17760" s="22" t="s">
        <v>25</v>
      </c>
      <c r="G17760" s="1">
        <v>58478.5</v>
      </c>
    </row>
    <row r="17761" spans="2:7">
      <c r="B17761" s="22" t="s">
        <v>312</v>
      </c>
      <c r="C17761" s="22" t="s">
        <v>7</v>
      </c>
      <c r="D17761" s="22" t="s">
        <v>5</v>
      </c>
      <c r="E17761" s="22" t="s">
        <v>15</v>
      </c>
      <c r="F17761" s="22" t="s">
        <v>26</v>
      </c>
      <c r="G17761" s="1">
        <v>28006.55</v>
      </c>
    </row>
    <row r="17762" spans="2:7">
      <c r="B17762" s="22" t="s">
        <v>312</v>
      </c>
      <c r="C17762" s="22" t="s">
        <v>7</v>
      </c>
      <c r="D17762" s="22" t="s">
        <v>5</v>
      </c>
      <c r="E17762" s="22" t="s">
        <v>15</v>
      </c>
      <c r="F17762" s="22" t="s">
        <v>27</v>
      </c>
      <c r="G17762" s="1">
        <v>945.27</v>
      </c>
    </row>
    <row r="17763" spans="2:7">
      <c r="B17763" s="22" t="s">
        <v>312</v>
      </c>
      <c r="C17763" s="22" t="s">
        <v>7</v>
      </c>
      <c r="D17763" s="22" t="s">
        <v>5</v>
      </c>
      <c r="E17763" s="22" t="s">
        <v>15</v>
      </c>
      <c r="F17763" s="22" t="s">
        <v>72</v>
      </c>
      <c r="G17763" s="1">
        <v>421.84</v>
      </c>
    </row>
    <row r="17764" spans="2:7">
      <c r="B17764" s="22" t="s">
        <v>312</v>
      </c>
      <c r="C17764" s="22" t="s">
        <v>7</v>
      </c>
      <c r="D17764" s="22" t="s">
        <v>5</v>
      </c>
      <c r="E17764" s="22" t="s">
        <v>28</v>
      </c>
      <c r="F17764" s="22" t="s">
        <v>29</v>
      </c>
      <c r="G17764" s="1">
        <v>22448.67</v>
      </c>
    </row>
    <row r="17765" spans="2:7">
      <c r="B17765" s="22" t="s">
        <v>312</v>
      </c>
      <c r="C17765" s="22" t="s">
        <v>7</v>
      </c>
      <c r="D17765" s="22" t="s">
        <v>5</v>
      </c>
      <c r="E17765" s="22" t="s">
        <v>28</v>
      </c>
      <c r="F17765" s="22" t="s">
        <v>30</v>
      </c>
      <c r="G17765" s="1">
        <v>3856.56</v>
      </c>
    </row>
    <row r="17766" spans="2:7">
      <c r="B17766" s="22" t="s">
        <v>312</v>
      </c>
      <c r="C17766" s="22" t="s">
        <v>7</v>
      </c>
      <c r="D17766" s="22" t="s">
        <v>5</v>
      </c>
      <c r="E17766" s="22" t="s">
        <v>28</v>
      </c>
      <c r="F17766" s="22" t="s">
        <v>31</v>
      </c>
      <c r="G17766" s="1">
        <v>440.73</v>
      </c>
    </row>
    <row r="17767" spans="2:7">
      <c r="B17767" s="22" t="s">
        <v>312</v>
      </c>
      <c r="C17767" s="22" t="s">
        <v>7</v>
      </c>
      <c r="D17767" s="22" t="s">
        <v>5</v>
      </c>
      <c r="E17767" s="22" t="s">
        <v>28</v>
      </c>
      <c r="F17767" s="22" t="s">
        <v>33</v>
      </c>
      <c r="G17767" s="1">
        <v>1056.1500000000001</v>
      </c>
    </row>
    <row r="17768" spans="2:7">
      <c r="B17768" s="22" t="s">
        <v>312</v>
      </c>
      <c r="C17768" s="22" t="s">
        <v>7</v>
      </c>
      <c r="D17768" s="22" t="s">
        <v>5</v>
      </c>
      <c r="E17768" s="22" t="s">
        <v>34</v>
      </c>
      <c r="F17768" s="22" t="s">
        <v>35</v>
      </c>
      <c r="G17768" s="1">
        <v>5266.18</v>
      </c>
    </row>
    <row r="17769" spans="2:7">
      <c r="B17769" s="22" t="s">
        <v>312</v>
      </c>
      <c r="C17769" s="22" t="s">
        <v>7</v>
      </c>
      <c r="D17769" s="22" t="s">
        <v>5</v>
      </c>
      <c r="E17769" s="22" t="s">
        <v>34</v>
      </c>
      <c r="F17769" s="22" t="s">
        <v>36</v>
      </c>
      <c r="G17769" s="1">
        <v>7650.26</v>
      </c>
    </row>
    <row r="17770" spans="2:7">
      <c r="B17770" s="22" t="s">
        <v>312</v>
      </c>
      <c r="C17770" s="22" t="s">
        <v>7</v>
      </c>
      <c r="D17770" s="22" t="s">
        <v>5</v>
      </c>
      <c r="E17770" s="22" t="s">
        <v>34</v>
      </c>
      <c r="F17770" s="22" t="s">
        <v>38</v>
      </c>
      <c r="G17770" s="1">
        <v>1262.83</v>
      </c>
    </row>
    <row r="17771" spans="2:7">
      <c r="B17771" s="22" t="s">
        <v>312</v>
      </c>
      <c r="C17771" s="22" t="s">
        <v>7</v>
      </c>
      <c r="D17771" s="22" t="s">
        <v>5</v>
      </c>
      <c r="E17771" s="22" t="s">
        <v>34</v>
      </c>
      <c r="F17771" s="22" t="s">
        <v>41</v>
      </c>
      <c r="G17771" s="1">
        <v>1376.67</v>
      </c>
    </row>
    <row r="17772" spans="2:7">
      <c r="B17772" s="22" t="s">
        <v>312</v>
      </c>
      <c r="C17772" s="22" t="s">
        <v>7</v>
      </c>
      <c r="D17772" s="22" t="s">
        <v>5</v>
      </c>
      <c r="E17772" s="22" t="s">
        <v>34</v>
      </c>
      <c r="F17772" s="22" t="s">
        <v>42</v>
      </c>
      <c r="G17772" s="1">
        <v>314.3</v>
      </c>
    </row>
    <row r="17773" spans="2:7">
      <c r="B17773" s="22" t="s">
        <v>312</v>
      </c>
      <c r="C17773" s="22" t="s">
        <v>7</v>
      </c>
      <c r="D17773" s="22" t="s">
        <v>5</v>
      </c>
      <c r="E17773" s="22" t="s">
        <v>34</v>
      </c>
      <c r="F17773" s="22" t="s">
        <v>45</v>
      </c>
      <c r="G17773" s="1">
        <v>6404.01</v>
      </c>
    </row>
    <row r="17774" spans="2:7">
      <c r="B17774" s="22" t="s">
        <v>312</v>
      </c>
      <c r="C17774" s="22" t="s">
        <v>7</v>
      </c>
      <c r="D17774" s="22" t="s">
        <v>5</v>
      </c>
      <c r="E17774" s="22" t="s">
        <v>34</v>
      </c>
      <c r="F17774" s="22" t="s">
        <v>46</v>
      </c>
      <c r="G17774" s="1">
        <v>11147.83</v>
      </c>
    </row>
    <row r="17775" spans="2:7">
      <c r="B17775" s="22" t="s">
        <v>312</v>
      </c>
      <c r="C17775" s="22" t="s">
        <v>7</v>
      </c>
      <c r="D17775" s="22" t="s">
        <v>5</v>
      </c>
      <c r="E17775" s="22" t="s">
        <v>34</v>
      </c>
      <c r="F17775" s="22" t="s">
        <v>47</v>
      </c>
      <c r="G17775" s="1">
        <v>8811.59</v>
      </c>
    </row>
    <row r="17776" spans="2:7">
      <c r="B17776" s="22" t="s">
        <v>312</v>
      </c>
      <c r="C17776" s="22" t="s">
        <v>7</v>
      </c>
      <c r="D17776" s="22" t="s">
        <v>5</v>
      </c>
      <c r="E17776" s="22" t="s">
        <v>34</v>
      </c>
      <c r="F17776" s="22" t="s">
        <v>48</v>
      </c>
      <c r="G17776" s="1">
        <v>6433.07</v>
      </c>
    </row>
    <row r="17777" spans="2:7">
      <c r="B17777" s="22" t="s">
        <v>312</v>
      </c>
      <c r="C17777" s="22" t="s">
        <v>7</v>
      </c>
      <c r="D17777" s="22" t="s">
        <v>5</v>
      </c>
      <c r="E17777" s="22" t="s">
        <v>34</v>
      </c>
      <c r="F17777" s="22" t="s">
        <v>49</v>
      </c>
      <c r="G17777" s="1">
        <v>6357</v>
      </c>
    </row>
    <row r="17778" spans="2:7">
      <c r="B17778" s="22" t="s">
        <v>312</v>
      </c>
      <c r="C17778" s="22" t="s">
        <v>7</v>
      </c>
      <c r="D17778" s="22" t="s">
        <v>5</v>
      </c>
      <c r="E17778" s="22" t="s">
        <v>34</v>
      </c>
      <c r="F17778" s="22" t="s">
        <v>50</v>
      </c>
      <c r="G17778" s="1">
        <v>2581.25</v>
      </c>
    </row>
    <row r="17779" spans="2:7">
      <c r="B17779" s="22" t="s">
        <v>312</v>
      </c>
      <c r="C17779" s="22" t="s">
        <v>7</v>
      </c>
      <c r="D17779" s="22" t="s">
        <v>5</v>
      </c>
      <c r="E17779" s="22" t="s">
        <v>34</v>
      </c>
      <c r="F17779" s="22" t="s">
        <v>51</v>
      </c>
      <c r="G17779" s="1">
        <v>36.28</v>
      </c>
    </row>
    <row r="17780" spans="2:7">
      <c r="B17780" s="22" t="s">
        <v>312</v>
      </c>
      <c r="C17780" s="22" t="s">
        <v>7</v>
      </c>
      <c r="D17780" s="22" t="s">
        <v>5</v>
      </c>
      <c r="E17780" s="22" t="s">
        <v>34</v>
      </c>
      <c r="F17780" s="22" t="s">
        <v>52</v>
      </c>
      <c r="G17780" s="1">
        <v>4049.65</v>
      </c>
    </row>
    <row r="17781" spans="2:7">
      <c r="B17781" s="22" t="s">
        <v>312</v>
      </c>
      <c r="C17781" s="22" t="s">
        <v>7</v>
      </c>
      <c r="D17781" s="22" t="s">
        <v>5</v>
      </c>
      <c r="E17781" s="22" t="s">
        <v>34</v>
      </c>
      <c r="F17781" s="22" t="s">
        <v>68</v>
      </c>
      <c r="G17781" s="1">
        <v>825</v>
      </c>
    </row>
    <row r="17782" spans="2:7">
      <c r="B17782" s="22" t="s">
        <v>312</v>
      </c>
      <c r="C17782" s="22" t="s">
        <v>7</v>
      </c>
      <c r="D17782" s="22" t="s">
        <v>5</v>
      </c>
      <c r="E17782" s="22" t="s">
        <v>34</v>
      </c>
      <c r="F17782" s="22" t="s">
        <v>55</v>
      </c>
      <c r="G17782" s="1">
        <v>3405.93</v>
      </c>
    </row>
    <row r="17783" spans="2:7">
      <c r="B17783" s="22" t="s">
        <v>312</v>
      </c>
      <c r="C17783" s="22" t="s">
        <v>7</v>
      </c>
      <c r="D17783" s="22" t="s">
        <v>5</v>
      </c>
      <c r="E17783" s="22" t="s">
        <v>34</v>
      </c>
      <c r="F17783" s="22" t="s">
        <v>56</v>
      </c>
      <c r="G17783" s="1">
        <v>125502.68</v>
      </c>
    </row>
    <row r="17784" spans="2:7">
      <c r="B17784" s="22" t="s">
        <v>312</v>
      </c>
      <c r="C17784" s="22" t="s">
        <v>7</v>
      </c>
      <c r="D17784" s="22" t="s">
        <v>5</v>
      </c>
      <c r="E17784" s="22" t="s">
        <v>34</v>
      </c>
      <c r="F17784" s="22" t="s">
        <v>57</v>
      </c>
      <c r="G17784" s="1">
        <v>8651.93</v>
      </c>
    </row>
    <row r="17785" spans="2:7">
      <c r="B17785" s="22" t="s">
        <v>312</v>
      </c>
      <c r="C17785" s="22" t="s">
        <v>7</v>
      </c>
      <c r="D17785" s="22" t="s">
        <v>5</v>
      </c>
      <c r="E17785" s="22" t="s">
        <v>34</v>
      </c>
      <c r="F17785" s="22" t="s">
        <v>58</v>
      </c>
      <c r="G17785" s="1">
        <v>1577.76</v>
      </c>
    </row>
    <row r="17786" spans="2:7">
      <c r="B17786" s="22" t="s">
        <v>312</v>
      </c>
      <c r="C17786" s="22" t="s">
        <v>7</v>
      </c>
      <c r="D17786" s="22" t="s">
        <v>5</v>
      </c>
      <c r="E17786" s="22" t="s">
        <v>59</v>
      </c>
      <c r="F17786" s="22" t="s">
        <v>55</v>
      </c>
      <c r="G17786" s="1">
        <v>4027.43</v>
      </c>
    </row>
    <row r="17787" spans="2:7">
      <c r="B17787" s="22" t="s">
        <v>312</v>
      </c>
      <c r="C17787" s="22" t="s">
        <v>7</v>
      </c>
      <c r="D17787" s="22" t="s">
        <v>7</v>
      </c>
      <c r="E17787" s="22" t="s">
        <v>5</v>
      </c>
      <c r="F17787" s="22" t="s">
        <v>6</v>
      </c>
      <c r="G17787" s="1">
        <v>1401.81</v>
      </c>
    </row>
    <row r="17788" spans="2:7">
      <c r="B17788" s="22" t="s">
        <v>312</v>
      </c>
      <c r="C17788" s="22" t="s">
        <v>7</v>
      </c>
      <c r="D17788" s="22" t="s">
        <v>7</v>
      </c>
      <c r="E17788" s="22" t="s">
        <v>8</v>
      </c>
      <c r="F17788" s="22" t="s">
        <v>9</v>
      </c>
      <c r="G17788" s="1">
        <v>20192.88</v>
      </c>
    </row>
    <row r="17789" spans="2:7">
      <c r="B17789" s="22" t="s">
        <v>312</v>
      </c>
      <c r="C17789" s="22" t="s">
        <v>7</v>
      </c>
      <c r="D17789" s="22" t="s">
        <v>7</v>
      </c>
      <c r="E17789" s="22" t="s">
        <v>8</v>
      </c>
      <c r="F17789" s="22" t="s">
        <v>11</v>
      </c>
      <c r="G17789" s="1">
        <v>3672.55</v>
      </c>
    </row>
    <row r="17790" spans="2:7">
      <c r="B17790" s="22" t="s">
        <v>312</v>
      </c>
      <c r="C17790" s="22" t="s">
        <v>7</v>
      </c>
      <c r="D17790" s="22" t="s">
        <v>7</v>
      </c>
      <c r="E17790" s="22" t="s">
        <v>8</v>
      </c>
      <c r="F17790" s="22" t="s">
        <v>12</v>
      </c>
      <c r="G17790" s="1">
        <v>15258</v>
      </c>
    </row>
    <row r="17791" spans="2:7">
      <c r="B17791" s="22" t="s">
        <v>312</v>
      </c>
      <c r="C17791" s="22" t="s">
        <v>7</v>
      </c>
      <c r="D17791" s="22" t="s">
        <v>7</v>
      </c>
      <c r="E17791" s="22" t="s">
        <v>14</v>
      </c>
      <c r="F17791" s="22" t="s">
        <v>9</v>
      </c>
      <c r="G17791" s="1">
        <v>28745.05</v>
      </c>
    </row>
    <row r="17792" spans="2:7">
      <c r="B17792" s="22" t="s">
        <v>312</v>
      </c>
      <c r="C17792" s="22" t="s">
        <v>7</v>
      </c>
      <c r="D17792" s="22" t="s">
        <v>7</v>
      </c>
      <c r="E17792" s="22" t="s">
        <v>14</v>
      </c>
      <c r="F17792" s="22" t="s">
        <v>10</v>
      </c>
      <c r="G17792" s="1">
        <v>99.13</v>
      </c>
    </row>
    <row r="17793" spans="2:7">
      <c r="B17793" s="22" t="s">
        <v>312</v>
      </c>
      <c r="C17793" s="22" t="s">
        <v>7</v>
      </c>
      <c r="D17793" s="22" t="s">
        <v>7</v>
      </c>
      <c r="E17793" s="22" t="s">
        <v>15</v>
      </c>
      <c r="F17793" s="22" t="s">
        <v>16</v>
      </c>
      <c r="G17793" s="1">
        <v>2.94</v>
      </c>
    </row>
    <row r="17794" spans="2:7">
      <c r="B17794" s="22" t="s">
        <v>312</v>
      </c>
      <c r="C17794" s="22" t="s">
        <v>7</v>
      </c>
      <c r="D17794" s="22" t="s">
        <v>7</v>
      </c>
      <c r="E17794" s="22" t="s">
        <v>15</v>
      </c>
      <c r="F17794" s="22" t="s">
        <v>17</v>
      </c>
      <c r="G17794" s="1">
        <v>2985.62</v>
      </c>
    </row>
    <row r="17795" spans="2:7">
      <c r="B17795" s="22" t="s">
        <v>312</v>
      </c>
      <c r="C17795" s="22" t="s">
        <v>7</v>
      </c>
      <c r="D17795" s="22" t="s">
        <v>7</v>
      </c>
      <c r="E17795" s="22" t="s">
        <v>15</v>
      </c>
      <c r="F17795" s="22" t="s">
        <v>18</v>
      </c>
      <c r="G17795" s="1">
        <v>2162.19</v>
      </c>
    </row>
    <row r="17796" spans="2:7">
      <c r="B17796" s="22" t="s">
        <v>312</v>
      </c>
      <c r="C17796" s="22" t="s">
        <v>7</v>
      </c>
      <c r="D17796" s="22" t="s">
        <v>7</v>
      </c>
      <c r="E17796" s="22" t="s">
        <v>15</v>
      </c>
      <c r="F17796" s="22" t="s">
        <v>19</v>
      </c>
      <c r="G17796" s="1">
        <v>6027.59</v>
      </c>
    </row>
    <row r="17797" spans="2:7">
      <c r="B17797" s="22" t="s">
        <v>312</v>
      </c>
      <c r="C17797" s="22" t="s">
        <v>7</v>
      </c>
      <c r="D17797" s="22" t="s">
        <v>7</v>
      </c>
      <c r="E17797" s="22" t="s">
        <v>15</v>
      </c>
      <c r="F17797" s="22" t="s">
        <v>20</v>
      </c>
      <c r="G17797" s="1">
        <v>3764.5</v>
      </c>
    </row>
    <row r="17798" spans="2:7">
      <c r="B17798" s="22" t="s">
        <v>312</v>
      </c>
      <c r="C17798" s="22" t="s">
        <v>7</v>
      </c>
      <c r="D17798" s="22" t="s">
        <v>7</v>
      </c>
      <c r="E17798" s="22" t="s">
        <v>15</v>
      </c>
      <c r="F17798" s="22" t="s">
        <v>21</v>
      </c>
      <c r="G17798" s="1">
        <v>78.28</v>
      </c>
    </row>
    <row r="17799" spans="2:7">
      <c r="B17799" s="22" t="s">
        <v>312</v>
      </c>
      <c r="C17799" s="22" t="s">
        <v>7</v>
      </c>
      <c r="D17799" s="22" t="s">
        <v>7</v>
      </c>
      <c r="E17799" s="22" t="s">
        <v>15</v>
      </c>
      <c r="F17799" s="22" t="s">
        <v>22</v>
      </c>
      <c r="G17799" s="1">
        <v>54.37</v>
      </c>
    </row>
    <row r="17800" spans="2:7">
      <c r="B17800" s="22" t="s">
        <v>312</v>
      </c>
      <c r="C17800" s="22" t="s">
        <v>7</v>
      </c>
      <c r="D17800" s="22" t="s">
        <v>7</v>
      </c>
      <c r="E17800" s="22" t="s">
        <v>15</v>
      </c>
      <c r="F17800" s="22" t="s">
        <v>23</v>
      </c>
      <c r="G17800" s="1">
        <v>488.25</v>
      </c>
    </row>
    <row r="17801" spans="2:7">
      <c r="B17801" s="22" t="s">
        <v>312</v>
      </c>
      <c r="C17801" s="22" t="s">
        <v>7</v>
      </c>
      <c r="D17801" s="22" t="s">
        <v>7</v>
      </c>
      <c r="E17801" s="22" t="s">
        <v>15</v>
      </c>
      <c r="F17801" s="22" t="s">
        <v>24</v>
      </c>
      <c r="G17801" s="1">
        <v>505.29</v>
      </c>
    </row>
    <row r="17802" spans="2:7">
      <c r="B17802" s="22" t="s">
        <v>312</v>
      </c>
      <c r="C17802" s="22" t="s">
        <v>7</v>
      </c>
      <c r="D17802" s="22" t="s">
        <v>7</v>
      </c>
      <c r="E17802" s="22" t="s">
        <v>15</v>
      </c>
      <c r="F17802" s="22" t="s">
        <v>25</v>
      </c>
      <c r="G17802" s="1">
        <v>1790.5</v>
      </c>
    </row>
    <row r="17803" spans="2:7">
      <c r="B17803" s="22" t="s">
        <v>312</v>
      </c>
      <c r="C17803" s="22" t="s">
        <v>7</v>
      </c>
      <c r="D17803" s="22" t="s">
        <v>7</v>
      </c>
      <c r="E17803" s="22" t="s">
        <v>15</v>
      </c>
      <c r="F17803" s="22" t="s">
        <v>26</v>
      </c>
      <c r="G17803" s="1">
        <v>17341.650000000001</v>
      </c>
    </row>
    <row r="17804" spans="2:7">
      <c r="B17804" s="22" t="s">
        <v>312</v>
      </c>
      <c r="C17804" s="22" t="s">
        <v>7</v>
      </c>
      <c r="D17804" s="22" t="s">
        <v>7</v>
      </c>
      <c r="E17804" s="22" t="s">
        <v>15</v>
      </c>
      <c r="F17804" s="22" t="s">
        <v>27</v>
      </c>
      <c r="G17804" s="1">
        <v>105.23</v>
      </c>
    </row>
    <row r="17805" spans="2:7">
      <c r="B17805" s="22" t="s">
        <v>312</v>
      </c>
      <c r="C17805" s="22" t="s">
        <v>7</v>
      </c>
      <c r="D17805" s="22" t="s">
        <v>7</v>
      </c>
      <c r="E17805" s="22" t="s">
        <v>15</v>
      </c>
      <c r="F17805" s="22" t="s">
        <v>72</v>
      </c>
      <c r="G17805" s="1">
        <v>209.26</v>
      </c>
    </row>
    <row r="17806" spans="2:7">
      <c r="B17806" s="22" t="s">
        <v>312</v>
      </c>
      <c r="C17806" s="22" t="s">
        <v>7</v>
      </c>
      <c r="D17806" s="22" t="s">
        <v>7</v>
      </c>
      <c r="E17806" s="22" t="s">
        <v>28</v>
      </c>
      <c r="F17806" s="22" t="s">
        <v>29</v>
      </c>
      <c r="G17806" s="1">
        <v>234.26</v>
      </c>
    </row>
    <row r="17807" spans="2:7">
      <c r="B17807" s="22" t="s">
        <v>312</v>
      </c>
      <c r="C17807" s="22" t="s">
        <v>7</v>
      </c>
      <c r="D17807" s="22" t="s">
        <v>7</v>
      </c>
      <c r="E17807" s="22" t="s">
        <v>34</v>
      </c>
      <c r="F17807" s="22" t="s">
        <v>37</v>
      </c>
      <c r="G17807" s="1">
        <v>25559.54</v>
      </c>
    </row>
    <row r="17808" spans="2:7">
      <c r="B17808" s="22" t="s">
        <v>312</v>
      </c>
      <c r="C17808" s="22" t="s">
        <v>7</v>
      </c>
      <c r="D17808" s="22" t="s">
        <v>7</v>
      </c>
      <c r="E17808" s="22" t="s">
        <v>34</v>
      </c>
      <c r="F17808" s="22" t="s">
        <v>56</v>
      </c>
      <c r="G17808" s="1">
        <v>1776.78</v>
      </c>
    </row>
    <row r="17809" spans="2:7">
      <c r="B17809" s="22" t="s">
        <v>313</v>
      </c>
      <c r="C17809" s="22" t="s">
        <v>7</v>
      </c>
      <c r="D17809" s="22" t="s">
        <v>5</v>
      </c>
      <c r="E17809" s="22" t="s">
        <v>7</v>
      </c>
      <c r="F17809" s="22" t="s">
        <v>6</v>
      </c>
      <c r="G17809" s="1">
        <v>-17052.22</v>
      </c>
    </row>
    <row r="17810" spans="2:7">
      <c r="B17810" s="22" t="s">
        <v>313</v>
      </c>
      <c r="C17810" s="22" t="s">
        <v>7</v>
      </c>
      <c r="D17810" s="22" t="s">
        <v>5</v>
      </c>
      <c r="E17810" s="22" t="s">
        <v>8</v>
      </c>
      <c r="F17810" s="22" t="s">
        <v>9</v>
      </c>
      <c r="G17810" s="1">
        <v>844299.35</v>
      </c>
    </row>
    <row r="17811" spans="2:7">
      <c r="B17811" s="22" t="s">
        <v>313</v>
      </c>
      <c r="C17811" s="22" t="s">
        <v>7</v>
      </c>
      <c r="D17811" s="22" t="s">
        <v>5</v>
      </c>
      <c r="E17811" s="22" t="s">
        <v>8</v>
      </c>
      <c r="F17811" s="22" t="s">
        <v>10</v>
      </c>
      <c r="G17811" s="1">
        <v>8320.01</v>
      </c>
    </row>
    <row r="17812" spans="2:7">
      <c r="B17812" s="22" t="s">
        <v>313</v>
      </c>
      <c r="C17812" s="22" t="s">
        <v>7</v>
      </c>
      <c r="D17812" s="22" t="s">
        <v>5</v>
      </c>
      <c r="E17812" s="22" t="s">
        <v>8</v>
      </c>
      <c r="F17812" s="22" t="s">
        <v>12</v>
      </c>
      <c r="G17812" s="1">
        <v>7146.42</v>
      </c>
    </row>
    <row r="17813" spans="2:7">
      <c r="B17813" s="22" t="s">
        <v>313</v>
      </c>
      <c r="C17813" s="22" t="s">
        <v>7</v>
      </c>
      <c r="D17813" s="22" t="s">
        <v>5</v>
      </c>
      <c r="E17813" s="22" t="s">
        <v>14</v>
      </c>
      <c r="F17813" s="22" t="s">
        <v>9</v>
      </c>
      <c r="G17813" s="1">
        <v>236848.94</v>
      </c>
    </row>
    <row r="17814" spans="2:7">
      <c r="B17814" s="22" t="s">
        <v>313</v>
      </c>
      <c r="C17814" s="22" t="s">
        <v>7</v>
      </c>
      <c r="D17814" s="22" t="s">
        <v>5</v>
      </c>
      <c r="E17814" s="22" t="s">
        <v>14</v>
      </c>
      <c r="F17814" s="22" t="s">
        <v>10</v>
      </c>
      <c r="G17814" s="1">
        <v>10173.35</v>
      </c>
    </row>
    <row r="17815" spans="2:7">
      <c r="B17815" s="22" t="s">
        <v>313</v>
      </c>
      <c r="C17815" s="22" t="s">
        <v>7</v>
      </c>
      <c r="D17815" s="22" t="s">
        <v>5</v>
      </c>
      <c r="E17815" s="22" t="s">
        <v>15</v>
      </c>
      <c r="F17815" s="22" t="s">
        <v>16</v>
      </c>
      <c r="G17815" s="1">
        <v>139</v>
      </c>
    </row>
    <row r="17816" spans="2:7">
      <c r="B17816" s="22" t="s">
        <v>313</v>
      </c>
      <c r="C17816" s="22" t="s">
        <v>7</v>
      </c>
      <c r="D17816" s="22" t="s">
        <v>5</v>
      </c>
      <c r="E17816" s="22" t="s">
        <v>15</v>
      </c>
      <c r="F17816" s="22" t="s">
        <v>71</v>
      </c>
      <c r="G17816" s="1">
        <v>828.16</v>
      </c>
    </row>
    <row r="17817" spans="2:7">
      <c r="B17817" s="22" t="s">
        <v>313</v>
      </c>
      <c r="C17817" s="22" t="s">
        <v>7</v>
      </c>
      <c r="D17817" s="22" t="s">
        <v>5</v>
      </c>
      <c r="E17817" s="22" t="s">
        <v>15</v>
      </c>
      <c r="F17817" s="22" t="s">
        <v>17</v>
      </c>
      <c r="G17817" s="1">
        <v>63734.77</v>
      </c>
    </row>
    <row r="17818" spans="2:7">
      <c r="B17818" s="22" t="s">
        <v>313</v>
      </c>
      <c r="C17818" s="22" t="s">
        <v>7</v>
      </c>
      <c r="D17818" s="22" t="s">
        <v>5</v>
      </c>
      <c r="E17818" s="22" t="s">
        <v>15</v>
      </c>
      <c r="F17818" s="22" t="s">
        <v>18</v>
      </c>
      <c r="G17818" s="1">
        <v>18377.86</v>
      </c>
    </row>
    <row r="17819" spans="2:7">
      <c r="B17819" s="22" t="s">
        <v>313</v>
      </c>
      <c r="C17819" s="22" t="s">
        <v>7</v>
      </c>
      <c r="D17819" s="22" t="s">
        <v>5</v>
      </c>
      <c r="E17819" s="22" t="s">
        <v>15</v>
      </c>
      <c r="F17819" s="22" t="s">
        <v>19</v>
      </c>
      <c r="G17819" s="1">
        <v>131963.13</v>
      </c>
    </row>
    <row r="17820" spans="2:7">
      <c r="B17820" s="22" t="s">
        <v>313</v>
      </c>
      <c r="C17820" s="22" t="s">
        <v>7</v>
      </c>
      <c r="D17820" s="22" t="s">
        <v>5</v>
      </c>
      <c r="E17820" s="22" t="s">
        <v>15</v>
      </c>
      <c r="F17820" s="22" t="s">
        <v>20</v>
      </c>
      <c r="G17820" s="1">
        <v>31324.66</v>
      </c>
    </row>
    <row r="17821" spans="2:7">
      <c r="B17821" s="22" t="s">
        <v>313</v>
      </c>
      <c r="C17821" s="22" t="s">
        <v>7</v>
      </c>
      <c r="D17821" s="22" t="s">
        <v>5</v>
      </c>
      <c r="E17821" s="22" t="s">
        <v>15</v>
      </c>
      <c r="F17821" s="22" t="s">
        <v>97</v>
      </c>
      <c r="G17821" s="1">
        <v>1537.33</v>
      </c>
    </row>
    <row r="17822" spans="2:7">
      <c r="B17822" s="22" t="s">
        <v>313</v>
      </c>
      <c r="C17822" s="22" t="s">
        <v>7</v>
      </c>
      <c r="D17822" s="22" t="s">
        <v>5</v>
      </c>
      <c r="E17822" s="22" t="s">
        <v>15</v>
      </c>
      <c r="F17822" s="22" t="s">
        <v>21</v>
      </c>
      <c r="G17822" s="1">
        <v>1694.25</v>
      </c>
    </row>
    <row r="17823" spans="2:7">
      <c r="B17823" s="22" t="s">
        <v>313</v>
      </c>
      <c r="C17823" s="22" t="s">
        <v>7</v>
      </c>
      <c r="D17823" s="22" t="s">
        <v>5</v>
      </c>
      <c r="E17823" s="22" t="s">
        <v>15</v>
      </c>
      <c r="F17823" s="22" t="s">
        <v>22</v>
      </c>
      <c r="G17823" s="1">
        <v>484.24</v>
      </c>
    </row>
    <row r="17824" spans="2:7">
      <c r="B17824" s="22" t="s">
        <v>313</v>
      </c>
      <c r="C17824" s="22" t="s">
        <v>7</v>
      </c>
      <c r="D17824" s="22" t="s">
        <v>5</v>
      </c>
      <c r="E17824" s="22" t="s">
        <v>15</v>
      </c>
      <c r="F17824" s="22" t="s">
        <v>23</v>
      </c>
      <c r="G17824" s="1">
        <v>5449.02</v>
      </c>
    </row>
    <row r="17825" spans="2:7">
      <c r="B17825" s="22" t="s">
        <v>313</v>
      </c>
      <c r="C17825" s="22" t="s">
        <v>7</v>
      </c>
      <c r="D17825" s="22" t="s">
        <v>5</v>
      </c>
      <c r="E17825" s="22" t="s">
        <v>15</v>
      </c>
      <c r="F17825" s="22" t="s">
        <v>24</v>
      </c>
      <c r="G17825" s="1">
        <v>9761.35</v>
      </c>
    </row>
    <row r="17826" spans="2:7">
      <c r="B17826" s="22" t="s">
        <v>313</v>
      </c>
      <c r="C17826" s="22" t="s">
        <v>7</v>
      </c>
      <c r="D17826" s="22" t="s">
        <v>5</v>
      </c>
      <c r="E17826" s="22" t="s">
        <v>15</v>
      </c>
      <c r="F17826" s="22" t="s">
        <v>25</v>
      </c>
      <c r="G17826" s="1">
        <v>132037.82999999999</v>
      </c>
    </row>
    <row r="17827" spans="2:7">
      <c r="B17827" s="22" t="s">
        <v>313</v>
      </c>
      <c r="C17827" s="22" t="s">
        <v>7</v>
      </c>
      <c r="D17827" s="22" t="s">
        <v>5</v>
      </c>
      <c r="E17827" s="22" t="s">
        <v>15</v>
      </c>
      <c r="F17827" s="22" t="s">
        <v>26</v>
      </c>
      <c r="G17827" s="1">
        <v>68898.720000000001</v>
      </c>
    </row>
    <row r="17828" spans="2:7">
      <c r="B17828" s="22" t="s">
        <v>313</v>
      </c>
      <c r="C17828" s="22" t="s">
        <v>7</v>
      </c>
      <c r="D17828" s="22" t="s">
        <v>5</v>
      </c>
      <c r="E17828" s="22" t="s">
        <v>15</v>
      </c>
      <c r="F17828" s="22" t="s">
        <v>27</v>
      </c>
      <c r="G17828" s="1">
        <v>8062.15</v>
      </c>
    </row>
    <row r="17829" spans="2:7">
      <c r="B17829" s="22" t="s">
        <v>313</v>
      </c>
      <c r="C17829" s="22" t="s">
        <v>7</v>
      </c>
      <c r="D17829" s="22" t="s">
        <v>5</v>
      </c>
      <c r="E17829" s="22" t="s">
        <v>15</v>
      </c>
      <c r="F17829" s="22" t="s">
        <v>72</v>
      </c>
      <c r="G17829" s="1">
        <v>284.32</v>
      </c>
    </row>
    <row r="17830" spans="2:7">
      <c r="B17830" s="22" t="s">
        <v>313</v>
      </c>
      <c r="C17830" s="22" t="s">
        <v>7</v>
      </c>
      <c r="D17830" s="22" t="s">
        <v>5</v>
      </c>
      <c r="E17830" s="22" t="s">
        <v>28</v>
      </c>
      <c r="F17830" s="22" t="s">
        <v>29</v>
      </c>
      <c r="G17830" s="1">
        <v>86436.61</v>
      </c>
    </row>
    <row r="17831" spans="2:7">
      <c r="B17831" s="22" t="s">
        <v>313</v>
      </c>
      <c r="C17831" s="22" t="s">
        <v>7</v>
      </c>
      <c r="D17831" s="22" t="s">
        <v>5</v>
      </c>
      <c r="E17831" s="22" t="s">
        <v>28</v>
      </c>
      <c r="F17831" s="22" t="s">
        <v>30</v>
      </c>
      <c r="G17831" s="1">
        <v>407.06</v>
      </c>
    </row>
    <row r="17832" spans="2:7">
      <c r="B17832" s="22" t="s">
        <v>313</v>
      </c>
      <c r="C17832" s="22" t="s">
        <v>7</v>
      </c>
      <c r="D17832" s="22" t="s">
        <v>5</v>
      </c>
      <c r="E17832" s="22" t="s">
        <v>28</v>
      </c>
      <c r="F17832" s="22" t="s">
        <v>31</v>
      </c>
      <c r="G17832" s="1">
        <v>23105.4</v>
      </c>
    </row>
    <row r="17833" spans="2:7">
      <c r="B17833" s="22" t="s">
        <v>313</v>
      </c>
      <c r="C17833" s="22" t="s">
        <v>7</v>
      </c>
      <c r="D17833" s="22" t="s">
        <v>5</v>
      </c>
      <c r="E17833" s="22" t="s">
        <v>28</v>
      </c>
      <c r="F17833" s="22" t="s">
        <v>33</v>
      </c>
      <c r="G17833" s="1">
        <v>11564.83</v>
      </c>
    </row>
    <row r="17834" spans="2:7">
      <c r="B17834" s="22" t="s">
        <v>313</v>
      </c>
      <c r="C17834" s="22" t="s">
        <v>7</v>
      </c>
      <c r="D17834" s="22" t="s">
        <v>5</v>
      </c>
      <c r="E17834" s="22" t="s">
        <v>34</v>
      </c>
      <c r="F17834" s="22" t="s">
        <v>35</v>
      </c>
      <c r="G17834" s="1">
        <v>29885.55</v>
      </c>
    </row>
    <row r="17835" spans="2:7">
      <c r="B17835" s="22" t="s">
        <v>313</v>
      </c>
      <c r="C17835" s="22" t="s">
        <v>7</v>
      </c>
      <c r="D17835" s="22" t="s">
        <v>5</v>
      </c>
      <c r="E17835" s="22" t="s">
        <v>34</v>
      </c>
      <c r="F17835" s="22" t="s">
        <v>36</v>
      </c>
      <c r="G17835" s="1">
        <v>278.24</v>
      </c>
    </row>
    <row r="17836" spans="2:7">
      <c r="B17836" s="22" t="s">
        <v>313</v>
      </c>
      <c r="C17836" s="22" t="s">
        <v>7</v>
      </c>
      <c r="D17836" s="22" t="s">
        <v>5</v>
      </c>
      <c r="E17836" s="22" t="s">
        <v>34</v>
      </c>
      <c r="F17836" s="22" t="s">
        <v>37</v>
      </c>
      <c r="G17836" s="1">
        <v>6113.12</v>
      </c>
    </row>
    <row r="17837" spans="2:7">
      <c r="B17837" s="22" t="s">
        <v>313</v>
      </c>
      <c r="C17837" s="22" t="s">
        <v>7</v>
      </c>
      <c r="D17837" s="22" t="s">
        <v>5</v>
      </c>
      <c r="E17837" s="22" t="s">
        <v>34</v>
      </c>
      <c r="F17837" s="22" t="s">
        <v>64</v>
      </c>
      <c r="G17837" s="1">
        <v>8045.36</v>
      </c>
    </row>
    <row r="17838" spans="2:7">
      <c r="B17838" s="22" t="s">
        <v>313</v>
      </c>
      <c r="C17838" s="22" t="s">
        <v>7</v>
      </c>
      <c r="D17838" s="22" t="s">
        <v>5</v>
      </c>
      <c r="E17838" s="22" t="s">
        <v>34</v>
      </c>
      <c r="F17838" s="22" t="s">
        <v>38</v>
      </c>
      <c r="G17838" s="1">
        <v>61469.9</v>
      </c>
    </row>
    <row r="17839" spans="2:7">
      <c r="B17839" s="22" t="s">
        <v>313</v>
      </c>
      <c r="C17839" s="22" t="s">
        <v>7</v>
      </c>
      <c r="D17839" s="22" t="s">
        <v>5</v>
      </c>
      <c r="E17839" s="22" t="s">
        <v>34</v>
      </c>
      <c r="F17839" s="22" t="s">
        <v>39</v>
      </c>
      <c r="G17839" s="1">
        <v>69993.289999999994</v>
      </c>
    </row>
    <row r="17840" spans="2:7">
      <c r="B17840" s="22" t="s">
        <v>313</v>
      </c>
      <c r="C17840" s="22" t="s">
        <v>7</v>
      </c>
      <c r="D17840" s="22" t="s">
        <v>5</v>
      </c>
      <c r="E17840" s="22" t="s">
        <v>34</v>
      </c>
      <c r="F17840" s="22" t="s">
        <v>40</v>
      </c>
      <c r="G17840" s="1">
        <v>5756.55</v>
      </c>
    </row>
    <row r="17841" spans="2:7">
      <c r="B17841" s="22" t="s">
        <v>313</v>
      </c>
      <c r="C17841" s="22" t="s">
        <v>7</v>
      </c>
      <c r="D17841" s="22" t="s">
        <v>5</v>
      </c>
      <c r="E17841" s="22" t="s">
        <v>34</v>
      </c>
      <c r="F17841" s="22" t="s">
        <v>45</v>
      </c>
      <c r="G17841" s="1">
        <v>1246.25</v>
      </c>
    </row>
    <row r="17842" spans="2:7">
      <c r="B17842" s="22" t="s">
        <v>313</v>
      </c>
      <c r="C17842" s="22" t="s">
        <v>7</v>
      </c>
      <c r="D17842" s="22" t="s">
        <v>5</v>
      </c>
      <c r="E17842" s="22" t="s">
        <v>34</v>
      </c>
      <c r="F17842" s="22" t="s">
        <v>46</v>
      </c>
      <c r="G17842" s="1">
        <v>1475.67</v>
      </c>
    </row>
    <row r="17843" spans="2:7">
      <c r="B17843" s="22" t="s">
        <v>313</v>
      </c>
      <c r="C17843" s="22" t="s">
        <v>7</v>
      </c>
      <c r="D17843" s="22" t="s">
        <v>5</v>
      </c>
      <c r="E17843" s="22" t="s">
        <v>34</v>
      </c>
      <c r="F17843" s="22" t="s">
        <v>47</v>
      </c>
      <c r="G17843" s="1">
        <v>27808.35</v>
      </c>
    </row>
    <row r="17844" spans="2:7">
      <c r="B17844" s="22" t="s">
        <v>313</v>
      </c>
      <c r="C17844" s="22" t="s">
        <v>7</v>
      </c>
      <c r="D17844" s="22" t="s">
        <v>5</v>
      </c>
      <c r="E17844" s="22" t="s">
        <v>34</v>
      </c>
      <c r="F17844" s="22" t="s">
        <v>48</v>
      </c>
      <c r="G17844" s="1">
        <v>17701.02</v>
      </c>
    </row>
    <row r="17845" spans="2:7">
      <c r="B17845" s="22" t="s">
        <v>313</v>
      </c>
      <c r="C17845" s="22" t="s">
        <v>7</v>
      </c>
      <c r="D17845" s="22" t="s">
        <v>5</v>
      </c>
      <c r="E17845" s="22" t="s">
        <v>34</v>
      </c>
      <c r="F17845" s="22" t="s">
        <v>49</v>
      </c>
      <c r="G17845" s="1">
        <v>9165</v>
      </c>
    </row>
    <row r="17846" spans="2:7">
      <c r="B17846" s="22" t="s">
        <v>313</v>
      </c>
      <c r="C17846" s="22" t="s">
        <v>7</v>
      </c>
      <c r="D17846" s="22" t="s">
        <v>5</v>
      </c>
      <c r="E17846" s="22" t="s">
        <v>34</v>
      </c>
      <c r="F17846" s="22" t="s">
        <v>50</v>
      </c>
      <c r="G17846" s="1">
        <v>3684.12</v>
      </c>
    </row>
    <row r="17847" spans="2:7">
      <c r="B17847" s="22" t="s">
        <v>313</v>
      </c>
      <c r="C17847" s="22" t="s">
        <v>7</v>
      </c>
      <c r="D17847" s="22" t="s">
        <v>5</v>
      </c>
      <c r="E17847" s="22" t="s">
        <v>34</v>
      </c>
      <c r="F17847" s="22" t="s">
        <v>52</v>
      </c>
      <c r="G17847" s="1">
        <v>2186.6999999999998</v>
      </c>
    </row>
    <row r="17848" spans="2:7">
      <c r="B17848" s="22" t="s">
        <v>313</v>
      </c>
      <c r="C17848" s="22" t="s">
        <v>7</v>
      </c>
      <c r="D17848" s="22" t="s">
        <v>5</v>
      </c>
      <c r="E17848" s="22" t="s">
        <v>34</v>
      </c>
      <c r="F17848" s="22" t="s">
        <v>54</v>
      </c>
      <c r="G17848" s="1">
        <v>781.88</v>
      </c>
    </row>
    <row r="17849" spans="2:7">
      <c r="B17849" s="22" t="s">
        <v>313</v>
      </c>
      <c r="C17849" s="22" t="s">
        <v>7</v>
      </c>
      <c r="D17849" s="22" t="s">
        <v>5</v>
      </c>
      <c r="E17849" s="22" t="s">
        <v>34</v>
      </c>
      <c r="F17849" s="22" t="s">
        <v>68</v>
      </c>
      <c r="G17849" s="1">
        <v>6581.22</v>
      </c>
    </row>
    <row r="17850" spans="2:7">
      <c r="B17850" s="22" t="s">
        <v>313</v>
      </c>
      <c r="C17850" s="22" t="s">
        <v>7</v>
      </c>
      <c r="D17850" s="22" t="s">
        <v>5</v>
      </c>
      <c r="E17850" s="22" t="s">
        <v>34</v>
      </c>
      <c r="F17850" s="22" t="s">
        <v>55</v>
      </c>
      <c r="G17850" s="1">
        <v>14560.67</v>
      </c>
    </row>
    <row r="17851" spans="2:7">
      <c r="B17851" s="22" t="s">
        <v>313</v>
      </c>
      <c r="C17851" s="22" t="s">
        <v>7</v>
      </c>
      <c r="D17851" s="22" t="s">
        <v>5</v>
      </c>
      <c r="E17851" s="22" t="s">
        <v>34</v>
      </c>
      <c r="F17851" s="22" t="s">
        <v>56</v>
      </c>
      <c r="G17851" s="1">
        <v>55331.16</v>
      </c>
    </row>
    <row r="17852" spans="2:7">
      <c r="B17852" s="22" t="s">
        <v>313</v>
      </c>
      <c r="C17852" s="22" t="s">
        <v>7</v>
      </c>
      <c r="D17852" s="22" t="s">
        <v>5</v>
      </c>
      <c r="E17852" s="22" t="s">
        <v>34</v>
      </c>
      <c r="F17852" s="22" t="s">
        <v>57</v>
      </c>
      <c r="G17852" s="1">
        <v>14256.61</v>
      </c>
    </row>
    <row r="17853" spans="2:7">
      <c r="B17853" s="22" t="s">
        <v>313</v>
      </c>
      <c r="C17853" s="22" t="s">
        <v>7</v>
      </c>
      <c r="D17853" s="22" t="s">
        <v>5</v>
      </c>
      <c r="E17853" s="22" t="s">
        <v>34</v>
      </c>
      <c r="F17853" s="22" t="s">
        <v>58</v>
      </c>
      <c r="G17853" s="1">
        <v>2321.12</v>
      </c>
    </row>
    <row r="17854" spans="2:7">
      <c r="B17854" s="22" t="s">
        <v>313</v>
      </c>
      <c r="C17854" s="22" t="s">
        <v>7</v>
      </c>
      <c r="D17854" s="22" t="s">
        <v>5</v>
      </c>
      <c r="E17854" s="22" t="s">
        <v>59</v>
      </c>
      <c r="F17854" s="22" t="s">
        <v>55</v>
      </c>
      <c r="G17854" s="1">
        <v>7457.48</v>
      </c>
    </row>
    <row r="17855" spans="2:7">
      <c r="B17855" s="22" t="s">
        <v>313</v>
      </c>
      <c r="C17855" s="22" t="s">
        <v>7</v>
      </c>
      <c r="D17855" s="22" t="s">
        <v>7</v>
      </c>
      <c r="E17855" s="22" t="s">
        <v>5</v>
      </c>
      <c r="F17855" s="22" t="s">
        <v>6</v>
      </c>
      <c r="G17855" s="1">
        <v>17052.22</v>
      </c>
    </row>
    <row r="17856" spans="2:7">
      <c r="B17856" s="22" t="s">
        <v>314</v>
      </c>
      <c r="C17856" s="22" t="s">
        <v>7</v>
      </c>
      <c r="D17856" s="22" t="s">
        <v>5</v>
      </c>
      <c r="E17856" s="22" t="s">
        <v>5</v>
      </c>
      <c r="F17856" s="22" t="s">
        <v>6</v>
      </c>
      <c r="G17856" s="1">
        <v>4045.15</v>
      </c>
    </row>
    <row r="17857" spans="2:7">
      <c r="B17857" s="22" t="s">
        <v>314</v>
      </c>
      <c r="C17857" s="22" t="s">
        <v>7</v>
      </c>
      <c r="D17857" s="22" t="s">
        <v>5</v>
      </c>
      <c r="E17857" s="22" t="s">
        <v>7</v>
      </c>
      <c r="F17857" s="22" t="s">
        <v>6</v>
      </c>
      <c r="G17857" s="1">
        <v>-36277.15</v>
      </c>
    </row>
    <row r="17858" spans="2:7">
      <c r="B17858" s="22" t="s">
        <v>314</v>
      </c>
      <c r="C17858" s="22" t="s">
        <v>7</v>
      </c>
      <c r="D17858" s="22" t="s">
        <v>5</v>
      </c>
      <c r="E17858" s="22" t="s">
        <v>8</v>
      </c>
      <c r="F17858" s="22" t="s">
        <v>9</v>
      </c>
      <c r="G17858" s="1">
        <v>3623873.26</v>
      </c>
    </row>
    <row r="17859" spans="2:7">
      <c r="B17859" s="22" t="s">
        <v>314</v>
      </c>
      <c r="C17859" s="22" t="s">
        <v>7</v>
      </c>
      <c r="D17859" s="22" t="s">
        <v>5</v>
      </c>
      <c r="E17859" s="22" t="s">
        <v>8</v>
      </c>
      <c r="F17859" s="22" t="s">
        <v>10</v>
      </c>
      <c r="G17859" s="1">
        <v>86831.23</v>
      </c>
    </row>
    <row r="17860" spans="2:7">
      <c r="B17860" s="22" t="s">
        <v>314</v>
      </c>
      <c r="C17860" s="22" t="s">
        <v>7</v>
      </c>
      <c r="D17860" s="22" t="s">
        <v>5</v>
      </c>
      <c r="E17860" s="22" t="s">
        <v>8</v>
      </c>
      <c r="F17860" s="22" t="s">
        <v>11</v>
      </c>
      <c r="G17860" s="1">
        <v>44539.07</v>
      </c>
    </row>
    <row r="17861" spans="2:7">
      <c r="B17861" s="22" t="s">
        <v>314</v>
      </c>
      <c r="C17861" s="22" t="s">
        <v>7</v>
      </c>
      <c r="D17861" s="22" t="s">
        <v>5</v>
      </c>
      <c r="E17861" s="22" t="s">
        <v>8</v>
      </c>
      <c r="F17861" s="22" t="s">
        <v>12</v>
      </c>
      <c r="G17861" s="1">
        <v>125327.49</v>
      </c>
    </row>
    <row r="17862" spans="2:7">
      <c r="B17862" s="22" t="s">
        <v>314</v>
      </c>
      <c r="C17862" s="22" t="s">
        <v>7</v>
      </c>
      <c r="D17862" s="22" t="s">
        <v>5</v>
      </c>
      <c r="E17862" s="22" t="s">
        <v>14</v>
      </c>
      <c r="F17862" s="22" t="s">
        <v>9</v>
      </c>
      <c r="G17862" s="1">
        <v>1794106.57</v>
      </c>
    </row>
    <row r="17863" spans="2:7">
      <c r="B17863" s="22" t="s">
        <v>314</v>
      </c>
      <c r="C17863" s="22" t="s">
        <v>7</v>
      </c>
      <c r="D17863" s="22" t="s">
        <v>5</v>
      </c>
      <c r="E17863" s="22" t="s">
        <v>14</v>
      </c>
      <c r="F17863" s="22" t="s">
        <v>10</v>
      </c>
      <c r="G17863" s="1">
        <v>75187.34</v>
      </c>
    </row>
    <row r="17864" spans="2:7">
      <c r="B17864" s="22" t="s">
        <v>314</v>
      </c>
      <c r="C17864" s="22" t="s">
        <v>7</v>
      </c>
      <c r="D17864" s="22" t="s">
        <v>5</v>
      </c>
      <c r="E17864" s="22" t="s">
        <v>14</v>
      </c>
      <c r="F17864" s="22" t="s">
        <v>11</v>
      </c>
      <c r="G17864" s="1">
        <v>87612.46</v>
      </c>
    </row>
    <row r="17865" spans="2:7">
      <c r="B17865" s="22" t="s">
        <v>314</v>
      </c>
      <c r="C17865" s="22" t="s">
        <v>7</v>
      </c>
      <c r="D17865" s="22" t="s">
        <v>5</v>
      </c>
      <c r="E17865" s="22" t="s">
        <v>14</v>
      </c>
      <c r="F17865" s="22" t="s">
        <v>12</v>
      </c>
      <c r="G17865" s="1">
        <v>9467.2900000000009</v>
      </c>
    </row>
    <row r="17866" spans="2:7">
      <c r="B17866" s="22" t="s">
        <v>314</v>
      </c>
      <c r="C17866" s="22" t="s">
        <v>7</v>
      </c>
      <c r="D17866" s="22" t="s">
        <v>5</v>
      </c>
      <c r="E17866" s="22" t="s">
        <v>15</v>
      </c>
      <c r="F17866" s="22" t="s">
        <v>16</v>
      </c>
      <c r="G17866" s="1">
        <v>414.24</v>
      </c>
    </row>
    <row r="17867" spans="2:7">
      <c r="B17867" s="22" t="s">
        <v>314</v>
      </c>
      <c r="C17867" s="22" t="s">
        <v>7</v>
      </c>
      <c r="D17867" s="22" t="s">
        <v>5</v>
      </c>
      <c r="E17867" s="22" t="s">
        <v>15</v>
      </c>
      <c r="F17867" s="22" t="s">
        <v>71</v>
      </c>
      <c r="G17867" s="1">
        <v>468.25</v>
      </c>
    </row>
    <row r="17868" spans="2:7">
      <c r="B17868" s="22" t="s">
        <v>314</v>
      </c>
      <c r="C17868" s="22" t="s">
        <v>7</v>
      </c>
      <c r="D17868" s="22" t="s">
        <v>5</v>
      </c>
      <c r="E17868" s="22" t="s">
        <v>15</v>
      </c>
      <c r="F17868" s="22" t="s">
        <v>17</v>
      </c>
      <c r="G17868" s="1">
        <v>293656.43</v>
      </c>
    </row>
    <row r="17869" spans="2:7">
      <c r="B17869" s="22" t="s">
        <v>314</v>
      </c>
      <c r="C17869" s="22" t="s">
        <v>7</v>
      </c>
      <c r="D17869" s="22" t="s">
        <v>5</v>
      </c>
      <c r="E17869" s="22" t="s">
        <v>15</v>
      </c>
      <c r="F17869" s="22" t="s">
        <v>18</v>
      </c>
      <c r="G17869" s="1">
        <v>147684.16</v>
      </c>
    </row>
    <row r="17870" spans="2:7">
      <c r="B17870" s="22" t="s">
        <v>314</v>
      </c>
      <c r="C17870" s="22" t="s">
        <v>7</v>
      </c>
      <c r="D17870" s="22" t="s">
        <v>5</v>
      </c>
      <c r="E17870" s="22" t="s">
        <v>15</v>
      </c>
      <c r="F17870" s="22" t="s">
        <v>19</v>
      </c>
      <c r="G17870" s="1">
        <v>588752.43000000005</v>
      </c>
    </row>
    <row r="17871" spans="2:7">
      <c r="B17871" s="22" t="s">
        <v>314</v>
      </c>
      <c r="C17871" s="22" t="s">
        <v>7</v>
      </c>
      <c r="D17871" s="22" t="s">
        <v>5</v>
      </c>
      <c r="E17871" s="22" t="s">
        <v>15</v>
      </c>
      <c r="F17871" s="22" t="s">
        <v>20</v>
      </c>
      <c r="G17871" s="1">
        <v>263215.06</v>
      </c>
    </row>
    <row r="17872" spans="2:7">
      <c r="B17872" s="22" t="s">
        <v>314</v>
      </c>
      <c r="C17872" s="22" t="s">
        <v>7</v>
      </c>
      <c r="D17872" s="22" t="s">
        <v>5</v>
      </c>
      <c r="E17872" s="22" t="s">
        <v>15</v>
      </c>
      <c r="F17872" s="22" t="s">
        <v>97</v>
      </c>
      <c r="G17872" s="1">
        <v>9149.6200000000008</v>
      </c>
    </row>
    <row r="17873" spans="2:7">
      <c r="B17873" s="22" t="s">
        <v>314</v>
      </c>
      <c r="C17873" s="22" t="s">
        <v>7</v>
      </c>
      <c r="D17873" s="22" t="s">
        <v>5</v>
      </c>
      <c r="E17873" s="22" t="s">
        <v>15</v>
      </c>
      <c r="F17873" s="22" t="s">
        <v>98</v>
      </c>
      <c r="G17873" s="1">
        <v>9689.7800000000007</v>
      </c>
    </row>
    <row r="17874" spans="2:7">
      <c r="B17874" s="22" t="s">
        <v>314</v>
      </c>
      <c r="C17874" s="22" t="s">
        <v>7</v>
      </c>
      <c r="D17874" s="22" t="s">
        <v>5</v>
      </c>
      <c r="E17874" s="22" t="s">
        <v>15</v>
      </c>
      <c r="F17874" s="22" t="s">
        <v>21</v>
      </c>
      <c r="G17874" s="1">
        <v>13118.06</v>
      </c>
    </row>
    <row r="17875" spans="2:7">
      <c r="B17875" s="22" t="s">
        <v>314</v>
      </c>
      <c r="C17875" s="22" t="s">
        <v>7</v>
      </c>
      <c r="D17875" s="22" t="s">
        <v>5</v>
      </c>
      <c r="E17875" s="22" t="s">
        <v>15</v>
      </c>
      <c r="F17875" s="22" t="s">
        <v>22</v>
      </c>
      <c r="G17875" s="1">
        <v>6653.11</v>
      </c>
    </row>
    <row r="17876" spans="2:7">
      <c r="B17876" s="22" t="s">
        <v>314</v>
      </c>
      <c r="C17876" s="22" t="s">
        <v>7</v>
      </c>
      <c r="D17876" s="22" t="s">
        <v>5</v>
      </c>
      <c r="E17876" s="22" t="s">
        <v>15</v>
      </c>
      <c r="F17876" s="22" t="s">
        <v>23</v>
      </c>
      <c r="G17876" s="1">
        <v>24806.99</v>
      </c>
    </row>
    <row r="17877" spans="2:7">
      <c r="B17877" s="22" t="s">
        <v>314</v>
      </c>
      <c r="C17877" s="22" t="s">
        <v>7</v>
      </c>
      <c r="D17877" s="22" t="s">
        <v>5</v>
      </c>
      <c r="E17877" s="22" t="s">
        <v>15</v>
      </c>
      <c r="F17877" s="22" t="s">
        <v>24</v>
      </c>
      <c r="G17877" s="1">
        <v>84662.14</v>
      </c>
    </row>
    <row r="17878" spans="2:7">
      <c r="B17878" s="22" t="s">
        <v>314</v>
      </c>
      <c r="C17878" s="22" t="s">
        <v>7</v>
      </c>
      <c r="D17878" s="22" t="s">
        <v>5</v>
      </c>
      <c r="E17878" s="22" t="s">
        <v>15</v>
      </c>
      <c r="F17878" s="22" t="s">
        <v>25</v>
      </c>
      <c r="G17878" s="1">
        <v>536166.24</v>
      </c>
    </row>
    <row r="17879" spans="2:7">
      <c r="B17879" s="22" t="s">
        <v>314</v>
      </c>
      <c r="C17879" s="22" t="s">
        <v>7</v>
      </c>
      <c r="D17879" s="22" t="s">
        <v>5</v>
      </c>
      <c r="E17879" s="22" t="s">
        <v>15</v>
      </c>
      <c r="F17879" s="22" t="s">
        <v>26</v>
      </c>
      <c r="G17879" s="1">
        <v>641541.15</v>
      </c>
    </row>
    <row r="17880" spans="2:7">
      <c r="B17880" s="22" t="s">
        <v>314</v>
      </c>
      <c r="C17880" s="22" t="s">
        <v>7</v>
      </c>
      <c r="D17880" s="22" t="s">
        <v>5</v>
      </c>
      <c r="E17880" s="22" t="s">
        <v>28</v>
      </c>
      <c r="F17880" s="22" t="s">
        <v>29</v>
      </c>
      <c r="G17880" s="1">
        <v>176776.87</v>
      </c>
    </row>
    <row r="17881" spans="2:7">
      <c r="B17881" s="22" t="s">
        <v>314</v>
      </c>
      <c r="C17881" s="22" t="s">
        <v>7</v>
      </c>
      <c r="D17881" s="22" t="s">
        <v>5</v>
      </c>
      <c r="E17881" s="22" t="s">
        <v>28</v>
      </c>
      <c r="F17881" s="22" t="s">
        <v>30</v>
      </c>
      <c r="G17881" s="1">
        <v>45179.99</v>
      </c>
    </row>
    <row r="17882" spans="2:7">
      <c r="B17882" s="22" t="s">
        <v>314</v>
      </c>
      <c r="C17882" s="22" t="s">
        <v>7</v>
      </c>
      <c r="D17882" s="22" t="s">
        <v>5</v>
      </c>
      <c r="E17882" s="22" t="s">
        <v>28</v>
      </c>
      <c r="F17882" s="22" t="s">
        <v>31</v>
      </c>
      <c r="G17882" s="1">
        <v>184847.31</v>
      </c>
    </row>
    <row r="17883" spans="2:7">
      <c r="B17883" s="22" t="s">
        <v>314</v>
      </c>
      <c r="C17883" s="22" t="s">
        <v>7</v>
      </c>
      <c r="D17883" s="22" t="s">
        <v>5</v>
      </c>
      <c r="E17883" s="22" t="s">
        <v>28</v>
      </c>
      <c r="F17883" s="22" t="s">
        <v>32</v>
      </c>
      <c r="G17883" s="1">
        <v>8524.8700000000008</v>
      </c>
    </row>
    <row r="17884" spans="2:7">
      <c r="B17884" s="22" t="s">
        <v>314</v>
      </c>
      <c r="C17884" s="22" t="s">
        <v>7</v>
      </c>
      <c r="D17884" s="22" t="s">
        <v>5</v>
      </c>
      <c r="E17884" s="22" t="s">
        <v>28</v>
      </c>
      <c r="F17884" s="22" t="s">
        <v>33</v>
      </c>
      <c r="G17884" s="1">
        <v>136170.75</v>
      </c>
    </row>
    <row r="17885" spans="2:7">
      <c r="B17885" s="22" t="s">
        <v>314</v>
      </c>
      <c r="C17885" s="22" t="s">
        <v>7</v>
      </c>
      <c r="D17885" s="22" t="s">
        <v>5</v>
      </c>
      <c r="E17885" s="22" t="s">
        <v>34</v>
      </c>
      <c r="F17885" s="22" t="s">
        <v>35</v>
      </c>
      <c r="G17885" s="1">
        <v>29390.26</v>
      </c>
    </row>
    <row r="17886" spans="2:7">
      <c r="B17886" s="22" t="s">
        <v>314</v>
      </c>
      <c r="C17886" s="22" t="s">
        <v>7</v>
      </c>
      <c r="D17886" s="22" t="s">
        <v>5</v>
      </c>
      <c r="E17886" s="22" t="s">
        <v>34</v>
      </c>
      <c r="F17886" s="22" t="s">
        <v>73</v>
      </c>
      <c r="G17886" s="1">
        <v>2300</v>
      </c>
    </row>
    <row r="17887" spans="2:7">
      <c r="B17887" s="22" t="s">
        <v>314</v>
      </c>
      <c r="C17887" s="22" t="s">
        <v>7</v>
      </c>
      <c r="D17887" s="22" t="s">
        <v>5</v>
      </c>
      <c r="E17887" s="22" t="s">
        <v>34</v>
      </c>
      <c r="F17887" s="22" t="s">
        <v>38</v>
      </c>
      <c r="G17887" s="1">
        <v>32589.87</v>
      </c>
    </row>
    <row r="17888" spans="2:7">
      <c r="B17888" s="22" t="s">
        <v>314</v>
      </c>
      <c r="C17888" s="22" t="s">
        <v>7</v>
      </c>
      <c r="D17888" s="22" t="s">
        <v>5</v>
      </c>
      <c r="E17888" s="22" t="s">
        <v>34</v>
      </c>
      <c r="F17888" s="22" t="s">
        <v>39</v>
      </c>
      <c r="G17888" s="1">
        <v>74375.199999999997</v>
      </c>
    </row>
    <row r="17889" spans="2:7">
      <c r="B17889" s="22" t="s">
        <v>314</v>
      </c>
      <c r="C17889" s="22" t="s">
        <v>7</v>
      </c>
      <c r="D17889" s="22" t="s">
        <v>5</v>
      </c>
      <c r="E17889" s="22" t="s">
        <v>34</v>
      </c>
      <c r="F17889" s="22" t="s">
        <v>41</v>
      </c>
      <c r="G17889" s="1">
        <v>12819.6</v>
      </c>
    </row>
    <row r="17890" spans="2:7">
      <c r="B17890" s="22" t="s">
        <v>314</v>
      </c>
      <c r="C17890" s="22" t="s">
        <v>7</v>
      </c>
      <c r="D17890" s="22" t="s">
        <v>5</v>
      </c>
      <c r="E17890" s="22" t="s">
        <v>34</v>
      </c>
      <c r="F17890" s="22" t="s">
        <v>42</v>
      </c>
      <c r="G17890" s="1">
        <v>2585.6999999999998</v>
      </c>
    </row>
    <row r="17891" spans="2:7">
      <c r="B17891" s="22" t="s">
        <v>314</v>
      </c>
      <c r="C17891" s="22" t="s">
        <v>7</v>
      </c>
      <c r="D17891" s="22" t="s">
        <v>5</v>
      </c>
      <c r="E17891" s="22" t="s">
        <v>34</v>
      </c>
      <c r="F17891" s="22" t="s">
        <v>44</v>
      </c>
      <c r="G17891" s="1">
        <v>3729.94</v>
      </c>
    </row>
    <row r="17892" spans="2:7">
      <c r="B17892" s="22" t="s">
        <v>314</v>
      </c>
      <c r="C17892" s="22" t="s">
        <v>7</v>
      </c>
      <c r="D17892" s="22" t="s">
        <v>5</v>
      </c>
      <c r="E17892" s="22" t="s">
        <v>34</v>
      </c>
      <c r="F17892" s="22" t="s">
        <v>45</v>
      </c>
      <c r="G17892" s="1">
        <v>70434.740000000005</v>
      </c>
    </row>
    <row r="17893" spans="2:7">
      <c r="B17893" s="22" t="s">
        <v>314</v>
      </c>
      <c r="C17893" s="22" t="s">
        <v>7</v>
      </c>
      <c r="D17893" s="22" t="s">
        <v>5</v>
      </c>
      <c r="E17893" s="22" t="s">
        <v>34</v>
      </c>
      <c r="F17893" s="22" t="s">
        <v>46</v>
      </c>
      <c r="G17893" s="1">
        <v>37399.11</v>
      </c>
    </row>
    <row r="17894" spans="2:7">
      <c r="B17894" s="22" t="s">
        <v>314</v>
      </c>
      <c r="C17894" s="22" t="s">
        <v>7</v>
      </c>
      <c r="D17894" s="22" t="s">
        <v>5</v>
      </c>
      <c r="E17894" s="22" t="s">
        <v>34</v>
      </c>
      <c r="F17894" s="22" t="s">
        <v>47</v>
      </c>
      <c r="G17894" s="1">
        <v>18368.05</v>
      </c>
    </row>
    <row r="17895" spans="2:7">
      <c r="B17895" s="22" t="s">
        <v>314</v>
      </c>
      <c r="C17895" s="22" t="s">
        <v>7</v>
      </c>
      <c r="D17895" s="22" t="s">
        <v>5</v>
      </c>
      <c r="E17895" s="22" t="s">
        <v>34</v>
      </c>
      <c r="F17895" s="22" t="s">
        <v>48</v>
      </c>
      <c r="G17895" s="1">
        <v>20324.41</v>
      </c>
    </row>
    <row r="17896" spans="2:7">
      <c r="B17896" s="22" t="s">
        <v>314</v>
      </c>
      <c r="C17896" s="22" t="s">
        <v>7</v>
      </c>
      <c r="D17896" s="22" t="s">
        <v>5</v>
      </c>
      <c r="E17896" s="22" t="s">
        <v>34</v>
      </c>
      <c r="F17896" s="22" t="s">
        <v>75</v>
      </c>
      <c r="G17896" s="1">
        <v>1997.67</v>
      </c>
    </row>
    <row r="17897" spans="2:7">
      <c r="B17897" s="22" t="s">
        <v>314</v>
      </c>
      <c r="C17897" s="22" t="s">
        <v>7</v>
      </c>
      <c r="D17897" s="22" t="s">
        <v>5</v>
      </c>
      <c r="E17897" s="22" t="s">
        <v>34</v>
      </c>
      <c r="F17897" s="22" t="s">
        <v>88</v>
      </c>
      <c r="G17897" s="1">
        <v>365.38</v>
      </c>
    </row>
    <row r="17898" spans="2:7">
      <c r="B17898" s="22" t="s">
        <v>314</v>
      </c>
      <c r="C17898" s="22" t="s">
        <v>7</v>
      </c>
      <c r="D17898" s="22" t="s">
        <v>5</v>
      </c>
      <c r="E17898" s="22" t="s">
        <v>34</v>
      </c>
      <c r="F17898" s="22" t="s">
        <v>66</v>
      </c>
      <c r="G17898" s="1">
        <v>25923.87</v>
      </c>
    </row>
    <row r="17899" spans="2:7">
      <c r="B17899" s="22" t="s">
        <v>314</v>
      </c>
      <c r="C17899" s="22" t="s">
        <v>7</v>
      </c>
      <c r="D17899" s="22" t="s">
        <v>5</v>
      </c>
      <c r="E17899" s="22" t="s">
        <v>34</v>
      </c>
      <c r="F17899" s="22" t="s">
        <v>49</v>
      </c>
      <c r="G17899" s="1">
        <v>129655</v>
      </c>
    </row>
    <row r="17900" spans="2:7">
      <c r="B17900" s="22" t="s">
        <v>314</v>
      </c>
      <c r="C17900" s="22" t="s">
        <v>7</v>
      </c>
      <c r="D17900" s="22" t="s">
        <v>5</v>
      </c>
      <c r="E17900" s="22" t="s">
        <v>34</v>
      </c>
      <c r="F17900" s="22" t="s">
        <v>50</v>
      </c>
      <c r="G17900" s="1">
        <v>88541.52</v>
      </c>
    </row>
    <row r="17901" spans="2:7">
      <c r="B17901" s="22" t="s">
        <v>314</v>
      </c>
      <c r="C17901" s="22" t="s">
        <v>7</v>
      </c>
      <c r="D17901" s="22" t="s">
        <v>5</v>
      </c>
      <c r="E17901" s="22" t="s">
        <v>34</v>
      </c>
      <c r="F17901" s="22" t="s">
        <v>51</v>
      </c>
      <c r="G17901" s="1">
        <v>2289.17</v>
      </c>
    </row>
    <row r="17902" spans="2:7">
      <c r="B17902" s="22" t="s">
        <v>314</v>
      </c>
      <c r="C17902" s="22" t="s">
        <v>7</v>
      </c>
      <c r="D17902" s="22" t="s">
        <v>5</v>
      </c>
      <c r="E17902" s="22" t="s">
        <v>34</v>
      </c>
      <c r="F17902" s="22" t="s">
        <v>52</v>
      </c>
      <c r="G17902" s="1">
        <v>656.74</v>
      </c>
    </row>
    <row r="17903" spans="2:7">
      <c r="B17903" s="22" t="s">
        <v>314</v>
      </c>
      <c r="C17903" s="22" t="s">
        <v>7</v>
      </c>
      <c r="D17903" s="22" t="s">
        <v>5</v>
      </c>
      <c r="E17903" s="22" t="s">
        <v>34</v>
      </c>
      <c r="F17903" s="22" t="s">
        <v>53</v>
      </c>
      <c r="G17903" s="1">
        <v>27357.39</v>
      </c>
    </row>
    <row r="17904" spans="2:7">
      <c r="B17904" s="22" t="s">
        <v>314</v>
      </c>
      <c r="C17904" s="22" t="s">
        <v>7</v>
      </c>
      <c r="D17904" s="22" t="s">
        <v>5</v>
      </c>
      <c r="E17904" s="22" t="s">
        <v>34</v>
      </c>
      <c r="F17904" s="22" t="s">
        <v>54</v>
      </c>
      <c r="G17904" s="1">
        <v>79079</v>
      </c>
    </row>
    <row r="17905" spans="2:7">
      <c r="B17905" s="22" t="s">
        <v>314</v>
      </c>
      <c r="C17905" s="22" t="s">
        <v>7</v>
      </c>
      <c r="D17905" s="22" t="s">
        <v>5</v>
      </c>
      <c r="E17905" s="22" t="s">
        <v>34</v>
      </c>
      <c r="F17905" s="22" t="s">
        <v>55</v>
      </c>
      <c r="G17905" s="1">
        <v>11113.27</v>
      </c>
    </row>
    <row r="17906" spans="2:7">
      <c r="B17906" s="22" t="s">
        <v>314</v>
      </c>
      <c r="C17906" s="22" t="s">
        <v>7</v>
      </c>
      <c r="D17906" s="22" t="s">
        <v>5</v>
      </c>
      <c r="E17906" s="22" t="s">
        <v>34</v>
      </c>
      <c r="F17906" s="22" t="s">
        <v>56</v>
      </c>
      <c r="G17906" s="1">
        <v>1910370.75</v>
      </c>
    </row>
    <row r="17907" spans="2:7">
      <c r="B17907" s="22" t="s">
        <v>314</v>
      </c>
      <c r="C17907" s="22" t="s">
        <v>7</v>
      </c>
      <c r="D17907" s="22" t="s">
        <v>5</v>
      </c>
      <c r="E17907" s="22" t="s">
        <v>34</v>
      </c>
      <c r="F17907" s="22" t="s">
        <v>76</v>
      </c>
      <c r="G17907" s="1">
        <v>51569.21</v>
      </c>
    </row>
    <row r="17908" spans="2:7">
      <c r="B17908" s="22" t="s">
        <v>314</v>
      </c>
      <c r="C17908" s="22" t="s">
        <v>7</v>
      </c>
      <c r="D17908" s="22" t="s">
        <v>5</v>
      </c>
      <c r="E17908" s="22" t="s">
        <v>34</v>
      </c>
      <c r="F17908" s="22" t="s">
        <v>57</v>
      </c>
      <c r="G17908" s="1">
        <v>122962.25</v>
      </c>
    </row>
    <row r="17909" spans="2:7">
      <c r="B17909" s="22" t="s">
        <v>314</v>
      </c>
      <c r="C17909" s="22" t="s">
        <v>7</v>
      </c>
      <c r="D17909" s="22" t="s">
        <v>5</v>
      </c>
      <c r="E17909" s="22" t="s">
        <v>34</v>
      </c>
      <c r="F17909" s="22" t="s">
        <v>58</v>
      </c>
      <c r="G17909" s="1">
        <v>11147.47</v>
      </c>
    </row>
    <row r="17910" spans="2:7">
      <c r="B17910" s="22" t="s">
        <v>314</v>
      </c>
      <c r="C17910" s="22" t="s">
        <v>7</v>
      </c>
      <c r="D17910" s="22" t="s">
        <v>5</v>
      </c>
      <c r="E17910" s="22" t="s">
        <v>59</v>
      </c>
      <c r="F17910" s="22" t="s">
        <v>55</v>
      </c>
      <c r="G17910" s="1">
        <v>18130.11</v>
      </c>
    </row>
    <row r="17911" spans="2:7">
      <c r="B17911" s="22" t="s">
        <v>314</v>
      </c>
      <c r="C17911" s="22" t="s">
        <v>7</v>
      </c>
      <c r="D17911" s="22" t="s">
        <v>5</v>
      </c>
      <c r="E17911" s="22" t="s">
        <v>60</v>
      </c>
      <c r="F17911" s="22" t="s">
        <v>80</v>
      </c>
      <c r="G17911" s="1">
        <v>13024.16</v>
      </c>
    </row>
    <row r="17912" spans="2:7">
      <c r="B17912" s="22" t="s">
        <v>314</v>
      </c>
      <c r="C17912" s="22" t="s">
        <v>7</v>
      </c>
      <c r="D17912" s="22" t="s">
        <v>5</v>
      </c>
      <c r="E17912" s="22" t="s">
        <v>60</v>
      </c>
      <c r="F17912" s="22" t="s">
        <v>62</v>
      </c>
      <c r="G17912" s="1">
        <v>324.22000000000003</v>
      </c>
    </row>
    <row r="17913" spans="2:7">
      <c r="B17913" s="22" t="s">
        <v>314</v>
      </c>
      <c r="C17913" s="22" t="s">
        <v>7</v>
      </c>
      <c r="D17913" s="22" t="s">
        <v>7</v>
      </c>
      <c r="E17913" s="22" t="s">
        <v>5</v>
      </c>
      <c r="F17913" s="22" t="s">
        <v>6</v>
      </c>
      <c r="G17913" s="1">
        <v>34336.39</v>
      </c>
    </row>
    <row r="17914" spans="2:7">
      <c r="B17914" s="22" t="s">
        <v>314</v>
      </c>
      <c r="C17914" s="22" t="s">
        <v>7</v>
      </c>
      <c r="D17914" s="22" t="s">
        <v>7</v>
      </c>
      <c r="E17914" s="22" t="s">
        <v>7</v>
      </c>
      <c r="F17914" s="22" t="s">
        <v>6</v>
      </c>
      <c r="G17914" s="1">
        <v>-2104.39</v>
      </c>
    </row>
    <row r="17915" spans="2:7">
      <c r="B17915" s="22" t="s">
        <v>314</v>
      </c>
      <c r="C17915" s="22" t="s">
        <v>7</v>
      </c>
      <c r="D17915" s="22" t="s">
        <v>7</v>
      </c>
      <c r="E17915" s="22" t="s">
        <v>8</v>
      </c>
      <c r="F17915" s="22" t="s">
        <v>9</v>
      </c>
      <c r="G17915" s="1">
        <v>280883.33</v>
      </c>
    </row>
    <row r="17916" spans="2:7">
      <c r="B17916" s="22" t="s">
        <v>314</v>
      </c>
      <c r="C17916" s="22" t="s">
        <v>7</v>
      </c>
      <c r="D17916" s="22" t="s">
        <v>7</v>
      </c>
      <c r="E17916" s="22" t="s">
        <v>8</v>
      </c>
      <c r="F17916" s="22" t="s">
        <v>10</v>
      </c>
      <c r="G17916" s="1">
        <v>7900.17</v>
      </c>
    </row>
    <row r="17917" spans="2:7">
      <c r="B17917" s="22" t="s">
        <v>314</v>
      </c>
      <c r="C17917" s="22" t="s">
        <v>7</v>
      </c>
      <c r="D17917" s="22" t="s">
        <v>7</v>
      </c>
      <c r="E17917" s="22" t="s">
        <v>8</v>
      </c>
      <c r="F17917" s="22" t="s">
        <v>11</v>
      </c>
      <c r="G17917" s="1">
        <v>601.86</v>
      </c>
    </row>
    <row r="17918" spans="2:7">
      <c r="B17918" s="22" t="s">
        <v>314</v>
      </c>
      <c r="C17918" s="22" t="s">
        <v>7</v>
      </c>
      <c r="D17918" s="22" t="s">
        <v>7</v>
      </c>
      <c r="E17918" s="22" t="s">
        <v>8</v>
      </c>
      <c r="F17918" s="22" t="s">
        <v>12</v>
      </c>
      <c r="G17918" s="1">
        <v>17197.419999999998</v>
      </c>
    </row>
    <row r="17919" spans="2:7">
      <c r="B17919" s="22" t="s">
        <v>314</v>
      </c>
      <c r="C17919" s="22" t="s">
        <v>7</v>
      </c>
      <c r="D17919" s="22" t="s">
        <v>7</v>
      </c>
      <c r="E17919" s="22" t="s">
        <v>14</v>
      </c>
      <c r="F17919" s="22" t="s">
        <v>9</v>
      </c>
      <c r="G17919" s="1">
        <v>371517.85</v>
      </c>
    </row>
    <row r="17920" spans="2:7">
      <c r="B17920" s="22" t="s">
        <v>314</v>
      </c>
      <c r="C17920" s="22" t="s">
        <v>7</v>
      </c>
      <c r="D17920" s="22" t="s">
        <v>7</v>
      </c>
      <c r="E17920" s="22" t="s">
        <v>14</v>
      </c>
      <c r="F17920" s="22" t="s">
        <v>10</v>
      </c>
      <c r="G17920" s="1">
        <v>367.38</v>
      </c>
    </row>
    <row r="17921" spans="2:7">
      <c r="B17921" s="22" t="s">
        <v>314</v>
      </c>
      <c r="C17921" s="22" t="s">
        <v>7</v>
      </c>
      <c r="D17921" s="22" t="s">
        <v>7</v>
      </c>
      <c r="E17921" s="22" t="s">
        <v>14</v>
      </c>
      <c r="F17921" s="22" t="s">
        <v>11</v>
      </c>
      <c r="G17921" s="1">
        <v>9439.27</v>
      </c>
    </row>
    <row r="17922" spans="2:7">
      <c r="B17922" s="22" t="s">
        <v>314</v>
      </c>
      <c r="C17922" s="22" t="s">
        <v>7</v>
      </c>
      <c r="D17922" s="22" t="s">
        <v>7</v>
      </c>
      <c r="E17922" s="22" t="s">
        <v>14</v>
      </c>
      <c r="F17922" s="22" t="s">
        <v>12</v>
      </c>
      <c r="G17922" s="1">
        <v>147699.03</v>
      </c>
    </row>
    <row r="17923" spans="2:7">
      <c r="B17923" s="22" t="s">
        <v>314</v>
      </c>
      <c r="C17923" s="22" t="s">
        <v>7</v>
      </c>
      <c r="D17923" s="22" t="s">
        <v>7</v>
      </c>
      <c r="E17923" s="22" t="s">
        <v>15</v>
      </c>
      <c r="F17923" s="22" t="s">
        <v>16</v>
      </c>
      <c r="G17923" s="1">
        <v>26.76</v>
      </c>
    </row>
    <row r="17924" spans="2:7">
      <c r="B17924" s="22" t="s">
        <v>314</v>
      </c>
      <c r="C17924" s="22" t="s">
        <v>7</v>
      </c>
      <c r="D17924" s="22" t="s">
        <v>7</v>
      </c>
      <c r="E17924" s="22" t="s">
        <v>15</v>
      </c>
      <c r="F17924" s="22" t="s">
        <v>71</v>
      </c>
      <c r="G17924" s="1">
        <v>77.37</v>
      </c>
    </row>
    <row r="17925" spans="2:7">
      <c r="B17925" s="22" t="s">
        <v>314</v>
      </c>
      <c r="C17925" s="22" t="s">
        <v>7</v>
      </c>
      <c r="D17925" s="22" t="s">
        <v>7</v>
      </c>
      <c r="E17925" s="22" t="s">
        <v>15</v>
      </c>
      <c r="F17925" s="22" t="s">
        <v>17</v>
      </c>
      <c r="G17925" s="1">
        <v>23144.28</v>
      </c>
    </row>
    <row r="17926" spans="2:7">
      <c r="B17926" s="22" t="s">
        <v>314</v>
      </c>
      <c r="C17926" s="22" t="s">
        <v>7</v>
      </c>
      <c r="D17926" s="22" t="s">
        <v>7</v>
      </c>
      <c r="E17926" s="22" t="s">
        <v>15</v>
      </c>
      <c r="F17926" s="22" t="s">
        <v>18</v>
      </c>
      <c r="G17926" s="1">
        <v>39026.82</v>
      </c>
    </row>
    <row r="17927" spans="2:7">
      <c r="B17927" s="22" t="s">
        <v>314</v>
      </c>
      <c r="C17927" s="22" t="s">
        <v>7</v>
      </c>
      <c r="D17927" s="22" t="s">
        <v>7</v>
      </c>
      <c r="E17927" s="22" t="s">
        <v>15</v>
      </c>
      <c r="F17927" s="22" t="s">
        <v>19</v>
      </c>
      <c r="G17927" s="1">
        <v>46521.48</v>
      </c>
    </row>
    <row r="17928" spans="2:7">
      <c r="B17928" s="22" t="s">
        <v>314</v>
      </c>
      <c r="C17928" s="22" t="s">
        <v>7</v>
      </c>
      <c r="D17928" s="22" t="s">
        <v>7</v>
      </c>
      <c r="E17928" s="22" t="s">
        <v>15</v>
      </c>
      <c r="F17928" s="22" t="s">
        <v>20</v>
      </c>
      <c r="G17928" s="1">
        <v>57725.3</v>
      </c>
    </row>
    <row r="17929" spans="2:7">
      <c r="B17929" s="22" t="s">
        <v>314</v>
      </c>
      <c r="C17929" s="22" t="s">
        <v>7</v>
      </c>
      <c r="D17929" s="22" t="s">
        <v>7</v>
      </c>
      <c r="E17929" s="22" t="s">
        <v>15</v>
      </c>
      <c r="F17929" s="22" t="s">
        <v>97</v>
      </c>
      <c r="G17929" s="1">
        <v>414.48</v>
      </c>
    </row>
    <row r="17930" spans="2:7">
      <c r="B17930" s="22" t="s">
        <v>314</v>
      </c>
      <c r="C17930" s="22" t="s">
        <v>7</v>
      </c>
      <c r="D17930" s="22" t="s">
        <v>7</v>
      </c>
      <c r="E17930" s="22" t="s">
        <v>15</v>
      </c>
      <c r="F17930" s="22" t="s">
        <v>98</v>
      </c>
      <c r="G17930" s="1">
        <v>1645.37</v>
      </c>
    </row>
    <row r="17931" spans="2:7">
      <c r="B17931" s="22" t="s">
        <v>314</v>
      </c>
      <c r="C17931" s="22" t="s">
        <v>7</v>
      </c>
      <c r="D17931" s="22" t="s">
        <v>7</v>
      </c>
      <c r="E17931" s="22" t="s">
        <v>15</v>
      </c>
      <c r="F17931" s="22" t="s">
        <v>21</v>
      </c>
      <c r="G17931" s="1">
        <v>1041.0999999999999</v>
      </c>
    </row>
    <row r="17932" spans="2:7">
      <c r="B17932" s="22" t="s">
        <v>314</v>
      </c>
      <c r="C17932" s="22" t="s">
        <v>7</v>
      </c>
      <c r="D17932" s="22" t="s">
        <v>7</v>
      </c>
      <c r="E17932" s="22" t="s">
        <v>15</v>
      </c>
      <c r="F17932" s="22" t="s">
        <v>22</v>
      </c>
      <c r="G17932" s="1">
        <v>1777.94</v>
      </c>
    </row>
    <row r="17933" spans="2:7">
      <c r="B17933" s="22" t="s">
        <v>314</v>
      </c>
      <c r="C17933" s="22" t="s">
        <v>7</v>
      </c>
      <c r="D17933" s="22" t="s">
        <v>7</v>
      </c>
      <c r="E17933" s="22" t="s">
        <v>15</v>
      </c>
      <c r="F17933" s="22" t="s">
        <v>23</v>
      </c>
      <c r="G17933" s="1">
        <v>1827.44</v>
      </c>
    </row>
    <row r="17934" spans="2:7">
      <c r="B17934" s="22" t="s">
        <v>314</v>
      </c>
      <c r="C17934" s="22" t="s">
        <v>7</v>
      </c>
      <c r="D17934" s="22" t="s">
        <v>7</v>
      </c>
      <c r="E17934" s="22" t="s">
        <v>15</v>
      </c>
      <c r="F17934" s="22" t="s">
        <v>24</v>
      </c>
      <c r="G17934" s="1">
        <v>16712.48</v>
      </c>
    </row>
    <row r="17935" spans="2:7">
      <c r="B17935" s="22" t="s">
        <v>314</v>
      </c>
      <c r="C17935" s="22" t="s">
        <v>7</v>
      </c>
      <c r="D17935" s="22" t="s">
        <v>7</v>
      </c>
      <c r="E17935" s="22" t="s">
        <v>15</v>
      </c>
      <c r="F17935" s="22" t="s">
        <v>25</v>
      </c>
      <c r="G17935" s="1">
        <v>42526.14</v>
      </c>
    </row>
    <row r="17936" spans="2:7">
      <c r="B17936" s="22" t="s">
        <v>314</v>
      </c>
      <c r="C17936" s="22" t="s">
        <v>7</v>
      </c>
      <c r="D17936" s="22" t="s">
        <v>7</v>
      </c>
      <c r="E17936" s="22" t="s">
        <v>15</v>
      </c>
      <c r="F17936" s="22" t="s">
        <v>26</v>
      </c>
      <c r="G17936" s="1">
        <v>89609.38</v>
      </c>
    </row>
    <row r="17937" spans="2:7">
      <c r="B17937" s="22" t="s">
        <v>314</v>
      </c>
      <c r="C17937" s="22" t="s">
        <v>7</v>
      </c>
      <c r="D17937" s="22" t="s">
        <v>7</v>
      </c>
      <c r="E17937" s="22" t="s">
        <v>28</v>
      </c>
      <c r="F17937" s="22" t="s">
        <v>29</v>
      </c>
      <c r="G17937" s="1">
        <v>64185.72</v>
      </c>
    </row>
    <row r="17938" spans="2:7">
      <c r="B17938" s="22" t="s">
        <v>314</v>
      </c>
      <c r="C17938" s="22" t="s">
        <v>7</v>
      </c>
      <c r="D17938" s="22" t="s">
        <v>7</v>
      </c>
      <c r="E17938" s="22" t="s">
        <v>28</v>
      </c>
      <c r="F17938" s="22" t="s">
        <v>31</v>
      </c>
      <c r="G17938" s="1">
        <v>64442.85</v>
      </c>
    </row>
    <row r="17939" spans="2:7">
      <c r="B17939" s="22" t="s">
        <v>314</v>
      </c>
      <c r="C17939" s="22" t="s">
        <v>7</v>
      </c>
      <c r="D17939" s="22" t="s">
        <v>7</v>
      </c>
      <c r="E17939" s="22" t="s">
        <v>28</v>
      </c>
      <c r="F17939" s="22" t="s">
        <v>32</v>
      </c>
      <c r="G17939" s="1">
        <v>87926.86</v>
      </c>
    </row>
    <row r="17940" spans="2:7">
      <c r="B17940" s="22" t="s">
        <v>314</v>
      </c>
      <c r="C17940" s="22" t="s">
        <v>7</v>
      </c>
      <c r="D17940" s="22" t="s">
        <v>7</v>
      </c>
      <c r="E17940" s="22" t="s">
        <v>28</v>
      </c>
      <c r="F17940" s="22" t="s">
        <v>33</v>
      </c>
      <c r="G17940" s="1">
        <v>115002.85</v>
      </c>
    </row>
    <row r="17941" spans="2:7">
      <c r="B17941" s="22" t="s">
        <v>314</v>
      </c>
      <c r="C17941" s="22" t="s">
        <v>7</v>
      </c>
      <c r="D17941" s="22" t="s">
        <v>7</v>
      </c>
      <c r="E17941" s="22" t="s">
        <v>34</v>
      </c>
      <c r="F17941" s="22" t="s">
        <v>36</v>
      </c>
      <c r="G17941" s="1">
        <v>16780.16</v>
      </c>
    </row>
    <row r="17942" spans="2:7">
      <c r="B17942" s="22" t="s">
        <v>314</v>
      </c>
      <c r="C17942" s="22" t="s">
        <v>7</v>
      </c>
      <c r="D17942" s="22" t="s">
        <v>7</v>
      </c>
      <c r="E17942" s="22" t="s">
        <v>34</v>
      </c>
      <c r="F17942" s="22" t="s">
        <v>38</v>
      </c>
      <c r="G17942" s="1">
        <v>720</v>
      </c>
    </row>
    <row r="17943" spans="2:7">
      <c r="B17943" s="22" t="s">
        <v>314</v>
      </c>
      <c r="C17943" s="22" t="s">
        <v>7</v>
      </c>
      <c r="D17943" s="22" t="s">
        <v>7</v>
      </c>
      <c r="E17943" s="22" t="s">
        <v>34</v>
      </c>
      <c r="F17943" s="22" t="s">
        <v>39</v>
      </c>
      <c r="G17943" s="1">
        <v>26333.58</v>
      </c>
    </row>
    <row r="17944" spans="2:7">
      <c r="B17944" s="22" t="s">
        <v>314</v>
      </c>
      <c r="C17944" s="22" t="s">
        <v>7</v>
      </c>
      <c r="D17944" s="22" t="s">
        <v>7</v>
      </c>
      <c r="E17944" s="22" t="s">
        <v>34</v>
      </c>
      <c r="F17944" s="22" t="s">
        <v>44</v>
      </c>
      <c r="G17944" s="1">
        <v>700.05</v>
      </c>
    </row>
    <row r="17945" spans="2:7">
      <c r="B17945" s="22" t="s">
        <v>314</v>
      </c>
      <c r="C17945" s="22" t="s">
        <v>7</v>
      </c>
      <c r="D17945" s="22" t="s">
        <v>7</v>
      </c>
      <c r="E17945" s="22" t="s">
        <v>34</v>
      </c>
      <c r="F17945" s="22" t="s">
        <v>45</v>
      </c>
      <c r="G17945" s="1">
        <v>20395.240000000002</v>
      </c>
    </row>
    <row r="17946" spans="2:7">
      <c r="B17946" s="22" t="s">
        <v>314</v>
      </c>
      <c r="C17946" s="22" t="s">
        <v>7</v>
      </c>
      <c r="D17946" s="22" t="s">
        <v>7</v>
      </c>
      <c r="E17946" s="22" t="s">
        <v>34</v>
      </c>
      <c r="F17946" s="22" t="s">
        <v>47</v>
      </c>
      <c r="G17946" s="1">
        <v>1054.6199999999999</v>
      </c>
    </row>
    <row r="17947" spans="2:7">
      <c r="B17947" s="22" t="s">
        <v>314</v>
      </c>
      <c r="C17947" s="22" t="s">
        <v>7</v>
      </c>
      <c r="D17947" s="22" t="s">
        <v>7</v>
      </c>
      <c r="E17947" s="22" t="s">
        <v>34</v>
      </c>
      <c r="F17947" s="22" t="s">
        <v>48</v>
      </c>
      <c r="G17947" s="1">
        <v>4107.62</v>
      </c>
    </row>
    <row r="17948" spans="2:7">
      <c r="B17948" s="22" t="s">
        <v>314</v>
      </c>
      <c r="C17948" s="22" t="s">
        <v>7</v>
      </c>
      <c r="D17948" s="22" t="s">
        <v>7</v>
      </c>
      <c r="E17948" s="22" t="s">
        <v>34</v>
      </c>
      <c r="F17948" s="22" t="s">
        <v>88</v>
      </c>
      <c r="G17948" s="1">
        <v>49150.79</v>
      </c>
    </row>
    <row r="17949" spans="2:7">
      <c r="B17949" s="22" t="s">
        <v>314</v>
      </c>
      <c r="C17949" s="22" t="s">
        <v>7</v>
      </c>
      <c r="D17949" s="22" t="s">
        <v>7</v>
      </c>
      <c r="E17949" s="22" t="s">
        <v>34</v>
      </c>
      <c r="F17949" s="22" t="s">
        <v>50</v>
      </c>
      <c r="G17949" s="1">
        <v>40284.61</v>
      </c>
    </row>
    <row r="17950" spans="2:7">
      <c r="B17950" s="22" t="s">
        <v>314</v>
      </c>
      <c r="C17950" s="22" t="s">
        <v>7</v>
      </c>
      <c r="D17950" s="22" t="s">
        <v>7</v>
      </c>
      <c r="E17950" s="22" t="s">
        <v>34</v>
      </c>
      <c r="F17950" s="22" t="s">
        <v>55</v>
      </c>
      <c r="G17950" s="1">
        <v>7184.28</v>
      </c>
    </row>
    <row r="17951" spans="2:7">
      <c r="B17951" s="22" t="s">
        <v>314</v>
      </c>
      <c r="C17951" s="22" t="s">
        <v>7</v>
      </c>
      <c r="D17951" s="22" t="s">
        <v>7</v>
      </c>
      <c r="E17951" s="22" t="s">
        <v>34</v>
      </c>
      <c r="F17951" s="22" t="s">
        <v>76</v>
      </c>
      <c r="G17951" s="1">
        <v>10968.68</v>
      </c>
    </row>
    <row r="17952" spans="2:7">
      <c r="B17952" s="22" t="s">
        <v>314</v>
      </c>
      <c r="C17952" s="22" t="s">
        <v>7</v>
      </c>
      <c r="D17952" s="22" t="s">
        <v>7</v>
      </c>
      <c r="E17952" s="22" t="s">
        <v>34</v>
      </c>
      <c r="F17952" s="22" t="s">
        <v>57</v>
      </c>
      <c r="G17952" s="1">
        <v>11181.52</v>
      </c>
    </row>
    <row r="17953" spans="2:7">
      <c r="B17953" s="22" t="s">
        <v>314</v>
      </c>
      <c r="C17953" s="22" t="s">
        <v>7</v>
      </c>
      <c r="D17953" s="22" t="s">
        <v>7</v>
      </c>
      <c r="E17953" s="22" t="s">
        <v>34</v>
      </c>
      <c r="F17953" s="22" t="s">
        <v>58</v>
      </c>
      <c r="G17953" s="1">
        <v>100</v>
      </c>
    </row>
    <row r="17954" spans="2:7">
      <c r="B17954" s="22" t="s">
        <v>314</v>
      </c>
      <c r="C17954" s="22" t="s">
        <v>7</v>
      </c>
      <c r="D17954" s="22" t="s">
        <v>7</v>
      </c>
      <c r="E17954" s="22" t="s">
        <v>59</v>
      </c>
      <c r="F17954" s="22" t="s">
        <v>55</v>
      </c>
      <c r="G17954" s="1">
        <v>8190.78</v>
      </c>
    </row>
    <row r="17955" spans="2:7">
      <c r="B17955" s="22" t="s">
        <v>314</v>
      </c>
      <c r="C17955" s="22" t="s">
        <v>7</v>
      </c>
      <c r="D17955" s="22" t="s">
        <v>7</v>
      </c>
      <c r="E17955" s="22" t="s">
        <v>60</v>
      </c>
      <c r="F17955" s="22" t="s">
        <v>78</v>
      </c>
      <c r="G17955" s="1">
        <v>3567</v>
      </c>
    </row>
    <row r="17956" spans="2:7">
      <c r="B17956" s="22" t="s">
        <v>315</v>
      </c>
      <c r="C17956" s="22" t="s">
        <v>7</v>
      </c>
      <c r="D17956" s="22" t="s">
        <v>5</v>
      </c>
      <c r="E17956" s="22" t="s">
        <v>5</v>
      </c>
      <c r="F17956" s="22" t="s">
        <v>6</v>
      </c>
      <c r="G17956" s="1">
        <v>997990.06</v>
      </c>
    </row>
    <row r="17957" spans="2:7">
      <c r="B17957" s="22" t="s">
        <v>315</v>
      </c>
      <c r="C17957" s="22" t="s">
        <v>7</v>
      </c>
      <c r="D17957" s="22" t="s">
        <v>5</v>
      </c>
      <c r="E17957" s="22" t="s">
        <v>7</v>
      </c>
      <c r="F17957" s="22" t="s">
        <v>6</v>
      </c>
      <c r="G17957" s="1">
        <v>-2348237.23</v>
      </c>
    </row>
    <row r="17958" spans="2:7">
      <c r="B17958" s="22" t="s">
        <v>315</v>
      </c>
      <c r="C17958" s="22" t="s">
        <v>7</v>
      </c>
      <c r="D17958" s="22" t="s">
        <v>5</v>
      </c>
      <c r="E17958" s="22" t="s">
        <v>8</v>
      </c>
      <c r="F17958" s="22" t="s">
        <v>9</v>
      </c>
      <c r="G17958" s="1">
        <v>125666395.92</v>
      </c>
    </row>
    <row r="17959" spans="2:7">
      <c r="B17959" s="22" t="s">
        <v>315</v>
      </c>
      <c r="C17959" s="22" t="s">
        <v>7</v>
      </c>
      <c r="D17959" s="22" t="s">
        <v>5</v>
      </c>
      <c r="E17959" s="22" t="s">
        <v>8</v>
      </c>
      <c r="F17959" s="22" t="s">
        <v>10</v>
      </c>
      <c r="G17959" s="1">
        <v>1855467.45</v>
      </c>
    </row>
    <row r="17960" spans="2:7">
      <c r="B17960" s="22" t="s">
        <v>315</v>
      </c>
      <c r="C17960" s="22" t="s">
        <v>7</v>
      </c>
      <c r="D17960" s="22" t="s">
        <v>5</v>
      </c>
      <c r="E17960" s="22" t="s">
        <v>8</v>
      </c>
      <c r="F17960" s="22" t="s">
        <v>11</v>
      </c>
      <c r="G17960" s="1">
        <v>2967908.27</v>
      </c>
    </row>
    <row r="17961" spans="2:7">
      <c r="B17961" s="22" t="s">
        <v>315</v>
      </c>
      <c r="C17961" s="22" t="s">
        <v>7</v>
      </c>
      <c r="D17961" s="22" t="s">
        <v>5</v>
      </c>
      <c r="E17961" s="22" t="s">
        <v>8</v>
      </c>
      <c r="F17961" s="22" t="s">
        <v>12</v>
      </c>
      <c r="G17961" s="1">
        <v>2482635.92</v>
      </c>
    </row>
    <row r="17962" spans="2:7">
      <c r="B17962" s="22" t="s">
        <v>315</v>
      </c>
      <c r="C17962" s="22" t="s">
        <v>7</v>
      </c>
      <c r="D17962" s="22" t="s">
        <v>5</v>
      </c>
      <c r="E17962" s="22" t="s">
        <v>8</v>
      </c>
      <c r="F17962" s="22" t="s">
        <v>13</v>
      </c>
      <c r="G17962" s="1">
        <v>1619608.04</v>
      </c>
    </row>
    <row r="17963" spans="2:7">
      <c r="B17963" s="22" t="s">
        <v>315</v>
      </c>
      <c r="C17963" s="22" t="s">
        <v>7</v>
      </c>
      <c r="D17963" s="22" t="s">
        <v>5</v>
      </c>
      <c r="E17963" s="22" t="s">
        <v>8</v>
      </c>
      <c r="F17963" s="22" t="s">
        <v>70</v>
      </c>
      <c r="G17963" s="1">
        <v>1188055</v>
      </c>
    </row>
    <row r="17964" spans="2:7">
      <c r="B17964" s="22" t="s">
        <v>315</v>
      </c>
      <c r="C17964" s="22" t="s">
        <v>7</v>
      </c>
      <c r="D17964" s="22" t="s">
        <v>5</v>
      </c>
      <c r="E17964" s="22" t="s">
        <v>14</v>
      </c>
      <c r="F17964" s="22" t="s">
        <v>9</v>
      </c>
      <c r="G17964" s="1">
        <v>38234071.740000002</v>
      </c>
    </row>
    <row r="17965" spans="2:7">
      <c r="B17965" s="22" t="s">
        <v>315</v>
      </c>
      <c r="C17965" s="22" t="s">
        <v>7</v>
      </c>
      <c r="D17965" s="22" t="s">
        <v>5</v>
      </c>
      <c r="E17965" s="22" t="s">
        <v>14</v>
      </c>
      <c r="F17965" s="22" t="s">
        <v>10</v>
      </c>
      <c r="G17965" s="1">
        <v>863808.68</v>
      </c>
    </row>
    <row r="17966" spans="2:7">
      <c r="B17966" s="22" t="s">
        <v>315</v>
      </c>
      <c r="C17966" s="22" t="s">
        <v>7</v>
      </c>
      <c r="D17966" s="22" t="s">
        <v>5</v>
      </c>
      <c r="E17966" s="22" t="s">
        <v>14</v>
      </c>
      <c r="F17966" s="22" t="s">
        <v>11</v>
      </c>
      <c r="G17966" s="1">
        <v>1127751.8799999999</v>
      </c>
    </row>
    <row r="17967" spans="2:7">
      <c r="B17967" s="22" t="s">
        <v>315</v>
      </c>
      <c r="C17967" s="22" t="s">
        <v>7</v>
      </c>
      <c r="D17967" s="22" t="s">
        <v>5</v>
      </c>
      <c r="E17967" s="22" t="s">
        <v>14</v>
      </c>
      <c r="F17967" s="22" t="s">
        <v>12</v>
      </c>
      <c r="G17967" s="1">
        <v>317649.40999999997</v>
      </c>
    </row>
    <row r="17968" spans="2:7">
      <c r="B17968" s="22" t="s">
        <v>315</v>
      </c>
      <c r="C17968" s="22" t="s">
        <v>7</v>
      </c>
      <c r="D17968" s="22" t="s">
        <v>5</v>
      </c>
      <c r="E17968" s="22" t="s">
        <v>14</v>
      </c>
      <c r="F17968" s="22" t="s">
        <v>13</v>
      </c>
      <c r="G17968" s="1">
        <v>333593.33</v>
      </c>
    </row>
    <row r="17969" spans="2:7">
      <c r="B17969" s="22" t="s">
        <v>315</v>
      </c>
      <c r="C17969" s="22" t="s">
        <v>7</v>
      </c>
      <c r="D17969" s="22" t="s">
        <v>5</v>
      </c>
      <c r="E17969" s="22" t="s">
        <v>15</v>
      </c>
      <c r="F17969" s="22" t="s">
        <v>16</v>
      </c>
      <c r="G17969" s="1">
        <v>154441.85</v>
      </c>
    </row>
    <row r="17970" spans="2:7">
      <c r="B17970" s="22" t="s">
        <v>315</v>
      </c>
      <c r="C17970" s="22" t="s">
        <v>7</v>
      </c>
      <c r="D17970" s="22" t="s">
        <v>5</v>
      </c>
      <c r="E17970" s="22" t="s">
        <v>15</v>
      </c>
      <c r="F17970" s="22" t="s">
        <v>71</v>
      </c>
      <c r="G17970" s="1">
        <v>56.56</v>
      </c>
    </row>
    <row r="17971" spans="2:7">
      <c r="B17971" s="22" t="s">
        <v>315</v>
      </c>
      <c r="C17971" s="22" t="s">
        <v>7</v>
      </c>
      <c r="D17971" s="22" t="s">
        <v>5</v>
      </c>
      <c r="E17971" s="22" t="s">
        <v>15</v>
      </c>
      <c r="F17971" s="22" t="s">
        <v>17</v>
      </c>
      <c r="G17971" s="1">
        <v>9998857.2200000007</v>
      </c>
    </row>
    <row r="17972" spans="2:7">
      <c r="B17972" s="22" t="s">
        <v>315</v>
      </c>
      <c r="C17972" s="22" t="s">
        <v>7</v>
      </c>
      <c r="D17972" s="22" t="s">
        <v>5</v>
      </c>
      <c r="E17972" s="22" t="s">
        <v>15</v>
      </c>
      <c r="F17972" s="22" t="s">
        <v>18</v>
      </c>
      <c r="G17972" s="1">
        <v>2999947.4</v>
      </c>
    </row>
    <row r="17973" spans="2:7">
      <c r="B17973" s="22" t="s">
        <v>315</v>
      </c>
      <c r="C17973" s="22" t="s">
        <v>7</v>
      </c>
      <c r="D17973" s="22" t="s">
        <v>5</v>
      </c>
      <c r="E17973" s="22" t="s">
        <v>15</v>
      </c>
      <c r="F17973" s="22" t="s">
        <v>19</v>
      </c>
      <c r="G17973" s="1">
        <v>20457137.359999999</v>
      </c>
    </row>
    <row r="17974" spans="2:7">
      <c r="B17974" s="22" t="s">
        <v>315</v>
      </c>
      <c r="C17974" s="22" t="s">
        <v>7</v>
      </c>
      <c r="D17974" s="22" t="s">
        <v>5</v>
      </c>
      <c r="E17974" s="22" t="s">
        <v>15</v>
      </c>
      <c r="F17974" s="22" t="s">
        <v>20</v>
      </c>
      <c r="G17974" s="1">
        <v>5183239.3499999996</v>
      </c>
    </row>
    <row r="17975" spans="2:7">
      <c r="B17975" s="22" t="s">
        <v>315</v>
      </c>
      <c r="C17975" s="22" t="s">
        <v>7</v>
      </c>
      <c r="D17975" s="22" t="s">
        <v>5</v>
      </c>
      <c r="E17975" s="22" t="s">
        <v>15</v>
      </c>
      <c r="F17975" s="22" t="s">
        <v>21</v>
      </c>
      <c r="G17975" s="1">
        <v>257927.18</v>
      </c>
    </row>
    <row r="17976" spans="2:7">
      <c r="B17976" s="22" t="s">
        <v>315</v>
      </c>
      <c r="C17976" s="22" t="s">
        <v>7</v>
      </c>
      <c r="D17976" s="22" t="s">
        <v>5</v>
      </c>
      <c r="E17976" s="22" t="s">
        <v>15</v>
      </c>
      <c r="F17976" s="22" t="s">
        <v>22</v>
      </c>
      <c r="G17976" s="1">
        <v>42748.53</v>
      </c>
    </row>
    <row r="17977" spans="2:7">
      <c r="B17977" s="22" t="s">
        <v>315</v>
      </c>
      <c r="C17977" s="22" t="s">
        <v>7</v>
      </c>
      <c r="D17977" s="22" t="s">
        <v>5</v>
      </c>
      <c r="E17977" s="22" t="s">
        <v>15</v>
      </c>
      <c r="F17977" s="22" t="s">
        <v>23</v>
      </c>
      <c r="G17977" s="1">
        <v>644988.65</v>
      </c>
    </row>
    <row r="17978" spans="2:7">
      <c r="B17978" s="22" t="s">
        <v>315</v>
      </c>
      <c r="C17978" s="22" t="s">
        <v>7</v>
      </c>
      <c r="D17978" s="22" t="s">
        <v>5</v>
      </c>
      <c r="E17978" s="22" t="s">
        <v>15</v>
      </c>
      <c r="F17978" s="22" t="s">
        <v>24</v>
      </c>
      <c r="G17978" s="1">
        <v>1035630.92</v>
      </c>
    </row>
    <row r="17979" spans="2:7">
      <c r="B17979" s="22" t="s">
        <v>315</v>
      </c>
      <c r="C17979" s="22" t="s">
        <v>7</v>
      </c>
      <c r="D17979" s="22" t="s">
        <v>5</v>
      </c>
      <c r="E17979" s="22" t="s">
        <v>15</v>
      </c>
      <c r="F17979" s="22" t="s">
        <v>25</v>
      </c>
      <c r="G17979" s="1">
        <v>15585572.779999999</v>
      </c>
    </row>
    <row r="17980" spans="2:7">
      <c r="B17980" s="22" t="s">
        <v>315</v>
      </c>
      <c r="C17980" s="22" t="s">
        <v>7</v>
      </c>
      <c r="D17980" s="22" t="s">
        <v>5</v>
      </c>
      <c r="E17980" s="22" t="s">
        <v>15</v>
      </c>
      <c r="F17980" s="22" t="s">
        <v>26</v>
      </c>
      <c r="G17980" s="1">
        <v>9795054.6500000004</v>
      </c>
    </row>
    <row r="17981" spans="2:7">
      <c r="B17981" s="22" t="s">
        <v>315</v>
      </c>
      <c r="C17981" s="22" t="s">
        <v>7</v>
      </c>
      <c r="D17981" s="22" t="s">
        <v>5</v>
      </c>
      <c r="E17981" s="22" t="s">
        <v>28</v>
      </c>
      <c r="F17981" s="22" t="s">
        <v>29</v>
      </c>
      <c r="G17981" s="1">
        <v>3979333.57</v>
      </c>
    </row>
    <row r="17982" spans="2:7">
      <c r="B17982" s="22" t="s">
        <v>315</v>
      </c>
      <c r="C17982" s="22" t="s">
        <v>7</v>
      </c>
      <c r="D17982" s="22" t="s">
        <v>5</v>
      </c>
      <c r="E17982" s="22" t="s">
        <v>28</v>
      </c>
      <c r="F17982" s="22" t="s">
        <v>30</v>
      </c>
      <c r="G17982" s="1">
        <v>541273.98</v>
      </c>
    </row>
    <row r="17983" spans="2:7">
      <c r="B17983" s="22" t="s">
        <v>315</v>
      </c>
      <c r="C17983" s="22" t="s">
        <v>7</v>
      </c>
      <c r="D17983" s="22" t="s">
        <v>5</v>
      </c>
      <c r="E17983" s="22" t="s">
        <v>28</v>
      </c>
      <c r="F17983" s="22" t="s">
        <v>31</v>
      </c>
      <c r="G17983" s="1">
        <v>2399235.2599999998</v>
      </c>
    </row>
    <row r="17984" spans="2:7">
      <c r="B17984" s="22" t="s">
        <v>315</v>
      </c>
      <c r="C17984" s="22" t="s">
        <v>7</v>
      </c>
      <c r="D17984" s="22" t="s">
        <v>5</v>
      </c>
      <c r="E17984" s="22" t="s">
        <v>28</v>
      </c>
      <c r="F17984" s="22" t="s">
        <v>32</v>
      </c>
      <c r="G17984" s="1">
        <v>1125432.8999999999</v>
      </c>
    </row>
    <row r="17985" spans="2:7">
      <c r="B17985" s="22" t="s">
        <v>315</v>
      </c>
      <c r="C17985" s="22" t="s">
        <v>7</v>
      </c>
      <c r="D17985" s="22" t="s">
        <v>5</v>
      </c>
      <c r="E17985" s="22" t="s">
        <v>28</v>
      </c>
      <c r="F17985" s="22" t="s">
        <v>33</v>
      </c>
      <c r="G17985" s="1">
        <v>635910.01</v>
      </c>
    </row>
    <row r="17986" spans="2:7">
      <c r="B17986" s="22" t="s">
        <v>315</v>
      </c>
      <c r="C17986" s="22" t="s">
        <v>7</v>
      </c>
      <c r="D17986" s="22" t="s">
        <v>5</v>
      </c>
      <c r="E17986" s="22" t="s">
        <v>34</v>
      </c>
      <c r="F17986" s="22" t="s">
        <v>35</v>
      </c>
      <c r="G17986" s="1">
        <v>141541.49</v>
      </c>
    </row>
    <row r="17987" spans="2:7">
      <c r="B17987" s="22" t="s">
        <v>315</v>
      </c>
      <c r="C17987" s="22" t="s">
        <v>7</v>
      </c>
      <c r="D17987" s="22" t="s">
        <v>5</v>
      </c>
      <c r="E17987" s="22" t="s">
        <v>34</v>
      </c>
      <c r="F17987" s="22" t="s">
        <v>37</v>
      </c>
      <c r="G17987" s="1">
        <v>1599806.01</v>
      </c>
    </row>
    <row r="17988" spans="2:7">
      <c r="B17988" s="22" t="s">
        <v>315</v>
      </c>
      <c r="C17988" s="22" t="s">
        <v>7</v>
      </c>
      <c r="D17988" s="22" t="s">
        <v>5</v>
      </c>
      <c r="E17988" s="22" t="s">
        <v>34</v>
      </c>
      <c r="F17988" s="22" t="s">
        <v>64</v>
      </c>
      <c r="G17988" s="1">
        <v>4870</v>
      </c>
    </row>
    <row r="17989" spans="2:7">
      <c r="B17989" s="22" t="s">
        <v>315</v>
      </c>
      <c r="C17989" s="22" t="s">
        <v>7</v>
      </c>
      <c r="D17989" s="22" t="s">
        <v>5</v>
      </c>
      <c r="E17989" s="22" t="s">
        <v>34</v>
      </c>
      <c r="F17989" s="22" t="s">
        <v>73</v>
      </c>
      <c r="G17989" s="1">
        <v>494287.5</v>
      </c>
    </row>
    <row r="17990" spans="2:7">
      <c r="B17990" s="22" t="s">
        <v>315</v>
      </c>
      <c r="C17990" s="22" t="s">
        <v>7</v>
      </c>
      <c r="D17990" s="22" t="s">
        <v>5</v>
      </c>
      <c r="E17990" s="22" t="s">
        <v>34</v>
      </c>
      <c r="F17990" s="22" t="s">
        <v>38</v>
      </c>
      <c r="G17990" s="1">
        <v>234544.07</v>
      </c>
    </row>
    <row r="17991" spans="2:7">
      <c r="B17991" s="22" t="s">
        <v>315</v>
      </c>
      <c r="C17991" s="22" t="s">
        <v>7</v>
      </c>
      <c r="D17991" s="22" t="s">
        <v>5</v>
      </c>
      <c r="E17991" s="22" t="s">
        <v>34</v>
      </c>
      <c r="F17991" s="22" t="s">
        <v>39</v>
      </c>
      <c r="G17991" s="1">
        <v>1410430.78</v>
      </c>
    </row>
    <row r="17992" spans="2:7">
      <c r="B17992" s="22" t="s">
        <v>315</v>
      </c>
      <c r="C17992" s="22" t="s">
        <v>7</v>
      </c>
      <c r="D17992" s="22" t="s">
        <v>5</v>
      </c>
      <c r="E17992" s="22" t="s">
        <v>34</v>
      </c>
      <c r="F17992" s="22" t="s">
        <v>40</v>
      </c>
      <c r="G17992" s="1">
        <v>236476.07</v>
      </c>
    </row>
    <row r="17993" spans="2:7">
      <c r="B17993" s="22" t="s">
        <v>315</v>
      </c>
      <c r="C17993" s="22" t="s">
        <v>7</v>
      </c>
      <c r="D17993" s="22" t="s">
        <v>5</v>
      </c>
      <c r="E17993" s="22" t="s">
        <v>34</v>
      </c>
      <c r="F17993" s="22" t="s">
        <v>41</v>
      </c>
      <c r="G17993" s="1">
        <v>96931.46</v>
      </c>
    </row>
    <row r="17994" spans="2:7">
      <c r="B17994" s="22" t="s">
        <v>315</v>
      </c>
      <c r="C17994" s="22" t="s">
        <v>7</v>
      </c>
      <c r="D17994" s="22" t="s">
        <v>5</v>
      </c>
      <c r="E17994" s="22" t="s">
        <v>34</v>
      </c>
      <c r="F17994" s="22" t="s">
        <v>65</v>
      </c>
      <c r="G17994" s="1">
        <v>62.5</v>
      </c>
    </row>
    <row r="17995" spans="2:7">
      <c r="B17995" s="22" t="s">
        <v>315</v>
      </c>
      <c r="C17995" s="22" t="s">
        <v>7</v>
      </c>
      <c r="D17995" s="22" t="s">
        <v>5</v>
      </c>
      <c r="E17995" s="22" t="s">
        <v>34</v>
      </c>
      <c r="F17995" s="22" t="s">
        <v>42</v>
      </c>
      <c r="G17995" s="1">
        <v>437004.51</v>
      </c>
    </row>
    <row r="17996" spans="2:7">
      <c r="B17996" s="22" t="s">
        <v>315</v>
      </c>
      <c r="C17996" s="22" t="s">
        <v>7</v>
      </c>
      <c r="D17996" s="22" t="s">
        <v>5</v>
      </c>
      <c r="E17996" s="22" t="s">
        <v>34</v>
      </c>
      <c r="F17996" s="22" t="s">
        <v>44</v>
      </c>
      <c r="G17996" s="1">
        <v>28946.78</v>
      </c>
    </row>
    <row r="17997" spans="2:7">
      <c r="B17997" s="22" t="s">
        <v>315</v>
      </c>
      <c r="C17997" s="22" t="s">
        <v>7</v>
      </c>
      <c r="D17997" s="22" t="s">
        <v>5</v>
      </c>
      <c r="E17997" s="22" t="s">
        <v>34</v>
      </c>
      <c r="F17997" s="22" t="s">
        <v>45</v>
      </c>
      <c r="G17997" s="1">
        <v>423890.74</v>
      </c>
    </row>
    <row r="17998" spans="2:7">
      <c r="B17998" s="22" t="s">
        <v>315</v>
      </c>
      <c r="C17998" s="22" t="s">
        <v>7</v>
      </c>
      <c r="D17998" s="22" t="s">
        <v>5</v>
      </c>
      <c r="E17998" s="22" t="s">
        <v>34</v>
      </c>
      <c r="F17998" s="22" t="s">
        <v>46</v>
      </c>
      <c r="G17998" s="1">
        <v>264308.65000000002</v>
      </c>
    </row>
    <row r="17999" spans="2:7">
      <c r="B17999" s="22" t="s">
        <v>315</v>
      </c>
      <c r="C17999" s="22" t="s">
        <v>7</v>
      </c>
      <c r="D17999" s="22" t="s">
        <v>5</v>
      </c>
      <c r="E17999" s="22" t="s">
        <v>34</v>
      </c>
      <c r="F17999" s="22" t="s">
        <v>47</v>
      </c>
      <c r="G17999" s="1">
        <v>960870.79</v>
      </c>
    </row>
    <row r="18000" spans="2:7">
      <c r="B18000" s="22" t="s">
        <v>315</v>
      </c>
      <c r="C18000" s="22" t="s">
        <v>7</v>
      </c>
      <c r="D18000" s="22" t="s">
        <v>5</v>
      </c>
      <c r="E18000" s="22" t="s">
        <v>34</v>
      </c>
      <c r="F18000" s="22" t="s">
        <v>48</v>
      </c>
      <c r="G18000" s="1">
        <v>37831.300000000003</v>
      </c>
    </row>
    <row r="18001" spans="2:7">
      <c r="B18001" s="22" t="s">
        <v>315</v>
      </c>
      <c r="C18001" s="22" t="s">
        <v>7</v>
      </c>
      <c r="D18001" s="22" t="s">
        <v>5</v>
      </c>
      <c r="E18001" s="22" t="s">
        <v>34</v>
      </c>
      <c r="F18001" s="22" t="s">
        <v>74</v>
      </c>
      <c r="G18001" s="1">
        <v>23563.07</v>
      </c>
    </row>
    <row r="18002" spans="2:7">
      <c r="B18002" s="22" t="s">
        <v>315</v>
      </c>
      <c r="C18002" s="22" t="s">
        <v>7</v>
      </c>
      <c r="D18002" s="22" t="s">
        <v>5</v>
      </c>
      <c r="E18002" s="22" t="s">
        <v>34</v>
      </c>
      <c r="F18002" s="22" t="s">
        <v>75</v>
      </c>
      <c r="G18002" s="1">
        <v>286249.15999999997</v>
      </c>
    </row>
    <row r="18003" spans="2:7">
      <c r="B18003" s="22" t="s">
        <v>315</v>
      </c>
      <c r="C18003" s="22" t="s">
        <v>7</v>
      </c>
      <c r="D18003" s="22" t="s">
        <v>5</v>
      </c>
      <c r="E18003" s="22" t="s">
        <v>34</v>
      </c>
      <c r="F18003" s="22" t="s">
        <v>66</v>
      </c>
      <c r="G18003" s="1">
        <v>368714.39</v>
      </c>
    </row>
    <row r="18004" spans="2:7">
      <c r="B18004" s="22" t="s">
        <v>315</v>
      </c>
      <c r="C18004" s="22" t="s">
        <v>7</v>
      </c>
      <c r="D18004" s="22" t="s">
        <v>5</v>
      </c>
      <c r="E18004" s="22" t="s">
        <v>34</v>
      </c>
      <c r="F18004" s="22" t="s">
        <v>84</v>
      </c>
      <c r="G18004" s="1">
        <v>1235.26</v>
      </c>
    </row>
    <row r="18005" spans="2:7">
      <c r="B18005" s="22" t="s">
        <v>315</v>
      </c>
      <c r="C18005" s="22" t="s">
        <v>7</v>
      </c>
      <c r="D18005" s="22" t="s">
        <v>5</v>
      </c>
      <c r="E18005" s="22" t="s">
        <v>34</v>
      </c>
      <c r="F18005" s="22" t="s">
        <v>85</v>
      </c>
      <c r="G18005" s="1">
        <v>8832325.2100000009</v>
      </c>
    </row>
    <row r="18006" spans="2:7">
      <c r="B18006" s="22" t="s">
        <v>315</v>
      </c>
      <c r="C18006" s="22" t="s">
        <v>7</v>
      </c>
      <c r="D18006" s="22" t="s">
        <v>5</v>
      </c>
      <c r="E18006" s="22" t="s">
        <v>34</v>
      </c>
      <c r="F18006" s="22" t="s">
        <v>49</v>
      </c>
      <c r="G18006" s="1">
        <v>2027252</v>
      </c>
    </row>
    <row r="18007" spans="2:7">
      <c r="B18007" s="22" t="s">
        <v>315</v>
      </c>
      <c r="C18007" s="22" t="s">
        <v>7</v>
      </c>
      <c r="D18007" s="22" t="s">
        <v>5</v>
      </c>
      <c r="E18007" s="22" t="s">
        <v>34</v>
      </c>
      <c r="F18007" s="22" t="s">
        <v>50</v>
      </c>
      <c r="G18007" s="1">
        <v>2157974.0499999998</v>
      </c>
    </row>
    <row r="18008" spans="2:7">
      <c r="B18008" s="22" t="s">
        <v>315</v>
      </c>
      <c r="C18008" s="22" t="s">
        <v>7</v>
      </c>
      <c r="D18008" s="22" t="s">
        <v>5</v>
      </c>
      <c r="E18008" s="22" t="s">
        <v>34</v>
      </c>
      <c r="F18008" s="22" t="s">
        <v>51</v>
      </c>
      <c r="G18008" s="1">
        <v>6717</v>
      </c>
    </row>
    <row r="18009" spans="2:7">
      <c r="B18009" s="22" t="s">
        <v>315</v>
      </c>
      <c r="C18009" s="22" t="s">
        <v>7</v>
      </c>
      <c r="D18009" s="22" t="s">
        <v>5</v>
      </c>
      <c r="E18009" s="22" t="s">
        <v>34</v>
      </c>
      <c r="F18009" s="22" t="s">
        <v>52</v>
      </c>
      <c r="G18009" s="1">
        <v>223759.57</v>
      </c>
    </row>
    <row r="18010" spans="2:7">
      <c r="B18010" s="22" t="s">
        <v>315</v>
      </c>
      <c r="C18010" s="22" t="s">
        <v>7</v>
      </c>
      <c r="D18010" s="22" t="s">
        <v>5</v>
      </c>
      <c r="E18010" s="22" t="s">
        <v>34</v>
      </c>
      <c r="F18010" s="22" t="s">
        <v>53</v>
      </c>
      <c r="G18010" s="1">
        <v>2665258.2999999998</v>
      </c>
    </row>
    <row r="18011" spans="2:7">
      <c r="B18011" s="22" t="s">
        <v>315</v>
      </c>
      <c r="C18011" s="22" t="s">
        <v>7</v>
      </c>
      <c r="D18011" s="22" t="s">
        <v>5</v>
      </c>
      <c r="E18011" s="22" t="s">
        <v>34</v>
      </c>
      <c r="F18011" s="22" t="s">
        <v>54</v>
      </c>
      <c r="G18011" s="1">
        <v>2715723.73</v>
      </c>
    </row>
    <row r="18012" spans="2:7">
      <c r="B18012" s="22" t="s">
        <v>315</v>
      </c>
      <c r="C18012" s="22" t="s">
        <v>7</v>
      </c>
      <c r="D18012" s="22" t="s">
        <v>5</v>
      </c>
      <c r="E18012" s="22" t="s">
        <v>34</v>
      </c>
      <c r="F18012" s="22" t="s">
        <v>55</v>
      </c>
      <c r="G18012" s="1">
        <v>453324.75</v>
      </c>
    </row>
    <row r="18013" spans="2:7">
      <c r="B18013" s="22" t="s">
        <v>315</v>
      </c>
      <c r="C18013" s="22" t="s">
        <v>7</v>
      </c>
      <c r="D18013" s="22" t="s">
        <v>5</v>
      </c>
      <c r="E18013" s="22" t="s">
        <v>34</v>
      </c>
      <c r="F18013" s="22" t="s">
        <v>56</v>
      </c>
      <c r="G18013" s="1">
        <v>601.20000000000005</v>
      </c>
    </row>
    <row r="18014" spans="2:7">
      <c r="B18014" s="22" t="s">
        <v>315</v>
      </c>
      <c r="C18014" s="22" t="s">
        <v>7</v>
      </c>
      <c r="D18014" s="22" t="s">
        <v>5</v>
      </c>
      <c r="E18014" s="22" t="s">
        <v>34</v>
      </c>
      <c r="F18014" s="22" t="s">
        <v>76</v>
      </c>
      <c r="G18014" s="1">
        <v>770236.16</v>
      </c>
    </row>
    <row r="18015" spans="2:7">
      <c r="B18015" s="22" t="s">
        <v>315</v>
      </c>
      <c r="C18015" s="22" t="s">
        <v>7</v>
      </c>
      <c r="D18015" s="22" t="s">
        <v>5</v>
      </c>
      <c r="E18015" s="22" t="s">
        <v>34</v>
      </c>
      <c r="F18015" s="22" t="s">
        <v>57</v>
      </c>
      <c r="G18015" s="1">
        <v>2057903.71</v>
      </c>
    </row>
    <row r="18016" spans="2:7">
      <c r="B18016" s="22" t="s">
        <v>315</v>
      </c>
      <c r="C18016" s="22" t="s">
        <v>7</v>
      </c>
      <c r="D18016" s="22" t="s">
        <v>5</v>
      </c>
      <c r="E18016" s="22" t="s">
        <v>34</v>
      </c>
      <c r="F18016" s="22" t="s">
        <v>91</v>
      </c>
      <c r="G18016" s="1">
        <v>65.88</v>
      </c>
    </row>
    <row r="18017" spans="2:7">
      <c r="B18017" s="22" t="s">
        <v>315</v>
      </c>
      <c r="C18017" s="22" t="s">
        <v>7</v>
      </c>
      <c r="D18017" s="22" t="s">
        <v>5</v>
      </c>
      <c r="E18017" s="22" t="s">
        <v>34</v>
      </c>
      <c r="F18017" s="22" t="s">
        <v>58</v>
      </c>
      <c r="G18017" s="1">
        <v>161426.66</v>
      </c>
    </row>
    <row r="18018" spans="2:7">
      <c r="B18018" s="22" t="s">
        <v>315</v>
      </c>
      <c r="C18018" s="22" t="s">
        <v>7</v>
      </c>
      <c r="D18018" s="22" t="s">
        <v>5</v>
      </c>
      <c r="E18018" s="22" t="s">
        <v>34</v>
      </c>
      <c r="F18018" s="22" t="s">
        <v>126</v>
      </c>
      <c r="G18018" s="1">
        <v>31598.98</v>
      </c>
    </row>
    <row r="18019" spans="2:7">
      <c r="B18019" s="22" t="s">
        <v>315</v>
      </c>
      <c r="C18019" s="22" t="s">
        <v>7</v>
      </c>
      <c r="D18019" s="22" t="s">
        <v>5</v>
      </c>
      <c r="E18019" s="22" t="s">
        <v>59</v>
      </c>
      <c r="F18019" s="22" t="s">
        <v>55</v>
      </c>
      <c r="G18019" s="1">
        <v>221174.31</v>
      </c>
    </row>
    <row r="18020" spans="2:7">
      <c r="B18020" s="22" t="s">
        <v>315</v>
      </c>
      <c r="C18020" s="22" t="s">
        <v>7</v>
      </c>
      <c r="D18020" s="22" t="s">
        <v>5</v>
      </c>
      <c r="E18020" s="22" t="s">
        <v>60</v>
      </c>
      <c r="F18020" s="22" t="s">
        <v>78</v>
      </c>
      <c r="G18020" s="1">
        <v>22724.99</v>
      </c>
    </row>
    <row r="18021" spans="2:7">
      <c r="B18021" s="22" t="s">
        <v>315</v>
      </c>
      <c r="C18021" s="22" t="s">
        <v>7</v>
      </c>
      <c r="D18021" s="22" t="s">
        <v>5</v>
      </c>
      <c r="E18021" s="22" t="s">
        <v>60</v>
      </c>
      <c r="F18021" s="22" t="s">
        <v>79</v>
      </c>
      <c r="G18021" s="1">
        <v>322086.96999999997</v>
      </c>
    </row>
    <row r="18022" spans="2:7">
      <c r="B18022" s="22" t="s">
        <v>315</v>
      </c>
      <c r="C18022" s="22" t="s">
        <v>7</v>
      </c>
      <c r="D18022" s="22" t="s">
        <v>5</v>
      </c>
      <c r="E18022" s="22" t="s">
        <v>60</v>
      </c>
      <c r="F18022" s="22" t="s">
        <v>61</v>
      </c>
      <c r="G18022" s="1">
        <v>16891.2</v>
      </c>
    </row>
    <row r="18023" spans="2:7">
      <c r="B18023" s="22" t="s">
        <v>315</v>
      </c>
      <c r="C18023" s="22" t="s">
        <v>7</v>
      </c>
      <c r="D18023" s="22" t="s">
        <v>5</v>
      </c>
      <c r="E18023" s="22" t="s">
        <v>60</v>
      </c>
      <c r="F18023" s="22" t="s">
        <v>80</v>
      </c>
      <c r="G18023" s="1">
        <v>46423.58</v>
      </c>
    </row>
    <row r="18024" spans="2:7">
      <c r="B18024" s="22" t="s">
        <v>315</v>
      </c>
      <c r="C18024" s="22" t="s">
        <v>7</v>
      </c>
      <c r="D18024" s="22" t="s">
        <v>5</v>
      </c>
      <c r="E18024" s="22" t="s">
        <v>60</v>
      </c>
      <c r="F18024" s="22" t="s">
        <v>62</v>
      </c>
      <c r="G18024" s="1">
        <v>233826.68</v>
      </c>
    </row>
    <row r="18025" spans="2:7">
      <c r="B18025" s="22" t="s">
        <v>315</v>
      </c>
      <c r="C18025" s="22" t="s">
        <v>7</v>
      </c>
      <c r="D18025" s="22" t="s">
        <v>7</v>
      </c>
      <c r="E18025" s="22" t="s">
        <v>5</v>
      </c>
      <c r="F18025" s="22" t="s">
        <v>6</v>
      </c>
      <c r="G18025" s="1">
        <v>1350247.17</v>
      </c>
    </row>
    <row r="18026" spans="2:7">
      <c r="B18026" s="22" t="s">
        <v>315</v>
      </c>
      <c r="C18026" s="22" t="s">
        <v>7</v>
      </c>
      <c r="D18026" s="22" t="s">
        <v>7</v>
      </c>
      <c r="E18026" s="22" t="s">
        <v>8</v>
      </c>
      <c r="F18026" s="22" t="s">
        <v>9</v>
      </c>
      <c r="G18026" s="1">
        <v>1832021.05</v>
      </c>
    </row>
    <row r="18027" spans="2:7">
      <c r="B18027" s="22" t="s">
        <v>315</v>
      </c>
      <c r="C18027" s="22" t="s">
        <v>7</v>
      </c>
      <c r="D18027" s="22" t="s">
        <v>7</v>
      </c>
      <c r="E18027" s="22" t="s">
        <v>8</v>
      </c>
      <c r="F18027" s="22" t="s">
        <v>10</v>
      </c>
      <c r="G18027" s="1">
        <v>1094187.4099999999</v>
      </c>
    </row>
    <row r="18028" spans="2:7">
      <c r="B18028" s="22" t="s">
        <v>315</v>
      </c>
      <c r="C18028" s="22" t="s">
        <v>7</v>
      </c>
      <c r="D18028" s="22" t="s">
        <v>7</v>
      </c>
      <c r="E18028" s="22" t="s">
        <v>8</v>
      </c>
      <c r="F18028" s="22" t="s">
        <v>11</v>
      </c>
      <c r="G18028" s="1">
        <v>505529.17</v>
      </c>
    </row>
    <row r="18029" spans="2:7">
      <c r="B18029" s="22" t="s">
        <v>315</v>
      </c>
      <c r="C18029" s="22" t="s">
        <v>7</v>
      </c>
      <c r="D18029" s="22" t="s">
        <v>7</v>
      </c>
      <c r="E18029" s="22" t="s">
        <v>8</v>
      </c>
      <c r="F18029" s="22" t="s">
        <v>12</v>
      </c>
      <c r="G18029" s="1">
        <v>18119876.68</v>
      </c>
    </row>
    <row r="18030" spans="2:7">
      <c r="B18030" s="22" t="s">
        <v>315</v>
      </c>
      <c r="C18030" s="22" t="s">
        <v>7</v>
      </c>
      <c r="D18030" s="22" t="s">
        <v>7</v>
      </c>
      <c r="E18030" s="22" t="s">
        <v>8</v>
      </c>
      <c r="F18030" s="22" t="s">
        <v>13</v>
      </c>
      <c r="G18030" s="1">
        <v>150015.44</v>
      </c>
    </row>
    <row r="18031" spans="2:7">
      <c r="B18031" s="22" t="s">
        <v>315</v>
      </c>
      <c r="C18031" s="22" t="s">
        <v>7</v>
      </c>
      <c r="D18031" s="22" t="s">
        <v>7</v>
      </c>
      <c r="E18031" s="22" t="s">
        <v>14</v>
      </c>
      <c r="F18031" s="22" t="s">
        <v>9</v>
      </c>
      <c r="G18031" s="1">
        <v>5355305.1399999997</v>
      </c>
    </row>
    <row r="18032" spans="2:7">
      <c r="B18032" s="22" t="s">
        <v>315</v>
      </c>
      <c r="C18032" s="22" t="s">
        <v>7</v>
      </c>
      <c r="D18032" s="22" t="s">
        <v>7</v>
      </c>
      <c r="E18032" s="22" t="s">
        <v>14</v>
      </c>
      <c r="F18032" s="22" t="s">
        <v>10</v>
      </c>
      <c r="G18032" s="1">
        <v>157892.14000000001</v>
      </c>
    </row>
    <row r="18033" spans="2:7">
      <c r="B18033" s="22" t="s">
        <v>315</v>
      </c>
      <c r="C18033" s="22" t="s">
        <v>7</v>
      </c>
      <c r="D18033" s="22" t="s">
        <v>7</v>
      </c>
      <c r="E18033" s="22" t="s">
        <v>14</v>
      </c>
      <c r="F18033" s="22" t="s">
        <v>11</v>
      </c>
      <c r="G18033" s="1">
        <v>167728.71</v>
      </c>
    </row>
    <row r="18034" spans="2:7">
      <c r="B18034" s="22" t="s">
        <v>315</v>
      </c>
      <c r="C18034" s="22" t="s">
        <v>7</v>
      </c>
      <c r="D18034" s="22" t="s">
        <v>7</v>
      </c>
      <c r="E18034" s="22" t="s">
        <v>14</v>
      </c>
      <c r="F18034" s="22" t="s">
        <v>12</v>
      </c>
      <c r="G18034" s="1">
        <v>1476734.17</v>
      </c>
    </row>
    <row r="18035" spans="2:7">
      <c r="B18035" s="22" t="s">
        <v>315</v>
      </c>
      <c r="C18035" s="22" t="s">
        <v>7</v>
      </c>
      <c r="D18035" s="22" t="s">
        <v>7</v>
      </c>
      <c r="E18035" s="22" t="s">
        <v>14</v>
      </c>
      <c r="F18035" s="22" t="s">
        <v>13</v>
      </c>
      <c r="G18035" s="1">
        <v>18160.95</v>
      </c>
    </row>
    <row r="18036" spans="2:7">
      <c r="B18036" s="22" t="s">
        <v>315</v>
      </c>
      <c r="C18036" s="22" t="s">
        <v>7</v>
      </c>
      <c r="D18036" s="22" t="s">
        <v>7</v>
      </c>
      <c r="E18036" s="22" t="s">
        <v>15</v>
      </c>
      <c r="F18036" s="22" t="s">
        <v>16</v>
      </c>
      <c r="G18036" s="1">
        <v>1560.11</v>
      </c>
    </row>
    <row r="18037" spans="2:7">
      <c r="B18037" s="22" t="s">
        <v>315</v>
      </c>
      <c r="C18037" s="22" t="s">
        <v>7</v>
      </c>
      <c r="D18037" s="22" t="s">
        <v>7</v>
      </c>
      <c r="E18037" s="22" t="s">
        <v>15</v>
      </c>
      <c r="F18037" s="22" t="s">
        <v>71</v>
      </c>
      <c r="G18037" s="1">
        <v>0.15</v>
      </c>
    </row>
    <row r="18038" spans="2:7">
      <c r="B18038" s="22" t="s">
        <v>315</v>
      </c>
      <c r="C18038" s="22" t="s">
        <v>7</v>
      </c>
      <c r="D18038" s="22" t="s">
        <v>7</v>
      </c>
      <c r="E18038" s="22" t="s">
        <v>15</v>
      </c>
      <c r="F18038" s="22" t="s">
        <v>17</v>
      </c>
      <c r="G18038" s="1">
        <v>1644449.16</v>
      </c>
    </row>
    <row r="18039" spans="2:7">
      <c r="B18039" s="22" t="s">
        <v>315</v>
      </c>
      <c r="C18039" s="22" t="s">
        <v>7</v>
      </c>
      <c r="D18039" s="22" t="s">
        <v>7</v>
      </c>
      <c r="E18039" s="22" t="s">
        <v>15</v>
      </c>
      <c r="F18039" s="22" t="s">
        <v>18</v>
      </c>
      <c r="G18039" s="1">
        <v>533092.41</v>
      </c>
    </row>
    <row r="18040" spans="2:7">
      <c r="B18040" s="22" t="s">
        <v>315</v>
      </c>
      <c r="C18040" s="22" t="s">
        <v>7</v>
      </c>
      <c r="D18040" s="22" t="s">
        <v>7</v>
      </c>
      <c r="E18040" s="22" t="s">
        <v>15</v>
      </c>
      <c r="F18040" s="22" t="s">
        <v>19</v>
      </c>
      <c r="G18040" s="1">
        <v>3292371.69</v>
      </c>
    </row>
    <row r="18041" spans="2:7">
      <c r="B18041" s="22" t="s">
        <v>315</v>
      </c>
      <c r="C18041" s="22" t="s">
        <v>7</v>
      </c>
      <c r="D18041" s="22" t="s">
        <v>7</v>
      </c>
      <c r="E18041" s="22" t="s">
        <v>15</v>
      </c>
      <c r="F18041" s="22" t="s">
        <v>20</v>
      </c>
      <c r="G18041" s="1">
        <v>720358.6</v>
      </c>
    </row>
    <row r="18042" spans="2:7">
      <c r="B18042" s="22" t="s">
        <v>315</v>
      </c>
      <c r="C18042" s="22" t="s">
        <v>7</v>
      </c>
      <c r="D18042" s="22" t="s">
        <v>7</v>
      </c>
      <c r="E18042" s="22" t="s">
        <v>15</v>
      </c>
      <c r="F18042" s="22" t="s">
        <v>21</v>
      </c>
      <c r="G18042" s="1">
        <v>32388.15</v>
      </c>
    </row>
    <row r="18043" spans="2:7">
      <c r="B18043" s="22" t="s">
        <v>315</v>
      </c>
      <c r="C18043" s="22" t="s">
        <v>7</v>
      </c>
      <c r="D18043" s="22" t="s">
        <v>7</v>
      </c>
      <c r="E18043" s="22" t="s">
        <v>15</v>
      </c>
      <c r="F18043" s="22" t="s">
        <v>22</v>
      </c>
      <c r="G18043" s="1">
        <v>5329.74</v>
      </c>
    </row>
    <row r="18044" spans="2:7">
      <c r="B18044" s="22" t="s">
        <v>315</v>
      </c>
      <c r="C18044" s="22" t="s">
        <v>7</v>
      </c>
      <c r="D18044" s="22" t="s">
        <v>7</v>
      </c>
      <c r="E18044" s="22" t="s">
        <v>15</v>
      </c>
      <c r="F18044" s="22" t="s">
        <v>23</v>
      </c>
      <c r="G18044" s="1">
        <v>58281.47</v>
      </c>
    </row>
    <row r="18045" spans="2:7">
      <c r="B18045" s="22" t="s">
        <v>315</v>
      </c>
      <c r="C18045" s="22" t="s">
        <v>7</v>
      </c>
      <c r="D18045" s="22" t="s">
        <v>7</v>
      </c>
      <c r="E18045" s="22" t="s">
        <v>15</v>
      </c>
      <c r="F18045" s="22" t="s">
        <v>24</v>
      </c>
      <c r="G18045" s="1">
        <v>195954.8</v>
      </c>
    </row>
    <row r="18046" spans="2:7">
      <c r="B18046" s="22" t="s">
        <v>315</v>
      </c>
      <c r="C18046" s="22" t="s">
        <v>7</v>
      </c>
      <c r="D18046" s="22" t="s">
        <v>7</v>
      </c>
      <c r="E18046" s="22" t="s">
        <v>15</v>
      </c>
      <c r="F18046" s="22" t="s">
        <v>25</v>
      </c>
      <c r="G18046" s="1">
        <v>295908.62</v>
      </c>
    </row>
    <row r="18047" spans="2:7">
      <c r="B18047" s="22" t="s">
        <v>315</v>
      </c>
      <c r="C18047" s="22" t="s">
        <v>7</v>
      </c>
      <c r="D18047" s="22" t="s">
        <v>7</v>
      </c>
      <c r="E18047" s="22" t="s">
        <v>15</v>
      </c>
      <c r="F18047" s="22" t="s">
        <v>26</v>
      </c>
      <c r="G18047" s="1">
        <v>1638025.27</v>
      </c>
    </row>
    <row r="18048" spans="2:7">
      <c r="B18048" s="22" t="s">
        <v>315</v>
      </c>
      <c r="C18048" s="22" t="s">
        <v>7</v>
      </c>
      <c r="D18048" s="22" t="s">
        <v>7</v>
      </c>
      <c r="E18048" s="22" t="s">
        <v>28</v>
      </c>
      <c r="F18048" s="22" t="s">
        <v>29</v>
      </c>
      <c r="G18048" s="1">
        <v>785656.19</v>
      </c>
    </row>
    <row r="18049" spans="2:7">
      <c r="B18049" s="22" t="s">
        <v>315</v>
      </c>
      <c r="C18049" s="22" t="s">
        <v>7</v>
      </c>
      <c r="D18049" s="22" t="s">
        <v>7</v>
      </c>
      <c r="E18049" s="22" t="s">
        <v>28</v>
      </c>
      <c r="F18049" s="22" t="s">
        <v>32</v>
      </c>
      <c r="G18049" s="1">
        <v>31620.2</v>
      </c>
    </row>
    <row r="18050" spans="2:7">
      <c r="B18050" s="22" t="s">
        <v>315</v>
      </c>
      <c r="C18050" s="22" t="s">
        <v>7</v>
      </c>
      <c r="D18050" s="22" t="s">
        <v>7</v>
      </c>
      <c r="E18050" s="22" t="s">
        <v>28</v>
      </c>
      <c r="F18050" s="22" t="s">
        <v>33</v>
      </c>
      <c r="G18050" s="1">
        <v>46771.37</v>
      </c>
    </row>
    <row r="18051" spans="2:7">
      <c r="B18051" s="22" t="s">
        <v>315</v>
      </c>
      <c r="C18051" s="22" t="s">
        <v>7</v>
      </c>
      <c r="D18051" s="22" t="s">
        <v>7</v>
      </c>
      <c r="E18051" s="22" t="s">
        <v>34</v>
      </c>
      <c r="F18051" s="22" t="s">
        <v>35</v>
      </c>
      <c r="G18051" s="1">
        <v>399</v>
      </c>
    </row>
    <row r="18052" spans="2:7">
      <c r="B18052" s="22" t="s">
        <v>315</v>
      </c>
      <c r="C18052" s="22" t="s">
        <v>7</v>
      </c>
      <c r="D18052" s="22" t="s">
        <v>7</v>
      </c>
      <c r="E18052" s="22" t="s">
        <v>34</v>
      </c>
      <c r="F18052" s="22" t="s">
        <v>36</v>
      </c>
      <c r="G18052" s="1">
        <v>208260.94</v>
      </c>
    </row>
    <row r="18053" spans="2:7">
      <c r="B18053" s="22" t="s">
        <v>315</v>
      </c>
      <c r="C18053" s="22" t="s">
        <v>7</v>
      </c>
      <c r="D18053" s="22" t="s">
        <v>7</v>
      </c>
      <c r="E18053" s="22" t="s">
        <v>34</v>
      </c>
      <c r="F18053" s="22" t="s">
        <v>37</v>
      </c>
      <c r="G18053" s="1">
        <v>466144.1</v>
      </c>
    </row>
    <row r="18054" spans="2:7">
      <c r="B18054" s="22" t="s">
        <v>315</v>
      </c>
      <c r="C18054" s="22" t="s">
        <v>7</v>
      </c>
      <c r="D18054" s="22" t="s">
        <v>7</v>
      </c>
      <c r="E18054" s="22" t="s">
        <v>34</v>
      </c>
      <c r="F18054" s="22" t="s">
        <v>73</v>
      </c>
      <c r="G18054" s="1">
        <v>239472.06</v>
      </c>
    </row>
    <row r="18055" spans="2:7">
      <c r="B18055" s="22" t="s">
        <v>315</v>
      </c>
      <c r="C18055" s="22" t="s">
        <v>7</v>
      </c>
      <c r="D18055" s="22" t="s">
        <v>7</v>
      </c>
      <c r="E18055" s="22" t="s">
        <v>34</v>
      </c>
      <c r="F18055" s="22" t="s">
        <v>38</v>
      </c>
      <c r="G18055" s="1">
        <v>4534.1000000000004</v>
      </c>
    </row>
    <row r="18056" spans="2:7">
      <c r="B18056" s="22" t="s">
        <v>315</v>
      </c>
      <c r="C18056" s="22" t="s">
        <v>7</v>
      </c>
      <c r="D18056" s="22" t="s">
        <v>7</v>
      </c>
      <c r="E18056" s="22" t="s">
        <v>34</v>
      </c>
      <c r="F18056" s="22" t="s">
        <v>39</v>
      </c>
      <c r="G18056" s="1">
        <v>775480.92</v>
      </c>
    </row>
    <row r="18057" spans="2:7">
      <c r="B18057" s="22" t="s">
        <v>315</v>
      </c>
      <c r="C18057" s="22" t="s">
        <v>7</v>
      </c>
      <c r="D18057" s="22" t="s">
        <v>7</v>
      </c>
      <c r="E18057" s="22" t="s">
        <v>34</v>
      </c>
      <c r="F18057" s="22" t="s">
        <v>42</v>
      </c>
      <c r="G18057" s="1">
        <v>51498.86</v>
      </c>
    </row>
    <row r="18058" spans="2:7">
      <c r="B18058" s="22" t="s">
        <v>315</v>
      </c>
      <c r="C18058" s="22" t="s">
        <v>7</v>
      </c>
      <c r="D18058" s="22" t="s">
        <v>7</v>
      </c>
      <c r="E18058" s="22" t="s">
        <v>34</v>
      </c>
      <c r="F18058" s="22" t="s">
        <v>46</v>
      </c>
      <c r="G18058" s="1">
        <v>235.27</v>
      </c>
    </row>
    <row r="18059" spans="2:7">
      <c r="B18059" s="22" t="s">
        <v>315</v>
      </c>
      <c r="C18059" s="22" t="s">
        <v>7</v>
      </c>
      <c r="D18059" s="22" t="s">
        <v>7</v>
      </c>
      <c r="E18059" s="22" t="s">
        <v>34</v>
      </c>
      <c r="F18059" s="22" t="s">
        <v>47</v>
      </c>
      <c r="G18059" s="1">
        <v>451905.49</v>
      </c>
    </row>
    <row r="18060" spans="2:7">
      <c r="B18060" s="22" t="s">
        <v>315</v>
      </c>
      <c r="C18060" s="22" t="s">
        <v>7</v>
      </c>
      <c r="D18060" s="22" t="s">
        <v>7</v>
      </c>
      <c r="E18060" s="22" t="s">
        <v>34</v>
      </c>
      <c r="F18060" s="22" t="s">
        <v>48</v>
      </c>
      <c r="G18060" s="1">
        <v>171985.53</v>
      </c>
    </row>
    <row r="18061" spans="2:7">
      <c r="B18061" s="22" t="s">
        <v>315</v>
      </c>
      <c r="C18061" s="22" t="s">
        <v>7</v>
      </c>
      <c r="D18061" s="22" t="s">
        <v>7</v>
      </c>
      <c r="E18061" s="22" t="s">
        <v>34</v>
      </c>
      <c r="F18061" s="22" t="s">
        <v>75</v>
      </c>
      <c r="G18061" s="1">
        <v>54587.44</v>
      </c>
    </row>
    <row r="18062" spans="2:7">
      <c r="B18062" s="22" t="s">
        <v>315</v>
      </c>
      <c r="C18062" s="22" t="s">
        <v>7</v>
      </c>
      <c r="D18062" s="22" t="s">
        <v>7</v>
      </c>
      <c r="E18062" s="22" t="s">
        <v>34</v>
      </c>
      <c r="F18062" s="22" t="s">
        <v>85</v>
      </c>
      <c r="G18062" s="1">
        <v>2429</v>
      </c>
    </row>
    <row r="18063" spans="2:7">
      <c r="B18063" s="22" t="s">
        <v>315</v>
      </c>
      <c r="C18063" s="22" t="s">
        <v>7</v>
      </c>
      <c r="D18063" s="22" t="s">
        <v>7</v>
      </c>
      <c r="E18063" s="22" t="s">
        <v>34</v>
      </c>
      <c r="F18063" s="22" t="s">
        <v>50</v>
      </c>
      <c r="G18063" s="1">
        <v>2030909.63</v>
      </c>
    </row>
    <row r="18064" spans="2:7">
      <c r="B18064" s="22" t="s">
        <v>315</v>
      </c>
      <c r="C18064" s="22" t="s">
        <v>7</v>
      </c>
      <c r="D18064" s="22" t="s">
        <v>7</v>
      </c>
      <c r="E18064" s="22" t="s">
        <v>34</v>
      </c>
      <c r="F18064" s="22" t="s">
        <v>51</v>
      </c>
      <c r="G18064" s="1">
        <v>1539</v>
      </c>
    </row>
    <row r="18065" spans="2:7">
      <c r="B18065" s="22" t="s">
        <v>315</v>
      </c>
      <c r="C18065" s="22" t="s">
        <v>7</v>
      </c>
      <c r="D18065" s="22" t="s">
        <v>7</v>
      </c>
      <c r="E18065" s="22" t="s">
        <v>34</v>
      </c>
      <c r="F18065" s="22" t="s">
        <v>52</v>
      </c>
      <c r="G18065" s="1">
        <v>10283.030000000001</v>
      </c>
    </row>
    <row r="18066" spans="2:7">
      <c r="B18066" s="22" t="s">
        <v>315</v>
      </c>
      <c r="C18066" s="22" t="s">
        <v>7</v>
      </c>
      <c r="D18066" s="22" t="s">
        <v>7</v>
      </c>
      <c r="E18066" s="22" t="s">
        <v>34</v>
      </c>
      <c r="F18066" s="22" t="s">
        <v>53</v>
      </c>
      <c r="G18066" s="1">
        <v>11318</v>
      </c>
    </row>
    <row r="18067" spans="2:7">
      <c r="B18067" s="22" t="s">
        <v>315</v>
      </c>
      <c r="C18067" s="22" t="s">
        <v>7</v>
      </c>
      <c r="D18067" s="22" t="s">
        <v>7</v>
      </c>
      <c r="E18067" s="22" t="s">
        <v>34</v>
      </c>
      <c r="F18067" s="22" t="s">
        <v>55</v>
      </c>
      <c r="G18067" s="1">
        <v>145608.13</v>
      </c>
    </row>
    <row r="18068" spans="2:7">
      <c r="B18068" s="22" t="s">
        <v>315</v>
      </c>
      <c r="C18068" s="22" t="s">
        <v>7</v>
      </c>
      <c r="D18068" s="22" t="s">
        <v>7</v>
      </c>
      <c r="E18068" s="22" t="s">
        <v>34</v>
      </c>
      <c r="F18068" s="22" t="s">
        <v>58</v>
      </c>
      <c r="G18068" s="1">
        <v>22663.85</v>
      </c>
    </row>
    <row r="18069" spans="2:7">
      <c r="B18069" s="22" t="s">
        <v>315</v>
      </c>
      <c r="C18069" s="22" t="s">
        <v>7</v>
      </c>
      <c r="D18069" s="22" t="s">
        <v>7</v>
      </c>
      <c r="E18069" s="22" t="s">
        <v>59</v>
      </c>
      <c r="F18069" s="22" t="s">
        <v>55</v>
      </c>
      <c r="G18069" s="1">
        <v>10829.18</v>
      </c>
    </row>
    <row r="18070" spans="2:7">
      <c r="B18070" s="22" t="s">
        <v>315</v>
      </c>
      <c r="C18070" s="22" t="s">
        <v>7</v>
      </c>
      <c r="D18070" s="22" t="s">
        <v>7</v>
      </c>
      <c r="E18070" s="22" t="s">
        <v>60</v>
      </c>
      <c r="F18070" s="22" t="s">
        <v>62</v>
      </c>
      <c r="G18070" s="1">
        <v>40476.44</v>
      </c>
    </row>
    <row r="18071" spans="2:7">
      <c r="B18071" s="22" t="s">
        <v>316</v>
      </c>
      <c r="C18071" s="22" t="s">
        <v>7</v>
      </c>
      <c r="D18071" s="22" t="s">
        <v>5</v>
      </c>
      <c r="E18071" s="22" t="s">
        <v>5</v>
      </c>
      <c r="F18071" s="22" t="s">
        <v>6</v>
      </c>
      <c r="G18071" s="1">
        <v>24435.03</v>
      </c>
    </row>
    <row r="18072" spans="2:7">
      <c r="B18072" s="22" t="s">
        <v>316</v>
      </c>
      <c r="C18072" s="22" t="s">
        <v>7</v>
      </c>
      <c r="D18072" s="22" t="s">
        <v>5</v>
      </c>
      <c r="E18072" s="22" t="s">
        <v>7</v>
      </c>
      <c r="F18072" s="22" t="s">
        <v>6</v>
      </c>
      <c r="G18072" s="1">
        <v>-1008046.11</v>
      </c>
    </row>
    <row r="18073" spans="2:7">
      <c r="B18073" s="22" t="s">
        <v>316</v>
      </c>
      <c r="C18073" s="22" t="s">
        <v>7</v>
      </c>
      <c r="D18073" s="22" t="s">
        <v>5</v>
      </c>
      <c r="E18073" s="22" t="s">
        <v>8</v>
      </c>
      <c r="F18073" s="22" t="s">
        <v>9</v>
      </c>
      <c r="G18073" s="1">
        <v>51695309.979999997</v>
      </c>
    </row>
    <row r="18074" spans="2:7">
      <c r="B18074" s="22" t="s">
        <v>316</v>
      </c>
      <c r="C18074" s="22" t="s">
        <v>7</v>
      </c>
      <c r="D18074" s="22" t="s">
        <v>5</v>
      </c>
      <c r="E18074" s="22" t="s">
        <v>8</v>
      </c>
      <c r="F18074" s="22" t="s">
        <v>10</v>
      </c>
      <c r="G18074" s="1">
        <v>242735.56</v>
      </c>
    </row>
    <row r="18075" spans="2:7">
      <c r="B18075" s="22" t="s">
        <v>316</v>
      </c>
      <c r="C18075" s="22" t="s">
        <v>7</v>
      </c>
      <c r="D18075" s="22" t="s">
        <v>5</v>
      </c>
      <c r="E18075" s="22" t="s">
        <v>8</v>
      </c>
      <c r="F18075" s="22" t="s">
        <v>11</v>
      </c>
      <c r="G18075" s="1">
        <v>279327.78000000003</v>
      </c>
    </row>
    <row r="18076" spans="2:7">
      <c r="B18076" s="22" t="s">
        <v>316</v>
      </c>
      <c r="C18076" s="22" t="s">
        <v>7</v>
      </c>
      <c r="D18076" s="22" t="s">
        <v>5</v>
      </c>
      <c r="E18076" s="22" t="s">
        <v>8</v>
      </c>
      <c r="F18076" s="22" t="s">
        <v>12</v>
      </c>
      <c r="G18076" s="1">
        <v>1166275.03</v>
      </c>
    </row>
    <row r="18077" spans="2:7">
      <c r="B18077" s="22" t="s">
        <v>316</v>
      </c>
      <c r="C18077" s="22" t="s">
        <v>7</v>
      </c>
      <c r="D18077" s="22" t="s">
        <v>5</v>
      </c>
      <c r="E18077" s="22" t="s">
        <v>8</v>
      </c>
      <c r="F18077" s="22" t="s">
        <v>13</v>
      </c>
      <c r="G18077" s="1">
        <v>38585.25</v>
      </c>
    </row>
    <row r="18078" spans="2:7">
      <c r="B18078" s="22" t="s">
        <v>316</v>
      </c>
      <c r="C18078" s="22" t="s">
        <v>7</v>
      </c>
      <c r="D18078" s="22" t="s">
        <v>5</v>
      </c>
      <c r="E18078" s="22" t="s">
        <v>8</v>
      </c>
      <c r="F18078" s="22" t="s">
        <v>70</v>
      </c>
      <c r="G18078" s="1">
        <v>231210</v>
      </c>
    </row>
    <row r="18079" spans="2:7">
      <c r="B18079" s="22" t="s">
        <v>316</v>
      </c>
      <c r="C18079" s="22" t="s">
        <v>7</v>
      </c>
      <c r="D18079" s="22" t="s">
        <v>5</v>
      </c>
      <c r="E18079" s="22" t="s">
        <v>14</v>
      </c>
      <c r="F18079" s="22" t="s">
        <v>9</v>
      </c>
      <c r="G18079" s="1">
        <v>17004636.260000002</v>
      </c>
    </row>
    <row r="18080" spans="2:7">
      <c r="B18080" s="22" t="s">
        <v>316</v>
      </c>
      <c r="C18080" s="22" t="s">
        <v>7</v>
      </c>
      <c r="D18080" s="22" t="s">
        <v>5</v>
      </c>
      <c r="E18080" s="22" t="s">
        <v>14</v>
      </c>
      <c r="F18080" s="22" t="s">
        <v>10</v>
      </c>
      <c r="G18080" s="1">
        <v>279788.84000000003</v>
      </c>
    </row>
    <row r="18081" spans="2:7">
      <c r="B18081" s="22" t="s">
        <v>316</v>
      </c>
      <c r="C18081" s="22" t="s">
        <v>7</v>
      </c>
      <c r="D18081" s="22" t="s">
        <v>5</v>
      </c>
      <c r="E18081" s="22" t="s">
        <v>14</v>
      </c>
      <c r="F18081" s="22" t="s">
        <v>11</v>
      </c>
      <c r="G18081" s="1">
        <v>444478.78</v>
      </c>
    </row>
    <row r="18082" spans="2:7">
      <c r="B18082" s="22" t="s">
        <v>316</v>
      </c>
      <c r="C18082" s="22" t="s">
        <v>7</v>
      </c>
      <c r="D18082" s="22" t="s">
        <v>5</v>
      </c>
      <c r="E18082" s="22" t="s">
        <v>14</v>
      </c>
      <c r="F18082" s="22" t="s">
        <v>12</v>
      </c>
      <c r="G18082" s="1">
        <v>2700</v>
      </c>
    </row>
    <row r="18083" spans="2:7">
      <c r="B18083" s="22" t="s">
        <v>316</v>
      </c>
      <c r="C18083" s="22" t="s">
        <v>7</v>
      </c>
      <c r="D18083" s="22" t="s">
        <v>5</v>
      </c>
      <c r="E18083" s="22" t="s">
        <v>14</v>
      </c>
      <c r="F18083" s="22" t="s">
        <v>13</v>
      </c>
      <c r="G18083" s="1">
        <v>73986.080000000002</v>
      </c>
    </row>
    <row r="18084" spans="2:7">
      <c r="B18084" s="22" t="s">
        <v>316</v>
      </c>
      <c r="C18084" s="22" t="s">
        <v>7</v>
      </c>
      <c r="D18084" s="22" t="s">
        <v>5</v>
      </c>
      <c r="E18084" s="22" t="s">
        <v>15</v>
      </c>
      <c r="F18084" s="22" t="s">
        <v>16</v>
      </c>
      <c r="G18084" s="1">
        <v>20056.04</v>
      </c>
    </row>
    <row r="18085" spans="2:7">
      <c r="B18085" s="22" t="s">
        <v>316</v>
      </c>
      <c r="C18085" s="22" t="s">
        <v>7</v>
      </c>
      <c r="D18085" s="22" t="s">
        <v>5</v>
      </c>
      <c r="E18085" s="22" t="s">
        <v>15</v>
      </c>
      <c r="F18085" s="22" t="s">
        <v>71</v>
      </c>
      <c r="G18085" s="1">
        <v>14572.44</v>
      </c>
    </row>
    <row r="18086" spans="2:7">
      <c r="B18086" s="22" t="s">
        <v>316</v>
      </c>
      <c r="C18086" s="22" t="s">
        <v>7</v>
      </c>
      <c r="D18086" s="22" t="s">
        <v>5</v>
      </c>
      <c r="E18086" s="22" t="s">
        <v>15</v>
      </c>
      <c r="F18086" s="22" t="s">
        <v>17</v>
      </c>
      <c r="G18086" s="1">
        <v>4388797.5</v>
      </c>
    </row>
    <row r="18087" spans="2:7">
      <c r="B18087" s="22" t="s">
        <v>316</v>
      </c>
      <c r="C18087" s="22" t="s">
        <v>7</v>
      </c>
      <c r="D18087" s="22" t="s">
        <v>5</v>
      </c>
      <c r="E18087" s="22" t="s">
        <v>15</v>
      </c>
      <c r="F18087" s="22" t="s">
        <v>18</v>
      </c>
      <c r="G18087" s="1">
        <v>1523864.49</v>
      </c>
    </row>
    <row r="18088" spans="2:7">
      <c r="B18088" s="22" t="s">
        <v>316</v>
      </c>
      <c r="C18088" s="22" t="s">
        <v>7</v>
      </c>
      <c r="D18088" s="22" t="s">
        <v>5</v>
      </c>
      <c r="E18088" s="22" t="s">
        <v>15</v>
      </c>
      <c r="F18088" s="22" t="s">
        <v>19</v>
      </c>
      <c r="G18088" s="1">
        <v>9099642.6300000008</v>
      </c>
    </row>
    <row r="18089" spans="2:7">
      <c r="B18089" s="22" t="s">
        <v>316</v>
      </c>
      <c r="C18089" s="22" t="s">
        <v>7</v>
      </c>
      <c r="D18089" s="22" t="s">
        <v>5</v>
      </c>
      <c r="E18089" s="22" t="s">
        <v>15</v>
      </c>
      <c r="F18089" s="22" t="s">
        <v>20</v>
      </c>
      <c r="G18089" s="1">
        <v>2524099.5099999998</v>
      </c>
    </row>
    <row r="18090" spans="2:7">
      <c r="B18090" s="22" t="s">
        <v>316</v>
      </c>
      <c r="C18090" s="22" t="s">
        <v>7</v>
      </c>
      <c r="D18090" s="22" t="s">
        <v>5</v>
      </c>
      <c r="E18090" s="22" t="s">
        <v>15</v>
      </c>
      <c r="F18090" s="22" t="s">
        <v>21</v>
      </c>
      <c r="G18090" s="1">
        <v>52638.63</v>
      </c>
    </row>
    <row r="18091" spans="2:7">
      <c r="B18091" s="22" t="s">
        <v>316</v>
      </c>
      <c r="C18091" s="22" t="s">
        <v>7</v>
      </c>
      <c r="D18091" s="22" t="s">
        <v>5</v>
      </c>
      <c r="E18091" s="22" t="s">
        <v>15</v>
      </c>
      <c r="F18091" s="22" t="s">
        <v>22</v>
      </c>
      <c r="G18091" s="1">
        <v>19866.37</v>
      </c>
    </row>
    <row r="18092" spans="2:7">
      <c r="B18092" s="22" t="s">
        <v>316</v>
      </c>
      <c r="C18092" s="22" t="s">
        <v>7</v>
      </c>
      <c r="D18092" s="22" t="s">
        <v>5</v>
      </c>
      <c r="E18092" s="22" t="s">
        <v>15</v>
      </c>
      <c r="F18092" s="22" t="s">
        <v>23</v>
      </c>
      <c r="G18092" s="1">
        <v>218733.75</v>
      </c>
    </row>
    <row r="18093" spans="2:7">
      <c r="B18093" s="22" t="s">
        <v>316</v>
      </c>
      <c r="C18093" s="22" t="s">
        <v>7</v>
      </c>
      <c r="D18093" s="22" t="s">
        <v>5</v>
      </c>
      <c r="E18093" s="22" t="s">
        <v>15</v>
      </c>
      <c r="F18093" s="22" t="s">
        <v>24</v>
      </c>
      <c r="G18093" s="1">
        <v>375340.66</v>
      </c>
    </row>
    <row r="18094" spans="2:7">
      <c r="B18094" s="22" t="s">
        <v>316</v>
      </c>
      <c r="C18094" s="22" t="s">
        <v>7</v>
      </c>
      <c r="D18094" s="22" t="s">
        <v>5</v>
      </c>
      <c r="E18094" s="22" t="s">
        <v>15</v>
      </c>
      <c r="F18094" s="22" t="s">
        <v>25</v>
      </c>
      <c r="G18094" s="1">
        <v>4647568.0199999996</v>
      </c>
    </row>
    <row r="18095" spans="2:7">
      <c r="B18095" s="22" t="s">
        <v>316</v>
      </c>
      <c r="C18095" s="22" t="s">
        <v>7</v>
      </c>
      <c r="D18095" s="22" t="s">
        <v>5</v>
      </c>
      <c r="E18095" s="22" t="s">
        <v>15</v>
      </c>
      <c r="F18095" s="22" t="s">
        <v>26</v>
      </c>
      <c r="G18095" s="1">
        <v>4285092.8099999996</v>
      </c>
    </row>
    <row r="18096" spans="2:7">
      <c r="B18096" s="22" t="s">
        <v>316</v>
      </c>
      <c r="C18096" s="22" t="s">
        <v>7</v>
      </c>
      <c r="D18096" s="22" t="s">
        <v>5</v>
      </c>
      <c r="E18096" s="22" t="s">
        <v>15</v>
      </c>
      <c r="F18096" s="22" t="s">
        <v>27</v>
      </c>
      <c r="G18096" s="1">
        <v>208718.59</v>
      </c>
    </row>
    <row r="18097" spans="2:7">
      <c r="B18097" s="22" t="s">
        <v>316</v>
      </c>
      <c r="C18097" s="22" t="s">
        <v>7</v>
      </c>
      <c r="D18097" s="22" t="s">
        <v>5</v>
      </c>
      <c r="E18097" s="22" t="s">
        <v>15</v>
      </c>
      <c r="F18097" s="22" t="s">
        <v>72</v>
      </c>
      <c r="G18097" s="1">
        <v>126091.7</v>
      </c>
    </row>
    <row r="18098" spans="2:7">
      <c r="B18098" s="22" t="s">
        <v>316</v>
      </c>
      <c r="C18098" s="22" t="s">
        <v>7</v>
      </c>
      <c r="D18098" s="22" t="s">
        <v>5</v>
      </c>
      <c r="E18098" s="22" t="s">
        <v>28</v>
      </c>
      <c r="F18098" s="22" t="s">
        <v>29</v>
      </c>
      <c r="G18098" s="1">
        <v>1768602.72</v>
      </c>
    </row>
    <row r="18099" spans="2:7">
      <c r="B18099" s="22" t="s">
        <v>316</v>
      </c>
      <c r="C18099" s="22" t="s">
        <v>7</v>
      </c>
      <c r="D18099" s="22" t="s">
        <v>5</v>
      </c>
      <c r="E18099" s="22" t="s">
        <v>28</v>
      </c>
      <c r="F18099" s="22" t="s">
        <v>30</v>
      </c>
      <c r="G18099" s="1">
        <v>327665.51</v>
      </c>
    </row>
    <row r="18100" spans="2:7">
      <c r="B18100" s="22" t="s">
        <v>316</v>
      </c>
      <c r="C18100" s="22" t="s">
        <v>7</v>
      </c>
      <c r="D18100" s="22" t="s">
        <v>5</v>
      </c>
      <c r="E18100" s="22" t="s">
        <v>28</v>
      </c>
      <c r="F18100" s="22" t="s">
        <v>31</v>
      </c>
      <c r="G18100" s="1">
        <v>1101914.96</v>
      </c>
    </row>
    <row r="18101" spans="2:7">
      <c r="B18101" s="22" t="s">
        <v>316</v>
      </c>
      <c r="C18101" s="22" t="s">
        <v>7</v>
      </c>
      <c r="D18101" s="22" t="s">
        <v>5</v>
      </c>
      <c r="E18101" s="22" t="s">
        <v>28</v>
      </c>
      <c r="F18101" s="22" t="s">
        <v>32</v>
      </c>
      <c r="G18101" s="1">
        <v>839138.43</v>
      </c>
    </row>
    <row r="18102" spans="2:7">
      <c r="B18102" s="22" t="s">
        <v>316</v>
      </c>
      <c r="C18102" s="22" t="s">
        <v>7</v>
      </c>
      <c r="D18102" s="22" t="s">
        <v>5</v>
      </c>
      <c r="E18102" s="22" t="s">
        <v>28</v>
      </c>
      <c r="F18102" s="22" t="s">
        <v>33</v>
      </c>
      <c r="G18102" s="1">
        <v>52903.57</v>
      </c>
    </row>
    <row r="18103" spans="2:7">
      <c r="B18103" s="22" t="s">
        <v>316</v>
      </c>
      <c r="C18103" s="22" t="s">
        <v>7</v>
      </c>
      <c r="D18103" s="22" t="s">
        <v>5</v>
      </c>
      <c r="E18103" s="22" t="s">
        <v>34</v>
      </c>
      <c r="F18103" s="22" t="s">
        <v>36</v>
      </c>
      <c r="G18103" s="1">
        <v>12126.39</v>
      </c>
    </row>
    <row r="18104" spans="2:7">
      <c r="B18104" s="22" t="s">
        <v>316</v>
      </c>
      <c r="C18104" s="22" t="s">
        <v>7</v>
      </c>
      <c r="D18104" s="22" t="s">
        <v>5</v>
      </c>
      <c r="E18104" s="22" t="s">
        <v>34</v>
      </c>
      <c r="F18104" s="22" t="s">
        <v>37</v>
      </c>
      <c r="G18104" s="1">
        <v>1229188.1100000001</v>
      </c>
    </row>
    <row r="18105" spans="2:7">
      <c r="B18105" s="22" t="s">
        <v>316</v>
      </c>
      <c r="C18105" s="22" t="s">
        <v>7</v>
      </c>
      <c r="D18105" s="22" t="s">
        <v>5</v>
      </c>
      <c r="E18105" s="22" t="s">
        <v>34</v>
      </c>
      <c r="F18105" s="22" t="s">
        <v>64</v>
      </c>
      <c r="G18105" s="1">
        <v>802006.02</v>
      </c>
    </row>
    <row r="18106" spans="2:7">
      <c r="B18106" s="22" t="s">
        <v>316</v>
      </c>
      <c r="C18106" s="22" t="s">
        <v>7</v>
      </c>
      <c r="D18106" s="22" t="s">
        <v>5</v>
      </c>
      <c r="E18106" s="22" t="s">
        <v>34</v>
      </c>
      <c r="F18106" s="22" t="s">
        <v>38</v>
      </c>
      <c r="G18106" s="1">
        <v>146466.03</v>
      </c>
    </row>
    <row r="18107" spans="2:7">
      <c r="B18107" s="22" t="s">
        <v>316</v>
      </c>
      <c r="C18107" s="22" t="s">
        <v>7</v>
      </c>
      <c r="D18107" s="22" t="s">
        <v>5</v>
      </c>
      <c r="E18107" s="22" t="s">
        <v>34</v>
      </c>
      <c r="F18107" s="22" t="s">
        <v>39</v>
      </c>
      <c r="G18107" s="1">
        <v>312296.96999999997</v>
      </c>
    </row>
    <row r="18108" spans="2:7">
      <c r="B18108" s="22" t="s">
        <v>316</v>
      </c>
      <c r="C18108" s="22" t="s">
        <v>7</v>
      </c>
      <c r="D18108" s="22" t="s">
        <v>5</v>
      </c>
      <c r="E18108" s="22" t="s">
        <v>34</v>
      </c>
      <c r="F18108" s="22" t="s">
        <v>40</v>
      </c>
      <c r="G18108" s="1">
        <v>109771.64</v>
      </c>
    </row>
    <row r="18109" spans="2:7">
      <c r="B18109" s="22" t="s">
        <v>316</v>
      </c>
      <c r="C18109" s="22" t="s">
        <v>7</v>
      </c>
      <c r="D18109" s="22" t="s">
        <v>5</v>
      </c>
      <c r="E18109" s="22" t="s">
        <v>34</v>
      </c>
      <c r="F18109" s="22" t="s">
        <v>41</v>
      </c>
      <c r="G18109" s="1">
        <v>44817.38</v>
      </c>
    </row>
    <row r="18110" spans="2:7">
      <c r="B18110" s="22" t="s">
        <v>316</v>
      </c>
      <c r="C18110" s="22" t="s">
        <v>7</v>
      </c>
      <c r="D18110" s="22" t="s">
        <v>5</v>
      </c>
      <c r="E18110" s="22" t="s">
        <v>34</v>
      </c>
      <c r="F18110" s="22" t="s">
        <v>42</v>
      </c>
      <c r="G18110" s="1">
        <v>440996.65</v>
      </c>
    </row>
    <row r="18111" spans="2:7">
      <c r="B18111" s="22" t="s">
        <v>316</v>
      </c>
      <c r="C18111" s="22" t="s">
        <v>7</v>
      </c>
      <c r="D18111" s="22" t="s">
        <v>5</v>
      </c>
      <c r="E18111" s="22" t="s">
        <v>34</v>
      </c>
      <c r="F18111" s="22" t="s">
        <v>44</v>
      </c>
      <c r="G18111" s="1">
        <v>459894.02</v>
      </c>
    </row>
    <row r="18112" spans="2:7">
      <c r="B18112" s="22" t="s">
        <v>316</v>
      </c>
      <c r="C18112" s="22" t="s">
        <v>7</v>
      </c>
      <c r="D18112" s="22" t="s">
        <v>5</v>
      </c>
      <c r="E18112" s="22" t="s">
        <v>34</v>
      </c>
      <c r="F18112" s="22" t="s">
        <v>45</v>
      </c>
      <c r="G18112" s="1">
        <v>226732.57</v>
      </c>
    </row>
    <row r="18113" spans="2:7">
      <c r="B18113" s="22" t="s">
        <v>316</v>
      </c>
      <c r="C18113" s="22" t="s">
        <v>7</v>
      </c>
      <c r="D18113" s="22" t="s">
        <v>5</v>
      </c>
      <c r="E18113" s="22" t="s">
        <v>34</v>
      </c>
      <c r="F18113" s="22" t="s">
        <v>46</v>
      </c>
      <c r="G18113" s="1">
        <v>134325.24</v>
      </c>
    </row>
    <row r="18114" spans="2:7">
      <c r="B18114" s="22" t="s">
        <v>316</v>
      </c>
      <c r="C18114" s="22" t="s">
        <v>7</v>
      </c>
      <c r="D18114" s="22" t="s">
        <v>5</v>
      </c>
      <c r="E18114" s="22" t="s">
        <v>34</v>
      </c>
      <c r="F18114" s="22" t="s">
        <v>47</v>
      </c>
      <c r="G18114" s="1">
        <v>498388.15</v>
      </c>
    </row>
    <row r="18115" spans="2:7">
      <c r="B18115" s="22" t="s">
        <v>316</v>
      </c>
      <c r="C18115" s="22" t="s">
        <v>7</v>
      </c>
      <c r="D18115" s="22" t="s">
        <v>5</v>
      </c>
      <c r="E18115" s="22" t="s">
        <v>34</v>
      </c>
      <c r="F18115" s="22" t="s">
        <v>48</v>
      </c>
      <c r="G18115" s="1">
        <v>8684.82</v>
      </c>
    </row>
    <row r="18116" spans="2:7">
      <c r="B18116" s="22" t="s">
        <v>316</v>
      </c>
      <c r="C18116" s="22" t="s">
        <v>7</v>
      </c>
      <c r="D18116" s="22" t="s">
        <v>5</v>
      </c>
      <c r="E18116" s="22" t="s">
        <v>34</v>
      </c>
      <c r="F18116" s="22" t="s">
        <v>74</v>
      </c>
      <c r="G18116" s="1">
        <v>4000</v>
      </c>
    </row>
    <row r="18117" spans="2:7">
      <c r="B18117" s="22" t="s">
        <v>316</v>
      </c>
      <c r="C18117" s="22" t="s">
        <v>7</v>
      </c>
      <c r="D18117" s="22" t="s">
        <v>5</v>
      </c>
      <c r="E18117" s="22" t="s">
        <v>34</v>
      </c>
      <c r="F18117" s="22" t="s">
        <v>75</v>
      </c>
      <c r="G18117" s="1">
        <v>317171.8</v>
      </c>
    </row>
    <row r="18118" spans="2:7">
      <c r="B18118" s="22" t="s">
        <v>316</v>
      </c>
      <c r="C18118" s="22" t="s">
        <v>7</v>
      </c>
      <c r="D18118" s="22" t="s">
        <v>5</v>
      </c>
      <c r="E18118" s="22" t="s">
        <v>34</v>
      </c>
      <c r="F18118" s="22" t="s">
        <v>66</v>
      </c>
      <c r="G18118" s="1">
        <v>721569.78</v>
      </c>
    </row>
    <row r="18119" spans="2:7">
      <c r="B18119" s="22" t="s">
        <v>316</v>
      </c>
      <c r="C18119" s="22" t="s">
        <v>7</v>
      </c>
      <c r="D18119" s="22" t="s">
        <v>5</v>
      </c>
      <c r="E18119" s="22" t="s">
        <v>34</v>
      </c>
      <c r="F18119" s="22" t="s">
        <v>85</v>
      </c>
      <c r="G18119" s="1">
        <v>2233.8000000000002</v>
      </c>
    </row>
    <row r="18120" spans="2:7">
      <c r="B18120" s="22" t="s">
        <v>316</v>
      </c>
      <c r="C18120" s="22" t="s">
        <v>7</v>
      </c>
      <c r="D18120" s="22" t="s">
        <v>5</v>
      </c>
      <c r="E18120" s="22" t="s">
        <v>34</v>
      </c>
      <c r="F18120" s="22" t="s">
        <v>49</v>
      </c>
      <c r="G18120" s="1">
        <v>915713.98</v>
      </c>
    </row>
    <row r="18121" spans="2:7">
      <c r="B18121" s="22" t="s">
        <v>316</v>
      </c>
      <c r="C18121" s="22" t="s">
        <v>7</v>
      </c>
      <c r="D18121" s="22" t="s">
        <v>5</v>
      </c>
      <c r="E18121" s="22" t="s">
        <v>34</v>
      </c>
      <c r="F18121" s="22" t="s">
        <v>50</v>
      </c>
      <c r="G18121" s="1">
        <v>490916.72</v>
      </c>
    </row>
    <row r="18122" spans="2:7">
      <c r="B18122" s="22" t="s">
        <v>316</v>
      </c>
      <c r="C18122" s="22" t="s">
        <v>7</v>
      </c>
      <c r="D18122" s="22" t="s">
        <v>5</v>
      </c>
      <c r="E18122" s="22" t="s">
        <v>34</v>
      </c>
      <c r="F18122" s="22" t="s">
        <v>51</v>
      </c>
      <c r="G18122" s="1">
        <v>1589</v>
      </c>
    </row>
    <row r="18123" spans="2:7">
      <c r="B18123" s="22" t="s">
        <v>316</v>
      </c>
      <c r="C18123" s="22" t="s">
        <v>7</v>
      </c>
      <c r="D18123" s="22" t="s">
        <v>5</v>
      </c>
      <c r="E18123" s="22" t="s">
        <v>34</v>
      </c>
      <c r="F18123" s="22" t="s">
        <v>52</v>
      </c>
      <c r="G18123" s="1">
        <v>60268.45</v>
      </c>
    </row>
    <row r="18124" spans="2:7">
      <c r="B18124" s="22" t="s">
        <v>316</v>
      </c>
      <c r="C18124" s="22" t="s">
        <v>7</v>
      </c>
      <c r="D18124" s="22" t="s">
        <v>5</v>
      </c>
      <c r="E18124" s="22" t="s">
        <v>34</v>
      </c>
      <c r="F18124" s="22" t="s">
        <v>53</v>
      </c>
      <c r="G18124" s="1">
        <v>1198517.1599999999</v>
      </c>
    </row>
    <row r="18125" spans="2:7">
      <c r="B18125" s="22" t="s">
        <v>316</v>
      </c>
      <c r="C18125" s="22" t="s">
        <v>7</v>
      </c>
      <c r="D18125" s="22" t="s">
        <v>5</v>
      </c>
      <c r="E18125" s="22" t="s">
        <v>34</v>
      </c>
      <c r="F18125" s="22" t="s">
        <v>54</v>
      </c>
      <c r="G18125" s="1">
        <v>940528.96</v>
      </c>
    </row>
    <row r="18126" spans="2:7">
      <c r="B18126" s="22" t="s">
        <v>316</v>
      </c>
      <c r="C18126" s="22" t="s">
        <v>7</v>
      </c>
      <c r="D18126" s="22" t="s">
        <v>5</v>
      </c>
      <c r="E18126" s="22" t="s">
        <v>34</v>
      </c>
      <c r="F18126" s="22" t="s">
        <v>55</v>
      </c>
      <c r="G18126" s="1">
        <v>1307.3599999999999</v>
      </c>
    </row>
    <row r="18127" spans="2:7">
      <c r="B18127" s="22" t="s">
        <v>316</v>
      </c>
      <c r="C18127" s="22" t="s">
        <v>7</v>
      </c>
      <c r="D18127" s="22" t="s">
        <v>5</v>
      </c>
      <c r="E18127" s="22" t="s">
        <v>34</v>
      </c>
      <c r="F18127" s="22" t="s">
        <v>56</v>
      </c>
      <c r="G18127" s="1">
        <v>412557.68</v>
      </c>
    </row>
    <row r="18128" spans="2:7">
      <c r="B18128" s="22" t="s">
        <v>316</v>
      </c>
      <c r="C18128" s="22" t="s">
        <v>7</v>
      </c>
      <c r="D18128" s="22" t="s">
        <v>5</v>
      </c>
      <c r="E18128" s="22" t="s">
        <v>34</v>
      </c>
      <c r="F18128" s="22" t="s">
        <v>76</v>
      </c>
      <c r="G18128" s="1">
        <v>243487.93</v>
      </c>
    </row>
    <row r="18129" spans="2:7">
      <c r="B18129" s="22" t="s">
        <v>316</v>
      </c>
      <c r="C18129" s="22" t="s">
        <v>7</v>
      </c>
      <c r="D18129" s="22" t="s">
        <v>5</v>
      </c>
      <c r="E18129" s="22" t="s">
        <v>34</v>
      </c>
      <c r="F18129" s="22" t="s">
        <v>57</v>
      </c>
      <c r="G18129" s="1">
        <v>804868.13</v>
      </c>
    </row>
    <row r="18130" spans="2:7">
      <c r="B18130" s="22" t="s">
        <v>316</v>
      </c>
      <c r="C18130" s="22" t="s">
        <v>7</v>
      </c>
      <c r="D18130" s="22" t="s">
        <v>5</v>
      </c>
      <c r="E18130" s="22" t="s">
        <v>34</v>
      </c>
      <c r="F18130" s="22" t="s">
        <v>94</v>
      </c>
      <c r="G18130" s="1">
        <v>13014.82</v>
      </c>
    </row>
    <row r="18131" spans="2:7">
      <c r="B18131" s="22" t="s">
        <v>316</v>
      </c>
      <c r="C18131" s="22" t="s">
        <v>7</v>
      </c>
      <c r="D18131" s="22" t="s">
        <v>5</v>
      </c>
      <c r="E18131" s="22" t="s">
        <v>34</v>
      </c>
      <c r="F18131" s="22" t="s">
        <v>58</v>
      </c>
      <c r="G18131" s="1">
        <v>67373.789999999994</v>
      </c>
    </row>
    <row r="18132" spans="2:7">
      <c r="B18132" s="22" t="s">
        <v>316</v>
      </c>
      <c r="C18132" s="22" t="s">
        <v>7</v>
      </c>
      <c r="D18132" s="22" t="s">
        <v>5</v>
      </c>
      <c r="E18132" s="22" t="s">
        <v>59</v>
      </c>
      <c r="F18132" s="22" t="s">
        <v>55</v>
      </c>
      <c r="G18132" s="1">
        <v>71627.570000000007</v>
      </c>
    </row>
    <row r="18133" spans="2:7">
      <c r="B18133" s="22" t="s">
        <v>316</v>
      </c>
      <c r="C18133" s="22" t="s">
        <v>7</v>
      </c>
      <c r="D18133" s="22" t="s">
        <v>5</v>
      </c>
      <c r="E18133" s="22" t="s">
        <v>60</v>
      </c>
      <c r="F18133" s="22" t="s">
        <v>95</v>
      </c>
      <c r="G18133" s="1">
        <v>1375662.06</v>
      </c>
    </row>
    <row r="18134" spans="2:7">
      <c r="B18134" s="22" t="s">
        <v>316</v>
      </c>
      <c r="C18134" s="22" t="s">
        <v>7</v>
      </c>
      <c r="D18134" s="22" t="s">
        <v>5</v>
      </c>
      <c r="E18134" s="22" t="s">
        <v>60</v>
      </c>
      <c r="F18134" s="22" t="s">
        <v>77</v>
      </c>
      <c r="G18134" s="1">
        <v>11656.1</v>
      </c>
    </row>
    <row r="18135" spans="2:7">
      <c r="B18135" s="22" t="s">
        <v>316</v>
      </c>
      <c r="C18135" s="22" t="s">
        <v>7</v>
      </c>
      <c r="D18135" s="22" t="s">
        <v>5</v>
      </c>
      <c r="E18135" s="22" t="s">
        <v>60</v>
      </c>
      <c r="F18135" s="22" t="s">
        <v>78</v>
      </c>
      <c r="G18135" s="1">
        <v>1684.04</v>
      </c>
    </row>
    <row r="18136" spans="2:7">
      <c r="B18136" s="22" t="s">
        <v>316</v>
      </c>
      <c r="C18136" s="22" t="s">
        <v>7</v>
      </c>
      <c r="D18136" s="22" t="s">
        <v>5</v>
      </c>
      <c r="E18136" s="22" t="s">
        <v>60</v>
      </c>
      <c r="F18136" s="22" t="s">
        <v>79</v>
      </c>
      <c r="G18136" s="1">
        <v>142694.01999999999</v>
      </c>
    </row>
    <row r="18137" spans="2:7">
      <c r="B18137" s="22" t="s">
        <v>316</v>
      </c>
      <c r="C18137" s="22" t="s">
        <v>7</v>
      </c>
      <c r="D18137" s="22" t="s">
        <v>5</v>
      </c>
      <c r="E18137" s="22" t="s">
        <v>60</v>
      </c>
      <c r="F18137" s="22" t="s">
        <v>61</v>
      </c>
      <c r="G18137" s="1">
        <v>29257.33</v>
      </c>
    </row>
    <row r="18138" spans="2:7">
      <c r="B18138" s="22" t="s">
        <v>316</v>
      </c>
      <c r="C18138" s="22" t="s">
        <v>7</v>
      </c>
      <c r="D18138" s="22" t="s">
        <v>5</v>
      </c>
      <c r="E18138" s="22" t="s">
        <v>60</v>
      </c>
      <c r="F18138" s="22" t="s">
        <v>80</v>
      </c>
      <c r="G18138" s="1">
        <v>292855.09999999998</v>
      </c>
    </row>
    <row r="18139" spans="2:7">
      <c r="B18139" s="22" t="s">
        <v>316</v>
      </c>
      <c r="C18139" s="22" t="s">
        <v>7</v>
      </c>
      <c r="D18139" s="22" t="s">
        <v>5</v>
      </c>
      <c r="E18139" s="22" t="s">
        <v>60</v>
      </c>
      <c r="F18139" s="22" t="s">
        <v>62</v>
      </c>
      <c r="G18139" s="1">
        <v>264920.15999999997</v>
      </c>
    </row>
    <row r="18140" spans="2:7">
      <c r="B18140" s="22" t="s">
        <v>316</v>
      </c>
      <c r="C18140" s="22" t="s">
        <v>7</v>
      </c>
      <c r="D18140" s="22" t="s">
        <v>7</v>
      </c>
      <c r="E18140" s="22" t="s">
        <v>5</v>
      </c>
      <c r="F18140" s="22" t="s">
        <v>6</v>
      </c>
      <c r="G18140" s="1">
        <v>983611.08</v>
      </c>
    </row>
    <row r="18141" spans="2:7">
      <c r="B18141" s="22" t="s">
        <v>316</v>
      </c>
      <c r="C18141" s="22" t="s">
        <v>7</v>
      </c>
      <c r="D18141" s="22" t="s">
        <v>7</v>
      </c>
      <c r="E18141" s="22" t="s">
        <v>8</v>
      </c>
      <c r="F18141" s="22" t="s">
        <v>9</v>
      </c>
      <c r="G18141" s="1">
        <v>2669305.63</v>
      </c>
    </row>
    <row r="18142" spans="2:7">
      <c r="B18142" s="22" t="s">
        <v>316</v>
      </c>
      <c r="C18142" s="22" t="s">
        <v>7</v>
      </c>
      <c r="D18142" s="22" t="s">
        <v>7</v>
      </c>
      <c r="E18142" s="22" t="s">
        <v>8</v>
      </c>
      <c r="F18142" s="22" t="s">
        <v>10</v>
      </c>
      <c r="G18142" s="1">
        <v>636836.55000000005</v>
      </c>
    </row>
    <row r="18143" spans="2:7">
      <c r="B18143" s="22" t="s">
        <v>316</v>
      </c>
      <c r="C18143" s="22" t="s">
        <v>7</v>
      </c>
      <c r="D18143" s="22" t="s">
        <v>7</v>
      </c>
      <c r="E18143" s="22" t="s">
        <v>8</v>
      </c>
      <c r="F18143" s="22" t="s">
        <v>11</v>
      </c>
      <c r="G18143" s="1">
        <v>295288.89</v>
      </c>
    </row>
    <row r="18144" spans="2:7">
      <c r="B18144" s="22" t="s">
        <v>316</v>
      </c>
      <c r="C18144" s="22" t="s">
        <v>7</v>
      </c>
      <c r="D18144" s="22" t="s">
        <v>7</v>
      </c>
      <c r="E18144" s="22" t="s">
        <v>8</v>
      </c>
      <c r="F18144" s="22" t="s">
        <v>12</v>
      </c>
      <c r="G18144" s="1">
        <v>2933900.63</v>
      </c>
    </row>
    <row r="18145" spans="2:7">
      <c r="B18145" s="22" t="s">
        <v>316</v>
      </c>
      <c r="C18145" s="22" t="s">
        <v>7</v>
      </c>
      <c r="D18145" s="22" t="s">
        <v>7</v>
      </c>
      <c r="E18145" s="22" t="s">
        <v>8</v>
      </c>
      <c r="F18145" s="22" t="s">
        <v>13</v>
      </c>
      <c r="G18145" s="1">
        <v>373320.4</v>
      </c>
    </row>
    <row r="18146" spans="2:7">
      <c r="B18146" s="22" t="s">
        <v>316</v>
      </c>
      <c r="C18146" s="22" t="s">
        <v>7</v>
      </c>
      <c r="D18146" s="22" t="s">
        <v>7</v>
      </c>
      <c r="E18146" s="22" t="s">
        <v>14</v>
      </c>
      <c r="F18146" s="22" t="s">
        <v>9</v>
      </c>
      <c r="G18146" s="1">
        <v>2859033.83</v>
      </c>
    </row>
    <row r="18147" spans="2:7">
      <c r="B18147" s="22" t="s">
        <v>316</v>
      </c>
      <c r="C18147" s="22" t="s">
        <v>7</v>
      </c>
      <c r="D18147" s="22" t="s">
        <v>7</v>
      </c>
      <c r="E18147" s="22" t="s">
        <v>14</v>
      </c>
      <c r="F18147" s="22" t="s">
        <v>10</v>
      </c>
      <c r="G18147" s="1">
        <v>272404.38</v>
      </c>
    </row>
    <row r="18148" spans="2:7">
      <c r="B18148" s="22" t="s">
        <v>316</v>
      </c>
      <c r="C18148" s="22" t="s">
        <v>7</v>
      </c>
      <c r="D18148" s="22" t="s">
        <v>7</v>
      </c>
      <c r="E18148" s="22" t="s">
        <v>14</v>
      </c>
      <c r="F18148" s="22" t="s">
        <v>11</v>
      </c>
      <c r="G18148" s="1">
        <v>284932.52</v>
      </c>
    </row>
    <row r="18149" spans="2:7">
      <c r="B18149" s="22" t="s">
        <v>316</v>
      </c>
      <c r="C18149" s="22" t="s">
        <v>7</v>
      </c>
      <c r="D18149" s="22" t="s">
        <v>7</v>
      </c>
      <c r="E18149" s="22" t="s">
        <v>14</v>
      </c>
      <c r="F18149" s="22" t="s">
        <v>12</v>
      </c>
      <c r="G18149" s="1">
        <v>537705.97</v>
      </c>
    </row>
    <row r="18150" spans="2:7">
      <c r="B18150" s="22" t="s">
        <v>316</v>
      </c>
      <c r="C18150" s="22" t="s">
        <v>7</v>
      </c>
      <c r="D18150" s="22" t="s">
        <v>7</v>
      </c>
      <c r="E18150" s="22" t="s">
        <v>14</v>
      </c>
      <c r="F18150" s="22" t="s">
        <v>13</v>
      </c>
      <c r="G18150" s="1">
        <v>102933.75</v>
      </c>
    </row>
    <row r="18151" spans="2:7">
      <c r="B18151" s="22" t="s">
        <v>316</v>
      </c>
      <c r="C18151" s="22" t="s">
        <v>7</v>
      </c>
      <c r="D18151" s="22" t="s">
        <v>7</v>
      </c>
      <c r="E18151" s="22" t="s">
        <v>15</v>
      </c>
      <c r="F18151" s="22" t="s">
        <v>16</v>
      </c>
      <c r="G18151" s="1">
        <v>46.63</v>
      </c>
    </row>
    <row r="18152" spans="2:7">
      <c r="B18152" s="22" t="s">
        <v>316</v>
      </c>
      <c r="C18152" s="22" t="s">
        <v>7</v>
      </c>
      <c r="D18152" s="22" t="s">
        <v>7</v>
      </c>
      <c r="E18152" s="22" t="s">
        <v>15</v>
      </c>
      <c r="F18152" s="22" t="s">
        <v>71</v>
      </c>
      <c r="G18152" s="1">
        <v>412.53</v>
      </c>
    </row>
    <row r="18153" spans="2:7">
      <c r="B18153" s="22" t="s">
        <v>316</v>
      </c>
      <c r="C18153" s="22" t="s">
        <v>7</v>
      </c>
      <c r="D18153" s="22" t="s">
        <v>7</v>
      </c>
      <c r="E18153" s="22" t="s">
        <v>15</v>
      </c>
      <c r="F18153" s="22" t="s">
        <v>17</v>
      </c>
      <c r="G18153" s="1">
        <v>64845.599999999999</v>
      </c>
    </row>
    <row r="18154" spans="2:7">
      <c r="B18154" s="22" t="s">
        <v>316</v>
      </c>
      <c r="C18154" s="22" t="s">
        <v>7</v>
      </c>
      <c r="D18154" s="22" t="s">
        <v>7</v>
      </c>
      <c r="E18154" s="22" t="s">
        <v>15</v>
      </c>
      <c r="F18154" s="22" t="s">
        <v>18</v>
      </c>
      <c r="G18154" s="1">
        <v>114091.01</v>
      </c>
    </row>
    <row r="18155" spans="2:7">
      <c r="B18155" s="22" t="s">
        <v>316</v>
      </c>
      <c r="C18155" s="22" t="s">
        <v>7</v>
      </c>
      <c r="D18155" s="22" t="s">
        <v>7</v>
      </c>
      <c r="E18155" s="22" t="s">
        <v>15</v>
      </c>
      <c r="F18155" s="22" t="s">
        <v>19</v>
      </c>
      <c r="G18155" s="1">
        <v>57827.21</v>
      </c>
    </row>
    <row r="18156" spans="2:7">
      <c r="B18156" s="22" t="s">
        <v>316</v>
      </c>
      <c r="C18156" s="22" t="s">
        <v>7</v>
      </c>
      <c r="D18156" s="22" t="s">
        <v>7</v>
      </c>
      <c r="E18156" s="22" t="s">
        <v>15</v>
      </c>
      <c r="F18156" s="22" t="s">
        <v>20</v>
      </c>
      <c r="G18156" s="1">
        <v>156838.84</v>
      </c>
    </row>
    <row r="18157" spans="2:7">
      <c r="B18157" s="22" t="s">
        <v>316</v>
      </c>
      <c r="C18157" s="22" t="s">
        <v>7</v>
      </c>
      <c r="D18157" s="22" t="s">
        <v>7</v>
      </c>
      <c r="E18157" s="22" t="s">
        <v>15</v>
      </c>
      <c r="F18157" s="22" t="s">
        <v>23</v>
      </c>
      <c r="G18157" s="1">
        <v>1177.3900000000001</v>
      </c>
    </row>
    <row r="18158" spans="2:7">
      <c r="B18158" s="22" t="s">
        <v>316</v>
      </c>
      <c r="C18158" s="22" t="s">
        <v>7</v>
      </c>
      <c r="D18158" s="22" t="s">
        <v>7</v>
      </c>
      <c r="E18158" s="22" t="s">
        <v>15</v>
      </c>
      <c r="F18158" s="22" t="s">
        <v>24</v>
      </c>
      <c r="G18158" s="1">
        <v>28835.52</v>
      </c>
    </row>
    <row r="18159" spans="2:7">
      <c r="B18159" s="22" t="s">
        <v>316</v>
      </c>
      <c r="C18159" s="22" t="s">
        <v>7</v>
      </c>
      <c r="D18159" s="22" t="s">
        <v>7</v>
      </c>
      <c r="E18159" s="22" t="s">
        <v>15</v>
      </c>
      <c r="F18159" s="22" t="s">
        <v>25</v>
      </c>
      <c r="G18159" s="1">
        <v>1714345.82</v>
      </c>
    </row>
    <row r="18160" spans="2:7">
      <c r="B18160" s="22" t="s">
        <v>316</v>
      </c>
      <c r="C18160" s="22" t="s">
        <v>7</v>
      </c>
      <c r="D18160" s="22" t="s">
        <v>7</v>
      </c>
      <c r="E18160" s="22" t="s">
        <v>15</v>
      </c>
      <c r="F18160" s="22" t="s">
        <v>26</v>
      </c>
      <c r="G18160" s="1">
        <v>1170373.3899999999</v>
      </c>
    </row>
    <row r="18161" spans="2:7">
      <c r="B18161" s="22" t="s">
        <v>316</v>
      </c>
      <c r="C18161" s="22" t="s">
        <v>7</v>
      </c>
      <c r="D18161" s="22" t="s">
        <v>7</v>
      </c>
      <c r="E18161" s="22" t="s">
        <v>15</v>
      </c>
      <c r="F18161" s="22" t="s">
        <v>27</v>
      </c>
      <c r="G18161" s="1">
        <v>774.09</v>
      </c>
    </row>
    <row r="18162" spans="2:7">
      <c r="B18162" s="22" t="s">
        <v>316</v>
      </c>
      <c r="C18162" s="22" t="s">
        <v>7</v>
      </c>
      <c r="D18162" s="22" t="s">
        <v>7</v>
      </c>
      <c r="E18162" s="22" t="s">
        <v>15</v>
      </c>
      <c r="F18162" s="22" t="s">
        <v>72</v>
      </c>
      <c r="G18162" s="1">
        <v>5027.58</v>
      </c>
    </row>
    <row r="18163" spans="2:7">
      <c r="B18163" s="22" t="s">
        <v>316</v>
      </c>
      <c r="C18163" s="22" t="s">
        <v>7</v>
      </c>
      <c r="D18163" s="22" t="s">
        <v>7</v>
      </c>
      <c r="E18163" s="22" t="s">
        <v>28</v>
      </c>
      <c r="F18163" s="22" t="s">
        <v>29</v>
      </c>
      <c r="G18163" s="1">
        <v>133866.68</v>
      </c>
    </row>
    <row r="18164" spans="2:7">
      <c r="B18164" s="22" t="s">
        <v>316</v>
      </c>
      <c r="C18164" s="22" t="s">
        <v>7</v>
      </c>
      <c r="D18164" s="22" t="s">
        <v>7</v>
      </c>
      <c r="E18164" s="22" t="s">
        <v>28</v>
      </c>
      <c r="F18164" s="22" t="s">
        <v>30</v>
      </c>
      <c r="G18164" s="1">
        <v>6093.29</v>
      </c>
    </row>
    <row r="18165" spans="2:7">
      <c r="B18165" s="22" t="s">
        <v>316</v>
      </c>
      <c r="C18165" s="22" t="s">
        <v>7</v>
      </c>
      <c r="D18165" s="22" t="s">
        <v>7</v>
      </c>
      <c r="E18165" s="22" t="s">
        <v>28</v>
      </c>
      <c r="F18165" s="22" t="s">
        <v>33</v>
      </c>
      <c r="G18165" s="1">
        <v>98617.48</v>
      </c>
    </row>
    <row r="18166" spans="2:7">
      <c r="B18166" s="22" t="s">
        <v>316</v>
      </c>
      <c r="C18166" s="22" t="s">
        <v>7</v>
      </c>
      <c r="D18166" s="22" t="s">
        <v>7</v>
      </c>
      <c r="E18166" s="22" t="s">
        <v>34</v>
      </c>
      <c r="F18166" s="22" t="s">
        <v>37</v>
      </c>
      <c r="G18166" s="1">
        <v>-64.8</v>
      </c>
    </row>
    <row r="18167" spans="2:7">
      <c r="B18167" s="22" t="s">
        <v>316</v>
      </c>
      <c r="C18167" s="22" t="s">
        <v>7</v>
      </c>
      <c r="D18167" s="22" t="s">
        <v>7</v>
      </c>
      <c r="E18167" s="22" t="s">
        <v>34</v>
      </c>
      <c r="F18167" s="22" t="s">
        <v>38</v>
      </c>
      <c r="G18167" s="1">
        <v>14895.38</v>
      </c>
    </row>
    <row r="18168" spans="2:7">
      <c r="B18168" s="22" t="s">
        <v>316</v>
      </c>
      <c r="C18168" s="22" t="s">
        <v>7</v>
      </c>
      <c r="D18168" s="22" t="s">
        <v>7</v>
      </c>
      <c r="E18168" s="22" t="s">
        <v>34</v>
      </c>
      <c r="F18168" s="22" t="s">
        <v>39</v>
      </c>
      <c r="G18168" s="1">
        <v>125920.14</v>
      </c>
    </row>
    <row r="18169" spans="2:7">
      <c r="B18169" s="22" t="s">
        <v>316</v>
      </c>
      <c r="C18169" s="22" t="s">
        <v>7</v>
      </c>
      <c r="D18169" s="22" t="s">
        <v>7</v>
      </c>
      <c r="E18169" s="22" t="s">
        <v>34</v>
      </c>
      <c r="F18169" s="22" t="s">
        <v>42</v>
      </c>
      <c r="G18169" s="1">
        <v>176904.16</v>
      </c>
    </row>
    <row r="18170" spans="2:7">
      <c r="B18170" s="22" t="s">
        <v>316</v>
      </c>
      <c r="C18170" s="22" t="s">
        <v>7</v>
      </c>
      <c r="D18170" s="22" t="s">
        <v>7</v>
      </c>
      <c r="E18170" s="22" t="s">
        <v>34</v>
      </c>
      <c r="F18170" s="22" t="s">
        <v>44</v>
      </c>
      <c r="G18170" s="1">
        <v>2814.4</v>
      </c>
    </row>
    <row r="18171" spans="2:7">
      <c r="B18171" s="22" t="s">
        <v>316</v>
      </c>
      <c r="C18171" s="22" t="s">
        <v>7</v>
      </c>
      <c r="D18171" s="22" t="s">
        <v>7</v>
      </c>
      <c r="E18171" s="22" t="s">
        <v>34</v>
      </c>
      <c r="F18171" s="22" t="s">
        <v>75</v>
      </c>
      <c r="G18171" s="1">
        <v>3570.28</v>
      </c>
    </row>
    <row r="18172" spans="2:7">
      <c r="B18172" s="22" t="s">
        <v>316</v>
      </c>
      <c r="C18172" s="22" t="s">
        <v>7</v>
      </c>
      <c r="D18172" s="22" t="s">
        <v>7</v>
      </c>
      <c r="E18172" s="22" t="s">
        <v>34</v>
      </c>
      <c r="F18172" s="22" t="s">
        <v>66</v>
      </c>
      <c r="G18172" s="1">
        <v>212826.08</v>
      </c>
    </row>
    <row r="18173" spans="2:7">
      <c r="B18173" s="22" t="s">
        <v>316</v>
      </c>
      <c r="C18173" s="22" t="s">
        <v>7</v>
      </c>
      <c r="D18173" s="22" t="s">
        <v>7</v>
      </c>
      <c r="E18173" s="22" t="s">
        <v>34</v>
      </c>
      <c r="F18173" s="22" t="s">
        <v>85</v>
      </c>
      <c r="G18173" s="1">
        <v>28874.26</v>
      </c>
    </row>
    <row r="18174" spans="2:7">
      <c r="B18174" s="22" t="s">
        <v>316</v>
      </c>
      <c r="C18174" s="22" t="s">
        <v>7</v>
      </c>
      <c r="D18174" s="22" t="s">
        <v>7</v>
      </c>
      <c r="E18174" s="22" t="s">
        <v>34</v>
      </c>
      <c r="F18174" s="22" t="s">
        <v>49</v>
      </c>
      <c r="G18174" s="1">
        <v>27286.02</v>
      </c>
    </row>
    <row r="18175" spans="2:7">
      <c r="B18175" s="22" t="s">
        <v>316</v>
      </c>
      <c r="C18175" s="22" t="s">
        <v>7</v>
      </c>
      <c r="D18175" s="22" t="s">
        <v>7</v>
      </c>
      <c r="E18175" s="22" t="s">
        <v>34</v>
      </c>
      <c r="F18175" s="22" t="s">
        <v>50</v>
      </c>
      <c r="G18175" s="1">
        <v>14571.41</v>
      </c>
    </row>
    <row r="18176" spans="2:7">
      <c r="B18176" s="22" t="s">
        <v>316</v>
      </c>
      <c r="C18176" s="22" t="s">
        <v>7</v>
      </c>
      <c r="D18176" s="22" t="s">
        <v>7</v>
      </c>
      <c r="E18176" s="22" t="s">
        <v>34</v>
      </c>
      <c r="F18176" s="22" t="s">
        <v>52</v>
      </c>
      <c r="G18176" s="1">
        <v>11020.12</v>
      </c>
    </row>
    <row r="18177" spans="2:7">
      <c r="B18177" s="22" t="s">
        <v>316</v>
      </c>
      <c r="C18177" s="22" t="s">
        <v>7</v>
      </c>
      <c r="D18177" s="22" t="s">
        <v>7</v>
      </c>
      <c r="E18177" s="22" t="s">
        <v>34</v>
      </c>
      <c r="F18177" s="22" t="s">
        <v>54</v>
      </c>
      <c r="G18177" s="1">
        <v>12341.11</v>
      </c>
    </row>
    <row r="18178" spans="2:7">
      <c r="B18178" s="22" t="s">
        <v>316</v>
      </c>
      <c r="C18178" s="22" t="s">
        <v>7</v>
      </c>
      <c r="D18178" s="22" t="s">
        <v>7</v>
      </c>
      <c r="E18178" s="22" t="s">
        <v>34</v>
      </c>
      <c r="F18178" s="22" t="s">
        <v>55</v>
      </c>
      <c r="G18178" s="1">
        <v>508.13</v>
      </c>
    </row>
    <row r="18179" spans="2:7">
      <c r="B18179" s="22" t="s">
        <v>316</v>
      </c>
      <c r="C18179" s="22" t="s">
        <v>7</v>
      </c>
      <c r="D18179" s="22" t="s">
        <v>7</v>
      </c>
      <c r="E18179" s="22" t="s">
        <v>34</v>
      </c>
      <c r="F18179" s="22" t="s">
        <v>58</v>
      </c>
      <c r="G18179" s="1">
        <v>3110</v>
      </c>
    </row>
    <row r="18180" spans="2:7">
      <c r="B18180" s="22" t="s">
        <v>316</v>
      </c>
      <c r="C18180" s="22" t="s">
        <v>7</v>
      </c>
      <c r="D18180" s="22" t="s">
        <v>7</v>
      </c>
      <c r="E18180" s="22" t="s">
        <v>59</v>
      </c>
      <c r="F18180" s="22" t="s">
        <v>55</v>
      </c>
      <c r="G18180" s="1">
        <v>10408.11</v>
      </c>
    </row>
    <row r="18181" spans="2:7">
      <c r="B18181" s="22" t="s">
        <v>316</v>
      </c>
      <c r="C18181" s="22" t="s">
        <v>7</v>
      </c>
      <c r="D18181" s="22" t="s">
        <v>7</v>
      </c>
      <c r="E18181" s="22" t="s">
        <v>60</v>
      </c>
      <c r="F18181" s="22" t="s">
        <v>80</v>
      </c>
      <c r="G18181" s="1">
        <v>40247.26</v>
      </c>
    </row>
    <row r="18182" spans="2:7">
      <c r="B18182" s="22" t="s">
        <v>316</v>
      </c>
      <c r="C18182" s="22" t="s">
        <v>7</v>
      </c>
      <c r="D18182" s="22" t="s">
        <v>7</v>
      </c>
      <c r="E18182" s="22" t="s">
        <v>60</v>
      </c>
      <c r="F18182" s="22" t="s">
        <v>62</v>
      </c>
      <c r="G18182" s="1">
        <v>6473.38</v>
      </c>
    </row>
    <row r="18183" spans="2:7">
      <c r="B18183" s="22" t="s">
        <v>317</v>
      </c>
      <c r="C18183" s="22" t="s">
        <v>7</v>
      </c>
      <c r="D18183" s="22" t="s">
        <v>5</v>
      </c>
      <c r="E18183" s="22" t="s">
        <v>5</v>
      </c>
      <c r="F18183" s="22" t="s">
        <v>6</v>
      </c>
      <c r="G18183" s="1">
        <v>414647.1</v>
      </c>
    </row>
    <row r="18184" spans="2:7">
      <c r="B18184" s="22" t="s">
        <v>317</v>
      </c>
      <c r="C18184" s="22" t="s">
        <v>7</v>
      </c>
      <c r="D18184" s="22" t="s">
        <v>5</v>
      </c>
      <c r="E18184" s="22" t="s">
        <v>7</v>
      </c>
      <c r="F18184" s="22" t="s">
        <v>6</v>
      </c>
      <c r="G18184" s="1">
        <v>-1632297.51</v>
      </c>
    </row>
    <row r="18185" spans="2:7">
      <c r="B18185" s="22" t="s">
        <v>317</v>
      </c>
      <c r="C18185" s="22" t="s">
        <v>7</v>
      </c>
      <c r="D18185" s="22" t="s">
        <v>5</v>
      </c>
      <c r="E18185" s="22" t="s">
        <v>8</v>
      </c>
      <c r="F18185" s="22" t="s">
        <v>9</v>
      </c>
      <c r="G18185" s="1">
        <v>101559574.06</v>
      </c>
    </row>
    <row r="18186" spans="2:7">
      <c r="B18186" s="22" t="s">
        <v>317</v>
      </c>
      <c r="C18186" s="22" t="s">
        <v>7</v>
      </c>
      <c r="D18186" s="22" t="s">
        <v>5</v>
      </c>
      <c r="E18186" s="22" t="s">
        <v>8</v>
      </c>
      <c r="F18186" s="22" t="s">
        <v>10</v>
      </c>
      <c r="G18186" s="1">
        <v>1479367.69</v>
      </c>
    </row>
    <row r="18187" spans="2:7">
      <c r="B18187" s="22" t="s">
        <v>317</v>
      </c>
      <c r="C18187" s="22" t="s">
        <v>7</v>
      </c>
      <c r="D18187" s="22" t="s">
        <v>5</v>
      </c>
      <c r="E18187" s="22" t="s">
        <v>8</v>
      </c>
      <c r="F18187" s="22" t="s">
        <v>11</v>
      </c>
      <c r="G18187" s="1">
        <v>1438770.31</v>
      </c>
    </row>
    <row r="18188" spans="2:7">
      <c r="B18188" s="22" t="s">
        <v>317</v>
      </c>
      <c r="C18188" s="22" t="s">
        <v>7</v>
      </c>
      <c r="D18188" s="22" t="s">
        <v>5</v>
      </c>
      <c r="E18188" s="22" t="s">
        <v>8</v>
      </c>
      <c r="F18188" s="22" t="s">
        <v>12</v>
      </c>
      <c r="G18188" s="1">
        <v>2533328.67</v>
      </c>
    </row>
    <row r="18189" spans="2:7">
      <c r="B18189" s="22" t="s">
        <v>317</v>
      </c>
      <c r="C18189" s="22" t="s">
        <v>7</v>
      </c>
      <c r="D18189" s="22" t="s">
        <v>5</v>
      </c>
      <c r="E18189" s="22" t="s">
        <v>8</v>
      </c>
      <c r="F18189" s="22" t="s">
        <v>13</v>
      </c>
      <c r="G18189" s="1">
        <v>624673.80000000005</v>
      </c>
    </row>
    <row r="18190" spans="2:7">
      <c r="B18190" s="22" t="s">
        <v>317</v>
      </c>
      <c r="C18190" s="22" t="s">
        <v>7</v>
      </c>
      <c r="D18190" s="22" t="s">
        <v>5</v>
      </c>
      <c r="E18190" s="22" t="s">
        <v>8</v>
      </c>
      <c r="F18190" s="22" t="s">
        <v>70</v>
      </c>
      <c r="G18190" s="1">
        <v>962441</v>
      </c>
    </row>
    <row r="18191" spans="2:7">
      <c r="B18191" s="22" t="s">
        <v>317</v>
      </c>
      <c r="C18191" s="22" t="s">
        <v>7</v>
      </c>
      <c r="D18191" s="22" t="s">
        <v>5</v>
      </c>
      <c r="E18191" s="22" t="s">
        <v>14</v>
      </c>
      <c r="F18191" s="22" t="s">
        <v>9</v>
      </c>
      <c r="G18191" s="1">
        <v>29808874.600000001</v>
      </c>
    </row>
    <row r="18192" spans="2:7">
      <c r="B18192" s="22" t="s">
        <v>317</v>
      </c>
      <c r="C18192" s="22" t="s">
        <v>7</v>
      </c>
      <c r="D18192" s="22" t="s">
        <v>5</v>
      </c>
      <c r="E18192" s="22" t="s">
        <v>14</v>
      </c>
      <c r="F18192" s="22" t="s">
        <v>10</v>
      </c>
      <c r="G18192" s="1">
        <v>397654.3</v>
      </c>
    </row>
    <row r="18193" spans="2:7">
      <c r="B18193" s="22" t="s">
        <v>317</v>
      </c>
      <c r="C18193" s="22" t="s">
        <v>7</v>
      </c>
      <c r="D18193" s="22" t="s">
        <v>5</v>
      </c>
      <c r="E18193" s="22" t="s">
        <v>14</v>
      </c>
      <c r="F18193" s="22" t="s">
        <v>11</v>
      </c>
      <c r="G18193" s="1">
        <v>668379.03</v>
      </c>
    </row>
    <row r="18194" spans="2:7">
      <c r="B18194" s="22" t="s">
        <v>317</v>
      </c>
      <c r="C18194" s="22" t="s">
        <v>7</v>
      </c>
      <c r="D18194" s="22" t="s">
        <v>5</v>
      </c>
      <c r="E18194" s="22" t="s">
        <v>14</v>
      </c>
      <c r="F18194" s="22" t="s">
        <v>12</v>
      </c>
      <c r="G18194" s="1">
        <v>6600</v>
      </c>
    </row>
    <row r="18195" spans="2:7">
      <c r="B18195" s="22" t="s">
        <v>317</v>
      </c>
      <c r="C18195" s="22" t="s">
        <v>7</v>
      </c>
      <c r="D18195" s="22" t="s">
        <v>5</v>
      </c>
      <c r="E18195" s="22" t="s">
        <v>14</v>
      </c>
      <c r="F18195" s="22" t="s">
        <v>13</v>
      </c>
      <c r="G18195" s="1">
        <v>121419.93</v>
      </c>
    </row>
    <row r="18196" spans="2:7">
      <c r="B18196" s="22" t="s">
        <v>317</v>
      </c>
      <c r="C18196" s="22" t="s">
        <v>7</v>
      </c>
      <c r="D18196" s="22" t="s">
        <v>5</v>
      </c>
      <c r="E18196" s="22" t="s">
        <v>15</v>
      </c>
      <c r="F18196" s="22" t="s">
        <v>16</v>
      </c>
      <c r="G18196" s="1">
        <v>65910.41</v>
      </c>
    </row>
    <row r="18197" spans="2:7">
      <c r="B18197" s="22" t="s">
        <v>317</v>
      </c>
      <c r="C18197" s="22" t="s">
        <v>7</v>
      </c>
      <c r="D18197" s="22" t="s">
        <v>5</v>
      </c>
      <c r="E18197" s="22" t="s">
        <v>15</v>
      </c>
      <c r="F18197" s="22" t="s">
        <v>71</v>
      </c>
      <c r="G18197" s="1">
        <v>46722.57</v>
      </c>
    </row>
    <row r="18198" spans="2:7">
      <c r="B18198" s="22" t="s">
        <v>317</v>
      </c>
      <c r="C18198" s="22" t="s">
        <v>7</v>
      </c>
      <c r="D18198" s="22" t="s">
        <v>5</v>
      </c>
      <c r="E18198" s="22" t="s">
        <v>15</v>
      </c>
      <c r="F18198" s="22" t="s">
        <v>17</v>
      </c>
      <c r="G18198" s="1">
        <v>8641159.7100000009</v>
      </c>
    </row>
    <row r="18199" spans="2:7">
      <c r="B18199" s="22" t="s">
        <v>317</v>
      </c>
      <c r="C18199" s="22" t="s">
        <v>7</v>
      </c>
      <c r="D18199" s="22" t="s">
        <v>5</v>
      </c>
      <c r="E18199" s="22" t="s">
        <v>15</v>
      </c>
      <c r="F18199" s="22" t="s">
        <v>18</v>
      </c>
      <c r="G18199" s="1">
        <v>2417682.0699999998</v>
      </c>
    </row>
    <row r="18200" spans="2:7">
      <c r="B18200" s="22" t="s">
        <v>317</v>
      </c>
      <c r="C18200" s="22" t="s">
        <v>7</v>
      </c>
      <c r="D18200" s="22" t="s">
        <v>5</v>
      </c>
      <c r="E18200" s="22" t="s">
        <v>15</v>
      </c>
      <c r="F18200" s="22" t="s">
        <v>19</v>
      </c>
      <c r="G18200" s="1">
        <v>17469523.149999999</v>
      </c>
    </row>
    <row r="18201" spans="2:7">
      <c r="B18201" s="22" t="s">
        <v>317</v>
      </c>
      <c r="C18201" s="22" t="s">
        <v>7</v>
      </c>
      <c r="D18201" s="22" t="s">
        <v>5</v>
      </c>
      <c r="E18201" s="22" t="s">
        <v>15</v>
      </c>
      <c r="F18201" s="22" t="s">
        <v>20</v>
      </c>
      <c r="G18201" s="1">
        <v>4016351.13</v>
      </c>
    </row>
    <row r="18202" spans="2:7">
      <c r="B18202" s="22" t="s">
        <v>317</v>
      </c>
      <c r="C18202" s="22" t="s">
        <v>7</v>
      </c>
      <c r="D18202" s="22" t="s">
        <v>5</v>
      </c>
      <c r="E18202" s="22" t="s">
        <v>15</v>
      </c>
      <c r="F18202" s="22" t="s">
        <v>21</v>
      </c>
      <c r="G18202" s="1">
        <v>485016.22</v>
      </c>
    </row>
    <row r="18203" spans="2:7">
      <c r="B18203" s="22" t="s">
        <v>317</v>
      </c>
      <c r="C18203" s="22" t="s">
        <v>7</v>
      </c>
      <c r="D18203" s="22" t="s">
        <v>5</v>
      </c>
      <c r="E18203" s="22" t="s">
        <v>15</v>
      </c>
      <c r="F18203" s="22" t="s">
        <v>22</v>
      </c>
      <c r="G18203" s="1">
        <v>158377.95000000001</v>
      </c>
    </row>
    <row r="18204" spans="2:7">
      <c r="B18204" s="22" t="s">
        <v>317</v>
      </c>
      <c r="C18204" s="22" t="s">
        <v>7</v>
      </c>
      <c r="D18204" s="22" t="s">
        <v>5</v>
      </c>
      <c r="E18204" s="22" t="s">
        <v>15</v>
      </c>
      <c r="F18204" s="22" t="s">
        <v>23</v>
      </c>
      <c r="G18204" s="1">
        <v>511722.7</v>
      </c>
    </row>
    <row r="18205" spans="2:7">
      <c r="B18205" s="22" t="s">
        <v>317</v>
      </c>
      <c r="C18205" s="22" t="s">
        <v>7</v>
      </c>
      <c r="D18205" s="22" t="s">
        <v>5</v>
      </c>
      <c r="E18205" s="22" t="s">
        <v>15</v>
      </c>
      <c r="F18205" s="22" t="s">
        <v>24</v>
      </c>
      <c r="G18205" s="1">
        <v>906187.54</v>
      </c>
    </row>
    <row r="18206" spans="2:7">
      <c r="B18206" s="22" t="s">
        <v>317</v>
      </c>
      <c r="C18206" s="22" t="s">
        <v>7</v>
      </c>
      <c r="D18206" s="22" t="s">
        <v>5</v>
      </c>
      <c r="E18206" s="22" t="s">
        <v>15</v>
      </c>
      <c r="F18206" s="22" t="s">
        <v>25</v>
      </c>
      <c r="G18206" s="1">
        <v>11498632.880000001</v>
      </c>
    </row>
    <row r="18207" spans="2:7">
      <c r="B18207" s="22" t="s">
        <v>317</v>
      </c>
      <c r="C18207" s="22" t="s">
        <v>7</v>
      </c>
      <c r="D18207" s="22" t="s">
        <v>5</v>
      </c>
      <c r="E18207" s="22" t="s">
        <v>15</v>
      </c>
      <c r="F18207" s="22" t="s">
        <v>26</v>
      </c>
      <c r="G18207" s="1">
        <v>7951862.2999999998</v>
      </c>
    </row>
    <row r="18208" spans="2:7">
      <c r="B18208" s="22" t="s">
        <v>317</v>
      </c>
      <c r="C18208" s="22" t="s">
        <v>7</v>
      </c>
      <c r="D18208" s="22" t="s">
        <v>5</v>
      </c>
      <c r="E18208" s="22" t="s">
        <v>28</v>
      </c>
      <c r="F18208" s="22" t="s">
        <v>29</v>
      </c>
      <c r="G18208" s="1">
        <v>5912775.4900000002</v>
      </c>
    </row>
    <row r="18209" spans="2:7">
      <c r="B18209" s="22" t="s">
        <v>317</v>
      </c>
      <c r="C18209" s="22" t="s">
        <v>7</v>
      </c>
      <c r="D18209" s="22" t="s">
        <v>5</v>
      </c>
      <c r="E18209" s="22" t="s">
        <v>28</v>
      </c>
      <c r="F18209" s="22" t="s">
        <v>30</v>
      </c>
      <c r="G18209" s="1">
        <v>344411.96</v>
      </c>
    </row>
    <row r="18210" spans="2:7">
      <c r="B18210" s="22" t="s">
        <v>317</v>
      </c>
      <c r="C18210" s="22" t="s">
        <v>7</v>
      </c>
      <c r="D18210" s="22" t="s">
        <v>5</v>
      </c>
      <c r="E18210" s="22" t="s">
        <v>28</v>
      </c>
      <c r="F18210" s="22" t="s">
        <v>31</v>
      </c>
      <c r="G18210" s="1">
        <v>1210243.23</v>
      </c>
    </row>
    <row r="18211" spans="2:7">
      <c r="B18211" s="22" t="s">
        <v>317</v>
      </c>
      <c r="C18211" s="22" t="s">
        <v>7</v>
      </c>
      <c r="D18211" s="22" t="s">
        <v>5</v>
      </c>
      <c r="E18211" s="22" t="s">
        <v>28</v>
      </c>
      <c r="F18211" s="22" t="s">
        <v>32</v>
      </c>
      <c r="G18211" s="1">
        <v>397915.76</v>
      </c>
    </row>
    <row r="18212" spans="2:7">
      <c r="B18212" s="22" t="s">
        <v>317</v>
      </c>
      <c r="C18212" s="22" t="s">
        <v>7</v>
      </c>
      <c r="D18212" s="22" t="s">
        <v>5</v>
      </c>
      <c r="E18212" s="22" t="s">
        <v>28</v>
      </c>
      <c r="F18212" s="22" t="s">
        <v>33</v>
      </c>
      <c r="G18212" s="1">
        <v>190796.67</v>
      </c>
    </row>
    <row r="18213" spans="2:7">
      <c r="B18213" s="22" t="s">
        <v>317</v>
      </c>
      <c r="C18213" s="22" t="s">
        <v>7</v>
      </c>
      <c r="D18213" s="22" t="s">
        <v>5</v>
      </c>
      <c r="E18213" s="22" t="s">
        <v>34</v>
      </c>
      <c r="F18213" s="22" t="s">
        <v>35</v>
      </c>
      <c r="G18213" s="1">
        <v>62143.34</v>
      </c>
    </row>
    <row r="18214" spans="2:7">
      <c r="B18214" s="22" t="s">
        <v>317</v>
      </c>
      <c r="C18214" s="22" t="s">
        <v>7</v>
      </c>
      <c r="D18214" s="22" t="s">
        <v>5</v>
      </c>
      <c r="E18214" s="22" t="s">
        <v>34</v>
      </c>
      <c r="F18214" s="22" t="s">
        <v>36</v>
      </c>
      <c r="G18214" s="1">
        <v>177390.37</v>
      </c>
    </row>
    <row r="18215" spans="2:7">
      <c r="B18215" s="22" t="s">
        <v>317</v>
      </c>
      <c r="C18215" s="22" t="s">
        <v>7</v>
      </c>
      <c r="D18215" s="22" t="s">
        <v>5</v>
      </c>
      <c r="E18215" s="22" t="s">
        <v>34</v>
      </c>
      <c r="F18215" s="22" t="s">
        <v>37</v>
      </c>
      <c r="G18215" s="1">
        <v>233483.89</v>
      </c>
    </row>
    <row r="18216" spans="2:7">
      <c r="B18216" s="22" t="s">
        <v>317</v>
      </c>
      <c r="C18216" s="22" t="s">
        <v>7</v>
      </c>
      <c r="D18216" s="22" t="s">
        <v>5</v>
      </c>
      <c r="E18216" s="22" t="s">
        <v>34</v>
      </c>
      <c r="F18216" s="22" t="s">
        <v>38</v>
      </c>
      <c r="G18216" s="1">
        <v>220573.32</v>
      </c>
    </row>
    <row r="18217" spans="2:7">
      <c r="B18217" s="22" t="s">
        <v>317</v>
      </c>
      <c r="C18217" s="22" t="s">
        <v>7</v>
      </c>
      <c r="D18217" s="22" t="s">
        <v>5</v>
      </c>
      <c r="E18217" s="22" t="s">
        <v>34</v>
      </c>
      <c r="F18217" s="22" t="s">
        <v>39</v>
      </c>
      <c r="G18217" s="1">
        <v>5353706.43</v>
      </c>
    </row>
    <row r="18218" spans="2:7">
      <c r="B18218" s="22" t="s">
        <v>317</v>
      </c>
      <c r="C18218" s="22" t="s">
        <v>7</v>
      </c>
      <c r="D18218" s="22" t="s">
        <v>5</v>
      </c>
      <c r="E18218" s="22" t="s">
        <v>34</v>
      </c>
      <c r="F18218" s="22" t="s">
        <v>40</v>
      </c>
      <c r="G18218" s="1">
        <v>96924.94</v>
      </c>
    </row>
    <row r="18219" spans="2:7">
      <c r="B18219" s="22" t="s">
        <v>317</v>
      </c>
      <c r="C18219" s="22" t="s">
        <v>7</v>
      </c>
      <c r="D18219" s="22" t="s">
        <v>5</v>
      </c>
      <c r="E18219" s="22" t="s">
        <v>34</v>
      </c>
      <c r="F18219" s="22" t="s">
        <v>41</v>
      </c>
      <c r="G18219" s="1">
        <v>48086.25</v>
      </c>
    </row>
    <row r="18220" spans="2:7">
      <c r="B18220" s="22" t="s">
        <v>317</v>
      </c>
      <c r="C18220" s="22" t="s">
        <v>7</v>
      </c>
      <c r="D18220" s="22" t="s">
        <v>5</v>
      </c>
      <c r="E18220" s="22" t="s">
        <v>34</v>
      </c>
      <c r="F18220" s="22" t="s">
        <v>42</v>
      </c>
      <c r="G18220" s="1">
        <v>484877.25</v>
      </c>
    </row>
    <row r="18221" spans="2:7">
      <c r="B18221" s="22" t="s">
        <v>317</v>
      </c>
      <c r="C18221" s="22" t="s">
        <v>7</v>
      </c>
      <c r="D18221" s="22" t="s">
        <v>5</v>
      </c>
      <c r="E18221" s="22" t="s">
        <v>34</v>
      </c>
      <c r="F18221" s="22" t="s">
        <v>45</v>
      </c>
      <c r="G18221" s="1">
        <v>852781.08</v>
      </c>
    </row>
    <row r="18222" spans="2:7">
      <c r="B18222" s="22" t="s">
        <v>317</v>
      </c>
      <c r="C18222" s="22" t="s">
        <v>7</v>
      </c>
      <c r="D18222" s="22" t="s">
        <v>5</v>
      </c>
      <c r="E18222" s="22" t="s">
        <v>34</v>
      </c>
      <c r="F18222" s="22" t="s">
        <v>47</v>
      </c>
      <c r="G18222" s="1">
        <v>769354.39</v>
      </c>
    </row>
    <row r="18223" spans="2:7">
      <c r="B18223" s="22" t="s">
        <v>317</v>
      </c>
      <c r="C18223" s="22" t="s">
        <v>7</v>
      </c>
      <c r="D18223" s="22" t="s">
        <v>5</v>
      </c>
      <c r="E18223" s="22" t="s">
        <v>34</v>
      </c>
      <c r="F18223" s="22" t="s">
        <v>48</v>
      </c>
      <c r="G18223" s="1">
        <v>350100.1</v>
      </c>
    </row>
    <row r="18224" spans="2:7">
      <c r="B18224" s="22" t="s">
        <v>317</v>
      </c>
      <c r="C18224" s="22" t="s">
        <v>7</v>
      </c>
      <c r="D18224" s="22" t="s">
        <v>5</v>
      </c>
      <c r="E18224" s="22" t="s">
        <v>34</v>
      </c>
      <c r="F18224" s="22" t="s">
        <v>74</v>
      </c>
      <c r="G18224" s="1">
        <v>24080</v>
      </c>
    </row>
    <row r="18225" spans="2:7">
      <c r="B18225" s="22" t="s">
        <v>317</v>
      </c>
      <c r="C18225" s="22" t="s">
        <v>7</v>
      </c>
      <c r="D18225" s="22" t="s">
        <v>5</v>
      </c>
      <c r="E18225" s="22" t="s">
        <v>34</v>
      </c>
      <c r="F18225" s="22" t="s">
        <v>75</v>
      </c>
      <c r="G18225" s="1">
        <v>1145.6400000000001</v>
      </c>
    </row>
    <row r="18226" spans="2:7">
      <c r="B18226" s="22" t="s">
        <v>317</v>
      </c>
      <c r="C18226" s="22" t="s">
        <v>7</v>
      </c>
      <c r="D18226" s="22" t="s">
        <v>5</v>
      </c>
      <c r="E18226" s="22" t="s">
        <v>34</v>
      </c>
      <c r="F18226" s="22" t="s">
        <v>85</v>
      </c>
      <c r="G18226" s="1">
        <v>33292.870000000003</v>
      </c>
    </row>
    <row r="18227" spans="2:7">
      <c r="B18227" s="22" t="s">
        <v>317</v>
      </c>
      <c r="C18227" s="22" t="s">
        <v>7</v>
      </c>
      <c r="D18227" s="22" t="s">
        <v>5</v>
      </c>
      <c r="E18227" s="22" t="s">
        <v>34</v>
      </c>
      <c r="F18227" s="22" t="s">
        <v>49</v>
      </c>
      <c r="G18227" s="1">
        <v>1663109.45</v>
      </c>
    </row>
    <row r="18228" spans="2:7">
      <c r="B18228" s="22" t="s">
        <v>317</v>
      </c>
      <c r="C18228" s="22" t="s">
        <v>7</v>
      </c>
      <c r="D18228" s="22" t="s">
        <v>5</v>
      </c>
      <c r="E18228" s="22" t="s">
        <v>34</v>
      </c>
      <c r="F18228" s="22" t="s">
        <v>50</v>
      </c>
      <c r="G18228" s="1">
        <v>1404244.53</v>
      </c>
    </row>
    <row r="18229" spans="2:7">
      <c r="B18229" s="22" t="s">
        <v>317</v>
      </c>
      <c r="C18229" s="22" t="s">
        <v>7</v>
      </c>
      <c r="D18229" s="22" t="s">
        <v>5</v>
      </c>
      <c r="E18229" s="22" t="s">
        <v>34</v>
      </c>
      <c r="F18229" s="22" t="s">
        <v>51</v>
      </c>
      <c r="G18229" s="1">
        <v>3284.36</v>
      </c>
    </row>
    <row r="18230" spans="2:7">
      <c r="B18230" s="22" t="s">
        <v>317</v>
      </c>
      <c r="C18230" s="22" t="s">
        <v>7</v>
      </c>
      <c r="D18230" s="22" t="s">
        <v>5</v>
      </c>
      <c r="E18230" s="22" t="s">
        <v>34</v>
      </c>
      <c r="F18230" s="22" t="s">
        <v>52</v>
      </c>
      <c r="G18230" s="1">
        <v>26278.44</v>
      </c>
    </row>
    <row r="18231" spans="2:7">
      <c r="B18231" s="22" t="s">
        <v>317</v>
      </c>
      <c r="C18231" s="22" t="s">
        <v>7</v>
      </c>
      <c r="D18231" s="22" t="s">
        <v>5</v>
      </c>
      <c r="E18231" s="22" t="s">
        <v>34</v>
      </c>
      <c r="F18231" s="22" t="s">
        <v>53</v>
      </c>
      <c r="G18231" s="1">
        <v>3432221.04</v>
      </c>
    </row>
    <row r="18232" spans="2:7">
      <c r="B18232" s="22" t="s">
        <v>317</v>
      </c>
      <c r="C18232" s="22" t="s">
        <v>7</v>
      </c>
      <c r="D18232" s="22" t="s">
        <v>5</v>
      </c>
      <c r="E18232" s="22" t="s">
        <v>34</v>
      </c>
      <c r="F18232" s="22" t="s">
        <v>76</v>
      </c>
      <c r="G18232" s="1">
        <v>521629.64</v>
      </c>
    </row>
    <row r="18233" spans="2:7">
      <c r="B18233" s="22" t="s">
        <v>317</v>
      </c>
      <c r="C18233" s="22" t="s">
        <v>7</v>
      </c>
      <c r="D18233" s="22" t="s">
        <v>5</v>
      </c>
      <c r="E18233" s="22" t="s">
        <v>34</v>
      </c>
      <c r="F18233" s="22" t="s">
        <v>57</v>
      </c>
      <c r="G18233" s="1">
        <v>1597895.24</v>
      </c>
    </row>
    <row r="18234" spans="2:7">
      <c r="B18234" s="22" t="s">
        <v>317</v>
      </c>
      <c r="C18234" s="22" t="s">
        <v>7</v>
      </c>
      <c r="D18234" s="22" t="s">
        <v>5</v>
      </c>
      <c r="E18234" s="22" t="s">
        <v>34</v>
      </c>
      <c r="F18234" s="22" t="s">
        <v>58</v>
      </c>
      <c r="G18234" s="1">
        <v>177352.4</v>
      </c>
    </row>
    <row r="18235" spans="2:7">
      <c r="B18235" s="22" t="s">
        <v>317</v>
      </c>
      <c r="C18235" s="22" t="s">
        <v>7</v>
      </c>
      <c r="D18235" s="22" t="s">
        <v>5</v>
      </c>
      <c r="E18235" s="22" t="s">
        <v>34</v>
      </c>
      <c r="F18235" s="22" t="s">
        <v>126</v>
      </c>
      <c r="G18235" s="1">
        <v>544</v>
      </c>
    </row>
    <row r="18236" spans="2:7">
      <c r="B18236" s="22" t="s">
        <v>317</v>
      </c>
      <c r="C18236" s="22" t="s">
        <v>7</v>
      </c>
      <c r="D18236" s="22" t="s">
        <v>5</v>
      </c>
      <c r="E18236" s="22" t="s">
        <v>59</v>
      </c>
      <c r="F18236" s="22" t="s">
        <v>55</v>
      </c>
      <c r="G18236" s="1">
        <v>74336.5</v>
      </c>
    </row>
    <row r="18237" spans="2:7">
      <c r="B18237" s="22" t="s">
        <v>317</v>
      </c>
      <c r="C18237" s="22" t="s">
        <v>7</v>
      </c>
      <c r="D18237" s="22" t="s">
        <v>5</v>
      </c>
      <c r="E18237" s="22" t="s">
        <v>60</v>
      </c>
      <c r="F18237" s="22" t="s">
        <v>62</v>
      </c>
      <c r="G18237" s="1">
        <v>767299.39</v>
      </c>
    </row>
    <row r="18238" spans="2:7">
      <c r="B18238" s="22" t="s">
        <v>317</v>
      </c>
      <c r="C18238" s="22" t="s">
        <v>7</v>
      </c>
      <c r="D18238" s="22" t="s">
        <v>7</v>
      </c>
      <c r="E18238" s="22" t="s">
        <v>5</v>
      </c>
      <c r="F18238" s="22" t="s">
        <v>6</v>
      </c>
      <c r="G18238" s="1">
        <v>1218517.2</v>
      </c>
    </row>
    <row r="18239" spans="2:7">
      <c r="B18239" s="22" t="s">
        <v>317</v>
      </c>
      <c r="C18239" s="22" t="s">
        <v>7</v>
      </c>
      <c r="D18239" s="22" t="s">
        <v>7</v>
      </c>
      <c r="E18239" s="22" t="s">
        <v>7</v>
      </c>
      <c r="F18239" s="22" t="s">
        <v>6</v>
      </c>
      <c r="G18239" s="1">
        <v>-866.79</v>
      </c>
    </row>
    <row r="18240" spans="2:7">
      <c r="B18240" s="22" t="s">
        <v>317</v>
      </c>
      <c r="C18240" s="22" t="s">
        <v>7</v>
      </c>
      <c r="D18240" s="22" t="s">
        <v>7</v>
      </c>
      <c r="E18240" s="22" t="s">
        <v>8</v>
      </c>
      <c r="F18240" s="22" t="s">
        <v>9</v>
      </c>
      <c r="G18240" s="1">
        <v>14818527.16</v>
      </c>
    </row>
    <row r="18241" spans="2:7">
      <c r="B18241" s="22" t="s">
        <v>317</v>
      </c>
      <c r="C18241" s="22" t="s">
        <v>7</v>
      </c>
      <c r="D18241" s="22" t="s">
        <v>7</v>
      </c>
      <c r="E18241" s="22" t="s">
        <v>8</v>
      </c>
      <c r="F18241" s="22" t="s">
        <v>10</v>
      </c>
      <c r="G18241" s="1">
        <v>219985.1</v>
      </c>
    </row>
    <row r="18242" spans="2:7">
      <c r="B18242" s="22" t="s">
        <v>317</v>
      </c>
      <c r="C18242" s="22" t="s">
        <v>7</v>
      </c>
      <c r="D18242" s="22" t="s">
        <v>7</v>
      </c>
      <c r="E18242" s="22" t="s">
        <v>8</v>
      </c>
      <c r="F18242" s="22" t="s">
        <v>11</v>
      </c>
      <c r="G18242" s="1">
        <v>1010382.81</v>
      </c>
    </row>
    <row r="18243" spans="2:7">
      <c r="B18243" s="22" t="s">
        <v>317</v>
      </c>
      <c r="C18243" s="22" t="s">
        <v>7</v>
      </c>
      <c r="D18243" s="22" t="s">
        <v>7</v>
      </c>
      <c r="E18243" s="22" t="s">
        <v>8</v>
      </c>
      <c r="F18243" s="22" t="s">
        <v>125</v>
      </c>
      <c r="G18243" s="1">
        <v>245079.6</v>
      </c>
    </row>
    <row r="18244" spans="2:7">
      <c r="B18244" s="22" t="s">
        <v>317</v>
      </c>
      <c r="C18244" s="22" t="s">
        <v>7</v>
      </c>
      <c r="D18244" s="22" t="s">
        <v>7</v>
      </c>
      <c r="E18244" s="22" t="s">
        <v>8</v>
      </c>
      <c r="F18244" s="22" t="s">
        <v>12</v>
      </c>
      <c r="G18244" s="1">
        <v>6623144.4299999997</v>
      </c>
    </row>
    <row r="18245" spans="2:7">
      <c r="B18245" s="22" t="s">
        <v>317</v>
      </c>
      <c r="C18245" s="22" t="s">
        <v>7</v>
      </c>
      <c r="D18245" s="22" t="s">
        <v>7</v>
      </c>
      <c r="E18245" s="22" t="s">
        <v>8</v>
      </c>
      <c r="F18245" s="22" t="s">
        <v>13</v>
      </c>
      <c r="G18245" s="1">
        <v>533417.62</v>
      </c>
    </row>
    <row r="18246" spans="2:7">
      <c r="B18246" s="22" t="s">
        <v>317</v>
      </c>
      <c r="C18246" s="22" t="s">
        <v>7</v>
      </c>
      <c r="D18246" s="22" t="s">
        <v>7</v>
      </c>
      <c r="E18246" s="22" t="s">
        <v>14</v>
      </c>
      <c r="F18246" s="22" t="s">
        <v>9</v>
      </c>
      <c r="G18246" s="1">
        <v>5485925.1600000001</v>
      </c>
    </row>
    <row r="18247" spans="2:7">
      <c r="B18247" s="22" t="s">
        <v>317</v>
      </c>
      <c r="C18247" s="22" t="s">
        <v>7</v>
      </c>
      <c r="D18247" s="22" t="s">
        <v>7</v>
      </c>
      <c r="E18247" s="22" t="s">
        <v>14</v>
      </c>
      <c r="F18247" s="22" t="s">
        <v>10</v>
      </c>
      <c r="G18247" s="1">
        <v>824358.28</v>
      </c>
    </row>
    <row r="18248" spans="2:7">
      <c r="B18248" s="22" t="s">
        <v>317</v>
      </c>
      <c r="C18248" s="22" t="s">
        <v>7</v>
      </c>
      <c r="D18248" s="22" t="s">
        <v>7</v>
      </c>
      <c r="E18248" s="22" t="s">
        <v>14</v>
      </c>
      <c r="F18248" s="22" t="s">
        <v>11</v>
      </c>
      <c r="G18248" s="1">
        <v>505756.29</v>
      </c>
    </row>
    <row r="18249" spans="2:7">
      <c r="B18249" s="22" t="s">
        <v>317</v>
      </c>
      <c r="C18249" s="22" t="s">
        <v>7</v>
      </c>
      <c r="D18249" s="22" t="s">
        <v>7</v>
      </c>
      <c r="E18249" s="22" t="s">
        <v>14</v>
      </c>
      <c r="F18249" s="22" t="s">
        <v>12</v>
      </c>
      <c r="G18249" s="1">
        <v>849333.41</v>
      </c>
    </row>
    <row r="18250" spans="2:7">
      <c r="B18250" s="22" t="s">
        <v>317</v>
      </c>
      <c r="C18250" s="22" t="s">
        <v>7</v>
      </c>
      <c r="D18250" s="22" t="s">
        <v>7</v>
      </c>
      <c r="E18250" s="22" t="s">
        <v>14</v>
      </c>
      <c r="F18250" s="22" t="s">
        <v>13</v>
      </c>
      <c r="G18250" s="1">
        <v>175937.16</v>
      </c>
    </row>
    <row r="18251" spans="2:7">
      <c r="B18251" s="22" t="s">
        <v>317</v>
      </c>
      <c r="C18251" s="22" t="s">
        <v>7</v>
      </c>
      <c r="D18251" s="22" t="s">
        <v>7</v>
      </c>
      <c r="E18251" s="22" t="s">
        <v>15</v>
      </c>
      <c r="F18251" s="22" t="s">
        <v>16</v>
      </c>
      <c r="G18251" s="1">
        <v>9816.4</v>
      </c>
    </row>
    <row r="18252" spans="2:7">
      <c r="B18252" s="22" t="s">
        <v>317</v>
      </c>
      <c r="C18252" s="22" t="s">
        <v>7</v>
      </c>
      <c r="D18252" s="22" t="s">
        <v>7</v>
      </c>
      <c r="E18252" s="22" t="s">
        <v>15</v>
      </c>
      <c r="F18252" s="22" t="s">
        <v>71</v>
      </c>
      <c r="G18252" s="1">
        <v>8045.41</v>
      </c>
    </row>
    <row r="18253" spans="2:7">
      <c r="B18253" s="22" t="s">
        <v>317</v>
      </c>
      <c r="C18253" s="22" t="s">
        <v>7</v>
      </c>
      <c r="D18253" s="22" t="s">
        <v>7</v>
      </c>
      <c r="E18253" s="22" t="s">
        <v>15</v>
      </c>
      <c r="F18253" s="22" t="s">
        <v>17</v>
      </c>
      <c r="G18253" s="1">
        <v>1259312.67</v>
      </c>
    </row>
    <row r="18254" spans="2:7">
      <c r="B18254" s="22" t="s">
        <v>317</v>
      </c>
      <c r="C18254" s="22" t="s">
        <v>7</v>
      </c>
      <c r="D18254" s="22" t="s">
        <v>7</v>
      </c>
      <c r="E18254" s="22" t="s">
        <v>15</v>
      </c>
      <c r="F18254" s="22" t="s">
        <v>18</v>
      </c>
      <c r="G18254" s="1">
        <v>506503.47</v>
      </c>
    </row>
    <row r="18255" spans="2:7">
      <c r="B18255" s="22" t="s">
        <v>317</v>
      </c>
      <c r="C18255" s="22" t="s">
        <v>7</v>
      </c>
      <c r="D18255" s="22" t="s">
        <v>7</v>
      </c>
      <c r="E18255" s="22" t="s">
        <v>15</v>
      </c>
      <c r="F18255" s="22" t="s">
        <v>19</v>
      </c>
      <c r="G18255" s="1">
        <v>2552039.21</v>
      </c>
    </row>
    <row r="18256" spans="2:7">
      <c r="B18256" s="22" t="s">
        <v>317</v>
      </c>
      <c r="C18256" s="22" t="s">
        <v>7</v>
      </c>
      <c r="D18256" s="22" t="s">
        <v>7</v>
      </c>
      <c r="E18256" s="22" t="s">
        <v>15</v>
      </c>
      <c r="F18256" s="22" t="s">
        <v>20</v>
      </c>
      <c r="G18256" s="1">
        <v>810340.21</v>
      </c>
    </row>
    <row r="18257" spans="2:7">
      <c r="B18257" s="22" t="s">
        <v>317</v>
      </c>
      <c r="C18257" s="22" t="s">
        <v>7</v>
      </c>
      <c r="D18257" s="22" t="s">
        <v>7</v>
      </c>
      <c r="E18257" s="22" t="s">
        <v>15</v>
      </c>
      <c r="F18257" s="22" t="s">
        <v>21</v>
      </c>
      <c r="G18257" s="1">
        <v>71794.05</v>
      </c>
    </row>
    <row r="18258" spans="2:7">
      <c r="B18258" s="22" t="s">
        <v>317</v>
      </c>
      <c r="C18258" s="22" t="s">
        <v>7</v>
      </c>
      <c r="D18258" s="22" t="s">
        <v>7</v>
      </c>
      <c r="E18258" s="22" t="s">
        <v>15</v>
      </c>
      <c r="F18258" s="22" t="s">
        <v>22</v>
      </c>
      <c r="G18258" s="1">
        <v>32361.98</v>
      </c>
    </row>
    <row r="18259" spans="2:7">
      <c r="B18259" s="22" t="s">
        <v>317</v>
      </c>
      <c r="C18259" s="22" t="s">
        <v>7</v>
      </c>
      <c r="D18259" s="22" t="s">
        <v>7</v>
      </c>
      <c r="E18259" s="22" t="s">
        <v>15</v>
      </c>
      <c r="F18259" s="22" t="s">
        <v>23</v>
      </c>
      <c r="G18259" s="1">
        <v>73051.61</v>
      </c>
    </row>
    <row r="18260" spans="2:7">
      <c r="B18260" s="22" t="s">
        <v>317</v>
      </c>
      <c r="C18260" s="22" t="s">
        <v>7</v>
      </c>
      <c r="D18260" s="22" t="s">
        <v>7</v>
      </c>
      <c r="E18260" s="22" t="s">
        <v>15</v>
      </c>
      <c r="F18260" s="22" t="s">
        <v>24</v>
      </c>
      <c r="G18260" s="1">
        <v>237917.23</v>
      </c>
    </row>
    <row r="18261" spans="2:7">
      <c r="B18261" s="22" t="s">
        <v>317</v>
      </c>
      <c r="C18261" s="22" t="s">
        <v>7</v>
      </c>
      <c r="D18261" s="22" t="s">
        <v>7</v>
      </c>
      <c r="E18261" s="22" t="s">
        <v>15</v>
      </c>
      <c r="F18261" s="22" t="s">
        <v>25</v>
      </c>
      <c r="G18261" s="1">
        <v>1654615.88</v>
      </c>
    </row>
    <row r="18262" spans="2:7">
      <c r="B18262" s="22" t="s">
        <v>317</v>
      </c>
      <c r="C18262" s="22" t="s">
        <v>7</v>
      </c>
      <c r="D18262" s="22" t="s">
        <v>7</v>
      </c>
      <c r="E18262" s="22" t="s">
        <v>15</v>
      </c>
      <c r="F18262" s="22" t="s">
        <v>26</v>
      </c>
      <c r="G18262" s="1">
        <v>1299047.3</v>
      </c>
    </row>
    <row r="18263" spans="2:7">
      <c r="B18263" s="22" t="s">
        <v>317</v>
      </c>
      <c r="C18263" s="22" t="s">
        <v>7</v>
      </c>
      <c r="D18263" s="22" t="s">
        <v>7</v>
      </c>
      <c r="E18263" s="22" t="s">
        <v>28</v>
      </c>
      <c r="F18263" s="22" t="s">
        <v>29</v>
      </c>
      <c r="G18263" s="1">
        <v>228618.38</v>
      </c>
    </row>
    <row r="18264" spans="2:7">
      <c r="B18264" s="22" t="s">
        <v>317</v>
      </c>
      <c r="C18264" s="22" t="s">
        <v>7</v>
      </c>
      <c r="D18264" s="22" t="s">
        <v>7</v>
      </c>
      <c r="E18264" s="22" t="s">
        <v>28</v>
      </c>
      <c r="F18264" s="22" t="s">
        <v>31</v>
      </c>
      <c r="G18264" s="1">
        <v>631481.31999999995</v>
      </c>
    </row>
    <row r="18265" spans="2:7">
      <c r="B18265" s="22" t="s">
        <v>317</v>
      </c>
      <c r="C18265" s="22" t="s">
        <v>7</v>
      </c>
      <c r="D18265" s="22" t="s">
        <v>7</v>
      </c>
      <c r="E18265" s="22" t="s">
        <v>34</v>
      </c>
      <c r="F18265" s="22" t="s">
        <v>35</v>
      </c>
      <c r="G18265" s="1">
        <v>5565.5</v>
      </c>
    </row>
    <row r="18266" spans="2:7">
      <c r="B18266" s="22" t="s">
        <v>317</v>
      </c>
      <c r="C18266" s="22" t="s">
        <v>7</v>
      </c>
      <c r="D18266" s="22" t="s">
        <v>7</v>
      </c>
      <c r="E18266" s="22" t="s">
        <v>34</v>
      </c>
      <c r="F18266" s="22" t="s">
        <v>38</v>
      </c>
      <c r="G18266" s="1">
        <v>4422.28</v>
      </c>
    </row>
    <row r="18267" spans="2:7">
      <c r="B18267" s="22" t="s">
        <v>317</v>
      </c>
      <c r="C18267" s="22" t="s">
        <v>7</v>
      </c>
      <c r="D18267" s="22" t="s">
        <v>7</v>
      </c>
      <c r="E18267" s="22" t="s">
        <v>34</v>
      </c>
      <c r="F18267" s="22" t="s">
        <v>39</v>
      </c>
      <c r="G18267" s="1">
        <v>192047.73</v>
      </c>
    </row>
    <row r="18268" spans="2:7">
      <c r="B18268" s="22" t="s">
        <v>317</v>
      </c>
      <c r="C18268" s="22" t="s">
        <v>7</v>
      </c>
      <c r="D18268" s="22" t="s">
        <v>7</v>
      </c>
      <c r="E18268" s="22" t="s">
        <v>34</v>
      </c>
      <c r="F18268" s="22" t="s">
        <v>47</v>
      </c>
      <c r="G18268" s="1">
        <v>220.89</v>
      </c>
    </row>
    <row r="18269" spans="2:7">
      <c r="B18269" s="22" t="s">
        <v>317</v>
      </c>
      <c r="C18269" s="22" t="s">
        <v>7</v>
      </c>
      <c r="D18269" s="22" t="s">
        <v>7</v>
      </c>
      <c r="E18269" s="22" t="s">
        <v>34</v>
      </c>
      <c r="F18269" s="22" t="s">
        <v>58</v>
      </c>
      <c r="G18269" s="1">
        <v>4434.34</v>
      </c>
    </row>
    <row r="18270" spans="2:7">
      <c r="B18270" s="22" t="s">
        <v>317</v>
      </c>
      <c r="C18270" s="22" t="s">
        <v>7</v>
      </c>
      <c r="D18270" s="22" t="s">
        <v>7</v>
      </c>
      <c r="E18270" s="22" t="s">
        <v>59</v>
      </c>
      <c r="F18270" s="22" t="s">
        <v>55</v>
      </c>
      <c r="G18270" s="1">
        <v>1786.68</v>
      </c>
    </row>
    <row r="18271" spans="2:7">
      <c r="B18271" s="22" t="s">
        <v>317</v>
      </c>
      <c r="C18271" s="22" t="s">
        <v>7</v>
      </c>
      <c r="D18271" s="22" t="s">
        <v>7</v>
      </c>
      <c r="E18271" s="22" t="s">
        <v>60</v>
      </c>
      <c r="F18271" s="22" t="s">
        <v>62</v>
      </c>
      <c r="G18271" s="1">
        <v>52406.81</v>
      </c>
    </row>
    <row r="18272" spans="2:7">
      <c r="B18272" s="22" t="s">
        <v>318</v>
      </c>
      <c r="C18272" s="22" t="s">
        <v>7</v>
      </c>
      <c r="D18272" s="22" t="s">
        <v>5</v>
      </c>
      <c r="E18272" s="22" t="s">
        <v>5</v>
      </c>
      <c r="F18272" s="22" t="s">
        <v>6</v>
      </c>
      <c r="G18272" s="1">
        <v>871050.5</v>
      </c>
    </row>
    <row r="18273" spans="2:7">
      <c r="B18273" s="22" t="s">
        <v>318</v>
      </c>
      <c r="C18273" s="22" t="s">
        <v>7</v>
      </c>
      <c r="D18273" s="22" t="s">
        <v>5</v>
      </c>
      <c r="E18273" s="22" t="s">
        <v>7</v>
      </c>
      <c r="F18273" s="22" t="s">
        <v>6</v>
      </c>
      <c r="G18273" s="1">
        <v>-2830266.17</v>
      </c>
    </row>
    <row r="18274" spans="2:7">
      <c r="B18274" s="22" t="s">
        <v>318</v>
      </c>
      <c r="C18274" s="22" t="s">
        <v>7</v>
      </c>
      <c r="D18274" s="22" t="s">
        <v>5</v>
      </c>
      <c r="E18274" s="22" t="s">
        <v>8</v>
      </c>
      <c r="F18274" s="22" t="s">
        <v>9</v>
      </c>
      <c r="G18274" s="1">
        <v>124441280.23999999</v>
      </c>
    </row>
    <row r="18275" spans="2:7">
      <c r="B18275" s="22" t="s">
        <v>318</v>
      </c>
      <c r="C18275" s="22" t="s">
        <v>7</v>
      </c>
      <c r="D18275" s="22" t="s">
        <v>5</v>
      </c>
      <c r="E18275" s="22" t="s">
        <v>8</v>
      </c>
      <c r="F18275" s="22" t="s">
        <v>10</v>
      </c>
      <c r="G18275" s="1">
        <v>2104914.65</v>
      </c>
    </row>
    <row r="18276" spans="2:7">
      <c r="B18276" s="22" t="s">
        <v>318</v>
      </c>
      <c r="C18276" s="22" t="s">
        <v>7</v>
      </c>
      <c r="D18276" s="22" t="s">
        <v>5</v>
      </c>
      <c r="E18276" s="22" t="s">
        <v>8</v>
      </c>
      <c r="F18276" s="22" t="s">
        <v>11</v>
      </c>
      <c r="G18276" s="1">
        <v>961869.09</v>
      </c>
    </row>
    <row r="18277" spans="2:7">
      <c r="B18277" s="22" t="s">
        <v>318</v>
      </c>
      <c r="C18277" s="22" t="s">
        <v>7</v>
      </c>
      <c r="D18277" s="22" t="s">
        <v>5</v>
      </c>
      <c r="E18277" s="22" t="s">
        <v>8</v>
      </c>
      <c r="F18277" s="22" t="s">
        <v>12</v>
      </c>
      <c r="G18277" s="1">
        <v>5178980.2699999996</v>
      </c>
    </row>
    <row r="18278" spans="2:7">
      <c r="B18278" s="22" t="s">
        <v>318</v>
      </c>
      <c r="C18278" s="22" t="s">
        <v>7</v>
      </c>
      <c r="D18278" s="22" t="s">
        <v>5</v>
      </c>
      <c r="E18278" s="22" t="s">
        <v>8</v>
      </c>
      <c r="F18278" s="22" t="s">
        <v>13</v>
      </c>
      <c r="G18278" s="1">
        <v>209995.24</v>
      </c>
    </row>
    <row r="18279" spans="2:7">
      <c r="B18279" s="22" t="s">
        <v>318</v>
      </c>
      <c r="C18279" s="22" t="s">
        <v>7</v>
      </c>
      <c r="D18279" s="22" t="s">
        <v>5</v>
      </c>
      <c r="E18279" s="22" t="s">
        <v>14</v>
      </c>
      <c r="F18279" s="22" t="s">
        <v>9</v>
      </c>
      <c r="G18279" s="1">
        <v>44034962.450000003</v>
      </c>
    </row>
    <row r="18280" spans="2:7">
      <c r="B18280" s="22" t="s">
        <v>318</v>
      </c>
      <c r="C18280" s="22" t="s">
        <v>7</v>
      </c>
      <c r="D18280" s="22" t="s">
        <v>5</v>
      </c>
      <c r="E18280" s="22" t="s">
        <v>14</v>
      </c>
      <c r="F18280" s="22" t="s">
        <v>10</v>
      </c>
      <c r="G18280" s="1">
        <v>467945.77</v>
      </c>
    </row>
    <row r="18281" spans="2:7">
      <c r="B18281" s="22" t="s">
        <v>318</v>
      </c>
      <c r="C18281" s="22" t="s">
        <v>7</v>
      </c>
      <c r="D18281" s="22" t="s">
        <v>5</v>
      </c>
      <c r="E18281" s="22" t="s">
        <v>14</v>
      </c>
      <c r="F18281" s="22" t="s">
        <v>11</v>
      </c>
      <c r="G18281" s="1">
        <v>1622211.23</v>
      </c>
    </row>
    <row r="18282" spans="2:7">
      <c r="B18282" s="22" t="s">
        <v>318</v>
      </c>
      <c r="C18282" s="22" t="s">
        <v>7</v>
      </c>
      <c r="D18282" s="22" t="s">
        <v>5</v>
      </c>
      <c r="E18282" s="22" t="s">
        <v>14</v>
      </c>
      <c r="F18282" s="22" t="s">
        <v>12</v>
      </c>
      <c r="G18282" s="1">
        <v>577640.46</v>
      </c>
    </row>
    <row r="18283" spans="2:7">
      <c r="B18283" s="22" t="s">
        <v>318</v>
      </c>
      <c r="C18283" s="22" t="s">
        <v>7</v>
      </c>
      <c r="D18283" s="22" t="s">
        <v>5</v>
      </c>
      <c r="E18283" s="22" t="s">
        <v>14</v>
      </c>
      <c r="F18283" s="22" t="s">
        <v>13</v>
      </c>
      <c r="G18283" s="1">
        <v>97031.05</v>
      </c>
    </row>
    <row r="18284" spans="2:7">
      <c r="B18284" s="22" t="s">
        <v>318</v>
      </c>
      <c r="C18284" s="22" t="s">
        <v>7</v>
      </c>
      <c r="D18284" s="22" t="s">
        <v>5</v>
      </c>
      <c r="E18284" s="22" t="s">
        <v>15</v>
      </c>
      <c r="F18284" s="22" t="s">
        <v>17</v>
      </c>
      <c r="G18284" s="1">
        <v>9965754.6300000008</v>
      </c>
    </row>
    <row r="18285" spans="2:7">
      <c r="B18285" s="22" t="s">
        <v>318</v>
      </c>
      <c r="C18285" s="22" t="s">
        <v>7</v>
      </c>
      <c r="D18285" s="22" t="s">
        <v>5</v>
      </c>
      <c r="E18285" s="22" t="s">
        <v>15</v>
      </c>
      <c r="F18285" s="22" t="s">
        <v>18</v>
      </c>
      <c r="G18285" s="1">
        <v>3502895.03</v>
      </c>
    </row>
    <row r="18286" spans="2:7">
      <c r="B18286" s="22" t="s">
        <v>318</v>
      </c>
      <c r="C18286" s="22" t="s">
        <v>7</v>
      </c>
      <c r="D18286" s="22" t="s">
        <v>5</v>
      </c>
      <c r="E18286" s="22" t="s">
        <v>15</v>
      </c>
      <c r="F18286" s="22" t="s">
        <v>19</v>
      </c>
      <c r="G18286" s="1">
        <v>19945571.149999999</v>
      </c>
    </row>
    <row r="18287" spans="2:7">
      <c r="B18287" s="22" t="s">
        <v>318</v>
      </c>
      <c r="C18287" s="22" t="s">
        <v>7</v>
      </c>
      <c r="D18287" s="22" t="s">
        <v>5</v>
      </c>
      <c r="E18287" s="22" t="s">
        <v>15</v>
      </c>
      <c r="F18287" s="22" t="s">
        <v>20</v>
      </c>
      <c r="G18287" s="1">
        <v>5667701.1100000003</v>
      </c>
    </row>
    <row r="18288" spans="2:7">
      <c r="B18288" s="22" t="s">
        <v>318</v>
      </c>
      <c r="C18288" s="22" t="s">
        <v>7</v>
      </c>
      <c r="D18288" s="22" t="s">
        <v>5</v>
      </c>
      <c r="E18288" s="22" t="s">
        <v>15</v>
      </c>
      <c r="F18288" s="22" t="s">
        <v>21</v>
      </c>
      <c r="G18288" s="1">
        <v>144458.35999999999</v>
      </c>
    </row>
    <row r="18289" spans="2:7">
      <c r="B18289" s="22" t="s">
        <v>318</v>
      </c>
      <c r="C18289" s="22" t="s">
        <v>7</v>
      </c>
      <c r="D18289" s="22" t="s">
        <v>5</v>
      </c>
      <c r="E18289" s="22" t="s">
        <v>15</v>
      </c>
      <c r="F18289" s="22" t="s">
        <v>22</v>
      </c>
      <c r="G18289" s="1">
        <v>140384.32999999999</v>
      </c>
    </row>
    <row r="18290" spans="2:7">
      <c r="B18290" s="22" t="s">
        <v>318</v>
      </c>
      <c r="C18290" s="22" t="s">
        <v>7</v>
      </c>
      <c r="D18290" s="22" t="s">
        <v>5</v>
      </c>
      <c r="E18290" s="22" t="s">
        <v>15</v>
      </c>
      <c r="F18290" s="22" t="s">
        <v>23</v>
      </c>
      <c r="G18290" s="1">
        <v>1180218.8799999999</v>
      </c>
    </row>
    <row r="18291" spans="2:7">
      <c r="B18291" s="22" t="s">
        <v>318</v>
      </c>
      <c r="C18291" s="22" t="s">
        <v>7</v>
      </c>
      <c r="D18291" s="22" t="s">
        <v>5</v>
      </c>
      <c r="E18291" s="22" t="s">
        <v>15</v>
      </c>
      <c r="F18291" s="22" t="s">
        <v>24</v>
      </c>
      <c r="G18291" s="1">
        <v>994582.59</v>
      </c>
    </row>
    <row r="18292" spans="2:7">
      <c r="B18292" s="22" t="s">
        <v>318</v>
      </c>
      <c r="C18292" s="22" t="s">
        <v>7</v>
      </c>
      <c r="D18292" s="22" t="s">
        <v>5</v>
      </c>
      <c r="E18292" s="22" t="s">
        <v>15</v>
      </c>
      <c r="F18292" s="22" t="s">
        <v>25</v>
      </c>
      <c r="G18292" s="1">
        <v>14153958.57</v>
      </c>
    </row>
    <row r="18293" spans="2:7">
      <c r="B18293" s="22" t="s">
        <v>318</v>
      </c>
      <c r="C18293" s="22" t="s">
        <v>7</v>
      </c>
      <c r="D18293" s="22" t="s">
        <v>5</v>
      </c>
      <c r="E18293" s="22" t="s">
        <v>15</v>
      </c>
      <c r="F18293" s="22" t="s">
        <v>26</v>
      </c>
      <c r="G18293" s="1">
        <v>11335329.99</v>
      </c>
    </row>
    <row r="18294" spans="2:7">
      <c r="B18294" s="22" t="s">
        <v>318</v>
      </c>
      <c r="C18294" s="22" t="s">
        <v>7</v>
      </c>
      <c r="D18294" s="22" t="s">
        <v>5</v>
      </c>
      <c r="E18294" s="22" t="s">
        <v>15</v>
      </c>
      <c r="F18294" s="22" t="s">
        <v>27</v>
      </c>
      <c r="G18294" s="1">
        <v>-57.46</v>
      </c>
    </row>
    <row r="18295" spans="2:7">
      <c r="B18295" s="22" t="s">
        <v>318</v>
      </c>
      <c r="C18295" s="22" t="s">
        <v>7</v>
      </c>
      <c r="D18295" s="22" t="s">
        <v>5</v>
      </c>
      <c r="E18295" s="22" t="s">
        <v>15</v>
      </c>
      <c r="F18295" s="22" t="s">
        <v>72</v>
      </c>
      <c r="G18295" s="1">
        <v>-2517.0300000000002</v>
      </c>
    </row>
    <row r="18296" spans="2:7">
      <c r="B18296" s="22" t="s">
        <v>318</v>
      </c>
      <c r="C18296" s="22" t="s">
        <v>7</v>
      </c>
      <c r="D18296" s="22" t="s">
        <v>5</v>
      </c>
      <c r="E18296" s="22" t="s">
        <v>28</v>
      </c>
      <c r="F18296" s="22" t="s">
        <v>29</v>
      </c>
      <c r="G18296" s="1">
        <v>3008624.98</v>
      </c>
    </row>
    <row r="18297" spans="2:7">
      <c r="B18297" s="22" t="s">
        <v>318</v>
      </c>
      <c r="C18297" s="22" t="s">
        <v>7</v>
      </c>
      <c r="D18297" s="22" t="s">
        <v>5</v>
      </c>
      <c r="E18297" s="22" t="s">
        <v>28</v>
      </c>
      <c r="F18297" s="22" t="s">
        <v>30</v>
      </c>
      <c r="G18297" s="1">
        <v>553702.76</v>
      </c>
    </row>
    <row r="18298" spans="2:7">
      <c r="B18298" s="22" t="s">
        <v>318</v>
      </c>
      <c r="C18298" s="22" t="s">
        <v>7</v>
      </c>
      <c r="D18298" s="22" t="s">
        <v>5</v>
      </c>
      <c r="E18298" s="22" t="s">
        <v>28</v>
      </c>
      <c r="F18298" s="22" t="s">
        <v>31</v>
      </c>
      <c r="G18298" s="1">
        <v>2427148.04</v>
      </c>
    </row>
    <row r="18299" spans="2:7">
      <c r="B18299" s="22" t="s">
        <v>318</v>
      </c>
      <c r="C18299" s="22" t="s">
        <v>7</v>
      </c>
      <c r="D18299" s="22" t="s">
        <v>5</v>
      </c>
      <c r="E18299" s="22" t="s">
        <v>28</v>
      </c>
      <c r="F18299" s="22" t="s">
        <v>32</v>
      </c>
      <c r="G18299" s="1">
        <v>829937.9</v>
      </c>
    </row>
    <row r="18300" spans="2:7">
      <c r="B18300" s="22" t="s">
        <v>318</v>
      </c>
      <c r="C18300" s="22" t="s">
        <v>7</v>
      </c>
      <c r="D18300" s="22" t="s">
        <v>5</v>
      </c>
      <c r="E18300" s="22" t="s">
        <v>28</v>
      </c>
      <c r="F18300" s="22" t="s">
        <v>33</v>
      </c>
      <c r="G18300" s="1">
        <v>1166080.1200000001</v>
      </c>
    </row>
    <row r="18301" spans="2:7">
      <c r="B18301" s="22" t="s">
        <v>318</v>
      </c>
      <c r="C18301" s="22" t="s">
        <v>7</v>
      </c>
      <c r="D18301" s="22" t="s">
        <v>5</v>
      </c>
      <c r="E18301" s="22" t="s">
        <v>34</v>
      </c>
      <c r="F18301" s="22" t="s">
        <v>35</v>
      </c>
      <c r="G18301" s="1">
        <v>19401.689999999999</v>
      </c>
    </row>
    <row r="18302" spans="2:7">
      <c r="B18302" s="22" t="s">
        <v>318</v>
      </c>
      <c r="C18302" s="22" t="s">
        <v>7</v>
      </c>
      <c r="D18302" s="22" t="s">
        <v>5</v>
      </c>
      <c r="E18302" s="22" t="s">
        <v>34</v>
      </c>
      <c r="F18302" s="22" t="s">
        <v>36</v>
      </c>
      <c r="G18302" s="1">
        <v>104328.97</v>
      </c>
    </row>
    <row r="18303" spans="2:7">
      <c r="B18303" s="22" t="s">
        <v>318</v>
      </c>
      <c r="C18303" s="22" t="s">
        <v>7</v>
      </c>
      <c r="D18303" s="22" t="s">
        <v>5</v>
      </c>
      <c r="E18303" s="22" t="s">
        <v>34</v>
      </c>
      <c r="F18303" s="22" t="s">
        <v>37</v>
      </c>
      <c r="G18303" s="1">
        <v>4211129.25</v>
      </c>
    </row>
    <row r="18304" spans="2:7">
      <c r="B18304" s="22" t="s">
        <v>318</v>
      </c>
      <c r="C18304" s="22" t="s">
        <v>7</v>
      </c>
      <c r="D18304" s="22" t="s">
        <v>5</v>
      </c>
      <c r="E18304" s="22" t="s">
        <v>34</v>
      </c>
      <c r="F18304" s="22" t="s">
        <v>38</v>
      </c>
      <c r="G18304" s="1">
        <v>316024.40999999997</v>
      </c>
    </row>
    <row r="18305" spans="2:7">
      <c r="B18305" s="22" t="s">
        <v>318</v>
      </c>
      <c r="C18305" s="22" t="s">
        <v>7</v>
      </c>
      <c r="D18305" s="22" t="s">
        <v>5</v>
      </c>
      <c r="E18305" s="22" t="s">
        <v>34</v>
      </c>
      <c r="F18305" s="22" t="s">
        <v>39</v>
      </c>
      <c r="G18305" s="1">
        <v>611650.21</v>
      </c>
    </row>
    <row r="18306" spans="2:7">
      <c r="B18306" s="22" t="s">
        <v>318</v>
      </c>
      <c r="C18306" s="22" t="s">
        <v>7</v>
      </c>
      <c r="D18306" s="22" t="s">
        <v>5</v>
      </c>
      <c r="E18306" s="22" t="s">
        <v>34</v>
      </c>
      <c r="F18306" s="22" t="s">
        <v>40</v>
      </c>
      <c r="G18306" s="1">
        <v>61468.71</v>
      </c>
    </row>
    <row r="18307" spans="2:7">
      <c r="B18307" s="22" t="s">
        <v>318</v>
      </c>
      <c r="C18307" s="22" t="s">
        <v>7</v>
      </c>
      <c r="D18307" s="22" t="s">
        <v>5</v>
      </c>
      <c r="E18307" s="22" t="s">
        <v>34</v>
      </c>
      <c r="F18307" s="22" t="s">
        <v>41</v>
      </c>
      <c r="G18307" s="1">
        <v>65076.95</v>
      </c>
    </row>
    <row r="18308" spans="2:7">
      <c r="B18308" s="22" t="s">
        <v>318</v>
      </c>
      <c r="C18308" s="22" t="s">
        <v>7</v>
      </c>
      <c r="D18308" s="22" t="s">
        <v>5</v>
      </c>
      <c r="E18308" s="22" t="s">
        <v>34</v>
      </c>
      <c r="F18308" s="22" t="s">
        <v>42</v>
      </c>
      <c r="G18308" s="1">
        <v>2275199.13</v>
      </c>
    </row>
    <row r="18309" spans="2:7">
      <c r="B18309" s="22" t="s">
        <v>318</v>
      </c>
      <c r="C18309" s="22" t="s">
        <v>7</v>
      </c>
      <c r="D18309" s="22" t="s">
        <v>5</v>
      </c>
      <c r="E18309" s="22" t="s">
        <v>34</v>
      </c>
      <c r="F18309" s="22" t="s">
        <v>43</v>
      </c>
      <c r="G18309" s="1">
        <v>388440.81</v>
      </c>
    </row>
    <row r="18310" spans="2:7">
      <c r="B18310" s="22" t="s">
        <v>318</v>
      </c>
      <c r="C18310" s="22" t="s">
        <v>7</v>
      </c>
      <c r="D18310" s="22" t="s">
        <v>5</v>
      </c>
      <c r="E18310" s="22" t="s">
        <v>34</v>
      </c>
      <c r="F18310" s="22" t="s">
        <v>45</v>
      </c>
      <c r="G18310" s="1">
        <v>1076924.79</v>
      </c>
    </row>
    <row r="18311" spans="2:7">
      <c r="B18311" s="22" t="s">
        <v>318</v>
      </c>
      <c r="C18311" s="22" t="s">
        <v>7</v>
      </c>
      <c r="D18311" s="22" t="s">
        <v>5</v>
      </c>
      <c r="E18311" s="22" t="s">
        <v>34</v>
      </c>
      <c r="F18311" s="22" t="s">
        <v>46</v>
      </c>
      <c r="G18311" s="1">
        <v>327420.51</v>
      </c>
    </row>
    <row r="18312" spans="2:7">
      <c r="B18312" s="22" t="s">
        <v>318</v>
      </c>
      <c r="C18312" s="22" t="s">
        <v>7</v>
      </c>
      <c r="D18312" s="22" t="s">
        <v>5</v>
      </c>
      <c r="E18312" s="22" t="s">
        <v>34</v>
      </c>
      <c r="F18312" s="22" t="s">
        <v>48</v>
      </c>
      <c r="G18312" s="1">
        <v>539608</v>
      </c>
    </row>
    <row r="18313" spans="2:7">
      <c r="B18313" s="22" t="s">
        <v>318</v>
      </c>
      <c r="C18313" s="22" t="s">
        <v>7</v>
      </c>
      <c r="D18313" s="22" t="s">
        <v>5</v>
      </c>
      <c r="E18313" s="22" t="s">
        <v>34</v>
      </c>
      <c r="F18313" s="22" t="s">
        <v>74</v>
      </c>
      <c r="G18313" s="1">
        <v>3900</v>
      </c>
    </row>
    <row r="18314" spans="2:7">
      <c r="B18314" s="22" t="s">
        <v>318</v>
      </c>
      <c r="C18314" s="22" t="s">
        <v>7</v>
      </c>
      <c r="D18314" s="22" t="s">
        <v>5</v>
      </c>
      <c r="E18314" s="22" t="s">
        <v>34</v>
      </c>
      <c r="F18314" s="22" t="s">
        <v>75</v>
      </c>
      <c r="G18314" s="1">
        <v>3435.24</v>
      </c>
    </row>
    <row r="18315" spans="2:7">
      <c r="B18315" s="22" t="s">
        <v>318</v>
      </c>
      <c r="C18315" s="22" t="s">
        <v>7</v>
      </c>
      <c r="D18315" s="22" t="s">
        <v>5</v>
      </c>
      <c r="E18315" s="22" t="s">
        <v>34</v>
      </c>
      <c r="F18315" s="22" t="s">
        <v>88</v>
      </c>
      <c r="G18315" s="1">
        <v>136288.35999999999</v>
      </c>
    </row>
    <row r="18316" spans="2:7">
      <c r="B18316" s="22" t="s">
        <v>318</v>
      </c>
      <c r="C18316" s="22" t="s">
        <v>7</v>
      </c>
      <c r="D18316" s="22" t="s">
        <v>5</v>
      </c>
      <c r="E18316" s="22" t="s">
        <v>34</v>
      </c>
      <c r="F18316" s="22" t="s">
        <v>66</v>
      </c>
      <c r="G18316" s="1">
        <v>158071.93</v>
      </c>
    </row>
    <row r="18317" spans="2:7">
      <c r="B18317" s="22" t="s">
        <v>318</v>
      </c>
      <c r="C18317" s="22" t="s">
        <v>7</v>
      </c>
      <c r="D18317" s="22" t="s">
        <v>5</v>
      </c>
      <c r="E18317" s="22" t="s">
        <v>34</v>
      </c>
      <c r="F18317" s="22" t="s">
        <v>85</v>
      </c>
      <c r="G18317" s="1">
        <v>178863.22</v>
      </c>
    </row>
    <row r="18318" spans="2:7">
      <c r="B18318" s="22" t="s">
        <v>318</v>
      </c>
      <c r="C18318" s="22" t="s">
        <v>7</v>
      </c>
      <c r="D18318" s="22" t="s">
        <v>5</v>
      </c>
      <c r="E18318" s="22" t="s">
        <v>34</v>
      </c>
      <c r="F18318" s="22" t="s">
        <v>49</v>
      </c>
      <c r="G18318" s="1">
        <v>1858829.66</v>
      </c>
    </row>
    <row r="18319" spans="2:7">
      <c r="B18319" s="22" t="s">
        <v>318</v>
      </c>
      <c r="C18319" s="22" t="s">
        <v>7</v>
      </c>
      <c r="D18319" s="22" t="s">
        <v>5</v>
      </c>
      <c r="E18319" s="22" t="s">
        <v>34</v>
      </c>
      <c r="F18319" s="22" t="s">
        <v>50</v>
      </c>
      <c r="G18319" s="1">
        <v>2392352.12</v>
      </c>
    </row>
    <row r="18320" spans="2:7">
      <c r="B18320" s="22" t="s">
        <v>318</v>
      </c>
      <c r="C18320" s="22" t="s">
        <v>7</v>
      </c>
      <c r="D18320" s="22" t="s">
        <v>5</v>
      </c>
      <c r="E18320" s="22" t="s">
        <v>34</v>
      </c>
      <c r="F18320" s="22" t="s">
        <v>51</v>
      </c>
      <c r="G18320" s="1">
        <v>227.81</v>
      </c>
    </row>
    <row r="18321" spans="2:7">
      <c r="B18321" s="22" t="s">
        <v>318</v>
      </c>
      <c r="C18321" s="22" t="s">
        <v>7</v>
      </c>
      <c r="D18321" s="22" t="s">
        <v>5</v>
      </c>
      <c r="E18321" s="22" t="s">
        <v>34</v>
      </c>
      <c r="F18321" s="22" t="s">
        <v>52</v>
      </c>
      <c r="G18321" s="1">
        <v>81231.14</v>
      </c>
    </row>
    <row r="18322" spans="2:7">
      <c r="B18322" s="22" t="s">
        <v>318</v>
      </c>
      <c r="C18322" s="22" t="s">
        <v>7</v>
      </c>
      <c r="D18322" s="22" t="s">
        <v>5</v>
      </c>
      <c r="E18322" s="22" t="s">
        <v>34</v>
      </c>
      <c r="F18322" s="22" t="s">
        <v>53</v>
      </c>
      <c r="G18322" s="1">
        <v>3924120.45</v>
      </c>
    </row>
    <row r="18323" spans="2:7">
      <c r="B18323" s="22" t="s">
        <v>318</v>
      </c>
      <c r="C18323" s="22" t="s">
        <v>7</v>
      </c>
      <c r="D18323" s="22" t="s">
        <v>5</v>
      </c>
      <c r="E18323" s="22" t="s">
        <v>34</v>
      </c>
      <c r="F18323" s="22" t="s">
        <v>54</v>
      </c>
      <c r="G18323" s="1">
        <v>1868307.5</v>
      </c>
    </row>
    <row r="18324" spans="2:7">
      <c r="B18324" s="22" t="s">
        <v>318</v>
      </c>
      <c r="C18324" s="22" t="s">
        <v>7</v>
      </c>
      <c r="D18324" s="22" t="s">
        <v>5</v>
      </c>
      <c r="E18324" s="22" t="s">
        <v>34</v>
      </c>
      <c r="F18324" s="22" t="s">
        <v>55</v>
      </c>
      <c r="G18324" s="1">
        <v>109993.93</v>
      </c>
    </row>
    <row r="18325" spans="2:7">
      <c r="B18325" s="22" t="s">
        <v>318</v>
      </c>
      <c r="C18325" s="22" t="s">
        <v>7</v>
      </c>
      <c r="D18325" s="22" t="s">
        <v>5</v>
      </c>
      <c r="E18325" s="22" t="s">
        <v>34</v>
      </c>
      <c r="F18325" s="22" t="s">
        <v>76</v>
      </c>
      <c r="G18325" s="1">
        <v>869144.87</v>
      </c>
    </row>
    <row r="18326" spans="2:7">
      <c r="B18326" s="22" t="s">
        <v>318</v>
      </c>
      <c r="C18326" s="22" t="s">
        <v>7</v>
      </c>
      <c r="D18326" s="22" t="s">
        <v>5</v>
      </c>
      <c r="E18326" s="22" t="s">
        <v>34</v>
      </c>
      <c r="F18326" s="22" t="s">
        <v>57</v>
      </c>
      <c r="G18326" s="1">
        <v>1844302.04</v>
      </c>
    </row>
    <row r="18327" spans="2:7">
      <c r="B18327" s="22" t="s">
        <v>318</v>
      </c>
      <c r="C18327" s="22" t="s">
        <v>7</v>
      </c>
      <c r="D18327" s="22" t="s">
        <v>5</v>
      </c>
      <c r="E18327" s="22" t="s">
        <v>34</v>
      </c>
      <c r="F18327" s="22" t="s">
        <v>58</v>
      </c>
      <c r="G18327" s="1">
        <v>103804.13</v>
      </c>
    </row>
    <row r="18328" spans="2:7">
      <c r="B18328" s="22" t="s">
        <v>318</v>
      </c>
      <c r="C18328" s="22" t="s">
        <v>7</v>
      </c>
      <c r="D18328" s="22" t="s">
        <v>5</v>
      </c>
      <c r="E18328" s="22" t="s">
        <v>59</v>
      </c>
      <c r="F18328" s="22" t="s">
        <v>55</v>
      </c>
      <c r="G18328" s="1">
        <v>123115.11</v>
      </c>
    </row>
    <row r="18329" spans="2:7">
      <c r="B18329" s="22" t="s">
        <v>318</v>
      </c>
      <c r="C18329" s="22" t="s">
        <v>7</v>
      </c>
      <c r="D18329" s="22" t="s">
        <v>5</v>
      </c>
      <c r="E18329" s="22" t="s">
        <v>60</v>
      </c>
      <c r="F18329" s="22" t="s">
        <v>78</v>
      </c>
      <c r="G18329" s="1">
        <v>138705.92000000001</v>
      </c>
    </row>
    <row r="18330" spans="2:7">
      <c r="B18330" s="22" t="s">
        <v>318</v>
      </c>
      <c r="C18330" s="22" t="s">
        <v>7</v>
      </c>
      <c r="D18330" s="22" t="s">
        <v>5</v>
      </c>
      <c r="E18330" s="22" t="s">
        <v>60</v>
      </c>
      <c r="F18330" s="22" t="s">
        <v>79</v>
      </c>
      <c r="G18330" s="1">
        <v>203728.01</v>
      </c>
    </row>
    <row r="18331" spans="2:7">
      <c r="B18331" s="22" t="s">
        <v>318</v>
      </c>
      <c r="C18331" s="22" t="s">
        <v>7</v>
      </c>
      <c r="D18331" s="22" t="s">
        <v>5</v>
      </c>
      <c r="E18331" s="22" t="s">
        <v>60</v>
      </c>
      <c r="F18331" s="22" t="s">
        <v>61</v>
      </c>
      <c r="G18331" s="1">
        <v>20076.169999999998</v>
      </c>
    </row>
    <row r="18332" spans="2:7">
      <c r="B18332" s="22" t="s">
        <v>318</v>
      </c>
      <c r="C18332" s="22" t="s">
        <v>7</v>
      </c>
      <c r="D18332" s="22" t="s">
        <v>5</v>
      </c>
      <c r="E18332" s="22" t="s">
        <v>60</v>
      </c>
      <c r="F18332" s="22" t="s">
        <v>62</v>
      </c>
      <c r="G18332" s="1">
        <v>238041.34</v>
      </c>
    </row>
    <row r="18333" spans="2:7">
      <c r="B18333" s="22" t="s">
        <v>318</v>
      </c>
      <c r="C18333" s="22" t="s">
        <v>7</v>
      </c>
      <c r="D18333" s="22" t="s">
        <v>7</v>
      </c>
      <c r="E18333" s="22" t="s">
        <v>5</v>
      </c>
      <c r="F18333" s="22" t="s">
        <v>6</v>
      </c>
      <c r="G18333" s="1">
        <v>2149108.5099999998</v>
      </c>
    </row>
    <row r="18334" spans="2:7">
      <c r="B18334" s="22" t="s">
        <v>318</v>
      </c>
      <c r="C18334" s="22" t="s">
        <v>7</v>
      </c>
      <c r="D18334" s="22" t="s">
        <v>7</v>
      </c>
      <c r="E18334" s="22" t="s">
        <v>7</v>
      </c>
      <c r="F18334" s="22" t="s">
        <v>6</v>
      </c>
      <c r="G18334" s="1">
        <v>-189892.84</v>
      </c>
    </row>
    <row r="18335" spans="2:7">
      <c r="B18335" s="22" t="s">
        <v>318</v>
      </c>
      <c r="C18335" s="22" t="s">
        <v>7</v>
      </c>
      <c r="D18335" s="22" t="s">
        <v>7</v>
      </c>
      <c r="E18335" s="22" t="s">
        <v>8</v>
      </c>
      <c r="F18335" s="22" t="s">
        <v>9</v>
      </c>
      <c r="G18335" s="1">
        <v>18053756.780000001</v>
      </c>
    </row>
    <row r="18336" spans="2:7">
      <c r="B18336" s="22" t="s">
        <v>318</v>
      </c>
      <c r="C18336" s="22" t="s">
        <v>7</v>
      </c>
      <c r="D18336" s="22" t="s">
        <v>7</v>
      </c>
      <c r="E18336" s="22" t="s">
        <v>8</v>
      </c>
      <c r="F18336" s="22" t="s">
        <v>10</v>
      </c>
      <c r="G18336" s="1">
        <v>318089.69</v>
      </c>
    </row>
    <row r="18337" spans="2:7">
      <c r="B18337" s="22" t="s">
        <v>318</v>
      </c>
      <c r="C18337" s="22" t="s">
        <v>7</v>
      </c>
      <c r="D18337" s="22" t="s">
        <v>7</v>
      </c>
      <c r="E18337" s="22" t="s">
        <v>8</v>
      </c>
      <c r="F18337" s="22" t="s">
        <v>11</v>
      </c>
      <c r="G18337" s="1">
        <v>485546.1</v>
      </c>
    </row>
    <row r="18338" spans="2:7">
      <c r="B18338" s="22" t="s">
        <v>318</v>
      </c>
      <c r="C18338" s="22" t="s">
        <v>7</v>
      </c>
      <c r="D18338" s="22" t="s">
        <v>7</v>
      </c>
      <c r="E18338" s="22" t="s">
        <v>8</v>
      </c>
      <c r="F18338" s="22" t="s">
        <v>12</v>
      </c>
      <c r="G18338" s="1">
        <v>4536646.87</v>
      </c>
    </row>
    <row r="18339" spans="2:7">
      <c r="B18339" s="22" t="s">
        <v>318</v>
      </c>
      <c r="C18339" s="22" t="s">
        <v>7</v>
      </c>
      <c r="D18339" s="22" t="s">
        <v>7</v>
      </c>
      <c r="E18339" s="22" t="s">
        <v>8</v>
      </c>
      <c r="F18339" s="22" t="s">
        <v>13</v>
      </c>
      <c r="G18339" s="1">
        <v>1055845.83</v>
      </c>
    </row>
    <row r="18340" spans="2:7">
      <c r="B18340" s="22" t="s">
        <v>318</v>
      </c>
      <c r="C18340" s="22" t="s">
        <v>7</v>
      </c>
      <c r="D18340" s="22" t="s">
        <v>7</v>
      </c>
      <c r="E18340" s="22" t="s">
        <v>14</v>
      </c>
      <c r="F18340" s="22" t="s">
        <v>9</v>
      </c>
      <c r="G18340" s="1">
        <v>5787503.3499999996</v>
      </c>
    </row>
    <row r="18341" spans="2:7">
      <c r="B18341" s="22" t="s">
        <v>318</v>
      </c>
      <c r="C18341" s="22" t="s">
        <v>7</v>
      </c>
      <c r="D18341" s="22" t="s">
        <v>7</v>
      </c>
      <c r="E18341" s="22" t="s">
        <v>14</v>
      </c>
      <c r="F18341" s="22" t="s">
        <v>10</v>
      </c>
      <c r="G18341" s="1">
        <v>52424.07</v>
      </c>
    </row>
    <row r="18342" spans="2:7">
      <c r="B18342" s="22" t="s">
        <v>318</v>
      </c>
      <c r="C18342" s="22" t="s">
        <v>7</v>
      </c>
      <c r="D18342" s="22" t="s">
        <v>7</v>
      </c>
      <c r="E18342" s="22" t="s">
        <v>14</v>
      </c>
      <c r="F18342" s="22" t="s">
        <v>11</v>
      </c>
      <c r="G18342" s="1">
        <v>497947.39</v>
      </c>
    </row>
    <row r="18343" spans="2:7">
      <c r="B18343" s="22" t="s">
        <v>318</v>
      </c>
      <c r="C18343" s="22" t="s">
        <v>7</v>
      </c>
      <c r="D18343" s="22" t="s">
        <v>7</v>
      </c>
      <c r="E18343" s="22" t="s">
        <v>14</v>
      </c>
      <c r="F18343" s="22" t="s">
        <v>12</v>
      </c>
      <c r="G18343" s="1">
        <v>1196631.8500000001</v>
      </c>
    </row>
    <row r="18344" spans="2:7">
      <c r="B18344" s="22" t="s">
        <v>318</v>
      </c>
      <c r="C18344" s="22" t="s">
        <v>7</v>
      </c>
      <c r="D18344" s="22" t="s">
        <v>7</v>
      </c>
      <c r="E18344" s="22" t="s">
        <v>14</v>
      </c>
      <c r="F18344" s="22" t="s">
        <v>13</v>
      </c>
      <c r="G18344" s="1">
        <v>184555.7</v>
      </c>
    </row>
    <row r="18345" spans="2:7">
      <c r="B18345" s="22" t="s">
        <v>318</v>
      </c>
      <c r="C18345" s="22" t="s">
        <v>7</v>
      </c>
      <c r="D18345" s="22" t="s">
        <v>7</v>
      </c>
      <c r="E18345" s="22" t="s">
        <v>15</v>
      </c>
      <c r="F18345" s="22" t="s">
        <v>17</v>
      </c>
      <c r="G18345" s="1">
        <v>1810064.54</v>
      </c>
    </row>
    <row r="18346" spans="2:7">
      <c r="B18346" s="22" t="s">
        <v>318</v>
      </c>
      <c r="C18346" s="22" t="s">
        <v>7</v>
      </c>
      <c r="D18346" s="22" t="s">
        <v>7</v>
      </c>
      <c r="E18346" s="22" t="s">
        <v>15</v>
      </c>
      <c r="F18346" s="22" t="s">
        <v>18</v>
      </c>
      <c r="G18346" s="1">
        <v>573465.49</v>
      </c>
    </row>
    <row r="18347" spans="2:7">
      <c r="B18347" s="22" t="s">
        <v>318</v>
      </c>
      <c r="C18347" s="22" t="s">
        <v>7</v>
      </c>
      <c r="D18347" s="22" t="s">
        <v>7</v>
      </c>
      <c r="E18347" s="22" t="s">
        <v>15</v>
      </c>
      <c r="F18347" s="22" t="s">
        <v>19</v>
      </c>
      <c r="G18347" s="1">
        <v>3504246.47</v>
      </c>
    </row>
    <row r="18348" spans="2:7">
      <c r="B18348" s="22" t="s">
        <v>318</v>
      </c>
      <c r="C18348" s="22" t="s">
        <v>7</v>
      </c>
      <c r="D18348" s="22" t="s">
        <v>7</v>
      </c>
      <c r="E18348" s="22" t="s">
        <v>15</v>
      </c>
      <c r="F18348" s="22" t="s">
        <v>20</v>
      </c>
      <c r="G18348" s="1">
        <v>872472.68</v>
      </c>
    </row>
    <row r="18349" spans="2:7">
      <c r="B18349" s="22" t="s">
        <v>318</v>
      </c>
      <c r="C18349" s="22" t="s">
        <v>7</v>
      </c>
      <c r="D18349" s="22" t="s">
        <v>7</v>
      </c>
      <c r="E18349" s="22" t="s">
        <v>15</v>
      </c>
      <c r="F18349" s="22" t="s">
        <v>21</v>
      </c>
      <c r="G18349" s="1">
        <v>27815.37</v>
      </c>
    </row>
    <row r="18350" spans="2:7">
      <c r="B18350" s="22" t="s">
        <v>318</v>
      </c>
      <c r="C18350" s="22" t="s">
        <v>7</v>
      </c>
      <c r="D18350" s="22" t="s">
        <v>7</v>
      </c>
      <c r="E18350" s="22" t="s">
        <v>15</v>
      </c>
      <c r="F18350" s="22" t="s">
        <v>22</v>
      </c>
      <c r="G18350" s="1">
        <v>20683.12</v>
      </c>
    </row>
    <row r="18351" spans="2:7">
      <c r="B18351" s="22" t="s">
        <v>318</v>
      </c>
      <c r="C18351" s="22" t="s">
        <v>7</v>
      </c>
      <c r="D18351" s="22" t="s">
        <v>7</v>
      </c>
      <c r="E18351" s="22" t="s">
        <v>15</v>
      </c>
      <c r="F18351" s="22" t="s">
        <v>23</v>
      </c>
      <c r="G18351" s="1">
        <v>286033.11</v>
      </c>
    </row>
    <row r="18352" spans="2:7">
      <c r="B18352" s="22" t="s">
        <v>318</v>
      </c>
      <c r="C18352" s="22" t="s">
        <v>7</v>
      </c>
      <c r="D18352" s="22" t="s">
        <v>7</v>
      </c>
      <c r="E18352" s="22" t="s">
        <v>15</v>
      </c>
      <c r="F18352" s="22" t="s">
        <v>24</v>
      </c>
      <c r="G18352" s="1">
        <v>166524.31</v>
      </c>
    </row>
    <row r="18353" spans="2:7">
      <c r="B18353" s="22" t="s">
        <v>318</v>
      </c>
      <c r="C18353" s="22" t="s">
        <v>7</v>
      </c>
      <c r="D18353" s="22" t="s">
        <v>7</v>
      </c>
      <c r="E18353" s="22" t="s">
        <v>15</v>
      </c>
      <c r="F18353" s="22" t="s">
        <v>25</v>
      </c>
      <c r="G18353" s="1">
        <v>2445752.5699999998</v>
      </c>
    </row>
    <row r="18354" spans="2:7">
      <c r="B18354" s="22" t="s">
        <v>318</v>
      </c>
      <c r="C18354" s="22" t="s">
        <v>7</v>
      </c>
      <c r="D18354" s="22" t="s">
        <v>7</v>
      </c>
      <c r="E18354" s="22" t="s">
        <v>15</v>
      </c>
      <c r="F18354" s="22" t="s">
        <v>26</v>
      </c>
      <c r="G18354" s="1">
        <v>1639973.57</v>
      </c>
    </row>
    <row r="18355" spans="2:7">
      <c r="B18355" s="22" t="s">
        <v>318</v>
      </c>
      <c r="C18355" s="22" t="s">
        <v>7</v>
      </c>
      <c r="D18355" s="22" t="s">
        <v>7</v>
      </c>
      <c r="E18355" s="22" t="s">
        <v>15</v>
      </c>
      <c r="F18355" s="22" t="s">
        <v>72</v>
      </c>
      <c r="G18355" s="1">
        <v>2273.38</v>
      </c>
    </row>
    <row r="18356" spans="2:7">
      <c r="B18356" s="22" t="s">
        <v>318</v>
      </c>
      <c r="C18356" s="22" t="s">
        <v>7</v>
      </c>
      <c r="D18356" s="22" t="s">
        <v>7</v>
      </c>
      <c r="E18356" s="22" t="s">
        <v>28</v>
      </c>
      <c r="F18356" s="22" t="s">
        <v>29</v>
      </c>
      <c r="G18356" s="1">
        <v>1388505.37</v>
      </c>
    </row>
    <row r="18357" spans="2:7">
      <c r="B18357" s="22" t="s">
        <v>318</v>
      </c>
      <c r="C18357" s="22" t="s">
        <v>7</v>
      </c>
      <c r="D18357" s="22" t="s">
        <v>7</v>
      </c>
      <c r="E18357" s="22" t="s">
        <v>28</v>
      </c>
      <c r="F18357" s="22" t="s">
        <v>30</v>
      </c>
      <c r="G18357" s="1">
        <v>12297.7</v>
      </c>
    </row>
    <row r="18358" spans="2:7">
      <c r="B18358" s="22" t="s">
        <v>318</v>
      </c>
      <c r="C18358" s="22" t="s">
        <v>7</v>
      </c>
      <c r="D18358" s="22" t="s">
        <v>7</v>
      </c>
      <c r="E18358" s="22" t="s">
        <v>28</v>
      </c>
      <c r="F18358" s="22" t="s">
        <v>32</v>
      </c>
      <c r="G18358" s="1">
        <v>119476.58</v>
      </c>
    </row>
    <row r="18359" spans="2:7">
      <c r="B18359" s="22" t="s">
        <v>318</v>
      </c>
      <c r="C18359" s="22" t="s">
        <v>7</v>
      </c>
      <c r="D18359" s="22" t="s">
        <v>7</v>
      </c>
      <c r="E18359" s="22" t="s">
        <v>28</v>
      </c>
      <c r="F18359" s="22" t="s">
        <v>33</v>
      </c>
      <c r="G18359" s="1">
        <v>77415.88</v>
      </c>
    </row>
    <row r="18360" spans="2:7">
      <c r="B18360" s="22" t="s">
        <v>318</v>
      </c>
      <c r="C18360" s="22" t="s">
        <v>7</v>
      </c>
      <c r="D18360" s="22" t="s">
        <v>7</v>
      </c>
      <c r="E18360" s="22" t="s">
        <v>34</v>
      </c>
      <c r="F18360" s="22" t="s">
        <v>35</v>
      </c>
      <c r="G18360" s="1">
        <v>9794.7199999999993</v>
      </c>
    </row>
    <row r="18361" spans="2:7">
      <c r="B18361" s="22" t="s">
        <v>318</v>
      </c>
      <c r="C18361" s="22" t="s">
        <v>7</v>
      </c>
      <c r="D18361" s="22" t="s">
        <v>7</v>
      </c>
      <c r="E18361" s="22" t="s">
        <v>34</v>
      </c>
      <c r="F18361" s="22" t="s">
        <v>36</v>
      </c>
      <c r="G18361" s="1">
        <v>14927.39</v>
      </c>
    </row>
    <row r="18362" spans="2:7">
      <c r="B18362" s="22" t="s">
        <v>318</v>
      </c>
      <c r="C18362" s="22" t="s">
        <v>7</v>
      </c>
      <c r="D18362" s="22" t="s">
        <v>7</v>
      </c>
      <c r="E18362" s="22" t="s">
        <v>34</v>
      </c>
      <c r="F18362" s="22" t="s">
        <v>37</v>
      </c>
      <c r="G18362" s="1">
        <v>356095.34</v>
      </c>
    </row>
    <row r="18363" spans="2:7">
      <c r="B18363" s="22" t="s">
        <v>318</v>
      </c>
      <c r="C18363" s="22" t="s">
        <v>7</v>
      </c>
      <c r="D18363" s="22" t="s">
        <v>7</v>
      </c>
      <c r="E18363" s="22" t="s">
        <v>34</v>
      </c>
      <c r="F18363" s="22" t="s">
        <v>38</v>
      </c>
      <c r="G18363" s="1">
        <v>163534.84</v>
      </c>
    </row>
    <row r="18364" spans="2:7">
      <c r="B18364" s="22" t="s">
        <v>318</v>
      </c>
      <c r="C18364" s="22" t="s">
        <v>7</v>
      </c>
      <c r="D18364" s="22" t="s">
        <v>7</v>
      </c>
      <c r="E18364" s="22" t="s">
        <v>34</v>
      </c>
      <c r="F18364" s="22" t="s">
        <v>39</v>
      </c>
      <c r="G18364" s="1">
        <v>384840.46</v>
      </c>
    </row>
    <row r="18365" spans="2:7">
      <c r="B18365" s="22" t="s">
        <v>318</v>
      </c>
      <c r="C18365" s="22" t="s">
        <v>7</v>
      </c>
      <c r="D18365" s="22" t="s">
        <v>7</v>
      </c>
      <c r="E18365" s="22" t="s">
        <v>34</v>
      </c>
      <c r="F18365" s="22" t="s">
        <v>40</v>
      </c>
      <c r="G18365" s="1">
        <v>8794.9500000000007</v>
      </c>
    </row>
    <row r="18366" spans="2:7">
      <c r="B18366" s="22" t="s">
        <v>318</v>
      </c>
      <c r="C18366" s="22" t="s">
        <v>7</v>
      </c>
      <c r="D18366" s="22" t="s">
        <v>7</v>
      </c>
      <c r="E18366" s="22" t="s">
        <v>34</v>
      </c>
      <c r="F18366" s="22" t="s">
        <v>41</v>
      </c>
      <c r="G18366" s="1">
        <v>9311.2099999999991</v>
      </c>
    </row>
    <row r="18367" spans="2:7">
      <c r="B18367" s="22" t="s">
        <v>318</v>
      </c>
      <c r="C18367" s="22" t="s">
        <v>7</v>
      </c>
      <c r="D18367" s="22" t="s">
        <v>7</v>
      </c>
      <c r="E18367" s="22" t="s">
        <v>34</v>
      </c>
      <c r="F18367" s="22" t="s">
        <v>42</v>
      </c>
      <c r="G18367" s="1">
        <v>209147.98</v>
      </c>
    </row>
    <row r="18368" spans="2:7">
      <c r="B18368" s="22" t="s">
        <v>318</v>
      </c>
      <c r="C18368" s="22" t="s">
        <v>7</v>
      </c>
      <c r="D18368" s="22" t="s">
        <v>7</v>
      </c>
      <c r="E18368" s="22" t="s">
        <v>34</v>
      </c>
      <c r="F18368" s="22" t="s">
        <v>43</v>
      </c>
      <c r="G18368" s="1">
        <v>55578.12</v>
      </c>
    </row>
    <row r="18369" spans="2:7">
      <c r="B18369" s="22" t="s">
        <v>318</v>
      </c>
      <c r="C18369" s="22" t="s">
        <v>7</v>
      </c>
      <c r="D18369" s="22" t="s">
        <v>7</v>
      </c>
      <c r="E18369" s="22" t="s">
        <v>34</v>
      </c>
      <c r="F18369" s="22" t="s">
        <v>45</v>
      </c>
      <c r="G18369" s="1">
        <v>154830.79</v>
      </c>
    </row>
    <row r="18370" spans="2:7">
      <c r="B18370" s="22" t="s">
        <v>318</v>
      </c>
      <c r="C18370" s="22" t="s">
        <v>7</v>
      </c>
      <c r="D18370" s="22" t="s">
        <v>7</v>
      </c>
      <c r="E18370" s="22" t="s">
        <v>34</v>
      </c>
      <c r="F18370" s="22" t="s">
        <v>46</v>
      </c>
      <c r="G18370" s="1">
        <v>46350.95</v>
      </c>
    </row>
    <row r="18371" spans="2:7">
      <c r="B18371" s="22" t="s">
        <v>318</v>
      </c>
      <c r="C18371" s="22" t="s">
        <v>7</v>
      </c>
      <c r="D18371" s="22" t="s">
        <v>7</v>
      </c>
      <c r="E18371" s="22" t="s">
        <v>34</v>
      </c>
      <c r="F18371" s="22" t="s">
        <v>48</v>
      </c>
      <c r="G18371" s="1">
        <v>69192.740000000005</v>
      </c>
    </row>
    <row r="18372" spans="2:7">
      <c r="B18372" s="22" t="s">
        <v>318</v>
      </c>
      <c r="C18372" s="22" t="s">
        <v>7</v>
      </c>
      <c r="D18372" s="22" t="s">
        <v>7</v>
      </c>
      <c r="E18372" s="22" t="s">
        <v>34</v>
      </c>
      <c r="F18372" s="22" t="s">
        <v>74</v>
      </c>
      <c r="G18372" s="1">
        <v>4266</v>
      </c>
    </row>
    <row r="18373" spans="2:7">
      <c r="B18373" s="22" t="s">
        <v>318</v>
      </c>
      <c r="C18373" s="22" t="s">
        <v>7</v>
      </c>
      <c r="D18373" s="22" t="s">
        <v>7</v>
      </c>
      <c r="E18373" s="22" t="s">
        <v>34</v>
      </c>
      <c r="F18373" s="22" t="s">
        <v>75</v>
      </c>
      <c r="G18373" s="1">
        <v>1673.92</v>
      </c>
    </row>
    <row r="18374" spans="2:7">
      <c r="B18374" s="22" t="s">
        <v>318</v>
      </c>
      <c r="C18374" s="22" t="s">
        <v>7</v>
      </c>
      <c r="D18374" s="22" t="s">
        <v>7</v>
      </c>
      <c r="E18374" s="22" t="s">
        <v>34</v>
      </c>
      <c r="F18374" s="22" t="s">
        <v>88</v>
      </c>
      <c r="G18374" s="1">
        <v>19500.14</v>
      </c>
    </row>
    <row r="18375" spans="2:7">
      <c r="B18375" s="22" t="s">
        <v>318</v>
      </c>
      <c r="C18375" s="22" t="s">
        <v>7</v>
      </c>
      <c r="D18375" s="22" t="s">
        <v>7</v>
      </c>
      <c r="E18375" s="22" t="s">
        <v>34</v>
      </c>
      <c r="F18375" s="22" t="s">
        <v>66</v>
      </c>
      <c r="G18375" s="1">
        <v>52641.49</v>
      </c>
    </row>
    <row r="18376" spans="2:7">
      <c r="B18376" s="22" t="s">
        <v>318</v>
      </c>
      <c r="C18376" s="22" t="s">
        <v>7</v>
      </c>
      <c r="D18376" s="22" t="s">
        <v>7</v>
      </c>
      <c r="E18376" s="22" t="s">
        <v>34</v>
      </c>
      <c r="F18376" s="22" t="s">
        <v>85</v>
      </c>
      <c r="G18376" s="1">
        <v>56709.98</v>
      </c>
    </row>
    <row r="18377" spans="2:7">
      <c r="B18377" s="22" t="s">
        <v>318</v>
      </c>
      <c r="C18377" s="22" t="s">
        <v>7</v>
      </c>
      <c r="D18377" s="22" t="s">
        <v>7</v>
      </c>
      <c r="E18377" s="22" t="s">
        <v>34</v>
      </c>
      <c r="F18377" s="22" t="s">
        <v>49</v>
      </c>
      <c r="G18377" s="1">
        <v>235617.14</v>
      </c>
    </row>
    <row r="18378" spans="2:7">
      <c r="B18378" s="22" t="s">
        <v>318</v>
      </c>
      <c r="C18378" s="22" t="s">
        <v>7</v>
      </c>
      <c r="D18378" s="22" t="s">
        <v>7</v>
      </c>
      <c r="E18378" s="22" t="s">
        <v>34</v>
      </c>
      <c r="F18378" s="22" t="s">
        <v>50</v>
      </c>
      <c r="G18378" s="1">
        <v>307495.77</v>
      </c>
    </row>
    <row r="18379" spans="2:7">
      <c r="B18379" s="22" t="s">
        <v>318</v>
      </c>
      <c r="C18379" s="22" t="s">
        <v>7</v>
      </c>
      <c r="D18379" s="22" t="s">
        <v>7</v>
      </c>
      <c r="E18379" s="22" t="s">
        <v>34</v>
      </c>
      <c r="F18379" s="22" t="s">
        <v>51</v>
      </c>
      <c r="G18379" s="1">
        <v>32.590000000000003</v>
      </c>
    </row>
    <row r="18380" spans="2:7">
      <c r="B18380" s="22" t="s">
        <v>318</v>
      </c>
      <c r="C18380" s="22" t="s">
        <v>7</v>
      </c>
      <c r="D18380" s="22" t="s">
        <v>7</v>
      </c>
      <c r="E18380" s="22" t="s">
        <v>34</v>
      </c>
      <c r="F18380" s="22" t="s">
        <v>52</v>
      </c>
      <c r="G18380" s="1">
        <v>10944.58</v>
      </c>
    </row>
    <row r="18381" spans="2:7">
      <c r="B18381" s="22" t="s">
        <v>318</v>
      </c>
      <c r="C18381" s="22" t="s">
        <v>7</v>
      </c>
      <c r="D18381" s="22" t="s">
        <v>7</v>
      </c>
      <c r="E18381" s="22" t="s">
        <v>34</v>
      </c>
      <c r="F18381" s="22" t="s">
        <v>53</v>
      </c>
      <c r="G18381" s="1">
        <v>14985</v>
      </c>
    </row>
    <row r="18382" spans="2:7">
      <c r="B18382" s="22" t="s">
        <v>318</v>
      </c>
      <c r="C18382" s="22" t="s">
        <v>7</v>
      </c>
      <c r="D18382" s="22" t="s">
        <v>7</v>
      </c>
      <c r="E18382" s="22" t="s">
        <v>34</v>
      </c>
      <c r="F18382" s="22" t="s">
        <v>54</v>
      </c>
      <c r="G18382" s="1">
        <v>197.56</v>
      </c>
    </row>
    <row r="18383" spans="2:7">
      <c r="B18383" s="22" t="s">
        <v>318</v>
      </c>
      <c r="C18383" s="22" t="s">
        <v>7</v>
      </c>
      <c r="D18383" s="22" t="s">
        <v>7</v>
      </c>
      <c r="E18383" s="22" t="s">
        <v>34</v>
      </c>
      <c r="F18383" s="22" t="s">
        <v>55</v>
      </c>
      <c r="G18383" s="1">
        <v>120942.71</v>
      </c>
    </row>
    <row r="18384" spans="2:7">
      <c r="B18384" s="22" t="s">
        <v>318</v>
      </c>
      <c r="C18384" s="22" t="s">
        <v>7</v>
      </c>
      <c r="D18384" s="22" t="s">
        <v>7</v>
      </c>
      <c r="E18384" s="22" t="s">
        <v>34</v>
      </c>
      <c r="F18384" s="22" t="s">
        <v>76</v>
      </c>
      <c r="G18384" s="1">
        <v>124357.26</v>
      </c>
    </row>
    <row r="18385" spans="2:7">
      <c r="B18385" s="22" t="s">
        <v>318</v>
      </c>
      <c r="C18385" s="22" t="s">
        <v>7</v>
      </c>
      <c r="D18385" s="22" t="s">
        <v>7</v>
      </c>
      <c r="E18385" s="22" t="s">
        <v>34</v>
      </c>
      <c r="F18385" s="22" t="s">
        <v>57</v>
      </c>
      <c r="G18385" s="1">
        <v>264811.13</v>
      </c>
    </row>
    <row r="18386" spans="2:7">
      <c r="B18386" s="22" t="s">
        <v>318</v>
      </c>
      <c r="C18386" s="22" t="s">
        <v>7</v>
      </c>
      <c r="D18386" s="22" t="s">
        <v>7</v>
      </c>
      <c r="E18386" s="22" t="s">
        <v>34</v>
      </c>
      <c r="F18386" s="22" t="s">
        <v>58</v>
      </c>
      <c r="G18386" s="1">
        <v>81464.070000000007</v>
      </c>
    </row>
    <row r="18387" spans="2:7">
      <c r="B18387" s="22" t="s">
        <v>318</v>
      </c>
      <c r="C18387" s="22" t="s">
        <v>7</v>
      </c>
      <c r="D18387" s="22" t="s">
        <v>7</v>
      </c>
      <c r="E18387" s="22" t="s">
        <v>59</v>
      </c>
      <c r="F18387" s="22" t="s">
        <v>55</v>
      </c>
      <c r="G18387" s="1">
        <v>40835.18</v>
      </c>
    </row>
    <row r="18388" spans="2:7">
      <c r="B18388" s="22" t="s">
        <v>318</v>
      </c>
      <c r="C18388" s="22" t="s">
        <v>7</v>
      </c>
      <c r="D18388" s="22" t="s">
        <v>7</v>
      </c>
      <c r="E18388" s="22" t="s">
        <v>60</v>
      </c>
      <c r="F18388" s="22" t="s">
        <v>78</v>
      </c>
      <c r="G18388" s="1">
        <v>19846.05</v>
      </c>
    </row>
    <row r="18389" spans="2:7">
      <c r="B18389" s="22" t="s">
        <v>318</v>
      </c>
      <c r="C18389" s="22" t="s">
        <v>7</v>
      </c>
      <c r="D18389" s="22" t="s">
        <v>7</v>
      </c>
      <c r="E18389" s="22" t="s">
        <v>60</v>
      </c>
      <c r="F18389" s="22" t="s">
        <v>79</v>
      </c>
      <c r="G18389" s="1">
        <v>15265.71</v>
      </c>
    </row>
    <row r="18390" spans="2:7">
      <c r="B18390" s="22" t="s">
        <v>318</v>
      </c>
      <c r="C18390" s="22" t="s">
        <v>7</v>
      </c>
      <c r="D18390" s="22" t="s">
        <v>7</v>
      </c>
      <c r="E18390" s="22" t="s">
        <v>60</v>
      </c>
      <c r="F18390" s="22" t="s">
        <v>61</v>
      </c>
      <c r="G18390" s="1">
        <v>1585.83</v>
      </c>
    </row>
    <row r="18391" spans="2:7">
      <c r="B18391" s="22" t="s">
        <v>318</v>
      </c>
      <c r="C18391" s="22" t="s">
        <v>7</v>
      </c>
      <c r="D18391" s="22" t="s">
        <v>7</v>
      </c>
      <c r="E18391" s="22" t="s">
        <v>60</v>
      </c>
      <c r="F18391" s="22" t="s">
        <v>62</v>
      </c>
      <c r="G18391" s="1">
        <v>18396.939999999999</v>
      </c>
    </row>
    <row r="18392" spans="2:7">
      <c r="B18392" s="22" t="s">
        <v>319</v>
      </c>
      <c r="C18392" s="22" t="s">
        <v>7</v>
      </c>
      <c r="D18392" s="22" t="s">
        <v>5</v>
      </c>
      <c r="E18392" s="22" t="s">
        <v>5</v>
      </c>
      <c r="F18392" s="22" t="s">
        <v>6</v>
      </c>
      <c r="G18392" s="1">
        <v>28045.89</v>
      </c>
    </row>
    <row r="18393" spans="2:7">
      <c r="B18393" s="22" t="s">
        <v>319</v>
      </c>
      <c r="C18393" s="22" t="s">
        <v>7</v>
      </c>
      <c r="D18393" s="22" t="s">
        <v>5</v>
      </c>
      <c r="E18393" s="22" t="s">
        <v>7</v>
      </c>
      <c r="F18393" s="22" t="s">
        <v>6</v>
      </c>
      <c r="G18393" s="1">
        <v>-730587.21</v>
      </c>
    </row>
    <row r="18394" spans="2:7">
      <c r="B18394" s="22" t="s">
        <v>319</v>
      </c>
      <c r="C18394" s="22" t="s">
        <v>7</v>
      </c>
      <c r="D18394" s="22" t="s">
        <v>5</v>
      </c>
      <c r="E18394" s="22" t="s">
        <v>8</v>
      </c>
      <c r="F18394" s="22" t="s">
        <v>9</v>
      </c>
      <c r="G18394" s="1">
        <v>33069267.920000002</v>
      </c>
    </row>
    <row r="18395" spans="2:7">
      <c r="B18395" s="22" t="s">
        <v>319</v>
      </c>
      <c r="C18395" s="22" t="s">
        <v>7</v>
      </c>
      <c r="D18395" s="22" t="s">
        <v>5</v>
      </c>
      <c r="E18395" s="22" t="s">
        <v>8</v>
      </c>
      <c r="F18395" s="22" t="s">
        <v>10</v>
      </c>
      <c r="G18395" s="1">
        <v>376965.69</v>
      </c>
    </row>
    <row r="18396" spans="2:7">
      <c r="B18396" s="22" t="s">
        <v>319</v>
      </c>
      <c r="C18396" s="22" t="s">
        <v>7</v>
      </c>
      <c r="D18396" s="22" t="s">
        <v>5</v>
      </c>
      <c r="E18396" s="22" t="s">
        <v>8</v>
      </c>
      <c r="F18396" s="22" t="s">
        <v>11</v>
      </c>
      <c r="G18396" s="1">
        <v>944289.35</v>
      </c>
    </row>
    <row r="18397" spans="2:7">
      <c r="B18397" s="22" t="s">
        <v>319</v>
      </c>
      <c r="C18397" s="22" t="s">
        <v>7</v>
      </c>
      <c r="D18397" s="22" t="s">
        <v>5</v>
      </c>
      <c r="E18397" s="22" t="s">
        <v>8</v>
      </c>
      <c r="F18397" s="22" t="s">
        <v>12</v>
      </c>
      <c r="G18397" s="1">
        <v>141995.49</v>
      </c>
    </row>
    <row r="18398" spans="2:7">
      <c r="B18398" s="22" t="s">
        <v>319</v>
      </c>
      <c r="C18398" s="22" t="s">
        <v>7</v>
      </c>
      <c r="D18398" s="22" t="s">
        <v>5</v>
      </c>
      <c r="E18398" s="22" t="s">
        <v>8</v>
      </c>
      <c r="F18398" s="22" t="s">
        <v>13</v>
      </c>
      <c r="G18398" s="1">
        <v>257127.55</v>
      </c>
    </row>
    <row r="18399" spans="2:7">
      <c r="B18399" s="22" t="s">
        <v>319</v>
      </c>
      <c r="C18399" s="22" t="s">
        <v>7</v>
      </c>
      <c r="D18399" s="22" t="s">
        <v>5</v>
      </c>
      <c r="E18399" s="22" t="s">
        <v>8</v>
      </c>
      <c r="F18399" s="22" t="s">
        <v>70</v>
      </c>
      <c r="G18399" s="1">
        <v>157440</v>
      </c>
    </row>
    <row r="18400" spans="2:7">
      <c r="B18400" s="22" t="s">
        <v>319</v>
      </c>
      <c r="C18400" s="22" t="s">
        <v>7</v>
      </c>
      <c r="D18400" s="22" t="s">
        <v>5</v>
      </c>
      <c r="E18400" s="22" t="s">
        <v>14</v>
      </c>
      <c r="F18400" s="22" t="s">
        <v>9</v>
      </c>
      <c r="G18400" s="1">
        <v>11015471.34</v>
      </c>
    </row>
    <row r="18401" spans="2:7">
      <c r="B18401" s="22" t="s">
        <v>319</v>
      </c>
      <c r="C18401" s="22" t="s">
        <v>7</v>
      </c>
      <c r="D18401" s="22" t="s">
        <v>5</v>
      </c>
      <c r="E18401" s="22" t="s">
        <v>14</v>
      </c>
      <c r="F18401" s="22" t="s">
        <v>10</v>
      </c>
      <c r="G18401" s="1">
        <v>183919.49</v>
      </c>
    </row>
    <row r="18402" spans="2:7">
      <c r="B18402" s="22" t="s">
        <v>319</v>
      </c>
      <c r="C18402" s="22" t="s">
        <v>7</v>
      </c>
      <c r="D18402" s="22" t="s">
        <v>5</v>
      </c>
      <c r="E18402" s="22" t="s">
        <v>14</v>
      </c>
      <c r="F18402" s="22" t="s">
        <v>11</v>
      </c>
      <c r="G18402" s="1">
        <v>610921.94999999995</v>
      </c>
    </row>
    <row r="18403" spans="2:7">
      <c r="B18403" s="22" t="s">
        <v>319</v>
      </c>
      <c r="C18403" s="22" t="s">
        <v>7</v>
      </c>
      <c r="D18403" s="22" t="s">
        <v>5</v>
      </c>
      <c r="E18403" s="22" t="s">
        <v>14</v>
      </c>
      <c r="F18403" s="22" t="s">
        <v>12</v>
      </c>
      <c r="G18403" s="1">
        <v>27195.21</v>
      </c>
    </row>
    <row r="18404" spans="2:7">
      <c r="B18404" s="22" t="s">
        <v>319</v>
      </c>
      <c r="C18404" s="22" t="s">
        <v>7</v>
      </c>
      <c r="D18404" s="22" t="s">
        <v>5</v>
      </c>
      <c r="E18404" s="22" t="s">
        <v>14</v>
      </c>
      <c r="F18404" s="22" t="s">
        <v>13</v>
      </c>
      <c r="G18404" s="1">
        <v>77838.070000000007</v>
      </c>
    </row>
    <row r="18405" spans="2:7">
      <c r="B18405" s="22" t="s">
        <v>319</v>
      </c>
      <c r="C18405" s="22" t="s">
        <v>7</v>
      </c>
      <c r="D18405" s="22" t="s">
        <v>5</v>
      </c>
      <c r="E18405" s="22" t="s">
        <v>15</v>
      </c>
      <c r="F18405" s="22" t="s">
        <v>16</v>
      </c>
      <c r="G18405" s="1">
        <v>1716724.17</v>
      </c>
    </row>
    <row r="18406" spans="2:7">
      <c r="B18406" s="22" t="s">
        <v>319</v>
      </c>
      <c r="C18406" s="22" t="s">
        <v>7</v>
      </c>
      <c r="D18406" s="22" t="s">
        <v>5</v>
      </c>
      <c r="E18406" s="22" t="s">
        <v>15</v>
      </c>
      <c r="F18406" s="22" t="s">
        <v>71</v>
      </c>
      <c r="G18406" s="1">
        <v>999019.97</v>
      </c>
    </row>
    <row r="18407" spans="2:7">
      <c r="B18407" s="22" t="s">
        <v>319</v>
      </c>
      <c r="C18407" s="22" t="s">
        <v>7</v>
      </c>
      <c r="D18407" s="22" t="s">
        <v>5</v>
      </c>
      <c r="E18407" s="22" t="s">
        <v>15</v>
      </c>
      <c r="F18407" s="22" t="s">
        <v>17</v>
      </c>
      <c r="G18407" s="1">
        <v>2584942.16</v>
      </c>
    </row>
    <row r="18408" spans="2:7">
      <c r="B18408" s="22" t="s">
        <v>319</v>
      </c>
      <c r="C18408" s="22" t="s">
        <v>7</v>
      </c>
      <c r="D18408" s="22" t="s">
        <v>5</v>
      </c>
      <c r="E18408" s="22" t="s">
        <v>15</v>
      </c>
      <c r="F18408" s="22" t="s">
        <v>18</v>
      </c>
      <c r="G18408" s="1">
        <v>1125754.25</v>
      </c>
    </row>
    <row r="18409" spans="2:7">
      <c r="B18409" s="22" t="s">
        <v>319</v>
      </c>
      <c r="C18409" s="22" t="s">
        <v>7</v>
      </c>
      <c r="D18409" s="22" t="s">
        <v>5</v>
      </c>
      <c r="E18409" s="22" t="s">
        <v>15</v>
      </c>
      <c r="F18409" s="22" t="s">
        <v>19</v>
      </c>
      <c r="G18409" s="1">
        <v>5295241.9800000004</v>
      </c>
    </row>
    <row r="18410" spans="2:7">
      <c r="B18410" s="22" t="s">
        <v>319</v>
      </c>
      <c r="C18410" s="22" t="s">
        <v>7</v>
      </c>
      <c r="D18410" s="22" t="s">
        <v>5</v>
      </c>
      <c r="E18410" s="22" t="s">
        <v>15</v>
      </c>
      <c r="F18410" s="22" t="s">
        <v>20</v>
      </c>
      <c r="G18410" s="1">
        <v>1425656.18</v>
      </c>
    </row>
    <row r="18411" spans="2:7">
      <c r="B18411" s="22" t="s">
        <v>319</v>
      </c>
      <c r="C18411" s="22" t="s">
        <v>7</v>
      </c>
      <c r="D18411" s="22" t="s">
        <v>5</v>
      </c>
      <c r="E18411" s="22" t="s">
        <v>15</v>
      </c>
      <c r="F18411" s="22" t="s">
        <v>23</v>
      </c>
      <c r="G18411" s="1">
        <v>111081.15</v>
      </c>
    </row>
    <row r="18412" spans="2:7">
      <c r="B18412" s="22" t="s">
        <v>319</v>
      </c>
      <c r="C18412" s="22" t="s">
        <v>7</v>
      </c>
      <c r="D18412" s="22" t="s">
        <v>5</v>
      </c>
      <c r="E18412" s="22" t="s">
        <v>15</v>
      </c>
      <c r="F18412" s="22" t="s">
        <v>24</v>
      </c>
      <c r="G18412" s="1">
        <v>2429.9499999999998</v>
      </c>
    </row>
    <row r="18413" spans="2:7">
      <c r="B18413" s="22" t="s">
        <v>319</v>
      </c>
      <c r="C18413" s="22" t="s">
        <v>7</v>
      </c>
      <c r="D18413" s="22" t="s">
        <v>5</v>
      </c>
      <c r="E18413" s="22" t="s">
        <v>15</v>
      </c>
      <c r="F18413" s="22" t="s">
        <v>25</v>
      </c>
      <c r="G18413" s="1">
        <v>2671751.27</v>
      </c>
    </row>
    <row r="18414" spans="2:7">
      <c r="B18414" s="22" t="s">
        <v>319</v>
      </c>
      <c r="C18414" s="22" t="s">
        <v>7</v>
      </c>
      <c r="D18414" s="22" t="s">
        <v>5</v>
      </c>
      <c r="E18414" s="22" t="s">
        <v>15</v>
      </c>
      <c r="F18414" s="22" t="s">
        <v>26</v>
      </c>
      <c r="G18414" s="1">
        <v>1974478.29</v>
      </c>
    </row>
    <row r="18415" spans="2:7">
      <c r="B18415" s="22" t="s">
        <v>319</v>
      </c>
      <c r="C18415" s="22" t="s">
        <v>7</v>
      </c>
      <c r="D18415" s="22" t="s">
        <v>5</v>
      </c>
      <c r="E18415" s="22" t="s">
        <v>15</v>
      </c>
      <c r="F18415" s="22" t="s">
        <v>27</v>
      </c>
      <c r="G18415" s="1">
        <v>129532.77</v>
      </c>
    </row>
    <row r="18416" spans="2:7">
      <c r="B18416" s="22" t="s">
        <v>319</v>
      </c>
      <c r="C18416" s="22" t="s">
        <v>7</v>
      </c>
      <c r="D18416" s="22" t="s">
        <v>5</v>
      </c>
      <c r="E18416" s="22" t="s">
        <v>15</v>
      </c>
      <c r="F18416" s="22" t="s">
        <v>72</v>
      </c>
      <c r="G18416" s="1">
        <v>63595.86</v>
      </c>
    </row>
    <row r="18417" spans="2:7">
      <c r="B18417" s="22" t="s">
        <v>319</v>
      </c>
      <c r="C18417" s="22" t="s">
        <v>7</v>
      </c>
      <c r="D18417" s="22" t="s">
        <v>5</v>
      </c>
      <c r="E18417" s="22" t="s">
        <v>28</v>
      </c>
      <c r="F18417" s="22" t="s">
        <v>29</v>
      </c>
      <c r="G18417" s="1">
        <v>1281633.78</v>
      </c>
    </row>
    <row r="18418" spans="2:7">
      <c r="B18418" s="22" t="s">
        <v>319</v>
      </c>
      <c r="C18418" s="22" t="s">
        <v>7</v>
      </c>
      <c r="D18418" s="22" t="s">
        <v>5</v>
      </c>
      <c r="E18418" s="22" t="s">
        <v>28</v>
      </c>
      <c r="F18418" s="22" t="s">
        <v>30</v>
      </c>
      <c r="G18418" s="1">
        <v>203359.97</v>
      </c>
    </row>
    <row r="18419" spans="2:7">
      <c r="B18419" s="22" t="s">
        <v>319</v>
      </c>
      <c r="C18419" s="22" t="s">
        <v>7</v>
      </c>
      <c r="D18419" s="22" t="s">
        <v>5</v>
      </c>
      <c r="E18419" s="22" t="s">
        <v>28</v>
      </c>
      <c r="F18419" s="22" t="s">
        <v>31</v>
      </c>
      <c r="G18419" s="1">
        <v>821062.55</v>
      </c>
    </row>
    <row r="18420" spans="2:7">
      <c r="B18420" s="22" t="s">
        <v>319</v>
      </c>
      <c r="C18420" s="22" t="s">
        <v>7</v>
      </c>
      <c r="D18420" s="22" t="s">
        <v>5</v>
      </c>
      <c r="E18420" s="22" t="s">
        <v>28</v>
      </c>
      <c r="F18420" s="22" t="s">
        <v>32</v>
      </c>
      <c r="G18420" s="1">
        <v>211740.51</v>
      </c>
    </row>
    <row r="18421" spans="2:7">
      <c r="B18421" s="22" t="s">
        <v>319</v>
      </c>
      <c r="C18421" s="22" t="s">
        <v>7</v>
      </c>
      <c r="D18421" s="22" t="s">
        <v>5</v>
      </c>
      <c r="E18421" s="22" t="s">
        <v>28</v>
      </c>
      <c r="F18421" s="22" t="s">
        <v>33</v>
      </c>
      <c r="G18421" s="1">
        <v>694123.12</v>
      </c>
    </row>
    <row r="18422" spans="2:7">
      <c r="B18422" s="22" t="s">
        <v>319</v>
      </c>
      <c r="C18422" s="22" t="s">
        <v>7</v>
      </c>
      <c r="D18422" s="22" t="s">
        <v>5</v>
      </c>
      <c r="E18422" s="22" t="s">
        <v>34</v>
      </c>
      <c r="F18422" s="22" t="s">
        <v>35</v>
      </c>
      <c r="G18422" s="1">
        <v>2052721.26</v>
      </c>
    </row>
    <row r="18423" spans="2:7">
      <c r="B18423" s="22" t="s">
        <v>319</v>
      </c>
      <c r="C18423" s="22" t="s">
        <v>7</v>
      </c>
      <c r="D18423" s="22" t="s">
        <v>5</v>
      </c>
      <c r="E18423" s="22" t="s">
        <v>34</v>
      </c>
      <c r="F18423" s="22" t="s">
        <v>36</v>
      </c>
      <c r="G18423" s="1">
        <v>52051.6</v>
      </c>
    </row>
    <row r="18424" spans="2:7">
      <c r="B18424" s="22" t="s">
        <v>319</v>
      </c>
      <c r="C18424" s="22" t="s">
        <v>7</v>
      </c>
      <c r="D18424" s="22" t="s">
        <v>5</v>
      </c>
      <c r="E18424" s="22" t="s">
        <v>34</v>
      </c>
      <c r="F18424" s="22" t="s">
        <v>37</v>
      </c>
      <c r="G18424" s="1">
        <v>153891.5</v>
      </c>
    </row>
    <row r="18425" spans="2:7">
      <c r="B18425" s="22" t="s">
        <v>319</v>
      </c>
      <c r="C18425" s="22" t="s">
        <v>7</v>
      </c>
      <c r="D18425" s="22" t="s">
        <v>5</v>
      </c>
      <c r="E18425" s="22" t="s">
        <v>34</v>
      </c>
      <c r="F18425" s="22" t="s">
        <v>39</v>
      </c>
      <c r="G18425" s="1">
        <v>20350.78</v>
      </c>
    </row>
    <row r="18426" spans="2:7">
      <c r="B18426" s="22" t="s">
        <v>319</v>
      </c>
      <c r="C18426" s="22" t="s">
        <v>7</v>
      </c>
      <c r="D18426" s="22" t="s">
        <v>5</v>
      </c>
      <c r="E18426" s="22" t="s">
        <v>34</v>
      </c>
      <c r="F18426" s="22" t="s">
        <v>40</v>
      </c>
      <c r="G18426" s="1">
        <v>65682.17</v>
      </c>
    </row>
    <row r="18427" spans="2:7">
      <c r="B18427" s="22" t="s">
        <v>319</v>
      </c>
      <c r="C18427" s="22" t="s">
        <v>7</v>
      </c>
      <c r="D18427" s="22" t="s">
        <v>5</v>
      </c>
      <c r="E18427" s="22" t="s">
        <v>34</v>
      </c>
      <c r="F18427" s="22" t="s">
        <v>41</v>
      </c>
      <c r="G18427" s="1">
        <v>45917.39</v>
      </c>
    </row>
    <row r="18428" spans="2:7">
      <c r="B18428" s="22" t="s">
        <v>319</v>
      </c>
      <c r="C18428" s="22" t="s">
        <v>7</v>
      </c>
      <c r="D18428" s="22" t="s">
        <v>5</v>
      </c>
      <c r="E18428" s="22" t="s">
        <v>34</v>
      </c>
      <c r="F18428" s="22" t="s">
        <v>42</v>
      </c>
      <c r="G18428" s="1">
        <v>186213.56</v>
      </c>
    </row>
    <row r="18429" spans="2:7">
      <c r="B18429" s="22" t="s">
        <v>319</v>
      </c>
      <c r="C18429" s="22" t="s">
        <v>7</v>
      </c>
      <c r="D18429" s="22" t="s">
        <v>5</v>
      </c>
      <c r="E18429" s="22" t="s">
        <v>34</v>
      </c>
      <c r="F18429" s="22" t="s">
        <v>43</v>
      </c>
      <c r="G18429" s="1">
        <v>253997.77</v>
      </c>
    </row>
    <row r="18430" spans="2:7">
      <c r="B18430" s="22" t="s">
        <v>319</v>
      </c>
      <c r="C18430" s="22" t="s">
        <v>7</v>
      </c>
      <c r="D18430" s="22" t="s">
        <v>5</v>
      </c>
      <c r="E18430" s="22" t="s">
        <v>34</v>
      </c>
      <c r="F18430" s="22" t="s">
        <v>44</v>
      </c>
      <c r="G18430" s="1">
        <v>41545.58</v>
      </c>
    </row>
    <row r="18431" spans="2:7">
      <c r="B18431" s="22" t="s">
        <v>319</v>
      </c>
      <c r="C18431" s="22" t="s">
        <v>7</v>
      </c>
      <c r="D18431" s="22" t="s">
        <v>5</v>
      </c>
      <c r="E18431" s="22" t="s">
        <v>34</v>
      </c>
      <c r="F18431" s="22" t="s">
        <v>45</v>
      </c>
      <c r="G18431" s="1">
        <v>130470.79</v>
      </c>
    </row>
    <row r="18432" spans="2:7">
      <c r="B18432" s="22" t="s">
        <v>319</v>
      </c>
      <c r="C18432" s="22" t="s">
        <v>7</v>
      </c>
      <c r="D18432" s="22" t="s">
        <v>5</v>
      </c>
      <c r="E18432" s="22" t="s">
        <v>34</v>
      </c>
      <c r="F18432" s="22" t="s">
        <v>46</v>
      </c>
      <c r="G18432" s="1">
        <v>53690.46</v>
      </c>
    </row>
    <row r="18433" spans="2:7">
      <c r="B18433" s="22" t="s">
        <v>319</v>
      </c>
      <c r="C18433" s="22" t="s">
        <v>7</v>
      </c>
      <c r="D18433" s="22" t="s">
        <v>5</v>
      </c>
      <c r="E18433" s="22" t="s">
        <v>34</v>
      </c>
      <c r="F18433" s="22" t="s">
        <v>47</v>
      </c>
      <c r="G18433" s="1">
        <v>20474.599999999999</v>
      </c>
    </row>
    <row r="18434" spans="2:7">
      <c r="B18434" s="22" t="s">
        <v>319</v>
      </c>
      <c r="C18434" s="22" t="s">
        <v>7</v>
      </c>
      <c r="D18434" s="22" t="s">
        <v>5</v>
      </c>
      <c r="E18434" s="22" t="s">
        <v>34</v>
      </c>
      <c r="F18434" s="22" t="s">
        <v>48</v>
      </c>
      <c r="G18434" s="1">
        <v>137651.04</v>
      </c>
    </row>
    <row r="18435" spans="2:7">
      <c r="B18435" s="22" t="s">
        <v>319</v>
      </c>
      <c r="C18435" s="22" t="s">
        <v>7</v>
      </c>
      <c r="D18435" s="22" t="s">
        <v>5</v>
      </c>
      <c r="E18435" s="22" t="s">
        <v>34</v>
      </c>
      <c r="F18435" s="22" t="s">
        <v>74</v>
      </c>
      <c r="G18435" s="1">
        <v>8669.6299999999992</v>
      </c>
    </row>
    <row r="18436" spans="2:7">
      <c r="B18436" s="22" t="s">
        <v>319</v>
      </c>
      <c r="C18436" s="22" t="s">
        <v>7</v>
      </c>
      <c r="D18436" s="22" t="s">
        <v>5</v>
      </c>
      <c r="E18436" s="22" t="s">
        <v>34</v>
      </c>
      <c r="F18436" s="22" t="s">
        <v>75</v>
      </c>
      <c r="G18436" s="1">
        <v>150760.74</v>
      </c>
    </row>
    <row r="18437" spans="2:7">
      <c r="B18437" s="22" t="s">
        <v>319</v>
      </c>
      <c r="C18437" s="22" t="s">
        <v>7</v>
      </c>
      <c r="D18437" s="22" t="s">
        <v>5</v>
      </c>
      <c r="E18437" s="22" t="s">
        <v>34</v>
      </c>
      <c r="F18437" s="22" t="s">
        <v>49</v>
      </c>
      <c r="G18437" s="1">
        <v>583240.82999999996</v>
      </c>
    </row>
    <row r="18438" spans="2:7">
      <c r="B18438" s="22" t="s">
        <v>319</v>
      </c>
      <c r="C18438" s="22" t="s">
        <v>7</v>
      </c>
      <c r="D18438" s="22" t="s">
        <v>5</v>
      </c>
      <c r="E18438" s="22" t="s">
        <v>34</v>
      </c>
      <c r="F18438" s="22" t="s">
        <v>50</v>
      </c>
      <c r="G18438" s="1">
        <v>111244.88</v>
      </c>
    </row>
    <row r="18439" spans="2:7">
      <c r="B18439" s="22" t="s">
        <v>319</v>
      </c>
      <c r="C18439" s="22" t="s">
        <v>7</v>
      </c>
      <c r="D18439" s="22" t="s">
        <v>5</v>
      </c>
      <c r="E18439" s="22" t="s">
        <v>34</v>
      </c>
      <c r="F18439" s="22" t="s">
        <v>51</v>
      </c>
      <c r="G18439" s="1">
        <v>1195.8</v>
      </c>
    </row>
    <row r="18440" spans="2:7">
      <c r="B18440" s="22" t="s">
        <v>319</v>
      </c>
      <c r="C18440" s="22" t="s">
        <v>7</v>
      </c>
      <c r="D18440" s="22" t="s">
        <v>5</v>
      </c>
      <c r="E18440" s="22" t="s">
        <v>34</v>
      </c>
      <c r="F18440" s="22" t="s">
        <v>52</v>
      </c>
      <c r="G18440" s="1">
        <v>43194.29</v>
      </c>
    </row>
    <row r="18441" spans="2:7">
      <c r="B18441" s="22" t="s">
        <v>319</v>
      </c>
      <c r="C18441" s="22" t="s">
        <v>7</v>
      </c>
      <c r="D18441" s="22" t="s">
        <v>5</v>
      </c>
      <c r="E18441" s="22" t="s">
        <v>34</v>
      </c>
      <c r="F18441" s="22" t="s">
        <v>53</v>
      </c>
      <c r="G18441" s="1">
        <v>671723.94</v>
      </c>
    </row>
    <row r="18442" spans="2:7">
      <c r="B18442" s="22" t="s">
        <v>319</v>
      </c>
      <c r="C18442" s="22" t="s">
        <v>7</v>
      </c>
      <c r="D18442" s="22" t="s">
        <v>5</v>
      </c>
      <c r="E18442" s="22" t="s">
        <v>34</v>
      </c>
      <c r="F18442" s="22" t="s">
        <v>68</v>
      </c>
      <c r="G18442" s="1">
        <v>38179</v>
      </c>
    </row>
    <row r="18443" spans="2:7">
      <c r="B18443" s="22" t="s">
        <v>319</v>
      </c>
      <c r="C18443" s="22" t="s">
        <v>7</v>
      </c>
      <c r="D18443" s="22" t="s">
        <v>5</v>
      </c>
      <c r="E18443" s="22" t="s">
        <v>34</v>
      </c>
      <c r="F18443" s="22" t="s">
        <v>55</v>
      </c>
      <c r="G18443" s="1">
        <v>78806.39</v>
      </c>
    </row>
    <row r="18444" spans="2:7">
      <c r="B18444" s="22" t="s">
        <v>319</v>
      </c>
      <c r="C18444" s="22" t="s">
        <v>7</v>
      </c>
      <c r="D18444" s="22" t="s">
        <v>5</v>
      </c>
      <c r="E18444" s="22" t="s">
        <v>34</v>
      </c>
      <c r="F18444" s="22" t="s">
        <v>56</v>
      </c>
      <c r="G18444" s="1">
        <v>330</v>
      </c>
    </row>
    <row r="18445" spans="2:7">
      <c r="B18445" s="22" t="s">
        <v>319</v>
      </c>
      <c r="C18445" s="22" t="s">
        <v>7</v>
      </c>
      <c r="D18445" s="22" t="s">
        <v>5</v>
      </c>
      <c r="E18445" s="22" t="s">
        <v>34</v>
      </c>
      <c r="F18445" s="22" t="s">
        <v>76</v>
      </c>
      <c r="G18445" s="1">
        <v>111870.65</v>
      </c>
    </row>
    <row r="18446" spans="2:7">
      <c r="B18446" s="22" t="s">
        <v>319</v>
      </c>
      <c r="C18446" s="22" t="s">
        <v>7</v>
      </c>
      <c r="D18446" s="22" t="s">
        <v>5</v>
      </c>
      <c r="E18446" s="22" t="s">
        <v>34</v>
      </c>
      <c r="F18446" s="22" t="s">
        <v>57</v>
      </c>
      <c r="G18446" s="1">
        <v>385501.09</v>
      </c>
    </row>
    <row r="18447" spans="2:7">
      <c r="B18447" s="22" t="s">
        <v>319</v>
      </c>
      <c r="C18447" s="22" t="s">
        <v>7</v>
      </c>
      <c r="D18447" s="22" t="s">
        <v>5</v>
      </c>
      <c r="E18447" s="22" t="s">
        <v>34</v>
      </c>
      <c r="F18447" s="22" t="s">
        <v>58</v>
      </c>
      <c r="G18447" s="1">
        <v>407055.97</v>
      </c>
    </row>
    <row r="18448" spans="2:7">
      <c r="B18448" s="22" t="s">
        <v>319</v>
      </c>
      <c r="C18448" s="22" t="s">
        <v>7</v>
      </c>
      <c r="D18448" s="22" t="s">
        <v>5</v>
      </c>
      <c r="E18448" s="22" t="s">
        <v>59</v>
      </c>
      <c r="F18448" s="22" t="s">
        <v>55</v>
      </c>
      <c r="G18448" s="1">
        <v>48644.29</v>
      </c>
    </row>
    <row r="18449" spans="2:7">
      <c r="B18449" s="22" t="s">
        <v>319</v>
      </c>
      <c r="C18449" s="22" t="s">
        <v>7</v>
      </c>
      <c r="D18449" s="22" t="s">
        <v>5</v>
      </c>
      <c r="E18449" s="22" t="s">
        <v>60</v>
      </c>
      <c r="F18449" s="22" t="s">
        <v>80</v>
      </c>
      <c r="G18449" s="1">
        <v>68005.87</v>
      </c>
    </row>
    <row r="18450" spans="2:7">
      <c r="B18450" s="22" t="s">
        <v>319</v>
      </c>
      <c r="C18450" s="22" t="s">
        <v>7</v>
      </c>
      <c r="D18450" s="22" t="s">
        <v>5</v>
      </c>
      <c r="E18450" s="22" t="s">
        <v>60</v>
      </c>
      <c r="F18450" s="22" t="s">
        <v>62</v>
      </c>
      <c r="G18450" s="1">
        <v>43995.86</v>
      </c>
    </row>
    <row r="18451" spans="2:7">
      <c r="B18451" s="22" t="s">
        <v>319</v>
      </c>
      <c r="C18451" s="22" t="s">
        <v>7</v>
      </c>
      <c r="D18451" s="22" t="s">
        <v>7</v>
      </c>
      <c r="E18451" s="22" t="s">
        <v>5</v>
      </c>
      <c r="F18451" s="22" t="s">
        <v>6</v>
      </c>
      <c r="G18451" s="1">
        <v>702541.32</v>
      </c>
    </row>
    <row r="18452" spans="2:7">
      <c r="B18452" s="22" t="s">
        <v>319</v>
      </c>
      <c r="C18452" s="22" t="s">
        <v>7</v>
      </c>
      <c r="D18452" s="22" t="s">
        <v>7</v>
      </c>
      <c r="E18452" s="22" t="s">
        <v>8</v>
      </c>
      <c r="F18452" s="22" t="s">
        <v>9</v>
      </c>
      <c r="G18452" s="1">
        <v>264375.48</v>
      </c>
    </row>
    <row r="18453" spans="2:7">
      <c r="B18453" s="22" t="s">
        <v>319</v>
      </c>
      <c r="C18453" s="22" t="s">
        <v>7</v>
      </c>
      <c r="D18453" s="22" t="s">
        <v>7</v>
      </c>
      <c r="E18453" s="22" t="s">
        <v>8</v>
      </c>
      <c r="F18453" s="22" t="s">
        <v>10</v>
      </c>
      <c r="G18453" s="1">
        <v>16069.27</v>
      </c>
    </row>
    <row r="18454" spans="2:7">
      <c r="B18454" s="22" t="s">
        <v>319</v>
      </c>
      <c r="C18454" s="22" t="s">
        <v>7</v>
      </c>
      <c r="D18454" s="22" t="s">
        <v>7</v>
      </c>
      <c r="E18454" s="22" t="s">
        <v>8</v>
      </c>
      <c r="F18454" s="22" t="s">
        <v>11</v>
      </c>
      <c r="G18454" s="1">
        <v>3059076.44</v>
      </c>
    </row>
    <row r="18455" spans="2:7">
      <c r="B18455" s="22" t="s">
        <v>319</v>
      </c>
      <c r="C18455" s="22" t="s">
        <v>7</v>
      </c>
      <c r="D18455" s="22" t="s">
        <v>7</v>
      </c>
      <c r="E18455" s="22" t="s">
        <v>8</v>
      </c>
      <c r="F18455" s="22" t="s">
        <v>12</v>
      </c>
      <c r="G18455" s="1">
        <v>162483.63</v>
      </c>
    </row>
    <row r="18456" spans="2:7">
      <c r="B18456" s="22" t="s">
        <v>319</v>
      </c>
      <c r="C18456" s="22" t="s">
        <v>7</v>
      </c>
      <c r="D18456" s="22" t="s">
        <v>7</v>
      </c>
      <c r="E18456" s="22" t="s">
        <v>8</v>
      </c>
      <c r="F18456" s="22" t="s">
        <v>13</v>
      </c>
      <c r="G18456" s="1">
        <v>5889.75</v>
      </c>
    </row>
    <row r="18457" spans="2:7">
      <c r="B18457" s="22" t="s">
        <v>319</v>
      </c>
      <c r="C18457" s="22" t="s">
        <v>7</v>
      </c>
      <c r="D18457" s="22" t="s">
        <v>7</v>
      </c>
      <c r="E18457" s="22" t="s">
        <v>14</v>
      </c>
      <c r="F18457" s="22" t="s">
        <v>9</v>
      </c>
      <c r="G18457" s="1">
        <v>1170334.06</v>
      </c>
    </row>
    <row r="18458" spans="2:7">
      <c r="B18458" s="22" t="s">
        <v>319</v>
      </c>
      <c r="C18458" s="22" t="s">
        <v>7</v>
      </c>
      <c r="D18458" s="22" t="s">
        <v>7</v>
      </c>
      <c r="E18458" s="22" t="s">
        <v>14</v>
      </c>
      <c r="F18458" s="22" t="s">
        <v>10</v>
      </c>
      <c r="G18458" s="1">
        <v>5278.38</v>
      </c>
    </row>
    <row r="18459" spans="2:7">
      <c r="B18459" s="22" t="s">
        <v>319</v>
      </c>
      <c r="C18459" s="22" t="s">
        <v>7</v>
      </c>
      <c r="D18459" s="22" t="s">
        <v>7</v>
      </c>
      <c r="E18459" s="22" t="s">
        <v>14</v>
      </c>
      <c r="F18459" s="22" t="s">
        <v>11</v>
      </c>
      <c r="G18459" s="1">
        <v>44578.84</v>
      </c>
    </row>
    <row r="18460" spans="2:7">
      <c r="B18460" s="22" t="s">
        <v>319</v>
      </c>
      <c r="C18460" s="22" t="s">
        <v>7</v>
      </c>
      <c r="D18460" s="22" t="s">
        <v>7</v>
      </c>
      <c r="E18460" s="22" t="s">
        <v>14</v>
      </c>
      <c r="F18460" s="22" t="s">
        <v>12</v>
      </c>
      <c r="G18460" s="1">
        <v>446850.77</v>
      </c>
    </row>
    <row r="18461" spans="2:7">
      <c r="B18461" s="22" t="s">
        <v>319</v>
      </c>
      <c r="C18461" s="22" t="s">
        <v>7</v>
      </c>
      <c r="D18461" s="22" t="s">
        <v>7</v>
      </c>
      <c r="E18461" s="22" t="s">
        <v>14</v>
      </c>
      <c r="F18461" s="22" t="s">
        <v>13</v>
      </c>
      <c r="G18461" s="1">
        <v>3427.34</v>
      </c>
    </row>
    <row r="18462" spans="2:7">
      <c r="B18462" s="22" t="s">
        <v>319</v>
      </c>
      <c r="C18462" s="22" t="s">
        <v>7</v>
      </c>
      <c r="D18462" s="22" t="s">
        <v>7</v>
      </c>
      <c r="E18462" s="22" t="s">
        <v>15</v>
      </c>
      <c r="F18462" s="22" t="s">
        <v>16</v>
      </c>
      <c r="G18462" s="1">
        <v>5.55</v>
      </c>
    </row>
    <row r="18463" spans="2:7">
      <c r="B18463" s="22" t="s">
        <v>319</v>
      </c>
      <c r="C18463" s="22" t="s">
        <v>7</v>
      </c>
      <c r="D18463" s="22" t="s">
        <v>7</v>
      </c>
      <c r="E18463" s="22" t="s">
        <v>15</v>
      </c>
      <c r="F18463" s="22" t="s">
        <v>17</v>
      </c>
      <c r="G18463" s="1">
        <v>261371.2</v>
      </c>
    </row>
    <row r="18464" spans="2:7">
      <c r="B18464" s="22" t="s">
        <v>319</v>
      </c>
      <c r="C18464" s="22" t="s">
        <v>7</v>
      </c>
      <c r="D18464" s="22" t="s">
        <v>7</v>
      </c>
      <c r="E18464" s="22" t="s">
        <v>15</v>
      </c>
      <c r="F18464" s="22" t="s">
        <v>18</v>
      </c>
      <c r="G18464" s="1">
        <v>126007</v>
      </c>
    </row>
    <row r="18465" spans="2:7">
      <c r="B18465" s="22" t="s">
        <v>319</v>
      </c>
      <c r="C18465" s="22" t="s">
        <v>7</v>
      </c>
      <c r="D18465" s="22" t="s">
        <v>7</v>
      </c>
      <c r="E18465" s="22" t="s">
        <v>15</v>
      </c>
      <c r="F18465" s="22" t="s">
        <v>19</v>
      </c>
      <c r="G18465" s="1">
        <v>536339.59</v>
      </c>
    </row>
    <row r="18466" spans="2:7">
      <c r="B18466" s="22" t="s">
        <v>319</v>
      </c>
      <c r="C18466" s="22" t="s">
        <v>7</v>
      </c>
      <c r="D18466" s="22" t="s">
        <v>7</v>
      </c>
      <c r="E18466" s="22" t="s">
        <v>15</v>
      </c>
      <c r="F18466" s="22" t="s">
        <v>20</v>
      </c>
      <c r="G18466" s="1">
        <v>200865.05</v>
      </c>
    </row>
    <row r="18467" spans="2:7">
      <c r="B18467" s="22" t="s">
        <v>319</v>
      </c>
      <c r="C18467" s="22" t="s">
        <v>7</v>
      </c>
      <c r="D18467" s="22" t="s">
        <v>7</v>
      </c>
      <c r="E18467" s="22" t="s">
        <v>15</v>
      </c>
      <c r="F18467" s="22" t="s">
        <v>23</v>
      </c>
      <c r="G18467" s="1">
        <v>18155.759999999998</v>
      </c>
    </row>
    <row r="18468" spans="2:7">
      <c r="B18468" s="22" t="s">
        <v>319</v>
      </c>
      <c r="C18468" s="22" t="s">
        <v>7</v>
      </c>
      <c r="D18468" s="22" t="s">
        <v>7</v>
      </c>
      <c r="E18468" s="22" t="s">
        <v>15</v>
      </c>
      <c r="F18468" s="22" t="s">
        <v>24</v>
      </c>
      <c r="G18468" s="1">
        <v>9757.9699999999993</v>
      </c>
    </row>
    <row r="18469" spans="2:7">
      <c r="B18469" s="22" t="s">
        <v>319</v>
      </c>
      <c r="C18469" s="22" t="s">
        <v>7</v>
      </c>
      <c r="D18469" s="22" t="s">
        <v>7</v>
      </c>
      <c r="E18469" s="22" t="s">
        <v>15</v>
      </c>
      <c r="F18469" s="22" t="s">
        <v>25</v>
      </c>
      <c r="G18469" s="1">
        <v>31464.240000000002</v>
      </c>
    </row>
    <row r="18470" spans="2:7">
      <c r="B18470" s="22" t="s">
        <v>319</v>
      </c>
      <c r="C18470" s="22" t="s">
        <v>7</v>
      </c>
      <c r="D18470" s="22" t="s">
        <v>7</v>
      </c>
      <c r="E18470" s="22" t="s">
        <v>15</v>
      </c>
      <c r="F18470" s="22" t="s">
        <v>26</v>
      </c>
      <c r="G18470" s="1">
        <v>260112.23</v>
      </c>
    </row>
    <row r="18471" spans="2:7">
      <c r="B18471" s="22" t="s">
        <v>319</v>
      </c>
      <c r="C18471" s="22" t="s">
        <v>7</v>
      </c>
      <c r="D18471" s="22" t="s">
        <v>7</v>
      </c>
      <c r="E18471" s="22" t="s">
        <v>15</v>
      </c>
      <c r="F18471" s="22" t="s">
        <v>27</v>
      </c>
      <c r="G18471" s="1">
        <v>5817.66</v>
      </c>
    </row>
    <row r="18472" spans="2:7">
      <c r="B18472" s="22" t="s">
        <v>319</v>
      </c>
      <c r="C18472" s="22" t="s">
        <v>7</v>
      </c>
      <c r="D18472" s="22" t="s">
        <v>7</v>
      </c>
      <c r="E18472" s="22" t="s">
        <v>15</v>
      </c>
      <c r="F18472" s="22" t="s">
        <v>72</v>
      </c>
      <c r="G18472" s="1">
        <v>6678.47</v>
      </c>
    </row>
    <row r="18473" spans="2:7">
      <c r="B18473" s="22" t="s">
        <v>319</v>
      </c>
      <c r="C18473" s="22" t="s">
        <v>7</v>
      </c>
      <c r="D18473" s="22" t="s">
        <v>7</v>
      </c>
      <c r="E18473" s="22" t="s">
        <v>28</v>
      </c>
      <c r="F18473" s="22" t="s">
        <v>29</v>
      </c>
      <c r="G18473" s="1">
        <v>284377.27</v>
      </c>
    </row>
    <row r="18474" spans="2:7">
      <c r="B18474" s="22" t="s">
        <v>319</v>
      </c>
      <c r="C18474" s="22" t="s">
        <v>7</v>
      </c>
      <c r="D18474" s="22" t="s">
        <v>7</v>
      </c>
      <c r="E18474" s="22" t="s">
        <v>28</v>
      </c>
      <c r="F18474" s="22" t="s">
        <v>30</v>
      </c>
      <c r="G18474" s="1">
        <v>1617.86</v>
      </c>
    </row>
    <row r="18475" spans="2:7">
      <c r="B18475" s="22" t="s">
        <v>319</v>
      </c>
      <c r="C18475" s="22" t="s">
        <v>7</v>
      </c>
      <c r="D18475" s="22" t="s">
        <v>7</v>
      </c>
      <c r="E18475" s="22" t="s">
        <v>28</v>
      </c>
      <c r="F18475" s="22" t="s">
        <v>32</v>
      </c>
      <c r="G18475" s="1">
        <v>12059.57</v>
      </c>
    </row>
    <row r="18476" spans="2:7">
      <c r="B18476" s="22" t="s">
        <v>319</v>
      </c>
      <c r="C18476" s="22" t="s">
        <v>7</v>
      </c>
      <c r="D18476" s="22" t="s">
        <v>7</v>
      </c>
      <c r="E18476" s="22" t="s">
        <v>28</v>
      </c>
      <c r="F18476" s="22" t="s">
        <v>33</v>
      </c>
      <c r="G18476" s="1">
        <v>448652.57</v>
      </c>
    </row>
    <row r="18477" spans="2:7">
      <c r="B18477" s="22" t="s">
        <v>319</v>
      </c>
      <c r="C18477" s="22" t="s">
        <v>7</v>
      </c>
      <c r="D18477" s="22" t="s">
        <v>7</v>
      </c>
      <c r="E18477" s="22" t="s">
        <v>34</v>
      </c>
      <c r="F18477" s="22" t="s">
        <v>35</v>
      </c>
      <c r="G18477" s="1">
        <v>155496.94</v>
      </c>
    </row>
    <row r="18478" spans="2:7">
      <c r="B18478" s="22" t="s">
        <v>319</v>
      </c>
      <c r="C18478" s="22" t="s">
        <v>7</v>
      </c>
      <c r="D18478" s="22" t="s">
        <v>7</v>
      </c>
      <c r="E18478" s="22" t="s">
        <v>34</v>
      </c>
      <c r="F18478" s="22" t="s">
        <v>38</v>
      </c>
      <c r="G18478" s="1">
        <v>334.07</v>
      </c>
    </row>
    <row r="18479" spans="2:7">
      <c r="B18479" s="22" t="s">
        <v>319</v>
      </c>
      <c r="C18479" s="22" t="s">
        <v>7</v>
      </c>
      <c r="D18479" s="22" t="s">
        <v>7</v>
      </c>
      <c r="E18479" s="22" t="s">
        <v>34</v>
      </c>
      <c r="F18479" s="22" t="s">
        <v>39</v>
      </c>
      <c r="G18479" s="1">
        <v>26434.99</v>
      </c>
    </row>
    <row r="18480" spans="2:7">
      <c r="B18480" s="22" t="s">
        <v>319</v>
      </c>
      <c r="C18480" s="22" t="s">
        <v>7</v>
      </c>
      <c r="D18480" s="22" t="s">
        <v>7</v>
      </c>
      <c r="E18480" s="22" t="s">
        <v>34</v>
      </c>
      <c r="F18480" s="22" t="s">
        <v>42</v>
      </c>
      <c r="G18480" s="1">
        <v>8674.7999999999993</v>
      </c>
    </row>
    <row r="18481" spans="2:7">
      <c r="B18481" s="22" t="s">
        <v>319</v>
      </c>
      <c r="C18481" s="22" t="s">
        <v>7</v>
      </c>
      <c r="D18481" s="22" t="s">
        <v>7</v>
      </c>
      <c r="E18481" s="22" t="s">
        <v>34</v>
      </c>
      <c r="F18481" s="22" t="s">
        <v>44</v>
      </c>
      <c r="G18481" s="1">
        <v>25079.19</v>
      </c>
    </row>
    <row r="18482" spans="2:7">
      <c r="B18482" s="22" t="s">
        <v>319</v>
      </c>
      <c r="C18482" s="22" t="s">
        <v>7</v>
      </c>
      <c r="D18482" s="22" t="s">
        <v>7</v>
      </c>
      <c r="E18482" s="22" t="s">
        <v>34</v>
      </c>
      <c r="F18482" s="22" t="s">
        <v>47</v>
      </c>
      <c r="G18482" s="1">
        <v>783.48</v>
      </c>
    </row>
    <row r="18483" spans="2:7">
      <c r="B18483" s="22" t="s">
        <v>319</v>
      </c>
      <c r="C18483" s="22" t="s">
        <v>7</v>
      </c>
      <c r="D18483" s="22" t="s">
        <v>7</v>
      </c>
      <c r="E18483" s="22" t="s">
        <v>34</v>
      </c>
      <c r="F18483" s="22" t="s">
        <v>48</v>
      </c>
      <c r="G18483" s="1">
        <v>3071.66</v>
      </c>
    </row>
    <row r="18484" spans="2:7">
      <c r="B18484" s="22" t="s">
        <v>319</v>
      </c>
      <c r="C18484" s="22" t="s">
        <v>7</v>
      </c>
      <c r="D18484" s="22" t="s">
        <v>7</v>
      </c>
      <c r="E18484" s="22" t="s">
        <v>34</v>
      </c>
      <c r="F18484" s="22" t="s">
        <v>75</v>
      </c>
      <c r="G18484" s="1">
        <v>1166</v>
      </c>
    </row>
    <row r="18485" spans="2:7">
      <c r="B18485" s="22" t="s">
        <v>319</v>
      </c>
      <c r="C18485" s="22" t="s">
        <v>7</v>
      </c>
      <c r="D18485" s="22" t="s">
        <v>7</v>
      </c>
      <c r="E18485" s="22" t="s">
        <v>34</v>
      </c>
      <c r="F18485" s="22" t="s">
        <v>49</v>
      </c>
      <c r="G18485" s="1">
        <v>4369.17</v>
      </c>
    </row>
    <row r="18486" spans="2:7">
      <c r="B18486" s="22" t="s">
        <v>319</v>
      </c>
      <c r="C18486" s="22" t="s">
        <v>7</v>
      </c>
      <c r="D18486" s="22" t="s">
        <v>7</v>
      </c>
      <c r="E18486" s="22" t="s">
        <v>34</v>
      </c>
      <c r="F18486" s="22" t="s">
        <v>50</v>
      </c>
      <c r="G18486" s="1">
        <v>25336.06</v>
      </c>
    </row>
    <row r="18487" spans="2:7">
      <c r="B18487" s="22" t="s">
        <v>319</v>
      </c>
      <c r="C18487" s="22" t="s">
        <v>7</v>
      </c>
      <c r="D18487" s="22" t="s">
        <v>7</v>
      </c>
      <c r="E18487" s="22" t="s">
        <v>34</v>
      </c>
      <c r="F18487" s="22" t="s">
        <v>52</v>
      </c>
      <c r="G18487" s="1">
        <v>1264.57</v>
      </c>
    </row>
    <row r="18488" spans="2:7">
      <c r="B18488" s="22" t="s">
        <v>319</v>
      </c>
      <c r="C18488" s="22" t="s">
        <v>7</v>
      </c>
      <c r="D18488" s="22" t="s">
        <v>7</v>
      </c>
      <c r="E18488" s="22" t="s">
        <v>34</v>
      </c>
      <c r="F18488" s="22" t="s">
        <v>55</v>
      </c>
      <c r="G18488" s="1">
        <v>41141.19</v>
      </c>
    </row>
    <row r="18489" spans="2:7">
      <c r="B18489" s="22" t="s">
        <v>319</v>
      </c>
      <c r="C18489" s="22" t="s">
        <v>7</v>
      </c>
      <c r="D18489" s="22" t="s">
        <v>7</v>
      </c>
      <c r="E18489" s="22" t="s">
        <v>34</v>
      </c>
      <c r="F18489" s="22" t="s">
        <v>58</v>
      </c>
      <c r="G18489" s="1">
        <v>50401.84</v>
      </c>
    </row>
    <row r="18490" spans="2:7">
      <c r="B18490" s="22" t="s">
        <v>319</v>
      </c>
      <c r="C18490" s="22" t="s">
        <v>7</v>
      </c>
      <c r="D18490" s="22" t="s">
        <v>7</v>
      </c>
      <c r="E18490" s="22" t="s">
        <v>59</v>
      </c>
      <c r="F18490" s="22" t="s">
        <v>55</v>
      </c>
      <c r="G18490" s="1">
        <v>21478.46</v>
      </c>
    </row>
    <row r="18491" spans="2:7">
      <c r="B18491" s="22" t="s">
        <v>319</v>
      </c>
      <c r="C18491" s="22" t="s">
        <v>7</v>
      </c>
      <c r="D18491" s="22" t="s">
        <v>7</v>
      </c>
      <c r="E18491" s="22" t="s">
        <v>60</v>
      </c>
      <c r="F18491" s="22" t="s">
        <v>62</v>
      </c>
      <c r="G18491" s="1">
        <v>53715.62</v>
      </c>
    </row>
    <row r="18492" spans="2:7">
      <c r="B18492" s="22" t="s">
        <v>320</v>
      </c>
      <c r="C18492" s="22" t="s">
        <v>7</v>
      </c>
      <c r="D18492" s="22" t="s">
        <v>5</v>
      </c>
      <c r="E18492" s="22" t="s">
        <v>5</v>
      </c>
      <c r="F18492" s="22" t="s">
        <v>6</v>
      </c>
      <c r="G18492" s="1">
        <v>558883.99</v>
      </c>
    </row>
    <row r="18493" spans="2:7">
      <c r="B18493" s="22" t="s">
        <v>320</v>
      </c>
      <c r="C18493" s="22" t="s">
        <v>7</v>
      </c>
      <c r="D18493" s="22" t="s">
        <v>5</v>
      </c>
      <c r="E18493" s="22" t="s">
        <v>7</v>
      </c>
      <c r="F18493" s="22" t="s">
        <v>6</v>
      </c>
      <c r="G18493" s="1">
        <v>-743802.2</v>
      </c>
    </row>
    <row r="18494" spans="2:7">
      <c r="B18494" s="22" t="s">
        <v>320</v>
      </c>
      <c r="C18494" s="22" t="s">
        <v>7</v>
      </c>
      <c r="D18494" s="22" t="s">
        <v>5</v>
      </c>
      <c r="E18494" s="22" t="s">
        <v>8</v>
      </c>
      <c r="F18494" s="22" t="s">
        <v>9</v>
      </c>
      <c r="G18494" s="1">
        <v>68219215.930000007</v>
      </c>
    </row>
    <row r="18495" spans="2:7">
      <c r="B18495" s="22" t="s">
        <v>320</v>
      </c>
      <c r="C18495" s="22" t="s">
        <v>7</v>
      </c>
      <c r="D18495" s="22" t="s">
        <v>5</v>
      </c>
      <c r="E18495" s="22" t="s">
        <v>8</v>
      </c>
      <c r="F18495" s="22" t="s">
        <v>10</v>
      </c>
      <c r="G18495" s="1">
        <v>930050.21</v>
      </c>
    </row>
    <row r="18496" spans="2:7">
      <c r="B18496" s="22" t="s">
        <v>320</v>
      </c>
      <c r="C18496" s="22" t="s">
        <v>7</v>
      </c>
      <c r="D18496" s="22" t="s">
        <v>5</v>
      </c>
      <c r="E18496" s="22" t="s">
        <v>8</v>
      </c>
      <c r="F18496" s="22" t="s">
        <v>11</v>
      </c>
      <c r="G18496" s="1">
        <v>563380.77</v>
      </c>
    </row>
    <row r="18497" spans="2:7">
      <c r="B18497" s="22" t="s">
        <v>320</v>
      </c>
      <c r="C18497" s="22" t="s">
        <v>7</v>
      </c>
      <c r="D18497" s="22" t="s">
        <v>5</v>
      </c>
      <c r="E18497" s="22" t="s">
        <v>8</v>
      </c>
      <c r="F18497" s="22" t="s">
        <v>12</v>
      </c>
      <c r="G18497" s="1">
        <v>2578581.19</v>
      </c>
    </row>
    <row r="18498" spans="2:7">
      <c r="B18498" s="22" t="s">
        <v>320</v>
      </c>
      <c r="C18498" s="22" t="s">
        <v>7</v>
      </c>
      <c r="D18498" s="22" t="s">
        <v>5</v>
      </c>
      <c r="E18498" s="22" t="s">
        <v>8</v>
      </c>
      <c r="F18498" s="22" t="s">
        <v>13</v>
      </c>
      <c r="G18498" s="1">
        <v>1091435.27</v>
      </c>
    </row>
    <row r="18499" spans="2:7">
      <c r="B18499" s="22" t="s">
        <v>320</v>
      </c>
      <c r="C18499" s="22" t="s">
        <v>7</v>
      </c>
      <c r="D18499" s="22" t="s">
        <v>5</v>
      </c>
      <c r="E18499" s="22" t="s">
        <v>14</v>
      </c>
      <c r="F18499" s="22" t="s">
        <v>9</v>
      </c>
      <c r="G18499" s="1">
        <v>26456695.460000001</v>
      </c>
    </row>
    <row r="18500" spans="2:7">
      <c r="B18500" s="22" t="s">
        <v>320</v>
      </c>
      <c r="C18500" s="22" t="s">
        <v>7</v>
      </c>
      <c r="D18500" s="22" t="s">
        <v>5</v>
      </c>
      <c r="E18500" s="22" t="s">
        <v>14</v>
      </c>
      <c r="F18500" s="22" t="s">
        <v>10</v>
      </c>
      <c r="G18500" s="1">
        <v>572789.42000000004</v>
      </c>
    </row>
    <row r="18501" spans="2:7">
      <c r="B18501" s="22" t="s">
        <v>320</v>
      </c>
      <c r="C18501" s="22" t="s">
        <v>7</v>
      </c>
      <c r="D18501" s="22" t="s">
        <v>5</v>
      </c>
      <c r="E18501" s="22" t="s">
        <v>14</v>
      </c>
      <c r="F18501" s="22" t="s">
        <v>11</v>
      </c>
      <c r="G18501" s="1">
        <v>862608.73</v>
      </c>
    </row>
    <row r="18502" spans="2:7">
      <c r="B18502" s="22" t="s">
        <v>320</v>
      </c>
      <c r="C18502" s="22" t="s">
        <v>7</v>
      </c>
      <c r="D18502" s="22" t="s">
        <v>5</v>
      </c>
      <c r="E18502" s="22" t="s">
        <v>14</v>
      </c>
      <c r="F18502" s="22" t="s">
        <v>12</v>
      </c>
      <c r="G18502" s="1">
        <v>540158.98</v>
      </c>
    </row>
    <row r="18503" spans="2:7">
      <c r="B18503" s="22" t="s">
        <v>320</v>
      </c>
      <c r="C18503" s="22" t="s">
        <v>7</v>
      </c>
      <c r="D18503" s="22" t="s">
        <v>5</v>
      </c>
      <c r="E18503" s="22" t="s">
        <v>14</v>
      </c>
      <c r="F18503" s="22" t="s">
        <v>13</v>
      </c>
      <c r="G18503" s="1">
        <v>434389.23</v>
      </c>
    </row>
    <row r="18504" spans="2:7">
      <c r="B18504" s="22" t="s">
        <v>320</v>
      </c>
      <c r="C18504" s="22" t="s">
        <v>7</v>
      </c>
      <c r="D18504" s="22" t="s">
        <v>5</v>
      </c>
      <c r="E18504" s="22" t="s">
        <v>15</v>
      </c>
      <c r="F18504" s="22" t="s">
        <v>17</v>
      </c>
      <c r="G18504" s="1">
        <v>5368433.25</v>
      </c>
    </row>
    <row r="18505" spans="2:7">
      <c r="B18505" s="22" t="s">
        <v>320</v>
      </c>
      <c r="C18505" s="22" t="s">
        <v>7</v>
      </c>
      <c r="D18505" s="22" t="s">
        <v>5</v>
      </c>
      <c r="E18505" s="22" t="s">
        <v>15</v>
      </c>
      <c r="F18505" s="22" t="s">
        <v>18</v>
      </c>
      <c r="G18505" s="1">
        <v>2151780.5</v>
      </c>
    </row>
    <row r="18506" spans="2:7">
      <c r="B18506" s="22" t="s">
        <v>320</v>
      </c>
      <c r="C18506" s="22" t="s">
        <v>7</v>
      </c>
      <c r="D18506" s="22" t="s">
        <v>5</v>
      </c>
      <c r="E18506" s="22" t="s">
        <v>15</v>
      </c>
      <c r="F18506" s="22" t="s">
        <v>19</v>
      </c>
      <c r="G18506" s="1">
        <v>11071241.380000001</v>
      </c>
    </row>
    <row r="18507" spans="2:7">
      <c r="B18507" s="22" t="s">
        <v>320</v>
      </c>
      <c r="C18507" s="22" t="s">
        <v>7</v>
      </c>
      <c r="D18507" s="22" t="s">
        <v>5</v>
      </c>
      <c r="E18507" s="22" t="s">
        <v>15</v>
      </c>
      <c r="F18507" s="22" t="s">
        <v>20</v>
      </c>
      <c r="G18507" s="1">
        <v>3660145.9</v>
      </c>
    </row>
    <row r="18508" spans="2:7">
      <c r="B18508" s="22" t="s">
        <v>320</v>
      </c>
      <c r="C18508" s="22" t="s">
        <v>7</v>
      </c>
      <c r="D18508" s="22" t="s">
        <v>5</v>
      </c>
      <c r="E18508" s="22" t="s">
        <v>15</v>
      </c>
      <c r="F18508" s="22" t="s">
        <v>21</v>
      </c>
      <c r="G18508" s="1">
        <v>95270.81</v>
      </c>
    </row>
    <row r="18509" spans="2:7">
      <c r="B18509" s="22" t="s">
        <v>320</v>
      </c>
      <c r="C18509" s="22" t="s">
        <v>7</v>
      </c>
      <c r="D18509" s="22" t="s">
        <v>5</v>
      </c>
      <c r="E18509" s="22" t="s">
        <v>15</v>
      </c>
      <c r="F18509" s="22" t="s">
        <v>22</v>
      </c>
      <c r="G18509" s="1">
        <v>39724.160000000003</v>
      </c>
    </row>
    <row r="18510" spans="2:7">
      <c r="B18510" s="22" t="s">
        <v>320</v>
      </c>
      <c r="C18510" s="22" t="s">
        <v>7</v>
      </c>
      <c r="D18510" s="22" t="s">
        <v>5</v>
      </c>
      <c r="E18510" s="22" t="s">
        <v>15</v>
      </c>
      <c r="F18510" s="22" t="s">
        <v>23</v>
      </c>
      <c r="G18510" s="1">
        <v>351073.15</v>
      </c>
    </row>
    <row r="18511" spans="2:7">
      <c r="B18511" s="22" t="s">
        <v>320</v>
      </c>
      <c r="C18511" s="22" t="s">
        <v>7</v>
      </c>
      <c r="D18511" s="22" t="s">
        <v>5</v>
      </c>
      <c r="E18511" s="22" t="s">
        <v>15</v>
      </c>
      <c r="F18511" s="22" t="s">
        <v>24</v>
      </c>
      <c r="G18511" s="1">
        <v>663645.06000000006</v>
      </c>
    </row>
    <row r="18512" spans="2:7">
      <c r="B18512" s="22" t="s">
        <v>320</v>
      </c>
      <c r="C18512" s="22" t="s">
        <v>7</v>
      </c>
      <c r="D18512" s="22" t="s">
        <v>5</v>
      </c>
      <c r="E18512" s="22" t="s">
        <v>15</v>
      </c>
      <c r="F18512" s="22" t="s">
        <v>25</v>
      </c>
      <c r="G18512" s="1">
        <v>8346946.2199999997</v>
      </c>
    </row>
    <row r="18513" spans="2:7">
      <c r="B18513" s="22" t="s">
        <v>320</v>
      </c>
      <c r="C18513" s="22" t="s">
        <v>7</v>
      </c>
      <c r="D18513" s="22" t="s">
        <v>5</v>
      </c>
      <c r="E18513" s="22" t="s">
        <v>15</v>
      </c>
      <c r="F18513" s="22" t="s">
        <v>26</v>
      </c>
      <c r="G18513" s="1">
        <v>6876910.0899999999</v>
      </c>
    </row>
    <row r="18514" spans="2:7">
      <c r="B18514" s="22" t="s">
        <v>320</v>
      </c>
      <c r="C18514" s="22" t="s">
        <v>7</v>
      </c>
      <c r="D18514" s="22" t="s">
        <v>5</v>
      </c>
      <c r="E18514" s="22" t="s">
        <v>15</v>
      </c>
      <c r="F18514" s="22" t="s">
        <v>27</v>
      </c>
      <c r="G18514" s="1">
        <v>524499.69999999995</v>
      </c>
    </row>
    <row r="18515" spans="2:7">
      <c r="B18515" s="22" t="s">
        <v>320</v>
      </c>
      <c r="C18515" s="22" t="s">
        <v>7</v>
      </c>
      <c r="D18515" s="22" t="s">
        <v>5</v>
      </c>
      <c r="E18515" s="22" t="s">
        <v>15</v>
      </c>
      <c r="F18515" s="22" t="s">
        <v>72</v>
      </c>
      <c r="G18515" s="1">
        <v>214280.38</v>
      </c>
    </row>
    <row r="18516" spans="2:7">
      <c r="B18516" s="22" t="s">
        <v>320</v>
      </c>
      <c r="C18516" s="22" t="s">
        <v>7</v>
      </c>
      <c r="D18516" s="22" t="s">
        <v>5</v>
      </c>
      <c r="E18516" s="22" t="s">
        <v>28</v>
      </c>
      <c r="F18516" s="22" t="s">
        <v>29</v>
      </c>
      <c r="G18516" s="1">
        <v>1762662.2</v>
      </c>
    </row>
    <row r="18517" spans="2:7">
      <c r="B18517" s="22" t="s">
        <v>320</v>
      </c>
      <c r="C18517" s="22" t="s">
        <v>7</v>
      </c>
      <c r="D18517" s="22" t="s">
        <v>5</v>
      </c>
      <c r="E18517" s="22" t="s">
        <v>28</v>
      </c>
      <c r="F18517" s="22" t="s">
        <v>30</v>
      </c>
      <c r="G18517" s="1">
        <v>253445.72</v>
      </c>
    </row>
    <row r="18518" spans="2:7">
      <c r="B18518" s="22" t="s">
        <v>320</v>
      </c>
      <c r="C18518" s="22" t="s">
        <v>7</v>
      </c>
      <c r="D18518" s="22" t="s">
        <v>5</v>
      </c>
      <c r="E18518" s="22" t="s">
        <v>28</v>
      </c>
      <c r="F18518" s="22" t="s">
        <v>31</v>
      </c>
      <c r="G18518" s="1">
        <v>297845.09000000003</v>
      </c>
    </row>
    <row r="18519" spans="2:7">
      <c r="B18519" s="22" t="s">
        <v>320</v>
      </c>
      <c r="C18519" s="22" t="s">
        <v>7</v>
      </c>
      <c r="D18519" s="22" t="s">
        <v>5</v>
      </c>
      <c r="E18519" s="22" t="s">
        <v>28</v>
      </c>
      <c r="F18519" s="22" t="s">
        <v>32</v>
      </c>
      <c r="G18519" s="1">
        <v>324644.40999999997</v>
      </c>
    </row>
    <row r="18520" spans="2:7">
      <c r="B18520" s="22" t="s">
        <v>320</v>
      </c>
      <c r="C18520" s="22" t="s">
        <v>7</v>
      </c>
      <c r="D18520" s="22" t="s">
        <v>5</v>
      </c>
      <c r="E18520" s="22" t="s">
        <v>28</v>
      </c>
      <c r="F18520" s="22" t="s">
        <v>33</v>
      </c>
      <c r="G18520" s="1">
        <v>373795.78</v>
      </c>
    </row>
    <row r="18521" spans="2:7">
      <c r="B18521" s="22" t="s">
        <v>320</v>
      </c>
      <c r="C18521" s="22" t="s">
        <v>7</v>
      </c>
      <c r="D18521" s="22" t="s">
        <v>5</v>
      </c>
      <c r="E18521" s="22" t="s">
        <v>34</v>
      </c>
      <c r="F18521" s="22" t="s">
        <v>35</v>
      </c>
      <c r="G18521" s="1">
        <v>3969.4</v>
      </c>
    </row>
    <row r="18522" spans="2:7">
      <c r="B18522" s="22" t="s">
        <v>320</v>
      </c>
      <c r="C18522" s="22" t="s">
        <v>7</v>
      </c>
      <c r="D18522" s="22" t="s">
        <v>5</v>
      </c>
      <c r="E18522" s="22" t="s">
        <v>34</v>
      </c>
      <c r="F18522" s="22" t="s">
        <v>37</v>
      </c>
      <c r="G18522" s="1">
        <v>784188.23</v>
      </c>
    </row>
    <row r="18523" spans="2:7">
      <c r="B18523" s="22" t="s">
        <v>320</v>
      </c>
      <c r="C18523" s="22" t="s">
        <v>7</v>
      </c>
      <c r="D18523" s="22" t="s">
        <v>5</v>
      </c>
      <c r="E18523" s="22" t="s">
        <v>34</v>
      </c>
      <c r="F18523" s="22" t="s">
        <v>64</v>
      </c>
      <c r="G18523" s="1">
        <v>170122.41</v>
      </c>
    </row>
    <row r="18524" spans="2:7">
      <c r="B18524" s="22" t="s">
        <v>320</v>
      </c>
      <c r="C18524" s="22" t="s">
        <v>7</v>
      </c>
      <c r="D18524" s="22" t="s">
        <v>5</v>
      </c>
      <c r="E18524" s="22" t="s">
        <v>34</v>
      </c>
      <c r="F18524" s="22" t="s">
        <v>73</v>
      </c>
      <c r="G18524" s="1">
        <v>1277298.2</v>
      </c>
    </row>
    <row r="18525" spans="2:7">
      <c r="B18525" s="22" t="s">
        <v>320</v>
      </c>
      <c r="C18525" s="22" t="s">
        <v>7</v>
      </c>
      <c r="D18525" s="22" t="s">
        <v>5</v>
      </c>
      <c r="E18525" s="22" t="s">
        <v>34</v>
      </c>
      <c r="F18525" s="22" t="s">
        <v>38</v>
      </c>
      <c r="G18525" s="1">
        <v>74078.42</v>
      </c>
    </row>
    <row r="18526" spans="2:7">
      <c r="B18526" s="22" t="s">
        <v>320</v>
      </c>
      <c r="C18526" s="22" t="s">
        <v>7</v>
      </c>
      <c r="D18526" s="22" t="s">
        <v>5</v>
      </c>
      <c r="E18526" s="22" t="s">
        <v>34</v>
      </c>
      <c r="F18526" s="22" t="s">
        <v>39</v>
      </c>
      <c r="G18526" s="1">
        <v>371621.72</v>
      </c>
    </row>
    <row r="18527" spans="2:7">
      <c r="B18527" s="22" t="s">
        <v>320</v>
      </c>
      <c r="C18527" s="22" t="s">
        <v>7</v>
      </c>
      <c r="D18527" s="22" t="s">
        <v>5</v>
      </c>
      <c r="E18527" s="22" t="s">
        <v>34</v>
      </c>
      <c r="F18527" s="22" t="s">
        <v>40</v>
      </c>
      <c r="G18527" s="1">
        <v>69873.86</v>
      </c>
    </row>
    <row r="18528" spans="2:7">
      <c r="B18528" s="22" t="s">
        <v>320</v>
      </c>
      <c r="C18528" s="22" t="s">
        <v>7</v>
      </c>
      <c r="D18528" s="22" t="s">
        <v>5</v>
      </c>
      <c r="E18528" s="22" t="s">
        <v>34</v>
      </c>
      <c r="F18528" s="22" t="s">
        <v>41</v>
      </c>
      <c r="G18528" s="1">
        <v>57302.18</v>
      </c>
    </row>
    <row r="18529" spans="2:7">
      <c r="B18529" s="22" t="s">
        <v>320</v>
      </c>
      <c r="C18529" s="22" t="s">
        <v>7</v>
      </c>
      <c r="D18529" s="22" t="s">
        <v>5</v>
      </c>
      <c r="E18529" s="22" t="s">
        <v>34</v>
      </c>
      <c r="F18529" s="22" t="s">
        <v>42</v>
      </c>
      <c r="G18529" s="1">
        <v>77638.179999999993</v>
      </c>
    </row>
    <row r="18530" spans="2:7">
      <c r="B18530" s="22" t="s">
        <v>320</v>
      </c>
      <c r="C18530" s="22" t="s">
        <v>7</v>
      </c>
      <c r="D18530" s="22" t="s">
        <v>5</v>
      </c>
      <c r="E18530" s="22" t="s">
        <v>34</v>
      </c>
      <c r="F18530" s="22" t="s">
        <v>43</v>
      </c>
      <c r="G18530" s="1">
        <v>16351.28</v>
      </c>
    </row>
    <row r="18531" spans="2:7">
      <c r="B18531" s="22" t="s">
        <v>320</v>
      </c>
      <c r="C18531" s="22" t="s">
        <v>7</v>
      </c>
      <c r="D18531" s="22" t="s">
        <v>5</v>
      </c>
      <c r="E18531" s="22" t="s">
        <v>34</v>
      </c>
      <c r="F18531" s="22" t="s">
        <v>44</v>
      </c>
      <c r="G18531" s="1">
        <v>49212.61</v>
      </c>
    </row>
    <row r="18532" spans="2:7">
      <c r="B18532" s="22" t="s">
        <v>320</v>
      </c>
      <c r="C18532" s="22" t="s">
        <v>7</v>
      </c>
      <c r="D18532" s="22" t="s">
        <v>5</v>
      </c>
      <c r="E18532" s="22" t="s">
        <v>34</v>
      </c>
      <c r="F18532" s="22" t="s">
        <v>46</v>
      </c>
      <c r="G18532" s="1">
        <v>6188.99</v>
      </c>
    </row>
    <row r="18533" spans="2:7">
      <c r="B18533" s="22" t="s">
        <v>320</v>
      </c>
      <c r="C18533" s="22" t="s">
        <v>7</v>
      </c>
      <c r="D18533" s="22" t="s">
        <v>5</v>
      </c>
      <c r="E18533" s="22" t="s">
        <v>34</v>
      </c>
      <c r="F18533" s="22" t="s">
        <v>47</v>
      </c>
      <c r="G18533" s="1">
        <v>20058.78</v>
      </c>
    </row>
    <row r="18534" spans="2:7">
      <c r="B18534" s="22" t="s">
        <v>320</v>
      </c>
      <c r="C18534" s="22" t="s">
        <v>7</v>
      </c>
      <c r="D18534" s="22" t="s">
        <v>5</v>
      </c>
      <c r="E18534" s="22" t="s">
        <v>34</v>
      </c>
      <c r="F18534" s="22" t="s">
        <v>48</v>
      </c>
      <c r="G18534" s="1">
        <v>372.02</v>
      </c>
    </row>
    <row r="18535" spans="2:7">
      <c r="B18535" s="22" t="s">
        <v>320</v>
      </c>
      <c r="C18535" s="22" t="s">
        <v>7</v>
      </c>
      <c r="D18535" s="22" t="s">
        <v>5</v>
      </c>
      <c r="E18535" s="22" t="s">
        <v>34</v>
      </c>
      <c r="F18535" s="22" t="s">
        <v>74</v>
      </c>
      <c r="G18535" s="1">
        <v>100</v>
      </c>
    </row>
    <row r="18536" spans="2:7">
      <c r="B18536" s="22" t="s">
        <v>320</v>
      </c>
      <c r="C18536" s="22" t="s">
        <v>7</v>
      </c>
      <c r="D18536" s="22" t="s">
        <v>5</v>
      </c>
      <c r="E18536" s="22" t="s">
        <v>34</v>
      </c>
      <c r="F18536" s="22" t="s">
        <v>75</v>
      </c>
      <c r="G18536" s="1">
        <v>47388.71</v>
      </c>
    </row>
    <row r="18537" spans="2:7">
      <c r="B18537" s="22" t="s">
        <v>320</v>
      </c>
      <c r="C18537" s="22" t="s">
        <v>7</v>
      </c>
      <c r="D18537" s="22" t="s">
        <v>5</v>
      </c>
      <c r="E18537" s="22" t="s">
        <v>34</v>
      </c>
      <c r="F18537" s="22" t="s">
        <v>66</v>
      </c>
      <c r="G18537" s="1">
        <v>8484.99</v>
      </c>
    </row>
    <row r="18538" spans="2:7">
      <c r="B18538" s="22" t="s">
        <v>320</v>
      </c>
      <c r="C18538" s="22" t="s">
        <v>7</v>
      </c>
      <c r="D18538" s="22" t="s">
        <v>5</v>
      </c>
      <c r="E18538" s="22" t="s">
        <v>34</v>
      </c>
      <c r="F18538" s="22" t="s">
        <v>85</v>
      </c>
      <c r="G18538" s="1">
        <v>8885.77</v>
      </c>
    </row>
    <row r="18539" spans="2:7">
      <c r="B18539" s="22" t="s">
        <v>320</v>
      </c>
      <c r="C18539" s="22" t="s">
        <v>7</v>
      </c>
      <c r="D18539" s="22" t="s">
        <v>5</v>
      </c>
      <c r="E18539" s="22" t="s">
        <v>34</v>
      </c>
      <c r="F18539" s="22" t="s">
        <v>49</v>
      </c>
      <c r="G18539" s="1">
        <v>202893</v>
      </c>
    </row>
    <row r="18540" spans="2:7">
      <c r="B18540" s="22" t="s">
        <v>320</v>
      </c>
      <c r="C18540" s="22" t="s">
        <v>7</v>
      </c>
      <c r="D18540" s="22" t="s">
        <v>5</v>
      </c>
      <c r="E18540" s="22" t="s">
        <v>34</v>
      </c>
      <c r="F18540" s="22" t="s">
        <v>50</v>
      </c>
      <c r="G18540" s="1">
        <v>112338.29</v>
      </c>
    </row>
    <row r="18541" spans="2:7">
      <c r="B18541" s="22" t="s">
        <v>320</v>
      </c>
      <c r="C18541" s="22" t="s">
        <v>7</v>
      </c>
      <c r="D18541" s="22" t="s">
        <v>5</v>
      </c>
      <c r="E18541" s="22" t="s">
        <v>34</v>
      </c>
      <c r="F18541" s="22" t="s">
        <v>51</v>
      </c>
      <c r="G18541" s="1">
        <v>142148.4</v>
      </c>
    </row>
    <row r="18542" spans="2:7">
      <c r="B18542" s="22" t="s">
        <v>320</v>
      </c>
      <c r="C18542" s="22" t="s">
        <v>7</v>
      </c>
      <c r="D18542" s="22" t="s">
        <v>5</v>
      </c>
      <c r="E18542" s="22" t="s">
        <v>34</v>
      </c>
      <c r="F18542" s="22" t="s">
        <v>52</v>
      </c>
      <c r="G18542" s="1">
        <v>4579.7700000000004</v>
      </c>
    </row>
    <row r="18543" spans="2:7">
      <c r="B18543" s="22" t="s">
        <v>320</v>
      </c>
      <c r="C18543" s="22" t="s">
        <v>7</v>
      </c>
      <c r="D18543" s="22" t="s">
        <v>5</v>
      </c>
      <c r="E18543" s="22" t="s">
        <v>34</v>
      </c>
      <c r="F18543" s="22" t="s">
        <v>53</v>
      </c>
      <c r="G18543" s="1">
        <v>2448950.3199999998</v>
      </c>
    </row>
    <row r="18544" spans="2:7">
      <c r="B18544" s="22" t="s">
        <v>320</v>
      </c>
      <c r="C18544" s="22" t="s">
        <v>7</v>
      </c>
      <c r="D18544" s="22" t="s">
        <v>5</v>
      </c>
      <c r="E18544" s="22" t="s">
        <v>34</v>
      </c>
      <c r="F18544" s="22" t="s">
        <v>54</v>
      </c>
      <c r="G18544" s="1">
        <v>4423</v>
      </c>
    </row>
    <row r="18545" spans="2:7">
      <c r="B18545" s="22" t="s">
        <v>320</v>
      </c>
      <c r="C18545" s="22" t="s">
        <v>7</v>
      </c>
      <c r="D18545" s="22" t="s">
        <v>5</v>
      </c>
      <c r="E18545" s="22" t="s">
        <v>34</v>
      </c>
      <c r="F18545" s="22" t="s">
        <v>68</v>
      </c>
      <c r="G18545" s="1">
        <v>759419.38</v>
      </c>
    </row>
    <row r="18546" spans="2:7">
      <c r="B18546" s="22" t="s">
        <v>320</v>
      </c>
      <c r="C18546" s="22" t="s">
        <v>7</v>
      </c>
      <c r="D18546" s="22" t="s">
        <v>5</v>
      </c>
      <c r="E18546" s="22" t="s">
        <v>34</v>
      </c>
      <c r="F18546" s="22" t="s">
        <v>55</v>
      </c>
      <c r="G18546" s="1">
        <v>615775.27</v>
      </c>
    </row>
    <row r="18547" spans="2:7">
      <c r="B18547" s="22" t="s">
        <v>320</v>
      </c>
      <c r="C18547" s="22" t="s">
        <v>7</v>
      </c>
      <c r="D18547" s="22" t="s">
        <v>5</v>
      </c>
      <c r="E18547" s="22" t="s">
        <v>34</v>
      </c>
      <c r="F18547" s="22" t="s">
        <v>56</v>
      </c>
      <c r="G18547" s="1">
        <v>2501080.9300000002</v>
      </c>
    </row>
    <row r="18548" spans="2:7">
      <c r="B18548" s="22" t="s">
        <v>320</v>
      </c>
      <c r="C18548" s="22" t="s">
        <v>7</v>
      </c>
      <c r="D18548" s="22" t="s">
        <v>5</v>
      </c>
      <c r="E18548" s="22" t="s">
        <v>34</v>
      </c>
      <c r="F18548" s="22" t="s">
        <v>58</v>
      </c>
      <c r="G18548" s="1">
        <v>239491.74</v>
      </c>
    </row>
    <row r="18549" spans="2:7">
      <c r="B18549" s="22" t="s">
        <v>320</v>
      </c>
      <c r="C18549" s="22" t="s">
        <v>7</v>
      </c>
      <c r="D18549" s="22" t="s">
        <v>5</v>
      </c>
      <c r="E18549" s="22" t="s">
        <v>59</v>
      </c>
      <c r="F18549" s="22" t="s">
        <v>55</v>
      </c>
      <c r="G18549" s="1">
        <v>100064.03</v>
      </c>
    </row>
    <row r="18550" spans="2:7">
      <c r="B18550" s="22" t="s">
        <v>320</v>
      </c>
      <c r="C18550" s="22" t="s">
        <v>7</v>
      </c>
      <c r="D18550" s="22" t="s">
        <v>5</v>
      </c>
      <c r="E18550" s="22" t="s">
        <v>60</v>
      </c>
      <c r="F18550" s="22" t="s">
        <v>79</v>
      </c>
      <c r="G18550" s="1">
        <v>182883.68</v>
      </c>
    </row>
    <row r="18551" spans="2:7">
      <c r="B18551" s="22" t="s">
        <v>320</v>
      </c>
      <c r="C18551" s="22" t="s">
        <v>7</v>
      </c>
      <c r="D18551" s="22" t="s">
        <v>5</v>
      </c>
      <c r="E18551" s="22" t="s">
        <v>60</v>
      </c>
      <c r="F18551" s="22" t="s">
        <v>62</v>
      </c>
      <c r="G18551" s="1">
        <v>356943.27</v>
      </c>
    </row>
    <row r="18552" spans="2:7">
      <c r="B18552" s="22" t="s">
        <v>320</v>
      </c>
      <c r="C18552" s="22" t="s">
        <v>7</v>
      </c>
      <c r="D18552" s="22" t="s">
        <v>7</v>
      </c>
      <c r="E18552" s="22" t="s">
        <v>5</v>
      </c>
      <c r="F18552" s="22" t="s">
        <v>6</v>
      </c>
      <c r="G18552" s="1">
        <v>184918.21</v>
      </c>
    </row>
    <row r="18553" spans="2:7">
      <c r="B18553" s="22" t="s">
        <v>320</v>
      </c>
      <c r="C18553" s="22" t="s">
        <v>7</v>
      </c>
      <c r="D18553" s="22" t="s">
        <v>7</v>
      </c>
      <c r="E18553" s="22" t="s">
        <v>8</v>
      </c>
      <c r="F18553" s="22" t="s">
        <v>9</v>
      </c>
      <c r="G18553" s="1">
        <v>1748695.53</v>
      </c>
    </row>
    <row r="18554" spans="2:7">
      <c r="B18554" s="22" t="s">
        <v>320</v>
      </c>
      <c r="C18554" s="22" t="s">
        <v>7</v>
      </c>
      <c r="D18554" s="22" t="s">
        <v>7</v>
      </c>
      <c r="E18554" s="22" t="s">
        <v>8</v>
      </c>
      <c r="F18554" s="22" t="s">
        <v>10</v>
      </c>
      <c r="G18554" s="1">
        <v>38011.199999999997</v>
      </c>
    </row>
    <row r="18555" spans="2:7">
      <c r="B18555" s="22" t="s">
        <v>320</v>
      </c>
      <c r="C18555" s="22" t="s">
        <v>7</v>
      </c>
      <c r="D18555" s="22" t="s">
        <v>7</v>
      </c>
      <c r="E18555" s="22" t="s">
        <v>8</v>
      </c>
      <c r="F18555" s="22" t="s">
        <v>11</v>
      </c>
      <c r="G18555" s="1">
        <v>94430.58</v>
      </c>
    </row>
    <row r="18556" spans="2:7">
      <c r="B18556" s="22" t="s">
        <v>320</v>
      </c>
      <c r="C18556" s="22" t="s">
        <v>7</v>
      </c>
      <c r="D18556" s="22" t="s">
        <v>7</v>
      </c>
      <c r="E18556" s="22" t="s">
        <v>8</v>
      </c>
      <c r="F18556" s="22" t="s">
        <v>12</v>
      </c>
      <c r="G18556" s="1">
        <v>2491727.65</v>
      </c>
    </row>
    <row r="18557" spans="2:7">
      <c r="B18557" s="22" t="s">
        <v>320</v>
      </c>
      <c r="C18557" s="22" t="s">
        <v>7</v>
      </c>
      <c r="D18557" s="22" t="s">
        <v>7</v>
      </c>
      <c r="E18557" s="22" t="s">
        <v>8</v>
      </c>
      <c r="F18557" s="22" t="s">
        <v>13</v>
      </c>
      <c r="G18557" s="1">
        <v>374512.84</v>
      </c>
    </row>
    <row r="18558" spans="2:7">
      <c r="B18558" s="22" t="s">
        <v>320</v>
      </c>
      <c r="C18558" s="22" t="s">
        <v>7</v>
      </c>
      <c r="D18558" s="22" t="s">
        <v>7</v>
      </c>
      <c r="E18558" s="22" t="s">
        <v>14</v>
      </c>
      <c r="F18558" s="22" t="s">
        <v>9</v>
      </c>
      <c r="G18558" s="1">
        <v>1223357.8</v>
      </c>
    </row>
    <row r="18559" spans="2:7">
      <c r="B18559" s="22" t="s">
        <v>320</v>
      </c>
      <c r="C18559" s="22" t="s">
        <v>7</v>
      </c>
      <c r="D18559" s="22" t="s">
        <v>7</v>
      </c>
      <c r="E18559" s="22" t="s">
        <v>14</v>
      </c>
      <c r="F18559" s="22" t="s">
        <v>10</v>
      </c>
      <c r="G18559" s="1">
        <v>19363.150000000001</v>
      </c>
    </row>
    <row r="18560" spans="2:7">
      <c r="B18560" s="22" t="s">
        <v>320</v>
      </c>
      <c r="C18560" s="22" t="s">
        <v>7</v>
      </c>
      <c r="D18560" s="22" t="s">
        <v>7</v>
      </c>
      <c r="E18560" s="22" t="s">
        <v>14</v>
      </c>
      <c r="F18560" s="22" t="s">
        <v>11</v>
      </c>
      <c r="G18560" s="1">
        <v>753917.95</v>
      </c>
    </row>
    <row r="18561" spans="2:7">
      <c r="B18561" s="22" t="s">
        <v>320</v>
      </c>
      <c r="C18561" s="22" t="s">
        <v>7</v>
      </c>
      <c r="D18561" s="22" t="s">
        <v>7</v>
      </c>
      <c r="E18561" s="22" t="s">
        <v>14</v>
      </c>
      <c r="F18561" s="22" t="s">
        <v>12</v>
      </c>
      <c r="G18561" s="1">
        <v>975108.33</v>
      </c>
    </row>
    <row r="18562" spans="2:7">
      <c r="B18562" s="22" t="s">
        <v>320</v>
      </c>
      <c r="C18562" s="22" t="s">
        <v>7</v>
      </c>
      <c r="D18562" s="22" t="s">
        <v>7</v>
      </c>
      <c r="E18562" s="22" t="s">
        <v>14</v>
      </c>
      <c r="F18562" s="22" t="s">
        <v>13</v>
      </c>
      <c r="G18562" s="1">
        <v>185538.57</v>
      </c>
    </row>
    <row r="18563" spans="2:7">
      <c r="B18563" s="22" t="s">
        <v>320</v>
      </c>
      <c r="C18563" s="22" t="s">
        <v>7</v>
      </c>
      <c r="D18563" s="22" t="s">
        <v>7</v>
      </c>
      <c r="E18563" s="22" t="s">
        <v>15</v>
      </c>
      <c r="F18563" s="22" t="s">
        <v>17</v>
      </c>
      <c r="G18563" s="1">
        <v>348346.18</v>
      </c>
    </row>
    <row r="18564" spans="2:7">
      <c r="B18564" s="22" t="s">
        <v>320</v>
      </c>
      <c r="C18564" s="22" t="s">
        <v>7</v>
      </c>
      <c r="D18564" s="22" t="s">
        <v>7</v>
      </c>
      <c r="E18564" s="22" t="s">
        <v>15</v>
      </c>
      <c r="F18564" s="22" t="s">
        <v>18</v>
      </c>
      <c r="G18564" s="1">
        <v>234383.25</v>
      </c>
    </row>
    <row r="18565" spans="2:7">
      <c r="B18565" s="22" t="s">
        <v>320</v>
      </c>
      <c r="C18565" s="22" t="s">
        <v>7</v>
      </c>
      <c r="D18565" s="22" t="s">
        <v>7</v>
      </c>
      <c r="E18565" s="22" t="s">
        <v>15</v>
      </c>
      <c r="F18565" s="22" t="s">
        <v>19</v>
      </c>
      <c r="G18565" s="1">
        <v>714118.34</v>
      </c>
    </row>
    <row r="18566" spans="2:7">
      <c r="B18566" s="22" t="s">
        <v>320</v>
      </c>
      <c r="C18566" s="22" t="s">
        <v>7</v>
      </c>
      <c r="D18566" s="22" t="s">
        <v>7</v>
      </c>
      <c r="E18566" s="22" t="s">
        <v>15</v>
      </c>
      <c r="F18566" s="22" t="s">
        <v>20</v>
      </c>
      <c r="G18566" s="1">
        <v>288491.95</v>
      </c>
    </row>
    <row r="18567" spans="2:7">
      <c r="B18567" s="22" t="s">
        <v>320</v>
      </c>
      <c r="C18567" s="22" t="s">
        <v>7</v>
      </c>
      <c r="D18567" s="22" t="s">
        <v>7</v>
      </c>
      <c r="E18567" s="22" t="s">
        <v>15</v>
      </c>
      <c r="F18567" s="22" t="s">
        <v>21</v>
      </c>
      <c r="G18567" s="1">
        <v>5509.39</v>
      </c>
    </row>
    <row r="18568" spans="2:7">
      <c r="B18568" s="22" t="s">
        <v>320</v>
      </c>
      <c r="C18568" s="22" t="s">
        <v>7</v>
      </c>
      <c r="D18568" s="22" t="s">
        <v>7</v>
      </c>
      <c r="E18568" s="22" t="s">
        <v>15</v>
      </c>
      <c r="F18568" s="22" t="s">
        <v>22</v>
      </c>
      <c r="G18568" s="1">
        <v>3998.42</v>
      </c>
    </row>
    <row r="18569" spans="2:7">
      <c r="B18569" s="22" t="s">
        <v>320</v>
      </c>
      <c r="C18569" s="22" t="s">
        <v>7</v>
      </c>
      <c r="D18569" s="22" t="s">
        <v>7</v>
      </c>
      <c r="E18569" s="22" t="s">
        <v>15</v>
      </c>
      <c r="F18569" s="22" t="s">
        <v>23</v>
      </c>
      <c r="G18569" s="1">
        <v>20489.64</v>
      </c>
    </row>
    <row r="18570" spans="2:7">
      <c r="B18570" s="22" t="s">
        <v>320</v>
      </c>
      <c r="C18570" s="22" t="s">
        <v>7</v>
      </c>
      <c r="D18570" s="22" t="s">
        <v>7</v>
      </c>
      <c r="E18570" s="22" t="s">
        <v>15</v>
      </c>
      <c r="F18570" s="22" t="s">
        <v>24</v>
      </c>
      <c r="G18570" s="1">
        <v>47305.3</v>
      </c>
    </row>
    <row r="18571" spans="2:7">
      <c r="B18571" s="22" t="s">
        <v>320</v>
      </c>
      <c r="C18571" s="22" t="s">
        <v>7</v>
      </c>
      <c r="D18571" s="22" t="s">
        <v>7</v>
      </c>
      <c r="E18571" s="22" t="s">
        <v>15</v>
      </c>
      <c r="F18571" s="22" t="s">
        <v>25</v>
      </c>
      <c r="G18571" s="1">
        <v>273409.08</v>
      </c>
    </row>
    <row r="18572" spans="2:7">
      <c r="B18572" s="22" t="s">
        <v>320</v>
      </c>
      <c r="C18572" s="22" t="s">
        <v>7</v>
      </c>
      <c r="D18572" s="22" t="s">
        <v>7</v>
      </c>
      <c r="E18572" s="22" t="s">
        <v>15</v>
      </c>
      <c r="F18572" s="22" t="s">
        <v>26</v>
      </c>
      <c r="G18572" s="1">
        <v>334787.7</v>
      </c>
    </row>
    <row r="18573" spans="2:7">
      <c r="B18573" s="22" t="s">
        <v>320</v>
      </c>
      <c r="C18573" s="22" t="s">
        <v>7</v>
      </c>
      <c r="D18573" s="22" t="s">
        <v>7</v>
      </c>
      <c r="E18573" s="22" t="s">
        <v>15</v>
      </c>
      <c r="F18573" s="22" t="s">
        <v>27</v>
      </c>
      <c r="G18573" s="1">
        <v>16545.560000000001</v>
      </c>
    </row>
    <row r="18574" spans="2:7">
      <c r="B18574" s="22" t="s">
        <v>320</v>
      </c>
      <c r="C18574" s="22" t="s">
        <v>7</v>
      </c>
      <c r="D18574" s="22" t="s">
        <v>7</v>
      </c>
      <c r="E18574" s="22" t="s">
        <v>15</v>
      </c>
      <c r="F18574" s="22" t="s">
        <v>72</v>
      </c>
      <c r="G18574" s="1">
        <v>7762.22</v>
      </c>
    </row>
    <row r="18575" spans="2:7">
      <c r="B18575" s="22" t="s">
        <v>320</v>
      </c>
      <c r="C18575" s="22" t="s">
        <v>7</v>
      </c>
      <c r="D18575" s="22" t="s">
        <v>7</v>
      </c>
      <c r="E18575" s="22" t="s">
        <v>28</v>
      </c>
      <c r="F18575" s="22" t="s">
        <v>29</v>
      </c>
      <c r="G18575" s="1">
        <v>1155875.31</v>
      </c>
    </row>
    <row r="18576" spans="2:7">
      <c r="B18576" s="22" t="s">
        <v>320</v>
      </c>
      <c r="C18576" s="22" t="s">
        <v>7</v>
      </c>
      <c r="D18576" s="22" t="s">
        <v>7</v>
      </c>
      <c r="E18576" s="22" t="s">
        <v>28</v>
      </c>
      <c r="F18576" s="22" t="s">
        <v>30</v>
      </c>
      <c r="G18576" s="1">
        <v>133197.22</v>
      </c>
    </row>
    <row r="18577" spans="2:7">
      <c r="B18577" s="22" t="s">
        <v>320</v>
      </c>
      <c r="C18577" s="22" t="s">
        <v>7</v>
      </c>
      <c r="D18577" s="22" t="s">
        <v>7</v>
      </c>
      <c r="E18577" s="22" t="s">
        <v>28</v>
      </c>
      <c r="F18577" s="22" t="s">
        <v>32</v>
      </c>
      <c r="G18577" s="1">
        <v>639285.97</v>
      </c>
    </row>
    <row r="18578" spans="2:7">
      <c r="B18578" s="22" t="s">
        <v>320</v>
      </c>
      <c r="C18578" s="22" t="s">
        <v>7</v>
      </c>
      <c r="D18578" s="22" t="s">
        <v>7</v>
      </c>
      <c r="E18578" s="22" t="s">
        <v>28</v>
      </c>
      <c r="F18578" s="22" t="s">
        <v>33</v>
      </c>
      <c r="G18578" s="1">
        <v>124327.85</v>
      </c>
    </row>
    <row r="18579" spans="2:7">
      <c r="B18579" s="22" t="s">
        <v>320</v>
      </c>
      <c r="C18579" s="22" t="s">
        <v>7</v>
      </c>
      <c r="D18579" s="22" t="s">
        <v>7</v>
      </c>
      <c r="E18579" s="22" t="s">
        <v>34</v>
      </c>
      <c r="F18579" s="22" t="s">
        <v>35</v>
      </c>
      <c r="G18579" s="1">
        <v>13750</v>
      </c>
    </row>
    <row r="18580" spans="2:7">
      <c r="B18580" s="22" t="s">
        <v>320</v>
      </c>
      <c r="C18580" s="22" t="s">
        <v>7</v>
      </c>
      <c r="D18580" s="22" t="s">
        <v>7</v>
      </c>
      <c r="E18580" s="22" t="s">
        <v>34</v>
      </c>
      <c r="F18580" s="22" t="s">
        <v>37</v>
      </c>
      <c r="G18580" s="1">
        <v>10125</v>
      </c>
    </row>
    <row r="18581" spans="2:7">
      <c r="B18581" s="22" t="s">
        <v>320</v>
      </c>
      <c r="C18581" s="22" t="s">
        <v>7</v>
      </c>
      <c r="D18581" s="22" t="s">
        <v>7</v>
      </c>
      <c r="E18581" s="22" t="s">
        <v>34</v>
      </c>
      <c r="F18581" s="22" t="s">
        <v>38</v>
      </c>
      <c r="G18581" s="1">
        <v>4705</v>
      </c>
    </row>
    <row r="18582" spans="2:7">
      <c r="B18582" s="22" t="s">
        <v>320</v>
      </c>
      <c r="C18582" s="22" t="s">
        <v>7</v>
      </c>
      <c r="D18582" s="22" t="s">
        <v>7</v>
      </c>
      <c r="E18582" s="22" t="s">
        <v>34</v>
      </c>
      <c r="F18582" s="22" t="s">
        <v>39</v>
      </c>
      <c r="G18582" s="1">
        <v>1375517.96</v>
      </c>
    </row>
    <row r="18583" spans="2:7">
      <c r="B18583" s="22" t="s">
        <v>320</v>
      </c>
      <c r="C18583" s="22" t="s">
        <v>7</v>
      </c>
      <c r="D18583" s="22" t="s">
        <v>7</v>
      </c>
      <c r="E18583" s="22" t="s">
        <v>34</v>
      </c>
      <c r="F18583" s="22" t="s">
        <v>42</v>
      </c>
      <c r="G18583" s="1">
        <v>238474.5</v>
      </c>
    </row>
    <row r="18584" spans="2:7">
      <c r="B18584" s="22" t="s">
        <v>320</v>
      </c>
      <c r="C18584" s="22" t="s">
        <v>7</v>
      </c>
      <c r="D18584" s="22" t="s">
        <v>7</v>
      </c>
      <c r="E18584" s="22" t="s">
        <v>34</v>
      </c>
      <c r="F18584" s="22" t="s">
        <v>43</v>
      </c>
      <c r="G18584" s="1">
        <v>510792.11</v>
      </c>
    </row>
    <row r="18585" spans="2:7">
      <c r="B18585" s="22" t="s">
        <v>320</v>
      </c>
      <c r="C18585" s="22" t="s">
        <v>7</v>
      </c>
      <c r="D18585" s="22" t="s">
        <v>7</v>
      </c>
      <c r="E18585" s="22" t="s">
        <v>34</v>
      </c>
      <c r="F18585" s="22" t="s">
        <v>44</v>
      </c>
      <c r="G18585" s="1">
        <v>152165.6</v>
      </c>
    </row>
    <row r="18586" spans="2:7">
      <c r="B18586" s="22" t="s">
        <v>320</v>
      </c>
      <c r="C18586" s="22" t="s">
        <v>7</v>
      </c>
      <c r="D18586" s="22" t="s">
        <v>7</v>
      </c>
      <c r="E18586" s="22" t="s">
        <v>34</v>
      </c>
      <c r="F18586" s="22" t="s">
        <v>45</v>
      </c>
      <c r="G18586" s="1">
        <v>176769.92000000001</v>
      </c>
    </row>
    <row r="18587" spans="2:7">
      <c r="B18587" s="22" t="s">
        <v>320</v>
      </c>
      <c r="C18587" s="22" t="s">
        <v>7</v>
      </c>
      <c r="D18587" s="22" t="s">
        <v>7</v>
      </c>
      <c r="E18587" s="22" t="s">
        <v>34</v>
      </c>
      <c r="F18587" s="22" t="s">
        <v>46</v>
      </c>
      <c r="G18587" s="1">
        <v>200878.59</v>
      </c>
    </row>
    <row r="18588" spans="2:7">
      <c r="B18588" s="22" t="s">
        <v>320</v>
      </c>
      <c r="C18588" s="22" t="s">
        <v>7</v>
      </c>
      <c r="D18588" s="22" t="s">
        <v>7</v>
      </c>
      <c r="E18588" s="22" t="s">
        <v>34</v>
      </c>
      <c r="F18588" s="22" t="s">
        <v>47</v>
      </c>
      <c r="G18588" s="1">
        <v>465657.69</v>
      </c>
    </row>
    <row r="18589" spans="2:7">
      <c r="B18589" s="22" t="s">
        <v>320</v>
      </c>
      <c r="C18589" s="22" t="s">
        <v>7</v>
      </c>
      <c r="D18589" s="22" t="s">
        <v>7</v>
      </c>
      <c r="E18589" s="22" t="s">
        <v>34</v>
      </c>
      <c r="F18589" s="22" t="s">
        <v>48</v>
      </c>
      <c r="G18589" s="1">
        <v>486586.38</v>
      </c>
    </row>
    <row r="18590" spans="2:7">
      <c r="B18590" s="22" t="s">
        <v>320</v>
      </c>
      <c r="C18590" s="22" t="s">
        <v>7</v>
      </c>
      <c r="D18590" s="22" t="s">
        <v>7</v>
      </c>
      <c r="E18590" s="22" t="s">
        <v>34</v>
      </c>
      <c r="F18590" s="22" t="s">
        <v>75</v>
      </c>
      <c r="G18590" s="1">
        <v>129421.6</v>
      </c>
    </row>
    <row r="18591" spans="2:7">
      <c r="B18591" s="22" t="s">
        <v>320</v>
      </c>
      <c r="C18591" s="22" t="s">
        <v>7</v>
      </c>
      <c r="D18591" s="22" t="s">
        <v>7</v>
      </c>
      <c r="E18591" s="22" t="s">
        <v>34</v>
      </c>
      <c r="F18591" s="22" t="s">
        <v>66</v>
      </c>
      <c r="G18591" s="1">
        <v>263245.12</v>
      </c>
    </row>
    <row r="18592" spans="2:7">
      <c r="B18592" s="22" t="s">
        <v>320</v>
      </c>
      <c r="C18592" s="22" t="s">
        <v>7</v>
      </c>
      <c r="D18592" s="22" t="s">
        <v>7</v>
      </c>
      <c r="E18592" s="22" t="s">
        <v>34</v>
      </c>
      <c r="F18592" s="22" t="s">
        <v>49</v>
      </c>
      <c r="G18592" s="1">
        <v>1087919</v>
      </c>
    </row>
    <row r="18593" spans="2:7">
      <c r="B18593" s="22" t="s">
        <v>320</v>
      </c>
      <c r="C18593" s="22" t="s">
        <v>7</v>
      </c>
      <c r="D18593" s="22" t="s">
        <v>7</v>
      </c>
      <c r="E18593" s="22" t="s">
        <v>34</v>
      </c>
      <c r="F18593" s="22" t="s">
        <v>50</v>
      </c>
      <c r="G18593" s="1">
        <v>271505.53000000003</v>
      </c>
    </row>
    <row r="18594" spans="2:7">
      <c r="B18594" s="22" t="s">
        <v>320</v>
      </c>
      <c r="C18594" s="22" t="s">
        <v>7</v>
      </c>
      <c r="D18594" s="22" t="s">
        <v>7</v>
      </c>
      <c r="E18594" s="22" t="s">
        <v>34</v>
      </c>
      <c r="F18594" s="22" t="s">
        <v>52</v>
      </c>
      <c r="G18594" s="1">
        <v>6559.29</v>
      </c>
    </row>
    <row r="18595" spans="2:7">
      <c r="B18595" s="22" t="s">
        <v>320</v>
      </c>
      <c r="C18595" s="22" t="s">
        <v>7</v>
      </c>
      <c r="D18595" s="22" t="s">
        <v>7</v>
      </c>
      <c r="E18595" s="22" t="s">
        <v>34</v>
      </c>
      <c r="F18595" s="22" t="s">
        <v>68</v>
      </c>
      <c r="G18595" s="1">
        <v>1358152.82</v>
      </c>
    </row>
    <row r="18596" spans="2:7">
      <c r="B18596" s="22" t="s">
        <v>320</v>
      </c>
      <c r="C18596" s="22" t="s">
        <v>7</v>
      </c>
      <c r="D18596" s="22" t="s">
        <v>7</v>
      </c>
      <c r="E18596" s="22" t="s">
        <v>34</v>
      </c>
      <c r="F18596" s="22" t="s">
        <v>55</v>
      </c>
      <c r="G18596" s="1">
        <v>26151.33</v>
      </c>
    </row>
    <row r="18597" spans="2:7">
      <c r="B18597" s="22" t="s">
        <v>320</v>
      </c>
      <c r="C18597" s="22" t="s">
        <v>7</v>
      </c>
      <c r="D18597" s="22" t="s">
        <v>7</v>
      </c>
      <c r="E18597" s="22" t="s">
        <v>34</v>
      </c>
      <c r="F18597" s="22" t="s">
        <v>56</v>
      </c>
      <c r="G18597" s="1">
        <v>726.25</v>
      </c>
    </row>
    <row r="18598" spans="2:7">
      <c r="B18598" s="22" t="s">
        <v>320</v>
      </c>
      <c r="C18598" s="22" t="s">
        <v>7</v>
      </c>
      <c r="D18598" s="22" t="s">
        <v>7</v>
      </c>
      <c r="E18598" s="22" t="s">
        <v>34</v>
      </c>
      <c r="F18598" s="22" t="s">
        <v>76</v>
      </c>
      <c r="G18598" s="1">
        <v>429385.7</v>
      </c>
    </row>
    <row r="18599" spans="2:7">
      <c r="B18599" s="22" t="s">
        <v>320</v>
      </c>
      <c r="C18599" s="22" t="s">
        <v>7</v>
      </c>
      <c r="D18599" s="22" t="s">
        <v>7</v>
      </c>
      <c r="E18599" s="22" t="s">
        <v>34</v>
      </c>
      <c r="F18599" s="22" t="s">
        <v>57</v>
      </c>
      <c r="G18599" s="1">
        <v>1113810.8600000001</v>
      </c>
    </row>
    <row r="18600" spans="2:7">
      <c r="B18600" s="22" t="s">
        <v>320</v>
      </c>
      <c r="C18600" s="22" t="s">
        <v>7</v>
      </c>
      <c r="D18600" s="22" t="s">
        <v>7</v>
      </c>
      <c r="E18600" s="22" t="s">
        <v>34</v>
      </c>
      <c r="F18600" s="22" t="s">
        <v>58</v>
      </c>
      <c r="G18600" s="1">
        <v>184560.77</v>
      </c>
    </row>
    <row r="18601" spans="2:7">
      <c r="B18601" s="22" t="s">
        <v>320</v>
      </c>
      <c r="C18601" s="22" t="s">
        <v>7</v>
      </c>
      <c r="D18601" s="22" t="s">
        <v>7</v>
      </c>
      <c r="E18601" s="22" t="s">
        <v>59</v>
      </c>
      <c r="F18601" s="22" t="s">
        <v>55</v>
      </c>
      <c r="G18601" s="1">
        <v>196.74</v>
      </c>
    </row>
    <row r="18602" spans="2:7">
      <c r="B18602" s="22" t="s">
        <v>321</v>
      </c>
      <c r="C18602" s="22" t="s">
        <v>7</v>
      </c>
      <c r="D18602" s="22" t="s">
        <v>5</v>
      </c>
      <c r="E18602" s="22" t="s">
        <v>5</v>
      </c>
      <c r="F18602" s="22" t="s">
        <v>6</v>
      </c>
      <c r="G18602" s="1">
        <v>5347.28</v>
      </c>
    </row>
    <row r="18603" spans="2:7">
      <c r="B18603" s="22" t="s">
        <v>321</v>
      </c>
      <c r="C18603" s="22" t="s">
        <v>7</v>
      </c>
      <c r="D18603" s="22" t="s">
        <v>5</v>
      </c>
      <c r="E18603" s="22" t="s">
        <v>7</v>
      </c>
      <c r="F18603" s="22" t="s">
        <v>6</v>
      </c>
      <c r="G18603" s="1">
        <v>-340.68</v>
      </c>
    </row>
    <row r="18604" spans="2:7">
      <c r="B18604" s="22" t="s">
        <v>321</v>
      </c>
      <c r="C18604" s="22" t="s">
        <v>7</v>
      </c>
      <c r="D18604" s="22" t="s">
        <v>5</v>
      </c>
      <c r="E18604" s="22" t="s">
        <v>8</v>
      </c>
      <c r="F18604" s="22" t="s">
        <v>9</v>
      </c>
      <c r="G18604" s="1">
        <v>274537.52</v>
      </c>
    </row>
    <row r="18605" spans="2:7">
      <c r="B18605" s="22" t="s">
        <v>321</v>
      </c>
      <c r="C18605" s="22" t="s">
        <v>7</v>
      </c>
      <c r="D18605" s="22" t="s">
        <v>5</v>
      </c>
      <c r="E18605" s="22" t="s">
        <v>8</v>
      </c>
      <c r="F18605" s="22" t="s">
        <v>10</v>
      </c>
      <c r="G18605" s="1">
        <v>5197.3900000000003</v>
      </c>
    </row>
    <row r="18606" spans="2:7">
      <c r="B18606" s="22" t="s">
        <v>321</v>
      </c>
      <c r="C18606" s="22" t="s">
        <v>7</v>
      </c>
      <c r="D18606" s="22" t="s">
        <v>5</v>
      </c>
      <c r="E18606" s="22" t="s">
        <v>8</v>
      </c>
      <c r="F18606" s="22" t="s">
        <v>11</v>
      </c>
      <c r="G18606" s="1">
        <v>5529.44</v>
      </c>
    </row>
    <row r="18607" spans="2:7">
      <c r="B18607" s="22" t="s">
        <v>321</v>
      </c>
      <c r="C18607" s="22" t="s">
        <v>7</v>
      </c>
      <c r="D18607" s="22" t="s">
        <v>5</v>
      </c>
      <c r="E18607" s="22" t="s">
        <v>14</v>
      </c>
      <c r="F18607" s="22" t="s">
        <v>9</v>
      </c>
      <c r="G18607" s="1">
        <v>165695.9</v>
      </c>
    </row>
    <row r="18608" spans="2:7">
      <c r="B18608" s="22" t="s">
        <v>321</v>
      </c>
      <c r="C18608" s="22" t="s">
        <v>7</v>
      </c>
      <c r="D18608" s="22" t="s">
        <v>5</v>
      </c>
      <c r="E18608" s="22" t="s">
        <v>14</v>
      </c>
      <c r="F18608" s="22" t="s">
        <v>10</v>
      </c>
      <c r="G18608" s="1">
        <v>9042.0300000000007</v>
      </c>
    </row>
    <row r="18609" spans="2:7">
      <c r="B18609" s="22" t="s">
        <v>321</v>
      </c>
      <c r="C18609" s="22" t="s">
        <v>7</v>
      </c>
      <c r="D18609" s="22" t="s">
        <v>5</v>
      </c>
      <c r="E18609" s="22" t="s">
        <v>14</v>
      </c>
      <c r="F18609" s="22" t="s">
        <v>11</v>
      </c>
      <c r="G18609" s="1">
        <v>6423.17</v>
      </c>
    </row>
    <row r="18610" spans="2:7">
      <c r="B18610" s="22" t="s">
        <v>321</v>
      </c>
      <c r="C18610" s="22" t="s">
        <v>7</v>
      </c>
      <c r="D18610" s="22" t="s">
        <v>5</v>
      </c>
      <c r="E18610" s="22" t="s">
        <v>14</v>
      </c>
      <c r="F18610" s="22" t="s">
        <v>13</v>
      </c>
      <c r="G18610" s="1">
        <v>5560.62</v>
      </c>
    </row>
    <row r="18611" spans="2:7">
      <c r="B18611" s="22" t="s">
        <v>321</v>
      </c>
      <c r="C18611" s="22" t="s">
        <v>7</v>
      </c>
      <c r="D18611" s="22" t="s">
        <v>5</v>
      </c>
      <c r="E18611" s="22" t="s">
        <v>15</v>
      </c>
      <c r="F18611" s="22" t="s">
        <v>17</v>
      </c>
      <c r="G18611" s="1">
        <v>23719.23</v>
      </c>
    </row>
    <row r="18612" spans="2:7">
      <c r="B18612" s="22" t="s">
        <v>321</v>
      </c>
      <c r="C18612" s="22" t="s">
        <v>7</v>
      </c>
      <c r="D18612" s="22" t="s">
        <v>5</v>
      </c>
      <c r="E18612" s="22" t="s">
        <v>15</v>
      </c>
      <c r="F18612" s="22" t="s">
        <v>18</v>
      </c>
      <c r="G18612" s="1">
        <v>20805.62</v>
      </c>
    </row>
    <row r="18613" spans="2:7">
      <c r="B18613" s="22" t="s">
        <v>321</v>
      </c>
      <c r="C18613" s="22" t="s">
        <v>7</v>
      </c>
      <c r="D18613" s="22" t="s">
        <v>5</v>
      </c>
      <c r="E18613" s="22" t="s">
        <v>15</v>
      </c>
      <c r="F18613" s="22" t="s">
        <v>19</v>
      </c>
      <c r="G18613" s="1">
        <v>43037.26</v>
      </c>
    </row>
    <row r="18614" spans="2:7">
      <c r="B18614" s="22" t="s">
        <v>321</v>
      </c>
      <c r="C18614" s="22" t="s">
        <v>7</v>
      </c>
      <c r="D18614" s="22" t="s">
        <v>5</v>
      </c>
      <c r="E18614" s="22" t="s">
        <v>15</v>
      </c>
      <c r="F18614" s="22" t="s">
        <v>20</v>
      </c>
      <c r="G18614" s="1">
        <v>28605.79</v>
      </c>
    </row>
    <row r="18615" spans="2:7">
      <c r="B18615" s="22" t="s">
        <v>321</v>
      </c>
      <c r="C18615" s="22" t="s">
        <v>7</v>
      </c>
      <c r="D18615" s="22" t="s">
        <v>5</v>
      </c>
      <c r="E18615" s="22" t="s">
        <v>15</v>
      </c>
      <c r="F18615" s="22" t="s">
        <v>23</v>
      </c>
      <c r="G18615" s="1">
        <v>1538.51</v>
      </c>
    </row>
    <row r="18616" spans="2:7">
      <c r="B18616" s="22" t="s">
        <v>321</v>
      </c>
      <c r="C18616" s="22" t="s">
        <v>7</v>
      </c>
      <c r="D18616" s="22" t="s">
        <v>5</v>
      </c>
      <c r="E18616" s="22" t="s">
        <v>15</v>
      </c>
      <c r="F18616" s="22" t="s">
        <v>24</v>
      </c>
      <c r="G18616" s="1">
        <v>3108.02</v>
      </c>
    </row>
    <row r="18617" spans="2:7">
      <c r="B18617" s="22" t="s">
        <v>321</v>
      </c>
      <c r="C18617" s="22" t="s">
        <v>7</v>
      </c>
      <c r="D18617" s="22" t="s">
        <v>5</v>
      </c>
      <c r="E18617" s="22" t="s">
        <v>15</v>
      </c>
      <c r="F18617" s="22" t="s">
        <v>25</v>
      </c>
      <c r="G18617" s="1">
        <v>37559.620000000003</v>
      </c>
    </row>
    <row r="18618" spans="2:7">
      <c r="B18618" s="22" t="s">
        <v>321</v>
      </c>
      <c r="C18618" s="22" t="s">
        <v>7</v>
      </c>
      <c r="D18618" s="22" t="s">
        <v>5</v>
      </c>
      <c r="E18618" s="22" t="s">
        <v>15</v>
      </c>
      <c r="F18618" s="22" t="s">
        <v>26</v>
      </c>
      <c r="G18618" s="1">
        <v>60458.19</v>
      </c>
    </row>
    <row r="18619" spans="2:7">
      <c r="B18619" s="22" t="s">
        <v>321</v>
      </c>
      <c r="C18619" s="22" t="s">
        <v>7</v>
      </c>
      <c r="D18619" s="22" t="s">
        <v>5</v>
      </c>
      <c r="E18619" s="22" t="s">
        <v>15</v>
      </c>
      <c r="F18619" s="22" t="s">
        <v>27</v>
      </c>
      <c r="G18619" s="1">
        <v>705.86</v>
      </c>
    </row>
    <row r="18620" spans="2:7">
      <c r="B18620" s="22" t="s">
        <v>321</v>
      </c>
      <c r="C18620" s="22" t="s">
        <v>7</v>
      </c>
      <c r="D18620" s="22" t="s">
        <v>5</v>
      </c>
      <c r="E18620" s="22" t="s">
        <v>15</v>
      </c>
      <c r="F18620" s="22" t="s">
        <v>72</v>
      </c>
      <c r="G18620" s="1">
        <v>524.57000000000005</v>
      </c>
    </row>
    <row r="18621" spans="2:7">
      <c r="B18621" s="22" t="s">
        <v>321</v>
      </c>
      <c r="C18621" s="22" t="s">
        <v>7</v>
      </c>
      <c r="D18621" s="22" t="s">
        <v>5</v>
      </c>
      <c r="E18621" s="22" t="s">
        <v>28</v>
      </c>
      <c r="F18621" s="22" t="s">
        <v>29</v>
      </c>
      <c r="G18621" s="1">
        <v>12411.6</v>
      </c>
    </row>
    <row r="18622" spans="2:7">
      <c r="B18622" s="22" t="s">
        <v>321</v>
      </c>
      <c r="C18622" s="22" t="s">
        <v>7</v>
      </c>
      <c r="D18622" s="22" t="s">
        <v>5</v>
      </c>
      <c r="E18622" s="22" t="s">
        <v>28</v>
      </c>
      <c r="F18622" s="22" t="s">
        <v>30</v>
      </c>
      <c r="G18622" s="1">
        <v>5962.06</v>
      </c>
    </row>
    <row r="18623" spans="2:7">
      <c r="B18623" s="22" t="s">
        <v>321</v>
      </c>
      <c r="C18623" s="22" t="s">
        <v>7</v>
      </c>
      <c r="D18623" s="22" t="s">
        <v>5</v>
      </c>
      <c r="E18623" s="22" t="s">
        <v>28</v>
      </c>
      <c r="F18623" s="22" t="s">
        <v>31</v>
      </c>
      <c r="G18623" s="1">
        <v>15830.19</v>
      </c>
    </row>
    <row r="18624" spans="2:7">
      <c r="B18624" s="22" t="s">
        <v>321</v>
      </c>
      <c r="C18624" s="22" t="s">
        <v>7</v>
      </c>
      <c r="D18624" s="22" t="s">
        <v>5</v>
      </c>
      <c r="E18624" s="22" t="s">
        <v>28</v>
      </c>
      <c r="F18624" s="22" t="s">
        <v>32</v>
      </c>
      <c r="G18624" s="1">
        <v>2163.64</v>
      </c>
    </row>
    <row r="18625" spans="2:7">
      <c r="B18625" s="22" t="s">
        <v>321</v>
      </c>
      <c r="C18625" s="22" t="s">
        <v>7</v>
      </c>
      <c r="D18625" s="22" t="s">
        <v>5</v>
      </c>
      <c r="E18625" s="22" t="s">
        <v>28</v>
      </c>
      <c r="F18625" s="22" t="s">
        <v>33</v>
      </c>
      <c r="G18625" s="1">
        <v>12472.5</v>
      </c>
    </row>
    <row r="18626" spans="2:7">
      <c r="B18626" s="22" t="s">
        <v>321</v>
      </c>
      <c r="C18626" s="22" t="s">
        <v>7</v>
      </c>
      <c r="D18626" s="22" t="s">
        <v>5</v>
      </c>
      <c r="E18626" s="22" t="s">
        <v>34</v>
      </c>
      <c r="F18626" s="22" t="s">
        <v>35</v>
      </c>
      <c r="G18626" s="1">
        <v>2400.7199999999998</v>
      </c>
    </row>
    <row r="18627" spans="2:7">
      <c r="B18627" s="22" t="s">
        <v>321</v>
      </c>
      <c r="C18627" s="22" t="s">
        <v>7</v>
      </c>
      <c r="D18627" s="22" t="s">
        <v>5</v>
      </c>
      <c r="E18627" s="22" t="s">
        <v>34</v>
      </c>
      <c r="F18627" s="22" t="s">
        <v>36</v>
      </c>
      <c r="G18627" s="1">
        <v>200.96</v>
      </c>
    </row>
    <row r="18628" spans="2:7">
      <c r="B18628" s="22" t="s">
        <v>321</v>
      </c>
      <c r="C18628" s="22" t="s">
        <v>7</v>
      </c>
      <c r="D18628" s="22" t="s">
        <v>5</v>
      </c>
      <c r="E18628" s="22" t="s">
        <v>34</v>
      </c>
      <c r="F18628" s="22" t="s">
        <v>37</v>
      </c>
      <c r="G18628" s="1">
        <v>8475.83</v>
      </c>
    </row>
    <row r="18629" spans="2:7">
      <c r="B18629" s="22" t="s">
        <v>321</v>
      </c>
      <c r="C18629" s="22" t="s">
        <v>7</v>
      </c>
      <c r="D18629" s="22" t="s">
        <v>5</v>
      </c>
      <c r="E18629" s="22" t="s">
        <v>34</v>
      </c>
      <c r="F18629" s="22" t="s">
        <v>64</v>
      </c>
      <c r="G18629" s="1">
        <v>21060.33</v>
      </c>
    </row>
    <row r="18630" spans="2:7">
      <c r="B18630" s="22" t="s">
        <v>321</v>
      </c>
      <c r="C18630" s="22" t="s">
        <v>7</v>
      </c>
      <c r="D18630" s="22" t="s">
        <v>5</v>
      </c>
      <c r="E18630" s="22" t="s">
        <v>34</v>
      </c>
      <c r="F18630" s="22" t="s">
        <v>38</v>
      </c>
      <c r="G18630" s="1">
        <v>805</v>
      </c>
    </row>
    <row r="18631" spans="2:7">
      <c r="B18631" s="22" t="s">
        <v>321</v>
      </c>
      <c r="C18631" s="22" t="s">
        <v>7</v>
      </c>
      <c r="D18631" s="22" t="s">
        <v>5</v>
      </c>
      <c r="E18631" s="22" t="s">
        <v>34</v>
      </c>
      <c r="F18631" s="22" t="s">
        <v>39</v>
      </c>
      <c r="G18631" s="1">
        <v>18714.79</v>
      </c>
    </row>
    <row r="18632" spans="2:7">
      <c r="B18632" s="22" t="s">
        <v>321</v>
      </c>
      <c r="C18632" s="22" t="s">
        <v>7</v>
      </c>
      <c r="D18632" s="22" t="s">
        <v>5</v>
      </c>
      <c r="E18632" s="22" t="s">
        <v>34</v>
      </c>
      <c r="F18632" s="22" t="s">
        <v>42</v>
      </c>
      <c r="G18632" s="1">
        <v>6855.35</v>
      </c>
    </row>
    <row r="18633" spans="2:7">
      <c r="B18633" s="22" t="s">
        <v>321</v>
      </c>
      <c r="C18633" s="22" t="s">
        <v>7</v>
      </c>
      <c r="D18633" s="22" t="s">
        <v>5</v>
      </c>
      <c r="E18633" s="22" t="s">
        <v>34</v>
      </c>
      <c r="F18633" s="22" t="s">
        <v>43</v>
      </c>
      <c r="G18633" s="1">
        <v>1253.3900000000001</v>
      </c>
    </row>
    <row r="18634" spans="2:7">
      <c r="B18634" s="22" t="s">
        <v>321</v>
      </c>
      <c r="C18634" s="22" t="s">
        <v>7</v>
      </c>
      <c r="D18634" s="22" t="s">
        <v>5</v>
      </c>
      <c r="E18634" s="22" t="s">
        <v>34</v>
      </c>
      <c r="F18634" s="22" t="s">
        <v>44</v>
      </c>
      <c r="G18634" s="1">
        <v>3480</v>
      </c>
    </row>
    <row r="18635" spans="2:7">
      <c r="B18635" s="22" t="s">
        <v>321</v>
      </c>
      <c r="C18635" s="22" t="s">
        <v>7</v>
      </c>
      <c r="D18635" s="22" t="s">
        <v>5</v>
      </c>
      <c r="E18635" s="22" t="s">
        <v>34</v>
      </c>
      <c r="F18635" s="22" t="s">
        <v>45</v>
      </c>
      <c r="G18635" s="1">
        <v>2855.5</v>
      </c>
    </row>
    <row r="18636" spans="2:7">
      <c r="B18636" s="22" t="s">
        <v>321</v>
      </c>
      <c r="C18636" s="22" t="s">
        <v>7</v>
      </c>
      <c r="D18636" s="22" t="s">
        <v>5</v>
      </c>
      <c r="E18636" s="22" t="s">
        <v>34</v>
      </c>
      <c r="F18636" s="22" t="s">
        <v>46</v>
      </c>
      <c r="G18636" s="1">
        <v>3624.08</v>
      </c>
    </row>
    <row r="18637" spans="2:7">
      <c r="B18637" s="22" t="s">
        <v>321</v>
      </c>
      <c r="C18637" s="22" t="s">
        <v>7</v>
      </c>
      <c r="D18637" s="22" t="s">
        <v>5</v>
      </c>
      <c r="E18637" s="22" t="s">
        <v>34</v>
      </c>
      <c r="F18637" s="22" t="s">
        <v>47</v>
      </c>
      <c r="G18637" s="1">
        <v>24934.04</v>
      </c>
    </row>
    <row r="18638" spans="2:7">
      <c r="B18638" s="22" t="s">
        <v>321</v>
      </c>
      <c r="C18638" s="22" t="s">
        <v>7</v>
      </c>
      <c r="D18638" s="22" t="s">
        <v>5</v>
      </c>
      <c r="E18638" s="22" t="s">
        <v>34</v>
      </c>
      <c r="F18638" s="22" t="s">
        <v>48</v>
      </c>
      <c r="G18638" s="1">
        <v>117.72</v>
      </c>
    </row>
    <row r="18639" spans="2:7">
      <c r="B18639" s="22" t="s">
        <v>321</v>
      </c>
      <c r="C18639" s="22" t="s">
        <v>7</v>
      </c>
      <c r="D18639" s="22" t="s">
        <v>5</v>
      </c>
      <c r="E18639" s="22" t="s">
        <v>34</v>
      </c>
      <c r="F18639" s="22" t="s">
        <v>66</v>
      </c>
      <c r="G18639" s="1">
        <v>34025.54</v>
      </c>
    </row>
    <row r="18640" spans="2:7">
      <c r="B18640" s="22" t="s">
        <v>321</v>
      </c>
      <c r="C18640" s="22" t="s">
        <v>7</v>
      </c>
      <c r="D18640" s="22" t="s">
        <v>5</v>
      </c>
      <c r="E18640" s="22" t="s">
        <v>34</v>
      </c>
      <c r="F18640" s="22" t="s">
        <v>85</v>
      </c>
      <c r="G18640" s="1">
        <v>185.15</v>
      </c>
    </row>
    <row r="18641" spans="2:7">
      <c r="B18641" s="22" t="s">
        <v>321</v>
      </c>
      <c r="C18641" s="22" t="s">
        <v>7</v>
      </c>
      <c r="D18641" s="22" t="s">
        <v>5</v>
      </c>
      <c r="E18641" s="22" t="s">
        <v>34</v>
      </c>
      <c r="F18641" s="22" t="s">
        <v>49</v>
      </c>
      <c r="G18641" s="1">
        <v>10328</v>
      </c>
    </row>
    <row r="18642" spans="2:7">
      <c r="B18642" s="22" t="s">
        <v>321</v>
      </c>
      <c r="C18642" s="22" t="s">
        <v>7</v>
      </c>
      <c r="D18642" s="22" t="s">
        <v>5</v>
      </c>
      <c r="E18642" s="22" t="s">
        <v>34</v>
      </c>
      <c r="F18642" s="22" t="s">
        <v>50</v>
      </c>
      <c r="G18642" s="1">
        <v>13782.07</v>
      </c>
    </row>
    <row r="18643" spans="2:7">
      <c r="B18643" s="22" t="s">
        <v>321</v>
      </c>
      <c r="C18643" s="22" t="s">
        <v>7</v>
      </c>
      <c r="D18643" s="22" t="s">
        <v>5</v>
      </c>
      <c r="E18643" s="22" t="s">
        <v>34</v>
      </c>
      <c r="F18643" s="22" t="s">
        <v>51</v>
      </c>
      <c r="G18643" s="1">
        <v>179.4</v>
      </c>
    </row>
    <row r="18644" spans="2:7">
      <c r="B18644" s="22" t="s">
        <v>321</v>
      </c>
      <c r="C18644" s="22" t="s">
        <v>7</v>
      </c>
      <c r="D18644" s="22" t="s">
        <v>5</v>
      </c>
      <c r="E18644" s="22" t="s">
        <v>34</v>
      </c>
      <c r="F18644" s="22" t="s">
        <v>55</v>
      </c>
      <c r="G18644" s="1">
        <v>3234.22</v>
      </c>
    </row>
    <row r="18645" spans="2:7">
      <c r="B18645" s="22" t="s">
        <v>321</v>
      </c>
      <c r="C18645" s="22" t="s">
        <v>7</v>
      </c>
      <c r="D18645" s="22" t="s">
        <v>5</v>
      </c>
      <c r="E18645" s="22" t="s">
        <v>34</v>
      </c>
      <c r="F18645" s="22" t="s">
        <v>56</v>
      </c>
      <c r="G18645" s="1">
        <v>1770.5</v>
      </c>
    </row>
    <row r="18646" spans="2:7">
      <c r="B18646" s="22" t="s">
        <v>321</v>
      </c>
      <c r="C18646" s="22" t="s">
        <v>7</v>
      </c>
      <c r="D18646" s="22" t="s">
        <v>5</v>
      </c>
      <c r="E18646" s="22" t="s">
        <v>34</v>
      </c>
      <c r="F18646" s="22" t="s">
        <v>57</v>
      </c>
      <c r="G18646" s="1">
        <v>3439.44</v>
      </c>
    </row>
    <row r="18647" spans="2:7">
      <c r="B18647" s="22" t="s">
        <v>321</v>
      </c>
      <c r="C18647" s="22" t="s">
        <v>7</v>
      </c>
      <c r="D18647" s="22" t="s">
        <v>5</v>
      </c>
      <c r="E18647" s="22" t="s">
        <v>34</v>
      </c>
      <c r="F18647" s="22" t="s">
        <v>91</v>
      </c>
      <c r="G18647" s="1">
        <v>7153.12</v>
      </c>
    </row>
    <row r="18648" spans="2:7">
      <c r="B18648" s="22" t="s">
        <v>321</v>
      </c>
      <c r="C18648" s="22" t="s">
        <v>7</v>
      </c>
      <c r="D18648" s="22" t="s">
        <v>5</v>
      </c>
      <c r="E18648" s="22" t="s">
        <v>34</v>
      </c>
      <c r="F18648" s="22" t="s">
        <v>58</v>
      </c>
      <c r="G18648" s="1">
        <v>1540.42</v>
      </c>
    </row>
    <row r="18649" spans="2:7">
      <c r="B18649" s="22" t="s">
        <v>321</v>
      </c>
      <c r="C18649" s="22" t="s">
        <v>7</v>
      </c>
      <c r="D18649" s="22" t="s">
        <v>5</v>
      </c>
      <c r="E18649" s="22" t="s">
        <v>34</v>
      </c>
      <c r="F18649" s="22" t="s">
        <v>137</v>
      </c>
      <c r="G18649" s="1">
        <v>120.12</v>
      </c>
    </row>
    <row r="18650" spans="2:7">
      <c r="B18650" s="22" t="s">
        <v>321</v>
      </c>
      <c r="C18650" s="22" t="s">
        <v>7</v>
      </c>
      <c r="D18650" s="22" t="s">
        <v>5</v>
      </c>
      <c r="E18650" s="22" t="s">
        <v>59</v>
      </c>
      <c r="F18650" s="22" t="s">
        <v>55</v>
      </c>
      <c r="G18650" s="1">
        <v>2966.4</v>
      </c>
    </row>
    <row r="18651" spans="2:7">
      <c r="B18651" s="22" t="s">
        <v>321</v>
      </c>
      <c r="C18651" s="22" t="s">
        <v>7</v>
      </c>
      <c r="D18651" s="22" t="s">
        <v>5</v>
      </c>
      <c r="E18651" s="22" t="s">
        <v>60</v>
      </c>
      <c r="F18651" s="22" t="s">
        <v>62</v>
      </c>
      <c r="G18651" s="1">
        <v>6540</v>
      </c>
    </row>
    <row r="18652" spans="2:7">
      <c r="B18652" s="22" t="s">
        <v>321</v>
      </c>
      <c r="C18652" s="22" t="s">
        <v>7</v>
      </c>
      <c r="D18652" s="22" t="s">
        <v>7</v>
      </c>
      <c r="E18652" s="22" t="s">
        <v>7</v>
      </c>
      <c r="F18652" s="22" t="s">
        <v>6</v>
      </c>
      <c r="G18652" s="1">
        <v>-5006.6000000000004</v>
      </c>
    </row>
    <row r="18653" spans="2:7">
      <c r="B18653" s="22" t="s">
        <v>321</v>
      </c>
      <c r="C18653" s="22" t="s">
        <v>7</v>
      </c>
      <c r="D18653" s="22" t="s">
        <v>7</v>
      </c>
      <c r="E18653" s="22" t="s">
        <v>8</v>
      </c>
      <c r="F18653" s="22" t="s">
        <v>9</v>
      </c>
      <c r="G18653" s="1">
        <v>30442.84</v>
      </c>
    </row>
    <row r="18654" spans="2:7">
      <c r="B18654" s="22" t="s">
        <v>321</v>
      </c>
      <c r="C18654" s="22" t="s">
        <v>7</v>
      </c>
      <c r="D18654" s="22" t="s">
        <v>7</v>
      </c>
      <c r="E18654" s="22" t="s">
        <v>14</v>
      </c>
      <c r="F18654" s="22" t="s">
        <v>9</v>
      </c>
      <c r="G18654" s="1">
        <v>88862.51</v>
      </c>
    </row>
    <row r="18655" spans="2:7">
      <c r="B18655" s="22" t="s">
        <v>321</v>
      </c>
      <c r="C18655" s="22" t="s">
        <v>7</v>
      </c>
      <c r="D18655" s="22" t="s">
        <v>7</v>
      </c>
      <c r="E18655" s="22" t="s">
        <v>34</v>
      </c>
      <c r="F18655" s="22" t="s">
        <v>66</v>
      </c>
      <c r="G18655" s="1">
        <v>16322.11</v>
      </c>
    </row>
    <row r="18656" spans="2:7">
      <c r="B18656" s="22" t="s">
        <v>322</v>
      </c>
      <c r="C18656" s="22" t="s">
        <v>7</v>
      </c>
      <c r="D18656" s="22" t="s">
        <v>5</v>
      </c>
      <c r="E18656" s="22" t="s">
        <v>5</v>
      </c>
      <c r="F18656" s="22" t="s">
        <v>6</v>
      </c>
      <c r="G18656" s="1">
        <v>17186.650000000001</v>
      </c>
    </row>
    <row r="18657" spans="2:7">
      <c r="B18657" s="22" t="s">
        <v>322</v>
      </c>
      <c r="C18657" s="22" t="s">
        <v>7</v>
      </c>
      <c r="D18657" s="22" t="s">
        <v>5</v>
      </c>
      <c r="E18657" s="22" t="s">
        <v>7</v>
      </c>
      <c r="F18657" s="22" t="s">
        <v>6</v>
      </c>
      <c r="G18657" s="1">
        <v>-92952.35</v>
      </c>
    </row>
    <row r="18658" spans="2:7">
      <c r="B18658" s="22" t="s">
        <v>322</v>
      </c>
      <c r="C18658" s="22" t="s">
        <v>7</v>
      </c>
      <c r="D18658" s="22" t="s">
        <v>5</v>
      </c>
      <c r="E18658" s="22" t="s">
        <v>8</v>
      </c>
      <c r="F18658" s="22" t="s">
        <v>9</v>
      </c>
      <c r="G18658" s="1">
        <v>34322156.990000002</v>
      </c>
    </row>
    <row r="18659" spans="2:7">
      <c r="B18659" s="22" t="s">
        <v>322</v>
      </c>
      <c r="C18659" s="22" t="s">
        <v>7</v>
      </c>
      <c r="D18659" s="22" t="s">
        <v>5</v>
      </c>
      <c r="E18659" s="22" t="s">
        <v>8</v>
      </c>
      <c r="F18659" s="22" t="s">
        <v>10</v>
      </c>
      <c r="G18659" s="1">
        <v>625696.87</v>
      </c>
    </row>
    <row r="18660" spans="2:7">
      <c r="B18660" s="22" t="s">
        <v>322</v>
      </c>
      <c r="C18660" s="22" t="s">
        <v>7</v>
      </c>
      <c r="D18660" s="22" t="s">
        <v>5</v>
      </c>
      <c r="E18660" s="22" t="s">
        <v>8</v>
      </c>
      <c r="F18660" s="22" t="s">
        <v>11</v>
      </c>
      <c r="G18660" s="1">
        <v>170744.09</v>
      </c>
    </row>
    <row r="18661" spans="2:7">
      <c r="B18661" s="22" t="s">
        <v>322</v>
      </c>
      <c r="C18661" s="22" t="s">
        <v>7</v>
      </c>
      <c r="D18661" s="22" t="s">
        <v>5</v>
      </c>
      <c r="E18661" s="22" t="s">
        <v>8</v>
      </c>
      <c r="F18661" s="22" t="s">
        <v>12</v>
      </c>
      <c r="G18661" s="1">
        <v>289203.65999999997</v>
      </c>
    </row>
    <row r="18662" spans="2:7">
      <c r="B18662" s="22" t="s">
        <v>322</v>
      </c>
      <c r="C18662" s="22" t="s">
        <v>7</v>
      </c>
      <c r="D18662" s="22" t="s">
        <v>5</v>
      </c>
      <c r="E18662" s="22" t="s">
        <v>8</v>
      </c>
      <c r="F18662" s="22" t="s">
        <v>13</v>
      </c>
      <c r="G18662" s="1">
        <v>76248.800000000003</v>
      </c>
    </row>
    <row r="18663" spans="2:7">
      <c r="B18663" s="22" t="s">
        <v>322</v>
      </c>
      <c r="C18663" s="22" t="s">
        <v>7</v>
      </c>
      <c r="D18663" s="22" t="s">
        <v>5</v>
      </c>
      <c r="E18663" s="22" t="s">
        <v>8</v>
      </c>
      <c r="F18663" s="22" t="s">
        <v>70</v>
      </c>
      <c r="G18663" s="1">
        <v>213594</v>
      </c>
    </row>
    <row r="18664" spans="2:7">
      <c r="B18664" s="22" t="s">
        <v>322</v>
      </c>
      <c r="C18664" s="22" t="s">
        <v>7</v>
      </c>
      <c r="D18664" s="22" t="s">
        <v>5</v>
      </c>
      <c r="E18664" s="22" t="s">
        <v>14</v>
      </c>
      <c r="F18664" s="22" t="s">
        <v>9</v>
      </c>
      <c r="G18664" s="1">
        <v>12350051.57</v>
      </c>
    </row>
    <row r="18665" spans="2:7">
      <c r="B18665" s="22" t="s">
        <v>322</v>
      </c>
      <c r="C18665" s="22" t="s">
        <v>7</v>
      </c>
      <c r="D18665" s="22" t="s">
        <v>5</v>
      </c>
      <c r="E18665" s="22" t="s">
        <v>14</v>
      </c>
      <c r="F18665" s="22" t="s">
        <v>10</v>
      </c>
      <c r="G18665" s="1">
        <v>341116.44</v>
      </c>
    </row>
    <row r="18666" spans="2:7">
      <c r="B18666" s="22" t="s">
        <v>322</v>
      </c>
      <c r="C18666" s="22" t="s">
        <v>7</v>
      </c>
      <c r="D18666" s="22" t="s">
        <v>5</v>
      </c>
      <c r="E18666" s="22" t="s">
        <v>14</v>
      </c>
      <c r="F18666" s="22" t="s">
        <v>11</v>
      </c>
      <c r="G18666" s="1">
        <v>87332.35</v>
      </c>
    </row>
    <row r="18667" spans="2:7">
      <c r="B18667" s="22" t="s">
        <v>322</v>
      </c>
      <c r="C18667" s="22" t="s">
        <v>7</v>
      </c>
      <c r="D18667" s="22" t="s">
        <v>5</v>
      </c>
      <c r="E18667" s="22" t="s">
        <v>14</v>
      </c>
      <c r="F18667" s="22" t="s">
        <v>12</v>
      </c>
      <c r="G18667" s="1">
        <v>76934.100000000006</v>
      </c>
    </row>
    <row r="18668" spans="2:7">
      <c r="B18668" s="22" t="s">
        <v>322</v>
      </c>
      <c r="C18668" s="22" t="s">
        <v>7</v>
      </c>
      <c r="D18668" s="22" t="s">
        <v>5</v>
      </c>
      <c r="E18668" s="22" t="s">
        <v>14</v>
      </c>
      <c r="F18668" s="22" t="s">
        <v>13</v>
      </c>
      <c r="G18668" s="1">
        <v>24129.42</v>
      </c>
    </row>
    <row r="18669" spans="2:7">
      <c r="B18669" s="22" t="s">
        <v>322</v>
      </c>
      <c r="C18669" s="22" t="s">
        <v>7</v>
      </c>
      <c r="D18669" s="22" t="s">
        <v>5</v>
      </c>
      <c r="E18669" s="22" t="s">
        <v>15</v>
      </c>
      <c r="F18669" s="22" t="s">
        <v>16</v>
      </c>
      <c r="G18669" s="1">
        <v>19078.43</v>
      </c>
    </row>
    <row r="18670" spans="2:7">
      <c r="B18670" s="22" t="s">
        <v>322</v>
      </c>
      <c r="C18670" s="22" t="s">
        <v>7</v>
      </c>
      <c r="D18670" s="22" t="s">
        <v>5</v>
      </c>
      <c r="E18670" s="22" t="s">
        <v>15</v>
      </c>
      <c r="F18670" s="22" t="s">
        <v>71</v>
      </c>
      <c r="G18670" s="1">
        <v>-13.14</v>
      </c>
    </row>
    <row r="18671" spans="2:7">
      <c r="B18671" s="22" t="s">
        <v>322</v>
      </c>
      <c r="C18671" s="22" t="s">
        <v>7</v>
      </c>
      <c r="D18671" s="22" t="s">
        <v>5</v>
      </c>
      <c r="E18671" s="22" t="s">
        <v>15</v>
      </c>
      <c r="F18671" s="22" t="s">
        <v>17</v>
      </c>
      <c r="G18671" s="1">
        <v>2670860.98</v>
      </c>
    </row>
    <row r="18672" spans="2:7">
      <c r="B18672" s="22" t="s">
        <v>322</v>
      </c>
      <c r="C18672" s="22" t="s">
        <v>7</v>
      </c>
      <c r="D18672" s="22" t="s">
        <v>5</v>
      </c>
      <c r="E18672" s="22" t="s">
        <v>15</v>
      </c>
      <c r="F18672" s="22" t="s">
        <v>18</v>
      </c>
      <c r="G18672" s="1">
        <v>966486.84</v>
      </c>
    </row>
    <row r="18673" spans="2:7">
      <c r="B18673" s="22" t="s">
        <v>322</v>
      </c>
      <c r="C18673" s="22" t="s">
        <v>7</v>
      </c>
      <c r="D18673" s="22" t="s">
        <v>5</v>
      </c>
      <c r="E18673" s="22" t="s">
        <v>15</v>
      </c>
      <c r="F18673" s="22" t="s">
        <v>19</v>
      </c>
      <c r="G18673" s="1">
        <v>5377800.4699999997</v>
      </c>
    </row>
    <row r="18674" spans="2:7">
      <c r="B18674" s="22" t="s">
        <v>322</v>
      </c>
      <c r="C18674" s="22" t="s">
        <v>7</v>
      </c>
      <c r="D18674" s="22" t="s">
        <v>5</v>
      </c>
      <c r="E18674" s="22" t="s">
        <v>15</v>
      </c>
      <c r="F18674" s="22" t="s">
        <v>20</v>
      </c>
      <c r="G18674" s="1">
        <v>1636099.31</v>
      </c>
    </row>
    <row r="18675" spans="2:7">
      <c r="B18675" s="22" t="s">
        <v>322</v>
      </c>
      <c r="C18675" s="22" t="s">
        <v>7</v>
      </c>
      <c r="D18675" s="22" t="s">
        <v>5</v>
      </c>
      <c r="E18675" s="22" t="s">
        <v>15</v>
      </c>
      <c r="F18675" s="22" t="s">
        <v>23</v>
      </c>
      <c r="G18675" s="1">
        <v>159348.85</v>
      </c>
    </row>
    <row r="18676" spans="2:7">
      <c r="B18676" s="22" t="s">
        <v>322</v>
      </c>
      <c r="C18676" s="22" t="s">
        <v>7</v>
      </c>
      <c r="D18676" s="22" t="s">
        <v>5</v>
      </c>
      <c r="E18676" s="22" t="s">
        <v>15</v>
      </c>
      <c r="F18676" s="22" t="s">
        <v>24</v>
      </c>
      <c r="G18676" s="1">
        <v>354187.86</v>
      </c>
    </row>
    <row r="18677" spans="2:7">
      <c r="B18677" s="22" t="s">
        <v>322</v>
      </c>
      <c r="C18677" s="22" t="s">
        <v>7</v>
      </c>
      <c r="D18677" s="22" t="s">
        <v>5</v>
      </c>
      <c r="E18677" s="22" t="s">
        <v>15</v>
      </c>
      <c r="F18677" s="22" t="s">
        <v>25</v>
      </c>
      <c r="G18677" s="1">
        <v>4379723.3099999996</v>
      </c>
    </row>
    <row r="18678" spans="2:7">
      <c r="B18678" s="22" t="s">
        <v>322</v>
      </c>
      <c r="C18678" s="22" t="s">
        <v>7</v>
      </c>
      <c r="D18678" s="22" t="s">
        <v>5</v>
      </c>
      <c r="E18678" s="22" t="s">
        <v>15</v>
      </c>
      <c r="F18678" s="22" t="s">
        <v>26</v>
      </c>
      <c r="G18678" s="1">
        <v>3388069.44</v>
      </c>
    </row>
    <row r="18679" spans="2:7">
      <c r="B18679" s="22" t="s">
        <v>322</v>
      </c>
      <c r="C18679" s="22" t="s">
        <v>7</v>
      </c>
      <c r="D18679" s="22" t="s">
        <v>5</v>
      </c>
      <c r="E18679" s="22" t="s">
        <v>15</v>
      </c>
      <c r="F18679" s="22" t="s">
        <v>27</v>
      </c>
      <c r="G18679" s="1">
        <v>274555.5</v>
      </c>
    </row>
    <row r="18680" spans="2:7">
      <c r="B18680" s="22" t="s">
        <v>322</v>
      </c>
      <c r="C18680" s="22" t="s">
        <v>7</v>
      </c>
      <c r="D18680" s="22" t="s">
        <v>5</v>
      </c>
      <c r="E18680" s="22" t="s">
        <v>15</v>
      </c>
      <c r="F18680" s="22" t="s">
        <v>72</v>
      </c>
      <c r="G18680" s="1">
        <v>27252.58</v>
      </c>
    </row>
    <row r="18681" spans="2:7">
      <c r="B18681" s="22" t="s">
        <v>322</v>
      </c>
      <c r="C18681" s="22" t="s">
        <v>7</v>
      </c>
      <c r="D18681" s="22" t="s">
        <v>5</v>
      </c>
      <c r="E18681" s="22" t="s">
        <v>28</v>
      </c>
      <c r="F18681" s="22" t="s">
        <v>29</v>
      </c>
      <c r="G18681" s="1">
        <v>931689.38</v>
      </c>
    </row>
    <row r="18682" spans="2:7">
      <c r="B18682" s="22" t="s">
        <v>322</v>
      </c>
      <c r="C18682" s="22" t="s">
        <v>7</v>
      </c>
      <c r="D18682" s="22" t="s">
        <v>5</v>
      </c>
      <c r="E18682" s="22" t="s">
        <v>28</v>
      </c>
      <c r="F18682" s="22" t="s">
        <v>30</v>
      </c>
      <c r="G18682" s="1">
        <v>17790.330000000002</v>
      </c>
    </row>
    <row r="18683" spans="2:7">
      <c r="B18683" s="22" t="s">
        <v>322</v>
      </c>
      <c r="C18683" s="22" t="s">
        <v>7</v>
      </c>
      <c r="D18683" s="22" t="s">
        <v>5</v>
      </c>
      <c r="E18683" s="22" t="s">
        <v>28</v>
      </c>
      <c r="F18683" s="22" t="s">
        <v>31</v>
      </c>
      <c r="G18683" s="1">
        <v>102380.37</v>
      </c>
    </row>
    <row r="18684" spans="2:7">
      <c r="B18684" s="22" t="s">
        <v>322</v>
      </c>
      <c r="C18684" s="22" t="s">
        <v>7</v>
      </c>
      <c r="D18684" s="22" t="s">
        <v>5</v>
      </c>
      <c r="E18684" s="22" t="s">
        <v>28</v>
      </c>
      <c r="F18684" s="22" t="s">
        <v>32</v>
      </c>
      <c r="G18684" s="1">
        <v>469604.55</v>
      </c>
    </row>
    <row r="18685" spans="2:7">
      <c r="B18685" s="22" t="s">
        <v>322</v>
      </c>
      <c r="C18685" s="22" t="s">
        <v>7</v>
      </c>
      <c r="D18685" s="22" t="s">
        <v>5</v>
      </c>
      <c r="E18685" s="22" t="s">
        <v>28</v>
      </c>
      <c r="F18685" s="22" t="s">
        <v>33</v>
      </c>
      <c r="G18685" s="1">
        <v>530718.74</v>
      </c>
    </row>
    <row r="18686" spans="2:7">
      <c r="B18686" s="22" t="s">
        <v>322</v>
      </c>
      <c r="C18686" s="22" t="s">
        <v>7</v>
      </c>
      <c r="D18686" s="22" t="s">
        <v>5</v>
      </c>
      <c r="E18686" s="22" t="s">
        <v>34</v>
      </c>
      <c r="F18686" s="22" t="s">
        <v>35</v>
      </c>
      <c r="G18686" s="1">
        <v>4585899.28</v>
      </c>
    </row>
    <row r="18687" spans="2:7">
      <c r="B18687" s="22" t="s">
        <v>322</v>
      </c>
      <c r="C18687" s="22" t="s">
        <v>7</v>
      </c>
      <c r="D18687" s="22" t="s">
        <v>5</v>
      </c>
      <c r="E18687" s="22" t="s">
        <v>34</v>
      </c>
      <c r="F18687" s="22" t="s">
        <v>36</v>
      </c>
      <c r="G18687" s="1">
        <v>45425.71</v>
      </c>
    </row>
    <row r="18688" spans="2:7">
      <c r="B18688" s="22" t="s">
        <v>322</v>
      </c>
      <c r="C18688" s="22" t="s">
        <v>7</v>
      </c>
      <c r="D18688" s="22" t="s">
        <v>5</v>
      </c>
      <c r="E18688" s="22" t="s">
        <v>34</v>
      </c>
      <c r="F18688" s="22" t="s">
        <v>37</v>
      </c>
      <c r="G18688" s="1">
        <v>3605512.63</v>
      </c>
    </row>
    <row r="18689" spans="2:7">
      <c r="B18689" s="22" t="s">
        <v>322</v>
      </c>
      <c r="C18689" s="22" t="s">
        <v>7</v>
      </c>
      <c r="D18689" s="22" t="s">
        <v>5</v>
      </c>
      <c r="E18689" s="22" t="s">
        <v>34</v>
      </c>
      <c r="F18689" s="22" t="s">
        <v>38</v>
      </c>
      <c r="G18689" s="1">
        <v>117654.47</v>
      </c>
    </row>
    <row r="18690" spans="2:7">
      <c r="B18690" s="22" t="s">
        <v>322</v>
      </c>
      <c r="C18690" s="22" t="s">
        <v>7</v>
      </c>
      <c r="D18690" s="22" t="s">
        <v>5</v>
      </c>
      <c r="E18690" s="22" t="s">
        <v>34</v>
      </c>
      <c r="F18690" s="22" t="s">
        <v>39</v>
      </c>
      <c r="G18690" s="1">
        <v>648068.93999999994</v>
      </c>
    </row>
    <row r="18691" spans="2:7">
      <c r="B18691" s="22" t="s">
        <v>322</v>
      </c>
      <c r="C18691" s="22" t="s">
        <v>7</v>
      </c>
      <c r="D18691" s="22" t="s">
        <v>5</v>
      </c>
      <c r="E18691" s="22" t="s">
        <v>34</v>
      </c>
      <c r="F18691" s="22" t="s">
        <v>40</v>
      </c>
      <c r="G18691" s="1">
        <v>55216.25</v>
      </c>
    </row>
    <row r="18692" spans="2:7">
      <c r="B18692" s="22" t="s">
        <v>322</v>
      </c>
      <c r="C18692" s="22" t="s">
        <v>7</v>
      </c>
      <c r="D18692" s="22" t="s">
        <v>5</v>
      </c>
      <c r="E18692" s="22" t="s">
        <v>34</v>
      </c>
      <c r="F18692" s="22" t="s">
        <v>41</v>
      </c>
      <c r="G18692" s="1">
        <v>54109.34</v>
      </c>
    </row>
    <row r="18693" spans="2:7">
      <c r="B18693" s="22" t="s">
        <v>322</v>
      </c>
      <c r="C18693" s="22" t="s">
        <v>7</v>
      </c>
      <c r="D18693" s="22" t="s">
        <v>5</v>
      </c>
      <c r="E18693" s="22" t="s">
        <v>34</v>
      </c>
      <c r="F18693" s="22" t="s">
        <v>65</v>
      </c>
      <c r="G18693" s="1">
        <v>455</v>
      </c>
    </row>
    <row r="18694" spans="2:7">
      <c r="B18694" s="22" t="s">
        <v>322</v>
      </c>
      <c r="C18694" s="22" t="s">
        <v>7</v>
      </c>
      <c r="D18694" s="22" t="s">
        <v>5</v>
      </c>
      <c r="E18694" s="22" t="s">
        <v>34</v>
      </c>
      <c r="F18694" s="22" t="s">
        <v>42</v>
      </c>
      <c r="G18694" s="1">
        <v>401940.88</v>
      </c>
    </row>
    <row r="18695" spans="2:7">
      <c r="B18695" s="22" t="s">
        <v>322</v>
      </c>
      <c r="C18695" s="22" t="s">
        <v>7</v>
      </c>
      <c r="D18695" s="22" t="s">
        <v>5</v>
      </c>
      <c r="E18695" s="22" t="s">
        <v>34</v>
      </c>
      <c r="F18695" s="22" t="s">
        <v>43</v>
      </c>
      <c r="G18695" s="1">
        <v>304245.36</v>
      </c>
    </row>
    <row r="18696" spans="2:7">
      <c r="B18696" s="22" t="s">
        <v>322</v>
      </c>
      <c r="C18696" s="22" t="s">
        <v>7</v>
      </c>
      <c r="D18696" s="22" t="s">
        <v>5</v>
      </c>
      <c r="E18696" s="22" t="s">
        <v>34</v>
      </c>
      <c r="F18696" s="22" t="s">
        <v>44</v>
      </c>
      <c r="G18696" s="1">
        <v>156780.34</v>
      </c>
    </row>
    <row r="18697" spans="2:7">
      <c r="B18697" s="22" t="s">
        <v>322</v>
      </c>
      <c r="C18697" s="22" t="s">
        <v>7</v>
      </c>
      <c r="D18697" s="22" t="s">
        <v>5</v>
      </c>
      <c r="E18697" s="22" t="s">
        <v>34</v>
      </c>
      <c r="F18697" s="22" t="s">
        <v>45</v>
      </c>
      <c r="G18697" s="1">
        <v>331746.3</v>
      </c>
    </row>
    <row r="18698" spans="2:7">
      <c r="B18698" s="22" t="s">
        <v>322</v>
      </c>
      <c r="C18698" s="22" t="s">
        <v>7</v>
      </c>
      <c r="D18698" s="22" t="s">
        <v>5</v>
      </c>
      <c r="E18698" s="22" t="s">
        <v>34</v>
      </c>
      <c r="F18698" s="22" t="s">
        <v>46</v>
      </c>
      <c r="G18698" s="1">
        <v>199393.12</v>
      </c>
    </row>
    <row r="18699" spans="2:7">
      <c r="B18699" s="22" t="s">
        <v>322</v>
      </c>
      <c r="C18699" s="22" t="s">
        <v>7</v>
      </c>
      <c r="D18699" s="22" t="s">
        <v>5</v>
      </c>
      <c r="E18699" s="22" t="s">
        <v>34</v>
      </c>
      <c r="F18699" s="22" t="s">
        <v>47</v>
      </c>
      <c r="G18699" s="1">
        <v>164268.06</v>
      </c>
    </row>
    <row r="18700" spans="2:7">
      <c r="B18700" s="22" t="s">
        <v>322</v>
      </c>
      <c r="C18700" s="22" t="s">
        <v>7</v>
      </c>
      <c r="D18700" s="22" t="s">
        <v>5</v>
      </c>
      <c r="E18700" s="22" t="s">
        <v>34</v>
      </c>
      <c r="F18700" s="22" t="s">
        <v>48</v>
      </c>
      <c r="G18700" s="1">
        <v>4058.81</v>
      </c>
    </row>
    <row r="18701" spans="2:7">
      <c r="B18701" s="22" t="s">
        <v>322</v>
      </c>
      <c r="C18701" s="22" t="s">
        <v>7</v>
      </c>
      <c r="D18701" s="22" t="s">
        <v>5</v>
      </c>
      <c r="E18701" s="22" t="s">
        <v>34</v>
      </c>
      <c r="F18701" s="22" t="s">
        <v>74</v>
      </c>
      <c r="G18701" s="1">
        <v>765.1</v>
      </c>
    </row>
    <row r="18702" spans="2:7">
      <c r="B18702" s="22" t="s">
        <v>322</v>
      </c>
      <c r="C18702" s="22" t="s">
        <v>7</v>
      </c>
      <c r="D18702" s="22" t="s">
        <v>5</v>
      </c>
      <c r="E18702" s="22" t="s">
        <v>34</v>
      </c>
      <c r="F18702" s="22" t="s">
        <v>75</v>
      </c>
      <c r="G18702" s="1">
        <v>131995.89000000001</v>
      </c>
    </row>
    <row r="18703" spans="2:7">
      <c r="B18703" s="22" t="s">
        <v>322</v>
      </c>
      <c r="C18703" s="22" t="s">
        <v>7</v>
      </c>
      <c r="D18703" s="22" t="s">
        <v>5</v>
      </c>
      <c r="E18703" s="22" t="s">
        <v>34</v>
      </c>
      <c r="F18703" s="22" t="s">
        <v>66</v>
      </c>
      <c r="G18703" s="1">
        <v>404237.19</v>
      </c>
    </row>
    <row r="18704" spans="2:7">
      <c r="B18704" s="22" t="s">
        <v>322</v>
      </c>
      <c r="C18704" s="22" t="s">
        <v>7</v>
      </c>
      <c r="D18704" s="22" t="s">
        <v>5</v>
      </c>
      <c r="E18704" s="22" t="s">
        <v>34</v>
      </c>
      <c r="F18704" s="22" t="s">
        <v>49</v>
      </c>
      <c r="G18704" s="1">
        <v>797869</v>
      </c>
    </row>
    <row r="18705" spans="2:7">
      <c r="B18705" s="22" t="s">
        <v>322</v>
      </c>
      <c r="C18705" s="22" t="s">
        <v>7</v>
      </c>
      <c r="D18705" s="22" t="s">
        <v>5</v>
      </c>
      <c r="E18705" s="22" t="s">
        <v>34</v>
      </c>
      <c r="F18705" s="22" t="s">
        <v>50</v>
      </c>
      <c r="G18705" s="1">
        <v>233935.75</v>
      </c>
    </row>
    <row r="18706" spans="2:7">
      <c r="B18706" s="22" t="s">
        <v>322</v>
      </c>
      <c r="C18706" s="22" t="s">
        <v>7</v>
      </c>
      <c r="D18706" s="22" t="s">
        <v>5</v>
      </c>
      <c r="E18706" s="22" t="s">
        <v>34</v>
      </c>
      <c r="F18706" s="22" t="s">
        <v>52</v>
      </c>
      <c r="G18706" s="1">
        <v>164767.1</v>
      </c>
    </row>
    <row r="18707" spans="2:7">
      <c r="B18707" s="22" t="s">
        <v>322</v>
      </c>
      <c r="C18707" s="22" t="s">
        <v>7</v>
      </c>
      <c r="D18707" s="22" t="s">
        <v>5</v>
      </c>
      <c r="E18707" s="22" t="s">
        <v>34</v>
      </c>
      <c r="F18707" s="22" t="s">
        <v>68</v>
      </c>
      <c r="G18707" s="1">
        <v>1428601.6</v>
      </c>
    </row>
    <row r="18708" spans="2:7">
      <c r="B18708" s="22" t="s">
        <v>322</v>
      </c>
      <c r="C18708" s="22" t="s">
        <v>7</v>
      </c>
      <c r="D18708" s="22" t="s">
        <v>5</v>
      </c>
      <c r="E18708" s="22" t="s">
        <v>34</v>
      </c>
      <c r="F18708" s="22" t="s">
        <v>55</v>
      </c>
      <c r="G18708" s="1">
        <v>7653.02</v>
      </c>
    </row>
    <row r="18709" spans="2:7">
      <c r="B18709" s="22" t="s">
        <v>322</v>
      </c>
      <c r="C18709" s="22" t="s">
        <v>7</v>
      </c>
      <c r="D18709" s="22" t="s">
        <v>5</v>
      </c>
      <c r="E18709" s="22" t="s">
        <v>34</v>
      </c>
      <c r="F18709" s="22" t="s">
        <v>76</v>
      </c>
      <c r="G18709" s="1">
        <v>151276.18</v>
      </c>
    </row>
    <row r="18710" spans="2:7">
      <c r="B18710" s="22" t="s">
        <v>322</v>
      </c>
      <c r="C18710" s="22" t="s">
        <v>7</v>
      </c>
      <c r="D18710" s="22" t="s">
        <v>5</v>
      </c>
      <c r="E18710" s="22" t="s">
        <v>34</v>
      </c>
      <c r="F18710" s="22" t="s">
        <v>57</v>
      </c>
      <c r="G18710" s="1">
        <v>711651.65</v>
      </c>
    </row>
    <row r="18711" spans="2:7">
      <c r="B18711" s="22" t="s">
        <v>322</v>
      </c>
      <c r="C18711" s="22" t="s">
        <v>7</v>
      </c>
      <c r="D18711" s="22" t="s">
        <v>5</v>
      </c>
      <c r="E18711" s="22" t="s">
        <v>34</v>
      </c>
      <c r="F18711" s="22" t="s">
        <v>58</v>
      </c>
      <c r="G18711" s="1">
        <v>64308.62</v>
      </c>
    </row>
    <row r="18712" spans="2:7">
      <c r="B18712" s="22" t="s">
        <v>322</v>
      </c>
      <c r="C18712" s="22" t="s">
        <v>7</v>
      </c>
      <c r="D18712" s="22" t="s">
        <v>5</v>
      </c>
      <c r="E18712" s="22" t="s">
        <v>59</v>
      </c>
      <c r="F18712" s="22" t="s">
        <v>55</v>
      </c>
      <c r="G18712" s="1">
        <v>20850.3</v>
      </c>
    </row>
    <row r="18713" spans="2:7">
      <c r="B18713" s="22" t="s">
        <v>322</v>
      </c>
      <c r="C18713" s="22" t="s">
        <v>7</v>
      </c>
      <c r="D18713" s="22" t="s">
        <v>5</v>
      </c>
      <c r="E18713" s="22" t="s">
        <v>60</v>
      </c>
      <c r="F18713" s="22" t="s">
        <v>62</v>
      </c>
      <c r="G18713" s="1">
        <v>54125.71</v>
      </c>
    </row>
    <row r="18714" spans="2:7">
      <c r="B18714" s="22" t="s">
        <v>322</v>
      </c>
      <c r="C18714" s="22" t="s">
        <v>7</v>
      </c>
      <c r="D18714" s="22" t="s">
        <v>7</v>
      </c>
      <c r="E18714" s="22" t="s">
        <v>5</v>
      </c>
      <c r="F18714" s="22" t="s">
        <v>6</v>
      </c>
      <c r="G18714" s="1">
        <v>75765.7</v>
      </c>
    </row>
    <row r="18715" spans="2:7">
      <c r="B18715" s="22" t="s">
        <v>322</v>
      </c>
      <c r="C18715" s="22" t="s">
        <v>7</v>
      </c>
      <c r="D18715" s="22" t="s">
        <v>7</v>
      </c>
      <c r="E18715" s="22" t="s">
        <v>8</v>
      </c>
      <c r="F18715" s="22" t="s">
        <v>9</v>
      </c>
      <c r="G18715" s="1">
        <v>1225233.94</v>
      </c>
    </row>
    <row r="18716" spans="2:7">
      <c r="B18716" s="22" t="s">
        <v>322</v>
      </c>
      <c r="C18716" s="22" t="s">
        <v>7</v>
      </c>
      <c r="D18716" s="22" t="s">
        <v>7</v>
      </c>
      <c r="E18716" s="22" t="s">
        <v>8</v>
      </c>
      <c r="F18716" s="22" t="s">
        <v>10</v>
      </c>
      <c r="G18716" s="1">
        <v>6622.14</v>
      </c>
    </row>
    <row r="18717" spans="2:7">
      <c r="B18717" s="22" t="s">
        <v>322</v>
      </c>
      <c r="C18717" s="22" t="s">
        <v>7</v>
      </c>
      <c r="D18717" s="22" t="s">
        <v>7</v>
      </c>
      <c r="E18717" s="22" t="s">
        <v>8</v>
      </c>
      <c r="F18717" s="22" t="s">
        <v>11</v>
      </c>
      <c r="G18717" s="1">
        <v>682320.8</v>
      </c>
    </row>
    <row r="18718" spans="2:7">
      <c r="B18718" s="22" t="s">
        <v>322</v>
      </c>
      <c r="C18718" s="22" t="s">
        <v>7</v>
      </c>
      <c r="D18718" s="22" t="s">
        <v>7</v>
      </c>
      <c r="E18718" s="22" t="s">
        <v>8</v>
      </c>
      <c r="F18718" s="22" t="s">
        <v>12</v>
      </c>
      <c r="G18718" s="1">
        <v>1228784.22</v>
      </c>
    </row>
    <row r="18719" spans="2:7">
      <c r="B18719" s="22" t="s">
        <v>322</v>
      </c>
      <c r="C18719" s="22" t="s">
        <v>7</v>
      </c>
      <c r="D18719" s="22" t="s">
        <v>7</v>
      </c>
      <c r="E18719" s="22" t="s">
        <v>8</v>
      </c>
      <c r="F18719" s="22" t="s">
        <v>13</v>
      </c>
      <c r="G18719" s="1">
        <v>446894.96</v>
      </c>
    </row>
    <row r="18720" spans="2:7">
      <c r="B18720" s="22" t="s">
        <v>322</v>
      </c>
      <c r="C18720" s="22" t="s">
        <v>7</v>
      </c>
      <c r="D18720" s="22" t="s">
        <v>7</v>
      </c>
      <c r="E18720" s="22" t="s">
        <v>14</v>
      </c>
      <c r="F18720" s="22" t="s">
        <v>9</v>
      </c>
      <c r="G18720" s="1">
        <v>833699.27</v>
      </c>
    </row>
    <row r="18721" spans="2:7">
      <c r="B18721" s="22" t="s">
        <v>322</v>
      </c>
      <c r="C18721" s="22" t="s">
        <v>7</v>
      </c>
      <c r="D18721" s="22" t="s">
        <v>7</v>
      </c>
      <c r="E18721" s="22" t="s">
        <v>14</v>
      </c>
      <c r="F18721" s="22" t="s">
        <v>10</v>
      </c>
      <c r="G18721" s="1">
        <v>11775.04</v>
      </c>
    </row>
    <row r="18722" spans="2:7">
      <c r="B18722" s="22" t="s">
        <v>322</v>
      </c>
      <c r="C18722" s="22" t="s">
        <v>7</v>
      </c>
      <c r="D18722" s="22" t="s">
        <v>7</v>
      </c>
      <c r="E18722" s="22" t="s">
        <v>14</v>
      </c>
      <c r="F18722" s="22" t="s">
        <v>11</v>
      </c>
      <c r="G18722" s="1">
        <v>381517.81</v>
      </c>
    </row>
    <row r="18723" spans="2:7">
      <c r="B18723" s="22" t="s">
        <v>322</v>
      </c>
      <c r="C18723" s="22" t="s">
        <v>7</v>
      </c>
      <c r="D18723" s="22" t="s">
        <v>7</v>
      </c>
      <c r="E18723" s="22" t="s">
        <v>14</v>
      </c>
      <c r="F18723" s="22" t="s">
        <v>12</v>
      </c>
      <c r="G18723" s="1">
        <v>992118.7</v>
      </c>
    </row>
    <row r="18724" spans="2:7">
      <c r="B18724" s="22" t="s">
        <v>322</v>
      </c>
      <c r="C18724" s="22" t="s">
        <v>7</v>
      </c>
      <c r="D18724" s="22" t="s">
        <v>7</v>
      </c>
      <c r="E18724" s="22" t="s">
        <v>14</v>
      </c>
      <c r="F18724" s="22" t="s">
        <v>13</v>
      </c>
      <c r="G18724" s="1">
        <v>206360.68</v>
      </c>
    </row>
    <row r="18725" spans="2:7">
      <c r="B18725" s="22" t="s">
        <v>322</v>
      </c>
      <c r="C18725" s="22" t="s">
        <v>7</v>
      </c>
      <c r="D18725" s="22" t="s">
        <v>7</v>
      </c>
      <c r="E18725" s="22" t="s">
        <v>15</v>
      </c>
      <c r="F18725" s="22" t="s">
        <v>16</v>
      </c>
      <c r="G18725" s="1">
        <v>-11.15</v>
      </c>
    </row>
    <row r="18726" spans="2:7">
      <c r="B18726" s="22" t="s">
        <v>322</v>
      </c>
      <c r="C18726" s="22" t="s">
        <v>7</v>
      </c>
      <c r="D18726" s="22" t="s">
        <v>7</v>
      </c>
      <c r="E18726" s="22" t="s">
        <v>15</v>
      </c>
      <c r="F18726" s="22" t="s">
        <v>71</v>
      </c>
      <c r="G18726" s="1">
        <v>13.14</v>
      </c>
    </row>
    <row r="18727" spans="2:7">
      <c r="B18727" s="22" t="s">
        <v>322</v>
      </c>
      <c r="C18727" s="22" t="s">
        <v>7</v>
      </c>
      <c r="D18727" s="22" t="s">
        <v>7</v>
      </c>
      <c r="E18727" s="22" t="s">
        <v>15</v>
      </c>
      <c r="F18727" s="22" t="s">
        <v>17</v>
      </c>
      <c r="G18727" s="1">
        <v>254591.37</v>
      </c>
    </row>
    <row r="18728" spans="2:7">
      <c r="B18728" s="22" t="s">
        <v>322</v>
      </c>
      <c r="C18728" s="22" t="s">
        <v>7</v>
      </c>
      <c r="D18728" s="22" t="s">
        <v>7</v>
      </c>
      <c r="E18728" s="22" t="s">
        <v>15</v>
      </c>
      <c r="F18728" s="22" t="s">
        <v>18</v>
      </c>
      <c r="G18728" s="1">
        <v>178594.14</v>
      </c>
    </row>
    <row r="18729" spans="2:7">
      <c r="B18729" s="22" t="s">
        <v>322</v>
      </c>
      <c r="C18729" s="22" t="s">
        <v>7</v>
      </c>
      <c r="D18729" s="22" t="s">
        <v>7</v>
      </c>
      <c r="E18729" s="22" t="s">
        <v>15</v>
      </c>
      <c r="F18729" s="22" t="s">
        <v>19</v>
      </c>
      <c r="G18729" s="1">
        <v>481448.84</v>
      </c>
    </row>
    <row r="18730" spans="2:7">
      <c r="B18730" s="22" t="s">
        <v>322</v>
      </c>
      <c r="C18730" s="22" t="s">
        <v>7</v>
      </c>
      <c r="D18730" s="22" t="s">
        <v>7</v>
      </c>
      <c r="E18730" s="22" t="s">
        <v>15</v>
      </c>
      <c r="F18730" s="22" t="s">
        <v>20</v>
      </c>
      <c r="G18730" s="1">
        <v>264311.43</v>
      </c>
    </row>
    <row r="18731" spans="2:7">
      <c r="B18731" s="22" t="s">
        <v>322</v>
      </c>
      <c r="C18731" s="22" t="s">
        <v>7</v>
      </c>
      <c r="D18731" s="22" t="s">
        <v>7</v>
      </c>
      <c r="E18731" s="22" t="s">
        <v>15</v>
      </c>
      <c r="F18731" s="22" t="s">
        <v>23</v>
      </c>
      <c r="G18731" s="1">
        <v>13729</v>
      </c>
    </row>
    <row r="18732" spans="2:7">
      <c r="B18732" s="22" t="s">
        <v>322</v>
      </c>
      <c r="C18732" s="22" t="s">
        <v>7</v>
      </c>
      <c r="D18732" s="22" t="s">
        <v>7</v>
      </c>
      <c r="E18732" s="22" t="s">
        <v>15</v>
      </c>
      <c r="F18732" s="22" t="s">
        <v>24</v>
      </c>
      <c r="G18732" s="1">
        <v>42818.12</v>
      </c>
    </row>
    <row r="18733" spans="2:7">
      <c r="B18733" s="22" t="s">
        <v>322</v>
      </c>
      <c r="C18733" s="22" t="s">
        <v>7</v>
      </c>
      <c r="D18733" s="22" t="s">
        <v>7</v>
      </c>
      <c r="E18733" s="22" t="s">
        <v>15</v>
      </c>
      <c r="F18733" s="22" t="s">
        <v>25</v>
      </c>
      <c r="G18733" s="1">
        <v>125764.19</v>
      </c>
    </row>
    <row r="18734" spans="2:7">
      <c r="B18734" s="22" t="s">
        <v>322</v>
      </c>
      <c r="C18734" s="22" t="s">
        <v>7</v>
      </c>
      <c r="D18734" s="22" t="s">
        <v>7</v>
      </c>
      <c r="E18734" s="22" t="s">
        <v>15</v>
      </c>
      <c r="F18734" s="22" t="s">
        <v>26</v>
      </c>
      <c r="G18734" s="1">
        <v>155247.85999999999</v>
      </c>
    </row>
    <row r="18735" spans="2:7">
      <c r="B18735" s="22" t="s">
        <v>322</v>
      </c>
      <c r="C18735" s="22" t="s">
        <v>7</v>
      </c>
      <c r="D18735" s="22" t="s">
        <v>7</v>
      </c>
      <c r="E18735" s="22" t="s">
        <v>15</v>
      </c>
      <c r="F18735" s="22" t="s">
        <v>27</v>
      </c>
      <c r="G18735" s="1">
        <v>11035.13</v>
      </c>
    </row>
    <row r="18736" spans="2:7">
      <c r="B18736" s="22" t="s">
        <v>322</v>
      </c>
      <c r="C18736" s="22" t="s">
        <v>7</v>
      </c>
      <c r="D18736" s="22" t="s">
        <v>7</v>
      </c>
      <c r="E18736" s="22" t="s">
        <v>15</v>
      </c>
      <c r="F18736" s="22" t="s">
        <v>72</v>
      </c>
      <c r="G18736" s="1">
        <v>7912.89</v>
      </c>
    </row>
    <row r="18737" spans="2:7">
      <c r="B18737" s="22" t="s">
        <v>322</v>
      </c>
      <c r="C18737" s="22" t="s">
        <v>7</v>
      </c>
      <c r="D18737" s="22" t="s">
        <v>7</v>
      </c>
      <c r="E18737" s="22" t="s">
        <v>28</v>
      </c>
      <c r="F18737" s="22" t="s">
        <v>29</v>
      </c>
      <c r="G18737" s="1">
        <v>184307.13</v>
      </c>
    </row>
    <row r="18738" spans="2:7">
      <c r="B18738" s="22" t="s">
        <v>322</v>
      </c>
      <c r="C18738" s="22" t="s">
        <v>7</v>
      </c>
      <c r="D18738" s="22" t="s">
        <v>7</v>
      </c>
      <c r="E18738" s="22" t="s">
        <v>28</v>
      </c>
      <c r="F18738" s="22" t="s">
        <v>30</v>
      </c>
      <c r="G18738" s="1">
        <v>195592.55</v>
      </c>
    </row>
    <row r="18739" spans="2:7">
      <c r="B18739" s="22" t="s">
        <v>322</v>
      </c>
      <c r="C18739" s="22" t="s">
        <v>7</v>
      </c>
      <c r="D18739" s="22" t="s">
        <v>7</v>
      </c>
      <c r="E18739" s="22" t="s">
        <v>28</v>
      </c>
      <c r="F18739" s="22" t="s">
        <v>32</v>
      </c>
      <c r="G18739" s="1">
        <v>18230.86</v>
      </c>
    </row>
    <row r="18740" spans="2:7">
      <c r="B18740" s="22" t="s">
        <v>322</v>
      </c>
      <c r="C18740" s="22" t="s">
        <v>7</v>
      </c>
      <c r="D18740" s="22" t="s">
        <v>7</v>
      </c>
      <c r="E18740" s="22" t="s">
        <v>28</v>
      </c>
      <c r="F18740" s="22" t="s">
        <v>33</v>
      </c>
      <c r="G18740" s="1">
        <v>26443.89</v>
      </c>
    </row>
    <row r="18741" spans="2:7">
      <c r="B18741" s="22" t="s">
        <v>322</v>
      </c>
      <c r="C18741" s="22" t="s">
        <v>7</v>
      </c>
      <c r="D18741" s="22" t="s">
        <v>7</v>
      </c>
      <c r="E18741" s="22" t="s">
        <v>34</v>
      </c>
      <c r="F18741" s="22" t="s">
        <v>35</v>
      </c>
      <c r="G18741" s="1">
        <v>145601.76999999999</v>
      </c>
    </row>
    <row r="18742" spans="2:7">
      <c r="B18742" s="22" t="s">
        <v>322</v>
      </c>
      <c r="C18742" s="22" t="s">
        <v>7</v>
      </c>
      <c r="D18742" s="22" t="s">
        <v>7</v>
      </c>
      <c r="E18742" s="22" t="s">
        <v>34</v>
      </c>
      <c r="F18742" s="22" t="s">
        <v>36</v>
      </c>
      <c r="G18742" s="1">
        <v>29824.06</v>
      </c>
    </row>
    <row r="18743" spans="2:7">
      <c r="B18743" s="22" t="s">
        <v>322</v>
      </c>
      <c r="C18743" s="22" t="s">
        <v>7</v>
      </c>
      <c r="D18743" s="22" t="s">
        <v>7</v>
      </c>
      <c r="E18743" s="22" t="s">
        <v>34</v>
      </c>
      <c r="F18743" s="22" t="s">
        <v>38</v>
      </c>
      <c r="G18743" s="1">
        <v>79431.600000000006</v>
      </c>
    </row>
    <row r="18744" spans="2:7">
      <c r="B18744" s="22" t="s">
        <v>322</v>
      </c>
      <c r="C18744" s="22" t="s">
        <v>7</v>
      </c>
      <c r="D18744" s="22" t="s">
        <v>7</v>
      </c>
      <c r="E18744" s="22" t="s">
        <v>34</v>
      </c>
      <c r="F18744" s="22" t="s">
        <v>39</v>
      </c>
      <c r="G18744" s="1">
        <v>63175.49</v>
      </c>
    </row>
    <row r="18745" spans="2:7">
      <c r="B18745" s="22" t="s">
        <v>322</v>
      </c>
      <c r="C18745" s="22" t="s">
        <v>7</v>
      </c>
      <c r="D18745" s="22" t="s">
        <v>7</v>
      </c>
      <c r="E18745" s="22" t="s">
        <v>34</v>
      </c>
      <c r="F18745" s="22" t="s">
        <v>40</v>
      </c>
      <c r="G18745" s="1">
        <v>1572.5</v>
      </c>
    </row>
    <row r="18746" spans="2:7">
      <c r="B18746" s="22" t="s">
        <v>322</v>
      </c>
      <c r="C18746" s="22" t="s">
        <v>7</v>
      </c>
      <c r="D18746" s="22" t="s">
        <v>7</v>
      </c>
      <c r="E18746" s="22" t="s">
        <v>34</v>
      </c>
      <c r="F18746" s="22" t="s">
        <v>42</v>
      </c>
      <c r="G18746" s="1">
        <v>2592.6</v>
      </c>
    </row>
    <row r="18747" spans="2:7">
      <c r="B18747" s="22" t="s">
        <v>322</v>
      </c>
      <c r="C18747" s="22" t="s">
        <v>7</v>
      </c>
      <c r="D18747" s="22" t="s">
        <v>7</v>
      </c>
      <c r="E18747" s="22" t="s">
        <v>34</v>
      </c>
      <c r="F18747" s="22" t="s">
        <v>44</v>
      </c>
      <c r="G18747" s="1">
        <v>22052.6</v>
      </c>
    </row>
    <row r="18748" spans="2:7">
      <c r="B18748" s="22" t="s">
        <v>322</v>
      </c>
      <c r="C18748" s="22" t="s">
        <v>7</v>
      </c>
      <c r="D18748" s="22" t="s">
        <v>7</v>
      </c>
      <c r="E18748" s="22" t="s">
        <v>34</v>
      </c>
      <c r="F18748" s="22" t="s">
        <v>47</v>
      </c>
      <c r="G18748" s="1">
        <v>1067.78</v>
      </c>
    </row>
    <row r="18749" spans="2:7">
      <c r="B18749" s="22" t="s">
        <v>322</v>
      </c>
      <c r="C18749" s="22" t="s">
        <v>7</v>
      </c>
      <c r="D18749" s="22" t="s">
        <v>7</v>
      </c>
      <c r="E18749" s="22" t="s">
        <v>34</v>
      </c>
      <c r="F18749" s="22" t="s">
        <v>48</v>
      </c>
      <c r="G18749" s="1">
        <v>943.88</v>
      </c>
    </row>
    <row r="18750" spans="2:7">
      <c r="B18750" s="22" t="s">
        <v>322</v>
      </c>
      <c r="C18750" s="22" t="s">
        <v>7</v>
      </c>
      <c r="D18750" s="22" t="s">
        <v>7</v>
      </c>
      <c r="E18750" s="22" t="s">
        <v>34</v>
      </c>
      <c r="F18750" s="22" t="s">
        <v>74</v>
      </c>
      <c r="G18750" s="1">
        <v>400</v>
      </c>
    </row>
    <row r="18751" spans="2:7">
      <c r="B18751" s="22" t="s">
        <v>322</v>
      </c>
      <c r="C18751" s="22" t="s">
        <v>7</v>
      </c>
      <c r="D18751" s="22" t="s">
        <v>7</v>
      </c>
      <c r="E18751" s="22" t="s">
        <v>34</v>
      </c>
      <c r="F18751" s="22" t="s">
        <v>75</v>
      </c>
      <c r="G18751" s="1">
        <v>56288.19</v>
      </c>
    </row>
    <row r="18752" spans="2:7">
      <c r="B18752" s="22" t="s">
        <v>322</v>
      </c>
      <c r="C18752" s="22" t="s">
        <v>7</v>
      </c>
      <c r="D18752" s="22" t="s">
        <v>7</v>
      </c>
      <c r="E18752" s="22" t="s">
        <v>34</v>
      </c>
      <c r="F18752" s="22" t="s">
        <v>50</v>
      </c>
      <c r="G18752" s="1">
        <v>3300.96</v>
      </c>
    </row>
    <row r="18753" spans="2:7">
      <c r="B18753" s="22" t="s">
        <v>322</v>
      </c>
      <c r="C18753" s="22" t="s">
        <v>7</v>
      </c>
      <c r="D18753" s="22" t="s">
        <v>7</v>
      </c>
      <c r="E18753" s="22" t="s">
        <v>34</v>
      </c>
      <c r="F18753" s="22" t="s">
        <v>52</v>
      </c>
      <c r="G18753" s="1">
        <v>2193.5300000000002</v>
      </c>
    </row>
    <row r="18754" spans="2:7">
      <c r="B18754" s="22" t="s">
        <v>322</v>
      </c>
      <c r="C18754" s="22" t="s">
        <v>7</v>
      </c>
      <c r="D18754" s="22" t="s">
        <v>7</v>
      </c>
      <c r="E18754" s="22" t="s">
        <v>34</v>
      </c>
      <c r="F18754" s="22" t="s">
        <v>55</v>
      </c>
      <c r="G18754" s="1">
        <v>11832.75</v>
      </c>
    </row>
    <row r="18755" spans="2:7">
      <c r="B18755" s="22" t="s">
        <v>322</v>
      </c>
      <c r="C18755" s="22" t="s">
        <v>7</v>
      </c>
      <c r="D18755" s="22" t="s">
        <v>7</v>
      </c>
      <c r="E18755" s="22" t="s">
        <v>34</v>
      </c>
      <c r="F18755" s="22" t="s">
        <v>76</v>
      </c>
      <c r="G18755" s="1">
        <v>127.98</v>
      </c>
    </row>
    <row r="18756" spans="2:7">
      <c r="B18756" s="22" t="s">
        <v>322</v>
      </c>
      <c r="C18756" s="22" t="s">
        <v>7</v>
      </c>
      <c r="D18756" s="22" t="s">
        <v>7</v>
      </c>
      <c r="E18756" s="22" t="s">
        <v>34</v>
      </c>
      <c r="F18756" s="22" t="s">
        <v>57</v>
      </c>
      <c r="G18756" s="1">
        <v>411.95</v>
      </c>
    </row>
    <row r="18757" spans="2:7">
      <c r="B18757" s="22" t="s">
        <v>322</v>
      </c>
      <c r="C18757" s="22" t="s">
        <v>7</v>
      </c>
      <c r="D18757" s="22" t="s">
        <v>7</v>
      </c>
      <c r="E18757" s="22" t="s">
        <v>34</v>
      </c>
      <c r="F18757" s="22" t="s">
        <v>58</v>
      </c>
      <c r="G18757" s="1">
        <v>42645.32</v>
      </c>
    </row>
    <row r="18758" spans="2:7">
      <c r="B18758" s="22" t="s">
        <v>322</v>
      </c>
      <c r="C18758" s="22" t="s">
        <v>7</v>
      </c>
      <c r="D18758" s="22" t="s">
        <v>7</v>
      </c>
      <c r="E18758" s="22" t="s">
        <v>59</v>
      </c>
      <c r="F18758" s="22" t="s">
        <v>55</v>
      </c>
      <c r="G18758" s="1">
        <v>38478.589999999997</v>
      </c>
    </row>
    <row r="18759" spans="2:7">
      <c r="B18759" s="22" t="s">
        <v>323</v>
      </c>
      <c r="C18759" s="22" t="s">
        <v>7</v>
      </c>
      <c r="D18759" s="22" t="s">
        <v>5</v>
      </c>
      <c r="E18759" s="22" t="s">
        <v>5</v>
      </c>
      <c r="F18759" s="22" t="s">
        <v>6</v>
      </c>
      <c r="G18759" s="1">
        <v>39030.300000000003</v>
      </c>
    </row>
    <row r="18760" spans="2:7">
      <c r="B18760" s="22" t="s">
        <v>323</v>
      </c>
      <c r="C18760" s="22" t="s">
        <v>7</v>
      </c>
      <c r="D18760" s="22" t="s">
        <v>5</v>
      </c>
      <c r="E18760" s="22" t="s">
        <v>7</v>
      </c>
      <c r="F18760" s="22" t="s">
        <v>6</v>
      </c>
      <c r="G18760" s="1">
        <v>-174485.17</v>
      </c>
    </row>
    <row r="18761" spans="2:7">
      <c r="B18761" s="22" t="s">
        <v>323</v>
      </c>
      <c r="C18761" s="22" t="s">
        <v>7</v>
      </c>
      <c r="D18761" s="22" t="s">
        <v>5</v>
      </c>
      <c r="E18761" s="22" t="s">
        <v>8</v>
      </c>
      <c r="F18761" s="22" t="s">
        <v>9</v>
      </c>
      <c r="G18761" s="1">
        <v>54160818.100000001</v>
      </c>
    </row>
    <row r="18762" spans="2:7">
      <c r="B18762" s="22" t="s">
        <v>323</v>
      </c>
      <c r="C18762" s="22" t="s">
        <v>7</v>
      </c>
      <c r="D18762" s="22" t="s">
        <v>5</v>
      </c>
      <c r="E18762" s="22" t="s">
        <v>8</v>
      </c>
      <c r="F18762" s="22" t="s">
        <v>10</v>
      </c>
      <c r="G18762" s="1">
        <v>605655.65</v>
      </c>
    </row>
    <row r="18763" spans="2:7">
      <c r="B18763" s="22" t="s">
        <v>323</v>
      </c>
      <c r="C18763" s="22" t="s">
        <v>7</v>
      </c>
      <c r="D18763" s="22" t="s">
        <v>5</v>
      </c>
      <c r="E18763" s="22" t="s">
        <v>8</v>
      </c>
      <c r="F18763" s="22" t="s">
        <v>11</v>
      </c>
      <c r="G18763" s="1">
        <v>254537.9</v>
      </c>
    </row>
    <row r="18764" spans="2:7">
      <c r="B18764" s="22" t="s">
        <v>323</v>
      </c>
      <c r="C18764" s="22" t="s">
        <v>7</v>
      </c>
      <c r="D18764" s="22" t="s">
        <v>5</v>
      </c>
      <c r="E18764" s="22" t="s">
        <v>8</v>
      </c>
      <c r="F18764" s="22" t="s">
        <v>12</v>
      </c>
      <c r="G18764" s="1">
        <v>2658415.83</v>
      </c>
    </row>
    <row r="18765" spans="2:7">
      <c r="B18765" s="22" t="s">
        <v>323</v>
      </c>
      <c r="C18765" s="22" t="s">
        <v>7</v>
      </c>
      <c r="D18765" s="22" t="s">
        <v>5</v>
      </c>
      <c r="E18765" s="22" t="s">
        <v>8</v>
      </c>
      <c r="F18765" s="22" t="s">
        <v>13</v>
      </c>
      <c r="G18765" s="1">
        <v>881527.41</v>
      </c>
    </row>
    <row r="18766" spans="2:7">
      <c r="B18766" s="22" t="s">
        <v>323</v>
      </c>
      <c r="C18766" s="22" t="s">
        <v>7</v>
      </c>
      <c r="D18766" s="22" t="s">
        <v>5</v>
      </c>
      <c r="E18766" s="22" t="s">
        <v>14</v>
      </c>
      <c r="F18766" s="22" t="s">
        <v>9</v>
      </c>
      <c r="G18766" s="1">
        <v>17666146.640000001</v>
      </c>
    </row>
    <row r="18767" spans="2:7">
      <c r="B18767" s="22" t="s">
        <v>323</v>
      </c>
      <c r="C18767" s="22" t="s">
        <v>7</v>
      </c>
      <c r="D18767" s="22" t="s">
        <v>5</v>
      </c>
      <c r="E18767" s="22" t="s">
        <v>14</v>
      </c>
      <c r="F18767" s="22" t="s">
        <v>10</v>
      </c>
      <c r="G18767" s="1">
        <v>536732.52</v>
      </c>
    </row>
    <row r="18768" spans="2:7">
      <c r="B18768" s="22" t="s">
        <v>323</v>
      </c>
      <c r="C18768" s="22" t="s">
        <v>7</v>
      </c>
      <c r="D18768" s="22" t="s">
        <v>5</v>
      </c>
      <c r="E18768" s="22" t="s">
        <v>14</v>
      </c>
      <c r="F18768" s="22" t="s">
        <v>11</v>
      </c>
      <c r="G18768" s="1">
        <v>495504.69</v>
      </c>
    </row>
    <row r="18769" spans="2:7">
      <c r="B18769" s="22" t="s">
        <v>323</v>
      </c>
      <c r="C18769" s="22" t="s">
        <v>7</v>
      </c>
      <c r="D18769" s="22" t="s">
        <v>5</v>
      </c>
      <c r="E18769" s="22" t="s">
        <v>14</v>
      </c>
      <c r="F18769" s="22" t="s">
        <v>12</v>
      </c>
      <c r="G18769" s="1">
        <v>97222.68</v>
      </c>
    </row>
    <row r="18770" spans="2:7">
      <c r="B18770" s="22" t="s">
        <v>323</v>
      </c>
      <c r="C18770" s="22" t="s">
        <v>7</v>
      </c>
      <c r="D18770" s="22" t="s">
        <v>5</v>
      </c>
      <c r="E18770" s="22" t="s">
        <v>14</v>
      </c>
      <c r="F18770" s="22" t="s">
        <v>13</v>
      </c>
      <c r="G18770" s="1">
        <v>70842.899999999994</v>
      </c>
    </row>
    <row r="18771" spans="2:7">
      <c r="B18771" s="22" t="s">
        <v>323</v>
      </c>
      <c r="C18771" s="22" t="s">
        <v>7</v>
      </c>
      <c r="D18771" s="22" t="s">
        <v>5</v>
      </c>
      <c r="E18771" s="22" t="s">
        <v>15</v>
      </c>
      <c r="F18771" s="22" t="s">
        <v>16</v>
      </c>
      <c r="G18771" s="1">
        <v>0.02</v>
      </c>
    </row>
    <row r="18772" spans="2:7">
      <c r="B18772" s="22" t="s">
        <v>323</v>
      </c>
      <c r="C18772" s="22" t="s">
        <v>7</v>
      </c>
      <c r="D18772" s="22" t="s">
        <v>5</v>
      </c>
      <c r="E18772" s="22" t="s">
        <v>15</v>
      </c>
      <c r="F18772" s="22" t="s">
        <v>71</v>
      </c>
      <c r="G18772" s="1">
        <v>-80.709999999999994</v>
      </c>
    </row>
    <row r="18773" spans="2:7">
      <c r="B18773" s="22" t="s">
        <v>323</v>
      </c>
      <c r="C18773" s="22" t="s">
        <v>7</v>
      </c>
      <c r="D18773" s="22" t="s">
        <v>5</v>
      </c>
      <c r="E18773" s="22" t="s">
        <v>15</v>
      </c>
      <c r="F18773" s="22" t="s">
        <v>17</v>
      </c>
      <c r="G18773" s="1">
        <v>4332029.62</v>
      </c>
    </row>
    <row r="18774" spans="2:7">
      <c r="B18774" s="22" t="s">
        <v>323</v>
      </c>
      <c r="C18774" s="22" t="s">
        <v>7</v>
      </c>
      <c r="D18774" s="22" t="s">
        <v>5</v>
      </c>
      <c r="E18774" s="22" t="s">
        <v>15</v>
      </c>
      <c r="F18774" s="22" t="s">
        <v>18</v>
      </c>
      <c r="G18774" s="1">
        <v>1399407.62</v>
      </c>
    </row>
    <row r="18775" spans="2:7">
      <c r="B18775" s="22" t="s">
        <v>323</v>
      </c>
      <c r="C18775" s="22" t="s">
        <v>7</v>
      </c>
      <c r="D18775" s="22" t="s">
        <v>5</v>
      </c>
      <c r="E18775" s="22" t="s">
        <v>15</v>
      </c>
      <c r="F18775" s="22" t="s">
        <v>19</v>
      </c>
      <c r="G18775" s="1">
        <v>8808322.4399999995</v>
      </c>
    </row>
    <row r="18776" spans="2:7">
      <c r="B18776" s="22" t="s">
        <v>323</v>
      </c>
      <c r="C18776" s="22" t="s">
        <v>7</v>
      </c>
      <c r="D18776" s="22" t="s">
        <v>5</v>
      </c>
      <c r="E18776" s="22" t="s">
        <v>15</v>
      </c>
      <c r="F18776" s="22" t="s">
        <v>20</v>
      </c>
      <c r="G18776" s="1">
        <v>2321939.86</v>
      </c>
    </row>
    <row r="18777" spans="2:7">
      <c r="B18777" s="22" t="s">
        <v>323</v>
      </c>
      <c r="C18777" s="22" t="s">
        <v>7</v>
      </c>
      <c r="D18777" s="22" t="s">
        <v>5</v>
      </c>
      <c r="E18777" s="22" t="s">
        <v>15</v>
      </c>
      <c r="F18777" s="22" t="s">
        <v>21</v>
      </c>
      <c r="G18777" s="1">
        <v>112154.75</v>
      </c>
    </row>
    <row r="18778" spans="2:7">
      <c r="B18778" s="22" t="s">
        <v>323</v>
      </c>
      <c r="C18778" s="22" t="s">
        <v>7</v>
      </c>
      <c r="D18778" s="22" t="s">
        <v>5</v>
      </c>
      <c r="E18778" s="22" t="s">
        <v>15</v>
      </c>
      <c r="F18778" s="22" t="s">
        <v>22</v>
      </c>
      <c r="G18778" s="1">
        <v>38855.919999999998</v>
      </c>
    </row>
    <row r="18779" spans="2:7">
      <c r="B18779" s="22" t="s">
        <v>323</v>
      </c>
      <c r="C18779" s="22" t="s">
        <v>7</v>
      </c>
      <c r="D18779" s="22" t="s">
        <v>5</v>
      </c>
      <c r="E18779" s="22" t="s">
        <v>15</v>
      </c>
      <c r="F18779" s="22" t="s">
        <v>23</v>
      </c>
      <c r="G18779" s="1">
        <v>333116.7</v>
      </c>
    </row>
    <row r="18780" spans="2:7">
      <c r="B18780" s="22" t="s">
        <v>323</v>
      </c>
      <c r="C18780" s="22" t="s">
        <v>7</v>
      </c>
      <c r="D18780" s="22" t="s">
        <v>5</v>
      </c>
      <c r="E18780" s="22" t="s">
        <v>15</v>
      </c>
      <c r="F18780" s="22" t="s">
        <v>24</v>
      </c>
      <c r="G18780" s="1">
        <v>608077.1</v>
      </c>
    </row>
    <row r="18781" spans="2:7">
      <c r="B18781" s="22" t="s">
        <v>323</v>
      </c>
      <c r="C18781" s="22" t="s">
        <v>7</v>
      </c>
      <c r="D18781" s="22" t="s">
        <v>5</v>
      </c>
      <c r="E18781" s="22" t="s">
        <v>15</v>
      </c>
      <c r="F18781" s="22" t="s">
        <v>25</v>
      </c>
      <c r="G18781" s="1">
        <v>7332435.9400000004</v>
      </c>
    </row>
    <row r="18782" spans="2:7">
      <c r="B18782" s="22" t="s">
        <v>323</v>
      </c>
      <c r="C18782" s="22" t="s">
        <v>7</v>
      </c>
      <c r="D18782" s="22" t="s">
        <v>5</v>
      </c>
      <c r="E18782" s="22" t="s">
        <v>15</v>
      </c>
      <c r="F18782" s="22" t="s">
        <v>26</v>
      </c>
      <c r="G18782" s="1">
        <v>4962920.0999999996</v>
      </c>
    </row>
    <row r="18783" spans="2:7">
      <c r="B18783" s="22" t="s">
        <v>323</v>
      </c>
      <c r="C18783" s="22" t="s">
        <v>7</v>
      </c>
      <c r="D18783" s="22" t="s">
        <v>5</v>
      </c>
      <c r="E18783" s="22" t="s">
        <v>15</v>
      </c>
      <c r="F18783" s="22" t="s">
        <v>27</v>
      </c>
      <c r="G18783" s="1">
        <v>8267</v>
      </c>
    </row>
    <row r="18784" spans="2:7">
      <c r="B18784" s="22" t="s">
        <v>323</v>
      </c>
      <c r="C18784" s="22" t="s">
        <v>7</v>
      </c>
      <c r="D18784" s="22" t="s">
        <v>5</v>
      </c>
      <c r="E18784" s="22" t="s">
        <v>15</v>
      </c>
      <c r="F18784" s="22" t="s">
        <v>72</v>
      </c>
      <c r="G18784" s="1">
        <v>2625</v>
      </c>
    </row>
    <row r="18785" spans="2:7">
      <c r="B18785" s="22" t="s">
        <v>323</v>
      </c>
      <c r="C18785" s="22" t="s">
        <v>7</v>
      </c>
      <c r="D18785" s="22" t="s">
        <v>5</v>
      </c>
      <c r="E18785" s="22" t="s">
        <v>28</v>
      </c>
      <c r="F18785" s="22" t="s">
        <v>29</v>
      </c>
      <c r="G18785" s="1">
        <v>2083958.12</v>
      </c>
    </row>
    <row r="18786" spans="2:7">
      <c r="B18786" s="22" t="s">
        <v>323</v>
      </c>
      <c r="C18786" s="22" t="s">
        <v>7</v>
      </c>
      <c r="D18786" s="22" t="s">
        <v>5</v>
      </c>
      <c r="E18786" s="22" t="s">
        <v>28</v>
      </c>
      <c r="F18786" s="22" t="s">
        <v>30</v>
      </c>
      <c r="G18786" s="1">
        <v>284859.71000000002</v>
      </c>
    </row>
    <row r="18787" spans="2:7">
      <c r="B18787" s="22" t="s">
        <v>323</v>
      </c>
      <c r="C18787" s="22" t="s">
        <v>7</v>
      </c>
      <c r="D18787" s="22" t="s">
        <v>5</v>
      </c>
      <c r="E18787" s="22" t="s">
        <v>28</v>
      </c>
      <c r="F18787" s="22" t="s">
        <v>31</v>
      </c>
      <c r="G18787" s="1">
        <v>15964.56</v>
      </c>
    </row>
    <row r="18788" spans="2:7">
      <c r="B18788" s="22" t="s">
        <v>323</v>
      </c>
      <c r="C18788" s="22" t="s">
        <v>7</v>
      </c>
      <c r="D18788" s="22" t="s">
        <v>5</v>
      </c>
      <c r="E18788" s="22" t="s">
        <v>28</v>
      </c>
      <c r="F18788" s="22" t="s">
        <v>32</v>
      </c>
      <c r="G18788" s="1">
        <v>1221469.1399999999</v>
      </c>
    </row>
    <row r="18789" spans="2:7">
      <c r="B18789" s="22" t="s">
        <v>323</v>
      </c>
      <c r="C18789" s="22" t="s">
        <v>7</v>
      </c>
      <c r="D18789" s="22" t="s">
        <v>5</v>
      </c>
      <c r="E18789" s="22" t="s">
        <v>28</v>
      </c>
      <c r="F18789" s="22" t="s">
        <v>33</v>
      </c>
      <c r="G18789" s="1">
        <v>154446.98000000001</v>
      </c>
    </row>
    <row r="18790" spans="2:7">
      <c r="B18790" s="22" t="s">
        <v>323</v>
      </c>
      <c r="C18790" s="22" t="s">
        <v>7</v>
      </c>
      <c r="D18790" s="22" t="s">
        <v>5</v>
      </c>
      <c r="E18790" s="22" t="s">
        <v>34</v>
      </c>
      <c r="F18790" s="22" t="s">
        <v>35</v>
      </c>
      <c r="G18790" s="1">
        <v>89568.13</v>
      </c>
    </row>
    <row r="18791" spans="2:7">
      <c r="B18791" s="22" t="s">
        <v>323</v>
      </c>
      <c r="C18791" s="22" t="s">
        <v>7</v>
      </c>
      <c r="D18791" s="22" t="s">
        <v>5</v>
      </c>
      <c r="E18791" s="22" t="s">
        <v>34</v>
      </c>
      <c r="F18791" s="22" t="s">
        <v>36</v>
      </c>
      <c r="G18791" s="1">
        <v>88206.35</v>
      </c>
    </row>
    <row r="18792" spans="2:7">
      <c r="B18792" s="22" t="s">
        <v>323</v>
      </c>
      <c r="C18792" s="22" t="s">
        <v>7</v>
      </c>
      <c r="D18792" s="22" t="s">
        <v>5</v>
      </c>
      <c r="E18792" s="22" t="s">
        <v>34</v>
      </c>
      <c r="F18792" s="22" t="s">
        <v>37</v>
      </c>
      <c r="G18792" s="1">
        <v>3215.2</v>
      </c>
    </row>
    <row r="18793" spans="2:7">
      <c r="B18793" s="22" t="s">
        <v>323</v>
      </c>
      <c r="C18793" s="22" t="s">
        <v>7</v>
      </c>
      <c r="D18793" s="22" t="s">
        <v>5</v>
      </c>
      <c r="E18793" s="22" t="s">
        <v>34</v>
      </c>
      <c r="F18793" s="22" t="s">
        <v>38</v>
      </c>
      <c r="G18793" s="1">
        <v>97724.27</v>
      </c>
    </row>
    <row r="18794" spans="2:7">
      <c r="B18794" s="22" t="s">
        <v>323</v>
      </c>
      <c r="C18794" s="22" t="s">
        <v>7</v>
      </c>
      <c r="D18794" s="22" t="s">
        <v>5</v>
      </c>
      <c r="E18794" s="22" t="s">
        <v>34</v>
      </c>
      <c r="F18794" s="22" t="s">
        <v>39</v>
      </c>
      <c r="G18794" s="1">
        <v>2939358.6</v>
      </c>
    </row>
    <row r="18795" spans="2:7">
      <c r="B18795" s="22" t="s">
        <v>323</v>
      </c>
      <c r="C18795" s="22" t="s">
        <v>7</v>
      </c>
      <c r="D18795" s="22" t="s">
        <v>5</v>
      </c>
      <c r="E18795" s="22" t="s">
        <v>34</v>
      </c>
      <c r="F18795" s="22" t="s">
        <v>41</v>
      </c>
      <c r="G18795" s="1">
        <v>48770.25</v>
      </c>
    </row>
    <row r="18796" spans="2:7">
      <c r="B18796" s="22" t="s">
        <v>323</v>
      </c>
      <c r="C18796" s="22" t="s">
        <v>7</v>
      </c>
      <c r="D18796" s="22" t="s">
        <v>5</v>
      </c>
      <c r="E18796" s="22" t="s">
        <v>34</v>
      </c>
      <c r="F18796" s="22" t="s">
        <v>65</v>
      </c>
      <c r="G18796" s="1">
        <v>129207.84</v>
      </c>
    </row>
    <row r="18797" spans="2:7">
      <c r="B18797" s="22" t="s">
        <v>323</v>
      </c>
      <c r="C18797" s="22" t="s">
        <v>7</v>
      </c>
      <c r="D18797" s="22" t="s">
        <v>5</v>
      </c>
      <c r="E18797" s="22" t="s">
        <v>34</v>
      </c>
      <c r="F18797" s="22" t="s">
        <v>42</v>
      </c>
      <c r="G18797" s="1">
        <v>1124070.1599999999</v>
      </c>
    </row>
    <row r="18798" spans="2:7">
      <c r="B18798" s="22" t="s">
        <v>323</v>
      </c>
      <c r="C18798" s="22" t="s">
        <v>7</v>
      </c>
      <c r="D18798" s="22" t="s">
        <v>5</v>
      </c>
      <c r="E18798" s="22" t="s">
        <v>34</v>
      </c>
      <c r="F18798" s="22" t="s">
        <v>45</v>
      </c>
      <c r="G18798" s="1">
        <v>301757.17</v>
      </c>
    </row>
    <row r="18799" spans="2:7">
      <c r="B18799" s="22" t="s">
        <v>323</v>
      </c>
      <c r="C18799" s="22" t="s">
        <v>7</v>
      </c>
      <c r="D18799" s="22" t="s">
        <v>5</v>
      </c>
      <c r="E18799" s="22" t="s">
        <v>34</v>
      </c>
      <c r="F18799" s="22" t="s">
        <v>46</v>
      </c>
      <c r="G18799" s="1">
        <v>127098.57</v>
      </c>
    </row>
    <row r="18800" spans="2:7">
      <c r="B18800" s="22" t="s">
        <v>323</v>
      </c>
      <c r="C18800" s="22" t="s">
        <v>7</v>
      </c>
      <c r="D18800" s="22" t="s">
        <v>5</v>
      </c>
      <c r="E18800" s="22" t="s">
        <v>34</v>
      </c>
      <c r="F18800" s="22" t="s">
        <v>47</v>
      </c>
      <c r="G18800" s="1">
        <v>31595.05</v>
      </c>
    </row>
    <row r="18801" spans="2:7">
      <c r="B18801" s="22" t="s">
        <v>323</v>
      </c>
      <c r="C18801" s="22" t="s">
        <v>7</v>
      </c>
      <c r="D18801" s="22" t="s">
        <v>5</v>
      </c>
      <c r="E18801" s="22" t="s">
        <v>34</v>
      </c>
      <c r="F18801" s="22" t="s">
        <v>48</v>
      </c>
      <c r="G18801" s="1">
        <v>211570.72</v>
      </c>
    </row>
    <row r="18802" spans="2:7">
      <c r="B18802" s="22" t="s">
        <v>323</v>
      </c>
      <c r="C18802" s="22" t="s">
        <v>7</v>
      </c>
      <c r="D18802" s="22" t="s">
        <v>5</v>
      </c>
      <c r="E18802" s="22" t="s">
        <v>34</v>
      </c>
      <c r="F18802" s="22" t="s">
        <v>74</v>
      </c>
      <c r="G18802" s="1">
        <v>310</v>
      </c>
    </row>
    <row r="18803" spans="2:7">
      <c r="B18803" s="22" t="s">
        <v>323</v>
      </c>
      <c r="C18803" s="22" t="s">
        <v>7</v>
      </c>
      <c r="D18803" s="22" t="s">
        <v>5</v>
      </c>
      <c r="E18803" s="22" t="s">
        <v>34</v>
      </c>
      <c r="F18803" s="22" t="s">
        <v>75</v>
      </c>
      <c r="G18803" s="1">
        <v>42317.04</v>
      </c>
    </row>
    <row r="18804" spans="2:7">
      <c r="B18804" s="22" t="s">
        <v>323</v>
      </c>
      <c r="C18804" s="22" t="s">
        <v>7</v>
      </c>
      <c r="D18804" s="22" t="s">
        <v>5</v>
      </c>
      <c r="E18804" s="22" t="s">
        <v>34</v>
      </c>
      <c r="F18804" s="22" t="s">
        <v>88</v>
      </c>
      <c r="G18804" s="1">
        <v>23447.88</v>
      </c>
    </row>
    <row r="18805" spans="2:7">
      <c r="B18805" s="22" t="s">
        <v>323</v>
      </c>
      <c r="C18805" s="22" t="s">
        <v>7</v>
      </c>
      <c r="D18805" s="22" t="s">
        <v>5</v>
      </c>
      <c r="E18805" s="22" t="s">
        <v>34</v>
      </c>
      <c r="F18805" s="22" t="s">
        <v>66</v>
      </c>
      <c r="G18805" s="1">
        <v>820544.94</v>
      </c>
    </row>
    <row r="18806" spans="2:7">
      <c r="B18806" s="22" t="s">
        <v>323</v>
      </c>
      <c r="C18806" s="22" t="s">
        <v>7</v>
      </c>
      <c r="D18806" s="22" t="s">
        <v>5</v>
      </c>
      <c r="E18806" s="22" t="s">
        <v>34</v>
      </c>
      <c r="F18806" s="22" t="s">
        <v>85</v>
      </c>
      <c r="G18806" s="1">
        <v>232212.82</v>
      </c>
    </row>
    <row r="18807" spans="2:7">
      <c r="B18807" s="22" t="s">
        <v>323</v>
      </c>
      <c r="C18807" s="22" t="s">
        <v>7</v>
      </c>
      <c r="D18807" s="22" t="s">
        <v>5</v>
      </c>
      <c r="E18807" s="22" t="s">
        <v>34</v>
      </c>
      <c r="F18807" s="22" t="s">
        <v>49</v>
      </c>
      <c r="G18807" s="1">
        <v>1359965.69</v>
      </c>
    </row>
    <row r="18808" spans="2:7">
      <c r="B18808" s="22" t="s">
        <v>323</v>
      </c>
      <c r="C18808" s="22" t="s">
        <v>7</v>
      </c>
      <c r="D18808" s="22" t="s">
        <v>5</v>
      </c>
      <c r="E18808" s="22" t="s">
        <v>34</v>
      </c>
      <c r="F18808" s="22" t="s">
        <v>50</v>
      </c>
      <c r="G18808" s="1">
        <v>184490.97</v>
      </c>
    </row>
    <row r="18809" spans="2:7">
      <c r="B18809" s="22" t="s">
        <v>323</v>
      </c>
      <c r="C18809" s="22" t="s">
        <v>7</v>
      </c>
      <c r="D18809" s="22" t="s">
        <v>5</v>
      </c>
      <c r="E18809" s="22" t="s">
        <v>34</v>
      </c>
      <c r="F18809" s="22" t="s">
        <v>51</v>
      </c>
      <c r="G18809" s="1">
        <v>7216.73</v>
      </c>
    </row>
    <row r="18810" spans="2:7">
      <c r="B18810" s="22" t="s">
        <v>323</v>
      </c>
      <c r="C18810" s="22" t="s">
        <v>7</v>
      </c>
      <c r="D18810" s="22" t="s">
        <v>5</v>
      </c>
      <c r="E18810" s="22" t="s">
        <v>34</v>
      </c>
      <c r="F18810" s="22" t="s">
        <v>52</v>
      </c>
      <c r="G18810" s="1">
        <v>23721.88</v>
      </c>
    </row>
    <row r="18811" spans="2:7">
      <c r="B18811" s="22" t="s">
        <v>323</v>
      </c>
      <c r="C18811" s="22" t="s">
        <v>7</v>
      </c>
      <c r="D18811" s="22" t="s">
        <v>5</v>
      </c>
      <c r="E18811" s="22" t="s">
        <v>34</v>
      </c>
      <c r="F18811" s="22" t="s">
        <v>53</v>
      </c>
      <c r="G18811" s="1">
        <v>1566162.98</v>
      </c>
    </row>
    <row r="18812" spans="2:7">
      <c r="B18812" s="22" t="s">
        <v>323</v>
      </c>
      <c r="C18812" s="22" t="s">
        <v>7</v>
      </c>
      <c r="D18812" s="22" t="s">
        <v>5</v>
      </c>
      <c r="E18812" s="22" t="s">
        <v>34</v>
      </c>
      <c r="F18812" s="22" t="s">
        <v>54</v>
      </c>
      <c r="G18812" s="1">
        <v>681888.07</v>
      </c>
    </row>
    <row r="18813" spans="2:7">
      <c r="B18813" s="22" t="s">
        <v>323</v>
      </c>
      <c r="C18813" s="22" t="s">
        <v>7</v>
      </c>
      <c r="D18813" s="22" t="s">
        <v>5</v>
      </c>
      <c r="E18813" s="22" t="s">
        <v>34</v>
      </c>
      <c r="F18813" s="22" t="s">
        <v>68</v>
      </c>
      <c r="G18813" s="1">
        <v>2357139.59</v>
      </c>
    </row>
    <row r="18814" spans="2:7">
      <c r="B18814" s="22" t="s">
        <v>323</v>
      </c>
      <c r="C18814" s="22" t="s">
        <v>7</v>
      </c>
      <c r="D18814" s="22" t="s">
        <v>5</v>
      </c>
      <c r="E18814" s="22" t="s">
        <v>34</v>
      </c>
      <c r="F18814" s="22" t="s">
        <v>55</v>
      </c>
      <c r="G18814" s="1">
        <v>148825.70000000001</v>
      </c>
    </row>
    <row r="18815" spans="2:7">
      <c r="B18815" s="22" t="s">
        <v>323</v>
      </c>
      <c r="C18815" s="22" t="s">
        <v>7</v>
      </c>
      <c r="D18815" s="22" t="s">
        <v>5</v>
      </c>
      <c r="E18815" s="22" t="s">
        <v>34</v>
      </c>
      <c r="F18815" s="22" t="s">
        <v>76</v>
      </c>
      <c r="G18815" s="1">
        <v>175090.38</v>
      </c>
    </row>
    <row r="18816" spans="2:7">
      <c r="B18816" s="22" t="s">
        <v>323</v>
      </c>
      <c r="C18816" s="22" t="s">
        <v>7</v>
      </c>
      <c r="D18816" s="22" t="s">
        <v>5</v>
      </c>
      <c r="E18816" s="22" t="s">
        <v>34</v>
      </c>
      <c r="F18816" s="22" t="s">
        <v>57</v>
      </c>
      <c r="G18816" s="1">
        <v>865974.22</v>
      </c>
    </row>
    <row r="18817" spans="2:7">
      <c r="B18817" s="22" t="s">
        <v>323</v>
      </c>
      <c r="C18817" s="22" t="s">
        <v>7</v>
      </c>
      <c r="D18817" s="22" t="s">
        <v>5</v>
      </c>
      <c r="E18817" s="22" t="s">
        <v>34</v>
      </c>
      <c r="F18817" s="22" t="s">
        <v>91</v>
      </c>
      <c r="G18817" s="1">
        <v>910.06</v>
      </c>
    </row>
    <row r="18818" spans="2:7">
      <c r="B18818" s="22" t="s">
        <v>323</v>
      </c>
      <c r="C18818" s="22" t="s">
        <v>7</v>
      </c>
      <c r="D18818" s="22" t="s">
        <v>5</v>
      </c>
      <c r="E18818" s="22" t="s">
        <v>34</v>
      </c>
      <c r="F18818" s="22" t="s">
        <v>94</v>
      </c>
      <c r="G18818" s="1">
        <v>7887.16</v>
      </c>
    </row>
    <row r="18819" spans="2:7">
      <c r="B18819" s="22" t="s">
        <v>323</v>
      </c>
      <c r="C18819" s="22" t="s">
        <v>7</v>
      </c>
      <c r="D18819" s="22" t="s">
        <v>5</v>
      </c>
      <c r="E18819" s="22" t="s">
        <v>34</v>
      </c>
      <c r="F18819" s="22" t="s">
        <v>58</v>
      </c>
      <c r="G18819" s="1">
        <v>92963.14</v>
      </c>
    </row>
    <row r="18820" spans="2:7">
      <c r="B18820" s="22" t="s">
        <v>323</v>
      </c>
      <c r="C18820" s="22" t="s">
        <v>7</v>
      </c>
      <c r="D18820" s="22" t="s">
        <v>5</v>
      </c>
      <c r="E18820" s="22" t="s">
        <v>59</v>
      </c>
      <c r="F18820" s="22" t="s">
        <v>55</v>
      </c>
      <c r="G18820" s="1">
        <v>74660.75</v>
      </c>
    </row>
    <row r="18821" spans="2:7">
      <c r="B18821" s="22" t="s">
        <v>323</v>
      </c>
      <c r="C18821" s="22" t="s">
        <v>7</v>
      </c>
      <c r="D18821" s="22" t="s">
        <v>5</v>
      </c>
      <c r="E18821" s="22" t="s">
        <v>60</v>
      </c>
      <c r="F18821" s="22" t="s">
        <v>78</v>
      </c>
      <c r="G18821" s="1">
        <v>142327.1</v>
      </c>
    </row>
    <row r="18822" spans="2:7">
      <c r="B18822" s="22" t="s">
        <v>323</v>
      </c>
      <c r="C18822" s="22" t="s">
        <v>7</v>
      </c>
      <c r="D18822" s="22" t="s">
        <v>5</v>
      </c>
      <c r="E18822" s="22" t="s">
        <v>60</v>
      </c>
      <c r="F18822" s="22" t="s">
        <v>79</v>
      </c>
      <c r="G18822" s="1">
        <v>41017.86</v>
      </c>
    </row>
    <row r="18823" spans="2:7">
      <c r="B18823" s="22" t="s">
        <v>323</v>
      </c>
      <c r="C18823" s="22" t="s">
        <v>7</v>
      </c>
      <c r="D18823" s="22" t="s">
        <v>5</v>
      </c>
      <c r="E18823" s="22" t="s">
        <v>60</v>
      </c>
      <c r="F18823" s="22" t="s">
        <v>62</v>
      </c>
      <c r="G18823" s="1">
        <v>67235.88</v>
      </c>
    </row>
    <row r="18824" spans="2:7">
      <c r="B18824" s="22" t="s">
        <v>323</v>
      </c>
      <c r="C18824" s="22" t="s">
        <v>7</v>
      </c>
      <c r="D18824" s="22" t="s">
        <v>7</v>
      </c>
      <c r="E18824" s="22" t="s">
        <v>5</v>
      </c>
      <c r="F18824" s="22" t="s">
        <v>6</v>
      </c>
      <c r="G18824" s="1">
        <v>179442.56</v>
      </c>
    </row>
    <row r="18825" spans="2:7">
      <c r="B18825" s="22" t="s">
        <v>323</v>
      </c>
      <c r="C18825" s="22" t="s">
        <v>7</v>
      </c>
      <c r="D18825" s="22" t="s">
        <v>7</v>
      </c>
      <c r="E18825" s="22" t="s">
        <v>7</v>
      </c>
      <c r="F18825" s="22" t="s">
        <v>6</v>
      </c>
      <c r="G18825" s="1">
        <v>-43987.69</v>
      </c>
    </row>
    <row r="18826" spans="2:7">
      <c r="B18826" s="22" t="s">
        <v>323</v>
      </c>
      <c r="C18826" s="22" t="s">
        <v>7</v>
      </c>
      <c r="D18826" s="22" t="s">
        <v>7</v>
      </c>
      <c r="E18826" s="22" t="s">
        <v>8</v>
      </c>
      <c r="F18826" s="22" t="s">
        <v>9</v>
      </c>
      <c r="G18826" s="1">
        <v>768853.31</v>
      </c>
    </row>
    <row r="18827" spans="2:7">
      <c r="B18827" s="22" t="s">
        <v>323</v>
      </c>
      <c r="C18827" s="22" t="s">
        <v>7</v>
      </c>
      <c r="D18827" s="22" t="s">
        <v>7</v>
      </c>
      <c r="E18827" s="22" t="s">
        <v>8</v>
      </c>
      <c r="F18827" s="22" t="s">
        <v>10</v>
      </c>
      <c r="G18827" s="1">
        <v>170476.3</v>
      </c>
    </row>
    <row r="18828" spans="2:7">
      <c r="B18828" s="22" t="s">
        <v>323</v>
      </c>
      <c r="C18828" s="22" t="s">
        <v>7</v>
      </c>
      <c r="D18828" s="22" t="s">
        <v>7</v>
      </c>
      <c r="E18828" s="22" t="s">
        <v>8</v>
      </c>
      <c r="F18828" s="22" t="s">
        <v>11</v>
      </c>
      <c r="G18828" s="1">
        <v>4932.5</v>
      </c>
    </row>
    <row r="18829" spans="2:7">
      <c r="B18829" s="22" t="s">
        <v>323</v>
      </c>
      <c r="C18829" s="22" t="s">
        <v>7</v>
      </c>
      <c r="D18829" s="22" t="s">
        <v>7</v>
      </c>
      <c r="E18829" s="22" t="s">
        <v>8</v>
      </c>
      <c r="F18829" s="22" t="s">
        <v>12</v>
      </c>
      <c r="G18829" s="1">
        <v>8784668</v>
      </c>
    </row>
    <row r="18830" spans="2:7">
      <c r="B18830" s="22" t="s">
        <v>323</v>
      </c>
      <c r="C18830" s="22" t="s">
        <v>7</v>
      </c>
      <c r="D18830" s="22" t="s">
        <v>7</v>
      </c>
      <c r="E18830" s="22" t="s">
        <v>8</v>
      </c>
      <c r="F18830" s="22" t="s">
        <v>13</v>
      </c>
      <c r="G18830" s="1">
        <v>3331.2</v>
      </c>
    </row>
    <row r="18831" spans="2:7">
      <c r="B18831" s="22" t="s">
        <v>323</v>
      </c>
      <c r="C18831" s="22" t="s">
        <v>7</v>
      </c>
      <c r="D18831" s="22" t="s">
        <v>7</v>
      </c>
      <c r="E18831" s="22" t="s">
        <v>14</v>
      </c>
      <c r="F18831" s="22" t="s">
        <v>9</v>
      </c>
      <c r="G18831" s="1">
        <v>1572088.01</v>
      </c>
    </row>
    <row r="18832" spans="2:7">
      <c r="B18832" s="22" t="s">
        <v>323</v>
      </c>
      <c r="C18832" s="22" t="s">
        <v>7</v>
      </c>
      <c r="D18832" s="22" t="s">
        <v>7</v>
      </c>
      <c r="E18832" s="22" t="s">
        <v>14</v>
      </c>
      <c r="F18832" s="22" t="s">
        <v>10</v>
      </c>
      <c r="G18832" s="1">
        <v>45115.78</v>
      </c>
    </row>
    <row r="18833" spans="2:7">
      <c r="B18833" s="22" t="s">
        <v>323</v>
      </c>
      <c r="C18833" s="22" t="s">
        <v>7</v>
      </c>
      <c r="D18833" s="22" t="s">
        <v>7</v>
      </c>
      <c r="E18833" s="22" t="s">
        <v>14</v>
      </c>
      <c r="F18833" s="22" t="s">
        <v>11</v>
      </c>
      <c r="G18833" s="1">
        <v>109233.07</v>
      </c>
    </row>
    <row r="18834" spans="2:7">
      <c r="B18834" s="22" t="s">
        <v>323</v>
      </c>
      <c r="C18834" s="22" t="s">
        <v>7</v>
      </c>
      <c r="D18834" s="22" t="s">
        <v>7</v>
      </c>
      <c r="E18834" s="22" t="s">
        <v>14</v>
      </c>
      <c r="F18834" s="22" t="s">
        <v>12</v>
      </c>
      <c r="G18834" s="1">
        <v>949993.51</v>
      </c>
    </row>
    <row r="18835" spans="2:7">
      <c r="B18835" s="22" t="s">
        <v>323</v>
      </c>
      <c r="C18835" s="22" t="s">
        <v>7</v>
      </c>
      <c r="D18835" s="22" t="s">
        <v>7</v>
      </c>
      <c r="E18835" s="22" t="s">
        <v>14</v>
      </c>
      <c r="F18835" s="22" t="s">
        <v>13</v>
      </c>
      <c r="G18835" s="1">
        <v>47664.73</v>
      </c>
    </row>
    <row r="18836" spans="2:7">
      <c r="B18836" s="22" t="s">
        <v>323</v>
      </c>
      <c r="C18836" s="22" t="s">
        <v>7</v>
      </c>
      <c r="D18836" s="22" t="s">
        <v>7</v>
      </c>
      <c r="E18836" s="22" t="s">
        <v>15</v>
      </c>
      <c r="F18836" s="22" t="s">
        <v>16</v>
      </c>
      <c r="G18836" s="1">
        <v>-13232.9</v>
      </c>
    </row>
    <row r="18837" spans="2:7">
      <c r="B18837" s="22" t="s">
        <v>323</v>
      </c>
      <c r="C18837" s="22" t="s">
        <v>7</v>
      </c>
      <c r="D18837" s="22" t="s">
        <v>7</v>
      </c>
      <c r="E18837" s="22" t="s">
        <v>15</v>
      </c>
      <c r="F18837" s="22" t="s">
        <v>71</v>
      </c>
      <c r="G18837" s="1">
        <v>80.709999999999994</v>
      </c>
    </row>
    <row r="18838" spans="2:7">
      <c r="B18838" s="22" t="s">
        <v>323</v>
      </c>
      <c r="C18838" s="22" t="s">
        <v>7</v>
      </c>
      <c r="D18838" s="22" t="s">
        <v>7</v>
      </c>
      <c r="E18838" s="22" t="s">
        <v>15</v>
      </c>
      <c r="F18838" s="22" t="s">
        <v>17</v>
      </c>
      <c r="G18838" s="1">
        <v>723450.53</v>
      </c>
    </row>
    <row r="18839" spans="2:7">
      <c r="B18839" s="22" t="s">
        <v>323</v>
      </c>
      <c r="C18839" s="22" t="s">
        <v>7</v>
      </c>
      <c r="D18839" s="22" t="s">
        <v>7</v>
      </c>
      <c r="E18839" s="22" t="s">
        <v>15</v>
      </c>
      <c r="F18839" s="22" t="s">
        <v>18</v>
      </c>
      <c r="G18839" s="1">
        <v>208481.72</v>
      </c>
    </row>
    <row r="18840" spans="2:7">
      <c r="B18840" s="22" t="s">
        <v>323</v>
      </c>
      <c r="C18840" s="22" t="s">
        <v>7</v>
      </c>
      <c r="D18840" s="22" t="s">
        <v>7</v>
      </c>
      <c r="E18840" s="22" t="s">
        <v>15</v>
      </c>
      <c r="F18840" s="22" t="s">
        <v>19</v>
      </c>
      <c r="G18840" s="1">
        <v>1475594.09</v>
      </c>
    </row>
    <row r="18841" spans="2:7">
      <c r="B18841" s="22" t="s">
        <v>323</v>
      </c>
      <c r="C18841" s="22" t="s">
        <v>7</v>
      </c>
      <c r="D18841" s="22" t="s">
        <v>7</v>
      </c>
      <c r="E18841" s="22" t="s">
        <v>15</v>
      </c>
      <c r="F18841" s="22" t="s">
        <v>20</v>
      </c>
      <c r="G18841" s="1">
        <v>296586.51</v>
      </c>
    </row>
    <row r="18842" spans="2:7">
      <c r="B18842" s="22" t="s">
        <v>323</v>
      </c>
      <c r="C18842" s="22" t="s">
        <v>7</v>
      </c>
      <c r="D18842" s="22" t="s">
        <v>7</v>
      </c>
      <c r="E18842" s="22" t="s">
        <v>15</v>
      </c>
      <c r="F18842" s="22" t="s">
        <v>21</v>
      </c>
      <c r="G18842" s="1">
        <v>18706.39</v>
      </c>
    </row>
    <row r="18843" spans="2:7">
      <c r="B18843" s="22" t="s">
        <v>323</v>
      </c>
      <c r="C18843" s="22" t="s">
        <v>7</v>
      </c>
      <c r="D18843" s="22" t="s">
        <v>7</v>
      </c>
      <c r="E18843" s="22" t="s">
        <v>15</v>
      </c>
      <c r="F18843" s="22" t="s">
        <v>22</v>
      </c>
      <c r="G18843" s="1">
        <v>5560.79</v>
      </c>
    </row>
    <row r="18844" spans="2:7">
      <c r="B18844" s="22" t="s">
        <v>323</v>
      </c>
      <c r="C18844" s="22" t="s">
        <v>7</v>
      </c>
      <c r="D18844" s="22" t="s">
        <v>7</v>
      </c>
      <c r="E18844" s="22" t="s">
        <v>15</v>
      </c>
      <c r="F18844" s="22" t="s">
        <v>23</v>
      </c>
      <c r="G18844" s="1">
        <v>19875.37</v>
      </c>
    </row>
    <row r="18845" spans="2:7">
      <c r="B18845" s="22" t="s">
        <v>323</v>
      </c>
      <c r="C18845" s="22" t="s">
        <v>7</v>
      </c>
      <c r="D18845" s="22" t="s">
        <v>7</v>
      </c>
      <c r="E18845" s="22" t="s">
        <v>15</v>
      </c>
      <c r="F18845" s="22" t="s">
        <v>24</v>
      </c>
      <c r="G18845" s="1">
        <v>87133.41</v>
      </c>
    </row>
    <row r="18846" spans="2:7">
      <c r="B18846" s="22" t="s">
        <v>323</v>
      </c>
      <c r="C18846" s="22" t="s">
        <v>7</v>
      </c>
      <c r="D18846" s="22" t="s">
        <v>7</v>
      </c>
      <c r="E18846" s="22" t="s">
        <v>15</v>
      </c>
      <c r="F18846" s="22" t="s">
        <v>25</v>
      </c>
      <c r="G18846" s="1">
        <v>88354.79</v>
      </c>
    </row>
    <row r="18847" spans="2:7">
      <c r="B18847" s="22" t="s">
        <v>323</v>
      </c>
      <c r="C18847" s="22" t="s">
        <v>7</v>
      </c>
      <c r="D18847" s="22" t="s">
        <v>7</v>
      </c>
      <c r="E18847" s="22" t="s">
        <v>15</v>
      </c>
      <c r="F18847" s="22" t="s">
        <v>26</v>
      </c>
      <c r="G18847" s="1">
        <v>242256.7</v>
      </c>
    </row>
    <row r="18848" spans="2:7">
      <c r="B18848" s="22" t="s">
        <v>323</v>
      </c>
      <c r="C18848" s="22" t="s">
        <v>7</v>
      </c>
      <c r="D18848" s="22" t="s">
        <v>7</v>
      </c>
      <c r="E18848" s="22" t="s">
        <v>15</v>
      </c>
      <c r="F18848" s="22" t="s">
        <v>27</v>
      </c>
      <c r="G18848" s="1">
        <v>1105</v>
      </c>
    </row>
    <row r="18849" spans="2:7">
      <c r="B18849" s="22" t="s">
        <v>323</v>
      </c>
      <c r="C18849" s="22" t="s">
        <v>7</v>
      </c>
      <c r="D18849" s="22" t="s">
        <v>7</v>
      </c>
      <c r="E18849" s="22" t="s">
        <v>15</v>
      </c>
      <c r="F18849" s="22" t="s">
        <v>72</v>
      </c>
      <c r="G18849" s="1">
        <v>650</v>
      </c>
    </row>
    <row r="18850" spans="2:7">
      <c r="B18850" s="22" t="s">
        <v>323</v>
      </c>
      <c r="C18850" s="22" t="s">
        <v>7</v>
      </c>
      <c r="D18850" s="22" t="s">
        <v>7</v>
      </c>
      <c r="E18850" s="22" t="s">
        <v>28</v>
      </c>
      <c r="F18850" s="22" t="s">
        <v>29</v>
      </c>
      <c r="G18850" s="1">
        <v>495494.72</v>
      </c>
    </row>
    <row r="18851" spans="2:7">
      <c r="B18851" s="22" t="s">
        <v>323</v>
      </c>
      <c r="C18851" s="22" t="s">
        <v>7</v>
      </c>
      <c r="D18851" s="22" t="s">
        <v>7</v>
      </c>
      <c r="E18851" s="22" t="s">
        <v>28</v>
      </c>
      <c r="F18851" s="22" t="s">
        <v>30</v>
      </c>
      <c r="G18851" s="1">
        <v>401.57</v>
      </c>
    </row>
    <row r="18852" spans="2:7">
      <c r="B18852" s="22" t="s">
        <v>323</v>
      </c>
      <c r="C18852" s="22" t="s">
        <v>7</v>
      </c>
      <c r="D18852" s="22" t="s">
        <v>7</v>
      </c>
      <c r="E18852" s="22" t="s">
        <v>28</v>
      </c>
      <c r="F18852" s="22" t="s">
        <v>32</v>
      </c>
      <c r="G18852" s="1">
        <v>60590.44</v>
      </c>
    </row>
    <row r="18853" spans="2:7">
      <c r="B18853" s="22" t="s">
        <v>323</v>
      </c>
      <c r="C18853" s="22" t="s">
        <v>7</v>
      </c>
      <c r="D18853" s="22" t="s">
        <v>7</v>
      </c>
      <c r="E18853" s="22" t="s">
        <v>28</v>
      </c>
      <c r="F18853" s="22" t="s">
        <v>33</v>
      </c>
      <c r="G18853" s="1">
        <v>816789.87</v>
      </c>
    </row>
    <row r="18854" spans="2:7">
      <c r="B18854" s="22" t="s">
        <v>323</v>
      </c>
      <c r="C18854" s="22" t="s">
        <v>7</v>
      </c>
      <c r="D18854" s="22" t="s">
        <v>7</v>
      </c>
      <c r="E18854" s="22" t="s">
        <v>34</v>
      </c>
      <c r="F18854" s="22" t="s">
        <v>35</v>
      </c>
      <c r="G18854" s="1">
        <v>53056.24</v>
      </c>
    </row>
    <row r="18855" spans="2:7">
      <c r="B18855" s="22" t="s">
        <v>323</v>
      </c>
      <c r="C18855" s="22" t="s">
        <v>7</v>
      </c>
      <c r="D18855" s="22" t="s">
        <v>7</v>
      </c>
      <c r="E18855" s="22" t="s">
        <v>34</v>
      </c>
      <c r="F18855" s="22" t="s">
        <v>37</v>
      </c>
      <c r="G18855" s="1">
        <v>45385</v>
      </c>
    </row>
    <row r="18856" spans="2:7">
      <c r="B18856" s="22" t="s">
        <v>323</v>
      </c>
      <c r="C18856" s="22" t="s">
        <v>7</v>
      </c>
      <c r="D18856" s="22" t="s">
        <v>7</v>
      </c>
      <c r="E18856" s="22" t="s">
        <v>34</v>
      </c>
      <c r="F18856" s="22" t="s">
        <v>38</v>
      </c>
      <c r="G18856" s="1">
        <v>8590.7900000000009</v>
      </c>
    </row>
    <row r="18857" spans="2:7">
      <c r="B18857" s="22" t="s">
        <v>323</v>
      </c>
      <c r="C18857" s="22" t="s">
        <v>7</v>
      </c>
      <c r="D18857" s="22" t="s">
        <v>7</v>
      </c>
      <c r="E18857" s="22" t="s">
        <v>34</v>
      </c>
      <c r="F18857" s="22" t="s">
        <v>39</v>
      </c>
      <c r="G18857" s="1">
        <v>1356133.24</v>
      </c>
    </row>
    <row r="18858" spans="2:7">
      <c r="B18858" s="22" t="s">
        <v>323</v>
      </c>
      <c r="C18858" s="22" t="s">
        <v>7</v>
      </c>
      <c r="D18858" s="22" t="s">
        <v>7</v>
      </c>
      <c r="E18858" s="22" t="s">
        <v>34</v>
      </c>
      <c r="F18858" s="22" t="s">
        <v>42</v>
      </c>
      <c r="G18858" s="1">
        <v>880956.64</v>
      </c>
    </row>
    <row r="18859" spans="2:7">
      <c r="B18859" s="22" t="s">
        <v>323</v>
      </c>
      <c r="C18859" s="22" t="s">
        <v>7</v>
      </c>
      <c r="D18859" s="22" t="s">
        <v>7</v>
      </c>
      <c r="E18859" s="22" t="s">
        <v>34</v>
      </c>
      <c r="F18859" s="22" t="s">
        <v>43</v>
      </c>
      <c r="G18859" s="1">
        <v>22800</v>
      </c>
    </row>
    <row r="18860" spans="2:7">
      <c r="B18860" s="22" t="s">
        <v>323</v>
      </c>
      <c r="C18860" s="22" t="s">
        <v>7</v>
      </c>
      <c r="D18860" s="22" t="s">
        <v>7</v>
      </c>
      <c r="E18860" s="22" t="s">
        <v>34</v>
      </c>
      <c r="F18860" s="22" t="s">
        <v>44</v>
      </c>
      <c r="G18860" s="1">
        <v>1327.84</v>
      </c>
    </row>
    <row r="18861" spans="2:7">
      <c r="B18861" s="22" t="s">
        <v>323</v>
      </c>
      <c r="C18861" s="22" t="s">
        <v>7</v>
      </c>
      <c r="D18861" s="22" t="s">
        <v>7</v>
      </c>
      <c r="E18861" s="22" t="s">
        <v>34</v>
      </c>
      <c r="F18861" s="22" t="s">
        <v>46</v>
      </c>
      <c r="G18861" s="1">
        <v>4065.06</v>
      </c>
    </row>
    <row r="18862" spans="2:7">
      <c r="B18862" s="22" t="s">
        <v>323</v>
      </c>
      <c r="C18862" s="22" t="s">
        <v>7</v>
      </c>
      <c r="D18862" s="22" t="s">
        <v>7</v>
      </c>
      <c r="E18862" s="22" t="s">
        <v>34</v>
      </c>
      <c r="F18862" s="22" t="s">
        <v>47</v>
      </c>
      <c r="G18862" s="1">
        <v>10631.2</v>
      </c>
    </row>
    <row r="18863" spans="2:7">
      <c r="B18863" s="22" t="s">
        <v>323</v>
      </c>
      <c r="C18863" s="22" t="s">
        <v>7</v>
      </c>
      <c r="D18863" s="22" t="s">
        <v>7</v>
      </c>
      <c r="E18863" s="22" t="s">
        <v>34</v>
      </c>
      <c r="F18863" s="22" t="s">
        <v>48</v>
      </c>
      <c r="G18863" s="1">
        <v>17377.32</v>
      </c>
    </row>
    <row r="18864" spans="2:7">
      <c r="B18864" s="22" t="s">
        <v>323</v>
      </c>
      <c r="C18864" s="22" t="s">
        <v>7</v>
      </c>
      <c r="D18864" s="22" t="s">
        <v>7</v>
      </c>
      <c r="E18864" s="22" t="s">
        <v>34</v>
      </c>
      <c r="F18864" s="22" t="s">
        <v>75</v>
      </c>
      <c r="G18864" s="1">
        <v>1966.94</v>
      </c>
    </row>
    <row r="18865" spans="2:7">
      <c r="B18865" s="22" t="s">
        <v>323</v>
      </c>
      <c r="C18865" s="22" t="s">
        <v>7</v>
      </c>
      <c r="D18865" s="22" t="s">
        <v>7</v>
      </c>
      <c r="E18865" s="22" t="s">
        <v>34</v>
      </c>
      <c r="F18865" s="22" t="s">
        <v>88</v>
      </c>
      <c r="G18865" s="1">
        <v>1588108.65</v>
      </c>
    </row>
    <row r="18866" spans="2:7">
      <c r="B18866" s="22" t="s">
        <v>323</v>
      </c>
      <c r="C18866" s="22" t="s">
        <v>7</v>
      </c>
      <c r="D18866" s="22" t="s">
        <v>7</v>
      </c>
      <c r="E18866" s="22" t="s">
        <v>34</v>
      </c>
      <c r="F18866" s="22" t="s">
        <v>66</v>
      </c>
      <c r="G18866" s="1">
        <v>122619.84</v>
      </c>
    </row>
    <row r="18867" spans="2:7">
      <c r="B18867" s="22" t="s">
        <v>323</v>
      </c>
      <c r="C18867" s="22" t="s">
        <v>7</v>
      </c>
      <c r="D18867" s="22" t="s">
        <v>7</v>
      </c>
      <c r="E18867" s="22" t="s">
        <v>34</v>
      </c>
      <c r="F18867" s="22" t="s">
        <v>85</v>
      </c>
      <c r="G18867" s="1">
        <v>13551.9</v>
      </c>
    </row>
    <row r="18868" spans="2:7">
      <c r="B18868" s="22" t="s">
        <v>323</v>
      </c>
      <c r="C18868" s="22" t="s">
        <v>7</v>
      </c>
      <c r="D18868" s="22" t="s">
        <v>7</v>
      </c>
      <c r="E18868" s="22" t="s">
        <v>34</v>
      </c>
      <c r="F18868" s="22" t="s">
        <v>49</v>
      </c>
      <c r="G18868" s="1">
        <v>19076.61</v>
      </c>
    </row>
    <row r="18869" spans="2:7">
      <c r="B18869" s="22" t="s">
        <v>323</v>
      </c>
      <c r="C18869" s="22" t="s">
        <v>7</v>
      </c>
      <c r="D18869" s="22" t="s">
        <v>7</v>
      </c>
      <c r="E18869" s="22" t="s">
        <v>34</v>
      </c>
      <c r="F18869" s="22" t="s">
        <v>50</v>
      </c>
      <c r="G18869" s="1">
        <v>60563.14</v>
      </c>
    </row>
    <row r="18870" spans="2:7">
      <c r="B18870" s="22" t="s">
        <v>323</v>
      </c>
      <c r="C18870" s="22" t="s">
        <v>7</v>
      </c>
      <c r="D18870" s="22" t="s">
        <v>7</v>
      </c>
      <c r="E18870" s="22" t="s">
        <v>34</v>
      </c>
      <c r="F18870" s="22" t="s">
        <v>51</v>
      </c>
      <c r="G18870" s="1">
        <v>463.96</v>
      </c>
    </row>
    <row r="18871" spans="2:7">
      <c r="B18871" s="22" t="s">
        <v>323</v>
      </c>
      <c r="C18871" s="22" t="s">
        <v>7</v>
      </c>
      <c r="D18871" s="22" t="s">
        <v>7</v>
      </c>
      <c r="E18871" s="22" t="s">
        <v>34</v>
      </c>
      <c r="F18871" s="22" t="s">
        <v>52</v>
      </c>
      <c r="G18871" s="1">
        <v>29712.23</v>
      </c>
    </row>
    <row r="18872" spans="2:7">
      <c r="B18872" s="22" t="s">
        <v>323</v>
      </c>
      <c r="C18872" s="22" t="s">
        <v>7</v>
      </c>
      <c r="D18872" s="22" t="s">
        <v>7</v>
      </c>
      <c r="E18872" s="22" t="s">
        <v>34</v>
      </c>
      <c r="F18872" s="22" t="s">
        <v>53</v>
      </c>
      <c r="G18872" s="1">
        <v>1400</v>
      </c>
    </row>
    <row r="18873" spans="2:7">
      <c r="B18873" s="22" t="s">
        <v>323</v>
      </c>
      <c r="C18873" s="22" t="s">
        <v>7</v>
      </c>
      <c r="D18873" s="22" t="s">
        <v>7</v>
      </c>
      <c r="E18873" s="22" t="s">
        <v>34</v>
      </c>
      <c r="F18873" s="22" t="s">
        <v>55</v>
      </c>
      <c r="G18873" s="1">
        <v>17197.79</v>
      </c>
    </row>
    <row r="18874" spans="2:7">
      <c r="B18874" s="22" t="s">
        <v>323</v>
      </c>
      <c r="C18874" s="22" t="s">
        <v>7</v>
      </c>
      <c r="D18874" s="22" t="s">
        <v>7</v>
      </c>
      <c r="E18874" s="22" t="s">
        <v>34</v>
      </c>
      <c r="F18874" s="22" t="s">
        <v>76</v>
      </c>
      <c r="G18874" s="1">
        <v>51880.160000000003</v>
      </c>
    </row>
    <row r="18875" spans="2:7">
      <c r="B18875" s="22" t="s">
        <v>323</v>
      </c>
      <c r="C18875" s="22" t="s">
        <v>7</v>
      </c>
      <c r="D18875" s="22" t="s">
        <v>7</v>
      </c>
      <c r="E18875" s="22" t="s">
        <v>34</v>
      </c>
      <c r="F18875" s="22" t="s">
        <v>57</v>
      </c>
      <c r="G18875" s="1">
        <v>135665.18</v>
      </c>
    </row>
    <row r="18876" spans="2:7">
      <c r="B18876" s="22" t="s">
        <v>323</v>
      </c>
      <c r="C18876" s="22" t="s">
        <v>7</v>
      </c>
      <c r="D18876" s="22" t="s">
        <v>7</v>
      </c>
      <c r="E18876" s="22" t="s">
        <v>34</v>
      </c>
      <c r="F18876" s="22" t="s">
        <v>58</v>
      </c>
      <c r="G18876" s="1">
        <v>21262.9</v>
      </c>
    </row>
    <row r="18877" spans="2:7">
      <c r="B18877" s="22" t="s">
        <v>323</v>
      </c>
      <c r="C18877" s="22" t="s">
        <v>7</v>
      </c>
      <c r="D18877" s="22" t="s">
        <v>7</v>
      </c>
      <c r="E18877" s="22" t="s">
        <v>59</v>
      </c>
      <c r="F18877" s="22" t="s">
        <v>55</v>
      </c>
      <c r="G18877" s="1">
        <v>34824.86</v>
      </c>
    </row>
    <row r="18878" spans="2:7">
      <c r="B18878" s="22" t="s">
        <v>323</v>
      </c>
      <c r="C18878" s="22" t="s">
        <v>7</v>
      </c>
      <c r="D18878" s="22" t="s">
        <v>7</v>
      </c>
      <c r="E18878" s="22" t="s">
        <v>60</v>
      </c>
      <c r="F18878" s="22" t="s">
        <v>80</v>
      </c>
      <c r="G18878" s="1">
        <v>78858.78</v>
      </c>
    </row>
    <row r="18879" spans="2:7">
      <c r="B18879" s="22" t="s">
        <v>323</v>
      </c>
      <c r="C18879" s="22" t="s">
        <v>7</v>
      </c>
      <c r="D18879" s="22" t="s">
        <v>7</v>
      </c>
      <c r="E18879" s="22" t="s">
        <v>60</v>
      </c>
      <c r="F18879" s="22" t="s">
        <v>62</v>
      </c>
      <c r="G18879" s="1">
        <v>7000</v>
      </c>
    </row>
    <row r="18880" spans="2:7">
      <c r="B18880" s="22" t="s">
        <v>324</v>
      </c>
      <c r="C18880" s="22" t="s">
        <v>7</v>
      </c>
      <c r="D18880" s="22" t="s">
        <v>5</v>
      </c>
      <c r="E18880" s="22" t="s">
        <v>5</v>
      </c>
      <c r="F18880" s="22" t="s">
        <v>6</v>
      </c>
      <c r="G18880" s="1">
        <v>9711.3799999999992</v>
      </c>
    </row>
    <row r="18881" spans="2:7">
      <c r="B18881" s="22" t="s">
        <v>324</v>
      </c>
      <c r="C18881" s="22" t="s">
        <v>7</v>
      </c>
      <c r="D18881" s="22" t="s">
        <v>5</v>
      </c>
      <c r="E18881" s="22" t="s">
        <v>7</v>
      </c>
      <c r="F18881" s="22" t="s">
        <v>6</v>
      </c>
      <c r="G18881" s="1">
        <v>-589880.16</v>
      </c>
    </row>
    <row r="18882" spans="2:7">
      <c r="B18882" s="22" t="s">
        <v>324</v>
      </c>
      <c r="C18882" s="22" t="s">
        <v>7</v>
      </c>
      <c r="D18882" s="22" t="s">
        <v>5</v>
      </c>
      <c r="E18882" s="22" t="s">
        <v>8</v>
      </c>
      <c r="F18882" s="22" t="s">
        <v>9</v>
      </c>
      <c r="G18882" s="1">
        <v>12307696.199999999</v>
      </c>
    </row>
    <row r="18883" spans="2:7">
      <c r="B18883" s="22" t="s">
        <v>324</v>
      </c>
      <c r="C18883" s="22" t="s">
        <v>7</v>
      </c>
      <c r="D18883" s="22" t="s">
        <v>5</v>
      </c>
      <c r="E18883" s="22" t="s">
        <v>8</v>
      </c>
      <c r="F18883" s="22" t="s">
        <v>10</v>
      </c>
      <c r="G18883" s="1">
        <v>126036.72</v>
      </c>
    </row>
    <row r="18884" spans="2:7">
      <c r="B18884" s="22" t="s">
        <v>324</v>
      </c>
      <c r="C18884" s="22" t="s">
        <v>7</v>
      </c>
      <c r="D18884" s="22" t="s">
        <v>5</v>
      </c>
      <c r="E18884" s="22" t="s">
        <v>8</v>
      </c>
      <c r="F18884" s="22" t="s">
        <v>11</v>
      </c>
      <c r="G18884" s="1">
        <v>186667.64</v>
      </c>
    </row>
    <row r="18885" spans="2:7">
      <c r="B18885" s="22" t="s">
        <v>324</v>
      </c>
      <c r="C18885" s="22" t="s">
        <v>7</v>
      </c>
      <c r="D18885" s="22" t="s">
        <v>5</v>
      </c>
      <c r="E18885" s="22" t="s">
        <v>8</v>
      </c>
      <c r="F18885" s="22" t="s">
        <v>12</v>
      </c>
      <c r="G18885" s="1">
        <v>1159975.7</v>
      </c>
    </row>
    <row r="18886" spans="2:7">
      <c r="B18886" s="22" t="s">
        <v>324</v>
      </c>
      <c r="C18886" s="22" t="s">
        <v>7</v>
      </c>
      <c r="D18886" s="22" t="s">
        <v>5</v>
      </c>
      <c r="E18886" s="22" t="s">
        <v>8</v>
      </c>
      <c r="F18886" s="22" t="s">
        <v>13</v>
      </c>
      <c r="G18886" s="1">
        <v>128818.84</v>
      </c>
    </row>
    <row r="18887" spans="2:7">
      <c r="B18887" s="22" t="s">
        <v>324</v>
      </c>
      <c r="C18887" s="22" t="s">
        <v>7</v>
      </c>
      <c r="D18887" s="22" t="s">
        <v>5</v>
      </c>
      <c r="E18887" s="22" t="s">
        <v>8</v>
      </c>
      <c r="F18887" s="22" t="s">
        <v>70</v>
      </c>
      <c r="G18887" s="1">
        <v>55050</v>
      </c>
    </row>
    <row r="18888" spans="2:7">
      <c r="B18888" s="22" t="s">
        <v>324</v>
      </c>
      <c r="C18888" s="22" t="s">
        <v>7</v>
      </c>
      <c r="D18888" s="22" t="s">
        <v>5</v>
      </c>
      <c r="E18888" s="22" t="s">
        <v>14</v>
      </c>
      <c r="F18888" s="22" t="s">
        <v>9</v>
      </c>
      <c r="G18888" s="1">
        <v>5127797.0599999996</v>
      </c>
    </row>
    <row r="18889" spans="2:7">
      <c r="B18889" s="22" t="s">
        <v>324</v>
      </c>
      <c r="C18889" s="22" t="s">
        <v>7</v>
      </c>
      <c r="D18889" s="22" t="s">
        <v>5</v>
      </c>
      <c r="E18889" s="22" t="s">
        <v>14</v>
      </c>
      <c r="F18889" s="22" t="s">
        <v>10</v>
      </c>
      <c r="G18889" s="1">
        <v>79517.350000000006</v>
      </c>
    </row>
    <row r="18890" spans="2:7">
      <c r="B18890" s="22" t="s">
        <v>324</v>
      </c>
      <c r="C18890" s="22" t="s">
        <v>7</v>
      </c>
      <c r="D18890" s="22" t="s">
        <v>5</v>
      </c>
      <c r="E18890" s="22" t="s">
        <v>14</v>
      </c>
      <c r="F18890" s="22" t="s">
        <v>11</v>
      </c>
      <c r="G18890" s="1">
        <v>190175.86</v>
      </c>
    </row>
    <row r="18891" spans="2:7">
      <c r="B18891" s="22" t="s">
        <v>324</v>
      </c>
      <c r="C18891" s="22" t="s">
        <v>7</v>
      </c>
      <c r="D18891" s="22" t="s">
        <v>5</v>
      </c>
      <c r="E18891" s="22" t="s">
        <v>14</v>
      </c>
      <c r="F18891" s="22" t="s">
        <v>13</v>
      </c>
      <c r="G18891" s="1">
        <v>31056.79</v>
      </c>
    </row>
    <row r="18892" spans="2:7">
      <c r="B18892" s="22" t="s">
        <v>324</v>
      </c>
      <c r="C18892" s="22" t="s">
        <v>7</v>
      </c>
      <c r="D18892" s="22" t="s">
        <v>5</v>
      </c>
      <c r="E18892" s="22" t="s">
        <v>15</v>
      </c>
      <c r="F18892" s="22" t="s">
        <v>17</v>
      </c>
      <c r="G18892" s="1">
        <v>1046102.64</v>
      </c>
    </row>
    <row r="18893" spans="2:7">
      <c r="B18893" s="22" t="s">
        <v>324</v>
      </c>
      <c r="C18893" s="22" t="s">
        <v>7</v>
      </c>
      <c r="D18893" s="22" t="s">
        <v>5</v>
      </c>
      <c r="E18893" s="22" t="s">
        <v>15</v>
      </c>
      <c r="F18893" s="22" t="s">
        <v>18</v>
      </c>
      <c r="G18893" s="1">
        <v>423528.7</v>
      </c>
    </row>
    <row r="18894" spans="2:7">
      <c r="B18894" s="22" t="s">
        <v>324</v>
      </c>
      <c r="C18894" s="22" t="s">
        <v>7</v>
      </c>
      <c r="D18894" s="22" t="s">
        <v>5</v>
      </c>
      <c r="E18894" s="22" t="s">
        <v>15</v>
      </c>
      <c r="F18894" s="22" t="s">
        <v>19</v>
      </c>
      <c r="G18894" s="1">
        <v>2126223.46</v>
      </c>
    </row>
    <row r="18895" spans="2:7">
      <c r="B18895" s="22" t="s">
        <v>324</v>
      </c>
      <c r="C18895" s="22" t="s">
        <v>7</v>
      </c>
      <c r="D18895" s="22" t="s">
        <v>5</v>
      </c>
      <c r="E18895" s="22" t="s">
        <v>15</v>
      </c>
      <c r="F18895" s="22" t="s">
        <v>20</v>
      </c>
      <c r="G18895" s="1">
        <v>700586.62</v>
      </c>
    </row>
    <row r="18896" spans="2:7">
      <c r="B18896" s="22" t="s">
        <v>324</v>
      </c>
      <c r="C18896" s="22" t="s">
        <v>7</v>
      </c>
      <c r="D18896" s="22" t="s">
        <v>5</v>
      </c>
      <c r="E18896" s="22" t="s">
        <v>15</v>
      </c>
      <c r="F18896" s="22" t="s">
        <v>21</v>
      </c>
      <c r="G18896" s="1">
        <v>42701.14</v>
      </c>
    </row>
    <row r="18897" spans="2:7">
      <c r="B18897" s="22" t="s">
        <v>324</v>
      </c>
      <c r="C18897" s="22" t="s">
        <v>7</v>
      </c>
      <c r="D18897" s="22" t="s">
        <v>5</v>
      </c>
      <c r="E18897" s="22" t="s">
        <v>15</v>
      </c>
      <c r="F18897" s="22" t="s">
        <v>22</v>
      </c>
      <c r="G18897" s="1">
        <v>12774.31</v>
      </c>
    </row>
    <row r="18898" spans="2:7">
      <c r="B18898" s="22" t="s">
        <v>324</v>
      </c>
      <c r="C18898" s="22" t="s">
        <v>7</v>
      </c>
      <c r="D18898" s="22" t="s">
        <v>5</v>
      </c>
      <c r="E18898" s="22" t="s">
        <v>15</v>
      </c>
      <c r="F18898" s="22" t="s">
        <v>23</v>
      </c>
      <c r="G18898" s="1">
        <v>84796.47</v>
      </c>
    </row>
    <row r="18899" spans="2:7">
      <c r="B18899" s="22" t="s">
        <v>324</v>
      </c>
      <c r="C18899" s="22" t="s">
        <v>7</v>
      </c>
      <c r="D18899" s="22" t="s">
        <v>5</v>
      </c>
      <c r="E18899" s="22" t="s">
        <v>15</v>
      </c>
      <c r="F18899" s="22" t="s">
        <v>24</v>
      </c>
      <c r="G18899" s="1">
        <v>142176.64000000001</v>
      </c>
    </row>
    <row r="18900" spans="2:7">
      <c r="B18900" s="22" t="s">
        <v>324</v>
      </c>
      <c r="C18900" s="22" t="s">
        <v>7</v>
      </c>
      <c r="D18900" s="22" t="s">
        <v>5</v>
      </c>
      <c r="E18900" s="22" t="s">
        <v>15</v>
      </c>
      <c r="F18900" s="22" t="s">
        <v>25</v>
      </c>
      <c r="G18900" s="1">
        <v>1906561.54</v>
      </c>
    </row>
    <row r="18901" spans="2:7">
      <c r="B18901" s="22" t="s">
        <v>324</v>
      </c>
      <c r="C18901" s="22" t="s">
        <v>7</v>
      </c>
      <c r="D18901" s="22" t="s">
        <v>5</v>
      </c>
      <c r="E18901" s="22" t="s">
        <v>15</v>
      </c>
      <c r="F18901" s="22" t="s">
        <v>26</v>
      </c>
      <c r="G18901" s="1">
        <v>1567424.13</v>
      </c>
    </row>
    <row r="18902" spans="2:7">
      <c r="B18902" s="22" t="s">
        <v>324</v>
      </c>
      <c r="C18902" s="22" t="s">
        <v>7</v>
      </c>
      <c r="D18902" s="22" t="s">
        <v>5</v>
      </c>
      <c r="E18902" s="22" t="s">
        <v>28</v>
      </c>
      <c r="F18902" s="22" t="s">
        <v>29</v>
      </c>
      <c r="G18902" s="1">
        <v>851152.57</v>
      </c>
    </row>
    <row r="18903" spans="2:7">
      <c r="B18903" s="22" t="s">
        <v>324</v>
      </c>
      <c r="C18903" s="22" t="s">
        <v>7</v>
      </c>
      <c r="D18903" s="22" t="s">
        <v>5</v>
      </c>
      <c r="E18903" s="22" t="s">
        <v>28</v>
      </c>
      <c r="F18903" s="22" t="s">
        <v>30</v>
      </c>
      <c r="G18903" s="1">
        <v>78317.039999999994</v>
      </c>
    </row>
    <row r="18904" spans="2:7">
      <c r="B18904" s="22" t="s">
        <v>324</v>
      </c>
      <c r="C18904" s="22" t="s">
        <v>7</v>
      </c>
      <c r="D18904" s="22" t="s">
        <v>5</v>
      </c>
      <c r="E18904" s="22" t="s">
        <v>28</v>
      </c>
      <c r="F18904" s="22" t="s">
        <v>31</v>
      </c>
      <c r="G18904" s="1">
        <v>341619.73</v>
      </c>
    </row>
    <row r="18905" spans="2:7">
      <c r="B18905" s="22" t="s">
        <v>324</v>
      </c>
      <c r="C18905" s="22" t="s">
        <v>7</v>
      </c>
      <c r="D18905" s="22" t="s">
        <v>5</v>
      </c>
      <c r="E18905" s="22" t="s">
        <v>28</v>
      </c>
      <c r="F18905" s="22" t="s">
        <v>32</v>
      </c>
      <c r="G18905" s="1">
        <v>2443.0500000000002</v>
      </c>
    </row>
    <row r="18906" spans="2:7">
      <c r="B18906" s="22" t="s">
        <v>324</v>
      </c>
      <c r="C18906" s="22" t="s">
        <v>7</v>
      </c>
      <c r="D18906" s="22" t="s">
        <v>5</v>
      </c>
      <c r="E18906" s="22" t="s">
        <v>28</v>
      </c>
      <c r="F18906" s="22" t="s">
        <v>33</v>
      </c>
      <c r="G18906" s="1">
        <v>39289.71</v>
      </c>
    </row>
    <row r="18907" spans="2:7">
      <c r="B18907" s="22" t="s">
        <v>324</v>
      </c>
      <c r="C18907" s="22" t="s">
        <v>7</v>
      </c>
      <c r="D18907" s="22" t="s">
        <v>5</v>
      </c>
      <c r="E18907" s="22" t="s">
        <v>34</v>
      </c>
      <c r="F18907" s="22" t="s">
        <v>35</v>
      </c>
      <c r="G18907" s="1">
        <v>776876.25</v>
      </c>
    </row>
    <row r="18908" spans="2:7">
      <c r="B18908" s="22" t="s">
        <v>324</v>
      </c>
      <c r="C18908" s="22" t="s">
        <v>7</v>
      </c>
      <c r="D18908" s="22" t="s">
        <v>5</v>
      </c>
      <c r="E18908" s="22" t="s">
        <v>34</v>
      </c>
      <c r="F18908" s="22" t="s">
        <v>36</v>
      </c>
      <c r="G18908" s="1">
        <v>29112.2</v>
      </c>
    </row>
    <row r="18909" spans="2:7">
      <c r="B18909" s="22" t="s">
        <v>324</v>
      </c>
      <c r="C18909" s="22" t="s">
        <v>7</v>
      </c>
      <c r="D18909" s="22" t="s">
        <v>5</v>
      </c>
      <c r="E18909" s="22" t="s">
        <v>34</v>
      </c>
      <c r="F18909" s="22" t="s">
        <v>37</v>
      </c>
      <c r="G18909" s="1">
        <v>522787.94</v>
      </c>
    </row>
    <row r="18910" spans="2:7">
      <c r="B18910" s="22" t="s">
        <v>324</v>
      </c>
      <c r="C18910" s="22" t="s">
        <v>7</v>
      </c>
      <c r="D18910" s="22" t="s">
        <v>5</v>
      </c>
      <c r="E18910" s="22" t="s">
        <v>34</v>
      </c>
      <c r="F18910" s="22" t="s">
        <v>73</v>
      </c>
      <c r="G18910" s="1">
        <v>35368.589999999997</v>
      </c>
    </row>
    <row r="18911" spans="2:7">
      <c r="B18911" s="22" t="s">
        <v>324</v>
      </c>
      <c r="C18911" s="22" t="s">
        <v>7</v>
      </c>
      <c r="D18911" s="22" t="s">
        <v>5</v>
      </c>
      <c r="E18911" s="22" t="s">
        <v>34</v>
      </c>
      <c r="F18911" s="22" t="s">
        <v>38</v>
      </c>
      <c r="G18911" s="1">
        <v>7000</v>
      </c>
    </row>
    <row r="18912" spans="2:7">
      <c r="B18912" s="22" t="s">
        <v>324</v>
      </c>
      <c r="C18912" s="22" t="s">
        <v>7</v>
      </c>
      <c r="D18912" s="22" t="s">
        <v>5</v>
      </c>
      <c r="E18912" s="22" t="s">
        <v>34</v>
      </c>
      <c r="F18912" s="22" t="s">
        <v>39</v>
      </c>
      <c r="G18912" s="1">
        <v>420533.63</v>
      </c>
    </row>
    <row r="18913" spans="2:7">
      <c r="B18913" s="22" t="s">
        <v>324</v>
      </c>
      <c r="C18913" s="22" t="s">
        <v>7</v>
      </c>
      <c r="D18913" s="22" t="s">
        <v>5</v>
      </c>
      <c r="E18913" s="22" t="s">
        <v>34</v>
      </c>
      <c r="F18913" s="22" t="s">
        <v>40</v>
      </c>
      <c r="G18913" s="1">
        <v>5130</v>
      </c>
    </row>
    <row r="18914" spans="2:7">
      <c r="B18914" s="22" t="s">
        <v>324</v>
      </c>
      <c r="C18914" s="22" t="s">
        <v>7</v>
      </c>
      <c r="D18914" s="22" t="s">
        <v>5</v>
      </c>
      <c r="E18914" s="22" t="s">
        <v>34</v>
      </c>
      <c r="F18914" s="22" t="s">
        <v>41</v>
      </c>
      <c r="G18914" s="1">
        <v>33769.160000000003</v>
      </c>
    </row>
    <row r="18915" spans="2:7">
      <c r="B18915" s="22" t="s">
        <v>324</v>
      </c>
      <c r="C18915" s="22" t="s">
        <v>7</v>
      </c>
      <c r="D18915" s="22" t="s">
        <v>5</v>
      </c>
      <c r="E18915" s="22" t="s">
        <v>34</v>
      </c>
      <c r="F18915" s="22" t="s">
        <v>65</v>
      </c>
      <c r="G18915" s="1">
        <v>1894.36</v>
      </c>
    </row>
    <row r="18916" spans="2:7">
      <c r="B18916" s="22" t="s">
        <v>324</v>
      </c>
      <c r="C18916" s="22" t="s">
        <v>7</v>
      </c>
      <c r="D18916" s="22" t="s">
        <v>5</v>
      </c>
      <c r="E18916" s="22" t="s">
        <v>34</v>
      </c>
      <c r="F18916" s="22" t="s">
        <v>42</v>
      </c>
      <c r="G18916" s="1">
        <v>112787.78</v>
      </c>
    </row>
    <row r="18917" spans="2:7">
      <c r="B18917" s="22" t="s">
        <v>324</v>
      </c>
      <c r="C18917" s="22" t="s">
        <v>7</v>
      </c>
      <c r="D18917" s="22" t="s">
        <v>5</v>
      </c>
      <c r="E18917" s="22" t="s">
        <v>34</v>
      </c>
      <c r="F18917" s="22" t="s">
        <v>43</v>
      </c>
      <c r="G18917" s="1">
        <v>112194.86</v>
      </c>
    </row>
    <row r="18918" spans="2:7">
      <c r="B18918" s="22" t="s">
        <v>324</v>
      </c>
      <c r="C18918" s="22" t="s">
        <v>7</v>
      </c>
      <c r="D18918" s="22" t="s">
        <v>5</v>
      </c>
      <c r="E18918" s="22" t="s">
        <v>34</v>
      </c>
      <c r="F18918" s="22" t="s">
        <v>45</v>
      </c>
      <c r="G18918" s="1">
        <v>40457.75</v>
      </c>
    </row>
    <row r="18919" spans="2:7">
      <c r="B18919" s="22" t="s">
        <v>324</v>
      </c>
      <c r="C18919" s="22" t="s">
        <v>7</v>
      </c>
      <c r="D18919" s="22" t="s">
        <v>5</v>
      </c>
      <c r="E18919" s="22" t="s">
        <v>34</v>
      </c>
      <c r="F18919" s="22" t="s">
        <v>46</v>
      </c>
      <c r="G18919" s="1">
        <v>42157.64</v>
      </c>
    </row>
    <row r="18920" spans="2:7">
      <c r="B18920" s="22" t="s">
        <v>324</v>
      </c>
      <c r="C18920" s="22" t="s">
        <v>7</v>
      </c>
      <c r="D18920" s="22" t="s">
        <v>5</v>
      </c>
      <c r="E18920" s="22" t="s">
        <v>34</v>
      </c>
      <c r="F18920" s="22" t="s">
        <v>47</v>
      </c>
      <c r="G18920" s="1">
        <v>309905.34999999998</v>
      </c>
    </row>
    <row r="18921" spans="2:7">
      <c r="B18921" s="22" t="s">
        <v>324</v>
      </c>
      <c r="C18921" s="22" t="s">
        <v>7</v>
      </c>
      <c r="D18921" s="22" t="s">
        <v>5</v>
      </c>
      <c r="E18921" s="22" t="s">
        <v>34</v>
      </c>
      <c r="F18921" s="22" t="s">
        <v>75</v>
      </c>
      <c r="G18921" s="1">
        <v>89435.49</v>
      </c>
    </row>
    <row r="18922" spans="2:7">
      <c r="B18922" s="22" t="s">
        <v>324</v>
      </c>
      <c r="C18922" s="22" t="s">
        <v>7</v>
      </c>
      <c r="D18922" s="22" t="s">
        <v>5</v>
      </c>
      <c r="E18922" s="22" t="s">
        <v>34</v>
      </c>
      <c r="F18922" s="22" t="s">
        <v>49</v>
      </c>
      <c r="G18922" s="1">
        <v>352269.09</v>
      </c>
    </row>
    <row r="18923" spans="2:7">
      <c r="B18923" s="22" t="s">
        <v>324</v>
      </c>
      <c r="C18923" s="22" t="s">
        <v>7</v>
      </c>
      <c r="D18923" s="22" t="s">
        <v>5</v>
      </c>
      <c r="E18923" s="22" t="s">
        <v>34</v>
      </c>
      <c r="F18923" s="22" t="s">
        <v>50</v>
      </c>
      <c r="G18923" s="1">
        <v>58431.31</v>
      </c>
    </row>
    <row r="18924" spans="2:7">
      <c r="B18924" s="22" t="s">
        <v>324</v>
      </c>
      <c r="C18924" s="22" t="s">
        <v>7</v>
      </c>
      <c r="D18924" s="22" t="s">
        <v>5</v>
      </c>
      <c r="E18924" s="22" t="s">
        <v>34</v>
      </c>
      <c r="F18924" s="22" t="s">
        <v>51</v>
      </c>
      <c r="G18924" s="1">
        <v>190.4</v>
      </c>
    </row>
    <row r="18925" spans="2:7">
      <c r="B18925" s="22" t="s">
        <v>324</v>
      </c>
      <c r="C18925" s="22" t="s">
        <v>7</v>
      </c>
      <c r="D18925" s="22" t="s">
        <v>5</v>
      </c>
      <c r="E18925" s="22" t="s">
        <v>34</v>
      </c>
      <c r="F18925" s="22" t="s">
        <v>52</v>
      </c>
      <c r="G18925" s="1">
        <v>16294.52</v>
      </c>
    </row>
    <row r="18926" spans="2:7">
      <c r="B18926" s="22" t="s">
        <v>324</v>
      </c>
      <c r="C18926" s="22" t="s">
        <v>7</v>
      </c>
      <c r="D18926" s="22" t="s">
        <v>5</v>
      </c>
      <c r="E18926" s="22" t="s">
        <v>34</v>
      </c>
      <c r="F18926" s="22" t="s">
        <v>53</v>
      </c>
      <c r="G18926" s="1">
        <v>400675.61</v>
      </c>
    </row>
    <row r="18927" spans="2:7">
      <c r="B18927" s="22" t="s">
        <v>324</v>
      </c>
      <c r="C18927" s="22" t="s">
        <v>7</v>
      </c>
      <c r="D18927" s="22" t="s">
        <v>5</v>
      </c>
      <c r="E18927" s="22" t="s">
        <v>34</v>
      </c>
      <c r="F18927" s="22" t="s">
        <v>54</v>
      </c>
      <c r="G18927" s="1">
        <v>141640.29</v>
      </c>
    </row>
    <row r="18928" spans="2:7">
      <c r="B18928" s="22" t="s">
        <v>324</v>
      </c>
      <c r="C18928" s="22" t="s">
        <v>7</v>
      </c>
      <c r="D18928" s="22" t="s">
        <v>5</v>
      </c>
      <c r="E18928" s="22" t="s">
        <v>34</v>
      </c>
      <c r="F18928" s="22" t="s">
        <v>68</v>
      </c>
      <c r="G18928" s="1">
        <v>24775.83</v>
      </c>
    </row>
    <row r="18929" spans="2:7">
      <c r="B18929" s="22" t="s">
        <v>324</v>
      </c>
      <c r="C18929" s="22" t="s">
        <v>7</v>
      </c>
      <c r="D18929" s="22" t="s">
        <v>5</v>
      </c>
      <c r="E18929" s="22" t="s">
        <v>34</v>
      </c>
      <c r="F18929" s="22" t="s">
        <v>55</v>
      </c>
      <c r="G18929" s="1">
        <v>16426.16</v>
      </c>
    </row>
    <row r="18930" spans="2:7">
      <c r="B18930" s="22" t="s">
        <v>324</v>
      </c>
      <c r="C18930" s="22" t="s">
        <v>7</v>
      </c>
      <c r="D18930" s="22" t="s">
        <v>5</v>
      </c>
      <c r="E18930" s="22" t="s">
        <v>34</v>
      </c>
      <c r="F18930" s="22" t="s">
        <v>76</v>
      </c>
      <c r="G18930" s="1">
        <v>49156.32</v>
      </c>
    </row>
    <row r="18931" spans="2:7">
      <c r="B18931" s="22" t="s">
        <v>324</v>
      </c>
      <c r="C18931" s="22" t="s">
        <v>7</v>
      </c>
      <c r="D18931" s="22" t="s">
        <v>5</v>
      </c>
      <c r="E18931" s="22" t="s">
        <v>34</v>
      </c>
      <c r="F18931" s="22" t="s">
        <v>57</v>
      </c>
      <c r="G18931" s="1">
        <v>387009.21</v>
      </c>
    </row>
    <row r="18932" spans="2:7">
      <c r="B18932" s="22" t="s">
        <v>324</v>
      </c>
      <c r="C18932" s="22" t="s">
        <v>7</v>
      </c>
      <c r="D18932" s="22" t="s">
        <v>5</v>
      </c>
      <c r="E18932" s="22" t="s">
        <v>34</v>
      </c>
      <c r="F18932" s="22" t="s">
        <v>58</v>
      </c>
      <c r="G18932" s="1">
        <v>40236.67</v>
      </c>
    </row>
    <row r="18933" spans="2:7">
      <c r="B18933" s="22" t="s">
        <v>324</v>
      </c>
      <c r="C18933" s="22" t="s">
        <v>7</v>
      </c>
      <c r="D18933" s="22" t="s">
        <v>5</v>
      </c>
      <c r="E18933" s="22" t="s">
        <v>59</v>
      </c>
      <c r="F18933" s="22" t="s">
        <v>55</v>
      </c>
      <c r="G18933" s="1">
        <v>29487.26</v>
      </c>
    </row>
    <row r="18934" spans="2:7">
      <c r="B18934" s="22" t="s">
        <v>324</v>
      </c>
      <c r="C18934" s="22" t="s">
        <v>7</v>
      </c>
      <c r="D18934" s="22" t="s">
        <v>5</v>
      </c>
      <c r="E18934" s="22" t="s">
        <v>60</v>
      </c>
      <c r="F18934" s="22" t="s">
        <v>62</v>
      </c>
      <c r="G18934" s="1">
        <v>17261.95</v>
      </c>
    </row>
    <row r="18935" spans="2:7">
      <c r="B18935" s="22" t="s">
        <v>324</v>
      </c>
      <c r="C18935" s="22" t="s">
        <v>7</v>
      </c>
      <c r="D18935" s="22" t="s">
        <v>7</v>
      </c>
      <c r="E18935" s="22" t="s">
        <v>5</v>
      </c>
      <c r="F18935" s="22" t="s">
        <v>6</v>
      </c>
      <c r="G18935" s="1">
        <v>580168.78</v>
      </c>
    </row>
    <row r="18936" spans="2:7">
      <c r="B18936" s="22" t="s">
        <v>324</v>
      </c>
      <c r="C18936" s="22" t="s">
        <v>7</v>
      </c>
      <c r="D18936" s="22" t="s">
        <v>7</v>
      </c>
      <c r="E18936" s="22" t="s">
        <v>8</v>
      </c>
      <c r="F18936" s="22" t="s">
        <v>9</v>
      </c>
      <c r="G18936" s="1">
        <v>1266650.1000000001</v>
      </c>
    </row>
    <row r="18937" spans="2:7">
      <c r="B18937" s="22" t="s">
        <v>324</v>
      </c>
      <c r="C18937" s="22" t="s">
        <v>7</v>
      </c>
      <c r="D18937" s="22" t="s">
        <v>7</v>
      </c>
      <c r="E18937" s="22" t="s">
        <v>8</v>
      </c>
      <c r="F18937" s="22" t="s">
        <v>10</v>
      </c>
      <c r="G18937" s="1">
        <v>96661.96</v>
      </c>
    </row>
    <row r="18938" spans="2:7">
      <c r="B18938" s="22" t="s">
        <v>324</v>
      </c>
      <c r="C18938" s="22" t="s">
        <v>7</v>
      </c>
      <c r="D18938" s="22" t="s">
        <v>7</v>
      </c>
      <c r="E18938" s="22" t="s">
        <v>8</v>
      </c>
      <c r="F18938" s="22" t="s">
        <v>11</v>
      </c>
      <c r="G18938" s="1">
        <v>22095.71</v>
      </c>
    </row>
    <row r="18939" spans="2:7">
      <c r="B18939" s="22" t="s">
        <v>324</v>
      </c>
      <c r="C18939" s="22" t="s">
        <v>7</v>
      </c>
      <c r="D18939" s="22" t="s">
        <v>7</v>
      </c>
      <c r="E18939" s="22" t="s">
        <v>8</v>
      </c>
      <c r="F18939" s="22" t="s">
        <v>12</v>
      </c>
      <c r="G18939" s="1">
        <v>304933.46000000002</v>
      </c>
    </row>
    <row r="18940" spans="2:7">
      <c r="B18940" s="22" t="s">
        <v>324</v>
      </c>
      <c r="C18940" s="22" t="s">
        <v>7</v>
      </c>
      <c r="D18940" s="22" t="s">
        <v>7</v>
      </c>
      <c r="E18940" s="22" t="s">
        <v>8</v>
      </c>
      <c r="F18940" s="22" t="s">
        <v>13</v>
      </c>
      <c r="G18940" s="1">
        <v>22963.37</v>
      </c>
    </row>
    <row r="18941" spans="2:7">
      <c r="B18941" s="22" t="s">
        <v>324</v>
      </c>
      <c r="C18941" s="22" t="s">
        <v>7</v>
      </c>
      <c r="D18941" s="22" t="s">
        <v>7</v>
      </c>
      <c r="E18941" s="22" t="s">
        <v>14</v>
      </c>
      <c r="F18941" s="22" t="s">
        <v>9</v>
      </c>
      <c r="G18941" s="1">
        <v>763979.65</v>
      </c>
    </row>
    <row r="18942" spans="2:7">
      <c r="B18942" s="22" t="s">
        <v>324</v>
      </c>
      <c r="C18942" s="22" t="s">
        <v>7</v>
      </c>
      <c r="D18942" s="22" t="s">
        <v>7</v>
      </c>
      <c r="E18942" s="22" t="s">
        <v>14</v>
      </c>
      <c r="F18942" s="22" t="s">
        <v>10</v>
      </c>
      <c r="G18942" s="1">
        <v>69440.05</v>
      </c>
    </row>
    <row r="18943" spans="2:7">
      <c r="B18943" s="22" t="s">
        <v>324</v>
      </c>
      <c r="C18943" s="22" t="s">
        <v>7</v>
      </c>
      <c r="D18943" s="22" t="s">
        <v>7</v>
      </c>
      <c r="E18943" s="22" t="s">
        <v>14</v>
      </c>
      <c r="F18943" s="22" t="s">
        <v>11</v>
      </c>
      <c r="G18943" s="1">
        <v>57198.55</v>
      </c>
    </row>
    <row r="18944" spans="2:7">
      <c r="B18944" s="22" t="s">
        <v>324</v>
      </c>
      <c r="C18944" s="22" t="s">
        <v>7</v>
      </c>
      <c r="D18944" s="22" t="s">
        <v>7</v>
      </c>
      <c r="E18944" s="22" t="s">
        <v>14</v>
      </c>
      <c r="F18944" s="22" t="s">
        <v>12</v>
      </c>
      <c r="G18944" s="1">
        <v>162239.79999999999</v>
      </c>
    </row>
    <row r="18945" spans="2:7">
      <c r="B18945" s="22" t="s">
        <v>324</v>
      </c>
      <c r="C18945" s="22" t="s">
        <v>7</v>
      </c>
      <c r="D18945" s="22" t="s">
        <v>7</v>
      </c>
      <c r="E18945" s="22" t="s">
        <v>14</v>
      </c>
      <c r="F18945" s="22" t="s">
        <v>13</v>
      </c>
      <c r="G18945" s="1">
        <v>11021.08</v>
      </c>
    </row>
    <row r="18946" spans="2:7">
      <c r="B18946" s="22" t="s">
        <v>324</v>
      </c>
      <c r="C18946" s="22" t="s">
        <v>7</v>
      </c>
      <c r="D18946" s="22" t="s">
        <v>7</v>
      </c>
      <c r="E18946" s="22" t="s">
        <v>15</v>
      </c>
      <c r="F18946" s="22" t="s">
        <v>17</v>
      </c>
      <c r="G18946" s="1">
        <v>123880.99</v>
      </c>
    </row>
    <row r="18947" spans="2:7">
      <c r="B18947" s="22" t="s">
        <v>324</v>
      </c>
      <c r="C18947" s="22" t="s">
        <v>7</v>
      </c>
      <c r="D18947" s="22" t="s">
        <v>7</v>
      </c>
      <c r="E18947" s="22" t="s">
        <v>15</v>
      </c>
      <c r="F18947" s="22" t="s">
        <v>18</v>
      </c>
      <c r="G18947" s="1">
        <v>65363.69</v>
      </c>
    </row>
    <row r="18948" spans="2:7">
      <c r="B18948" s="22" t="s">
        <v>324</v>
      </c>
      <c r="C18948" s="22" t="s">
        <v>7</v>
      </c>
      <c r="D18948" s="22" t="s">
        <v>7</v>
      </c>
      <c r="E18948" s="22" t="s">
        <v>15</v>
      </c>
      <c r="F18948" s="22" t="s">
        <v>19</v>
      </c>
      <c r="G18948" s="1">
        <v>253733.95</v>
      </c>
    </row>
    <row r="18949" spans="2:7">
      <c r="B18949" s="22" t="s">
        <v>324</v>
      </c>
      <c r="C18949" s="22" t="s">
        <v>7</v>
      </c>
      <c r="D18949" s="22" t="s">
        <v>7</v>
      </c>
      <c r="E18949" s="22" t="s">
        <v>15</v>
      </c>
      <c r="F18949" s="22" t="s">
        <v>20</v>
      </c>
      <c r="G18949" s="1">
        <v>87484.43</v>
      </c>
    </row>
    <row r="18950" spans="2:7">
      <c r="B18950" s="22" t="s">
        <v>324</v>
      </c>
      <c r="C18950" s="22" t="s">
        <v>7</v>
      </c>
      <c r="D18950" s="22" t="s">
        <v>7</v>
      </c>
      <c r="E18950" s="22" t="s">
        <v>15</v>
      </c>
      <c r="F18950" s="22" t="s">
        <v>21</v>
      </c>
      <c r="G18950" s="1">
        <v>4440.99</v>
      </c>
    </row>
    <row r="18951" spans="2:7">
      <c r="B18951" s="22" t="s">
        <v>324</v>
      </c>
      <c r="C18951" s="22" t="s">
        <v>7</v>
      </c>
      <c r="D18951" s="22" t="s">
        <v>7</v>
      </c>
      <c r="E18951" s="22" t="s">
        <v>15</v>
      </c>
      <c r="F18951" s="22" t="s">
        <v>22</v>
      </c>
      <c r="G18951" s="1">
        <v>1807.42</v>
      </c>
    </row>
    <row r="18952" spans="2:7">
      <c r="B18952" s="22" t="s">
        <v>324</v>
      </c>
      <c r="C18952" s="22" t="s">
        <v>7</v>
      </c>
      <c r="D18952" s="22" t="s">
        <v>7</v>
      </c>
      <c r="E18952" s="22" t="s">
        <v>15</v>
      </c>
      <c r="F18952" s="22" t="s">
        <v>23</v>
      </c>
      <c r="G18952" s="1">
        <v>8042.01</v>
      </c>
    </row>
    <row r="18953" spans="2:7">
      <c r="B18953" s="22" t="s">
        <v>324</v>
      </c>
      <c r="C18953" s="22" t="s">
        <v>7</v>
      </c>
      <c r="D18953" s="22" t="s">
        <v>7</v>
      </c>
      <c r="E18953" s="22" t="s">
        <v>15</v>
      </c>
      <c r="F18953" s="22" t="s">
        <v>24</v>
      </c>
      <c r="G18953" s="1">
        <v>15017.18</v>
      </c>
    </row>
    <row r="18954" spans="2:7">
      <c r="B18954" s="22" t="s">
        <v>324</v>
      </c>
      <c r="C18954" s="22" t="s">
        <v>7</v>
      </c>
      <c r="D18954" s="22" t="s">
        <v>7</v>
      </c>
      <c r="E18954" s="22" t="s">
        <v>15</v>
      </c>
      <c r="F18954" s="22" t="s">
        <v>25</v>
      </c>
      <c r="G18954" s="1">
        <v>63265.14</v>
      </c>
    </row>
    <row r="18955" spans="2:7">
      <c r="B18955" s="22" t="s">
        <v>324</v>
      </c>
      <c r="C18955" s="22" t="s">
        <v>7</v>
      </c>
      <c r="D18955" s="22" t="s">
        <v>7</v>
      </c>
      <c r="E18955" s="22" t="s">
        <v>15</v>
      </c>
      <c r="F18955" s="22" t="s">
        <v>26</v>
      </c>
      <c r="G18955" s="1">
        <v>28378.86</v>
      </c>
    </row>
    <row r="18956" spans="2:7">
      <c r="B18956" s="22" t="s">
        <v>324</v>
      </c>
      <c r="C18956" s="22" t="s">
        <v>7</v>
      </c>
      <c r="D18956" s="22" t="s">
        <v>7</v>
      </c>
      <c r="E18956" s="22" t="s">
        <v>28</v>
      </c>
      <c r="F18956" s="22" t="s">
        <v>29</v>
      </c>
      <c r="G18956" s="1">
        <v>23016.41</v>
      </c>
    </row>
    <row r="18957" spans="2:7">
      <c r="B18957" s="22" t="s">
        <v>324</v>
      </c>
      <c r="C18957" s="22" t="s">
        <v>7</v>
      </c>
      <c r="D18957" s="22" t="s">
        <v>7</v>
      </c>
      <c r="E18957" s="22" t="s">
        <v>28</v>
      </c>
      <c r="F18957" s="22" t="s">
        <v>33</v>
      </c>
      <c r="G18957" s="1">
        <v>-810</v>
      </c>
    </row>
    <row r="18958" spans="2:7">
      <c r="B18958" s="22" t="s">
        <v>324</v>
      </c>
      <c r="C18958" s="22" t="s">
        <v>7</v>
      </c>
      <c r="D18958" s="22" t="s">
        <v>7</v>
      </c>
      <c r="E18958" s="22" t="s">
        <v>34</v>
      </c>
      <c r="F18958" s="22" t="s">
        <v>35</v>
      </c>
      <c r="G18958" s="1">
        <v>49988.66</v>
      </c>
    </row>
    <row r="18959" spans="2:7">
      <c r="B18959" s="22" t="s">
        <v>324</v>
      </c>
      <c r="C18959" s="22" t="s">
        <v>7</v>
      </c>
      <c r="D18959" s="22" t="s">
        <v>7</v>
      </c>
      <c r="E18959" s="22" t="s">
        <v>34</v>
      </c>
      <c r="F18959" s="22" t="s">
        <v>38</v>
      </c>
      <c r="G18959" s="1">
        <v>6131</v>
      </c>
    </row>
    <row r="18960" spans="2:7">
      <c r="B18960" s="22" t="s">
        <v>324</v>
      </c>
      <c r="C18960" s="22" t="s">
        <v>7</v>
      </c>
      <c r="D18960" s="22" t="s">
        <v>7</v>
      </c>
      <c r="E18960" s="22" t="s">
        <v>34</v>
      </c>
      <c r="F18960" s="22" t="s">
        <v>42</v>
      </c>
      <c r="G18960" s="1">
        <v>23649</v>
      </c>
    </row>
    <row r="18961" spans="2:7">
      <c r="B18961" s="22" t="s">
        <v>324</v>
      </c>
      <c r="C18961" s="22" t="s">
        <v>7</v>
      </c>
      <c r="D18961" s="22" t="s">
        <v>7</v>
      </c>
      <c r="E18961" s="22" t="s">
        <v>34</v>
      </c>
      <c r="F18961" s="22" t="s">
        <v>50</v>
      </c>
      <c r="G18961" s="1">
        <v>1758.2</v>
      </c>
    </row>
    <row r="18962" spans="2:7">
      <c r="B18962" s="22" t="s">
        <v>324</v>
      </c>
      <c r="C18962" s="22" t="s">
        <v>7</v>
      </c>
      <c r="D18962" s="22" t="s">
        <v>7</v>
      </c>
      <c r="E18962" s="22" t="s">
        <v>34</v>
      </c>
      <c r="F18962" s="22" t="s">
        <v>55</v>
      </c>
      <c r="G18962" s="1">
        <v>8537.59</v>
      </c>
    </row>
    <row r="18963" spans="2:7">
      <c r="B18963" s="22" t="s">
        <v>324</v>
      </c>
      <c r="C18963" s="22" t="s">
        <v>7</v>
      </c>
      <c r="D18963" s="22" t="s">
        <v>7</v>
      </c>
      <c r="E18963" s="22" t="s">
        <v>59</v>
      </c>
      <c r="F18963" s="22" t="s">
        <v>55</v>
      </c>
      <c r="G18963" s="1">
        <v>17075.919999999998</v>
      </c>
    </row>
    <row r="18964" spans="2:7">
      <c r="B18964" s="22" t="s">
        <v>325</v>
      </c>
      <c r="C18964" s="22" t="s">
        <v>7</v>
      </c>
      <c r="D18964" s="22" t="s">
        <v>5</v>
      </c>
      <c r="E18964" s="22" t="s">
        <v>5</v>
      </c>
      <c r="F18964" s="22" t="s">
        <v>6</v>
      </c>
      <c r="G18964" s="1">
        <v>493453.29</v>
      </c>
    </row>
    <row r="18965" spans="2:7">
      <c r="B18965" s="22" t="s">
        <v>325</v>
      </c>
      <c r="C18965" s="22" t="s">
        <v>7</v>
      </c>
      <c r="D18965" s="22" t="s">
        <v>5</v>
      </c>
      <c r="E18965" s="22" t="s">
        <v>7</v>
      </c>
      <c r="F18965" s="22" t="s">
        <v>6</v>
      </c>
      <c r="G18965" s="1">
        <v>-522392.17</v>
      </c>
    </row>
    <row r="18966" spans="2:7">
      <c r="B18966" s="22" t="s">
        <v>325</v>
      </c>
      <c r="C18966" s="22" t="s">
        <v>7</v>
      </c>
      <c r="D18966" s="22" t="s">
        <v>5</v>
      </c>
      <c r="E18966" s="22" t="s">
        <v>8</v>
      </c>
      <c r="F18966" s="22" t="s">
        <v>9</v>
      </c>
      <c r="G18966" s="1">
        <v>11254681.390000001</v>
      </c>
    </row>
    <row r="18967" spans="2:7">
      <c r="B18967" s="22" t="s">
        <v>325</v>
      </c>
      <c r="C18967" s="22" t="s">
        <v>7</v>
      </c>
      <c r="D18967" s="22" t="s">
        <v>5</v>
      </c>
      <c r="E18967" s="22" t="s">
        <v>8</v>
      </c>
      <c r="F18967" s="22" t="s">
        <v>10</v>
      </c>
      <c r="G18967" s="1">
        <v>290696.24</v>
      </c>
    </row>
    <row r="18968" spans="2:7">
      <c r="B18968" s="22" t="s">
        <v>325</v>
      </c>
      <c r="C18968" s="22" t="s">
        <v>7</v>
      </c>
      <c r="D18968" s="22" t="s">
        <v>5</v>
      </c>
      <c r="E18968" s="22" t="s">
        <v>8</v>
      </c>
      <c r="F18968" s="22" t="s">
        <v>11</v>
      </c>
      <c r="G18968" s="1">
        <v>218503.7</v>
      </c>
    </row>
    <row r="18969" spans="2:7">
      <c r="B18969" s="22" t="s">
        <v>325</v>
      </c>
      <c r="C18969" s="22" t="s">
        <v>7</v>
      </c>
      <c r="D18969" s="22" t="s">
        <v>5</v>
      </c>
      <c r="E18969" s="22" t="s">
        <v>8</v>
      </c>
      <c r="F18969" s="22" t="s">
        <v>13</v>
      </c>
      <c r="G18969" s="1">
        <v>128875.42</v>
      </c>
    </row>
    <row r="18970" spans="2:7">
      <c r="B18970" s="22" t="s">
        <v>325</v>
      </c>
      <c r="C18970" s="22" t="s">
        <v>7</v>
      </c>
      <c r="D18970" s="22" t="s">
        <v>5</v>
      </c>
      <c r="E18970" s="22" t="s">
        <v>14</v>
      </c>
      <c r="F18970" s="22" t="s">
        <v>9</v>
      </c>
      <c r="G18970" s="1">
        <v>3235019.27</v>
      </c>
    </row>
    <row r="18971" spans="2:7">
      <c r="B18971" s="22" t="s">
        <v>325</v>
      </c>
      <c r="C18971" s="22" t="s">
        <v>7</v>
      </c>
      <c r="D18971" s="22" t="s">
        <v>5</v>
      </c>
      <c r="E18971" s="22" t="s">
        <v>14</v>
      </c>
      <c r="F18971" s="22" t="s">
        <v>11</v>
      </c>
      <c r="G18971" s="1">
        <v>165099.72</v>
      </c>
    </row>
    <row r="18972" spans="2:7">
      <c r="B18972" s="22" t="s">
        <v>325</v>
      </c>
      <c r="C18972" s="22" t="s">
        <v>7</v>
      </c>
      <c r="D18972" s="22" t="s">
        <v>5</v>
      </c>
      <c r="E18972" s="22" t="s">
        <v>14</v>
      </c>
      <c r="F18972" s="22" t="s">
        <v>13</v>
      </c>
      <c r="G18972" s="1">
        <v>183336.87</v>
      </c>
    </row>
    <row r="18973" spans="2:7">
      <c r="B18973" s="22" t="s">
        <v>325</v>
      </c>
      <c r="C18973" s="22" t="s">
        <v>7</v>
      </c>
      <c r="D18973" s="22" t="s">
        <v>5</v>
      </c>
      <c r="E18973" s="22" t="s">
        <v>15</v>
      </c>
      <c r="F18973" s="22" t="s">
        <v>16</v>
      </c>
      <c r="G18973" s="1">
        <v>1523735.49</v>
      </c>
    </row>
    <row r="18974" spans="2:7">
      <c r="B18974" s="22" t="s">
        <v>325</v>
      </c>
      <c r="C18974" s="22" t="s">
        <v>7</v>
      </c>
      <c r="D18974" s="22" t="s">
        <v>5</v>
      </c>
      <c r="E18974" s="22" t="s">
        <v>15</v>
      </c>
      <c r="F18974" s="22" t="s">
        <v>71</v>
      </c>
      <c r="G18974" s="1">
        <v>1425164.43</v>
      </c>
    </row>
    <row r="18975" spans="2:7">
      <c r="B18975" s="22" t="s">
        <v>325</v>
      </c>
      <c r="C18975" s="22" t="s">
        <v>7</v>
      </c>
      <c r="D18975" s="22" t="s">
        <v>5</v>
      </c>
      <c r="E18975" s="22" t="s">
        <v>15</v>
      </c>
      <c r="F18975" s="22" t="s">
        <v>17</v>
      </c>
      <c r="G18975" s="1">
        <v>942219.32</v>
      </c>
    </row>
    <row r="18976" spans="2:7">
      <c r="B18976" s="22" t="s">
        <v>325</v>
      </c>
      <c r="C18976" s="22" t="s">
        <v>7</v>
      </c>
      <c r="D18976" s="22" t="s">
        <v>5</v>
      </c>
      <c r="E18976" s="22" t="s">
        <v>15</v>
      </c>
      <c r="F18976" s="22" t="s">
        <v>18</v>
      </c>
      <c r="G18976" s="1">
        <v>368390.2</v>
      </c>
    </row>
    <row r="18977" spans="2:7">
      <c r="B18977" s="22" t="s">
        <v>325</v>
      </c>
      <c r="C18977" s="22" t="s">
        <v>7</v>
      </c>
      <c r="D18977" s="22" t="s">
        <v>5</v>
      </c>
      <c r="E18977" s="22" t="s">
        <v>15</v>
      </c>
      <c r="F18977" s="22" t="s">
        <v>19</v>
      </c>
      <c r="G18977" s="1">
        <v>1889707.71</v>
      </c>
    </row>
    <row r="18978" spans="2:7">
      <c r="B18978" s="22" t="s">
        <v>325</v>
      </c>
      <c r="C18978" s="22" t="s">
        <v>7</v>
      </c>
      <c r="D18978" s="22" t="s">
        <v>5</v>
      </c>
      <c r="E18978" s="22" t="s">
        <v>15</v>
      </c>
      <c r="F18978" s="22" t="s">
        <v>20</v>
      </c>
      <c r="G18978" s="1">
        <v>617304.04</v>
      </c>
    </row>
    <row r="18979" spans="2:7">
      <c r="B18979" s="22" t="s">
        <v>325</v>
      </c>
      <c r="C18979" s="22" t="s">
        <v>7</v>
      </c>
      <c r="D18979" s="22" t="s">
        <v>5</v>
      </c>
      <c r="E18979" s="22" t="s">
        <v>15</v>
      </c>
      <c r="F18979" s="22" t="s">
        <v>21</v>
      </c>
      <c r="G18979" s="1">
        <v>18276.419999999998</v>
      </c>
    </row>
    <row r="18980" spans="2:7">
      <c r="B18980" s="22" t="s">
        <v>325</v>
      </c>
      <c r="C18980" s="22" t="s">
        <v>7</v>
      </c>
      <c r="D18980" s="22" t="s">
        <v>5</v>
      </c>
      <c r="E18980" s="22" t="s">
        <v>15</v>
      </c>
      <c r="F18980" s="22" t="s">
        <v>22</v>
      </c>
      <c r="G18980" s="1">
        <v>7110.47</v>
      </c>
    </row>
    <row r="18981" spans="2:7">
      <c r="B18981" s="22" t="s">
        <v>325</v>
      </c>
      <c r="C18981" s="22" t="s">
        <v>7</v>
      </c>
      <c r="D18981" s="22" t="s">
        <v>5</v>
      </c>
      <c r="E18981" s="22" t="s">
        <v>15</v>
      </c>
      <c r="F18981" s="22" t="s">
        <v>23</v>
      </c>
      <c r="G18981" s="1">
        <v>47045.58</v>
      </c>
    </row>
    <row r="18982" spans="2:7">
      <c r="B18982" s="22" t="s">
        <v>325</v>
      </c>
      <c r="C18982" s="22" t="s">
        <v>7</v>
      </c>
      <c r="D18982" s="22" t="s">
        <v>5</v>
      </c>
      <c r="E18982" s="22" t="s">
        <v>15</v>
      </c>
      <c r="F18982" s="22" t="s">
        <v>24</v>
      </c>
      <c r="G18982" s="1">
        <v>94643.199999999997</v>
      </c>
    </row>
    <row r="18983" spans="2:7">
      <c r="B18983" s="22" t="s">
        <v>325</v>
      </c>
      <c r="C18983" s="22" t="s">
        <v>7</v>
      </c>
      <c r="D18983" s="22" t="s">
        <v>5</v>
      </c>
      <c r="E18983" s="22" t="s">
        <v>28</v>
      </c>
      <c r="F18983" s="22" t="s">
        <v>29</v>
      </c>
      <c r="G18983" s="1">
        <v>836405.77</v>
      </c>
    </row>
    <row r="18984" spans="2:7">
      <c r="B18984" s="22" t="s">
        <v>325</v>
      </c>
      <c r="C18984" s="22" t="s">
        <v>7</v>
      </c>
      <c r="D18984" s="22" t="s">
        <v>5</v>
      </c>
      <c r="E18984" s="22" t="s">
        <v>28</v>
      </c>
      <c r="F18984" s="22" t="s">
        <v>30</v>
      </c>
      <c r="G18984" s="1">
        <v>83841.119999999995</v>
      </c>
    </row>
    <row r="18985" spans="2:7">
      <c r="B18985" s="22" t="s">
        <v>325</v>
      </c>
      <c r="C18985" s="22" t="s">
        <v>7</v>
      </c>
      <c r="D18985" s="22" t="s">
        <v>5</v>
      </c>
      <c r="E18985" s="22" t="s">
        <v>28</v>
      </c>
      <c r="F18985" s="22" t="s">
        <v>31</v>
      </c>
      <c r="G18985" s="1">
        <v>71360.98</v>
      </c>
    </row>
    <row r="18986" spans="2:7">
      <c r="B18986" s="22" t="s">
        <v>325</v>
      </c>
      <c r="C18986" s="22" t="s">
        <v>7</v>
      </c>
      <c r="D18986" s="22" t="s">
        <v>5</v>
      </c>
      <c r="E18986" s="22" t="s">
        <v>28</v>
      </c>
      <c r="F18986" s="22" t="s">
        <v>32</v>
      </c>
      <c r="G18986" s="1">
        <v>132794.72</v>
      </c>
    </row>
    <row r="18987" spans="2:7">
      <c r="B18987" s="22" t="s">
        <v>325</v>
      </c>
      <c r="C18987" s="22" t="s">
        <v>7</v>
      </c>
      <c r="D18987" s="22" t="s">
        <v>5</v>
      </c>
      <c r="E18987" s="22" t="s">
        <v>28</v>
      </c>
      <c r="F18987" s="22" t="s">
        <v>33</v>
      </c>
      <c r="G18987" s="1">
        <v>1647.93</v>
      </c>
    </row>
    <row r="18988" spans="2:7">
      <c r="B18988" s="22" t="s">
        <v>325</v>
      </c>
      <c r="C18988" s="22" t="s">
        <v>7</v>
      </c>
      <c r="D18988" s="22" t="s">
        <v>5</v>
      </c>
      <c r="E18988" s="22" t="s">
        <v>34</v>
      </c>
      <c r="F18988" s="22" t="s">
        <v>37</v>
      </c>
      <c r="G18988" s="1">
        <v>248050.84</v>
      </c>
    </row>
    <row r="18989" spans="2:7">
      <c r="B18989" s="22" t="s">
        <v>325</v>
      </c>
      <c r="C18989" s="22" t="s">
        <v>7</v>
      </c>
      <c r="D18989" s="22" t="s">
        <v>5</v>
      </c>
      <c r="E18989" s="22" t="s">
        <v>34</v>
      </c>
      <c r="F18989" s="22" t="s">
        <v>39</v>
      </c>
      <c r="G18989" s="1">
        <v>2118332.36</v>
      </c>
    </row>
    <row r="18990" spans="2:7">
      <c r="B18990" s="22" t="s">
        <v>325</v>
      </c>
      <c r="C18990" s="22" t="s">
        <v>7</v>
      </c>
      <c r="D18990" s="22" t="s">
        <v>5</v>
      </c>
      <c r="E18990" s="22" t="s">
        <v>34</v>
      </c>
      <c r="F18990" s="22" t="s">
        <v>40</v>
      </c>
      <c r="G18990" s="1">
        <v>60689.5</v>
      </c>
    </row>
    <row r="18991" spans="2:7">
      <c r="B18991" s="22" t="s">
        <v>325</v>
      </c>
      <c r="C18991" s="22" t="s">
        <v>7</v>
      </c>
      <c r="D18991" s="22" t="s">
        <v>5</v>
      </c>
      <c r="E18991" s="22" t="s">
        <v>34</v>
      </c>
      <c r="F18991" s="22" t="s">
        <v>41</v>
      </c>
      <c r="G18991" s="1">
        <v>51638.68</v>
      </c>
    </row>
    <row r="18992" spans="2:7">
      <c r="B18992" s="22" t="s">
        <v>325</v>
      </c>
      <c r="C18992" s="22" t="s">
        <v>7</v>
      </c>
      <c r="D18992" s="22" t="s">
        <v>5</v>
      </c>
      <c r="E18992" s="22" t="s">
        <v>34</v>
      </c>
      <c r="F18992" s="22" t="s">
        <v>43</v>
      </c>
      <c r="G18992" s="1">
        <v>30174.639999999999</v>
      </c>
    </row>
    <row r="18993" spans="2:7">
      <c r="B18993" s="22" t="s">
        <v>325</v>
      </c>
      <c r="C18993" s="22" t="s">
        <v>7</v>
      </c>
      <c r="D18993" s="22" t="s">
        <v>5</v>
      </c>
      <c r="E18993" s="22" t="s">
        <v>34</v>
      </c>
      <c r="F18993" s="22" t="s">
        <v>45</v>
      </c>
      <c r="G18993" s="1">
        <v>144339.18</v>
      </c>
    </row>
    <row r="18994" spans="2:7">
      <c r="B18994" s="22" t="s">
        <v>325</v>
      </c>
      <c r="C18994" s="22" t="s">
        <v>7</v>
      </c>
      <c r="D18994" s="22" t="s">
        <v>5</v>
      </c>
      <c r="E18994" s="22" t="s">
        <v>34</v>
      </c>
      <c r="F18994" s="22" t="s">
        <v>47</v>
      </c>
      <c r="G18994" s="1">
        <v>7992.33</v>
      </c>
    </row>
    <row r="18995" spans="2:7">
      <c r="B18995" s="22" t="s">
        <v>325</v>
      </c>
      <c r="C18995" s="22" t="s">
        <v>7</v>
      </c>
      <c r="D18995" s="22" t="s">
        <v>5</v>
      </c>
      <c r="E18995" s="22" t="s">
        <v>34</v>
      </c>
      <c r="F18995" s="22" t="s">
        <v>75</v>
      </c>
      <c r="G18995" s="1">
        <v>28907.71</v>
      </c>
    </row>
    <row r="18996" spans="2:7">
      <c r="B18996" s="22" t="s">
        <v>325</v>
      </c>
      <c r="C18996" s="22" t="s">
        <v>7</v>
      </c>
      <c r="D18996" s="22" t="s">
        <v>5</v>
      </c>
      <c r="E18996" s="22" t="s">
        <v>34</v>
      </c>
      <c r="F18996" s="22" t="s">
        <v>49</v>
      </c>
      <c r="G18996" s="1">
        <v>290916.17</v>
      </c>
    </row>
    <row r="18997" spans="2:7">
      <c r="B18997" s="22" t="s">
        <v>325</v>
      </c>
      <c r="C18997" s="22" t="s">
        <v>7</v>
      </c>
      <c r="D18997" s="22" t="s">
        <v>5</v>
      </c>
      <c r="E18997" s="22" t="s">
        <v>34</v>
      </c>
      <c r="F18997" s="22" t="s">
        <v>50</v>
      </c>
      <c r="G18997" s="1">
        <v>125850.58</v>
      </c>
    </row>
    <row r="18998" spans="2:7">
      <c r="B18998" s="22" t="s">
        <v>325</v>
      </c>
      <c r="C18998" s="22" t="s">
        <v>7</v>
      </c>
      <c r="D18998" s="22" t="s">
        <v>5</v>
      </c>
      <c r="E18998" s="22" t="s">
        <v>34</v>
      </c>
      <c r="F18998" s="22" t="s">
        <v>51</v>
      </c>
      <c r="G18998" s="1">
        <v>2440.5</v>
      </c>
    </row>
    <row r="18999" spans="2:7">
      <c r="B18999" s="22" t="s">
        <v>325</v>
      </c>
      <c r="C18999" s="22" t="s">
        <v>7</v>
      </c>
      <c r="D18999" s="22" t="s">
        <v>5</v>
      </c>
      <c r="E18999" s="22" t="s">
        <v>34</v>
      </c>
      <c r="F18999" s="22" t="s">
        <v>52</v>
      </c>
      <c r="G18999" s="1">
        <v>1795.54</v>
      </c>
    </row>
    <row r="19000" spans="2:7">
      <c r="B19000" s="22" t="s">
        <v>325</v>
      </c>
      <c r="C19000" s="22" t="s">
        <v>7</v>
      </c>
      <c r="D19000" s="22" t="s">
        <v>5</v>
      </c>
      <c r="E19000" s="22" t="s">
        <v>34</v>
      </c>
      <c r="F19000" s="22" t="s">
        <v>68</v>
      </c>
      <c r="G19000" s="1">
        <v>567855.44999999995</v>
      </c>
    </row>
    <row r="19001" spans="2:7">
      <c r="B19001" s="22" t="s">
        <v>325</v>
      </c>
      <c r="C19001" s="22" t="s">
        <v>7</v>
      </c>
      <c r="D19001" s="22" t="s">
        <v>5</v>
      </c>
      <c r="E19001" s="22" t="s">
        <v>34</v>
      </c>
      <c r="F19001" s="22" t="s">
        <v>55</v>
      </c>
      <c r="G19001" s="1">
        <v>57499.1</v>
      </c>
    </row>
    <row r="19002" spans="2:7">
      <c r="B19002" s="22" t="s">
        <v>325</v>
      </c>
      <c r="C19002" s="22" t="s">
        <v>7</v>
      </c>
      <c r="D19002" s="22" t="s">
        <v>5</v>
      </c>
      <c r="E19002" s="22" t="s">
        <v>34</v>
      </c>
      <c r="F19002" s="22" t="s">
        <v>76</v>
      </c>
      <c r="G19002" s="1">
        <v>43954.98</v>
      </c>
    </row>
    <row r="19003" spans="2:7">
      <c r="B19003" s="22" t="s">
        <v>325</v>
      </c>
      <c r="C19003" s="22" t="s">
        <v>7</v>
      </c>
      <c r="D19003" s="22" t="s">
        <v>5</v>
      </c>
      <c r="E19003" s="22" t="s">
        <v>34</v>
      </c>
      <c r="F19003" s="22" t="s">
        <v>57</v>
      </c>
      <c r="G19003" s="1">
        <v>290518.36</v>
      </c>
    </row>
    <row r="19004" spans="2:7">
      <c r="B19004" s="22" t="s">
        <v>325</v>
      </c>
      <c r="C19004" s="22" t="s">
        <v>7</v>
      </c>
      <c r="D19004" s="22" t="s">
        <v>5</v>
      </c>
      <c r="E19004" s="22" t="s">
        <v>34</v>
      </c>
      <c r="F19004" s="22" t="s">
        <v>58</v>
      </c>
      <c r="G19004" s="1">
        <v>193023.43</v>
      </c>
    </row>
    <row r="19005" spans="2:7">
      <c r="B19005" s="22" t="s">
        <v>325</v>
      </c>
      <c r="C19005" s="22" t="s">
        <v>7</v>
      </c>
      <c r="D19005" s="22" t="s">
        <v>5</v>
      </c>
      <c r="E19005" s="22" t="s">
        <v>59</v>
      </c>
      <c r="F19005" s="22" t="s">
        <v>55</v>
      </c>
      <c r="G19005" s="1">
        <v>17802.830000000002</v>
      </c>
    </row>
    <row r="19006" spans="2:7">
      <c r="B19006" s="22" t="s">
        <v>325</v>
      </c>
      <c r="C19006" s="22" t="s">
        <v>7</v>
      </c>
      <c r="D19006" s="22" t="s">
        <v>5</v>
      </c>
      <c r="E19006" s="22" t="s">
        <v>60</v>
      </c>
      <c r="F19006" s="22" t="s">
        <v>62</v>
      </c>
      <c r="G19006" s="1">
        <v>48076.93</v>
      </c>
    </row>
    <row r="19007" spans="2:7">
      <c r="B19007" s="22" t="s">
        <v>325</v>
      </c>
      <c r="C19007" s="22" t="s">
        <v>7</v>
      </c>
      <c r="D19007" s="22" t="s">
        <v>7</v>
      </c>
      <c r="E19007" s="22" t="s">
        <v>5</v>
      </c>
      <c r="F19007" s="22" t="s">
        <v>6</v>
      </c>
      <c r="G19007" s="1">
        <v>28938.880000000001</v>
      </c>
    </row>
    <row r="19008" spans="2:7">
      <c r="B19008" s="22" t="s">
        <v>325</v>
      </c>
      <c r="C19008" s="22" t="s">
        <v>7</v>
      </c>
      <c r="D19008" s="22" t="s">
        <v>7</v>
      </c>
      <c r="E19008" s="22" t="s">
        <v>8</v>
      </c>
      <c r="F19008" s="22" t="s">
        <v>9</v>
      </c>
      <c r="G19008" s="1">
        <v>410878.48</v>
      </c>
    </row>
    <row r="19009" spans="2:7">
      <c r="B19009" s="22" t="s">
        <v>325</v>
      </c>
      <c r="C19009" s="22" t="s">
        <v>7</v>
      </c>
      <c r="D19009" s="22" t="s">
        <v>7</v>
      </c>
      <c r="E19009" s="22" t="s">
        <v>8</v>
      </c>
      <c r="F19009" s="22" t="s">
        <v>13</v>
      </c>
      <c r="G19009" s="1">
        <v>291930.33</v>
      </c>
    </row>
    <row r="19010" spans="2:7">
      <c r="B19010" s="22" t="s">
        <v>325</v>
      </c>
      <c r="C19010" s="22" t="s">
        <v>7</v>
      </c>
      <c r="D19010" s="22" t="s">
        <v>7</v>
      </c>
      <c r="E19010" s="22" t="s">
        <v>14</v>
      </c>
      <c r="F19010" s="22" t="s">
        <v>9</v>
      </c>
      <c r="G19010" s="1">
        <v>1233549.55</v>
      </c>
    </row>
    <row r="19011" spans="2:7">
      <c r="B19011" s="22" t="s">
        <v>325</v>
      </c>
      <c r="C19011" s="22" t="s">
        <v>7</v>
      </c>
      <c r="D19011" s="22" t="s">
        <v>7</v>
      </c>
      <c r="E19011" s="22" t="s">
        <v>14</v>
      </c>
      <c r="F19011" s="22" t="s">
        <v>11</v>
      </c>
      <c r="G19011" s="1">
        <v>3683.1</v>
      </c>
    </row>
    <row r="19012" spans="2:7">
      <c r="B19012" s="22" t="s">
        <v>325</v>
      </c>
      <c r="C19012" s="22" t="s">
        <v>7</v>
      </c>
      <c r="D19012" s="22" t="s">
        <v>7</v>
      </c>
      <c r="E19012" s="22" t="s">
        <v>14</v>
      </c>
      <c r="F19012" s="22" t="s">
        <v>13</v>
      </c>
      <c r="G19012" s="1">
        <v>325176</v>
      </c>
    </row>
    <row r="19013" spans="2:7">
      <c r="B19013" s="22" t="s">
        <v>325</v>
      </c>
      <c r="C19013" s="22" t="s">
        <v>7</v>
      </c>
      <c r="D19013" s="22" t="s">
        <v>7</v>
      </c>
      <c r="E19013" s="22" t="s">
        <v>15</v>
      </c>
      <c r="F19013" s="22" t="s">
        <v>71</v>
      </c>
      <c r="G19013" s="1">
        <v>9708.6</v>
      </c>
    </row>
    <row r="19014" spans="2:7">
      <c r="B19014" s="22" t="s">
        <v>325</v>
      </c>
      <c r="C19014" s="22" t="s">
        <v>7</v>
      </c>
      <c r="D19014" s="22" t="s">
        <v>7</v>
      </c>
      <c r="E19014" s="22" t="s">
        <v>15</v>
      </c>
      <c r="F19014" s="22" t="s">
        <v>18</v>
      </c>
      <c r="G19014" s="1">
        <v>24909.41</v>
      </c>
    </row>
    <row r="19015" spans="2:7">
      <c r="B19015" s="22" t="s">
        <v>325</v>
      </c>
      <c r="C19015" s="22" t="s">
        <v>7</v>
      </c>
      <c r="D19015" s="22" t="s">
        <v>7</v>
      </c>
      <c r="E19015" s="22" t="s">
        <v>15</v>
      </c>
      <c r="F19015" s="22" t="s">
        <v>20</v>
      </c>
      <c r="G19015" s="1">
        <v>33875.879999999997</v>
      </c>
    </row>
    <row r="19016" spans="2:7">
      <c r="B19016" s="22" t="s">
        <v>325</v>
      </c>
      <c r="C19016" s="22" t="s">
        <v>7</v>
      </c>
      <c r="D19016" s="22" t="s">
        <v>7</v>
      </c>
      <c r="E19016" s="22" t="s">
        <v>15</v>
      </c>
      <c r="F19016" s="22" t="s">
        <v>22</v>
      </c>
      <c r="G19016" s="1">
        <v>387.05</v>
      </c>
    </row>
    <row r="19017" spans="2:7">
      <c r="B19017" s="22" t="s">
        <v>325</v>
      </c>
      <c r="C19017" s="22" t="s">
        <v>7</v>
      </c>
      <c r="D19017" s="22" t="s">
        <v>7</v>
      </c>
      <c r="E19017" s="22" t="s">
        <v>15</v>
      </c>
      <c r="F19017" s="22" t="s">
        <v>24</v>
      </c>
      <c r="G19017" s="1">
        <v>4427.7</v>
      </c>
    </row>
    <row r="19018" spans="2:7">
      <c r="B19018" s="22" t="s">
        <v>325</v>
      </c>
      <c r="C19018" s="22" t="s">
        <v>7</v>
      </c>
      <c r="D19018" s="22" t="s">
        <v>7</v>
      </c>
      <c r="E19018" s="22" t="s">
        <v>28</v>
      </c>
      <c r="F19018" s="22" t="s">
        <v>29</v>
      </c>
      <c r="G19018" s="1">
        <v>103508.07</v>
      </c>
    </row>
    <row r="19019" spans="2:7">
      <c r="B19019" s="22" t="s">
        <v>325</v>
      </c>
      <c r="C19019" s="22" t="s">
        <v>7</v>
      </c>
      <c r="D19019" s="22" t="s">
        <v>7</v>
      </c>
      <c r="E19019" s="22" t="s">
        <v>28</v>
      </c>
      <c r="F19019" s="22" t="s">
        <v>32</v>
      </c>
      <c r="G19019" s="1">
        <v>83508.070000000007</v>
      </c>
    </row>
    <row r="19020" spans="2:7">
      <c r="B19020" s="22" t="s">
        <v>325</v>
      </c>
      <c r="C19020" s="22" t="s">
        <v>7</v>
      </c>
      <c r="D19020" s="22" t="s">
        <v>7</v>
      </c>
      <c r="E19020" s="22" t="s">
        <v>34</v>
      </c>
      <c r="F19020" s="22" t="s">
        <v>39</v>
      </c>
      <c r="G19020" s="1">
        <v>437074.4</v>
      </c>
    </row>
    <row r="19021" spans="2:7">
      <c r="B19021" s="22" t="s">
        <v>325</v>
      </c>
      <c r="C19021" s="22" t="s">
        <v>7</v>
      </c>
      <c r="D19021" s="22" t="s">
        <v>7</v>
      </c>
      <c r="E19021" s="22" t="s">
        <v>34</v>
      </c>
      <c r="F19021" s="22" t="s">
        <v>43</v>
      </c>
      <c r="G19021" s="1">
        <v>41754.04</v>
      </c>
    </row>
    <row r="19022" spans="2:7">
      <c r="B19022" s="22" t="s">
        <v>325</v>
      </c>
      <c r="C19022" s="22" t="s">
        <v>7</v>
      </c>
      <c r="D19022" s="22" t="s">
        <v>7</v>
      </c>
      <c r="E19022" s="22" t="s">
        <v>34</v>
      </c>
      <c r="F19022" s="22" t="s">
        <v>47</v>
      </c>
      <c r="G19022" s="1">
        <v>41754.04</v>
      </c>
    </row>
    <row r="19023" spans="2:7">
      <c r="B19023" s="22" t="s">
        <v>325</v>
      </c>
      <c r="C19023" s="22" t="s">
        <v>7</v>
      </c>
      <c r="D19023" s="22" t="s">
        <v>7</v>
      </c>
      <c r="E19023" s="22" t="s">
        <v>34</v>
      </c>
      <c r="F19023" s="22" t="s">
        <v>55</v>
      </c>
      <c r="G19023" s="1">
        <v>1914.7</v>
      </c>
    </row>
    <row r="19024" spans="2:7">
      <c r="B19024" s="22" t="s">
        <v>325</v>
      </c>
      <c r="C19024" s="22" t="s">
        <v>7</v>
      </c>
      <c r="D19024" s="22" t="s">
        <v>7</v>
      </c>
      <c r="E19024" s="22" t="s">
        <v>34</v>
      </c>
      <c r="F19024" s="22" t="s">
        <v>57</v>
      </c>
      <c r="G19024" s="1">
        <v>62631.06</v>
      </c>
    </row>
    <row r="19025" spans="2:7">
      <c r="B19025" s="22" t="s">
        <v>325</v>
      </c>
      <c r="C19025" s="22" t="s">
        <v>7</v>
      </c>
      <c r="D19025" s="22" t="s">
        <v>7</v>
      </c>
      <c r="E19025" s="22" t="s">
        <v>34</v>
      </c>
      <c r="F19025" s="22" t="s">
        <v>58</v>
      </c>
      <c r="G19025" s="1">
        <v>94255.49</v>
      </c>
    </row>
    <row r="19026" spans="2:7">
      <c r="B19026" s="22" t="s">
        <v>325</v>
      </c>
      <c r="C19026" s="22" t="s">
        <v>7</v>
      </c>
      <c r="D19026" s="22" t="s">
        <v>7</v>
      </c>
      <c r="E19026" s="22" t="s">
        <v>59</v>
      </c>
      <c r="F19026" s="22" t="s">
        <v>55</v>
      </c>
      <c r="G19026" s="1">
        <v>288.79000000000002</v>
      </c>
    </row>
    <row r="19027" spans="2:7">
      <c r="B19027" s="22" t="s">
        <v>325</v>
      </c>
      <c r="C19027" s="22" t="s">
        <v>7</v>
      </c>
      <c r="D19027" s="22" t="s">
        <v>7</v>
      </c>
      <c r="E19027" s="22" t="s">
        <v>60</v>
      </c>
      <c r="F19027" s="22" t="s">
        <v>62</v>
      </c>
      <c r="G19027" s="1">
        <v>18532.23</v>
      </c>
    </row>
    <row r="19028" spans="2:7">
      <c r="B19028" s="22" t="s">
        <v>326</v>
      </c>
      <c r="C19028" s="22" t="s">
        <v>7</v>
      </c>
      <c r="D19028" s="22" t="s">
        <v>5</v>
      </c>
      <c r="E19028" s="22" t="s">
        <v>5</v>
      </c>
      <c r="F19028" s="22" t="s">
        <v>6</v>
      </c>
      <c r="G19028" s="1">
        <v>77721.14</v>
      </c>
    </row>
    <row r="19029" spans="2:7">
      <c r="B19029" s="22" t="s">
        <v>326</v>
      </c>
      <c r="C19029" s="22" t="s">
        <v>7</v>
      </c>
      <c r="D19029" s="22" t="s">
        <v>5</v>
      </c>
      <c r="E19029" s="22" t="s">
        <v>7</v>
      </c>
      <c r="F19029" s="22" t="s">
        <v>6</v>
      </c>
      <c r="G19029" s="1">
        <v>-111019.74</v>
      </c>
    </row>
    <row r="19030" spans="2:7">
      <c r="B19030" s="22" t="s">
        <v>326</v>
      </c>
      <c r="C19030" s="22" t="s">
        <v>7</v>
      </c>
      <c r="D19030" s="22" t="s">
        <v>5</v>
      </c>
      <c r="E19030" s="22" t="s">
        <v>8</v>
      </c>
      <c r="F19030" s="22" t="s">
        <v>9</v>
      </c>
      <c r="G19030" s="1">
        <v>2518888.59</v>
      </c>
    </row>
    <row r="19031" spans="2:7">
      <c r="B19031" s="22" t="s">
        <v>326</v>
      </c>
      <c r="C19031" s="22" t="s">
        <v>7</v>
      </c>
      <c r="D19031" s="22" t="s">
        <v>5</v>
      </c>
      <c r="E19031" s="22" t="s">
        <v>8</v>
      </c>
      <c r="F19031" s="22" t="s">
        <v>10</v>
      </c>
      <c r="G19031" s="1">
        <v>18408.72</v>
      </c>
    </row>
    <row r="19032" spans="2:7">
      <c r="B19032" s="22" t="s">
        <v>326</v>
      </c>
      <c r="C19032" s="22" t="s">
        <v>7</v>
      </c>
      <c r="D19032" s="22" t="s">
        <v>5</v>
      </c>
      <c r="E19032" s="22" t="s">
        <v>8</v>
      </c>
      <c r="F19032" s="22" t="s">
        <v>11</v>
      </c>
      <c r="G19032" s="1">
        <v>10377.85</v>
      </c>
    </row>
    <row r="19033" spans="2:7">
      <c r="B19033" s="22" t="s">
        <v>326</v>
      </c>
      <c r="C19033" s="22" t="s">
        <v>7</v>
      </c>
      <c r="D19033" s="22" t="s">
        <v>5</v>
      </c>
      <c r="E19033" s="22" t="s">
        <v>8</v>
      </c>
      <c r="F19033" s="22" t="s">
        <v>13</v>
      </c>
      <c r="G19033" s="1">
        <v>44012.6</v>
      </c>
    </row>
    <row r="19034" spans="2:7">
      <c r="B19034" s="22" t="s">
        <v>326</v>
      </c>
      <c r="C19034" s="22" t="s">
        <v>7</v>
      </c>
      <c r="D19034" s="22" t="s">
        <v>5</v>
      </c>
      <c r="E19034" s="22" t="s">
        <v>14</v>
      </c>
      <c r="F19034" s="22" t="s">
        <v>9</v>
      </c>
      <c r="G19034" s="1">
        <v>1242146.46</v>
      </c>
    </row>
    <row r="19035" spans="2:7">
      <c r="B19035" s="22" t="s">
        <v>326</v>
      </c>
      <c r="C19035" s="22" t="s">
        <v>7</v>
      </c>
      <c r="D19035" s="22" t="s">
        <v>5</v>
      </c>
      <c r="E19035" s="22" t="s">
        <v>14</v>
      </c>
      <c r="F19035" s="22" t="s">
        <v>10</v>
      </c>
      <c r="G19035" s="1">
        <v>22102.560000000001</v>
      </c>
    </row>
    <row r="19036" spans="2:7">
      <c r="B19036" s="22" t="s">
        <v>326</v>
      </c>
      <c r="C19036" s="22" t="s">
        <v>7</v>
      </c>
      <c r="D19036" s="22" t="s">
        <v>5</v>
      </c>
      <c r="E19036" s="22" t="s">
        <v>14</v>
      </c>
      <c r="F19036" s="22" t="s">
        <v>11</v>
      </c>
      <c r="G19036" s="1">
        <v>38734.769999999997</v>
      </c>
    </row>
    <row r="19037" spans="2:7">
      <c r="B19037" s="22" t="s">
        <v>326</v>
      </c>
      <c r="C19037" s="22" t="s">
        <v>7</v>
      </c>
      <c r="D19037" s="22" t="s">
        <v>5</v>
      </c>
      <c r="E19037" s="22" t="s">
        <v>14</v>
      </c>
      <c r="F19037" s="22" t="s">
        <v>13</v>
      </c>
      <c r="G19037" s="1">
        <v>19820.05</v>
      </c>
    </row>
    <row r="19038" spans="2:7">
      <c r="B19038" s="22" t="s">
        <v>326</v>
      </c>
      <c r="C19038" s="22" t="s">
        <v>7</v>
      </c>
      <c r="D19038" s="22" t="s">
        <v>5</v>
      </c>
      <c r="E19038" s="22" t="s">
        <v>15</v>
      </c>
      <c r="F19038" s="22" t="s">
        <v>71</v>
      </c>
      <c r="G19038" s="1">
        <v>8.1</v>
      </c>
    </row>
    <row r="19039" spans="2:7">
      <c r="B19039" s="22" t="s">
        <v>326</v>
      </c>
      <c r="C19039" s="22" t="s">
        <v>7</v>
      </c>
      <c r="D19039" s="22" t="s">
        <v>5</v>
      </c>
      <c r="E19039" s="22" t="s">
        <v>15</v>
      </c>
      <c r="F19039" s="22" t="s">
        <v>17</v>
      </c>
      <c r="G19039" s="1">
        <v>189506.81</v>
      </c>
    </row>
    <row r="19040" spans="2:7">
      <c r="B19040" s="22" t="s">
        <v>326</v>
      </c>
      <c r="C19040" s="22" t="s">
        <v>7</v>
      </c>
      <c r="D19040" s="22" t="s">
        <v>5</v>
      </c>
      <c r="E19040" s="22" t="s">
        <v>15</v>
      </c>
      <c r="F19040" s="22" t="s">
        <v>18</v>
      </c>
      <c r="G19040" s="1">
        <v>102125.55</v>
      </c>
    </row>
    <row r="19041" spans="2:7">
      <c r="B19041" s="22" t="s">
        <v>326</v>
      </c>
      <c r="C19041" s="22" t="s">
        <v>7</v>
      </c>
      <c r="D19041" s="22" t="s">
        <v>5</v>
      </c>
      <c r="E19041" s="22" t="s">
        <v>15</v>
      </c>
      <c r="F19041" s="22" t="s">
        <v>19</v>
      </c>
      <c r="G19041" s="1">
        <v>391365.75</v>
      </c>
    </row>
    <row r="19042" spans="2:7">
      <c r="B19042" s="22" t="s">
        <v>326</v>
      </c>
      <c r="C19042" s="22" t="s">
        <v>7</v>
      </c>
      <c r="D19042" s="22" t="s">
        <v>5</v>
      </c>
      <c r="E19042" s="22" t="s">
        <v>15</v>
      </c>
      <c r="F19042" s="22" t="s">
        <v>20</v>
      </c>
      <c r="G19042" s="1">
        <v>178421.78</v>
      </c>
    </row>
    <row r="19043" spans="2:7">
      <c r="B19043" s="22" t="s">
        <v>326</v>
      </c>
      <c r="C19043" s="22" t="s">
        <v>7</v>
      </c>
      <c r="D19043" s="22" t="s">
        <v>5</v>
      </c>
      <c r="E19043" s="22" t="s">
        <v>15</v>
      </c>
      <c r="F19043" s="22" t="s">
        <v>23</v>
      </c>
      <c r="G19043" s="1">
        <v>8584.65</v>
      </c>
    </row>
    <row r="19044" spans="2:7">
      <c r="B19044" s="22" t="s">
        <v>326</v>
      </c>
      <c r="C19044" s="22" t="s">
        <v>7</v>
      </c>
      <c r="D19044" s="22" t="s">
        <v>5</v>
      </c>
      <c r="E19044" s="22" t="s">
        <v>15</v>
      </c>
      <c r="F19044" s="22" t="s">
        <v>24</v>
      </c>
      <c r="G19044" s="1">
        <v>19234.41</v>
      </c>
    </row>
    <row r="19045" spans="2:7">
      <c r="B19045" s="22" t="s">
        <v>326</v>
      </c>
      <c r="C19045" s="22" t="s">
        <v>7</v>
      </c>
      <c r="D19045" s="22" t="s">
        <v>5</v>
      </c>
      <c r="E19045" s="22" t="s">
        <v>15</v>
      </c>
      <c r="F19045" s="22" t="s">
        <v>25</v>
      </c>
      <c r="G19045" s="1">
        <v>314215.46000000002</v>
      </c>
    </row>
    <row r="19046" spans="2:7">
      <c r="B19046" s="22" t="s">
        <v>326</v>
      </c>
      <c r="C19046" s="22" t="s">
        <v>7</v>
      </c>
      <c r="D19046" s="22" t="s">
        <v>5</v>
      </c>
      <c r="E19046" s="22" t="s">
        <v>15</v>
      </c>
      <c r="F19046" s="22" t="s">
        <v>26</v>
      </c>
      <c r="G19046" s="1">
        <v>397791.48</v>
      </c>
    </row>
    <row r="19047" spans="2:7">
      <c r="B19047" s="22" t="s">
        <v>326</v>
      </c>
      <c r="C19047" s="22" t="s">
        <v>7</v>
      </c>
      <c r="D19047" s="22" t="s">
        <v>5</v>
      </c>
      <c r="E19047" s="22" t="s">
        <v>15</v>
      </c>
      <c r="F19047" s="22" t="s">
        <v>27</v>
      </c>
      <c r="G19047" s="1">
        <v>3769.96</v>
      </c>
    </row>
    <row r="19048" spans="2:7">
      <c r="B19048" s="22" t="s">
        <v>326</v>
      </c>
      <c r="C19048" s="22" t="s">
        <v>7</v>
      </c>
      <c r="D19048" s="22" t="s">
        <v>5</v>
      </c>
      <c r="E19048" s="22" t="s">
        <v>15</v>
      </c>
      <c r="F19048" s="22" t="s">
        <v>72</v>
      </c>
      <c r="G19048" s="1">
        <v>2078.79</v>
      </c>
    </row>
    <row r="19049" spans="2:7">
      <c r="B19049" s="22" t="s">
        <v>326</v>
      </c>
      <c r="C19049" s="22" t="s">
        <v>7</v>
      </c>
      <c r="D19049" s="22" t="s">
        <v>5</v>
      </c>
      <c r="E19049" s="22" t="s">
        <v>28</v>
      </c>
      <c r="F19049" s="22" t="s">
        <v>29</v>
      </c>
      <c r="G19049" s="1">
        <v>129702.31</v>
      </c>
    </row>
    <row r="19050" spans="2:7">
      <c r="B19050" s="22" t="s">
        <v>326</v>
      </c>
      <c r="C19050" s="22" t="s">
        <v>7</v>
      </c>
      <c r="D19050" s="22" t="s">
        <v>5</v>
      </c>
      <c r="E19050" s="22" t="s">
        <v>28</v>
      </c>
      <c r="F19050" s="22" t="s">
        <v>30</v>
      </c>
      <c r="G19050" s="1">
        <v>19317.87</v>
      </c>
    </row>
    <row r="19051" spans="2:7">
      <c r="B19051" s="22" t="s">
        <v>326</v>
      </c>
      <c r="C19051" s="22" t="s">
        <v>7</v>
      </c>
      <c r="D19051" s="22" t="s">
        <v>5</v>
      </c>
      <c r="E19051" s="22" t="s">
        <v>28</v>
      </c>
      <c r="F19051" s="22" t="s">
        <v>31</v>
      </c>
      <c r="G19051" s="1">
        <v>83911.1</v>
      </c>
    </row>
    <row r="19052" spans="2:7">
      <c r="B19052" s="22" t="s">
        <v>326</v>
      </c>
      <c r="C19052" s="22" t="s">
        <v>7</v>
      </c>
      <c r="D19052" s="22" t="s">
        <v>5</v>
      </c>
      <c r="E19052" s="22" t="s">
        <v>28</v>
      </c>
      <c r="F19052" s="22" t="s">
        <v>32</v>
      </c>
      <c r="G19052" s="1">
        <v>9448.5499999999993</v>
      </c>
    </row>
    <row r="19053" spans="2:7">
      <c r="B19053" s="22" t="s">
        <v>326</v>
      </c>
      <c r="C19053" s="22" t="s">
        <v>7</v>
      </c>
      <c r="D19053" s="22" t="s">
        <v>5</v>
      </c>
      <c r="E19053" s="22" t="s">
        <v>28</v>
      </c>
      <c r="F19053" s="22" t="s">
        <v>33</v>
      </c>
      <c r="G19053" s="1">
        <v>83976.12</v>
      </c>
    </row>
    <row r="19054" spans="2:7">
      <c r="B19054" s="22" t="s">
        <v>326</v>
      </c>
      <c r="C19054" s="22" t="s">
        <v>7</v>
      </c>
      <c r="D19054" s="22" t="s">
        <v>5</v>
      </c>
      <c r="E19054" s="22" t="s">
        <v>34</v>
      </c>
      <c r="F19054" s="22" t="s">
        <v>35</v>
      </c>
      <c r="G19054" s="1">
        <v>49356.65</v>
      </c>
    </row>
    <row r="19055" spans="2:7">
      <c r="B19055" s="22" t="s">
        <v>326</v>
      </c>
      <c r="C19055" s="22" t="s">
        <v>7</v>
      </c>
      <c r="D19055" s="22" t="s">
        <v>5</v>
      </c>
      <c r="E19055" s="22" t="s">
        <v>34</v>
      </c>
      <c r="F19055" s="22" t="s">
        <v>36</v>
      </c>
      <c r="G19055" s="1">
        <v>4887.1400000000003</v>
      </c>
    </row>
    <row r="19056" spans="2:7">
      <c r="B19056" s="22" t="s">
        <v>326</v>
      </c>
      <c r="C19056" s="22" t="s">
        <v>7</v>
      </c>
      <c r="D19056" s="22" t="s">
        <v>5</v>
      </c>
      <c r="E19056" s="22" t="s">
        <v>34</v>
      </c>
      <c r="F19056" s="22" t="s">
        <v>38</v>
      </c>
      <c r="G19056" s="1">
        <v>42457.88</v>
      </c>
    </row>
    <row r="19057" spans="2:7">
      <c r="B19057" s="22" t="s">
        <v>326</v>
      </c>
      <c r="C19057" s="22" t="s">
        <v>7</v>
      </c>
      <c r="D19057" s="22" t="s">
        <v>5</v>
      </c>
      <c r="E19057" s="22" t="s">
        <v>34</v>
      </c>
      <c r="F19057" s="22" t="s">
        <v>39</v>
      </c>
      <c r="G19057" s="1">
        <v>142732.01</v>
      </c>
    </row>
    <row r="19058" spans="2:7">
      <c r="B19058" s="22" t="s">
        <v>326</v>
      </c>
      <c r="C19058" s="22" t="s">
        <v>7</v>
      </c>
      <c r="D19058" s="22" t="s">
        <v>5</v>
      </c>
      <c r="E19058" s="22" t="s">
        <v>34</v>
      </c>
      <c r="F19058" s="22" t="s">
        <v>40</v>
      </c>
      <c r="G19058" s="1">
        <v>20309.650000000001</v>
      </c>
    </row>
    <row r="19059" spans="2:7">
      <c r="B19059" s="22" t="s">
        <v>326</v>
      </c>
      <c r="C19059" s="22" t="s">
        <v>7</v>
      </c>
      <c r="D19059" s="22" t="s">
        <v>5</v>
      </c>
      <c r="E19059" s="22" t="s">
        <v>34</v>
      </c>
      <c r="F19059" s="22" t="s">
        <v>41</v>
      </c>
      <c r="G19059" s="1">
        <v>28902.57</v>
      </c>
    </row>
    <row r="19060" spans="2:7">
      <c r="B19060" s="22" t="s">
        <v>326</v>
      </c>
      <c r="C19060" s="22" t="s">
        <v>7</v>
      </c>
      <c r="D19060" s="22" t="s">
        <v>5</v>
      </c>
      <c r="E19060" s="22" t="s">
        <v>34</v>
      </c>
      <c r="F19060" s="22" t="s">
        <v>42</v>
      </c>
      <c r="G19060" s="1">
        <v>11482</v>
      </c>
    </row>
    <row r="19061" spans="2:7">
      <c r="B19061" s="22" t="s">
        <v>326</v>
      </c>
      <c r="C19061" s="22" t="s">
        <v>7</v>
      </c>
      <c r="D19061" s="22" t="s">
        <v>5</v>
      </c>
      <c r="E19061" s="22" t="s">
        <v>34</v>
      </c>
      <c r="F19061" s="22" t="s">
        <v>43</v>
      </c>
      <c r="G19061" s="1">
        <v>18630.810000000001</v>
      </c>
    </row>
    <row r="19062" spans="2:7">
      <c r="B19062" s="22" t="s">
        <v>326</v>
      </c>
      <c r="C19062" s="22" t="s">
        <v>7</v>
      </c>
      <c r="D19062" s="22" t="s">
        <v>5</v>
      </c>
      <c r="E19062" s="22" t="s">
        <v>34</v>
      </c>
      <c r="F19062" s="22" t="s">
        <v>45</v>
      </c>
      <c r="G19062" s="1">
        <v>4346.21</v>
      </c>
    </row>
    <row r="19063" spans="2:7">
      <c r="B19063" s="22" t="s">
        <v>326</v>
      </c>
      <c r="C19063" s="22" t="s">
        <v>7</v>
      </c>
      <c r="D19063" s="22" t="s">
        <v>5</v>
      </c>
      <c r="E19063" s="22" t="s">
        <v>34</v>
      </c>
      <c r="F19063" s="22" t="s">
        <v>46</v>
      </c>
      <c r="G19063" s="1">
        <v>6887.25</v>
      </c>
    </row>
    <row r="19064" spans="2:7">
      <c r="B19064" s="22" t="s">
        <v>326</v>
      </c>
      <c r="C19064" s="22" t="s">
        <v>7</v>
      </c>
      <c r="D19064" s="22" t="s">
        <v>5</v>
      </c>
      <c r="E19064" s="22" t="s">
        <v>34</v>
      </c>
      <c r="F19064" s="22" t="s">
        <v>47</v>
      </c>
      <c r="G19064" s="1">
        <v>20326.27</v>
      </c>
    </row>
    <row r="19065" spans="2:7">
      <c r="B19065" s="22" t="s">
        <v>326</v>
      </c>
      <c r="C19065" s="22" t="s">
        <v>7</v>
      </c>
      <c r="D19065" s="22" t="s">
        <v>5</v>
      </c>
      <c r="E19065" s="22" t="s">
        <v>34</v>
      </c>
      <c r="F19065" s="22" t="s">
        <v>74</v>
      </c>
      <c r="G19065" s="1">
        <v>31000</v>
      </c>
    </row>
    <row r="19066" spans="2:7">
      <c r="B19066" s="22" t="s">
        <v>326</v>
      </c>
      <c r="C19066" s="22" t="s">
        <v>7</v>
      </c>
      <c r="D19066" s="22" t="s">
        <v>5</v>
      </c>
      <c r="E19066" s="22" t="s">
        <v>34</v>
      </c>
      <c r="F19066" s="22" t="s">
        <v>75</v>
      </c>
      <c r="G19066" s="1">
        <v>4821.7299999999996</v>
      </c>
    </row>
    <row r="19067" spans="2:7">
      <c r="B19067" s="22" t="s">
        <v>326</v>
      </c>
      <c r="C19067" s="22" t="s">
        <v>7</v>
      </c>
      <c r="D19067" s="22" t="s">
        <v>5</v>
      </c>
      <c r="E19067" s="22" t="s">
        <v>34</v>
      </c>
      <c r="F19067" s="22" t="s">
        <v>49</v>
      </c>
      <c r="G19067" s="1">
        <v>60929.11</v>
      </c>
    </row>
    <row r="19068" spans="2:7">
      <c r="B19068" s="22" t="s">
        <v>326</v>
      </c>
      <c r="C19068" s="22" t="s">
        <v>7</v>
      </c>
      <c r="D19068" s="22" t="s">
        <v>5</v>
      </c>
      <c r="E19068" s="22" t="s">
        <v>34</v>
      </c>
      <c r="F19068" s="22" t="s">
        <v>50</v>
      </c>
      <c r="G19068" s="1">
        <v>26152.89</v>
      </c>
    </row>
    <row r="19069" spans="2:7">
      <c r="B19069" s="22" t="s">
        <v>326</v>
      </c>
      <c r="C19069" s="22" t="s">
        <v>7</v>
      </c>
      <c r="D19069" s="22" t="s">
        <v>5</v>
      </c>
      <c r="E19069" s="22" t="s">
        <v>34</v>
      </c>
      <c r="F19069" s="22" t="s">
        <v>51</v>
      </c>
      <c r="G19069" s="1">
        <v>1030.4000000000001</v>
      </c>
    </row>
    <row r="19070" spans="2:7">
      <c r="B19070" s="22" t="s">
        <v>326</v>
      </c>
      <c r="C19070" s="22" t="s">
        <v>7</v>
      </c>
      <c r="D19070" s="22" t="s">
        <v>5</v>
      </c>
      <c r="E19070" s="22" t="s">
        <v>34</v>
      </c>
      <c r="F19070" s="22" t="s">
        <v>52</v>
      </c>
      <c r="G19070" s="1">
        <v>2181.96</v>
      </c>
    </row>
    <row r="19071" spans="2:7">
      <c r="B19071" s="22" t="s">
        <v>326</v>
      </c>
      <c r="C19071" s="22" t="s">
        <v>7</v>
      </c>
      <c r="D19071" s="22" t="s">
        <v>5</v>
      </c>
      <c r="E19071" s="22" t="s">
        <v>34</v>
      </c>
      <c r="F19071" s="22" t="s">
        <v>53</v>
      </c>
      <c r="G19071" s="1">
        <v>29694.38</v>
      </c>
    </row>
    <row r="19072" spans="2:7">
      <c r="B19072" s="22" t="s">
        <v>326</v>
      </c>
      <c r="C19072" s="22" t="s">
        <v>7</v>
      </c>
      <c r="D19072" s="22" t="s">
        <v>5</v>
      </c>
      <c r="E19072" s="22" t="s">
        <v>34</v>
      </c>
      <c r="F19072" s="22" t="s">
        <v>54</v>
      </c>
      <c r="G19072" s="1">
        <v>39936</v>
      </c>
    </row>
    <row r="19073" spans="2:7">
      <c r="B19073" s="22" t="s">
        <v>326</v>
      </c>
      <c r="C19073" s="22" t="s">
        <v>7</v>
      </c>
      <c r="D19073" s="22" t="s">
        <v>5</v>
      </c>
      <c r="E19073" s="22" t="s">
        <v>34</v>
      </c>
      <c r="F19073" s="22" t="s">
        <v>68</v>
      </c>
      <c r="G19073" s="1">
        <v>2186</v>
      </c>
    </row>
    <row r="19074" spans="2:7">
      <c r="B19074" s="22" t="s">
        <v>326</v>
      </c>
      <c r="C19074" s="22" t="s">
        <v>7</v>
      </c>
      <c r="D19074" s="22" t="s">
        <v>5</v>
      </c>
      <c r="E19074" s="22" t="s">
        <v>34</v>
      </c>
      <c r="F19074" s="22" t="s">
        <v>55</v>
      </c>
      <c r="G19074" s="1">
        <v>1972</v>
      </c>
    </row>
    <row r="19075" spans="2:7">
      <c r="B19075" s="22" t="s">
        <v>326</v>
      </c>
      <c r="C19075" s="22" t="s">
        <v>7</v>
      </c>
      <c r="D19075" s="22" t="s">
        <v>5</v>
      </c>
      <c r="E19075" s="22" t="s">
        <v>34</v>
      </c>
      <c r="F19075" s="22" t="s">
        <v>91</v>
      </c>
      <c r="G19075" s="1">
        <v>4781.13</v>
      </c>
    </row>
    <row r="19076" spans="2:7">
      <c r="B19076" s="22" t="s">
        <v>326</v>
      </c>
      <c r="C19076" s="22" t="s">
        <v>7</v>
      </c>
      <c r="D19076" s="22" t="s">
        <v>5</v>
      </c>
      <c r="E19076" s="22" t="s">
        <v>34</v>
      </c>
      <c r="F19076" s="22" t="s">
        <v>58</v>
      </c>
      <c r="G19076" s="1">
        <v>2575.84</v>
      </c>
    </row>
    <row r="19077" spans="2:7">
      <c r="B19077" s="22" t="s">
        <v>326</v>
      </c>
      <c r="C19077" s="22" t="s">
        <v>7</v>
      </c>
      <c r="D19077" s="22" t="s">
        <v>5</v>
      </c>
      <c r="E19077" s="22" t="s">
        <v>59</v>
      </c>
      <c r="F19077" s="22" t="s">
        <v>55</v>
      </c>
      <c r="G19077" s="1">
        <v>12247.69</v>
      </c>
    </row>
    <row r="19078" spans="2:7">
      <c r="B19078" s="22" t="s">
        <v>326</v>
      </c>
      <c r="C19078" s="22" t="s">
        <v>7</v>
      </c>
      <c r="D19078" s="22" t="s">
        <v>7</v>
      </c>
      <c r="E19078" s="22" t="s">
        <v>5</v>
      </c>
      <c r="F19078" s="22" t="s">
        <v>6</v>
      </c>
      <c r="G19078" s="1">
        <v>33298.6</v>
      </c>
    </row>
    <row r="19079" spans="2:7">
      <c r="B19079" s="22" t="s">
        <v>326</v>
      </c>
      <c r="C19079" s="22" t="s">
        <v>7</v>
      </c>
      <c r="D19079" s="22" t="s">
        <v>7</v>
      </c>
      <c r="E19079" s="22" t="s">
        <v>8</v>
      </c>
      <c r="F19079" s="22" t="s">
        <v>10</v>
      </c>
      <c r="G19079" s="1">
        <v>2237.5100000000002</v>
      </c>
    </row>
    <row r="19080" spans="2:7">
      <c r="B19080" s="22" t="s">
        <v>326</v>
      </c>
      <c r="C19080" s="22" t="s">
        <v>7</v>
      </c>
      <c r="D19080" s="22" t="s">
        <v>7</v>
      </c>
      <c r="E19080" s="22" t="s">
        <v>8</v>
      </c>
      <c r="F19080" s="22" t="s">
        <v>11</v>
      </c>
      <c r="G19080" s="1">
        <v>135</v>
      </c>
    </row>
    <row r="19081" spans="2:7">
      <c r="B19081" s="22" t="s">
        <v>326</v>
      </c>
      <c r="C19081" s="22" t="s">
        <v>7</v>
      </c>
      <c r="D19081" s="22" t="s">
        <v>7</v>
      </c>
      <c r="E19081" s="22" t="s">
        <v>8</v>
      </c>
      <c r="F19081" s="22" t="s">
        <v>12</v>
      </c>
      <c r="G19081" s="1">
        <v>12858</v>
      </c>
    </row>
    <row r="19082" spans="2:7">
      <c r="B19082" s="22" t="s">
        <v>326</v>
      </c>
      <c r="C19082" s="22" t="s">
        <v>7</v>
      </c>
      <c r="D19082" s="22" t="s">
        <v>7</v>
      </c>
      <c r="E19082" s="22" t="s">
        <v>14</v>
      </c>
      <c r="F19082" s="22" t="s">
        <v>9</v>
      </c>
      <c r="G19082" s="1">
        <v>122230.7</v>
      </c>
    </row>
    <row r="19083" spans="2:7">
      <c r="B19083" s="22" t="s">
        <v>326</v>
      </c>
      <c r="C19083" s="22" t="s">
        <v>7</v>
      </c>
      <c r="D19083" s="22" t="s">
        <v>7</v>
      </c>
      <c r="E19083" s="22" t="s">
        <v>14</v>
      </c>
      <c r="F19083" s="22" t="s">
        <v>12</v>
      </c>
      <c r="G19083" s="1">
        <v>58296</v>
      </c>
    </row>
    <row r="19084" spans="2:7">
      <c r="B19084" s="22" t="s">
        <v>326</v>
      </c>
      <c r="C19084" s="22" t="s">
        <v>7</v>
      </c>
      <c r="D19084" s="22" t="s">
        <v>7</v>
      </c>
      <c r="E19084" s="22" t="s">
        <v>15</v>
      </c>
      <c r="F19084" s="22" t="s">
        <v>17</v>
      </c>
      <c r="G19084" s="1">
        <v>1136.5999999999999</v>
      </c>
    </row>
    <row r="19085" spans="2:7">
      <c r="B19085" s="22" t="s">
        <v>326</v>
      </c>
      <c r="C19085" s="22" t="s">
        <v>7</v>
      </c>
      <c r="D19085" s="22" t="s">
        <v>7</v>
      </c>
      <c r="E19085" s="22" t="s">
        <v>15</v>
      </c>
      <c r="F19085" s="22" t="s">
        <v>18</v>
      </c>
      <c r="G19085" s="1">
        <v>5942.1</v>
      </c>
    </row>
    <row r="19086" spans="2:7">
      <c r="B19086" s="22" t="s">
        <v>326</v>
      </c>
      <c r="C19086" s="22" t="s">
        <v>7</v>
      </c>
      <c r="D19086" s="22" t="s">
        <v>7</v>
      </c>
      <c r="E19086" s="22" t="s">
        <v>15</v>
      </c>
      <c r="F19086" s="22" t="s">
        <v>19</v>
      </c>
      <c r="G19086" s="1">
        <v>2016.19</v>
      </c>
    </row>
    <row r="19087" spans="2:7">
      <c r="B19087" s="22" t="s">
        <v>326</v>
      </c>
      <c r="C19087" s="22" t="s">
        <v>7</v>
      </c>
      <c r="D19087" s="22" t="s">
        <v>7</v>
      </c>
      <c r="E19087" s="22" t="s">
        <v>15</v>
      </c>
      <c r="F19087" s="22" t="s">
        <v>20</v>
      </c>
      <c r="G19087" s="1">
        <v>8673.89</v>
      </c>
    </row>
    <row r="19088" spans="2:7">
      <c r="B19088" s="22" t="s">
        <v>326</v>
      </c>
      <c r="C19088" s="22" t="s">
        <v>7</v>
      </c>
      <c r="D19088" s="22" t="s">
        <v>7</v>
      </c>
      <c r="E19088" s="22" t="s">
        <v>15</v>
      </c>
      <c r="F19088" s="22" t="s">
        <v>23</v>
      </c>
      <c r="G19088" s="1">
        <v>20.99</v>
      </c>
    </row>
    <row r="19089" spans="2:7">
      <c r="B19089" s="22" t="s">
        <v>326</v>
      </c>
      <c r="C19089" s="22" t="s">
        <v>7</v>
      </c>
      <c r="D19089" s="22" t="s">
        <v>7</v>
      </c>
      <c r="E19089" s="22" t="s">
        <v>15</v>
      </c>
      <c r="F19089" s="22" t="s">
        <v>24</v>
      </c>
      <c r="G19089" s="1">
        <v>978.33</v>
      </c>
    </row>
    <row r="19090" spans="2:7">
      <c r="B19090" s="22" t="s">
        <v>326</v>
      </c>
      <c r="C19090" s="22" t="s">
        <v>7</v>
      </c>
      <c r="D19090" s="22" t="s">
        <v>7</v>
      </c>
      <c r="E19090" s="22" t="s">
        <v>15</v>
      </c>
      <c r="F19090" s="22" t="s">
        <v>25</v>
      </c>
      <c r="G19090" s="1">
        <v>275.89</v>
      </c>
    </row>
    <row r="19091" spans="2:7">
      <c r="B19091" s="22" t="s">
        <v>326</v>
      </c>
      <c r="C19091" s="22" t="s">
        <v>7</v>
      </c>
      <c r="D19091" s="22" t="s">
        <v>7</v>
      </c>
      <c r="E19091" s="22" t="s">
        <v>15</v>
      </c>
      <c r="F19091" s="22" t="s">
        <v>26</v>
      </c>
      <c r="G19091" s="1">
        <v>6807.67</v>
      </c>
    </row>
    <row r="19092" spans="2:7">
      <c r="B19092" s="22" t="s">
        <v>326</v>
      </c>
      <c r="C19092" s="22" t="s">
        <v>7</v>
      </c>
      <c r="D19092" s="22" t="s">
        <v>7</v>
      </c>
      <c r="E19092" s="22" t="s">
        <v>15</v>
      </c>
      <c r="F19092" s="22" t="s">
        <v>27</v>
      </c>
      <c r="G19092" s="1">
        <v>22.44</v>
      </c>
    </row>
    <row r="19093" spans="2:7">
      <c r="B19093" s="22" t="s">
        <v>326</v>
      </c>
      <c r="C19093" s="22" t="s">
        <v>7</v>
      </c>
      <c r="D19093" s="22" t="s">
        <v>7</v>
      </c>
      <c r="E19093" s="22" t="s">
        <v>15</v>
      </c>
      <c r="F19093" s="22" t="s">
        <v>72</v>
      </c>
      <c r="G19093" s="1">
        <v>90.52</v>
      </c>
    </row>
    <row r="19094" spans="2:7">
      <c r="B19094" s="22" t="s">
        <v>326</v>
      </c>
      <c r="C19094" s="22" t="s">
        <v>7</v>
      </c>
      <c r="D19094" s="22" t="s">
        <v>7</v>
      </c>
      <c r="E19094" s="22" t="s">
        <v>28</v>
      </c>
      <c r="F19094" s="22" t="s">
        <v>29</v>
      </c>
      <c r="G19094" s="1">
        <v>41655.64</v>
      </c>
    </row>
    <row r="19095" spans="2:7">
      <c r="B19095" s="22" t="s">
        <v>326</v>
      </c>
      <c r="C19095" s="22" t="s">
        <v>7</v>
      </c>
      <c r="D19095" s="22" t="s">
        <v>7</v>
      </c>
      <c r="E19095" s="22" t="s">
        <v>28</v>
      </c>
      <c r="F19095" s="22" t="s">
        <v>33</v>
      </c>
      <c r="G19095" s="1">
        <v>1308</v>
      </c>
    </row>
    <row r="19096" spans="2:7">
      <c r="B19096" s="22" t="s">
        <v>326</v>
      </c>
      <c r="C19096" s="22" t="s">
        <v>7</v>
      </c>
      <c r="D19096" s="22" t="s">
        <v>7</v>
      </c>
      <c r="E19096" s="22" t="s">
        <v>34</v>
      </c>
      <c r="F19096" s="22" t="s">
        <v>35</v>
      </c>
      <c r="G19096" s="1">
        <v>825.26</v>
      </c>
    </row>
    <row r="19097" spans="2:7">
      <c r="B19097" s="22" t="s">
        <v>326</v>
      </c>
      <c r="C19097" s="22" t="s">
        <v>7</v>
      </c>
      <c r="D19097" s="22" t="s">
        <v>7</v>
      </c>
      <c r="E19097" s="22" t="s">
        <v>34</v>
      </c>
      <c r="F19097" s="22" t="s">
        <v>38</v>
      </c>
      <c r="G19097" s="1">
        <v>2449.9</v>
      </c>
    </row>
    <row r="19098" spans="2:7">
      <c r="B19098" s="22" t="s">
        <v>326</v>
      </c>
      <c r="C19098" s="22" t="s">
        <v>7</v>
      </c>
      <c r="D19098" s="22" t="s">
        <v>7</v>
      </c>
      <c r="E19098" s="22" t="s">
        <v>34</v>
      </c>
      <c r="F19098" s="22" t="s">
        <v>39</v>
      </c>
      <c r="G19098" s="1">
        <v>11839.25</v>
      </c>
    </row>
    <row r="19099" spans="2:7">
      <c r="B19099" s="22" t="s">
        <v>326</v>
      </c>
      <c r="C19099" s="22" t="s">
        <v>7</v>
      </c>
      <c r="D19099" s="22" t="s">
        <v>7</v>
      </c>
      <c r="E19099" s="22" t="s">
        <v>34</v>
      </c>
      <c r="F19099" s="22" t="s">
        <v>46</v>
      </c>
      <c r="G19099" s="1">
        <v>15536.45</v>
      </c>
    </row>
    <row r="19100" spans="2:7">
      <c r="B19100" s="22" t="s">
        <v>326</v>
      </c>
      <c r="C19100" s="22" t="s">
        <v>7</v>
      </c>
      <c r="D19100" s="22" t="s">
        <v>7</v>
      </c>
      <c r="E19100" s="22" t="s">
        <v>34</v>
      </c>
      <c r="F19100" s="22" t="s">
        <v>47</v>
      </c>
      <c r="G19100" s="1">
        <v>1998.21</v>
      </c>
    </row>
    <row r="19101" spans="2:7">
      <c r="B19101" s="22" t="s">
        <v>326</v>
      </c>
      <c r="C19101" s="22" t="s">
        <v>7</v>
      </c>
      <c r="D19101" s="22" t="s">
        <v>7</v>
      </c>
      <c r="E19101" s="22" t="s">
        <v>34</v>
      </c>
      <c r="F19101" s="22" t="s">
        <v>75</v>
      </c>
      <c r="G19101" s="1">
        <v>1192.3900000000001</v>
      </c>
    </row>
    <row r="19102" spans="2:7">
      <c r="B19102" s="22" t="s">
        <v>326</v>
      </c>
      <c r="C19102" s="22" t="s">
        <v>7</v>
      </c>
      <c r="D19102" s="22" t="s">
        <v>7</v>
      </c>
      <c r="E19102" s="22" t="s">
        <v>34</v>
      </c>
      <c r="F19102" s="22" t="s">
        <v>57</v>
      </c>
      <c r="G19102" s="1">
        <v>115254.71</v>
      </c>
    </row>
    <row r="19103" spans="2:7">
      <c r="B19103" s="22" t="s">
        <v>326</v>
      </c>
      <c r="C19103" s="22" t="s">
        <v>7</v>
      </c>
      <c r="D19103" s="22" t="s">
        <v>7</v>
      </c>
      <c r="E19103" s="22" t="s">
        <v>34</v>
      </c>
      <c r="F19103" s="22" t="s">
        <v>94</v>
      </c>
      <c r="G19103" s="1">
        <v>26757.09</v>
      </c>
    </row>
    <row r="19104" spans="2:7">
      <c r="B19104" s="22" t="s">
        <v>326</v>
      </c>
      <c r="C19104" s="22" t="s">
        <v>7</v>
      </c>
      <c r="D19104" s="22" t="s">
        <v>7</v>
      </c>
      <c r="E19104" s="22" t="s">
        <v>59</v>
      </c>
      <c r="F19104" s="22" t="s">
        <v>55</v>
      </c>
      <c r="G19104" s="1">
        <v>15484.27</v>
      </c>
    </row>
    <row r="19105" spans="2:7">
      <c r="B19105" s="22" t="s">
        <v>327</v>
      </c>
      <c r="C19105" s="22" t="s">
        <v>7</v>
      </c>
      <c r="D19105" s="22" t="s">
        <v>5</v>
      </c>
      <c r="E19105" s="22" t="s">
        <v>5</v>
      </c>
      <c r="F19105" s="22" t="s">
        <v>6</v>
      </c>
      <c r="G19105" s="1">
        <v>10719.44</v>
      </c>
    </row>
    <row r="19106" spans="2:7">
      <c r="B19106" s="22" t="s">
        <v>327</v>
      </c>
      <c r="C19106" s="22" t="s">
        <v>7</v>
      </c>
      <c r="D19106" s="22" t="s">
        <v>5</v>
      </c>
      <c r="E19106" s="22" t="s">
        <v>7</v>
      </c>
      <c r="F19106" s="22" t="s">
        <v>6</v>
      </c>
      <c r="G19106" s="1">
        <v>-47435.25</v>
      </c>
    </row>
    <row r="19107" spans="2:7">
      <c r="B19107" s="22" t="s">
        <v>327</v>
      </c>
      <c r="C19107" s="22" t="s">
        <v>7</v>
      </c>
      <c r="D19107" s="22" t="s">
        <v>5</v>
      </c>
      <c r="E19107" s="22" t="s">
        <v>8</v>
      </c>
      <c r="F19107" s="22" t="s">
        <v>9</v>
      </c>
      <c r="G19107" s="1">
        <v>10384502.5</v>
      </c>
    </row>
    <row r="19108" spans="2:7">
      <c r="B19108" s="22" t="s">
        <v>327</v>
      </c>
      <c r="C19108" s="22" t="s">
        <v>7</v>
      </c>
      <c r="D19108" s="22" t="s">
        <v>5</v>
      </c>
      <c r="E19108" s="22" t="s">
        <v>8</v>
      </c>
      <c r="F19108" s="22" t="s">
        <v>11</v>
      </c>
      <c r="G19108" s="1">
        <v>535435.42000000004</v>
      </c>
    </row>
    <row r="19109" spans="2:7">
      <c r="B19109" s="22" t="s">
        <v>327</v>
      </c>
      <c r="C19109" s="22" t="s">
        <v>7</v>
      </c>
      <c r="D19109" s="22" t="s">
        <v>5</v>
      </c>
      <c r="E19109" s="22" t="s">
        <v>8</v>
      </c>
      <c r="F19109" s="22" t="s">
        <v>12</v>
      </c>
      <c r="G19109" s="1">
        <v>150295.67999999999</v>
      </c>
    </row>
    <row r="19110" spans="2:7">
      <c r="B19110" s="22" t="s">
        <v>327</v>
      </c>
      <c r="C19110" s="22" t="s">
        <v>7</v>
      </c>
      <c r="D19110" s="22" t="s">
        <v>5</v>
      </c>
      <c r="E19110" s="22" t="s">
        <v>8</v>
      </c>
      <c r="F19110" s="22" t="s">
        <v>13</v>
      </c>
      <c r="G19110" s="1">
        <v>8356.4</v>
      </c>
    </row>
    <row r="19111" spans="2:7">
      <c r="B19111" s="22" t="s">
        <v>327</v>
      </c>
      <c r="C19111" s="22" t="s">
        <v>7</v>
      </c>
      <c r="D19111" s="22" t="s">
        <v>5</v>
      </c>
      <c r="E19111" s="22" t="s">
        <v>14</v>
      </c>
      <c r="F19111" s="22" t="s">
        <v>9</v>
      </c>
      <c r="G19111" s="1">
        <v>4413843.63</v>
      </c>
    </row>
    <row r="19112" spans="2:7">
      <c r="B19112" s="22" t="s">
        <v>327</v>
      </c>
      <c r="C19112" s="22" t="s">
        <v>7</v>
      </c>
      <c r="D19112" s="22" t="s">
        <v>5</v>
      </c>
      <c r="E19112" s="22" t="s">
        <v>14</v>
      </c>
      <c r="F19112" s="22" t="s">
        <v>10</v>
      </c>
      <c r="G19112" s="1">
        <v>130108.42</v>
      </c>
    </row>
    <row r="19113" spans="2:7">
      <c r="B19113" s="22" t="s">
        <v>327</v>
      </c>
      <c r="C19113" s="22" t="s">
        <v>7</v>
      </c>
      <c r="D19113" s="22" t="s">
        <v>5</v>
      </c>
      <c r="E19113" s="22" t="s">
        <v>14</v>
      </c>
      <c r="F19113" s="22" t="s">
        <v>11</v>
      </c>
      <c r="G19113" s="1">
        <v>188839.92</v>
      </c>
    </row>
    <row r="19114" spans="2:7">
      <c r="B19114" s="22" t="s">
        <v>327</v>
      </c>
      <c r="C19114" s="22" t="s">
        <v>7</v>
      </c>
      <c r="D19114" s="22" t="s">
        <v>5</v>
      </c>
      <c r="E19114" s="22" t="s">
        <v>14</v>
      </c>
      <c r="F19114" s="22" t="s">
        <v>12</v>
      </c>
      <c r="G19114" s="1">
        <v>21589.9</v>
      </c>
    </row>
    <row r="19115" spans="2:7">
      <c r="B19115" s="22" t="s">
        <v>327</v>
      </c>
      <c r="C19115" s="22" t="s">
        <v>7</v>
      </c>
      <c r="D19115" s="22" t="s">
        <v>5</v>
      </c>
      <c r="E19115" s="22" t="s">
        <v>15</v>
      </c>
      <c r="F19115" s="22" t="s">
        <v>17</v>
      </c>
      <c r="G19115" s="1">
        <v>869685.59</v>
      </c>
    </row>
    <row r="19116" spans="2:7">
      <c r="B19116" s="22" t="s">
        <v>327</v>
      </c>
      <c r="C19116" s="22" t="s">
        <v>7</v>
      </c>
      <c r="D19116" s="22" t="s">
        <v>5</v>
      </c>
      <c r="E19116" s="22" t="s">
        <v>15</v>
      </c>
      <c r="F19116" s="22" t="s">
        <v>18</v>
      </c>
      <c r="G19116" s="1">
        <v>362833.21</v>
      </c>
    </row>
    <row r="19117" spans="2:7">
      <c r="B19117" s="22" t="s">
        <v>327</v>
      </c>
      <c r="C19117" s="22" t="s">
        <v>7</v>
      </c>
      <c r="D19117" s="22" t="s">
        <v>5</v>
      </c>
      <c r="E19117" s="22" t="s">
        <v>15</v>
      </c>
      <c r="F19117" s="22" t="s">
        <v>19</v>
      </c>
      <c r="G19117" s="1">
        <v>1739357</v>
      </c>
    </row>
    <row r="19118" spans="2:7">
      <c r="B19118" s="22" t="s">
        <v>327</v>
      </c>
      <c r="C19118" s="22" t="s">
        <v>7</v>
      </c>
      <c r="D19118" s="22" t="s">
        <v>5</v>
      </c>
      <c r="E19118" s="22" t="s">
        <v>15</v>
      </c>
      <c r="F19118" s="22" t="s">
        <v>20</v>
      </c>
      <c r="G19118" s="1">
        <v>601305.32999999996</v>
      </c>
    </row>
    <row r="19119" spans="2:7">
      <c r="B19119" s="22" t="s">
        <v>327</v>
      </c>
      <c r="C19119" s="22" t="s">
        <v>7</v>
      </c>
      <c r="D19119" s="22" t="s">
        <v>5</v>
      </c>
      <c r="E19119" s="22" t="s">
        <v>15</v>
      </c>
      <c r="F19119" s="22" t="s">
        <v>21</v>
      </c>
      <c r="G19119" s="1">
        <v>16897.63</v>
      </c>
    </row>
    <row r="19120" spans="2:7">
      <c r="B19120" s="22" t="s">
        <v>327</v>
      </c>
      <c r="C19120" s="22" t="s">
        <v>7</v>
      </c>
      <c r="D19120" s="22" t="s">
        <v>5</v>
      </c>
      <c r="E19120" s="22" t="s">
        <v>15</v>
      </c>
      <c r="F19120" s="22" t="s">
        <v>22</v>
      </c>
      <c r="G19120" s="1">
        <v>7082.2</v>
      </c>
    </row>
    <row r="19121" spans="2:7">
      <c r="B19121" s="22" t="s">
        <v>327</v>
      </c>
      <c r="C19121" s="22" t="s">
        <v>7</v>
      </c>
      <c r="D19121" s="22" t="s">
        <v>5</v>
      </c>
      <c r="E19121" s="22" t="s">
        <v>15</v>
      </c>
      <c r="F19121" s="22" t="s">
        <v>23</v>
      </c>
      <c r="G19121" s="1">
        <v>47453.45</v>
      </c>
    </row>
    <row r="19122" spans="2:7">
      <c r="B19122" s="22" t="s">
        <v>327</v>
      </c>
      <c r="C19122" s="22" t="s">
        <v>7</v>
      </c>
      <c r="D19122" s="22" t="s">
        <v>5</v>
      </c>
      <c r="E19122" s="22" t="s">
        <v>15</v>
      </c>
      <c r="F19122" s="22" t="s">
        <v>24</v>
      </c>
      <c r="G19122" s="1">
        <v>76863</v>
      </c>
    </row>
    <row r="19123" spans="2:7">
      <c r="B19123" s="22" t="s">
        <v>327</v>
      </c>
      <c r="C19123" s="22" t="s">
        <v>7</v>
      </c>
      <c r="D19123" s="22" t="s">
        <v>5</v>
      </c>
      <c r="E19123" s="22" t="s">
        <v>15</v>
      </c>
      <c r="F19123" s="22" t="s">
        <v>25</v>
      </c>
      <c r="G19123" s="1">
        <v>1463734.66</v>
      </c>
    </row>
    <row r="19124" spans="2:7">
      <c r="B19124" s="22" t="s">
        <v>327</v>
      </c>
      <c r="C19124" s="22" t="s">
        <v>7</v>
      </c>
      <c r="D19124" s="22" t="s">
        <v>5</v>
      </c>
      <c r="E19124" s="22" t="s">
        <v>15</v>
      </c>
      <c r="F19124" s="22" t="s">
        <v>26</v>
      </c>
      <c r="G19124" s="1">
        <v>1336701.3899999999</v>
      </c>
    </row>
    <row r="19125" spans="2:7">
      <c r="B19125" s="22" t="s">
        <v>327</v>
      </c>
      <c r="C19125" s="22" t="s">
        <v>7</v>
      </c>
      <c r="D19125" s="22" t="s">
        <v>5</v>
      </c>
      <c r="E19125" s="22" t="s">
        <v>15</v>
      </c>
      <c r="F19125" s="22" t="s">
        <v>72</v>
      </c>
      <c r="G19125" s="1">
        <v>0</v>
      </c>
    </row>
    <row r="19126" spans="2:7">
      <c r="B19126" s="22" t="s">
        <v>327</v>
      </c>
      <c r="C19126" s="22" t="s">
        <v>7</v>
      </c>
      <c r="D19126" s="22" t="s">
        <v>5</v>
      </c>
      <c r="E19126" s="22" t="s">
        <v>28</v>
      </c>
      <c r="F19126" s="22" t="s">
        <v>29</v>
      </c>
      <c r="G19126" s="1">
        <v>682791.14</v>
      </c>
    </row>
    <row r="19127" spans="2:7">
      <c r="B19127" s="22" t="s">
        <v>327</v>
      </c>
      <c r="C19127" s="22" t="s">
        <v>7</v>
      </c>
      <c r="D19127" s="22" t="s">
        <v>5</v>
      </c>
      <c r="E19127" s="22" t="s">
        <v>28</v>
      </c>
      <c r="F19127" s="22" t="s">
        <v>30</v>
      </c>
      <c r="G19127" s="1">
        <v>89937.97</v>
      </c>
    </row>
    <row r="19128" spans="2:7">
      <c r="B19128" s="22" t="s">
        <v>327</v>
      </c>
      <c r="C19128" s="22" t="s">
        <v>7</v>
      </c>
      <c r="D19128" s="22" t="s">
        <v>5</v>
      </c>
      <c r="E19128" s="22" t="s">
        <v>28</v>
      </c>
      <c r="F19128" s="22" t="s">
        <v>31</v>
      </c>
      <c r="G19128" s="1">
        <v>107468.8</v>
      </c>
    </row>
    <row r="19129" spans="2:7">
      <c r="B19129" s="22" t="s">
        <v>327</v>
      </c>
      <c r="C19129" s="22" t="s">
        <v>7</v>
      </c>
      <c r="D19129" s="22" t="s">
        <v>5</v>
      </c>
      <c r="E19129" s="22" t="s">
        <v>28</v>
      </c>
      <c r="F19129" s="22" t="s">
        <v>32</v>
      </c>
      <c r="G19129" s="1">
        <v>35764.49</v>
      </c>
    </row>
    <row r="19130" spans="2:7">
      <c r="B19130" s="22" t="s">
        <v>327</v>
      </c>
      <c r="C19130" s="22" t="s">
        <v>7</v>
      </c>
      <c r="D19130" s="22" t="s">
        <v>5</v>
      </c>
      <c r="E19130" s="22" t="s">
        <v>28</v>
      </c>
      <c r="F19130" s="22" t="s">
        <v>33</v>
      </c>
      <c r="G19130" s="1">
        <v>11684.79</v>
      </c>
    </row>
    <row r="19131" spans="2:7">
      <c r="B19131" s="22" t="s">
        <v>327</v>
      </c>
      <c r="C19131" s="22" t="s">
        <v>7</v>
      </c>
      <c r="D19131" s="22" t="s">
        <v>5</v>
      </c>
      <c r="E19131" s="22" t="s">
        <v>34</v>
      </c>
      <c r="F19131" s="22" t="s">
        <v>35</v>
      </c>
      <c r="G19131" s="1">
        <v>112693.91</v>
      </c>
    </row>
    <row r="19132" spans="2:7">
      <c r="B19132" s="22" t="s">
        <v>327</v>
      </c>
      <c r="C19132" s="22" t="s">
        <v>7</v>
      </c>
      <c r="D19132" s="22" t="s">
        <v>5</v>
      </c>
      <c r="E19132" s="22" t="s">
        <v>34</v>
      </c>
      <c r="F19132" s="22" t="s">
        <v>36</v>
      </c>
      <c r="G19132" s="1">
        <v>4168.43</v>
      </c>
    </row>
    <row r="19133" spans="2:7">
      <c r="B19133" s="22" t="s">
        <v>327</v>
      </c>
      <c r="C19133" s="22" t="s">
        <v>7</v>
      </c>
      <c r="D19133" s="22" t="s">
        <v>5</v>
      </c>
      <c r="E19133" s="22" t="s">
        <v>34</v>
      </c>
      <c r="F19133" s="22" t="s">
        <v>37</v>
      </c>
      <c r="G19133" s="1">
        <v>610572.56999999995</v>
      </c>
    </row>
    <row r="19134" spans="2:7">
      <c r="B19134" s="22" t="s">
        <v>327</v>
      </c>
      <c r="C19134" s="22" t="s">
        <v>7</v>
      </c>
      <c r="D19134" s="22" t="s">
        <v>5</v>
      </c>
      <c r="E19134" s="22" t="s">
        <v>34</v>
      </c>
      <c r="F19134" s="22" t="s">
        <v>39</v>
      </c>
      <c r="G19134" s="1">
        <v>781900.05</v>
      </c>
    </row>
    <row r="19135" spans="2:7">
      <c r="B19135" s="22" t="s">
        <v>327</v>
      </c>
      <c r="C19135" s="22" t="s">
        <v>7</v>
      </c>
      <c r="D19135" s="22" t="s">
        <v>5</v>
      </c>
      <c r="E19135" s="22" t="s">
        <v>34</v>
      </c>
      <c r="F19135" s="22" t="s">
        <v>40</v>
      </c>
      <c r="G19135" s="1">
        <v>53695</v>
      </c>
    </row>
    <row r="19136" spans="2:7">
      <c r="B19136" s="22" t="s">
        <v>327</v>
      </c>
      <c r="C19136" s="22" t="s">
        <v>7</v>
      </c>
      <c r="D19136" s="22" t="s">
        <v>5</v>
      </c>
      <c r="E19136" s="22" t="s">
        <v>34</v>
      </c>
      <c r="F19136" s="22" t="s">
        <v>41</v>
      </c>
      <c r="G19136" s="1">
        <v>22547.81</v>
      </c>
    </row>
    <row r="19137" spans="2:7">
      <c r="B19137" s="22" t="s">
        <v>327</v>
      </c>
      <c r="C19137" s="22" t="s">
        <v>7</v>
      </c>
      <c r="D19137" s="22" t="s">
        <v>5</v>
      </c>
      <c r="E19137" s="22" t="s">
        <v>34</v>
      </c>
      <c r="F19137" s="22" t="s">
        <v>45</v>
      </c>
      <c r="G19137" s="1">
        <v>74423.039999999994</v>
      </c>
    </row>
    <row r="19138" spans="2:7">
      <c r="B19138" s="22" t="s">
        <v>327</v>
      </c>
      <c r="C19138" s="22" t="s">
        <v>7</v>
      </c>
      <c r="D19138" s="22" t="s">
        <v>5</v>
      </c>
      <c r="E19138" s="22" t="s">
        <v>34</v>
      </c>
      <c r="F19138" s="22" t="s">
        <v>46</v>
      </c>
      <c r="G19138" s="1">
        <v>9910</v>
      </c>
    </row>
    <row r="19139" spans="2:7">
      <c r="B19139" s="22" t="s">
        <v>327</v>
      </c>
      <c r="C19139" s="22" t="s">
        <v>7</v>
      </c>
      <c r="D19139" s="22" t="s">
        <v>5</v>
      </c>
      <c r="E19139" s="22" t="s">
        <v>34</v>
      </c>
      <c r="F19139" s="22" t="s">
        <v>47</v>
      </c>
      <c r="G19139" s="1">
        <v>207912.04</v>
      </c>
    </row>
    <row r="19140" spans="2:7">
      <c r="B19140" s="22" t="s">
        <v>327</v>
      </c>
      <c r="C19140" s="22" t="s">
        <v>7</v>
      </c>
      <c r="D19140" s="22" t="s">
        <v>5</v>
      </c>
      <c r="E19140" s="22" t="s">
        <v>34</v>
      </c>
      <c r="F19140" s="22" t="s">
        <v>48</v>
      </c>
      <c r="G19140" s="1">
        <v>106668.11</v>
      </c>
    </row>
    <row r="19141" spans="2:7">
      <c r="B19141" s="22" t="s">
        <v>327</v>
      </c>
      <c r="C19141" s="22" t="s">
        <v>7</v>
      </c>
      <c r="D19141" s="22" t="s">
        <v>5</v>
      </c>
      <c r="E19141" s="22" t="s">
        <v>34</v>
      </c>
      <c r="F19141" s="22" t="s">
        <v>75</v>
      </c>
      <c r="G19141" s="1">
        <v>2099.1799999999998</v>
      </c>
    </row>
    <row r="19142" spans="2:7">
      <c r="B19142" s="22" t="s">
        <v>327</v>
      </c>
      <c r="C19142" s="22" t="s">
        <v>7</v>
      </c>
      <c r="D19142" s="22" t="s">
        <v>5</v>
      </c>
      <c r="E19142" s="22" t="s">
        <v>34</v>
      </c>
      <c r="F19142" s="22" t="s">
        <v>67</v>
      </c>
      <c r="G19142" s="1">
        <v>1289486.22</v>
      </c>
    </row>
    <row r="19143" spans="2:7">
      <c r="B19143" s="22" t="s">
        <v>327</v>
      </c>
      <c r="C19143" s="22" t="s">
        <v>7</v>
      </c>
      <c r="D19143" s="22" t="s">
        <v>5</v>
      </c>
      <c r="E19143" s="22" t="s">
        <v>34</v>
      </c>
      <c r="F19143" s="22" t="s">
        <v>49</v>
      </c>
      <c r="G19143" s="1">
        <v>267422.26</v>
      </c>
    </row>
    <row r="19144" spans="2:7">
      <c r="B19144" s="22" t="s">
        <v>327</v>
      </c>
      <c r="C19144" s="22" t="s">
        <v>7</v>
      </c>
      <c r="D19144" s="22" t="s">
        <v>5</v>
      </c>
      <c r="E19144" s="22" t="s">
        <v>34</v>
      </c>
      <c r="F19144" s="22" t="s">
        <v>50</v>
      </c>
      <c r="G19144" s="1">
        <v>179788.15</v>
      </c>
    </row>
    <row r="19145" spans="2:7">
      <c r="B19145" s="22" t="s">
        <v>327</v>
      </c>
      <c r="C19145" s="22" t="s">
        <v>7</v>
      </c>
      <c r="D19145" s="22" t="s">
        <v>5</v>
      </c>
      <c r="E19145" s="22" t="s">
        <v>34</v>
      </c>
      <c r="F19145" s="22" t="s">
        <v>52</v>
      </c>
      <c r="G19145" s="1">
        <v>3626.42</v>
      </c>
    </row>
    <row r="19146" spans="2:7">
      <c r="B19146" s="22" t="s">
        <v>327</v>
      </c>
      <c r="C19146" s="22" t="s">
        <v>7</v>
      </c>
      <c r="D19146" s="22" t="s">
        <v>5</v>
      </c>
      <c r="E19146" s="22" t="s">
        <v>34</v>
      </c>
      <c r="F19146" s="22" t="s">
        <v>56</v>
      </c>
      <c r="G19146" s="1">
        <v>344945.5</v>
      </c>
    </row>
    <row r="19147" spans="2:7">
      <c r="B19147" s="22" t="s">
        <v>327</v>
      </c>
      <c r="C19147" s="22" t="s">
        <v>7</v>
      </c>
      <c r="D19147" s="22" t="s">
        <v>5</v>
      </c>
      <c r="E19147" s="22" t="s">
        <v>34</v>
      </c>
      <c r="F19147" s="22" t="s">
        <v>57</v>
      </c>
      <c r="G19147" s="1">
        <v>241111.64</v>
      </c>
    </row>
    <row r="19148" spans="2:7">
      <c r="B19148" s="22" t="s">
        <v>327</v>
      </c>
      <c r="C19148" s="22" t="s">
        <v>7</v>
      </c>
      <c r="D19148" s="22" t="s">
        <v>5</v>
      </c>
      <c r="E19148" s="22" t="s">
        <v>59</v>
      </c>
      <c r="F19148" s="22" t="s">
        <v>55</v>
      </c>
      <c r="G19148" s="1">
        <v>41279.4</v>
      </c>
    </row>
    <row r="19149" spans="2:7">
      <c r="B19149" s="22" t="s">
        <v>327</v>
      </c>
      <c r="C19149" s="22" t="s">
        <v>7</v>
      </c>
      <c r="D19149" s="22" t="s">
        <v>5</v>
      </c>
      <c r="E19149" s="22" t="s">
        <v>60</v>
      </c>
      <c r="F19149" s="22" t="s">
        <v>62</v>
      </c>
      <c r="G19149" s="1">
        <v>35708.339999999997</v>
      </c>
    </row>
    <row r="19150" spans="2:7">
      <c r="B19150" s="22" t="s">
        <v>327</v>
      </c>
      <c r="C19150" s="22" t="s">
        <v>7</v>
      </c>
      <c r="D19150" s="22" t="s">
        <v>7</v>
      </c>
      <c r="E19150" s="22" t="s">
        <v>5</v>
      </c>
      <c r="F19150" s="22" t="s">
        <v>6</v>
      </c>
      <c r="G19150" s="1">
        <v>36715.81</v>
      </c>
    </row>
    <row r="19151" spans="2:7">
      <c r="B19151" s="22" t="s">
        <v>327</v>
      </c>
      <c r="C19151" s="22" t="s">
        <v>7</v>
      </c>
      <c r="D19151" s="22" t="s">
        <v>7</v>
      </c>
      <c r="E19151" s="22" t="s">
        <v>8</v>
      </c>
      <c r="F19151" s="22" t="s">
        <v>9</v>
      </c>
      <c r="G19151" s="1">
        <v>1302035.1299999999</v>
      </c>
    </row>
    <row r="19152" spans="2:7">
      <c r="B19152" s="22" t="s">
        <v>327</v>
      </c>
      <c r="C19152" s="22" t="s">
        <v>7</v>
      </c>
      <c r="D19152" s="22" t="s">
        <v>7</v>
      </c>
      <c r="E19152" s="22" t="s">
        <v>8</v>
      </c>
      <c r="F19152" s="22" t="s">
        <v>11</v>
      </c>
      <c r="G19152" s="1">
        <v>31258.35</v>
      </c>
    </row>
    <row r="19153" spans="2:7">
      <c r="B19153" s="22" t="s">
        <v>327</v>
      </c>
      <c r="C19153" s="22" t="s">
        <v>7</v>
      </c>
      <c r="D19153" s="22" t="s">
        <v>7</v>
      </c>
      <c r="E19153" s="22" t="s">
        <v>8</v>
      </c>
      <c r="F19153" s="22" t="s">
        <v>12</v>
      </c>
      <c r="G19153" s="1">
        <v>640176.81999999995</v>
      </c>
    </row>
    <row r="19154" spans="2:7">
      <c r="B19154" s="22" t="s">
        <v>327</v>
      </c>
      <c r="C19154" s="22" t="s">
        <v>7</v>
      </c>
      <c r="D19154" s="22" t="s">
        <v>7</v>
      </c>
      <c r="E19154" s="22" t="s">
        <v>14</v>
      </c>
      <c r="F19154" s="22" t="s">
        <v>9</v>
      </c>
      <c r="G19154" s="1">
        <v>607414.97</v>
      </c>
    </row>
    <row r="19155" spans="2:7">
      <c r="B19155" s="22" t="s">
        <v>327</v>
      </c>
      <c r="C19155" s="22" t="s">
        <v>7</v>
      </c>
      <c r="D19155" s="22" t="s">
        <v>7</v>
      </c>
      <c r="E19155" s="22" t="s">
        <v>14</v>
      </c>
      <c r="F19155" s="22" t="s">
        <v>10</v>
      </c>
      <c r="G19155" s="1">
        <v>143.44</v>
      </c>
    </row>
    <row r="19156" spans="2:7">
      <c r="B19156" s="22" t="s">
        <v>327</v>
      </c>
      <c r="C19156" s="22" t="s">
        <v>7</v>
      </c>
      <c r="D19156" s="22" t="s">
        <v>7</v>
      </c>
      <c r="E19156" s="22" t="s">
        <v>14</v>
      </c>
      <c r="F19156" s="22" t="s">
        <v>11</v>
      </c>
      <c r="G19156" s="1">
        <v>15544.55</v>
      </c>
    </row>
    <row r="19157" spans="2:7">
      <c r="B19157" s="22" t="s">
        <v>327</v>
      </c>
      <c r="C19157" s="22" t="s">
        <v>7</v>
      </c>
      <c r="D19157" s="22" t="s">
        <v>7</v>
      </c>
      <c r="E19157" s="22" t="s">
        <v>14</v>
      </c>
      <c r="F19157" s="22" t="s">
        <v>12</v>
      </c>
      <c r="G19157" s="1">
        <v>233406.05</v>
      </c>
    </row>
    <row r="19158" spans="2:7">
      <c r="B19158" s="22" t="s">
        <v>327</v>
      </c>
      <c r="C19158" s="22" t="s">
        <v>7</v>
      </c>
      <c r="D19158" s="22" t="s">
        <v>7</v>
      </c>
      <c r="E19158" s="22" t="s">
        <v>15</v>
      </c>
      <c r="F19158" s="22" t="s">
        <v>17</v>
      </c>
      <c r="G19158" s="1">
        <v>96806.65</v>
      </c>
    </row>
    <row r="19159" spans="2:7">
      <c r="B19159" s="22" t="s">
        <v>327</v>
      </c>
      <c r="C19159" s="22" t="s">
        <v>7</v>
      </c>
      <c r="D19159" s="22" t="s">
        <v>7</v>
      </c>
      <c r="E19159" s="22" t="s">
        <v>15</v>
      </c>
      <c r="F19159" s="22" t="s">
        <v>18</v>
      </c>
      <c r="G19159" s="1">
        <v>58294.82</v>
      </c>
    </row>
    <row r="19160" spans="2:7">
      <c r="B19160" s="22" t="s">
        <v>327</v>
      </c>
      <c r="C19160" s="22" t="s">
        <v>7</v>
      </c>
      <c r="D19160" s="22" t="s">
        <v>7</v>
      </c>
      <c r="E19160" s="22" t="s">
        <v>15</v>
      </c>
      <c r="F19160" s="22" t="s">
        <v>19</v>
      </c>
      <c r="G19160" s="1">
        <v>206977.52</v>
      </c>
    </row>
    <row r="19161" spans="2:7">
      <c r="B19161" s="22" t="s">
        <v>327</v>
      </c>
      <c r="C19161" s="22" t="s">
        <v>7</v>
      </c>
      <c r="D19161" s="22" t="s">
        <v>7</v>
      </c>
      <c r="E19161" s="22" t="s">
        <v>15</v>
      </c>
      <c r="F19161" s="22" t="s">
        <v>20</v>
      </c>
      <c r="G19161" s="1">
        <v>91897.25</v>
      </c>
    </row>
    <row r="19162" spans="2:7">
      <c r="B19162" s="22" t="s">
        <v>327</v>
      </c>
      <c r="C19162" s="22" t="s">
        <v>7</v>
      </c>
      <c r="D19162" s="22" t="s">
        <v>7</v>
      </c>
      <c r="E19162" s="22" t="s">
        <v>15</v>
      </c>
      <c r="F19162" s="22" t="s">
        <v>21</v>
      </c>
      <c r="G19162" s="1">
        <v>1974.47</v>
      </c>
    </row>
    <row r="19163" spans="2:7">
      <c r="B19163" s="22" t="s">
        <v>327</v>
      </c>
      <c r="C19163" s="22" t="s">
        <v>7</v>
      </c>
      <c r="D19163" s="22" t="s">
        <v>7</v>
      </c>
      <c r="E19163" s="22" t="s">
        <v>15</v>
      </c>
      <c r="F19163" s="22" t="s">
        <v>22</v>
      </c>
      <c r="G19163" s="1">
        <v>1121.29</v>
      </c>
    </row>
    <row r="19164" spans="2:7">
      <c r="B19164" s="22" t="s">
        <v>327</v>
      </c>
      <c r="C19164" s="22" t="s">
        <v>7</v>
      </c>
      <c r="D19164" s="22" t="s">
        <v>7</v>
      </c>
      <c r="E19164" s="22" t="s">
        <v>15</v>
      </c>
      <c r="F19164" s="22" t="s">
        <v>23</v>
      </c>
      <c r="G19164" s="1">
        <v>4054.81</v>
      </c>
    </row>
    <row r="19165" spans="2:7">
      <c r="B19165" s="22" t="s">
        <v>327</v>
      </c>
      <c r="C19165" s="22" t="s">
        <v>7</v>
      </c>
      <c r="D19165" s="22" t="s">
        <v>7</v>
      </c>
      <c r="E19165" s="22" t="s">
        <v>15</v>
      </c>
      <c r="F19165" s="22" t="s">
        <v>24</v>
      </c>
      <c r="G19165" s="1">
        <v>11574.82</v>
      </c>
    </row>
    <row r="19166" spans="2:7">
      <c r="B19166" s="22" t="s">
        <v>327</v>
      </c>
      <c r="C19166" s="22" t="s">
        <v>7</v>
      </c>
      <c r="D19166" s="22" t="s">
        <v>7</v>
      </c>
      <c r="E19166" s="22" t="s">
        <v>15</v>
      </c>
      <c r="F19166" s="22" t="s">
        <v>25</v>
      </c>
      <c r="G19166" s="1">
        <v>144548.29</v>
      </c>
    </row>
    <row r="19167" spans="2:7">
      <c r="B19167" s="22" t="s">
        <v>327</v>
      </c>
      <c r="C19167" s="22" t="s">
        <v>7</v>
      </c>
      <c r="D19167" s="22" t="s">
        <v>7</v>
      </c>
      <c r="E19167" s="22" t="s">
        <v>15</v>
      </c>
      <c r="F19167" s="22" t="s">
        <v>26</v>
      </c>
      <c r="G19167" s="1">
        <v>117203.81</v>
      </c>
    </row>
    <row r="19168" spans="2:7">
      <c r="B19168" s="22" t="s">
        <v>327</v>
      </c>
      <c r="C19168" s="22" t="s">
        <v>7</v>
      </c>
      <c r="D19168" s="22" t="s">
        <v>7</v>
      </c>
      <c r="E19168" s="22" t="s">
        <v>28</v>
      </c>
      <c r="F19168" s="22" t="s">
        <v>29</v>
      </c>
      <c r="G19168" s="1">
        <v>165094.85999999999</v>
      </c>
    </row>
    <row r="19169" spans="2:7">
      <c r="B19169" s="22" t="s">
        <v>327</v>
      </c>
      <c r="C19169" s="22" t="s">
        <v>7</v>
      </c>
      <c r="D19169" s="22" t="s">
        <v>7</v>
      </c>
      <c r="E19169" s="22" t="s">
        <v>34</v>
      </c>
      <c r="F19169" s="22" t="s">
        <v>37</v>
      </c>
      <c r="G19169" s="1">
        <v>210143.51</v>
      </c>
    </row>
    <row r="19170" spans="2:7">
      <c r="B19170" s="22" t="s">
        <v>327</v>
      </c>
      <c r="C19170" s="22" t="s">
        <v>7</v>
      </c>
      <c r="D19170" s="22" t="s">
        <v>7</v>
      </c>
      <c r="E19170" s="22" t="s">
        <v>34</v>
      </c>
      <c r="F19170" s="22" t="s">
        <v>39</v>
      </c>
      <c r="G19170" s="1">
        <v>114290.08</v>
      </c>
    </row>
    <row r="19171" spans="2:7">
      <c r="B19171" s="22" t="s">
        <v>327</v>
      </c>
      <c r="C19171" s="22" t="s">
        <v>7</v>
      </c>
      <c r="D19171" s="22" t="s">
        <v>7</v>
      </c>
      <c r="E19171" s="22" t="s">
        <v>34</v>
      </c>
      <c r="F19171" s="22" t="s">
        <v>68</v>
      </c>
      <c r="G19171" s="1">
        <v>177830.49</v>
      </c>
    </row>
    <row r="19172" spans="2:7">
      <c r="B19172" s="22" t="s">
        <v>327</v>
      </c>
      <c r="C19172" s="22" t="s">
        <v>7</v>
      </c>
      <c r="D19172" s="22" t="s">
        <v>7</v>
      </c>
      <c r="E19172" s="22" t="s">
        <v>34</v>
      </c>
      <c r="F19172" s="22" t="s">
        <v>56</v>
      </c>
      <c r="G19172" s="1">
        <v>354499.15</v>
      </c>
    </row>
    <row r="19173" spans="2:7">
      <c r="B19173" s="22" t="s">
        <v>327</v>
      </c>
      <c r="C19173" s="22" t="s">
        <v>7</v>
      </c>
      <c r="D19173" s="22" t="s">
        <v>7</v>
      </c>
      <c r="E19173" s="22" t="s">
        <v>34</v>
      </c>
      <c r="F19173" s="22" t="s">
        <v>58</v>
      </c>
      <c r="G19173" s="1">
        <v>609.29999999999995</v>
      </c>
    </row>
    <row r="19174" spans="2:7">
      <c r="B19174" s="22" t="s">
        <v>327</v>
      </c>
      <c r="C19174" s="22" t="s">
        <v>7</v>
      </c>
      <c r="D19174" s="22" t="s">
        <v>7</v>
      </c>
      <c r="E19174" s="22" t="s">
        <v>59</v>
      </c>
      <c r="F19174" s="22" t="s">
        <v>55</v>
      </c>
      <c r="G19174" s="1">
        <v>3775.87</v>
      </c>
    </row>
    <row r="19175" spans="2:7">
      <c r="B19175" s="22" t="s">
        <v>328</v>
      </c>
      <c r="C19175" s="22" t="s">
        <v>7</v>
      </c>
      <c r="D19175" s="22" t="s">
        <v>5</v>
      </c>
      <c r="E19175" s="22" t="s">
        <v>5</v>
      </c>
      <c r="F19175" s="22" t="s">
        <v>6</v>
      </c>
      <c r="G19175" s="1">
        <v>617329.11</v>
      </c>
    </row>
    <row r="19176" spans="2:7">
      <c r="B19176" s="22" t="s">
        <v>328</v>
      </c>
      <c r="C19176" s="22" t="s">
        <v>7</v>
      </c>
      <c r="D19176" s="22" t="s">
        <v>5</v>
      </c>
      <c r="E19176" s="22" t="s">
        <v>7</v>
      </c>
      <c r="F19176" s="22" t="s">
        <v>6</v>
      </c>
      <c r="G19176" s="1">
        <v>-680201.22</v>
      </c>
    </row>
    <row r="19177" spans="2:7">
      <c r="B19177" s="22" t="s">
        <v>328</v>
      </c>
      <c r="C19177" s="22" t="s">
        <v>7</v>
      </c>
      <c r="D19177" s="22" t="s">
        <v>5</v>
      </c>
      <c r="E19177" s="22" t="s">
        <v>8</v>
      </c>
      <c r="F19177" s="22" t="s">
        <v>9</v>
      </c>
      <c r="G19177" s="1">
        <v>23881673.640000001</v>
      </c>
    </row>
    <row r="19178" spans="2:7">
      <c r="B19178" s="22" t="s">
        <v>328</v>
      </c>
      <c r="C19178" s="22" t="s">
        <v>7</v>
      </c>
      <c r="D19178" s="22" t="s">
        <v>5</v>
      </c>
      <c r="E19178" s="22" t="s">
        <v>8</v>
      </c>
      <c r="F19178" s="22" t="s">
        <v>10</v>
      </c>
      <c r="G19178" s="1">
        <v>342679.05</v>
      </c>
    </row>
    <row r="19179" spans="2:7">
      <c r="B19179" s="22" t="s">
        <v>328</v>
      </c>
      <c r="C19179" s="22" t="s">
        <v>7</v>
      </c>
      <c r="D19179" s="22" t="s">
        <v>5</v>
      </c>
      <c r="E19179" s="22" t="s">
        <v>8</v>
      </c>
      <c r="F19179" s="22" t="s">
        <v>11</v>
      </c>
      <c r="G19179" s="1">
        <v>268400.76</v>
      </c>
    </row>
    <row r="19180" spans="2:7">
      <c r="B19180" s="22" t="s">
        <v>328</v>
      </c>
      <c r="C19180" s="22" t="s">
        <v>7</v>
      </c>
      <c r="D19180" s="22" t="s">
        <v>5</v>
      </c>
      <c r="E19180" s="22" t="s">
        <v>8</v>
      </c>
      <c r="F19180" s="22" t="s">
        <v>12</v>
      </c>
      <c r="G19180" s="1">
        <v>3067546.04</v>
      </c>
    </row>
    <row r="19181" spans="2:7">
      <c r="B19181" s="22" t="s">
        <v>328</v>
      </c>
      <c r="C19181" s="22" t="s">
        <v>7</v>
      </c>
      <c r="D19181" s="22" t="s">
        <v>5</v>
      </c>
      <c r="E19181" s="22" t="s">
        <v>8</v>
      </c>
      <c r="F19181" s="22" t="s">
        <v>13</v>
      </c>
      <c r="G19181" s="1">
        <v>236020</v>
      </c>
    </row>
    <row r="19182" spans="2:7">
      <c r="B19182" s="22" t="s">
        <v>328</v>
      </c>
      <c r="C19182" s="22" t="s">
        <v>7</v>
      </c>
      <c r="D19182" s="22" t="s">
        <v>5</v>
      </c>
      <c r="E19182" s="22" t="s">
        <v>14</v>
      </c>
      <c r="F19182" s="22" t="s">
        <v>9</v>
      </c>
      <c r="G19182" s="1">
        <v>9797831.2200000007</v>
      </c>
    </row>
    <row r="19183" spans="2:7">
      <c r="B19183" s="22" t="s">
        <v>328</v>
      </c>
      <c r="C19183" s="22" t="s">
        <v>7</v>
      </c>
      <c r="D19183" s="22" t="s">
        <v>5</v>
      </c>
      <c r="E19183" s="22" t="s">
        <v>14</v>
      </c>
      <c r="F19183" s="22" t="s">
        <v>10</v>
      </c>
      <c r="G19183" s="1">
        <v>265105.2</v>
      </c>
    </row>
    <row r="19184" spans="2:7">
      <c r="B19184" s="22" t="s">
        <v>328</v>
      </c>
      <c r="C19184" s="22" t="s">
        <v>7</v>
      </c>
      <c r="D19184" s="22" t="s">
        <v>5</v>
      </c>
      <c r="E19184" s="22" t="s">
        <v>14</v>
      </c>
      <c r="F19184" s="22" t="s">
        <v>11</v>
      </c>
      <c r="G19184" s="1">
        <v>258468.77</v>
      </c>
    </row>
    <row r="19185" spans="2:7">
      <c r="B19185" s="22" t="s">
        <v>328</v>
      </c>
      <c r="C19185" s="22" t="s">
        <v>7</v>
      </c>
      <c r="D19185" s="22" t="s">
        <v>5</v>
      </c>
      <c r="E19185" s="22" t="s">
        <v>14</v>
      </c>
      <c r="F19185" s="22" t="s">
        <v>125</v>
      </c>
      <c r="G19185" s="1">
        <v>18996.03</v>
      </c>
    </row>
    <row r="19186" spans="2:7">
      <c r="B19186" s="22" t="s">
        <v>328</v>
      </c>
      <c r="C19186" s="22" t="s">
        <v>7</v>
      </c>
      <c r="D19186" s="22" t="s">
        <v>5</v>
      </c>
      <c r="E19186" s="22" t="s">
        <v>14</v>
      </c>
      <c r="F19186" s="22" t="s">
        <v>12</v>
      </c>
      <c r="G19186" s="1">
        <v>7081.05</v>
      </c>
    </row>
    <row r="19187" spans="2:7">
      <c r="B19187" s="22" t="s">
        <v>328</v>
      </c>
      <c r="C19187" s="22" t="s">
        <v>7</v>
      </c>
      <c r="D19187" s="22" t="s">
        <v>5</v>
      </c>
      <c r="E19187" s="22" t="s">
        <v>14</v>
      </c>
      <c r="F19187" s="22" t="s">
        <v>13</v>
      </c>
      <c r="G19187" s="1">
        <v>85465.42</v>
      </c>
    </row>
    <row r="19188" spans="2:7">
      <c r="B19188" s="22" t="s">
        <v>328</v>
      </c>
      <c r="C19188" s="22" t="s">
        <v>7</v>
      </c>
      <c r="D19188" s="22" t="s">
        <v>5</v>
      </c>
      <c r="E19188" s="22" t="s">
        <v>15</v>
      </c>
      <c r="F19188" s="22" t="s">
        <v>17</v>
      </c>
      <c r="G19188" s="1">
        <v>2294329.39</v>
      </c>
    </row>
    <row r="19189" spans="2:7">
      <c r="B19189" s="22" t="s">
        <v>328</v>
      </c>
      <c r="C19189" s="22" t="s">
        <v>7</v>
      </c>
      <c r="D19189" s="22" t="s">
        <v>5</v>
      </c>
      <c r="E19189" s="22" t="s">
        <v>15</v>
      </c>
      <c r="F19189" s="22" t="s">
        <v>18</v>
      </c>
      <c r="G19189" s="1">
        <v>905828.23</v>
      </c>
    </row>
    <row r="19190" spans="2:7">
      <c r="B19190" s="22" t="s">
        <v>328</v>
      </c>
      <c r="C19190" s="22" t="s">
        <v>7</v>
      </c>
      <c r="D19190" s="22" t="s">
        <v>5</v>
      </c>
      <c r="E19190" s="22" t="s">
        <v>15</v>
      </c>
      <c r="F19190" s="22" t="s">
        <v>19</v>
      </c>
      <c r="G19190" s="1">
        <v>4684286.42</v>
      </c>
    </row>
    <row r="19191" spans="2:7">
      <c r="B19191" s="22" t="s">
        <v>328</v>
      </c>
      <c r="C19191" s="22" t="s">
        <v>7</v>
      </c>
      <c r="D19191" s="22" t="s">
        <v>5</v>
      </c>
      <c r="E19191" s="22" t="s">
        <v>15</v>
      </c>
      <c r="F19191" s="22" t="s">
        <v>20</v>
      </c>
      <c r="G19191" s="1">
        <v>1448102.14</v>
      </c>
    </row>
    <row r="19192" spans="2:7">
      <c r="B19192" s="22" t="s">
        <v>328</v>
      </c>
      <c r="C19192" s="22" t="s">
        <v>7</v>
      </c>
      <c r="D19192" s="22" t="s">
        <v>5</v>
      </c>
      <c r="E19192" s="22" t="s">
        <v>15</v>
      </c>
      <c r="F19192" s="22" t="s">
        <v>23</v>
      </c>
      <c r="G19192" s="1">
        <v>126412.18</v>
      </c>
    </row>
    <row r="19193" spans="2:7">
      <c r="B19193" s="22" t="s">
        <v>328</v>
      </c>
      <c r="C19193" s="22" t="s">
        <v>7</v>
      </c>
      <c r="D19193" s="22" t="s">
        <v>5</v>
      </c>
      <c r="E19193" s="22" t="s">
        <v>15</v>
      </c>
      <c r="F19193" s="22" t="s">
        <v>24</v>
      </c>
      <c r="G19193" s="1">
        <v>316837.2</v>
      </c>
    </row>
    <row r="19194" spans="2:7">
      <c r="B19194" s="22" t="s">
        <v>328</v>
      </c>
      <c r="C19194" s="22" t="s">
        <v>7</v>
      </c>
      <c r="D19194" s="22" t="s">
        <v>5</v>
      </c>
      <c r="E19194" s="22" t="s">
        <v>15</v>
      </c>
      <c r="F19194" s="22" t="s">
        <v>25</v>
      </c>
      <c r="G19194" s="1">
        <v>2587396.6</v>
      </c>
    </row>
    <row r="19195" spans="2:7">
      <c r="B19195" s="22" t="s">
        <v>328</v>
      </c>
      <c r="C19195" s="22" t="s">
        <v>7</v>
      </c>
      <c r="D19195" s="22" t="s">
        <v>5</v>
      </c>
      <c r="E19195" s="22" t="s">
        <v>15</v>
      </c>
      <c r="F19195" s="22" t="s">
        <v>26</v>
      </c>
      <c r="G19195" s="1">
        <v>3025652.91</v>
      </c>
    </row>
    <row r="19196" spans="2:7">
      <c r="B19196" s="22" t="s">
        <v>328</v>
      </c>
      <c r="C19196" s="22" t="s">
        <v>7</v>
      </c>
      <c r="D19196" s="22" t="s">
        <v>5</v>
      </c>
      <c r="E19196" s="22" t="s">
        <v>15</v>
      </c>
      <c r="F19196" s="22" t="s">
        <v>27</v>
      </c>
      <c r="G19196" s="1">
        <v>363898.32</v>
      </c>
    </row>
    <row r="19197" spans="2:7">
      <c r="B19197" s="22" t="s">
        <v>328</v>
      </c>
      <c r="C19197" s="22" t="s">
        <v>7</v>
      </c>
      <c r="D19197" s="22" t="s">
        <v>5</v>
      </c>
      <c r="E19197" s="22" t="s">
        <v>15</v>
      </c>
      <c r="F19197" s="22" t="s">
        <v>72</v>
      </c>
      <c r="G19197" s="1">
        <v>54650.34</v>
      </c>
    </row>
    <row r="19198" spans="2:7">
      <c r="B19198" s="22" t="s">
        <v>328</v>
      </c>
      <c r="C19198" s="22" t="s">
        <v>7</v>
      </c>
      <c r="D19198" s="22" t="s">
        <v>5</v>
      </c>
      <c r="E19198" s="22" t="s">
        <v>28</v>
      </c>
      <c r="F19198" s="22" t="s">
        <v>29</v>
      </c>
      <c r="G19198" s="1">
        <v>1485013.1</v>
      </c>
    </row>
    <row r="19199" spans="2:7">
      <c r="B19199" s="22" t="s">
        <v>328</v>
      </c>
      <c r="C19199" s="22" t="s">
        <v>7</v>
      </c>
      <c r="D19199" s="22" t="s">
        <v>5</v>
      </c>
      <c r="E19199" s="22" t="s">
        <v>28</v>
      </c>
      <c r="F19199" s="22" t="s">
        <v>30</v>
      </c>
      <c r="G19199" s="1">
        <v>91734.57</v>
      </c>
    </row>
    <row r="19200" spans="2:7">
      <c r="B19200" s="22" t="s">
        <v>328</v>
      </c>
      <c r="C19200" s="22" t="s">
        <v>7</v>
      </c>
      <c r="D19200" s="22" t="s">
        <v>5</v>
      </c>
      <c r="E19200" s="22" t="s">
        <v>28</v>
      </c>
      <c r="F19200" s="22" t="s">
        <v>31</v>
      </c>
      <c r="G19200" s="1">
        <v>603033.24</v>
      </c>
    </row>
    <row r="19201" spans="2:7">
      <c r="B19201" s="22" t="s">
        <v>328</v>
      </c>
      <c r="C19201" s="22" t="s">
        <v>7</v>
      </c>
      <c r="D19201" s="22" t="s">
        <v>5</v>
      </c>
      <c r="E19201" s="22" t="s">
        <v>28</v>
      </c>
      <c r="F19201" s="22" t="s">
        <v>32</v>
      </c>
      <c r="G19201" s="1">
        <v>49796.27</v>
      </c>
    </row>
    <row r="19202" spans="2:7">
      <c r="B19202" s="22" t="s">
        <v>328</v>
      </c>
      <c r="C19202" s="22" t="s">
        <v>7</v>
      </c>
      <c r="D19202" s="22" t="s">
        <v>5</v>
      </c>
      <c r="E19202" s="22" t="s">
        <v>28</v>
      </c>
      <c r="F19202" s="22" t="s">
        <v>33</v>
      </c>
      <c r="G19202" s="1">
        <v>19503.11</v>
      </c>
    </row>
    <row r="19203" spans="2:7">
      <c r="B19203" s="22" t="s">
        <v>328</v>
      </c>
      <c r="C19203" s="22" t="s">
        <v>7</v>
      </c>
      <c r="D19203" s="22" t="s">
        <v>5</v>
      </c>
      <c r="E19203" s="22" t="s">
        <v>34</v>
      </c>
      <c r="F19203" s="22" t="s">
        <v>35</v>
      </c>
      <c r="G19203" s="1">
        <v>4413.5600000000004</v>
      </c>
    </row>
    <row r="19204" spans="2:7">
      <c r="B19204" s="22" t="s">
        <v>328</v>
      </c>
      <c r="C19204" s="22" t="s">
        <v>7</v>
      </c>
      <c r="D19204" s="22" t="s">
        <v>5</v>
      </c>
      <c r="E19204" s="22" t="s">
        <v>34</v>
      </c>
      <c r="F19204" s="22" t="s">
        <v>37</v>
      </c>
      <c r="G19204" s="1">
        <v>483211.49</v>
      </c>
    </row>
    <row r="19205" spans="2:7">
      <c r="B19205" s="22" t="s">
        <v>328</v>
      </c>
      <c r="C19205" s="22" t="s">
        <v>7</v>
      </c>
      <c r="D19205" s="22" t="s">
        <v>5</v>
      </c>
      <c r="E19205" s="22" t="s">
        <v>34</v>
      </c>
      <c r="F19205" s="22" t="s">
        <v>38</v>
      </c>
      <c r="G19205" s="1">
        <v>36791.33</v>
      </c>
    </row>
    <row r="19206" spans="2:7">
      <c r="B19206" s="22" t="s">
        <v>328</v>
      </c>
      <c r="C19206" s="22" t="s">
        <v>7</v>
      </c>
      <c r="D19206" s="22" t="s">
        <v>5</v>
      </c>
      <c r="E19206" s="22" t="s">
        <v>34</v>
      </c>
      <c r="F19206" s="22" t="s">
        <v>39</v>
      </c>
      <c r="G19206" s="1">
        <v>1067712.53</v>
      </c>
    </row>
    <row r="19207" spans="2:7">
      <c r="B19207" s="22" t="s">
        <v>328</v>
      </c>
      <c r="C19207" s="22" t="s">
        <v>7</v>
      </c>
      <c r="D19207" s="22" t="s">
        <v>5</v>
      </c>
      <c r="E19207" s="22" t="s">
        <v>34</v>
      </c>
      <c r="F19207" s="22" t="s">
        <v>41</v>
      </c>
      <c r="G19207" s="1">
        <v>31039.13</v>
      </c>
    </row>
    <row r="19208" spans="2:7">
      <c r="B19208" s="22" t="s">
        <v>328</v>
      </c>
      <c r="C19208" s="22" t="s">
        <v>7</v>
      </c>
      <c r="D19208" s="22" t="s">
        <v>5</v>
      </c>
      <c r="E19208" s="22" t="s">
        <v>34</v>
      </c>
      <c r="F19208" s="22" t="s">
        <v>42</v>
      </c>
      <c r="G19208" s="1">
        <v>127004.06</v>
      </c>
    </row>
    <row r="19209" spans="2:7">
      <c r="B19209" s="22" t="s">
        <v>328</v>
      </c>
      <c r="C19209" s="22" t="s">
        <v>7</v>
      </c>
      <c r="D19209" s="22" t="s">
        <v>5</v>
      </c>
      <c r="E19209" s="22" t="s">
        <v>34</v>
      </c>
      <c r="F19209" s="22" t="s">
        <v>43</v>
      </c>
      <c r="G19209" s="1">
        <v>4952.16</v>
      </c>
    </row>
    <row r="19210" spans="2:7">
      <c r="B19210" s="22" t="s">
        <v>328</v>
      </c>
      <c r="C19210" s="22" t="s">
        <v>7</v>
      </c>
      <c r="D19210" s="22" t="s">
        <v>5</v>
      </c>
      <c r="E19210" s="22" t="s">
        <v>34</v>
      </c>
      <c r="F19210" s="22" t="s">
        <v>45</v>
      </c>
      <c r="G19210" s="1">
        <v>214134.24</v>
      </c>
    </row>
    <row r="19211" spans="2:7">
      <c r="B19211" s="22" t="s">
        <v>328</v>
      </c>
      <c r="C19211" s="22" t="s">
        <v>7</v>
      </c>
      <c r="D19211" s="22" t="s">
        <v>5</v>
      </c>
      <c r="E19211" s="22" t="s">
        <v>34</v>
      </c>
      <c r="F19211" s="22" t="s">
        <v>46</v>
      </c>
      <c r="G19211" s="1">
        <v>103667.28</v>
      </c>
    </row>
    <row r="19212" spans="2:7">
      <c r="B19212" s="22" t="s">
        <v>328</v>
      </c>
      <c r="C19212" s="22" t="s">
        <v>7</v>
      </c>
      <c r="D19212" s="22" t="s">
        <v>5</v>
      </c>
      <c r="E19212" s="22" t="s">
        <v>34</v>
      </c>
      <c r="F19212" s="22" t="s">
        <v>47</v>
      </c>
      <c r="G19212" s="1">
        <v>62017.31</v>
      </c>
    </row>
    <row r="19213" spans="2:7">
      <c r="B19213" s="22" t="s">
        <v>328</v>
      </c>
      <c r="C19213" s="22" t="s">
        <v>7</v>
      </c>
      <c r="D19213" s="22" t="s">
        <v>5</v>
      </c>
      <c r="E19213" s="22" t="s">
        <v>34</v>
      </c>
      <c r="F19213" s="22" t="s">
        <v>67</v>
      </c>
      <c r="G19213" s="1">
        <v>716.32</v>
      </c>
    </row>
    <row r="19214" spans="2:7">
      <c r="B19214" s="22" t="s">
        <v>328</v>
      </c>
      <c r="C19214" s="22" t="s">
        <v>7</v>
      </c>
      <c r="D19214" s="22" t="s">
        <v>5</v>
      </c>
      <c r="E19214" s="22" t="s">
        <v>34</v>
      </c>
      <c r="F19214" s="22" t="s">
        <v>50</v>
      </c>
      <c r="G19214" s="1">
        <v>291079.28999999998</v>
      </c>
    </row>
    <row r="19215" spans="2:7">
      <c r="B19215" s="22" t="s">
        <v>328</v>
      </c>
      <c r="C19215" s="22" t="s">
        <v>7</v>
      </c>
      <c r="D19215" s="22" t="s">
        <v>5</v>
      </c>
      <c r="E19215" s="22" t="s">
        <v>34</v>
      </c>
      <c r="F19215" s="22" t="s">
        <v>51</v>
      </c>
      <c r="G19215" s="1">
        <v>3248.67</v>
      </c>
    </row>
    <row r="19216" spans="2:7">
      <c r="B19216" s="22" t="s">
        <v>328</v>
      </c>
      <c r="C19216" s="22" t="s">
        <v>7</v>
      </c>
      <c r="D19216" s="22" t="s">
        <v>5</v>
      </c>
      <c r="E19216" s="22" t="s">
        <v>34</v>
      </c>
      <c r="F19216" s="22" t="s">
        <v>52</v>
      </c>
      <c r="G19216" s="1">
        <v>7259.9</v>
      </c>
    </row>
    <row r="19217" spans="2:7">
      <c r="B19217" s="22" t="s">
        <v>328</v>
      </c>
      <c r="C19217" s="22" t="s">
        <v>7</v>
      </c>
      <c r="D19217" s="22" t="s">
        <v>5</v>
      </c>
      <c r="E19217" s="22" t="s">
        <v>34</v>
      </c>
      <c r="F19217" s="22" t="s">
        <v>53</v>
      </c>
      <c r="G19217" s="1">
        <v>899142.81</v>
      </c>
    </row>
    <row r="19218" spans="2:7">
      <c r="B19218" s="22" t="s">
        <v>328</v>
      </c>
      <c r="C19218" s="22" t="s">
        <v>7</v>
      </c>
      <c r="D19218" s="22" t="s">
        <v>5</v>
      </c>
      <c r="E19218" s="22" t="s">
        <v>34</v>
      </c>
      <c r="F19218" s="22" t="s">
        <v>55</v>
      </c>
      <c r="G19218" s="1">
        <v>73958.490000000005</v>
      </c>
    </row>
    <row r="19219" spans="2:7">
      <c r="B19219" s="22" t="s">
        <v>328</v>
      </c>
      <c r="C19219" s="22" t="s">
        <v>7</v>
      </c>
      <c r="D19219" s="22" t="s">
        <v>5</v>
      </c>
      <c r="E19219" s="22" t="s">
        <v>34</v>
      </c>
      <c r="F19219" s="22" t="s">
        <v>56</v>
      </c>
      <c r="G19219" s="1">
        <v>1620</v>
      </c>
    </row>
    <row r="19220" spans="2:7">
      <c r="B19220" s="22" t="s">
        <v>328</v>
      </c>
      <c r="C19220" s="22" t="s">
        <v>7</v>
      </c>
      <c r="D19220" s="22" t="s">
        <v>5</v>
      </c>
      <c r="E19220" s="22" t="s">
        <v>34</v>
      </c>
      <c r="F19220" s="22" t="s">
        <v>76</v>
      </c>
      <c r="G19220" s="1">
        <v>176111.99</v>
      </c>
    </row>
    <row r="19221" spans="2:7">
      <c r="B19221" s="22" t="s">
        <v>328</v>
      </c>
      <c r="C19221" s="22" t="s">
        <v>7</v>
      </c>
      <c r="D19221" s="22" t="s">
        <v>5</v>
      </c>
      <c r="E19221" s="22" t="s">
        <v>34</v>
      </c>
      <c r="F19221" s="22" t="s">
        <v>57</v>
      </c>
      <c r="G19221" s="1">
        <v>400678.59</v>
      </c>
    </row>
    <row r="19222" spans="2:7">
      <c r="B19222" s="22" t="s">
        <v>328</v>
      </c>
      <c r="C19222" s="22" t="s">
        <v>7</v>
      </c>
      <c r="D19222" s="22" t="s">
        <v>5</v>
      </c>
      <c r="E19222" s="22" t="s">
        <v>34</v>
      </c>
      <c r="F19222" s="22" t="s">
        <v>100</v>
      </c>
      <c r="G19222" s="1">
        <v>2659.85</v>
      </c>
    </row>
    <row r="19223" spans="2:7">
      <c r="B19223" s="22" t="s">
        <v>328</v>
      </c>
      <c r="C19223" s="22" t="s">
        <v>7</v>
      </c>
      <c r="D19223" s="22" t="s">
        <v>5</v>
      </c>
      <c r="E19223" s="22" t="s">
        <v>34</v>
      </c>
      <c r="F19223" s="22" t="s">
        <v>58</v>
      </c>
      <c r="G19223" s="1">
        <v>25799.88</v>
      </c>
    </row>
    <row r="19224" spans="2:7">
      <c r="B19224" s="22" t="s">
        <v>328</v>
      </c>
      <c r="C19224" s="22" t="s">
        <v>7</v>
      </c>
      <c r="D19224" s="22" t="s">
        <v>5</v>
      </c>
      <c r="E19224" s="22" t="s">
        <v>59</v>
      </c>
      <c r="F19224" s="22" t="s">
        <v>55</v>
      </c>
      <c r="G19224" s="1">
        <v>20906.21</v>
      </c>
    </row>
    <row r="19225" spans="2:7">
      <c r="B19225" s="22" t="s">
        <v>328</v>
      </c>
      <c r="C19225" s="22" t="s">
        <v>7</v>
      </c>
      <c r="D19225" s="22" t="s">
        <v>5</v>
      </c>
      <c r="E19225" s="22" t="s">
        <v>60</v>
      </c>
      <c r="F19225" s="22" t="s">
        <v>61</v>
      </c>
      <c r="G19225" s="1">
        <v>119284.97</v>
      </c>
    </row>
    <row r="19226" spans="2:7">
      <c r="B19226" s="22" t="s">
        <v>328</v>
      </c>
      <c r="C19226" s="22" t="s">
        <v>7</v>
      </c>
      <c r="D19226" s="22" t="s">
        <v>7</v>
      </c>
      <c r="E19226" s="22" t="s">
        <v>5</v>
      </c>
      <c r="F19226" s="22" t="s">
        <v>6</v>
      </c>
      <c r="G19226" s="1">
        <v>62872.11</v>
      </c>
    </row>
    <row r="19227" spans="2:7">
      <c r="B19227" s="22" t="s">
        <v>328</v>
      </c>
      <c r="C19227" s="22" t="s">
        <v>7</v>
      </c>
      <c r="D19227" s="22" t="s">
        <v>7</v>
      </c>
      <c r="E19227" s="22" t="s">
        <v>8</v>
      </c>
      <c r="F19227" s="22" t="s">
        <v>9</v>
      </c>
      <c r="G19227" s="1">
        <v>3452299.18</v>
      </c>
    </row>
    <row r="19228" spans="2:7">
      <c r="B19228" s="22" t="s">
        <v>328</v>
      </c>
      <c r="C19228" s="22" t="s">
        <v>7</v>
      </c>
      <c r="D19228" s="22" t="s">
        <v>7</v>
      </c>
      <c r="E19228" s="22" t="s">
        <v>8</v>
      </c>
      <c r="F19228" s="22" t="s">
        <v>10</v>
      </c>
      <c r="G19228" s="1">
        <v>6308.07</v>
      </c>
    </row>
    <row r="19229" spans="2:7">
      <c r="B19229" s="22" t="s">
        <v>328</v>
      </c>
      <c r="C19229" s="22" t="s">
        <v>7</v>
      </c>
      <c r="D19229" s="22" t="s">
        <v>7</v>
      </c>
      <c r="E19229" s="22" t="s">
        <v>8</v>
      </c>
      <c r="F19229" s="22" t="s">
        <v>11</v>
      </c>
      <c r="G19229" s="1">
        <v>34349.78</v>
      </c>
    </row>
    <row r="19230" spans="2:7">
      <c r="B19230" s="22" t="s">
        <v>328</v>
      </c>
      <c r="C19230" s="22" t="s">
        <v>7</v>
      </c>
      <c r="D19230" s="22" t="s">
        <v>7</v>
      </c>
      <c r="E19230" s="22" t="s">
        <v>8</v>
      </c>
      <c r="F19230" s="22" t="s">
        <v>12</v>
      </c>
      <c r="G19230" s="1">
        <v>491659.66</v>
      </c>
    </row>
    <row r="19231" spans="2:7">
      <c r="B19231" s="22" t="s">
        <v>328</v>
      </c>
      <c r="C19231" s="22" t="s">
        <v>7</v>
      </c>
      <c r="D19231" s="22" t="s">
        <v>7</v>
      </c>
      <c r="E19231" s="22" t="s">
        <v>14</v>
      </c>
      <c r="F19231" s="22" t="s">
        <v>9</v>
      </c>
      <c r="G19231" s="1">
        <v>1918031.22</v>
      </c>
    </row>
    <row r="19232" spans="2:7">
      <c r="B19232" s="22" t="s">
        <v>328</v>
      </c>
      <c r="C19232" s="22" t="s">
        <v>7</v>
      </c>
      <c r="D19232" s="22" t="s">
        <v>7</v>
      </c>
      <c r="E19232" s="22" t="s">
        <v>14</v>
      </c>
      <c r="F19232" s="22" t="s">
        <v>10</v>
      </c>
      <c r="G19232" s="1">
        <v>153</v>
      </c>
    </row>
    <row r="19233" spans="2:7">
      <c r="B19233" s="22" t="s">
        <v>328</v>
      </c>
      <c r="C19233" s="22" t="s">
        <v>7</v>
      </c>
      <c r="D19233" s="22" t="s">
        <v>7</v>
      </c>
      <c r="E19233" s="22" t="s">
        <v>14</v>
      </c>
      <c r="F19233" s="22" t="s">
        <v>11</v>
      </c>
      <c r="G19233" s="1">
        <v>22417.66</v>
      </c>
    </row>
    <row r="19234" spans="2:7">
      <c r="B19234" s="22" t="s">
        <v>328</v>
      </c>
      <c r="C19234" s="22" t="s">
        <v>7</v>
      </c>
      <c r="D19234" s="22" t="s">
        <v>7</v>
      </c>
      <c r="E19234" s="22" t="s">
        <v>14</v>
      </c>
      <c r="F19234" s="22" t="s">
        <v>125</v>
      </c>
      <c r="G19234" s="1">
        <v>78.78</v>
      </c>
    </row>
    <row r="19235" spans="2:7">
      <c r="B19235" s="22" t="s">
        <v>328</v>
      </c>
      <c r="C19235" s="22" t="s">
        <v>7</v>
      </c>
      <c r="D19235" s="22" t="s">
        <v>7</v>
      </c>
      <c r="E19235" s="22" t="s">
        <v>14</v>
      </c>
      <c r="F19235" s="22" t="s">
        <v>12</v>
      </c>
      <c r="G19235" s="1">
        <v>175076.79</v>
      </c>
    </row>
    <row r="19236" spans="2:7">
      <c r="B19236" s="22" t="s">
        <v>328</v>
      </c>
      <c r="C19236" s="22" t="s">
        <v>7</v>
      </c>
      <c r="D19236" s="22" t="s">
        <v>7</v>
      </c>
      <c r="E19236" s="22" t="s">
        <v>14</v>
      </c>
      <c r="F19236" s="22" t="s">
        <v>13</v>
      </c>
      <c r="G19236" s="1">
        <v>94.74</v>
      </c>
    </row>
    <row r="19237" spans="2:7">
      <c r="B19237" s="22" t="s">
        <v>328</v>
      </c>
      <c r="C19237" s="22" t="s">
        <v>7</v>
      </c>
      <c r="D19237" s="22" t="s">
        <v>7</v>
      </c>
      <c r="E19237" s="22" t="s">
        <v>15</v>
      </c>
      <c r="F19237" s="22" t="s">
        <v>17</v>
      </c>
      <c r="G19237" s="1">
        <v>54203.59</v>
      </c>
    </row>
    <row r="19238" spans="2:7">
      <c r="B19238" s="22" t="s">
        <v>328</v>
      </c>
      <c r="C19238" s="22" t="s">
        <v>7</v>
      </c>
      <c r="D19238" s="22" t="s">
        <v>7</v>
      </c>
      <c r="E19238" s="22" t="s">
        <v>15</v>
      </c>
      <c r="F19238" s="22" t="s">
        <v>18</v>
      </c>
      <c r="G19238" s="1">
        <v>20127.27</v>
      </c>
    </row>
    <row r="19239" spans="2:7">
      <c r="B19239" s="22" t="s">
        <v>328</v>
      </c>
      <c r="C19239" s="22" t="s">
        <v>7</v>
      </c>
      <c r="D19239" s="22" t="s">
        <v>7</v>
      </c>
      <c r="E19239" s="22" t="s">
        <v>15</v>
      </c>
      <c r="F19239" s="22" t="s">
        <v>19</v>
      </c>
      <c r="G19239" s="1">
        <v>110305.05</v>
      </c>
    </row>
    <row r="19240" spans="2:7">
      <c r="B19240" s="22" t="s">
        <v>328</v>
      </c>
      <c r="C19240" s="22" t="s">
        <v>7</v>
      </c>
      <c r="D19240" s="22" t="s">
        <v>7</v>
      </c>
      <c r="E19240" s="22" t="s">
        <v>15</v>
      </c>
      <c r="F19240" s="22" t="s">
        <v>20</v>
      </c>
      <c r="G19240" s="1">
        <v>64473.15</v>
      </c>
    </row>
    <row r="19241" spans="2:7">
      <c r="B19241" s="22" t="s">
        <v>328</v>
      </c>
      <c r="C19241" s="22" t="s">
        <v>7</v>
      </c>
      <c r="D19241" s="22" t="s">
        <v>7</v>
      </c>
      <c r="E19241" s="22" t="s">
        <v>15</v>
      </c>
      <c r="F19241" s="22" t="s">
        <v>23</v>
      </c>
      <c r="G19241" s="1">
        <v>521.73</v>
      </c>
    </row>
    <row r="19242" spans="2:7">
      <c r="B19242" s="22" t="s">
        <v>328</v>
      </c>
      <c r="C19242" s="22" t="s">
        <v>7</v>
      </c>
      <c r="D19242" s="22" t="s">
        <v>7</v>
      </c>
      <c r="E19242" s="22" t="s">
        <v>15</v>
      </c>
      <c r="F19242" s="22" t="s">
        <v>24</v>
      </c>
      <c r="G19242" s="1">
        <v>11120.55</v>
      </c>
    </row>
    <row r="19243" spans="2:7">
      <c r="B19243" s="22" t="s">
        <v>328</v>
      </c>
      <c r="C19243" s="22" t="s">
        <v>7</v>
      </c>
      <c r="D19243" s="22" t="s">
        <v>7</v>
      </c>
      <c r="E19243" s="22" t="s">
        <v>15</v>
      </c>
      <c r="F19243" s="22" t="s">
        <v>25</v>
      </c>
      <c r="G19243" s="1">
        <v>968373.27</v>
      </c>
    </row>
    <row r="19244" spans="2:7">
      <c r="B19244" s="22" t="s">
        <v>328</v>
      </c>
      <c r="C19244" s="22" t="s">
        <v>7</v>
      </c>
      <c r="D19244" s="22" t="s">
        <v>7</v>
      </c>
      <c r="E19244" s="22" t="s">
        <v>15</v>
      </c>
      <c r="F19244" s="22" t="s">
        <v>26</v>
      </c>
      <c r="G19244" s="1">
        <v>88232.08</v>
      </c>
    </row>
    <row r="19245" spans="2:7">
      <c r="B19245" s="22" t="s">
        <v>328</v>
      </c>
      <c r="C19245" s="22" t="s">
        <v>7</v>
      </c>
      <c r="D19245" s="22" t="s">
        <v>7</v>
      </c>
      <c r="E19245" s="22" t="s">
        <v>15</v>
      </c>
      <c r="F19245" s="22" t="s">
        <v>27</v>
      </c>
      <c r="G19245" s="1">
        <v>1583.95</v>
      </c>
    </row>
    <row r="19246" spans="2:7">
      <c r="B19246" s="22" t="s">
        <v>328</v>
      </c>
      <c r="C19246" s="22" t="s">
        <v>7</v>
      </c>
      <c r="D19246" s="22" t="s">
        <v>7</v>
      </c>
      <c r="E19246" s="22" t="s">
        <v>15</v>
      </c>
      <c r="F19246" s="22" t="s">
        <v>72</v>
      </c>
      <c r="G19246" s="1">
        <v>221.18</v>
      </c>
    </row>
    <row r="19247" spans="2:7">
      <c r="B19247" s="22" t="s">
        <v>328</v>
      </c>
      <c r="C19247" s="22" t="s">
        <v>7</v>
      </c>
      <c r="D19247" s="22" t="s">
        <v>7</v>
      </c>
      <c r="E19247" s="22" t="s">
        <v>28</v>
      </c>
      <c r="F19247" s="22" t="s">
        <v>29</v>
      </c>
      <c r="G19247" s="1">
        <v>143647.57999999999</v>
      </c>
    </row>
    <row r="19248" spans="2:7">
      <c r="B19248" s="22" t="s">
        <v>328</v>
      </c>
      <c r="C19248" s="22" t="s">
        <v>7</v>
      </c>
      <c r="D19248" s="22" t="s">
        <v>7</v>
      </c>
      <c r="E19248" s="22" t="s">
        <v>28</v>
      </c>
      <c r="F19248" s="22" t="s">
        <v>30</v>
      </c>
      <c r="G19248" s="1">
        <v>130007.51</v>
      </c>
    </row>
    <row r="19249" spans="2:7">
      <c r="B19249" s="22" t="s">
        <v>328</v>
      </c>
      <c r="C19249" s="22" t="s">
        <v>7</v>
      </c>
      <c r="D19249" s="22" t="s">
        <v>7</v>
      </c>
      <c r="E19249" s="22" t="s">
        <v>28</v>
      </c>
      <c r="F19249" s="22" t="s">
        <v>32</v>
      </c>
      <c r="G19249" s="1">
        <v>55586.81</v>
      </c>
    </row>
    <row r="19250" spans="2:7">
      <c r="B19250" s="22" t="s">
        <v>328</v>
      </c>
      <c r="C19250" s="22" t="s">
        <v>7</v>
      </c>
      <c r="D19250" s="22" t="s">
        <v>7</v>
      </c>
      <c r="E19250" s="22" t="s">
        <v>34</v>
      </c>
      <c r="F19250" s="22" t="s">
        <v>35</v>
      </c>
      <c r="G19250" s="1">
        <v>27361.98</v>
      </c>
    </row>
    <row r="19251" spans="2:7">
      <c r="B19251" s="22" t="s">
        <v>328</v>
      </c>
      <c r="C19251" s="22" t="s">
        <v>7</v>
      </c>
      <c r="D19251" s="22" t="s">
        <v>7</v>
      </c>
      <c r="E19251" s="22" t="s">
        <v>34</v>
      </c>
      <c r="F19251" s="22" t="s">
        <v>36</v>
      </c>
      <c r="G19251" s="1">
        <v>77148.56</v>
      </c>
    </row>
    <row r="19252" spans="2:7">
      <c r="B19252" s="22" t="s">
        <v>328</v>
      </c>
      <c r="C19252" s="22" t="s">
        <v>7</v>
      </c>
      <c r="D19252" s="22" t="s">
        <v>7</v>
      </c>
      <c r="E19252" s="22" t="s">
        <v>34</v>
      </c>
      <c r="F19252" s="22" t="s">
        <v>37</v>
      </c>
      <c r="G19252" s="1">
        <v>231312.62</v>
      </c>
    </row>
    <row r="19253" spans="2:7">
      <c r="B19253" s="22" t="s">
        <v>328</v>
      </c>
      <c r="C19253" s="22" t="s">
        <v>7</v>
      </c>
      <c r="D19253" s="22" t="s">
        <v>7</v>
      </c>
      <c r="E19253" s="22" t="s">
        <v>34</v>
      </c>
      <c r="F19253" s="22" t="s">
        <v>39</v>
      </c>
      <c r="G19253" s="1">
        <v>63607.28</v>
      </c>
    </row>
    <row r="19254" spans="2:7">
      <c r="B19254" s="22" t="s">
        <v>328</v>
      </c>
      <c r="C19254" s="22" t="s">
        <v>7</v>
      </c>
      <c r="D19254" s="22" t="s">
        <v>7</v>
      </c>
      <c r="E19254" s="22" t="s">
        <v>34</v>
      </c>
      <c r="F19254" s="22" t="s">
        <v>65</v>
      </c>
      <c r="G19254" s="1">
        <v>157051.9</v>
      </c>
    </row>
    <row r="19255" spans="2:7">
      <c r="B19255" s="22" t="s">
        <v>328</v>
      </c>
      <c r="C19255" s="22" t="s">
        <v>7</v>
      </c>
      <c r="D19255" s="22" t="s">
        <v>7</v>
      </c>
      <c r="E19255" s="22" t="s">
        <v>34</v>
      </c>
      <c r="F19255" s="22" t="s">
        <v>42</v>
      </c>
      <c r="G19255" s="1">
        <v>107318</v>
      </c>
    </row>
    <row r="19256" spans="2:7">
      <c r="B19256" s="22" t="s">
        <v>328</v>
      </c>
      <c r="C19256" s="22" t="s">
        <v>7</v>
      </c>
      <c r="D19256" s="22" t="s">
        <v>7</v>
      </c>
      <c r="E19256" s="22" t="s">
        <v>34</v>
      </c>
      <c r="F19256" s="22" t="s">
        <v>45</v>
      </c>
      <c r="G19256" s="1">
        <v>9666.64</v>
      </c>
    </row>
    <row r="19257" spans="2:7">
      <c r="B19257" s="22" t="s">
        <v>328</v>
      </c>
      <c r="C19257" s="22" t="s">
        <v>7</v>
      </c>
      <c r="D19257" s="22" t="s">
        <v>7</v>
      </c>
      <c r="E19257" s="22" t="s">
        <v>34</v>
      </c>
      <c r="F19257" s="22" t="s">
        <v>46</v>
      </c>
      <c r="G19257" s="1">
        <v>442.77</v>
      </c>
    </row>
    <row r="19258" spans="2:7">
      <c r="B19258" s="22" t="s">
        <v>328</v>
      </c>
      <c r="C19258" s="22" t="s">
        <v>7</v>
      </c>
      <c r="D19258" s="22" t="s">
        <v>7</v>
      </c>
      <c r="E19258" s="22" t="s">
        <v>34</v>
      </c>
      <c r="F19258" s="22" t="s">
        <v>47</v>
      </c>
      <c r="G19258" s="1">
        <v>32957</v>
      </c>
    </row>
    <row r="19259" spans="2:7">
      <c r="B19259" s="22" t="s">
        <v>328</v>
      </c>
      <c r="C19259" s="22" t="s">
        <v>7</v>
      </c>
      <c r="D19259" s="22" t="s">
        <v>7</v>
      </c>
      <c r="E19259" s="22" t="s">
        <v>34</v>
      </c>
      <c r="F19259" s="22" t="s">
        <v>49</v>
      </c>
      <c r="G19259" s="1">
        <v>569680</v>
      </c>
    </row>
    <row r="19260" spans="2:7">
      <c r="B19260" s="22" t="s">
        <v>328</v>
      </c>
      <c r="C19260" s="22" t="s">
        <v>7</v>
      </c>
      <c r="D19260" s="22" t="s">
        <v>7</v>
      </c>
      <c r="E19260" s="22" t="s">
        <v>34</v>
      </c>
      <c r="F19260" s="22" t="s">
        <v>50</v>
      </c>
      <c r="G19260" s="1">
        <v>437.8</v>
      </c>
    </row>
    <row r="19261" spans="2:7">
      <c r="B19261" s="22" t="s">
        <v>328</v>
      </c>
      <c r="C19261" s="22" t="s">
        <v>7</v>
      </c>
      <c r="D19261" s="22" t="s">
        <v>7</v>
      </c>
      <c r="E19261" s="22" t="s">
        <v>34</v>
      </c>
      <c r="F19261" s="22" t="s">
        <v>54</v>
      </c>
      <c r="G19261" s="1">
        <v>111910.39999999999</v>
      </c>
    </row>
    <row r="19262" spans="2:7">
      <c r="B19262" s="22" t="s">
        <v>328</v>
      </c>
      <c r="C19262" s="22" t="s">
        <v>7</v>
      </c>
      <c r="D19262" s="22" t="s">
        <v>7</v>
      </c>
      <c r="E19262" s="22" t="s">
        <v>34</v>
      </c>
      <c r="F19262" s="22" t="s">
        <v>55</v>
      </c>
      <c r="G19262" s="1">
        <v>335</v>
      </c>
    </row>
    <row r="19263" spans="2:7">
      <c r="B19263" s="22" t="s">
        <v>328</v>
      </c>
      <c r="C19263" s="22" t="s">
        <v>7</v>
      </c>
      <c r="D19263" s="22" t="s">
        <v>7</v>
      </c>
      <c r="E19263" s="22" t="s">
        <v>34</v>
      </c>
      <c r="F19263" s="22" t="s">
        <v>76</v>
      </c>
      <c r="G19263" s="1">
        <v>1408.55</v>
      </c>
    </row>
    <row r="19264" spans="2:7">
      <c r="B19264" s="22" t="s">
        <v>328</v>
      </c>
      <c r="C19264" s="22" t="s">
        <v>7</v>
      </c>
      <c r="D19264" s="22" t="s">
        <v>7</v>
      </c>
      <c r="E19264" s="22" t="s">
        <v>34</v>
      </c>
      <c r="F19264" s="22" t="s">
        <v>57</v>
      </c>
      <c r="G19264" s="1">
        <v>2825.83</v>
      </c>
    </row>
    <row r="19265" spans="2:7">
      <c r="B19265" s="22" t="s">
        <v>328</v>
      </c>
      <c r="C19265" s="22" t="s">
        <v>7</v>
      </c>
      <c r="D19265" s="22" t="s">
        <v>7</v>
      </c>
      <c r="E19265" s="22" t="s">
        <v>34</v>
      </c>
      <c r="F19265" s="22" t="s">
        <v>100</v>
      </c>
      <c r="G19265" s="1">
        <v>24615.040000000001</v>
      </c>
    </row>
    <row r="19266" spans="2:7">
      <c r="B19266" s="22" t="s">
        <v>328</v>
      </c>
      <c r="C19266" s="22" t="s">
        <v>7</v>
      </c>
      <c r="D19266" s="22" t="s">
        <v>7</v>
      </c>
      <c r="E19266" s="22" t="s">
        <v>34</v>
      </c>
      <c r="F19266" s="22" t="s">
        <v>58</v>
      </c>
      <c r="G19266" s="1">
        <v>31913.599999999999</v>
      </c>
    </row>
    <row r="19267" spans="2:7">
      <c r="B19267" s="22" t="s">
        <v>328</v>
      </c>
      <c r="C19267" s="22" t="s">
        <v>7</v>
      </c>
      <c r="D19267" s="22" t="s">
        <v>7</v>
      </c>
      <c r="E19267" s="22" t="s">
        <v>59</v>
      </c>
      <c r="F19267" s="22" t="s">
        <v>55</v>
      </c>
      <c r="G19267" s="1">
        <v>5751.39</v>
      </c>
    </row>
    <row r="19268" spans="2:7">
      <c r="B19268" s="22" t="s">
        <v>328</v>
      </c>
      <c r="C19268" s="22" t="s">
        <v>7</v>
      </c>
      <c r="D19268" s="22" t="s">
        <v>7</v>
      </c>
      <c r="E19268" s="22" t="s">
        <v>60</v>
      </c>
      <c r="F19268" s="22" t="s">
        <v>61</v>
      </c>
      <c r="G19268" s="1">
        <v>30343.06</v>
      </c>
    </row>
    <row r="19269" spans="2:7">
      <c r="B19269" s="22" t="s">
        <v>328</v>
      </c>
      <c r="C19269" s="22" t="s">
        <v>7</v>
      </c>
      <c r="D19269" s="22" t="s">
        <v>7</v>
      </c>
      <c r="E19269" s="22" t="s">
        <v>60</v>
      </c>
      <c r="F19269" s="22" t="s">
        <v>62</v>
      </c>
      <c r="G19269" s="1">
        <v>167007.14000000001</v>
      </c>
    </row>
    <row r="19270" spans="2:7">
      <c r="B19270" s="22" t="s">
        <v>329</v>
      </c>
      <c r="C19270" s="22" t="s">
        <v>7</v>
      </c>
      <c r="D19270" s="22" t="s">
        <v>5</v>
      </c>
      <c r="E19270" s="22" t="s">
        <v>5</v>
      </c>
      <c r="F19270" s="22" t="s">
        <v>6</v>
      </c>
      <c r="G19270" s="1">
        <v>1624997.62</v>
      </c>
    </row>
    <row r="19271" spans="2:7">
      <c r="B19271" s="22" t="s">
        <v>329</v>
      </c>
      <c r="C19271" s="22" t="s">
        <v>7</v>
      </c>
      <c r="D19271" s="22" t="s">
        <v>5</v>
      </c>
      <c r="E19271" s="22" t="s">
        <v>7</v>
      </c>
      <c r="F19271" s="22" t="s">
        <v>6</v>
      </c>
      <c r="G19271" s="1">
        <v>-4168796.23</v>
      </c>
    </row>
    <row r="19272" spans="2:7">
      <c r="B19272" s="22" t="s">
        <v>329</v>
      </c>
      <c r="C19272" s="22" t="s">
        <v>7</v>
      </c>
      <c r="D19272" s="22" t="s">
        <v>5</v>
      </c>
      <c r="E19272" s="22" t="s">
        <v>8</v>
      </c>
      <c r="F19272" s="22" t="s">
        <v>9</v>
      </c>
      <c r="G19272" s="1">
        <v>158321572.37</v>
      </c>
    </row>
    <row r="19273" spans="2:7">
      <c r="B19273" s="22" t="s">
        <v>329</v>
      </c>
      <c r="C19273" s="22" t="s">
        <v>7</v>
      </c>
      <c r="D19273" s="22" t="s">
        <v>5</v>
      </c>
      <c r="E19273" s="22" t="s">
        <v>8</v>
      </c>
      <c r="F19273" s="22" t="s">
        <v>10</v>
      </c>
      <c r="G19273" s="1">
        <v>3211422.11</v>
      </c>
    </row>
    <row r="19274" spans="2:7">
      <c r="B19274" s="22" t="s">
        <v>329</v>
      </c>
      <c r="C19274" s="22" t="s">
        <v>7</v>
      </c>
      <c r="D19274" s="22" t="s">
        <v>5</v>
      </c>
      <c r="E19274" s="22" t="s">
        <v>8</v>
      </c>
      <c r="F19274" s="22" t="s">
        <v>11</v>
      </c>
      <c r="G19274" s="1">
        <v>6861524.8399999999</v>
      </c>
    </row>
    <row r="19275" spans="2:7">
      <c r="B19275" s="22" t="s">
        <v>329</v>
      </c>
      <c r="C19275" s="22" t="s">
        <v>7</v>
      </c>
      <c r="D19275" s="22" t="s">
        <v>5</v>
      </c>
      <c r="E19275" s="22" t="s">
        <v>8</v>
      </c>
      <c r="F19275" s="22" t="s">
        <v>12</v>
      </c>
      <c r="G19275" s="1">
        <v>2063802.56</v>
      </c>
    </row>
    <row r="19276" spans="2:7">
      <c r="B19276" s="22" t="s">
        <v>329</v>
      </c>
      <c r="C19276" s="22" t="s">
        <v>7</v>
      </c>
      <c r="D19276" s="22" t="s">
        <v>5</v>
      </c>
      <c r="E19276" s="22" t="s">
        <v>8</v>
      </c>
      <c r="F19276" s="22" t="s">
        <v>13</v>
      </c>
      <c r="G19276" s="1">
        <v>5759102.9299999997</v>
      </c>
    </row>
    <row r="19277" spans="2:7">
      <c r="B19277" s="22" t="s">
        <v>329</v>
      </c>
      <c r="C19277" s="22" t="s">
        <v>7</v>
      </c>
      <c r="D19277" s="22" t="s">
        <v>5</v>
      </c>
      <c r="E19277" s="22" t="s">
        <v>8</v>
      </c>
      <c r="F19277" s="22" t="s">
        <v>70</v>
      </c>
      <c r="G19277" s="1">
        <v>2993538.7</v>
      </c>
    </row>
    <row r="19278" spans="2:7">
      <c r="B19278" s="22" t="s">
        <v>329</v>
      </c>
      <c r="C19278" s="22" t="s">
        <v>7</v>
      </c>
      <c r="D19278" s="22" t="s">
        <v>5</v>
      </c>
      <c r="E19278" s="22" t="s">
        <v>14</v>
      </c>
      <c r="F19278" s="22" t="s">
        <v>9</v>
      </c>
      <c r="G19278" s="1">
        <v>48962719.549999997</v>
      </c>
    </row>
    <row r="19279" spans="2:7">
      <c r="B19279" s="22" t="s">
        <v>329</v>
      </c>
      <c r="C19279" s="22" t="s">
        <v>7</v>
      </c>
      <c r="D19279" s="22" t="s">
        <v>5</v>
      </c>
      <c r="E19279" s="22" t="s">
        <v>14</v>
      </c>
      <c r="F19279" s="22" t="s">
        <v>10</v>
      </c>
      <c r="G19279" s="1">
        <v>1006740.23</v>
      </c>
    </row>
    <row r="19280" spans="2:7">
      <c r="B19280" s="22" t="s">
        <v>329</v>
      </c>
      <c r="C19280" s="22" t="s">
        <v>7</v>
      </c>
      <c r="D19280" s="22" t="s">
        <v>5</v>
      </c>
      <c r="E19280" s="22" t="s">
        <v>14</v>
      </c>
      <c r="F19280" s="22" t="s">
        <v>11</v>
      </c>
      <c r="G19280" s="1">
        <v>1550765.24</v>
      </c>
    </row>
    <row r="19281" spans="2:7">
      <c r="B19281" s="22" t="s">
        <v>329</v>
      </c>
      <c r="C19281" s="22" t="s">
        <v>7</v>
      </c>
      <c r="D19281" s="22" t="s">
        <v>5</v>
      </c>
      <c r="E19281" s="22" t="s">
        <v>14</v>
      </c>
      <c r="F19281" s="22" t="s">
        <v>12</v>
      </c>
      <c r="G19281" s="1">
        <v>303365.27</v>
      </c>
    </row>
    <row r="19282" spans="2:7">
      <c r="B19282" s="22" t="s">
        <v>329</v>
      </c>
      <c r="C19282" s="22" t="s">
        <v>7</v>
      </c>
      <c r="D19282" s="22" t="s">
        <v>5</v>
      </c>
      <c r="E19282" s="22" t="s">
        <v>14</v>
      </c>
      <c r="F19282" s="22" t="s">
        <v>13</v>
      </c>
      <c r="G19282" s="1">
        <v>3144354.99</v>
      </c>
    </row>
    <row r="19283" spans="2:7">
      <c r="B19283" s="22" t="s">
        <v>329</v>
      </c>
      <c r="C19283" s="22" t="s">
        <v>7</v>
      </c>
      <c r="D19283" s="22" t="s">
        <v>5</v>
      </c>
      <c r="E19283" s="22" t="s">
        <v>15</v>
      </c>
      <c r="F19283" s="22" t="s">
        <v>16</v>
      </c>
      <c r="G19283" s="1">
        <v>155881.85</v>
      </c>
    </row>
    <row r="19284" spans="2:7">
      <c r="B19284" s="22" t="s">
        <v>329</v>
      </c>
      <c r="C19284" s="22" t="s">
        <v>7</v>
      </c>
      <c r="D19284" s="22" t="s">
        <v>5</v>
      </c>
      <c r="E19284" s="22" t="s">
        <v>15</v>
      </c>
      <c r="F19284" s="22" t="s">
        <v>71</v>
      </c>
      <c r="G19284" s="1">
        <v>83522.06</v>
      </c>
    </row>
    <row r="19285" spans="2:7">
      <c r="B19285" s="22" t="s">
        <v>329</v>
      </c>
      <c r="C19285" s="22" t="s">
        <v>7</v>
      </c>
      <c r="D19285" s="22" t="s">
        <v>5</v>
      </c>
      <c r="E19285" s="22" t="s">
        <v>15</v>
      </c>
      <c r="F19285" s="22" t="s">
        <v>17</v>
      </c>
      <c r="G19285" s="1">
        <v>13583728.66</v>
      </c>
    </row>
    <row r="19286" spans="2:7">
      <c r="B19286" s="22" t="s">
        <v>329</v>
      </c>
      <c r="C19286" s="22" t="s">
        <v>7</v>
      </c>
      <c r="D19286" s="22" t="s">
        <v>5</v>
      </c>
      <c r="E19286" s="22" t="s">
        <v>15</v>
      </c>
      <c r="F19286" s="22" t="s">
        <v>18</v>
      </c>
      <c r="G19286" s="1">
        <v>4140861.58</v>
      </c>
    </row>
    <row r="19287" spans="2:7">
      <c r="B19287" s="22" t="s">
        <v>329</v>
      </c>
      <c r="C19287" s="22" t="s">
        <v>7</v>
      </c>
      <c r="D19287" s="22" t="s">
        <v>5</v>
      </c>
      <c r="E19287" s="22" t="s">
        <v>15</v>
      </c>
      <c r="F19287" s="22" t="s">
        <v>19</v>
      </c>
      <c r="G19287" s="1">
        <v>27151195.02</v>
      </c>
    </row>
    <row r="19288" spans="2:7">
      <c r="B19288" s="22" t="s">
        <v>329</v>
      </c>
      <c r="C19288" s="22" t="s">
        <v>7</v>
      </c>
      <c r="D19288" s="22" t="s">
        <v>5</v>
      </c>
      <c r="E19288" s="22" t="s">
        <v>15</v>
      </c>
      <c r="F19288" s="22" t="s">
        <v>20</v>
      </c>
      <c r="G19288" s="1">
        <v>6742723.0199999996</v>
      </c>
    </row>
    <row r="19289" spans="2:7">
      <c r="B19289" s="22" t="s">
        <v>329</v>
      </c>
      <c r="C19289" s="22" t="s">
        <v>7</v>
      </c>
      <c r="D19289" s="22" t="s">
        <v>5</v>
      </c>
      <c r="E19289" s="22" t="s">
        <v>15</v>
      </c>
      <c r="F19289" s="22" t="s">
        <v>21</v>
      </c>
      <c r="G19289" s="1">
        <v>314221.01</v>
      </c>
    </row>
    <row r="19290" spans="2:7">
      <c r="B19290" s="22" t="s">
        <v>329</v>
      </c>
      <c r="C19290" s="22" t="s">
        <v>7</v>
      </c>
      <c r="D19290" s="22" t="s">
        <v>5</v>
      </c>
      <c r="E19290" s="22" t="s">
        <v>15</v>
      </c>
      <c r="F19290" s="22" t="s">
        <v>22</v>
      </c>
      <c r="G19290" s="1">
        <v>107176.96000000001</v>
      </c>
    </row>
    <row r="19291" spans="2:7">
      <c r="B19291" s="22" t="s">
        <v>329</v>
      </c>
      <c r="C19291" s="22" t="s">
        <v>7</v>
      </c>
      <c r="D19291" s="22" t="s">
        <v>5</v>
      </c>
      <c r="E19291" s="22" t="s">
        <v>15</v>
      </c>
      <c r="F19291" s="22" t="s">
        <v>23</v>
      </c>
      <c r="G19291" s="1">
        <v>1270069.52</v>
      </c>
    </row>
    <row r="19292" spans="2:7">
      <c r="B19292" s="22" t="s">
        <v>329</v>
      </c>
      <c r="C19292" s="22" t="s">
        <v>7</v>
      </c>
      <c r="D19292" s="22" t="s">
        <v>5</v>
      </c>
      <c r="E19292" s="22" t="s">
        <v>15</v>
      </c>
      <c r="F19292" s="22" t="s">
        <v>24</v>
      </c>
      <c r="G19292" s="1">
        <v>1093825.68</v>
      </c>
    </row>
    <row r="19293" spans="2:7">
      <c r="B19293" s="22" t="s">
        <v>329</v>
      </c>
      <c r="C19293" s="22" t="s">
        <v>7</v>
      </c>
      <c r="D19293" s="22" t="s">
        <v>5</v>
      </c>
      <c r="E19293" s="22" t="s">
        <v>15</v>
      </c>
      <c r="F19293" s="22" t="s">
        <v>25</v>
      </c>
      <c r="G19293" s="1">
        <v>22057804.609999999</v>
      </c>
    </row>
    <row r="19294" spans="2:7">
      <c r="B19294" s="22" t="s">
        <v>329</v>
      </c>
      <c r="C19294" s="22" t="s">
        <v>7</v>
      </c>
      <c r="D19294" s="22" t="s">
        <v>5</v>
      </c>
      <c r="E19294" s="22" t="s">
        <v>15</v>
      </c>
      <c r="F19294" s="22" t="s">
        <v>26</v>
      </c>
      <c r="G19294" s="1">
        <v>13031793.210000001</v>
      </c>
    </row>
    <row r="19295" spans="2:7">
      <c r="B19295" s="22" t="s">
        <v>329</v>
      </c>
      <c r="C19295" s="22" t="s">
        <v>7</v>
      </c>
      <c r="D19295" s="22" t="s">
        <v>5</v>
      </c>
      <c r="E19295" s="22" t="s">
        <v>15</v>
      </c>
      <c r="F19295" s="22" t="s">
        <v>27</v>
      </c>
      <c r="G19295" s="1">
        <v>-136509.75</v>
      </c>
    </row>
    <row r="19296" spans="2:7">
      <c r="B19296" s="22" t="s">
        <v>329</v>
      </c>
      <c r="C19296" s="22" t="s">
        <v>7</v>
      </c>
      <c r="D19296" s="22" t="s">
        <v>5</v>
      </c>
      <c r="E19296" s="22" t="s">
        <v>15</v>
      </c>
      <c r="F19296" s="22" t="s">
        <v>72</v>
      </c>
      <c r="G19296" s="1">
        <v>-31813.86</v>
      </c>
    </row>
    <row r="19297" spans="2:7">
      <c r="B19297" s="22" t="s">
        <v>329</v>
      </c>
      <c r="C19297" s="22" t="s">
        <v>7</v>
      </c>
      <c r="D19297" s="22" t="s">
        <v>5</v>
      </c>
      <c r="E19297" s="22" t="s">
        <v>28</v>
      </c>
      <c r="F19297" s="22" t="s">
        <v>29</v>
      </c>
      <c r="G19297" s="1">
        <v>5612450.5099999998</v>
      </c>
    </row>
    <row r="19298" spans="2:7">
      <c r="B19298" s="22" t="s">
        <v>329</v>
      </c>
      <c r="C19298" s="22" t="s">
        <v>7</v>
      </c>
      <c r="D19298" s="22" t="s">
        <v>5</v>
      </c>
      <c r="E19298" s="22" t="s">
        <v>28</v>
      </c>
      <c r="F19298" s="22" t="s">
        <v>30</v>
      </c>
      <c r="G19298" s="1">
        <v>788.71</v>
      </c>
    </row>
    <row r="19299" spans="2:7">
      <c r="B19299" s="22" t="s">
        <v>329</v>
      </c>
      <c r="C19299" s="22" t="s">
        <v>7</v>
      </c>
      <c r="D19299" s="22" t="s">
        <v>5</v>
      </c>
      <c r="E19299" s="22" t="s">
        <v>28</v>
      </c>
      <c r="F19299" s="22" t="s">
        <v>31</v>
      </c>
      <c r="G19299" s="1">
        <v>4859445.2300000004</v>
      </c>
    </row>
    <row r="19300" spans="2:7">
      <c r="B19300" s="22" t="s">
        <v>329</v>
      </c>
      <c r="C19300" s="22" t="s">
        <v>7</v>
      </c>
      <c r="D19300" s="22" t="s">
        <v>5</v>
      </c>
      <c r="E19300" s="22" t="s">
        <v>28</v>
      </c>
      <c r="F19300" s="22" t="s">
        <v>32</v>
      </c>
      <c r="G19300" s="1">
        <v>895961.55</v>
      </c>
    </row>
    <row r="19301" spans="2:7">
      <c r="B19301" s="22" t="s">
        <v>329</v>
      </c>
      <c r="C19301" s="22" t="s">
        <v>7</v>
      </c>
      <c r="D19301" s="22" t="s">
        <v>5</v>
      </c>
      <c r="E19301" s="22" t="s">
        <v>28</v>
      </c>
      <c r="F19301" s="22" t="s">
        <v>33</v>
      </c>
      <c r="G19301" s="1">
        <v>4278389.34</v>
      </c>
    </row>
    <row r="19302" spans="2:7">
      <c r="B19302" s="22" t="s">
        <v>329</v>
      </c>
      <c r="C19302" s="22" t="s">
        <v>7</v>
      </c>
      <c r="D19302" s="22" t="s">
        <v>5</v>
      </c>
      <c r="E19302" s="22" t="s">
        <v>34</v>
      </c>
      <c r="F19302" s="22" t="s">
        <v>35</v>
      </c>
      <c r="G19302" s="1">
        <v>69733.67</v>
      </c>
    </row>
    <row r="19303" spans="2:7">
      <c r="B19303" s="22" t="s">
        <v>329</v>
      </c>
      <c r="C19303" s="22" t="s">
        <v>7</v>
      </c>
      <c r="D19303" s="22" t="s">
        <v>5</v>
      </c>
      <c r="E19303" s="22" t="s">
        <v>34</v>
      </c>
      <c r="F19303" s="22" t="s">
        <v>36</v>
      </c>
      <c r="G19303" s="1">
        <v>69790.880000000005</v>
      </c>
    </row>
    <row r="19304" spans="2:7">
      <c r="B19304" s="22" t="s">
        <v>329</v>
      </c>
      <c r="C19304" s="22" t="s">
        <v>7</v>
      </c>
      <c r="D19304" s="22" t="s">
        <v>5</v>
      </c>
      <c r="E19304" s="22" t="s">
        <v>34</v>
      </c>
      <c r="F19304" s="22" t="s">
        <v>37</v>
      </c>
      <c r="G19304" s="1">
        <v>7695832.3300000001</v>
      </c>
    </row>
    <row r="19305" spans="2:7">
      <c r="B19305" s="22" t="s">
        <v>329</v>
      </c>
      <c r="C19305" s="22" t="s">
        <v>7</v>
      </c>
      <c r="D19305" s="22" t="s">
        <v>5</v>
      </c>
      <c r="E19305" s="22" t="s">
        <v>34</v>
      </c>
      <c r="F19305" s="22" t="s">
        <v>38</v>
      </c>
      <c r="G19305" s="1">
        <v>595759.56000000006</v>
      </c>
    </row>
    <row r="19306" spans="2:7">
      <c r="B19306" s="22" t="s">
        <v>329</v>
      </c>
      <c r="C19306" s="22" t="s">
        <v>7</v>
      </c>
      <c r="D19306" s="22" t="s">
        <v>5</v>
      </c>
      <c r="E19306" s="22" t="s">
        <v>34</v>
      </c>
      <c r="F19306" s="22" t="s">
        <v>39</v>
      </c>
      <c r="G19306" s="1">
        <v>1538141.71</v>
      </c>
    </row>
    <row r="19307" spans="2:7">
      <c r="B19307" s="22" t="s">
        <v>329</v>
      </c>
      <c r="C19307" s="22" t="s">
        <v>7</v>
      </c>
      <c r="D19307" s="22" t="s">
        <v>5</v>
      </c>
      <c r="E19307" s="22" t="s">
        <v>34</v>
      </c>
      <c r="F19307" s="22" t="s">
        <v>40</v>
      </c>
      <c r="G19307" s="1">
        <v>440638.61</v>
      </c>
    </row>
    <row r="19308" spans="2:7">
      <c r="B19308" s="22" t="s">
        <v>329</v>
      </c>
      <c r="C19308" s="22" t="s">
        <v>7</v>
      </c>
      <c r="D19308" s="22" t="s">
        <v>5</v>
      </c>
      <c r="E19308" s="22" t="s">
        <v>34</v>
      </c>
      <c r="F19308" s="22" t="s">
        <v>41</v>
      </c>
      <c r="G19308" s="1">
        <v>147752.95000000001</v>
      </c>
    </row>
    <row r="19309" spans="2:7">
      <c r="B19309" s="22" t="s">
        <v>329</v>
      </c>
      <c r="C19309" s="22" t="s">
        <v>7</v>
      </c>
      <c r="D19309" s="22" t="s">
        <v>5</v>
      </c>
      <c r="E19309" s="22" t="s">
        <v>34</v>
      </c>
      <c r="F19309" s="22" t="s">
        <v>42</v>
      </c>
      <c r="G19309" s="1">
        <v>1919.48</v>
      </c>
    </row>
    <row r="19310" spans="2:7">
      <c r="B19310" s="22" t="s">
        <v>329</v>
      </c>
      <c r="C19310" s="22" t="s">
        <v>7</v>
      </c>
      <c r="D19310" s="22" t="s">
        <v>5</v>
      </c>
      <c r="E19310" s="22" t="s">
        <v>34</v>
      </c>
      <c r="F19310" s="22" t="s">
        <v>43</v>
      </c>
      <c r="G19310" s="1">
        <v>22431.48</v>
      </c>
    </row>
    <row r="19311" spans="2:7">
      <c r="B19311" s="22" t="s">
        <v>329</v>
      </c>
      <c r="C19311" s="22" t="s">
        <v>7</v>
      </c>
      <c r="D19311" s="22" t="s">
        <v>5</v>
      </c>
      <c r="E19311" s="22" t="s">
        <v>34</v>
      </c>
      <c r="F19311" s="22" t="s">
        <v>44</v>
      </c>
      <c r="G19311" s="1">
        <v>418685.37</v>
      </c>
    </row>
    <row r="19312" spans="2:7">
      <c r="B19312" s="22" t="s">
        <v>329</v>
      </c>
      <c r="C19312" s="22" t="s">
        <v>7</v>
      </c>
      <c r="D19312" s="22" t="s">
        <v>5</v>
      </c>
      <c r="E19312" s="22" t="s">
        <v>34</v>
      </c>
      <c r="F19312" s="22" t="s">
        <v>45</v>
      </c>
      <c r="G19312" s="1">
        <v>735513.78</v>
      </c>
    </row>
    <row r="19313" spans="2:7">
      <c r="B19313" s="22" t="s">
        <v>329</v>
      </c>
      <c r="C19313" s="22" t="s">
        <v>7</v>
      </c>
      <c r="D19313" s="22" t="s">
        <v>5</v>
      </c>
      <c r="E19313" s="22" t="s">
        <v>34</v>
      </c>
      <c r="F19313" s="22" t="s">
        <v>46</v>
      </c>
      <c r="G19313" s="1">
        <v>597046.92000000004</v>
      </c>
    </row>
    <row r="19314" spans="2:7">
      <c r="B19314" s="22" t="s">
        <v>329</v>
      </c>
      <c r="C19314" s="22" t="s">
        <v>7</v>
      </c>
      <c r="D19314" s="22" t="s">
        <v>5</v>
      </c>
      <c r="E19314" s="22" t="s">
        <v>34</v>
      </c>
      <c r="F19314" s="22" t="s">
        <v>47</v>
      </c>
      <c r="G19314" s="1">
        <v>367174.53</v>
      </c>
    </row>
    <row r="19315" spans="2:7">
      <c r="B19315" s="22" t="s">
        <v>329</v>
      </c>
      <c r="C19315" s="22" t="s">
        <v>7</v>
      </c>
      <c r="D19315" s="22" t="s">
        <v>5</v>
      </c>
      <c r="E19315" s="22" t="s">
        <v>34</v>
      </c>
      <c r="F19315" s="22" t="s">
        <v>48</v>
      </c>
      <c r="G19315" s="1">
        <v>315283.62</v>
      </c>
    </row>
    <row r="19316" spans="2:7">
      <c r="B19316" s="22" t="s">
        <v>329</v>
      </c>
      <c r="C19316" s="22" t="s">
        <v>7</v>
      </c>
      <c r="D19316" s="22" t="s">
        <v>5</v>
      </c>
      <c r="E19316" s="22" t="s">
        <v>34</v>
      </c>
      <c r="F19316" s="22" t="s">
        <v>74</v>
      </c>
      <c r="G19316" s="1">
        <v>314126.59999999998</v>
      </c>
    </row>
    <row r="19317" spans="2:7">
      <c r="B19317" s="22" t="s">
        <v>329</v>
      </c>
      <c r="C19317" s="22" t="s">
        <v>7</v>
      </c>
      <c r="D19317" s="22" t="s">
        <v>5</v>
      </c>
      <c r="E19317" s="22" t="s">
        <v>34</v>
      </c>
      <c r="F19317" s="22" t="s">
        <v>75</v>
      </c>
      <c r="G19317" s="1">
        <v>179795.7</v>
      </c>
    </row>
    <row r="19318" spans="2:7">
      <c r="B19318" s="22" t="s">
        <v>329</v>
      </c>
      <c r="C19318" s="22" t="s">
        <v>7</v>
      </c>
      <c r="D19318" s="22" t="s">
        <v>5</v>
      </c>
      <c r="E19318" s="22" t="s">
        <v>34</v>
      </c>
      <c r="F19318" s="22" t="s">
        <v>66</v>
      </c>
      <c r="G19318" s="1">
        <v>-3471.73</v>
      </c>
    </row>
    <row r="19319" spans="2:7">
      <c r="B19319" s="22" t="s">
        <v>329</v>
      </c>
      <c r="C19319" s="22" t="s">
        <v>7</v>
      </c>
      <c r="D19319" s="22" t="s">
        <v>5</v>
      </c>
      <c r="E19319" s="22" t="s">
        <v>34</v>
      </c>
      <c r="F19319" s="22" t="s">
        <v>84</v>
      </c>
      <c r="G19319" s="1">
        <v>431.98</v>
      </c>
    </row>
    <row r="19320" spans="2:7">
      <c r="B19320" s="22" t="s">
        <v>329</v>
      </c>
      <c r="C19320" s="22" t="s">
        <v>7</v>
      </c>
      <c r="D19320" s="22" t="s">
        <v>5</v>
      </c>
      <c r="E19320" s="22" t="s">
        <v>34</v>
      </c>
      <c r="F19320" s="22" t="s">
        <v>67</v>
      </c>
      <c r="G19320" s="1">
        <v>3254.49</v>
      </c>
    </row>
    <row r="19321" spans="2:7">
      <c r="B19321" s="22" t="s">
        <v>329</v>
      </c>
      <c r="C19321" s="22" t="s">
        <v>7</v>
      </c>
      <c r="D19321" s="22" t="s">
        <v>5</v>
      </c>
      <c r="E19321" s="22" t="s">
        <v>34</v>
      </c>
      <c r="F19321" s="22" t="s">
        <v>85</v>
      </c>
      <c r="G19321" s="1">
        <v>11227309.779999999</v>
      </c>
    </row>
    <row r="19322" spans="2:7">
      <c r="B19322" s="22" t="s">
        <v>329</v>
      </c>
      <c r="C19322" s="22" t="s">
        <v>7</v>
      </c>
      <c r="D19322" s="22" t="s">
        <v>5</v>
      </c>
      <c r="E19322" s="22" t="s">
        <v>34</v>
      </c>
      <c r="F19322" s="22" t="s">
        <v>49</v>
      </c>
      <c r="G19322" s="1">
        <v>1647270.24</v>
      </c>
    </row>
    <row r="19323" spans="2:7">
      <c r="B19323" s="22" t="s">
        <v>329</v>
      </c>
      <c r="C19323" s="22" t="s">
        <v>7</v>
      </c>
      <c r="D19323" s="22" t="s">
        <v>5</v>
      </c>
      <c r="E19323" s="22" t="s">
        <v>34</v>
      </c>
      <c r="F19323" s="22" t="s">
        <v>50</v>
      </c>
      <c r="G19323" s="1">
        <v>598868.74</v>
      </c>
    </row>
    <row r="19324" spans="2:7">
      <c r="B19324" s="22" t="s">
        <v>329</v>
      </c>
      <c r="C19324" s="22" t="s">
        <v>7</v>
      </c>
      <c r="D19324" s="22" t="s">
        <v>5</v>
      </c>
      <c r="E19324" s="22" t="s">
        <v>34</v>
      </c>
      <c r="F19324" s="22" t="s">
        <v>51</v>
      </c>
      <c r="G19324" s="1">
        <v>26707.94</v>
      </c>
    </row>
    <row r="19325" spans="2:7">
      <c r="B19325" s="22" t="s">
        <v>329</v>
      </c>
      <c r="C19325" s="22" t="s">
        <v>7</v>
      </c>
      <c r="D19325" s="22" t="s">
        <v>5</v>
      </c>
      <c r="E19325" s="22" t="s">
        <v>34</v>
      </c>
      <c r="F19325" s="22" t="s">
        <v>52</v>
      </c>
      <c r="G19325" s="1">
        <v>70776.570000000007</v>
      </c>
    </row>
    <row r="19326" spans="2:7">
      <c r="B19326" s="22" t="s">
        <v>329</v>
      </c>
      <c r="C19326" s="22" t="s">
        <v>7</v>
      </c>
      <c r="D19326" s="22" t="s">
        <v>5</v>
      </c>
      <c r="E19326" s="22" t="s">
        <v>34</v>
      </c>
      <c r="F19326" s="22" t="s">
        <v>53</v>
      </c>
      <c r="G19326" s="1">
        <v>3289743.3599999999</v>
      </c>
    </row>
    <row r="19327" spans="2:7">
      <c r="B19327" s="22" t="s">
        <v>329</v>
      </c>
      <c r="C19327" s="22" t="s">
        <v>7</v>
      </c>
      <c r="D19327" s="22" t="s">
        <v>5</v>
      </c>
      <c r="E19327" s="22" t="s">
        <v>34</v>
      </c>
      <c r="F19327" s="22" t="s">
        <v>54</v>
      </c>
      <c r="G19327" s="1">
        <v>5943.84</v>
      </c>
    </row>
    <row r="19328" spans="2:7">
      <c r="B19328" s="22" t="s">
        <v>329</v>
      </c>
      <c r="C19328" s="22" t="s">
        <v>7</v>
      </c>
      <c r="D19328" s="22" t="s">
        <v>5</v>
      </c>
      <c r="E19328" s="22" t="s">
        <v>34</v>
      </c>
      <c r="F19328" s="22" t="s">
        <v>55</v>
      </c>
      <c r="G19328" s="1">
        <v>64142.36</v>
      </c>
    </row>
    <row r="19329" spans="2:7">
      <c r="B19329" s="22" t="s">
        <v>329</v>
      </c>
      <c r="C19329" s="22" t="s">
        <v>7</v>
      </c>
      <c r="D19329" s="22" t="s">
        <v>5</v>
      </c>
      <c r="E19329" s="22" t="s">
        <v>34</v>
      </c>
      <c r="F19329" s="22" t="s">
        <v>76</v>
      </c>
      <c r="G19329" s="1">
        <v>833925.62</v>
      </c>
    </row>
    <row r="19330" spans="2:7">
      <c r="B19330" s="22" t="s">
        <v>329</v>
      </c>
      <c r="C19330" s="22" t="s">
        <v>7</v>
      </c>
      <c r="D19330" s="22" t="s">
        <v>5</v>
      </c>
      <c r="E19330" s="22" t="s">
        <v>34</v>
      </c>
      <c r="F19330" s="22" t="s">
        <v>57</v>
      </c>
      <c r="G19330" s="1">
        <v>3250064.28</v>
      </c>
    </row>
    <row r="19331" spans="2:7">
      <c r="B19331" s="22" t="s">
        <v>329</v>
      </c>
      <c r="C19331" s="22" t="s">
        <v>7</v>
      </c>
      <c r="D19331" s="22" t="s">
        <v>5</v>
      </c>
      <c r="E19331" s="22" t="s">
        <v>34</v>
      </c>
      <c r="F19331" s="22" t="s">
        <v>58</v>
      </c>
      <c r="G19331" s="1">
        <v>135218.37</v>
      </c>
    </row>
    <row r="19332" spans="2:7">
      <c r="B19332" s="22" t="s">
        <v>329</v>
      </c>
      <c r="C19332" s="22" t="s">
        <v>7</v>
      </c>
      <c r="D19332" s="22" t="s">
        <v>5</v>
      </c>
      <c r="E19332" s="22" t="s">
        <v>59</v>
      </c>
      <c r="F19332" s="22" t="s">
        <v>55</v>
      </c>
      <c r="G19332" s="1">
        <v>232254.65</v>
      </c>
    </row>
    <row r="19333" spans="2:7">
      <c r="B19333" s="22" t="s">
        <v>329</v>
      </c>
      <c r="C19333" s="22" t="s">
        <v>7</v>
      </c>
      <c r="D19333" s="22" t="s">
        <v>5</v>
      </c>
      <c r="E19333" s="22" t="s">
        <v>60</v>
      </c>
      <c r="F19333" s="22" t="s">
        <v>77</v>
      </c>
      <c r="G19333" s="1">
        <v>13800</v>
      </c>
    </row>
    <row r="19334" spans="2:7">
      <c r="B19334" s="22" t="s">
        <v>329</v>
      </c>
      <c r="C19334" s="22" t="s">
        <v>7</v>
      </c>
      <c r="D19334" s="22" t="s">
        <v>5</v>
      </c>
      <c r="E19334" s="22" t="s">
        <v>60</v>
      </c>
      <c r="F19334" s="22" t="s">
        <v>61</v>
      </c>
      <c r="G19334" s="1">
        <v>74593.42</v>
      </c>
    </row>
    <row r="19335" spans="2:7">
      <c r="B19335" s="22" t="s">
        <v>329</v>
      </c>
      <c r="C19335" s="22" t="s">
        <v>7</v>
      </c>
      <c r="D19335" s="22" t="s">
        <v>5</v>
      </c>
      <c r="E19335" s="22" t="s">
        <v>60</v>
      </c>
      <c r="F19335" s="22" t="s">
        <v>80</v>
      </c>
      <c r="G19335" s="1">
        <v>23876.73</v>
      </c>
    </row>
    <row r="19336" spans="2:7">
      <c r="B19336" s="22" t="s">
        <v>329</v>
      </c>
      <c r="C19336" s="22" t="s">
        <v>7</v>
      </c>
      <c r="D19336" s="22" t="s">
        <v>5</v>
      </c>
      <c r="E19336" s="22" t="s">
        <v>60</v>
      </c>
      <c r="F19336" s="22" t="s">
        <v>62</v>
      </c>
      <c r="G19336" s="1">
        <v>71537.899999999994</v>
      </c>
    </row>
    <row r="19337" spans="2:7">
      <c r="B19337" s="22" t="s">
        <v>329</v>
      </c>
      <c r="C19337" s="22" t="s">
        <v>7</v>
      </c>
      <c r="D19337" s="22" t="s">
        <v>7</v>
      </c>
      <c r="E19337" s="22" t="s">
        <v>5</v>
      </c>
      <c r="F19337" s="22" t="s">
        <v>6</v>
      </c>
      <c r="G19337" s="1">
        <v>2543798.61</v>
      </c>
    </row>
    <row r="19338" spans="2:7">
      <c r="B19338" s="22" t="s">
        <v>329</v>
      </c>
      <c r="C19338" s="22" t="s">
        <v>7</v>
      </c>
      <c r="D19338" s="22" t="s">
        <v>7</v>
      </c>
      <c r="E19338" s="22" t="s">
        <v>8</v>
      </c>
      <c r="F19338" s="22" t="s">
        <v>9</v>
      </c>
      <c r="G19338" s="1">
        <v>21532579.370000001</v>
      </c>
    </row>
    <row r="19339" spans="2:7">
      <c r="B19339" s="22" t="s">
        <v>329</v>
      </c>
      <c r="C19339" s="22" t="s">
        <v>7</v>
      </c>
      <c r="D19339" s="22" t="s">
        <v>7</v>
      </c>
      <c r="E19339" s="22" t="s">
        <v>8</v>
      </c>
      <c r="F19339" s="22" t="s">
        <v>10</v>
      </c>
      <c r="G19339" s="1">
        <v>2579630.3199999998</v>
      </c>
    </row>
    <row r="19340" spans="2:7">
      <c r="B19340" s="22" t="s">
        <v>329</v>
      </c>
      <c r="C19340" s="22" t="s">
        <v>7</v>
      </c>
      <c r="D19340" s="22" t="s">
        <v>7</v>
      </c>
      <c r="E19340" s="22" t="s">
        <v>8</v>
      </c>
      <c r="F19340" s="22" t="s">
        <v>11</v>
      </c>
      <c r="G19340" s="1">
        <v>3686598.35</v>
      </c>
    </row>
    <row r="19341" spans="2:7">
      <c r="B19341" s="22" t="s">
        <v>329</v>
      </c>
      <c r="C19341" s="22" t="s">
        <v>7</v>
      </c>
      <c r="D19341" s="22" t="s">
        <v>7</v>
      </c>
      <c r="E19341" s="22" t="s">
        <v>8</v>
      </c>
      <c r="F19341" s="22" t="s">
        <v>12</v>
      </c>
      <c r="G19341" s="1">
        <v>2373749.4900000002</v>
      </c>
    </row>
    <row r="19342" spans="2:7">
      <c r="B19342" s="22" t="s">
        <v>329</v>
      </c>
      <c r="C19342" s="22" t="s">
        <v>7</v>
      </c>
      <c r="D19342" s="22" t="s">
        <v>7</v>
      </c>
      <c r="E19342" s="22" t="s">
        <v>8</v>
      </c>
      <c r="F19342" s="22" t="s">
        <v>13</v>
      </c>
      <c r="G19342" s="1">
        <v>798294.4</v>
      </c>
    </row>
    <row r="19343" spans="2:7">
      <c r="B19343" s="22" t="s">
        <v>329</v>
      </c>
      <c r="C19343" s="22" t="s">
        <v>7</v>
      </c>
      <c r="D19343" s="22" t="s">
        <v>7</v>
      </c>
      <c r="E19343" s="22" t="s">
        <v>14</v>
      </c>
      <c r="F19343" s="22" t="s">
        <v>9</v>
      </c>
      <c r="G19343" s="1">
        <v>7270639.7400000002</v>
      </c>
    </row>
    <row r="19344" spans="2:7">
      <c r="B19344" s="22" t="s">
        <v>329</v>
      </c>
      <c r="C19344" s="22" t="s">
        <v>7</v>
      </c>
      <c r="D19344" s="22" t="s">
        <v>7</v>
      </c>
      <c r="E19344" s="22" t="s">
        <v>14</v>
      </c>
      <c r="F19344" s="22" t="s">
        <v>10</v>
      </c>
      <c r="G19344" s="1">
        <v>871759.35999999999</v>
      </c>
    </row>
    <row r="19345" spans="2:7">
      <c r="B19345" s="22" t="s">
        <v>329</v>
      </c>
      <c r="C19345" s="22" t="s">
        <v>7</v>
      </c>
      <c r="D19345" s="22" t="s">
        <v>7</v>
      </c>
      <c r="E19345" s="22" t="s">
        <v>14</v>
      </c>
      <c r="F19345" s="22" t="s">
        <v>11</v>
      </c>
      <c r="G19345" s="1">
        <v>146993.97</v>
      </c>
    </row>
    <row r="19346" spans="2:7">
      <c r="B19346" s="22" t="s">
        <v>329</v>
      </c>
      <c r="C19346" s="22" t="s">
        <v>7</v>
      </c>
      <c r="D19346" s="22" t="s">
        <v>7</v>
      </c>
      <c r="E19346" s="22" t="s">
        <v>14</v>
      </c>
      <c r="F19346" s="22" t="s">
        <v>12</v>
      </c>
      <c r="G19346" s="1">
        <v>1149644.92</v>
      </c>
    </row>
    <row r="19347" spans="2:7">
      <c r="B19347" s="22" t="s">
        <v>329</v>
      </c>
      <c r="C19347" s="22" t="s">
        <v>7</v>
      </c>
      <c r="D19347" s="22" t="s">
        <v>7</v>
      </c>
      <c r="E19347" s="22" t="s">
        <v>14</v>
      </c>
      <c r="F19347" s="22" t="s">
        <v>13</v>
      </c>
      <c r="G19347" s="1">
        <v>427321.42</v>
      </c>
    </row>
    <row r="19348" spans="2:7">
      <c r="B19348" s="22" t="s">
        <v>329</v>
      </c>
      <c r="C19348" s="22" t="s">
        <v>7</v>
      </c>
      <c r="D19348" s="22" t="s">
        <v>7</v>
      </c>
      <c r="E19348" s="22" t="s">
        <v>15</v>
      </c>
      <c r="F19348" s="22" t="s">
        <v>16</v>
      </c>
      <c r="G19348" s="1">
        <v>940.86</v>
      </c>
    </row>
    <row r="19349" spans="2:7">
      <c r="B19349" s="22" t="s">
        <v>329</v>
      </c>
      <c r="C19349" s="22" t="s">
        <v>7</v>
      </c>
      <c r="D19349" s="22" t="s">
        <v>7</v>
      </c>
      <c r="E19349" s="22" t="s">
        <v>15</v>
      </c>
      <c r="F19349" s="22" t="s">
        <v>71</v>
      </c>
      <c r="G19349" s="1">
        <v>7610.01</v>
      </c>
    </row>
    <row r="19350" spans="2:7">
      <c r="B19350" s="22" t="s">
        <v>329</v>
      </c>
      <c r="C19350" s="22" t="s">
        <v>7</v>
      </c>
      <c r="D19350" s="22" t="s">
        <v>7</v>
      </c>
      <c r="E19350" s="22" t="s">
        <v>15</v>
      </c>
      <c r="F19350" s="22" t="s">
        <v>17</v>
      </c>
      <c r="G19350" s="1">
        <v>2095155.54</v>
      </c>
    </row>
    <row r="19351" spans="2:7">
      <c r="B19351" s="22" t="s">
        <v>329</v>
      </c>
      <c r="C19351" s="22" t="s">
        <v>7</v>
      </c>
      <c r="D19351" s="22" t="s">
        <v>7</v>
      </c>
      <c r="E19351" s="22" t="s">
        <v>15</v>
      </c>
      <c r="F19351" s="22" t="s">
        <v>18</v>
      </c>
      <c r="G19351" s="1">
        <v>678365.47</v>
      </c>
    </row>
    <row r="19352" spans="2:7">
      <c r="B19352" s="22" t="s">
        <v>329</v>
      </c>
      <c r="C19352" s="22" t="s">
        <v>7</v>
      </c>
      <c r="D19352" s="22" t="s">
        <v>7</v>
      </c>
      <c r="E19352" s="22" t="s">
        <v>15</v>
      </c>
      <c r="F19352" s="22" t="s">
        <v>19</v>
      </c>
      <c r="G19352" s="1">
        <v>4186302.68</v>
      </c>
    </row>
    <row r="19353" spans="2:7">
      <c r="B19353" s="22" t="s">
        <v>329</v>
      </c>
      <c r="C19353" s="22" t="s">
        <v>7</v>
      </c>
      <c r="D19353" s="22" t="s">
        <v>7</v>
      </c>
      <c r="E19353" s="22" t="s">
        <v>15</v>
      </c>
      <c r="F19353" s="22" t="s">
        <v>20</v>
      </c>
      <c r="G19353" s="1">
        <v>1065316.8600000001</v>
      </c>
    </row>
    <row r="19354" spans="2:7">
      <c r="B19354" s="22" t="s">
        <v>329</v>
      </c>
      <c r="C19354" s="22" t="s">
        <v>7</v>
      </c>
      <c r="D19354" s="22" t="s">
        <v>7</v>
      </c>
      <c r="E19354" s="22" t="s">
        <v>15</v>
      </c>
      <c r="F19354" s="22" t="s">
        <v>21</v>
      </c>
      <c r="G19354" s="1">
        <v>43266.34</v>
      </c>
    </row>
    <row r="19355" spans="2:7">
      <c r="B19355" s="22" t="s">
        <v>329</v>
      </c>
      <c r="C19355" s="22" t="s">
        <v>7</v>
      </c>
      <c r="D19355" s="22" t="s">
        <v>7</v>
      </c>
      <c r="E19355" s="22" t="s">
        <v>15</v>
      </c>
      <c r="F19355" s="22" t="s">
        <v>22</v>
      </c>
      <c r="G19355" s="1">
        <v>18284.39</v>
      </c>
    </row>
    <row r="19356" spans="2:7">
      <c r="B19356" s="22" t="s">
        <v>329</v>
      </c>
      <c r="C19356" s="22" t="s">
        <v>7</v>
      </c>
      <c r="D19356" s="22" t="s">
        <v>7</v>
      </c>
      <c r="E19356" s="22" t="s">
        <v>15</v>
      </c>
      <c r="F19356" s="22" t="s">
        <v>23</v>
      </c>
      <c r="G19356" s="1">
        <v>195820.76</v>
      </c>
    </row>
    <row r="19357" spans="2:7">
      <c r="B19357" s="22" t="s">
        <v>329</v>
      </c>
      <c r="C19357" s="22" t="s">
        <v>7</v>
      </c>
      <c r="D19357" s="22" t="s">
        <v>7</v>
      </c>
      <c r="E19357" s="22" t="s">
        <v>15</v>
      </c>
      <c r="F19357" s="22" t="s">
        <v>24</v>
      </c>
      <c r="G19357" s="1">
        <v>119088.1</v>
      </c>
    </row>
    <row r="19358" spans="2:7">
      <c r="B19358" s="22" t="s">
        <v>329</v>
      </c>
      <c r="C19358" s="22" t="s">
        <v>7</v>
      </c>
      <c r="D19358" s="22" t="s">
        <v>7</v>
      </c>
      <c r="E19358" s="22" t="s">
        <v>15</v>
      </c>
      <c r="F19358" s="22" t="s">
        <v>25</v>
      </c>
      <c r="G19358" s="1">
        <v>3608337.23</v>
      </c>
    </row>
    <row r="19359" spans="2:7">
      <c r="B19359" s="22" t="s">
        <v>329</v>
      </c>
      <c r="C19359" s="22" t="s">
        <v>7</v>
      </c>
      <c r="D19359" s="22" t="s">
        <v>7</v>
      </c>
      <c r="E19359" s="22" t="s">
        <v>15</v>
      </c>
      <c r="F19359" s="22" t="s">
        <v>26</v>
      </c>
      <c r="G19359" s="1">
        <v>2074082.65</v>
      </c>
    </row>
    <row r="19360" spans="2:7">
      <c r="B19360" s="22" t="s">
        <v>329</v>
      </c>
      <c r="C19360" s="22" t="s">
        <v>7</v>
      </c>
      <c r="D19360" s="22" t="s">
        <v>7</v>
      </c>
      <c r="E19360" s="22" t="s">
        <v>15</v>
      </c>
      <c r="F19360" s="22" t="s">
        <v>27</v>
      </c>
      <c r="G19360" s="1">
        <v>393942.51</v>
      </c>
    </row>
    <row r="19361" spans="2:7">
      <c r="B19361" s="22" t="s">
        <v>329</v>
      </c>
      <c r="C19361" s="22" t="s">
        <v>7</v>
      </c>
      <c r="D19361" s="22" t="s">
        <v>7</v>
      </c>
      <c r="E19361" s="22" t="s">
        <v>15</v>
      </c>
      <c r="F19361" s="22" t="s">
        <v>72</v>
      </c>
      <c r="G19361" s="1">
        <v>73205.89</v>
      </c>
    </row>
    <row r="19362" spans="2:7">
      <c r="B19362" s="22" t="s">
        <v>329</v>
      </c>
      <c r="C19362" s="22" t="s">
        <v>7</v>
      </c>
      <c r="D19362" s="22" t="s">
        <v>7</v>
      </c>
      <c r="E19362" s="22" t="s">
        <v>28</v>
      </c>
      <c r="F19362" s="22" t="s">
        <v>29</v>
      </c>
      <c r="G19362" s="1">
        <v>245119.37</v>
      </c>
    </row>
    <row r="19363" spans="2:7">
      <c r="B19363" s="22" t="s">
        <v>329</v>
      </c>
      <c r="C19363" s="22" t="s">
        <v>7</v>
      </c>
      <c r="D19363" s="22" t="s">
        <v>7</v>
      </c>
      <c r="E19363" s="22" t="s">
        <v>28</v>
      </c>
      <c r="F19363" s="22" t="s">
        <v>32</v>
      </c>
      <c r="G19363" s="1">
        <v>2310.59</v>
      </c>
    </row>
    <row r="19364" spans="2:7">
      <c r="B19364" s="22" t="s">
        <v>329</v>
      </c>
      <c r="C19364" s="22" t="s">
        <v>7</v>
      </c>
      <c r="D19364" s="22" t="s">
        <v>7</v>
      </c>
      <c r="E19364" s="22" t="s">
        <v>28</v>
      </c>
      <c r="F19364" s="22" t="s">
        <v>33</v>
      </c>
      <c r="G19364" s="1">
        <v>55105.38</v>
      </c>
    </row>
    <row r="19365" spans="2:7">
      <c r="B19365" s="22" t="s">
        <v>329</v>
      </c>
      <c r="C19365" s="22" t="s">
        <v>7</v>
      </c>
      <c r="D19365" s="22" t="s">
        <v>7</v>
      </c>
      <c r="E19365" s="22" t="s">
        <v>34</v>
      </c>
      <c r="F19365" s="22" t="s">
        <v>37</v>
      </c>
      <c r="G19365" s="1">
        <v>279006.18</v>
      </c>
    </row>
    <row r="19366" spans="2:7">
      <c r="B19366" s="22" t="s">
        <v>329</v>
      </c>
      <c r="C19366" s="22" t="s">
        <v>7</v>
      </c>
      <c r="D19366" s="22" t="s">
        <v>7</v>
      </c>
      <c r="E19366" s="22" t="s">
        <v>34</v>
      </c>
      <c r="F19366" s="22" t="s">
        <v>38</v>
      </c>
      <c r="G19366" s="1">
        <v>156755.01999999999</v>
      </c>
    </row>
    <row r="19367" spans="2:7">
      <c r="B19367" s="22" t="s">
        <v>329</v>
      </c>
      <c r="C19367" s="22" t="s">
        <v>7</v>
      </c>
      <c r="D19367" s="22" t="s">
        <v>7</v>
      </c>
      <c r="E19367" s="22" t="s">
        <v>34</v>
      </c>
      <c r="F19367" s="22" t="s">
        <v>39</v>
      </c>
      <c r="G19367" s="1">
        <v>912558.81</v>
      </c>
    </row>
    <row r="19368" spans="2:7">
      <c r="B19368" s="22" t="s">
        <v>329</v>
      </c>
      <c r="C19368" s="22" t="s">
        <v>7</v>
      </c>
      <c r="D19368" s="22" t="s">
        <v>7</v>
      </c>
      <c r="E19368" s="22" t="s">
        <v>34</v>
      </c>
      <c r="F19368" s="22" t="s">
        <v>47</v>
      </c>
      <c r="G19368" s="1">
        <v>33043.82</v>
      </c>
    </row>
    <row r="19369" spans="2:7">
      <c r="B19369" s="22" t="s">
        <v>329</v>
      </c>
      <c r="C19369" s="22" t="s">
        <v>7</v>
      </c>
      <c r="D19369" s="22" t="s">
        <v>7</v>
      </c>
      <c r="E19369" s="22" t="s">
        <v>34</v>
      </c>
      <c r="F19369" s="22" t="s">
        <v>48</v>
      </c>
      <c r="G19369" s="1">
        <v>1910.07</v>
      </c>
    </row>
    <row r="19370" spans="2:7">
      <c r="B19370" s="22" t="s">
        <v>329</v>
      </c>
      <c r="C19370" s="22" t="s">
        <v>7</v>
      </c>
      <c r="D19370" s="22" t="s">
        <v>7</v>
      </c>
      <c r="E19370" s="22" t="s">
        <v>34</v>
      </c>
      <c r="F19370" s="22" t="s">
        <v>75</v>
      </c>
      <c r="G19370" s="1">
        <v>1915.49</v>
      </c>
    </row>
    <row r="19371" spans="2:7">
      <c r="B19371" s="22" t="s">
        <v>329</v>
      </c>
      <c r="C19371" s="22" t="s">
        <v>7</v>
      </c>
      <c r="D19371" s="22" t="s">
        <v>7</v>
      </c>
      <c r="E19371" s="22" t="s">
        <v>34</v>
      </c>
      <c r="F19371" s="22" t="s">
        <v>85</v>
      </c>
      <c r="G19371" s="1">
        <v>267155.67</v>
      </c>
    </row>
    <row r="19372" spans="2:7">
      <c r="B19372" s="22" t="s">
        <v>329</v>
      </c>
      <c r="C19372" s="22" t="s">
        <v>7</v>
      </c>
      <c r="D19372" s="22" t="s">
        <v>7</v>
      </c>
      <c r="E19372" s="22" t="s">
        <v>34</v>
      </c>
      <c r="F19372" s="22" t="s">
        <v>49</v>
      </c>
      <c r="G19372" s="1">
        <v>125</v>
      </c>
    </row>
    <row r="19373" spans="2:7">
      <c r="B19373" s="22" t="s">
        <v>329</v>
      </c>
      <c r="C19373" s="22" t="s">
        <v>7</v>
      </c>
      <c r="D19373" s="22" t="s">
        <v>7</v>
      </c>
      <c r="E19373" s="22" t="s">
        <v>34</v>
      </c>
      <c r="F19373" s="22" t="s">
        <v>50</v>
      </c>
      <c r="G19373" s="1">
        <v>28177.03</v>
      </c>
    </row>
    <row r="19374" spans="2:7">
      <c r="B19374" s="22" t="s">
        <v>329</v>
      </c>
      <c r="C19374" s="22" t="s">
        <v>7</v>
      </c>
      <c r="D19374" s="22" t="s">
        <v>7</v>
      </c>
      <c r="E19374" s="22" t="s">
        <v>34</v>
      </c>
      <c r="F19374" s="22" t="s">
        <v>52</v>
      </c>
      <c r="G19374" s="1">
        <v>22187.93</v>
      </c>
    </row>
    <row r="19375" spans="2:7">
      <c r="B19375" s="22" t="s">
        <v>329</v>
      </c>
      <c r="C19375" s="22" t="s">
        <v>7</v>
      </c>
      <c r="D19375" s="22" t="s">
        <v>7</v>
      </c>
      <c r="E19375" s="22" t="s">
        <v>34</v>
      </c>
      <c r="F19375" s="22" t="s">
        <v>55</v>
      </c>
      <c r="G19375" s="1">
        <v>4797.71</v>
      </c>
    </row>
    <row r="19376" spans="2:7">
      <c r="B19376" s="22" t="s">
        <v>329</v>
      </c>
      <c r="C19376" s="22" t="s">
        <v>7</v>
      </c>
      <c r="D19376" s="22" t="s">
        <v>7</v>
      </c>
      <c r="E19376" s="22" t="s">
        <v>34</v>
      </c>
      <c r="F19376" s="22" t="s">
        <v>58</v>
      </c>
      <c r="G19376" s="1">
        <v>219109.07</v>
      </c>
    </row>
    <row r="19377" spans="2:7">
      <c r="B19377" s="22" t="s">
        <v>329</v>
      </c>
      <c r="C19377" s="22" t="s">
        <v>7</v>
      </c>
      <c r="D19377" s="22" t="s">
        <v>7</v>
      </c>
      <c r="E19377" s="22" t="s">
        <v>59</v>
      </c>
      <c r="F19377" s="22" t="s">
        <v>55</v>
      </c>
      <c r="G19377" s="1">
        <v>107029.01</v>
      </c>
    </row>
    <row r="19378" spans="2:7">
      <c r="B19378" s="22" t="s">
        <v>329</v>
      </c>
      <c r="C19378" s="22" t="s">
        <v>7</v>
      </c>
      <c r="D19378" s="22" t="s">
        <v>7</v>
      </c>
      <c r="E19378" s="22" t="s">
        <v>60</v>
      </c>
      <c r="F19378" s="22" t="s">
        <v>95</v>
      </c>
      <c r="G19378" s="1">
        <v>17302.14</v>
      </c>
    </row>
    <row r="19379" spans="2:7">
      <c r="B19379" s="22" t="s">
        <v>329</v>
      </c>
      <c r="C19379" s="22" t="s">
        <v>7</v>
      </c>
      <c r="D19379" s="22" t="s">
        <v>7</v>
      </c>
      <c r="E19379" s="22" t="s">
        <v>60</v>
      </c>
      <c r="F19379" s="22" t="s">
        <v>61</v>
      </c>
      <c r="G19379" s="1">
        <v>36849.43</v>
      </c>
    </row>
    <row r="19380" spans="2:7">
      <c r="B19380" s="22" t="s">
        <v>329</v>
      </c>
      <c r="C19380" s="22" t="s">
        <v>7</v>
      </c>
      <c r="D19380" s="22" t="s">
        <v>7</v>
      </c>
      <c r="E19380" s="22" t="s">
        <v>60</v>
      </c>
      <c r="F19380" s="22" t="s">
        <v>80</v>
      </c>
      <c r="G19380" s="1">
        <v>25000</v>
      </c>
    </row>
    <row r="19381" spans="2:7">
      <c r="B19381" s="22" t="s">
        <v>329</v>
      </c>
      <c r="C19381" s="22" t="s">
        <v>7</v>
      </c>
      <c r="D19381" s="22" t="s">
        <v>7</v>
      </c>
      <c r="E19381" s="22" t="s">
        <v>60</v>
      </c>
      <c r="F19381" s="22" t="s">
        <v>62</v>
      </c>
      <c r="G19381" s="1">
        <v>6766.5</v>
      </c>
    </row>
    <row r="19382" spans="2:7">
      <c r="B19382" s="22" t="s">
        <v>330</v>
      </c>
      <c r="C19382" s="22" t="s">
        <v>7</v>
      </c>
      <c r="D19382" s="22" t="s">
        <v>5</v>
      </c>
      <c r="E19382" s="22" t="s">
        <v>5</v>
      </c>
      <c r="F19382" s="22" t="s">
        <v>6</v>
      </c>
      <c r="G19382" s="1">
        <v>285.2</v>
      </c>
    </row>
    <row r="19383" spans="2:7">
      <c r="B19383" s="22" t="s">
        <v>330</v>
      </c>
      <c r="C19383" s="22" t="s">
        <v>7</v>
      </c>
      <c r="D19383" s="22" t="s">
        <v>5</v>
      </c>
      <c r="E19383" s="22" t="s">
        <v>7</v>
      </c>
      <c r="F19383" s="22" t="s">
        <v>6</v>
      </c>
      <c r="G19383" s="1">
        <v>-285.2</v>
      </c>
    </row>
    <row r="19384" spans="2:7">
      <c r="B19384" s="22" t="s">
        <v>330</v>
      </c>
      <c r="C19384" s="22" t="s">
        <v>7</v>
      </c>
      <c r="D19384" s="22" t="s">
        <v>5</v>
      </c>
      <c r="E19384" s="22" t="s">
        <v>8</v>
      </c>
      <c r="F19384" s="22" t="s">
        <v>9</v>
      </c>
      <c r="G19384" s="1">
        <v>519204.26</v>
      </c>
    </row>
    <row r="19385" spans="2:7">
      <c r="B19385" s="22" t="s">
        <v>330</v>
      </c>
      <c r="C19385" s="22" t="s">
        <v>7</v>
      </c>
      <c r="D19385" s="22" t="s">
        <v>5</v>
      </c>
      <c r="E19385" s="22" t="s">
        <v>8</v>
      </c>
      <c r="F19385" s="22" t="s">
        <v>10</v>
      </c>
      <c r="G19385" s="1">
        <v>2885.22</v>
      </c>
    </row>
    <row r="19386" spans="2:7">
      <c r="B19386" s="22" t="s">
        <v>330</v>
      </c>
      <c r="C19386" s="22" t="s">
        <v>7</v>
      </c>
      <c r="D19386" s="22" t="s">
        <v>5</v>
      </c>
      <c r="E19386" s="22" t="s">
        <v>14</v>
      </c>
      <c r="F19386" s="22" t="s">
        <v>9</v>
      </c>
      <c r="G19386" s="1">
        <v>110096.09</v>
      </c>
    </row>
    <row r="19387" spans="2:7">
      <c r="B19387" s="22" t="s">
        <v>330</v>
      </c>
      <c r="C19387" s="22" t="s">
        <v>7</v>
      </c>
      <c r="D19387" s="22" t="s">
        <v>5</v>
      </c>
      <c r="E19387" s="22" t="s">
        <v>14</v>
      </c>
      <c r="F19387" s="22" t="s">
        <v>10</v>
      </c>
      <c r="G19387" s="1">
        <v>3433.86</v>
      </c>
    </row>
    <row r="19388" spans="2:7">
      <c r="B19388" s="22" t="s">
        <v>330</v>
      </c>
      <c r="C19388" s="22" t="s">
        <v>7</v>
      </c>
      <c r="D19388" s="22" t="s">
        <v>5</v>
      </c>
      <c r="E19388" s="22" t="s">
        <v>15</v>
      </c>
      <c r="F19388" s="22" t="s">
        <v>17</v>
      </c>
      <c r="G19388" s="1">
        <v>39295.65</v>
      </c>
    </row>
    <row r="19389" spans="2:7">
      <c r="B19389" s="22" t="s">
        <v>330</v>
      </c>
      <c r="C19389" s="22" t="s">
        <v>7</v>
      </c>
      <c r="D19389" s="22" t="s">
        <v>5</v>
      </c>
      <c r="E19389" s="22" t="s">
        <v>15</v>
      </c>
      <c r="F19389" s="22" t="s">
        <v>18</v>
      </c>
      <c r="G19389" s="1">
        <v>8531.49</v>
      </c>
    </row>
    <row r="19390" spans="2:7">
      <c r="B19390" s="22" t="s">
        <v>330</v>
      </c>
      <c r="C19390" s="22" t="s">
        <v>7</v>
      </c>
      <c r="D19390" s="22" t="s">
        <v>5</v>
      </c>
      <c r="E19390" s="22" t="s">
        <v>15</v>
      </c>
      <c r="F19390" s="22" t="s">
        <v>19</v>
      </c>
      <c r="G19390" s="1">
        <v>70799.070000000007</v>
      </c>
    </row>
    <row r="19391" spans="2:7">
      <c r="B19391" s="22" t="s">
        <v>330</v>
      </c>
      <c r="C19391" s="22" t="s">
        <v>7</v>
      </c>
      <c r="D19391" s="22" t="s">
        <v>5</v>
      </c>
      <c r="E19391" s="22" t="s">
        <v>15</v>
      </c>
      <c r="F19391" s="22" t="s">
        <v>20</v>
      </c>
      <c r="G19391" s="1">
        <v>12550.35</v>
      </c>
    </row>
    <row r="19392" spans="2:7">
      <c r="B19392" s="22" t="s">
        <v>330</v>
      </c>
      <c r="C19392" s="22" t="s">
        <v>7</v>
      </c>
      <c r="D19392" s="22" t="s">
        <v>5</v>
      </c>
      <c r="E19392" s="22" t="s">
        <v>15</v>
      </c>
      <c r="F19392" s="22" t="s">
        <v>23</v>
      </c>
      <c r="G19392" s="1">
        <v>1867.5</v>
      </c>
    </row>
    <row r="19393" spans="2:7">
      <c r="B19393" s="22" t="s">
        <v>330</v>
      </c>
      <c r="C19393" s="22" t="s">
        <v>7</v>
      </c>
      <c r="D19393" s="22" t="s">
        <v>5</v>
      </c>
      <c r="E19393" s="22" t="s">
        <v>15</v>
      </c>
      <c r="F19393" s="22" t="s">
        <v>24</v>
      </c>
      <c r="G19393" s="1">
        <v>2513.29</v>
      </c>
    </row>
    <row r="19394" spans="2:7">
      <c r="B19394" s="22" t="s">
        <v>330</v>
      </c>
      <c r="C19394" s="22" t="s">
        <v>7</v>
      </c>
      <c r="D19394" s="22" t="s">
        <v>5</v>
      </c>
      <c r="E19394" s="22" t="s">
        <v>15</v>
      </c>
      <c r="F19394" s="22" t="s">
        <v>25</v>
      </c>
      <c r="G19394" s="1">
        <v>82008.460000000006</v>
      </c>
    </row>
    <row r="19395" spans="2:7">
      <c r="B19395" s="22" t="s">
        <v>330</v>
      </c>
      <c r="C19395" s="22" t="s">
        <v>7</v>
      </c>
      <c r="D19395" s="22" t="s">
        <v>5</v>
      </c>
      <c r="E19395" s="22" t="s">
        <v>15</v>
      </c>
      <c r="F19395" s="22" t="s">
        <v>26</v>
      </c>
      <c r="G19395" s="1">
        <v>27996.6</v>
      </c>
    </row>
    <row r="19396" spans="2:7">
      <c r="B19396" s="22" t="s">
        <v>330</v>
      </c>
      <c r="C19396" s="22" t="s">
        <v>7</v>
      </c>
      <c r="D19396" s="22" t="s">
        <v>5</v>
      </c>
      <c r="E19396" s="22" t="s">
        <v>28</v>
      </c>
      <c r="F19396" s="22" t="s">
        <v>29</v>
      </c>
      <c r="G19396" s="1">
        <v>36706.800000000003</v>
      </c>
    </row>
    <row r="19397" spans="2:7">
      <c r="B19397" s="22" t="s">
        <v>330</v>
      </c>
      <c r="C19397" s="22" t="s">
        <v>7</v>
      </c>
      <c r="D19397" s="22" t="s">
        <v>5</v>
      </c>
      <c r="E19397" s="22" t="s">
        <v>28</v>
      </c>
      <c r="F19397" s="22" t="s">
        <v>30</v>
      </c>
      <c r="G19397" s="1">
        <v>2110.7399999999998</v>
      </c>
    </row>
    <row r="19398" spans="2:7">
      <c r="B19398" s="22" t="s">
        <v>330</v>
      </c>
      <c r="C19398" s="22" t="s">
        <v>7</v>
      </c>
      <c r="D19398" s="22" t="s">
        <v>5</v>
      </c>
      <c r="E19398" s="22" t="s">
        <v>28</v>
      </c>
      <c r="F19398" s="22" t="s">
        <v>31</v>
      </c>
      <c r="G19398" s="1">
        <v>-30.07</v>
      </c>
    </row>
    <row r="19399" spans="2:7">
      <c r="B19399" s="22" t="s">
        <v>330</v>
      </c>
      <c r="C19399" s="22" t="s">
        <v>7</v>
      </c>
      <c r="D19399" s="22" t="s">
        <v>5</v>
      </c>
      <c r="E19399" s="22" t="s">
        <v>34</v>
      </c>
      <c r="F19399" s="22" t="s">
        <v>35</v>
      </c>
      <c r="G19399" s="1">
        <v>1435.89</v>
      </c>
    </row>
    <row r="19400" spans="2:7">
      <c r="B19400" s="22" t="s">
        <v>330</v>
      </c>
      <c r="C19400" s="22" t="s">
        <v>7</v>
      </c>
      <c r="D19400" s="22" t="s">
        <v>5</v>
      </c>
      <c r="E19400" s="22" t="s">
        <v>34</v>
      </c>
      <c r="F19400" s="22" t="s">
        <v>37</v>
      </c>
      <c r="G19400" s="1">
        <v>9425.52</v>
      </c>
    </row>
    <row r="19401" spans="2:7">
      <c r="B19401" s="22" t="s">
        <v>330</v>
      </c>
      <c r="C19401" s="22" t="s">
        <v>7</v>
      </c>
      <c r="D19401" s="22" t="s">
        <v>5</v>
      </c>
      <c r="E19401" s="22" t="s">
        <v>34</v>
      </c>
      <c r="F19401" s="22" t="s">
        <v>38</v>
      </c>
      <c r="G19401" s="1">
        <v>2246.5</v>
      </c>
    </row>
    <row r="19402" spans="2:7">
      <c r="B19402" s="22" t="s">
        <v>330</v>
      </c>
      <c r="C19402" s="22" t="s">
        <v>7</v>
      </c>
      <c r="D19402" s="22" t="s">
        <v>5</v>
      </c>
      <c r="E19402" s="22" t="s">
        <v>34</v>
      </c>
      <c r="F19402" s="22" t="s">
        <v>39</v>
      </c>
      <c r="G19402" s="1">
        <v>2923.14</v>
      </c>
    </row>
    <row r="19403" spans="2:7">
      <c r="B19403" s="22" t="s">
        <v>330</v>
      </c>
      <c r="C19403" s="22" t="s">
        <v>7</v>
      </c>
      <c r="D19403" s="22" t="s">
        <v>5</v>
      </c>
      <c r="E19403" s="22" t="s">
        <v>34</v>
      </c>
      <c r="F19403" s="22" t="s">
        <v>42</v>
      </c>
      <c r="G19403" s="1">
        <v>25973.68</v>
      </c>
    </row>
    <row r="19404" spans="2:7">
      <c r="B19404" s="22" t="s">
        <v>330</v>
      </c>
      <c r="C19404" s="22" t="s">
        <v>7</v>
      </c>
      <c r="D19404" s="22" t="s">
        <v>5</v>
      </c>
      <c r="E19404" s="22" t="s">
        <v>34</v>
      </c>
      <c r="F19404" s="22" t="s">
        <v>43</v>
      </c>
      <c r="G19404" s="1">
        <v>2093.6</v>
      </c>
    </row>
    <row r="19405" spans="2:7">
      <c r="B19405" s="22" t="s">
        <v>330</v>
      </c>
      <c r="C19405" s="22" t="s">
        <v>7</v>
      </c>
      <c r="D19405" s="22" t="s">
        <v>5</v>
      </c>
      <c r="E19405" s="22" t="s">
        <v>34</v>
      </c>
      <c r="F19405" s="22" t="s">
        <v>45</v>
      </c>
      <c r="G19405" s="1">
        <v>774.24</v>
      </c>
    </row>
    <row r="19406" spans="2:7">
      <c r="B19406" s="22" t="s">
        <v>330</v>
      </c>
      <c r="C19406" s="22" t="s">
        <v>7</v>
      </c>
      <c r="D19406" s="22" t="s">
        <v>5</v>
      </c>
      <c r="E19406" s="22" t="s">
        <v>34</v>
      </c>
      <c r="F19406" s="22" t="s">
        <v>46</v>
      </c>
      <c r="G19406" s="1">
        <v>6572.62</v>
      </c>
    </row>
    <row r="19407" spans="2:7">
      <c r="B19407" s="22" t="s">
        <v>330</v>
      </c>
      <c r="C19407" s="22" t="s">
        <v>7</v>
      </c>
      <c r="D19407" s="22" t="s">
        <v>5</v>
      </c>
      <c r="E19407" s="22" t="s">
        <v>34</v>
      </c>
      <c r="F19407" s="22" t="s">
        <v>47</v>
      </c>
      <c r="G19407" s="1">
        <v>1117.3</v>
      </c>
    </row>
    <row r="19408" spans="2:7">
      <c r="B19408" s="22" t="s">
        <v>330</v>
      </c>
      <c r="C19408" s="22" t="s">
        <v>7</v>
      </c>
      <c r="D19408" s="22" t="s">
        <v>5</v>
      </c>
      <c r="E19408" s="22" t="s">
        <v>34</v>
      </c>
      <c r="F19408" s="22" t="s">
        <v>48</v>
      </c>
      <c r="G19408" s="1">
        <v>194.62</v>
      </c>
    </row>
    <row r="19409" spans="2:7">
      <c r="B19409" s="22" t="s">
        <v>330</v>
      </c>
      <c r="C19409" s="22" t="s">
        <v>7</v>
      </c>
      <c r="D19409" s="22" t="s">
        <v>5</v>
      </c>
      <c r="E19409" s="22" t="s">
        <v>34</v>
      </c>
      <c r="F19409" s="22" t="s">
        <v>85</v>
      </c>
      <c r="G19409" s="1">
        <v>958.9</v>
      </c>
    </row>
    <row r="19410" spans="2:7">
      <c r="B19410" s="22" t="s">
        <v>330</v>
      </c>
      <c r="C19410" s="22" t="s">
        <v>7</v>
      </c>
      <c r="D19410" s="22" t="s">
        <v>5</v>
      </c>
      <c r="E19410" s="22" t="s">
        <v>34</v>
      </c>
      <c r="F19410" s="22" t="s">
        <v>49</v>
      </c>
      <c r="G19410" s="1">
        <v>11108.36</v>
      </c>
    </row>
    <row r="19411" spans="2:7">
      <c r="B19411" s="22" t="s">
        <v>330</v>
      </c>
      <c r="C19411" s="22" t="s">
        <v>7</v>
      </c>
      <c r="D19411" s="22" t="s">
        <v>5</v>
      </c>
      <c r="E19411" s="22" t="s">
        <v>34</v>
      </c>
      <c r="F19411" s="22" t="s">
        <v>50</v>
      </c>
      <c r="G19411" s="1">
        <v>4506.91</v>
      </c>
    </row>
    <row r="19412" spans="2:7">
      <c r="B19412" s="22" t="s">
        <v>330</v>
      </c>
      <c r="C19412" s="22" t="s">
        <v>7</v>
      </c>
      <c r="D19412" s="22" t="s">
        <v>5</v>
      </c>
      <c r="E19412" s="22" t="s">
        <v>34</v>
      </c>
      <c r="F19412" s="22" t="s">
        <v>55</v>
      </c>
      <c r="G19412" s="1">
        <v>206</v>
      </c>
    </row>
    <row r="19413" spans="2:7">
      <c r="B19413" s="22" t="s">
        <v>330</v>
      </c>
      <c r="C19413" s="22" t="s">
        <v>7</v>
      </c>
      <c r="D19413" s="22" t="s">
        <v>5</v>
      </c>
      <c r="E19413" s="22" t="s">
        <v>34</v>
      </c>
      <c r="F19413" s="22" t="s">
        <v>76</v>
      </c>
      <c r="G19413" s="1">
        <v>2341.0700000000002</v>
      </c>
    </row>
    <row r="19414" spans="2:7">
      <c r="B19414" s="22" t="s">
        <v>330</v>
      </c>
      <c r="C19414" s="22" t="s">
        <v>7</v>
      </c>
      <c r="D19414" s="22" t="s">
        <v>5</v>
      </c>
      <c r="E19414" s="22" t="s">
        <v>34</v>
      </c>
      <c r="F19414" s="22" t="s">
        <v>57</v>
      </c>
      <c r="G19414" s="1">
        <v>2838.79</v>
      </c>
    </row>
    <row r="19415" spans="2:7">
      <c r="B19415" s="22" t="s">
        <v>330</v>
      </c>
      <c r="C19415" s="22" t="s">
        <v>7</v>
      </c>
      <c r="D19415" s="22" t="s">
        <v>5</v>
      </c>
      <c r="E19415" s="22" t="s">
        <v>34</v>
      </c>
      <c r="F19415" s="22" t="s">
        <v>58</v>
      </c>
      <c r="G19415" s="1">
        <v>2485.94</v>
      </c>
    </row>
    <row r="19416" spans="2:7">
      <c r="B19416" s="22" t="s">
        <v>330</v>
      </c>
      <c r="C19416" s="22" t="s">
        <v>7</v>
      </c>
      <c r="D19416" s="22" t="s">
        <v>7</v>
      </c>
      <c r="E19416" s="22" t="s">
        <v>28</v>
      </c>
      <c r="F19416" s="22" t="s">
        <v>31</v>
      </c>
      <c r="G19416" s="1">
        <v>1085.44</v>
      </c>
    </row>
    <row r="19417" spans="2:7">
      <c r="B19417" s="22" t="s">
        <v>330</v>
      </c>
      <c r="C19417" s="22" t="s">
        <v>7</v>
      </c>
      <c r="D19417" s="22" t="s">
        <v>7</v>
      </c>
      <c r="E19417" s="22" t="s">
        <v>34</v>
      </c>
      <c r="F19417" s="22" t="s">
        <v>35</v>
      </c>
      <c r="G19417" s="1">
        <v>20000</v>
      </c>
    </row>
    <row r="19418" spans="2:7">
      <c r="B19418" s="22" t="s">
        <v>330</v>
      </c>
      <c r="C19418" s="22" t="s">
        <v>7</v>
      </c>
      <c r="D19418" s="22" t="s">
        <v>7</v>
      </c>
      <c r="E19418" s="22" t="s">
        <v>34</v>
      </c>
      <c r="F19418" s="22" t="s">
        <v>37</v>
      </c>
      <c r="G19418" s="1">
        <v>39551.9</v>
      </c>
    </row>
    <row r="19419" spans="2:7">
      <c r="B19419" s="22" t="s">
        <v>330</v>
      </c>
      <c r="C19419" s="22" t="s">
        <v>7</v>
      </c>
      <c r="D19419" s="22" t="s">
        <v>7</v>
      </c>
      <c r="E19419" s="22" t="s">
        <v>34</v>
      </c>
      <c r="F19419" s="22" t="s">
        <v>43</v>
      </c>
      <c r="G19419" s="1">
        <v>14500</v>
      </c>
    </row>
    <row r="19420" spans="2:7">
      <c r="B19420" s="22" t="s">
        <v>330</v>
      </c>
      <c r="C19420" s="22" t="s">
        <v>7</v>
      </c>
      <c r="D19420" s="22" t="s">
        <v>7</v>
      </c>
      <c r="E19420" s="22" t="s">
        <v>34</v>
      </c>
      <c r="F19420" s="22" t="s">
        <v>47</v>
      </c>
      <c r="G19420" s="1">
        <v>12580.98</v>
      </c>
    </row>
    <row r="19421" spans="2:7">
      <c r="B19421" s="22" t="s">
        <v>330</v>
      </c>
      <c r="C19421" s="22" t="s">
        <v>7</v>
      </c>
      <c r="D19421" s="22" t="s">
        <v>7</v>
      </c>
      <c r="E19421" s="22" t="s">
        <v>34</v>
      </c>
      <c r="F19421" s="22" t="s">
        <v>48</v>
      </c>
      <c r="G19421" s="1">
        <v>30956.41</v>
      </c>
    </row>
    <row r="19422" spans="2:7">
      <c r="B19422" s="22" t="s">
        <v>330</v>
      </c>
      <c r="C19422" s="22" t="s">
        <v>7</v>
      </c>
      <c r="D19422" s="22" t="s">
        <v>7</v>
      </c>
      <c r="E19422" s="22" t="s">
        <v>34</v>
      </c>
      <c r="F19422" s="22" t="s">
        <v>52</v>
      </c>
      <c r="G19422" s="1">
        <v>2039.98</v>
      </c>
    </row>
    <row r="19423" spans="2:7">
      <c r="B19423" s="22" t="s">
        <v>331</v>
      </c>
      <c r="C19423" s="22" t="s">
        <v>7</v>
      </c>
      <c r="D19423" s="22" t="s">
        <v>5</v>
      </c>
      <c r="E19423" s="22" t="s">
        <v>5</v>
      </c>
      <c r="F19423" s="22" t="s">
        <v>6</v>
      </c>
      <c r="G19423" s="1">
        <v>670.2</v>
      </c>
    </row>
    <row r="19424" spans="2:7">
      <c r="B19424" s="22" t="s">
        <v>331</v>
      </c>
      <c r="C19424" s="22" t="s">
        <v>7</v>
      </c>
      <c r="D19424" s="22" t="s">
        <v>5</v>
      </c>
      <c r="E19424" s="22" t="s">
        <v>7</v>
      </c>
      <c r="F19424" s="22" t="s">
        <v>6</v>
      </c>
      <c r="G19424" s="1">
        <v>-670.2</v>
      </c>
    </row>
    <row r="19425" spans="2:7">
      <c r="B19425" s="22" t="s">
        <v>331</v>
      </c>
      <c r="C19425" s="22" t="s">
        <v>7</v>
      </c>
      <c r="D19425" s="22" t="s">
        <v>5</v>
      </c>
      <c r="E19425" s="22" t="s">
        <v>8</v>
      </c>
      <c r="F19425" s="22" t="s">
        <v>9</v>
      </c>
      <c r="G19425" s="1">
        <v>230505.71</v>
      </c>
    </row>
    <row r="19426" spans="2:7">
      <c r="B19426" s="22" t="s">
        <v>331</v>
      </c>
      <c r="C19426" s="22" t="s">
        <v>7</v>
      </c>
      <c r="D19426" s="22" t="s">
        <v>5</v>
      </c>
      <c r="E19426" s="22" t="s">
        <v>8</v>
      </c>
      <c r="F19426" s="22" t="s">
        <v>10</v>
      </c>
      <c r="G19426" s="1">
        <v>7506.97</v>
      </c>
    </row>
    <row r="19427" spans="2:7">
      <c r="B19427" s="22" t="s">
        <v>331</v>
      </c>
      <c r="C19427" s="22" t="s">
        <v>7</v>
      </c>
      <c r="D19427" s="22" t="s">
        <v>5</v>
      </c>
      <c r="E19427" s="22" t="s">
        <v>8</v>
      </c>
      <c r="F19427" s="22" t="s">
        <v>11</v>
      </c>
      <c r="G19427" s="1">
        <v>12079.94</v>
      </c>
    </row>
    <row r="19428" spans="2:7">
      <c r="B19428" s="22" t="s">
        <v>331</v>
      </c>
      <c r="C19428" s="22" t="s">
        <v>7</v>
      </c>
      <c r="D19428" s="22" t="s">
        <v>5</v>
      </c>
      <c r="E19428" s="22" t="s">
        <v>8</v>
      </c>
      <c r="F19428" s="22" t="s">
        <v>12</v>
      </c>
      <c r="G19428" s="1">
        <v>2520.2399999999998</v>
      </c>
    </row>
    <row r="19429" spans="2:7">
      <c r="B19429" s="22" t="s">
        <v>331</v>
      </c>
      <c r="C19429" s="22" t="s">
        <v>7</v>
      </c>
      <c r="D19429" s="22" t="s">
        <v>5</v>
      </c>
      <c r="E19429" s="22" t="s">
        <v>14</v>
      </c>
      <c r="F19429" s="22" t="s">
        <v>9</v>
      </c>
      <c r="G19429" s="1">
        <v>123474.8</v>
      </c>
    </row>
    <row r="19430" spans="2:7">
      <c r="B19430" s="22" t="s">
        <v>331</v>
      </c>
      <c r="C19430" s="22" t="s">
        <v>7</v>
      </c>
      <c r="D19430" s="22" t="s">
        <v>5</v>
      </c>
      <c r="E19430" s="22" t="s">
        <v>14</v>
      </c>
      <c r="F19430" s="22" t="s">
        <v>10</v>
      </c>
      <c r="G19430" s="1">
        <v>3540.42</v>
      </c>
    </row>
    <row r="19431" spans="2:7">
      <c r="B19431" s="22" t="s">
        <v>331</v>
      </c>
      <c r="C19431" s="22" t="s">
        <v>7</v>
      </c>
      <c r="D19431" s="22" t="s">
        <v>5</v>
      </c>
      <c r="E19431" s="22" t="s">
        <v>14</v>
      </c>
      <c r="F19431" s="22" t="s">
        <v>11</v>
      </c>
      <c r="G19431" s="1">
        <v>652.79999999999995</v>
      </c>
    </row>
    <row r="19432" spans="2:7">
      <c r="B19432" s="22" t="s">
        <v>331</v>
      </c>
      <c r="C19432" s="22" t="s">
        <v>7</v>
      </c>
      <c r="D19432" s="22" t="s">
        <v>5</v>
      </c>
      <c r="E19432" s="22" t="s">
        <v>15</v>
      </c>
      <c r="F19432" s="22" t="s">
        <v>17</v>
      </c>
      <c r="G19432" s="1">
        <v>19199.61</v>
      </c>
    </row>
    <row r="19433" spans="2:7">
      <c r="B19433" s="22" t="s">
        <v>331</v>
      </c>
      <c r="C19433" s="22" t="s">
        <v>7</v>
      </c>
      <c r="D19433" s="22" t="s">
        <v>5</v>
      </c>
      <c r="E19433" s="22" t="s">
        <v>15</v>
      </c>
      <c r="F19433" s="22" t="s">
        <v>18</v>
      </c>
      <c r="G19433" s="1">
        <v>9609.58</v>
      </c>
    </row>
    <row r="19434" spans="2:7">
      <c r="B19434" s="22" t="s">
        <v>331</v>
      </c>
      <c r="C19434" s="22" t="s">
        <v>7</v>
      </c>
      <c r="D19434" s="22" t="s">
        <v>5</v>
      </c>
      <c r="E19434" s="22" t="s">
        <v>15</v>
      </c>
      <c r="F19434" s="22" t="s">
        <v>19</v>
      </c>
      <c r="G19434" s="1">
        <v>29757.13</v>
      </c>
    </row>
    <row r="19435" spans="2:7">
      <c r="B19435" s="22" t="s">
        <v>331</v>
      </c>
      <c r="C19435" s="22" t="s">
        <v>7</v>
      </c>
      <c r="D19435" s="22" t="s">
        <v>5</v>
      </c>
      <c r="E19435" s="22" t="s">
        <v>15</v>
      </c>
      <c r="F19435" s="22" t="s">
        <v>20</v>
      </c>
      <c r="G19435" s="1">
        <v>15005.42</v>
      </c>
    </row>
    <row r="19436" spans="2:7">
      <c r="B19436" s="22" t="s">
        <v>331</v>
      </c>
      <c r="C19436" s="22" t="s">
        <v>7</v>
      </c>
      <c r="D19436" s="22" t="s">
        <v>5</v>
      </c>
      <c r="E19436" s="22" t="s">
        <v>15</v>
      </c>
      <c r="F19436" s="22" t="s">
        <v>21</v>
      </c>
      <c r="G19436" s="1">
        <v>133.87</v>
      </c>
    </row>
    <row r="19437" spans="2:7">
      <c r="B19437" s="22" t="s">
        <v>331</v>
      </c>
      <c r="C19437" s="22" t="s">
        <v>7</v>
      </c>
      <c r="D19437" s="22" t="s">
        <v>5</v>
      </c>
      <c r="E19437" s="22" t="s">
        <v>15</v>
      </c>
      <c r="F19437" s="22" t="s">
        <v>22</v>
      </c>
      <c r="G19437" s="1">
        <v>63.69</v>
      </c>
    </row>
    <row r="19438" spans="2:7">
      <c r="B19438" s="22" t="s">
        <v>331</v>
      </c>
      <c r="C19438" s="22" t="s">
        <v>7</v>
      </c>
      <c r="D19438" s="22" t="s">
        <v>5</v>
      </c>
      <c r="E19438" s="22" t="s">
        <v>15</v>
      </c>
      <c r="F19438" s="22" t="s">
        <v>23</v>
      </c>
      <c r="G19438" s="1">
        <v>2060.9899999999998</v>
      </c>
    </row>
    <row r="19439" spans="2:7">
      <c r="B19439" s="22" t="s">
        <v>331</v>
      </c>
      <c r="C19439" s="22" t="s">
        <v>7</v>
      </c>
      <c r="D19439" s="22" t="s">
        <v>5</v>
      </c>
      <c r="E19439" s="22" t="s">
        <v>15</v>
      </c>
      <c r="F19439" s="22" t="s">
        <v>24</v>
      </c>
      <c r="G19439" s="1">
        <v>6603.93</v>
      </c>
    </row>
    <row r="19440" spans="2:7">
      <c r="B19440" s="22" t="s">
        <v>331</v>
      </c>
      <c r="C19440" s="22" t="s">
        <v>7</v>
      </c>
      <c r="D19440" s="22" t="s">
        <v>5</v>
      </c>
      <c r="E19440" s="22" t="s">
        <v>15</v>
      </c>
      <c r="F19440" s="22" t="s">
        <v>25</v>
      </c>
      <c r="G19440" s="1">
        <v>31064.19</v>
      </c>
    </row>
    <row r="19441" spans="2:7">
      <c r="B19441" s="22" t="s">
        <v>331</v>
      </c>
      <c r="C19441" s="22" t="s">
        <v>7</v>
      </c>
      <c r="D19441" s="22" t="s">
        <v>5</v>
      </c>
      <c r="E19441" s="22" t="s">
        <v>15</v>
      </c>
      <c r="F19441" s="22" t="s">
        <v>26</v>
      </c>
      <c r="G19441" s="1">
        <v>34529.160000000003</v>
      </c>
    </row>
    <row r="19442" spans="2:7">
      <c r="B19442" s="22" t="s">
        <v>331</v>
      </c>
      <c r="C19442" s="22" t="s">
        <v>7</v>
      </c>
      <c r="D19442" s="22" t="s">
        <v>5</v>
      </c>
      <c r="E19442" s="22" t="s">
        <v>28</v>
      </c>
      <c r="F19442" s="22" t="s">
        <v>29</v>
      </c>
      <c r="G19442" s="1">
        <v>27959.46</v>
      </c>
    </row>
    <row r="19443" spans="2:7">
      <c r="B19443" s="22" t="s">
        <v>331</v>
      </c>
      <c r="C19443" s="22" t="s">
        <v>7</v>
      </c>
      <c r="D19443" s="22" t="s">
        <v>5</v>
      </c>
      <c r="E19443" s="22" t="s">
        <v>28</v>
      </c>
      <c r="F19443" s="22" t="s">
        <v>32</v>
      </c>
      <c r="G19443" s="1">
        <v>373.98</v>
      </c>
    </row>
    <row r="19444" spans="2:7">
      <c r="B19444" s="22" t="s">
        <v>331</v>
      </c>
      <c r="C19444" s="22" t="s">
        <v>7</v>
      </c>
      <c r="D19444" s="22" t="s">
        <v>5</v>
      </c>
      <c r="E19444" s="22" t="s">
        <v>28</v>
      </c>
      <c r="F19444" s="22" t="s">
        <v>33</v>
      </c>
      <c r="G19444" s="1">
        <v>10877.88</v>
      </c>
    </row>
    <row r="19445" spans="2:7">
      <c r="B19445" s="22" t="s">
        <v>331</v>
      </c>
      <c r="C19445" s="22" t="s">
        <v>7</v>
      </c>
      <c r="D19445" s="22" t="s">
        <v>5</v>
      </c>
      <c r="E19445" s="22" t="s">
        <v>34</v>
      </c>
      <c r="F19445" s="22" t="s">
        <v>35</v>
      </c>
      <c r="G19445" s="1">
        <v>5050.3500000000004</v>
      </c>
    </row>
    <row r="19446" spans="2:7">
      <c r="B19446" s="22" t="s">
        <v>331</v>
      </c>
      <c r="C19446" s="22" t="s">
        <v>7</v>
      </c>
      <c r="D19446" s="22" t="s">
        <v>5</v>
      </c>
      <c r="E19446" s="22" t="s">
        <v>34</v>
      </c>
      <c r="F19446" s="22" t="s">
        <v>36</v>
      </c>
      <c r="G19446" s="1">
        <v>355.01</v>
      </c>
    </row>
    <row r="19447" spans="2:7">
      <c r="B19447" s="22" t="s">
        <v>331</v>
      </c>
      <c r="C19447" s="22" t="s">
        <v>7</v>
      </c>
      <c r="D19447" s="22" t="s">
        <v>5</v>
      </c>
      <c r="E19447" s="22" t="s">
        <v>34</v>
      </c>
      <c r="F19447" s="22" t="s">
        <v>37</v>
      </c>
      <c r="G19447" s="1">
        <v>972.5</v>
      </c>
    </row>
    <row r="19448" spans="2:7">
      <c r="B19448" s="22" t="s">
        <v>331</v>
      </c>
      <c r="C19448" s="22" t="s">
        <v>7</v>
      </c>
      <c r="D19448" s="22" t="s">
        <v>5</v>
      </c>
      <c r="E19448" s="22" t="s">
        <v>34</v>
      </c>
      <c r="F19448" s="22" t="s">
        <v>38</v>
      </c>
      <c r="G19448" s="1">
        <v>905</v>
      </c>
    </row>
    <row r="19449" spans="2:7">
      <c r="B19449" s="22" t="s">
        <v>331</v>
      </c>
      <c r="C19449" s="22" t="s">
        <v>7</v>
      </c>
      <c r="D19449" s="22" t="s">
        <v>5</v>
      </c>
      <c r="E19449" s="22" t="s">
        <v>34</v>
      </c>
      <c r="F19449" s="22" t="s">
        <v>39</v>
      </c>
      <c r="G19449" s="1">
        <v>20889.57</v>
      </c>
    </row>
    <row r="19450" spans="2:7">
      <c r="B19450" s="22" t="s">
        <v>331</v>
      </c>
      <c r="C19450" s="22" t="s">
        <v>7</v>
      </c>
      <c r="D19450" s="22" t="s">
        <v>5</v>
      </c>
      <c r="E19450" s="22" t="s">
        <v>34</v>
      </c>
      <c r="F19450" s="22" t="s">
        <v>42</v>
      </c>
      <c r="G19450" s="1">
        <v>2716.52</v>
      </c>
    </row>
    <row r="19451" spans="2:7">
      <c r="B19451" s="22" t="s">
        <v>331</v>
      </c>
      <c r="C19451" s="22" t="s">
        <v>7</v>
      </c>
      <c r="D19451" s="22" t="s">
        <v>5</v>
      </c>
      <c r="E19451" s="22" t="s">
        <v>34</v>
      </c>
      <c r="F19451" s="22" t="s">
        <v>44</v>
      </c>
      <c r="G19451" s="1">
        <v>228</v>
      </c>
    </row>
    <row r="19452" spans="2:7">
      <c r="B19452" s="22" t="s">
        <v>331</v>
      </c>
      <c r="C19452" s="22" t="s">
        <v>7</v>
      </c>
      <c r="D19452" s="22" t="s">
        <v>5</v>
      </c>
      <c r="E19452" s="22" t="s">
        <v>34</v>
      </c>
      <c r="F19452" s="22" t="s">
        <v>45</v>
      </c>
      <c r="G19452" s="1">
        <v>1069.1600000000001</v>
      </c>
    </row>
    <row r="19453" spans="2:7">
      <c r="B19453" s="22" t="s">
        <v>331</v>
      </c>
      <c r="C19453" s="22" t="s">
        <v>7</v>
      </c>
      <c r="D19453" s="22" t="s">
        <v>5</v>
      </c>
      <c r="E19453" s="22" t="s">
        <v>34</v>
      </c>
      <c r="F19453" s="22" t="s">
        <v>46</v>
      </c>
      <c r="G19453" s="1">
        <v>6517.64</v>
      </c>
    </row>
    <row r="19454" spans="2:7">
      <c r="B19454" s="22" t="s">
        <v>331</v>
      </c>
      <c r="C19454" s="22" t="s">
        <v>7</v>
      </c>
      <c r="D19454" s="22" t="s">
        <v>5</v>
      </c>
      <c r="E19454" s="22" t="s">
        <v>34</v>
      </c>
      <c r="F19454" s="22" t="s">
        <v>47</v>
      </c>
      <c r="G19454" s="1">
        <v>2697.19</v>
      </c>
    </row>
    <row r="19455" spans="2:7">
      <c r="B19455" s="22" t="s">
        <v>331</v>
      </c>
      <c r="C19455" s="22" t="s">
        <v>7</v>
      </c>
      <c r="D19455" s="22" t="s">
        <v>5</v>
      </c>
      <c r="E19455" s="22" t="s">
        <v>34</v>
      </c>
      <c r="F19455" s="22" t="s">
        <v>75</v>
      </c>
      <c r="G19455" s="1">
        <v>54.96</v>
      </c>
    </row>
    <row r="19456" spans="2:7">
      <c r="B19456" s="22" t="s">
        <v>331</v>
      </c>
      <c r="C19456" s="22" t="s">
        <v>7</v>
      </c>
      <c r="D19456" s="22" t="s">
        <v>5</v>
      </c>
      <c r="E19456" s="22" t="s">
        <v>34</v>
      </c>
      <c r="F19456" s="22" t="s">
        <v>66</v>
      </c>
      <c r="G19456" s="1">
        <v>163.35</v>
      </c>
    </row>
    <row r="19457" spans="2:7">
      <c r="B19457" s="22" t="s">
        <v>331</v>
      </c>
      <c r="C19457" s="22" t="s">
        <v>7</v>
      </c>
      <c r="D19457" s="22" t="s">
        <v>5</v>
      </c>
      <c r="E19457" s="22" t="s">
        <v>34</v>
      </c>
      <c r="F19457" s="22" t="s">
        <v>49</v>
      </c>
      <c r="G19457" s="1">
        <v>7671.38</v>
      </c>
    </row>
    <row r="19458" spans="2:7">
      <c r="B19458" s="22" t="s">
        <v>331</v>
      </c>
      <c r="C19458" s="22" t="s">
        <v>7</v>
      </c>
      <c r="D19458" s="22" t="s">
        <v>5</v>
      </c>
      <c r="E19458" s="22" t="s">
        <v>34</v>
      </c>
      <c r="F19458" s="22" t="s">
        <v>50</v>
      </c>
      <c r="G19458" s="1">
        <v>3744.02</v>
      </c>
    </row>
    <row r="19459" spans="2:7">
      <c r="B19459" s="22" t="s">
        <v>331</v>
      </c>
      <c r="C19459" s="22" t="s">
        <v>7</v>
      </c>
      <c r="D19459" s="22" t="s">
        <v>5</v>
      </c>
      <c r="E19459" s="22" t="s">
        <v>34</v>
      </c>
      <c r="F19459" s="22" t="s">
        <v>51</v>
      </c>
      <c r="G19459" s="1">
        <v>716.86</v>
      </c>
    </row>
    <row r="19460" spans="2:7">
      <c r="B19460" s="22" t="s">
        <v>331</v>
      </c>
      <c r="C19460" s="22" t="s">
        <v>7</v>
      </c>
      <c r="D19460" s="22" t="s">
        <v>5</v>
      </c>
      <c r="E19460" s="22" t="s">
        <v>34</v>
      </c>
      <c r="F19460" s="22" t="s">
        <v>52</v>
      </c>
      <c r="G19460" s="1">
        <v>26241.86</v>
      </c>
    </row>
    <row r="19461" spans="2:7">
      <c r="B19461" s="22" t="s">
        <v>331</v>
      </c>
      <c r="C19461" s="22" t="s">
        <v>7</v>
      </c>
      <c r="D19461" s="22" t="s">
        <v>5</v>
      </c>
      <c r="E19461" s="22" t="s">
        <v>34</v>
      </c>
      <c r="F19461" s="22" t="s">
        <v>55</v>
      </c>
      <c r="G19461" s="1">
        <v>2071.9899999999998</v>
      </c>
    </row>
    <row r="19462" spans="2:7">
      <c r="B19462" s="22" t="s">
        <v>331</v>
      </c>
      <c r="C19462" s="22" t="s">
        <v>7</v>
      </c>
      <c r="D19462" s="22" t="s">
        <v>5</v>
      </c>
      <c r="E19462" s="22" t="s">
        <v>34</v>
      </c>
      <c r="F19462" s="22" t="s">
        <v>56</v>
      </c>
      <c r="G19462" s="1">
        <v>83936.35</v>
      </c>
    </row>
    <row r="19463" spans="2:7">
      <c r="B19463" s="22" t="s">
        <v>331</v>
      </c>
      <c r="C19463" s="22" t="s">
        <v>7</v>
      </c>
      <c r="D19463" s="22" t="s">
        <v>5</v>
      </c>
      <c r="E19463" s="22" t="s">
        <v>34</v>
      </c>
      <c r="F19463" s="22" t="s">
        <v>57</v>
      </c>
      <c r="G19463" s="1">
        <v>3349.32</v>
      </c>
    </row>
    <row r="19464" spans="2:7">
      <c r="B19464" s="22" t="s">
        <v>331</v>
      </c>
      <c r="C19464" s="22" t="s">
        <v>7</v>
      </c>
      <c r="D19464" s="22" t="s">
        <v>5</v>
      </c>
      <c r="E19464" s="22" t="s">
        <v>34</v>
      </c>
      <c r="F19464" s="22" t="s">
        <v>94</v>
      </c>
      <c r="G19464" s="1">
        <v>3483.02</v>
      </c>
    </row>
    <row r="19465" spans="2:7">
      <c r="B19465" s="22" t="s">
        <v>331</v>
      </c>
      <c r="C19465" s="22" t="s">
        <v>7</v>
      </c>
      <c r="D19465" s="22" t="s">
        <v>5</v>
      </c>
      <c r="E19465" s="22" t="s">
        <v>34</v>
      </c>
      <c r="F19465" s="22" t="s">
        <v>58</v>
      </c>
      <c r="G19465" s="1">
        <v>1935.05</v>
      </c>
    </row>
    <row r="19466" spans="2:7">
      <c r="B19466" s="22" t="s">
        <v>331</v>
      </c>
      <c r="C19466" s="22" t="s">
        <v>7</v>
      </c>
      <c r="D19466" s="22" t="s">
        <v>5</v>
      </c>
      <c r="E19466" s="22" t="s">
        <v>60</v>
      </c>
      <c r="F19466" s="22" t="s">
        <v>79</v>
      </c>
      <c r="G19466" s="1">
        <v>1000</v>
      </c>
    </row>
    <row r="19467" spans="2:7">
      <c r="B19467" s="22" t="s">
        <v>331</v>
      </c>
      <c r="C19467" s="22" t="s">
        <v>7</v>
      </c>
      <c r="D19467" s="22" t="s">
        <v>7</v>
      </c>
      <c r="E19467" s="22" t="s">
        <v>8</v>
      </c>
      <c r="F19467" s="22" t="s">
        <v>9</v>
      </c>
      <c r="G19467" s="1">
        <v>75087.3</v>
      </c>
    </row>
    <row r="19468" spans="2:7">
      <c r="B19468" s="22" t="s">
        <v>331</v>
      </c>
      <c r="C19468" s="22" t="s">
        <v>7</v>
      </c>
      <c r="D19468" s="22" t="s">
        <v>7</v>
      </c>
      <c r="E19468" s="22" t="s">
        <v>8</v>
      </c>
      <c r="F19468" s="22" t="s">
        <v>12</v>
      </c>
      <c r="G19468" s="1">
        <v>4957.66</v>
      </c>
    </row>
    <row r="19469" spans="2:7">
      <c r="B19469" s="22" t="s">
        <v>331</v>
      </c>
      <c r="C19469" s="22" t="s">
        <v>7</v>
      </c>
      <c r="D19469" s="22" t="s">
        <v>7</v>
      </c>
      <c r="E19469" s="22" t="s">
        <v>14</v>
      </c>
      <c r="F19469" s="22" t="s">
        <v>9</v>
      </c>
      <c r="G19469" s="1">
        <v>10005.34</v>
      </c>
    </row>
    <row r="19470" spans="2:7">
      <c r="B19470" s="22" t="s">
        <v>331</v>
      </c>
      <c r="C19470" s="22" t="s">
        <v>7</v>
      </c>
      <c r="D19470" s="22" t="s">
        <v>7</v>
      </c>
      <c r="E19470" s="22" t="s">
        <v>15</v>
      </c>
      <c r="F19470" s="22" t="s">
        <v>17</v>
      </c>
      <c r="G19470" s="1">
        <v>6090.1</v>
      </c>
    </row>
    <row r="19471" spans="2:7">
      <c r="B19471" s="22" t="s">
        <v>331</v>
      </c>
      <c r="C19471" s="22" t="s">
        <v>7</v>
      </c>
      <c r="D19471" s="22" t="s">
        <v>7</v>
      </c>
      <c r="E19471" s="22" t="s">
        <v>15</v>
      </c>
      <c r="F19471" s="22" t="s">
        <v>18</v>
      </c>
      <c r="G19471" s="1">
        <v>743.05</v>
      </c>
    </row>
    <row r="19472" spans="2:7">
      <c r="B19472" s="22" t="s">
        <v>331</v>
      </c>
      <c r="C19472" s="22" t="s">
        <v>7</v>
      </c>
      <c r="D19472" s="22" t="s">
        <v>7</v>
      </c>
      <c r="E19472" s="22" t="s">
        <v>15</v>
      </c>
      <c r="F19472" s="22" t="s">
        <v>19</v>
      </c>
      <c r="G19472" s="1">
        <v>12414.93</v>
      </c>
    </row>
    <row r="19473" spans="2:7">
      <c r="B19473" s="22" t="s">
        <v>331</v>
      </c>
      <c r="C19473" s="22" t="s">
        <v>7</v>
      </c>
      <c r="D19473" s="22" t="s">
        <v>7</v>
      </c>
      <c r="E19473" s="22" t="s">
        <v>15</v>
      </c>
      <c r="F19473" s="22" t="s">
        <v>20</v>
      </c>
      <c r="G19473" s="1">
        <v>1319.72</v>
      </c>
    </row>
    <row r="19474" spans="2:7">
      <c r="B19474" s="22" t="s">
        <v>331</v>
      </c>
      <c r="C19474" s="22" t="s">
        <v>7</v>
      </c>
      <c r="D19474" s="22" t="s">
        <v>7</v>
      </c>
      <c r="E19474" s="22" t="s">
        <v>15</v>
      </c>
      <c r="F19474" s="22" t="s">
        <v>21</v>
      </c>
      <c r="G19474" s="1">
        <v>23.78</v>
      </c>
    </row>
    <row r="19475" spans="2:7">
      <c r="B19475" s="22" t="s">
        <v>331</v>
      </c>
      <c r="C19475" s="22" t="s">
        <v>7</v>
      </c>
      <c r="D19475" s="22" t="s">
        <v>7</v>
      </c>
      <c r="E19475" s="22" t="s">
        <v>15</v>
      </c>
      <c r="F19475" s="22" t="s">
        <v>22</v>
      </c>
      <c r="G19475" s="1">
        <v>4.99</v>
      </c>
    </row>
    <row r="19476" spans="2:7">
      <c r="B19476" s="22" t="s">
        <v>331</v>
      </c>
      <c r="C19476" s="22" t="s">
        <v>7</v>
      </c>
      <c r="D19476" s="22" t="s">
        <v>7</v>
      </c>
      <c r="E19476" s="22" t="s">
        <v>15</v>
      </c>
      <c r="F19476" s="22" t="s">
        <v>23</v>
      </c>
      <c r="G19476" s="1">
        <v>258.25</v>
      </c>
    </row>
    <row r="19477" spans="2:7">
      <c r="B19477" s="22" t="s">
        <v>331</v>
      </c>
      <c r="C19477" s="22" t="s">
        <v>7</v>
      </c>
      <c r="D19477" s="22" t="s">
        <v>7</v>
      </c>
      <c r="E19477" s="22" t="s">
        <v>15</v>
      </c>
      <c r="F19477" s="22" t="s">
        <v>24</v>
      </c>
      <c r="G19477" s="1">
        <v>591.52</v>
      </c>
    </row>
    <row r="19478" spans="2:7">
      <c r="B19478" s="22" t="s">
        <v>331</v>
      </c>
      <c r="C19478" s="22" t="s">
        <v>7</v>
      </c>
      <c r="D19478" s="22" t="s">
        <v>7</v>
      </c>
      <c r="E19478" s="22" t="s">
        <v>15</v>
      </c>
      <c r="F19478" s="22" t="s">
        <v>25</v>
      </c>
      <c r="G19478" s="1">
        <v>10265.67</v>
      </c>
    </row>
    <row r="19479" spans="2:7">
      <c r="B19479" s="22" t="s">
        <v>331</v>
      </c>
      <c r="C19479" s="22" t="s">
        <v>7</v>
      </c>
      <c r="D19479" s="22" t="s">
        <v>7</v>
      </c>
      <c r="E19479" s="22" t="s">
        <v>15</v>
      </c>
      <c r="F19479" s="22" t="s">
        <v>26</v>
      </c>
      <c r="G19479" s="1">
        <v>3585.87</v>
      </c>
    </row>
    <row r="19480" spans="2:7">
      <c r="B19480" s="22" t="s">
        <v>331</v>
      </c>
      <c r="C19480" s="22" t="s">
        <v>7</v>
      </c>
      <c r="D19480" s="22" t="s">
        <v>7</v>
      </c>
      <c r="E19480" s="22" t="s">
        <v>28</v>
      </c>
      <c r="F19480" s="22" t="s">
        <v>29</v>
      </c>
      <c r="G19480" s="1">
        <v>8733.42</v>
      </c>
    </row>
    <row r="19481" spans="2:7">
      <c r="B19481" s="22" t="s">
        <v>331</v>
      </c>
      <c r="C19481" s="22" t="s">
        <v>7</v>
      </c>
      <c r="D19481" s="22" t="s">
        <v>7</v>
      </c>
      <c r="E19481" s="22" t="s">
        <v>28</v>
      </c>
      <c r="F19481" s="22" t="s">
        <v>30</v>
      </c>
      <c r="G19481" s="1">
        <v>10912.02</v>
      </c>
    </row>
    <row r="19482" spans="2:7">
      <c r="B19482" s="22" t="s">
        <v>331</v>
      </c>
      <c r="C19482" s="22" t="s">
        <v>7</v>
      </c>
      <c r="D19482" s="22" t="s">
        <v>7</v>
      </c>
      <c r="E19482" s="22" t="s">
        <v>28</v>
      </c>
      <c r="F19482" s="22" t="s">
        <v>33</v>
      </c>
      <c r="G19482" s="1">
        <v>78.44</v>
      </c>
    </row>
    <row r="19483" spans="2:7">
      <c r="B19483" s="22" t="s">
        <v>331</v>
      </c>
      <c r="C19483" s="22" t="s">
        <v>7</v>
      </c>
      <c r="D19483" s="22" t="s">
        <v>7</v>
      </c>
      <c r="E19483" s="22" t="s">
        <v>34</v>
      </c>
      <c r="F19483" s="22" t="s">
        <v>37</v>
      </c>
      <c r="G19483" s="1">
        <v>46510.94</v>
      </c>
    </row>
    <row r="19484" spans="2:7">
      <c r="B19484" s="22" t="s">
        <v>331</v>
      </c>
      <c r="C19484" s="22" t="s">
        <v>7</v>
      </c>
      <c r="D19484" s="22" t="s">
        <v>7</v>
      </c>
      <c r="E19484" s="22" t="s">
        <v>34</v>
      </c>
      <c r="F19484" s="22" t="s">
        <v>47</v>
      </c>
      <c r="G19484" s="1">
        <v>235.22</v>
      </c>
    </row>
    <row r="19485" spans="2:7">
      <c r="B19485" s="22" t="s">
        <v>331</v>
      </c>
      <c r="C19485" s="22" t="s">
        <v>7</v>
      </c>
      <c r="D19485" s="22" t="s">
        <v>7</v>
      </c>
      <c r="E19485" s="22" t="s">
        <v>34</v>
      </c>
      <c r="F19485" s="22" t="s">
        <v>49</v>
      </c>
      <c r="G19485" s="1">
        <v>3163.9</v>
      </c>
    </row>
    <row r="19486" spans="2:7">
      <c r="B19486" s="22" t="s">
        <v>332</v>
      </c>
      <c r="C19486" s="22" t="s">
        <v>7</v>
      </c>
      <c r="D19486" s="22" t="s">
        <v>5</v>
      </c>
      <c r="E19486" s="22" t="s">
        <v>5</v>
      </c>
      <c r="F19486" s="22" t="s">
        <v>6</v>
      </c>
      <c r="G19486" s="1">
        <v>233015.91</v>
      </c>
    </row>
    <row r="19487" spans="2:7">
      <c r="B19487" s="22" t="s">
        <v>332</v>
      </c>
      <c r="C19487" s="22" t="s">
        <v>7</v>
      </c>
      <c r="D19487" s="22" t="s">
        <v>5</v>
      </c>
      <c r="E19487" s="22" t="s">
        <v>7</v>
      </c>
      <c r="F19487" s="22" t="s">
        <v>6</v>
      </c>
      <c r="G19487" s="1">
        <v>-233015.91</v>
      </c>
    </row>
    <row r="19488" spans="2:7">
      <c r="B19488" s="22" t="s">
        <v>332</v>
      </c>
      <c r="C19488" s="22" t="s">
        <v>7</v>
      </c>
      <c r="D19488" s="22" t="s">
        <v>5</v>
      </c>
      <c r="E19488" s="22" t="s">
        <v>8</v>
      </c>
      <c r="F19488" s="22" t="s">
        <v>9</v>
      </c>
      <c r="G19488" s="1">
        <v>7210227.2999999998</v>
      </c>
    </row>
    <row r="19489" spans="2:7">
      <c r="B19489" s="22" t="s">
        <v>332</v>
      </c>
      <c r="C19489" s="22" t="s">
        <v>7</v>
      </c>
      <c r="D19489" s="22" t="s">
        <v>5</v>
      </c>
      <c r="E19489" s="22" t="s">
        <v>8</v>
      </c>
      <c r="F19489" s="22" t="s">
        <v>10</v>
      </c>
      <c r="G19489" s="1">
        <v>98766.02</v>
      </c>
    </row>
    <row r="19490" spans="2:7">
      <c r="B19490" s="22" t="s">
        <v>332</v>
      </c>
      <c r="C19490" s="22" t="s">
        <v>7</v>
      </c>
      <c r="D19490" s="22" t="s">
        <v>5</v>
      </c>
      <c r="E19490" s="22" t="s">
        <v>8</v>
      </c>
      <c r="F19490" s="22" t="s">
        <v>11</v>
      </c>
      <c r="G19490" s="1">
        <v>243970.87</v>
      </c>
    </row>
    <row r="19491" spans="2:7">
      <c r="B19491" s="22" t="s">
        <v>332</v>
      </c>
      <c r="C19491" s="22" t="s">
        <v>7</v>
      </c>
      <c r="D19491" s="22" t="s">
        <v>5</v>
      </c>
      <c r="E19491" s="22" t="s">
        <v>8</v>
      </c>
      <c r="F19491" s="22" t="s">
        <v>12</v>
      </c>
      <c r="G19491" s="1">
        <v>51414</v>
      </c>
    </row>
    <row r="19492" spans="2:7">
      <c r="B19492" s="22" t="s">
        <v>332</v>
      </c>
      <c r="C19492" s="22" t="s">
        <v>7</v>
      </c>
      <c r="D19492" s="22" t="s">
        <v>5</v>
      </c>
      <c r="E19492" s="22" t="s">
        <v>8</v>
      </c>
      <c r="F19492" s="22" t="s">
        <v>13</v>
      </c>
      <c r="G19492" s="1">
        <v>197300.23</v>
      </c>
    </row>
    <row r="19493" spans="2:7">
      <c r="B19493" s="22" t="s">
        <v>332</v>
      </c>
      <c r="C19493" s="22" t="s">
        <v>7</v>
      </c>
      <c r="D19493" s="22" t="s">
        <v>5</v>
      </c>
      <c r="E19493" s="22" t="s">
        <v>8</v>
      </c>
      <c r="F19493" s="22" t="s">
        <v>70</v>
      </c>
      <c r="G19493" s="1">
        <v>65736</v>
      </c>
    </row>
    <row r="19494" spans="2:7">
      <c r="B19494" s="22" t="s">
        <v>332</v>
      </c>
      <c r="C19494" s="22" t="s">
        <v>7</v>
      </c>
      <c r="D19494" s="22" t="s">
        <v>5</v>
      </c>
      <c r="E19494" s="22" t="s">
        <v>14</v>
      </c>
      <c r="F19494" s="22" t="s">
        <v>9</v>
      </c>
      <c r="G19494" s="1">
        <v>1572964.85</v>
      </c>
    </row>
    <row r="19495" spans="2:7">
      <c r="B19495" s="22" t="s">
        <v>332</v>
      </c>
      <c r="C19495" s="22" t="s">
        <v>7</v>
      </c>
      <c r="D19495" s="22" t="s">
        <v>5</v>
      </c>
      <c r="E19495" s="22" t="s">
        <v>14</v>
      </c>
      <c r="F19495" s="22" t="s">
        <v>10</v>
      </c>
      <c r="G19495" s="1">
        <v>53500.7</v>
      </c>
    </row>
    <row r="19496" spans="2:7">
      <c r="B19496" s="22" t="s">
        <v>332</v>
      </c>
      <c r="C19496" s="22" t="s">
        <v>7</v>
      </c>
      <c r="D19496" s="22" t="s">
        <v>5</v>
      </c>
      <c r="E19496" s="22" t="s">
        <v>14</v>
      </c>
      <c r="F19496" s="22" t="s">
        <v>11</v>
      </c>
      <c r="G19496" s="1">
        <v>82870.64</v>
      </c>
    </row>
    <row r="19497" spans="2:7">
      <c r="B19497" s="22" t="s">
        <v>332</v>
      </c>
      <c r="C19497" s="22" t="s">
        <v>7</v>
      </c>
      <c r="D19497" s="22" t="s">
        <v>5</v>
      </c>
      <c r="E19497" s="22" t="s">
        <v>14</v>
      </c>
      <c r="F19497" s="22" t="s">
        <v>12</v>
      </c>
      <c r="G19497" s="1">
        <v>8308.25</v>
      </c>
    </row>
    <row r="19498" spans="2:7">
      <c r="B19498" s="22" t="s">
        <v>332</v>
      </c>
      <c r="C19498" s="22" t="s">
        <v>7</v>
      </c>
      <c r="D19498" s="22" t="s">
        <v>5</v>
      </c>
      <c r="E19498" s="22" t="s">
        <v>14</v>
      </c>
      <c r="F19498" s="22" t="s">
        <v>13</v>
      </c>
      <c r="G19498" s="1">
        <v>53207.15</v>
      </c>
    </row>
    <row r="19499" spans="2:7">
      <c r="B19499" s="22" t="s">
        <v>332</v>
      </c>
      <c r="C19499" s="22" t="s">
        <v>7</v>
      </c>
      <c r="D19499" s="22" t="s">
        <v>5</v>
      </c>
      <c r="E19499" s="22" t="s">
        <v>15</v>
      </c>
      <c r="F19499" s="22" t="s">
        <v>16</v>
      </c>
      <c r="G19499" s="1">
        <v>429.47</v>
      </c>
    </row>
    <row r="19500" spans="2:7">
      <c r="B19500" s="22" t="s">
        <v>332</v>
      </c>
      <c r="C19500" s="22" t="s">
        <v>7</v>
      </c>
      <c r="D19500" s="22" t="s">
        <v>5</v>
      </c>
      <c r="E19500" s="22" t="s">
        <v>15</v>
      </c>
      <c r="F19500" s="22" t="s">
        <v>71</v>
      </c>
      <c r="G19500" s="1">
        <v>-23.5</v>
      </c>
    </row>
    <row r="19501" spans="2:7">
      <c r="B19501" s="22" t="s">
        <v>332</v>
      </c>
      <c r="C19501" s="22" t="s">
        <v>7</v>
      </c>
      <c r="D19501" s="22" t="s">
        <v>5</v>
      </c>
      <c r="E19501" s="22" t="s">
        <v>15</v>
      </c>
      <c r="F19501" s="22" t="s">
        <v>17</v>
      </c>
      <c r="G19501" s="1">
        <v>583616.18000000005</v>
      </c>
    </row>
    <row r="19502" spans="2:7">
      <c r="B19502" s="22" t="s">
        <v>332</v>
      </c>
      <c r="C19502" s="22" t="s">
        <v>7</v>
      </c>
      <c r="D19502" s="22" t="s">
        <v>5</v>
      </c>
      <c r="E19502" s="22" t="s">
        <v>15</v>
      </c>
      <c r="F19502" s="22" t="s">
        <v>18</v>
      </c>
      <c r="G19502" s="1">
        <v>133948.09</v>
      </c>
    </row>
    <row r="19503" spans="2:7">
      <c r="B19503" s="22" t="s">
        <v>332</v>
      </c>
      <c r="C19503" s="22" t="s">
        <v>7</v>
      </c>
      <c r="D19503" s="22" t="s">
        <v>5</v>
      </c>
      <c r="E19503" s="22" t="s">
        <v>15</v>
      </c>
      <c r="F19503" s="22" t="s">
        <v>19</v>
      </c>
      <c r="G19503" s="1">
        <v>1177829.57</v>
      </c>
    </row>
    <row r="19504" spans="2:7">
      <c r="B19504" s="22" t="s">
        <v>332</v>
      </c>
      <c r="C19504" s="22" t="s">
        <v>7</v>
      </c>
      <c r="D19504" s="22" t="s">
        <v>5</v>
      </c>
      <c r="E19504" s="22" t="s">
        <v>15</v>
      </c>
      <c r="F19504" s="22" t="s">
        <v>20</v>
      </c>
      <c r="G19504" s="1">
        <v>216210.18</v>
      </c>
    </row>
    <row r="19505" spans="2:7">
      <c r="B19505" s="22" t="s">
        <v>332</v>
      </c>
      <c r="C19505" s="22" t="s">
        <v>7</v>
      </c>
      <c r="D19505" s="22" t="s">
        <v>5</v>
      </c>
      <c r="E19505" s="22" t="s">
        <v>15</v>
      </c>
      <c r="F19505" s="22" t="s">
        <v>21</v>
      </c>
      <c r="G19505" s="1">
        <v>15186.14</v>
      </c>
    </row>
    <row r="19506" spans="2:7">
      <c r="B19506" s="22" t="s">
        <v>332</v>
      </c>
      <c r="C19506" s="22" t="s">
        <v>7</v>
      </c>
      <c r="D19506" s="22" t="s">
        <v>5</v>
      </c>
      <c r="E19506" s="22" t="s">
        <v>15</v>
      </c>
      <c r="F19506" s="22" t="s">
        <v>22</v>
      </c>
      <c r="G19506" s="1">
        <v>3746.11</v>
      </c>
    </row>
    <row r="19507" spans="2:7">
      <c r="B19507" s="22" t="s">
        <v>332</v>
      </c>
      <c r="C19507" s="22" t="s">
        <v>7</v>
      </c>
      <c r="D19507" s="22" t="s">
        <v>5</v>
      </c>
      <c r="E19507" s="22" t="s">
        <v>15</v>
      </c>
      <c r="F19507" s="22" t="s">
        <v>23</v>
      </c>
      <c r="G19507" s="1">
        <v>35802.99</v>
      </c>
    </row>
    <row r="19508" spans="2:7">
      <c r="B19508" s="22" t="s">
        <v>332</v>
      </c>
      <c r="C19508" s="22" t="s">
        <v>7</v>
      </c>
      <c r="D19508" s="22" t="s">
        <v>5</v>
      </c>
      <c r="E19508" s="22" t="s">
        <v>15</v>
      </c>
      <c r="F19508" s="22" t="s">
        <v>24</v>
      </c>
      <c r="G19508" s="1">
        <v>35757.33</v>
      </c>
    </row>
    <row r="19509" spans="2:7">
      <c r="B19509" s="22" t="s">
        <v>332</v>
      </c>
      <c r="C19509" s="22" t="s">
        <v>7</v>
      </c>
      <c r="D19509" s="22" t="s">
        <v>5</v>
      </c>
      <c r="E19509" s="22" t="s">
        <v>15</v>
      </c>
      <c r="F19509" s="22" t="s">
        <v>25</v>
      </c>
      <c r="G19509" s="1">
        <v>1110569.6200000001</v>
      </c>
    </row>
    <row r="19510" spans="2:7">
      <c r="B19510" s="22" t="s">
        <v>332</v>
      </c>
      <c r="C19510" s="22" t="s">
        <v>7</v>
      </c>
      <c r="D19510" s="22" t="s">
        <v>5</v>
      </c>
      <c r="E19510" s="22" t="s">
        <v>15</v>
      </c>
      <c r="F19510" s="22" t="s">
        <v>26</v>
      </c>
      <c r="G19510" s="1">
        <v>551438.72</v>
      </c>
    </row>
    <row r="19511" spans="2:7">
      <c r="B19511" s="22" t="s">
        <v>332</v>
      </c>
      <c r="C19511" s="22" t="s">
        <v>7</v>
      </c>
      <c r="D19511" s="22" t="s">
        <v>5</v>
      </c>
      <c r="E19511" s="22" t="s">
        <v>28</v>
      </c>
      <c r="F19511" s="22" t="s">
        <v>29</v>
      </c>
      <c r="G19511" s="1">
        <v>250193.78</v>
      </c>
    </row>
    <row r="19512" spans="2:7">
      <c r="B19512" s="22" t="s">
        <v>332</v>
      </c>
      <c r="C19512" s="22" t="s">
        <v>7</v>
      </c>
      <c r="D19512" s="22" t="s">
        <v>5</v>
      </c>
      <c r="E19512" s="22" t="s">
        <v>28</v>
      </c>
      <c r="F19512" s="22" t="s">
        <v>30</v>
      </c>
      <c r="G19512" s="1">
        <v>67708.56</v>
      </c>
    </row>
    <row r="19513" spans="2:7">
      <c r="B19513" s="22" t="s">
        <v>332</v>
      </c>
      <c r="C19513" s="22" t="s">
        <v>7</v>
      </c>
      <c r="D19513" s="22" t="s">
        <v>5</v>
      </c>
      <c r="E19513" s="22" t="s">
        <v>28</v>
      </c>
      <c r="F19513" s="22" t="s">
        <v>31</v>
      </c>
      <c r="G19513" s="1">
        <v>224864.33</v>
      </c>
    </row>
    <row r="19514" spans="2:7">
      <c r="B19514" s="22" t="s">
        <v>332</v>
      </c>
      <c r="C19514" s="22" t="s">
        <v>7</v>
      </c>
      <c r="D19514" s="22" t="s">
        <v>5</v>
      </c>
      <c r="E19514" s="22" t="s">
        <v>28</v>
      </c>
      <c r="F19514" s="22" t="s">
        <v>32</v>
      </c>
      <c r="G19514" s="1">
        <v>27389.72</v>
      </c>
    </row>
    <row r="19515" spans="2:7">
      <c r="B19515" s="22" t="s">
        <v>332</v>
      </c>
      <c r="C19515" s="22" t="s">
        <v>7</v>
      </c>
      <c r="D19515" s="22" t="s">
        <v>5</v>
      </c>
      <c r="E19515" s="22" t="s">
        <v>28</v>
      </c>
      <c r="F19515" s="22" t="s">
        <v>33</v>
      </c>
      <c r="G19515" s="1">
        <v>75379.839999999997</v>
      </c>
    </row>
    <row r="19516" spans="2:7">
      <c r="B19516" s="22" t="s">
        <v>332</v>
      </c>
      <c r="C19516" s="22" t="s">
        <v>7</v>
      </c>
      <c r="D19516" s="22" t="s">
        <v>5</v>
      </c>
      <c r="E19516" s="22" t="s">
        <v>34</v>
      </c>
      <c r="F19516" s="22" t="s">
        <v>35</v>
      </c>
      <c r="G19516" s="1">
        <v>18650.669999999998</v>
      </c>
    </row>
    <row r="19517" spans="2:7">
      <c r="B19517" s="22" t="s">
        <v>332</v>
      </c>
      <c r="C19517" s="22" t="s">
        <v>7</v>
      </c>
      <c r="D19517" s="22" t="s">
        <v>5</v>
      </c>
      <c r="E19517" s="22" t="s">
        <v>34</v>
      </c>
      <c r="F19517" s="22" t="s">
        <v>37</v>
      </c>
      <c r="G19517" s="1">
        <v>56011.86</v>
      </c>
    </row>
    <row r="19518" spans="2:7">
      <c r="B19518" s="22" t="s">
        <v>332</v>
      </c>
      <c r="C19518" s="22" t="s">
        <v>7</v>
      </c>
      <c r="D19518" s="22" t="s">
        <v>5</v>
      </c>
      <c r="E19518" s="22" t="s">
        <v>34</v>
      </c>
      <c r="F19518" s="22" t="s">
        <v>38</v>
      </c>
      <c r="G19518" s="1">
        <v>35122.32</v>
      </c>
    </row>
    <row r="19519" spans="2:7">
      <c r="B19519" s="22" t="s">
        <v>332</v>
      </c>
      <c r="C19519" s="22" t="s">
        <v>7</v>
      </c>
      <c r="D19519" s="22" t="s">
        <v>5</v>
      </c>
      <c r="E19519" s="22" t="s">
        <v>34</v>
      </c>
      <c r="F19519" s="22" t="s">
        <v>39</v>
      </c>
      <c r="G19519" s="1">
        <v>290324.7</v>
      </c>
    </row>
    <row r="19520" spans="2:7">
      <c r="B19520" s="22" t="s">
        <v>332</v>
      </c>
      <c r="C19520" s="22" t="s">
        <v>7</v>
      </c>
      <c r="D19520" s="22" t="s">
        <v>5</v>
      </c>
      <c r="E19520" s="22" t="s">
        <v>34</v>
      </c>
      <c r="F19520" s="22" t="s">
        <v>40</v>
      </c>
      <c r="G19520" s="1">
        <v>2497.5</v>
      </c>
    </row>
    <row r="19521" spans="2:7">
      <c r="B19521" s="22" t="s">
        <v>332</v>
      </c>
      <c r="C19521" s="22" t="s">
        <v>7</v>
      </c>
      <c r="D19521" s="22" t="s">
        <v>5</v>
      </c>
      <c r="E19521" s="22" t="s">
        <v>34</v>
      </c>
      <c r="F19521" s="22" t="s">
        <v>42</v>
      </c>
      <c r="G19521" s="1">
        <v>4709.0200000000004</v>
      </c>
    </row>
    <row r="19522" spans="2:7">
      <c r="B19522" s="22" t="s">
        <v>332</v>
      </c>
      <c r="C19522" s="22" t="s">
        <v>7</v>
      </c>
      <c r="D19522" s="22" t="s">
        <v>5</v>
      </c>
      <c r="E19522" s="22" t="s">
        <v>34</v>
      </c>
      <c r="F19522" s="22" t="s">
        <v>45</v>
      </c>
      <c r="G19522" s="1">
        <v>64148.03</v>
      </c>
    </row>
    <row r="19523" spans="2:7">
      <c r="B19523" s="22" t="s">
        <v>332</v>
      </c>
      <c r="C19523" s="22" t="s">
        <v>7</v>
      </c>
      <c r="D19523" s="22" t="s">
        <v>5</v>
      </c>
      <c r="E19523" s="22" t="s">
        <v>34</v>
      </c>
      <c r="F19523" s="22" t="s">
        <v>46</v>
      </c>
      <c r="G19523" s="1">
        <v>39898.32</v>
      </c>
    </row>
    <row r="19524" spans="2:7">
      <c r="B19524" s="22" t="s">
        <v>332</v>
      </c>
      <c r="C19524" s="22" t="s">
        <v>7</v>
      </c>
      <c r="D19524" s="22" t="s">
        <v>5</v>
      </c>
      <c r="E19524" s="22" t="s">
        <v>34</v>
      </c>
      <c r="F19524" s="22" t="s">
        <v>47</v>
      </c>
      <c r="G19524" s="1">
        <v>138109.79</v>
      </c>
    </row>
    <row r="19525" spans="2:7">
      <c r="B19525" s="22" t="s">
        <v>332</v>
      </c>
      <c r="C19525" s="22" t="s">
        <v>7</v>
      </c>
      <c r="D19525" s="22" t="s">
        <v>5</v>
      </c>
      <c r="E19525" s="22" t="s">
        <v>34</v>
      </c>
      <c r="F19525" s="22" t="s">
        <v>48</v>
      </c>
      <c r="G19525" s="1">
        <v>7984.43</v>
      </c>
    </row>
    <row r="19526" spans="2:7">
      <c r="B19526" s="22" t="s">
        <v>332</v>
      </c>
      <c r="C19526" s="22" t="s">
        <v>7</v>
      </c>
      <c r="D19526" s="22" t="s">
        <v>5</v>
      </c>
      <c r="E19526" s="22" t="s">
        <v>34</v>
      </c>
      <c r="F19526" s="22" t="s">
        <v>75</v>
      </c>
      <c r="G19526" s="1">
        <v>34760.76</v>
      </c>
    </row>
    <row r="19527" spans="2:7">
      <c r="B19527" s="22" t="s">
        <v>332</v>
      </c>
      <c r="C19527" s="22" t="s">
        <v>7</v>
      </c>
      <c r="D19527" s="22" t="s">
        <v>5</v>
      </c>
      <c r="E19527" s="22" t="s">
        <v>34</v>
      </c>
      <c r="F19527" s="22" t="s">
        <v>85</v>
      </c>
      <c r="G19527" s="1">
        <v>554426.52</v>
      </c>
    </row>
    <row r="19528" spans="2:7">
      <c r="B19528" s="22" t="s">
        <v>332</v>
      </c>
      <c r="C19528" s="22" t="s">
        <v>7</v>
      </c>
      <c r="D19528" s="22" t="s">
        <v>5</v>
      </c>
      <c r="E19528" s="22" t="s">
        <v>34</v>
      </c>
      <c r="F19528" s="22" t="s">
        <v>49</v>
      </c>
      <c r="G19528" s="1">
        <v>241750.58</v>
      </c>
    </row>
    <row r="19529" spans="2:7">
      <c r="B19529" s="22" t="s">
        <v>332</v>
      </c>
      <c r="C19529" s="22" t="s">
        <v>7</v>
      </c>
      <c r="D19529" s="22" t="s">
        <v>5</v>
      </c>
      <c r="E19529" s="22" t="s">
        <v>34</v>
      </c>
      <c r="F19529" s="22" t="s">
        <v>50</v>
      </c>
      <c r="G19529" s="1">
        <v>192529.06</v>
      </c>
    </row>
    <row r="19530" spans="2:7">
      <c r="B19530" s="22" t="s">
        <v>332</v>
      </c>
      <c r="C19530" s="22" t="s">
        <v>7</v>
      </c>
      <c r="D19530" s="22" t="s">
        <v>5</v>
      </c>
      <c r="E19530" s="22" t="s">
        <v>34</v>
      </c>
      <c r="F19530" s="22" t="s">
        <v>51</v>
      </c>
      <c r="G19530" s="1">
        <v>3452.85</v>
      </c>
    </row>
    <row r="19531" spans="2:7">
      <c r="B19531" s="22" t="s">
        <v>332</v>
      </c>
      <c r="C19531" s="22" t="s">
        <v>7</v>
      </c>
      <c r="D19531" s="22" t="s">
        <v>5</v>
      </c>
      <c r="E19531" s="22" t="s">
        <v>34</v>
      </c>
      <c r="F19531" s="22" t="s">
        <v>52</v>
      </c>
      <c r="G19531" s="1">
        <v>87</v>
      </c>
    </row>
    <row r="19532" spans="2:7">
      <c r="B19532" s="22" t="s">
        <v>332</v>
      </c>
      <c r="C19532" s="22" t="s">
        <v>7</v>
      </c>
      <c r="D19532" s="22" t="s">
        <v>5</v>
      </c>
      <c r="E19532" s="22" t="s">
        <v>34</v>
      </c>
      <c r="F19532" s="22" t="s">
        <v>53</v>
      </c>
      <c r="G19532" s="1">
        <v>314921.56</v>
      </c>
    </row>
    <row r="19533" spans="2:7">
      <c r="B19533" s="22" t="s">
        <v>332</v>
      </c>
      <c r="C19533" s="22" t="s">
        <v>7</v>
      </c>
      <c r="D19533" s="22" t="s">
        <v>5</v>
      </c>
      <c r="E19533" s="22" t="s">
        <v>34</v>
      </c>
      <c r="F19533" s="22" t="s">
        <v>54</v>
      </c>
      <c r="G19533" s="1">
        <v>9693.6</v>
      </c>
    </row>
    <row r="19534" spans="2:7">
      <c r="B19534" s="22" t="s">
        <v>332</v>
      </c>
      <c r="C19534" s="22" t="s">
        <v>7</v>
      </c>
      <c r="D19534" s="22" t="s">
        <v>5</v>
      </c>
      <c r="E19534" s="22" t="s">
        <v>34</v>
      </c>
      <c r="F19534" s="22" t="s">
        <v>55</v>
      </c>
      <c r="G19534" s="1">
        <v>4989</v>
      </c>
    </row>
    <row r="19535" spans="2:7">
      <c r="B19535" s="22" t="s">
        <v>332</v>
      </c>
      <c r="C19535" s="22" t="s">
        <v>7</v>
      </c>
      <c r="D19535" s="22" t="s">
        <v>5</v>
      </c>
      <c r="E19535" s="22" t="s">
        <v>34</v>
      </c>
      <c r="F19535" s="22" t="s">
        <v>56</v>
      </c>
      <c r="G19535" s="1">
        <v>73430.5</v>
      </c>
    </row>
    <row r="19536" spans="2:7">
      <c r="B19536" s="22" t="s">
        <v>332</v>
      </c>
      <c r="C19536" s="22" t="s">
        <v>7</v>
      </c>
      <c r="D19536" s="22" t="s">
        <v>5</v>
      </c>
      <c r="E19536" s="22" t="s">
        <v>34</v>
      </c>
      <c r="F19536" s="22" t="s">
        <v>76</v>
      </c>
      <c r="G19536" s="1">
        <v>40126.019999999997</v>
      </c>
    </row>
    <row r="19537" spans="2:7">
      <c r="B19537" s="22" t="s">
        <v>332</v>
      </c>
      <c r="C19537" s="22" t="s">
        <v>7</v>
      </c>
      <c r="D19537" s="22" t="s">
        <v>5</v>
      </c>
      <c r="E19537" s="22" t="s">
        <v>34</v>
      </c>
      <c r="F19537" s="22" t="s">
        <v>57</v>
      </c>
      <c r="G19537" s="1">
        <v>104681.04</v>
      </c>
    </row>
    <row r="19538" spans="2:7">
      <c r="B19538" s="22" t="s">
        <v>332</v>
      </c>
      <c r="C19538" s="22" t="s">
        <v>7</v>
      </c>
      <c r="D19538" s="22" t="s">
        <v>5</v>
      </c>
      <c r="E19538" s="22" t="s">
        <v>34</v>
      </c>
      <c r="F19538" s="22" t="s">
        <v>91</v>
      </c>
      <c r="G19538" s="1">
        <v>206.46</v>
      </c>
    </row>
    <row r="19539" spans="2:7">
      <c r="B19539" s="22" t="s">
        <v>332</v>
      </c>
      <c r="C19539" s="22" t="s">
        <v>7</v>
      </c>
      <c r="D19539" s="22" t="s">
        <v>5</v>
      </c>
      <c r="E19539" s="22" t="s">
        <v>34</v>
      </c>
      <c r="F19539" s="22" t="s">
        <v>58</v>
      </c>
      <c r="G19539" s="1">
        <v>24678.95</v>
      </c>
    </row>
    <row r="19540" spans="2:7">
      <c r="B19540" s="22" t="s">
        <v>332</v>
      </c>
      <c r="C19540" s="22" t="s">
        <v>7</v>
      </c>
      <c r="D19540" s="22" t="s">
        <v>5</v>
      </c>
      <c r="E19540" s="22" t="s">
        <v>59</v>
      </c>
      <c r="F19540" s="22" t="s">
        <v>55</v>
      </c>
      <c r="G19540" s="1">
        <v>57092.82</v>
      </c>
    </row>
    <row r="19541" spans="2:7">
      <c r="B19541" s="22" t="s">
        <v>332</v>
      </c>
      <c r="C19541" s="22" t="s">
        <v>7</v>
      </c>
      <c r="D19541" s="22" t="s">
        <v>5</v>
      </c>
      <c r="E19541" s="22" t="s">
        <v>60</v>
      </c>
      <c r="F19541" s="22" t="s">
        <v>78</v>
      </c>
      <c r="G19541" s="1">
        <v>51559.66</v>
      </c>
    </row>
    <row r="19542" spans="2:7">
      <c r="B19542" s="22" t="s">
        <v>332</v>
      </c>
      <c r="C19542" s="22" t="s">
        <v>7</v>
      </c>
      <c r="D19542" s="22" t="s">
        <v>5</v>
      </c>
      <c r="E19542" s="22" t="s">
        <v>60</v>
      </c>
      <c r="F19542" s="22" t="s">
        <v>61</v>
      </c>
      <c r="G19542" s="1">
        <v>69775.63</v>
      </c>
    </row>
    <row r="19543" spans="2:7">
      <c r="B19543" s="22" t="s">
        <v>332</v>
      </c>
      <c r="C19543" s="22" t="s">
        <v>7</v>
      </c>
      <c r="D19543" s="22" t="s">
        <v>5</v>
      </c>
      <c r="E19543" s="22" t="s">
        <v>60</v>
      </c>
      <c r="F19543" s="22" t="s">
        <v>80</v>
      </c>
      <c r="G19543" s="1">
        <v>51719.03</v>
      </c>
    </row>
    <row r="19544" spans="2:7">
      <c r="B19544" s="22" t="s">
        <v>332</v>
      </c>
      <c r="C19544" s="22" t="s">
        <v>7</v>
      </c>
      <c r="D19544" s="22" t="s">
        <v>5</v>
      </c>
      <c r="E19544" s="22" t="s">
        <v>60</v>
      </c>
      <c r="F19544" s="22" t="s">
        <v>62</v>
      </c>
      <c r="G19544" s="1">
        <v>32430</v>
      </c>
    </row>
    <row r="19545" spans="2:7">
      <c r="B19545" s="22" t="s">
        <v>332</v>
      </c>
      <c r="C19545" s="22" t="s">
        <v>7</v>
      </c>
      <c r="D19545" s="22" t="s">
        <v>7</v>
      </c>
      <c r="E19545" s="22" t="s">
        <v>8</v>
      </c>
      <c r="F19545" s="22" t="s">
        <v>9</v>
      </c>
      <c r="G19545" s="1">
        <v>544662.94999999995</v>
      </c>
    </row>
    <row r="19546" spans="2:7">
      <c r="B19546" s="22" t="s">
        <v>332</v>
      </c>
      <c r="C19546" s="22" t="s">
        <v>7</v>
      </c>
      <c r="D19546" s="22" t="s">
        <v>7</v>
      </c>
      <c r="E19546" s="22" t="s">
        <v>8</v>
      </c>
      <c r="F19546" s="22" t="s">
        <v>10</v>
      </c>
      <c r="G19546" s="1">
        <v>110</v>
      </c>
    </row>
    <row r="19547" spans="2:7">
      <c r="B19547" s="22" t="s">
        <v>332</v>
      </c>
      <c r="C19547" s="22" t="s">
        <v>7</v>
      </c>
      <c r="D19547" s="22" t="s">
        <v>7</v>
      </c>
      <c r="E19547" s="22" t="s">
        <v>8</v>
      </c>
      <c r="F19547" s="22" t="s">
        <v>11</v>
      </c>
      <c r="G19547" s="1">
        <v>20667.900000000001</v>
      </c>
    </row>
    <row r="19548" spans="2:7">
      <c r="B19548" s="22" t="s">
        <v>332</v>
      </c>
      <c r="C19548" s="22" t="s">
        <v>7</v>
      </c>
      <c r="D19548" s="22" t="s">
        <v>7</v>
      </c>
      <c r="E19548" s="22" t="s">
        <v>8</v>
      </c>
      <c r="F19548" s="22" t="s">
        <v>12</v>
      </c>
      <c r="G19548" s="1">
        <v>65022.28</v>
      </c>
    </row>
    <row r="19549" spans="2:7">
      <c r="B19549" s="22" t="s">
        <v>332</v>
      </c>
      <c r="C19549" s="22" t="s">
        <v>7</v>
      </c>
      <c r="D19549" s="22" t="s">
        <v>7</v>
      </c>
      <c r="E19549" s="22" t="s">
        <v>8</v>
      </c>
      <c r="F19549" s="22" t="s">
        <v>13</v>
      </c>
      <c r="G19549" s="1">
        <v>213.88</v>
      </c>
    </row>
    <row r="19550" spans="2:7">
      <c r="B19550" s="22" t="s">
        <v>332</v>
      </c>
      <c r="C19550" s="22" t="s">
        <v>7</v>
      </c>
      <c r="D19550" s="22" t="s">
        <v>7</v>
      </c>
      <c r="E19550" s="22" t="s">
        <v>14</v>
      </c>
      <c r="F19550" s="22" t="s">
        <v>9</v>
      </c>
      <c r="G19550" s="1">
        <v>630580.54</v>
      </c>
    </row>
    <row r="19551" spans="2:7">
      <c r="B19551" s="22" t="s">
        <v>332</v>
      </c>
      <c r="C19551" s="22" t="s">
        <v>7</v>
      </c>
      <c r="D19551" s="22" t="s">
        <v>7</v>
      </c>
      <c r="E19551" s="22" t="s">
        <v>14</v>
      </c>
      <c r="F19551" s="22" t="s">
        <v>10</v>
      </c>
      <c r="G19551" s="1">
        <v>508.32</v>
      </c>
    </row>
    <row r="19552" spans="2:7">
      <c r="B19552" s="22" t="s">
        <v>332</v>
      </c>
      <c r="C19552" s="22" t="s">
        <v>7</v>
      </c>
      <c r="D19552" s="22" t="s">
        <v>7</v>
      </c>
      <c r="E19552" s="22" t="s">
        <v>14</v>
      </c>
      <c r="F19552" s="22" t="s">
        <v>11</v>
      </c>
      <c r="G19552" s="1">
        <v>2400.5500000000002</v>
      </c>
    </row>
    <row r="19553" spans="2:7">
      <c r="B19553" s="22" t="s">
        <v>332</v>
      </c>
      <c r="C19553" s="22" t="s">
        <v>7</v>
      </c>
      <c r="D19553" s="22" t="s">
        <v>7</v>
      </c>
      <c r="E19553" s="22" t="s">
        <v>14</v>
      </c>
      <c r="F19553" s="22" t="s">
        <v>12</v>
      </c>
      <c r="G19553" s="1">
        <v>222651.73</v>
      </c>
    </row>
    <row r="19554" spans="2:7">
      <c r="B19554" s="22" t="s">
        <v>332</v>
      </c>
      <c r="C19554" s="22" t="s">
        <v>7</v>
      </c>
      <c r="D19554" s="22" t="s">
        <v>7</v>
      </c>
      <c r="E19554" s="22" t="s">
        <v>14</v>
      </c>
      <c r="F19554" s="22" t="s">
        <v>13</v>
      </c>
      <c r="G19554" s="1">
        <v>546.37</v>
      </c>
    </row>
    <row r="19555" spans="2:7">
      <c r="B19555" s="22" t="s">
        <v>332</v>
      </c>
      <c r="C19555" s="22" t="s">
        <v>7</v>
      </c>
      <c r="D19555" s="22" t="s">
        <v>7</v>
      </c>
      <c r="E19555" s="22" t="s">
        <v>15</v>
      </c>
      <c r="F19555" s="22" t="s">
        <v>16</v>
      </c>
      <c r="G19555" s="1">
        <v>31.88</v>
      </c>
    </row>
    <row r="19556" spans="2:7">
      <c r="B19556" s="22" t="s">
        <v>332</v>
      </c>
      <c r="C19556" s="22" t="s">
        <v>7</v>
      </c>
      <c r="D19556" s="22" t="s">
        <v>7</v>
      </c>
      <c r="E19556" s="22" t="s">
        <v>15</v>
      </c>
      <c r="F19556" s="22" t="s">
        <v>71</v>
      </c>
      <c r="G19556" s="1">
        <v>58.68</v>
      </c>
    </row>
    <row r="19557" spans="2:7">
      <c r="B19557" s="22" t="s">
        <v>332</v>
      </c>
      <c r="C19557" s="22" t="s">
        <v>7</v>
      </c>
      <c r="D19557" s="22" t="s">
        <v>7</v>
      </c>
      <c r="E19557" s="22" t="s">
        <v>15</v>
      </c>
      <c r="F19557" s="22" t="s">
        <v>17</v>
      </c>
      <c r="G19557" s="1">
        <v>46435.96</v>
      </c>
    </row>
    <row r="19558" spans="2:7">
      <c r="B19558" s="22" t="s">
        <v>332</v>
      </c>
      <c r="C19558" s="22" t="s">
        <v>7</v>
      </c>
      <c r="D19558" s="22" t="s">
        <v>7</v>
      </c>
      <c r="E19558" s="22" t="s">
        <v>15</v>
      </c>
      <c r="F19558" s="22" t="s">
        <v>18</v>
      </c>
      <c r="G19558" s="1">
        <v>64306.5</v>
      </c>
    </row>
    <row r="19559" spans="2:7">
      <c r="B19559" s="22" t="s">
        <v>332</v>
      </c>
      <c r="C19559" s="22" t="s">
        <v>7</v>
      </c>
      <c r="D19559" s="22" t="s">
        <v>7</v>
      </c>
      <c r="E19559" s="22" t="s">
        <v>15</v>
      </c>
      <c r="F19559" s="22" t="s">
        <v>19</v>
      </c>
      <c r="G19559" s="1">
        <v>97728.82</v>
      </c>
    </row>
    <row r="19560" spans="2:7">
      <c r="B19560" s="22" t="s">
        <v>332</v>
      </c>
      <c r="C19560" s="22" t="s">
        <v>7</v>
      </c>
      <c r="D19560" s="22" t="s">
        <v>7</v>
      </c>
      <c r="E19560" s="22" t="s">
        <v>15</v>
      </c>
      <c r="F19560" s="22" t="s">
        <v>20</v>
      </c>
      <c r="G19560" s="1">
        <v>102702.2</v>
      </c>
    </row>
    <row r="19561" spans="2:7">
      <c r="B19561" s="22" t="s">
        <v>332</v>
      </c>
      <c r="C19561" s="22" t="s">
        <v>7</v>
      </c>
      <c r="D19561" s="22" t="s">
        <v>7</v>
      </c>
      <c r="E19561" s="22" t="s">
        <v>15</v>
      </c>
      <c r="F19561" s="22" t="s">
        <v>21</v>
      </c>
      <c r="G19561" s="1">
        <v>1174.77</v>
      </c>
    </row>
    <row r="19562" spans="2:7">
      <c r="B19562" s="22" t="s">
        <v>332</v>
      </c>
      <c r="C19562" s="22" t="s">
        <v>7</v>
      </c>
      <c r="D19562" s="22" t="s">
        <v>7</v>
      </c>
      <c r="E19562" s="22" t="s">
        <v>15</v>
      </c>
      <c r="F19562" s="22" t="s">
        <v>22</v>
      </c>
      <c r="G19562" s="1">
        <v>1758.35</v>
      </c>
    </row>
    <row r="19563" spans="2:7">
      <c r="B19563" s="22" t="s">
        <v>332</v>
      </c>
      <c r="C19563" s="22" t="s">
        <v>7</v>
      </c>
      <c r="D19563" s="22" t="s">
        <v>7</v>
      </c>
      <c r="E19563" s="22" t="s">
        <v>15</v>
      </c>
      <c r="F19563" s="22" t="s">
        <v>23</v>
      </c>
      <c r="G19563" s="1">
        <v>2477.91</v>
      </c>
    </row>
    <row r="19564" spans="2:7">
      <c r="B19564" s="22" t="s">
        <v>332</v>
      </c>
      <c r="C19564" s="22" t="s">
        <v>7</v>
      </c>
      <c r="D19564" s="22" t="s">
        <v>7</v>
      </c>
      <c r="E19564" s="22" t="s">
        <v>15</v>
      </c>
      <c r="F19564" s="22" t="s">
        <v>24</v>
      </c>
      <c r="G19564" s="1">
        <v>14992.51</v>
      </c>
    </row>
    <row r="19565" spans="2:7">
      <c r="B19565" s="22" t="s">
        <v>332</v>
      </c>
      <c r="C19565" s="22" t="s">
        <v>7</v>
      </c>
      <c r="D19565" s="22" t="s">
        <v>7</v>
      </c>
      <c r="E19565" s="22" t="s">
        <v>15</v>
      </c>
      <c r="F19565" s="22" t="s">
        <v>25</v>
      </c>
      <c r="G19565" s="1">
        <v>69932.990000000005</v>
      </c>
    </row>
    <row r="19566" spans="2:7">
      <c r="B19566" s="22" t="s">
        <v>332</v>
      </c>
      <c r="C19566" s="22" t="s">
        <v>7</v>
      </c>
      <c r="D19566" s="22" t="s">
        <v>7</v>
      </c>
      <c r="E19566" s="22" t="s">
        <v>15</v>
      </c>
      <c r="F19566" s="22" t="s">
        <v>26</v>
      </c>
      <c r="G19566" s="1">
        <v>145259.74</v>
      </c>
    </row>
    <row r="19567" spans="2:7">
      <c r="B19567" s="22" t="s">
        <v>332</v>
      </c>
      <c r="C19567" s="22" t="s">
        <v>7</v>
      </c>
      <c r="D19567" s="22" t="s">
        <v>7</v>
      </c>
      <c r="E19567" s="22" t="s">
        <v>28</v>
      </c>
      <c r="F19567" s="22" t="s">
        <v>29</v>
      </c>
      <c r="G19567" s="1">
        <v>36012.239999999998</v>
      </c>
    </row>
    <row r="19568" spans="2:7">
      <c r="B19568" s="22" t="s">
        <v>332</v>
      </c>
      <c r="C19568" s="22" t="s">
        <v>7</v>
      </c>
      <c r="D19568" s="22" t="s">
        <v>7</v>
      </c>
      <c r="E19568" s="22" t="s">
        <v>28</v>
      </c>
      <c r="F19568" s="22" t="s">
        <v>30</v>
      </c>
      <c r="G19568" s="1">
        <v>1674.5</v>
      </c>
    </row>
    <row r="19569" spans="2:7">
      <c r="B19569" s="22" t="s">
        <v>332</v>
      </c>
      <c r="C19569" s="22" t="s">
        <v>7</v>
      </c>
      <c r="D19569" s="22" t="s">
        <v>7</v>
      </c>
      <c r="E19569" s="22" t="s">
        <v>28</v>
      </c>
      <c r="F19569" s="22" t="s">
        <v>32</v>
      </c>
      <c r="G19569" s="1">
        <v>2306.71</v>
      </c>
    </row>
    <row r="19570" spans="2:7">
      <c r="B19570" s="22" t="s">
        <v>332</v>
      </c>
      <c r="C19570" s="22" t="s">
        <v>7</v>
      </c>
      <c r="D19570" s="22" t="s">
        <v>7</v>
      </c>
      <c r="E19570" s="22" t="s">
        <v>34</v>
      </c>
      <c r="F19570" s="22" t="s">
        <v>38</v>
      </c>
      <c r="G19570" s="1">
        <v>28246.639999999999</v>
      </c>
    </row>
    <row r="19571" spans="2:7">
      <c r="B19571" s="22" t="s">
        <v>332</v>
      </c>
      <c r="C19571" s="22" t="s">
        <v>7</v>
      </c>
      <c r="D19571" s="22" t="s">
        <v>7</v>
      </c>
      <c r="E19571" s="22" t="s">
        <v>34</v>
      </c>
      <c r="F19571" s="22" t="s">
        <v>42</v>
      </c>
      <c r="G19571" s="1">
        <v>1618.52</v>
      </c>
    </row>
    <row r="19572" spans="2:7">
      <c r="B19572" s="22" t="s">
        <v>332</v>
      </c>
      <c r="C19572" s="22" t="s">
        <v>7</v>
      </c>
      <c r="D19572" s="22" t="s">
        <v>7</v>
      </c>
      <c r="E19572" s="22" t="s">
        <v>34</v>
      </c>
      <c r="F19572" s="22" t="s">
        <v>47</v>
      </c>
      <c r="G19572" s="1">
        <v>4450.34</v>
      </c>
    </row>
    <row r="19573" spans="2:7">
      <c r="B19573" s="22" t="s">
        <v>332</v>
      </c>
      <c r="C19573" s="22" t="s">
        <v>7</v>
      </c>
      <c r="D19573" s="22" t="s">
        <v>7</v>
      </c>
      <c r="E19573" s="22" t="s">
        <v>34</v>
      </c>
      <c r="F19573" s="22" t="s">
        <v>75</v>
      </c>
      <c r="G19573" s="1">
        <v>2065</v>
      </c>
    </row>
    <row r="19574" spans="2:7">
      <c r="B19574" s="22" t="s">
        <v>332</v>
      </c>
      <c r="C19574" s="22" t="s">
        <v>7</v>
      </c>
      <c r="D19574" s="22" t="s">
        <v>7</v>
      </c>
      <c r="E19574" s="22" t="s">
        <v>34</v>
      </c>
      <c r="F19574" s="22" t="s">
        <v>50</v>
      </c>
      <c r="G19574" s="1">
        <v>5650</v>
      </c>
    </row>
    <row r="19575" spans="2:7">
      <c r="B19575" s="22" t="s">
        <v>332</v>
      </c>
      <c r="C19575" s="22" t="s">
        <v>7</v>
      </c>
      <c r="D19575" s="22" t="s">
        <v>7</v>
      </c>
      <c r="E19575" s="22" t="s">
        <v>34</v>
      </c>
      <c r="F19575" s="22" t="s">
        <v>57</v>
      </c>
      <c r="G19575" s="1">
        <v>184880</v>
      </c>
    </row>
    <row r="19576" spans="2:7">
      <c r="B19576" s="22" t="s">
        <v>332</v>
      </c>
      <c r="C19576" s="22" t="s">
        <v>7</v>
      </c>
      <c r="D19576" s="22" t="s">
        <v>7</v>
      </c>
      <c r="E19576" s="22" t="s">
        <v>59</v>
      </c>
      <c r="F19576" s="22" t="s">
        <v>55</v>
      </c>
      <c r="G19576" s="1">
        <v>43231.8</v>
      </c>
    </row>
    <row r="19577" spans="2:7">
      <c r="B19577" s="22" t="s">
        <v>333</v>
      </c>
      <c r="C19577" s="22" t="s">
        <v>7</v>
      </c>
      <c r="D19577" s="22" t="s">
        <v>5</v>
      </c>
      <c r="E19577" s="22" t="s">
        <v>5</v>
      </c>
      <c r="F19577" s="22" t="s">
        <v>6</v>
      </c>
      <c r="G19577" s="1">
        <v>36553.49</v>
      </c>
    </row>
    <row r="19578" spans="2:7">
      <c r="B19578" s="22" t="s">
        <v>333</v>
      </c>
      <c r="C19578" s="22" t="s">
        <v>7</v>
      </c>
      <c r="D19578" s="22" t="s">
        <v>5</v>
      </c>
      <c r="E19578" s="22" t="s">
        <v>7</v>
      </c>
      <c r="F19578" s="22" t="s">
        <v>6</v>
      </c>
      <c r="G19578" s="1">
        <v>-264850.46999999997</v>
      </c>
    </row>
    <row r="19579" spans="2:7">
      <c r="B19579" s="22" t="s">
        <v>333</v>
      </c>
      <c r="C19579" s="22" t="s">
        <v>7</v>
      </c>
      <c r="D19579" s="22" t="s">
        <v>5</v>
      </c>
      <c r="E19579" s="22" t="s">
        <v>8</v>
      </c>
      <c r="F19579" s="22" t="s">
        <v>9</v>
      </c>
      <c r="G19579" s="1">
        <v>8990076.0500000007</v>
      </c>
    </row>
    <row r="19580" spans="2:7">
      <c r="B19580" s="22" t="s">
        <v>333</v>
      </c>
      <c r="C19580" s="22" t="s">
        <v>7</v>
      </c>
      <c r="D19580" s="22" t="s">
        <v>5</v>
      </c>
      <c r="E19580" s="22" t="s">
        <v>8</v>
      </c>
      <c r="F19580" s="22" t="s">
        <v>10</v>
      </c>
      <c r="G19580" s="1">
        <v>116119.91</v>
      </c>
    </row>
    <row r="19581" spans="2:7">
      <c r="B19581" s="22" t="s">
        <v>333</v>
      </c>
      <c r="C19581" s="22" t="s">
        <v>7</v>
      </c>
      <c r="D19581" s="22" t="s">
        <v>5</v>
      </c>
      <c r="E19581" s="22" t="s">
        <v>8</v>
      </c>
      <c r="F19581" s="22" t="s">
        <v>11</v>
      </c>
      <c r="G19581" s="1">
        <v>201367.55</v>
      </c>
    </row>
    <row r="19582" spans="2:7">
      <c r="B19582" s="22" t="s">
        <v>333</v>
      </c>
      <c r="C19582" s="22" t="s">
        <v>7</v>
      </c>
      <c r="D19582" s="22" t="s">
        <v>5</v>
      </c>
      <c r="E19582" s="22" t="s">
        <v>8</v>
      </c>
      <c r="F19582" s="22" t="s">
        <v>12</v>
      </c>
      <c r="G19582" s="1">
        <v>61796.53</v>
      </c>
    </row>
    <row r="19583" spans="2:7">
      <c r="B19583" s="22" t="s">
        <v>333</v>
      </c>
      <c r="C19583" s="22" t="s">
        <v>7</v>
      </c>
      <c r="D19583" s="22" t="s">
        <v>5</v>
      </c>
      <c r="E19583" s="22" t="s">
        <v>8</v>
      </c>
      <c r="F19583" s="22" t="s">
        <v>13</v>
      </c>
      <c r="G19583" s="1">
        <v>137460.92000000001</v>
      </c>
    </row>
    <row r="19584" spans="2:7">
      <c r="B19584" s="22" t="s">
        <v>333</v>
      </c>
      <c r="C19584" s="22" t="s">
        <v>7</v>
      </c>
      <c r="D19584" s="22" t="s">
        <v>5</v>
      </c>
      <c r="E19584" s="22" t="s">
        <v>8</v>
      </c>
      <c r="F19584" s="22" t="s">
        <v>70</v>
      </c>
      <c r="G19584" s="1">
        <v>33030</v>
      </c>
    </row>
    <row r="19585" spans="2:7">
      <c r="B19585" s="22" t="s">
        <v>333</v>
      </c>
      <c r="C19585" s="22" t="s">
        <v>7</v>
      </c>
      <c r="D19585" s="22" t="s">
        <v>5</v>
      </c>
      <c r="E19585" s="22" t="s">
        <v>14</v>
      </c>
      <c r="F19585" s="22" t="s">
        <v>9</v>
      </c>
      <c r="G19585" s="1">
        <v>3066312.54</v>
      </c>
    </row>
    <row r="19586" spans="2:7">
      <c r="B19586" s="22" t="s">
        <v>333</v>
      </c>
      <c r="C19586" s="22" t="s">
        <v>7</v>
      </c>
      <c r="D19586" s="22" t="s">
        <v>5</v>
      </c>
      <c r="E19586" s="22" t="s">
        <v>14</v>
      </c>
      <c r="F19586" s="22" t="s">
        <v>10</v>
      </c>
      <c r="G19586" s="1">
        <v>91062.94</v>
      </c>
    </row>
    <row r="19587" spans="2:7">
      <c r="B19587" s="22" t="s">
        <v>333</v>
      </c>
      <c r="C19587" s="22" t="s">
        <v>7</v>
      </c>
      <c r="D19587" s="22" t="s">
        <v>5</v>
      </c>
      <c r="E19587" s="22" t="s">
        <v>14</v>
      </c>
      <c r="F19587" s="22" t="s">
        <v>11</v>
      </c>
      <c r="G19587" s="1">
        <v>98335.42</v>
      </c>
    </row>
    <row r="19588" spans="2:7">
      <c r="B19588" s="22" t="s">
        <v>333</v>
      </c>
      <c r="C19588" s="22" t="s">
        <v>7</v>
      </c>
      <c r="D19588" s="22" t="s">
        <v>5</v>
      </c>
      <c r="E19588" s="22" t="s">
        <v>14</v>
      </c>
      <c r="F19588" s="22" t="s">
        <v>12</v>
      </c>
      <c r="G19588" s="1">
        <v>3471</v>
      </c>
    </row>
    <row r="19589" spans="2:7">
      <c r="B19589" s="22" t="s">
        <v>333</v>
      </c>
      <c r="C19589" s="22" t="s">
        <v>7</v>
      </c>
      <c r="D19589" s="22" t="s">
        <v>5</v>
      </c>
      <c r="E19589" s="22" t="s">
        <v>14</v>
      </c>
      <c r="F19589" s="22" t="s">
        <v>13</v>
      </c>
      <c r="G19589" s="1">
        <v>36095.980000000003</v>
      </c>
    </row>
    <row r="19590" spans="2:7">
      <c r="B19590" s="22" t="s">
        <v>333</v>
      </c>
      <c r="C19590" s="22" t="s">
        <v>7</v>
      </c>
      <c r="D19590" s="22" t="s">
        <v>5</v>
      </c>
      <c r="E19590" s="22" t="s">
        <v>15</v>
      </c>
      <c r="F19590" s="22" t="s">
        <v>16</v>
      </c>
      <c r="G19590" s="1">
        <v>6160.63</v>
      </c>
    </row>
    <row r="19591" spans="2:7">
      <c r="B19591" s="22" t="s">
        <v>333</v>
      </c>
      <c r="C19591" s="22" t="s">
        <v>7</v>
      </c>
      <c r="D19591" s="22" t="s">
        <v>5</v>
      </c>
      <c r="E19591" s="22" t="s">
        <v>15</v>
      </c>
      <c r="F19591" s="22" t="s">
        <v>71</v>
      </c>
      <c r="G19591" s="1">
        <v>2460.6799999999998</v>
      </c>
    </row>
    <row r="19592" spans="2:7">
      <c r="B19592" s="22" t="s">
        <v>333</v>
      </c>
      <c r="C19592" s="22" t="s">
        <v>7</v>
      </c>
      <c r="D19592" s="22" t="s">
        <v>5</v>
      </c>
      <c r="E19592" s="22" t="s">
        <v>15</v>
      </c>
      <c r="F19592" s="22" t="s">
        <v>17</v>
      </c>
      <c r="G19592" s="1">
        <v>759153.89</v>
      </c>
    </row>
    <row r="19593" spans="2:7">
      <c r="B19593" s="22" t="s">
        <v>333</v>
      </c>
      <c r="C19593" s="22" t="s">
        <v>7</v>
      </c>
      <c r="D19593" s="22" t="s">
        <v>5</v>
      </c>
      <c r="E19593" s="22" t="s">
        <v>15</v>
      </c>
      <c r="F19593" s="22" t="s">
        <v>18</v>
      </c>
      <c r="G19593" s="1">
        <v>268138.21999999997</v>
      </c>
    </row>
    <row r="19594" spans="2:7">
      <c r="B19594" s="22" t="s">
        <v>333</v>
      </c>
      <c r="C19594" s="22" t="s">
        <v>7</v>
      </c>
      <c r="D19594" s="22" t="s">
        <v>5</v>
      </c>
      <c r="E19594" s="22" t="s">
        <v>15</v>
      </c>
      <c r="F19594" s="22" t="s">
        <v>19</v>
      </c>
      <c r="G19594" s="1">
        <v>1525304.99</v>
      </c>
    </row>
    <row r="19595" spans="2:7">
      <c r="B19595" s="22" t="s">
        <v>333</v>
      </c>
      <c r="C19595" s="22" t="s">
        <v>7</v>
      </c>
      <c r="D19595" s="22" t="s">
        <v>5</v>
      </c>
      <c r="E19595" s="22" t="s">
        <v>15</v>
      </c>
      <c r="F19595" s="22" t="s">
        <v>20</v>
      </c>
      <c r="G19595" s="1">
        <v>424323.22</v>
      </c>
    </row>
    <row r="19596" spans="2:7">
      <c r="B19596" s="22" t="s">
        <v>333</v>
      </c>
      <c r="C19596" s="22" t="s">
        <v>7</v>
      </c>
      <c r="D19596" s="22" t="s">
        <v>5</v>
      </c>
      <c r="E19596" s="22" t="s">
        <v>15</v>
      </c>
      <c r="F19596" s="22" t="s">
        <v>21</v>
      </c>
      <c r="G19596" s="1">
        <v>26446.62</v>
      </c>
    </row>
    <row r="19597" spans="2:7">
      <c r="B19597" s="22" t="s">
        <v>333</v>
      </c>
      <c r="C19597" s="22" t="s">
        <v>7</v>
      </c>
      <c r="D19597" s="22" t="s">
        <v>5</v>
      </c>
      <c r="E19597" s="22" t="s">
        <v>15</v>
      </c>
      <c r="F19597" s="22" t="s">
        <v>22</v>
      </c>
      <c r="G19597" s="1">
        <v>10410.120000000001</v>
      </c>
    </row>
    <row r="19598" spans="2:7">
      <c r="B19598" s="22" t="s">
        <v>333</v>
      </c>
      <c r="C19598" s="22" t="s">
        <v>7</v>
      </c>
      <c r="D19598" s="22" t="s">
        <v>5</v>
      </c>
      <c r="E19598" s="22" t="s">
        <v>15</v>
      </c>
      <c r="F19598" s="22" t="s">
        <v>23</v>
      </c>
      <c r="G19598" s="1">
        <v>47387.14</v>
      </c>
    </row>
    <row r="19599" spans="2:7">
      <c r="B19599" s="22" t="s">
        <v>333</v>
      </c>
      <c r="C19599" s="22" t="s">
        <v>7</v>
      </c>
      <c r="D19599" s="22" t="s">
        <v>5</v>
      </c>
      <c r="E19599" s="22" t="s">
        <v>15</v>
      </c>
      <c r="F19599" s="22" t="s">
        <v>24</v>
      </c>
      <c r="G19599" s="1">
        <v>86441.600000000006</v>
      </c>
    </row>
    <row r="19600" spans="2:7">
      <c r="B19600" s="22" t="s">
        <v>333</v>
      </c>
      <c r="C19600" s="22" t="s">
        <v>7</v>
      </c>
      <c r="D19600" s="22" t="s">
        <v>5</v>
      </c>
      <c r="E19600" s="22" t="s">
        <v>15</v>
      </c>
      <c r="F19600" s="22" t="s">
        <v>25</v>
      </c>
      <c r="G19600" s="1">
        <v>1403236.46</v>
      </c>
    </row>
    <row r="19601" spans="2:7">
      <c r="B19601" s="22" t="s">
        <v>333</v>
      </c>
      <c r="C19601" s="22" t="s">
        <v>7</v>
      </c>
      <c r="D19601" s="22" t="s">
        <v>5</v>
      </c>
      <c r="E19601" s="22" t="s">
        <v>15</v>
      </c>
      <c r="F19601" s="22" t="s">
        <v>26</v>
      </c>
      <c r="G19601" s="1">
        <v>1095566.95</v>
      </c>
    </row>
    <row r="19602" spans="2:7">
      <c r="B19602" s="22" t="s">
        <v>333</v>
      </c>
      <c r="C19602" s="22" t="s">
        <v>7</v>
      </c>
      <c r="D19602" s="22" t="s">
        <v>5</v>
      </c>
      <c r="E19602" s="22" t="s">
        <v>15</v>
      </c>
      <c r="F19602" s="22" t="s">
        <v>27</v>
      </c>
      <c r="G19602" s="1">
        <v>483.1</v>
      </c>
    </row>
    <row r="19603" spans="2:7">
      <c r="B19603" s="22" t="s">
        <v>333</v>
      </c>
      <c r="C19603" s="22" t="s">
        <v>7</v>
      </c>
      <c r="D19603" s="22" t="s">
        <v>5</v>
      </c>
      <c r="E19603" s="22" t="s">
        <v>28</v>
      </c>
      <c r="F19603" s="22" t="s">
        <v>29</v>
      </c>
      <c r="G19603" s="1">
        <v>350669.33</v>
      </c>
    </row>
    <row r="19604" spans="2:7">
      <c r="B19604" s="22" t="s">
        <v>333</v>
      </c>
      <c r="C19604" s="22" t="s">
        <v>7</v>
      </c>
      <c r="D19604" s="22" t="s">
        <v>5</v>
      </c>
      <c r="E19604" s="22" t="s">
        <v>28</v>
      </c>
      <c r="F19604" s="22" t="s">
        <v>30</v>
      </c>
      <c r="G19604" s="1">
        <v>83173.48</v>
      </c>
    </row>
    <row r="19605" spans="2:7">
      <c r="B19605" s="22" t="s">
        <v>333</v>
      </c>
      <c r="C19605" s="22" t="s">
        <v>7</v>
      </c>
      <c r="D19605" s="22" t="s">
        <v>5</v>
      </c>
      <c r="E19605" s="22" t="s">
        <v>28</v>
      </c>
      <c r="F19605" s="22" t="s">
        <v>31</v>
      </c>
      <c r="G19605" s="1">
        <v>143934.01</v>
      </c>
    </row>
    <row r="19606" spans="2:7">
      <c r="B19606" s="22" t="s">
        <v>333</v>
      </c>
      <c r="C19606" s="22" t="s">
        <v>7</v>
      </c>
      <c r="D19606" s="22" t="s">
        <v>5</v>
      </c>
      <c r="E19606" s="22" t="s">
        <v>28</v>
      </c>
      <c r="F19606" s="22" t="s">
        <v>32</v>
      </c>
      <c r="G19606" s="1">
        <v>140937.71</v>
      </c>
    </row>
    <row r="19607" spans="2:7">
      <c r="B19607" s="22" t="s">
        <v>333</v>
      </c>
      <c r="C19607" s="22" t="s">
        <v>7</v>
      </c>
      <c r="D19607" s="22" t="s">
        <v>5</v>
      </c>
      <c r="E19607" s="22" t="s">
        <v>28</v>
      </c>
      <c r="F19607" s="22" t="s">
        <v>33</v>
      </c>
      <c r="G19607" s="1">
        <v>207400.1</v>
      </c>
    </row>
    <row r="19608" spans="2:7">
      <c r="B19608" s="22" t="s">
        <v>333</v>
      </c>
      <c r="C19608" s="22" t="s">
        <v>7</v>
      </c>
      <c r="D19608" s="22" t="s">
        <v>5</v>
      </c>
      <c r="E19608" s="22" t="s">
        <v>34</v>
      </c>
      <c r="F19608" s="22" t="s">
        <v>35</v>
      </c>
      <c r="G19608" s="1">
        <v>38020.06</v>
      </c>
    </row>
    <row r="19609" spans="2:7">
      <c r="B19609" s="22" t="s">
        <v>333</v>
      </c>
      <c r="C19609" s="22" t="s">
        <v>7</v>
      </c>
      <c r="D19609" s="22" t="s">
        <v>5</v>
      </c>
      <c r="E19609" s="22" t="s">
        <v>34</v>
      </c>
      <c r="F19609" s="22" t="s">
        <v>36</v>
      </c>
      <c r="G19609" s="1">
        <v>3197.71</v>
      </c>
    </row>
    <row r="19610" spans="2:7">
      <c r="B19610" s="22" t="s">
        <v>333</v>
      </c>
      <c r="C19610" s="22" t="s">
        <v>7</v>
      </c>
      <c r="D19610" s="22" t="s">
        <v>5</v>
      </c>
      <c r="E19610" s="22" t="s">
        <v>34</v>
      </c>
      <c r="F19610" s="22" t="s">
        <v>37</v>
      </c>
      <c r="G19610" s="1">
        <v>553394.98</v>
      </c>
    </row>
    <row r="19611" spans="2:7">
      <c r="B19611" s="22" t="s">
        <v>333</v>
      </c>
      <c r="C19611" s="22" t="s">
        <v>7</v>
      </c>
      <c r="D19611" s="22" t="s">
        <v>5</v>
      </c>
      <c r="E19611" s="22" t="s">
        <v>34</v>
      </c>
      <c r="F19611" s="22" t="s">
        <v>38</v>
      </c>
      <c r="G19611" s="1">
        <v>37874.629999999997</v>
      </c>
    </row>
    <row r="19612" spans="2:7">
      <c r="B19612" s="22" t="s">
        <v>333</v>
      </c>
      <c r="C19612" s="22" t="s">
        <v>7</v>
      </c>
      <c r="D19612" s="22" t="s">
        <v>5</v>
      </c>
      <c r="E19612" s="22" t="s">
        <v>34</v>
      </c>
      <c r="F19612" s="22" t="s">
        <v>39</v>
      </c>
      <c r="G19612" s="1">
        <v>103117.62</v>
      </c>
    </row>
    <row r="19613" spans="2:7">
      <c r="B19613" s="22" t="s">
        <v>333</v>
      </c>
      <c r="C19613" s="22" t="s">
        <v>7</v>
      </c>
      <c r="D19613" s="22" t="s">
        <v>5</v>
      </c>
      <c r="E19613" s="22" t="s">
        <v>34</v>
      </c>
      <c r="F19613" s="22" t="s">
        <v>40</v>
      </c>
      <c r="G19613" s="1">
        <v>51291.86</v>
      </c>
    </row>
    <row r="19614" spans="2:7">
      <c r="B19614" s="22" t="s">
        <v>333</v>
      </c>
      <c r="C19614" s="22" t="s">
        <v>7</v>
      </c>
      <c r="D19614" s="22" t="s">
        <v>5</v>
      </c>
      <c r="E19614" s="22" t="s">
        <v>34</v>
      </c>
      <c r="F19614" s="22" t="s">
        <v>41</v>
      </c>
      <c r="G19614" s="1">
        <v>15042.22</v>
      </c>
    </row>
    <row r="19615" spans="2:7">
      <c r="B19615" s="22" t="s">
        <v>333</v>
      </c>
      <c r="C19615" s="22" t="s">
        <v>7</v>
      </c>
      <c r="D19615" s="22" t="s">
        <v>5</v>
      </c>
      <c r="E19615" s="22" t="s">
        <v>34</v>
      </c>
      <c r="F19615" s="22" t="s">
        <v>42</v>
      </c>
      <c r="G19615" s="1">
        <v>4670.91</v>
      </c>
    </row>
    <row r="19616" spans="2:7">
      <c r="B19616" s="22" t="s">
        <v>333</v>
      </c>
      <c r="C19616" s="22" t="s">
        <v>7</v>
      </c>
      <c r="D19616" s="22" t="s">
        <v>5</v>
      </c>
      <c r="E19616" s="22" t="s">
        <v>34</v>
      </c>
      <c r="F19616" s="22" t="s">
        <v>43</v>
      </c>
      <c r="G19616" s="1">
        <v>212728.65</v>
      </c>
    </row>
    <row r="19617" spans="2:7">
      <c r="B19617" s="22" t="s">
        <v>333</v>
      </c>
      <c r="C19617" s="22" t="s">
        <v>7</v>
      </c>
      <c r="D19617" s="22" t="s">
        <v>5</v>
      </c>
      <c r="E19617" s="22" t="s">
        <v>34</v>
      </c>
      <c r="F19617" s="22" t="s">
        <v>44</v>
      </c>
      <c r="G19617" s="1">
        <v>41213.32</v>
      </c>
    </row>
    <row r="19618" spans="2:7">
      <c r="B19618" s="22" t="s">
        <v>333</v>
      </c>
      <c r="C19618" s="22" t="s">
        <v>7</v>
      </c>
      <c r="D19618" s="22" t="s">
        <v>5</v>
      </c>
      <c r="E19618" s="22" t="s">
        <v>34</v>
      </c>
      <c r="F19618" s="22" t="s">
        <v>45</v>
      </c>
      <c r="G19618" s="1">
        <v>68355.61</v>
      </c>
    </row>
    <row r="19619" spans="2:7">
      <c r="B19619" s="22" t="s">
        <v>333</v>
      </c>
      <c r="C19619" s="22" t="s">
        <v>7</v>
      </c>
      <c r="D19619" s="22" t="s">
        <v>5</v>
      </c>
      <c r="E19619" s="22" t="s">
        <v>34</v>
      </c>
      <c r="F19619" s="22" t="s">
        <v>46</v>
      </c>
      <c r="G19619" s="1">
        <v>53227.67</v>
      </c>
    </row>
    <row r="19620" spans="2:7">
      <c r="B19620" s="22" t="s">
        <v>333</v>
      </c>
      <c r="C19620" s="22" t="s">
        <v>7</v>
      </c>
      <c r="D19620" s="22" t="s">
        <v>5</v>
      </c>
      <c r="E19620" s="22" t="s">
        <v>34</v>
      </c>
      <c r="F19620" s="22" t="s">
        <v>47</v>
      </c>
      <c r="G19620" s="1">
        <v>66084.31</v>
      </c>
    </row>
    <row r="19621" spans="2:7">
      <c r="B19621" s="22" t="s">
        <v>333</v>
      </c>
      <c r="C19621" s="22" t="s">
        <v>7</v>
      </c>
      <c r="D19621" s="22" t="s">
        <v>5</v>
      </c>
      <c r="E19621" s="22" t="s">
        <v>34</v>
      </c>
      <c r="F19621" s="22" t="s">
        <v>48</v>
      </c>
      <c r="G19621" s="1">
        <v>4798.2299999999996</v>
      </c>
    </row>
    <row r="19622" spans="2:7">
      <c r="B19622" s="22" t="s">
        <v>333</v>
      </c>
      <c r="C19622" s="22" t="s">
        <v>7</v>
      </c>
      <c r="D19622" s="22" t="s">
        <v>5</v>
      </c>
      <c r="E19622" s="22" t="s">
        <v>34</v>
      </c>
      <c r="F19622" s="22" t="s">
        <v>75</v>
      </c>
      <c r="G19622" s="1">
        <v>5118.32</v>
      </c>
    </row>
    <row r="19623" spans="2:7">
      <c r="B19623" s="22" t="s">
        <v>333</v>
      </c>
      <c r="C19623" s="22" t="s">
        <v>7</v>
      </c>
      <c r="D19623" s="22" t="s">
        <v>5</v>
      </c>
      <c r="E19623" s="22" t="s">
        <v>34</v>
      </c>
      <c r="F19623" s="22" t="s">
        <v>85</v>
      </c>
      <c r="G19623" s="1">
        <v>47745.18</v>
      </c>
    </row>
    <row r="19624" spans="2:7">
      <c r="B19624" s="22" t="s">
        <v>333</v>
      </c>
      <c r="C19624" s="22" t="s">
        <v>7</v>
      </c>
      <c r="D19624" s="22" t="s">
        <v>5</v>
      </c>
      <c r="E19624" s="22" t="s">
        <v>34</v>
      </c>
      <c r="F19624" s="22" t="s">
        <v>49</v>
      </c>
      <c r="G19624" s="1">
        <v>318910.59000000003</v>
      </c>
    </row>
    <row r="19625" spans="2:7">
      <c r="B19625" s="22" t="s">
        <v>333</v>
      </c>
      <c r="C19625" s="22" t="s">
        <v>7</v>
      </c>
      <c r="D19625" s="22" t="s">
        <v>5</v>
      </c>
      <c r="E19625" s="22" t="s">
        <v>34</v>
      </c>
      <c r="F19625" s="22" t="s">
        <v>50</v>
      </c>
      <c r="G19625" s="1">
        <v>13668.47</v>
      </c>
    </row>
    <row r="19626" spans="2:7">
      <c r="B19626" s="22" t="s">
        <v>333</v>
      </c>
      <c r="C19626" s="22" t="s">
        <v>7</v>
      </c>
      <c r="D19626" s="22" t="s">
        <v>5</v>
      </c>
      <c r="E19626" s="22" t="s">
        <v>34</v>
      </c>
      <c r="F19626" s="22" t="s">
        <v>51</v>
      </c>
      <c r="G19626" s="1">
        <v>1857.03</v>
      </c>
    </row>
    <row r="19627" spans="2:7">
      <c r="B19627" s="22" t="s">
        <v>333</v>
      </c>
      <c r="C19627" s="22" t="s">
        <v>7</v>
      </c>
      <c r="D19627" s="22" t="s">
        <v>5</v>
      </c>
      <c r="E19627" s="22" t="s">
        <v>34</v>
      </c>
      <c r="F19627" s="22" t="s">
        <v>53</v>
      </c>
      <c r="G19627" s="1">
        <v>198775.12</v>
      </c>
    </row>
    <row r="19628" spans="2:7">
      <c r="B19628" s="22" t="s">
        <v>333</v>
      </c>
      <c r="C19628" s="22" t="s">
        <v>7</v>
      </c>
      <c r="D19628" s="22" t="s">
        <v>5</v>
      </c>
      <c r="E19628" s="22" t="s">
        <v>34</v>
      </c>
      <c r="F19628" s="22" t="s">
        <v>55</v>
      </c>
      <c r="G19628" s="1">
        <v>61676.639999999999</v>
      </c>
    </row>
    <row r="19629" spans="2:7">
      <c r="B19629" s="22" t="s">
        <v>333</v>
      </c>
      <c r="C19629" s="22" t="s">
        <v>7</v>
      </c>
      <c r="D19629" s="22" t="s">
        <v>5</v>
      </c>
      <c r="E19629" s="22" t="s">
        <v>34</v>
      </c>
      <c r="F19629" s="22" t="s">
        <v>76</v>
      </c>
      <c r="G19629" s="1">
        <v>77579.92</v>
      </c>
    </row>
    <row r="19630" spans="2:7">
      <c r="B19630" s="22" t="s">
        <v>333</v>
      </c>
      <c r="C19630" s="22" t="s">
        <v>7</v>
      </c>
      <c r="D19630" s="22" t="s">
        <v>5</v>
      </c>
      <c r="E19630" s="22" t="s">
        <v>34</v>
      </c>
      <c r="F19630" s="22" t="s">
        <v>57</v>
      </c>
      <c r="G19630" s="1">
        <v>183763.05</v>
      </c>
    </row>
    <row r="19631" spans="2:7">
      <c r="B19631" s="22" t="s">
        <v>333</v>
      </c>
      <c r="C19631" s="22" t="s">
        <v>7</v>
      </c>
      <c r="D19631" s="22" t="s">
        <v>5</v>
      </c>
      <c r="E19631" s="22" t="s">
        <v>34</v>
      </c>
      <c r="F19631" s="22" t="s">
        <v>58</v>
      </c>
      <c r="G19631" s="1">
        <v>50037.83</v>
      </c>
    </row>
    <row r="19632" spans="2:7">
      <c r="B19632" s="22" t="s">
        <v>333</v>
      </c>
      <c r="C19632" s="22" t="s">
        <v>7</v>
      </c>
      <c r="D19632" s="22" t="s">
        <v>5</v>
      </c>
      <c r="E19632" s="22" t="s">
        <v>59</v>
      </c>
      <c r="F19632" s="22" t="s">
        <v>55</v>
      </c>
      <c r="G19632" s="1">
        <v>65453.97</v>
      </c>
    </row>
    <row r="19633" spans="2:7">
      <c r="B19633" s="22" t="s">
        <v>333</v>
      </c>
      <c r="C19633" s="22" t="s">
        <v>7</v>
      </c>
      <c r="D19633" s="22" t="s">
        <v>5</v>
      </c>
      <c r="E19633" s="22" t="s">
        <v>60</v>
      </c>
      <c r="F19633" s="22" t="s">
        <v>79</v>
      </c>
      <c r="G19633" s="1">
        <v>84121.99</v>
      </c>
    </row>
    <row r="19634" spans="2:7">
      <c r="B19634" s="22" t="s">
        <v>333</v>
      </c>
      <c r="C19634" s="22" t="s">
        <v>7</v>
      </c>
      <c r="D19634" s="22" t="s">
        <v>5</v>
      </c>
      <c r="E19634" s="22" t="s">
        <v>60</v>
      </c>
      <c r="F19634" s="22" t="s">
        <v>61</v>
      </c>
      <c r="G19634" s="1">
        <v>105449.29</v>
      </c>
    </row>
    <row r="19635" spans="2:7">
      <c r="B19635" s="22" t="s">
        <v>333</v>
      </c>
      <c r="C19635" s="22" t="s">
        <v>7</v>
      </c>
      <c r="D19635" s="22" t="s">
        <v>7</v>
      </c>
      <c r="E19635" s="22" t="s">
        <v>5</v>
      </c>
      <c r="F19635" s="22" t="s">
        <v>6</v>
      </c>
      <c r="G19635" s="1">
        <v>228296.98</v>
      </c>
    </row>
    <row r="19636" spans="2:7">
      <c r="B19636" s="22" t="s">
        <v>333</v>
      </c>
      <c r="C19636" s="22" t="s">
        <v>7</v>
      </c>
      <c r="D19636" s="22" t="s">
        <v>7</v>
      </c>
      <c r="E19636" s="22" t="s">
        <v>8</v>
      </c>
      <c r="F19636" s="22" t="s">
        <v>9</v>
      </c>
      <c r="G19636" s="1">
        <v>1218547.6499999999</v>
      </c>
    </row>
    <row r="19637" spans="2:7">
      <c r="B19637" s="22" t="s">
        <v>333</v>
      </c>
      <c r="C19637" s="22" t="s">
        <v>7</v>
      </c>
      <c r="D19637" s="22" t="s">
        <v>7</v>
      </c>
      <c r="E19637" s="22" t="s">
        <v>8</v>
      </c>
      <c r="F19637" s="22" t="s">
        <v>10</v>
      </c>
      <c r="G19637" s="1">
        <v>30158.89</v>
      </c>
    </row>
    <row r="19638" spans="2:7">
      <c r="B19638" s="22" t="s">
        <v>333</v>
      </c>
      <c r="C19638" s="22" t="s">
        <v>7</v>
      </c>
      <c r="D19638" s="22" t="s">
        <v>7</v>
      </c>
      <c r="E19638" s="22" t="s">
        <v>8</v>
      </c>
      <c r="F19638" s="22" t="s">
        <v>11</v>
      </c>
      <c r="G19638" s="1">
        <v>45420.91</v>
      </c>
    </row>
    <row r="19639" spans="2:7">
      <c r="B19639" s="22" t="s">
        <v>333</v>
      </c>
      <c r="C19639" s="22" t="s">
        <v>7</v>
      </c>
      <c r="D19639" s="22" t="s">
        <v>7</v>
      </c>
      <c r="E19639" s="22" t="s">
        <v>8</v>
      </c>
      <c r="F19639" s="22" t="s">
        <v>12</v>
      </c>
      <c r="G19639" s="1">
        <v>167869.26</v>
      </c>
    </row>
    <row r="19640" spans="2:7">
      <c r="B19640" s="22" t="s">
        <v>333</v>
      </c>
      <c r="C19640" s="22" t="s">
        <v>7</v>
      </c>
      <c r="D19640" s="22" t="s">
        <v>7</v>
      </c>
      <c r="E19640" s="22" t="s">
        <v>8</v>
      </c>
      <c r="F19640" s="22" t="s">
        <v>13</v>
      </c>
      <c r="G19640" s="1">
        <v>1200</v>
      </c>
    </row>
    <row r="19641" spans="2:7">
      <c r="B19641" s="22" t="s">
        <v>333</v>
      </c>
      <c r="C19641" s="22" t="s">
        <v>7</v>
      </c>
      <c r="D19641" s="22" t="s">
        <v>7</v>
      </c>
      <c r="E19641" s="22" t="s">
        <v>14</v>
      </c>
      <c r="F19641" s="22" t="s">
        <v>9</v>
      </c>
      <c r="G19641" s="1">
        <v>564107</v>
      </c>
    </row>
    <row r="19642" spans="2:7">
      <c r="B19642" s="22" t="s">
        <v>333</v>
      </c>
      <c r="C19642" s="22" t="s">
        <v>7</v>
      </c>
      <c r="D19642" s="22" t="s">
        <v>7</v>
      </c>
      <c r="E19642" s="22" t="s">
        <v>14</v>
      </c>
      <c r="F19642" s="22" t="s">
        <v>10</v>
      </c>
      <c r="G19642" s="1">
        <v>53209.56</v>
      </c>
    </row>
    <row r="19643" spans="2:7">
      <c r="B19643" s="22" t="s">
        <v>333</v>
      </c>
      <c r="C19643" s="22" t="s">
        <v>7</v>
      </c>
      <c r="D19643" s="22" t="s">
        <v>7</v>
      </c>
      <c r="E19643" s="22" t="s">
        <v>14</v>
      </c>
      <c r="F19643" s="22" t="s">
        <v>11</v>
      </c>
      <c r="G19643" s="1">
        <v>5330.32</v>
      </c>
    </row>
    <row r="19644" spans="2:7">
      <c r="B19644" s="22" t="s">
        <v>333</v>
      </c>
      <c r="C19644" s="22" t="s">
        <v>7</v>
      </c>
      <c r="D19644" s="22" t="s">
        <v>7</v>
      </c>
      <c r="E19644" s="22" t="s">
        <v>14</v>
      </c>
      <c r="F19644" s="22" t="s">
        <v>12</v>
      </c>
      <c r="G19644" s="1">
        <v>207235.77</v>
      </c>
    </row>
    <row r="19645" spans="2:7">
      <c r="B19645" s="22" t="s">
        <v>333</v>
      </c>
      <c r="C19645" s="22" t="s">
        <v>7</v>
      </c>
      <c r="D19645" s="22" t="s">
        <v>7</v>
      </c>
      <c r="E19645" s="22" t="s">
        <v>14</v>
      </c>
      <c r="F19645" s="22" t="s">
        <v>13</v>
      </c>
      <c r="G19645" s="1">
        <v>158.63</v>
      </c>
    </row>
    <row r="19646" spans="2:7">
      <c r="B19646" s="22" t="s">
        <v>333</v>
      </c>
      <c r="C19646" s="22" t="s">
        <v>7</v>
      </c>
      <c r="D19646" s="22" t="s">
        <v>7</v>
      </c>
      <c r="E19646" s="22" t="s">
        <v>15</v>
      </c>
      <c r="F19646" s="22" t="s">
        <v>16</v>
      </c>
      <c r="G19646" s="1">
        <v>442.67</v>
      </c>
    </row>
    <row r="19647" spans="2:7">
      <c r="B19647" s="22" t="s">
        <v>333</v>
      </c>
      <c r="C19647" s="22" t="s">
        <v>7</v>
      </c>
      <c r="D19647" s="22" t="s">
        <v>7</v>
      </c>
      <c r="E19647" s="22" t="s">
        <v>15</v>
      </c>
      <c r="F19647" s="22" t="s">
        <v>71</v>
      </c>
      <c r="G19647" s="1">
        <v>239.15</v>
      </c>
    </row>
    <row r="19648" spans="2:7">
      <c r="B19648" s="22" t="s">
        <v>333</v>
      </c>
      <c r="C19648" s="22" t="s">
        <v>7</v>
      </c>
      <c r="D19648" s="22" t="s">
        <v>7</v>
      </c>
      <c r="E19648" s="22" t="s">
        <v>15</v>
      </c>
      <c r="F19648" s="22" t="s">
        <v>17</v>
      </c>
      <c r="G19648" s="1">
        <v>65097.05</v>
      </c>
    </row>
    <row r="19649" spans="2:7">
      <c r="B19649" s="22" t="s">
        <v>333</v>
      </c>
      <c r="C19649" s="22" t="s">
        <v>7</v>
      </c>
      <c r="D19649" s="22" t="s">
        <v>7</v>
      </c>
      <c r="E19649" s="22" t="s">
        <v>15</v>
      </c>
      <c r="F19649" s="22" t="s">
        <v>18</v>
      </c>
      <c r="G19649" s="1">
        <v>43763.29</v>
      </c>
    </row>
    <row r="19650" spans="2:7">
      <c r="B19650" s="22" t="s">
        <v>333</v>
      </c>
      <c r="C19650" s="22" t="s">
        <v>7</v>
      </c>
      <c r="D19650" s="22" t="s">
        <v>7</v>
      </c>
      <c r="E19650" s="22" t="s">
        <v>15</v>
      </c>
      <c r="F19650" s="22" t="s">
        <v>19</v>
      </c>
      <c r="G19650" s="1">
        <v>134211.62</v>
      </c>
    </row>
    <row r="19651" spans="2:7">
      <c r="B19651" s="22" t="s">
        <v>333</v>
      </c>
      <c r="C19651" s="22" t="s">
        <v>7</v>
      </c>
      <c r="D19651" s="22" t="s">
        <v>7</v>
      </c>
      <c r="E19651" s="22" t="s">
        <v>15</v>
      </c>
      <c r="F19651" s="22" t="s">
        <v>20</v>
      </c>
      <c r="G19651" s="1">
        <v>56406.19</v>
      </c>
    </row>
    <row r="19652" spans="2:7">
      <c r="B19652" s="22" t="s">
        <v>333</v>
      </c>
      <c r="C19652" s="22" t="s">
        <v>7</v>
      </c>
      <c r="D19652" s="22" t="s">
        <v>7</v>
      </c>
      <c r="E19652" s="22" t="s">
        <v>15</v>
      </c>
      <c r="F19652" s="22" t="s">
        <v>21</v>
      </c>
      <c r="G19652" s="1">
        <v>1913.43</v>
      </c>
    </row>
    <row r="19653" spans="2:7">
      <c r="B19653" s="22" t="s">
        <v>333</v>
      </c>
      <c r="C19653" s="22" t="s">
        <v>7</v>
      </c>
      <c r="D19653" s="22" t="s">
        <v>7</v>
      </c>
      <c r="E19653" s="22" t="s">
        <v>15</v>
      </c>
      <c r="F19653" s="22" t="s">
        <v>22</v>
      </c>
      <c r="G19653" s="1">
        <v>1657.62</v>
      </c>
    </row>
    <row r="19654" spans="2:7">
      <c r="B19654" s="22" t="s">
        <v>333</v>
      </c>
      <c r="C19654" s="22" t="s">
        <v>7</v>
      </c>
      <c r="D19654" s="22" t="s">
        <v>7</v>
      </c>
      <c r="E19654" s="22" t="s">
        <v>15</v>
      </c>
      <c r="F19654" s="22" t="s">
        <v>23</v>
      </c>
      <c r="G19654" s="1">
        <v>3732.02</v>
      </c>
    </row>
    <row r="19655" spans="2:7">
      <c r="B19655" s="22" t="s">
        <v>333</v>
      </c>
      <c r="C19655" s="22" t="s">
        <v>7</v>
      </c>
      <c r="D19655" s="22" t="s">
        <v>7</v>
      </c>
      <c r="E19655" s="22" t="s">
        <v>15</v>
      </c>
      <c r="F19655" s="22" t="s">
        <v>24</v>
      </c>
      <c r="G19655" s="1">
        <v>8826.18</v>
      </c>
    </row>
    <row r="19656" spans="2:7">
      <c r="B19656" s="22" t="s">
        <v>333</v>
      </c>
      <c r="C19656" s="22" t="s">
        <v>7</v>
      </c>
      <c r="D19656" s="22" t="s">
        <v>7</v>
      </c>
      <c r="E19656" s="22" t="s">
        <v>15</v>
      </c>
      <c r="F19656" s="22" t="s">
        <v>25</v>
      </c>
      <c r="G19656" s="1">
        <v>93618.11</v>
      </c>
    </row>
    <row r="19657" spans="2:7">
      <c r="B19657" s="22" t="s">
        <v>333</v>
      </c>
      <c r="C19657" s="22" t="s">
        <v>7</v>
      </c>
      <c r="D19657" s="22" t="s">
        <v>7</v>
      </c>
      <c r="E19657" s="22" t="s">
        <v>15</v>
      </c>
      <c r="F19657" s="22" t="s">
        <v>26</v>
      </c>
      <c r="G19657" s="1">
        <v>77104.789999999994</v>
      </c>
    </row>
    <row r="19658" spans="2:7">
      <c r="B19658" s="22" t="s">
        <v>333</v>
      </c>
      <c r="C19658" s="22" t="s">
        <v>7</v>
      </c>
      <c r="D19658" s="22" t="s">
        <v>7</v>
      </c>
      <c r="E19658" s="22" t="s">
        <v>28</v>
      </c>
      <c r="F19658" s="22" t="s">
        <v>29</v>
      </c>
      <c r="G19658" s="1">
        <v>410357.17</v>
      </c>
    </row>
    <row r="19659" spans="2:7">
      <c r="B19659" s="22" t="s">
        <v>333</v>
      </c>
      <c r="C19659" s="22" t="s">
        <v>7</v>
      </c>
      <c r="D19659" s="22" t="s">
        <v>7</v>
      </c>
      <c r="E19659" s="22" t="s">
        <v>28</v>
      </c>
      <c r="F19659" s="22" t="s">
        <v>31</v>
      </c>
      <c r="G19659" s="1">
        <v>176222.5</v>
      </c>
    </row>
    <row r="19660" spans="2:7">
      <c r="B19660" s="22" t="s">
        <v>333</v>
      </c>
      <c r="C19660" s="22" t="s">
        <v>7</v>
      </c>
      <c r="D19660" s="22" t="s">
        <v>7</v>
      </c>
      <c r="E19660" s="22" t="s">
        <v>28</v>
      </c>
      <c r="F19660" s="22" t="s">
        <v>33</v>
      </c>
      <c r="G19660" s="1">
        <v>116834.12</v>
      </c>
    </row>
    <row r="19661" spans="2:7">
      <c r="B19661" s="22" t="s">
        <v>333</v>
      </c>
      <c r="C19661" s="22" t="s">
        <v>7</v>
      </c>
      <c r="D19661" s="22" t="s">
        <v>7</v>
      </c>
      <c r="E19661" s="22" t="s">
        <v>34</v>
      </c>
      <c r="F19661" s="22" t="s">
        <v>37</v>
      </c>
      <c r="G19661" s="1">
        <v>175378.58</v>
      </c>
    </row>
    <row r="19662" spans="2:7">
      <c r="B19662" s="22" t="s">
        <v>333</v>
      </c>
      <c r="C19662" s="22" t="s">
        <v>7</v>
      </c>
      <c r="D19662" s="22" t="s">
        <v>7</v>
      </c>
      <c r="E19662" s="22" t="s">
        <v>34</v>
      </c>
      <c r="F19662" s="22" t="s">
        <v>39</v>
      </c>
      <c r="G19662" s="1">
        <v>13150</v>
      </c>
    </row>
    <row r="19663" spans="2:7">
      <c r="B19663" s="22" t="s">
        <v>333</v>
      </c>
      <c r="C19663" s="22" t="s">
        <v>7</v>
      </c>
      <c r="D19663" s="22" t="s">
        <v>7</v>
      </c>
      <c r="E19663" s="22" t="s">
        <v>34</v>
      </c>
      <c r="F19663" s="22" t="s">
        <v>49</v>
      </c>
      <c r="G19663" s="1">
        <v>90507</v>
      </c>
    </row>
    <row r="19664" spans="2:7">
      <c r="B19664" s="22" t="s">
        <v>333</v>
      </c>
      <c r="C19664" s="22" t="s">
        <v>7</v>
      </c>
      <c r="D19664" s="22" t="s">
        <v>7</v>
      </c>
      <c r="E19664" s="22" t="s">
        <v>34</v>
      </c>
      <c r="F19664" s="22" t="s">
        <v>55</v>
      </c>
      <c r="G19664" s="1">
        <v>4383.88</v>
      </c>
    </row>
    <row r="19665" spans="2:7">
      <c r="B19665" s="22" t="s">
        <v>333</v>
      </c>
      <c r="C19665" s="22" t="s">
        <v>7</v>
      </c>
      <c r="D19665" s="22" t="s">
        <v>7</v>
      </c>
      <c r="E19665" s="22" t="s">
        <v>34</v>
      </c>
      <c r="F19665" s="22" t="s">
        <v>57</v>
      </c>
      <c r="G19665" s="1">
        <v>107822.8</v>
      </c>
    </row>
    <row r="19666" spans="2:7">
      <c r="B19666" s="22" t="s">
        <v>333</v>
      </c>
      <c r="C19666" s="22" t="s">
        <v>7</v>
      </c>
      <c r="D19666" s="22" t="s">
        <v>7</v>
      </c>
      <c r="E19666" s="22" t="s">
        <v>59</v>
      </c>
      <c r="F19666" s="22" t="s">
        <v>55</v>
      </c>
      <c r="G19666" s="1">
        <v>1110.69</v>
      </c>
    </row>
    <row r="19667" spans="2:7">
      <c r="B19667" s="22" t="s">
        <v>334</v>
      </c>
      <c r="C19667" s="22" t="s">
        <v>7</v>
      </c>
      <c r="D19667" s="22" t="s">
        <v>5</v>
      </c>
      <c r="E19667" s="22" t="s">
        <v>5</v>
      </c>
      <c r="F19667" s="22" t="s">
        <v>6</v>
      </c>
      <c r="G19667" s="1">
        <v>20555.14</v>
      </c>
    </row>
    <row r="19668" spans="2:7">
      <c r="B19668" s="22" t="s">
        <v>334</v>
      </c>
      <c r="C19668" s="22" t="s">
        <v>7</v>
      </c>
      <c r="D19668" s="22" t="s">
        <v>5</v>
      </c>
      <c r="E19668" s="22" t="s">
        <v>7</v>
      </c>
      <c r="F19668" s="22" t="s">
        <v>6</v>
      </c>
      <c r="G19668" s="1">
        <v>-983479.35</v>
      </c>
    </row>
    <row r="19669" spans="2:7">
      <c r="B19669" s="22" t="s">
        <v>334</v>
      </c>
      <c r="C19669" s="22" t="s">
        <v>7</v>
      </c>
      <c r="D19669" s="22" t="s">
        <v>5</v>
      </c>
      <c r="E19669" s="22" t="s">
        <v>8</v>
      </c>
      <c r="F19669" s="22" t="s">
        <v>9</v>
      </c>
      <c r="G19669" s="1">
        <v>55492106.960000001</v>
      </c>
    </row>
    <row r="19670" spans="2:7">
      <c r="B19670" s="22" t="s">
        <v>334</v>
      </c>
      <c r="C19670" s="22" t="s">
        <v>7</v>
      </c>
      <c r="D19670" s="22" t="s">
        <v>5</v>
      </c>
      <c r="E19670" s="22" t="s">
        <v>8</v>
      </c>
      <c r="F19670" s="22" t="s">
        <v>10</v>
      </c>
      <c r="G19670" s="1">
        <v>257804.28</v>
      </c>
    </row>
    <row r="19671" spans="2:7">
      <c r="B19671" s="22" t="s">
        <v>334</v>
      </c>
      <c r="C19671" s="22" t="s">
        <v>7</v>
      </c>
      <c r="D19671" s="22" t="s">
        <v>5</v>
      </c>
      <c r="E19671" s="22" t="s">
        <v>8</v>
      </c>
      <c r="F19671" s="22" t="s">
        <v>11</v>
      </c>
      <c r="G19671" s="1">
        <v>183362.18</v>
      </c>
    </row>
    <row r="19672" spans="2:7">
      <c r="B19672" s="22" t="s">
        <v>334</v>
      </c>
      <c r="C19672" s="22" t="s">
        <v>7</v>
      </c>
      <c r="D19672" s="22" t="s">
        <v>5</v>
      </c>
      <c r="E19672" s="22" t="s">
        <v>8</v>
      </c>
      <c r="F19672" s="22" t="s">
        <v>12</v>
      </c>
      <c r="G19672" s="1">
        <v>1560365.64</v>
      </c>
    </row>
    <row r="19673" spans="2:7">
      <c r="B19673" s="22" t="s">
        <v>334</v>
      </c>
      <c r="C19673" s="22" t="s">
        <v>7</v>
      </c>
      <c r="D19673" s="22" t="s">
        <v>5</v>
      </c>
      <c r="E19673" s="22" t="s">
        <v>8</v>
      </c>
      <c r="F19673" s="22" t="s">
        <v>13</v>
      </c>
      <c r="G19673" s="1">
        <v>118734.28</v>
      </c>
    </row>
    <row r="19674" spans="2:7">
      <c r="B19674" s="22" t="s">
        <v>334</v>
      </c>
      <c r="C19674" s="22" t="s">
        <v>7</v>
      </c>
      <c r="D19674" s="22" t="s">
        <v>5</v>
      </c>
      <c r="E19674" s="22" t="s">
        <v>8</v>
      </c>
      <c r="F19674" s="22" t="s">
        <v>70</v>
      </c>
      <c r="G19674" s="1">
        <v>325866</v>
      </c>
    </row>
    <row r="19675" spans="2:7">
      <c r="B19675" s="22" t="s">
        <v>334</v>
      </c>
      <c r="C19675" s="22" t="s">
        <v>7</v>
      </c>
      <c r="D19675" s="22" t="s">
        <v>5</v>
      </c>
      <c r="E19675" s="22" t="s">
        <v>14</v>
      </c>
      <c r="F19675" s="22" t="s">
        <v>9</v>
      </c>
      <c r="G19675" s="1">
        <v>13383644.15</v>
      </c>
    </row>
    <row r="19676" spans="2:7">
      <c r="B19676" s="22" t="s">
        <v>334</v>
      </c>
      <c r="C19676" s="22" t="s">
        <v>7</v>
      </c>
      <c r="D19676" s="22" t="s">
        <v>5</v>
      </c>
      <c r="E19676" s="22" t="s">
        <v>14</v>
      </c>
      <c r="F19676" s="22" t="s">
        <v>10</v>
      </c>
      <c r="G19676" s="1">
        <v>456521.24</v>
      </c>
    </row>
    <row r="19677" spans="2:7">
      <c r="B19677" s="22" t="s">
        <v>334</v>
      </c>
      <c r="C19677" s="22" t="s">
        <v>7</v>
      </c>
      <c r="D19677" s="22" t="s">
        <v>5</v>
      </c>
      <c r="E19677" s="22" t="s">
        <v>14</v>
      </c>
      <c r="F19677" s="22" t="s">
        <v>11</v>
      </c>
      <c r="G19677" s="1">
        <v>490586.83</v>
      </c>
    </row>
    <row r="19678" spans="2:7">
      <c r="B19678" s="22" t="s">
        <v>334</v>
      </c>
      <c r="C19678" s="22" t="s">
        <v>7</v>
      </c>
      <c r="D19678" s="22" t="s">
        <v>5</v>
      </c>
      <c r="E19678" s="22" t="s">
        <v>14</v>
      </c>
      <c r="F19678" s="22" t="s">
        <v>12</v>
      </c>
      <c r="G19678" s="1">
        <v>13828.66</v>
      </c>
    </row>
    <row r="19679" spans="2:7">
      <c r="B19679" s="22" t="s">
        <v>334</v>
      </c>
      <c r="C19679" s="22" t="s">
        <v>7</v>
      </c>
      <c r="D19679" s="22" t="s">
        <v>5</v>
      </c>
      <c r="E19679" s="22" t="s">
        <v>14</v>
      </c>
      <c r="F19679" s="22" t="s">
        <v>13</v>
      </c>
      <c r="G19679" s="1">
        <v>86711.69</v>
      </c>
    </row>
    <row r="19680" spans="2:7">
      <c r="B19680" s="22" t="s">
        <v>334</v>
      </c>
      <c r="C19680" s="22" t="s">
        <v>7</v>
      </c>
      <c r="D19680" s="22" t="s">
        <v>5</v>
      </c>
      <c r="E19680" s="22" t="s">
        <v>15</v>
      </c>
      <c r="F19680" s="22" t="s">
        <v>17</v>
      </c>
      <c r="G19680" s="1">
        <v>4323294.51</v>
      </c>
    </row>
    <row r="19681" spans="2:7">
      <c r="B19681" s="22" t="s">
        <v>334</v>
      </c>
      <c r="C19681" s="22" t="s">
        <v>7</v>
      </c>
      <c r="D19681" s="22" t="s">
        <v>5</v>
      </c>
      <c r="E19681" s="22" t="s">
        <v>15</v>
      </c>
      <c r="F19681" s="22" t="s">
        <v>18</v>
      </c>
      <c r="G19681" s="1">
        <v>1067767.94</v>
      </c>
    </row>
    <row r="19682" spans="2:7">
      <c r="B19682" s="22" t="s">
        <v>334</v>
      </c>
      <c r="C19682" s="22" t="s">
        <v>7</v>
      </c>
      <c r="D19682" s="22" t="s">
        <v>5</v>
      </c>
      <c r="E19682" s="22" t="s">
        <v>15</v>
      </c>
      <c r="F19682" s="22" t="s">
        <v>19</v>
      </c>
      <c r="G19682" s="1">
        <v>8889223.7400000002</v>
      </c>
    </row>
    <row r="19683" spans="2:7">
      <c r="B19683" s="22" t="s">
        <v>334</v>
      </c>
      <c r="C19683" s="22" t="s">
        <v>7</v>
      </c>
      <c r="D19683" s="22" t="s">
        <v>5</v>
      </c>
      <c r="E19683" s="22" t="s">
        <v>15</v>
      </c>
      <c r="F19683" s="22" t="s">
        <v>20</v>
      </c>
      <c r="G19683" s="1">
        <v>1795345.88</v>
      </c>
    </row>
    <row r="19684" spans="2:7">
      <c r="B19684" s="22" t="s">
        <v>334</v>
      </c>
      <c r="C19684" s="22" t="s">
        <v>7</v>
      </c>
      <c r="D19684" s="22" t="s">
        <v>5</v>
      </c>
      <c r="E19684" s="22" t="s">
        <v>15</v>
      </c>
      <c r="F19684" s="22" t="s">
        <v>21</v>
      </c>
      <c r="G19684" s="1">
        <v>88921.03</v>
      </c>
    </row>
    <row r="19685" spans="2:7">
      <c r="B19685" s="22" t="s">
        <v>334</v>
      </c>
      <c r="C19685" s="22" t="s">
        <v>7</v>
      </c>
      <c r="D19685" s="22" t="s">
        <v>5</v>
      </c>
      <c r="E19685" s="22" t="s">
        <v>15</v>
      </c>
      <c r="F19685" s="22" t="s">
        <v>22</v>
      </c>
      <c r="G19685" s="1">
        <v>95898.63</v>
      </c>
    </row>
    <row r="19686" spans="2:7">
      <c r="B19686" s="22" t="s">
        <v>334</v>
      </c>
      <c r="C19686" s="22" t="s">
        <v>7</v>
      </c>
      <c r="D19686" s="22" t="s">
        <v>5</v>
      </c>
      <c r="E19686" s="22" t="s">
        <v>15</v>
      </c>
      <c r="F19686" s="22" t="s">
        <v>23</v>
      </c>
      <c r="G19686" s="1">
        <v>246159.08</v>
      </c>
    </row>
    <row r="19687" spans="2:7">
      <c r="B19687" s="22" t="s">
        <v>334</v>
      </c>
      <c r="C19687" s="22" t="s">
        <v>7</v>
      </c>
      <c r="D19687" s="22" t="s">
        <v>5</v>
      </c>
      <c r="E19687" s="22" t="s">
        <v>15</v>
      </c>
      <c r="F19687" s="22" t="s">
        <v>24</v>
      </c>
      <c r="G19687" s="1">
        <v>300649.51</v>
      </c>
    </row>
    <row r="19688" spans="2:7">
      <c r="B19688" s="22" t="s">
        <v>334</v>
      </c>
      <c r="C19688" s="22" t="s">
        <v>7</v>
      </c>
      <c r="D19688" s="22" t="s">
        <v>5</v>
      </c>
      <c r="E19688" s="22" t="s">
        <v>15</v>
      </c>
      <c r="F19688" s="22" t="s">
        <v>25</v>
      </c>
      <c r="G19688" s="1">
        <v>7700376.0199999996</v>
      </c>
    </row>
    <row r="19689" spans="2:7">
      <c r="B19689" s="22" t="s">
        <v>334</v>
      </c>
      <c r="C19689" s="22" t="s">
        <v>7</v>
      </c>
      <c r="D19689" s="22" t="s">
        <v>5</v>
      </c>
      <c r="E19689" s="22" t="s">
        <v>15</v>
      </c>
      <c r="F19689" s="22" t="s">
        <v>26</v>
      </c>
      <c r="G19689" s="1">
        <v>4905577.4400000004</v>
      </c>
    </row>
    <row r="19690" spans="2:7">
      <c r="B19690" s="22" t="s">
        <v>334</v>
      </c>
      <c r="C19690" s="22" t="s">
        <v>7</v>
      </c>
      <c r="D19690" s="22" t="s">
        <v>5</v>
      </c>
      <c r="E19690" s="22" t="s">
        <v>28</v>
      </c>
      <c r="F19690" s="22" t="s">
        <v>29</v>
      </c>
      <c r="G19690" s="1">
        <v>3189056.2</v>
      </c>
    </row>
    <row r="19691" spans="2:7">
      <c r="B19691" s="22" t="s">
        <v>334</v>
      </c>
      <c r="C19691" s="22" t="s">
        <v>7</v>
      </c>
      <c r="D19691" s="22" t="s">
        <v>5</v>
      </c>
      <c r="E19691" s="22" t="s">
        <v>28</v>
      </c>
      <c r="F19691" s="22" t="s">
        <v>30</v>
      </c>
      <c r="G19691" s="1">
        <v>353273.84</v>
      </c>
    </row>
    <row r="19692" spans="2:7">
      <c r="B19692" s="22" t="s">
        <v>334</v>
      </c>
      <c r="C19692" s="22" t="s">
        <v>7</v>
      </c>
      <c r="D19692" s="22" t="s">
        <v>5</v>
      </c>
      <c r="E19692" s="22" t="s">
        <v>28</v>
      </c>
      <c r="F19692" s="22" t="s">
        <v>31</v>
      </c>
      <c r="G19692" s="1">
        <v>1262894.47</v>
      </c>
    </row>
    <row r="19693" spans="2:7">
      <c r="B19693" s="22" t="s">
        <v>334</v>
      </c>
      <c r="C19693" s="22" t="s">
        <v>7</v>
      </c>
      <c r="D19693" s="22" t="s">
        <v>5</v>
      </c>
      <c r="E19693" s="22" t="s">
        <v>28</v>
      </c>
      <c r="F19693" s="22" t="s">
        <v>32</v>
      </c>
      <c r="G19693" s="1">
        <v>423441.15</v>
      </c>
    </row>
    <row r="19694" spans="2:7">
      <c r="B19694" s="22" t="s">
        <v>334</v>
      </c>
      <c r="C19694" s="22" t="s">
        <v>7</v>
      </c>
      <c r="D19694" s="22" t="s">
        <v>5</v>
      </c>
      <c r="E19694" s="22" t="s">
        <v>28</v>
      </c>
      <c r="F19694" s="22" t="s">
        <v>33</v>
      </c>
      <c r="G19694" s="1">
        <v>2703696.93</v>
      </c>
    </row>
    <row r="19695" spans="2:7">
      <c r="B19695" s="22" t="s">
        <v>334</v>
      </c>
      <c r="C19695" s="22" t="s">
        <v>7</v>
      </c>
      <c r="D19695" s="22" t="s">
        <v>5</v>
      </c>
      <c r="E19695" s="22" t="s">
        <v>34</v>
      </c>
      <c r="F19695" s="22" t="s">
        <v>35</v>
      </c>
      <c r="G19695" s="1">
        <v>12109.54</v>
      </c>
    </row>
    <row r="19696" spans="2:7">
      <c r="B19696" s="22" t="s">
        <v>334</v>
      </c>
      <c r="C19696" s="22" t="s">
        <v>7</v>
      </c>
      <c r="D19696" s="22" t="s">
        <v>5</v>
      </c>
      <c r="E19696" s="22" t="s">
        <v>34</v>
      </c>
      <c r="F19696" s="22" t="s">
        <v>36</v>
      </c>
      <c r="G19696" s="1">
        <v>762.3</v>
      </c>
    </row>
    <row r="19697" spans="2:7">
      <c r="B19697" s="22" t="s">
        <v>334</v>
      </c>
      <c r="C19697" s="22" t="s">
        <v>7</v>
      </c>
      <c r="D19697" s="22" t="s">
        <v>5</v>
      </c>
      <c r="E19697" s="22" t="s">
        <v>34</v>
      </c>
      <c r="F19697" s="22" t="s">
        <v>37</v>
      </c>
      <c r="G19697" s="1">
        <v>3407.18</v>
      </c>
    </row>
    <row r="19698" spans="2:7">
      <c r="B19698" s="22" t="s">
        <v>334</v>
      </c>
      <c r="C19698" s="22" t="s">
        <v>7</v>
      </c>
      <c r="D19698" s="22" t="s">
        <v>5</v>
      </c>
      <c r="E19698" s="22" t="s">
        <v>34</v>
      </c>
      <c r="F19698" s="22" t="s">
        <v>38</v>
      </c>
      <c r="G19698" s="1">
        <v>206138.19</v>
      </c>
    </row>
    <row r="19699" spans="2:7">
      <c r="B19699" s="22" t="s">
        <v>334</v>
      </c>
      <c r="C19699" s="22" t="s">
        <v>7</v>
      </c>
      <c r="D19699" s="22" t="s">
        <v>5</v>
      </c>
      <c r="E19699" s="22" t="s">
        <v>34</v>
      </c>
      <c r="F19699" s="22" t="s">
        <v>39</v>
      </c>
      <c r="G19699" s="1">
        <v>508378.44</v>
      </c>
    </row>
    <row r="19700" spans="2:7">
      <c r="B19700" s="22" t="s">
        <v>334</v>
      </c>
      <c r="C19700" s="22" t="s">
        <v>7</v>
      </c>
      <c r="D19700" s="22" t="s">
        <v>5</v>
      </c>
      <c r="E19700" s="22" t="s">
        <v>34</v>
      </c>
      <c r="F19700" s="22" t="s">
        <v>40</v>
      </c>
      <c r="G19700" s="1">
        <v>111847.75</v>
      </c>
    </row>
    <row r="19701" spans="2:7">
      <c r="B19701" s="22" t="s">
        <v>334</v>
      </c>
      <c r="C19701" s="22" t="s">
        <v>7</v>
      </c>
      <c r="D19701" s="22" t="s">
        <v>5</v>
      </c>
      <c r="E19701" s="22" t="s">
        <v>34</v>
      </c>
      <c r="F19701" s="22" t="s">
        <v>41</v>
      </c>
      <c r="G19701" s="1">
        <v>43680.5</v>
      </c>
    </row>
    <row r="19702" spans="2:7">
      <c r="B19702" s="22" t="s">
        <v>334</v>
      </c>
      <c r="C19702" s="22" t="s">
        <v>7</v>
      </c>
      <c r="D19702" s="22" t="s">
        <v>5</v>
      </c>
      <c r="E19702" s="22" t="s">
        <v>34</v>
      </c>
      <c r="F19702" s="22" t="s">
        <v>43</v>
      </c>
      <c r="G19702" s="1">
        <v>94942.17</v>
      </c>
    </row>
    <row r="19703" spans="2:7">
      <c r="B19703" s="22" t="s">
        <v>334</v>
      </c>
      <c r="C19703" s="22" t="s">
        <v>7</v>
      </c>
      <c r="D19703" s="22" t="s">
        <v>5</v>
      </c>
      <c r="E19703" s="22" t="s">
        <v>34</v>
      </c>
      <c r="F19703" s="22" t="s">
        <v>44</v>
      </c>
      <c r="G19703" s="1">
        <v>5314.59</v>
      </c>
    </row>
    <row r="19704" spans="2:7">
      <c r="B19704" s="22" t="s">
        <v>334</v>
      </c>
      <c r="C19704" s="22" t="s">
        <v>7</v>
      </c>
      <c r="D19704" s="22" t="s">
        <v>5</v>
      </c>
      <c r="E19704" s="22" t="s">
        <v>34</v>
      </c>
      <c r="F19704" s="22" t="s">
        <v>45</v>
      </c>
      <c r="G19704" s="1">
        <v>226814.28</v>
      </c>
    </row>
    <row r="19705" spans="2:7">
      <c r="B19705" s="22" t="s">
        <v>334</v>
      </c>
      <c r="C19705" s="22" t="s">
        <v>7</v>
      </c>
      <c r="D19705" s="22" t="s">
        <v>5</v>
      </c>
      <c r="E19705" s="22" t="s">
        <v>34</v>
      </c>
      <c r="F19705" s="22" t="s">
        <v>46</v>
      </c>
      <c r="G19705" s="1">
        <v>254560.2</v>
      </c>
    </row>
    <row r="19706" spans="2:7">
      <c r="B19706" s="22" t="s">
        <v>334</v>
      </c>
      <c r="C19706" s="22" t="s">
        <v>7</v>
      </c>
      <c r="D19706" s="22" t="s">
        <v>5</v>
      </c>
      <c r="E19706" s="22" t="s">
        <v>34</v>
      </c>
      <c r="F19706" s="22" t="s">
        <v>47</v>
      </c>
      <c r="G19706" s="1">
        <v>462813.21</v>
      </c>
    </row>
    <row r="19707" spans="2:7">
      <c r="B19707" s="22" t="s">
        <v>334</v>
      </c>
      <c r="C19707" s="22" t="s">
        <v>7</v>
      </c>
      <c r="D19707" s="22" t="s">
        <v>5</v>
      </c>
      <c r="E19707" s="22" t="s">
        <v>34</v>
      </c>
      <c r="F19707" s="22" t="s">
        <v>74</v>
      </c>
      <c r="G19707" s="1">
        <v>219618.66</v>
      </c>
    </row>
    <row r="19708" spans="2:7">
      <c r="B19708" s="22" t="s">
        <v>334</v>
      </c>
      <c r="C19708" s="22" t="s">
        <v>7</v>
      </c>
      <c r="D19708" s="22" t="s">
        <v>5</v>
      </c>
      <c r="E19708" s="22" t="s">
        <v>34</v>
      </c>
      <c r="F19708" s="22" t="s">
        <v>75</v>
      </c>
      <c r="G19708" s="1">
        <v>167591.35</v>
      </c>
    </row>
    <row r="19709" spans="2:7">
      <c r="B19709" s="22" t="s">
        <v>334</v>
      </c>
      <c r="C19709" s="22" t="s">
        <v>7</v>
      </c>
      <c r="D19709" s="22" t="s">
        <v>5</v>
      </c>
      <c r="E19709" s="22" t="s">
        <v>34</v>
      </c>
      <c r="F19709" s="22" t="s">
        <v>88</v>
      </c>
      <c r="G19709" s="1">
        <v>1107.8</v>
      </c>
    </row>
    <row r="19710" spans="2:7">
      <c r="B19710" s="22" t="s">
        <v>334</v>
      </c>
      <c r="C19710" s="22" t="s">
        <v>7</v>
      </c>
      <c r="D19710" s="22" t="s">
        <v>5</v>
      </c>
      <c r="E19710" s="22" t="s">
        <v>34</v>
      </c>
      <c r="F19710" s="22" t="s">
        <v>85</v>
      </c>
      <c r="G19710" s="1">
        <v>793.83</v>
      </c>
    </row>
    <row r="19711" spans="2:7">
      <c r="B19711" s="22" t="s">
        <v>334</v>
      </c>
      <c r="C19711" s="22" t="s">
        <v>7</v>
      </c>
      <c r="D19711" s="22" t="s">
        <v>5</v>
      </c>
      <c r="E19711" s="22" t="s">
        <v>34</v>
      </c>
      <c r="F19711" s="22" t="s">
        <v>49</v>
      </c>
      <c r="G19711" s="1">
        <v>1286225.5</v>
      </c>
    </row>
    <row r="19712" spans="2:7">
      <c r="B19712" s="22" t="s">
        <v>334</v>
      </c>
      <c r="C19712" s="22" t="s">
        <v>7</v>
      </c>
      <c r="D19712" s="22" t="s">
        <v>5</v>
      </c>
      <c r="E19712" s="22" t="s">
        <v>34</v>
      </c>
      <c r="F19712" s="22" t="s">
        <v>50</v>
      </c>
      <c r="G19712" s="1">
        <v>996808.95</v>
      </c>
    </row>
    <row r="19713" spans="2:7">
      <c r="B19713" s="22" t="s">
        <v>334</v>
      </c>
      <c r="C19713" s="22" t="s">
        <v>7</v>
      </c>
      <c r="D19713" s="22" t="s">
        <v>5</v>
      </c>
      <c r="E19713" s="22" t="s">
        <v>34</v>
      </c>
      <c r="F19713" s="22" t="s">
        <v>51</v>
      </c>
      <c r="G19713" s="1">
        <v>3636.05</v>
      </c>
    </row>
    <row r="19714" spans="2:7">
      <c r="B19714" s="22" t="s">
        <v>334</v>
      </c>
      <c r="C19714" s="22" t="s">
        <v>7</v>
      </c>
      <c r="D19714" s="22" t="s">
        <v>5</v>
      </c>
      <c r="E19714" s="22" t="s">
        <v>34</v>
      </c>
      <c r="F19714" s="22" t="s">
        <v>52</v>
      </c>
      <c r="G19714" s="1">
        <v>4438.13</v>
      </c>
    </row>
    <row r="19715" spans="2:7">
      <c r="B19715" s="22" t="s">
        <v>334</v>
      </c>
      <c r="C19715" s="22" t="s">
        <v>7</v>
      </c>
      <c r="D19715" s="22" t="s">
        <v>5</v>
      </c>
      <c r="E19715" s="22" t="s">
        <v>34</v>
      </c>
      <c r="F19715" s="22" t="s">
        <v>53</v>
      </c>
      <c r="G19715" s="1">
        <v>3043057.92</v>
      </c>
    </row>
    <row r="19716" spans="2:7">
      <c r="B19716" s="22" t="s">
        <v>334</v>
      </c>
      <c r="C19716" s="22" t="s">
        <v>7</v>
      </c>
      <c r="D19716" s="22" t="s">
        <v>5</v>
      </c>
      <c r="E19716" s="22" t="s">
        <v>34</v>
      </c>
      <c r="F19716" s="22" t="s">
        <v>54</v>
      </c>
      <c r="G19716" s="1">
        <v>1127161.1000000001</v>
      </c>
    </row>
    <row r="19717" spans="2:7">
      <c r="B19717" s="22" t="s">
        <v>334</v>
      </c>
      <c r="C19717" s="22" t="s">
        <v>7</v>
      </c>
      <c r="D19717" s="22" t="s">
        <v>5</v>
      </c>
      <c r="E19717" s="22" t="s">
        <v>34</v>
      </c>
      <c r="F19717" s="22" t="s">
        <v>56</v>
      </c>
      <c r="G19717" s="1">
        <v>18474.36</v>
      </c>
    </row>
    <row r="19718" spans="2:7">
      <c r="B19718" s="22" t="s">
        <v>334</v>
      </c>
      <c r="C19718" s="22" t="s">
        <v>7</v>
      </c>
      <c r="D19718" s="22" t="s">
        <v>5</v>
      </c>
      <c r="E19718" s="22" t="s">
        <v>34</v>
      </c>
      <c r="F19718" s="22" t="s">
        <v>76</v>
      </c>
      <c r="G19718" s="1">
        <v>314506.52</v>
      </c>
    </row>
    <row r="19719" spans="2:7">
      <c r="B19719" s="22" t="s">
        <v>334</v>
      </c>
      <c r="C19719" s="22" t="s">
        <v>7</v>
      </c>
      <c r="D19719" s="22" t="s">
        <v>5</v>
      </c>
      <c r="E19719" s="22" t="s">
        <v>34</v>
      </c>
      <c r="F19719" s="22" t="s">
        <v>57</v>
      </c>
      <c r="G19719" s="1">
        <v>1058364.19</v>
      </c>
    </row>
    <row r="19720" spans="2:7">
      <c r="B19720" s="22" t="s">
        <v>334</v>
      </c>
      <c r="C19720" s="22" t="s">
        <v>7</v>
      </c>
      <c r="D19720" s="22" t="s">
        <v>5</v>
      </c>
      <c r="E19720" s="22" t="s">
        <v>34</v>
      </c>
      <c r="F19720" s="22" t="s">
        <v>58</v>
      </c>
      <c r="G19720" s="1">
        <v>132243.03</v>
      </c>
    </row>
    <row r="19721" spans="2:7">
      <c r="B19721" s="22" t="s">
        <v>334</v>
      </c>
      <c r="C19721" s="22" t="s">
        <v>7</v>
      </c>
      <c r="D19721" s="22" t="s">
        <v>5</v>
      </c>
      <c r="E19721" s="22" t="s">
        <v>59</v>
      </c>
      <c r="F19721" s="22" t="s">
        <v>55</v>
      </c>
      <c r="G19721" s="1">
        <v>97735.11</v>
      </c>
    </row>
    <row r="19722" spans="2:7">
      <c r="B19722" s="22" t="s">
        <v>334</v>
      </c>
      <c r="C19722" s="22" t="s">
        <v>7</v>
      </c>
      <c r="D19722" s="22" t="s">
        <v>5</v>
      </c>
      <c r="E19722" s="22" t="s">
        <v>60</v>
      </c>
      <c r="F19722" s="22" t="s">
        <v>78</v>
      </c>
      <c r="G19722" s="1">
        <v>179204.65</v>
      </c>
    </row>
    <row r="19723" spans="2:7">
      <c r="B19723" s="22" t="s">
        <v>334</v>
      </c>
      <c r="C19723" s="22" t="s">
        <v>7</v>
      </c>
      <c r="D19723" s="22" t="s">
        <v>7</v>
      </c>
      <c r="E19723" s="22" t="s">
        <v>5</v>
      </c>
      <c r="F19723" s="22" t="s">
        <v>6</v>
      </c>
      <c r="G19723" s="1">
        <v>962924.21</v>
      </c>
    </row>
    <row r="19724" spans="2:7">
      <c r="B19724" s="22" t="s">
        <v>334</v>
      </c>
      <c r="C19724" s="22" t="s">
        <v>7</v>
      </c>
      <c r="D19724" s="22" t="s">
        <v>7</v>
      </c>
      <c r="E19724" s="22" t="s">
        <v>8</v>
      </c>
      <c r="F19724" s="22" t="s">
        <v>9</v>
      </c>
      <c r="G19724" s="1">
        <v>507278.52</v>
      </c>
    </row>
    <row r="19725" spans="2:7">
      <c r="B19725" s="22" t="s">
        <v>334</v>
      </c>
      <c r="C19725" s="22" t="s">
        <v>7</v>
      </c>
      <c r="D19725" s="22" t="s">
        <v>7</v>
      </c>
      <c r="E19725" s="22" t="s">
        <v>8</v>
      </c>
      <c r="F19725" s="22" t="s">
        <v>10</v>
      </c>
      <c r="G19725" s="1">
        <v>985290.79</v>
      </c>
    </row>
    <row r="19726" spans="2:7">
      <c r="B19726" s="22" t="s">
        <v>334</v>
      </c>
      <c r="C19726" s="22" t="s">
        <v>7</v>
      </c>
      <c r="D19726" s="22" t="s">
        <v>7</v>
      </c>
      <c r="E19726" s="22" t="s">
        <v>8</v>
      </c>
      <c r="F19726" s="22" t="s">
        <v>11</v>
      </c>
      <c r="G19726" s="1">
        <v>1916.82</v>
      </c>
    </row>
    <row r="19727" spans="2:7">
      <c r="B19727" s="22" t="s">
        <v>334</v>
      </c>
      <c r="C19727" s="22" t="s">
        <v>7</v>
      </c>
      <c r="D19727" s="22" t="s">
        <v>7</v>
      </c>
      <c r="E19727" s="22" t="s">
        <v>8</v>
      </c>
      <c r="F19727" s="22" t="s">
        <v>12</v>
      </c>
      <c r="G19727" s="1">
        <v>2789810.02</v>
      </c>
    </row>
    <row r="19728" spans="2:7">
      <c r="B19728" s="22" t="s">
        <v>334</v>
      </c>
      <c r="C19728" s="22" t="s">
        <v>7</v>
      </c>
      <c r="D19728" s="22" t="s">
        <v>7</v>
      </c>
      <c r="E19728" s="22" t="s">
        <v>8</v>
      </c>
      <c r="F19728" s="22" t="s">
        <v>13</v>
      </c>
      <c r="G19728" s="1">
        <v>715152.9</v>
      </c>
    </row>
    <row r="19729" spans="2:7">
      <c r="B19729" s="22" t="s">
        <v>334</v>
      </c>
      <c r="C19729" s="22" t="s">
        <v>7</v>
      </c>
      <c r="D19729" s="22" t="s">
        <v>7</v>
      </c>
      <c r="E19729" s="22" t="s">
        <v>14</v>
      </c>
      <c r="F19729" s="22" t="s">
        <v>9</v>
      </c>
      <c r="G19729" s="1">
        <v>4449117.67</v>
      </c>
    </row>
    <row r="19730" spans="2:7">
      <c r="B19730" s="22" t="s">
        <v>334</v>
      </c>
      <c r="C19730" s="22" t="s">
        <v>7</v>
      </c>
      <c r="D19730" s="22" t="s">
        <v>7</v>
      </c>
      <c r="E19730" s="22" t="s">
        <v>14</v>
      </c>
      <c r="F19730" s="22" t="s">
        <v>10</v>
      </c>
      <c r="G19730" s="1">
        <v>395659.41</v>
      </c>
    </row>
    <row r="19731" spans="2:7">
      <c r="B19731" s="22" t="s">
        <v>334</v>
      </c>
      <c r="C19731" s="22" t="s">
        <v>7</v>
      </c>
      <c r="D19731" s="22" t="s">
        <v>7</v>
      </c>
      <c r="E19731" s="22" t="s">
        <v>14</v>
      </c>
      <c r="F19731" s="22" t="s">
        <v>11</v>
      </c>
      <c r="G19731" s="1">
        <v>110087.15</v>
      </c>
    </row>
    <row r="19732" spans="2:7">
      <c r="B19732" s="22" t="s">
        <v>334</v>
      </c>
      <c r="C19732" s="22" t="s">
        <v>7</v>
      </c>
      <c r="D19732" s="22" t="s">
        <v>7</v>
      </c>
      <c r="E19732" s="22" t="s">
        <v>14</v>
      </c>
      <c r="F19732" s="22" t="s">
        <v>12</v>
      </c>
      <c r="G19732" s="1">
        <v>1708577.61</v>
      </c>
    </row>
    <row r="19733" spans="2:7">
      <c r="B19733" s="22" t="s">
        <v>334</v>
      </c>
      <c r="C19733" s="22" t="s">
        <v>7</v>
      </c>
      <c r="D19733" s="22" t="s">
        <v>7</v>
      </c>
      <c r="E19733" s="22" t="s">
        <v>14</v>
      </c>
      <c r="F19733" s="22" t="s">
        <v>13</v>
      </c>
      <c r="G19733" s="1">
        <v>183126.79</v>
      </c>
    </row>
    <row r="19734" spans="2:7">
      <c r="B19734" s="22" t="s">
        <v>334</v>
      </c>
      <c r="C19734" s="22" t="s">
        <v>7</v>
      </c>
      <c r="D19734" s="22" t="s">
        <v>7</v>
      </c>
      <c r="E19734" s="22" t="s">
        <v>15</v>
      </c>
      <c r="F19734" s="22" t="s">
        <v>17</v>
      </c>
      <c r="G19734" s="1">
        <v>381765.45</v>
      </c>
    </row>
    <row r="19735" spans="2:7">
      <c r="B19735" s="22" t="s">
        <v>334</v>
      </c>
      <c r="C19735" s="22" t="s">
        <v>7</v>
      </c>
      <c r="D19735" s="22" t="s">
        <v>7</v>
      </c>
      <c r="E19735" s="22" t="s">
        <v>15</v>
      </c>
      <c r="F19735" s="22" t="s">
        <v>18</v>
      </c>
      <c r="G19735" s="1">
        <v>516858.9</v>
      </c>
    </row>
    <row r="19736" spans="2:7">
      <c r="B19736" s="22" t="s">
        <v>334</v>
      </c>
      <c r="C19736" s="22" t="s">
        <v>7</v>
      </c>
      <c r="D19736" s="22" t="s">
        <v>7</v>
      </c>
      <c r="E19736" s="22" t="s">
        <v>15</v>
      </c>
      <c r="F19736" s="22" t="s">
        <v>19</v>
      </c>
      <c r="G19736" s="1">
        <v>514561.03</v>
      </c>
    </row>
    <row r="19737" spans="2:7">
      <c r="B19737" s="22" t="s">
        <v>334</v>
      </c>
      <c r="C19737" s="22" t="s">
        <v>7</v>
      </c>
      <c r="D19737" s="22" t="s">
        <v>7</v>
      </c>
      <c r="E19737" s="22" t="s">
        <v>15</v>
      </c>
      <c r="F19737" s="22" t="s">
        <v>20</v>
      </c>
      <c r="G19737" s="1">
        <v>775422.34</v>
      </c>
    </row>
    <row r="19738" spans="2:7">
      <c r="B19738" s="22" t="s">
        <v>334</v>
      </c>
      <c r="C19738" s="22" t="s">
        <v>7</v>
      </c>
      <c r="D19738" s="22" t="s">
        <v>7</v>
      </c>
      <c r="E19738" s="22" t="s">
        <v>15</v>
      </c>
      <c r="F19738" s="22" t="s">
        <v>21</v>
      </c>
      <c r="G19738" s="1">
        <v>3132.63</v>
      </c>
    </row>
    <row r="19739" spans="2:7">
      <c r="B19739" s="22" t="s">
        <v>334</v>
      </c>
      <c r="C19739" s="22" t="s">
        <v>7</v>
      </c>
      <c r="D19739" s="22" t="s">
        <v>7</v>
      </c>
      <c r="E19739" s="22" t="s">
        <v>15</v>
      </c>
      <c r="F19739" s="22" t="s">
        <v>22</v>
      </c>
      <c r="G19739" s="1">
        <v>9718</v>
      </c>
    </row>
    <row r="19740" spans="2:7">
      <c r="B19740" s="22" t="s">
        <v>334</v>
      </c>
      <c r="C19740" s="22" t="s">
        <v>7</v>
      </c>
      <c r="D19740" s="22" t="s">
        <v>7</v>
      </c>
      <c r="E19740" s="22" t="s">
        <v>15</v>
      </c>
      <c r="F19740" s="22" t="s">
        <v>23</v>
      </c>
      <c r="G19740" s="1">
        <v>13527.26</v>
      </c>
    </row>
    <row r="19741" spans="2:7">
      <c r="B19741" s="22" t="s">
        <v>334</v>
      </c>
      <c r="C19741" s="22" t="s">
        <v>7</v>
      </c>
      <c r="D19741" s="22" t="s">
        <v>7</v>
      </c>
      <c r="E19741" s="22" t="s">
        <v>15</v>
      </c>
      <c r="F19741" s="22" t="s">
        <v>24</v>
      </c>
      <c r="G19741" s="1">
        <v>133637.29</v>
      </c>
    </row>
    <row r="19742" spans="2:7">
      <c r="B19742" s="22" t="s">
        <v>334</v>
      </c>
      <c r="C19742" s="22" t="s">
        <v>7</v>
      </c>
      <c r="D19742" s="22" t="s">
        <v>7</v>
      </c>
      <c r="E19742" s="22" t="s">
        <v>15</v>
      </c>
      <c r="F19742" s="22" t="s">
        <v>25</v>
      </c>
      <c r="G19742" s="1">
        <v>273006.5</v>
      </c>
    </row>
    <row r="19743" spans="2:7">
      <c r="B19743" s="22" t="s">
        <v>334</v>
      </c>
      <c r="C19743" s="22" t="s">
        <v>7</v>
      </c>
      <c r="D19743" s="22" t="s">
        <v>7</v>
      </c>
      <c r="E19743" s="22" t="s">
        <v>15</v>
      </c>
      <c r="F19743" s="22" t="s">
        <v>26</v>
      </c>
      <c r="G19743" s="1">
        <v>1303988.17</v>
      </c>
    </row>
    <row r="19744" spans="2:7">
      <c r="B19744" s="22" t="s">
        <v>334</v>
      </c>
      <c r="C19744" s="22" t="s">
        <v>7</v>
      </c>
      <c r="D19744" s="22" t="s">
        <v>7</v>
      </c>
      <c r="E19744" s="22" t="s">
        <v>28</v>
      </c>
      <c r="F19744" s="22" t="s">
        <v>29</v>
      </c>
      <c r="G19744" s="1">
        <v>171293.26</v>
      </c>
    </row>
    <row r="19745" spans="2:7">
      <c r="B19745" s="22" t="s">
        <v>334</v>
      </c>
      <c r="C19745" s="22" t="s">
        <v>7</v>
      </c>
      <c r="D19745" s="22" t="s">
        <v>7</v>
      </c>
      <c r="E19745" s="22" t="s">
        <v>28</v>
      </c>
      <c r="F19745" s="22" t="s">
        <v>32</v>
      </c>
      <c r="G19745" s="1">
        <v>7781.03</v>
      </c>
    </row>
    <row r="19746" spans="2:7">
      <c r="B19746" s="22" t="s">
        <v>334</v>
      </c>
      <c r="C19746" s="22" t="s">
        <v>7</v>
      </c>
      <c r="D19746" s="22" t="s">
        <v>7</v>
      </c>
      <c r="E19746" s="22" t="s">
        <v>28</v>
      </c>
      <c r="F19746" s="22" t="s">
        <v>33</v>
      </c>
      <c r="G19746" s="1">
        <v>12999.51</v>
      </c>
    </row>
    <row r="19747" spans="2:7">
      <c r="B19747" s="22" t="s">
        <v>334</v>
      </c>
      <c r="C19747" s="22" t="s">
        <v>7</v>
      </c>
      <c r="D19747" s="22" t="s">
        <v>7</v>
      </c>
      <c r="E19747" s="22" t="s">
        <v>34</v>
      </c>
      <c r="F19747" s="22" t="s">
        <v>36</v>
      </c>
      <c r="G19747" s="1">
        <v>20920.509999999998</v>
      </c>
    </row>
    <row r="19748" spans="2:7">
      <c r="B19748" s="22" t="s">
        <v>334</v>
      </c>
      <c r="C19748" s="22" t="s">
        <v>7</v>
      </c>
      <c r="D19748" s="22" t="s">
        <v>7</v>
      </c>
      <c r="E19748" s="22" t="s">
        <v>34</v>
      </c>
      <c r="F19748" s="22" t="s">
        <v>38</v>
      </c>
      <c r="G19748" s="1">
        <v>598</v>
      </c>
    </row>
    <row r="19749" spans="2:7">
      <c r="B19749" s="22" t="s">
        <v>334</v>
      </c>
      <c r="C19749" s="22" t="s">
        <v>7</v>
      </c>
      <c r="D19749" s="22" t="s">
        <v>7</v>
      </c>
      <c r="E19749" s="22" t="s">
        <v>34</v>
      </c>
      <c r="F19749" s="22" t="s">
        <v>39</v>
      </c>
      <c r="G19749" s="1">
        <v>170304.55</v>
      </c>
    </row>
    <row r="19750" spans="2:7">
      <c r="B19750" s="22" t="s">
        <v>334</v>
      </c>
      <c r="C19750" s="22" t="s">
        <v>7</v>
      </c>
      <c r="D19750" s="22" t="s">
        <v>7</v>
      </c>
      <c r="E19750" s="22" t="s">
        <v>34</v>
      </c>
      <c r="F19750" s="22" t="s">
        <v>43</v>
      </c>
      <c r="G19750" s="1">
        <v>51129.75</v>
      </c>
    </row>
    <row r="19751" spans="2:7">
      <c r="B19751" s="22" t="s">
        <v>334</v>
      </c>
      <c r="C19751" s="22" t="s">
        <v>7</v>
      </c>
      <c r="D19751" s="22" t="s">
        <v>7</v>
      </c>
      <c r="E19751" s="22" t="s">
        <v>34</v>
      </c>
      <c r="F19751" s="22" t="s">
        <v>47</v>
      </c>
      <c r="G19751" s="1">
        <v>17801.900000000001</v>
      </c>
    </row>
    <row r="19752" spans="2:7">
      <c r="B19752" s="22" t="s">
        <v>334</v>
      </c>
      <c r="C19752" s="22" t="s">
        <v>7</v>
      </c>
      <c r="D19752" s="22" t="s">
        <v>7</v>
      </c>
      <c r="E19752" s="22" t="s">
        <v>34</v>
      </c>
      <c r="F19752" s="22" t="s">
        <v>75</v>
      </c>
      <c r="G19752" s="1">
        <v>5649.1</v>
      </c>
    </row>
    <row r="19753" spans="2:7">
      <c r="B19753" s="22" t="s">
        <v>334</v>
      </c>
      <c r="C19753" s="22" t="s">
        <v>7</v>
      </c>
      <c r="D19753" s="22" t="s">
        <v>7</v>
      </c>
      <c r="E19753" s="22" t="s">
        <v>34</v>
      </c>
      <c r="F19753" s="22" t="s">
        <v>85</v>
      </c>
      <c r="G19753" s="1">
        <v>52106.79</v>
      </c>
    </row>
    <row r="19754" spans="2:7">
      <c r="B19754" s="22" t="s">
        <v>334</v>
      </c>
      <c r="C19754" s="22" t="s">
        <v>7</v>
      </c>
      <c r="D19754" s="22" t="s">
        <v>7</v>
      </c>
      <c r="E19754" s="22" t="s">
        <v>34</v>
      </c>
      <c r="F19754" s="22" t="s">
        <v>50</v>
      </c>
      <c r="G19754" s="1">
        <v>21084.89</v>
      </c>
    </row>
    <row r="19755" spans="2:7">
      <c r="B19755" s="22" t="s">
        <v>334</v>
      </c>
      <c r="C19755" s="22" t="s">
        <v>7</v>
      </c>
      <c r="D19755" s="22" t="s">
        <v>7</v>
      </c>
      <c r="E19755" s="22" t="s">
        <v>34</v>
      </c>
      <c r="F19755" s="22" t="s">
        <v>58</v>
      </c>
      <c r="G19755" s="1">
        <v>17117.88</v>
      </c>
    </row>
    <row r="19756" spans="2:7">
      <c r="B19756" s="22" t="s">
        <v>334</v>
      </c>
      <c r="C19756" s="22" t="s">
        <v>7</v>
      </c>
      <c r="D19756" s="22" t="s">
        <v>7</v>
      </c>
      <c r="E19756" s="22" t="s">
        <v>59</v>
      </c>
      <c r="F19756" s="22" t="s">
        <v>55</v>
      </c>
      <c r="G19756" s="1">
        <v>77011.67</v>
      </c>
    </row>
    <row r="19757" spans="2:7">
      <c r="B19757" s="22" t="s">
        <v>334</v>
      </c>
      <c r="C19757" s="22" t="s">
        <v>7</v>
      </c>
      <c r="D19757" s="22" t="s">
        <v>7</v>
      </c>
      <c r="E19757" s="22" t="s">
        <v>60</v>
      </c>
      <c r="F19757" s="22" t="s">
        <v>79</v>
      </c>
      <c r="G19757" s="1">
        <v>55084.59</v>
      </c>
    </row>
    <row r="19758" spans="2:7">
      <c r="B19758" s="22" t="s">
        <v>335</v>
      </c>
      <c r="C19758" s="22" t="s">
        <v>7</v>
      </c>
      <c r="D19758" s="22" t="s">
        <v>5</v>
      </c>
      <c r="E19758" s="22" t="s">
        <v>5</v>
      </c>
      <c r="F19758" s="22" t="s">
        <v>6</v>
      </c>
      <c r="G19758" s="1">
        <v>79619.070000000007</v>
      </c>
    </row>
    <row r="19759" spans="2:7">
      <c r="B19759" s="22" t="s">
        <v>335</v>
      </c>
      <c r="C19759" s="22" t="s">
        <v>7</v>
      </c>
      <c r="D19759" s="22" t="s">
        <v>5</v>
      </c>
      <c r="E19759" s="22" t="s">
        <v>7</v>
      </c>
      <c r="F19759" s="22" t="s">
        <v>6</v>
      </c>
      <c r="G19759" s="1">
        <v>-1822195.48</v>
      </c>
    </row>
    <row r="19760" spans="2:7">
      <c r="B19760" s="22" t="s">
        <v>335</v>
      </c>
      <c r="C19760" s="22" t="s">
        <v>7</v>
      </c>
      <c r="D19760" s="22" t="s">
        <v>5</v>
      </c>
      <c r="E19760" s="22" t="s">
        <v>8</v>
      </c>
      <c r="F19760" s="22" t="s">
        <v>9</v>
      </c>
      <c r="G19760" s="1">
        <v>75477156.269999996</v>
      </c>
    </row>
    <row r="19761" spans="2:7">
      <c r="B19761" s="22" t="s">
        <v>335</v>
      </c>
      <c r="C19761" s="22" t="s">
        <v>7</v>
      </c>
      <c r="D19761" s="22" t="s">
        <v>5</v>
      </c>
      <c r="E19761" s="22" t="s">
        <v>8</v>
      </c>
      <c r="F19761" s="22" t="s">
        <v>10</v>
      </c>
      <c r="G19761" s="1">
        <v>1018794.69</v>
      </c>
    </row>
    <row r="19762" spans="2:7">
      <c r="B19762" s="22" t="s">
        <v>335</v>
      </c>
      <c r="C19762" s="22" t="s">
        <v>7</v>
      </c>
      <c r="D19762" s="22" t="s">
        <v>5</v>
      </c>
      <c r="E19762" s="22" t="s">
        <v>8</v>
      </c>
      <c r="F19762" s="22" t="s">
        <v>11</v>
      </c>
      <c r="G19762" s="1">
        <v>807132.74</v>
      </c>
    </row>
    <row r="19763" spans="2:7">
      <c r="B19763" s="22" t="s">
        <v>335</v>
      </c>
      <c r="C19763" s="22" t="s">
        <v>7</v>
      </c>
      <c r="D19763" s="22" t="s">
        <v>5</v>
      </c>
      <c r="E19763" s="22" t="s">
        <v>8</v>
      </c>
      <c r="F19763" s="22" t="s">
        <v>12</v>
      </c>
      <c r="G19763" s="1">
        <v>1307673.8400000001</v>
      </c>
    </row>
    <row r="19764" spans="2:7">
      <c r="B19764" s="22" t="s">
        <v>335</v>
      </c>
      <c r="C19764" s="22" t="s">
        <v>7</v>
      </c>
      <c r="D19764" s="22" t="s">
        <v>5</v>
      </c>
      <c r="E19764" s="22" t="s">
        <v>8</v>
      </c>
      <c r="F19764" s="22" t="s">
        <v>13</v>
      </c>
      <c r="G19764" s="1">
        <v>230713.34</v>
      </c>
    </row>
    <row r="19765" spans="2:7">
      <c r="B19765" s="22" t="s">
        <v>335</v>
      </c>
      <c r="C19765" s="22" t="s">
        <v>7</v>
      </c>
      <c r="D19765" s="22" t="s">
        <v>5</v>
      </c>
      <c r="E19765" s="22" t="s">
        <v>8</v>
      </c>
      <c r="F19765" s="22" t="s">
        <v>70</v>
      </c>
      <c r="G19765" s="1">
        <v>652214</v>
      </c>
    </row>
    <row r="19766" spans="2:7">
      <c r="B19766" s="22" t="s">
        <v>335</v>
      </c>
      <c r="C19766" s="22" t="s">
        <v>7</v>
      </c>
      <c r="D19766" s="22" t="s">
        <v>5</v>
      </c>
      <c r="E19766" s="22" t="s">
        <v>14</v>
      </c>
      <c r="F19766" s="22" t="s">
        <v>9</v>
      </c>
      <c r="G19766" s="1">
        <v>19848037.300000001</v>
      </c>
    </row>
    <row r="19767" spans="2:7">
      <c r="B19767" s="22" t="s">
        <v>335</v>
      </c>
      <c r="C19767" s="22" t="s">
        <v>7</v>
      </c>
      <c r="D19767" s="22" t="s">
        <v>5</v>
      </c>
      <c r="E19767" s="22" t="s">
        <v>14</v>
      </c>
      <c r="F19767" s="22" t="s">
        <v>10</v>
      </c>
      <c r="G19767" s="1">
        <v>586181.71</v>
      </c>
    </row>
    <row r="19768" spans="2:7">
      <c r="B19768" s="22" t="s">
        <v>335</v>
      </c>
      <c r="C19768" s="22" t="s">
        <v>7</v>
      </c>
      <c r="D19768" s="22" t="s">
        <v>5</v>
      </c>
      <c r="E19768" s="22" t="s">
        <v>14</v>
      </c>
      <c r="F19768" s="22" t="s">
        <v>11</v>
      </c>
      <c r="G19768" s="1">
        <v>643685.78</v>
      </c>
    </row>
    <row r="19769" spans="2:7">
      <c r="B19769" s="22" t="s">
        <v>335</v>
      </c>
      <c r="C19769" s="22" t="s">
        <v>7</v>
      </c>
      <c r="D19769" s="22" t="s">
        <v>5</v>
      </c>
      <c r="E19769" s="22" t="s">
        <v>14</v>
      </c>
      <c r="F19769" s="22" t="s">
        <v>12</v>
      </c>
      <c r="G19769" s="1">
        <v>7766.12</v>
      </c>
    </row>
    <row r="19770" spans="2:7">
      <c r="B19770" s="22" t="s">
        <v>335</v>
      </c>
      <c r="C19770" s="22" t="s">
        <v>7</v>
      </c>
      <c r="D19770" s="22" t="s">
        <v>5</v>
      </c>
      <c r="E19770" s="22" t="s">
        <v>14</v>
      </c>
      <c r="F19770" s="22" t="s">
        <v>13</v>
      </c>
      <c r="G19770" s="1">
        <v>869062.07</v>
      </c>
    </row>
    <row r="19771" spans="2:7">
      <c r="B19771" s="22" t="s">
        <v>335</v>
      </c>
      <c r="C19771" s="22" t="s">
        <v>7</v>
      </c>
      <c r="D19771" s="22" t="s">
        <v>5</v>
      </c>
      <c r="E19771" s="22" t="s">
        <v>15</v>
      </c>
      <c r="F19771" s="22" t="s">
        <v>16</v>
      </c>
      <c r="G19771" s="1">
        <v>48614.96</v>
      </c>
    </row>
    <row r="19772" spans="2:7">
      <c r="B19772" s="22" t="s">
        <v>335</v>
      </c>
      <c r="C19772" s="22" t="s">
        <v>7</v>
      </c>
      <c r="D19772" s="22" t="s">
        <v>5</v>
      </c>
      <c r="E19772" s="22" t="s">
        <v>15</v>
      </c>
      <c r="F19772" s="22" t="s">
        <v>71</v>
      </c>
      <c r="G19772" s="1">
        <v>37033.35</v>
      </c>
    </row>
    <row r="19773" spans="2:7">
      <c r="B19773" s="22" t="s">
        <v>335</v>
      </c>
      <c r="C19773" s="22" t="s">
        <v>7</v>
      </c>
      <c r="D19773" s="22" t="s">
        <v>5</v>
      </c>
      <c r="E19773" s="22" t="s">
        <v>15</v>
      </c>
      <c r="F19773" s="22" t="s">
        <v>17</v>
      </c>
      <c r="G19773" s="1">
        <v>5939075.2199999997</v>
      </c>
    </row>
    <row r="19774" spans="2:7">
      <c r="B19774" s="22" t="s">
        <v>335</v>
      </c>
      <c r="C19774" s="22" t="s">
        <v>7</v>
      </c>
      <c r="D19774" s="22" t="s">
        <v>5</v>
      </c>
      <c r="E19774" s="22" t="s">
        <v>15</v>
      </c>
      <c r="F19774" s="22" t="s">
        <v>18</v>
      </c>
      <c r="G19774" s="1">
        <v>1634538.86</v>
      </c>
    </row>
    <row r="19775" spans="2:7">
      <c r="B19775" s="22" t="s">
        <v>335</v>
      </c>
      <c r="C19775" s="22" t="s">
        <v>7</v>
      </c>
      <c r="D19775" s="22" t="s">
        <v>5</v>
      </c>
      <c r="E19775" s="22" t="s">
        <v>15</v>
      </c>
      <c r="F19775" s="22" t="s">
        <v>19</v>
      </c>
      <c r="G19775" s="1">
        <v>11738280.18</v>
      </c>
    </row>
    <row r="19776" spans="2:7">
      <c r="B19776" s="22" t="s">
        <v>335</v>
      </c>
      <c r="C19776" s="22" t="s">
        <v>7</v>
      </c>
      <c r="D19776" s="22" t="s">
        <v>5</v>
      </c>
      <c r="E19776" s="22" t="s">
        <v>15</v>
      </c>
      <c r="F19776" s="22" t="s">
        <v>20</v>
      </c>
      <c r="G19776" s="1">
        <v>2569707.35</v>
      </c>
    </row>
    <row r="19777" spans="2:7">
      <c r="B19777" s="22" t="s">
        <v>335</v>
      </c>
      <c r="C19777" s="22" t="s">
        <v>7</v>
      </c>
      <c r="D19777" s="22" t="s">
        <v>5</v>
      </c>
      <c r="E19777" s="22" t="s">
        <v>15</v>
      </c>
      <c r="F19777" s="22" t="s">
        <v>21</v>
      </c>
      <c r="G19777" s="1">
        <v>279691.39</v>
      </c>
    </row>
    <row r="19778" spans="2:7">
      <c r="B19778" s="22" t="s">
        <v>335</v>
      </c>
      <c r="C19778" s="22" t="s">
        <v>7</v>
      </c>
      <c r="D19778" s="22" t="s">
        <v>5</v>
      </c>
      <c r="E19778" s="22" t="s">
        <v>15</v>
      </c>
      <c r="F19778" s="22" t="s">
        <v>22</v>
      </c>
      <c r="G19778" s="1">
        <v>111545.21</v>
      </c>
    </row>
    <row r="19779" spans="2:7">
      <c r="B19779" s="22" t="s">
        <v>335</v>
      </c>
      <c r="C19779" s="22" t="s">
        <v>7</v>
      </c>
      <c r="D19779" s="22" t="s">
        <v>5</v>
      </c>
      <c r="E19779" s="22" t="s">
        <v>15</v>
      </c>
      <c r="F19779" s="22" t="s">
        <v>23</v>
      </c>
      <c r="G19779" s="1">
        <v>403428.18</v>
      </c>
    </row>
    <row r="19780" spans="2:7">
      <c r="B19780" s="22" t="s">
        <v>335</v>
      </c>
      <c r="C19780" s="22" t="s">
        <v>7</v>
      </c>
      <c r="D19780" s="22" t="s">
        <v>5</v>
      </c>
      <c r="E19780" s="22" t="s">
        <v>15</v>
      </c>
      <c r="F19780" s="22" t="s">
        <v>24</v>
      </c>
      <c r="G19780" s="1">
        <v>707957.49</v>
      </c>
    </row>
    <row r="19781" spans="2:7">
      <c r="B19781" s="22" t="s">
        <v>335</v>
      </c>
      <c r="C19781" s="22" t="s">
        <v>7</v>
      </c>
      <c r="D19781" s="22" t="s">
        <v>5</v>
      </c>
      <c r="E19781" s="22" t="s">
        <v>15</v>
      </c>
      <c r="F19781" s="22" t="s">
        <v>25</v>
      </c>
      <c r="G19781" s="1">
        <v>11413594.5</v>
      </c>
    </row>
    <row r="19782" spans="2:7">
      <c r="B19782" s="22" t="s">
        <v>335</v>
      </c>
      <c r="C19782" s="22" t="s">
        <v>7</v>
      </c>
      <c r="D19782" s="22" t="s">
        <v>5</v>
      </c>
      <c r="E19782" s="22" t="s">
        <v>15</v>
      </c>
      <c r="F19782" s="22" t="s">
        <v>26</v>
      </c>
      <c r="G19782" s="1">
        <v>7144433.6100000003</v>
      </c>
    </row>
    <row r="19783" spans="2:7">
      <c r="B19783" s="22" t="s">
        <v>335</v>
      </c>
      <c r="C19783" s="22" t="s">
        <v>7</v>
      </c>
      <c r="D19783" s="22" t="s">
        <v>5</v>
      </c>
      <c r="E19783" s="22" t="s">
        <v>15</v>
      </c>
      <c r="F19783" s="22" t="s">
        <v>72</v>
      </c>
      <c r="G19783" s="1">
        <v>4603</v>
      </c>
    </row>
    <row r="19784" spans="2:7">
      <c r="B19784" s="22" t="s">
        <v>335</v>
      </c>
      <c r="C19784" s="22" t="s">
        <v>7</v>
      </c>
      <c r="D19784" s="22" t="s">
        <v>5</v>
      </c>
      <c r="E19784" s="22" t="s">
        <v>28</v>
      </c>
      <c r="F19784" s="22" t="s">
        <v>29</v>
      </c>
      <c r="G19784" s="1">
        <v>2656272.35</v>
      </c>
    </row>
    <row r="19785" spans="2:7">
      <c r="B19785" s="22" t="s">
        <v>335</v>
      </c>
      <c r="C19785" s="22" t="s">
        <v>7</v>
      </c>
      <c r="D19785" s="22" t="s">
        <v>5</v>
      </c>
      <c r="E19785" s="22" t="s">
        <v>28</v>
      </c>
      <c r="F19785" s="22" t="s">
        <v>30</v>
      </c>
      <c r="G19785" s="1">
        <v>340556.09</v>
      </c>
    </row>
    <row r="19786" spans="2:7">
      <c r="B19786" s="22" t="s">
        <v>335</v>
      </c>
      <c r="C19786" s="22" t="s">
        <v>7</v>
      </c>
      <c r="D19786" s="22" t="s">
        <v>5</v>
      </c>
      <c r="E19786" s="22" t="s">
        <v>28</v>
      </c>
      <c r="F19786" s="22" t="s">
        <v>31</v>
      </c>
      <c r="G19786" s="1">
        <v>2452146.23</v>
      </c>
    </row>
    <row r="19787" spans="2:7">
      <c r="B19787" s="22" t="s">
        <v>335</v>
      </c>
      <c r="C19787" s="22" t="s">
        <v>7</v>
      </c>
      <c r="D19787" s="22" t="s">
        <v>5</v>
      </c>
      <c r="E19787" s="22" t="s">
        <v>28</v>
      </c>
      <c r="F19787" s="22" t="s">
        <v>32</v>
      </c>
      <c r="G19787" s="1">
        <v>221138.49</v>
      </c>
    </row>
    <row r="19788" spans="2:7">
      <c r="B19788" s="22" t="s">
        <v>335</v>
      </c>
      <c r="C19788" s="22" t="s">
        <v>7</v>
      </c>
      <c r="D19788" s="22" t="s">
        <v>5</v>
      </c>
      <c r="E19788" s="22" t="s">
        <v>28</v>
      </c>
      <c r="F19788" s="22" t="s">
        <v>33</v>
      </c>
      <c r="G19788" s="1">
        <v>403722.92</v>
      </c>
    </row>
    <row r="19789" spans="2:7">
      <c r="B19789" s="22" t="s">
        <v>335</v>
      </c>
      <c r="C19789" s="22" t="s">
        <v>7</v>
      </c>
      <c r="D19789" s="22" t="s">
        <v>5</v>
      </c>
      <c r="E19789" s="22" t="s">
        <v>34</v>
      </c>
      <c r="F19789" s="22" t="s">
        <v>35</v>
      </c>
      <c r="G19789" s="1">
        <v>162377.44</v>
      </c>
    </row>
    <row r="19790" spans="2:7">
      <c r="B19790" s="22" t="s">
        <v>335</v>
      </c>
      <c r="C19790" s="22" t="s">
        <v>7</v>
      </c>
      <c r="D19790" s="22" t="s">
        <v>5</v>
      </c>
      <c r="E19790" s="22" t="s">
        <v>34</v>
      </c>
      <c r="F19790" s="22" t="s">
        <v>36</v>
      </c>
      <c r="G19790" s="1">
        <v>128157.06</v>
      </c>
    </row>
    <row r="19791" spans="2:7">
      <c r="B19791" s="22" t="s">
        <v>335</v>
      </c>
      <c r="C19791" s="22" t="s">
        <v>7</v>
      </c>
      <c r="D19791" s="22" t="s">
        <v>5</v>
      </c>
      <c r="E19791" s="22" t="s">
        <v>34</v>
      </c>
      <c r="F19791" s="22" t="s">
        <v>37</v>
      </c>
      <c r="G19791" s="1">
        <v>71669.37</v>
      </c>
    </row>
    <row r="19792" spans="2:7">
      <c r="B19792" s="22" t="s">
        <v>335</v>
      </c>
      <c r="C19792" s="22" t="s">
        <v>7</v>
      </c>
      <c r="D19792" s="22" t="s">
        <v>5</v>
      </c>
      <c r="E19792" s="22" t="s">
        <v>34</v>
      </c>
      <c r="F19792" s="22" t="s">
        <v>64</v>
      </c>
      <c r="G19792" s="1">
        <v>22627.88</v>
      </c>
    </row>
    <row r="19793" spans="2:7">
      <c r="B19793" s="22" t="s">
        <v>335</v>
      </c>
      <c r="C19793" s="22" t="s">
        <v>7</v>
      </c>
      <c r="D19793" s="22" t="s">
        <v>5</v>
      </c>
      <c r="E19793" s="22" t="s">
        <v>34</v>
      </c>
      <c r="F19793" s="22" t="s">
        <v>38</v>
      </c>
      <c r="G19793" s="1">
        <v>64783.61</v>
      </c>
    </row>
    <row r="19794" spans="2:7">
      <c r="B19794" s="22" t="s">
        <v>335</v>
      </c>
      <c r="C19794" s="22" t="s">
        <v>7</v>
      </c>
      <c r="D19794" s="22" t="s">
        <v>5</v>
      </c>
      <c r="E19794" s="22" t="s">
        <v>34</v>
      </c>
      <c r="F19794" s="22" t="s">
        <v>39</v>
      </c>
      <c r="G19794" s="1">
        <v>719359.41</v>
      </c>
    </row>
    <row r="19795" spans="2:7">
      <c r="B19795" s="22" t="s">
        <v>335</v>
      </c>
      <c r="C19795" s="22" t="s">
        <v>7</v>
      </c>
      <c r="D19795" s="22" t="s">
        <v>5</v>
      </c>
      <c r="E19795" s="22" t="s">
        <v>34</v>
      </c>
      <c r="F19795" s="22" t="s">
        <v>40</v>
      </c>
      <c r="G19795" s="1">
        <v>420063.88</v>
      </c>
    </row>
    <row r="19796" spans="2:7">
      <c r="B19796" s="22" t="s">
        <v>335</v>
      </c>
      <c r="C19796" s="22" t="s">
        <v>7</v>
      </c>
      <c r="D19796" s="22" t="s">
        <v>5</v>
      </c>
      <c r="E19796" s="22" t="s">
        <v>34</v>
      </c>
      <c r="F19796" s="22" t="s">
        <v>41</v>
      </c>
      <c r="G19796" s="1">
        <v>42654.64</v>
      </c>
    </row>
    <row r="19797" spans="2:7">
      <c r="B19797" s="22" t="s">
        <v>335</v>
      </c>
      <c r="C19797" s="22" t="s">
        <v>7</v>
      </c>
      <c r="D19797" s="22" t="s">
        <v>5</v>
      </c>
      <c r="E19797" s="22" t="s">
        <v>34</v>
      </c>
      <c r="F19797" s="22" t="s">
        <v>65</v>
      </c>
      <c r="G19797" s="1">
        <v>95</v>
      </c>
    </row>
    <row r="19798" spans="2:7">
      <c r="B19798" s="22" t="s">
        <v>335</v>
      </c>
      <c r="C19798" s="22" t="s">
        <v>7</v>
      </c>
      <c r="D19798" s="22" t="s">
        <v>5</v>
      </c>
      <c r="E19798" s="22" t="s">
        <v>34</v>
      </c>
      <c r="F19798" s="22" t="s">
        <v>42</v>
      </c>
      <c r="G19798" s="1">
        <v>1561514.86</v>
      </c>
    </row>
    <row r="19799" spans="2:7">
      <c r="B19799" s="22" t="s">
        <v>335</v>
      </c>
      <c r="C19799" s="22" t="s">
        <v>7</v>
      </c>
      <c r="D19799" s="22" t="s">
        <v>5</v>
      </c>
      <c r="E19799" s="22" t="s">
        <v>34</v>
      </c>
      <c r="F19799" s="22" t="s">
        <v>43</v>
      </c>
      <c r="G19799" s="1">
        <v>268625.89</v>
      </c>
    </row>
    <row r="19800" spans="2:7">
      <c r="B19800" s="22" t="s">
        <v>335</v>
      </c>
      <c r="C19800" s="22" t="s">
        <v>7</v>
      </c>
      <c r="D19800" s="22" t="s">
        <v>5</v>
      </c>
      <c r="E19800" s="22" t="s">
        <v>34</v>
      </c>
      <c r="F19800" s="22" t="s">
        <v>44</v>
      </c>
      <c r="G19800" s="1">
        <v>29910.91</v>
      </c>
    </row>
    <row r="19801" spans="2:7">
      <c r="B19801" s="22" t="s">
        <v>335</v>
      </c>
      <c r="C19801" s="22" t="s">
        <v>7</v>
      </c>
      <c r="D19801" s="22" t="s">
        <v>5</v>
      </c>
      <c r="E19801" s="22" t="s">
        <v>34</v>
      </c>
      <c r="F19801" s="22" t="s">
        <v>45</v>
      </c>
      <c r="G19801" s="1">
        <v>605304.99</v>
      </c>
    </row>
    <row r="19802" spans="2:7">
      <c r="B19802" s="22" t="s">
        <v>335</v>
      </c>
      <c r="C19802" s="22" t="s">
        <v>7</v>
      </c>
      <c r="D19802" s="22" t="s">
        <v>5</v>
      </c>
      <c r="E19802" s="22" t="s">
        <v>34</v>
      </c>
      <c r="F19802" s="22" t="s">
        <v>46</v>
      </c>
      <c r="G19802" s="1">
        <v>1142.47</v>
      </c>
    </row>
    <row r="19803" spans="2:7">
      <c r="B19803" s="22" t="s">
        <v>335</v>
      </c>
      <c r="C19803" s="22" t="s">
        <v>7</v>
      </c>
      <c r="D19803" s="22" t="s">
        <v>5</v>
      </c>
      <c r="E19803" s="22" t="s">
        <v>34</v>
      </c>
      <c r="F19803" s="22" t="s">
        <v>47</v>
      </c>
      <c r="G19803" s="1">
        <v>316561.09000000003</v>
      </c>
    </row>
    <row r="19804" spans="2:7">
      <c r="B19804" s="22" t="s">
        <v>335</v>
      </c>
      <c r="C19804" s="22" t="s">
        <v>7</v>
      </c>
      <c r="D19804" s="22" t="s">
        <v>5</v>
      </c>
      <c r="E19804" s="22" t="s">
        <v>34</v>
      </c>
      <c r="F19804" s="22" t="s">
        <v>48</v>
      </c>
      <c r="G19804" s="1">
        <v>61964.53</v>
      </c>
    </row>
    <row r="19805" spans="2:7">
      <c r="B19805" s="22" t="s">
        <v>335</v>
      </c>
      <c r="C19805" s="22" t="s">
        <v>7</v>
      </c>
      <c r="D19805" s="22" t="s">
        <v>5</v>
      </c>
      <c r="E19805" s="22" t="s">
        <v>34</v>
      </c>
      <c r="F19805" s="22" t="s">
        <v>75</v>
      </c>
      <c r="G19805" s="1">
        <v>32751.61</v>
      </c>
    </row>
    <row r="19806" spans="2:7">
      <c r="B19806" s="22" t="s">
        <v>335</v>
      </c>
      <c r="C19806" s="22" t="s">
        <v>7</v>
      </c>
      <c r="D19806" s="22" t="s">
        <v>5</v>
      </c>
      <c r="E19806" s="22" t="s">
        <v>34</v>
      </c>
      <c r="F19806" s="22" t="s">
        <v>66</v>
      </c>
      <c r="G19806" s="1">
        <v>104631.94</v>
      </c>
    </row>
    <row r="19807" spans="2:7">
      <c r="B19807" s="22" t="s">
        <v>335</v>
      </c>
      <c r="C19807" s="22" t="s">
        <v>7</v>
      </c>
      <c r="D19807" s="22" t="s">
        <v>5</v>
      </c>
      <c r="E19807" s="22" t="s">
        <v>34</v>
      </c>
      <c r="F19807" s="22" t="s">
        <v>85</v>
      </c>
      <c r="G19807" s="1">
        <v>310258.07</v>
      </c>
    </row>
    <row r="19808" spans="2:7">
      <c r="B19808" s="22" t="s">
        <v>335</v>
      </c>
      <c r="C19808" s="22" t="s">
        <v>7</v>
      </c>
      <c r="D19808" s="22" t="s">
        <v>5</v>
      </c>
      <c r="E19808" s="22" t="s">
        <v>34</v>
      </c>
      <c r="F19808" s="22" t="s">
        <v>49</v>
      </c>
      <c r="G19808" s="1">
        <v>1571893.3</v>
      </c>
    </row>
    <row r="19809" spans="2:7">
      <c r="B19809" s="22" t="s">
        <v>335</v>
      </c>
      <c r="C19809" s="22" t="s">
        <v>7</v>
      </c>
      <c r="D19809" s="22" t="s">
        <v>5</v>
      </c>
      <c r="E19809" s="22" t="s">
        <v>34</v>
      </c>
      <c r="F19809" s="22" t="s">
        <v>50</v>
      </c>
      <c r="G19809" s="1">
        <v>375278.38</v>
      </c>
    </row>
    <row r="19810" spans="2:7">
      <c r="B19810" s="22" t="s">
        <v>335</v>
      </c>
      <c r="C19810" s="22" t="s">
        <v>7</v>
      </c>
      <c r="D19810" s="22" t="s">
        <v>5</v>
      </c>
      <c r="E19810" s="22" t="s">
        <v>34</v>
      </c>
      <c r="F19810" s="22" t="s">
        <v>51</v>
      </c>
      <c r="G19810" s="1">
        <v>14072.77</v>
      </c>
    </row>
    <row r="19811" spans="2:7">
      <c r="B19811" s="22" t="s">
        <v>335</v>
      </c>
      <c r="C19811" s="22" t="s">
        <v>7</v>
      </c>
      <c r="D19811" s="22" t="s">
        <v>5</v>
      </c>
      <c r="E19811" s="22" t="s">
        <v>34</v>
      </c>
      <c r="F19811" s="22" t="s">
        <v>52</v>
      </c>
      <c r="G19811" s="1">
        <v>329088.28000000003</v>
      </c>
    </row>
    <row r="19812" spans="2:7">
      <c r="B19812" s="22" t="s">
        <v>335</v>
      </c>
      <c r="C19812" s="22" t="s">
        <v>7</v>
      </c>
      <c r="D19812" s="22" t="s">
        <v>5</v>
      </c>
      <c r="E19812" s="22" t="s">
        <v>34</v>
      </c>
      <c r="F19812" s="22" t="s">
        <v>54</v>
      </c>
      <c r="G19812" s="1">
        <v>5137026.82</v>
      </c>
    </row>
    <row r="19813" spans="2:7">
      <c r="B19813" s="22" t="s">
        <v>335</v>
      </c>
      <c r="C19813" s="22" t="s">
        <v>7</v>
      </c>
      <c r="D19813" s="22" t="s">
        <v>5</v>
      </c>
      <c r="E19813" s="22" t="s">
        <v>34</v>
      </c>
      <c r="F19813" s="22" t="s">
        <v>68</v>
      </c>
      <c r="G19813" s="1">
        <v>28376.6</v>
      </c>
    </row>
    <row r="19814" spans="2:7">
      <c r="B19814" s="22" t="s">
        <v>335</v>
      </c>
      <c r="C19814" s="22" t="s">
        <v>7</v>
      </c>
      <c r="D19814" s="22" t="s">
        <v>5</v>
      </c>
      <c r="E19814" s="22" t="s">
        <v>34</v>
      </c>
      <c r="F19814" s="22" t="s">
        <v>55</v>
      </c>
      <c r="G19814" s="1">
        <v>61325.51</v>
      </c>
    </row>
    <row r="19815" spans="2:7">
      <c r="B19815" s="22" t="s">
        <v>335</v>
      </c>
      <c r="C19815" s="22" t="s">
        <v>7</v>
      </c>
      <c r="D19815" s="22" t="s">
        <v>5</v>
      </c>
      <c r="E19815" s="22" t="s">
        <v>34</v>
      </c>
      <c r="F19815" s="22" t="s">
        <v>56</v>
      </c>
      <c r="G19815" s="1">
        <v>103639.18</v>
      </c>
    </row>
    <row r="19816" spans="2:7">
      <c r="B19816" s="22" t="s">
        <v>335</v>
      </c>
      <c r="C19816" s="22" t="s">
        <v>7</v>
      </c>
      <c r="D19816" s="22" t="s">
        <v>5</v>
      </c>
      <c r="E19816" s="22" t="s">
        <v>34</v>
      </c>
      <c r="F19816" s="22" t="s">
        <v>76</v>
      </c>
      <c r="G19816" s="1">
        <v>394625.64</v>
      </c>
    </row>
    <row r="19817" spans="2:7">
      <c r="B19817" s="22" t="s">
        <v>335</v>
      </c>
      <c r="C19817" s="22" t="s">
        <v>7</v>
      </c>
      <c r="D19817" s="22" t="s">
        <v>5</v>
      </c>
      <c r="E19817" s="22" t="s">
        <v>34</v>
      </c>
      <c r="F19817" s="22" t="s">
        <v>57</v>
      </c>
      <c r="G19817" s="1">
        <v>1245682.68</v>
      </c>
    </row>
    <row r="19818" spans="2:7">
      <c r="B19818" s="22" t="s">
        <v>335</v>
      </c>
      <c r="C19818" s="22" t="s">
        <v>7</v>
      </c>
      <c r="D19818" s="22" t="s">
        <v>5</v>
      </c>
      <c r="E19818" s="22" t="s">
        <v>34</v>
      </c>
      <c r="F19818" s="22" t="s">
        <v>58</v>
      </c>
      <c r="G19818" s="1">
        <v>60800.98</v>
      </c>
    </row>
    <row r="19819" spans="2:7">
      <c r="B19819" s="22" t="s">
        <v>335</v>
      </c>
      <c r="C19819" s="22" t="s">
        <v>7</v>
      </c>
      <c r="D19819" s="22" t="s">
        <v>5</v>
      </c>
      <c r="E19819" s="22" t="s">
        <v>34</v>
      </c>
      <c r="F19819" s="22" t="s">
        <v>112</v>
      </c>
      <c r="G19819" s="1">
        <v>9706.3799999999992</v>
      </c>
    </row>
    <row r="19820" spans="2:7">
      <c r="B19820" s="22" t="s">
        <v>335</v>
      </c>
      <c r="C19820" s="22" t="s">
        <v>7</v>
      </c>
      <c r="D19820" s="22" t="s">
        <v>5</v>
      </c>
      <c r="E19820" s="22" t="s">
        <v>59</v>
      </c>
      <c r="F19820" s="22" t="s">
        <v>55</v>
      </c>
      <c r="G19820" s="1">
        <v>105959.33</v>
      </c>
    </row>
    <row r="19821" spans="2:7">
      <c r="B19821" s="22" t="s">
        <v>335</v>
      </c>
      <c r="C19821" s="22" t="s">
        <v>7</v>
      </c>
      <c r="D19821" s="22" t="s">
        <v>5</v>
      </c>
      <c r="E19821" s="22" t="s">
        <v>60</v>
      </c>
      <c r="F19821" s="22" t="s">
        <v>78</v>
      </c>
      <c r="G19821" s="1">
        <v>79500.7</v>
      </c>
    </row>
    <row r="19822" spans="2:7">
      <c r="B19822" s="22" t="s">
        <v>335</v>
      </c>
      <c r="C19822" s="22" t="s">
        <v>7</v>
      </c>
      <c r="D19822" s="22" t="s">
        <v>5</v>
      </c>
      <c r="E19822" s="22" t="s">
        <v>60</v>
      </c>
      <c r="F19822" s="22" t="s">
        <v>79</v>
      </c>
      <c r="G19822" s="1">
        <v>41401.519999999997</v>
      </c>
    </row>
    <row r="19823" spans="2:7">
      <c r="B19823" s="22" t="s">
        <v>335</v>
      </c>
      <c r="C19823" s="22" t="s">
        <v>7</v>
      </c>
      <c r="D19823" s="22" t="s">
        <v>5</v>
      </c>
      <c r="E19823" s="22" t="s">
        <v>60</v>
      </c>
      <c r="F19823" s="22" t="s">
        <v>61</v>
      </c>
      <c r="G19823" s="1">
        <v>619.27</v>
      </c>
    </row>
    <row r="19824" spans="2:7">
      <c r="B19824" s="22" t="s">
        <v>335</v>
      </c>
      <c r="C19824" s="22" t="s">
        <v>7</v>
      </c>
      <c r="D19824" s="22" t="s">
        <v>5</v>
      </c>
      <c r="E19824" s="22" t="s">
        <v>60</v>
      </c>
      <c r="F19824" s="22" t="s">
        <v>62</v>
      </c>
      <c r="G19824" s="1">
        <v>113637.59</v>
      </c>
    </row>
    <row r="19825" spans="2:7">
      <c r="B19825" s="22" t="s">
        <v>335</v>
      </c>
      <c r="C19825" s="22" t="s">
        <v>7</v>
      </c>
      <c r="D19825" s="22" t="s">
        <v>7</v>
      </c>
      <c r="E19825" s="22" t="s">
        <v>5</v>
      </c>
      <c r="F19825" s="22" t="s">
        <v>6</v>
      </c>
      <c r="G19825" s="1">
        <v>1742576.41</v>
      </c>
    </row>
    <row r="19826" spans="2:7">
      <c r="B19826" s="22" t="s">
        <v>335</v>
      </c>
      <c r="C19826" s="22" t="s">
        <v>7</v>
      </c>
      <c r="D19826" s="22" t="s">
        <v>7</v>
      </c>
      <c r="E19826" s="22" t="s">
        <v>8</v>
      </c>
      <c r="F19826" s="22" t="s">
        <v>9</v>
      </c>
      <c r="G19826" s="1">
        <v>9395607.7300000004</v>
      </c>
    </row>
    <row r="19827" spans="2:7">
      <c r="B19827" s="22" t="s">
        <v>335</v>
      </c>
      <c r="C19827" s="22" t="s">
        <v>7</v>
      </c>
      <c r="D19827" s="22" t="s">
        <v>7</v>
      </c>
      <c r="E19827" s="22" t="s">
        <v>8</v>
      </c>
      <c r="F19827" s="22" t="s">
        <v>10</v>
      </c>
      <c r="G19827" s="1">
        <v>794423.61</v>
      </c>
    </row>
    <row r="19828" spans="2:7">
      <c r="B19828" s="22" t="s">
        <v>335</v>
      </c>
      <c r="C19828" s="22" t="s">
        <v>7</v>
      </c>
      <c r="D19828" s="22" t="s">
        <v>7</v>
      </c>
      <c r="E19828" s="22" t="s">
        <v>8</v>
      </c>
      <c r="F19828" s="22" t="s">
        <v>11</v>
      </c>
      <c r="G19828" s="1">
        <v>100410.17</v>
      </c>
    </row>
    <row r="19829" spans="2:7">
      <c r="B19829" s="22" t="s">
        <v>335</v>
      </c>
      <c r="C19829" s="22" t="s">
        <v>7</v>
      </c>
      <c r="D19829" s="22" t="s">
        <v>7</v>
      </c>
      <c r="E19829" s="22" t="s">
        <v>8</v>
      </c>
      <c r="F19829" s="22" t="s">
        <v>12</v>
      </c>
      <c r="G19829" s="1">
        <v>2698861.45</v>
      </c>
    </row>
    <row r="19830" spans="2:7">
      <c r="B19830" s="22" t="s">
        <v>335</v>
      </c>
      <c r="C19830" s="22" t="s">
        <v>7</v>
      </c>
      <c r="D19830" s="22" t="s">
        <v>7</v>
      </c>
      <c r="E19830" s="22" t="s">
        <v>8</v>
      </c>
      <c r="F19830" s="22" t="s">
        <v>13</v>
      </c>
      <c r="G19830" s="1">
        <v>655462.43999999994</v>
      </c>
    </row>
    <row r="19831" spans="2:7">
      <c r="B19831" s="22" t="s">
        <v>335</v>
      </c>
      <c r="C19831" s="22" t="s">
        <v>7</v>
      </c>
      <c r="D19831" s="22" t="s">
        <v>7</v>
      </c>
      <c r="E19831" s="22" t="s">
        <v>14</v>
      </c>
      <c r="F19831" s="22" t="s">
        <v>9</v>
      </c>
      <c r="G19831" s="1">
        <v>4084089.35</v>
      </c>
    </row>
    <row r="19832" spans="2:7">
      <c r="B19832" s="22" t="s">
        <v>335</v>
      </c>
      <c r="C19832" s="22" t="s">
        <v>7</v>
      </c>
      <c r="D19832" s="22" t="s">
        <v>7</v>
      </c>
      <c r="E19832" s="22" t="s">
        <v>14</v>
      </c>
      <c r="F19832" s="22" t="s">
        <v>10</v>
      </c>
      <c r="G19832" s="1">
        <v>197337.49</v>
      </c>
    </row>
    <row r="19833" spans="2:7">
      <c r="B19833" s="22" t="s">
        <v>335</v>
      </c>
      <c r="C19833" s="22" t="s">
        <v>7</v>
      </c>
      <c r="D19833" s="22" t="s">
        <v>7</v>
      </c>
      <c r="E19833" s="22" t="s">
        <v>14</v>
      </c>
      <c r="F19833" s="22" t="s">
        <v>11</v>
      </c>
      <c r="G19833" s="1">
        <v>276423.65999999997</v>
      </c>
    </row>
    <row r="19834" spans="2:7">
      <c r="B19834" s="22" t="s">
        <v>335</v>
      </c>
      <c r="C19834" s="22" t="s">
        <v>7</v>
      </c>
      <c r="D19834" s="22" t="s">
        <v>7</v>
      </c>
      <c r="E19834" s="22" t="s">
        <v>14</v>
      </c>
      <c r="F19834" s="22" t="s">
        <v>12</v>
      </c>
      <c r="G19834" s="1">
        <v>518832.79</v>
      </c>
    </row>
    <row r="19835" spans="2:7">
      <c r="B19835" s="22" t="s">
        <v>335</v>
      </c>
      <c r="C19835" s="22" t="s">
        <v>7</v>
      </c>
      <c r="D19835" s="22" t="s">
        <v>7</v>
      </c>
      <c r="E19835" s="22" t="s">
        <v>14</v>
      </c>
      <c r="F19835" s="22" t="s">
        <v>13</v>
      </c>
      <c r="G19835" s="1">
        <v>224260.78</v>
      </c>
    </row>
    <row r="19836" spans="2:7">
      <c r="B19836" s="22" t="s">
        <v>335</v>
      </c>
      <c r="C19836" s="22" t="s">
        <v>7</v>
      </c>
      <c r="D19836" s="22" t="s">
        <v>7</v>
      </c>
      <c r="E19836" s="22" t="s">
        <v>15</v>
      </c>
      <c r="F19836" s="22" t="s">
        <v>16</v>
      </c>
      <c r="G19836" s="1">
        <v>1251.45</v>
      </c>
    </row>
    <row r="19837" spans="2:7">
      <c r="B19837" s="22" t="s">
        <v>335</v>
      </c>
      <c r="C19837" s="22" t="s">
        <v>7</v>
      </c>
      <c r="D19837" s="22" t="s">
        <v>7</v>
      </c>
      <c r="E19837" s="22" t="s">
        <v>15</v>
      </c>
      <c r="F19837" s="22" t="s">
        <v>71</v>
      </c>
      <c r="G19837" s="1">
        <v>6619</v>
      </c>
    </row>
    <row r="19838" spans="2:7">
      <c r="B19838" s="22" t="s">
        <v>335</v>
      </c>
      <c r="C19838" s="22" t="s">
        <v>7</v>
      </c>
      <c r="D19838" s="22" t="s">
        <v>7</v>
      </c>
      <c r="E19838" s="22" t="s">
        <v>15</v>
      </c>
      <c r="F19838" s="22" t="s">
        <v>17</v>
      </c>
      <c r="G19838" s="1">
        <v>1032876.17</v>
      </c>
    </row>
    <row r="19839" spans="2:7">
      <c r="B19839" s="22" t="s">
        <v>335</v>
      </c>
      <c r="C19839" s="22" t="s">
        <v>7</v>
      </c>
      <c r="D19839" s="22" t="s">
        <v>7</v>
      </c>
      <c r="E19839" s="22" t="s">
        <v>15</v>
      </c>
      <c r="F19839" s="22" t="s">
        <v>18</v>
      </c>
      <c r="G19839" s="1">
        <v>381744.42</v>
      </c>
    </row>
    <row r="19840" spans="2:7">
      <c r="B19840" s="22" t="s">
        <v>335</v>
      </c>
      <c r="C19840" s="22" t="s">
        <v>7</v>
      </c>
      <c r="D19840" s="22" t="s">
        <v>7</v>
      </c>
      <c r="E19840" s="22" t="s">
        <v>15</v>
      </c>
      <c r="F19840" s="22" t="s">
        <v>19</v>
      </c>
      <c r="G19840" s="1">
        <v>1833699.85</v>
      </c>
    </row>
    <row r="19841" spans="2:7">
      <c r="B19841" s="22" t="s">
        <v>335</v>
      </c>
      <c r="C19841" s="22" t="s">
        <v>7</v>
      </c>
      <c r="D19841" s="22" t="s">
        <v>7</v>
      </c>
      <c r="E19841" s="22" t="s">
        <v>15</v>
      </c>
      <c r="F19841" s="22" t="s">
        <v>20</v>
      </c>
      <c r="G19841" s="1">
        <v>553276.41</v>
      </c>
    </row>
    <row r="19842" spans="2:7">
      <c r="B19842" s="22" t="s">
        <v>335</v>
      </c>
      <c r="C19842" s="22" t="s">
        <v>7</v>
      </c>
      <c r="D19842" s="22" t="s">
        <v>7</v>
      </c>
      <c r="E19842" s="22" t="s">
        <v>15</v>
      </c>
      <c r="F19842" s="22" t="s">
        <v>21</v>
      </c>
      <c r="G19842" s="1">
        <v>43309.81</v>
      </c>
    </row>
    <row r="19843" spans="2:7">
      <c r="B19843" s="22" t="s">
        <v>335</v>
      </c>
      <c r="C19843" s="22" t="s">
        <v>7</v>
      </c>
      <c r="D19843" s="22" t="s">
        <v>7</v>
      </c>
      <c r="E19843" s="22" t="s">
        <v>15</v>
      </c>
      <c r="F19843" s="22" t="s">
        <v>22</v>
      </c>
      <c r="G19843" s="1">
        <v>15610.79</v>
      </c>
    </row>
    <row r="19844" spans="2:7">
      <c r="B19844" s="22" t="s">
        <v>335</v>
      </c>
      <c r="C19844" s="22" t="s">
        <v>7</v>
      </c>
      <c r="D19844" s="22" t="s">
        <v>7</v>
      </c>
      <c r="E19844" s="22" t="s">
        <v>15</v>
      </c>
      <c r="F19844" s="22" t="s">
        <v>23</v>
      </c>
      <c r="G19844" s="1">
        <v>63093.83</v>
      </c>
    </row>
    <row r="19845" spans="2:7">
      <c r="B19845" s="22" t="s">
        <v>335</v>
      </c>
      <c r="C19845" s="22" t="s">
        <v>7</v>
      </c>
      <c r="D19845" s="22" t="s">
        <v>7</v>
      </c>
      <c r="E19845" s="22" t="s">
        <v>15</v>
      </c>
      <c r="F19845" s="22" t="s">
        <v>24</v>
      </c>
      <c r="G19845" s="1">
        <v>121947.48</v>
      </c>
    </row>
    <row r="19846" spans="2:7">
      <c r="B19846" s="22" t="s">
        <v>335</v>
      </c>
      <c r="C19846" s="22" t="s">
        <v>7</v>
      </c>
      <c r="D19846" s="22" t="s">
        <v>7</v>
      </c>
      <c r="E19846" s="22" t="s">
        <v>15</v>
      </c>
      <c r="F19846" s="22" t="s">
        <v>25</v>
      </c>
      <c r="G19846" s="1">
        <v>1548272.85</v>
      </c>
    </row>
    <row r="19847" spans="2:7">
      <c r="B19847" s="22" t="s">
        <v>335</v>
      </c>
      <c r="C19847" s="22" t="s">
        <v>7</v>
      </c>
      <c r="D19847" s="22" t="s">
        <v>7</v>
      </c>
      <c r="E19847" s="22" t="s">
        <v>15</v>
      </c>
      <c r="F19847" s="22" t="s">
        <v>26</v>
      </c>
      <c r="G19847" s="1">
        <v>1499892.24</v>
      </c>
    </row>
    <row r="19848" spans="2:7">
      <c r="B19848" s="22" t="s">
        <v>335</v>
      </c>
      <c r="C19848" s="22" t="s">
        <v>7</v>
      </c>
      <c r="D19848" s="22" t="s">
        <v>7</v>
      </c>
      <c r="E19848" s="22" t="s">
        <v>28</v>
      </c>
      <c r="F19848" s="22" t="s">
        <v>29</v>
      </c>
      <c r="G19848" s="1">
        <v>297424.48</v>
      </c>
    </row>
    <row r="19849" spans="2:7">
      <c r="B19849" s="22" t="s">
        <v>335</v>
      </c>
      <c r="C19849" s="22" t="s">
        <v>7</v>
      </c>
      <c r="D19849" s="22" t="s">
        <v>7</v>
      </c>
      <c r="E19849" s="22" t="s">
        <v>28</v>
      </c>
      <c r="F19849" s="22" t="s">
        <v>30</v>
      </c>
      <c r="G19849" s="1">
        <v>38.020000000000003</v>
      </c>
    </row>
    <row r="19850" spans="2:7">
      <c r="B19850" s="22" t="s">
        <v>335</v>
      </c>
      <c r="C19850" s="22" t="s">
        <v>7</v>
      </c>
      <c r="D19850" s="22" t="s">
        <v>7</v>
      </c>
      <c r="E19850" s="22" t="s">
        <v>28</v>
      </c>
      <c r="F19850" s="22" t="s">
        <v>32</v>
      </c>
      <c r="G19850" s="1">
        <v>175931.42</v>
      </c>
    </row>
    <row r="19851" spans="2:7">
      <c r="B19851" s="22" t="s">
        <v>335</v>
      </c>
      <c r="C19851" s="22" t="s">
        <v>7</v>
      </c>
      <c r="D19851" s="22" t="s">
        <v>7</v>
      </c>
      <c r="E19851" s="22" t="s">
        <v>28</v>
      </c>
      <c r="F19851" s="22" t="s">
        <v>33</v>
      </c>
      <c r="G19851" s="1">
        <v>29559.27</v>
      </c>
    </row>
    <row r="19852" spans="2:7">
      <c r="B19852" s="22" t="s">
        <v>335</v>
      </c>
      <c r="C19852" s="22" t="s">
        <v>7</v>
      </c>
      <c r="D19852" s="22" t="s">
        <v>7</v>
      </c>
      <c r="E19852" s="22" t="s">
        <v>34</v>
      </c>
      <c r="F19852" s="22" t="s">
        <v>35</v>
      </c>
      <c r="G19852" s="1">
        <v>3017.54</v>
      </c>
    </row>
    <row r="19853" spans="2:7">
      <c r="B19853" s="22" t="s">
        <v>335</v>
      </c>
      <c r="C19853" s="22" t="s">
        <v>7</v>
      </c>
      <c r="D19853" s="22" t="s">
        <v>7</v>
      </c>
      <c r="E19853" s="22" t="s">
        <v>34</v>
      </c>
      <c r="F19853" s="22" t="s">
        <v>37</v>
      </c>
      <c r="G19853" s="1">
        <v>79398.73</v>
      </c>
    </row>
    <row r="19854" spans="2:7">
      <c r="B19854" s="22" t="s">
        <v>335</v>
      </c>
      <c r="C19854" s="22" t="s">
        <v>7</v>
      </c>
      <c r="D19854" s="22" t="s">
        <v>7</v>
      </c>
      <c r="E19854" s="22" t="s">
        <v>34</v>
      </c>
      <c r="F19854" s="22" t="s">
        <v>38</v>
      </c>
      <c r="G19854" s="1">
        <v>38155.06</v>
      </c>
    </row>
    <row r="19855" spans="2:7">
      <c r="B19855" s="22" t="s">
        <v>335</v>
      </c>
      <c r="C19855" s="22" t="s">
        <v>7</v>
      </c>
      <c r="D19855" s="22" t="s">
        <v>7</v>
      </c>
      <c r="E19855" s="22" t="s">
        <v>34</v>
      </c>
      <c r="F19855" s="22" t="s">
        <v>39</v>
      </c>
      <c r="G19855" s="1">
        <v>93363.55</v>
      </c>
    </row>
    <row r="19856" spans="2:7">
      <c r="B19856" s="22" t="s">
        <v>335</v>
      </c>
      <c r="C19856" s="22" t="s">
        <v>7</v>
      </c>
      <c r="D19856" s="22" t="s">
        <v>7</v>
      </c>
      <c r="E19856" s="22" t="s">
        <v>34</v>
      </c>
      <c r="F19856" s="22" t="s">
        <v>42</v>
      </c>
      <c r="G19856" s="1">
        <v>135030.97</v>
      </c>
    </row>
    <row r="19857" spans="2:7">
      <c r="B19857" s="22" t="s">
        <v>335</v>
      </c>
      <c r="C19857" s="22" t="s">
        <v>7</v>
      </c>
      <c r="D19857" s="22" t="s">
        <v>7</v>
      </c>
      <c r="E19857" s="22" t="s">
        <v>34</v>
      </c>
      <c r="F19857" s="22" t="s">
        <v>47</v>
      </c>
      <c r="G19857" s="1">
        <v>204.73</v>
      </c>
    </row>
    <row r="19858" spans="2:7">
      <c r="B19858" s="22" t="s">
        <v>335</v>
      </c>
      <c r="C19858" s="22" t="s">
        <v>7</v>
      </c>
      <c r="D19858" s="22" t="s">
        <v>7</v>
      </c>
      <c r="E19858" s="22" t="s">
        <v>34</v>
      </c>
      <c r="F19858" s="22" t="s">
        <v>48</v>
      </c>
      <c r="G19858" s="1">
        <v>2587.65</v>
      </c>
    </row>
    <row r="19859" spans="2:7">
      <c r="B19859" s="22" t="s">
        <v>335</v>
      </c>
      <c r="C19859" s="22" t="s">
        <v>7</v>
      </c>
      <c r="D19859" s="22" t="s">
        <v>7</v>
      </c>
      <c r="E19859" s="22" t="s">
        <v>34</v>
      </c>
      <c r="F19859" s="22" t="s">
        <v>74</v>
      </c>
      <c r="G19859" s="1">
        <v>183904.1</v>
      </c>
    </row>
    <row r="19860" spans="2:7">
      <c r="B19860" s="22" t="s">
        <v>335</v>
      </c>
      <c r="C19860" s="22" t="s">
        <v>7</v>
      </c>
      <c r="D19860" s="22" t="s">
        <v>7</v>
      </c>
      <c r="E19860" s="22" t="s">
        <v>34</v>
      </c>
      <c r="F19860" s="22" t="s">
        <v>75</v>
      </c>
      <c r="G19860" s="1">
        <v>3731.29</v>
      </c>
    </row>
    <row r="19861" spans="2:7">
      <c r="B19861" s="22" t="s">
        <v>335</v>
      </c>
      <c r="C19861" s="22" t="s">
        <v>7</v>
      </c>
      <c r="D19861" s="22" t="s">
        <v>7</v>
      </c>
      <c r="E19861" s="22" t="s">
        <v>34</v>
      </c>
      <c r="F19861" s="22" t="s">
        <v>85</v>
      </c>
      <c r="G19861" s="1">
        <v>27365</v>
      </c>
    </row>
    <row r="19862" spans="2:7">
      <c r="B19862" s="22" t="s">
        <v>335</v>
      </c>
      <c r="C19862" s="22" t="s">
        <v>7</v>
      </c>
      <c r="D19862" s="22" t="s">
        <v>7</v>
      </c>
      <c r="E19862" s="22" t="s">
        <v>34</v>
      </c>
      <c r="F19862" s="22" t="s">
        <v>50</v>
      </c>
      <c r="G19862" s="1">
        <v>1376.96</v>
      </c>
    </row>
    <row r="19863" spans="2:7">
      <c r="B19863" s="22" t="s">
        <v>335</v>
      </c>
      <c r="C19863" s="22" t="s">
        <v>7</v>
      </c>
      <c r="D19863" s="22" t="s">
        <v>7</v>
      </c>
      <c r="E19863" s="22" t="s">
        <v>34</v>
      </c>
      <c r="F19863" s="22" t="s">
        <v>52</v>
      </c>
      <c r="G19863" s="1">
        <v>9379.9</v>
      </c>
    </row>
    <row r="19864" spans="2:7">
      <c r="B19864" s="22" t="s">
        <v>335</v>
      </c>
      <c r="C19864" s="22" t="s">
        <v>7</v>
      </c>
      <c r="D19864" s="22" t="s">
        <v>7</v>
      </c>
      <c r="E19864" s="22" t="s">
        <v>34</v>
      </c>
      <c r="F19864" s="22" t="s">
        <v>54</v>
      </c>
      <c r="G19864" s="1">
        <v>500</v>
      </c>
    </row>
    <row r="19865" spans="2:7">
      <c r="B19865" s="22" t="s">
        <v>335</v>
      </c>
      <c r="C19865" s="22" t="s">
        <v>7</v>
      </c>
      <c r="D19865" s="22" t="s">
        <v>7</v>
      </c>
      <c r="E19865" s="22" t="s">
        <v>34</v>
      </c>
      <c r="F19865" s="22" t="s">
        <v>55</v>
      </c>
      <c r="G19865" s="1">
        <v>3073.87</v>
      </c>
    </row>
    <row r="19866" spans="2:7">
      <c r="B19866" s="22" t="s">
        <v>335</v>
      </c>
      <c r="C19866" s="22" t="s">
        <v>7</v>
      </c>
      <c r="D19866" s="22" t="s">
        <v>7</v>
      </c>
      <c r="E19866" s="22" t="s">
        <v>34</v>
      </c>
      <c r="F19866" s="22" t="s">
        <v>56</v>
      </c>
      <c r="G19866" s="1">
        <v>7410</v>
      </c>
    </row>
    <row r="19867" spans="2:7">
      <c r="B19867" s="22" t="s">
        <v>335</v>
      </c>
      <c r="C19867" s="22" t="s">
        <v>7</v>
      </c>
      <c r="D19867" s="22" t="s">
        <v>7</v>
      </c>
      <c r="E19867" s="22" t="s">
        <v>34</v>
      </c>
      <c r="F19867" s="22" t="s">
        <v>58</v>
      </c>
      <c r="G19867" s="1">
        <v>7922.25</v>
      </c>
    </row>
    <row r="19868" spans="2:7">
      <c r="B19868" s="22" t="s">
        <v>335</v>
      </c>
      <c r="C19868" s="22" t="s">
        <v>7</v>
      </c>
      <c r="D19868" s="22" t="s">
        <v>7</v>
      </c>
      <c r="E19868" s="22" t="s">
        <v>59</v>
      </c>
      <c r="F19868" s="22" t="s">
        <v>55</v>
      </c>
      <c r="G19868" s="1">
        <v>16362.45</v>
      </c>
    </row>
    <row r="19869" spans="2:7">
      <c r="B19869" s="22" t="s">
        <v>335</v>
      </c>
      <c r="C19869" s="22" t="s">
        <v>7</v>
      </c>
      <c r="D19869" s="22" t="s">
        <v>7</v>
      </c>
      <c r="E19869" s="22" t="s">
        <v>60</v>
      </c>
      <c r="F19869" s="22" t="s">
        <v>62</v>
      </c>
      <c r="G19869" s="1">
        <v>27331.73</v>
      </c>
    </row>
    <row r="19870" spans="2:7">
      <c r="B19870" s="22" t="s">
        <v>336</v>
      </c>
      <c r="C19870" s="22" t="s">
        <v>7</v>
      </c>
      <c r="D19870" s="22" t="s">
        <v>5</v>
      </c>
      <c r="E19870" s="22" t="s">
        <v>5</v>
      </c>
      <c r="F19870" s="22" t="s">
        <v>6</v>
      </c>
      <c r="G19870" s="1">
        <v>103370.59</v>
      </c>
    </row>
    <row r="19871" spans="2:7">
      <c r="B19871" s="22" t="s">
        <v>336</v>
      </c>
      <c r="C19871" s="22" t="s">
        <v>7</v>
      </c>
      <c r="D19871" s="22" t="s">
        <v>5</v>
      </c>
      <c r="E19871" s="22" t="s">
        <v>7</v>
      </c>
      <c r="F19871" s="22" t="s">
        <v>6</v>
      </c>
      <c r="G19871" s="1">
        <v>-103370.59</v>
      </c>
    </row>
    <row r="19872" spans="2:7">
      <c r="B19872" s="22" t="s">
        <v>336</v>
      </c>
      <c r="C19872" s="22" t="s">
        <v>7</v>
      </c>
      <c r="D19872" s="22" t="s">
        <v>5</v>
      </c>
      <c r="E19872" s="22" t="s">
        <v>8</v>
      </c>
      <c r="F19872" s="22" t="s">
        <v>9</v>
      </c>
      <c r="G19872" s="1">
        <v>4469440.5199999996</v>
      </c>
    </row>
    <row r="19873" spans="2:7">
      <c r="B19873" s="22" t="s">
        <v>336</v>
      </c>
      <c r="C19873" s="22" t="s">
        <v>7</v>
      </c>
      <c r="D19873" s="22" t="s">
        <v>5</v>
      </c>
      <c r="E19873" s="22" t="s">
        <v>8</v>
      </c>
      <c r="F19873" s="22" t="s">
        <v>10</v>
      </c>
      <c r="G19873" s="1">
        <v>23532.23</v>
      </c>
    </row>
    <row r="19874" spans="2:7">
      <c r="B19874" s="22" t="s">
        <v>336</v>
      </c>
      <c r="C19874" s="22" t="s">
        <v>7</v>
      </c>
      <c r="D19874" s="22" t="s">
        <v>5</v>
      </c>
      <c r="E19874" s="22" t="s">
        <v>8</v>
      </c>
      <c r="F19874" s="22" t="s">
        <v>13</v>
      </c>
      <c r="G19874" s="1">
        <v>4793.3</v>
      </c>
    </row>
    <row r="19875" spans="2:7">
      <c r="B19875" s="22" t="s">
        <v>336</v>
      </c>
      <c r="C19875" s="22" t="s">
        <v>7</v>
      </c>
      <c r="D19875" s="22" t="s">
        <v>5</v>
      </c>
      <c r="E19875" s="22" t="s">
        <v>8</v>
      </c>
      <c r="F19875" s="22" t="s">
        <v>70</v>
      </c>
      <c r="G19875" s="1">
        <v>27525</v>
      </c>
    </row>
    <row r="19876" spans="2:7">
      <c r="B19876" s="22" t="s">
        <v>336</v>
      </c>
      <c r="C19876" s="22" t="s">
        <v>7</v>
      </c>
      <c r="D19876" s="22" t="s">
        <v>5</v>
      </c>
      <c r="E19876" s="22" t="s">
        <v>14</v>
      </c>
      <c r="F19876" s="22" t="s">
        <v>9</v>
      </c>
      <c r="G19876" s="1">
        <v>1417179.28</v>
      </c>
    </row>
    <row r="19877" spans="2:7">
      <c r="B19877" s="22" t="s">
        <v>336</v>
      </c>
      <c r="C19877" s="22" t="s">
        <v>7</v>
      </c>
      <c r="D19877" s="22" t="s">
        <v>5</v>
      </c>
      <c r="E19877" s="22" t="s">
        <v>14</v>
      </c>
      <c r="F19877" s="22" t="s">
        <v>10</v>
      </c>
      <c r="G19877" s="1">
        <v>36377.9</v>
      </c>
    </row>
    <row r="19878" spans="2:7">
      <c r="B19878" s="22" t="s">
        <v>336</v>
      </c>
      <c r="C19878" s="22" t="s">
        <v>7</v>
      </c>
      <c r="D19878" s="22" t="s">
        <v>5</v>
      </c>
      <c r="E19878" s="22" t="s">
        <v>15</v>
      </c>
      <c r="F19878" s="22" t="s">
        <v>16</v>
      </c>
      <c r="G19878" s="1">
        <v>-21701.14</v>
      </c>
    </row>
    <row r="19879" spans="2:7">
      <c r="B19879" s="22" t="s">
        <v>336</v>
      </c>
      <c r="C19879" s="22" t="s">
        <v>7</v>
      </c>
      <c r="D19879" s="22" t="s">
        <v>5</v>
      </c>
      <c r="E19879" s="22" t="s">
        <v>15</v>
      </c>
      <c r="F19879" s="22" t="s">
        <v>71</v>
      </c>
      <c r="G19879" s="1">
        <v>11727.37</v>
      </c>
    </row>
    <row r="19880" spans="2:7">
      <c r="B19880" s="22" t="s">
        <v>336</v>
      </c>
      <c r="C19880" s="22" t="s">
        <v>7</v>
      </c>
      <c r="D19880" s="22" t="s">
        <v>5</v>
      </c>
      <c r="E19880" s="22" t="s">
        <v>15</v>
      </c>
      <c r="F19880" s="22" t="s">
        <v>17</v>
      </c>
      <c r="G19880" s="1">
        <v>323296.53999999998</v>
      </c>
    </row>
    <row r="19881" spans="2:7">
      <c r="B19881" s="22" t="s">
        <v>336</v>
      </c>
      <c r="C19881" s="22" t="s">
        <v>7</v>
      </c>
      <c r="D19881" s="22" t="s">
        <v>5</v>
      </c>
      <c r="E19881" s="22" t="s">
        <v>15</v>
      </c>
      <c r="F19881" s="22" t="s">
        <v>18</v>
      </c>
      <c r="G19881" s="1">
        <v>121732.69</v>
      </c>
    </row>
    <row r="19882" spans="2:7">
      <c r="B19882" s="22" t="s">
        <v>336</v>
      </c>
      <c r="C19882" s="22" t="s">
        <v>7</v>
      </c>
      <c r="D19882" s="22" t="s">
        <v>5</v>
      </c>
      <c r="E19882" s="22" t="s">
        <v>15</v>
      </c>
      <c r="F19882" s="22" t="s">
        <v>19</v>
      </c>
      <c r="G19882" s="1">
        <v>731912.79</v>
      </c>
    </row>
    <row r="19883" spans="2:7">
      <c r="B19883" s="22" t="s">
        <v>336</v>
      </c>
      <c r="C19883" s="22" t="s">
        <v>7</v>
      </c>
      <c r="D19883" s="22" t="s">
        <v>5</v>
      </c>
      <c r="E19883" s="22" t="s">
        <v>15</v>
      </c>
      <c r="F19883" s="22" t="s">
        <v>20</v>
      </c>
      <c r="G19883" s="1">
        <v>184881.17</v>
      </c>
    </row>
    <row r="19884" spans="2:7">
      <c r="B19884" s="22" t="s">
        <v>336</v>
      </c>
      <c r="C19884" s="22" t="s">
        <v>7</v>
      </c>
      <c r="D19884" s="22" t="s">
        <v>5</v>
      </c>
      <c r="E19884" s="22" t="s">
        <v>15</v>
      </c>
      <c r="F19884" s="22" t="s">
        <v>21</v>
      </c>
      <c r="G19884" s="1">
        <v>9808.7099999999991</v>
      </c>
    </row>
    <row r="19885" spans="2:7">
      <c r="B19885" s="22" t="s">
        <v>336</v>
      </c>
      <c r="C19885" s="22" t="s">
        <v>7</v>
      </c>
      <c r="D19885" s="22" t="s">
        <v>5</v>
      </c>
      <c r="E19885" s="22" t="s">
        <v>15</v>
      </c>
      <c r="F19885" s="22" t="s">
        <v>22</v>
      </c>
      <c r="G19885" s="1">
        <v>4348.46</v>
      </c>
    </row>
    <row r="19886" spans="2:7">
      <c r="B19886" s="22" t="s">
        <v>336</v>
      </c>
      <c r="C19886" s="22" t="s">
        <v>7</v>
      </c>
      <c r="D19886" s="22" t="s">
        <v>5</v>
      </c>
      <c r="E19886" s="22" t="s">
        <v>15</v>
      </c>
      <c r="F19886" s="22" t="s">
        <v>23</v>
      </c>
      <c r="G19886" s="1">
        <v>18907.79</v>
      </c>
    </row>
    <row r="19887" spans="2:7">
      <c r="B19887" s="22" t="s">
        <v>336</v>
      </c>
      <c r="C19887" s="22" t="s">
        <v>7</v>
      </c>
      <c r="D19887" s="22" t="s">
        <v>5</v>
      </c>
      <c r="E19887" s="22" t="s">
        <v>15</v>
      </c>
      <c r="F19887" s="22" t="s">
        <v>24</v>
      </c>
      <c r="G19887" s="1">
        <v>33443.17</v>
      </c>
    </row>
    <row r="19888" spans="2:7">
      <c r="B19888" s="22" t="s">
        <v>336</v>
      </c>
      <c r="C19888" s="22" t="s">
        <v>7</v>
      </c>
      <c r="D19888" s="22" t="s">
        <v>5</v>
      </c>
      <c r="E19888" s="22" t="s">
        <v>15</v>
      </c>
      <c r="F19888" s="22" t="s">
        <v>25</v>
      </c>
      <c r="G19888" s="1">
        <v>685077.74</v>
      </c>
    </row>
    <row r="19889" spans="2:7">
      <c r="B19889" s="22" t="s">
        <v>336</v>
      </c>
      <c r="C19889" s="22" t="s">
        <v>7</v>
      </c>
      <c r="D19889" s="22" t="s">
        <v>5</v>
      </c>
      <c r="E19889" s="22" t="s">
        <v>15</v>
      </c>
      <c r="F19889" s="22" t="s">
        <v>26</v>
      </c>
      <c r="G19889" s="1">
        <v>541112.42000000004</v>
      </c>
    </row>
    <row r="19890" spans="2:7">
      <c r="B19890" s="22" t="s">
        <v>336</v>
      </c>
      <c r="C19890" s="22" t="s">
        <v>7</v>
      </c>
      <c r="D19890" s="22" t="s">
        <v>5</v>
      </c>
      <c r="E19890" s="22" t="s">
        <v>15</v>
      </c>
      <c r="F19890" s="22" t="s">
        <v>72</v>
      </c>
      <c r="G19890" s="1">
        <v>27.84</v>
      </c>
    </row>
    <row r="19891" spans="2:7">
      <c r="B19891" s="22" t="s">
        <v>336</v>
      </c>
      <c r="C19891" s="22" t="s">
        <v>7</v>
      </c>
      <c r="D19891" s="22" t="s">
        <v>5</v>
      </c>
      <c r="E19891" s="22" t="s">
        <v>28</v>
      </c>
      <c r="F19891" s="22" t="s">
        <v>29</v>
      </c>
      <c r="G19891" s="1">
        <v>368499.94</v>
      </c>
    </row>
    <row r="19892" spans="2:7">
      <c r="B19892" s="22" t="s">
        <v>336</v>
      </c>
      <c r="C19892" s="22" t="s">
        <v>7</v>
      </c>
      <c r="D19892" s="22" t="s">
        <v>5</v>
      </c>
      <c r="E19892" s="22" t="s">
        <v>28</v>
      </c>
      <c r="F19892" s="22" t="s">
        <v>30</v>
      </c>
      <c r="G19892" s="1">
        <v>64516.63</v>
      </c>
    </row>
    <row r="19893" spans="2:7">
      <c r="B19893" s="22" t="s">
        <v>336</v>
      </c>
      <c r="C19893" s="22" t="s">
        <v>7</v>
      </c>
      <c r="D19893" s="22" t="s">
        <v>5</v>
      </c>
      <c r="E19893" s="22" t="s">
        <v>28</v>
      </c>
      <c r="F19893" s="22" t="s">
        <v>31</v>
      </c>
      <c r="G19893" s="1">
        <v>165584.72</v>
      </c>
    </row>
    <row r="19894" spans="2:7">
      <c r="B19894" s="22" t="s">
        <v>336</v>
      </c>
      <c r="C19894" s="22" t="s">
        <v>7</v>
      </c>
      <c r="D19894" s="22" t="s">
        <v>5</v>
      </c>
      <c r="E19894" s="22" t="s">
        <v>28</v>
      </c>
      <c r="F19894" s="22" t="s">
        <v>32</v>
      </c>
      <c r="G19894" s="1">
        <v>5925.27</v>
      </c>
    </row>
    <row r="19895" spans="2:7">
      <c r="B19895" s="22" t="s">
        <v>336</v>
      </c>
      <c r="C19895" s="22" t="s">
        <v>7</v>
      </c>
      <c r="D19895" s="22" t="s">
        <v>5</v>
      </c>
      <c r="E19895" s="22" t="s">
        <v>28</v>
      </c>
      <c r="F19895" s="22" t="s">
        <v>33</v>
      </c>
      <c r="G19895" s="1">
        <v>111009.44</v>
      </c>
    </row>
    <row r="19896" spans="2:7">
      <c r="B19896" s="22" t="s">
        <v>336</v>
      </c>
      <c r="C19896" s="22" t="s">
        <v>7</v>
      </c>
      <c r="D19896" s="22" t="s">
        <v>5</v>
      </c>
      <c r="E19896" s="22" t="s">
        <v>34</v>
      </c>
      <c r="F19896" s="22" t="s">
        <v>35</v>
      </c>
      <c r="G19896" s="1">
        <v>256191.83</v>
      </c>
    </row>
    <row r="19897" spans="2:7">
      <c r="B19897" s="22" t="s">
        <v>336</v>
      </c>
      <c r="C19897" s="22" t="s">
        <v>7</v>
      </c>
      <c r="D19897" s="22" t="s">
        <v>5</v>
      </c>
      <c r="E19897" s="22" t="s">
        <v>34</v>
      </c>
      <c r="F19897" s="22" t="s">
        <v>37</v>
      </c>
      <c r="G19897" s="1">
        <v>710</v>
      </c>
    </row>
    <row r="19898" spans="2:7">
      <c r="B19898" s="22" t="s">
        <v>336</v>
      </c>
      <c r="C19898" s="22" t="s">
        <v>7</v>
      </c>
      <c r="D19898" s="22" t="s">
        <v>5</v>
      </c>
      <c r="E19898" s="22" t="s">
        <v>34</v>
      </c>
      <c r="F19898" s="22" t="s">
        <v>38</v>
      </c>
      <c r="G19898" s="1">
        <v>7094.01</v>
      </c>
    </row>
    <row r="19899" spans="2:7">
      <c r="B19899" s="22" t="s">
        <v>336</v>
      </c>
      <c r="C19899" s="22" t="s">
        <v>7</v>
      </c>
      <c r="D19899" s="22" t="s">
        <v>5</v>
      </c>
      <c r="E19899" s="22" t="s">
        <v>34</v>
      </c>
      <c r="F19899" s="22" t="s">
        <v>39</v>
      </c>
      <c r="G19899" s="1">
        <v>546816.05000000005</v>
      </c>
    </row>
    <row r="19900" spans="2:7">
      <c r="B19900" s="22" t="s">
        <v>336</v>
      </c>
      <c r="C19900" s="22" t="s">
        <v>7</v>
      </c>
      <c r="D19900" s="22" t="s">
        <v>5</v>
      </c>
      <c r="E19900" s="22" t="s">
        <v>34</v>
      </c>
      <c r="F19900" s="22" t="s">
        <v>40</v>
      </c>
      <c r="G19900" s="1">
        <v>4602.5</v>
      </c>
    </row>
    <row r="19901" spans="2:7">
      <c r="B19901" s="22" t="s">
        <v>336</v>
      </c>
      <c r="C19901" s="22" t="s">
        <v>7</v>
      </c>
      <c r="D19901" s="22" t="s">
        <v>5</v>
      </c>
      <c r="E19901" s="22" t="s">
        <v>34</v>
      </c>
      <c r="F19901" s="22" t="s">
        <v>41</v>
      </c>
      <c r="G19901" s="1">
        <v>11253.45</v>
      </c>
    </row>
    <row r="19902" spans="2:7">
      <c r="B19902" s="22" t="s">
        <v>336</v>
      </c>
      <c r="C19902" s="22" t="s">
        <v>7</v>
      </c>
      <c r="D19902" s="22" t="s">
        <v>5</v>
      </c>
      <c r="E19902" s="22" t="s">
        <v>34</v>
      </c>
      <c r="F19902" s="22" t="s">
        <v>42</v>
      </c>
      <c r="G19902" s="1">
        <v>12178.79</v>
      </c>
    </row>
    <row r="19903" spans="2:7">
      <c r="B19903" s="22" t="s">
        <v>336</v>
      </c>
      <c r="C19903" s="22" t="s">
        <v>7</v>
      </c>
      <c r="D19903" s="22" t="s">
        <v>5</v>
      </c>
      <c r="E19903" s="22" t="s">
        <v>34</v>
      </c>
      <c r="F19903" s="22" t="s">
        <v>45</v>
      </c>
      <c r="G19903" s="1">
        <v>7705.74</v>
      </c>
    </row>
    <row r="19904" spans="2:7">
      <c r="B19904" s="22" t="s">
        <v>336</v>
      </c>
      <c r="C19904" s="22" t="s">
        <v>7</v>
      </c>
      <c r="D19904" s="22" t="s">
        <v>5</v>
      </c>
      <c r="E19904" s="22" t="s">
        <v>34</v>
      </c>
      <c r="F19904" s="22" t="s">
        <v>46</v>
      </c>
      <c r="G19904" s="1">
        <v>6284.59</v>
      </c>
    </row>
    <row r="19905" spans="2:7">
      <c r="B19905" s="22" t="s">
        <v>336</v>
      </c>
      <c r="C19905" s="22" t="s">
        <v>7</v>
      </c>
      <c r="D19905" s="22" t="s">
        <v>5</v>
      </c>
      <c r="E19905" s="22" t="s">
        <v>34</v>
      </c>
      <c r="F19905" s="22" t="s">
        <v>47</v>
      </c>
      <c r="G19905" s="1">
        <v>-2947.15</v>
      </c>
    </row>
    <row r="19906" spans="2:7">
      <c r="B19906" s="22" t="s">
        <v>336</v>
      </c>
      <c r="C19906" s="22" t="s">
        <v>7</v>
      </c>
      <c r="D19906" s="22" t="s">
        <v>5</v>
      </c>
      <c r="E19906" s="22" t="s">
        <v>34</v>
      </c>
      <c r="F19906" s="22" t="s">
        <v>48</v>
      </c>
      <c r="G19906" s="1">
        <v>8551.8799999999992</v>
      </c>
    </row>
    <row r="19907" spans="2:7">
      <c r="B19907" s="22" t="s">
        <v>336</v>
      </c>
      <c r="C19907" s="22" t="s">
        <v>7</v>
      </c>
      <c r="D19907" s="22" t="s">
        <v>5</v>
      </c>
      <c r="E19907" s="22" t="s">
        <v>34</v>
      </c>
      <c r="F19907" s="22" t="s">
        <v>75</v>
      </c>
      <c r="G19907" s="1">
        <v>1105.8599999999999</v>
      </c>
    </row>
    <row r="19908" spans="2:7">
      <c r="B19908" s="22" t="s">
        <v>336</v>
      </c>
      <c r="C19908" s="22" t="s">
        <v>7</v>
      </c>
      <c r="D19908" s="22" t="s">
        <v>5</v>
      </c>
      <c r="E19908" s="22" t="s">
        <v>34</v>
      </c>
      <c r="F19908" s="22" t="s">
        <v>66</v>
      </c>
      <c r="G19908" s="1">
        <v>374.62</v>
      </c>
    </row>
    <row r="19909" spans="2:7">
      <c r="B19909" s="22" t="s">
        <v>336</v>
      </c>
      <c r="C19909" s="22" t="s">
        <v>7</v>
      </c>
      <c r="D19909" s="22" t="s">
        <v>5</v>
      </c>
      <c r="E19909" s="22" t="s">
        <v>34</v>
      </c>
      <c r="F19909" s="22" t="s">
        <v>49</v>
      </c>
      <c r="G19909" s="1">
        <v>381430.8</v>
      </c>
    </row>
    <row r="19910" spans="2:7">
      <c r="B19910" s="22" t="s">
        <v>336</v>
      </c>
      <c r="C19910" s="22" t="s">
        <v>7</v>
      </c>
      <c r="D19910" s="22" t="s">
        <v>5</v>
      </c>
      <c r="E19910" s="22" t="s">
        <v>34</v>
      </c>
      <c r="F19910" s="22" t="s">
        <v>50</v>
      </c>
      <c r="G19910" s="1">
        <v>58951.44</v>
      </c>
    </row>
    <row r="19911" spans="2:7">
      <c r="B19911" s="22" t="s">
        <v>336</v>
      </c>
      <c r="C19911" s="22" t="s">
        <v>7</v>
      </c>
      <c r="D19911" s="22" t="s">
        <v>5</v>
      </c>
      <c r="E19911" s="22" t="s">
        <v>34</v>
      </c>
      <c r="F19911" s="22" t="s">
        <v>51</v>
      </c>
      <c r="G19911" s="1">
        <v>3205.3</v>
      </c>
    </row>
    <row r="19912" spans="2:7">
      <c r="B19912" s="22" t="s">
        <v>336</v>
      </c>
      <c r="C19912" s="22" t="s">
        <v>7</v>
      </c>
      <c r="D19912" s="22" t="s">
        <v>5</v>
      </c>
      <c r="E19912" s="22" t="s">
        <v>34</v>
      </c>
      <c r="F19912" s="22" t="s">
        <v>52</v>
      </c>
      <c r="G19912" s="1">
        <v>2729.57</v>
      </c>
    </row>
    <row r="19913" spans="2:7">
      <c r="B19913" s="22" t="s">
        <v>336</v>
      </c>
      <c r="C19913" s="22" t="s">
        <v>7</v>
      </c>
      <c r="D19913" s="22" t="s">
        <v>5</v>
      </c>
      <c r="E19913" s="22" t="s">
        <v>34</v>
      </c>
      <c r="F19913" s="22" t="s">
        <v>53</v>
      </c>
      <c r="G19913" s="1">
        <v>226376.45</v>
      </c>
    </row>
    <row r="19914" spans="2:7">
      <c r="B19914" s="22" t="s">
        <v>336</v>
      </c>
      <c r="C19914" s="22" t="s">
        <v>7</v>
      </c>
      <c r="D19914" s="22" t="s">
        <v>5</v>
      </c>
      <c r="E19914" s="22" t="s">
        <v>34</v>
      </c>
      <c r="F19914" s="22" t="s">
        <v>68</v>
      </c>
      <c r="G19914" s="1">
        <v>500</v>
      </c>
    </row>
    <row r="19915" spans="2:7">
      <c r="B19915" s="22" t="s">
        <v>336</v>
      </c>
      <c r="C19915" s="22" t="s">
        <v>7</v>
      </c>
      <c r="D19915" s="22" t="s">
        <v>5</v>
      </c>
      <c r="E19915" s="22" t="s">
        <v>34</v>
      </c>
      <c r="F19915" s="22" t="s">
        <v>55</v>
      </c>
      <c r="G19915" s="1">
        <v>1700</v>
      </c>
    </row>
    <row r="19916" spans="2:7">
      <c r="B19916" s="22" t="s">
        <v>336</v>
      </c>
      <c r="C19916" s="22" t="s">
        <v>7</v>
      </c>
      <c r="D19916" s="22" t="s">
        <v>5</v>
      </c>
      <c r="E19916" s="22" t="s">
        <v>34</v>
      </c>
      <c r="F19916" s="22" t="s">
        <v>56</v>
      </c>
      <c r="G19916" s="1">
        <v>717.01</v>
      </c>
    </row>
    <row r="19917" spans="2:7">
      <c r="B19917" s="22" t="s">
        <v>336</v>
      </c>
      <c r="C19917" s="22" t="s">
        <v>7</v>
      </c>
      <c r="D19917" s="22" t="s">
        <v>5</v>
      </c>
      <c r="E19917" s="22" t="s">
        <v>34</v>
      </c>
      <c r="F19917" s="22" t="s">
        <v>76</v>
      </c>
      <c r="G19917" s="1">
        <v>29107.3</v>
      </c>
    </row>
    <row r="19918" spans="2:7">
      <c r="B19918" s="22" t="s">
        <v>336</v>
      </c>
      <c r="C19918" s="22" t="s">
        <v>7</v>
      </c>
      <c r="D19918" s="22" t="s">
        <v>5</v>
      </c>
      <c r="E19918" s="22" t="s">
        <v>34</v>
      </c>
      <c r="F19918" s="22" t="s">
        <v>57</v>
      </c>
      <c r="G19918" s="1">
        <v>27129.759999999998</v>
      </c>
    </row>
    <row r="19919" spans="2:7">
      <c r="B19919" s="22" t="s">
        <v>336</v>
      </c>
      <c r="C19919" s="22" t="s">
        <v>7</v>
      </c>
      <c r="D19919" s="22" t="s">
        <v>5</v>
      </c>
      <c r="E19919" s="22" t="s">
        <v>34</v>
      </c>
      <c r="F19919" s="22" t="s">
        <v>58</v>
      </c>
      <c r="G19919" s="1">
        <v>4638.8100000000004</v>
      </c>
    </row>
    <row r="19920" spans="2:7">
      <c r="B19920" s="22" t="s">
        <v>336</v>
      </c>
      <c r="C19920" s="22" t="s">
        <v>7</v>
      </c>
      <c r="D19920" s="22" t="s">
        <v>5</v>
      </c>
      <c r="E19920" s="22" t="s">
        <v>59</v>
      </c>
      <c r="F19920" s="22" t="s">
        <v>55</v>
      </c>
      <c r="G19920" s="1">
        <v>20316.8</v>
      </c>
    </row>
    <row r="19921" spans="2:7">
      <c r="B19921" s="22" t="s">
        <v>336</v>
      </c>
      <c r="C19921" s="22" t="s">
        <v>7</v>
      </c>
      <c r="D19921" s="22" t="s">
        <v>5</v>
      </c>
      <c r="E19921" s="22" t="s">
        <v>60</v>
      </c>
      <c r="F19921" s="22" t="s">
        <v>95</v>
      </c>
      <c r="G19921" s="1">
        <v>-6433.22</v>
      </c>
    </row>
    <row r="19922" spans="2:7">
      <c r="B19922" s="22" t="s">
        <v>336</v>
      </c>
      <c r="C19922" s="22" t="s">
        <v>7</v>
      </c>
      <c r="D19922" s="22" t="s">
        <v>5</v>
      </c>
      <c r="E19922" s="22" t="s">
        <v>60</v>
      </c>
      <c r="F19922" s="22" t="s">
        <v>79</v>
      </c>
      <c r="G19922" s="1">
        <v>569.86</v>
      </c>
    </row>
    <row r="19923" spans="2:7">
      <c r="B19923" s="22" t="s">
        <v>336</v>
      </c>
      <c r="C19923" s="22" t="s">
        <v>7</v>
      </c>
      <c r="D19923" s="22" t="s">
        <v>5</v>
      </c>
      <c r="E19923" s="22" t="s">
        <v>60</v>
      </c>
      <c r="F19923" s="22" t="s">
        <v>61</v>
      </c>
      <c r="G19923" s="1">
        <v>52965.1</v>
      </c>
    </row>
    <row r="19924" spans="2:7">
      <c r="B19924" s="22" t="s">
        <v>336</v>
      </c>
      <c r="C19924" s="22" t="s">
        <v>7</v>
      </c>
      <c r="D19924" s="22" t="s">
        <v>5</v>
      </c>
      <c r="E19924" s="22" t="s">
        <v>60</v>
      </c>
      <c r="F19924" s="22" t="s">
        <v>62</v>
      </c>
      <c r="G19924" s="1">
        <v>45233.65</v>
      </c>
    </row>
    <row r="19925" spans="2:7">
      <c r="B19925" s="22" t="s">
        <v>336</v>
      </c>
      <c r="C19925" s="22" t="s">
        <v>7</v>
      </c>
      <c r="D19925" s="22" t="s">
        <v>7</v>
      </c>
      <c r="E19925" s="22" t="s">
        <v>8</v>
      </c>
      <c r="F19925" s="22" t="s">
        <v>9</v>
      </c>
      <c r="G19925" s="1">
        <v>409394.17</v>
      </c>
    </row>
    <row r="19926" spans="2:7">
      <c r="B19926" s="22" t="s">
        <v>336</v>
      </c>
      <c r="C19926" s="22" t="s">
        <v>7</v>
      </c>
      <c r="D19926" s="22" t="s">
        <v>7</v>
      </c>
      <c r="E19926" s="22" t="s">
        <v>14</v>
      </c>
      <c r="F19926" s="22" t="s">
        <v>9</v>
      </c>
      <c r="G19926" s="1">
        <v>218187.02</v>
      </c>
    </row>
    <row r="19927" spans="2:7">
      <c r="B19927" s="22" t="s">
        <v>336</v>
      </c>
      <c r="C19927" s="22" t="s">
        <v>7</v>
      </c>
      <c r="D19927" s="22" t="s">
        <v>7</v>
      </c>
      <c r="E19927" s="22" t="s">
        <v>15</v>
      </c>
      <c r="F19927" s="22" t="s">
        <v>16</v>
      </c>
      <c r="G19927" s="1">
        <v>45098.61</v>
      </c>
    </row>
    <row r="19928" spans="2:7">
      <c r="B19928" s="22" t="s">
        <v>336</v>
      </c>
      <c r="C19928" s="22" t="s">
        <v>7</v>
      </c>
      <c r="D19928" s="22" t="s">
        <v>7</v>
      </c>
      <c r="E19928" s="22" t="s">
        <v>15</v>
      </c>
      <c r="F19928" s="22" t="s">
        <v>71</v>
      </c>
      <c r="G19928" s="1">
        <v>355.5</v>
      </c>
    </row>
    <row r="19929" spans="2:7">
      <c r="B19929" s="22" t="s">
        <v>336</v>
      </c>
      <c r="C19929" s="22" t="s">
        <v>7</v>
      </c>
      <c r="D19929" s="22" t="s">
        <v>7</v>
      </c>
      <c r="E19929" s="22" t="s">
        <v>15</v>
      </c>
      <c r="F19929" s="22" t="s">
        <v>17</v>
      </c>
      <c r="G19929" s="1">
        <v>44800.32</v>
      </c>
    </row>
    <row r="19930" spans="2:7">
      <c r="B19930" s="22" t="s">
        <v>336</v>
      </c>
      <c r="C19930" s="22" t="s">
        <v>7</v>
      </c>
      <c r="D19930" s="22" t="s">
        <v>7</v>
      </c>
      <c r="E19930" s="22" t="s">
        <v>15</v>
      </c>
      <c r="F19930" s="22" t="s">
        <v>18</v>
      </c>
      <c r="G19930" s="1">
        <v>7342.14</v>
      </c>
    </row>
    <row r="19931" spans="2:7">
      <c r="B19931" s="22" t="s">
        <v>336</v>
      </c>
      <c r="C19931" s="22" t="s">
        <v>7</v>
      </c>
      <c r="D19931" s="22" t="s">
        <v>7</v>
      </c>
      <c r="E19931" s="22" t="s">
        <v>15</v>
      </c>
      <c r="F19931" s="22" t="s">
        <v>19</v>
      </c>
      <c r="G19931" s="1">
        <v>10464.620000000001</v>
      </c>
    </row>
    <row r="19932" spans="2:7">
      <c r="B19932" s="22" t="s">
        <v>336</v>
      </c>
      <c r="C19932" s="22" t="s">
        <v>7</v>
      </c>
      <c r="D19932" s="22" t="s">
        <v>7</v>
      </c>
      <c r="E19932" s="22" t="s">
        <v>15</v>
      </c>
      <c r="F19932" s="22" t="s">
        <v>20</v>
      </c>
      <c r="G19932" s="1">
        <v>5981.44</v>
      </c>
    </row>
    <row r="19933" spans="2:7">
      <c r="B19933" s="22" t="s">
        <v>336</v>
      </c>
      <c r="C19933" s="22" t="s">
        <v>7</v>
      </c>
      <c r="D19933" s="22" t="s">
        <v>7</v>
      </c>
      <c r="E19933" s="22" t="s">
        <v>15</v>
      </c>
      <c r="F19933" s="22" t="s">
        <v>21</v>
      </c>
      <c r="G19933" s="1">
        <v>133.62</v>
      </c>
    </row>
    <row r="19934" spans="2:7">
      <c r="B19934" s="22" t="s">
        <v>336</v>
      </c>
      <c r="C19934" s="22" t="s">
        <v>7</v>
      </c>
      <c r="D19934" s="22" t="s">
        <v>7</v>
      </c>
      <c r="E19934" s="22" t="s">
        <v>15</v>
      </c>
      <c r="F19934" s="22" t="s">
        <v>22</v>
      </c>
      <c r="G19934" s="1">
        <v>275.37</v>
      </c>
    </row>
    <row r="19935" spans="2:7">
      <c r="B19935" s="22" t="s">
        <v>336</v>
      </c>
      <c r="C19935" s="22" t="s">
        <v>7</v>
      </c>
      <c r="D19935" s="22" t="s">
        <v>7</v>
      </c>
      <c r="E19935" s="22" t="s">
        <v>15</v>
      </c>
      <c r="F19935" s="22" t="s">
        <v>23</v>
      </c>
      <c r="G19935" s="1">
        <v>130.34</v>
      </c>
    </row>
    <row r="19936" spans="2:7">
      <c r="B19936" s="22" t="s">
        <v>336</v>
      </c>
      <c r="C19936" s="22" t="s">
        <v>7</v>
      </c>
      <c r="D19936" s="22" t="s">
        <v>7</v>
      </c>
      <c r="E19936" s="22" t="s">
        <v>15</v>
      </c>
      <c r="F19936" s="22" t="s">
        <v>24</v>
      </c>
      <c r="G19936" s="1">
        <v>955.67</v>
      </c>
    </row>
    <row r="19937" spans="2:7">
      <c r="B19937" s="22" t="s">
        <v>336</v>
      </c>
      <c r="C19937" s="22" t="s">
        <v>7</v>
      </c>
      <c r="D19937" s="22" t="s">
        <v>7</v>
      </c>
      <c r="E19937" s="22" t="s">
        <v>15</v>
      </c>
      <c r="F19937" s="22" t="s">
        <v>25</v>
      </c>
      <c r="G19937" s="1">
        <v>5895.65</v>
      </c>
    </row>
    <row r="19938" spans="2:7">
      <c r="B19938" s="22" t="s">
        <v>336</v>
      </c>
      <c r="C19938" s="22" t="s">
        <v>7</v>
      </c>
      <c r="D19938" s="22" t="s">
        <v>7</v>
      </c>
      <c r="E19938" s="22" t="s">
        <v>15</v>
      </c>
      <c r="F19938" s="22" t="s">
        <v>26</v>
      </c>
      <c r="G19938" s="1">
        <v>20578.95</v>
      </c>
    </row>
    <row r="19939" spans="2:7">
      <c r="B19939" s="22" t="s">
        <v>336</v>
      </c>
      <c r="C19939" s="22" t="s">
        <v>7</v>
      </c>
      <c r="D19939" s="22" t="s">
        <v>7</v>
      </c>
      <c r="E19939" s="22" t="s">
        <v>15</v>
      </c>
      <c r="F19939" s="22" t="s">
        <v>72</v>
      </c>
      <c r="G19939" s="1">
        <v>118.52</v>
      </c>
    </row>
    <row r="19940" spans="2:7">
      <c r="B19940" s="22" t="s">
        <v>336</v>
      </c>
      <c r="C19940" s="22" t="s">
        <v>7</v>
      </c>
      <c r="D19940" s="22" t="s">
        <v>7</v>
      </c>
      <c r="E19940" s="22" t="s">
        <v>28</v>
      </c>
      <c r="F19940" s="22" t="s">
        <v>29</v>
      </c>
      <c r="G19940" s="1">
        <v>31343.91</v>
      </c>
    </row>
    <row r="19941" spans="2:7">
      <c r="B19941" s="22" t="s">
        <v>336</v>
      </c>
      <c r="C19941" s="22" t="s">
        <v>7</v>
      </c>
      <c r="D19941" s="22" t="s">
        <v>7</v>
      </c>
      <c r="E19941" s="22" t="s">
        <v>28</v>
      </c>
      <c r="F19941" s="22" t="s">
        <v>31</v>
      </c>
      <c r="G19941" s="1">
        <v>12706.92</v>
      </c>
    </row>
    <row r="19942" spans="2:7">
      <c r="B19942" s="22" t="s">
        <v>336</v>
      </c>
      <c r="C19942" s="22" t="s">
        <v>7</v>
      </c>
      <c r="D19942" s="22" t="s">
        <v>7</v>
      </c>
      <c r="E19942" s="22" t="s">
        <v>34</v>
      </c>
      <c r="F19942" s="22" t="s">
        <v>39</v>
      </c>
      <c r="G19942" s="1">
        <v>4113.7</v>
      </c>
    </row>
    <row r="19943" spans="2:7">
      <c r="B19943" s="22" t="s">
        <v>336</v>
      </c>
      <c r="C19943" s="22" t="s">
        <v>7</v>
      </c>
      <c r="D19943" s="22" t="s">
        <v>7</v>
      </c>
      <c r="E19943" s="22" t="s">
        <v>34</v>
      </c>
      <c r="F19943" s="22" t="s">
        <v>47</v>
      </c>
      <c r="G19943" s="1">
        <v>34217.11</v>
      </c>
    </row>
    <row r="19944" spans="2:7">
      <c r="B19944" s="22" t="s">
        <v>336</v>
      </c>
      <c r="C19944" s="22" t="s">
        <v>7</v>
      </c>
      <c r="D19944" s="22" t="s">
        <v>7</v>
      </c>
      <c r="E19944" s="22" t="s">
        <v>34</v>
      </c>
      <c r="F19944" s="22" t="s">
        <v>58</v>
      </c>
      <c r="G19944" s="1">
        <v>48.25</v>
      </c>
    </row>
    <row r="19945" spans="2:7">
      <c r="B19945" s="22" t="s">
        <v>336</v>
      </c>
      <c r="C19945" s="22" t="s">
        <v>7</v>
      </c>
      <c r="D19945" s="22" t="s">
        <v>7</v>
      </c>
      <c r="E19945" s="22" t="s">
        <v>59</v>
      </c>
      <c r="F19945" s="22" t="s">
        <v>55</v>
      </c>
      <c r="G19945" s="1">
        <v>1469.36</v>
      </c>
    </row>
    <row r="19946" spans="2:7">
      <c r="B19946" s="22" t="s">
        <v>337</v>
      </c>
      <c r="C19946" s="22" t="s">
        <v>7</v>
      </c>
      <c r="D19946" s="22" t="s">
        <v>5</v>
      </c>
      <c r="E19946" s="22" t="s">
        <v>5</v>
      </c>
      <c r="F19946" s="22" t="s">
        <v>6</v>
      </c>
      <c r="G19946" s="1">
        <v>19097.21</v>
      </c>
    </row>
    <row r="19947" spans="2:7">
      <c r="B19947" s="22" t="s">
        <v>337</v>
      </c>
      <c r="C19947" s="22" t="s">
        <v>7</v>
      </c>
      <c r="D19947" s="22" t="s">
        <v>5</v>
      </c>
      <c r="E19947" s="22" t="s">
        <v>7</v>
      </c>
      <c r="F19947" s="22" t="s">
        <v>6</v>
      </c>
      <c r="G19947" s="1">
        <v>-787295.06</v>
      </c>
    </row>
    <row r="19948" spans="2:7">
      <c r="B19948" s="22" t="s">
        <v>337</v>
      </c>
      <c r="C19948" s="22" t="s">
        <v>7</v>
      </c>
      <c r="D19948" s="22" t="s">
        <v>5</v>
      </c>
      <c r="E19948" s="22" t="s">
        <v>8</v>
      </c>
      <c r="F19948" s="22" t="s">
        <v>9</v>
      </c>
      <c r="G19948" s="1">
        <v>26499073.93</v>
      </c>
    </row>
    <row r="19949" spans="2:7">
      <c r="B19949" s="22" t="s">
        <v>337</v>
      </c>
      <c r="C19949" s="22" t="s">
        <v>7</v>
      </c>
      <c r="D19949" s="22" t="s">
        <v>5</v>
      </c>
      <c r="E19949" s="22" t="s">
        <v>8</v>
      </c>
      <c r="F19949" s="22" t="s">
        <v>10</v>
      </c>
      <c r="G19949" s="1">
        <v>68619.960000000006</v>
      </c>
    </row>
    <row r="19950" spans="2:7">
      <c r="B19950" s="22" t="s">
        <v>337</v>
      </c>
      <c r="C19950" s="22" t="s">
        <v>7</v>
      </c>
      <c r="D19950" s="22" t="s">
        <v>5</v>
      </c>
      <c r="E19950" s="22" t="s">
        <v>8</v>
      </c>
      <c r="F19950" s="22" t="s">
        <v>11</v>
      </c>
      <c r="G19950" s="1">
        <v>131887.85999999999</v>
      </c>
    </row>
    <row r="19951" spans="2:7">
      <c r="B19951" s="22" t="s">
        <v>337</v>
      </c>
      <c r="C19951" s="22" t="s">
        <v>7</v>
      </c>
      <c r="D19951" s="22" t="s">
        <v>5</v>
      </c>
      <c r="E19951" s="22" t="s">
        <v>8</v>
      </c>
      <c r="F19951" s="22" t="s">
        <v>12</v>
      </c>
      <c r="G19951" s="1">
        <v>446144.73</v>
      </c>
    </row>
    <row r="19952" spans="2:7">
      <c r="B19952" s="22" t="s">
        <v>337</v>
      </c>
      <c r="C19952" s="22" t="s">
        <v>7</v>
      </c>
      <c r="D19952" s="22" t="s">
        <v>5</v>
      </c>
      <c r="E19952" s="22" t="s">
        <v>8</v>
      </c>
      <c r="F19952" s="22" t="s">
        <v>13</v>
      </c>
      <c r="G19952" s="1">
        <v>4240</v>
      </c>
    </row>
    <row r="19953" spans="2:7">
      <c r="B19953" s="22" t="s">
        <v>337</v>
      </c>
      <c r="C19953" s="22" t="s">
        <v>7</v>
      </c>
      <c r="D19953" s="22" t="s">
        <v>5</v>
      </c>
      <c r="E19953" s="22" t="s">
        <v>8</v>
      </c>
      <c r="F19953" s="22" t="s">
        <v>70</v>
      </c>
      <c r="G19953" s="1">
        <v>222947</v>
      </c>
    </row>
    <row r="19954" spans="2:7">
      <c r="B19954" s="22" t="s">
        <v>337</v>
      </c>
      <c r="C19954" s="22" t="s">
        <v>7</v>
      </c>
      <c r="D19954" s="22" t="s">
        <v>5</v>
      </c>
      <c r="E19954" s="22" t="s">
        <v>14</v>
      </c>
      <c r="F19954" s="22" t="s">
        <v>9</v>
      </c>
      <c r="G19954" s="1">
        <v>9245771.6799999997</v>
      </c>
    </row>
    <row r="19955" spans="2:7">
      <c r="B19955" s="22" t="s">
        <v>337</v>
      </c>
      <c r="C19955" s="22" t="s">
        <v>7</v>
      </c>
      <c r="D19955" s="22" t="s">
        <v>5</v>
      </c>
      <c r="E19955" s="22" t="s">
        <v>14</v>
      </c>
      <c r="F19955" s="22" t="s">
        <v>10</v>
      </c>
      <c r="G19955" s="1">
        <v>123720.79</v>
      </c>
    </row>
    <row r="19956" spans="2:7">
      <c r="B19956" s="22" t="s">
        <v>337</v>
      </c>
      <c r="C19956" s="22" t="s">
        <v>7</v>
      </c>
      <c r="D19956" s="22" t="s">
        <v>5</v>
      </c>
      <c r="E19956" s="22" t="s">
        <v>14</v>
      </c>
      <c r="F19956" s="22" t="s">
        <v>11</v>
      </c>
      <c r="G19956" s="1">
        <v>109909.19</v>
      </c>
    </row>
    <row r="19957" spans="2:7">
      <c r="B19957" s="22" t="s">
        <v>337</v>
      </c>
      <c r="C19957" s="22" t="s">
        <v>7</v>
      </c>
      <c r="D19957" s="22" t="s">
        <v>5</v>
      </c>
      <c r="E19957" s="22" t="s">
        <v>14</v>
      </c>
      <c r="F19957" s="22" t="s">
        <v>12</v>
      </c>
      <c r="G19957" s="1">
        <v>10800</v>
      </c>
    </row>
    <row r="19958" spans="2:7">
      <c r="B19958" s="22" t="s">
        <v>337</v>
      </c>
      <c r="C19958" s="22" t="s">
        <v>7</v>
      </c>
      <c r="D19958" s="22" t="s">
        <v>5</v>
      </c>
      <c r="E19958" s="22" t="s">
        <v>14</v>
      </c>
      <c r="F19958" s="22" t="s">
        <v>13</v>
      </c>
      <c r="G19958" s="1">
        <v>45074.09</v>
      </c>
    </row>
    <row r="19959" spans="2:7">
      <c r="B19959" s="22" t="s">
        <v>337</v>
      </c>
      <c r="C19959" s="22" t="s">
        <v>7</v>
      </c>
      <c r="D19959" s="22" t="s">
        <v>5</v>
      </c>
      <c r="E19959" s="22" t="s">
        <v>15</v>
      </c>
      <c r="F19959" s="22" t="s">
        <v>16</v>
      </c>
      <c r="G19959" s="1">
        <v>101445.86</v>
      </c>
    </row>
    <row r="19960" spans="2:7">
      <c r="B19960" s="22" t="s">
        <v>337</v>
      </c>
      <c r="C19960" s="22" t="s">
        <v>7</v>
      </c>
      <c r="D19960" s="22" t="s">
        <v>5</v>
      </c>
      <c r="E19960" s="22" t="s">
        <v>15</v>
      </c>
      <c r="F19960" s="22" t="s">
        <v>71</v>
      </c>
      <c r="G19960" s="1">
        <v>44574.64</v>
      </c>
    </row>
    <row r="19961" spans="2:7">
      <c r="B19961" s="22" t="s">
        <v>337</v>
      </c>
      <c r="C19961" s="22" t="s">
        <v>7</v>
      </c>
      <c r="D19961" s="22" t="s">
        <v>5</v>
      </c>
      <c r="E19961" s="22" t="s">
        <v>15</v>
      </c>
      <c r="F19961" s="22" t="s">
        <v>17</v>
      </c>
      <c r="G19961" s="1">
        <v>2123435.73</v>
      </c>
    </row>
    <row r="19962" spans="2:7">
      <c r="B19962" s="22" t="s">
        <v>337</v>
      </c>
      <c r="C19962" s="22" t="s">
        <v>7</v>
      </c>
      <c r="D19962" s="22" t="s">
        <v>5</v>
      </c>
      <c r="E19962" s="22" t="s">
        <v>15</v>
      </c>
      <c r="F19962" s="22" t="s">
        <v>18</v>
      </c>
      <c r="G19962" s="1">
        <v>752498.54</v>
      </c>
    </row>
    <row r="19963" spans="2:7">
      <c r="B19963" s="22" t="s">
        <v>337</v>
      </c>
      <c r="C19963" s="22" t="s">
        <v>7</v>
      </c>
      <c r="D19963" s="22" t="s">
        <v>5</v>
      </c>
      <c r="E19963" s="22" t="s">
        <v>15</v>
      </c>
      <c r="F19963" s="22" t="s">
        <v>19</v>
      </c>
      <c r="G19963" s="1">
        <v>4352459.45</v>
      </c>
    </row>
    <row r="19964" spans="2:7">
      <c r="B19964" s="22" t="s">
        <v>337</v>
      </c>
      <c r="C19964" s="22" t="s">
        <v>7</v>
      </c>
      <c r="D19964" s="22" t="s">
        <v>5</v>
      </c>
      <c r="E19964" s="22" t="s">
        <v>15</v>
      </c>
      <c r="F19964" s="22" t="s">
        <v>20</v>
      </c>
      <c r="G19964" s="1">
        <v>1230537.68</v>
      </c>
    </row>
    <row r="19965" spans="2:7">
      <c r="B19965" s="22" t="s">
        <v>337</v>
      </c>
      <c r="C19965" s="22" t="s">
        <v>7</v>
      </c>
      <c r="D19965" s="22" t="s">
        <v>5</v>
      </c>
      <c r="E19965" s="22" t="s">
        <v>15</v>
      </c>
      <c r="F19965" s="22" t="s">
        <v>21</v>
      </c>
      <c r="G19965" s="1">
        <v>55992.78</v>
      </c>
    </row>
    <row r="19966" spans="2:7">
      <c r="B19966" s="22" t="s">
        <v>337</v>
      </c>
      <c r="C19966" s="22" t="s">
        <v>7</v>
      </c>
      <c r="D19966" s="22" t="s">
        <v>5</v>
      </c>
      <c r="E19966" s="22" t="s">
        <v>15</v>
      </c>
      <c r="F19966" s="22" t="s">
        <v>22</v>
      </c>
      <c r="G19966" s="1">
        <v>19855.61</v>
      </c>
    </row>
    <row r="19967" spans="2:7">
      <c r="B19967" s="22" t="s">
        <v>337</v>
      </c>
      <c r="C19967" s="22" t="s">
        <v>7</v>
      </c>
      <c r="D19967" s="22" t="s">
        <v>5</v>
      </c>
      <c r="E19967" s="22" t="s">
        <v>15</v>
      </c>
      <c r="F19967" s="22" t="s">
        <v>23</v>
      </c>
      <c r="G19967" s="1">
        <v>135749.45000000001</v>
      </c>
    </row>
    <row r="19968" spans="2:7">
      <c r="B19968" s="22" t="s">
        <v>337</v>
      </c>
      <c r="C19968" s="22" t="s">
        <v>7</v>
      </c>
      <c r="D19968" s="22" t="s">
        <v>5</v>
      </c>
      <c r="E19968" s="22" t="s">
        <v>15</v>
      </c>
      <c r="F19968" s="22" t="s">
        <v>24</v>
      </c>
      <c r="G19968" s="1">
        <v>232656.12</v>
      </c>
    </row>
    <row r="19969" spans="2:7">
      <c r="B19969" s="22" t="s">
        <v>337</v>
      </c>
      <c r="C19969" s="22" t="s">
        <v>7</v>
      </c>
      <c r="D19969" s="22" t="s">
        <v>5</v>
      </c>
      <c r="E19969" s="22" t="s">
        <v>15</v>
      </c>
      <c r="F19969" s="22" t="s">
        <v>25</v>
      </c>
      <c r="G19969" s="1">
        <v>4021990.53</v>
      </c>
    </row>
    <row r="19970" spans="2:7">
      <c r="B19970" s="22" t="s">
        <v>337</v>
      </c>
      <c r="C19970" s="22" t="s">
        <v>7</v>
      </c>
      <c r="D19970" s="22" t="s">
        <v>5</v>
      </c>
      <c r="E19970" s="22" t="s">
        <v>15</v>
      </c>
      <c r="F19970" s="22" t="s">
        <v>26</v>
      </c>
      <c r="G19970" s="1">
        <v>3394048.5</v>
      </c>
    </row>
    <row r="19971" spans="2:7">
      <c r="B19971" s="22" t="s">
        <v>337</v>
      </c>
      <c r="C19971" s="22" t="s">
        <v>7</v>
      </c>
      <c r="D19971" s="22" t="s">
        <v>5</v>
      </c>
      <c r="E19971" s="22" t="s">
        <v>15</v>
      </c>
      <c r="F19971" s="22" t="s">
        <v>27</v>
      </c>
      <c r="G19971" s="1">
        <v>4768.76</v>
      </c>
    </row>
    <row r="19972" spans="2:7">
      <c r="B19972" s="22" t="s">
        <v>337</v>
      </c>
      <c r="C19972" s="22" t="s">
        <v>7</v>
      </c>
      <c r="D19972" s="22" t="s">
        <v>5</v>
      </c>
      <c r="E19972" s="22" t="s">
        <v>28</v>
      </c>
      <c r="F19972" s="22" t="s">
        <v>29</v>
      </c>
      <c r="G19972" s="1">
        <v>1883322.92</v>
      </c>
    </row>
    <row r="19973" spans="2:7">
      <c r="B19973" s="22" t="s">
        <v>337</v>
      </c>
      <c r="C19973" s="22" t="s">
        <v>7</v>
      </c>
      <c r="D19973" s="22" t="s">
        <v>5</v>
      </c>
      <c r="E19973" s="22" t="s">
        <v>28</v>
      </c>
      <c r="F19973" s="22" t="s">
        <v>30</v>
      </c>
      <c r="G19973" s="1">
        <v>65308.1</v>
      </c>
    </row>
    <row r="19974" spans="2:7">
      <c r="B19974" s="22" t="s">
        <v>337</v>
      </c>
      <c r="C19974" s="22" t="s">
        <v>7</v>
      </c>
      <c r="D19974" s="22" t="s">
        <v>5</v>
      </c>
      <c r="E19974" s="22" t="s">
        <v>28</v>
      </c>
      <c r="F19974" s="22" t="s">
        <v>31</v>
      </c>
      <c r="G19974" s="1">
        <v>638793.80000000005</v>
      </c>
    </row>
    <row r="19975" spans="2:7">
      <c r="B19975" s="22" t="s">
        <v>337</v>
      </c>
      <c r="C19975" s="22" t="s">
        <v>7</v>
      </c>
      <c r="D19975" s="22" t="s">
        <v>5</v>
      </c>
      <c r="E19975" s="22" t="s">
        <v>28</v>
      </c>
      <c r="F19975" s="22" t="s">
        <v>32</v>
      </c>
      <c r="G19975" s="1">
        <v>20860.37</v>
      </c>
    </row>
    <row r="19976" spans="2:7">
      <c r="B19976" s="22" t="s">
        <v>337</v>
      </c>
      <c r="C19976" s="22" t="s">
        <v>7</v>
      </c>
      <c r="D19976" s="22" t="s">
        <v>5</v>
      </c>
      <c r="E19976" s="22" t="s">
        <v>28</v>
      </c>
      <c r="F19976" s="22" t="s">
        <v>33</v>
      </c>
      <c r="G19976" s="1">
        <v>632837.19999999995</v>
      </c>
    </row>
    <row r="19977" spans="2:7">
      <c r="B19977" s="22" t="s">
        <v>337</v>
      </c>
      <c r="C19977" s="22" t="s">
        <v>7</v>
      </c>
      <c r="D19977" s="22" t="s">
        <v>5</v>
      </c>
      <c r="E19977" s="22" t="s">
        <v>34</v>
      </c>
      <c r="F19977" s="22" t="s">
        <v>35</v>
      </c>
      <c r="G19977" s="1">
        <v>83923.82</v>
      </c>
    </row>
    <row r="19978" spans="2:7">
      <c r="B19978" s="22" t="s">
        <v>337</v>
      </c>
      <c r="C19978" s="22" t="s">
        <v>7</v>
      </c>
      <c r="D19978" s="22" t="s">
        <v>5</v>
      </c>
      <c r="E19978" s="22" t="s">
        <v>34</v>
      </c>
      <c r="F19978" s="22" t="s">
        <v>36</v>
      </c>
      <c r="G19978" s="1">
        <v>11555.58</v>
      </c>
    </row>
    <row r="19979" spans="2:7">
      <c r="B19979" s="22" t="s">
        <v>337</v>
      </c>
      <c r="C19979" s="22" t="s">
        <v>7</v>
      </c>
      <c r="D19979" s="22" t="s">
        <v>5</v>
      </c>
      <c r="E19979" s="22" t="s">
        <v>34</v>
      </c>
      <c r="F19979" s="22" t="s">
        <v>37</v>
      </c>
      <c r="G19979" s="1">
        <v>9537.5</v>
      </c>
    </row>
    <row r="19980" spans="2:7">
      <c r="B19980" s="22" t="s">
        <v>337</v>
      </c>
      <c r="C19980" s="22" t="s">
        <v>7</v>
      </c>
      <c r="D19980" s="22" t="s">
        <v>5</v>
      </c>
      <c r="E19980" s="22" t="s">
        <v>34</v>
      </c>
      <c r="F19980" s="22" t="s">
        <v>64</v>
      </c>
      <c r="G19980" s="1">
        <v>28088</v>
      </c>
    </row>
    <row r="19981" spans="2:7">
      <c r="B19981" s="22" t="s">
        <v>337</v>
      </c>
      <c r="C19981" s="22" t="s">
        <v>7</v>
      </c>
      <c r="D19981" s="22" t="s">
        <v>5</v>
      </c>
      <c r="E19981" s="22" t="s">
        <v>34</v>
      </c>
      <c r="F19981" s="22" t="s">
        <v>73</v>
      </c>
      <c r="G19981" s="1">
        <v>11599.25</v>
      </c>
    </row>
    <row r="19982" spans="2:7">
      <c r="B19982" s="22" t="s">
        <v>337</v>
      </c>
      <c r="C19982" s="22" t="s">
        <v>7</v>
      </c>
      <c r="D19982" s="22" t="s">
        <v>5</v>
      </c>
      <c r="E19982" s="22" t="s">
        <v>34</v>
      </c>
      <c r="F19982" s="22" t="s">
        <v>38</v>
      </c>
      <c r="G19982" s="1">
        <v>197497</v>
      </c>
    </row>
    <row r="19983" spans="2:7">
      <c r="B19983" s="22" t="s">
        <v>337</v>
      </c>
      <c r="C19983" s="22" t="s">
        <v>7</v>
      </c>
      <c r="D19983" s="22" t="s">
        <v>5</v>
      </c>
      <c r="E19983" s="22" t="s">
        <v>34</v>
      </c>
      <c r="F19983" s="22" t="s">
        <v>39</v>
      </c>
      <c r="G19983" s="1">
        <v>141184.69</v>
      </c>
    </row>
    <row r="19984" spans="2:7">
      <c r="B19984" s="22" t="s">
        <v>337</v>
      </c>
      <c r="C19984" s="22" t="s">
        <v>7</v>
      </c>
      <c r="D19984" s="22" t="s">
        <v>5</v>
      </c>
      <c r="E19984" s="22" t="s">
        <v>34</v>
      </c>
      <c r="F19984" s="22" t="s">
        <v>40</v>
      </c>
      <c r="G19984" s="1">
        <v>27093.33</v>
      </c>
    </row>
    <row r="19985" spans="2:7">
      <c r="B19985" s="22" t="s">
        <v>337</v>
      </c>
      <c r="C19985" s="22" t="s">
        <v>7</v>
      </c>
      <c r="D19985" s="22" t="s">
        <v>5</v>
      </c>
      <c r="E19985" s="22" t="s">
        <v>34</v>
      </c>
      <c r="F19985" s="22" t="s">
        <v>41</v>
      </c>
      <c r="G19985" s="1">
        <v>24276.45</v>
      </c>
    </row>
    <row r="19986" spans="2:7">
      <c r="B19986" s="22" t="s">
        <v>337</v>
      </c>
      <c r="C19986" s="22" t="s">
        <v>7</v>
      </c>
      <c r="D19986" s="22" t="s">
        <v>5</v>
      </c>
      <c r="E19986" s="22" t="s">
        <v>34</v>
      </c>
      <c r="F19986" s="22" t="s">
        <v>65</v>
      </c>
      <c r="G19986" s="1">
        <v>49450.15</v>
      </c>
    </row>
    <row r="19987" spans="2:7">
      <c r="B19987" s="22" t="s">
        <v>337</v>
      </c>
      <c r="C19987" s="22" t="s">
        <v>7</v>
      </c>
      <c r="D19987" s="22" t="s">
        <v>5</v>
      </c>
      <c r="E19987" s="22" t="s">
        <v>34</v>
      </c>
      <c r="F19987" s="22" t="s">
        <v>42</v>
      </c>
      <c r="G19987" s="1">
        <v>150373.04</v>
      </c>
    </row>
    <row r="19988" spans="2:7">
      <c r="B19988" s="22" t="s">
        <v>337</v>
      </c>
      <c r="C19988" s="22" t="s">
        <v>7</v>
      </c>
      <c r="D19988" s="22" t="s">
        <v>5</v>
      </c>
      <c r="E19988" s="22" t="s">
        <v>34</v>
      </c>
      <c r="F19988" s="22" t="s">
        <v>43</v>
      </c>
      <c r="G19988" s="1">
        <v>15308.78</v>
      </c>
    </row>
    <row r="19989" spans="2:7">
      <c r="B19989" s="22" t="s">
        <v>337</v>
      </c>
      <c r="C19989" s="22" t="s">
        <v>7</v>
      </c>
      <c r="D19989" s="22" t="s">
        <v>5</v>
      </c>
      <c r="E19989" s="22" t="s">
        <v>34</v>
      </c>
      <c r="F19989" s="22" t="s">
        <v>45</v>
      </c>
      <c r="G19989" s="1">
        <v>183352.86</v>
      </c>
    </row>
    <row r="19990" spans="2:7">
      <c r="B19990" s="22" t="s">
        <v>337</v>
      </c>
      <c r="C19990" s="22" t="s">
        <v>7</v>
      </c>
      <c r="D19990" s="22" t="s">
        <v>5</v>
      </c>
      <c r="E19990" s="22" t="s">
        <v>34</v>
      </c>
      <c r="F19990" s="22" t="s">
        <v>46</v>
      </c>
      <c r="G19990" s="1">
        <v>146779.47</v>
      </c>
    </row>
    <row r="19991" spans="2:7">
      <c r="B19991" s="22" t="s">
        <v>337</v>
      </c>
      <c r="C19991" s="22" t="s">
        <v>7</v>
      </c>
      <c r="D19991" s="22" t="s">
        <v>5</v>
      </c>
      <c r="E19991" s="22" t="s">
        <v>34</v>
      </c>
      <c r="F19991" s="22" t="s">
        <v>47</v>
      </c>
      <c r="G19991" s="1">
        <v>46284.61</v>
      </c>
    </row>
    <row r="19992" spans="2:7">
      <c r="B19992" s="22" t="s">
        <v>337</v>
      </c>
      <c r="C19992" s="22" t="s">
        <v>7</v>
      </c>
      <c r="D19992" s="22" t="s">
        <v>5</v>
      </c>
      <c r="E19992" s="22" t="s">
        <v>34</v>
      </c>
      <c r="F19992" s="22" t="s">
        <v>48</v>
      </c>
      <c r="G19992" s="1">
        <v>737.03</v>
      </c>
    </row>
    <row r="19993" spans="2:7">
      <c r="B19993" s="22" t="s">
        <v>337</v>
      </c>
      <c r="C19993" s="22" t="s">
        <v>7</v>
      </c>
      <c r="D19993" s="22" t="s">
        <v>5</v>
      </c>
      <c r="E19993" s="22" t="s">
        <v>34</v>
      </c>
      <c r="F19993" s="22" t="s">
        <v>75</v>
      </c>
      <c r="G19993" s="1">
        <v>17946.07</v>
      </c>
    </row>
    <row r="19994" spans="2:7">
      <c r="B19994" s="22" t="s">
        <v>337</v>
      </c>
      <c r="C19994" s="22" t="s">
        <v>7</v>
      </c>
      <c r="D19994" s="22" t="s">
        <v>5</v>
      </c>
      <c r="E19994" s="22" t="s">
        <v>34</v>
      </c>
      <c r="F19994" s="22" t="s">
        <v>66</v>
      </c>
      <c r="G19994" s="1">
        <v>41038.43</v>
      </c>
    </row>
    <row r="19995" spans="2:7">
      <c r="B19995" s="22" t="s">
        <v>337</v>
      </c>
      <c r="C19995" s="22" t="s">
        <v>7</v>
      </c>
      <c r="D19995" s="22" t="s">
        <v>5</v>
      </c>
      <c r="E19995" s="22" t="s">
        <v>34</v>
      </c>
      <c r="F19995" s="22" t="s">
        <v>67</v>
      </c>
      <c r="G19995" s="1">
        <v>374.8</v>
      </c>
    </row>
    <row r="19996" spans="2:7">
      <c r="B19996" s="22" t="s">
        <v>337</v>
      </c>
      <c r="C19996" s="22" t="s">
        <v>7</v>
      </c>
      <c r="D19996" s="22" t="s">
        <v>5</v>
      </c>
      <c r="E19996" s="22" t="s">
        <v>34</v>
      </c>
      <c r="F19996" s="22" t="s">
        <v>85</v>
      </c>
      <c r="G19996" s="1">
        <v>4573.51</v>
      </c>
    </row>
    <row r="19997" spans="2:7">
      <c r="B19997" s="22" t="s">
        <v>337</v>
      </c>
      <c r="C19997" s="22" t="s">
        <v>7</v>
      </c>
      <c r="D19997" s="22" t="s">
        <v>5</v>
      </c>
      <c r="E19997" s="22" t="s">
        <v>34</v>
      </c>
      <c r="F19997" s="22" t="s">
        <v>49</v>
      </c>
      <c r="G19997" s="1">
        <v>752699.39</v>
      </c>
    </row>
    <row r="19998" spans="2:7">
      <c r="B19998" s="22" t="s">
        <v>337</v>
      </c>
      <c r="C19998" s="22" t="s">
        <v>7</v>
      </c>
      <c r="D19998" s="22" t="s">
        <v>5</v>
      </c>
      <c r="E19998" s="22" t="s">
        <v>34</v>
      </c>
      <c r="F19998" s="22" t="s">
        <v>50</v>
      </c>
      <c r="G19998" s="1">
        <v>141888.72</v>
      </c>
    </row>
    <row r="19999" spans="2:7">
      <c r="B19999" s="22" t="s">
        <v>337</v>
      </c>
      <c r="C19999" s="22" t="s">
        <v>7</v>
      </c>
      <c r="D19999" s="22" t="s">
        <v>5</v>
      </c>
      <c r="E19999" s="22" t="s">
        <v>34</v>
      </c>
      <c r="F19999" s="22" t="s">
        <v>51</v>
      </c>
      <c r="G19999" s="1">
        <v>13047.72</v>
      </c>
    </row>
    <row r="20000" spans="2:7">
      <c r="B20000" s="22" t="s">
        <v>337</v>
      </c>
      <c r="C20000" s="22" t="s">
        <v>7</v>
      </c>
      <c r="D20000" s="22" t="s">
        <v>5</v>
      </c>
      <c r="E20000" s="22" t="s">
        <v>34</v>
      </c>
      <c r="F20000" s="22" t="s">
        <v>53</v>
      </c>
      <c r="G20000" s="1">
        <v>910101.82</v>
      </c>
    </row>
    <row r="20001" spans="2:7">
      <c r="B20001" s="22" t="s">
        <v>337</v>
      </c>
      <c r="C20001" s="22" t="s">
        <v>7</v>
      </c>
      <c r="D20001" s="22" t="s">
        <v>5</v>
      </c>
      <c r="E20001" s="22" t="s">
        <v>34</v>
      </c>
      <c r="F20001" s="22" t="s">
        <v>55</v>
      </c>
      <c r="G20001" s="1">
        <v>18929</v>
      </c>
    </row>
    <row r="20002" spans="2:7">
      <c r="B20002" s="22" t="s">
        <v>337</v>
      </c>
      <c r="C20002" s="22" t="s">
        <v>7</v>
      </c>
      <c r="D20002" s="22" t="s">
        <v>5</v>
      </c>
      <c r="E20002" s="22" t="s">
        <v>34</v>
      </c>
      <c r="F20002" s="22" t="s">
        <v>56</v>
      </c>
      <c r="G20002" s="1">
        <v>212797.75</v>
      </c>
    </row>
    <row r="20003" spans="2:7">
      <c r="B20003" s="22" t="s">
        <v>337</v>
      </c>
      <c r="C20003" s="22" t="s">
        <v>7</v>
      </c>
      <c r="D20003" s="22" t="s">
        <v>5</v>
      </c>
      <c r="E20003" s="22" t="s">
        <v>34</v>
      </c>
      <c r="F20003" s="22" t="s">
        <v>76</v>
      </c>
      <c r="G20003" s="1">
        <v>187330.88</v>
      </c>
    </row>
    <row r="20004" spans="2:7">
      <c r="B20004" s="22" t="s">
        <v>337</v>
      </c>
      <c r="C20004" s="22" t="s">
        <v>7</v>
      </c>
      <c r="D20004" s="22" t="s">
        <v>5</v>
      </c>
      <c r="E20004" s="22" t="s">
        <v>34</v>
      </c>
      <c r="F20004" s="22" t="s">
        <v>57</v>
      </c>
      <c r="G20004" s="1">
        <v>588804.15</v>
      </c>
    </row>
    <row r="20005" spans="2:7">
      <c r="B20005" s="22" t="s">
        <v>337</v>
      </c>
      <c r="C20005" s="22" t="s">
        <v>7</v>
      </c>
      <c r="D20005" s="22" t="s">
        <v>5</v>
      </c>
      <c r="E20005" s="22" t="s">
        <v>34</v>
      </c>
      <c r="F20005" s="22" t="s">
        <v>91</v>
      </c>
      <c r="G20005" s="1">
        <v>35605.89</v>
      </c>
    </row>
    <row r="20006" spans="2:7">
      <c r="B20006" s="22" t="s">
        <v>337</v>
      </c>
      <c r="C20006" s="22" t="s">
        <v>7</v>
      </c>
      <c r="D20006" s="22" t="s">
        <v>5</v>
      </c>
      <c r="E20006" s="22" t="s">
        <v>34</v>
      </c>
      <c r="F20006" s="22" t="s">
        <v>58</v>
      </c>
      <c r="G20006" s="1">
        <v>52425.21</v>
      </c>
    </row>
    <row r="20007" spans="2:7">
      <c r="B20007" s="22" t="s">
        <v>337</v>
      </c>
      <c r="C20007" s="22" t="s">
        <v>7</v>
      </c>
      <c r="D20007" s="22" t="s">
        <v>5</v>
      </c>
      <c r="E20007" s="22" t="s">
        <v>59</v>
      </c>
      <c r="F20007" s="22" t="s">
        <v>55</v>
      </c>
      <c r="G20007" s="1">
        <v>84741.63</v>
      </c>
    </row>
    <row r="20008" spans="2:7">
      <c r="B20008" s="22" t="s">
        <v>337</v>
      </c>
      <c r="C20008" s="22" t="s">
        <v>7</v>
      </c>
      <c r="D20008" s="22" t="s">
        <v>5</v>
      </c>
      <c r="E20008" s="22" t="s">
        <v>60</v>
      </c>
      <c r="F20008" s="22" t="s">
        <v>77</v>
      </c>
      <c r="G20008" s="1">
        <v>56709.68</v>
      </c>
    </row>
    <row r="20009" spans="2:7">
      <c r="B20009" s="22" t="s">
        <v>337</v>
      </c>
      <c r="C20009" s="22" t="s">
        <v>7</v>
      </c>
      <c r="D20009" s="22" t="s">
        <v>5</v>
      </c>
      <c r="E20009" s="22" t="s">
        <v>60</v>
      </c>
      <c r="F20009" s="22" t="s">
        <v>78</v>
      </c>
      <c r="G20009" s="1">
        <v>12995</v>
      </c>
    </row>
    <row r="20010" spans="2:7">
      <c r="B20010" s="22" t="s">
        <v>337</v>
      </c>
      <c r="C20010" s="22" t="s">
        <v>7</v>
      </c>
      <c r="D20010" s="22" t="s">
        <v>5</v>
      </c>
      <c r="E20010" s="22" t="s">
        <v>60</v>
      </c>
      <c r="F20010" s="22" t="s">
        <v>61</v>
      </c>
      <c r="G20010" s="1">
        <v>144051.91</v>
      </c>
    </row>
    <row r="20011" spans="2:7">
      <c r="B20011" s="22" t="s">
        <v>337</v>
      </c>
      <c r="C20011" s="22" t="s">
        <v>7</v>
      </c>
      <c r="D20011" s="22" t="s">
        <v>5</v>
      </c>
      <c r="E20011" s="22" t="s">
        <v>60</v>
      </c>
      <c r="F20011" s="22" t="s">
        <v>80</v>
      </c>
      <c r="G20011" s="1">
        <v>166117.38</v>
      </c>
    </row>
    <row r="20012" spans="2:7">
      <c r="B20012" s="22" t="s">
        <v>337</v>
      </c>
      <c r="C20012" s="22" t="s">
        <v>7</v>
      </c>
      <c r="D20012" s="22" t="s">
        <v>5</v>
      </c>
      <c r="E20012" s="22" t="s">
        <v>60</v>
      </c>
      <c r="F20012" s="22" t="s">
        <v>81</v>
      </c>
      <c r="G20012" s="1">
        <v>151620.9</v>
      </c>
    </row>
    <row r="20013" spans="2:7">
      <c r="B20013" s="22" t="s">
        <v>337</v>
      </c>
      <c r="C20013" s="22" t="s">
        <v>7</v>
      </c>
      <c r="D20013" s="22" t="s">
        <v>5</v>
      </c>
      <c r="E20013" s="22" t="s">
        <v>60</v>
      </c>
      <c r="F20013" s="22" t="s">
        <v>62</v>
      </c>
      <c r="G20013" s="1">
        <v>167541.59</v>
      </c>
    </row>
    <row r="20014" spans="2:7">
      <c r="B20014" s="22" t="s">
        <v>337</v>
      </c>
      <c r="C20014" s="22" t="s">
        <v>7</v>
      </c>
      <c r="D20014" s="22" t="s">
        <v>7</v>
      </c>
      <c r="E20014" s="22" t="s">
        <v>5</v>
      </c>
      <c r="F20014" s="22" t="s">
        <v>6</v>
      </c>
      <c r="G20014" s="1">
        <v>768197.85</v>
      </c>
    </row>
    <row r="20015" spans="2:7">
      <c r="B20015" s="22" t="s">
        <v>337</v>
      </c>
      <c r="C20015" s="22" t="s">
        <v>7</v>
      </c>
      <c r="D20015" s="22" t="s">
        <v>7</v>
      </c>
      <c r="E20015" s="22" t="s">
        <v>8</v>
      </c>
      <c r="F20015" s="22" t="s">
        <v>9</v>
      </c>
      <c r="G20015" s="1">
        <v>859214.83</v>
      </c>
    </row>
    <row r="20016" spans="2:7">
      <c r="B20016" s="22" t="s">
        <v>337</v>
      </c>
      <c r="C20016" s="22" t="s">
        <v>7</v>
      </c>
      <c r="D20016" s="22" t="s">
        <v>7</v>
      </c>
      <c r="E20016" s="22" t="s">
        <v>8</v>
      </c>
      <c r="F20016" s="22" t="s">
        <v>10</v>
      </c>
      <c r="G20016" s="1">
        <v>406489.06</v>
      </c>
    </row>
    <row r="20017" spans="2:7">
      <c r="B20017" s="22" t="s">
        <v>337</v>
      </c>
      <c r="C20017" s="22" t="s">
        <v>7</v>
      </c>
      <c r="D20017" s="22" t="s">
        <v>7</v>
      </c>
      <c r="E20017" s="22" t="s">
        <v>8</v>
      </c>
      <c r="F20017" s="22" t="s">
        <v>11</v>
      </c>
      <c r="G20017" s="1">
        <v>464432.25</v>
      </c>
    </row>
    <row r="20018" spans="2:7">
      <c r="B20018" s="22" t="s">
        <v>337</v>
      </c>
      <c r="C20018" s="22" t="s">
        <v>7</v>
      </c>
      <c r="D20018" s="22" t="s">
        <v>7</v>
      </c>
      <c r="E20018" s="22" t="s">
        <v>8</v>
      </c>
      <c r="F20018" s="22" t="s">
        <v>12</v>
      </c>
      <c r="G20018" s="1">
        <v>1286135.7</v>
      </c>
    </row>
    <row r="20019" spans="2:7">
      <c r="B20019" s="22" t="s">
        <v>337</v>
      </c>
      <c r="C20019" s="22" t="s">
        <v>7</v>
      </c>
      <c r="D20019" s="22" t="s">
        <v>7</v>
      </c>
      <c r="E20019" s="22" t="s">
        <v>8</v>
      </c>
      <c r="F20019" s="22" t="s">
        <v>13</v>
      </c>
      <c r="G20019" s="1">
        <v>182718.53</v>
      </c>
    </row>
    <row r="20020" spans="2:7">
      <c r="B20020" s="22" t="s">
        <v>337</v>
      </c>
      <c r="C20020" s="22" t="s">
        <v>7</v>
      </c>
      <c r="D20020" s="22" t="s">
        <v>7</v>
      </c>
      <c r="E20020" s="22" t="s">
        <v>14</v>
      </c>
      <c r="F20020" s="22" t="s">
        <v>9</v>
      </c>
      <c r="G20020" s="1">
        <v>124159.83</v>
      </c>
    </row>
    <row r="20021" spans="2:7">
      <c r="B20021" s="22" t="s">
        <v>337</v>
      </c>
      <c r="C20021" s="22" t="s">
        <v>7</v>
      </c>
      <c r="D20021" s="22" t="s">
        <v>7</v>
      </c>
      <c r="E20021" s="22" t="s">
        <v>14</v>
      </c>
      <c r="F20021" s="22" t="s">
        <v>10</v>
      </c>
      <c r="G20021" s="1">
        <v>311871</v>
      </c>
    </row>
    <row r="20022" spans="2:7">
      <c r="B20022" s="22" t="s">
        <v>337</v>
      </c>
      <c r="C20022" s="22" t="s">
        <v>7</v>
      </c>
      <c r="D20022" s="22" t="s">
        <v>7</v>
      </c>
      <c r="E20022" s="22" t="s">
        <v>14</v>
      </c>
      <c r="F20022" s="22" t="s">
        <v>11</v>
      </c>
      <c r="G20022" s="1">
        <v>161026.66</v>
      </c>
    </row>
    <row r="20023" spans="2:7">
      <c r="B20023" s="22" t="s">
        <v>337</v>
      </c>
      <c r="C20023" s="22" t="s">
        <v>7</v>
      </c>
      <c r="D20023" s="22" t="s">
        <v>7</v>
      </c>
      <c r="E20023" s="22" t="s">
        <v>14</v>
      </c>
      <c r="F20023" s="22" t="s">
        <v>12</v>
      </c>
      <c r="G20023" s="1">
        <v>346198.75</v>
      </c>
    </row>
    <row r="20024" spans="2:7">
      <c r="B20024" s="22" t="s">
        <v>337</v>
      </c>
      <c r="C20024" s="22" t="s">
        <v>7</v>
      </c>
      <c r="D20024" s="22" t="s">
        <v>7</v>
      </c>
      <c r="E20024" s="22" t="s">
        <v>14</v>
      </c>
      <c r="F20024" s="22" t="s">
        <v>13</v>
      </c>
      <c r="G20024" s="1">
        <v>81420.009999999995</v>
      </c>
    </row>
    <row r="20025" spans="2:7">
      <c r="B20025" s="22" t="s">
        <v>337</v>
      </c>
      <c r="C20025" s="22" t="s">
        <v>7</v>
      </c>
      <c r="D20025" s="22" t="s">
        <v>7</v>
      </c>
      <c r="E20025" s="22" t="s">
        <v>15</v>
      </c>
      <c r="F20025" s="22" t="s">
        <v>16</v>
      </c>
      <c r="G20025" s="1">
        <v>6238.24</v>
      </c>
    </row>
    <row r="20026" spans="2:7">
      <c r="B20026" s="22" t="s">
        <v>337</v>
      </c>
      <c r="C20026" s="22" t="s">
        <v>7</v>
      </c>
      <c r="D20026" s="22" t="s">
        <v>7</v>
      </c>
      <c r="E20026" s="22" t="s">
        <v>15</v>
      </c>
      <c r="F20026" s="22" t="s">
        <v>71</v>
      </c>
      <c r="G20026" s="1">
        <v>278.64</v>
      </c>
    </row>
    <row r="20027" spans="2:7">
      <c r="B20027" s="22" t="s">
        <v>337</v>
      </c>
      <c r="C20027" s="22" t="s">
        <v>7</v>
      </c>
      <c r="D20027" s="22" t="s">
        <v>7</v>
      </c>
      <c r="E20027" s="22" t="s">
        <v>15</v>
      </c>
      <c r="F20027" s="22" t="s">
        <v>17</v>
      </c>
      <c r="G20027" s="1">
        <v>167390.31</v>
      </c>
    </row>
    <row r="20028" spans="2:7">
      <c r="B20028" s="22" t="s">
        <v>337</v>
      </c>
      <c r="C20028" s="22" t="s">
        <v>7</v>
      </c>
      <c r="D20028" s="22" t="s">
        <v>7</v>
      </c>
      <c r="E20028" s="22" t="s">
        <v>15</v>
      </c>
      <c r="F20028" s="22" t="s">
        <v>18</v>
      </c>
      <c r="G20028" s="1">
        <v>37325.43</v>
      </c>
    </row>
    <row r="20029" spans="2:7">
      <c r="B20029" s="22" t="s">
        <v>337</v>
      </c>
      <c r="C20029" s="22" t="s">
        <v>7</v>
      </c>
      <c r="D20029" s="22" t="s">
        <v>7</v>
      </c>
      <c r="E20029" s="22" t="s">
        <v>15</v>
      </c>
      <c r="F20029" s="22" t="s">
        <v>19</v>
      </c>
      <c r="G20029" s="1">
        <v>298932.94</v>
      </c>
    </row>
    <row r="20030" spans="2:7">
      <c r="B20030" s="22" t="s">
        <v>337</v>
      </c>
      <c r="C20030" s="22" t="s">
        <v>7</v>
      </c>
      <c r="D20030" s="22" t="s">
        <v>7</v>
      </c>
      <c r="E20030" s="22" t="s">
        <v>15</v>
      </c>
      <c r="F20030" s="22" t="s">
        <v>20</v>
      </c>
      <c r="G20030" s="1">
        <v>15431.16</v>
      </c>
    </row>
    <row r="20031" spans="2:7">
      <c r="B20031" s="22" t="s">
        <v>337</v>
      </c>
      <c r="C20031" s="22" t="s">
        <v>7</v>
      </c>
      <c r="D20031" s="22" t="s">
        <v>7</v>
      </c>
      <c r="E20031" s="22" t="s">
        <v>15</v>
      </c>
      <c r="F20031" s="22" t="s">
        <v>21</v>
      </c>
      <c r="G20031" s="1">
        <v>3855.25</v>
      </c>
    </row>
    <row r="20032" spans="2:7">
      <c r="B20032" s="22" t="s">
        <v>337</v>
      </c>
      <c r="C20032" s="22" t="s">
        <v>7</v>
      </c>
      <c r="D20032" s="22" t="s">
        <v>7</v>
      </c>
      <c r="E20032" s="22" t="s">
        <v>15</v>
      </c>
      <c r="F20032" s="22" t="s">
        <v>22</v>
      </c>
      <c r="G20032" s="1">
        <v>935.77</v>
      </c>
    </row>
    <row r="20033" spans="2:7">
      <c r="B20033" s="22" t="s">
        <v>337</v>
      </c>
      <c r="C20033" s="22" t="s">
        <v>7</v>
      </c>
      <c r="D20033" s="22" t="s">
        <v>7</v>
      </c>
      <c r="E20033" s="22" t="s">
        <v>15</v>
      </c>
      <c r="F20033" s="22" t="s">
        <v>23</v>
      </c>
      <c r="G20033" s="1">
        <v>5253.15</v>
      </c>
    </row>
    <row r="20034" spans="2:7">
      <c r="B20034" s="22" t="s">
        <v>337</v>
      </c>
      <c r="C20034" s="22" t="s">
        <v>7</v>
      </c>
      <c r="D20034" s="22" t="s">
        <v>7</v>
      </c>
      <c r="E20034" s="22" t="s">
        <v>15</v>
      </c>
      <c r="F20034" s="22" t="s">
        <v>24</v>
      </c>
      <c r="G20034" s="1">
        <v>5883.26</v>
      </c>
    </row>
    <row r="20035" spans="2:7">
      <c r="B20035" s="22" t="s">
        <v>337</v>
      </c>
      <c r="C20035" s="22" t="s">
        <v>7</v>
      </c>
      <c r="D20035" s="22" t="s">
        <v>7</v>
      </c>
      <c r="E20035" s="22" t="s">
        <v>15</v>
      </c>
      <c r="F20035" s="22" t="s">
        <v>25</v>
      </c>
      <c r="G20035" s="1">
        <v>141681.51</v>
      </c>
    </row>
    <row r="20036" spans="2:7">
      <c r="B20036" s="22" t="s">
        <v>337</v>
      </c>
      <c r="C20036" s="22" t="s">
        <v>7</v>
      </c>
      <c r="D20036" s="22" t="s">
        <v>7</v>
      </c>
      <c r="E20036" s="22" t="s">
        <v>15</v>
      </c>
      <c r="F20036" s="22" t="s">
        <v>26</v>
      </c>
      <c r="G20036" s="1">
        <v>36612.97</v>
      </c>
    </row>
    <row r="20037" spans="2:7">
      <c r="B20037" s="22" t="s">
        <v>337</v>
      </c>
      <c r="C20037" s="22" t="s">
        <v>7</v>
      </c>
      <c r="D20037" s="22" t="s">
        <v>7</v>
      </c>
      <c r="E20037" s="22" t="s">
        <v>28</v>
      </c>
      <c r="F20037" s="22" t="s">
        <v>29</v>
      </c>
      <c r="G20037" s="1">
        <v>316687.02</v>
      </c>
    </row>
    <row r="20038" spans="2:7">
      <c r="B20038" s="22" t="s">
        <v>337</v>
      </c>
      <c r="C20038" s="22" t="s">
        <v>7</v>
      </c>
      <c r="D20038" s="22" t="s">
        <v>7</v>
      </c>
      <c r="E20038" s="22" t="s">
        <v>28</v>
      </c>
      <c r="F20038" s="22" t="s">
        <v>30</v>
      </c>
      <c r="G20038" s="1">
        <v>168272.51</v>
      </c>
    </row>
    <row r="20039" spans="2:7">
      <c r="B20039" s="22" t="s">
        <v>337</v>
      </c>
      <c r="C20039" s="22" t="s">
        <v>7</v>
      </c>
      <c r="D20039" s="22" t="s">
        <v>7</v>
      </c>
      <c r="E20039" s="22" t="s">
        <v>28</v>
      </c>
      <c r="F20039" s="22" t="s">
        <v>31</v>
      </c>
      <c r="G20039" s="1">
        <v>433606</v>
      </c>
    </row>
    <row r="20040" spans="2:7">
      <c r="B20040" s="22" t="s">
        <v>337</v>
      </c>
      <c r="C20040" s="22" t="s">
        <v>7</v>
      </c>
      <c r="D20040" s="22" t="s">
        <v>7</v>
      </c>
      <c r="E20040" s="22" t="s">
        <v>28</v>
      </c>
      <c r="F20040" s="22" t="s">
        <v>32</v>
      </c>
      <c r="G20040" s="1">
        <v>249.94</v>
      </c>
    </row>
    <row r="20041" spans="2:7">
      <c r="B20041" s="22" t="s">
        <v>337</v>
      </c>
      <c r="C20041" s="22" t="s">
        <v>7</v>
      </c>
      <c r="D20041" s="22" t="s">
        <v>7</v>
      </c>
      <c r="E20041" s="22" t="s">
        <v>28</v>
      </c>
      <c r="F20041" s="22" t="s">
        <v>33</v>
      </c>
      <c r="G20041" s="1">
        <v>40363.440000000002</v>
      </c>
    </row>
    <row r="20042" spans="2:7">
      <c r="B20042" s="22" t="s">
        <v>337</v>
      </c>
      <c r="C20042" s="22" t="s">
        <v>7</v>
      </c>
      <c r="D20042" s="22" t="s">
        <v>7</v>
      </c>
      <c r="E20042" s="22" t="s">
        <v>34</v>
      </c>
      <c r="F20042" s="22" t="s">
        <v>35</v>
      </c>
      <c r="G20042" s="1">
        <v>428.01</v>
      </c>
    </row>
    <row r="20043" spans="2:7">
      <c r="B20043" s="22" t="s">
        <v>337</v>
      </c>
      <c r="C20043" s="22" t="s">
        <v>7</v>
      </c>
      <c r="D20043" s="22" t="s">
        <v>7</v>
      </c>
      <c r="E20043" s="22" t="s">
        <v>34</v>
      </c>
      <c r="F20043" s="22" t="s">
        <v>37</v>
      </c>
      <c r="G20043" s="1">
        <v>4000</v>
      </c>
    </row>
    <row r="20044" spans="2:7">
      <c r="B20044" s="22" t="s">
        <v>337</v>
      </c>
      <c r="C20044" s="22" t="s">
        <v>7</v>
      </c>
      <c r="D20044" s="22" t="s">
        <v>7</v>
      </c>
      <c r="E20044" s="22" t="s">
        <v>34</v>
      </c>
      <c r="F20044" s="22" t="s">
        <v>73</v>
      </c>
      <c r="G20044" s="1">
        <v>800254.07</v>
      </c>
    </row>
    <row r="20045" spans="2:7">
      <c r="B20045" s="22" t="s">
        <v>337</v>
      </c>
      <c r="C20045" s="22" t="s">
        <v>7</v>
      </c>
      <c r="D20045" s="22" t="s">
        <v>7</v>
      </c>
      <c r="E20045" s="22" t="s">
        <v>34</v>
      </c>
      <c r="F20045" s="22" t="s">
        <v>38</v>
      </c>
      <c r="G20045" s="1">
        <v>42159.73</v>
      </c>
    </row>
    <row r="20046" spans="2:7">
      <c r="B20046" s="22" t="s">
        <v>337</v>
      </c>
      <c r="C20046" s="22" t="s">
        <v>7</v>
      </c>
      <c r="D20046" s="22" t="s">
        <v>7</v>
      </c>
      <c r="E20046" s="22" t="s">
        <v>34</v>
      </c>
      <c r="F20046" s="22" t="s">
        <v>39</v>
      </c>
      <c r="G20046" s="1">
        <v>543580.32999999996</v>
      </c>
    </row>
    <row r="20047" spans="2:7">
      <c r="B20047" s="22" t="s">
        <v>337</v>
      </c>
      <c r="C20047" s="22" t="s">
        <v>7</v>
      </c>
      <c r="D20047" s="22" t="s">
        <v>7</v>
      </c>
      <c r="E20047" s="22" t="s">
        <v>34</v>
      </c>
      <c r="F20047" s="22" t="s">
        <v>42</v>
      </c>
      <c r="G20047" s="1">
        <v>189564</v>
      </c>
    </row>
    <row r="20048" spans="2:7">
      <c r="B20048" s="22" t="s">
        <v>337</v>
      </c>
      <c r="C20048" s="22" t="s">
        <v>7</v>
      </c>
      <c r="D20048" s="22" t="s">
        <v>7</v>
      </c>
      <c r="E20048" s="22" t="s">
        <v>34</v>
      </c>
      <c r="F20048" s="22" t="s">
        <v>47</v>
      </c>
      <c r="G20048" s="1">
        <v>21158.28</v>
      </c>
    </row>
    <row r="20049" spans="2:7">
      <c r="B20049" s="22" t="s">
        <v>337</v>
      </c>
      <c r="C20049" s="22" t="s">
        <v>7</v>
      </c>
      <c r="D20049" s="22" t="s">
        <v>7</v>
      </c>
      <c r="E20049" s="22" t="s">
        <v>34</v>
      </c>
      <c r="F20049" s="22" t="s">
        <v>50</v>
      </c>
      <c r="G20049" s="1">
        <v>28301.31</v>
      </c>
    </row>
    <row r="20050" spans="2:7">
      <c r="B20050" s="22" t="s">
        <v>337</v>
      </c>
      <c r="C20050" s="22" t="s">
        <v>7</v>
      </c>
      <c r="D20050" s="22" t="s">
        <v>7</v>
      </c>
      <c r="E20050" s="22" t="s">
        <v>34</v>
      </c>
      <c r="F20050" s="22" t="s">
        <v>51</v>
      </c>
      <c r="G20050" s="1">
        <v>152.13999999999999</v>
      </c>
    </row>
    <row r="20051" spans="2:7">
      <c r="B20051" s="22" t="s">
        <v>337</v>
      </c>
      <c r="C20051" s="22" t="s">
        <v>7</v>
      </c>
      <c r="D20051" s="22" t="s">
        <v>7</v>
      </c>
      <c r="E20051" s="22" t="s">
        <v>34</v>
      </c>
      <c r="F20051" s="22" t="s">
        <v>56</v>
      </c>
      <c r="G20051" s="1">
        <v>32693.5</v>
      </c>
    </row>
    <row r="20052" spans="2:7">
      <c r="B20052" s="22" t="s">
        <v>337</v>
      </c>
      <c r="C20052" s="22" t="s">
        <v>7</v>
      </c>
      <c r="D20052" s="22" t="s">
        <v>7</v>
      </c>
      <c r="E20052" s="22" t="s">
        <v>34</v>
      </c>
      <c r="F20052" s="22" t="s">
        <v>58</v>
      </c>
      <c r="G20052" s="1">
        <v>13596.85</v>
      </c>
    </row>
    <row r="20053" spans="2:7">
      <c r="B20053" s="22" t="s">
        <v>337</v>
      </c>
      <c r="C20053" s="22" t="s">
        <v>7</v>
      </c>
      <c r="D20053" s="22" t="s">
        <v>7</v>
      </c>
      <c r="E20053" s="22" t="s">
        <v>59</v>
      </c>
      <c r="F20053" s="22" t="s">
        <v>55</v>
      </c>
      <c r="G20053" s="1">
        <v>33469.410000000003</v>
      </c>
    </row>
    <row r="20054" spans="2:7">
      <c r="B20054" s="22" t="s">
        <v>337</v>
      </c>
      <c r="C20054" s="22" t="s">
        <v>7</v>
      </c>
      <c r="D20054" s="22" t="s">
        <v>7</v>
      </c>
      <c r="E20054" s="22" t="s">
        <v>60</v>
      </c>
      <c r="F20054" s="22" t="s">
        <v>80</v>
      </c>
      <c r="G20054" s="1">
        <v>369237.62</v>
      </c>
    </row>
    <row r="20055" spans="2:7">
      <c r="B20055" s="22" t="s">
        <v>338</v>
      </c>
      <c r="C20055" s="22" t="s">
        <v>7</v>
      </c>
      <c r="D20055" s="22" t="s">
        <v>5</v>
      </c>
      <c r="E20055" s="22" t="s">
        <v>5</v>
      </c>
      <c r="F20055" s="22" t="s">
        <v>6</v>
      </c>
      <c r="G20055" s="1">
        <v>531976.48</v>
      </c>
    </row>
    <row r="20056" spans="2:7">
      <c r="B20056" s="22" t="s">
        <v>338</v>
      </c>
      <c r="C20056" s="22" t="s">
        <v>7</v>
      </c>
      <c r="D20056" s="22" t="s">
        <v>5</v>
      </c>
      <c r="E20056" s="22" t="s">
        <v>7</v>
      </c>
      <c r="F20056" s="22" t="s">
        <v>6</v>
      </c>
      <c r="G20056" s="1">
        <v>-580677.68000000005</v>
      </c>
    </row>
    <row r="20057" spans="2:7">
      <c r="B20057" s="22" t="s">
        <v>338</v>
      </c>
      <c r="C20057" s="22" t="s">
        <v>7</v>
      </c>
      <c r="D20057" s="22" t="s">
        <v>5</v>
      </c>
      <c r="E20057" s="22" t="s">
        <v>8</v>
      </c>
      <c r="F20057" s="22" t="s">
        <v>9</v>
      </c>
      <c r="G20057" s="1">
        <v>21914938.760000002</v>
      </c>
    </row>
    <row r="20058" spans="2:7">
      <c r="B20058" s="22" t="s">
        <v>338</v>
      </c>
      <c r="C20058" s="22" t="s">
        <v>7</v>
      </c>
      <c r="D20058" s="22" t="s">
        <v>5</v>
      </c>
      <c r="E20058" s="22" t="s">
        <v>8</v>
      </c>
      <c r="F20058" s="22" t="s">
        <v>10</v>
      </c>
      <c r="G20058" s="1">
        <v>504960.55</v>
      </c>
    </row>
    <row r="20059" spans="2:7">
      <c r="B20059" s="22" t="s">
        <v>338</v>
      </c>
      <c r="C20059" s="22" t="s">
        <v>7</v>
      </c>
      <c r="D20059" s="22" t="s">
        <v>5</v>
      </c>
      <c r="E20059" s="22" t="s">
        <v>8</v>
      </c>
      <c r="F20059" s="22" t="s">
        <v>11</v>
      </c>
      <c r="G20059" s="1">
        <v>42437.81</v>
      </c>
    </row>
    <row r="20060" spans="2:7">
      <c r="B20060" s="22" t="s">
        <v>338</v>
      </c>
      <c r="C20060" s="22" t="s">
        <v>7</v>
      </c>
      <c r="D20060" s="22" t="s">
        <v>5</v>
      </c>
      <c r="E20060" s="22" t="s">
        <v>8</v>
      </c>
      <c r="F20060" s="22" t="s">
        <v>12</v>
      </c>
      <c r="G20060" s="1">
        <v>45800.26</v>
      </c>
    </row>
    <row r="20061" spans="2:7">
      <c r="B20061" s="22" t="s">
        <v>338</v>
      </c>
      <c r="C20061" s="22" t="s">
        <v>7</v>
      </c>
      <c r="D20061" s="22" t="s">
        <v>5</v>
      </c>
      <c r="E20061" s="22" t="s">
        <v>8</v>
      </c>
      <c r="F20061" s="22" t="s">
        <v>13</v>
      </c>
      <c r="G20061" s="1">
        <v>82242.14</v>
      </c>
    </row>
    <row r="20062" spans="2:7">
      <c r="B20062" s="22" t="s">
        <v>338</v>
      </c>
      <c r="C20062" s="22" t="s">
        <v>7</v>
      </c>
      <c r="D20062" s="22" t="s">
        <v>5</v>
      </c>
      <c r="E20062" s="22" t="s">
        <v>8</v>
      </c>
      <c r="F20062" s="22" t="s">
        <v>70</v>
      </c>
      <c r="G20062" s="1">
        <v>294654.65999999997</v>
      </c>
    </row>
    <row r="20063" spans="2:7">
      <c r="B20063" s="22" t="s">
        <v>338</v>
      </c>
      <c r="C20063" s="22" t="s">
        <v>7</v>
      </c>
      <c r="D20063" s="22" t="s">
        <v>5</v>
      </c>
      <c r="E20063" s="22" t="s">
        <v>14</v>
      </c>
      <c r="F20063" s="22" t="s">
        <v>9</v>
      </c>
      <c r="G20063" s="1">
        <v>7950022.4400000004</v>
      </c>
    </row>
    <row r="20064" spans="2:7">
      <c r="B20064" s="22" t="s">
        <v>338</v>
      </c>
      <c r="C20064" s="22" t="s">
        <v>7</v>
      </c>
      <c r="D20064" s="22" t="s">
        <v>5</v>
      </c>
      <c r="E20064" s="22" t="s">
        <v>14</v>
      </c>
      <c r="F20064" s="22" t="s">
        <v>10</v>
      </c>
      <c r="G20064" s="1">
        <v>153247.92000000001</v>
      </c>
    </row>
    <row r="20065" spans="2:7">
      <c r="B20065" s="22" t="s">
        <v>338</v>
      </c>
      <c r="C20065" s="22" t="s">
        <v>7</v>
      </c>
      <c r="D20065" s="22" t="s">
        <v>5</v>
      </c>
      <c r="E20065" s="22" t="s">
        <v>14</v>
      </c>
      <c r="F20065" s="22" t="s">
        <v>11</v>
      </c>
      <c r="G20065" s="1">
        <v>100557.28</v>
      </c>
    </row>
    <row r="20066" spans="2:7">
      <c r="B20066" s="22" t="s">
        <v>338</v>
      </c>
      <c r="C20066" s="22" t="s">
        <v>7</v>
      </c>
      <c r="D20066" s="22" t="s">
        <v>5</v>
      </c>
      <c r="E20066" s="22" t="s">
        <v>14</v>
      </c>
      <c r="F20066" s="22" t="s">
        <v>12</v>
      </c>
      <c r="G20066" s="1">
        <v>37199.519999999997</v>
      </c>
    </row>
    <row r="20067" spans="2:7">
      <c r="B20067" s="22" t="s">
        <v>338</v>
      </c>
      <c r="C20067" s="22" t="s">
        <v>7</v>
      </c>
      <c r="D20067" s="22" t="s">
        <v>5</v>
      </c>
      <c r="E20067" s="22" t="s">
        <v>14</v>
      </c>
      <c r="F20067" s="22" t="s">
        <v>13</v>
      </c>
      <c r="G20067" s="1">
        <v>1000</v>
      </c>
    </row>
    <row r="20068" spans="2:7">
      <c r="B20068" s="22" t="s">
        <v>338</v>
      </c>
      <c r="C20068" s="22" t="s">
        <v>7</v>
      </c>
      <c r="D20068" s="22" t="s">
        <v>5</v>
      </c>
      <c r="E20068" s="22" t="s">
        <v>15</v>
      </c>
      <c r="F20068" s="22" t="s">
        <v>16</v>
      </c>
      <c r="G20068" s="1">
        <v>20084.36</v>
      </c>
    </row>
    <row r="20069" spans="2:7">
      <c r="B20069" s="22" t="s">
        <v>338</v>
      </c>
      <c r="C20069" s="22" t="s">
        <v>7</v>
      </c>
      <c r="D20069" s="22" t="s">
        <v>5</v>
      </c>
      <c r="E20069" s="22" t="s">
        <v>15</v>
      </c>
      <c r="F20069" s="22" t="s">
        <v>71</v>
      </c>
      <c r="G20069" s="1">
        <v>7105.91</v>
      </c>
    </row>
    <row r="20070" spans="2:7">
      <c r="B20070" s="22" t="s">
        <v>338</v>
      </c>
      <c r="C20070" s="22" t="s">
        <v>7</v>
      </c>
      <c r="D20070" s="22" t="s">
        <v>5</v>
      </c>
      <c r="E20070" s="22" t="s">
        <v>15</v>
      </c>
      <c r="F20070" s="22" t="s">
        <v>17</v>
      </c>
      <c r="G20070" s="1">
        <v>1714774.56</v>
      </c>
    </row>
    <row r="20071" spans="2:7">
      <c r="B20071" s="22" t="s">
        <v>338</v>
      </c>
      <c r="C20071" s="22" t="s">
        <v>7</v>
      </c>
      <c r="D20071" s="22" t="s">
        <v>5</v>
      </c>
      <c r="E20071" s="22" t="s">
        <v>15</v>
      </c>
      <c r="F20071" s="22" t="s">
        <v>18</v>
      </c>
      <c r="G20071" s="1">
        <v>614593.59</v>
      </c>
    </row>
    <row r="20072" spans="2:7">
      <c r="B20072" s="22" t="s">
        <v>338</v>
      </c>
      <c r="C20072" s="22" t="s">
        <v>7</v>
      </c>
      <c r="D20072" s="22" t="s">
        <v>5</v>
      </c>
      <c r="E20072" s="22" t="s">
        <v>15</v>
      </c>
      <c r="F20072" s="22" t="s">
        <v>19</v>
      </c>
      <c r="G20072" s="1">
        <v>3458593.33</v>
      </c>
    </row>
    <row r="20073" spans="2:7">
      <c r="B20073" s="22" t="s">
        <v>338</v>
      </c>
      <c r="C20073" s="22" t="s">
        <v>7</v>
      </c>
      <c r="D20073" s="22" t="s">
        <v>5</v>
      </c>
      <c r="E20073" s="22" t="s">
        <v>15</v>
      </c>
      <c r="F20073" s="22" t="s">
        <v>20</v>
      </c>
      <c r="G20073" s="1">
        <v>1032076.3</v>
      </c>
    </row>
    <row r="20074" spans="2:7">
      <c r="B20074" s="22" t="s">
        <v>338</v>
      </c>
      <c r="C20074" s="22" t="s">
        <v>7</v>
      </c>
      <c r="D20074" s="22" t="s">
        <v>5</v>
      </c>
      <c r="E20074" s="22" t="s">
        <v>15</v>
      </c>
      <c r="F20074" s="22" t="s">
        <v>21</v>
      </c>
      <c r="G20074" s="1">
        <v>104468.46</v>
      </c>
    </row>
    <row r="20075" spans="2:7">
      <c r="B20075" s="22" t="s">
        <v>338</v>
      </c>
      <c r="C20075" s="22" t="s">
        <v>7</v>
      </c>
      <c r="D20075" s="22" t="s">
        <v>5</v>
      </c>
      <c r="E20075" s="22" t="s">
        <v>15</v>
      </c>
      <c r="F20075" s="22" t="s">
        <v>22</v>
      </c>
      <c r="G20075" s="1">
        <v>39429.78</v>
      </c>
    </row>
    <row r="20076" spans="2:7">
      <c r="B20076" s="22" t="s">
        <v>338</v>
      </c>
      <c r="C20076" s="22" t="s">
        <v>7</v>
      </c>
      <c r="D20076" s="22" t="s">
        <v>5</v>
      </c>
      <c r="E20076" s="22" t="s">
        <v>15</v>
      </c>
      <c r="F20076" s="22" t="s">
        <v>23</v>
      </c>
      <c r="G20076" s="1">
        <v>122390.23</v>
      </c>
    </row>
    <row r="20077" spans="2:7">
      <c r="B20077" s="22" t="s">
        <v>338</v>
      </c>
      <c r="C20077" s="22" t="s">
        <v>7</v>
      </c>
      <c r="D20077" s="22" t="s">
        <v>5</v>
      </c>
      <c r="E20077" s="22" t="s">
        <v>15</v>
      </c>
      <c r="F20077" s="22" t="s">
        <v>24</v>
      </c>
      <c r="G20077" s="1">
        <v>204962.97</v>
      </c>
    </row>
    <row r="20078" spans="2:7">
      <c r="B20078" s="22" t="s">
        <v>338</v>
      </c>
      <c r="C20078" s="22" t="s">
        <v>7</v>
      </c>
      <c r="D20078" s="22" t="s">
        <v>5</v>
      </c>
      <c r="E20078" s="22" t="s">
        <v>15</v>
      </c>
      <c r="F20078" s="22" t="s">
        <v>25</v>
      </c>
      <c r="G20078" s="1">
        <v>3459612.96</v>
      </c>
    </row>
    <row r="20079" spans="2:7">
      <c r="B20079" s="22" t="s">
        <v>338</v>
      </c>
      <c r="C20079" s="22" t="s">
        <v>7</v>
      </c>
      <c r="D20079" s="22" t="s">
        <v>5</v>
      </c>
      <c r="E20079" s="22" t="s">
        <v>15</v>
      </c>
      <c r="F20079" s="22" t="s">
        <v>26</v>
      </c>
      <c r="G20079" s="1">
        <v>2702509.96</v>
      </c>
    </row>
    <row r="20080" spans="2:7">
      <c r="B20080" s="22" t="s">
        <v>338</v>
      </c>
      <c r="C20080" s="22" t="s">
        <v>7</v>
      </c>
      <c r="D20080" s="22" t="s">
        <v>5</v>
      </c>
      <c r="E20080" s="22" t="s">
        <v>28</v>
      </c>
      <c r="F20080" s="22" t="s">
        <v>29</v>
      </c>
      <c r="G20080" s="1">
        <v>1233772.8400000001</v>
      </c>
    </row>
    <row r="20081" spans="2:7">
      <c r="B20081" s="22" t="s">
        <v>338</v>
      </c>
      <c r="C20081" s="22" t="s">
        <v>7</v>
      </c>
      <c r="D20081" s="22" t="s">
        <v>5</v>
      </c>
      <c r="E20081" s="22" t="s">
        <v>28</v>
      </c>
      <c r="F20081" s="22" t="s">
        <v>30</v>
      </c>
      <c r="G20081" s="1">
        <v>151441.93</v>
      </c>
    </row>
    <row r="20082" spans="2:7">
      <c r="B20082" s="22" t="s">
        <v>338</v>
      </c>
      <c r="C20082" s="22" t="s">
        <v>7</v>
      </c>
      <c r="D20082" s="22" t="s">
        <v>5</v>
      </c>
      <c r="E20082" s="22" t="s">
        <v>28</v>
      </c>
      <c r="F20082" s="22" t="s">
        <v>31</v>
      </c>
      <c r="G20082" s="1">
        <v>745895.19</v>
      </c>
    </row>
    <row r="20083" spans="2:7">
      <c r="B20083" s="22" t="s">
        <v>338</v>
      </c>
      <c r="C20083" s="22" t="s">
        <v>7</v>
      </c>
      <c r="D20083" s="22" t="s">
        <v>5</v>
      </c>
      <c r="E20083" s="22" t="s">
        <v>28</v>
      </c>
      <c r="F20083" s="22" t="s">
        <v>32</v>
      </c>
      <c r="G20083" s="1">
        <v>482993.02</v>
      </c>
    </row>
    <row r="20084" spans="2:7">
      <c r="B20084" s="22" t="s">
        <v>338</v>
      </c>
      <c r="C20084" s="22" t="s">
        <v>7</v>
      </c>
      <c r="D20084" s="22" t="s">
        <v>5</v>
      </c>
      <c r="E20084" s="22" t="s">
        <v>28</v>
      </c>
      <c r="F20084" s="22" t="s">
        <v>33</v>
      </c>
      <c r="G20084" s="1">
        <v>1313172.6599999999</v>
      </c>
    </row>
    <row r="20085" spans="2:7">
      <c r="B20085" s="22" t="s">
        <v>338</v>
      </c>
      <c r="C20085" s="22" t="s">
        <v>7</v>
      </c>
      <c r="D20085" s="22" t="s">
        <v>5</v>
      </c>
      <c r="E20085" s="22" t="s">
        <v>34</v>
      </c>
      <c r="F20085" s="22" t="s">
        <v>35</v>
      </c>
      <c r="G20085" s="1">
        <v>87910.29</v>
      </c>
    </row>
    <row r="20086" spans="2:7">
      <c r="B20086" s="22" t="s">
        <v>338</v>
      </c>
      <c r="C20086" s="22" t="s">
        <v>7</v>
      </c>
      <c r="D20086" s="22" t="s">
        <v>5</v>
      </c>
      <c r="E20086" s="22" t="s">
        <v>34</v>
      </c>
      <c r="F20086" s="22" t="s">
        <v>36</v>
      </c>
      <c r="G20086" s="1">
        <v>41702.92</v>
      </c>
    </row>
    <row r="20087" spans="2:7">
      <c r="B20087" s="22" t="s">
        <v>338</v>
      </c>
      <c r="C20087" s="22" t="s">
        <v>7</v>
      </c>
      <c r="D20087" s="22" t="s">
        <v>5</v>
      </c>
      <c r="E20087" s="22" t="s">
        <v>34</v>
      </c>
      <c r="F20087" s="22" t="s">
        <v>37</v>
      </c>
      <c r="G20087" s="1">
        <v>564596.62</v>
      </c>
    </row>
    <row r="20088" spans="2:7">
      <c r="B20088" s="22" t="s">
        <v>338</v>
      </c>
      <c r="C20088" s="22" t="s">
        <v>7</v>
      </c>
      <c r="D20088" s="22" t="s">
        <v>5</v>
      </c>
      <c r="E20088" s="22" t="s">
        <v>34</v>
      </c>
      <c r="F20088" s="22" t="s">
        <v>64</v>
      </c>
      <c r="G20088" s="1">
        <v>22207.75</v>
      </c>
    </row>
    <row r="20089" spans="2:7">
      <c r="B20089" s="22" t="s">
        <v>338</v>
      </c>
      <c r="C20089" s="22" t="s">
        <v>7</v>
      </c>
      <c r="D20089" s="22" t="s">
        <v>5</v>
      </c>
      <c r="E20089" s="22" t="s">
        <v>34</v>
      </c>
      <c r="F20089" s="22" t="s">
        <v>73</v>
      </c>
      <c r="G20089" s="1">
        <v>107468.71</v>
      </c>
    </row>
    <row r="20090" spans="2:7">
      <c r="B20090" s="22" t="s">
        <v>338</v>
      </c>
      <c r="C20090" s="22" t="s">
        <v>7</v>
      </c>
      <c r="D20090" s="22" t="s">
        <v>5</v>
      </c>
      <c r="E20090" s="22" t="s">
        <v>34</v>
      </c>
      <c r="F20090" s="22" t="s">
        <v>38</v>
      </c>
      <c r="G20090" s="1">
        <v>12260.5</v>
      </c>
    </row>
    <row r="20091" spans="2:7">
      <c r="B20091" s="22" t="s">
        <v>338</v>
      </c>
      <c r="C20091" s="22" t="s">
        <v>7</v>
      </c>
      <c r="D20091" s="22" t="s">
        <v>5</v>
      </c>
      <c r="E20091" s="22" t="s">
        <v>34</v>
      </c>
      <c r="F20091" s="22" t="s">
        <v>39</v>
      </c>
      <c r="G20091" s="1">
        <v>199575.71</v>
      </c>
    </row>
    <row r="20092" spans="2:7">
      <c r="B20092" s="22" t="s">
        <v>338</v>
      </c>
      <c r="C20092" s="22" t="s">
        <v>7</v>
      </c>
      <c r="D20092" s="22" t="s">
        <v>5</v>
      </c>
      <c r="E20092" s="22" t="s">
        <v>34</v>
      </c>
      <c r="F20092" s="22" t="s">
        <v>40</v>
      </c>
      <c r="G20092" s="1">
        <v>214914.32</v>
      </c>
    </row>
    <row r="20093" spans="2:7">
      <c r="B20093" s="22" t="s">
        <v>338</v>
      </c>
      <c r="C20093" s="22" t="s">
        <v>7</v>
      </c>
      <c r="D20093" s="22" t="s">
        <v>5</v>
      </c>
      <c r="E20093" s="22" t="s">
        <v>34</v>
      </c>
      <c r="F20093" s="22" t="s">
        <v>41</v>
      </c>
      <c r="G20093" s="1">
        <v>35463.65</v>
      </c>
    </row>
    <row r="20094" spans="2:7">
      <c r="B20094" s="22" t="s">
        <v>338</v>
      </c>
      <c r="C20094" s="22" t="s">
        <v>7</v>
      </c>
      <c r="D20094" s="22" t="s">
        <v>5</v>
      </c>
      <c r="E20094" s="22" t="s">
        <v>34</v>
      </c>
      <c r="F20094" s="22" t="s">
        <v>44</v>
      </c>
      <c r="G20094" s="1">
        <v>5424</v>
      </c>
    </row>
    <row r="20095" spans="2:7">
      <c r="B20095" s="22" t="s">
        <v>338</v>
      </c>
      <c r="C20095" s="22" t="s">
        <v>7</v>
      </c>
      <c r="D20095" s="22" t="s">
        <v>5</v>
      </c>
      <c r="E20095" s="22" t="s">
        <v>34</v>
      </c>
      <c r="F20095" s="22" t="s">
        <v>45</v>
      </c>
      <c r="G20095" s="1">
        <v>211999.57</v>
      </c>
    </row>
    <row r="20096" spans="2:7">
      <c r="B20096" s="22" t="s">
        <v>338</v>
      </c>
      <c r="C20096" s="22" t="s">
        <v>7</v>
      </c>
      <c r="D20096" s="22" t="s">
        <v>5</v>
      </c>
      <c r="E20096" s="22" t="s">
        <v>34</v>
      </c>
      <c r="F20096" s="22" t="s">
        <v>46</v>
      </c>
      <c r="G20096" s="1">
        <v>37303.21</v>
      </c>
    </row>
    <row r="20097" spans="2:7">
      <c r="B20097" s="22" t="s">
        <v>338</v>
      </c>
      <c r="C20097" s="22" t="s">
        <v>7</v>
      </c>
      <c r="D20097" s="22" t="s">
        <v>5</v>
      </c>
      <c r="E20097" s="22" t="s">
        <v>34</v>
      </c>
      <c r="F20097" s="22" t="s">
        <v>47</v>
      </c>
      <c r="G20097" s="1">
        <v>201958.16</v>
      </c>
    </row>
    <row r="20098" spans="2:7">
      <c r="B20098" s="22" t="s">
        <v>338</v>
      </c>
      <c r="C20098" s="22" t="s">
        <v>7</v>
      </c>
      <c r="D20098" s="22" t="s">
        <v>5</v>
      </c>
      <c r="E20098" s="22" t="s">
        <v>34</v>
      </c>
      <c r="F20098" s="22" t="s">
        <v>48</v>
      </c>
      <c r="G20098" s="1">
        <v>20417.21</v>
      </c>
    </row>
    <row r="20099" spans="2:7">
      <c r="B20099" s="22" t="s">
        <v>338</v>
      </c>
      <c r="C20099" s="22" t="s">
        <v>7</v>
      </c>
      <c r="D20099" s="22" t="s">
        <v>5</v>
      </c>
      <c r="E20099" s="22" t="s">
        <v>34</v>
      </c>
      <c r="F20099" s="22" t="s">
        <v>74</v>
      </c>
      <c r="G20099" s="1">
        <v>24887.16</v>
      </c>
    </row>
    <row r="20100" spans="2:7">
      <c r="B20100" s="22" t="s">
        <v>338</v>
      </c>
      <c r="C20100" s="22" t="s">
        <v>7</v>
      </c>
      <c r="D20100" s="22" t="s">
        <v>5</v>
      </c>
      <c r="E20100" s="22" t="s">
        <v>34</v>
      </c>
      <c r="F20100" s="22" t="s">
        <v>75</v>
      </c>
      <c r="G20100" s="1">
        <v>102561.58</v>
      </c>
    </row>
    <row r="20101" spans="2:7">
      <c r="B20101" s="22" t="s">
        <v>338</v>
      </c>
      <c r="C20101" s="22" t="s">
        <v>7</v>
      </c>
      <c r="D20101" s="22" t="s">
        <v>5</v>
      </c>
      <c r="E20101" s="22" t="s">
        <v>34</v>
      </c>
      <c r="F20101" s="22" t="s">
        <v>88</v>
      </c>
      <c r="G20101" s="1">
        <v>29828.400000000001</v>
      </c>
    </row>
    <row r="20102" spans="2:7">
      <c r="B20102" s="22" t="s">
        <v>338</v>
      </c>
      <c r="C20102" s="22" t="s">
        <v>7</v>
      </c>
      <c r="D20102" s="22" t="s">
        <v>5</v>
      </c>
      <c r="E20102" s="22" t="s">
        <v>34</v>
      </c>
      <c r="F20102" s="22" t="s">
        <v>85</v>
      </c>
      <c r="G20102" s="1">
        <v>17791.8</v>
      </c>
    </row>
    <row r="20103" spans="2:7">
      <c r="B20103" s="22" t="s">
        <v>338</v>
      </c>
      <c r="C20103" s="22" t="s">
        <v>7</v>
      </c>
      <c r="D20103" s="22" t="s">
        <v>5</v>
      </c>
      <c r="E20103" s="22" t="s">
        <v>34</v>
      </c>
      <c r="F20103" s="22" t="s">
        <v>49</v>
      </c>
      <c r="G20103" s="1">
        <v>552175.48</v>
      </c>
    </row>
    <row r="20104" spans="2:7">
      <c r="B20104" s="22" t="s">
        <v>338</v>
      </c>
      <c r="C20104" s="22" t="s">
        <v>7</v>
      </c>
      <c r="D20104" s="22" t="s">
        <v>5</v>
      </c>
      <c r="E20104" s="22" t="s">
        <v>34</v>
      </c>
      <c r="F20104" s="22" t="s">
        <v>50</v>
      </c>
      <c r="G20104" s="1">
        <v>334045.64</v>
      </c>
    </row>
    <row r="20105" spans="2:7">
      <c r="B20105" s="22" t="s">
        <v>338</v>
      </c>
      <c r="C20105" s="22" t="s">
        <v>7</v>
      </c>
      <c r="D20105" s="22" t="s">
        <v>5</v>
      </c>
      <c r="E20105" s="22" t="s">
        <v>34</v>
      </c>
      <c r="F20105" s="22" t="s">
        <v>51</v>
      </c>
      <c r="G20105" s="1">
        <v>1839.94</v>
      </c>
    </row>
    <row r="20106" spans="2:7">
      <c r="B20106" s="22" t="s">
        <v>338</v>
      </c>
      <c r="C20106" s="22" t="s">
        <v>7</v>
      </c>
      <c r="D20106" s="22" t="s">
        <v>5</v>
      </c>
      <c r="E20106" s="22" t="s">
        <v>34</v>
      </c>
      <c r="F20106" s="22" t="s">
        <v>52</v>
      </c>
      <c r="G20106" s="1">
        <v>10491.49</v>
      </c>
    </row>
    <row r="20107" spans="2:7">
      <c r="B20107" s="22" t="s">
        <v>338</v>
      </c>
      <c r="C20107" s="22" t="s">
        <v>7</v>
      </c>
      <c r="D20107" s="22" t="s">
        <v>5</v>
      </c>
      <c r="E20107" s="22" t="s">
        <v>34</v>
      </c>
      <c r="F20107" s="22" t="s">
        <v>53</v>
      </c>
      <c r="G20107" s="1">
        <v>831792.35</v>
      </c>
    </row>
    <row r="20108" spans="2:7">
      <c r="B20108" s="22" t="s">
        <v>338</v>
      </c>
      <c r="C20108" s="22" t="s">
        <v>7</v>
      </c>
      <c r="D20108" s="22" t="s">
        <v>5</v>
      </c>
      <c r="E20108" s="22" t="s">
        <v>34</v>
      </c>
      <c r="F20108" s="22" t="s">
        <v>55</v>
      </c>
      <c r="G20108" s="1">
        <v>49443.58</v>
      </c>
    </row>
    <row r="20109" spans="2:7">
      <c r="B20109" s="22" t="s">
        <v>338</v>
      </c>
      <c r="C20109" s="22" t="s">
        <v>7</v>
      </c>
      <c r="D20109" s="22" t="s">
        <v>5</v>
      </c>
      <c r="E20109" s="22" t="s">
        <v>34</v>
      </c>
      <c r="F20109" s="22" t="s">
        <v>56</v>
      </c>
      <c r="G20109" s="1">
        <v>179306.83</v>
      </c>
    </row>
    <row r="20110" spans="2:7">
      <c r="B20110" s="22" t="s">
        <v>338</v>
      </c>
      <c r="C20110" s="22" t="s">
        <v>7</v>
      </c>
      <c r="D20110" s="22" t="s">
        <v>5</v>
      </c>
      <c r="E20110" s="22" t="s">
        <v>34</v>
      </c>
      <c r="F20110" s="22" t="s">
        <v>76</v>
      </c>
      <c r="G20110" s="1">
        <v>157328.89000000001</v>
      </c>
    </row>
    <row r="20111" spans="2:7">
      <c r="B20111" s="22" t="s">
        <v>338</v>
      </c>
      <c r="C20111" s="22" t="s">
        <v>7</v>
      </c>
      <c r="D20111" s="22" t="s">
        <v>5</v>
      </c>
      <c r="E20111" s="22" t="s">
        <v>34</v>
      </c>
      <c r="F20111" s="22" t="s">
        <v>57</v>
      </c>
      <c r="G20111" s="1">
        <v>491567.97</v>
      </c>
    </row>
    <row r="20112" spans="2:7">
      <c r="B20112" s="22" t="s">
        <v>338</v>
      </c>
      <c r="C20112" s="22" t="s">
        <v>7</v>
      </c>
      <c r="D20112" s="22" t="s">
        <v>5</v>
      </c>
      <c r="E20112" s="22" t="s">
        <v>34</v>
      </c>
      <c r="F20112" s="22" t="s">
        <v>58</v>
      </c>
      <c r="G20112" s="1">
        <v>44709.08</v>
      </c>
    </row>
    <row r="20113" spans="2:7">
      <c r="B20113" s="22" t="s">
        <v>338</v>
      </c>
      <c r="C20113" s="22" t="s">
        <v>7</v>
      </c>
      <c r="D20113" s="22" t="s">
        <v>5</v>
      </c>
      <c r="E20113" s="22" t="s">
        <v>59</v>
      </c>
      <c r="F20113" s="22" t="s">
        <v>55</v>
      </c>
      <c r="G20113" s="1">
        <v>46710.75</v>
      </c>
    </row>
    <row r="20114" spans="2:7">
      <c r="B20114" s="22" t="s">
        <v>338</v>
      </c>
      <c r="C20114" s="22" t="s">
        <v>7</v>
      </c>
      <c r="D20114" s="22" t="s">
        <v>5</v>
      </c>
      <c r="E20114" s="22" t="s">
        <v>60</v>
      </c>
      <c r="F20114" s="22" t="s">
        <v>79</v>
      </c>
      <c r="G20114" s="1">
        <v>71857.3</v>
      </c>
    </row>
    <row r="20115" spans="2:7">
      <c r="B20115" s="22" t="s">
        <v>338</v>
      </c>
      <c r="C20115" s="22" t="s">
        <v>7</v>
      </c>
      <c r="D20115" s="22" t="s">
        <v>5</v>
      </c>
      <c r="E20115" s="22" t="s">
        <v>60</v>
      </c>
      <c r="F20115" s="22" t="s">
        <v>61</v>
      </c>
      <c r="G20115" s="1">
        <v>547062.81999999995</v>
      </c>
    </row>
    <row r="20116" spans="2:7">
      <c r="B20116" s="22" t="s">
        <v>338</v>
      </c>
      <c r="C20116" s="22" t="s">
        <v>7</v>
      </c>
      <c r="D20116" s="22" t="s">
        <v>5</v>
      </c>
      <c r="E20116" s="22" t="s">
        <v>60</v>
      </c>
      <c r="F20116" s="22" t="s">
        <v>62</v>
      </c>
      <c r="G20116" s="1">
        <v>6734.33</v>
      </c>
    </row>
    <row r="20117" spans="2:7">
      <c r="B20117" s="22" t="s">
        <v>338</v>
      </c>
      <c r="C20117" s="22" t="s">
        <v>7</v>
      </c>
      <c r="D20117" s="22" t="s">
        <v>7</v>
      </c>
      <c r="E20117" s="22" t="s">
        <v>5</v>
      </c>
      <c r="F20117" s="22" t="s">
        <v>6</v>
      </c>
      <c r="G20117" s="1">
        <v>48701.2</v>
      </c>
    </row>
    <row r="20118" spans="2:7">
      <c r="B20118" s="22" t="s">
        <v>338</v>
      </c>
      <c r="C20118" s="22" t="s">
        <v>7</v>
      </c>
      <c r="D20118" s="22" t="s">
        <v>7</v>
      </c>
      <c r="E20118" s="22" t="s">
        <v>8</v>
      </c>
      <c r="F20118" s="22" t="s">
        <v>9</v>
      </c>
      <c r="G20118" s="1">
        <v>1361240.95</v>
      </c>
    </row>
    <row r="20119" spans="2:7">
      <c r="B20119" s="22" t="s">
        <v>338</v>
      </c>
      <c r="C20119" s="22" t="s">
        <v>7</v>
      </c>
      <c r="D20119" s="22" t="s">
        <v>7</v>
      </c>
      <c r="E20119" s="22" t="s">
        <v>8</v>
      </c>
      <c r="F20119" s="22" t="s">
        <v>10</v>
      </c>
      <c r="G20119" s="1">
        <v>4988.2700000000004</v>
      </c>
    </row>
    <row r="20120" spans="2:7">
      <c r="B20120" s="22" t="s">
        <v>338</v>
      </c>
      <c r="C20120" s="22" t="s">
        <v>7</v>
      </c>
      <c r="D20120" s="22" t="s">
        <v>7</v>
      </c>
      <c r="E20120" s="22" t="s">
        <v>8</v>
      </c>
      <c r="F20120" s="22" t="s">
        <v>11</v>
      </c>
      <c r="G20120" s="1">
        <v>38068.6</v>
      </c>
    </row>
    <row r="20121" spans="2:7">
      <c r="B20121" s="22" t="s">
        <v>338</v>
      </c>
      <c r="C20121" s="22" t="s">
        <v>7</v>
      </c>
      <c r="D20121" s="22" t="s">
        <v>7</v>
      </c>
      <c r="E20121" s="22" t="s">
        <v>8</v>
      </c>
      <c r="F20121" s="22" t="s">
        <v>12</v>
      </c>
      <c r="G20121" s="1">
        <v>342192.95</v>
      </c>
    </row>
    <row r="20122" spans="2:7">
      <c r="B20122" s="22" t="s">
        <v>338</v>
      </c>
      <c r="C20122" s="22" t="s">
        <v>7</v>
      </c>
      <c r="D20122" s="22" t="s">
        <v>7</v>
      </c>
      <c r="E20122" s="22" t="s">
        <v>8</v>
      </c>
      <c r="F20122" s="22" t="s">
        <v>13</v>
      </c>
      <c r="G20122" s="1">
        <v>557909.01</v>
      </c>
    </row>
    <row r="20123" spans="2:7">
      <c r="B20123" s="22" t="s">
        <v>338</v>
      </c>
      <c r="C20123" s="22" t="s">
        <v>7</v>
      </c>
      <c r="D20123" s="22" t="s">
        <v>7</v>
      </c>
      <c r="E20123" s="22" t="s">
        <v>8</v>
      </c>
      <c r="F20123" s="22" t="s">
        <v>70</v>
      </c>
      <c r="G20123" s="1">
        <v>1014.34</v>
      </c>
    </row>
    <row r="20124" spans="2:7">
      <c r="B20124" s="22" t="s">
        <v>338</v>
      </c>
      <c r="C20124" s="22" t="s">
        <v>7</v>
      </c>
      <c r="D20124" s="22" t="s">
        <v>7</v>
      </c>
      <c r="E20124" s="22" t="s">
        <v>14</v>
      </c>
      <c r="F20124" s="22" t="s">
        <v>9</v>
      </c>
      <c r="G20124" s="1">
        <v>518236.08</v>
      </c>
    </row>
    <row r="20125" spans="2:7">
      <c r="B20125" s="22" t="s">
        <v>338</v>
      </c>
      <c r="C20125" s="22" t="s">
        <v>7</v>
      </c>
      <c r="D20125" s="22" t="s">
        <v>7</v>
      </c>
      <c r="E20125" s="22" t="s">
        <v>14</v>
      </c>
      <c r="F20125" s="22" t="s">
        <v>10</v>
      </c>
      <c r="G20125" s="1">
        <v>137788.32</v>
      </c>
    </row>
    <row r="20126" spans="2:7">
      <c r="B20126" s="22" t="s">
        <v>338</v>
      </c>
      <c r="C20126" s="22" t="s">
        <v>7</v>
      </c>
      <c r="D20126" s="22" t="s">
        <v>7</v>
      </c>
      <c r="E20126" s="22" t="s">
        <v>14</v>
      </c>
      <c r="F20126" s="22" t="s">
        <v>11</v>
      </c>
      <c r="G20126" s="1">
        <v>94054.95</v>
      </c>
    </row>
    <row r="20127" spans="2:7">
      <c r="B20127" s="22" t="s">
        <v>338</v>
      </c>
      <c r="C20127" s="22" t="s">
        <v>7</v>
      </c>
      <c r="D20127" s="22" t="s">
        <v>7</v>
      </c>
      <c r="E20127" s="22" t="s">
        <v>14</v>
      </c>
      <c r="F20127" s="22" t="s">
        <v>12</v>
      </c>
      <c r="G20127" s="1">
        <v>433415.66</v>
      </c>
    </row>
    <row r="20128" spans="2:7">
      <c r="B20128" s="22" t="s">
        <v>338</v>
      </c>
      <c r="C20128" s="22" t="s">
        <v>7</v>
      </c>
      <c r="D20128" s="22" t="s">
        <v>7</v>
      </c>
      <c r="E20128" s="22" t="s">
        <v>14</v>
      </c>
      <c r="F20128" s="22" t="s">
        <v>13</v>
      </c>
      <c r="G20128" s="1">
        <v>120568.02</v>
      </c>
    </row>
    <row r="20129" spans="2:7">
      <c r="B20129" s="22" t="s">
        <v>338</v>
      </c>
      <c r="C20129" s="22" t="s">
        <v>7</v>
      </c>
      <c r="D20129" s="22" t="s">
        <v>7</v>
      </c>
      <c r="E20129" s="22" t="s">
        <v>15</v>
      </c>
      <c r="F20129" s="22" t="s">
        <v>16</v>
      </c>
      <c r="G20129" s="1">
        <v>1288.5899999999999</v>
      </c>
    </row>
    <row r="20130" spans="2:7">
      <c r="B20130" s="22" t="s">
        <v>338</v>
      </c>
      <c r="C20130" s="22" t="s">
        <v>7</v>
      </c>
      <c r="D20130" s="22" t="s">
        <v>7</v>
      </c>
      <c r="E20130" s="22" t="s">
        <v>15</v>
      </c>
      <c r="F20130" s="22" t="s">
        <v>71</v>
      </c>
      <c r="G20130" s="1">
        <v>612.59</v>
      </c>
    </row>
    <row r="20131" spans="2:7">
      <c r="B20131" s="22" t="s">
        <v>338</v>
      </c>
      <c r="C20131" s="22" t="s">
        <v>7</v>
      </c>
      <c r="D20131" s="22" t="s">
        <v>7</v>
      </c>
      <c r="E20131" s="22" t="s">
        <v>15</v>
      </c>
      <c r="F20131" s="22" t="s">
        <v>17</v>
      </c>
      <c r="G20131" s="1">
        <v>163555.67000000001</v>
      </c>
    </row>
    <row r="20132" spans="2:7">
      <c r="B20132" s="22" t="s">
        <v>338</v>
      </c>
      <c r="C20132" s="22" t="s">
        <v>7</v>
      </c>
      <c r="D20132" s="22" t="s">
        <v>7</v>
      </c>
      <c r="E20132" s="22" t="s">
        <v>15</v>
      </c>
      <c r="F20132" s="22" t="s">
        <v>18</v>
      </c>
      <c r="G20132" s="1">
        <v>96309.95</v>
      </c>
    </row>
    <row r="20133" spans="2:7">
      <c r="B20133" s="22" t="s">
        <v>338</v>
      </c>
      <c r="C20133" s="22" t="s">
        <v>7</v>
      </c>
      <c r="D20133" s="22" t="s">
        <v>7</v>
      </c>
      <c r="E20133" s="22" t="s">
        <v>15</v>
      </c>
      <c r="F20133" s="22" t="s">
        <v>19</v>
      </c>
      <c r="G20133" s="1">
        <v>269448.28000000003</v>
      </c>
    </row>
    <row r="20134" spans="2:7">
      <c r="B20134" s="22" t="s">
        <v>338</v>
      </c>
      <c r="C20134" s="22" t="s">
        <v>7</v>
      </c>
      <c r="D20134" s="22" t="s">
        <v>7</v>
      </c>
      <c r="E20134" s="22" t="s">
        <v>15</v>
      </c>
      <c r="F20134" s="22" t="s">
        <v>20</v>
      </c>
      <c r="G20134" s="1">
        <v>120134.86</v>
      </c>
    </row>
    <row r="20135" spans="2:7">
      <c r="B20135" s="22" t="s">
        <v>338</v>
      </c>
      <c r="C20135" s="22" t="s">
        <v>7</v>
      </c>
      <c r="D20135" s="22" t="s">
        <v>7</v>
      </c>
      <c r="E20135" s="22" t="s">
        <v>15</v>
      </c>
      <c r="F20135" s="22" t="s">
        <v>21</v>
      </c>
      <c r="G20135" s="1">
        <v>2349.9699999999998</v>
      </c>
    </row>
    <row r="20136" spans="2:7">
      <c r="B20136" s="22" t="s">
        <v>338</v>
      </c>
      <c r="C20136" s="22" t="s">
        <v>7</v>
      </c>
      <c r="D20136" s="22" t="s">
        <v>7</v>
      </c>
      <c r="E20136" s="22" t="s">
        <v>15</v>
      </c>
      <c r="F20136" s="22" t="s">
        <v>22</v>
      </c>
      <c r="G20136" s="1">
        <v>1419.06</v>
      </c>
    </row>
    <row r="20137" spans="2:7">
      <c r="B20137" s="22" t="s">
        <v>338</v>
      </c>
      <c r="C20137" s="22" t="s">
        <v>7</v>
      </c>
      <c r="D20137" s="22" t="s">
        <v>7</v>
      </c>
      <c r="E20137" s="22" t="s">
        <v>15</v>
      </c>
      <c r="F20137" s="22" t="s">
        <v>23</v>
      </c>
      <c r="G20137" s="1">
        <v>8128.3</v>
      </c>
    </row>
    <row r="20138" spans="2:7">
      <c r="B20138" s="22" t="s">
        <v>338</v>
      </c>
      <c r="C20138" s="22" t="s">
        <v>7</v>
      </c>
      <c r="D20138" s="22" t="s">
        <v>7</v>
      </c>
      <c r="E20138" s="22" t="s">
        <v>15</v>
      </c>
      <c r="F20138" s="22" t="s">
        <v>24</v>
      </c>
      <c r="G20138" s="1">
        <v>20699.169999999998</v>
      </c>
    </row>
    <row r="20139" spans="2:7">
      <c r="B20139" s="22" t="s">
        <v>338</v>
      </c>
      <c r="C20139" s="22" t="s">
        <v>7</v>
      </c>
      <c r="D20139" s="22" t="s">
        <v>7</v>
      </c>
      <c r="E20139" s="22" t="s">
        <v>15</v>
      </c>
      <c r="F20139" s="22" t="s">
        <v>25</v>
      </c>
      <c r="G20139" s="1">
        <v>372999.74</v>
      </c>
    </row>
    <row r="20140" spans="2:7">
      <c r="B20140" s="22" t="s">
        <v>338</v>
      </c>
      <c r="C20140" s="22" t="s">
        <v>7</v>
      </c>
      <c r="D20140" s="22" t="s">
        <v>7</v>
      </c>
      <c r="E20140" s="22" t="s">
        <v>15</v>
      </c>
      <c r="F20140" s="22" t="s">
        <v>26</v>
      </c>
      <c r="G20140" s="1">
        <v>300999.93</v>
      </c>
    </row>
    <row r="20141" spans="2:7">
      <c r="B20141" s="22" t="s">
        <v>338</v>
      </c>
      <c r="C20141" s="22" t="s">
        <v>7</v>
      </c>
      <c r="D20141" s="22" t="s">
        <v>7</v>
      </c>
      <c r="E20141" s="22" t="s">
        <v>28</v>
      </c>
      <c r="F20141" s="22" t="s">
        <v>29</v>
      </c>
      <c r="G20141" s="1">
        <v>50073.74</v>
      </c>
    </row>
    <row r="20142" spans="2:7">
      <c r="B20142" s="22" t="s">
        <v>338</v>
      </c>
      <c r="C20142" s="22" t="s">
        <v>7</v>
      </c>
      <c r="D20142" s="22" t="s">
        <v>7</v>
      </c>
      <c r="E20142" s="22" t="s">
        <v>28</v>
      </c>
      <c r="F20142" s="22" t="s">
        <v>30</v>
      </c>
      <c r="G20142" s="1">
        <v>53.47</v>
      </c>
    </row>
    <row r="20143" spans="2:7">
      <c r="B20143" s="22" t="s">
        <v>338</v>
      </c>
      <c r="C20143" s="22" t="s">
        <v>7</v>
      </c>
      <c r="D20143" s="22" t="s">
        <v>7</v>
      </c>
      <c r="E20143" s="22" t="s">
        <v>28</v>
      </c>
      <c r="F20143" s="22" t="s">
        <v>32</v>
      </c>
      <c r="G20143" s="1">
        <v>1323.41</v>
      </c>
    </row>
    <row r="20144" spans="2:7">
      <c r="B20144" s="22" t="s">
        <v>338</v>
      </c>
      <c r="C20144" s="22" t="s">
        <v>7</v>
      </c>
      <c r="D20144" s="22" t="s">
        <v>7</v>
      </c>
      <c r="E20144" s="22" t="s">
        <v>28</v>
      </c>
      <c r="F20144" s="22" t="s">
        <v>33</v>
      </c>
      <c r="G20144" s="1">
        <v>8373.3799999999992</v>
      </c>
    </row>
    <row r="20145" spans="2:7">
      <c r="B20145" s="22" t="s">
        <v>338</v>
      </c>
      <c r="C20145" s="22" t="s">
        <v>7</v>
      </c>
      <c r="D20145" s="22" t="s">
        <v>7</v>
      </c>
      <c r="E20145" s="22" t="s">
        <v>34</v>
      </c>
      <c r="F20145" s="22" t="s">
        <v>38</v>
      </c>
      <c r="G20145" s="1">
        <v>40</v>
      </c>
    </row>
    <row r="20146" spans="2:7">
      <c r="B20146" s="22" t="s">
        <v>338</v>
      </c>
      <c r="C20146" s="22" t="s">
        <v>7</v>
      </c>
      <c r="D20146" s="22" t="s">
        <v>7</v>
      </c>
      <c r="E20146" s="22" t="s">
        <v>34</v>
      </c>
      <c r="F20146" s="22" t="s">
        <v>65</v>
      </c>
      <c r="G20146" s="1">
        <v>6220</v>
      </c>
    </row>
    <row r="20147" spans="2:7">
      <c r="B20147" s="22" t="s">
        <v>338</v>
      </c>
      <c r="C20147" s="22" t="s">
        <v>7</v>
      </c>
      <c r="D20147" s="22" t="s">
        <v>7</v>
      </c>
      <c r="E20147" s="22" t="s">
        <v>34</v>
      </c>
      <c r="F20147" s="22" t="s">
        <v>42</v>
      </c>
      <c r="G20147" s="1">
        <v>52932.4</v>
      </c>
    </row>
    <row r="20148" spans="2:7">
      <c r="B20148" s="22" t="s">
        <v>338</v>
      </c>
      <c r="C20148" s="22" t="s">
        <v>7</v>
      </c>
      <c r="D20148" s="22" t="s">
        <v>7</v>
      </c>
      <c r="E20148" s="22" t="s">
        <v>34</v>
      </c>
      <c r="F20148" s="22" t="s">
        <v>47</v>
      </c>
      <c r="G20148" s="1">
        <v>7092.67</v>
      </c>
    </row>
    <row r="20149" spans="2:7">
      <c r="B20149" s="22" t="s">
        <v>338</v>
      </c>
      <c r="C20149" s="22" t="s">
        <v>7</v>
      </c>
      <c r="D20149" s="22" t="s">
        <v>7</v>
      </c>
      <c r="E20149" s="22" t="s">
        <v>34</v>
      </c>
      <c r="F20149" s="22" t="s">
        <v>75</v>
      </c>
      <c r="G20149" s="1">
        <v>25</v>
      </c>
    </row>
    <row r="20150" spans="2:7">
      <c r="B20150" s="22" t="s">
        <v>338</v>
      </c>
      <c r="C20150" s="22" t="s">
        <v>7</v>
      </c>
      <c r="D20150" s="22" t="s">
        <v>7</v>
      </c>
      <c r="E20150" s="22" t="s">
        <v>34</v>
      </c>
      <c r="F20150" s="22" t="s">
        <v>85</v>
      </c>
      <c r="G20150" s="1">
        <v>6714.55</v>
      </c>
    </row>
    <row r="20151" spans="2:7">
      <c r="B20151" s="22" t="s">
        <v>338</v>
      </c>
      <c r="C20151" s="22" t="s">
        <v>7</v>
      </c>
      <c r="D20151" s="22" t="s">
        <v>7</v>
      </c>
      <c r="E20151" s="22" t="s">
        <v>34</v>
      </c>
      <c r="F20151" s="22" t="s">
        <v>50</v>
      </c>
      <c r="G20151" s="1">
        <v>4697.75</v>
      </c>
    </row>
    <row r="20152" spans="2:7">
      <c r="B20152" s="22" t="s">
        <v>338</v>
      </c>
      <c r="C20152" s="22" t="s">
        <v>7</v>
      </c>
      <c r="D20152" s="22" t="s">
        <v>7</v>
      </c>
      <c r="E20152" s="22" t="s">
        <v>34</v>
      </c>
      <c r="F20152" s="22" t="s">
        <v>55</v>
      </c>
      <c r="G20152" s="1">
        <v>13423.62</v>
      </c>
    </row>
    <row r="20153" spans="2:7">
      <c r="B20153" s="22" t="s">
        <v>338</v>
      </c>
      <c r="C20153" s="22" t="s">
        <v>7</v>
      </c>
      <c r="D20153" s="22" t="s">
        <v>7</v>
      </c>
      <c r="E20153" s="22" t="s">
        <v>34</v>
      </c>
      <c r="F20153" s="22" t="s">
        <v>58</v>
      </c>
      <c r="G20153" s="1">
        <v>2008.4</v>
      </c>
    </row>
    <row r="20154" spans="2:7">
      <c r="B20154" s="22" t="s">
        <v>338</v>
      </c>
      <c r="C20154" s="22" t="s">
        <v>7</v>
      </c>
      <c r="D20154" s="22" t="s">
        <v>7</v>
      </c>
      <c r="E20154" s="22" t="s">
        <v>59</v>
      </c>
      <c r="F20154" s="22" t="s">
        <v>55</v>
      </c>
      <c r="G20154" s="1">
        <v>14627.98</v>
      </c>
    </row>
    <row r="20155" spans="2:7">
      <c r="B20155" s="22" t="s">
        <v>338</v>
      </c>
      <c r="C20155" s="22" t="s">
        <v>7</v>
      </c>
      <c r="D20155" s="22" t="s">
        <v>7</v>
      </c>
      <c r="E20155" s="22" t="s">
        <v>60</v>
      </c>
      <c r="F20155" s="22" t="s">
        <v>61</v>
      </c>
      <c r="G20155" s="1">
        <v>26599.53</v>
      </c>
    </row>
    <row r="20156" spans="2:7">
      <c r="B20156" s="22" t="s">
        <v>339</v>
      </c>
      <c r="C20156" s="22" t="s">
        <v>7</v>
      </c>
      <c r="D20156" s="22" t="s">
        <v>5</v>
      </c>
      <c r="E20156" s="22" t="s">
        <v>5</v>
      </c>
      <c r="F20156" s="22" t="s">
        <v>6</v>
      </c>
      <c r="G20156" s="1">
        <v>78592.14</v>
      </c>
    </row>
    <row r="20157" spans="2:7">
      <c r="B20157" s="22" t="s">
        <v>339</v>
      </c>
      <c r="C20157" s="22" t="s">
        <v>7</v>
      </c>
      <c r="D20157" s="22" t="s">
        <v>5</v>
      </c>
      <c r="E20157" s="22" t="s">
        <v>7</v>
      </c>
      <c r="F20157" s="22" t="s">
        <v>6</v>
      </c>
      <c r="G20157" s="1">
        <v>-90311.91</v>
      </c>
    </row>
    <row r="20158" spans="2:7">
      <c r="B20158" s="22" t="s">
        <v>339</v>
      </c>
      <c r="C20158" s="22" t="s">
        <v>7</v>
      </c>
      <c r="D20158" s="22" t="s">
        <v>5</v>
      </c>
      <c r="E20158" s="22" t="s">
        <v>8</v>
      </c>
      <c r="F20158" s="22" t="s">
        <v>9</v>
      </c>
      <c r="G20158" s="1">
        <v>2670745.71</v>
      </c>
    </row>
    <row r="20159" spans="2:7">
      <c r="B20159" s="22" t="s">
        <v>339</v>
      </c>
      <c r="C20159" s="22" t="s">
        <v>7</v>
      </c>
      <c r="D20159" s="22" t="s">
        <v>5</v>
      </c>
      <c r="E20159" s="22" t="s">
        <v>8</v>
      </c>
      <c r="F20159" s="22" t="s">
        <v>10</v>
      </c>
      <c r="G20159" s="1">
        <v>74282.289999999994</v>
      </c>
    </row>
    <row r="20160" spans="2:7">
      <c r="B20160" s="22" t="s">
        <v>339</v>
      </c>
      <c r="C20160" s="22" t="s">
        <v>7</v>
      </c>
      <c r="D20160" s="22" t="s">
        <v>5</v>
      </c>
      <c r="E20160" s="22" t="s">
        <v>8</v>
      </c>
      <c r="F20160" s="22" t="s">
        <v>11</v>
      </c>
      <c r="G20160" s="1">
        <v>43786.53</v>
      </c>
    </row>
    <row r="20161" spans="2:7">
      <c r="B20161" s="22" t="s">
        <v>339</v>
      </c>
      <c r="C20161" s="22" t="s">
        <v>7</v>
      </c>
      <c r="D20161" s="22" t="s">
        <v>5</v>
      </c>
      <c r="E20161" s="22" t="s">
        <v>8</v>
      </c>
      <c r="F20161" s="22" t="s">
        <v>12</v>
      </c>
      <c r="G20161" s="1">
        <v>20059.669999999998</v>
      </c>
    </row>
    <row r="20162" spans="2:7">
      <c r="B20162" s="22" t="s">
        <v>339</v>
      </c>
      <c r="C20162" s="22" t="s">
        <v>7</v>
      </c>
      <c r="D20162" s="22" t="s">
        <v>5</v>
      </c>
      <c r="E20162" s="22" t="s">
        <v>8</v>
      </c>
      <c r="F20162" s="22" t="s">
        <v>13</v>
      </c>
      <c r="G20162" s="1">
        <v>1109.03</v>
      </c>
    </row>
    <row r="20163" spans="2:7">
      <c r="B20163" s="22" t="s">
        <v>339</v>
      </c>
      <c r="C20163" s="22" t="s">
        <v>7</v>
      </c>
      <c r="D20163" s="22" t="s">
        <v>5</v>
      </c>
      <c r="E20163" s="22" t="s">
        <v>8</v>
      </c>
      <c r="F20163" s="22" t="s">
        <v>70</v>
      </c>
      <c r="G20163" s="1">
        <v>16515</v>
      </c>
    </row>
    <row r="20164" spans="2:7">
      <c r="B20164" s="22" t="s">
        <v>339</v>
      </c>
      <c r="C20164" s="22" t="s">
        <v>7</v>
      </c>
      <c r="D20164" s="22" t="s">
        <v>5</v>
      </c>
      <c r="E20164" s="22" t="s">
        <v>14</v>
      </c>
      <c r="F20164" s="22" t="s">
        <v>9</v>
      </c>
      <c r="G20164" s="1">
        <v>1082610.79</v>
      </c>
    </row>
    <row r="20165" spans="2:7">
      <c r="B20165" s="22" t="s">
        <v>339</v>
      </c>
      <c r="C20165" s="22" t="s">
        <v>7</v>
      </c>
      <c r="D20165" s="22" t="s">
        <v>5</v>
      </c>
      <c r="E20165" s="22" t="s">
        <v>14</v>
      </c>
      <c r="F20165" s="22" t="s">
        <v>10</v>
      </c>
      <c r="G20165" s="1">
        <v>13413.58</v>
      </c>
    </row>
    <row r="20166" spans="2:7">
      <c r="B20166" s="22" t="s">
        <v>339</v>
      </c>
      <c r="C20166" s="22" t="s">
        <v>7</v>
      </c>
      <c r="D20166" s="22" t="s">
        <v>5</v>
      </c>
      <c r="E20166" s="22" t="s">
        <v>14</v>
      </c>
      <c r="F20166" s="22" t="s">
        <v>11</v>
      </c>
      <c r="G20166" s="1">
        <v>5016.12</v>
      </c>
    </row>
    <row r="20167" spans="2:7">
      <c r="B20167" s="22" t="s">
        <v>339</v>
      </c>
      <c r="C20167" s="22" t="s">
        <v>7</v>
      </c>
      <c r="D20167" s="22" t="s">
        <v>5</v>
      </c>
      <c r="E20167" s="22" t="s">
        <v>14</v>
      </c>
      <c r="F20167" s="22" t="s">
        <v>13</v>
      </c>
      <c r="G20167" s="1">
        <v>1145.3499999999999</v>
      </c>
    </row>
    <row r="20168" spans="2:7">
      <c r="B20168" s="22" t="s">
        <v>339</v>
      </c>
      <c r="C20168" s="22" t="s">
        <v>7</v>
      </c>
      <c r="D20168" s="22" t="s">
        <v>5</v>
      </c>
      <c r="E20168" s="22" t="s">
        <v>15</v>
      </c>
      <c r="F20168" s="22" t="s">
        <v>17</v>
      </c>
      <c r="G20168" s="1">
        <v>212467.39</v>
      </c>
    </row>
    <row r="20169" spans="2:7">
      <c r="B20169" s="22" t="s">
        <v>339</v>
      </c>
      <c r="C20169" s="22" t="s">
        <v>7</v>
      </c>
      <c r="D20169" s="22" t="s">
        <v>5</v>
      </c>
      <c r="E20169" s="22" t="s">
        <v>15</v>
      </c>
      <c r="F20169" s="22" t="s">
        <v>18</v>
      </c>
      <c r="G20169" s="1">
        <v>80872.100000000006</v>
      </c>
    </row>
    <row r="20170" spans="2:7">
      <c r="B20170" s="22" t="s">
        <v>339</v>
      </c>
      <c r="C20170" s="22" t="s">
        <v>7</v>
      </c>
      <c r="D20170" s="22" t="s">
        <v>5</v>
      </c>
      <c r="E20170" s="22" t="s">
        <v>15</v>
      </c>
      <c r="F20170" s="22" t="s">
        <v>19</v>
      </c>
      <c r="G20170" s="1">
        <v>432550.16</v>
      </c>
    </row>
    <row r="20171" spans="2:7">
      <c r="B20171" s="22" t="s">
        <v>339</v>
      </c>
      <c r="C20171" s="22" t="s">
        <v>7</v>
      </c>
      <c r="D20171" s="22" t="s">
        <v>5</v>
      </c>
      <c r="E20171" s="22" t="s">
        <v>15</v>
      </c>
      <c r="F20171" s="22" t="s">
        <v>20</v>
      </c>
      <c r="G20171" s="1">
        <v>143706.51</v>
      </c>
    </row>
    <row r="20172" spans="2:7">
      <c r="B20172" s="22" t="s">
        <v>339</v>
      </c>
      <c r="C20172" s="22" t="s">
        <v>7</v>
      </c>
      <c r="D20172" s="22" t="s">
        <v>5</v>
      </c>
      <c r="E20172" s="22" t="s">
        <v>15</v>
      </c>
      <c r="F20172" s="22" t="s">
        <v>21</v>
      </c>
      <c r="G20172" s="1">
        <v>4868.91</v>
      </c>
    </row>
    <row r="20173" spans="2:7">
      <c r="B20173" s="22" t="s">
        <v>339</v>
      </c>
      <c r="C20173" s="22" t="s">
        <v>7</v>
      </c>
      <c r="D20173" s="22" t="s">
        <v>5</v>
      </c>
      <c r="E20173" s="22" t="s">
        <v>15</v>
      </c>
      <c r="F20173" s="22" t="s">
        <v>22</v>
      </c>
      <c r="G20173" s="1">
        <v>846.05</v>
      </c>
    </row>
    <row r="20174" spans="2:7">
      <c r="B20174" s="22" t="s">
        <v>339</v>
      </c>
      <c r="C20174" s="22" t="s">
        <v>7</v>
      </c>
      <c r="D20174" s="22" t="s">
        <v>5</v>
      </c>
      <c r="E20174" s="22" t="s">
        <v>15</v>
      </c>
      <c r="F20174" s="22" t="s">
        <v>23</v>
      </c>
      <c r="G20174" s="1">
        <v>12195.49</v>
      </c>
    </row>
    <row r="20175" spans="2:7">
      <c r="B20175" s="22" t="s">
        <v>339</v>
      </c>
      <c r="C20175" s="22" t="s">
        <v>7</v>
      </c>
      <c r="D20175" s="22" t="s">
        <v>5</v>
      </c>
      <c r="E20175" s="22" t="s">
        <v>15</v>
      </c>
      <c r="F20175" s="22" t="s">
        <v>24</v>
      </c>
      <c r="G20175" s="1">
        <v>28449.4</v>
      </c>
    </row>
    <row r="20176" spans="2:7">
      <c r="B20176" s="22" t="s">
        <v>339</v>
      </c>
      <c r="C20176" s="22" t="s">
        <v>7</v>
      </c>
      <c r="D20176" s="22" t="s">
        <v>5</v>
      </c>
      <c r="E20176" s="22" t="s">
        <v>15</v>
      </c>
      <c r="F20176" s="22" t="s">
        <v>25</v>
      </c>
      <c r="G20176" s="1">
        <v>419122.34</v>
      </c>
    </row>
    <row r="20177" spans="2:7">
      <c r="B20177" s="22" t="s">
        <v>339</v>
      </c>
      <c r="C20177" s="22" t="s">
        <v>7</v>
      </c>
      <c r="D20177" s="22" t="s">
        <v>5</v>
      </c>
      <c r="E20177" s="22" t="s">
        <v>15</v>
      </c>
      <c r="F20177" s="22" t="s">
        <v>26</v>
      </c>
      <c r="G20177" s="1">
        <v>444590.42</v>
      </c>
    </row>
    <row r="20178" spans="2:7">
      <c r="B20178" s="22" t="s">
        <v>339</v>
      </c>
      <c r="C20178" s="22" t="s">
        <v>7</v>
      </c>
      <c r="D20178" s="22" t="s">
        <v>5</v>
      </c>
      <c r="E20178" s="22" t="s">
        <v>15</v>
      </c>
      <c r="F20178" s="22" t="s">
        <v>27</v>
      </c>
      <c r="G20178" s="1">
        <v>338.37</v>
      </c>
    </row>
    <row r="20179" spans="2:7">
      <c r="B20179" s="22" t="s">
        <v>339</v>
      </c>
      <c r="C20179" s="22" t="s">
        <v>7</v>
      </c>
      <c r="D20179" s="22" t="s">
        <v>5</v>
      </c>
      <c r="E20179" s="22" t="s">
        <v>15</v>
      </c>
      <c r="F20179" s="22" t="s">
        <v>72</v>
      </c>
      <c r="G20179" s="1">
        <v>41.81</v>
      </c>
    </row>
    <row r="20180" spans="2:7">
      <c r="B20180" s="22" t="s">
        <v>339</v>
      </c>
      <c r="C20180" s="22" t="s">
        <v>7</v>
      </c>
      <c r="D20180" s="22" t="s">
        <v>5</v>
      </c>
      <c r="E20180" s="22" t="s">
        <v>28</v>
      </c>
      <c r="F20180" s="22" t="s">
        <v>29</v>
      </c>
      <c r="G20180" s="1">
        <v>61428.07</v>
      </c>
    </row>
    <row r="20181" spans="2:7">
      <c r="B20181" s="22" t="s">
        <v>339</v>
      </c>
      <c r="C20181" s="22" t="s">
        <v>7</v>
      </c>
      <c r="D20181" s="22" t="s">
        <v>5</v>
      </c>
      <c r="E20181" s="22" t="s">
        <v>28</v>
      </c>
      <c r="F20181" s="22" t="s">
        <v>30</v>
      </c>
      <c r="G20181" s="1">
        <v>32614.18</v>
      </c>
    </row>
    <row r="20182" spans="2:7">
      <c r="B20182" s="22" t="s">
        <v>339</v>
      </c>
      <c r="C20182" s="22" t="s">
        <v>7</v>
      </c>
      <c r="D20182" s="22" t="s">
        <v>5</v>
      </c>
      <c r="E20182" s="22" t="s">
        <v>28</v>
      </c>
      <c r="F20182" s="22" t="s">
        <v>31</v>
      </c>
      <c r="G20182" s="1">
        <v>71477.39</v>
      </c>
    </row>
    <row r="20183" spans="2:7">
      <c r="B20183" s="22" t="s">
        <v>339</v>
      </c>
      <c r="C20183" s="22" t="s">
        <v>7</v>
      </c>
      <c r="D20183" s="22" t="s">
        <v>5</v>
      </c>
      <c r="E20183" s="22" t="s">
        <v>28</v>
      </c>
      <c r="F20183" s="22" t="s">
        <v>32</v>
      </c>
      <c r="G20183" s="1">
        <v>11114.85</v>
      </c>
    </row>
    <row r="20184" spans="2:7">
      <c r="B20184" s="22" t="s">
        <v>339</v>
      </c>
      <c r="C20184" s="22" t="s">
        <v>7</v>
      </c>
      <c r="D20184" s="22" t="s">
        <v>5</v>
      </c>
      <c r="E20184" s="22" t="s">
        <v>28</v>
      </c>
      <c r="F20184" s="22" t="s">
        <v>33</v>
      </c>
      <c r="G20184" s="1">
        <v>7015.77</v>
      </c>
    </row>
    <row r="20185" spans="2:7">
      <c r="B20185" s="22" t="s">
        <v>339</v>
      </c>
      <c r="C20185" s="22" t="s">
        <v>7</v>
      </c>
      <c r="D20185" s="22" t="s">
        <v>5</v>
      </c>
      <c r="E20185" s="22" t="s">
        <v>34</v>
      </c>
      <c r="F20185" s="22" t="s">
        <v>35</v>
      </c>
      <c r="G20185" s="1">
        <v>7390.22</v>
      </c>
    </row>
    <row r="20186" spans="2:7">
      <c r="B20186" s="22" t="s">
        <v>339</v>
      </c>
      <c r="C20186" s="22" t="s">
        <v>7</v>
      </c>
      <c r="D20186" s="22" t="s">
        <v>5</v>
      </c>
      <c r="E20186" s="22" t="s">
        <v>34</v>
      </c>
      <c r="F20186" s="22" t="s">
        <v>36</v>
      </c>
      <c r="G20186" s="1">
        <v>1553.49</v>
      </c>
    </row>
    <row r="20187" spans="2:7">
      <c r="B20187" s="22" t="s">
        <v>339</v>
      </c>
      <c r="C20187" s="22" t="s">
        <v>7</v>
      </c>
      <c r="D20187" s="22" t="s">
        <v>5</v>
      </c>
      <c r="E20187" s="22" t="s">
        <v>34</v>
      </c>
      <c r="F20187" s="22" t="s">
        <v>37</v>
      </c>
      <c r="G20187" s="1">
        <v>8496.52</v>
      </c>
    </row>
    <row r="20188" spans="2:7">
      <c r="B20188" s="22" t="s">
        <v>339</v>
      </c>
      <c r="C20188" s="22" t="s">
        <v>7</v>
      </c>
      <c r="D20188" s="22" t="s">
        <v>5</v>
      </c>
      <c r="E20188" s="22" t="s">
        <v>34</v>
      </c>
      <c r="F20188" s="22" t="s">
        <v>38</v>
      </c>
      <c r="G20188" s="1">
        <v>14424.55</v>
      </c>
    </row>
    <row r="20189" spans="2:7">
      <c r="B20189" s="22" t="s">
        <v>339</v>
      </c>
      <c r="C20189" s="22" t="s">
        <v>7</v>
      </c>
      <c r="D20189" s="22" t="s">
        <v>5</v>
      </c>
      <c r="E20189" s="22" t="s">
        <v>34</v>
      </c>
      <c r="F20189" s="22" t="s">
        <v>39</v>
      </c>
      <c r="G20189" s="1">
        <v>153571.39000000001</v>
      </c>
    </row>
    <row r="20190" spans="2:7">
      <c r="B20190" s="22" t="s">
        <v>339</v>
      </c>
      <c r="C20190" s="22" t="s">
        <v>7</v>
      </c>
      <c r="D20190" s="22" t="s">
        <v>5</v>
      </c>
      <c r="E20190" s="22" t="s">
        <v>34</v>
      </c>
      <c r="F20190" s="22" t="s">
        <v>40</v>
      </c>
      <c r="G20190" s="1">
        <v>8968.3799999999992</v>
      </c>
    </row>
    <row r="20191" spans="2:7">
      <c r="B20191" s="22" t="s">
        <v>339</v>
      </c>
      <c r="C20191" s="22" t="s">
        <v>7</v>
      </c>
      <c r="D20191" s="22" t="s">
        <v>5</v>
      </c>
      <c r="E20191" s="22" t="s">
        <v>34</v>
      </c>
      <c r="F20191" s="22" t="s">
        <v>41</v>
      </c>
      <c r="G20191" s="1">
        <v>7125.3</v>
      </c>
    </row>
    <row r="20192" spans="2:7">
      <c r="B20192" s="22" t="s">
        <v>339</v>
      </c>
      <c r="C20192" s="22" t="s">
        <v>7</v>
      </c>
      <c r="D20192" s="22" t="s">
        <v>5</v>
      </c>
      <c r="E20192" s="22" t="s">
        <v>34</v>
      </c>
      <c r="F20192" s="22" t="s">
        <v>45</v>
      </c>
      <c r="G20192" s="1">
        <v>20337.310000000001</v>
      </c>
    </row>
    <row r="20193" spans="2:7">
      <c r="B20193" s="22" t="s">
        <v>339</v>
      </c>
      <c r="C20193" s="22" t="s">
        <v>7</v>
      </c>
      <c r="D20193" s="22" t="s">
        <v>5</v>
      </c>
      <c r="E20193" s="22" t="s">
        <v>34</v>
      </c>
      <c r="F20193" s="22" t="s">
        <v>46</v>
      </c>
      <c r="G20193" s="1">
        <v>5995.3</v>
      </c>
    </row>
    <row r="20194" spans="2:7">
      <c r="B20194" s="22" t="s">
        <v>339</v>
      </c>
      <c r="C20194" s="22" t="s">
        <v>7</v>
      </c>
      <c r="D20194" s="22" t="s">
        <v>5</v>
      </c>
      <c r="E20194" s="22" t="s">
        <v>34</v>
      </c>
      <c r="F20194" s="22" t="s">
        <v>47</v>
      </c>
      <c r="G20194" s="1">
        <v>27599.71</v>
      </c>
    </row>
    <row r="20195" spans="2:7">
      <c r="B20195" s="22" t="s">
        <v>339</v>
      </c>
      <c r="C20195" s="22" t="s">
        <v>7</v>
      </c>
      <c r="D20195" s="22" t="s">
        <v>5</v>
      </c>
      <c r="E20195" s="22" t="s">
        <v>34</v>
      </c>
      <c r="F20195" s="22" t="s">
        <v>48</v>
      </c>
      <c r="G20195" s="1">
        <v>15061.43</v>
      </c>
    </row>
    <row r="20196" spans="2:7">
      <c r="B20196" s="22" t="s">
        <v>339</v>
      </c>
      <c r="C20196" s="22" t="s">
        <v>7</v>
      </c>
      <c r="D20196" s="22" t="s">
        <v>5</v>
      </c>
      <c r="E20196" s="22" t="s">
        <v>34</v>
      </c>
      <c r="F20196" s="22" t="s">
        <v>75</v>
      </c>
      <c r="G20196" s="1">
        <v>20133.39</v>
      </c>
    </row>
    <row r="20197" spans="2:7">
      <c r="B20197" s="22" t="s">
        <v>339</v>
      </c>
      <c r="C20197" s="22" t="s">
        <v>7</v>
      </c>
      <c r="D20197" s="22" t="s">
        <v>5</v>
      </c>
      <c r="E20197" s="22" t="s">
        <v>34</v>
      </c>
      <c r="F20197" s="22" t="s">
        <v>66</v>
      </c>
      <c r="G20197" s="1">
        <v>610.77</v>
      </c>
    </row>
    <row r="20198" spans="2:7">
      <c r="B20198" s="22" t="s">
        <v>339</v>
      </c>
      <c r="C20198" s="22" t="s">
        <v>7</v>
      </c>
      <c r="D20198" s="22" t="s">
        <v>5</v>
      </c>
      <c r="E20198" s="22" t="s">
        <v>34</v>
      </c>
      <c r="F20198" s="22" t="s">
        <v>85</v>
      </c>
      <c r="G20198" s="1">
        <v>2671.43</v>
      </c>
    </row>
    <row r="20199" spans="2:7">
      <c r="B20199" s="22" t="s">
        <v>339</v>
      </c>
      <c r="C20199" s="22" t="s">
        <v>7</v>
      </c>
      <c r="D20199" s="22" t="s">
        <v>5</v>
      </c>
      <c r="E20199" s="22" t="s">
        <v>34</v>
      </c>
      <c r="F20199" s="22" t="s">
        <v>49</v>
      </c>
      <c r="G20199" s="1">
        <v>27746.47</v>
      </c>
    </row>
    <row r="20200" spans="2:7">
      <c r="B20200" s="22" t="s">
        <v>339</v>
      </c>
      <c r="C20200" s="22" t="s">
        <v>7</v>
      </c>
      <c r="D20200" s="22" t="s">
        <v>5</v>
      </c>
      <c r="E20200" s="22" t="s">
        <v>34</v>
      </c>
      <c r="F20200" s="22" t="s">
        <v>50</v>
      </c>
      <c r="G20200" s="1">
        <v>38171.9</v>
      </c>
    </row>
    <row r="20201" spans="2:7">
      <c r="B20201" s="22" t="s">
        <v>339</v>
      </c>
      <c r="C20201" s="22" t="s">
        <v>7</v>
      </c>
      <c r="D20201" s="22" t="s">
        <v>5</v>
      </c>
      <c r="E20201" s="22" t="s">
        <v>34</v>
      </c>
      <c r="F20201" s="22" t="s">
        <v>51</v>
      </c>
      <c r="G20201" s="1">
        <v>1747.44</v>
      </c>
    </row>
    <row r="20202" spans="2:7">
      <c r="B20202" s="22" t="s">
        <v>339</v>
      </c>
      <c r="C20202" s="22" t="s">
        <v>7</v>
      </c>
      <c r="D20202" s="22" t="s">
        <v>5</v>
      </c>
      <c r="E20202" s="22" t="s">
        <v>34</v>
      </c>
      <c r="F20202" s="22" t="s">
        <v>52</v>
      </c>
      <c r="G20202" s="1">
        <v>513.29999999999995</v>
      </c>
    </row>
    <row r="20203" spans="2:7">
      <c r="B20203" s="22" t="s">
        <v>339</v>
      </c>
      <c r="C20203" s="22" t="s">
        <v>7</v>
      </c>
      <c r="D20203" s="22" t="s">
        <v>5</v>
      </c>
      <c r="E20203" s="22" t="s">
        <v>34</v>
      </c>
      <c r="F20203" s="22" t="s">
        <v>53</v>
      </c>
      <c r="G20203" s="1">
        <v>128474.08</v>
      </c>
    </row>
    <row r="20204" spans="2:7">
      <c r="B20204" s="22" t="s">
        <v>339</v>
      </c>
      <c r="C20204" s="22" t="s">
        <v>7</v>
      </c>
      <c r="D20204" s="22" t="s">
        <v>5</v>
      </c>
      <c r="E20204" s="22" t="s">
        <v>34</v>
      </c>
      <c r="F20204" s="22" t="s">
        <v>54</v>
      </c>
      <c r="G20204" s="1">
        <v>48200</v>
      </c>
    </row>
    <row r="20205" spans="2:7">
      <c r="B20205" s="22" t="s">
        <v>339</v>
      </c>
      <c r="C20205" s="22" t="s">
        <v>7</v>
      </c>
      <c r="D20205" s="22" t="s">
        <v>5</v>
      </c>
      <c r="E20205" s="22" t="s">
        <v>34</v>
      </c>
      <c r="F20205" s="22" t="s">
        <v>55</v>
      </c>
      <c r="G20205" s="1">
        <v>75.88</v>
      </c>
    </row>
    <row r="20206" spans="2:7">
      <c r="B20206" s="22" t="s">
        <v>339</v>
      </c>
      <c r="C20206" s="22" t="s">
        <v>7</v>
      </c>
      <c r="D20206" s="22" t="s">
        <v>5</v>
      </c>
      <c r="E20206" s="22" t="s">
        <v>34</v>
      </c>
      <c r="F20206" s="22" t="s">
        <v>58</v>
      </c>
      <c r="G20206" s="1">
        <v>10284.57</v>
      </c>
    </row>
    <row r="20207" spans="2:7">
      <c r="B20207" s="22" t="s">
        <v>339</v>
      </c>
      <c r="C20207" s="22" t="s">
        <v>7</v>
      </c>
      <c r="D20207" s="22" t="s">
        <v>5</v>
      </c>
      <c r="E20207" s="22" t="s">
        <v>59</v>
      </c>
      <c r="F20207" s="22" t="s">
        <v>55</v>
      </c>
      <c r="G20207" s="1">
        <v>7560.58</v>
      </c>
    </row>
    <row r="20208" spans="2:7">
      <c r="B20208" s="22" t="s">
        <v>339</v>
      </c>
      <c r="C20208" s="22" t="s">
        <v>7</v>
      </c>
      <c r="D20208" s="22" t="s">
        <v>5</v>
      </c>
      <c r="E20208" s="22" t="s">
        <v>60</v>
      </c>
      <c r="F20208" s="22" t="s">
        <v>79</v>
      </c>
      <c r="G20208" s="1">
        <v>2892.61</v>
      </c>
    </row>
    <row r="20209" spans="2:7">
      <c r="B20209" s="22" t="s">
        <v>339</v>
      </c>
      <c r="C20209" s="22" t="s">
        <v>7</v>
      </c>
      <c r="D20209" s="22" t="s">
        <v>7</v>
      </c>
      <c r="E20209" s="22" t="s">
        <v>5</v>
      </c>
      <c r="F20209" s="22" t="s">
        <v>6</v>
      </c>
      <c r="G20209" s="1">
        <v>11719.77</v>
      </c>
    </row>
    <row r="20210" spans="2:7">
      <c r="B20210" s="22" t="s">
        <v>339</v>
      </c>
      <c r="C20210" s="22" t="s">
        <v>7</v>
      </c>
      <c r="D20210" s="22" t="s">
        <v>7</v>
      </c>
      <c r="E20210" s="22" t="s">
        <v>8</v>
      </c>
      <c r="F20210" s="22" t="s">
        <v>9</v>
      </c>
      <c r="G20210" s="1">
        <v>104136.32000000001</v>
      </c>
    </row>
    <row r="20211" spans="2:7">
      <c r="B20211" s="22" t="s">
        <v>339</v>
      </c>
      <c r="C20211" s="22" t="s">
        <v>7</v>
      </c>
      <c r="D20211" s="22" t="s">
        <v>7</v>
      </c>
      <c r="E20211" s="22" t="s">
        <v>8</v>
      </c>
      <c r="F20211" s="22" t="s">
        <v>10</v>
      </c>
      <c r="G20211" s="1">
        <v>12378.95</v>
      </c>
    </row>
    <row r="20212" spans="2:7">
      <c r="B20212" s="22" t="s">
        <v>339</v>
      </c>
      <c r="C20212" s="22" t="s">
        <v>7</v>
      </c>
      <c r="D20212" s="22" t="s">
        <v>7</v>
      </c>
      <c r="E20212" s="22" t="s">
        <v>8</v>
      </c>
      <c r="F20212" s="22" t="s">
        <v>11</v>
      </c>
      <c r="G20212" s="1">
        <v>16905.82</v>
      </c>
    </row>
    <row r="20213" spans="2:7">
      <c r="B20213" s="22" t="s">
        <v>339</v>
      </c>
      <c r="C20213" s="22" t="s">
        <v>7</v>
      </c>
      <c r="D20213" s="22" t="s">
        <v>7</v>
      </c>
      <c r="E20213" s="22" t="s">
        <v>8</v>
      </c>
      <c r="F20213" s="22" t="s">
        <v>12</v>
      </c>
      <c r="G20213" s="1">
        <v>47790.99</v>
      </c>
    </row>
    <row r="20214" spans="2:7">
      <c r="B20214" s="22" t="s">
        <v>339</v>
      </c>
      <c r="C20214" s="22" t="s">
        <v>7</v>
      </c>
      <c r="D20214" s="22" t="s">
        <v>7</v>
      </c>
      <c r="E20214" s="22" t="s">
        <v>8</v>
      </c>
      <c r="F20214" s="22" t="s">
        <v>13</v>
      </c>
      <c r="G20214" s="1">
        <v>41770.01</v>
      </c>
    </row>
    <row r="20215" spans="2:7">
      <c r="B20215" s="22" t="s">
        <v>339</v>
      </c>
      <c r="C20215" s="22" t="s">
        <v>7</v>
      </c>
      <c r="D20215" s="22" t="s">
        <v>7</v>
      </c>
      <c r="E20215" s="22" t="s">
        <v>14</v>
      </c>
      <c r="F20215" s="22" t="s">
        <v>9</v>
      </c>
      <c r="G20215" s="1">
        <v>40020.550000000003</v>
      </c>
    </row>
    <row r="20216" spans="2:7">
      <c r="B20216" s="22" t="s">
        <v>339</v>
      </c>
      <c r="C20216" s="22" t="s">
        <v>7</v>
      </c>
      <c r="D20216" s="22" t="s">
        <v>7</v>
      </c>
      <c r="E20216" s="22" t="s">
        <v>14</v>
      </c>
      <c r="F20216" s="22" t="s">
        <v>10</v>
      </c>
      <c r="G20216" s="1">
        <v>16351.08</v>
      </c>
    </row>
    <row r="20217" spans="2:7">
      <c r="B20217" s="22" t="s">
        <v>339</v>
      </c>
      <c r="C20217" s="22" t="s">
        <v>7</v>
      </c>
      <c r="D20217" s="22" t="s">
        <v>7</v>
      </c>
      <c r="E20217" s="22" t="s">
        <v>14</v>
      </c>
      <c r="F20217" s="22" t="s">
        <v>11</v>
      </c>
      <c r="G20217" s="1">
        <v>18201.080000000002</v>
      </c>
    </row>
    <row r="20218" spans="2:7">
      <c r="B20218" s="22" t="s">
        <v>339</v>
      </c>
      <c r="C20218" s="22" t="s">
        <v>7</v>
      </c>
      <c r="D20218" s="22" t="s">
        <v>7</v>
      </c>
      <c r="E20218" s="22" t="s">
        <v>14</v>
      </c>
      <c r="F20218" s="22" t="s">
        <v>12</v>
      </c>
      <c r="G20218" s="1">
        <v>153134.64000000001</v>
      </c>
    </row>
    <row r="20219" spans="2:7">
      <c r="B20219" s="22" t="s">
        <v>339</v>
      </c>
      <c r="C20219" s="22" t="s">
        <v>7</v>
      </c>
      <c r="D20219" s="22" t="s">
        <v>7</v>
      </c>
      <c r="E20219" s="22" t="s">
        <v>14</v>
      </c>
      <c r="F20219" s="22" t="s">
        <v>13</v>
      </c>
      <c r="G20219" s="1">
        <v>38151</v>
      </c>
    </row>
    <row r="20220" spans="2:7">
      <c r="B20220" s="22" t="s">
        <v>339</v>
      </c>
      <c r="C20220" s="22" t="s">
        <v>7</v>
      </c>
      <c r="D20220" s="22" t="s">
        <v>7</v>
      </c>
      <c r="E20220" s="22" t="s">
        <v>15</v>
      </c>
      <c r="F20220" s="22" t="s">
        <v>17</v>
      </c>
      <c r="G20220" s="1">
        <v>15652.2</v>
      </c>
    </row>
    <row r="20221" spans="2:7">
      <c r="B20221" s="22" t="s">
        <v>339</v>
      </c>
      <c r="C20221" s="22" t="s">
        <v>7</v>
      </c>
      <c r="D20221" s="22" t="s">
        <v>7</v>
      </c>
      <c r="E20221" s="22" t="s">
        <v>15</v>
      </c>
      <c r="F20221" s="22" t="s">
        <v>18</v>
      </c>
      <c r="G20221" s="1">
        <v>19368.849999999999</v>
      </c>
    </row>
    <row r="20222" spans="2:7">
      <c r="B20222" s="22" t="s">
        <v>339</v>
      </c>
      <c r="C20222" s="22" t="s">
        <v>7</v>
      </c>
      <c r="D20222" s="22" t="s">
        <v>7</v>
      </c>
      <c r="E20222" s="22" t="s">
        <v>15</v>
      </c>
      <c r="F20222" s="22" t="s">
        <v>19</v>
      </c>
      <c r="G20222" s="1">
        <v>26760.62</v>
      </c>
    </row>
    <row r="20223" spans="2:7">
      <c r="B20223" s="22" t="s">
        <v>339</v>
      </c>
      <c r="C20223" s="22" t="s">
        <v>7</v>
      </c>
      <c r="D20223" s="22" t="s">
        <v>7</v>
      </c>
      <c r="E20223" s="22" t="s">
        <v>15</v>
      </c>
      <c r="F20223" s="22" t="s">
        <v>20</v>
      </c>
      <c r="G20223" s="1">
        <v>19624.71</v>
      </c>
    </row>
    <row r="20224" spans="2:7">
      <c r="B20224" s="22" t="s">
        <v>339</v>
      </c>
      <c r="C20224" s="22" t="s">
        <v>7</v>
      </c>
      <c r="D20224" s="22" t="s">
        <v>7</v>
      </c>
      <c r="E20224" s="22" t="s">
        <v>15</v>
      </c>
      <c r="F20224" s="22" t="s">
        <v>21</v>
      </c>
      <c r="G20224" s="1">
        <v>283.5</v>
      </c>
    </row>
    <row r="20225" spans="2:7">
      <c r="B20225" s="22" t="s">
        <v>339</v>
      </c>
      <c r="C20225" s="22" t="s">
        <v>7</v>
      </c>
      <c r="D20225" s="22" t="s">
        <v>7</v>
      </c>
      <c r="E20225" s="22" t="s">
        <v>15</v>
      </c>
      <c r="F20225" s="22" t="s">
        <v>22</v>
      </c>
      <c r="G20225" s="1">
        <v>445.38</v>
      </c>
    </row>
    <row r="20226" spans="2:7">
      <c r="B20226" s="22" t="s">
        <v>339</v>
      </c>
      <c r="C20226" s="22" t="s">
        <v>7</v>
      </c>
      <c r="D20226" s="22" t="s">
        <v>7</v>
      </c>
      <c r="E20226" s="22" t="s">
        <v>15</v>
      </c>
      <c r="F20226" s="22" t="s">
        <v>23</v>
      </c>
      <c r="G20226" s="1">
        <v>1496.99</v>
      </c>
    </row>
    <row r="20227" spans="2:7">
      <c r="B20227" s="22" t="s">
        <v>339</v>
      </c>
      <c r="C20227" s="22" t="s">
        <v>7</v>
      </c>
      <c r="D20227" s="22" t="s">
        <v>7</v>
      </c>
      <c r="E20227" s="22" t="s">
        <v>15</v>
      </c>
      <c r="F20227" s="22" t="s">
        <v>24</v>
      </c>
      <c r="G20227" s="1">
        <v>5243.47</v>
      </c>
    </row>
    <row r="20228" spans="2:7">
      <c r="B20228" s="22" t="s">
        <v>339</v>
      </c>
      <c r="C20228" s="22" t="s">
        <v>7</v>
      </c>
      <c r="D20228" s="22" t="s">
        <v>7</v>
      </c>
      <c r="E20228" s="22" t="s">
        <v>15</v>
      </c>
      <c r="F20228" s="22" t="s">
        <v>25</v>
      </c>
      <c r="G20228" s="1">
        <v>17635.34</v>
      </c>
    </row>
    <row r="20229" spans="2:7">
      <c r="B20229" s="22" t="s">
        <v>339</v>
      </c>
      <c r="C20229" s="22" t="s">
        <v>7</v>
      </c>
      <c r="D20229" s="22" t="s">
        <v>7</v>
      </c>
      <c r="E20229" s="22" t="s">
        <v>15</v>
      </c>
      <c r="F20229" s="22" t="s">
        <v>26</v>
      </c>
      <c r="G20229" s="1">
        <v>12529.07</v>
      </c>
    </row>
    <row r="20230" spans="2:7">
      <c r="B20230" s="22" t="s">
        <v>339</v>
      </c>
      <c r="C20230" s="22" t="s">
        <v>7</v>
      </c>
      <c r="D20230" s="22" t="s">
        <v>7</v>
      </c>
      <c r="E20230" s="22" t="s">
        <v>15</v>
      </c>
      <c r="F20230" s="22" t="s">
        <v>72</v>
      </c>
      <c r="G20230" s="1">
        <v>0.21</v>
      </c>
    </row>
    <row r="20231" spans="2:7">
      <c r="B20231" s="22" t="s">
        <v>339</v>
      </c>
      <c r="C20231" s="22" t="s">
        <v>7</v>
      </c>
      <c r="D20231" s="22" t="s">
        <v>7</v>
      </c>
      <c r="E20231" s="22" t="s">
        <v>28</v>
      </c>
      <c r="F20231" s="22" t="s">
        <v>29</v>
      </c>
      <c r="G20231" s="1">
        <v>112483.12</v>
      </c>
    </row>
    <row r="20232" spans="2:7">
      <c r="B20232" s="22" t="s">
        <v>339</v>
      </c>
      <c r="C20232" s="22" t="s">
        <v>7</v>
      </c>
      <c r="D20232" s="22" t="s">
        <v>7</v>
      </c>
      <c r="E20232" s="22" t="s">
        <v>28</v>
      </c>
      <c r="F20232" s="22" t="s">
        <v>30</v>
      </c>
      <c r="G20232" s="1">
        <v>5643.98</v>
      </c>
    </row>
    <row r="20233" spans="2:7">
      <c r="B20233" s="22" t="s">
        <v>339</v>
      </c>
      <c r="C20233" s="22" t="s">
        <v>7</v>
      </c>
      <c r="D20233" s="22" t="s">
        <v>7</v>
      </c>
      <c r="E20233" s="22" t="s">
        <v>28</v>
      </c>
      <c r="F20233" s="22" t="s">
        <v>31</v>
      </c>
      <c r="G20233" s="1">
        <v>23107.37</v>
      </c>
    </row>
    <row r="20234" spans="2:7">
      <c r="B20234" s="22" t="s">
        <v>339</v>
      </c>
      <c r="C20234" s="22" t="s">
        <v>7</v>
      </c>
      <c r="D20234" s="22" t="s">
        <v>7</v>
      </c>
      <c r="E20234" s="22" t="s">
        <v>28</v>
      </c>
      <c r="F20234" s="22" t="s">
        <v>32</v>
      </c>
      <c r="G20234" s="1">
        <v>2830.08</v>
      </c>
    </row>
    <row r="20235" spans="2:7">
      <c r="B20235" s="22" t="s">
        <v>339</v>
      </c>
      <c r="C20235" s="22" t="s">
        <v>7</v>
      </c>
      <c r="D20235" s="22" t="s">
        <v>7</v>
      </c>
      <c r="E20235" s="22" t="s">
        <v>28</v>
      </c>
      <c r="F20235" s="22" t="s">
        <v>33</v>
      </c>
      <c r="G20235" s="1">
        <v>1207.1600000000001</v>
      </c>
    </row>
    <row r="20236" spans="2:7">
      <c r="B20236" s="22" t="s">
        <v>339</v>
      </c>
      <c r="C20236" s="22" t="s">
        <v>7</v>
      </c>
      <c r="D20236" s="22" t="s">
        <v>7</v>
      </c>
      <c r="E20236" s="22" t="s">
        <v>34</v>
      </c>
      <c r="F20236" s="22" t="s">
        <v>35</v>
      </c>
      <c r="G20236" s="1">
        <v>1535</v>
      </c>
    </row>
    <row r="20237" spans="2:7">
      <c r="B20237" s="22" t="s">
        <v>339</v>
      </c>
      <c r="C20237" s="22" t="s">
        <v>7</v>
      </c>
      <c r="D20237" s="22" t="s">
        <v>7</v>
      </c>
      <c r="E20237" s="22" t="s">
        <v>34</v>
      </c>
      <c r="F20237" s="22" t="s">
        <v>38</v>
      </c>
      <c r="G20237" s="1">
        <v>3048.08</v>
      </c>
    </row>
    <row r="20238" spans="2:7">
      <c r="B20238" s="22" t="s">
        <v>339</v>
      </c>
      <c r="C20238" s="22" t="s">
        <v>7</v>
      </c>
      <c r="D20238" s="22" t="s">
        <v>7</v>
      </c>
      <c r="E20238" s="22" t="s">
        <v>34</v>
      </c>
      <c r="F20238" s="22" t="s">
        <v>39</v>
      </c>
      <c r="G20238" s="1">
        <v>25159.07</v>
      </c>
    </row>
    <row r="20239" spans="2:7">
      <c r="B20239" s="22" t="s">
        <v>339</v>
      </c>
      <c r="C20239" s="22" t="s">
        <v>7</v>
      </c>
      <c r="D20239" s="22" t="s">
        <v>7</v>
      </c>
      <c r="E20239" s="22" t="s">
        <v>34</v>
      </c>
      <c r="F20239" s="22" t="s">
        <v>46</v>
      </c>
      <c r="G20239" s="1">
        <v>22684.959999999999</v>
      </c>
    </row>
    <row r="20240" spans="2:7">
      <c r="B20240" s="22" t="s">
        <v>339</v>
      </c>
      <c r="C20240" s="22" t="s">
        <v>7</v>
      </c>
      <c r="D20240" s="22" t="s">
        <v>7</v>
      </c>
      <c r="E20240" s="22" t="s">
        <v>34</v>
      </c>
      <c r="F20240" s="22" t="s">
        <v>47</v>
      </c>
      <c r="G20240" s="1">
        <v>97589.31</v>
      </c>
    </row>
    <row r="20241" spans="2:7">
      <c r="B20241" s="22" t="s">
        <v>339</v>
      </c>
      <c r="C20241" s="22" t="s">
        <v>7</v>
      </c>
      <c r="D20241" s="22" t="s">
        <v>7</v>
      </c>
      <c r="E20241" s="22" t="s">
        <v>34</v>
      </c>
      <c r="F20241" s="22" t="s">
        <v>75</v>
      </c>
      <c r="G20241" s="1">
        <v>2708.08</v>
      </c>
    </row>
    <row r="20242" spans="2:7">
      <c r="B20242" s="22" t="s">
        <v>339</v>
      </c>
      <c r="C20242" s="22" t="s">
        <v>7</v>
      </c>
      <c r="D20242" s="22" t="s">
        <v>7</v>
      </c>
      <c r="E20242" s="22" t="s">
        <v>34</v>
      </c>
      <c r="F20242" s="22" t="s">
        <v>66</v>
      </c>
      <c r="G20242" s="1">
        <v>1794.46</v>
      </c>
    </row>
    <row r="20243" spans="2:7">
      <c r="B20243" s="22" t="s">
        <v>339</v>
      </c>
      <c r="C20243" s="22" t="s">
        <v>7</v>
      </c>
      <c r="D20243" s="22" t="s">
        <v>7</v>
      </c>
      <c r="E20243" s="22" t="s">
        <v>34</v>
      </c>
      <c r="F20243" s="22" t="s">
        <v>49</v>
      </c>
      <c r="G20243" s="1">
        <v>126511.14</v>
      </c>
    </row>
    <row r="20244" spans="2:7">
      <c r="B20244" s="22" t="s">
        <v>339</v>
      </c>
      <c r="C20244" s="22" t="s">
        <v>7</v>
      </c>
      <c r="D20244" s="22" t="s">
        <v>7</v>
      </c>
      <c r="E20244" s="22" t="s">
        <v>34</v>
      </c>
      <c r="F20244" s="22" t="s">
        <v>50</v>
      </c>
      <c r="G20244" s="1">
        <v>14085.93</v>
      </c>
    </row>
    <row r="20245" spans="2:7">
      <c r="B20245" s="22" t="s">
        <v>339</v>
      </c>
      <c r="C20245" s="22" t="s">
        <v>7</v>
      </c>
      <c r="D20245" s="22" t="s">
        <v>7</v>
      </c>
      <c r="E20245" s="22" t="s">
        <v>34</v>
      </c>
      <c r="F20245" s="22" t="s">
        <v>68</v>
      </c>
      <c r="G20245" s="1">
        <v>11006.07</v>
      </c>
    </row>
    <row r="20246" spans="2:7">
      <c r="B20246" s="22" t="s">
        <v>339</v>
      </c>
      <c r="C20246" s="22" t="s">
        <v>7</v>
      </c>
      <c r="D20246" s="22" t="s">
        <v>7</v>
      </c>
      <c r="E20246" s="22" t="s">
        <v>34</v>
      </c>
      <c r="F20246" s="22" t="s">
        <v>55</v>
      </c>
      <c r="G20246" s="1">
        <v>479</v>
      </c>
    </row>
    <row r="20247" spans="2:7">
      <c r="B20247" s="22" t="s">
        <v>339</v>
      </c>
      <c r="C20247" s="22" t="s">
        <v>7</v>
      </c>
      <c r="D20247" s="22" t="s">
        <v>7</v>
      </c>
      <c r="E20247" s="22" t="s">
        <v>34</v>
      </c>
      <c r="F20247" s="22" t="s">
        <v>56</v>
      </c>
      <c r="G20247" s="1">
        <v>30754.54</v>
      </c>
    </row>
    <row r="20248" spans="2:7">
      <c r="B20248" s="22" t="s">
        <v>339</v>
      </c>
      <c r="C20248" s="22" t="s">
        <v>7</v>
      </c>
      <c r="D20248" s="22" t="s">
        <v>7</v>
      </c>
      <c r="E20248" s="22" t="s">
        <v>34</v>
      </c>
      <c r="F20248" s="22" t="s">
        <v>76</v>
      </c>
      <c r="G20248" s="1">
        <v>25667.16</v>
      </c>
    </row>
    <row r="20249" spans="2:7">
      <c r="B20249" s="22" t="s">
        <v>339</v>
      </c>
      <c r="C20249" s="22" t="s">
        <v>7</v>
      </c>
      <c r="D20249" s="22" t="s">
        <v>7</v>
      </c>
      <c r="E20249" s="22" t="s">
        <v>34</v>
      </c>
      <c r="F20249" s="22" t="s">
        <v>57</v>
      </c>
      <c r="G20249" s="1">
        <v>89247.77</v>
      </c>
    </row>
    <row r="20250" spans="2:7">
      <c r="B20250" s="22" t="s">
        <v>339</v>
      </c>
      <c r="C20250" s="22" t="s">
        <v>7</v>
      </c>
      <c r="D20250" s="22" t="s">
        <v>7</v>
      </c>
      <c r="E20250" s="22" t="s">
        <v>34</v>
      </c>
      <c r="F20250" s="22" t="s">
        <v>58</v>
      </c>
      <c r="G20250" s="1">
        <v>5448.21</v>
      </c>
    </row>
    <row r="20251" spans="2:7">
      <c r="B20251" s="22" t="s">
        <v>339</v>
      </c>
      <c r="C20251" s="22" t="s">
        <v>7</v>
      </c>
      <c r="D20251" s="22" t="s">
        <v>7</v>
      </c>
      <c r="E20251" s="22" t="s">
        <v>59</v>
      </c>
      <c r="F20251" s="22" t="s">
        <v>55</v>
      </c>
      <c r="G20251" s="1">
        <v>7649.67</v>
      </c>
    </row>
    <row r="20252" spans="2:7">
      <c r="B20252" s="22" t="s">
        <v>339</v>
      </c>
      <c r="C20252" s="22" t="s">
        <v>7</v>
      </c>
      <c r="D20252" s="22" t="s">
        <v>7</v>
      </c>
      <c r="E20252" s="22" t="s">
        <v>60</v>
      </c>
      <c r="F20252" s="22" t="s">
        <v>61</v>
      </c>
      <c r="G20252" s="1">
        <v>2853.84</v>
      </c>
    </row>
    <row r="20253" spans="2:7">
      <c r="B20253" s="22" t="s">
        <v>339</v>
      </c>
      <c r="C20253" s="22" t="s">
        <v>7</v>
      </c>
      <c r="D20253" s="22" t="s">
        <v>7</v>
      </c>
      <c r="E20253" s="22" t="s">
        <v>60</v>
      </c>
      <c r="F20253" s="22" t="s">
        <v>62</v>
      </c>
      <c r="G20253" s="1">
        <v>19263.68</v>
      </c>
    </row>
    <row r="20254" spans="2:7">
      <c r="B20254" s="22" t="s">
        <v>340</v>
      </c>
      <c r="C20254" s="22" t="s">
        <v>7</v>
      </c>
      <c r="D20254" s="22" t="s">
        <v>5</v>
      </c>
      <c r="E20254" s="22" t="s">
        <v>5</v>
      </c>
      <c r="F20254" s="22" t="s">
        <v>6</v>
      </c>
      <c r="G20254" s="1">
        <v>403395.81</v>
      </c>
    </row>
    <row r="20255" spans="2:7">
      <c r="B20255" s="22" t="s">
        <v>340</v>
      </c>
      <c r="C20255" s="22" t="s">
        <v>7</v>
      </c>
      <c r="D20255" s="22" t="s">
        <v>5</v>
      </c>
      <c r="E20255" s="22" t="s">
        <v>7</v>
      </c>
      <c r="F20255" s="22" t="s">
        <v>6</v>
      </c>
      <c r="G20255" s="1">
        <v>-470561.68</v>
      </c>
    </row>
    <row r="20256" spans="2:7">
      <c r="B20256" s="22" t="s">
        <v>340</v>
      </c>
      <c r="C20256" s="22" t="s">
        <v>7</v>
      </c>
      <c r="D20256" s="22" t="s">
        <v>5</v>
      </c>
      <c r="E20256" s="22" t="s">
        <v>8</v>
      </c>
      <c r="F20256" s="22" t="s">
        <v>9</v>
      </c>
      <c r="G20256" s="1">
        <v>17709325.789999999</v>
      </c>
    </row>
    <row r="20257" spans="2:7">
      <c r="B20257" s="22" t="s">
        <v>340</v>
      </c>
      <c r="C20257" s="22" t="s">
        <v>7</v>
      </c>
      <c r="D20257" s="22" t="s">
        <v>5</v>
      </c>
      <c r="E20257" s="22" t="s">
        <v>8</v>
      </c>
      <c r="F20257" s="22" t="s">
        <v>10</v>
      </c>
      <c r="G20257" s="1">
        <v>257596.47</v>
      </c>
    </row>
    <row r="20258" spans="2:7">
      <c r="B20258" s="22" t="s">
        <v>340</v>
      </c>
      <c r="C20258" s="22" t="s">
        <v>7</v>
      </c>
      <c r="D20258" s="22" t="s">
        <v>5</v>
      </c>
      <c r="E20258" s="22" t="s">
        <v>8</v>
      </c>
      <c r="F20258" s="22" t="s">
        <v>12</v>
      </c>
      <c r="G20258" s="1">
        <v>23922.86</v>
      </c>
    </row>
    <row r="20259" spans="2:7">
      <c r="B20259" s="22" t="s">
        <v>340</v>
      </c>
      <c r="C20259" s="22" t="s">
        <v>7</v>
      </c>
      <c r="D20259" s="22" t="s">
        <v>5</v>
      </c>
      <c r="E20259" s="22" t="s">
        <v>8</v>
      </c>
      <c r="F20259" s="22" t="s">
        <v>13</v>
      </c>
      <c r="G20259" s="1">
        <v>1006222.38</v>
      </c>
    </row>
    <row r="20260" spans="2:7">
      <c r="B20260" s="22" t="s">
        <v>340</v>
      </c>
      <c r="C20260" s="22" t="s">
        <v>7</v>
      </c>
      <c r="D20260" s="22" t="s">
        <v>5</v>
      </c>
      <c r="E20260" s="22" t="s">
        <v>14</v>
      </c>
      <c r="F20260" s="22" t="s">
        <v>9</v>
      </c>
      <c r="G20260" s="1">
        <v>6598770.3300000001</v>
      </c>
    </row>
    <row r="20261" spans="2:7">
      <c r="B20261" s="22" t="s">
        <v>340</v>
      </c>
      <c r="C20261" s="22" t="s">
        <v>7</v>
      </c>
      <c r="D20261" s="22" t="s">
        <v>5</v>
      </c>
      <c r="E20261" s="22" t="s">
        <v>14</v>
      </c>
      <c r="F20261" s="22" t="s">
        <v>10</v>
      </c>
      <c r="G20261" s="1">
        <v>278987.06</v>
      </c>
    </row>
    <row r="20262" spans="2:7">
      <c r="B20262" s="22" t="s">
        <v>340</v>
      </c>
      <c r="C20262" s="22" t="s">
        <v>7</v>
      </c>
      <c r="D20262" s="22" t="s">
        <v>5</v>
      </c>
      <c r="E20262" s="22" t="s">
        <v>14</v>
      </c>
      <c r="F20262" s="22" t="s">
        <v>11</v>
      </c>
      <c r="G20262" s="1">
        <v>263296.55</v>
      </c>
    </row>
    <row r="20263" spans="2:7">
      <c r="B20263" s="22" t="s">
        <v>340</v>
      </c>
      <c r="C20263" s="22" t="s">
        <v>7</v>
      </c>
      <c r="D20263" s="22" t="s">
        <v>5</v>
      </c>
      <c r="E20263" s="22" t="s">
        <v>14</v>
      </c>
      <c r="F20263" s="22" t="s">
        <v>13</v>
      </c>
      <c r="G20263" s="1">
        <v>36885.31</v>
      </c>
    </row>
    <row r="20264" spans="2:7">
      <c r="B20264" s="22" t="s">
        <v>340</v>
      </c>
      <c r="C20264" s="22" t="s">
        <v>7</v>
      </c>
      <c r="D20264" s="22" t="s">
        <v>5</v>
      </c>
      <c r="E20264" s="22" t="s">
        <v>15</v>
      </c>
      <c r="F20264" s="22" t="s">
        <v>16</v>
      </c>
      <c r="G20264" s="1">
        <v>33260.699999999997</v>
      </c>
    </row>
    <row r="20265" spans="2:7">
      <c r="B20265" s="22" t="s">
        <v>340</v>
      </c>
      <c r="C20265" s="22" t="s">
        <v>7</v>
      </c>
      <c r="D20265" s="22" t="s">
        <v>5</v>
      </c>
      <c r="E20265" s="22" t="s">
        <v>15</v>
      </c>
      <c r="F20265" s="22" t="s">
        <v>71</v>
      </c>
      <c r="G20265" s="1">
        <v>3077.83</v>
      </c>
    </row>
    <row r="20266" spans="2:7">
      <c r="B20266" s="22" t="s">
        <v>340</v>
      </c>
      <c r="C20266" s="22" t="s">
        <v>7</v>
      </c>
      <c r="D20266" s="22" t="s">
        <v>5</v>
      </c>
      <c r="E20266" s="22" t="s">
        <v>15</v>
      </c>
      <c r="F20266" s="22" t="s">
        <v>17</v>
      </c>
      <c r="G20266" s="1">
        <v>1411246.25</v>
      </c>
    </row>
    <row r="20267" spans="2:7">
      <c r="B20267" s="22" t="s">
        <v>340</v>
      </c>
      <c r="C20267" s="22" t="s">
        <v>7</v>
      </c>
      <c r="D20267" s="22" t="s">
        <v>5</v>
      </c>
      <c r="E20267" s="22" t="s">
        <v>15</v>
      </c>
      <c r="F20267" s="22" t="s">
        <v>18</v>
      </c>
      <c r="G20267" s="1">
        <v>530913.76</v>
      </c>
    </row>
    <row r="20268" spans="2:7">
      <c r="B20268" s="22" t="s">
        <v>340</v>
      </c>
      <c r="C20268" s="22" t="s">
        <v>7</v>
      </c>
      <c r="D20268" s="22" t="s">
        <v>5</v>
      </c>
      <c r="E20268" s="22" t="s">
        <v>15</v>
      </c>
      <c r="F20268" s="22" t="s">
        <v>19</v>
      </c>
      <c r="G20268" s="1">
        <v>2834966.48</v>
      </c>
    </row>
    <row r="20269" spans="2:7">
      <c r="B20269" s="22" t="s">
        <v>340</v>
      </c>
      <c r="C20269" s="22" t="s">
        <v>7</v>
      </c>
      <c r="D20269" s="22" t="s">
        <v>5</v>
      </c>
      <c r="E20269" s="22" t="s">
        <v>15</v>
      </c>
      <c r="F20269" s="22" t="s">
        <v>20</v>
      </c>
      <c r="G20269" s="1">
        <v>887566.79</v>
      </c>
    </row>
    <row r="20270" spans="2:7">
      <c r="B20270" s="22" t="s">
        <v>340</v>
      </c>
      <c r="C20270" s="22" t="s">
        <v>7</v>
      </c>
      <c r="D20270" s="22" t="s">
        <v>5</v>
      </c>
      <c r="E20270" s="22" t="s">
        <v>15</v>
      </c>
      <c r="F20270" s="22" t="s">
        <v>21</v>
      </c>
      <c r="G20270" s="1">
        <v>43780.53</v>
      </c>
    </row>
    <row r="20271" spans="2:7">
      <c r="B20271" s="22" t="s">
        <v>340</v>
      </c>
      <c r="C20271" s="22" t="s">
        <v>7</v>
      </c>
      <c r="D20271" s="22" t="s">
        <v>5</v>
      </c>
      <c r="E20271" s="22" t="s">
        <v>15</v>
      </c>
      <c r="F20271" s="22" t="s">
        <v>22</v>
      </c>
      <c r="G20271" s="1">
        <v>16903.75</v>
      </c>
    </row>
    <row r="20272" spans="2:7">
      <c r="B20272" s="22" t="s">
        <v>340</v>
      </c>
      <c r="C20272" s="22" t="s">
        <v>7</v>
      </c>
      <c r="D20272" s="22" t="s">
        <v>5</v>
      </c>
      <c r="E20272" s="22" t="s">
        <v>15</v>
      </c>
      <c r="F20272" s="22" t="s">
        <v>23</v>
      </c>
      <c r="G20272" s="1">
        <v>66452.160000000003</v>
      </c>
    </row>
    <row r="20273" spans="2:7">
      <c r="B20273" s="22" t="s">
        <v>340</v>
      </c>
      <c r="C20273" s="22" t="s">
        <v>7</v>
      </c>
      <c r="D20273" s="22" t="s">
        <v>5</v>
      </c>
      <c r="E20273" s="22" t="s">
        <v>15</v>
      </c>
      <c r="F20273" s="22" t="s">
        <v>24</v>
      </c>
      <c r="G20273" s="1">
        <v>112371.97</v>
      </c>
    </row>
    <row r="20274" spans="2:7">
      <c r="B20274" s="22" t="s">
        <v>340</v>
      </c>
      <c r="C20274" s="22" t="s">
        <v>7</v>
      </c>
      <c r="D20274" s="22" t="s">
        <v>5</v>
      </c>
      <c r="E20274" s="22" t="s">
        <v>15</v>
      </c>
      <c r="F20274" s="22" t="s">
        <v>25</v>
      </c>
      <c r="G20274" s="1">
        <v>2684576.12</v>
      </c>
    </row>
    <row r="20275" spans="2:7">
      <c r="B20275" s="22" t="s">
        <v>340</v>
      </c>
      <c r="C20275" s="22" t="s">
        <v>7</v>
      </c>
      <c r="D20275" s="22" t="s">
        <v>5</v>
      </c>
      <c r="E20275" s="22" t="s">
        <v>15</v>
      </c>
      <c r="F20275" s="22" t="s">
        <v>26</v>
      </c>
      <c r="G20275" s="1">
        <v>2216150.61</v>
      </c>
    </row>
    <row r="20276" spans="2:7">
      <c r="B20276" s="22" t="s">
        <v>340</v>
      </c>
      <c r="C20276" s="22" t="s">
        <v>7</v>
      </c>
      <c r="D20276" s="22" t="s">
        <v>5</v>
      </c>
      <c r="E20276" s="22" t="s">
        <v>15</v>
      </c>
      <c r="F20276" s="22" t="s">
        <v>27</v>
      </c>
      <c r="G20276" s="1">
        <v>316062.36</v>
      </c>
    </row>
    <row r="20277" spans="2:7">
      <c r="B20277" s="22" t="s">
        <v>340</v>
      </c>
      <c r="C20277" s="22" t="s">
        <v>7</v>
      </c>
      <c r="D20277" s="22" t="s">
        <v>5</v>
      </c>
      <c r="E20277" s="22" t="s">
        <v>15</v>
      </c>
      <c r="F20277" s="22" t="s">
        <v>72</v>
      </c>
      <c r="G20277" s="1">
        <v>47275.94</v>
      </c>
    </row>
    <row r="20278" spans="2:7">
      <c r="B20278" s="22" t="s">
        <v>340</v>
      </c>
      <c r="C20278" s="22" t="s">
        <v>7</v>
      </c>
      <c r="D20278" s="22" t="s">
        <v>5</v>
      </c>
      <c r="E20278" s="22" t="s">
        <v>28</v>
      </c>
      <c r="F20278" s="22" t="s">
        <v>29</v>
      </c>
      <c r="G20278" s="1">
        <v>1455970.96</v>
      </c>
    </row>
    <row r="20279" spans="2:7">
      <c r="B20279" s="22" t="s">
        <v>340</v>
      </c>
      <c r="C20279" s="22" t="s">
        <v>7</v>
      </c>
      <c r="D20279" s="22" t="s">
        <v>5</v>
      </c>
      <c r="E20279" s="22" t="s">
        <v>28</v>
      </c>
      <c r="F20279" s="22" t="s">
        <v>30</v>
      </c>
      <c r="G20279" s="1">
        <v>87601.73</v>
      </c>
    </row>
    <row r="20280" spans="2:7">
      <c r="B20280" s="22" t="s">
        <v>340</v>
      </c>
      <c r="C20280" s="22" t="s">
        <v>7</v>
      </c>
      <c r="D20280" s="22" t="s">
        <v>5</v>
      </c>
      <c r="E20280" s="22" t="s">
        <v>28</v>
      </c>
      <c r="F20280" s="22" t="s">
        <v>31</v>
      </c>
      <c r="G20280" s="1">
        <v>552304.72</v>
      </c>
    </row>
    <row r="20281" spans="2:7">
      <c r="B20281" s="22" t="s">
        <v>340</v>
      </c>
      <c r="C20281" s="22" t="s">
        <v>7</v>
      </c>
      <c r="D20281" s="22" t="s">
        <v>5</v>
      </c>
      <c r="E20281" s="22" t="s">
        <v>28</v>
      </c>
      <c r="F20281" s="22" t="s">
        <v>32</v>
      </c>
      <c r="G20281" s="1">
        <v>251058.31</v>
      </c>
    </row>
    <row r="20282" spans="2:7">
      <c r="B20282" s="22" t="s">
        <v>340</v>
      </c>
      <c r="C20282" s="22" t="s">
        <v>7</v>
      </c>
      <c r="D20282" s="22" t="s">
        <v>5</v>
      </c>
      <c r="E20282" s="22" t="s">
        <v>28</v>
      </c>
      <c r="F20282" s="22" t="s">
        <v>33</v>
      </c>
      <c r="G20282" s="1">
        <v>104677.87</v>
      </c>
    </row>
    <row r="20283" spans="2:7">
      <c r="B20283" s="22" t="s">
        <v>340</v>
      </c>
      <c r="C20283" s="22" t="s">
        <v>7</v>
      </c>
      <c r="D20283" s="22" t="s">
        <v>5</v>
      </c>
      <c r="E20283" s="22" t="s">
        <v>34</v>
      </c>
      <c r="F20283" s="22" t="s">
        <v>35</v>
      </c>
      <c r="G20283" s="1">
        <v>22016.240000000002</v>
      </c>
    </row>
    <row r="20284" spans="2:7">
      <c r="B20284" s="22" t="s">
        <v>340</v>
      </c>
      <c r="C20284" s="22" t="s">
        <v>7</v>
      </c>
      <c r="D20284" s="22" t="s">
        <v>5</v>
      </c>
      <c r="E20284" s="22" t="s">
        <v>34</v>
      </c>
      <c r="F20284" s="22" t="s">
        <v>36</v>
      </c>
      <c r="G20284" s="1">
        <v>6673.34</v>
      </c>
    </row>
    <row r="20285" spans="2:7">
      <c r="B20285" s="22" t="s">
        <v>340</v>
      </c>
      <c r="C20285" s="22" t="s">
        <v>7</v>
      </c>
      <c r="D20285" s="22" t="s">
        <v>5</v>
      </c>
      <c r="E20285" s="22" t="s">
        <v>34</v>
      </c>
      <c r="F20285" s="22" t="s">
        <v>37</v>
      </c>
      <c r="G20285" s="1">
        <v>434649.73</v>
      </c>
    </row>
    <row r="20286" spans="2:7">
      <c r="B20286" s="22" t="s">
        <v>340</v>
      </c>
      <c r="C20286" s="22" t="s">
        <v>7</v>
      </c>
      <c r="D20286" s="22" t="s">
        <v>5</v>
      </c>
      <c r="E20286" s="22" t="s">
        <v>34</v>
      </c>
      <c r="F20286" s="22" t="s">
        <v>38</v>
      </c>
      <c r="G20286" s="1">
        <v>38652.589999999997</v>
      </c>
    </row>
    <row r="20287" spans="2:7">
      <c r="B20287" s="22" t="s">
        <v>340</v>
      </c>
      <c r="C20287" s="22" t="s">
        <v>7</v>
      </c>
      <c r="D20287" s="22" t="s">
        <v>5</v>
      </c>
      <c r="E20287" s="22" t="s">
        <v>34</v>
      </c>
      <c r="F20287" s="22" t="s">
        <v>39</v>
      </c>
      <c r="G20287" s="1">
        <v>341997.28</v>
      </c>
    </row>
    <row r="20288" spans="2:7">
      <c r="B20288" s="22" t="s">
        <v>340</v>
      </c>
      <c r="C20288" s="22" t="s">
        <v>7</v>
      </c>
      <c r="D20288" s="22" t="s">
        <v>5</v>
      </c>
      <c r="E20288" s="22" t="s">
        <v>34</v>
      </c>
      <c r="F20288" s="22" t="s">
        <v>40</v>
      </c>
      <c r="G20288" s="1">
        <v>28944.49</v>
      </c>
    </row>
    <row r="20289" spans="2:7">
      <c r="B20289" s="22" t="s">
        <v>340</v>
      </c>
      <c r="C20289" s="22" t="s">
        <v>7</v>
      </c>
      <c r="D20289" s="22" t="s">
        <v>5</v>
      </c>
      <c r="E20289" s="22" t="s">
        <v>34</v>
      </c>
      <c r="F20289" s="22" t="s">
        <v>42</v>
      </c>
      <c r="G20289" s="1">
        <v>13576.88</v>
      </c>
    </row>
    <row r="20290" spans="2:7">
      <c r="B20290" s="22" t="s">
        <v>340</v>
      </c>
      <c r="C20290" s="22" t="s">
        <v>7</v>
      </c>
      <c r="D20290" s="22" t="s">
        <v>5</v>
      </c>
      <c r="E20290" s="22" t="s">
        <v>34</v>
      </c>
      <c r="F20290" s="22" t="s">
        <v>45</v>
      </c>
      <c r="G20290" s="1">
        <v>104015.54</v>
      </c>
    </row>
    <row r="20291" spans="2:7">
      <c r="B20291" s="22" t="s">
        <v>340</v>
      </c>
      <c r="C20291" s="22" t="s">
        <v>7</v>
      </c>
      <c r="D20291" s="22" t="s">
        <v>5</v>
      </c>
      <c r="E20291" s="22" t="s">
        <v>34</v>
      </c>
      <c r="F20291" s="22" t="s">
        <v>46</v>
      </c>
      <c r="G20291" s="1">
        <v>89124.67</v>
      </c>
    </row>
    <row r="20292" spans="2:7">
      <c r="B20292" s="22" t="s">
        <v>340</v>
      </c>
      <c r="C20292" s="22" t="s">
        <v>7</v>
      </c>
      <c r="D20292" s="22" t="s">
        <v>5</v>
      </c>
      <c r="E20292" s="22" t="s">
        <v>34</v>
      </c>
      <c r="F20292" s="22" t="s">
        <v>47</v>
      </c>
      <c r="G20292" s="1">
        <v>66352.84</v>
      </c>
    </row>
    <row r="20293" spans="2:7">
      <c r="B20293" s="22" t="s">
        <v>340</v>
      </c>
      <c r="C20293" s="22" t="s">
        <v>7</v>
      </c>
      <c r="D20293" s="22" t="s">
        <v>5</v>
      </c>
      <c r="E20293" s="22" t="s">
        <v>34</v>
      </c>
      <c r="F20293" s="22" t="s">
        <v>74</v>
      </c>
      <c r="G20293" s="1">
        <v>160361.92000000001</v>
      </c>
    </row>
    <row r="20294" spans="2:7">
      <c r="B20294" s="22" t="s">
        <v>340</v>
      </c>
      <c r="C20294" s="22" t="s">
        <v>7</v>
      </c>
      <c r="D20294" s="22" t="s">
        <v>5</v>
      </c>
      <c r="E20294" s="22" t="s">
        <v>34</v>
      </c>
      <c r="F20294" s="22" t="s">
        <v>75</v>
      </c>
      <c r="G20294" s="1">
        <v>98186.68</v>
      </c>
    </row>
    <row r="20295" spans="2:7">
      <c r="B20295" s="22" t="s">
        <v>340</v>
      </c>
      <c r="C20295" s="22" t="s">
        <v>7</v>
      </c>
      <c r="D20295" s="22" t="s">
        <v>5</v>
      </c>
      <c r="E20295" s="22" t="s">
        <v>34</v>
      </c>
      <c r="F20295" s="22" t="s">
        <v>66</v>
      </c>
      <c r="G20295" s="1">
        <v>191959.2</v>
      </c>
    </row>
    <row r="20296" spans="2:7">
      <c r="B20296" s="22" t="s">
        <v>340</v>
      </c>
      <c r="C20296" s="22" t="s">
        <v>7</v>
      </c>
      <c r="D20296" s="22" t="s">
        <v>5</v>
      </c>
      <c r="E20296" s="22" t="s">
        <v>34</v>
      </c>
      <c r="F20296" s="22" t="s">
        <v>84</v>
      </c>
      <c r="G20296" s="1">
        <v>4827.5</v>
      </c>
    </row>
    <row r="20297" spans="2:7">
      <c r="B20297" s="22" t="s">
        <v>340</v>
      </c>
      <c r="C20297" s="22" t="s">
        <v>7</v>
      </c>
      <c r="D20297" s="22" t="s">
        <v>5</v>
      </c>
      <c r="E20297" s="22" t="s">
        <v>34</v>
      </c>
      <c r="F20297" s="22" t="s">
        <v>49</v>
      </c>
      <c r="G20297" s="1">
        <v>403570.29</v>
      </c>
    </row>
    <row r="20298" spans="2:7">
      <c r="B20298" s="22" t="s">
        <v>340</v>
      </c>
      <c r="C20298" s="22" t="s">
        <v>7</v>
      </c>
      <c r="D20298" s="22" t="s">
        <v>5</v>
      </c>
      <c r="E20298" s="22" t="s">
        <v>34</v>
      </c>
      <c r="F20298" s="22" t="s">
        <v>50</v>
      </c>
      <c r="G20298" s="1">
        <v>133500.31</v>
      </c>
    </row>
    <row r="20299" spans="2:7">
      <c r="B20299" s="22" t="s">
        <v>340</v>
      </c>
      <c r="C20299" s="22" t="s">
        <v>7</v>
      </c>
      <c r="D20299" s="22" t="s">
        <v>5</v>
      </c>
      <c r="E20299" s="22" t="s">
        <v>34</v>
      </c>
      <c r="F20299" s="22" t="s">
        <v>52</v>
      </c>
      <c r="G20299" s="1">
        <v>16538.77</v>
      </c>
    </row>
    <row r="20300" spans="2:7">
      <c r="B20300" s="22" t="s">
        <v>340</v>
      </c>
      <c r="C20300" s="22" t="s">
        <v>7</v>
      </c>
      <c r="D20300" s="22" t="s">
        <v>5</v>
      </c>
      <c r="E20300" s="22" t="s">
        <v>34</v>
      </c>
      <c r="F20300" s="22" t="s">
        <v>53</v>
      </c>
      <c r="G20300" s="1">
        <v>458970.14</v>
      </c>
    </row>
    <row r="20301" spans="2:7">
      <c r="B20301" s="22" t="s">
        <v>340</v>
      </c>
      <c r="C20301" s="22" t="s">
        <v>7</v>
      </c>
      <c r="D20301" s="22" t="s">
        <v>5</v>
      </c>
      <c r="E20301" s="22" t="s">
        <v>34</v>
      </c>
      <c r="F20301" s="22" t="s">
        <v>68</v>
      </c>
      <c r="G20301" s="1">
        <v>3600</v>
      </c>
    </row>
    <row r="20302" spans="2:7">
      <c r="B20302" s="22" t="s">
        <v>340</v>
      </c>
      <c r="C20302" s="22" t="s">
        <v>7</v>
      </c>
      <c r="D20302" s="22" t="s">
        <v>5</v>
      </c>
      <c r="E20302" s="22" t="s">
        <v>34</v>
      </c>
      <c r="F20302" s="22" t="s">
        <v>55</v>
      </c>
      <c r="G20302" s="1">
        <v>62089.23</v>
      </c>
    </row>
    <row r="20303" spans="2:7">
      <c r="B20303" s="22" t="s">
        <v>340</v>
      </c>
      <c r="C20303" s="22" t="s">
        <v>7</v>
      </c>
      <c r="D20303" s="22" t="s">
        <v>5</v>
      </c>
      <c r="E20303" s="22" t="s">
        <v>34</v>
      </c>
      <c r="F20303" s="22" t="s">
        <v>56</v>
      </c>
      <c r="G20303" s="1">
        <v>142554.87</v>
      </c>
    </row>
    <row r="20304" spans="2:7">
      <c r="B20304" s="22" t="s">
        <v>340</v>
      </c>
      <c r="C20304" s="22" t="s">
        <v>7</v>
      </c>
      <c r="D20304" s="22" t="s">
        <v>5</v>
      </c>
      <c r="E20304" s="22" t="s">
        <v>34</v>
      </c>
      <c r="F20304" s="22" t="s">
        <v>76</v>
      </c>
      <c r="G20304" s="1">
        <v>166608.44</v>
      </c>
    </row>
    <row r="20305" spans="2:7">
      <c r="B20305" s="22" t="s">
        <v>340</v>
      </c>
      <c r="C20305" s="22" t="s">
        <v>7</v>
      </c>
      <c r="D20305" s="22" t="s">
        <v>5</v>
      </c>
      <c r="E20305" s="22" t="s">
        <v>34</v>
      </c>
      <c r="F20305" s="22" t="s">
        <v>57</v>
      </c>
      <c r="G20305" s="1">
        <v>472395.13</v>
      </c>
    </row>
    <row r="20306" spans="2:7">
      <c r="B20306" s="22" t="s">
        <v>340</v>
      </c>
      <c r="C20306" s="22" t="s">
        <v>7</v>
      </c>
      <c r="D20306" s="22" t="s">
        <v>5</v>
      </c>
      <c r="E20306" s="22" t="s">
        <v>34</v>
      </c>
      <c r="F20306" s="22" t="s">
        <v>58</v>
      </c>
      <c r="G20306" s="1">
        <v>251373.38</v>
      </c>
    </row>
    <row r="20307" spans="2:7">
      <c r="B20307" s="22" t="s">
        <v>340</v>
      </c>
      <c r="C20307" s="22" t="s">
        <v>7</v>
      </c>
      <c r="D20307" s="22" t="s">
        <v>5</v>
      </c>
      <c r="E20307" s="22" t="s">
        <v>59</v>
      </c>
      <c r="F20307" s="22" t="s">
        <v>55</v>
      </c>
      <c r="G20307" s="1">
        <v>102995.21</v>
      </c>
    </row>
    <row r="20308" spans="2:7">
      <c r="B20308" s="22" t="s">
        <v>340</v>
      </c>
      <c r="C20308" s="22" t="s">
        <v>7</v>
      </c>
      <c r="D20308" s="22" t="s">
        <v>5</v>
      </c>
      <c r="E20308" s="22" t="s">
        <v>60</v>
      </c>
      <c r="F20308" s="22" t="s">
        <v>95</v>
      </c>
      <c r="G20308" s="1">
        <v>52696.71</v>
      </c>
    </row>
    <row r="20309" spans="2:7">
      <c r="B20309" s="22" t="s">
        <v>340</v>
      </c>
      <c r="C20309" s="22" t="s">
        <v>7</v>
      </c>
      <c r="D20309" s="22" t="s">
        <v>5</v>
      </c>
      <c r="E20309" s="22" t="s">
        <v>60</v>
      </c>
      <c r="F20309" s="22" t="s">
        <v>78</v>
      </c>
      <c r="G20309" s="1">
        <v>68496.59</v>
      </c>
    </row>
    <row r="20310" spans="2:7">
      <c r="B20310" s="22" t="s">
        <v>340</v>
      </c>
      <c r="C20310" s="22" t="s">
        <v>7</v>
      </c>
      <c r="D20310" s="22" t="s">
        <v>5</v>
      </c>
      <c r="E20310" s="22" t="s">
        <v>60</v>
      </c>
      <c r="F20310" s="22" t="s">
        <v>79</v>
      </c>
      <c r="G20310" s="1">
        <v>53370.03</v>
      </c>
    </row>
    <row r="20311" spans="2:7">
      <c r="B20311" s="22" t="s">
        <v>340</v>
      </c>
      <c r="C20311" s="22" t="s">
        <v>7</v>
      </c>
      <c r="D20311" s="22" t="s">
        <v>5</v>
      </c>
      <c r="E20311" s="22" t="s">
        <v>60</v>
      </c>
      <c r="F20311" s="22" t="s">
        <v>61</v>
      </c>
      <c r="G20311" s="1">
        <v>14550.3</v>
      </c>
    </row>
    <row r="20312" spans="2:7">
      <c r="B20312" s="22" t="s">
        <v>340</v>
      </c>
      <c r="C20312" s="22" t="s">
        <v>7</v>
      </c>
      <c r="D20312" s="22" t="s">
        <v>5</v>
      </c>
      <c r="E20312" s="22" t="s">
        <v>60</v>
      </c>
      <c r="F20312" s="22" t="s">
        <v>80</v>
      </c>
      <c r="G20312" s="1">
        <v>222156</v>
      </c>
    </row>
    <row r="20313" spans="2:7">
      <c r="B20313" s="22" t="s">
        <v>340</v>
      </c>
      <c r="C20313" s="22" t="s">
        <v>7</v>
      </c>
      <c r="D20313" s="22" t="s">
        <v>5</v>
      </c>
      <c r="E20313" s="22" t="s">
        <v>60</v>
      </c>
      <c r="F20313" s="22" t="s">
        <v>81</v>
      </c>
      <c r="G20313" s="1">
        <v>2853</v>
      </c>
    </row>
    <row r="20314" spans="2:7">
      <c r="B20314" s="22" t="s">
        <v>340</v>
      </c>
      <c r="C20314" s="22" t="s">
        <v>7</v>
      </c>
      <c r="D20314" s="22" t="s">
        <v>5</v>
      </c>
      <c r="E20314" s="22" t="s">
        <v>60</v>
      </c>
      <c r="F20314" s="22" t="s">
        <v>62</v>
      </c>
      <c r="G20314" s="1">
        <v>7022.96</v>
      </c>
    </row>
    <row r="20315" spans="2:7">
      <c r="B20315" s="22" t="s">
        <v>340</v>
      </c>
      <c r="C20315" s="22" t="s">
        <v>7</v>
      </c>
      <c r="D20315" s="22" t="s">
        <v>7</v>
      </c>
      <c r="E20315" s="22" t="s">
        <v>5</v>
      </c>
      <c r="F20315" s="22" t="s">
        <v>6</v>
      </c>
      <c r="G20315" s="1">
        <v>67165.87</v>
      </c>
    </row>
    <row r="20316" spans="2:7">
      <c r="B20316" s="22" t="s">
        <v>340</v>
      </c>
      <c r="C20316" s="22" t="s">
        <v>7</v>
      </c>
      <c r="D20316" s="22" t="s">
        <v>7</v>
      </c>
      <c r="E20316" s="22" t="s">
        <v>8</v>
      </c>
      <c r="F20316" s="22" t="s">
        <v>9</v>
      </c>
      <c r="G20316" s="1">
        <v>918122.27</v>
      </c>
    </row>
    <row r="20317" spans="2:7">
      <c r="B20317" s="22" t="s">
        <v>340</v>
      </c>
      <c r="C20317" s="22" t="s">
        <v>7</v>
      </c>
      <c r="D20317" s="22" t="s">
        <v>7</v>
      </c>
      <c r="E20317" s="22" t="s">
        <v>8</v>
      </c>
      <c r="F20317" s="22" t="s">
        <v>10</v>
      </c>
      <c r="G20317" s="1">
        <v>3057.9</v>
      </c>
    </row>
    <row r="20318" spans="2:7">
      <c r="B20318" s="22" t="s">
        <v>340</v>
      </c>
      <c r="C20318" s="22" t="s">
        <v>7</v>
      </c>
      <c r="D20318" s="22" t="s">
        <v>7</v>
      </c>
      <c r="E20318" s="22" t="s">
        <v>8</v>
      </c>
      <c r="F20318" s="22" t="s">
        <v>12</v>
      </c>
      <c r="G20318" s="1">
        <v>129241.14</v>
      </c>
    </row>
    <row r="20319" spans="2:7">
      <c r="B20319" s="22" t="s">
        <v>340</v>
      </c>
      <c r="C20319" s="22" t="s">
        <v>7</v>
      </c>
      <c r="D20319" s="22" t="s">
        <v>7</v>
      </c>
      <c r="E20319" s="22" t="s">
        <v>8</v>
      </c>
      <c r="F20319" s="22" t="s">
        <v>13</v>
      </c>
      <c r="G20319" s="1">
        <v>648923.53</v>
      </c>
    </row>
    <row r="20320" spans="2:7">
      <c r="B20320" s="22" t="s">
        <v>340</v>
      </c>
      <c r="C20320" s="22" t="s">
        <v>7</v>
      </c>
      <c r="D20320" s="22" t="s">
        <v>7</v>
      </c>
      <c r="E20320" s="22" t="s">
        <v>14</v>
      </c>
      <c r="F20320" s="22" t="s">
        <v>9</v>
      </c>
      <c r="G20320" s="1">
        <v>428370.71</v>
      </c>
    </row>
    <row r="20321" spans="2:7">
      <c r="B20321" s="22" t="s">
        <v>340</v>
      </c>
      <c r="C20321" s="22" t="s">
        <v>7</v>
      </c>
      <c r="D20321" s="22" t="s">
        <v>7</v>
      </c>
      <c r="E20321" s="22" t="s">
        <v>14</v>
      </c>
      <c r="F20321" s="22" t="s">
        <v>11</v>
      </c>
      <c r="G20321" s="1">
        <v>20655.650000000001</v>
      </c>
    </row>
    <row r="20322" spans="2:7">
      <c r="B20322" s="22" t="s">
        <v>340</v>
      </c>
      <c r="C20322" s="22" t="s">
        <v>7</v>
      </c>
      <c r="D20322" s="22" t="s">
        <v>7</v>
      </c>
      <c r="E20322" s="22" t="s">
        <v>14</v>
      </c>
      <c r="F20322" s="22" t="s">
        <v>13</v>
      </c>
      <c r="G20322" s="1">
        <v>81323.210000000006</v>
      </c>
    </row>
    <row r="20323" spans="2:7">
      <c r="B20323" s="22" t="s">
        <v>340</v>
      </c>
      <c r="C20323" s="22" t="s">
        <v>7</v>
      </c>
      <c r="D20323" s="22" t="s">
        <v>7</v>
      </c>
      <c r="E20323" s="22" t="s">
        <v>15</v>
      </c>
      <c r="F20323" s="22" t="s">
        <v>16</v>
      </c>
      <c r="G20323" s="1">
        <v>7663.28</v>
      </c>
    </row>
    <row r="20324" spans="2:7">
      <c r="B20324" s="22" t="s">
        <v>340</v>
      </c>
      <c r="C20324" s="22" t="s">
        <v>7</v>
      </c>
      <c r="D20324" s="22" t="s">
        <v>7</v>
      </c>
      <c r="E20324" s="22" t="s">
        <v>15</v>
      </c>
      <c r="F20324" s="22" t="s">
        <v>71</v>
      </c>
      <c r="G20324" s="1">
        <v>76.05</v>
      </c>
    </row>
    <row r="20325" spans="2:7">
      <c r="B20325" s="22" t="s">
        <v>340</v>
      </c>
      <c r="C20325" s="22" t="s">
        <v>7</v>
      </c>
      <c r="D20325" s="22" t="s">
        <v>7</v>
      </c>
      <c r="E20325" s="22" t="s">
        <v>15</v>
      </c>
      <c r="F20325" s="22" t="s">
        <v>17</v>
      </c>
      <c r="G20325" s="1">
        <v>129657.04</v>
      </c>
    </row>
    <row r="20326" spans="2:7">
      <c r="B20326" s="22" t="s">
        <v>340</v>
      </c>
      <c r="C20326" s="22" t="s">
        <v>7</v>
      </c>
      <c r="D20326" s="22" t="s">
        <v>7</v>
      </c>
      <c r="E20326" s="22" t="s">
        <v>15</v>
      </c>
      <c r="F20326" s="22" t="s">
        <v>18</v>
      </c>
      <c r="G20326" s="1">
        <v>44698.14</v>
      </c>
    </row>
    <row r="20327" spans="2:7">
      <c r="B20327" s="22" t="s">
        <v>340</v>
      </c>
      <c r="C20327" s="22" t="s">
        <v>7</v>
      </c>
      <c r="D20327" s="22" t="s">
        <v>7</v>
      </c>
      <c r="E20327" s="22" t="s">
        <v>15</v>
      </c>
      <c r="F20327" s="22" t="s">
        <v>19</v>
      </c>
      <c r="G20327" s="1">
        <v>259336.23</v>
      </c>
    </row>
    <row r="20328" spans="2:7">
      <c r="B20328" s="22" t="s">
        <v>340</v>
      </c>
      <c r="C20328" s="22" t="s">
        <v>7</v>
      </c>
      <c r="D20328" s="22" t="s">
        <v>7</v>
      </c>
      <c r="E20328" s="22" t="s">
        <v>15</v>
      </c>
      <c r="F20328" s="22" t="s">
        <v>20</v>
      </c>
      <c r="G20328" s="1">
        <v>47766.99</v>
      </c>
    </row>
    <row r="20329" spans="2:7">
      <c r="B20329" s="22" t="s">
        <v>340</v>
      </c>
      <c r="C20329" s="22" t="s">
        <v>7</v>
      </c>
      <c r="D20329" s="22" t="s">
        <v>7</v>
      </c>
      <c r="E20329" s="22" t="s">
        <v>15</v>
      </c>
      <c r="F20329" s="22" t="s">
        <v>21</v>
      </c>
      <c r="G20329" s="1">
        <v>4083.35</v>
      </c>
    </row>
    <row r="20330" spans="2:7">
      <c r="B20330" s="22" t="s">
        <v>340</v>
      </c>
      <c r="C20330" s="22" t="s">
        <v>7</v>
      </c>
      <c r="D20330" s="22" t="s">
        <v>7</v>
      </c>
      <c r="E20330" s="22" t="s">
        <v>15</v>
      </c>
      <c r="F20330" s="22" t="s">
        <v>22</v>
      </c>
      <c r="G20330" s="1">
        <v>1214.03</v>
      </c>
    </row>
    <row r="20331" spans="2:7">
      <c r="B20331" s="22" t="s">
        <v>340</v>
      </c>
      <c r="C20331" s="22" t="s">
        <v>7</v>
      </c>
      <c r="D20331" s="22" t="s">
        <v>7</v>
      </c>
      <c r="E20331" s="22" t="s">
        <v>15</v>
      </c>
      <c r="F20331" s="22" t="s">
        <v>23</v>
      </c>
      <c r="G20331" s="1">
        <v>5455.72</v>
      </c>
    </row>
    <row r="20332" spans="2:7">
      <c r="B20332" s="22" t="s">
        <v>340</v>
      </c>
      <c r="C20332" s="22" t="s">
        <v>7</v>
      </c>
      <c r="D20332" s="22" t="s">
        <v>7</v>
      </c>
      <c r="E20332" s="22" t="s">
        <v>15</v>
      </c>
      <c r="F20332" s="22" t="s">
        <v>24</v>
      </c>
      <c r="G20332" s="1">
        <v>9244.8700000000008</v>
      </c>
    </row>
    <row r="20333" spans="2:7">
      <c r="B20333" s="22" t="s">
        <v>340</v>
      </c>
      <c r="C20333" s="22" t="s">
        <v>7</v>
      </c>
      <c r="D20333" s="22" t="s">
        <v>7</v>
      </c>
      <c r="E20333" s="22" t="s">
        <v>15</v>
      </c>
      <c r="F20333" s="22" t="s">
        <v>25</v>
      </c>
      <c r="G20333" s="1">
        <v>151429.72</v>
      </c>
    </row>
    <row r="20334" spans="2:7">
      <c r="B20334" s="22" t="s">
        <v>340</v>
      </c>
      <c r="C20334" s="22" t="s">
        <v>7</v>
      </c>
      <c r="D20334" s="22" t="s">
        <v>7</v>
      </c>
      <c r="E20334" s="22" t="s">
        <v>15</v>
      </c>
      <c r="F20334" s="22" t="s">
        <v>26</v>
      </c>
      <c r="G20334" s="1">
        <v>74399.81</v>
      </c>
    </row>
    <row r="20335" spans="2:7">
      <c r="B20335" s="22" t="s">
        <v>340</v>
      </c>
      <c r="C20335" s="22" t="s">
        <v>7</v>
      </c>
      <c r="D20335" s="22" t="s">
        <v>7</v>
      </c>
      <c r="E20335" s="22" t="s">
        <v>15</v>
      </c>
      <c r="F20335" s="22" t="s">
        <v>27</v>
      </c>
      <c r="G20335" s="1">
        <v>20769.7</v>
      </c>
    </row>
    <row r="20336" spans="2:7">
      <c r="B20336" s="22" t="s">
        <v>340</v>
      </c>
      <c r="C20336" s="22" t="s">
        <v>7</v>
      </c>
      <c r="D20336" s="22" t="s">
        <v>7</v>
      </c>
      <c r="E20336" s="22" t="s">
        <v>15</v>
      </c>
      <c r="F20336" s="22" t="s">
        <v>72</v>
      </c>
      <c r="G20336" s="1">
        <v>142.38999999999999</v>
      </c>
    </row>
    <row r="20337" spans="2:7">
      <c r="B20337" s="22" t="s">
        <v>340</v>
      </c>
      <c r="C20337" s="22" t="s">
        <v>7</v>
      </c>
      <c r="D20337" s="22" t="s">
        <v>7</v>
      </c>
      <c r="E20337" s="22" t="s">
        <v>28</v>
      </c>
      <c r="F20337" s="22" t="s">
        <v>29</v>
      </c>
      <c r="G20337" s="1">
        <v>51002.79</v>
      </c>
    </row>
    <row r="20338" spans="2:7">
      <c r="B20338" s="22" t="s">
        <v>340</v>
      </c>
      <c r="C20338" s="22" t="s">
        <v>7</v>
      </c>
      <c r="D20338" s="22" t="s">
        <v>7</v>
      </c>
      <c r="E20338" s="22" t="s">
        <v>34</v>
      </c>
      <c r="F20338" s="22" t="s">
        <v>37</v>
      </c>
      <c r="G20338" s="1">
        <v>59382.85</v>
      </c>
    </row>
    <row r="20339" spans="2:7">
      <c r="B20339" s="22" t="s">
        <v>340</v>
      </c>
      <c r="C20339" s="22" t="s">
        <v>7</v>
      </c>
      <c r="D20339" s="22" t="s">
        <v>7</v>
      </c>
      <c r="E20339" s="22" t="s">
        <v>34</v>
      </c>
      <c r="F20339" s="22" t="s">
        <v>39</v>
      </c>
      <c r="G20339" s="1">
        <v>6499.39</v>
      </c>
    </row>
    <row r="20340" spans="2:7">
      <c r="B20340" s="22" t="s">
        <v>340</v>
      </c>
      <c r="C20340" s="22" t="s">
        <v>7</v>
      </c>
      <c r="D20340" s="22" t="s">
        <v>7</v>
      </c>
      <c r="E20340" s="22" t="s">
        <v>34</v>
      </c>
      <c r="F20340" s="22" t="s">
        <v>55</v>
      </c>
      <c r="G20340" s="1">
        <v>845</v>
      </c>
    </row>
    <row r="20341" spans="2:7">
      <c r="B20341" s="22" t="s">
        <v>340</v>
      </c>
      <c r="C20341" s="22" t="s">
        <v>7</v>
      </c>
      <c r="D20341" s="22" t="s">
        <v>7</v>
      </c>
      <c r="E20341" s="22" t="s">
        <v>34</v>
      </c>
      <c r="F20341" s="22" t="s">
        <v>58</v>
      </c>
      <c r="G20341" s="1">
        <v>10649.66</v>
      </c>
    </row>
    <row r="20342" spans="2:7">
      <c r="B20342" s="22" t="s">
        <v>340</v>
      </c>
      <c r="C20342" s="22" t="s">
        <v>7</v>
      </c>
      <c r="D20342" s="22" t="s">
        <v>7</v>
      </c>
      <c r="E20342" s="22" t="s">
        <v>59</v>
      </c>
      <c r="F20342" s="22" t="s">
        <v>55</v>
      </c>
      <c r="G20342" s="1">
        <v>21044.49</v>
      </c>
    </row>
    <row r="20343" spans="2:7">
      <c r="B20343" s="22" t="s">
        <v>341</v>
      </c>
      <c r="C20343" s="22" t="s">
        <v>7</v>
      </c>
      <c r="D20343" s="22" t="s">
        <v>5</v>
      </c>
      <c r="E20343" s="22" t="s">
        <v>5</v>
      </c>
      <c r="F20343" s="22" t="s">
        <v>6</v>
      </c>
      <c r="G20343" s="1">
        <v>50031.61</v>
      </c>
    </row>
    <row r="20344" spans="2:7">
      <c r="B20344" s="22" t="s">
        <v>341</v>
      </c>
      <c r="C20344" s="22" t="s">
        <v>7</v>
      </c>
      <c r="D20344" s="22" t="s">
        <v>5</v>
      </c>
      <c r="E20344" s="22" t="s">
        <v>7</v>
      </c>
      <c r="F20344" s="22" t="s">
        <v>6</v>
      </c>
      <c r="G20344" s="1">
        <v>-261360.13</v>
      </c>
    </row>
    <row r="20345" spans="2:7">
      <c r="B20345" s="22" t="s">
        <v>341</v>
      </c>
      <c r="C20345" s="22" t="s">
        <v>7</v>
      </c>
      <c r="D20345" s="22" t="s">
        <v>5</v>
      </c>
      <c r="E20345" s="22" t="s">
        <v>8</v>
      </c>
      <c r="F20345" s="22" t="s">
        <v>9</v>
      </c>
      <c r="G20345" s="1">
        <v>11206155.890000001</v>
      </c>
    </row>
    <row r="20346" spans="2:7">
      <c r="B20346" s="22" t="s">
        <v>341</v>
      </c>
      <c r="C20346" s="22" t="s">
        <v>7</v>
      </c>
      <c r="D20346" s="22" t="s">
        <v>5</v>
      </c>
      <c r="E20346" s="22" t="s">
        <v>8</v>
      </c>
      <c r="F20346" s="22" t="s">
        <v>10</v>
      </c>
      <c r="G20346" s="1">
        <v>79577.33</v>
      </c>
    </row>
    <row r="20347" spans="2:7">
      <c r="B20347" s="22" t="s">
        <v>341</v>
      </c>
      <c r="C20347" s="22" t="s">
        <v>7</v>
      </c>
      <c r="D20347" s="22" t="s">
        <v>5</v>
      </c>
      <c r="E20347" s="22" t="s">
        <v>8</v>
      </c>
      <c r="F20347" s="22" t="s">
        <v>11</v>
      </c>
      <c r="G20347" s="1">
        <v>302423.71000000002</v>
      </c>
    </row>
    <row r="20348" spans="2:7">
      <c r="B20348" s="22" t="s">
        <v>341</v>
      </c>
      <c r="C20348" s="22" t="s">
        <v>7</v>
      </c>
      <c r="D20348" s="22" t="s">
        <v>5</v>
      </c>
      <c r="E20348" s="22" t="s">
        <v>8</v>
      </c>
      <c r="F20348" s="22" t="s">
        <v>12</v>
      </c>
      <c r="G20348" s="1">
        <v>170166.24</v>
      </c>
    </row>
    <row r="20349" spans="2:7">
      <c r="B20349" s="22" t="s">
        <v>341</v>
      </c>
      <c r="C20349" s="22" t="s">
        <v>7</v>
      </c>
      <c r="D20349" s="22" t="s">
        <v>5</v>
      </c>
      <c r="E20349" s="22" t="s">
        <v>8</v>
      </c>
      <c r="F20349" s="22" t="s">
        <v>13</v>
      </c>
      <c r="G20349" s="1">
        <v>13780</v>
      </c>
    </row>
    <row r="20350" spans="2:7">
      <c r="B20350" s="22" t="s">
        <v>341</v>
      </c>
      <c r="C20350" s="22" t="s">
        <v>7</v>
      </c>
      <c r="D20350" s="22" t="s">
        <v>5</v>
      </c>
      <c r="E20350" s="22" t="s">
        <v>8</v>
      </c>
      <c r="F20350" s="22" t="s">
        <v>70</v>
      </c>
      <c r="G20350" s="1">
        <v>106149</v>
      </c>
    </row>
    <row r="20351" spans="2:7">
      <c r="B20351" s="22" t="s">
        <v>341</v>
      </c>
      <c r="C20351" s="22" t="s">
        <v>7</v>
      </c>
      <c r="D20351" s="22" t="s">
        <v>5</v>
      </c>
      <c r="E20351" s="22" t="s">
        <v>14</v>
      </c>
      <c r="F20351" s="22" t="s">
        <v>9</v>
      </c>
      <c r="G20351" s="1">
        <v>3280235.45</v>
      </c>
    </row>
    <row r="20352" spans="2:7">
      <c r="B20352" s="22" t="s">
        <v>341</v>
      </c>
      <c r="C20352" s="22" t="s">
        <v>7</v>
      </c>
      <c r="D20352" s="22" t="s">
        <v>5</v>
      </c>
      <c r="E20352" s="22" t="s">
        <v>14</v>
      </c>
      <c r="F20352" s="22" t="s">
        <v>10</v>
      </c>
      <c r="G20352" s="1">
        <v>400625.56</v>
      </c>
    </row>
    <row r="20353" spans="2:7">
      <c r="B20353" s="22" t="s">
        <v>341</v>
      </c>
      <c r="C20353" s="22" t="s">
        <v>7</v>
      </c>
      <c r="D20353" s="22" t="s">
        <v>5</v>
      </c>
      <c r="E20353" s="22" t="s">
        <v>14</v>
      </c>
      <c r="F20353" s="22" t="s">
        <v>11</v>
      </c>
      <c r="G20353" s="1">
        <v>132400.60999999999</v>
      </c>
    </row>
    <row r="20354" spans="2:7">
      <c r="B20354" s="22" t="s">
        <v>341</v>
      </c>
      <c r="C20354" s="22" t="s">
        <v>7</v>
      </c>
      <c r="D20354" s="22" t="s">
        <v>5</v>
      </c>
      <c r="E20354" s="22" t="s">
        <v>14</v>
      </c>
      <c r="F20354" s="22" t="s">
        <v>12</v>
      </c>
      <c r="G20354" s="1">
        <v>40649.17</v>
      </c>
    </row>
    <row r="20355" spans="2:7">
      <c r="B20355" s="22" t="s">
        <v>341</v>
      </c>
      <c r="C20355" s="22" t="s">
        <v>7</v>
      </c>
      <c r="D20355" s="22" t="s">
        <v>5</v>
      </c>
      <c r="E20355" s="22" t="s">
        <v>14</v>
      </c>
      <c r="F20355" s="22" t="s">
        <v>13</v>
      </c>
      <c r="G20355" s="1">
        <v>19888.259999999998</v>
      </c>
    </row>
    <row r="20356" spans="2:7">
      <c r="B20356" s="22" t="s">
        <v>341</v>
      </c>
      <c r="C20356" s="22" t="s">
        <v>7</v>
      </c>
      <c r="D20356" s="22" t="s">
        <v>5</v>
      </c>
      <c r="E20356" s="22" t="s">
        <v>15</v>
      </c>
      <c r="F20356" s="22" t="s">
        <v>16</v>
      </c>
      <c r="G20356" s="1">
        <v>23575.86</v>
      </c>
    </row>
    <row r="20357" spans="2:7">
      <c r="B20357" s="22" t="s">
        <v>341</v>
      </c>
      <c r="C20357" s="22" t="s">
        <v>7</v>
      </c>
      <c r="D20357" s="22" t="s">
        <v>5</v>
      </c>
      <c r="E20357" s="22" t="s">
        <v>15</v>
      </c>
      <c r="F20357" s="22" t="s">
        <v>71</v>
      </c>
      <c r="G20357" s="1">
        <v>8902.9699999999993</v>
      </c>
    </row>
    <row r="20358" spans="2:7">
      <c r="B20358" s="22" t="s">
        <v>341</v>
      </c>
      <c r="C20358" s="22" t="s">
        <v>7</v>
      </c>
      <c r="D20358" s="22" t="s">
        <v>5</v>
      </c>
      <c r="E20358" s="22" t="s">
        <v>15</v>
      </c>
      <c r="F20358" s="22" t="s">
        <v>17</v>
      </c>
      <c r="G20358" s="1">
        <v>891351.76</v>
      </c>
    </row>
    <row r="20359" spans="2:7">
      <c r="B20359" s="22" t="s">
        <v>341</v>
      </c>
      <c r="C20359" s="22" t="s">
        <v>7</v>
      </c>
      <c r="D20359" s="22" t="s">
        <v>5</v>
      </c>
      <c r="E20359" s="22" t="s">
        <v>15</v>
      </c>
      <c r="F20359" s="22" t="s">
        <v>18</v>
      </c>
      <c r="G20359" s="1">
        <v>287529.71000000002</v>
      </c>
    </row>
    <row r="20360" spans="2:7">
      <c r="B20360" s="22" t="s">
        <v>341</v>
      </c>
      <c r="C20360" s="22" t="s">
        <v>7</v>
      </c>
      <c r="D20360" s="22" t="s">
        <v>5</v>
      </c>
      <c r="E20360" s="22" t="s">
        <v>15</v>
      </c>
      <c r="F20360" s="22" t="s">
        <v>19</v>
      </c>
      <c r="G20360" s="1">
        <v>1800937.96</v>
      </c>
    </row>
    <row r="20361" spans="2:7">
      <c r="B20361" s="22" t="s">
        <v>341</v>
      </c>
      <c r="C20361" s="22" t="s">
        <v>7</v>
      </c>
      <c r="D20361" s="22" t="s">
        <v>5</v>
      </c>
      <c r="E20361" s="22" t="s">
        <v>15</v>
      </c>
      <c r="F20361" s="22" t="s">
        <v>20</v>
      </c>
      <c r="G20361" s="1">
        <v>438399.51</v>
      </c>
    </row>
    <row r="20362" spans="2:7">
      <c r="B20362" s="22" t="s">
        <v>341</v>
      </c>
      <c r="C20362" s="22" t="s">
        <v>7</v>
      </c>
      <c r="D20362" s="22" t="s">
        <v>5</v>
      </c>
      <c r="E20362" s="22" t="s">
        <v>15</v>
      </c>
      <c r="F20362" s="22" t="s">
        <v>21</v>
      </c>
      <c r="G20362" s="1">
        <v>15666.19</v>
      </c>
    </row>
    <row r="20363" spans="2:7">
      <c r="B20363" s="22" t="s">
        <v>341</v>
      </c>
      <c r="C20363" s="22" t="s">
        <v>7</v>
      </c>
      <c r="D20363" s="22" t="s">
        <v>5</v>
      </c>
      <c r="E20363" s="22" t="s">
        <v>15</v>
      </c>
      <c r="F20363" s="22" t="s">
        <v>22</v>
      </c>
      <c r="G20363" s="1">
        <v>7143.19</v>
      </c>
    </row>
    <row r="20364" spans="2:7">
      <c r="B20364" s="22" t="s">
        <v>341</v>
      </c>
      <c r="C20364" s="22" t="s">
        <v>7</v>
      </c>
      <c r="D20364" s="22" t="s">
        <v>5</v>
      </c>
      <c r="E20364" s="22" t="s">
        <v>15</v>
      </c>
      <c r="F20364" s="22" t="s">
        <v>23</v>
      </c>
      <c r="G20364" s="1">
        <v>51562.5</v>
      </c>
    </row>
    <row r="20365" spans="2:7">
      <c r="B20365" s="22" t="s">
        <v>341</v>
      </c>
      <c r="C20365" s="22" t="s">
        <v>7</v>
      </c>
      <c r="D20365" s="22" t="s">
        <v>5</v>
      </c>
      <c r="E20365" s="22" t="s">
        <v>15</v>
      </c>
      <c r="F20365" s="22" t="s">
        <v>24</v>
      </c>
      <c r="G20365" s="1">
        <v>90244.46</v>
      </c>
    </row>
    <row r="20366" spans="2:7">
      <c r="B20366" s="22" t="s">
        <v>341</v>
      </c>
      <c r="C20366" s="22" t="s">
        <v>7</v>
      </c>
      <c r="D20366" s="22" t="s">
        <v>5</v>
      </c>
      <c r="E20366" s="22" t="s">
        <v>15</v>
      </c>
      <c r="F20366" s="22" t="s">
        <v>25</v>
      </c>
      <c r="G20366" s="1">
        <v>1657744.16</v>
      </c>
    </row>
    <row r="20367" spans="2:7">
      <c r="B20367" s="22" t="s">
        <v>341</v>
      </c>
      <c r="C20367" s="22" t="s">
        <v>7</v>
      </c>
      <c r="D20367" s="22" t="s">
        <v>5</v>
      </c>
      <c r="E20367" s="22" t="s">
        <v>15</v>
      </c>
      <c r="F20367" s="22" t="s">
        <v>26</v>
      </c>
      <c r="G20367" s="1">
        <v>1207240.08</v>
      </c>
    </row>
    <row r="20368" spans="2:7">
      <c r="B20368" s="22" t="s">
        <v>341</v>
      </c>
      <c r="C20368" s="22" t="s">
        <v>7</v>
      </c>
      <c r="D20368" s="22" t="s">
        <v>5</v>
      </c>
      <c r="E20368" s="22" t="s">
        <v>15</v>
      </c>
      <c r="F20368" s="22" t="s">
        <v>27</v>
      </c>
      <c r="G20368" s="1">
        <v>99563.34</v>
      </c>
    </row>
    <row r="20369" spans="2:7">
      <c r="B20369" s="22" t="s">
        <v>341</v>
      </c>
      <c r="C20369" s="22" t="s">
        <v>7</v>
      </c>
      <c r="D20369" s="22" t="s">
        <v>5</v>
      </c>
      <c r="E20369" s="22" t="s">
        <v>15</v>
      </c>
      <c r="F20369" s="22" t="s">
        <v>72</v>
      </c>
      <c r="G20369" s="1">
        <v>20062.560000000001</v>
      </c>
    </row>
    <row r="20370" spans="2:7">
      <c r="B20370" s="22" t="s">
        <v>341</v>
      </c>
      <c r="C20370" s="22" t="s">
        <v>7</v>
      </c>
      <c r="D20370" s="22" t="s">
        <v>5</v>
      </c>
      <c r="E20370" s="22" t="s">
        <v>28</v>
      </c>
      <c r="F20370" s="22" t="s">
        <v>29</v>
      </c>
      <c r="G20370" s="1">
        <v>879372.28</v>
      </c>
    </row>
    <row r="20371" spans="2:7">
      <c r="B20371" s="22" t="s">
        <v>341</v>
      </c>
      <c r="C20371" s="22" t="s">
        <v>7</v>
      </c>
      <c r="D20371" s="22" t="s">
        <v>5</v>
      </c>
      <c r="E20371" s="22" t="s">
        <v>28</v>
      </c>
      <c r="F20371" s="22" t="s">
        <v>30</v>
      </c>
      <c r="G20371" s="1">
        <v>99380.96</v>
      </c>
    </row>
    <row r="20372" spans="2:7">
      <c r="B20372" s="22" t="s">
        <v>341</v>
      </c>
      <c r="C20372" s="22" t="s">
        <v>7</v>
      </c>
      <c r="D20372" s="22" t="s">
        <v>5</v>
      </c>
      <c r="E20372" s="22" t="s">
        <v>28</v>
      </c>
      <c r="F20372" s="22" t="s">
        <v>31</v>
      </c>
      <c r="G20372" s="1">
        <v>290861.90000000002</v>
      </c>
    </row>
    <row r="20373" spans="2:7">
      <c r="B20373" s="22" t="s">
        <v>341</v>
      </c>
      <c r="C20373" s="22" t="s">
        <v>7</v>
      </c>
      <c r="D20373" s="22" t="s">
        <v>5</v>
      </c>
      <c r="E20373" s="22" t="s">
        <v>28</v>
      </c>
      <c r="F20373" s="22" t="s">
        <v>32</v>
      </c>
      <c r="G20373" s="1">
        <v>302661.77</v>
      </c>
    </row>
    <row r="20374" spans="2:7">
      <c r="B20374" s="22" t="s">
        <v>341</v>
      </c>
      <c r="C20374" s="22" t="s">
        <v>7</v>
      </c>
      <c r="D20374" s="22" t="s">
        <v>5</v>
      </c>
      <c r="E20374" s="22" t="s">
        <v>28</v>
      </c>
      <c r="F20374" s="22" t="s">
        <v>33</v>
      </c>
      <c r="G20374" s="1">
        <v>279326.03000000003</v>
      </c>
    </row>
    <row r="20375" spans="2:7">
      <c r="B20375" s="22" t="s">
        <v>341</v>
      </c>
      <c r="C20375" s="22" t="s">
        <v>7</v>
      </c>
      <c r="D20375" s="22" t="s">
        <v>5</v>
      </c>
      <c r="E20375" s="22" t="s">
        <v>34</v>
      </c>
      <c r="F20375" s="22" t="s">
        <v>36</v>
      </c>
      <c r="G20375" s="1">
        <v>4044.59</v>
      </c>
    </row>
    <row r="20376" spans="2:7">
      <c r="B20376" s="22" t="s">
        <v>341</v>
      </c>
      <c r="C20376" s="22" t="s">
        <v>7</v>
      </c>
      <c r="D20376" s="22" t="s">
        <v>5</v>
      </c>
      <c r="E20376" s="22" t="s">
        <v>34</v>
      </c>
      <c r="F20376" s="22" t="s">
        <v>38</v>
      </c>
      <c r="G20376" s="1">
        <v>48835.11</v>
      </c>
    </row>
    <row r="20377" spans="2:7">
      <c r="B20377" s="22" t="s">
        <v>341</v>
      </c>
      <c r="C20377" s="22" t="s">
        <v>7</v>
      </c>
      <c r="D20377" s="22" t="s">
        <v>5</v>
      </c>
      <c r="E20377" s="22" t="s">
        <v>34</v>
      </c>
      <c r="F20377" s="22" t="s">
        <v>39</v>
      </c>
      <c r="G20377" s="1">
        <v>572468.55000000005</v>
      </c>
    </row>
    <row r="20378" spans="2:7">
      <c r="B20378" s="22" t="s">
        <v>341</v>
      </c>
      <c r="C20378" s="22" t="s">
        <v>7</v>
      </c>
      <c r="D20378" s="22" t="s">
        <v>5</v>
      </c>
      <c r="E20378" s="22" t="s">
        <v>34</v>
      </c>
      <c r="F20378" s="22" t="s">
        <v>40</v>
      </c>
      <c r="G20378" s="1">
        <v>9669.07</v>
      </c>
    </row>
    <row r="20379" spans="2:7">
      <c r="B20379" s="22" t="s">
        <v>341</v>
      </c>
      <c r="C20379" s="22" t="s">
        <v>7</v>
      </c>
      <c r="D20379" s="22" t="s">
        <v>5</v>
      </c>
      <c r="E20379" s="22" t="s">
        <v>34</v>
      </c>
      <c r="F20379" s="22" t="s">
        <v>41</v>
      </c>
      <c r="G20379" s="1">
        <v>26881.95</v>
      </c>
    </row>
    <row r="20380" spans="2:7">
      <c r="B20380" s="22" t="s">
        <v>341</v>
      </c>
      <c r="C20380" s="22" t="s">
        <v>7</v>
      </c>
      <c r="D20380" s="22" t="s">
        <v>5</v>
      </c>
      <c r="E20380" s="22" t="s">
        <v>34</v>
      </c>
      <c r="F20380" s="22" t="s">
        <v>42</v>
      </c>
      <c r="G20380" s="1">
        <v>40605.43</v>
      </c>
    </row>
    <row r="20381" spans="2:7">
      <c r="B20381" s="22" t="s">
        <v>341</v>
      </c>
      <c r="C20381" s="22" t="s">
        <v>7</v>
      </c>
      <c r="D20381" s="22" t="s">
        <v>5</v>
      </c>
      <c r="E20381" s="22" t="s">
        <v>34</v>
      </c>
      <c r="F20381" s="22" t="s">
        <v>44</v>
      </c>
      <c r="G20381" s="1">
        <v>9497.77</v>
      </c>
    </row>
    <row r="20382" spans="2:7">
      <c r="B20382" s="22" t="s">
        <v>341</v>
      </c>
      <c r="C20382" s="22" t="s">
        <v>7</v>
      </c>
      <c r="D20382" s="22" t="s">
        <v>5</v>
      </c>
      <c r="E20382" s="22" t="s">
        <v>34</v>
      </c>
      <c r="F20382" s="22" t="s">
        <v>45</v>
      </c>
      <c r="G20382" s="1">
        <v>30279.43</v>
      </c>
    </row>
    <row r="20383" spans="2:7">
      <c r="B20383" s="22" t="s">
        <v>341</v>
      </c>
      <c r="C20383" s="22" t="s">
        <v>7</v>
      </c>
      <c r="D20383" s="22" t="s">
        <v>5</v>
      </c>
      <c r="E20383" s="22" t="s">
        <v>34</v>
      </c>
      <c r="F20383" s="22" t="s">
        <v>46</v>
      </c>
      <c r="G20383" s="1">
        <v>83090.98</v>
      </c>
    </row>
    <row r="20384" spans="2:7">
      <c r="B20384" s="22" t="s">
        <v>341</v>
      </c>
      <c r="C20384" s="22" t="s">
        <v>7</v>
      </c>
      <c r="D20384" s="22" t="s">
        <v>5</v>
      </c>
      <c r="E20384" s="22" t="s">
        <v>34</v>
      </c>
      <c r="F20384" s="22" t="s">
        <v>47</v>
      </c>
      <c r="G20384" s="1">
        <v>129707.23</v>
      </c>
    </row>
    <row r="20385" spans="2:7">
      <c r="B20385" s="22" t="s">
        <v>341</v>
      </c>
      <c r="C20385" s="22" t="s">
        <v>7</v>
      </c>
      <c r="D20385" s="22" t="s">
        <v>5</v>
      </c>
      <c r="E20385" s="22" t="s">
        <v>34</v>
      </c>
      <c r="F20385" s="22" t="s">
        <v>75</v>
      </c>
      <c r="G20385" s="1">
        <v>16271.92</v>
      </c>
    </row>
    <row r="20386" spans="2:7">
      <c r="B20386" s="22" t="s">
        <v>341</v>
      </c>
      <c r="C20386" s="22" t="s">
        <v>7</v>
      </c>
      <c r="D20386" s="22" t="s">
        <v>5</v>
      </c>
      <c r="E20386" s="22" t="s">
        <v>34</v>
      </c>
      <c r="F20386" s="22" t="s">
        <v>88</v>
      </c>
      <c r="G20386" s="1">
        <v>591.55999999999995</v>
      </c>
    </row>
    <row r="20387" spans="2:7">
      <c r="B20387" s="22" t="s">
        <v>341</v>
      </c>
      <c r="C20387" s="22" t="s">
        <v>7</v>
      </c>
      <c r="D20387" s="22" t="s">
        <v>5</v>
      </c>
      <c r="E20387" s="22" t="s">
        <v>34</v>
      </c>
      <c r="F20387" s="22" t="s">
        <v>66</v>
      </c>
      <c r="G20387" s="1">
        <v>702.65</v>
      </c>
    </row>
    <row r="20388" spans="2:7">
      <c r="B20388" s="22" t="s">
        <v>341</v>
      </c>
      <c r="C20388" s="22" t="s">
        <v>7</v>
      </c>
      <c r="D20388" s="22" t="s">
        <v>5</v>
      </c>
      <c r="E20388" s="22" t="s">
        <v>34</v>
      </c>
      <c r="F20388" s="22" t="s">
        <v>85</v>
      </c>
      <c r="G20388" s="1">
        <v>17463.14</v>
      </c>
    </row>
    <row r="20389" spans="2:7">
      <c r="B20389" s="22" t="s">
        <v>341</v>
      </c>
      <c r="C20389" s="22" t="s">
        <v>7</v>
      </c>
      <c r="D20389" s="22" t="s">
        <v>5</v>
      </c>
      <c r="E20389" s="22" t="s">
        <v>34</v>
      </c>
      <c r="F20389" s="22" t="s">
        <v>49</v>
      </c>
      <c r="G20389" s="1">
        <v>328168.78000000003</v>
      </c>
    </row>
    <row r="20390" spans="2:7">
      <c r="B20390" s="22" t="s">
        <v>341</v>
      </c>
      <c r="C20390" s="22" t="s">
        <v>7</v>
      </c>
      <c r="D20390" s="22" t="s">
        <v>5</v>
      </c>
      <c r="E20390" s="22" t="s">
        <v>34</v>
      </c>
      <c r="F20390" s="22" t="s">
        <v>50</v>
      </c>
      <c r="G20390" s="1">
        <v>261197.92</v>
      </c>
    </row>
    <row r="20391" spans="2:7">
      <c r="B20391" s="22" t="s">
        <v>341</v>
      </c>
      <c r="C20391" s="22" t="s">
        <v>7</v>
      </c>
      <c r="D20391" s="22" t="s">
        <v>5</v>
      </c>
      <c r="E20391" s="22" t="s">
        <v>34</v>
      </c>
      <c r="F20391" s="22" t="s">
        <v>51</v>
      </c>
      <c r="G20391" s="1">
        <v>2114.5100000000002</v>
      </c>
    </row>
    <row r="20392" spans="2:7">
      <c r="B20392" s="22" t="s">
        <v>341</v>
      </c>
      <c r="C20392" s="22" t="s">
        <v>7</v>
      </c>
      <c r="D20392" s="22" t="s">
        <v>5</v>
      </c>
      <c r="E20392" s="22" t="s">
        <v>34</v>
      </c>
      <c r="F20392" s="22" t="s">
        <v>52</v>
      </c>
      <c r="G20392" s="1">
        <v>48600.52</v>
      </c>
    </row>
    <row r="20393" spans="2:7">
      <c r="B20393" s="22" t="s">
        <v>341</v>
      </c>
      <c r="C20393" s="22" t="s">
        <v>7</v>
      </c>
      <c r="D20393" s="22" t="s">
        <v>5</v>
      </c>
      <c r="E20393" s="22" t="s">
        <v>34</v>
      </c>
      <c r="F20393" s="22" t="s">
        <v>53</v>
      </c>
      <c r="G20393" s="1">
        <v>705291.44</v>
      </c>
    </row>
    <row r="20394" spans="2:7">
      <c r="B20394" s="22" t="s">
        <v>341</v>
      </c>
      <c r="C20394" s="22" t="s">
        <v>7</v>
      </c>
      <c r="D20394" s="22" t="s">
        <v>5</v>
      </c>
      <c r="E20394" s="22" t="s">
        <v>34</v>
      </c>
      <c r="F20394" s="22" t="s">
        <v>54</v>
      </c>
      <c r="G20394" s="1">
        <v>226223.29</v>
      </c>
    </row>
    <row r="20395" spans="2:7">
      <c r="B20395" s="22" t="s">
        <v>341</v>
      </c>
      <c r="C20395" s="22" t="s">
        <v>7</v>
      </c>
      <c r="D20395" s="22" t="s">
        <v>5</v>
      </c>
      <c r="E20395" s="22" t="s">
        <v>34</v>
      </c>
      <c r="F20395" s="22" t="s">
        <v>68</v>
      </c>
      <c r="G20395" s="1">
        <v>115804.58</v>
      </c>
    </row>
    <row r="20396" spans="2:7">
      <c r="B20396" s="22" t="s">
        <v>341</v>
      </c>
      <c r="C20396" s="22" t="s">
        <v>7</v>
      </c>
      <c r="D20396" s="22" t="s">
        <v>5</v>
      </c>
      <c r="E20396" s="22" t="s">
        <v>34</v>
      </c>
      <c r="F20396" s="22" t="s">
        <v>55</v>
      </c>
      <c r="G20396" s="1">
        <v>19618.88</v>
      </c>
    </row>
    <row r="20397" spans="2:7">
      <c r="B20397" s="22" t="s">
        <v>341</v>
      </c>
      <c r="C20397" s="22" t="s">
        <v>7</v>
      </c>
      <c r="D20397" s="22" t="s">
        <v>5</v>
      </c>
      <c r="E20397" s="22" t="s">
        <v>34</v>
      </c>
      <c r="F20397" s="22" t="s">
        <v>56</v>
      </c>
      <c r="G20397" s="1">
        <v>117853.9</v>
      </c>
    </row>
    <row r="20398" spans="2:7">
      <c r="B20398" s="22" t="s">
        <v>341</v>
      </c>
      <c r="C20398" s="22" t="s">
        <v>7</v>
      </c>
      <c r="D20398" s="22" t="s">
        <v>5</v>
      </c>
      <c r="E20398" s="22" t="s">
        <v>34</v>
      </c>
      <c r="F20398" s="22" t="s">
        <v>76</v>
      </c>
      <c r="G20398" s="1">
        <v>93737.49</v>
      </c>
    </row>
    <row r="20399" spans="2:7">
      <c r="B20399" s="22" t="s">
        <v>341</v>
      </c>
      <c r="C20399" s="22" t="s">
        <v>7</v>
      </c>
      <c r="D20399" s="22" t="s">
        <v>5</v>
      </c>
      <c r="E20399" s="22" t="s">
        <v>34</v>
      </c>
      <c r="F20399" s="22" t="s">
        <v>57</v>
      </c>
      <c r="G20399" s="1">
        <v>275758.28000000003</v>
      </c>
    </row>
    <row r="20400" spans="2:7">
      <c r="B20400" s="22" t="s">
        <v>341</v>
      </c>
      <c r="C20400" s="22" t="s">
        <v>7</v>
      </c>
      <c r="D20400" s="22" t="s">
        <v>5</v>
      </c>
      <c r="E20400" s="22" t="s">
        <v>34</v>
      </c>
      <c r="F20400" s="22" t="s">
        <v>94</v>
      </c>
      <c r="G20400" s="1">
        <v>4835.92</v>
      </c>
    </row>
    <row r="20401" spans="2:7">
      <c r="B20401" s="22" t="s">
        <v>341</v>
      </c>
      <c r="C20401" s="22" t="s">
        <v>7</v>
      </c>
      <c r="D20401" s="22" t="s">
        <v>5</v>
      </c>
      <c r="E20401" s="22" t="s">
        <v>34</v>
      </c>
      <c r="F20401" s="22" t="s">
        <v>58</v>
      </c>
      <c r="G20401" s="1">
        <v>21614.93</v>
      </c>
    </row>
    <row r="20402" spans="2:7">
      <c r="B20402" s="22" t="s">
        <v>341</v>
      </c>
      <c r="C20402" s="22" t="s">
        <v>7</v>
      </c>
      <c r="D20402" s="22" t="s">
        <v>5</v>
      </c>
      <c r="E20402" s="22" t="s">
        <v>59</v>
      </c>
      <c r="F20402" s="22" t="s">
        <v>55</v>
      </c>
      <c r="G20402" s="1">
        <v>47283.839999999997</v>
      </c>
    </row>
    <row r="20403" spans="2:7">
      <c r="B20403" s="22" t="s">
        <v>341</v>
      </c>
      <c r="C20403" s="22" t="s">
        <v>7</v>
      </c>
      <c r="D20403" s="22" t="s">
        <v>5</v>
      </c>
      <c r="E20403" s="22" t="s">
        <v>60</v>
      </c>
      <c r="F20403" s="22" t="s">
        <v>62</v>
      </c>
      <c r="G20403" s="1">
        <v>14236.77</v>
      </c>
    </row>
    <row r="20404" spans="2:7">
      <c r="B20404" s="22" t="s">
        <v>341</v>
      </c>
      <c r="C20404" s="22" t="s">
        <v>7</v>
      </c>
      <c r="D20404" s="22" t="s">
        <v>7</v>
      </c>
      <c r="E20404" s="22" t="s">
        <v>5</v>
      </c>
      <c r="F20404" s="22" t="s">
        <v>6</v>
      </c>
      <c r="G20404" s="1">
        <v>211328.52</v>
      </c>
    </row>
    <row r="20405" spans="2:7">
      <c r="B20405" s="22" t="s">
        <v>341</v>
      </c>
      <c r="C20405" s="22" t="s">
        <v>7</v>
      </c>
      <c r="D20405" s="22" t="s">
        <v>7</v>
      </c>
      <c r="E20405" s="22" t="s">
        <v>8</v>
      </c>
      <c r="F20405" s="22" t="s">
        <v>9</v>
      </c>
      <c r="G20405" s="1">
        <v>707548.57</v>
      </c>
    </row>
    <row r="20406" spans="2:7">
      <c r="B20406" s="22" t="s">
        <v>341</v>
      </c>
      <c r="C20406" s="22" t="s">
        <v>7</v>
      </c>
      <c r="D20406" s="22" t="s">
        <v>7</v>
      </c>
      <c r="E20406" s="22" t="s">
        <v>8</v>
      </c>
      <c r="F20406" s="22" t="s">
        <v>10</v>
      </c>
      <c r="G20406" s="1">
        <v>157719.48000000001</v>
      </c>
    </row>
    <row r="20407" spans="2:7">
      <c r="B20407" s="22" t="s">
        <v>341</v>
      </c>
      <c r="C20407" s="22" t="s">
        <v>7</v>
      </c>
      <c r="D20407" s="22" t="s">
        <v>7</v>
      </c>
      <c r="E20407" s="22" t="s">
        <v>8</v>
      </c>
      <c r="F20407" s="22" t="s">
        <v>11</v>
      </c>
      <c r="G20407" s="1">
        <v>77353.27</v>
      </c>
    </row>
    <row r="20408" spans="2:7">
      <c r="B20408" s="22" t="s">
        <v>341</v>
      </c>
      <c r="C20408" s="22" t="s">
        <v>7</v>
      </c>
      <c r="D20408" s="22" t="s">
        <v>7</v>
      </c>
      <c r="E20408" s="22" t="s">
        <v>8</v>
      </c>
      <c r="F20408" s="22" t="s">
        <v>12</v>
      </c>
      <c r="G20408" s="1">
        <v>195096</v>
      </c>
    </row>
    <row r="20409" spans="2:7">
      <c r="B20409" s="22" t="s">
        <v>341</v>
      </c>
      <c r="C20409" s="22" t="s">
        <v>7</v>
      </c>
      <c r="D20409" s="22" t="s">
        <v>7</v>
      </c>
      <c r="E20409" s="22" t="s">
        <v>8</v>
      </c>
      <c r="F20409" s="22" t="s">
        <v>13</v>
      </c>
      <c r="G20409" s="1">
        <v>232507.96</v>
      </c>
    </row>
    <row r="20410" spans="2:7">
      <c r="B20410" s="22" t="s">
        <v>341</v>
      </c>
      <c r="C20410" s="22" t="s">
        <v>7</v>
      </c>
      <c r="D20410" s="22" t="s">
        <v>7</v>
      </c>
      <c r="E20410" s="22" t="s">
        <v>14</v>
      </c>
      <c r="F20410" s="22" t="s">
        <v>9</v>
      </c>
      <c r="G20410" s="1">
        <v>861404.91</v>
      </c>
    </row>
    <row r="20411" spans="2:7">
      <c r="B20411" s="22" t="s">
        <v>341</v>
      </c>
      <c r="C20411" s="22" t="s">
        <v>7</v>
      </c>
      <c r="D20411" s="22" t="s">
        <v>7</v>
      </c>
      <c r="E20411" s="22" t="s">
        <v>14</v>
      </c>
      <c r="F20411" s="22" t="s">
        <v>10</v>
      </c>
      <c r="G20411" s="1">
        <v>81094.179999999993</v>
      </c>
    </row>
    <row r="20412" spans="2:7">
      <c r="B20412" s="22" t="s">
        <v>341</v>
      </c>
      <c r="C20412" s="22" t="s">
        <v>7</v>
      </c>
      <c r="D20412" s="22" t="s">
        <v>7</v>
      </c>
      <c r="E20412" s="22" t="s">
        <v>14</v>
      </c>
      <c r="F20412" s="22" t="s">
        <v>11</v>
      </c>
      <c r="G20412" s="1">
        <v>18258.37</v>
      </c>
    </row>
    <row r="20413" spans="2:7">
      <c r="B20413" s="22" t="s">
        <v>341</v>
      </c>
      <c r="C20413" s="22" t="s">
        <v>7</v>
      </c>
      <c r="D20413" s="22" t="s">
        <v>7</v>
      </c>
      <c r="E20413" s="22" t="s">
        <v>14</v>
      </c>
      <c r="F20413" s="22" t="s">
        <v>12</v>
      </c>
      <c r="G20413" s="1">
        <v>340742.89</v>
      </c>
    </row>
    <row r="20414" spans="2:7">
      <c r="B20414" s="22" t="s">
        <v>341</v>
      </c>
      <c r="C20414" s="22" t="s">
        <v>7</v>
      </c>
      <c r="D20414" s="22" t="s">
        <v>7</v>
      </c>
      <c r="E20414" s="22" t="s">
        <v>14</v>
      </c>
      <c r="F20414" s="22" t="s">
        <v>13</v>
      </c>
      <c r="G20414" s="1">
        <v>16130.74</v>
      </c>
    </row>
    <row r="20415" spans="2:7">
      <c r="B20415" s="22" t="s">
        <v>341</v>
      </c>
      <c r="C20415" s="22" t="s">
        <v>7</v>
      </c>
      <c r="D20415" s="22" t="s">
        <v>7</v>
      </c>
      <c r="E20415" s="22" t="s">
        <v>15</v>
      </c>
      <c r="F20415" s="22" t="s">
        <v>16</v>
      </c>
      <c r="G20415" s="1">
        <v>2388.31</v>
      </c>
    </row>
    <row r="20416" spans="2:7">
      <c r="B20416" s="22" t="s">
        <v>341</v>
      </c>
      <c r="C20416" s="22" t="s">
        <v>7</v>
      </c>
      <c r="D20416" s="22" t="s">
        <v>7</v>
      </c>
      <c r="E20416" s="22" t="s">
        <v>15</v>
      </c>
      <c r="F20416" s="22" t="s">
        <v>71</v>
      </c>
      <c r="G20416" s="1">
        <v>2460.27</v>
      </c>
    </row>
    <row r="20417" spans="2:7">
      <c r="B20417" s="22" t="s">
        <v>341</v>
      </c>
      <c r="C20417" s="22" t="s">
        <v>7</v>
      </c>
      <c r="D20417" s="22" t="s">
        <v>7</v>
      </c>
      <c r="E20417" s="22" t="s">
        <v>15</v>
      </c>
      <c r="F20417" s="22" t="s">
        <v>17</v>
      </c>
      <c r="G20417" s="1">
        <v>100627.04</v>
      </c>
    </row>
    <row r="20418" spans="2:7">
      <c r="B20418" s="22" t="s">
        <v>341</v>
      </c>
      <c r="C20418" s="22" t="s">
        <v>7</v>
      </c>
      <c r="D20418" s="22" t="s">
        <v>7</v>
      </c>
      <c r="E20418" s="22" t="s">
        <v>15</v>
      </c>
      <c r="F20418" s="22" t="s">
        <v>18</v>
      </c>
      <c r="G20418" s="1">
        <v>98111.34</v>
      </c>
    </row>
    <row r="20419" spans="2:7">
      <c r="B20419" s="22" t="s">
        <v>341</v>
      </c>
      <c r="C20419" s="22" t="s">
        <v>7</v>
      </c>
      <c r="D20419" s="22" t="s">
        <v>7</v>
      </c>
      <c r="E20419" s="22" t="s">
        <v>15</v>
      </c>
      <c r="F20419" s="22" t="s">
        <v>19</v>
      </c>
      <c r="G20419" s="1">
        <v>163973.92000000001</v>
      </c>
    </row>
    <row r="20420" spans="2:7">
      <c r="B20420" s="22" t="s">
        <v>341</v>
      </c>
      <c r="C20420" s="22" t="s">
        <v>7</v>
      </c>
      <c r="D20420" s="22" t="s">
        <v>7</v>
      </c>
      <c r="E20420" s="22" t="s">
        <v>15</v>
      </c>
      <c r="F20420" s="22" t="s">
        <v>20</v>
      </c>
      <c r="G20420" s="1">
        <v>149648.91</v>
      </c>
    </row>
    <row r="20421" spans="2:7">
      <c r="B20421" s="22" t="s">
        <v>341</v>
      </c>
      <c r="C20421" s="22" t="s">
        <v>7</v>
      </c>
      <c r="D20421" s="22" t="s">
        <v>7</v>
      </c>
      <c r="E20421" s="22" t="s">
        <v>15</v>
      </c>
      <c r="F20421" s="22" t="s">
        <v>21</v>
      </c>
      <c r="G20421" s="1">
        <v>1824.56</v>
      </c>
    </row>
    <row r="20422" spans="2:7">
      <c r="B20422" s="22" t="s">
        <v>341</v>
      </c>
      <c r="C20422" s="22" t="s">
        <v>7</v>
      </c>
      <c r="D20422" s="22" t="s">
        <v>7</v>
      </c>
      <c r="E20422" s="22" t="s">
        <v>15</v>
      </c>
      <c r="F20422" s="22" t="s">
        <v>22</v>
      </c>
      <c r="G20422" s="1">
        <v>2292.7600000000002</v>
      </c>
    </row>
    <row r="20423" spans="2:7">
      <c r="B20423" s="22" t="s">
        <v>341</v>
      </c>
      <c r="C20423" s="22" t="s">
        <v>7</v>
      </c>
      <c r="D20423" s="22" t="s">
        <v>7</v>
      </c>
      <c r="E20423" s="22" t="s">
        <v>15</v>
      </c>
      <c r="F20423" s="22" t="s">
        <v>23</v>
      </c>
      <c r="G20423" s="1">
        <v>4145.62</v>
      </c>
    </row>
    <row r="20424" spans="2:7">
      <c r="B20424" s="22" t="s">
        <v>341</v>
      </c>
      <c r="C20424" s="22" t="s">
        <v>7</v>
      </c>
      <c r="D20424" s="22" t="s">
        <v>7</v>
      </c>
      <c r="E20424" s="22" t="s">
        <v>15</v>
      </c>
      <c r="F20424" s="22" t="s">
        <v>24</v>
      </c>
      <c r="G20424" s="1">
        <v>26192.95</v>
      </c>
    </row>
    <row r="20425" spans="2:7">
      <c r="B20425" s="22" t="s">
        <v>341</v>
      </c>
      <c r="C20425" s="22" t="s">
        <v>7</v>
      </c>
      <c r="D20425" s="22" t="s">
        <v>7</v>
      </c>
      <c r="E20425" s="22" t="s">
        <v>15</v>
      </c>
      <c r="F20425" s="22" t="s">
        <v>25</v>
      </c>
      <c r="G20425" s="1">
        <v>116749.01</v>
      </c>
    </row>
    <row r="20426" spans="2:7">
      <c r="B20426" s="22" t="s">
        <v>341</v>
      </c>
      <c r="C20426" s="22" t="s">
        <v>7</v>
      </c>
      <c r="D20426" s="22" t="s">
        <v>7</v>
      </c>
      <c r="E20426" s="22" t="s">
        <v>15</v>
      </c>
      <c r="F20426" s="22" t="s">
        <v>26</v>
      </c>
      <c r="G20426" s="1">
        <v>243504.74</v>
      </c>
    </row>
    <row r="20427" spans="2:7">
      <c r="B20427" s="22" t="s">
        <v>341</v>
      </c>
      <c r="C20427" s="22" t="s">
        <v>7</v>
      </c>
      <c r="D20427" s="22" t="s">
        <v>7</v>
      </c>
      <c r="E20427" s="22" t="s">
        <v>15</v>
      </c>
      <c r="F20427" s="22" t="s">
        <v>27</v>
      </c>
      <c r="G20427" s="1">
        <v>1328.12</v>
      </c>
    </row>
    <row r="20428" spans="2:7">
      <c r="B20428" s="22" t="s">
        <v>341</v>
      </c>
      <c r="C20428" s="22" t="s">
        <v>7</v>
      </c>
      <c r="D20428" s="22" t="s">
        <v>7</v>
      </c>
      <c r="E20428" s="22" t="s">
        <v>15</v>
      </c>
      <c r="F20428" s="22" t="s">
        <v>72</v>
      </c>
      <c r="G20428" s="1">
        <v>2476.02</v>
      </c>
    </row>
    <row r="20429" spans="2:7">
      <c r="B20429" s="22" t="s">
        <v>341</v>
      </c>
      <c r="C20429" s="22" t="s">
        <v>7</v>
      </c>
      <c r="D20429" s="22" t="s">
        <v>7</v>
      </c>
      <c r="E20429" s="22" t="s">
        <v>28</v>
      </c>
      <c r="F20429" s="22" t="s">
        <v>29</v>
      </c>
      <c r="G20429" s="1">
        <v>66594.44</v>
      </c>
    </row>
    <row r="20430" spans="2:7">
      <c r="B20430" s="22" t="s">
        <v>341</v>
      </c>
      <c r="C20430" s="22" t="s">
        <v>7</v>
      </c>
      <c r="D20430" s="22" t="s">
        <v>7</v>
      </c>
      <c r="E20430" s="22" t="s">
        <v>28</v>
      </c>
      <c r="F20430" s="22" t="s">
        <v>30</v>
      </c>
      <c r="G20430" s="1">
        <v>141.46</v>
      </c>
    </row>
    <row r="20431" spans="2:7">
      <c r="B20431" s="22" t="s">
        <v>341</v>
      </c>
      <c r="C20431" s="22" t="s">
        <v>7</v>
      </c>
      <c r="D20431" s="22" t="s">
        <v>7</v>
      </c>
      <c r="E20431" s="22" t="s">
        <v>28</v>
      </c>
      <c r="F20431" s="22" t="s">
        <v>33</v>
      </c>
      <c r="G20431" s="1">
        <v>1249.51</v>
      </c>
    </row>
    <row r="20432" spans="2:7">
      <c r="B20432" s="22" t="s">
        <v>341</v>
      </c>
      <c r="C20432" s="22" t="s">
        <v>7</v>
      </c>
      <c r="D20432" s="22" t="s">
        <v>7</v>
      </c>
      <c r="E20432" s="22" t="s">
        <v>34</v>
      </c>
      <c r="F20432" s="22" t="s">
        <v>38</v>
      </c>
      <c r="G20432" s="1">
        <v>700</v>
      </c>
    </row>
    <row r="20433" spans="2:7">
      <c r="B20433" s="22" t="s">
        <v>341</v>
      </c>
      <c r="C20433" s="22" t="s">
        <v>7</v>
      </c>
      <c r="D20433" s="22" t="s">
        <v>7</v>
      </c>
      <c r="E20433" s="22" t="s">
        <v>34</v>
      </c>
      <c r="F20433" s="22" t="s">
        <v>42</v>
      </c>
      <c r="G20433" s="1">
        <v>25217.01</v>
      </c>
    </row>
    <row r="20434" spans="2:7">
      <c r="B20434" s="22" t="s">
        <v>341</v>
      </c>
      <c r="C20434" s="22" t="s">
        <v>7</v>
      </c>
      <c r="D20434" s="22" t="s">
        <v>7</v>
      </c>
      <c r="E20434" s="22" t="s">
        <v>34</v>
      </c>
      <c r="F20434" s="22" t="s">
        <v>46</v>
      </c>
      <c r="G20434" s="1">
        <v>110927.36</v>
      </c>
    </row>
    <row r="20435" spans="2:7">
      <c r="B20435" s="22" t="s">
        <v>341</v>
      </c>
      <c r="C20435" s="22" t="s">
        <v>7</v>
      </c>
      <c r="D20435" s="22" t="s">
        <v>7</v>
      </c>
      <c r="E20435" s="22" t="s">
        <v>34</v>
      </c>
      <c r="F20435" s="22" t="s">
        <v>47</v>
      </c>
      <c r="G20435" s="1">
        <v>1463.24</v>
      </c>
    </row>
    <row r="20436" spans="2:7">
      <c r="B20436" s="22" t="s">
        <v>341</v>
      </c>
      <c r="C20436" s="22" t="s">
        <v>7</v>
      </c>
      <c r="D20436" s="22" t="s">
        <v>7</v>
      </c>
      <c r="E20436" s="22" t="s">
        <v>34</v>
      </c>
      <c r="F20436" s="22" t="s">
        <v>50</v>
      </c>
      <c r="G20436" s="1">
        <v>165.56</v>
      </c>
    </row>
    <row r="20437" spans="2:7">
      <c r="B20437" s="22" t="s">
        <v>341</v>
      </c>
      <c r="C20437" s="22" t="s">
        <v>7</v>
      </c>
      <c r="D20437" s="22" t="s">
        <v>7</v>
      </c>
      <c r="E20437" s="22" t="s">
        <v>34</v>
      </c>
      <c r="F20437" s="22" t="s">
        <v>52</v>
      </c>
      <c r="G20437" s="1">
        <v>214.44</v>
      </c>
    </row>
    <row r="20438" spans="2:7">
      <c r="B20438" s="22" t="s">
        <v>341</v>
      </c>
      <c r="C20438" s="22" t="s">
        <v>7</v>
      </c>
      <c r="D20438" s="22" t="s">
        <v>7</v>
      </c>
      <c r="E20438" s="22" t="s">
        <v>34</v>
      </c>
      <c r="F20438" s="22" t="s">
        <v>55</v>
      </c>
      <c r="G20438" s="1">
        <v>240</v>
      </c>
    </row>
    <row r="20439" spans="2:7">
      <c r="B20439" s="22" t="s">
        <v>341</v>
      </c>
      <c r="C20439" s="22" t="s">
        <v>7</v>
      </c>
      <c r="D20439" s="22" t="s">
        <v>7</v>
      </c>
      <c r="E20439" s="22" t="s">
        <v>34</v>
      </c>
      <c r="F20439" s="22" t="s">
        <v>58</v>
      </c>
      <c r="G20439" s="1">
        <v>4950.6000000000004</v>
      </c>
    </row>
    <row r="20440" spans="2:7">
      <c r="B20440" s="22" t="s">
        <v>341</v>
      </c>
      <c r="C20440" s="22" t="s">
        <v>7</v>
      </c>
      <c r="D20440" s="22" t="s">
        <v>7</v>
      </c>
      <c r="E20440" s="22" t="s">
        <v>59</v>
      </c>
      <c r="F20440" s="22" t="s">
        <v>55</v>
      </c>
      <c r="G20440" s="1">
        <v>27161.82</v>
      </c>
    </row>
    <row r="20441" spans="2:7">
      <c r="B20441" s="22" t="s">
        <v>342</v>
      </c>
      <c r="C20441" s="22" t="s">
        <v>7</v>
      </c>
      <c r="D20441" s="22" t="s">
        <v>5</v>
      </c>
      <c r="E20441" s="22" t="s">
        <v>5</v>
      </c>
      <c r="F20441" s="22" t="s">
        <v>6</v>
      </c>
      <c r="G20441" s="1">
        <v>185936.34</v>
      </c>
    </row>
    <row r="20442" spans="2:7">
      <c r="B20442" s="22" t="s">
        <v>342</v>
      </c>
      <c r="C20442" s="22" t="s">
        <v>7</v>
      </c>
      <c r="D20442" s="22" t="s">
        <v>5</v>
      </c>
      <c r="E20442" s="22" t="s">
        <v>7</v>
      </c>
      <c r="F20442" s="22" t="s">
        <v>6</v>
      </c>
      <c r="G20442" s="1">
        <v>-185936.34</v>
      </c>
    </row>
    <row r="20443" spans="2:7">
      <c r="B20443" s="22" t="s">
        <v>342</v>
      </c>
      <c r="C20443" s="22" t="s">
        <v>7</v>
      </c>
      <c r="D20443" s="22" t="s">
        <v>5</v>
      </c>
      <c r="E20443" s="22" t="s">
        <v>8</v>
      </c>
      <c r="F20443" s="22" t="s">
        <v>9</v>
      </c>
      <c r="G20443" s="1">
        <v>6895695.9299999997</v>
      </c>
    </row>
    <row r="20444" spans="2:7">
      <c r="B20444" s="22" t="s">
        <v>342</v>
      </c>
      <c r="C20444" s="22" t="s">
        <v>7</v>
      </c>
      <c r="D20444" s="22" t="s">
        <v>5</v>
      </c>
      <c r="E20444" s="22" t="s">
        <v>8</v>
      </c>
      <c r="F20444" s="22" t="s">
        <v>10</v>
      </c>
      <c r="G20444" s="1">
        <v>89902.09</v>
      </c>
    </row>
    <row r="20445" spans="2:7">
      <c r="B20445" s="22" t="s">
        <v>342</v>
      </c>
      <c r="C20445" s="22" t="s">
        <v>7</v>
      </c>
      <c r="D20445" s="22" t="s">
        <v>5</v>
      </c>
      <c r="E20445" s="22" t="s">
        <v>8</v>
      </c>
      <c r="F20445" s="22" t="s">
        <v>11</v>
      </c>
      <c r="G20445" s="1">
        <v>157557.07999999999</v>
      </c>
    </row>
    <row r="20446" spans="2:7">
      <c r="B20446" s="22" t="s">
        <v>342</v>
      </c>
      <c r="C20446" s="22" t="s">
        <v>7</v>
      </c>
      <c r="D20446" s="22" t="s">
        <v>5</v>
      </c>
      <c r="E20446" s="22" t="s">
        <v>8</v>
      </c>
      <c r="F20446" s="22" t="s">
        <v>12</v>
      </c>
      <c r="G20446" s="1">
        <v>80395.06</v>
      </c>
    </row>
    <row r="20447" spans="2:7">
      <c r="B20447" s="22" t="s">
        <v>342</v>
      </c>
      <c r="C20447" s="22" t="s">
        <v>7</v>
      </c>
      <c r="D20447" s="22" t="s">
        <v>5</v>
      </c>
      <c r="E20447" s="22" t="s">
        <v>8</v>
      </c>
      <c r="F20447" s="22" t="s">
        <v>13</v>
      </c>
      <c r="G20447" s="1">
        <v>111733.38</v>
      </c>
    </row>
    <row r="20448" spans="2:7">
      <c r="B20448" s="22" t="s">
        <v>342</v>
      </c>
      <c r="C20448" s="22" t="s">
        <v>7</v>
      </c>
      <c r="D20448" s="22" t="s">
        <v>5</v>
      </c>
      <c r="E20448" s="22" t="s">
        <v>8</v>
      </c>
      <c r="F20448" s="22" t="s">
        <v>70</v>
      </c>
      <c r="G20448" s="1">
        <v>48535</v>
      </c>
    </row>
    <row r="20449" spans="2:7">
      <c r="B20449" s="22" t="s">
        <v>342</v>
      </c>
      <c r="C20449" s="22" t="s">
        <v>7</v>
      </c>
      <c r="D20449" s="22" t="s">
        <v>5</v>
      </c>
      <c r="E20449" s="22" t="s">
        <v>14</v>
      </c>
      <c r="F20449" s="22" t="s">
        <v>9</v>
      </c>
      <c r="G20449" s="1">
        <v>2024674.55</v>
      </c>
    </row>
    <row r="20450" spans="2:7">
      <c r="B20450" s="22" t="s">
        <v>342</v>
      </c>
      <c r="C20450" s="22" t="s">
        <v>7</v>
      </c>
      <c r="D20450" s="22" t="s">
        <v>5</v>
      </c>
      <c r="E20450" s="22" t="s">
        <v>14</v>
      </c>
      <c r="F20450" s="22" t="s">
        <v>10</v>
      </c>
      <c r="G20450" s="1">
        <v>51289.52</v>
      </c>
    </row>
    <row r="20451" spans="2:7">
      <c r="B20451" s="22" t="s">
        <v>342</v>
      </c>
      <c r="C20451" s="22" t="s">
        <v>7</v>
      </c>
      <c r="D20451" s="22" t="s">
        <v>5</v>
      </c>
      <c r="E20451" s="22" t="s">
        <v>14</v>
      </c>
      <c r="F20451" s="22" t="s">
        <v>11</v>
      </c>
      <c r="G20451" s="1">
        <v>33350.339999999997</v>
      </c>
    </row>
    <row r="20452" spans="2:7">
      <c r="B20452" s="22" t="s">
        <v>342</v>
      </c>
      <c r="C20452" s="22" t="s">
        <v>7</v>
      </c>
      <c r="D20452" s="22" t="s">
        <v>5</v>
      </c>
      <c r="E20452" s="22" t="s">
        <v>14</v>
      </c>
      <c r="F20452" s="22" t="s">
        <v>13</v>
      </c>
      <c r="G20452" s="1">
        <v>17883.349999999999</v>
      </c>
    </row>
    <row r="20453" spans="2:7">
      <c r="B20453" s="22" t="s">
        <v>342</v>
      </c>
      <c r="C20453" s="22" t="s">
        <v>7</v>
      </c>
      <c r="D20453" s="22" t="s">
        <v>5</v>
      </c>
      <c r="E20453" s="22" t="s">
        <v>15</v>
      </c>
      <c r="F20453" s="22" t="s">
        <v>16</v>
      </c>
      <c r="G20453" s="1">
        <v>574.65</v>
      </c>
    </row>
    <row r="20454" spans="2:7">
      <c r="B20454" s="22" t="s">
        <v>342</v>
      </c>
      <c r="C20454" s="22" t="s">
        <v>7</v>
      </c>
      <c r="D20454" s="22" t="s">
        <v>5</v>
      </c>
      <c r="E20454" s="22" t="s">
        <v>15</v>
      </c>
      <c r="F20454" s="22" t="s">
        <v>71</v>
      </c>
      <c r="G20454" s="1">
        <v>600.33000000000004</v>
      </c>
    </row>
    <row r="20455" spans="2:7">
      <c r="B20455" s="22" t="s">
        <v>342</v>
      </c>
      <c r="C20455" s="22" t="s">
        <v>7</v>
      </c>
      <c r="D20455" s="22" t="s">
        <v>5</v>
      </c>
      <c r="E20455" s="22" t="s">
        <v>15</v>
      </c>
      <c r="F20455" s="22" t="s">
        <v>17</v>
      </c>
      <c r="G20455" s="1">
        <v>546537.88</v>
      </c>
    </row>
    <row r="20456" spans="2:7">
      <c r="B20456" s="22" t="s">
        <v>342</v>
      </c>
      <c r="C20456" s="22" t="s">
        <v>7</v>
      </c>
      <c r="D20456" s="22" t="s">
        <v>5</v>
      </c>
      <c r="E20456" s="22" t="s">
        <v>15</v>
      </c>
      <c r="F20456" s="22" t="s">
        <v>18</v>
      </c>
      <c r="G20456" s="1">
        <v>158005.17000000001</v>
      </c>
    </row>
    <row r="20457" spans="2:7">
      <c r="B20457" s="22" t="s">
        <v>342</v>
      </c>
      <c r="C20457" s="22" t="s">
        <v>7</v>
      </c>
      <c r="D20457" s="22" t="s">
        <v>5</v>
      </c>
      <c r="E20457" s="22" t="s">
        <v>15</v>
      </c>
      <c r="F20457" s="22" t="s">
        <v>19</v>
      </c>
      <c r="G20457" s="1">
        <v>1101482.8799999999</v>
      </c>
    </row>
    <row r="20458" spans="2:7">
      <c r="B20458" s="22" t="s">
        <v>342</v>
      </c>
      <c r="C20458" s="22" t="s">
        <v>7</v>
      </c>
      <c r="D20458" s="22" t="s">
        <v>5</v>
      </c>
      <c r="E20458" s="22" t="s">
        <v>15</v>
      </c>
      <c r="F20458" s="22" t="s">
        <v>20</v>
      </c>
      <c r="G20458" s="1">
        <v>271361.2</v>
      </c>
    </row>
    <row r="20459" spans="2:7">
      <c r="B20459" s="22" t="s">
        <v>342</v>
      </c>
      <c r="C20459" s="22" t="s">
        <v>7</v>
      </c>
      <c r="D20459" s="22" t="s">
        <v>5</v>
      </c>
      <c r="E20459" s="22" t="s">
        <v>15</v>
      </c>
      <c r="F20459" s="22" t="s">
        <v>21</v>
      </c>
      <c r="G20459" s="1">
        <v>17279.95</v>
      </c>
    </row>
    <row r="20460" spans="2:7">
      <c r="B20460" s="22" t="s">
        <v>342</v>
      </c>
      <c r="C20460" s="22" t="s">
        <v>7</v>
      </c>
      <c r="D20460" s="22" t="s">
        <v>5</v>
      </c>
      <c r="E20460" s="22" t="s">
        <v>15</v>
      </c>
      <c r="F20460" s="22" t="s">
        <v>22</v>
      </c>
      <c r="G20460" s="1">
        <v>5673.66</v>
      </c>
    </row>
    <row r="20461" spans="2:7">
      <c r="B20461" s="22" t="s">
        <v>342</v>
      </c>
      <c r="C20461" s="22" t="s">
        <v>7</v>
      </c>
      <c r="D20461" s="22" t="s">
        <v>5</v>
      </c>
      <c r="E20461" s="22" t="s">
        <v>15</v>
      </c>
      <c r="F20461" s="22" t="s">
        <v>23</v>
      </c>
      <c r="G20461" s="1">
        <v>34794.31</v>
      </c>
    </row>
    <row r="20462" spans="2:7">
      <c r="B20462" s="22" t="s">
        <v>342</v>
      </c>
      <c r="C20462" s="22" t="s">
        <v>7</v>
      </c>
      <c r="D20462" s="22" t="s">
        <v>5</v>
      </c>
      <c r="E20462" s="22" t="s">
        <v>15</v>
      </c>
      <c r="F20462" s="22" t="s">
        <v>24</v>
      </c>
      <c r="G20462" s="1">
        <v>40446.839999999997</v>
      </c>
    </row>
    <row r="20463" spans="2:7">
      <c r="B20463" s="22" t="s">
        <v>342</v>
      </c>
      <c r="C20463" s="22" t="s">
        <v>7</v>
      </c>
      <c r="D20463" s="22" t="s">
        <v>5</v>
      </c>
      <c r="E20463" s="22" t="s">
        <v>15</v>
      </c>
      <c r="F20463" s="22" t="s">
        <v>25</v>
      </c>
      <c r="G20463" s="1">
        <v>1065507.8400000001</v>
      </c>
    </row>
    <row r="20464" spans="2:7">
      <c r="B20464" s="22" t="s">
        <v>342</v>
      </c>
      <c r="C20464" s="22" t="s">
        <v>7</v>
      </c>
      <c r="D20464" s="22" t="s">
        <v>5</v>
      </c>
      <c r="E20464" s="22" t="s">
        <v>15</v>
      </c>
      <c r="F20464" s="22" t="s">
        <v>26</v>
      </c>
      <c r="G20464" s="1">
        <v>709063.81</v>
      </c>
    </row>
    <row r="20465" spans="2:7">
      <c r="B20465" s="22" t="s">
        <v>342</v>
      </c>
      <c r="C20465" s="22" t="s">
        <v>7</v>
      </c>
      <c r="D20465" s="22" t="s">
        <v>5</v>
      </c>
      <c r="E20465" s="22" t="s">
        <v>15</v>
      </c>
      <c r="F20465" s="22" t="s">
        <v>27</v>
      </c>
      <c r="G20465" s="1">
        <v>58156.800000000003</v>
      </c>
    </row>
    <row r="20466" spans="2:7">
      <c r="B20466" s="22" t="s">
        <v>342</v>
      </c>
      <c r="C20466" s="22" t="s">
        <v>7</v>
      </c>
      <c r="D20466" s="22" t="s">
        <v>5</v>
      </c>
      <c r="E20466" s="22" t="s">
        <v>28</v>
      </c>
      <c r="F20466" s="22" t="s">
        <v>29</v>
      </c>
      <c r="G20466" s="1">
        <v>366102.39</v>
      </c>
    </row>
    <row r="20467" spans="2:7">
      <c r="B20467" s="22" t="s">
        <v>342</v>
      </c>
      <c r="C20467" s="22" t="s">
        <v>7</v>
      </c>
      <c r="D20467" s="22" t="s">
        <v>5</v>
      </c>
      <c r="E20467" s="22" t="s">
        <v>28</v>
      </c>
      <c r="F20467" s="22" t="s">
        <v>30</v>
      </c>
      <c r="G20467" s="1">
        <v>8477.3700000000008</v>
      </c>
    </row>
    <row r="20468" spans="2:7">
      <c r="B20468" s="22" t="s">
        <v>342</v>
      </c>
      <c r="C20468" s="22" t="s">
        <v>7</v>
      </c>
      <c r="D20468" s="22" t="s">
        <v>5</v>
      </c>
      <c r="E20468" s="22" t="s">
        <v>28</v>
      </c>
      <c r="F20468" s="22" t="s">
        <v>31</v>
      </c>
      <c r="G20468" s="1">
        <v>39378.160000000003</v>
      </c>
    </row>
    <row r="20469" spans="2:7">
      <c r="B20469" s="22" t="s">
        <v>342</v>
      </c>
      <c r="C20469" s="22" t="s">
        <v>7</v>
      </c>
      <c r="D20469" s="22" t="s">
        <v>5</v>
      </c>
      <c r="E20469" s="22" t="s">
        <v>28</v>
      </c>
      <c r="F20469" s="22" t="s">
        <v>32</v>
      </c>
      <c r="G20469" s="1">
        <v>99844.69</v>
      </c>
    </row>
    <row r="20470" spans="2:7">
      <c r="B20470" s="22" t="s">
        <v>342</v>
      </c>
      <c r="C20470" s="22" t="s">
        <v>7</v>
      </c>
      <c r="D20470" s="22" t="s">
        <v>5</v>
      </c>
      <c r="E20470" s="22" t="s">
        <v>28</v>
      </c>
      <c r="F20470" s="22" t="s">
        <v>33</v>
      </c>
      <c r="G20470" s="1">
        <v>111067.15</v>
      </c>
    </row>
    <row r="20471" spans="2:7">
      <c r="B20471" s="22" t="s">
        <v>342</v>
      </c>
      <c r="C20471" s="22" t="s">
        <v>7</v>
      </c>
      <c r="D20471" s="22" t="s">
        <v>5</v>
      </c>
      <c r="E20471" s="22" t="s">
        <v>34</v>
      </c>
      <c r="F20471" s="22" t="s">
        <v>35</v>
      </c>
      <c r="G20471" s="1">
        <v>58518.62</v>
      </c>
    </row>
    <row r="20472" spans="2:7">
      <c r="B20472" s="22" t="s">
        <v>342</v>
      </c>
      <c r="C20472" s="22" t="s">
        <v>7</v>
      </c>
      <c r="D20472" s="22" t="s">
        <v>5</v>
      </c>
      <c r="E20472" s="22" t="s">
        <v>34</v>
      </c>
      <c r="F20472" s="22" t="s">
        <v>37</v>
      </c>
      <c r="G20472" s="1">
        <v>134735.10999999999</v>
      </c>
    </row>
    <row r="20473" spans="2:7">
      <c r="B20473" s="22" t="s">
        <v>342</v>
      </c>
      <c r="C20473" s="22" t="s">
        <v>7</v>
      </c>
      <c r="D20473" s="22" t="s">
        <v>5</v>
      </c>
      <c r="E20473" s="22" t="s">
        <v>34</v>
      </c>
      <c r="F20473" s="22" t="s">
        <v>38</v>
      </c>
      <c r="G20473" s="1">
        <v>5926.3</v>
      </c>
    </row>
    <row r="20474" spans="2:7">
      <c r="B20474" s="22" t="s">
        <v>342</v>
      </c>
      <c r="C20474" s="22" t="s">
        <v>7</v>
      </c>
      <c r="D20474" s="22" t="s">
        <v>5</v>
      </c>
      <c r="E20474" s="22" t="s">
        <v>34</v>
      </c>
      <c r="F20474" s="22" t="s">
        <v>39</v>
      </c>
      <c r="G20474" s="1">
        <v>60549.75</v>
      </c>
    </row>
    <row r="20475" spans="2:7">
      <c r="B20475" s="22" t="s">
        <v>342</v>
      </c>
      <c r="C20475" s="22" t="s">
        <v>7</v>
      </c>
      <c r="D20475" s="22" t="s">
        <v>5</v>
      </c>
      <c r="E20475" s="22" t="s">
        <v>34</v>
      </c>
      <c r="F20475" s="22" t="s">
        <v>40</v>
      </c>
      <c r="G20475" s="1">
        <v>1479.8</v>
      </c>
    </row>
    <row r="20476" spans="2:7">
      <c r="B20476" s="22" t="s">
        <v>342</v>
      </c>
      <c r="C20476" s="22" t="s">
        <v>7</v>
      </c>
      <c r="D20476" s="22" t="s">
        <v>5</v>
      </c>
      <c r="E20476" s="22" t="s">
        <v>34</v>
      </c>
      <c r="F20476" s="22" t="s">
        <v>41</v>
      </c>
      <c r="G20476" s="1">
        <v>25448.62</v>
      </c>
    </row>
    <row r="20477" spans="2:7">
      <c r="B20477" s="22" t="s">
        <v>342</v>
      </c>
      <c r="C20477" s="22" t="s">
        <v>7</v>
      </c>
      <c r="D20477" s="22" t="s">
        <v>5</v>
      </c>
      <c r="E20477" s="22" t="s">
        <v>34</v>
      </c>
      <c r="F20477" s="22" t="s">
        <v>65</v>
      </c>
      <c r="G20477" s="1">
        <v>125</v>
      </c>
    </row>
    <row r="20478" spans="2:7">
      <c r="B20478" s="22" t="s">
        <v>342</v>
      </c>
      <c r="C20478" s="22" t="s">
        <v>7</v>
      </c>
      <c r="D20478" s="22" t="s">
        <v>5</v>
      </c>
      <c r="E20478" s="22" t="s">
        <v>34</v>
      </c>
      <c r="F20478" s="22" t="s">
        <v>42</v>
      </c>
      <c r="G20478" s="1">
        <v>7525.61</v>
      </c>
    </row>
    <row r="20479" spans="2:7">
      <c r="B20479" s="22" t="s">
        <v>342</v>
      </c>
      <c r="C20479" s="22" t="s">
        <v>7</v>
      </c>
      <c r="D20479" s="22" t="s">
        <v>5</v>
      </c>
      <c r="E20479" s="22" t="s">
        <v>34</v>
      </c>
      <c r="F20479" s="22" t="s">
        <v>45</v>
      </c>
      <c r="G20479" s="1">
        <v>29497.97</v>
      </c>
    </row>
    <row r="20480" spans="2:7">
      <c r="B20480" s="22" t="s">
        <v>342</v>
      </c>
      <c r="C20480" s="22" t="s">
        <v>7</v>
      </c>
      <c r="D20480" s="22" t="s">
        <v>5</v>
      </c>
      <c r="E20480" s="22" t="s">
        <v>34</v>
      </c>
      <c r="F20480" s="22" t="s">
        <v>46</v>
      </c>
      <c r="G20480" s="1">
        <v>37816.46</v>
      </c>
    </row>
    <row r="20481" spans="2:7">
      <c r="B20481" s="22" t="s">
        <v>342</v>
      </c>
      <c r="C20481" s="22" t="s">
        <v>7</v>
      </c>
      <c r="D20481" s="22" t="s">
        <v>5</v>
      </c>
      <c r="E20481" s="22" t="s">
        <v>34</v>
      </c>
      <c r="F20481" s="22" t="s">
        <v>47</v>
      </c>
      <c r="G20481" s="1">
        <v>43876.09</v>
      </c>
    </row>
    <row r="20482" spans="2:7">
      <c r="B20482" s="22" t="s">
        <v>342</v>
      </c>
      <c r="C20482" s="22" t="s">
        <v>7</v>
      </c>
      <c r="D20482" s="22" t="s">
        <v>5</v>
      </c>
      <c r="E20482" s="22" t="s">
        <v>34</v>
      </c>
      <c r="F20482" s="22" t="s">
        <v>48</v>
      </c>
      <c r="G20482" s="1">
        <v>27959.93</v>
      </c>
    </row>
    <row r="20483" spans="2:7">
      <c r="B20483" s="22" t="s">
        <v>342</v>
      </c>
      <c r="C20483" s="22" t="s">
        <v>7</v>
      </c>
      <c r="D20483" s="22" t="s">
        <v>5</v>
      </c>
      <c r="E20483" s="22" t="s">
        <v>34</v>
      </c>
      <c r="F20483" s="22" t="s">
        <v>75</v>
      </c>
      <c r="G20483" s="1">
        <v>43097.9</v>
      </c>
    </row>
    <row r="20484" spans="2:7">
      <c r="B20484" s="22" t="s">
        <v>342</v>
      </c>
      <c r="C20484" s="22" t="s">
        <v>7</v>
      </c>
      <c r="D20484" s="22" t="s">
        <v>5</v>
      </c>
      <c r="E20484" s="22" t="s">
        <v>34</v>
      </c>
      <c r="F20484" s="22" t="s">
        <v>66</v>
      </c>
      <c r="G20484" s="1">
        <v>5337.34</v>
      </c>
    </row>
    <row r="20485" spans="2:7">
      <c r="B20485" s="22" t="s">
        <v>342</v>
      </c>
      <c r="C20485" s="22" t="s">
        <v>7</v>
      </c>
      <c r="D20485" s="22" t="s">
        <v>5</v>
      </c>
      <c r="E20485" s="22" t="s">
        <v>34</v>
      </c>
      <c r="F20485" s="22" t="s">
        <v>85</v>
      </c>
      <c r="G20485" s="1">
        <v>1605251.26</v>
      </c>
    </row>
    <row r="20486" spans="2:7">
      <c r="B20486" s="22" t="s">
        <v>342</v>
      </c>
      <c r="C20486" s="22" t="s">
        <v>7</v>
      </c>
      <c r="D20486" s="22" t="s">
        <v>5</v>
      </c>
      <c r="E20486" s="22" t="s">
        <v>34</v>
      </c>
      <c r="F20486" s="22" t="s">
        <v>49</v>
      </c>
      <c r="G20486" s="1">
        <v>209386.44</v>
      </c>
    </row>
    <row r="20487" spans="2:7">
      <c r="B20487" s="22" t="s">
        <v>342</v>
      </c>
      <c r="C20487" s="22" t="s">
        <v>7</v>
      </c>
      <c r="D20487" s="22" t="s">
        <v>5</v>
      </c>
      <c r="E20487" s="22" t="s">
        <v>34</v>
      </c>
      <c r="F20487" s="22" t="s">
        <v>50</v>
      </c>
      <c r="G20487" s="1">
        <v>162695.73000000001</v>
      </c>
    </row>
    <row r="20488" spans="2:7">
      <c r="B20488" s="22" t="s">
        <v>342</v>
      </c>
      <c r="C20488" s="22" t="s">
        <v>7</v>
      </c>
      <c r="D20488" s="22" t="s">
        <v>5</v>
      </c>
      <c r="E20488" s="22" t="s">
        <v>34</v>
      </c>
      <c r="F20488" s="22" t="s">
        <v>51</v>
      </c>
      <c r="G20488" s="1">
        <v>1394</v>
      </c>
    </row>
    <row r="20489" spans="2:7">
      <c r="B20489" s="22" t="s">
        <v>342</v>
      </c>
      <c r="C20489" s="22" t="s">
        <v>7</v>
      </c>
      <c r="D20489" s="22" t="s">
        <v>5</v>
      </c>
      <c r="E20489" s="22" t="s">
        <v>34</v>
      </c>
      <c r="F20489" s="22" t="s">
        <v>52</v>
      </c>
      <c r="G20489" s="1">
        <v>374.45</v>
      </c>
    </row>
    <row r="20490" spans="2:7">
      <c r="B20490" s="22" t="s">
        <v>342</v>
      </c>
      <c r="C20490" s="22" t="s">
        <v>7</v>
      </c>
      <c r="D20490" s="22" t="s">
        <v>5</v>
      </c>
      <c r="E20490" s="22" t="s">
        <v>34</v>
      </c>
      <c r="F20490" s="22" t="s">
        <v>53</v>
      </c>
      <c r="G20490" s="1">
        <v>330517.57</v>
      </c>
    </row>
    <row r="20491" spans="2:7">
      <c r="B20491" s="22" t="s">
        <v>342</v>
      </c>
      <c r="C20491" s="22" t="s">
        <v>7</v>
      </c>
      <c r="D20491" s="22" t="s">
        <v>5</v>
      </c>
      <c r="E20491" s="22" t="s">
        <v>34</v>
      </c>
      <c r="F20491" s="22" t="s">
        <v>54</v>
      </c>
      <c r="G20491" s="1">
        <v>36359.53</v>
      </c>
    </row>
    <row r="20492" spans="2:7">
      <c r="B20492" s="22" t="s">
        <v>342</v>
      </c>
      <c r="C20492" s="22" t="s">
        <v>7</v>
      </c>
      <c r="D20492" s="22" t="s">
        <v>5</v>
      </c>
      <c r="E20492" s="22" t="s">
        <v>34</v>
      </c>
      <c r="F20492" s="22" t="s">
        <v>68</v>
      </c>
      <c r="G20492" s="1">
        <v>278526.07</v>
      </c>
    </row>
    <row r="20493" spans="2:7">
      <c r="B20493" s="22" t="s">
        <v>342</v>
      </c>
      <c r="C20493" s="22" t="s">
        <v>7</v>
      </c>
      <c r="D20493" s="22" t="s">
        <v>5</v>
      </c>
      <c r="E20493" s="22" t="s">
        <v>34</v>
      </c>
      <c r="F20493" s="22" t="s">
        <v>55</v>
      </c>
      <c r="G20493" s="1">
        <v>24175.87</v>
      </c>
    </row>
    <row r="20494" spans="2:7">
      <c r="B20494" s="22" t="s">
        <v>342</v>
      </c>
      <c r="C20494" s="22" t="s">
        <v>7</v>
      </c>
      <c r="D20494" s="22" t="s">
        <v>5</v>
      </c>
      <c r="E20494" s="22" t="s">
        <v>34</v>
      </c>
      <c r="F20494" s="22" t="s">
        <v>56</v>
      </c>
      <c r="G20494" s="1">
        <v>74210.820000000007</v>
      </c>
    </row>
    <row r="20495" spans="2:7">
      <c r="B20495" s="22" t="s">
        <v>342</v>
      </c>
      <c r="C20495" s="22" t="s">
        <v>7</v>
      </c>
      <c r="D20495" s="22" t="s">
        <v>5</v>
      </c>
      <c r="E20495" s="22" t="s">
        <v>34</v>
      </c>
      <c r="F20495" s="22" t="s">
        <v>76</v>
      </c>
      <c r="G20495" s="1">
        <v>76788.100000000006</v>
      </c>
    </row>
    <row r="20496" spans="2:7">
      <c r="B20496" s="22" t="s">
        <v>342</v>
      </c>
      <c r="C20496" s="22" t="s">
        <v>7</v>
      </c>
      <c r="D20496" s="22" t="s">
        <v>5</v>
      </c>
      <c r="E20496" s="22" t="s">
        <v>34</v>
      </c>
      <c r="F20496" s="22" t="s">
        <v>57</v>
      </c>
      <c r="G20496" s="1">
        <v>226286.99</v>
      </c>
    </row>
    <row r="20497" spans="2:7">
      <c r="B20497" s="22" t="s">
        <v>342</v>
      </c>
      <c r="C20497" s="22" t="s">
        <v>7</v>
      </c>
      <c r="D20497" s="22" t="s">
        <v>5</v>
      </c>
      <c r="E20497" s="22" t="s">
        <v>34</v>
      </c>
      <c r="F20497" s="22" t="s">
        <v>58</v>
      </c>
      <c r="G20497" s="1">
        <v>16829.86</v>
      </c>
    </row>
    <row r="20498" spans="2:7">
      <c r="B20498" s="22" t="s">
        <v>342</v>
      </c>
      <c r="C20498" s="22" t="s">
        <v>7</v>
      </c>
      <c r="D20498" s="22" t="s">
        <v>5</v>
      </c>
      <c r="E20498" s="22" t="s">
        <v>59</v>
      </c>
      <c r="F20498" s="22" t="s">
        <v>55</v>
      </c>
      <c r="G20498" s="1">
        <v>21294.27</v>
      </c>
    </row>
    <row r="20499" spans="2:7">
      <c r="B20499" s="22" t="s">
        <v>342</v>
      </c>
      <c r="C20499" s="22" t="s">
        <v>7</v>
      </c>
      <c r="D20499" s="22" t="s">
        <v>5</v>
      </c>
      <c r="E20499" s="22" t="s">
        <v>60</v>
      </c>
      <c r="F20499" s="22" t="s">
        <v>78</v>
      </c>
      <c r="G20499" s="1">
        <v>27243.63</v>
      </c>
    </row>
    <row r="20500" spans="2:7">
      <c r="B20500" s="22" t="s">
        <v>342</v>
      </c>
      <c r="C20500" s="22" t="s">
        <v>7</v>
      </c>
      <c r="D20500" s="22" t="s">
        <v>7</v>
      </c>
      <c r="E20500" s="22" t="s">
        <v>8</v>
      </c>
      <c r="F20500" s="22" t="s">
        <v>9</v>
      </c>
      <c r="G20500" s="1">
        <v>542363.86</v>
      </c>
    </row>
    <row r="20501" spans="2:7">
      <c r="B20501" s="22" t="s">
        <v>342</v>
      </c>
      <c r="C20501" s="22" t="s">
        <v>7</v>
      </c>
      <c r="D20501" s="22" t="s">
        <v>7</v>
      </c>
      <c r="E20501" s="22" t="s">
        <v>8</v>
      </c>
      <c r="F20501" s="22" t="s">
        <v>10</v>
      </c>
      <c r="G20501" s="1">
        <v>8963.76</v>
      </c>
    </row>
    <row r="20502" spans="2:7">
      <c r="B20502" s="22" t="s">
        <v>342</v>
      </c>
      <c r="C20502" s="22" t="s">
        <v>7</v>
      </c>
      <c r="D20502" s="22" t="s">
        <v>7</v>
      </c>
      <c r="E20502" s="22" t="s">
        <v>8</v>
      </c>
      <c r="F20502" s="22" t="s">
        <v>11</v>
      </c>
      <c r="G20502" s="1">
        <v>135702.74</v>
      </c>
    </row>
    <row r="20503" spans="2:7">
      <c r="B20503" s="22" t="s">
        <v>342</v>
      </c>
      <c r="C20503" s="22" t="s">
        <v>7</v>
      </c>
      <c r="D20503" s="22" t="s">
        <v>7</v>
      </c>
      <c r="E20503" s="22" t="s">
        <v>8</v>
      </c>
      <c r="F20503" s="22" t="s">
        <v>12</v>
      </c>
      <c r="G20503" s="1">
        <v>67239.95</v>
      </c>
    </row>
    <row r="20504" spans="2:7">
      <c r="B20504" s="22" t="s">
        <v>342</v>
      </c>
      <c r="C20504" s="22" t="s">
        <v>7</v>
      </c>
      <c r="D20504" s="22" t="s">
        <v>7</v>
      </c>
      <c r="E20504" s="22" t="s">
        <v>8</v>
      </c>
      <c r="F20504" s="22" t="s">
        <v>13</v>
      </c>
      <c r="G20504" s="1">
        <v>14.33</v>
      </c>
    </row>
    <row r="20505" spans="2:7">
      <c r="B20505" s="22" t="s">
        <v>342</v>
      </c>
      <c r="C20505" s="22" t="s">
        <v>7</v>
      </c>
      <c r="D20505" s="22" t="s">
        <v>7</v>
      </c>
      <c r="E20505" s="22" t="s">
        <v>14</v>
      </c>
      <c r="F20505" s="22" t="s">
        <v>9</v>
      </c>
      <c r="G20505" s="1">
        <v>711600</v>
      </c>
    </row>
    <row r="20506" spans="2:7">
      <c r="B20506" s="22" t="s">
        <v>342</v>
      </c>
      <c r="C20506" s="22" t="s">
        <v>7</v>
      </c>
      <c r="D20506" s="22" t="s">
        <v>7</v>
      </c>
      <c r="E20506" s="22" t="s">
        <v>14</v>
      </c>
      <c r="F20506" s="22" t="s">
        <v>10</v>
      </c>
      <c r="G20506" s="1">
        <v>60622.77</v>
      </c>
    </row>
    <row r="20507" spans="2:7">
      <c r="B20507" s="22" t="s">
        <v>342</v>
      </c>
      <c r="C20507" s="22" t="s">
        <v>7</v>
      </c>
      <c r="D20507" s="22" t="s">
        <v>7</v>
      </c>
      <c r="E20507" s="22" t="s">
        <v>14</v>
      </c>
      <c r="F20507" s="22" t="s">
        <v>11</v>
      </c>
      <c r="G20507" s="1">
        <v>24932.26</v>
      </c>
    </row>
    <row r="20508" spans="2:7">
      <c r="B20508" s="22" t="s">
        <v>342</v>
      </c>
      <c r="C20508" s="22" t="s">
        <v>7</v>
      </c>
      <c r="D20508" s="22" t="s">
        <v>7</v>
      </c>
      <c r="E20508" s="22" t="s">
        <v>14</v>
      </c>
      <c r="F20508" s="22" t="s">
        <v>12</v>
      </c>
      <c r="G20508" s="1">
        <v>227104.75</v>
      </c>
    </row>
    <row r="20509" spans="2:7">
      <c r="B20509" s="22" t="s">
        <v>342</v>
      </c>
      <c r="C20509" s="22" t="s">
        <v>7</v>
      </c>
      <c r="D20509" s="22" t="s">
        <v>7</v>
      </c>
      <c r="E20509" s="22" t="s">
        <v>14</v>
      </c>
      <c r="F20509" s="22" t="s">
        <v>13</v>
      </c>
      <c r="G20509" s="1">
        <v>1282.44</v>
      </c>
    </row>
    <row r="20510" spans="2:7">
      <c r="B20510" s="22" t="s">
        <v>342</v>
      </c>
      <c r="C20510" s="22" t="s">
        <v>7</v>
      </c>
      <c r="D20510" s="22" t="s">
        <v>7</v>
      </c>
      <c r="E20510" s="22" t="s">
        <v>15</v>
      </c>
      <c r="F20510" s="22" t="s">
        <v>16</v>
      </c>
      <c r="G20510" s="1">
        <v>226.65</v>
      </c>
    </row>
    <row r="20511" spans="2:7">
      <c r="B20511" s="22" t="s">
        <v>342</v>
      </c>
      <c r="C20511" s="22" t="s">
        <v>7</v>
      </c>
      <c r="D20511" s="22" t="s">
        <v>7</v>
      </c>
      <c r="E20511" s="22" t="s">
        <v>15</v>
      </c>
      <c r="F20511" s="22" t="s">
        <v>71</v>
      </c>
      <c r="G20511" s="1">
        <v>56.67</v>
      </c>
    </row>
    <row r="20512" spans="2:7">
      <c r="B20512" s="22" t="s">
        <v>342</v>
      </c>
      <c r="C20512" s="22" t="s">
        <v>7</v>
      </c>
      <c r="D20512" s="22" t="s">
        <v>7</v>
      </c>
      <c r="E20512" s="22" t="s">
        <v>15</v>
      </c>
      <c r="F20512" s="22" t="s">
        <v>17</v>
      </c>
      <c r="G20512" s="1">
        <v>56078.95</v>
      </c>
    </row>
    <row r="20513" spans="2:7">
      <c r="B20513" s="22" t="s">
        <v>342</v>
      </c>
      <c r="C20513" s="22" t="s">
        <v>7</v>
      </c>
      <c r="D20513" s="22" t="s">
        <v>7</v>
      </c>
      <c r="E20513" s="22" t="s">
        <v>15</v>
      </c>
      <c r="F20513" s="22" t="s">
        <v>18</v>
      </c>
      <c r="G20513" s="1">
        <v>77198.070000000007</v>
      </c>
    </row>
    <row r="20514" spans="2:7">
      <c r="B20514" s="22" t="s">
        <v>342</v>
      </c>
      <c r="C20514" s="22" t="s">
        <v>7</v>
      </c>
      <c r="D20514" s="22" t="s">
        <v>7</v>
      </c>
      <c r="E20514" s="22" t="s">
        <v>15</v>
      </c>
      <c r="F20514" s="22" t="s">
        <v>19</v>
      </c>
      <c r="G20514" s="1">
        <v>113292.4</v>
      </c>
    </row>
    <row r="20515" spans="2:7">
      <c r="B20515" s="22" t="s">
        <v>342</v>
      </c>
      <c r="C20515" s="22" t="s">
        <v>7</v>
      </c>
      <c r="D20515" s="22" t="s">
        <v>7</v>
      </c>
      <c r="E20515" s="22" t="s">
        <v>15</v>
      </c>
      <c r="F20515" s="22" t="s">
        <v>20</v>
      </c>
      <c r="G20515" s="1">
        <v>116737.14</v>
      </c>
    </row>
    <row r="20516" spans="2:7">
      <c r="B20516" s="22" t="s">
        <v>342</v>
      </c>
      <c r="C20516" s="22" t="s">
        <v>7</v>
      </c>
      <c r="D20516" s="22" t="s">
        <v>7</v>
      </c>
      <c r="E20516" s="22" t="s">
        <v>15</v>
      </c>
      <c r="F20516" s="22" t="s">
        <v>21</v>
      </c>
      <c r="G20516" s="1">
        <v>1634.02</v>
      </c>
    </row>
    <row r="20517" spans="2:7">
      <c r="B20517" s="22" t="s">
        <v>342</v>
      </c>
      <c r="C20517" s="22" t="s">
        <v>7</v>
      </c>
      <c r="D20517" s="22" t="s">
        <v>7</v>
      </c>
      <c r="E20517" s="22" t="s">
        <v>15</v>
      </c>
      <c r="F20517" s="22" t="s">
        <v>22</v>
      </c>
      <c r="G20517" s="1">
        <v>2746.24</v>
      </c>
    </row>
    <row r="20518" spans="2:7">
      <c r="B20518" s="22" t="s">
        <v>342</v>
      </c>
      <c r="C20518" s="22" t="s">
        <v>7</v>
      </c>
      <c r="D20518" s="22" t="s">
        <v>7</v>
      </c>
      <c r="E20518" s="22" t="s">
        <v>15</v>
      </c>
      <c r="F20518" s="22" t="s">
        <v>23</v>
      </c>
      <c r="G20518" s="1">
        <v>2348.88</v>
      </c>
    </row>
    <row r="20519" spans="2:7">
      <c r="B20519" s="22" t="s">
        <v>342</v>
      </c>
      <c r="C20519" s="22" t="s">
        <v>7</v>
      </c>
      <c r="D20519" s="22" t="s">
        <v>7</v>
      </c>
      <c r="E20519" s="22" t="s">
        <v>15</v>
      </c>
      <c r="F20519" s="22" t="s">
        <v>24</v>
      </c>
      <c r="G20519" s="1">
        <v>22720.51</v>
      </c>
    </row>
    <row r="20520" spans="2:7">
      <c r="B20520" s="22" t="s">
        <v>342</v>
      </c>
      <c r="C20520" s="22" t="s">
        <v>7</v>
      </c>
      <c r="D20520" s="22" t="s">
        <v>7</v>
      </c>
      <c r="E20520" s="22" t="s">
        <v>15</v>
      </c>
      <c r="F20520" s="22" t="s">
        <v>25</v>
      </c>
      <c r="G20520" s="1">
        <v>65049.85</v>
      </c>
    </row>
    <row r="20521" spans="2:7">
      <c r="B20521" s="22" t="s">
        <v>342</v>
      </c>
      <c r="C20521" s="22" t="s">
        <v>7</v>
      </c>
      <c r="D20521" s="22" t="s">
        <v>7</v>
      </c>
      <c r="E20521" s="22" t="s">
        <v>15</v>
      </c>
      <c r="F20521" s="22" t="s">
        <v>26</v>
      </c>
      <c r="G20521" s="1">
        <v>223660.53</v>
      </c>
    </row>
    <row r="20522" spans="2:7">
      <c r="B20522" s="22" t="s">
        <v>342</v>
      </c>
      <c r="C20522" s="22" t="s">
        <v>7</v>
      </c>
      <c r="D20522" s="22" t="s">
        <v>7</v>
      </c>
      <c r="E20522" s="22" t="s">
        <v>15</v>
      </c>
      <c r="F20522" s="22" t="s">
        <v>27</v>
      </c>
      <c r="G20522" s="1">
        <v>2371.1999999999998</v>
      </c>
    </row>
    <row r="20523" spans="2:7">
      <c r="B20523" s="22" t="s">
        <v>342</v>
      </c>
      <c r="C20523" s="22" t="s">
        <v>7</v>
      </c>
      <c r="D20523" s="22" t="s">
        <v>7</v>
      </c>
      <c r="E20523" s="22" t="s">
        <v>28</v>
      </c>
      <c r="F20523" s="22" t="s">
        <v>29</v>
      </c>
      <c r="G20523" s="1">
        <v>132500.54999999999</v>
      </c>
    </row>
    <row r="20524" spans="2:7">
      <c r="B20524" s="22" t="s">
        <v>342</v>
      </c>
      <c r="C20524" s="22" t="s">
        <v>7</v>
      </c>
      <c r="D20524" s="22" t="s">
        <v>7</v>
      </c>
      <c r="E20524" s="22" t="s">
        <v>28</v>
      </c>
      <c r="F20524" s="22" t="s">
        <v>30</v>
      </c>
      <c r="G20524" s="1">
        <v>614.46</v>
      </c>
    </row>
    <row r="20525" spans="2:7">
      <c r="B20525" s="22" t="s">
        <v>342</v>
      </c>
      <c r="C20525" s="22" t="s">
        <v>7</v>
      </c>
      <c r="D20525" s="22" t="s">
        <v>7</v>
      </c>
      <c r="E20525" s="22" t="s">
        <v>28</v>
      </c>
      <c r="F20525" s="22" t="s">
        <v>32</v>
      </c>
      <c r="G20525" s="1">
        <v>52.29</v>
      </c>
    </row>
    <row r="20526" spans="2:7">
      <c r="B20526" s="22" t="s">
        <v>342</v>
      </c>
      <c r="C20526" s="22" t="s">
        <v>7</v>
      </c>
      <c r="D20526" s="22" t="s">
        <v>7</v>
      </c>
      <c r="E20526" s="22" t="s">
        <v>28</v>
      </c>
      <c r="F20526" s="22" t="s">
        <v>33</v>
      </c>
      <c r="G20526" s="1">
        <v>5443.26</v>
      </c>
    </row>
    <row r="20527" spans="2:7">
      <c r="B20527" s="22" t="s">
        <v>342</v>
      </c>
      <c r="C20527" s="22" t="s">
        <v>7</v>
      </c>
      <c r="D20527" s="22" t="s">
        <v>7</v>
      </c>
      <c r="E20527" s="22" t="s">
        <v>34</v>
      </c>
      <c r="F20527" s="22" t="s">
        <v>35</v>
      </c>
      <c r="G20527" s="1">
        <v>313.75</v>
      </c>
    </row>
    <row r="20528" spans="2:7">
      <c r="B20528" s="22" t="s">
        <v>342</v>
      </c>
      <c r="C20528" s="22" t="s">
        <v>7</v>
      </c>
      <c r="D20528" s="22" t="s">
        <v>7</v>
      </c>
      <c r="E20528" s="22" t="s">
        <v>34</v>
      </c>
      <c r="F20528" s="22" t="s">
        <v>36</v>
      </c>
      <c r="G20528" s="1">
        <v>4605.3100000000004</v>
      </c>
    </row>
    <row r="20529" spans="2:7">
      <c r="B20529" s="22" t="s">
        <v>342</v>
      </c>
      <c r="C20529" s="22" t="s">
        <v>7</v>
      </c>
      <c r="D20529" s="22" t="s">
        <v>7</v>
      </c>
      <c r="E20529" s="22" t="s">
        <v>34</v>
      </c>
      <c r="F20529" s="22" t="s">
        <v>39</v>
      </c>
      <c r="G20529" s="1">
        <v>19047.09</v>
      </c>
    </row>
    <row r="20530" spans="2:7">
      <c r="B20530" s="22" t="s">
        <v>342</v>
      </c>
      <c r="C20530" s="22" t="s">
        <v>7</v>
      </c>
      <c r="D20530" s="22" t="s">
        <v>7</v>
      </c>
      <c r="E20530" s="22" t="s">
        <v>34</v>
      </c>
      <c r="F20530" s="22" t="s">
        <v>42</v>
      </c>
      <c r="G20530" s="1">
        <v>2000</v>
      </c>
    </row>
    <row r="20531" spans="2:7">
      <c r="B20531" s="22" t="s">
        <v>342</v>
      </c>
      <c r="C20531" s="22" t="s">
        <v>7</v>
      </c>
      <c r="D20531" s="22" t="s">
        <v>7</v>
      </c>
      <c r="E20531" s="22" t="s">
        <v>34</v>
      </c>
      <c r="F20531" s="22" t="s">
        <v>48</v>
      </c>
      <c r="G20531" s="1">
        <v>5853.64</v>
      </c>
    </row>
    <row r="20532" spans="2:7">
      <c r="B20532" s="22" t="s">
        <v>342</v>
      </c>
      <c r="C20532" s="22" t="s">
        <v>7</v>
      </c>
      <c r="D20532" s="22" t="s">
        <v>7</v>
      </c>
      <c r="E20532" s="22" t="s">
        <v>34</v>
      </c>
      <c r="F20532" s="22" t="s">
        <v>74</v>
      </c>
      <c r="G20532" s="1">
        <v>15760</v>
      </c>
    </row>
    <row r="20533" spans="2:7">
      <c r="B20533" s="22" t="s">
        <v>342</v>
      </c>
      <c r="C20533" s="22" t="s">
        <v>7</v>
      </c>
      <c r="D20533" s="22" t="s">
        <v>7</v>
      </c>
      <c r="E20533" s="22" t="s">
        <v>34</v>
      </c>
      <c r="F20533" s="22" t="s">
        <v>75</v>
      </c>
      <c r="G20533" s="1">
        <v>1508.26</v>
      </c>
    </row>
    <row r="20534" spans="2:7">
      <c r="B20534" s="22" t="s">
        <v>342</v>
      </c>
      <c r="C20534" s="22" t="s">
        <v>7</v>
      </c>
      <c r="D20534" s="22" t="s">
        <v>7</v>
      </c>
      <c r="E20534" s="22" t="s">
        <v>34</v>
      </c>
      <c r="F20534" s="22" t="s">
        <v>66</v>
      </c>
      <c r="G20534" s="1">
        <v>24522.49</v>
      </c>
    </row>
    <row r="20535" spans="2:7">
      <c r="B20535" s="22" t="s">
        <v>342</v>
      </c>
      <c r="C20535" s="22" t="s">
        <v>7</v>
      </c>
      <c r="D20535" s="22" t="s">
        <v>7</v>
      </c>
      <c r="E20535" s="22" t="s">
        <v>34</v>
      </c>
      <c r="F20535" s="22" t="s">
        <v>85</v>
      </c>
      <c r="G20535" s="1">
        <v>25309.68</v>
      </c>
    </row>
    <row r="20536" spans="2:7">
      <c r="B20536" s="22" t="s">
        <v>342</v>
      </c>
      <c r="C20536" s="22" t="s">
        <v>7</v>
      </c>
      <c r="D20536" s="22" t="s">
        <v>7</v>
      </c>
      <c r="E20536" s="22" t="s">
        <v>34</v>
      </c>
      <c r="F20536" s="22" t="s">
        <v>50</v>
      </c>
      <c r="G20536" s="1">
        <v>1310</v>
      </c>
    </row>
    <row r="20537" spans="2:7">
      <c r="B20537" s="22" t="s">
        <v>342</v>
      </c>
      <c r="C20537" s="22" t="s">
        <v>7</v>
      </c>
      <c r="D20537" s="22" t="s">
        <v>7</v>
      </c>
      <c r="E20537" s="22" t="s">
        <v>34</v>
      </c>
      <c r="F20537" s="22" t="s">
        <v>55</v>
      </c>
      <c r="G20537" s="1">
        <v>4325.68</v>
      </c>
    </row>
    <row r="20538" spans="2:7">
      <c r="B20538" s="22" t="s">
        <v>342</v>
      </c>
      <c r="C20538" s="22" t="s">
        <v>7</v>
      </c>
      <c r="D20538" s="22" t="s">
        <v>7</v>
      </c>
      <c r="E20538" s="22" t="s">
        <v>34</v>
      </c>
      <c r="F20538" s="22" t="s">
        <v>58</v>
      </c>
      <c r="G20538" s="1">
        <v>550.37</v>
      </c>
    </row>
    <row r="20539" spans="2:7">
      <c r="B20539" s="22" t="s">
        <v>342</v>
      </c>
      <c r="C20539" s="22" t="s">
        <v>7</v>
      </c>
      <c r="D20539" s="22" t="s">
        <v>7</v>
      </c>
      <c r="E20539" s="22" t="s">
        <v>59</v>
      </c>
      <c r="F20539" s="22" t="s">
        <v>55</v>
      </c>
      <c r="G20539" s="1">
        <v>7570.18</v>
      </c>
    </row>
    <row r="20540" spans="2:7">
      <c r="B20540" s="22" t="s">
        <v>342</v>
      </c>
      <c r="C20540" s="22" t="s">
        <v>7</v>
      </c>
      <c r="D20540" s="22" t="s">
        <v>7</v>
      </c>
      <c r="E20540" s="22" t="s">
        <v>60</v>
      </c>
      <c r="F20540" s="22" t="s">
        <v>78</v>
      </c>
      <c r="G20540" s="1">
        <v>23178.78</v>
      </c>
    </row>
    <row r="20541" spans="2:7">
      <c r="B20541" s="22" t="s">
        <v>342</v>
      </c>
      <c r="C20541" s="22" t="s">
        <v>7</v>
      </c>
      <c r="D20541" s="22" t="s">
        <v>7</v>
      </c>
      <c r="E20541" s="22" t="s">
        <v>60</v>
      </c>
      <c r="F20541" s="22" t="s">
        <v>79</v>
      </c>
      <c r="G20541" s="1">
        <v>34044.25</v>
      </c>
    </row>
    <row r="20542" spans="2:7">
      <c r="B20542" s="22" t="s">
        <v>343</v>
      </c>
      <c r="C20542" s="22" t="s">
        <v>7</v>
      </c>
      <c r="D20542" s="22" t="s">
        <v>5</v>
      </c>
      <c r="E20542" s="22" t="s">
        <v>8</v>
      </c>
      <c r="F20542" s="22" t="s">
        <v>9</v>
      </c>
      <c r="G20542" s="1">
        <v>2087772.19</v>
      </c>
    </row>
    <row r="20543" spans="2:7">
      <c r="B20543" s="22" t="s">
        <v>343</v>
      </c>
      <c r="C20543" s="22" t="s">
        <v>7</v>
      </c>
      <c r="D20543" s="22" t="s">
        <v>5</v>
      </c>
      <c r="E20543" s="22" t="s">
        <v>8</v>
      </c>
      <c r="F20543" s="22" t="s">
        <v>10</v>
      </c>
      <c r="G20543" s="1">
        <v>12392.09</v>
      </c>
    </row>
    <row r="20544" spans="2:7">
      <c r="B20544" s="22" t="s">
        <v>343</v>
      </c>
      <c r="C20544" s="22" t="s">
        <v>7</v>
      </c>
      <c r="D20544" s="22" t="s">
        <v>5</v>
      </c>
      <c r="E20544" s="22" t="s">
        <v>8</v>
      </c>
      <c r="F20544" s="22" t="s">
        <v>12</v>
      </c>
      <c r="G20544" s="1">
        <v>7450</v>
      </c>
    </row>
    <row r="20545" spans="2:7">
      <c r="B20545" s="22" t="s">
        <v>343</v>
      </c>
      <c r="C20545" s="22" t="s">
        <v>7</v>
      </c>
      <c r="D20545" s="22" t="s">
        <v>5</v>
      </c>
      <c r="E20545" s="22" t="s">
        <v>8</v>
      </c>
      <c r="F20545" s="22" t="s">
        <v>13</v>
      </c>
      <c r="G20545" s="1">
        <v>12157.5</v>
      </c>
    </row>
    <row r="20546" spans="2:7">
      <c r="B20546" s="22" t="s">
        <v>343</v>
      </c>
      <c r="C20546" s="22" t="s">
        <v>7</v>
      </c>
      <c r="D20546" s="22" t="s">
        <v>5</v>
      </c>
      <c r="E20546" s="22" t="s">
        <v>8</v>
      </c>
      <c r="F20546" s="22" t="s">
        <v>70</v>
      </c>
      <c r="G20546" s="1">
        <v>5505</v>
      </c>
    </row>
    <row r="20547" spans="2:7">
      <c r="B20547" s="22" t="s">
        <v>343</v>
      </c>
      <c r="C20547" s="22" t="s">
        <v>7</v>
      </c>
      <c r="D20547" s="22" t="s">
        <v>5</v>
      </c>
      <c r="E20547" s="22" t="s">
        <v>14</v>
      </c>
      <c r="F20547" s="22" t="s">
        <v>9</v>
      </c>
      <c r="G20547" s="1">
        <v>605002.18999999994</v>
      </c>
    </row>
    <row r="20548" spans="2:7">
      <c r="B20548" s="22" t="s">
        <v>343</v>
      </c>
      <c r="C20548" s="22" t="s">
        <v>7</v>
      </c>
      <c r="D20548" s="22" t="s">
        <v>5</v>
      </c>
      <c r="E20548" s="22" t="s">
        <v>14</v>
      </c>
      <c r="F20548" s="22" t="s">
        <v>10</v>
      </c>
      <c r="G20548" s="1">
        <v>-263.08</v>
      </c>
    </row>
    <row r="20549" spans="2:7">
      <c r="B20549" s="22" t="s">
        <v>343</v>
      </c>
      <c r="C20549" s="22" t="s">
        <v>7</v>
      </c>
      <c r="D20549" s="22" t="s">
        <v>5</v>
      </c>
      <c r="E20549" s="22" t="s">
        <v>14</v>
      </c>
      <c r="F20549" s="22" t="s">
        <v>11</v>
      </c>
      <c r="G20549" s="1">
        <v>2515.6</v>
      </c>
    </row>
    <row r="20550" spans="2:7">
      <c r="B20550" s="22" t="s">
        <v>343</v>
      </c>
      <c r="C20550" s="22" t="s">
        <v>7</v>
      </c>
      <c r="D20550" s="22" t="s">
        <v>5</v>
      </c>
      <c r="E20550" s="22" t="s">
        <v>14</v>
      </c>
      <c r="F20550" s="22" t="s">
        <v>12</v>
      </c>
      <c r="G20550" s="1">
        <v>6183.75</v>
      </c>
    </row>
    <row r="20551" spans="2:7">
      <c r="B20551" s="22" t="s">
        <v>343</v>
      </c>
      <c r="C20551" s="22" t="s">
        <v>7</v>
      </c>
      <c r="D20551" s="22" t="s">
        <v>5</v>
      </c>
      <c r="E20551" s="22" t="s">
        <v>14</v>
      </c>
      <c r="F20551" s="22" t="s">
        <v>13</v>
      </c>
      <c r="G20551" s="1">
        <v>480</v>
      </c>
    </row>
    <row r="20552" spans="2:7">
      <c r="B20552" s="22" t="s">
        <v>343</v>
      </c>
      <c r="C20552" s="22" t="s">
        <v>7</v>
      </c>
      <c r="D20552" s="22" t="s">
        <v>5</v>
      </c>
      <c r="E20552" s="22" t="s">
        <v>15</v>
      </c>
      <c r="F20552" s="22" t="s">
        <v>16</v>
      </c>
      <c r="G20552" s="1">
        <v>3147.64</v>
      </c>
    </row>
    <row r="20553" spans="2:7">
      <c r="B20553" s="22" t="s">
        <v>343</v>
      </c>
      <c r="C20553" s="22" t="s">
        <v>7</v>
      </c>
      <c r="D20553" s="22" t="s">
        <v>5</v>
      </c>
      <c r="E20553" s="22" t="s">
        <v>15</v>
      </c>
      <c r="F20553" s="22" t="s">
        <v>71</v>
      </c>
      <c r="G20553" s="1">
        <v>242.18</v>
      </c>
    </row>
    <row r="20554" spans="2:7">
      <c r="B20554" s="22" t="s">
        <v>343</v>
      </c>
      <c r="C20554" s="22" t="s">
        <v>7</v>
      </c>
      <c r="D20554" s="22" t="s">
        <v>5</v>
      </c>
      <c r="E20554" s="22" t="s">
        <v>15</v>
      </c>
      <c r="F20554" s="22" t="s">
        <v>17</v>
      </c>
      <c r="G20554" s="1">
        <v>159540.66</v>
      </c>
    </row>
    <row r="20555" spans="2:7">
      <c r="B20555" s="22" t="s">
        <v>343</v>
      </c>
      <c r="C20555" s="22" t="s">
        <v>7</v>
      </c>
      <c r="D20555" s="22" t="s">
        <v>5</v>
      </c>
      <c r="E20555" s="22" t="s">
        <v>15</v>
      </c>
      <c r="F20555" s="22" t="s">
        <v>18</v>
      </c>
      <c r="G20555" s="1">
        <v>45590.68</v>
      </c>
    </row>
    <row r="20556" spans="2:7">
      <c r="B20556" s="22" t="s">
        <v>343</v>
      </c>
      <c r="C20556" s="22" t="s">
        <v>7</v>
      </c>
      <c r="D20556" s="22" t="s">
        <v>5</v>
      </c>
      <c r="E20556" s="22" t="s">
        <v>15</v>
      </c>
      <c r="F20556" s="22" t="s">
        <v>19</v>
      </c>
      <c r="G20556" s="1">
        <v>320094.96000000002</v>
      </c>
    </row>
    <row r="20557" spans="2:7">
      <c r="B20557" s="22" t="s">
        <v>343</v>
      </c>
      <c r="C20557" s="22" t="s">
        <v>7</v>
      </c>
      <c r="D20557" s="22" t="s">
        <v>5</v>
      </c>
      <c r="E20557" s="22" t="s">
        <v>15</v>
      </c>
      <c r="F20557" s="22" t="s">
        <v>20</v>
      </c>
      <c r="G20557" s="1">
        <v>79403.33</v>
      </c>
    </row>
    <row r="20558" spans="2:7">
      <c r="B20558" s="22" t="s">
        <v>343</v>
      </c>
      <c r="C20558" s="22" t="s">
        <v>7</v>
      </c>
      <c r="D20558" s="22" t="s">
        <v>5</v>
      </c>
      <c r="E20558" s="22" t="s">
        <v>15</v>
      </c>
      <c r="F20558" s="22" t="s">
        <v>21</v>
      </c>
      <c r="G20558" s="1">
        <v>9377.43</v>
      </c>
    </row>
    <row r="20559" spans="2:7">
      <c r="B20559" s="22" t="s">
        <v>343</v>
      </c>
      <c r="C20559" s="22" t="s">
        <v>7</v>
      </c>
      <c r="D20559" s="22" t="s">
        <v>5</v>
      </c>
      <c r="E20559" s="22" t="s">
        <v>15</v>
      </c>
      <c r="F20559" s="22" t="s">
        <v>22</v>
      </c>
      <c r="G20559" s="1">
        <v>2872.95</v>
      </c>
    </row>
    <row r="20560" spans="2:7">
      <c r="B20560" s="22" t="s">
        <v>343</v>
      </c>
      <c r="C20560" s="22" t="s">
        <v>7</v>
      </c>
      <c r="D20560" s="22" t="s">
        <v>5</v>
      </c>
      <c r="E20560" s="22" t="s">
        <v>15</v>
      </c>
      <c r="F20560" s="22" t="s">
        <v>23</v>
      </c>
      <c r="G20560" s="1">
        <v>13248.86</v>
      </c>
    </row>
    <row r="20561" spans="2:7">
      <c r="B20561" s="22" t="s">
        <v>343</v>
      </c>
      <c r="C20561" s="22" t="s">
        <v>7</v>
      </c>
      <c r="D20561" s="22" t="s">
        <v>5</v>
      </c>
      <c r="E20561" s="22" t="s">
        <v>15</v>
      </c>
      <c r="F20561" s="22" t="s">
        <v>24</v>
      </c>
      <c r="G20561" s="1">
        <v>11056.1</v>
      </c>
    </row>
    <row r="20562" spans="2:7">
      <c r="B20562" s="22" t="s">
        <v>343</v>
      </c>
      <c r="C20562" s="22" t="s">
        <v>7</v>
      </c>
      <c r="D20562" s="22" t="s">
        <v>5</v>
      </c>
      <c r="E20562" s="22" t="s">
        <v>15</v>
      </c>
      <c r="F20562" s="22" t="s">
        <v>25</v>
      </c>
      <c r="G20562" s="1">
        <v>351013.97</v>
      </c>
    </row>
    <row r="20563" spans="2:7">
      <c r="B20563" s="22" t="s">
        <v>343</v>
      </c>
      <c r="C20563" s="22" t="s">
        <v>7</v>
      </c>
      <c r="D20563" s="22" t="s">
        <v>5</v>
      </c>
      <c r="E20563" s="22" t="s">
        <v>15</v>
      </c>
      <c r="F20563" s="22" t="s">
        <v>26</v>
      </c>
      <c r="G20563" s="1">
        <v>206708.92</v>
      </c>
    </row>
    <row r="20564" spans="2:7">
      <c r="B20564" s="22" t="s">
        <v>343</v>
      </c>
      <c r="C20564" s="22" t="s">
        <v>7</v>
      </c>
      <c r="D20564" s="22" t="s">
        <v>5</v>
      </c>
      <c r="E20564" s="22" t="s">
        <v>28</v>
      </c>
      <c r="F20564" s="22" t="s">
        <v>29</v>
      </c>
      <c r="G20564" s="1">
        <v>258349.28</v>
      </c>
    </row>
    <row r="20565" spans="2:7">
      <c r="B20565" s="22" t="s">
        <v>343</v>
      </c>
      <c r="C20565" s="22" t="s">
        <v>7</v>
      </c>
      <c r="D20565" s="22" t="s">
        <v>5</v>
      </c>
      <c r="E20565" s="22" t="s">
        <v>28</v>
      </c>
      <c r="F20565" s="22" t="s">
        <v>31</v>
      </c>
      <c r="G20565" s="1">
        <v>92569.85</v>
      </c>
    </row>
    <row r="20566" spans="2:7">
      <c r="B20566" s="22" t="s">
        <v>343</v>
      </c>
      <c r="C20566" s="22" t="s">
        <v>7</v>
      </c>
      <c r="D20566" s="22" t="s">
        <v>5</v>
      </c>
      <c r="E20566" s="22" t="s">
        <v>28</v>
      </c>
      <c r="F20566" s="22" t="s">
        <v>32</v>
      </c>
      <c r="G20566" s="1">
        <v>6299.05</v>
      </c>
    </row>
    <row r="20567" spans="2:7">
      <c r="B20567" s="22" t="s">
        <v>343</v>
      </c>
      <c r="C20567" s="22" t="s">
        <v>7</v>
      </c>
      <c r="D20567" s="22" t="s">
        <v>5</v>
      </c>
      <c r="E20567" s="22" t="s">
        <v>28</v>
      </c>
      <c r="F20567" s="22" t="s">
        <v>33</v>
      </c>
      <c r="G20567" s="1">
        <v>26831</v>
      </c>
    </row>
    <row r="20568" spans="2:7">
      <c r="B20568" s="22" t="s">
        <v>343</v>
      </c>
      <c r="C20568" s="22" t="s">
        <v>7</v>
      </c>
      <c r="D20568" s="22" t="s">
        <v>5</v>
      </c>
      <c r="E20568" s="22" t="s">
        <v>34</v>
      </c>
      <c r="F20568" s="22" t="s">
        <v>35</v>
      </c>
      <c r="G20568" s="1">
        <v>95284.05</v>
      </c>
    </row>
    <row r="20569" spans="2:7">
      <c r="B20569" s="22" t="s">
        <v>343</v>
      </c>
      <c r="C20569" s="22" t="s">
        <v>7</v>
      </c>
      <c r="D20569" s="22" t="s">
        <v>5</v>
      </c>
      <c r="E20569" s="22" t="s">
        <v>34</v>
      </c>
      <c r="F20569" s="22" t="s">
        <v>37</v>
      </c>
      <c r="G20569" s="1">
        <v>74255.28</v>
      </c>
    </row>
    <row r="20570" spans="2:7">
      <c r="B20570" s="22" t="s">
        <v>343</v>
      </c>
      <c r="C20570" s="22" t="s">
        <v>7</v>
      </c>
      <c r="D20570" s="22" t="s">
        <v>5</v>
      </c>
      <c r="E20570" s="22" t="s">
        <v>34</v>
      </c>
      <c r="F20570" s="22" t="s">
        <v>38</v>
      </c>
      <c r="G20570" s="1">
        <v>8232.82</v>
      </c>
    </row>
    <row r="20571" spans="2:7">
      <c r="B20571" s="22" t="s">
        <v>343</v>
      </c>
      <c r="C20571" s="22" t="s">
        <v>7</v>
      </c>
      <c r="D20571" s="22" t="s">
        <v>5</v>
      </c>
      <c r="E20571" s="22" t="s">
        <v>34</v>
      </c>
      <c r="F20571" s="22" t="s">
        <v>39</v>
      </c>
      <c r="G20571" s="1">
        <v>42123.74</v>
      </c>
    </row>
    <row r="20572" spans="2:7">
      <c r="B20572" s="22" t="s">
        <v>343</v>
      </c>
      <c r="C20572" s="22" t="s">
        <v>7</v>
      </c>
      <c r="D20572" s="22" t="s">
        <v>5</v>
      </c>
      <c r="E20572" s="22" t="s">
        <v>34</v>
      </c>
      <c r="F20572" s="22" t="s">
        <v>42</v>
      </c>
      <c r="G20572" s="1">
        <v>6504.6</v>
      </c>
    </row>
    <row r="20573" spans="2:7">
      <c r="B20573" s="22" t="s">
        <v>343</v>
      </c>
      <c r="C20573" s="22" t="s">
        <v>7</v>
      </c>
      <c r="D20573" s="22" t="s">
        <v>5</v>
      </c>
      <c r="E20573" s="22" t="s">
        <v>34</v>
      </c>
      <c r="F20573" s="22" t="s">
        <v>44</v>
      </c>
      <c r="G20573" s="1">
        <v>11519.35</v>
      </c>
    </row>
    <row r="20574" spans="2:7">
      <c r="B20574" s="22" t="s">
        <v>343</v>
      </c>
      <c r="C20574" s="22" t="s">
        <v>7</v>
      </c>
      <c r="D20574" s="22" t="s">
        <v>5</v>
      </c>
      <c r="E20574" s="22" t="s">
        <v>34</v>
      </c>
      <c r="F20574" s="22" t="s">
        <v>45</v>
      </c>
      <c r="G20574" s="1">
        <v>7885.5</v>
      </c>
    </row>
    <row r="20575" spans="2:7">
      <c r="B20575" s="22" t="s">
        <v>343</v>
      </c>
      <c r="C20575" s="22" t="s">
        <v>7</v>
      </c>
      <c r="D20575" s="22" t="s">
        <v>5</v>
      </c>
      <c r="E20575" s="22" t="s">
        <v>34</v>
      </c>
      <c r="F20575" s="22" t="s">
        <v>46</v>
      </c>
      <c r="G20575" s="1">
        <v>59513.37</v>
      </c>
    </row>
    <row r="20576" spans="2:7">
      <c r="B20576" s="22" t="s">
        <v>343</v>
      </c>
      <c r="C20576" s="22" t="s">
        <v>7</v>
      </c>
      <c r="D20576" s="22" t="s">
        <v>5</v>
      </c>
      <c r="E20576" s="22" t="s">
        <v>34</v>
      </c>
      <c r="F20576" s="22" t="s">
        <v>47</v>
      </c>
      <c r="G20576" s="1">
        <v>12179.61</v>
      </c>
    </row>
    <row r="20577" spans="2:7">
      <c r="B20577" s="22" t="s">
        <v>343</v>
      </c>
      <c r="C20577" s="22" t="s">
        <v>7</v>
      </c>
      <c r="D20577" s="22" t="s">
        <v>5</v>
      </c>
      <c r="E20577" s="22" t="s">
        <v>34</v>
      </c>
      <c r="F20577" s="22" t="s">
        <v>74</v>
      </c>
      <c r="G20577" s="1">
        <v>185063</v>
      </c>
    </row>
    <row r="20578" spans="2:7">
      <c r="B20578" s="22" t="s">
        <v>343</v>
      </c>
      <c r="C20578" s="22" t="s">
        <v>7</v>
      </c>
      <c r="D20578" s="22" t="s">
        <v>5</v>
      </c>
      <c r="E20578" s="22" t="s">
        <v>34</v>
      </c>
      <c r="F20578" s="22" t="s">
        <v>88</v>
      </c>
      <c r="G20578" s="1">
        <v>21685.439999999999</v>
      </c>
    </row>
    <row r="20579" spans="2:7">
      <c r="B20579" s="22" t="s">
        <v>343</v>
      </c>
      <c r="C20579" s="22" t="s">
        <v>7</v>
      </c>
      <c r="D20579" s="22" t="s">
        <v>5</v>
      </c>
      <c r="E20579" s="22" t="s">
        <v>34</v>
      </c>
      <c r="F20579" s="22" t="s">
        <v>66</v>
      </c>
      <c r="G20579" s="1">
        <v>27352</v>
      </c>
    </row>
    <row r="20580" spans="2:7">
      <c r="B20580" s="22" t="s">
        <v>343</v>
      </c>
      <c r="C20580" s="22" t="s">
        <v>7</v>
      </c>
      <c r="D20580" s="22" t="s">
        <v>5</v>
      </c>
      <c r="E20580" s="22" t="s">
        <v>34</v>
      </c>
      <c r="F20580" s="22" t="s">
        <v>85</v>
      </c>
      <c r="G20580" s="1">
        <v>263292.32</v>
      </c>
    </row>
    <row r="20581" spans="2:7">
      <c r="B20581" s="22" t="s">
        <v>343</v>
      </c>
      <c r="C20581" s="22" t="s">
        <v>7</v>
      </c>
      <c r="D20581" s="22" t="s">
        <v>5</v>
      </c>
      <c r="E20581" s="22" t="s">
        <v>34</v>
      </c>
      <c r="F20581" s="22" t="s">
        <v>49</v>
      </c>
      <c r="G20581" s="1">
        <v>40023.620000000003</v>
      </c>
    </row>
    <row r="20582" spans="2:7">
      <c r="B20582" s="22" t="s">
        <v>343</v>
      </c>
      <c r="C20582" s="22" t="s">
        <v>7</v>
      </c>
      <c r="D20582" s="22" t="s">
        <v>5</v>
      </c>
      <c r="E20582" s="22" t="s">
        <v>34</v>
      </c>
      <c r="F20582" s="22" t="s">
        <v>50</v>
      </c>
      <c r="G20582" s="1">
        <v>60034.39</v>
      </c>
    </row>
    <row r="20583" spans="2:7">
      <c r="B20583" s="22" t="s">
        <v>343</v>
      </c>
      <c r="C20583" s="22" t="s">
        <v>7</v>
      </c>
      <c r="D20583" s="22" t="s">
        <v>5</v>
      </c>
      <c r="E20583" s="22" t="s">
        <v>34</v>
      </c>
      <c r="F20583" s="22" t="s">
        <v>51</v>
      </c>
      <c r="G20583" s="1">
        <v>867.25</v>
      </c>
    </row>
    <row r="20584" spans="2:7">
      <c r="B20584" s="22" t="s">
        <v>343</v>
      </c>
      <c r="C20584" s="22" t="s">
        <v>7</v>
      </c>
      <c r="D20584" s="22" t="s">
        <v>5</v>
      </c>
      <c r="E20584" s="22" t="s">
        <v>34</v>
      </c>
      <c r="F20584" s="22" t="s">
        <v>52</v>
      </c>
      <c r="G20584" s="1">
        <v>16392.55</v>
      </c>
    </row>
    <row r="20585" spans="2:7">
      <c r="B20585" s="22" t="s">
        <v>343</v>
      </c>
      <c r="C20585" s="22" t="s">
        <v>7</v>
      </c>
      <c r="D20585" s="22" t="s">
        <v>5</v>
      </c>
      <c r="E20585" s="22" t="s">
        <v>34</v>
      </c>
      <c r="F20585" s="22" t="s">
        <v>55</v>
      </c>
      <c r="G20585" s="1">
        <v>485</v>
      </c>
    </row>
    <row r="20586" spans="2:7">
      <c r="B20586" s="22" t="s">
        <v>343</v>
      </c>
      <c r="C20586" s="22" t="s">
        <v>7</v>
      </c>
      <c r="D20586" s="22" t="s">
        <v>5</v>
      </c>
      <c r="E20586" s="22" t="s">
        <v>34</v>
      </c>
      <c r="F20586" s="22" t="s">
        <v>56</v>
      </c>
      <c r="G20586" s="1">
        <v>204415.18</v>
      </c>
    </row>
    <row r="20587" spans="2:7">
      <c r="B20587" s="22" t="s">
        <v>343</v>
      </c>
      <c r="C20587" s="22" t="s">
        <v>7</v>
      </c>
      <c r="D20587" s="22" t="s">
        <v>5</v>
      </c>
      <c r="E20587" s="22" t="s">
        <v>34</v>
      </c>
      <c r="F20587" s="22" t="s">
        <v>76</v>
      </c>
      <c r="G20587" s="1">
        <v>15263.1</v>
      </c>
    </row>
    <row r="20588" spans="2:7">
      <c r="B20588" s="22" t="s">
        <v>343</v>
      </c>
      <c r="C20588" s="22" t="s">
        <v>7</v>
      </c>
      <c r="D20588" s="22" t="s">
        <v>5</v>
      </c>
      <c r="E20588" s="22" t="s">
        <v>34</v>
      </c>
      <c r="F20588" s="22" t="s">
        <v>57</v>
      </c>
      <c r="G20588" s="1">
        <v>22432.47</v>
      </c>
    </row>
    <row r="20589" spans="2:7">
      <c r="B20589" s="22" t="s">
        <v>343</v>
      </c>
      <c r="C20589" s="22" t="s">
        <v>7</v>
      </c>
      <c r="D20589" s="22" t="s">
        <v>5</v>
      </c>
      <c r="E20589" s="22" t="s">
        <v>34</v>
      </c>
      <c r="F20589" s="22" t="s">
        <v>58</v>
      </c>
      <c r="G20589" s="1">
        <v>-7931.98</v>
      </c>
    </row>
    <row r="20590" spans="2:7">
      <c r="B20590" s="22" t="s">
        <v>343</v>
      </c>
      <c r="C20590" s="22" t="s">
        <v>7</v>
      </c>
      <c r="D20590" s="22" t="s">
        <v>5</v>
      </c>
      <c r="E20590" s="22" t="s">
        <v>34</v>
      </c>
      <c r="F20590" s="22" t="s">
        <v>112</v>
      </c>
      <c r="G20590" s="1">
        <v>2580</v>
      </c>
    </row>
    <row r="20591" spans="2:7">
      <c r="B20591" s="22" t="s">
        <v>343</v>
      </c>
      <c r="C20591" s="22" t="s">
        <v>7</v>
      </c>
      <c r="D20591" s="22" t="s">
        <v>5</v>
      </c>
      <c r="E20591" s="22" t="s">
        <v>59</v>
      </c>
      <c r="F20591" s="22" t="s">
        <v>55</v>
      </c>
      <c r="G20591" s="1">
        <v>8175.7</v>
      </c>
    </row>
    <row r="20592" spans="2:7">
      <c r="B20592" s="22" t="s">
        <v>343</v>
      </c>
      <c r="C20592" s="22" t="s">
        <v>7</v>
      </c>
      <c r="D20592" s="22" t="s">
        <v>7</v>
      </c>
      <c r="E20592" s="22" t="s">
        <v>8</v>
      </c>
      <c r="F20592" s="22" t="s">
        <v>9</v>
      </c>
      <c r="G20592" s="1">
        <v>14150.09</v>
      </c>
    </row>
    <row r="20593" spans="2:7">
      <c r="B20593" s="22" t="s">
        <v>343</v>
      </c>
      <c r="C20593" s="22" t="s">
        <v>7</v>
      </c>
      <c r="D20593" s="22" t="s">
        <v>7</v>
      </c>
      <c r="E20593" s="22" t="s">
        <v>15</v>
      </c>
      <c r="F20593" s="22" t="s">
        <v>17</v>
      </c>
      <c r="G20593" s="1">
        <v>1075.75</v>
      </c>
    </row>
    <row r="20594" spans="2:7">
      <c r="B20594" s="22" t="s">
        <v>343</v>
      </c>
      <c r="C20594" s="22" t="s">
        <v>7</v>
      </c>
      <c r="D20594" s="22" t="s">
        <v>7</v>
      </c>
      <c r="E20594" s="22" t="s">
        <v>15</v>
      </c>
      <c r="F20594" s="22" t="s">
        <v>19</v>
      </c>
      <c r="G20594" s="1">
        <v>2194.6799999999998</v>
      </c>
    </row>
    <row r="20595" spans="2:7">
      <c r="B20595" s="22" t="s">
        <v>343</v>
      </c>
      <c r="C20595" s="22" t="s">
        <v>7</v>
      </c>
      <c r="D20595" s="22" t="s">
        <v>7</v>
      </c>
      <c r="E20595" s="22" t="s">
        <v>15</v>
      </c>
      <c r="F20595" s="22" t="s">
        <v>21</v>
      </c>
      <c r="G20595" s="1">
        <v>44.92</v>
      </c>
    </row>
    <row r="20596" spans="2:7">
      <c r="B20596" s="22" t="s">
        <v>343</v>
      </c>
      <c r="C20596" s="22" t="s">
        <v>7</v>
      </c>
      <c r="D20596" s="22" t="s">
        <v>7</v>
      </c>
      <c r="E20596" s="22" t="s">
        <v>15</v>
      </c>
      <c r="F20596" s="22" t="s">
        <v>23</v>
      </c>
      <c r="G20596" s="1">
        <v>66.819999999999993</v>
      </c>
    </row>
    <row r="20597" spans="2:7">
      <c r="B20597" s="22" t="s">
        <v>343</v>
      </c>
      <c r="C20597" s="22" t="s">
        <v>7</v>
      </c>
      <c r="D20597" s="22" t="s">
        <v>7</v>
      </c>
      <c r="E20597" s="22" t="s">
        <v>15</v>
      </c>
      <c r="F20597" s="22" t="s">
        <v>25</v>
      </c>
      <c r="G20597" s="1">
        <v>1056</v>
      </c>
    </row>
    <row r="20598" spans="2:7">
      <c r="B20598" s="22" t="s">
        <v>343</v>
      </c>
      <c r="C20598" s="22" t="s">
        <v>7</v>
      </c>
      <c r="D20598" s="22" t="s">
        <v>7</v>
      </c>
      <c r="E20598" s="22" t="s">
        <v>28</v>
      </c>
      <c r="F20598" s="22" t="s">
        <v>29</v>
      </c>
      <c r="G20598" s="1">
        <v>61192.84</v>
      </c>
    </row>
    <row r="20599" spans="2:7">
      <c r="B20599" s="22" t="s">
        <v>343</v>
      </c>
      <c r="C20599" s="22" t="s">
        <v>7</v>
      </c>
      <c r="D20599" s="22" t="s">
        <v>7</v>
      </c>
      <c r="E20599" s="22" t="s">
        <v>28</v>
      </c>
      <c r="F20599" s="22" t="s">
        <v>32</v>
      </c>
      <c r="G20599" s="1">
        <v>3024.89</v>
      </c>
    </row>
    <row r="20600" spans="2:7">
      <c r="B20600" s="22" t="s">
        <v>343</v>
      </c>
      <c r="C20600" s="22" t="s">
        <v>7</v>
      </c>
      <c r="D20600" s="22" t="s">
        <v>7</v>
      </c>
      <c r="E20600" s="22" t="s">
        <v>34</v>
      </c>
      <c r="F20600" s="22" t="s">
        <v>38</v>
      </c>
      <c r="G20600" s="1">
        <v>2164.5100000000002</v>
      </c>
    </row>
    <row r="20601" spans="2:7">
      <c r="B20601" s="22" t="s">
        <v>343</v>
      </c>
      <c r="C20601" s="22" t="s">
        <v>7</v>
      </c>
      <c r="D20601" s="22" t="s">
        <v>7</v>
      </c>
      <c r="E20601" s="22" t="s">
        <v>34</v>
      </c>
      <c r="F20601" s="22" t="s">
        <v>45</v>
      </c>
      <c r="G20601" s="1">
        <v>2185.1</v>
      </c>
    </row>
    <row r="20602" spans="2:7">
      <c r="B20602" s="22" t="s">
        <v>343</v>
      </c>
      <c r="C20602" s="22" t="s">
        <v>7</v>
      </c>
      <c r="D20602" s="22" t="s">
        <v>7</v>
      </c>
      <c r="E20602" s="22" t="s">
        <v>34</v>
      </c>
      <c r="F20602" s="22" t="s">
        <v>74</v>
      </c>
      <c r="G20602" s="1">
        <v>42134.78</v>
      </c>
    </row>
    <row r="20603" spans="2:7">
      <c r="B20603" s="22" t="s">
        <v>343</v>
      </c>
      <c r="C20603" s="22" t="s">
        <v>7</v>
      </c>
      <c r="D20603" s="22" t="s">
        <v>7</v>
      </c>
      <c r="E20603" s="22" t="s">
        <v>60</v>
      </c>
      <c r="F20603" s="22" t="s">
        <v>95</v>
      </c>
      <c r="G20603" s="1">
        <v>4431193.5</v>
      </c>
    </row>
    <row r="20604" spans="2:7">
      <c r="B20604" s="22" t="s">
        <v>344</v>
      </c>
      <c r="C20604" s="22" t="s">
        <v>7</v>
      </c>
      <c r="D20604" s="22" t="s">
        <v>5</v>
      </c>
      <c r="E20604" s="22" t="s">
        <v>8</v>
      </c>
      <c r="F20604" s="22" t="s">
        <v>9</v>
      </c>
      <c r="G20604" s="1">
        <v>2322579.35</v>
      </c>
    </row>
    <row r="20605" spans="2:7">
      <c r="B20605" s="22" t="s">
        <v>344</v>
      </c>
      <c r="C20605" s="22" t="s">
        <v>7</v>
      </c>
      <c r="D20605" s="22" t="s">
        <v>5</v>
      </c>
      <c r="E20605" s="22" t="s">
        <v>8</v>
      </c>
      <c r="F20605" s="22" t="s">
        <v>10</v>
      </c>
      <c r="G20605" s="1">
        <v>80772.12</v>
      </c>
    </row>
    <row r="20606" spans="2:7">
      <c r="B20606" s="22" t="s">
        <v>344</v>
      </c>
      <c r="C20606" s="22" t="s">
        <v>7</v>
      </c>
      <c r="D20606" s="22" t="s">
        <v>5</v>
      </c>
      <c r="E20606" s="22" t="s">
        <v>8</v>
      </c>
      <c r="F20606" s="22" t="s">
        <v>12</v>
      </c>
      <c r="G20606" s="1">
        <v>6000</v>
      </c>
    </row>
    <row r="20607" spans="2:7">
      <c r="B20607" s="22" t="s">
        <v>344</v>
      </c>
      <c r="C20607" s="22" t="s">
        <v>7</v>
      </c>
      <c r="D20607" s="22" t="s">
        <v>5</v>
      </c>
      <c r="E20607" s="22" t="s">
        <v>14</v>
      </c>
      <c r="F20607" s="22" t="s">
        <v>9</v>
      </c>
      <c r="G20607" s="1">
        <v>920757.58</v>
      </c>
    </row>
    <row r="20608" spans="2:7">
      <c r="B20608" s="22" t="s">
        <v>344</v>
      </c>
      <c r="C20608" s="22" t="s">
        <v>7</v>
      </c>
      <c r="D20608" s="22" t="s">
        <v>5</v>
      </c>
      <c r="E20608" s="22" t="s">
        <v>14</v>
      </c>
      <c r="F20608" s="22" t="s">
        <v>10</v>
      </c>
      <c r="G20608" s="1">
        <v>19785.75</v>
      </c>
    </row>
    <row r="20609" spans="2:7">
      <c r="B20609" s="22" t="s">
        <v>344</v>
      </c>
      <c r="C20609" s="22" t="s">
        <v>7</v>
      </c>
      <c r="D20609" s="22" t="s">
        <v>5</v>
      </c>
      <c r="E20609" s="22" t="s">
        <v>15</v>
      </c>
      <c r="F20609" s="22" t="s">
        <v>17</v>
      </c>
      <c r="G20609" s="1">
        <v>181947.19</v>
      </c>
    </row>
    <row r="20610" spans="2:7">
      <c r="B20610" s="22" t="s">
        <v>344</v>
      </c>
      <c r="C20610" s="22" t="s">
        <v>7</v>
      </c>
      <c r="D20610" s="22" t="s">
        <v>5</v>
      </c>
      <c r="E20610" s="22" t="s">
        <v>15</v>
      </c>
      <c r="F20610" s="22" t="s">
        <v>18</v>
      </c>
      <c r="G20610" s="1">
        <v>70545.55</v>
      </c>
    </row>
    <row r="20611" spans="2:7">
      <c r="B20611" s="22" t="s">
        <v>344</v>
      </c>
      <c r="C20611" s="22" t="s">
        <v>7</v>
      </c>
      <c r="D20611" s="22" t="s">
        <v>5</v>
      </c>
      <c r="E20611" s="22" t="s">
        <v>15</v>
      </c>
      <c r="F20611" s="22" t="s">
        <v>19</v>
      </c>
      <c r="G20611" s="1">
        <v>361999.46</v>
      </c>
    </row>
    <row r="20612" spans="2:7">
      <c r="B20612" s="22" t="s">
        <v>344</v>
      </c>
      <c r="C20612" s="22" t="s">
        <v>7</v>
      </c>
      <c r="D20612" s="22" t="s">
        <v>5</v>
      </c>
      <c r="E20612" s="22" t="s">
        <v>15</v>
      </c>
      <c r="F20612" s="22" t="s">
        <v>20</v>
      </c>
      <c r="G20612" s="1">
        <v>113042.47</v>
      </c>
    </row>
    <row r="20613" spans="2:7">
      <c r="B20613" s="22" t="s">
        <v>344</v>
      </c>
      <c r="C20613" s="22" t="s">
        <v>7</v>
      </c>
      <c r="D20613" s="22" t="s">
        <v>5</v>
      </c>
      <c r="E20613" s="22" t="s">
        <v>15</v>
      </c>
      <c r="F20613" s="22" t="s">
        <v>21</v>
      </c>
      <c r="G20613" s="1">
        <v>5378.46</v>
      </c>
    </row>
    <row r="20614" spans="2:7">
      <c r="B20614" s="22" t="s">
        <v>344</v>
      </c>
      <c r="C20614" s="22" t="s">
        <v>7</v>
      </c>
      <c r="D20614" s="22" t="s">
        <v>5</v>
      </c>
      <c r="E20614" s="22" t="s">
        <v>15</v>
      </c>
      <c r="F20614" s="22" t="s">
        <v>22</v>
      </c>
      <c r="G20614" s="1">
        <v>2253</v>
      </c>
    </row>
    <row r="20615" spans="2:7">
      <c r="B20615" s="22" t="s">
        <v>344</v>
      </c>
      <c r="C20615" s="22" t="s">
        <v>7</v>
      </c>
      <c r="D20615" s="22" t="s">
        <v>5</v>
      </c>
      <c r="E20615" s="22" t="s">
        <v>15</v>
      </c>
      <c r="F20615" s="22" t="s">
        <v>23</v>
      </c>
      <c r="G20615" s="1">
        <v>11887.45</v>
      </c>
    </row>
    <row r="20616" spans="2:7">
      <c r="B20616" s="22" t="s">
        <v>344</v>
      </c>
      <c r="C20616" s="22" t="s">
        <v>7</v>
      </c>
      <c r="D20616" s="22" t="s">
        <v>5</v>
      </c>
      <c r="E20616" s="22" t="s">
        <v>15</v>
      </c>
      <c r="F20616" s="22" t="s">
        <v>24</v>
      </c>
      <c r="G20616" s="1">
        <v>10962.1</v>
      </c>
    </row>
    <row r="20617" spans="2:7">
      <c r="B20617" s="22" t="s">
        <v>344</v>
      </c>
      <c r="C20617" s="22" t="s">
        <v>7</v>
      </c>
      <c r="D20617" s="22" t="s">
        <v>5</v>
      </c>
      <c r="E20617" s="22" t="s">
        <v>15</v>
      </c>
      <c r="F20617" s="22" t="s">
        <v>25</v>
      </c>
      <c r="G20617" s="1">
        <v>391333.35</v>
      </c>
    </row>
    <row r="20618" spans="2:7">
      <c r="B20618" s="22" t="s">
        <v>344</v>
      </c>
      <c r="C20618" s="22" t="s">
        <v>7</v>
      </c>
      <c r="D20618" s="22" t="s">
        <v>5</v>
      </c>
      <c r="E20618" s="22" t="s">
        <v>15</v>
      </c>
      <c r="F20618" s="22" t="s">
        <v>26</v>
      </c>
      <c r="G20618" s="1">
        <v>188861.65</v>
      </c>
    </row>
    <row r="20619" spans="2:7">
      <c r="B20619" s="22" t="s">
        <v>344</v>
      </c>
      <c r="C20619" s="22" t="s">
        <v>7</v>
      </c>
      <c r="D20619" s="22" t="s">
        <v>5</v>
      </c>
      <c r="E20619" s="22" t="s">
        <v>15</v>
      </c>
      <c r="F20619" s="22" t="s">
        <v>27</v>
      </c>
      <c r="G20619" s="1">
        <v>3510.46</v>
      </c>
    </row>
    <row r="20620" spans="2:7">
      <c r="B20620" s="22" t="s">
        <v>344</v>
      </c>
      <c r="C20620" s="22" t="s">
        <v>7</v>
      </c>
      <c r="D20620" s="22" t="s">
        <v>5</v>
      </c>
      <c r="E20620" s="22" t="s">
        <v>15</v>
      </c>
      <c r="F20620" s="22" t="s">
        <v>72</v>
      </c>
      <c r="G20620" s="1">
        <v>1379.81</v>
      </c>
    </row>
    <row r="20621" spans="2:7">
      <c r="B20621" s="22" t="s">
        <v>344</v>
      </c>
      <c r="C20621" s="22" t="s">
        <v>7</v>
      </c>
      <c r="D20621" s="22" t="s">
        <v>5</v>
      </c>
      <c r="E20621" s="22" t="s">
        <v>28</v>
      </c>
      <c r="F20621" s="22" t="s">
        <v>29</v>
      </c>
      <c r="G20621" s="1">
        <v>108433.19</v>
      </c>
    </row>
    <row r="20622" spans="2:7">
      <c r="B20622" s="22" t="s">
        <v>344</v>
      </c>
      <c r="C20622" s="22" t="s">
        <v>7</v>
      </c>
      <c r="D20622" s="22" t="s">
        <v>5</v>
      </c>
      <c r="E20622" s="22" t="s">
        <v>28</v>
      </c>
      <c r="F20622" s="22" t="s">
        <v>30</v>
      </c>
      <c r="G20622" s="1">
        <v>249.24</v>
      </c>
    </row>
    <row r="20623" spans="2:7">
      <c r="B20623" s="22" t="s">
        <v>344</v>
      </c>
      <c r="C20623" s="22" t="s">
        <v>7</v>
      </c>
      <c r="D20623" s="22" t="s">
        <v>5</v>
      </c>
      <c r="E20623" s="22" t="s">
        <v>28</v>
      </c>
      <c r="F20623" s="22" t="s">
        <v>31</v>
      </c>
      <c r="G20623" s="1">
        <v>106235.62</v>
      </c>
    </row>
    <row r="20624" spans="2:7">
      <c r="B20624" s="22" t="s">
        <v>344</v>
      </c>
      <c r="C20624" s="22" t="s">
        <v>7</v>
      </c>
      <c r="D20624" s="22" t="s">
        <v>5</v>
      </c>
      <c r="E20624" s="22" t="s">
        <v>28</v>
      </c>
      <c r="F20624" s="22" t="s">
        <v>32</v>
      </c>
      <c r="G20624" s="1">
        <v>47705.8</v>
      </c>
    </row>
    <row r="20625" spans="2:7">
      <c r="B20625" s="22" t="s">
        <v>344</v>
      </c>
      <c r="C20625" s="22" t="s">
        <v>7</v>
      </c>
      <c r="D20625" s="22" t="s">
        <v>5</v>
      </c>
      <c r="E20625" s="22" t="s">
        <v>28</v>
      </c>
      <c r="F20625" s="22" t="s">
        <v>33</v>
      </c>
      <c r="G20625" s="1">
        <v>25344.09</v>
      </c>
    </row>
    <row r="20626" spans="2:7">
      <c r="B20626" s="22" t="s">
        <v>344</v>
      </c>
      <c r="C20626" s="22" t="s">
        <v>7</v>
      </c>
      <c r="D20626" s="22" t="s">
        <v>5</v>
      </c>
      <c r="E20626" s="22" t="s">
        <v>34</v>
      </c>
      <c r="F20626" s="22" t="s">
        <v>35</v>
      </c>
      <c r="G20626" s="1">
        <v>81314.97</v>
      </c>
    </row>
    <row r="20627" spans="2:7">
      <c r="B20627" s="22" t="s">
        <v>344</v>
      </c>
      <c r="C20627" s="22" t="s">
        <v>7</v>
      </c>
      <c r="D20627" s="22" t="s">
        <v>5</v>
      </c>
      <c r="E20627" s="22" t="s">
        <v>34</v>
      </c>
      <c r="F20627" s="22" t="s">
        <v>37</v>
      </c>
      <c r="G20627" s="1">
        <v>2960.25</v>
      </c>
    </row>
    <row r="20628" spans="2:7">
      <c r="B20628" s="22" t="s">
        <v>344</v>
      </c>
      <c r="C20628" s="22" t="s">
        <v>7</v>
      </c>
      <c r="D20628" s="22" t="s">
        <v>5</v>
      </c>
      <c r="E20628" s="22" t="s">
        <v>34</v>
      </c>
      <c r="F20628" s="22" t="s">
        <v>38</v>
      </c>
      <c r="G20628" s="1">
        <v>49059.58</v>
      </c>
    </row>
    <row r="20629" spans="2:7">
      <c r="B20629" s="22" t="s">
        <v>344</v>
      </c>
      <c r="C20629" s="22" t="s">
        <v>7</v>
      </c>
      <c r="D20629" s="22" t="s">
        <v>5</v>
      </c>
      <c r="E20629" s="22" t="s">
        <v>34</v>
      </c>
      <c r="F20629" s="22" t="s">
        <v>39</v>
      </c>
      <c r="G20629" s="1">
        <v>320920.15000000002</v>
      </c>
    </row>
    <row r="20630" spans="2:7">
      <c r="B20630" s="22" t="s">
        <v>344</v>
      </c>
      <c r="C20630" s="22" t="s">
        <v>7</v>
      </c>
      <c r="D20630" s="22" t="s">
        <v>5</v>
      </c>
      <c r="E20630" s="22" t="s">
        <v>34</v>
      </c>
      <c r="F20630" s="22" t="s">
        <v>40</v>
      </c>
      <c r="G20630" s="1">
        <v>10436.5</v>
      </c>
    </row>
    <row r="20631" spans="2:7">
      <c r="B20631" s="22" t="s">
        <v>344</v>
      </c>
      <c r="C20631" s="22" t="s">
        <v>7</v>
      </c>
      <c r="D20631" s="22" t="s">
        <v>5</v>
      </c>
      <c r="E20631" s="22" t="s">
        <v>34</v>
      </c>
      <c r="F20631" s="22" t="s">
        <v>41</v>
      </c>
      <c r="G20631" s="1">
        <v>13992.05</v>
      </c>
    </row>
    <row r="20632" spans="2:7">
      <c r="B20632" s="22" t="s">
        <v>344</v>
      </c>
      <c r="C20632" s="22" t="s">
        <v>7</v>
      </c>
      <c r="D20632" s="22" t="s">
        <v>5</v>
      </c>
      <c r="E20632" s="22" t="s">
        <v>34</v>
      </c>
      <c r="F20632" s="22" t="s">
        <v>42</v>
      </c>
      <c r="G20632" s="1">
        <v>379.52</v>
      </c>
    </row>
    <row r="20633" spans="2:7">
      <c r="B20633" s="22" t="s">
        <v>344</v>
      </c>
      <c r="C20633" s="22" t="s">
        <v>7</v>
      </c>
      <c r="D20633" s="22" t="s">
        <v>5</v>
      </c>
      <c r="E20633" s="22" t="s">
        <v>34</v>
      </c>
      <c r="F20633" s="22" t="s">
        <v>44</v>
      </c>
      <c r="G20633" s="1">
        <v>7154.74</v>
      </c>
    </row>
    <row r="20634" spans="2:7">
      <c r="B20634" s="22" t="s">
        <v>344</v>
      </c>
      <c r="C20634" s="22" t="s">
        <v>7</v>
      </c>
      <c r="D20634" s="22" t="s">
        <v>5</v>
      </c>
      <c r="E20634" s="22" t="s">
        <v>34</v>
      </c>
      <c r="F20634" s="22" t="s">
        <v>46</v>
      </c>
      <c r="G20634" s="1">
        <v>754</v>
      </c>
    </row>
    <row r="20635" spans="2:7">
      <c r="B20635" s="22" t="s">
        <v>344</v>
      </c>
      <c r="C20635" s="22" t="s">
        <v>7</v>
      </c>
      <c r="D20635" s="22" t="s">
        <v>5</v>
      </c>
      <c r="E20635" s="22" t="s">
        <v>34</v>
      </c>
      <c r="F20635" s="22" t="s">
        <v>47</v>
      </c>
      <c r="G20635" s="1">
        <v>4313.4799999999996</v>
      </c>
    </row>
    <row r="20636" spans="2:7">
      <c r="B20636" s="22" t="s">
        <v>344</v>
      </c>
      <c r="C20636" s="22" t="s">
        <v>7</v>
      </c>
      <c r="D20636" s="22" t="s">
        <v>5</v>
      </c>
      <c r="E20636" s="22" t="s">
        <v>34</v>
      </c>
      <c r="F20636" s="22" t="s">
        <v>48</v>
      </c>
      <c r="G20636" s="1">
        <v>4146.29</v>
      </c>
    </row>
    <row r="20637" spans="2:7">
      <c r="B20637" s="22" t="s">
        <v>344</v>
      </c>
      <c r="C20637" s="22" t="s">
        <v>7</v>
      </c>
      <c r="D20637" s="22" t="s">
        <v>5</v>
      </c>
      <c r="E20637" s="22" t="s">
        <v>34</v>
      </c>
      <c r="F20637" s="22" t="s">
        <v>74</v>
      </c>
      <c r="G20637" s="1">
        <v>189231.26</v>
      </c>
    </row>
    <row r="20638" spans="2:7">
      <c r="B20638" s="22" t="s">
        <v>344</v>
      </c>
      <c r="C20638" s="22" t="s">
        <v>7</v>
      </c>
      <c r="D20638" s="22" t="s">
        <v>5</v>
      </c>
      <c r="E20638" s="22" t="s">
        <v>34</v>
      </c>
      <c r="F20638" s="22" t="s">
        <v>75</v>
      </c>
      <c r="G20638" s="1">
        <v>12495.2</v>
      </c>
    </row>
    <row r="20639" spans="2:7">
      <c r="B20639" s="22" t="s">
        <v>344</v>
      </c>
      <c r="C20639" s="22" t="s">
        <v>7</v>
      </c>
      <c r="D20639" s="22" t="s">
        <v>5</v>
      </c>
      <c r="E20639" s="22" t="s">
        <v>34</v>
      </c>
      <c r="F20639" s="22" t="s">
        <v>88</v>
      </c>
      <c r="G20639" s="1">
        <v>63930.21</v>
      </c>
    </row>
    <row r="20640" spans="2:7">
      <c r="B20640" s="22" t="s">
        <v>344</v>
      </c>
      <c r="C20640" s="22" t="s">
        <v>7</v>
      </c>
      <c r="D20640" s="22" t="s">
        <v>5</v>
      </c>
      <c r="E20640" s="22" t="s">
        <v>34</v>
      </c>
      <c r="F20640" s="22" t="s">
        <v>66</v>
      </c>
      <c r="G20640" s="1">
        <v>12309.02</v>
      </c>
    </row>
    <row r="20641" spans="2:7">
      <c r="B20641" s="22" t="s">
        <v>344</v>
      </c>
      <c r="C20641" s="22" t="s">
        <v>7</v>
      </c>
      <c r="D20641" s="22" t="s">
        <v>5</v>
      </c>
      <c r="E20641" s="22" t="s">
        <v>34</v>
      </c>
      <c r="F20641" s="22" t="s">
        <v>84</v>
      </c>
      <c r="G20641" s="1">
        <v>1177.5</v>
      </c>
    </row>
    <row r="20642" spans="2:7">
      <c r="B20642" s="22" t="s">
        <v>344</v>
      </c>
      <c r="C20642" s="22" t="s">
        <v>7</v>
      </c>
      <c r="D20642" s="22" t="s">
        <v>5</v>
      </c>
      <c r="E20642" s="22" t="s">
        <v>34</v>
      </c>
      <c r="F20642" s="22" t="s">
        <v>67</v>
      </c>
      <c r="G20642" s="1">
        <v>199534.94</v>
      </c>
    </row>
    <row r="20643" spans="2:7">
      <c r="B20643" s="22" t="s">
        <v>344</v>
      </c>
      <c r="C20643" s="22" t="s">
        <v>7</v>
      </c>
      <c r="D20643" s="22" t="s">
        <v>5</v>
      </c>
      <c r="E20643" s="22" t="s">
        <v>34</v>
      </c>
      <c r="F20643" s="22" t="s">
        <v>85</v>
      </c>
      <c r="G20643" s="1">
        <v>402552.62</v>
      </c>
    </row>
    <row r="20644" spans="2:7">
      <c r="B20644" s="22" t="s">
        <v>344</v>
      </c>
      <c r="C20644" s="22" t="s">
        <v>7</v>
      </c>
      <c r="D20644" s="22" t="s">
        <v>5</v>
      </c>
      <c r="E20644" s="22" t="s">
        <v>34</v>
      </c>
      <c r="F20644" s="22" t="s">
        <v>49</v>
      </c>
      <c r="G20644" s="1">
        <v>43973.17</v>
      </c>
    </row>
    <row r="20645" spans="2:7">
      <c r="B20645" s="22" t="s">
        <v>344</v>
      </c>
      <c r="C20645" s="22" t="s">
        <v>7</v>
      </c>
      <c r="D20645" s="22" t="s">
        <v>5</v>
      </c>
      <c r="E20645" s="22" t="s">
        <v>34</v>
      </c>
      <c r="F20645" s="22" t="s">
        <v>50</v>
      </c>
      <c r="G20645" s="1">
        <v>35165.08</v>
      </c>
    </row>
    <row r="20646" spans="2:7">
      <c r="B20646" s="22" t="s">
        <v>344</v>
      </c>
      <c r="C20646" s="22" t="s">
        <v>7</v>
      </c>
      <c r="D20646" s="22" t="s">
        <v>5</v>
      </c>
      <c r="E20646" s="22" t="s">
        <v>34</v>
      </c>
      <c r="F20646" s="22" t="s">
        <v>51</v>
      </c>
      <c r="G20646" s="1">
        <v>898.29</v>
      </c>
    </row>
    <row r="20647" spans="2:7">
      <c r="B20647" s="22" t="s">
        <v>344</v>
      </c>
      <c r="C20647" s="22" t="s">
        <v>7</v>
      </c>
      <c r="D20647" s="22" t="s">
        <v>5</v>
      </c>
      <c r="E20647" s="22" t="s">
        <v>34</v>
      </c>
      <c r="F20647" s="22" t="s">
        <v>52</v>
      </c>
      <c r="G20647" s="1">
        <v>3289.59</v>
      </c>
    </row>
    <row r="20648" spans="2:7">
      <c r="B20648" s="22" t="s">
        <v>344</v>
      </c>
      <c r="C20648" s="22" t="s">
        <v>7</v>
      </c>
      <c r="D20648" s="22" t="s">
        <v>5</v>
      </c>
      <c r="E20648" s="22" t="s">
        <v>34</v>
      </c>
      <c r="F20648" s="22" t="s">
        <v>53</v>
      </c>
      <c r="G20648" s="1">
        <v>138063.31</v>
      </c>
    </row>
    <row r="20649" spans="2:7">
      <c r="B20649" s="22" t="s">
        <v>344</v>
      </c>
      <c r="C20649" s="22" t="s">
        <v>7</v>
      </c>
      <c r="D20649" s="22" t="s">
        <v>5</v>
      </c>
      <c r="E20649" s="22" t="s">
        <v>34</v>
      </c>
      <c r="F20649" s="22" t="s">
        <v>55</v>
      </c>
      <c r="G20649" s="1">
        <v>7016.62</v>
      </c>
    </row>
    <row r="20650" spans="2:7">
      <c r="B20650" s="22" t="s">
        <v>344</v>
      </c>
      <c r="C20650" s="22" t="s">
        <v>7</v>
      </c>
      <c r="D20650" s="22" t="s">
        <v>5</v>
      </c>
      <c r="E20650" s="22" t="s">
        <v>34</v>
      </c>
      <c r="F20650" s="22" t="s">
        <v>56</v>
      </c>
      <c r="G20650" s="1">
        <v>81601.850000000006</v>
      </c>
    </row>
    <row r="20651" spans="2:7">
      <c r="B20651" s="22" t="s">
        <v>344</v>
      </c>
      <c r="C20651" s="22" t="s">
        <v>7</v>
      </c>
      <c r="D20651" s="22" t="s">
        <v>5</v>
      </c>
      <c r="E20651" s="22" t="s">
        <v>34</v>
      </c>
      <c r="F20651" s="22" t="s">
        <v>76</v>
      </c>
      <c r="G20651" s="1">
        <v>20924.61</v>
      </c>
    </row>
    <row r="20652" spans="2:7">
      <c r="B20652" s="22" t="s">
        <v>344</v>
      </c>
      <c r="C20652" s="22" t="s">
        <v>7</v>
      </c>
      <c r="D20652" s="22" t="s">
        <v>5</v>
      </c>
      <c r="E20652" s="22" t="s">
        <v>34</v>
      </c>
      <c r="F20652" s="22" t="s">
        <v>57</v>
      </c>
      <c r="G20652" s="1">
        <v>37127.33</v>
      </c>
    </row>
    <row r="20653" spans="2:7">
      <c r="B20653" s="22" t="s">
        <v>344</v>
      </c>
      <c r="C20653" s="22" t="s">
        <v>7</v>
      </c>
      <c r="D20653" s="22" t="s">
        <v>5</v>
      </c>
      <c r="E20653" s="22" t="s">
        <v>34</v>
      </c>
      <c r="F20653" s="22" t="s">
        <v>58</v>
      </c>
      <c r="G20653" s="1">
        <v>5678.8</v>
      </c>
    </row>
    <row r="20654" spans="2:7">
      <c r="B20654" s="22" t="s">
        <v>344</v>
      </c>
      <c r="C20654" s="22" t="s">
        <v>7</v>
      </c>
      <c r="D20654" s="22" t="s">
        <v>5</v>
      </c>
      <c r="E20654" s="22" t="s">
        <v>34</v>
      </c>
      <c r="F20654" s="22" t="s">
        <v>118</v>
      </c>
      <c r="G20654" s="1">
        <v>109278</v>
      </c>
    </row>
    <row r="20655" spans="2:7">
      <c r="B20655" s="22" t="s">
        <v>344</v>
      </c>
      <c r="C20655" s="22" t="s">
        <v>7</v>
      </c>
      <c r="D20655" s="22" t="s">
        <v>5</v>
      </c>
      <c r="E20655" s="22" t="s">
        <v>34</v>
      </c>
      <c r="F20655" s="22" t="s">
        <v>119</v>
      </c>
      <c r="G20655" s="1">
        <v>5515</v>
      </c>
    </row>
    <row r="20656" spans="2:7">
      <c r="B20656" s="22" t="s">
        <v>344</v>
      </c>
      <c r="C20656" s="22" t="s">
        <v>7</v>
      </c>
      <c r="D20656" s="22" t="s">
        <v>5</v>
      </c>
      <c r="E20656" s="22" t="s">
        <v>59</v>
      </c>
      <c r="F20656" s="22" t="s">
        <v>55</v>
      </c>
      <c r="G20656" s="1">
        <v>5290.34</v>
      </c>
    </row>
    <row r="20657" spans="2:7">
      <c r="B20657" s="22" t="s">
        <v>344</v>
      </c>
      <c r="C20657" s="22" t="s">
        <v>7</v>
      </c>
      <c r="D20657" s="22" t="s">
        <v>5</v>
      </c>
      <c r="E20657" s="22" t="s">
        <v>60</v>
      </c>
      <c r="F20657" s="22" t="s">
        <v>61</v>
      </c>
      <c r="G20657" s="1">
        <v>30888.83</v>
      </c>
    </row>
    <row r="20658" spans="2:7">
      <c r="B20658" s="22" t="s">
        <v>344</v>
      </c>
      <c r="C20658" s="22" t="s">
        <v>7</v>
      </c>
      <c r="D20658" s="22" t="s">
        <v>7</v>
      </c>
      <c r="E20658" s="22" t="s">
        <v>8</v>
      </c>
      <c r="F20658" s="22" t="s">
        <v>12</v>
      </c>
      <c r="G20658" s="1">
        <v>21299.25</v>
      </c>
    </row>
    <row r="20659" spans="2:7">
      <c r="B20659" s="22" t="s">
        <v>344</v>
      </c>
      <c r="C20659" s="22" t="s">
        <v>7</v>
      </c>
      <c r="D20659" s="22" t="s">
        <v>7</v>
      </c>
      <c r="E20659" s="22" t="s">
        <v>14</v>
      </c>
      <c r="F20659" s="22" t="s">
        <v>12</v>
      </c>
      <c r="G20659" s="1">
        <v>3620</v>
      </c>
    </row>
    <row r="20660" spans="2:7">
      <c r="B20660" s="22" t="s">
        <v>344</v>
      </c>
      <c r="C20660" s="22" t="s">
        <v>7</v>
      </c>
      <c r="D20660" s="22" t="s">
        <v>7</v>
      </c>
      <c r="E20660" s="22" t="s">
        <v>15</v>
      </c>
      <c r="F20660" s="22" t="s">
        <v>17</v>
      </c>
      <c r="G20660" s="1">
        <v>1627.03</v>
      </c>
    </row>
    <row r="20661" spans="2:7">
      <c r="B20661" s="22" t="s">
        <v>344</v>
      </c>
      <c r="C20661" s="22" t="s">
        <v>7</v>
      </c>
      <c r="D20661" s="22" t="s">
        <v>7</v>
      </c>
      <c r="E20661" s="22" t="s">
        <v>15</v>
      </c>
      <c r="F20661" s="22" t="s">
        <v>18</v>
      </c>
      <c r="G20661" s="1">
        <v>272.05</v>
      </c>
    </row>
    <row r="20662" spans="2:7">
      <c r="B20662" s="22" t="s">
        <v>344</v>
      </c>
      <c r="C20662" s="22" t="s">
        <v>7</v>
      </c>
      <c r="D20662" s="22" t="s">
        <v>7</v>
      </c>
      <c r="E20662" s="22" t="s">
        <v>15</v>
      </c>
      <c r="F20662" s="22" t="s">
        <v>19</v>
      </c>
      <c r="G20662" s="1">
        <v>2749.69</v>
      </c>
    </row>
    <row r="20663" spans="2:7">
      <c r="B20663" s="22" t="s">
        <v>344</v>
      </c>
      <c r="C20663" s="22" t="s">
        <v>7</v>
      </c>
      <c r="D20663" s="22" t="s">
        <v>7</v>
      </c>
      <c r="E20663" s="22" t="s">
        <v>15</v>
      </c>
      <c r="F20663" s="22" t="s">
        <v>20</v>
      </c>
      <c r="G20663" s="1">
        <v>511.96</v>
      </c>
    </row>
    <row r="20664" spans="2:7">
      <c r="B20664" s="22" t="s">
        <v>344</v>
      </c>
      <c r="C20664" s="22" t="s">
        <v>7</v>
      </c>
      <c r="D20664" s="22" t="s">
        <v>7</v>
      </c>
      <c r="E20664" s="22" t="s">
        <v>15</v>
      </c>
      <c r="F20664" s="22" t="s">
        <v>21</v>
      </c>
      <c r="G20664" s="1">
        <v>50.81</v>
      </c>
    </row>
    <row r="20665" spans="2:7">
      <c r="B20665" s="22" t="s">
        <v>344</v>
      </c>
      <c r="C20665" s="22" t="s">
        <v>7</v>
      </c>
      <c r="D20665" s="22" t="s">
        <v>7</v>
      </c>
      <c r="E20665" s="22" t="s">
        <v>15</v>
      </c>
      <c r="F20665" s="22" t="s">
        <v>22</v>
      </c>
      <c r="G20665" s="1">
        <v>9.0500000000000007</v>
      </c>
    </row>
    <row r="20666" spans="2:7">
      <c r="B20666" s="22" t="s">
        <v>344</v>
      </c>
      <c r="C20666" s="22" t="s">
        <v>7</v>
      </c>
      <c r="D20666" s="22" t="s">
        <v>7</v>
      </c>
      <c r="E20666" s="22" t="s">
        <v>15</v>
      </c>
      <c r="F20666" s="22" t="s">
        <v>23</v>
      </c>
      <c r="G20666" s="1">
        <v>162.1</v>
      </c>
    </row>
    <row r="20667" spans="2:7">
      <c r="B20667" s="22" t="s">
        <v>344</v>
      </c>
      <c r="C20667" s="22" t="s">
        <v>7</v>
      </c>
      <c r="D20667" s="22" t="s">
        <v>7</v>
      </c>
      <c r="E20667" s="22" t="s">
        <v>15</v>
      </c>
      <c r="F20667" s="22" t="s">
        <v>24</v>
      </c>
      <c r="G20667" s="1">
        <v>8.49</v>
      </c>
    </row>
    <row r="20668" spans="2:7">
      <c r="B20668" s="22" t="s">
        <v>344</v>
      </c>
      <c r="C20668" s="22" t="s">
        <v>7</v>
      </c>
      <c r="D20668" s="22" t="s">
        <v>7</v>
      </c>
      <c r="E20668" s="22" t="s">
        <v>15</v>
      </c>
      <c r="F20668" s="22" t="s">
        <v>25</v>
      </c>
      <c r="G20668" s="1">
        <v>1886.57</v>
      </c>
    </row>
    <row r="20669" spans="2:7">
      <c r="B20669" s="22" t="s">
        <v>344</v>
      </c>
      <c r="C20669" s="22" t="s">
        <v>7</v>
      </c>
      <c r="D20669" s="22" t="s">
        <v>7</v>
      </c>
      <c r="E20669" s="22" t="s">
        <v>15</v>
      </c>
      <c r="F20669" s="22" t="s">
        <v>26</v>
      </c>
      <c r="G20669" s="1">
        <v>865.27</v>
      </c>
    </row>
    <row r="20670" spans="2:7">
      <c r="B20670" s="22" t="s">
        <v>344</v>
      </c>
      <c r="C20670" s="22" t="s">
        <v>7</v>
      </c>
      <c r="D20670" s="22" t="s">
        <v>7</v>
      </c>
      <c r="E20670" s="22" t="s">
        <v>15</v>
      </c>
      <c r="F20670" s="22" t="s">
        <v>27</v>
      </c>
      <c r="G20670" s="1">
        <v>31.19</v>
      </c>
    </row>
    <row r="20671" spans="2:7">
      <c r="B20671" s="22" t="s">
        <v>344</v>
      </c>
      <c r="C20671" s="22" t="s">
        <v>7</v>
      </c>
      <c r="D20671" s="22" t="s">
        <v>7</v>
      </c>
      <c r="E20671" s="22" t="s">
        <v>15</v>
      </c>
      <c r="F20671" s="22" t="s">
        <v>72</v>
      </c>
      <c r="G20671" s="1">
        <v>5.32</v>
      </c>
    </row>
    <row r="20672" spans="2:7">
      <c r="B20672" s="22" t="s">
        <v>344</v>
      </c>
      <c r="C20672" s="22" t="s">
        <v>7</v>
      </c>
      <c r="D20672" s="22" t="s">
        <v>7</v>
      </c>
      <c r="E20672" s="22" t="s">
        <v>28</v>
      </c>
      <c r="F20672" s="22" t="s">
        <v>29</v>
      </c>
      <c r="G20672" s="1">
        <v>27268.04</v>
      </c>
    </row>
    <row r="20673" spans="2:7">
      <c r="B20673" s="22" t="s">
        <v>344</v>
      </c>
      <c r="C20673" s="22" t="s">
        <v>7</v>
      </c>
      <c r="D20673" s="22" t="s">
        <v>7</v>
      </c>
      <c r="E20673" s="22" t="s">
        <v>34</v>
      </c>
      <c r="F20673" s="22" t="s">
        <v>39</v>
      </c>
      <c r="G20673" s="1">
        <v>35662.61</v>
      </c>
    </row>
    <row r="20674" spans="2:7">
      <c r="B20674" s="22" t="s">
        <v>344</v>
      </c>
      <c r="C20674" s="22" t="s">
        <v>7</v>
      </c>
      <c r="D20674" s="22" t="s">
        <v>7</v>
      </c>
      <c r="E20674" s="22" t="s">
        <v>34</v>
      </c>
      <c r="F20674" s="22" t="s">
        <v>74</v>
      </c>
      <c r="G20674" s="1">
        <v>119064.55</v>
      </c>
    </row>
    <row r="20675" spans="2:7">
      <c r="B20675" s="22" t="s">
        <v>344</v>
      </c>
      <c r="C20675" s="22" t="s">
        <v>7</v>
      </c>
      <c r="D20675" s="22" t="s">
        <v>7</v>
      </c>
      <c r="E20675" s="22" t="s">
        <v>34</v>
      </c>
      <c r="F20675" s="22" t="s">
        <v>75</v>
      </c>
      <c r="G20675" s="1">
        <v>3630.79</v>
      </c>
    </row>
    <row r="20676" spans="2:7">
      <c r="B20676" s="22" t="s">
        <v>344</v>
      </c>
      <c r="C20676" s="22" t="s">
        <v>7</v>
      </c>
      <c r="D20676" s="22" t="s">
        <v>7</v>
      </c>
      <c r="E20676" s="22" t="s">
        <v>34</v>
      </c>
      <c r="F20676" s="22" t="s">
        <v>85</v>
      </c>
      <c r="G20676" s="1">
        <v>5697</v>
      </c>
    </row>
    <row r="20677" spans="2:7">
      <c r="B20677" s="22" t="s">
        <v>344</v>
      </c>
      <c r="C20677" s="22" t="s">
        <v>7</v>
      </c>
      <c r="D20677" s="22" t="s">
        <v>7</v>
      </c>
      <c r="E20677" s="22" t="s">
        <v>34</v>
      </c>
      <c r="F20677" s="22" t="s">
        <v>50</v>
      </c>
      <c r="G20677" s="1">
        <v>3265.4</v>
      </c>
    </row>
    <row r="20678" spans="2:7">
      <c r="B20678" s="22" t="s">
        <v>344</v>
      </c>
      <c r="C20678" s="22" t="s">
        <v>7</v>
      </c>
      <c r="D20678" s="22" t="s">
        <v>7</v>
      </c>
      <c r="E20678" s="22" t="s">
        <v>34</v>
      </c>
      <c r="F20678" s="22" t="s">
        <v>55</v>
      </c>
      <c r="G20678" s="1">
        <v>455</v>
      </c>
    </row>
    <row r="20679" spans="2:7">
      <c r="B20679" s="22" t="s">
        <v>344</v>
      </c>
      <c r="C20679" s="22" t="s">
        <v>7</v>
      </c>
      <c r="D20679" s="22" t="s">
        <v>7</v>
      </c>
      <c r="E20679" s="22" t="s">
        <v>34</v>
      </c>
      <c r="F20679" s="22" t="s">
        <v>58</v>
      </c>
      <c r="G20679" s="1">
        <v>1029.3800000000001</v>
      </c>
    </row>
    <row r="20680" spans="2:7">
      <c r="B20680" s="22" t="s">
        <v>344</v>
      </c>
      <c r="C20680" s="22" t="s">
        <v>7</v>
      </c>
      <c r="D20680" s="22" t="s">
        <v>7</v>
      </c>
      <c r="E20680" s="22" t="s">
        <v>34</v>
      </c>
      <c r="F20680" s="22" t="s">
        <v>118</v>
      </c>
      <c r="G20680" s="1">
        <v>528778</v>
      </c>
    </row>
    <row r="20681" spans="2:7">
      <c r="B20681" s="22" t="s">
        <v>344</v>
      </c>
      <c r="C20681" s="22" t="s">
        <v>7</v>
      </c>
      <c r="D20681" s="22" t="s">
        <v>7</v>
      </c>
      <c r="E20681" s="22" t="s">
        <v>59</v>
      </c>
      <c r="F20681" s="22" t="s">
        <v>55</v>
      </c>
      <c r="G20681" s="1">
        <v>353.1</v>
      </c>
    </row>
    <row r="20682" spans="2:7">
      <c r="B20682" s="22" t="s">
        <v>345</v>
      </c>
      <c r="C20682" s="22" t="s">
        <v>7</v>
      </c>
      <c r="D20682" s="22" t="s">
        <v>5</v>
      </c>
      <c r="E20682" s="22" t="s">
        <v>5</v>
      </c>
      <c r="F20682" s="22" t="s">
        <v>6</v>
      </c>
      <c r="G20682" s="1">
        <v>12443.39</v>
      </c>
    </row>
    <row r="20683" spans="2:7">
      <c r="B20683" s="22" t="s">
        <v>345</v>
      </c>
      <c r="C20683" s="22" t="s">
        <v>7</v>
      </c>
      <c r="D20683" s="22" t="s">
        <v>5</v>
      </c>
      <c r="E20683" s="22" t="s">
        <v>7</v>
      </c>
      <c r="F20683" s="22" t="s">
        <v>6</v>
      </c>
      <c r="G20683" s="1">
        <v>-8253.92</v>
      </c>
    </row>
    <row r="20684" spans="2:7">
      <c r="B20684" s="22" t="s">
        <v>345</v>
      </c>
      <c r="C20684" s="22" t="s">
        <v>7</v>
      </c>
      <c r="D20684" s="22" t="s">
        <v>5</v>
      </c>
      <c r="E20684" s="22" t="s">
        <v>8</v>
      </c>
      <c r="F20684" s="22" t="s">
        <v>9</v>
      </c>
      <c r="G20684" s="1">
        <v>309766.23</v>
      </c>
    </row>
    <row r="20685" spans="2:7">
      <c r="B20685" s="22" t="s">
        <v>345</v>
      </c>
      <c r="C20685" s="22" t="s">
        <v>7</v>
      </c>
      <c r="D20685" s="22" t="s">
        <v>5</v>
      </c>
      <c r="E20685" s="22" t="s">
        <v>8</v>
      </c>
      <c r="F20685" s="22" t="s">
        <v>10</v>
      </c>
      <c r="G20685" s="1">
        <v>3097.1</v>
      </c>
    </row>
    <row r="20686" spans="2:7">
      <c r="B20686" s="22" t="s">
        <v>345</v>
      </c>
      <c r="C20686" s="22" t="s">
        <v>7</v>
      </c>
      <c r="D20686" s="22" t="s">
        <v>5</v>
      </c>
      <c r="E20686" s="22" t="s">
        <v>8</v>
      </c>
      <c r="F20686" s="22" t="s">
        <v>12</v>
      </c>
      <c r="G20686" s="1">
        <v>2145.81</v>
      </c>
    </row>
    <row r="20687" spans="2:7">
      <c r="B20687" s="22" t="s">
        <v>345</v>
      </c>
      <c r="C20687" s="22" t="s">
        <v>7</v>
      </c>
      <c r="D20687" s="22" t="s">
        <v>5</v>
      </c>
      <c r="E20687" s="22" t="s">
        <v>8</v>
      </c>
      <c r="F20687" s="22" t="s">
        <v>13</v>
      </c>
      <c r="G20687" s="1">
        <v>250</v>
      </c>
    </row>
    <row r="20688" spans="2:7">
      <c r="B20688" s="22" t="s">
        <v>345</v>
      </c>
      <c r="C20688" s="22" t="s">
        <v>7</v>
      </c>
      <c r="D20688" s="22" t="s">
        <v>5</v>
      </c>
      <c r="E20688" s="22" t="s">
        <v>8</v>
      </c>
      <c r="F20688" s="22" t="s">
        <v>70</v>
      </c>
      <c r="G20688" s="1">
        <v>10505</v>
      </c>
    </row>
    <row r="20689" spans="2:7">
      <c r="B20689" s="22" t="s">
        <v>345</v>
      </c>
      <c r="C20689" s="22" t="s">
        <v>7</v>
      </c>
      <c r="D20689" s="22" t="s">
        <v>5</v>
      </c>
      <c r="E20689" s="22" t="s">
        <v>14</v>
      </c>
      <c r="F20689" s="22" t="s">
        <v>9</v>
      </c>
      <c r="G20689" s="1">
        <v>125325.57</v>
      </c>
    </row>
    <row r="20690" spans="2:7">
      <c r="B20690" s="22" t="s">
        <v>345</v>
      </c>
      <c r="C20690" s="22" t="s">
        <v>7</v>
      </c>
      <c r="D20690" s="22" t="s">
        <v>5</v>
      </c>
      <c r="E20690" s="22" t="s">
        <v>14</v>
      </c>
      <c r="F20690" s="22" t="s">
        <v>10</v>
      </c>
      <c r="G20690" s="1">
        <v>6759.98</v>
      </c>
    </row>
    <row r="20691" spans="2:7">
      <c r="B20691" s="22" t="s">
        <v>345</v>
      </c>
      <c r="C20691" s="22" t="s">
        <v>7</v>
      </c>
      <c r="D20691" s="22" t="s">
        <v>5</v>
      </c>
      <c r="E20691" s="22" t="s">
        <v>15</v>
      </c>
      <c r="F20691" s="22" t="s">
        <v>16</v>
      </c>
      <c r="G20691" s="1">
        <v>-61.71</v>
      </c>
    </row>
    <row r="20692" spans="2:7">
      <c r="B20692" s="22" t="s">
        <v>345</v>
      </c>
      <c r="C20692" s="22" t="s">
        <v>7</v>
      </c>
      <c r="D20692" s="22" t="s">
        <v>5</v>
      </c>
      <c r="E20692" s="22" t="s">
        <v>15</v>
      </c>
      <c r="F20692" s="22" t="s">
        <v>17</v>
      </c>
      <c r="G20692" s="1">
        <v>24236.38</v>
      </c>
    </row>
    <row r="20693" spans="2:7">
      <c r="B20693" s="22" t="s">
        <v>345</v>
      </c>
      <c r="C20693" s="22" t="s">
        <v>7</v>
      </c>
      <c r="D20693" s="22" t="s">
        <v>5</v>
      </c>
      <c r="E20693" s="22" t="s">
        <v>15</v>
      </c>
      <c r="F20693" s="22" t="s">
        <v>18</v>
      </c>
      <c r="G20693" s="1">
        <v>9949.94</v>
      </c>
    </row>
    <row r="20694" spans="2:7">
      <c r="B20694" s="22" t="s">
        <v>345</v>
      </c>
      <c r="C20694" s="22" t="s">
        <v>7</v>
      </c>
      <c r="D20694" s="22" t="s">
        <v>5</v>
      </c>
      <c r="E20694" s="22" t="s">
        <v>15</v>
      </c>
      <c r="F20694" s="22" t="s">
        <v>19</v>
      </c>
      <c r="G20694" s="1">
        <v>48376.07</v>
      </c>
    </row>
    <row r="20695" spans="2:7">
      <c r="B20695" s="22" t="s">
        <v>345</v>
      </c>
      <c r="C20695" s="22" t="s">
        <v>7</v>
      </c>
      <c r="D20695" s="22" t="s">
        <v>5</v>
      </c>
      <c r="E20695" s="22" t="s">
        <v>15</v>
      </c>
      <c r="F20695" s="22" t="s">
        <v>20</v>
      </c>
      <c r="G20695" s="1">
        <v>13894.75</v>
      </c>
    </row>
    <row r="20696" spans="2:7">
      <c r="B20696" s="22" t="s">
        <v>345</v>
      </c>
      <c r="C20696" s="22" t="s">
        <v>7</v>
      </c>
      <c r="D20696" s="22" t="s">
        <v>5</v>
      </c>
      <c r="E20696" s="22" t="s">
        <v>15</v>
      </c>
      <c r="F20696" s="22" t="s">
        <v>21</v>
      </c>
      <c r="G20696" s="1">
        <v>693.91</v>
      </c>
    </row>
    <row r="20697" spans="2:7">
      <c r="B20697" s="22" t="s">
        <v>345</v>
      </c>
      <c r="C20697" s="22" t="s">
        <v>7</v>
      </c>
      <c r="D20697" s="22" t="s">
        <v>5</v>
      </c>
      <c r="E20697" s="22" t="s">
        <v>15</v>
      </c>
      <c r="F20697" s="22" t="s">
        <v>22</v>
      </c>
      <c r="G20697" s="1">
        <v>396.25</v>
      </c>
    </row>
    <row r="20698" spans="2:7">
      <c r="B20698" s="22" t="s">
        <v>345</v>
      </c>
      <c r="C20698" s="22" t="s">
        <v>7</v>
      </c>
      <c r="D20698" s="22" t="s">
        <v>5</v>
      </c>
      <c r="E20698" s="22" t="s">
        <v>15</v>
      </c>
      <c r="F20698" s="22" t="s">
        <v>23</v>
      </c>
      <c r="G20698" s="1">
        <v>1425.79</v>
      </c>
    </row>
    <row r="20699" spans="2:7">
      <c r="B20699" s="22" t="s">
        <v>345</v>
      </c>
      <c r="C20699" s="22" t="s">
        <v>7</v>
      </c>
      <c r="D20699" s="22" t="s">
        <v>5</v>
      </c>
      <c r="E20699" s="22" t="s">
        <v>15</v>
      </c>
      <c r="F20699" s="22" t="s">
        <v>24</v>
      </c>
      <c r="G20699" s="1">
        <v>4734.62</v>
      </c>
    </row>
    <row r="20700" spans="2:7">
      <c r="B20700" s="22" t="s">
        <v>345</v>
      </c>
      <c r="C20700" s="22" t="s">
        <v>7</v>
      </c>
      <c r="D20700" s="22" t="s">
        <v>5</v>
      </c>
      <c r="E20700" s="22" t="s">
        <v>15</v>
      </c>
      <c r="F20700" s="22" t="s">
        <v>25</v>
      </c>
      <c r="G20700" s="1">
        <v>48827.5</v>
      </c>
    </row>
    <row r="20701" spans="2:7">
      <c r="B20701" s="22" t="s">
        <v>345</v>
      </c>
      <c r="C20701" s="22" t="s">
        <v>7</v>
      </c>
      <c r="D20701" s="22" t="s">
        <v>5</v>
      </c>
      <c r="E20701" s="22" t="s">
        <v>15</v>
      </c>
      <c r="F20701" s="22" t="s">
        <v>26</v>
      </c>
      <c r="G20701" s="1">
        <v>39743.61</v>
      </c>
    </row>
    <row r="20702" spans="2:7">
      <c r="B20702" s="22" t="s">
        <v>345</v>
      </c>
      <c r="C20702" s="22" t="s">
        <v>7</v>
      </c>
      <c r="D20702" s="22" t="s">
        <v>5</v>
      </c>
      <c r="E20702" s="22" t="s">
        <v>15</v>
      </c>
      <c r="F20702" s="22" t="s">
        <v>27</v>
      </c>
      <c r="G20702" s="1">
        <v>90.94</v>
      </c>
    </row>
    <row r="20703" spans="2:7">
      <c r="B20703" s="22" t="s">
        <v>345</v>
      </c>
      <c r="C20703" s="22" t="s">
        <v>7</v>
      </c>
      <c r="D20703" s="22" t="s">
        <v>5</v>
      </c>
      <c r="E20703" s="22" t="s">
        <v>15</v>
      </c>
      <c r="F20703" s="22" t="s">
        <v>72</v>
      </c>
      <c r="G20703" s="1">
        <v>91.04</v>
      </c>
    </row>
    <row r="20704" spans="2:7">
      <c r="B20704" s="22" t="s">
        <v>345</v>
      </c>
      <c r="C20704" s="22" t="s">
        <v>7</v>
      </c>
      <c r="D20704" s="22" t="s">
        <v>5</v>
      </c>
      <c r="E20704" s="22" t="s">
        <v>28</v>
      </c>
      <c r="F20704" s="22" t="s">
        <v>29</v>
      </c>
      <c r="G20704" s="1">
        <v>21913.96</v>
      </c>
    </row>
    <row r="20705" spans="2:7">
      <c r="B20705" s="22" t="s">
        <v>345</v>
      </c>
      <c r="C20705" s="22" t="s">
        <v>7</v>
      </c>
      <c r="D20705" s="22" t="s">
        <v>5</v>
      </c>
      <c r="E20705" s="22" t="s">
        <v>28</v>
      </c>
      <c r="F20705" s="22" t="s">
        <v>30</v>
      </c>
      <c r="G20705" s="1">
        <v>8665.44</v>
      </c>
    </row>
    <row r="20706" spans="2:7">
      <c r="B20706" s="22" t="s">
        <v>345</v>
      </c>
      <c r="C20706" s="22" t="s">
        <v>7</v>
      </c>
      <c r="D20706" s="22" t="s">
        <v>5</v>
      </c>
      <c r="E20706" s="22" t="s">
        <v>28</v>
      </c>
      <c r="F20706" s="22" t="s">
        <v>31</v>
      </c>
      <c r="G20706" s="1">
        <v>17947.63</v>
      </c>
    </row>
    <row r="20707" spans="2:7">
      <c r="B20707" s="22" t="s">
        <v>345</v>
      </c>
      <c r="C20707" s="22" t="s">
        <v>7</v>
      </c>
      <c r="D20707" s="22" t="s">
        <v>5</v>
      </c>
      <c r="E20707" s="22" t="s">
        <v>28</v>
      </c>
      <c r="F20707" s="22" t="s">
        <v>32</v>
      </c>
      <c r="G20707" s="1">
        <v>2067.71</v>
      </c>
    </row>
    <row r="20708" spans="2:7">
      <c r="B20708" s="22" t="s">
        <v>345</v>
      </c>
      <c r="C20708" s="22" t="s">
        <v>7</v>
      </c>
      <c r="D20708" s="22" t="s">
        <v>5</v>
      </c>
      <c r="E20708" s="22" t="s">
        <v>28</v>
      </c>
      <c r="F20708" s="22" t="s">
        <v>33</v>
      </c>
      <c r="G20708" s="1">
        <v>8788.43</v>
      </c>
    </row>
    <row r="20709" spans="2:7">
      <c r="B20709" s="22" t="s">
        <v>345</v>
      </c>
      <c r="C20709" s="22" t="s">
        <v>7</v>
      </c>
      <c r="D20709" s="22" t="s">
        <v>5</v>
      </c>
      <c r="E20709" s="22" t="s">
        <v>34</v>
      </c>
      <c r="F20709" s="22" t="s">
        <v>35</v>
      </c>
      <c r="G20709" s="1">
        <v>11543.78</v>
      </c>
    </row>
    <row r="20710" spans="2:7">
      <c r="B20710" s="22" t="s">
        <v>345</v>
      </c>
      <c r="C20710" s="22" t="s">
        <v>7</v>
      </c>
      <c r="D20710" s="22" t="s">
        <v>5</v>
      </c>
      <c r="E20710" s="22" t="s">
        <v>34</v>
      </c>
      <c r="F20710" s="22" t="s">
        <v>36</v>
      </c>
      <c r="G20710" s="1">
        <v>1345.99</v>
      </c>
    </row>
    <row r="20711" spans="2:7">
      <c r="B20711" s="22" t="s">
        <v>345</v>
      </c>
      <c r="C20711" s="22" t="s">
        <v>7</v>
      </c>
      <c r="D20711" s="22" t="s">
        <v>5</v>
      </c>
      <c r="E20711" s="22" t="s">
        <v>34</v>
      </c>
      <c r="F20711" s="22" t="s">
        <v>37</v>
      </c>
      <c r="G20711" s="1">
        <v>19430.93</v>
      </c>
    </row>
    <row r="20712" spans="2:7">
      <c r="B20712" s="22" t="s">
        <v>345</v>
      </c>
      <c r="C20712" s="22" t="s">
        <v>7</v>
      </c>
      <c r="D20712" s="22" t="s">
        <v>5</v>
      </c>
      <c r="E20712" s="22" t="s">
        <v>34</v>
      </c>
      <c r="F20712" s="22" t="s">
        <v>38</v>
      </c>
      <c r="G20712" s="1">
        <v>645</v>
      </c>
    </row>
    <row r="20713" spans="2:7">
      <c r="B20713" s="22" t="s">
        <v>345</v>
      </c>
      <c r="C20713" s="22" t="s">
        <v>7</v>
      </c>
      <c r="D20713" s="22" t="s">
        <v>5</v>
      </c>
      <c r="E20713" s="22" t="s">
        <v>34</v>
      </c>
      <c r="F20713" s="22" t="s">
        <v>39</v>
      </c>
      <c r="G20713" s="1">
        <v>8458.2999999999993</v>
      </c>
    </row>
    <row r="20714" spans="2:7">
      <c r="B20714" s="22" t="s">
        <v>345</v>
      </c>
      <c r="C20714" s="22" t="s">
        <v>7</v>
      </c>
      <c r="D20714" s="22" t="s">
        <v>5</v>
      </c>
      <c r="E20714" s="22" t="s">
        <v>34</v>
      </c>
      <c r="F20714" s="22" t="s">
        <v>40</v>
      </c>
      <c r="G20714" s="1">
        <v>136</v>
      </c>
    </row>
    <row r="20715" spans="2:7">
      <c r="B20715" s="22" t="s">
        <v>345</v>
      </c>
      <c r="C20715" s="22" t="s">
        <v>7</v>
      </c>
      <c r="D20715" s="22" t="s">
        <v>5</v>
      </c>
      <c r="E20715" s="22" t="s">
        <v>34</v>
      </c>
      <c r="F20715" s="22" t="s">
        <v>42</v>
      </c>
      <c r="G20715" s="1">
        <v>170.07</v>
      </c>
    </row>
    <row r="20716" spans="2:7">
      <c r="B20716" s="22" t="s">
        <v>345</v>
      </c>
      <c r="C20716" s="22" t="s">
        <v>7</v>
      </c>
      <c r="D20716" s="22" t="s">
        <v>5</v>
      </c>
      <c r="E20716" s="22" t="s">
        <v>34</v>
      </c>
      <c r="F20716" s="22" t="s">
        <v>44</v>
      </c>
      <c r="G20716" s="1">
        <v>1072.7</v>
      </c>
    </row>
    <row r="20717" spans="2:7">
      <c r="B20717" s="22" t="s">
        <v>345</v>
      </c>
      <c r="C20717" s="22" t="s">
        <v>7</v>
      </c>
      <c r="D20717" s="22" t="s">
        <v>5</v>
      </c>
      <c r="E20717" s="22" t="s">
        <v>34</v>
      </c>
      <c r="F20717" s="22" t="s">
        <v>45</v>
      </c>
      <c r="G20717" s="1">
        <v>907.75</v>
      </c>
    </row>
    <row r="20718" spans="2:7">
      <c r="B20718" s="22" t="s">
        <v>345</v>
      </c>
      <c r="C20718" s="22" t="s">
        <v>7</v>
      </c>
      <c r="D20718" s="22" t="s">
        <v>5</v>
      </c>
      <c r="E20718" s="22" t="s">
        <v>34</v>
      </c>
      <c r="F20718" s="22" t="s">
        <v>46</v>
      </c>
      <c r="G20718" s="1">
        <v>1189.1600000000001</v>
      </c>
    </row>
    <row r="20719" spans="2:7">
      <c r="B20719" s="22" t="s">
        <v>345</v>
      </c>
      <c r="C20719" s="22" t="s">
        <v>7</v>
      </c>
      <c r="D20719" s="22" t="s">
        <v>5</v>
      </c>
      <c r="E20719" s="22" t="s">
        <v>34</v>
      </c>
      <c r="F20719" s="22" t="s">
        <v>47</v>
      </c>
      <c r="G20719" s="1">
        <v>6774.98</v>
      </c>
    </row>
    <row r="20720" spans="2:7">
      <c r="B20720" s="22" t="s">
        <v>345</v>
      </c>
      <c r="C20720" s="22" t="s">
        <v>7</v>
      </c>
      <c r="D20720" s="22" t="s">
        <v>5</v>
      </c>
      <c r="E20720" s="22" t="s">
        <v>34</v>
      </c>
      <c r="F20720" s="22" t="s">
        <v>48</v>
      </c>
      <c r="G20720" s="1">
        <v>201.72</v>
      </c>
    </row>
    <row r="20721" spans="2:7">
      <c r="B20721" s="22" t="s">
        <v>345</v>
      </c>
      <c r="C20721" s="22" t="s">
        <v>7</v>
      </c>
      <c r="D20721" s="22" t="s">
        <v>5</v>
      </c>
      <c r="E20721" s="22" t="s">
        <v>34</v>
      </c>
      <c r="F20721" s="22" t="s">
        <v>75</v>
      </c>
      <c r="G20721" s="1">
        <v>5</v>
      </c>
    </row>
    <row r="20722" spans="2:7">
      <c r="B20722" s="22" t="s">
        <v>345</v>
      </c>
      <c r="C20722" s="22" t="s">
        <v>7</v>
      </c>
      <c r="D20722" s="22" t="s">
        <v>5</v>
      </c>
      <c r="E20722" s="22" t="s">
        <v>34</v>
      </c>
      <c r="F20722" s="22" t="s">
        <v>66</v>
      </c>
      <c r="G20722" s="1">
        <v>413.18</v>
      </c>
    </row>
    <row r="20723" spans="2:7">
      <c r="B20723" s="22" t="s">
        <v>345</v>
      </c>
      <c r="C20723" s="22" t="s">
        <v>7</v>
      </c>
      <c r="D20723" s="22" t="s">
        <v>5</v>
      </c>
      <c r="E20723" s="22" t="s">
        <v>34</v>
      </c>
      <c r="F20723" s="22" t="s">
        <v>85</v>
      </c>
      <c r="G20723" s="1">
        <v>1254.3</v>
      </c>
    </row>
    <row r="20724" spans="2:7">
      <c r="B20724" s="22" t="s">
        <v>345</v>
      </c>
      <c r="C20724" s="22" t="s">
        <v>7</v>
      </c>
      <c r="D20724" s="22" t="s">
        <v>5</v>
      </c>
      <c r="E20724" s="22" t="s">
        <v>34</v>
      </c>
      <c r="F20724" s="22" t="s">
        <v>49</v>
      </c>
      <c r="G20724" s="1">
        <v>12508.01</v>
      </c>
    </row>
    <row r="20725" spans="2:7">
      <c r="B20725" s="22" t="s">
        <v>345</v>
      </c>
      <c r="C20725" s="22" t="s">
        <v>7</v>
      </c>
      <c r="D20725" s="22" t="s">
        <v>5</v>
      </c>
      <c r="E20725" s="22" t="s">
        <v>34</v>
      </c>
      <c r="F20725" s="22" t="s">
        <v>50</v>
      </c>
      <c r="G20725" s="1">
        <v>5971.24</v>
      </c>
    </row>
    <row r="20726" spans="2:7">
      <c r="B20726" s="22" t="s">
        <v>345</v>
      </c>
      <c r="C20726" s="22" t="s">
        <v>7</v>
      </c>
      <c r="D20726" s="22" t="s">
        <v>5</v>
      </c>
      <c r="E20726" s="22" t="s">
        <v>34</v>
      </c>
      <c r="F20726" s="22" t="s">
        <v>51</v>
      </c>
      <c r="G20726" s="1">
        <v>501.1</v>
      </c>
    </row>
    <row r="20727" spans="2:7">
      <c r="B20727" s="22" t="s">
        <v>345</v>
      </c>
      <c r="C20727" s="22" t="s">
        <v>7</v>
      </c>
      <c r="D20727" s="22" t="s">
        <v>5</v>
      </c>
      <c r="E20727" s="22" t="s">
        <v>34</v>
      </c>
      <c r="F20727" s="22" t="s">
        <v>52</v>
      </c>
      <c r="G20727" s="1">
        <v>4622.29</v>
      </c>
    </row>
    <row r="20728" spans="2:7">
      <c r="B20728" s="22" t="s">
        <v>345</v>
      </c>
      <c r="C20728" s="22" t="s">
        <v>7</v>
      </c>
      <c r="D20728" s="22" t="s">
        <v>5</v>
      </c>
      <c r="E20728" s="22" t="s">
        <v>34</v>
      </c>
      <c r="F20728" s="22" t="s">
        <v>55</v>
      </c>
      <c r="G20728" s="1">
        <v>757</v>
      </c>
    </row>
    <row r="20729" spans="2:7">
      <c r="B20729" s="22" t="s">
        <v>345</v>
      </c>
      <c r="C20729" s="22" t="s">
        <v>7</v>
      </c>
      <c r="D20729" s="22" t="s">
        <v>5</v>
      </c>
      <c r="E20729" s="22" t="s">
        <v>34</v>
      </c>
      <c r="F20729" s="22" t="s">
        <v>56</v>
      </c>
      <c r="G20729" s="1">
        <v>23374.83</v>
      </c>
    </row>
    <row r="20730" spans="2:7">
      <c r="B20730" s="22" t="s">
        <v>345</v>
      </c>
      <c r="C20730" s="22" t="s">
        <v>7</v>
      </c>
      <c r="D20730" s="22" t="s">
        <v>5</v>
      </c>
      <c r="E20730" s="22" t="s">
        <v>34</v>
      </c>
      <c r="F20730" s="22" t="s">
        <v>57</v>
      </c>
      <c r="G20730" s="1">
        <v>21575.3</v>
      </c>
    </row>
    <row r="20731" spans="2:7">
      <c r="B20731" s="22" t="s">
        <v>345</v>
      </c>
      <c r="C20731" s="22" t="s">
        <v>7</v>
      </c>
      <c r="D20731" s="22" t="s">
        <v>5</v>
      </c>
      <c r="E20731" s="22" t="s">
        <v>34</v>
      </c>
      <c r="F20731" s="22" t="s">
        <v>58</v>
      </c>
      <c r="G20731" s="1">
        <v>1500.8</v>
      </c>
    </row>
    <row r="20732" spans="2:7">
      <c r="B20732" s="22" t="s">
        <v>345</v>
      </c>
      <c r="C20732" s="22" t="s">
        <v>7</v>
      </c>
      <c r="D20732" s="22" t="s">
        <v>5</v>
      </c>
      <c r="E20732" s="22" t="s">
        <v>59</v>
      </c>
      <c r="F20732" s="22" t="s">
        <v>55</v>
      </c>
      <c r="G20732" s="1">
        <v>4111.32</v>
      </c>
    </row>
    <row r="20733" spans="2:7">
      <c r="B20733" s="22" t="s">
        <v>345</v>
      </c>
      <c r="C20733" s="22" t="s">
        <v>7</v>
      </c>
      <c r="D20733" s="22" t="s">
        <v>7</v>
      </c>
      <c r="E20733" s="22" t="s">
        <v>5</v>
      </c>
      <c r="F20733" s="22" t="s">
        <v>6</v>
      </c>
      <c r="G20733" s="1">
        <v>137.86000000000001</v>
      </c>
    </row>
    <row r="20734" spans="2:7">
      <c r="B20734" s="22" t="s">
        <v>345</v>
      </c>
      <c r="C20734" s="22" t="s">
        <v>7</v>
      </c>
      <c r="D20734" s="22" t="s">
        <v>7</v>
      </c>
      <c r="E20734" s="22" t="s">
        <v>7</v>
      </c>
      <c r="F20734" s="22" t="s">
        <v>6</v>
      </c>
      <c r="G20734" s="1">
        <v>-4327.33</v>
      </c>
    </row>
    <row r="20735" spans="2:7">
      <c r="B20735" s="22" t="s">
        <v>345</v>
      </c>
      <c r="C20735" s="22" t="s">
        <v>7</v>
      </c>
      <c r="D20735" s="22" t="s">
        <v>7</v>
      </c>
      <c r="E20735" s="22" t="s">
        <v>8</v>
      </c>
      <c r="F20735" s="22" t="s">
        <v>9</v>
      </c>
      <c r="G20735" s="1">
        <v>24928.43</v>
      </c>
    </row>
    <row r="20736" spans="2:7">
      <c r="B20736" s="22" t="s">
        <v>345</v>
      </c>
      <c r="C20736" s="22" t="s">
        <v>7</v>
      </c>
      <c r="D20736" s="22" t="s">
        <v>7</v>
      </c>
      <c r="E20736" s="22" t="s">
        <v>14</v>
      </c>
      <c r="F20736" s="22" t="s">
        <v>9</v>
      </c>
      <c r="G20736" s="1">
        <v>3133</v>
      </c>
    </row>
    <row r="20737" spans="2:7">
      <c r="B20737" s="22" t="s">
        <v>345</v>
      </c>
      <c r="C20737" s="22" t="s">
        <v>7</v>
      </c>
      <c r="D20737" s="22" t="s">
        <v>7</v>
      </c>
      <c r="E20737" s="22" t="s">
        <v>15</v>
      </c>
      <c r="F20737" s="22" t="s">
        <v>17</v>
      </c>
      <c r="G20737" s="1">
        <v>1794.21</v>
      </c>
    </row>
    <row r="20738" spans="2:7">
      <c r="B20738" s="22" t="s">
        <v>345</v>
      </c>
      <c r="C20738" s="22" t="s">
        <v>7</v>
      </c>
      <c r="D20738" s="22" t="s">
        <v>7</v>
      </c>
      <c r="E20738" s="22" t="s">
        <v>15</v>
      </c>
      <c r="F20738" s="22" t="s">
        <v>18</v>
      </c>
      <c r="G20738" s="1">
        <v>232.31</v>
      </c>
    </row>
    <row r="20739" spans="2:7">
      <c r="B20739" s="22" t="s">
        <v>345</v>
      </c>
      <c r="C20739" s="22" t="s">
        <v>7</v>
      </c>
      <c r="D20739" s="22" t="s">
        <v>7</v>
      </c>
      <c r="E20739" s="22" t="s">
        <v>15</v>
      </c>
      <c r="F20739" s="22" t="s">
        <v>19</v>
      </c>
      <c r="G20739" s="1">
        <v>3668.63</v>
      </c>
    </row>
    <row r="20740" spans="2:7">
      <c r="B20740" s="22" t="s">
        <v>345</v>
      </c>
      <c r="C20740" s="22" t="s">
        <v>7</v>
      </c>
      <c r="D20740" s="22" t="s">
        <v>7</v>
      </c>
      <c r="E20740" s="22" t="s">
        <v>15</v>
      </c>
      <c r="F20740" s="22" t="s">
        <v>20</v>
      </c>
      <c r="G20740" s="1">
        <v>328.83</v>
      </c>
    </row>
    <row r="20741" spans="2:7">
      <c r="B20741" s="22" t="s">
        <v>345</v>
      </c>
      <c r="C20741" s="22" t="s">
        <v>7</v>
      </c>
      <c r="D20741" s="22" t="s">
        <v>7</v>
      </c>
      <c r="E20741" s="22" t="s">
        <v>15</v>
      </c>
      <c r="F20741" s="22" t="s">
        <v>21</v>
      </c>
      <c r="G20741" s="1">
        <v>70.2</v>
      </c>
    </row>
    <row r="20742" spans="2:7">
      <c r="B20742" s="22" t="s">
        <v>345</v>
      </c>
      <c r="C20742" s="22" t="s">
        <v>7</v>
      </c>
      <c r="D20742" s="22" t="s">
        <v>7</v>
      </c>
      <c r="E20742" s="22" t="s">
        <v>15</v>
      </c>
      <c r="F20742" s="22" t="s">
        <v>22</v>
      </c>
      <c r="G20742" s="1">
        <v>9.17</v>
      </c>
    </row>
    <row r="20743" spans="2:7">
      <c r="B20743" s="22" t="s">
        <v>345</v>
      </c>
      <c r="C20743" s="22" t="s">
        <v>7</v>
      </c>
      <c r="D20743" s="22" t="s">
        <v>7</v>
      </c>
      <c r="E20743" s="22" t="s">
        <v>15</v>
      </c>
      <c r="F20743" s="22" t="s">
        <v>23</v>
      </c>
      <c r="G20743" s="1">
        <v>149</v>
      </c>
    </row>
    <row r="20744" spans="2:7">
      <c r="B20744" s="22" t="s">
        <v>345</v>
      </c>
      <c r="C20744" s="22" t="s">
        <v>7</v>
      </c>
      <c r="D20744" s="22" t="s">
        <v>7</v>
      </c>
      <c r="E20744" s="22" t="s">
        <v>15</v>
      </c>
      <c r="F20744" s="22" t="s">
        <v>24</v>
      </c>
      <c r="G20744" s="1">
        <v>30.82</v>
      </c>
    </row>
    <row r="20745" spans="2:7">
      <c r="B20745" s="22" t="s">
        <v>345</v>
      </c>
      <c r="C20745" s="22" t="s">
        <v>7</v>
      </c>
      <c r="D20745" s="22" t="s">
        <v>7</v>
      </c>
      <c r="E20745" s="22" t="s">
        <v>15</v>
      </c>
      <c r="F20745" s="22" t="s">
        <v>25</v>
      </c>
      <c r="G20745" s="1">
        <v>4805.68</v>
      </c>
    </row>
    <row r="20746" spans="2:7">
      <c r="B20746" s="22" t="s">
        <v>345</v>
      </c>
      <c r="C20746" s="22" t="s">
        <v>7</v>
      </c>
      <c r="D20746" s="22" t="s">
        <v>7</v>
      </c>
      <c r="E20746" s="22" t="s">
        <v>15</v>
      </c>
      <c r="F20746" s="22" t="s">
        <v>26</v>
      </c>
      <c r="G20746" s="1">
        <v>2156.4699999999998</v>
      </c>
    </row>
    <row r="20747" spans="2:7">
      <c r="B20747" s="22" t="s">
        <v>345</v>
      </c>
      <c r="C20747" s="22" t="s">
        <v>7</v>
      </c>
      <c r="D20747" s="22" t="s">
        <v>7</v>
      </c>
      <c r="E20747" s="22" t="s">
        <v>15</v>
      </c>
      <c r="F20747" s="22" t="s">
        <v>27</v>
      </c>
      <c r="G20747" s="1">
        <v>10.039999999999999</v>
      </c>
    </row>
    <row r="20748" spans="2:7">
      <c r="B20748" s="22" t="s">
        <v>345</v>
      </c>
      <c r="C20748" s="22" t="s">
        <v>7</v>
      </c>
      <c r="D20748" s="22" t="s">
        <v>7</v>
      </c>
      <c r="E20748" s="22" t="s">
        <v>15</v>
      </c>
      <c r="F20748" s="22" t="s">
        <v>72</v>
      </c>
      <c r="G20748" s="1">
        <v>15.24</v>
      </c>
    </row>
    <row r="20749" spans="2:7">
      <c r="B20749" s="22" t="s">
        <v>345</v>
      </c>
      <c r="C20749" s="22" t="s">
        <v>7</v>
      </c>
      <c r="D20749" s="22" t="s">
        <v>7</v>
      </c>
      <c r="E20749" s="22" t="s">
        <v>28</v>
      </c>
      <c r="F20749" s="22" t="s">
        <v>29</v>
      </c>
      <c r="G20749" s="1">
        <v>2847.42</v>
      </c>
    </row>
    <row r="20750" spans="2:7">
      <c r="B20750" s="22" t="s">
        <v>345</v>
      </c>
      <c r="C20750" s="22" t="s">
        <v>7</v>
      </c>
      <c r="D20750" s="22" t="s">
        <v>7</v>
      </c>
      <c r="E20750" s="22" t="s">
        <v>28</v>
      </c>
      <c r="F20750" s="22" t="s">
        <v>31</v>
      </c>
      <c r="G20750" s="1">
        <v>4060.29</v>
      </c>
    </row>
    <row r="20751" spans="2:7">
      <c r="B20751" s="22" t="s">
        <v>345</v>
      </c>
      <c r="C20751" s="22" t="s">
        <v>7</v>
      </c>
      <c r="D20751" s="22" t="s">
        <v>7</v>
      </c>
      <c r="E20751" s="22" t="s">
        <v>28</v>
      </c>
      <c r="F20751" s="22" t="s">
        <v>32</v>
      </c>
      <c r="G20751" s="1">
        <v>92.47</v>
      </c>
    </row>
    <row r="20752" spans="2:7">
      <c r="B20752" s="22" t="s">
        <v>345</v>
      </c>
      <c r="C20752" s="22" t="s">
        <v>7</v>
      </c>
      <c r="D20752" s="22" t="s">
        <v>7</v>
      </c>
      <c r="E20752" s="22" t="s">
        <v>28</v>
      </c>
      <c r="F20752" s="22" t="s">
        <v>33</v>
      </c>
      <c r="G20752" s="1">
        <v>5368.16</v>
      </c>
    </row>
    <row r="20753" spans="2:7">
      <c r="B20753" s="22" t="s">
        <v>345</v>
      </c>
      <c r="C20753" s="22" t="s">
        <v>7</v>
      </c>
      <c r="D20753" s="22" t="s">
        <v>7</v>
      </c>
      <c r="E20753" s="22" t="s">
        <v>34</v>
      </c>
      <c r="F20753" s="22" t="s">
        <v>50</v>
      </c>
      <c r="G20753" s="1">
        <v>166.29</v>
      </c>
    </row>
    <row r="20754" spans="2:7">
      <c r="B20754" s="22" t="s">
        <v>345</v>
      </c>
      <c r="C20754" s="22" t="s">
        <v>7</v>
      </c>
      <c r="D20754" s="22" t="s">
        <v>7</v>
      </c>
      <c r="E20754" s="22" t="s">
        <v>34</v>
      </c>
      <c r="F20754" s="22" t="s">
        <v>56</v>
      </c>
      <c r="G20754" s="1">
        <v>40356.57</v>
      </c>
    </row>
    <row r="20755" spans="2:7">
      <c r="B20755" s="22" t="s">
        <v>346</v>
      </c>
      <c r="C20755" s="22" t="s">
        <v>7</v>
      </c>
      <c r="D20755" s="22" t="s">
        <v>5</v>
      </c>
      <c r="E20755" s="22" t="s">
        <v>5</v>
      </c>
      <c r="F20755" s="22" t="s">
        <v>6</v>
      </c>
      <c r="G20755" s="1">
        <v>10934.5</v>
      </c>
    </row>
    <row r="20756" spans="2:7">
      <c r="B20756" s="22" t="s">
        <v>346</v>
      </c>
      <c r="C20756" s="22" t="s">
        <v>7</v>
      </c>
      <c r="D20756" s="22" t="s">
        <v>5</v>
      </c>
      <c r="E20756" s="22" t="s">
        <v>7</v>
      </c>
      <c r="F20756" s="22" t="s">
        <v>6</v>
      </c>
      <c r="G20756" s="1">
        <v>-225842.04</v>
      </c>
    </row>
    <row r="20757" spans="2:7">
      <c r="B20757" s="22" t="s">
        <v>346</v>
      </c>
      <c r="C20757" s="22" t="s">
        <v>7</v>
      </c>
      <c r="D20757" s="22" t="s">
        <v>5</v>
      </c>
      <c r="E20757" s="22" t="s">
        <v>8</v>
      </c>
      <c r="F20757" s="22" t="s">
        <v>9</v>
      </c>
      <c r="G20757" s="1">
        <v>3325041.07</v>
      </c>
    </row>
    <row r="20758" spans="2:7">
      <c r="B20758" s="22" t="s">
        <v>346</v>
      </c>
      <c r="C20758" s="22" t="s">
        <v>7</v>
      </c>
      <c r="D20758" s="22" t="s">
        <v>5</v>
      </c>
      <c r="E20758" s="22" t="s">
        <v>8</v>
      </c>
      <c r="F20758" s="22" t="s">
        <v>10</v>
      </c>
      <c r="G20758" s="1">
        <v>73299.23</v>
      </c>
    </row>
    <row r="20759" spans="2:7">
      <c r="B20759" s="22" t="s">
        <v>346</v>
      </c>
      <c r="C20759" s="22" t="s">
        <v>7</v>
      </c>
      <c r="D20759" s="22" t="s">
        <v>5</v>
      </c>
      <c r="E20759" s="22" t="s">
        <v>8</v>
      </c>
      <c r="F20759" s="22" t="s">
        <v>11</v>
      </c>
      <c r="G20759" s="1">
        <v>62453.36</v>
      </c>
    </row>
    <row r="20760" spans="2:7">
      <c r="B20760" s="22" t="s">
        <v>346</v>
      </c>
      <c r="C20760" s="22" t="s">
        <v>7</v>
      </c>
      <c r="D20760" s="22" t="s">
        <v>5</v>
      </c>
      <c r="E20760" s="22" t="s">
        <v>8</v>
      </c>
      <c r="F20760" s="22" t="s">
        <v>12</v>
      </c>
      <c r="G20760" s="1">
        <v>47328.37</v>
      </c>
    </row>
    <row r="20761" spans="2:7">
      <c r="B20761" s="22" t="s">
        <v>346</v>
      </c>
      <c r="C20761" s="22" t="s">
        <v>7</v>
      </c>
      <c r="D20761" s="22" t="s">
        <v>5</v>
      </c>
      <c r="E20761" s="22" t="s">
        <v>8</v>
      </c>
      <c r="F20761" s="22" t="s">
        <v>13</v>
      </c>
      <c r="G20761" s="1">
        <v>28543.48</v>
      </c>
    </row>
    <row r="20762" spans="2:7">
      <c r="B20762" s="22" t="s">
        <v>346</v>
      </c>
      <c r="C20762" s="22" t="s">
        <v>7</v>
      </c>
      <c r="D20762" s="22" t="s">
        <v>5</v>
      </c>
      <c r="E20762" s="22" t="s">
        <v>8</v>
      </c>
      <c r="F20762" s="22" t="s">
        <v>70</v>
      </c>
      <c r="G20762" s="1">
        <v>26153</v>
      </c>
    </row>
    <row r="20763" spans="2:7">
      <c r="B20763" s="22" t="s">
        <v>346</v>
      </c>
      <c r="C20763" s="22" t="s">
        <v>7</v>
      </c>
      <c r="D20763" s="22" t="s">
        <v>5</v>
      </c>
      <c r="E20763" s="22" t="s">
        <v>14</v>
      </c>
      <c r="F20763" s="22" t="s">
        <v>9</v>
      </c>
      <c r="G20763" s="1">
        <v>1632089.18</v>
      </c>
    </row>
    <row r="20764" spans="2:7">
      <c r="B20764" s="22" t="s">
        <v>346</v>
      </c>
      <c r="C20764" s="22" t="s">
        <v>7</v>
      </c>
      <c r="D20764" s="22" t="s">
        <v>5</v>
      </c>
      <c r="E20764" s="22" t="s">
        <v>14</v>
      </c>
      <c r="F20764" s="22" t="s">
        <v>10</v>
      </c>
      <c r="G20764" s="1">
        <v>97231.5</v>
      </c>
    </row>
    <row r="20765" spans="2:7">
      <c r="B20765" s="22" t="s">
        <v>346</v>
      </c>
      <c r="C20765" s="22" t="s">
        <v>7</v>
      </c>
      <c r="D20765" s="22" t="s">
        <v>5</v>
      </c>
      <c r="E20765" s="22" t="s">
        <v>14</v>
      </c>
      <c r="F20765" s="22" t="s">
        <v>11</v>
      </c>
      <c r="G20765" s="1">
        <v>26353.81</v>
      </c>
    </row>
    <row r="20766" spans="2:7">
      <c r="B20766" s="22" t="s">
        <v>346</v>
      </c>
      <c r="C20766" s="22" t="s">
        <v>7</v>
      </c>
      <c r="D20766" s="22" t="s">
        <v>5</v>
      </c>
      <c r="E20766" s="22" t="s">
        <v>14</v>
      </c>
      <c r="F20766" s="22" t="s">
        <v>13</v>
      </c>
      <c r="G20766" s="1">
        <v>4316.25</v>
      </c>
    </row>
    <row r="20767" spans="2:7">
      <c r="B20767" s="22" t="s">
        <v>346</v>
      </c>
      <c r="C20767" s="22" t="s">
        <v>7</v>
      </c>
      <c r="D20767" s="22" t="s">
        <v>5</v>
      </c>
      <c r="E20767" s="22" t="s">
        <v>15</v>
      </c>
      <c r="F20767" s="22" t="s">
        <v>16</v>
      </c>
      <c r="G20767" s="1">
        <v>2584.59</v>
      </c>
    </row>
    <row r="20768" spans="2:7">
      <c r="B20768" s="22" t="s">
        <v>346</v>
      </c>
      <c r="C20768" s="22" t="s">
        <v>7</v>
      </c>
      <c r="D20768" s="22" t="s">
        <v>5</v>
      </c>
      <c r="E20768" s="22" t="s">
        <v>15</v>
      </c>
      <c r="F20768" s="22" t="s">
        <v>17</v>
      </c>
      <c r="G20768" s="1">
        <v>264612.44</v>
      </c>
    </row>
    <row r="20769" spans="2:7">
      <c r="B20769" s="22" t="s">
        <v>346</v>
      </c>
      <c r="C20769" s="22" t="s">
        <v>7</v>
      </c>
      <c r="D20769" s="22" t="s">
        <v>5</v>
      </c>
      <c r="E20769" s="22" t="s">
        <v>15</v>
      </c>
      <c r="F20769" s="22" t="s">
        <v>18</v>
      </c>
      <c r="G20769" s="1">
        <v>130268.05</v>
      </c>
    </row>
    <row r="20770" spans="2:7">
      <c r="B20770" s="22" t="s">
        <v>346</v>
      </c>
      <c r="C20770" s="22" t="s">
        <v>7</v>
      </c>
      <c r="D20770" s="22" t="s">
        <v>5</v>
      </c>
      <c r="E20770" s="22" t="s">
        <v>15</v>
      </c>
      <c r="F20770" s="22" t="s">
        <v>19</v>
      </c>
      <c r="G20770" s="1">
        <v>537292.51</v>
      </c>
    </row>
    <row r="20771" spans="2:7">
      <c r="B20771" s="22" t="s">
        <v>346</v>
      </c>
      <c r="C20771" s="22" t="s">
        <v>7</v>
      </c>
      <c r="D20771" s="22" t="s">
        <v>5</v>
      </c>
      <c r="E20771" s="22" t="s">
        <v>15</v>
      </c>
      <c r="F20771" s="22" t="s">
        <v>20</v>
      </c>
      <c r="G20771" s="1">
        <v>212912.01</v>
      </c>
    </row>
    <row r="20772" spans="2:7">
      <c r="B20772" s="22" t="s">
        <v>346</v>
      </c>
      <c r="C20772" s="22" t="s">
        <v>7</v>
      </c>
      <c r="D20772" s="22" t="s">
        <v>5</v>
      </c>
      <c r="E20772" s="22" t="s">
        <v>15</v>
      </c>
      <c r="F20772" s="22" t="s">
        <v>21</v>
      </c>
      <c r="G20772" s="1">
        <v>18640.04</v>
      </c>
    </row>
    <row r="20773" spans="2:7">
      <c r="B20773" s="22" t="s">
        <v>346</v>
      </c>
      <c r="C20773" s="22" t="s">
        <v>7</v>
      </c>
      <c r="D20773" s="22" t="s">
        <v>5</v>
      </c>
      <c r="E20773" s="22" t="s">
        <v>15</v>
      </c>
      <c r="F20773" s="22" t="s">
        <v>22</v>
      </c>
      <c r="G20773" s="1">
        <v>5822</v>
      </c>
    </row>
    <row r="20774" spans="2:7">
      <c r="B20774" s="22" t="s">
        <v>346</v>
      </c>
      <c r="C20774" s="22" t="s">
        <v>7</v>
      </c>
      <c r="D20774" s="22" t="s">
        <v>5</v>
      </c>
      <c r="E20774" s="22" t="s">
        <v>15</v>
      </c>
      <c r="F20774" s="22" t="s">
        <v>23</v>
      </c>
      <c r="G20774" s="1">
        <v>16155.48</v>
      </c>
    </row>
    <row r="20775" spans="2:7">
      <c r="B20775" s="22" t="s">
        <v>346</v>
      </c>
      <c r="C20775" s="22" t="s">
        <v>7</v>
      </c>
      <c r="D20775" s="22" t="s">
        <v>5</v>
      </c>
      <c r="E20775" s="22" t="s">
        <v>15</v>
      </c>
      <c r="F20775" s="22" t="s">
        <v>24</v>
      </c>
      <c r="G20775" s="1">
        <v>39076.36</v>
      </c>
    </row>
    <row r="20776" spans="2:7">
      <c r="B20776" s="22" t="s">
        <v>346</v>
      </c>
      <c r="C20776" s="22" t="s">
        <v>7</v>
      </c>
      <c r="D20776" s="22" t="s">
        <v>5</v>
      </c>
      <c r="E20776" s="22" t="s">
        <v>15</v>
      </c>
      <c r="F20776" s="22" t="s">
        <v>25</v>
      </c>
      <c r="G20776" s="1">
        <v>529387.99</v>
      </c>
    </row>
    <row r="20777" spans="2:7">
      <c r="B20777" s="22" t="s">
        <v>346</v>
      </c>
      <c r="C20777" s="22" t="s">
        <v>7</v>
      </c>
      <c r="D20777" s="22" t="s">
        <v>5</v>
      </c>
      <c r="E20777" s="22" t="s">
        <v>15</v>
      </c>
      <c r="F20777" s="22" t="s">
        <v>26</v>
      </c>
      <c r="G20777" s="1">
        <v>563572.53</v>
      </c>
    </row>
    <row r="20778" spans="2:7">
      <c r="B20778" s="22" t="s">
        <v>346</v>
      </c>
      <c r="C20778" s="22" t="s">
        <v>7</v>
      </c>
      <c r="D20778" s="22" t="s">
        <v>5</v>
      </c>
      <c r="E20778" s="22" t="s">
        <v>28</v>
      </c>
      <c r="F20778" s="22" t="s">
        <v>29</v>
      </c>
      <c r="G20778" s="1">
        <v>309288.37</v>
      </c>
    </row>
    <row r="20779" spans="2:7">
      <c r="B20779" s="22" t="s">
        <v>346</v>
      </c>
      <c r="C20779" s="22" t="s">
        <v>7</v>
      </c>
      <c r="D20779" s="22" t="s">
        <v>5</v>
      </c>
      <c r="E20779" s="22" t="s">
        <v>28</v>
      </c>
      <c r="F20779" s="22" t="s">
        <v>30</v>
      </c>
      <c r="G20779" s="1">
        <v>53088.84</v>
      </c>
    </row>
    <row r="20780" spans="2:7">
      <c r="B20780" s="22" t="s">
        <v>346</v>
      </c>
      <c r="C20780" s="22" t="s">
        <v>7</v>
      </c>
      <c r="D20780" s="22" t="s">
        <v>5</v>
      </c>
      <c r="E20780" s="22" t="s">
        <v>28</v>
      </c>
      <c r="F20780" s="22" t="s">
        <v>31</v>
      </c>
      <c r="G20780" s="1">
        <v>161510.10999999999</v>
      </c>
    </row>
    <row r="20781" spans="2:7">
      <c r="B20781" s="22" t="s">
        <v>346</v>
      </c>
      <c r="C20781" s="22" t="s">
        <v>7</v>
      </c>
      <c r="D20781" s="22" t="s">
        <v>5</v>
      </c>
      <c r="E20781" s="22" t="s">
        <v>28</v>
      </c>
      <c r="F20781" s="22" t="s">
        <v>32</v>
      </c>
      <c r="G20781" s="1">
        <v>92622.06</v>
      </c>
    </row>
    <row r="20782" spans="2:7">
      <c r="B20782" s="22" t="s">
        <v>346</v>
      </c>
      <c r="C20782" s="22" t="s">
        <v>7</v>
      </c>
      <c r="D20782" s="22" t="s">
        <v>5</v>
      </c>
      <c r="E20782" s="22" t="s">
        <v>28</v>
      </c>
      <c r="F20782" s="22" t="s">
        <v>33</v>
      </c>
      <c r="G20782" s="1">
        <v>208383.23</v>
      </c>
    </row>
    <row r="20783" spans="2:7">
      <c r="B20783" s="22" t="s">
        <v>346</v>
      </c>
      <c r="C20783" s="22" t="s">
        <v>7</v>
      </c>
      <c r="D20783" s="22" t="s">
        <v>5</v>
      </c>
      <c r="E20783" s="22" t="s">
        <v>34</v>
      </c>
      <c r="F20783" s="22" t="s">
        <v>36</v>
      </c>
      <c r="G20783" s="1">
        <v>16425.599999999999</v>
      </c>
    </row>
    <row r="20784" spans="2:7">
      <c r="B20784" s="22" t="s">
        <v>346</v>
      </c>
      <c r="C20784" s="22" t="s">
        <v>7</v>
      </c>
      <c r="D20784" s="22" t="s">
        <v>5</v>
      </c>
      <c r="E20784" s="22" t="s">
        <v>34</v>
      </c>
      <c r="F20784" s="22" t="s">
        <v>73</v>
      </c>
      <c r="G20784" s="1">
        <v>55067.5</v>
      </c>
    </row>
    <row r="20785" spans="2:7">
      <c r="B20785" s="22" t="s">
        <v>346</v>
      </c>
      <c r="C20785" s="22" t="s">
        <v>7</v>
      </c>
      <c r="D20785" s="22" t="s">
        <v>5</v>
      </c>
      <c r="E20785" s="22" t="s">
        <v>34</v>
      </c>
      <c r="F20785" s="22" t="s">
        <v>38</v>
      </c>
      <c r="G20785" s="1">
        <v>48198.03</v>
      </c>
    </row>
    <row r="20786" spans="2:7">
      <c r="B20786" s="22" t="s">
        <v>346</v>
      </c>
      <c r="C20786" s="22" t="s">
        <v>7</v>
      </c>
      <c r="D20786" s="22" t="s">
        <v>5</v>
      </c>
      <c r="E20786" s="22" t="s">
        <v>34</v>
      </c>
      <c r="F20786" s="22" t="s">
        <v>39</v>
      </c>
      <c r="G20786" s="1">
        <v>45944.39</v>
      </c>
    </row>
    <row r="20787" spans="2:7">
      <c r="B20787" s="22" t="s">
        <v>346</v>
      </c>
      <c r="C20787" s="22" t="s">
        <v>7</v>
      </c>
      <c r="D20787" s="22" t="s">
        <v>5</v>
      </c>
      <c r="E20787" s="22" t="s">
        <v>34</v>
      </c>
      <c r="F20787" s="22" t="s">
        <v>40</v>
      </c>
      <c r="G20787" s="1">
        <v>21325</v>
      </c>
    </row>
    <row r="20788" spans="2:7">
      <c r="B20788" s="22" t="s">
        <v>346</v>
      </c>
      <c r="C20788" s="22" t="s">
        <v>7</v>
      </c>
      <c r="D20788" s="22" t="s">
        <v>5</v>
      </c>
      <c r="E20788" s="22" t="s">
        <v>34</v>
      </c>
      <c r="F20788" s="22" t="s">
        <v>41</v>
      </c>
      <c r="G20788" s="1">
        <v>26337.29</v>
      </c>
    </row>
    <row r="20789" spans="2:7">
      <c r="B20789" s="22" t="s">
        <v>346</v>
      </c>
      <c r="C20789" s="22" t="s">
        <v>7</v>
      </c>
      <c r="D20789" s="22" t="s">
        <v>5</v>
      </c>
      <c r="E20789" s="22" t="s">
        <v>34</v>
      </c>
      <c r="F20789" s="22" t="s">
        <v>42</v>
      </c>
      <c r="G20789" s="1">
        <v>16048.24</v>
      </c>
    </row>
    <row r="20790" spans="2:7">
      <c r="B20790" s="22" t="s">
        <v>346</v>
      </c>
      <c r="C20790" s="22" t="s">
        <v>7</v>
      </c>
      <c r="D20790" s="22" t="s">
        <v>5</v>
      </c>
      <c r="E20790" s="22" t="s">
        <v>34</v>
      </c>
      <c r="F20790" s="22" t="s">
        <v>43</v>
      </c>
      <c r="G20790" s="1">
        <v>46540.97</v>
      </c>
    </row>
    <row r="20791" spans="2:7">
      <c r="B20791" s="22" t="s">
        <v>346</v>
      </c>
      <c r="C20791" s="22" t="s">
        <v>7</v>
      </c>
      <c r="D20791" s="22" t="s">
        <v>5</v>
      </c>
      <c r="E20791" s="22" t="s">
        <v>34</v>
      </c>
      <c r="F20791" s="22" t="s">
        <v>44</v>
      </c>
      <c r="G20791" s="1">
        <v>6313.15</v>
      </c>
    </row>
    <row r="20792" spans="2:7">
      <c r="B20792" s="22" t="s">
        <v>346</v>
      </c>
      <c r="C20792" s="22" t="s">
        <v>7</v>
      </c>
      <c r="D20792" s="22" t="s">
        <v>5</v>
      </c>
      <c r="E20792" s="22" t="s">
        <v>34</v>
      </c>
      <c r="F20792" s="22" t="s">
        <v>45</v>
      </c>
      <c r="G20792" s="1">
        <v>22515.82</v>
      </c>
    </row>
    <row r="20793" spans="2:7">
      <c r="B20793" s="22" t="s">
        <v>346</v>
      </c>
      <c r="C20793" s="22" t="s">
        <v>7</v>
      </c>
      <c r="D20793" s="22" t="s">
        <v>5</v>
      </c>
      <c r="E20793" s="22" t="s">
        <v>34</v>
      </c>
      <c r="F20793" s="22" t="s">
        <v>46</v>
      </c>
      <c r="G20793" s="1">
        <v>23447.35</v>
      </c>
    </row>
    <row r="20794" spans="2:7">
      <c r="B20794" s="22" t="s">
        <v>346</v>
      </c>
      <c r="C20794" s="22" t="s">
        <v>7</v>
      </c>
      <c r="D20794" s="22" t="s">
        <v>5</v>
      </c>
      <c r="E20794" s="22" t="s">
        <v>34</v>
      </c>
      <c r="F20794" s="22" t="s">
        <v>47</v>
      </c>
      <c r="G20794" s="1">
        <v>4835.97</v>
      </c>
    </row>
    <row r="20795" spans="2:7">
      <c r="B20795" s="22" t="s">
        <v>346</v>
      </c>
      <c r="C20795" s="22" t="s">
        <v>7</v>
      </c>
      <c r="D20795" s="22" t="s">
        <v>5</v>
      </c>
      <c r="E20795" s="22" t="s">
        <v>34</v>
      </c>
      <c r="F20795" s="22" t="s">
        <v>48</v>
      </c>
      <c r="G20795" s="1">
        <v>305.58</v>
      </c>
    </row>
    <row r="20796" spans="2:7">
      <c r="B20796" s="22" t="s">
        <v>346</v>
      </c>
      <c r="C20796" s="22" t="s">
        <v>7</v>
      </c>
      <c r="D20796" s="22" t="s">
        <v>5</v>
      </c>
      <c r="E20796" s="22" t="s">
        <v>34</v>
      </c>
      <c r="F20796" s="22" t="s">
        <v>74</v>
      </c>
      <c r="G20796" s="1">
        <v>30</v>
      </c>
    </row>
    <row r="20797" spans="2:7">
      <c r="B20797" s="22" t="s">
        <v>346</v>
      </c>
      <c r="C20797" s="22" t="s">
        <v>7</v>
      </c>
      <c r="D20797" s="22" t="s">
        <v>5</v>
      </c>
      <c r="E20797" s="22" t="s">
        <v>34</v>
      </c>
      <c r="F20797" s="22" t="s">
        <v>75</v>
      </c>
      <c r="G20797" s="1">
        <v>9070.08</v>
      </c>
    </row>
    <row r="20798" spans="2:7">
      <c r="B20798" s="22" t="s">
        <v>346</v>
      </c>
      <c r="C20798" s="22" t="s">
        <v>7</v>
      </c>
      <c r="D20798" s="22" t="s">
        <v>5</v>
      </c>
      <c r="E20798" s="22" t="s">
        <v>34</v>
      </c>
      <c r="F20798" s="22" t="s">
        <v>49</v>
      </c>
      <c r="G20798" s="1">
        <v>123754.44</v>
      </c>
    </row>
    <row r="20799" spans="2:7">
      <c r="B20799" s="22" t="s">
        <v>346</v>
      </c>
      <c r="C20799" s="22" t="s">
        <v>7</v>
      </c>
      <c r="D20799" s="22" t="s">
        <v>5</v>
      </c>
      <c r="E20799" s="22" t="s">
        <v>34</v>
      </c>
      <c r="F20799" s="22" t="s">
        <v>50</v>
      </c>
      <c r="G20799" s="1">
        <v>26849.08</v>
      </c>
    </row>
    <row r="20800" spans="2:7">
      <c r="B20800" s="22" t="s">
        <v>346</v>
      </c>
      <c r="C20800" s="22" t="s">
        <v>7</v>
      </c>
      <c r="D20800" s="22" t="s">
        <v>5</v>
      </c>
      <c r="E20800" s="22" t="s">
        <v>34</v>
      </c>
      <c r="F20800" s="22" t="s">
        <v>51</v>
      </c>
      <c r="G20800" s="1">
        <v>442</v>
      </c>
    </row>
    <row r="20801" spans="2:7">
      <c r="B20801" s="22" t="s">
        <v>346</v>
      </c>
      <c r="C20801" s="22" t="s">
        <v>7</v>
      </c>
      <c r="D20801" s="22" t="s">
        <v>5</v>
      </c>
      <c r="E20801" s="22" t="s">
        <v>34</v>
      </c>
      <c r="F20801" s="22" t="s">
        <v>52</v>
      </c>
      <c r="G20801" s="1">
        <v>888.62</v>
      </c>
    </row>
    <row r="20802" spans="2:7">
      <c r="B20802" s="22" t="s">
        <v>346</v>
      </c>
      <c r="C20802" s="22" t="s">
        <v>7</v>
      </c>
      <c r="D20802" s="22" t="s">
        <v>5</v>
      </c>
      <c r="E20802" s="22" t="s">
        <v>34</v>
      </c>
      <c r="F20802" s="22" t="s">
        <v>53</v>
      </c>
      <c r="G20802" s="1">
        <v>170369.95</v>
      </c>
    </row>
    <row r="20803" spans="2:7">
      <c r="B20803" s="22" t="s">
        <v>346</v>
      </c>
      <c r="C20803" s="22" t="s">
        <v>7</v>
      </c>
      <c r="D20803" s="22" t="s">
        <v>5</v>
      </c>
      <c r="E20803" s="22" t="s">
        <v>34</v>
      </c>
      <c r="F20803" s="22" t="s">
        <v>54</v>
      </c>
      <c r="G20803" s="1">
        <v>21003.06</v>
      </c>
    </row>
    <row r="20804" spans="2:7">
      <c r="B20804" s="22" t="s">
        <v>346</v>
      </c>
      <c r="C20804" s="22" t="s">
        <v>7</v>
      </c>
      <c r="D20804" s="22" t="s">
        <v>5</v>
      </c>
      <c r="E20804" s="22" t="s">
        <v>34</v>
      </c>
      <c r="F20804" s="22" t="s">
        <v>55</v>
      </c>
      <c r="G20804" s="1">
        <v>1389</v>
      </c>
    </row>
    <row r="20805" spans="2:7">
      <c r="B20805" s="22" t="s">
        <v>346</v>
      </c>
      <c r="C20805" s="22" t="s">
        <v>7</v>
      </c>
      <c r="D20805" s="22" t="s">
        <v>5</v>
      </c>
      <c r="E20805" s="22" t="s">
        <v>34</v>
      </c>
      <c r="F20805" s="22" t="s">
        <v>76</v>
      </c>
      <c r="G20805" s="1">
        <v>55149.51</v>
      </c>
    </row>
    <row r="20806" spans="2:7">
      <c r="B20806" s="22" t="s">
        <v>346</v>
      </c>
      <c r="C20806" s="22" t="s">
        <v>7</v>
      </c>
      <c r="D20806" s="22" t="s">
        <v>5</v>
      </c>
      <c r="E20806" s="22" t="s">
        <v>34</v>
      </c>
      <c r="F20806" s="22" t="s">
        <v>57</v>
      </c>
      <c r="G20806" s="1">
        <v>100498.42</v>
      </c>
    </row>
    <row r="20807" spans="2:7">
      <c r="B20807" s="22" t="s">
        <v>346</v>
      </c>
      <c r="C20807" s="22" t="s">
        <v>7</v>
      </c>
      <c r="D20807" s="22" t="s">
        <v>5</v>
      </c>
      <c r="E20807" s="22" t="s">
        <v>34</v>
      </c>
      <c r="F20807" s="22" t="s">
        <v>58</v>
      </c>
      <c r="G20807" s="1">
        <v>13801.96</v>
      </c>
    </row>
    <row r="20808" spans="2:7">
      <c r="B20808" s="22" t="s">
        <v>346</v>
      </c>
      <c r="C20808" s="22" t="s">
        <v>7</v>
      </c>
      <c r="D20808" s="22" t="s">
        <v>5</v>
      </c>
      <c r="E20808" s="22" t="s">
        <v>34</v>
      </c>
      <c r="F20808" s="22" t="s">
        <v>118</v>
      </c>
      <c r="G20808" s="1">
        <v>7766.05</v>
      </c>
    </row>
    <row r="20809" spans="2:7">
      <c r="B20809" s="22" t="s">
        <v>346</v>
      </c>
      <c r="C20809" s="22" t="s">
        <v>7</v>
      </c>
      <c r="D20809" s="22" t="s">
        <v>5</v>
      </c>
      <c r="E20809" s="22" t="s">
        <v>59</v>
      </c>
      <c r="F20809" s="22" t="s">
        <v>55</v>
      </c>
      <c r="G20809" s="1">
        <v>8327.17</v>
      </c>
    </row>
    <row r="20810" spans="2:7">
      <c r="B20810" s="22" t="s">
        <v>346</v>
      </c>
      <c r="C20810" s="22" t="s">
        <v>7</v>
      </c>
      <c r="D20810" s="22" t="s">
        <v>5</v>
      </c>
      <c r="E20810" s="22" t="s">
        <v>60</v>
      </c>
      <c r="F20810" s="22" t="s">
        <v>77</v>
      </c>
      <c r="G20810" s="1">
        <v>72777.34</v>
      </c>
    </row>
    <row r="20811" spans="2:7">
      <c r="B20811" s="22" t="s">
        <v>346</v>
      </c>
      <c r="C20811" s="22" t="s">
        <v>7</v>
      </c>
      <c r="D20811" s="22" t="s">
        <v>5</v>
      </c>
      <c r="E20811" s="22" t="s">
        <v>60</v>
      </c>
      <c r="F20811" s="22" t="s">
        <v>62</v>
      </c>
      <c r="G20811" s="1">
        <v>7711.19</v>
      </c>
    </row>
    <row r="20812" spans="2:7">
      <c r="B20812" s="22" t="s">
        <v>346</v>
      </c>
      <c r="C20812" s="22" t="s">
        <v>7</v>
      </c>
      <c r="D20812" s="22" t="s">
        <v>7</v>
      </c>
      <c r="E20812" s="22" t="s">
        <v>5</v>
      </c>
      <c r="F20812" s="22" t="s">
        <v>6</v>
      </c>
      <c r="G20812" s="1">
        <v>214907.54</v>
      </c>
    </row>
    <row r="20813" spans="2:7">
      <c r="B20813" s="22" t="s">
        <v>346</v>
      </c>
      <c r="C20813" s="22" t="s">
        <v>7</v>
      </c>
      <c r="D20813" s="22" t="s">
        <v>7</v>
      </c>
      <c r="E20813" s="22" t="s">
        <v>8</v>
      </c>
      <c r="F20813" s="22" t="s">
        <v>9</v>
      </c>
      <c r="G20813" s="1">
        <v>542203.09</v>
      </c>
    </row>
    <row r="20814" spans="2:7">
      <c r="B20814" s="22" t="s">
        <v>346</v>
      </c>
      <c r="C20814" s="22" t="s">
        <v>7</v>
      </c>
      <c r="D20814" s="22" t="s">
        <v>7</v>
      </c>
      <c r="E20814" s="22" t="s">
        <v>8</v>
      </c>
      <c r="F20814" s="22" t="s">
        <v>10</v>
      </c>
      <c r="G20814" s="1">
        <v>8268.18</v>
      </c>
    </row>
    <row r="20815" spans="2:7">
      <c r="B20815" s="22" t="s">
        <v>346</v>
      </c>
      <c r="C20815" s="22" t="s">
        <v>7</v>
      </c>
      <c r="D20815" s="22" t="s">
        <v>7</v>
      </c>
      <c r="E20815" s="22" t="s">
        <v>8</v>
      </c>
      <c r="F20815" s="22" t="s">
        <v>11</v>
      </c>
      <c r="G20815" s="1">
        <v>13724.5</v>
      </c>
    </row>
    <row r="20816" spans="2:7">
      <c r="B20816" s="22" t="s">
        <v>346</v>
      </c>
      <c r="C20816" s="22" t="s">
        <v>7</v>
      </c>
      <c r="D20816" s="22" t="s">
        <v>7</v>
      </c>
      <c r="E20816" s="22" t="s">
        <v>8</v>
      </c>
      <c r="F20816" s="22" t="s">
        <v>12</v>
      </c>
      <c r="G20816" s="1">
        <v>125790.68</v>
      </c>
    </row>
    <row r="20817" spans="2:7">
      <c r="B20817" s="22" t="s">
        <v>346</v>
      </c>
      <c r="C20817" s="22" t="s">
        <v>7</v>
      </c>
      <c r="D20817" s="22" t="s">
        <v>7</v>
      </c>
      <c r="E20817" s="22" t="s">
        <v>8</v>
      </c>
      <c r="F20817" s="22" t="s">
        <v>13</v>
      </c>
      <c r="G20817" s="1">
        <v>4185.42</v>
      </c>
    </row>
    <row r="20818" spans="2:7">
      <c r="B20818" s="22" t="s">
        <v>346</v>
      </c>
      <c r="C20818" s="22" t="s">
        <v>7</v>
      </c>
      <c r="D20818" s="22" t="s">
        <v>7</v>
      </c>
      <c r="E20818" s="22" t="s">
        <v>14</v>
      </c>
      <c r="F20818" s="22" t="s">
        <v>9</v>
      </c>
      <c r="G20818" s="1">
        <v>91836.89</v>
      </c>
    </row>
    <row r="20819" spans="2:7">
      <c r="B20819" s="22" t="s">
        <v>346</v>
      </c>
      <c r="C20819" s="22" t="s">
        <v>7</v>
      </c>
      <c r="D20819" s="22" t="s">
        <v>7</v>
      </c>
      <c r="E20819" s="22" t="s">
        <v>14</v>
      </c>
      <c r="F20819" s="22" t="s">
        <v>10</v>
      </c>
      <c r="G20819" s="1">
        <v>1788.64</v>
      </c>
    </row>
    <row r="20820" spans="2:7">
      <c r="B20820" s="22" t="s">
        <v>346</v>
      </c>
      <c r="C20820" s="22" t="s">
        <v>7</v>
      </c>
      <c r="D20820" s="22" t="s">
        <v>7</v>
      </c>
      <c r="E20820" s="22" t="s">
        <v>14</v>
      </c>
      <c r="F20820" s="22" t="s">
        <v>11</v>
      </c>
      <c r="G20820" s="1">
        <v>23409.93</v>
      </c>
    </row>
    <row r="20821" spans="2:7">
      <c r="B20821" s="22" t="s">
        <v>346</v>
      </c>
      <c r="C20821" s="22" t="s">
        <v>7</v>
      </c>
      <c r="D20821" s="22" t="s">
        <v>7</v>
      </c>
      <c r="E20821" s="22" t="s">
        <v>14</v>
      </c>
      <c r="F20821" s="22" t="s">
        <v>12</v>
      </c>
      <c r="G20821" s="1">
        <v>137964</v>
      </c>
    </row>
    <row r="20822" spans="2:7">
      <c r="B20822" s="22" t="s">
        <v>346</v>
      </c>
      <c r="C20822" s="22" t="s">
        <v>7</v>
      </c>
      <c r="D20822" s="22" t="s">
        <v>7</v>
      </c>
      <c r="E20822" s="22" t="s">
        <v>15</v>
      </c>
      <c r="F20822" s="22" t="s">
        <v>16</v>
      </c>
      <c r="G20822" s="1">
        <v>460.86</v>
      </c>
    </row>
    <row r="20823" spans="2:7">
      <c r="B20823" s="22" t="s">
        <v>346</v>
      </c>
      <c r="C20823" s="22" t="s">
        <v>7</v>
      </c>
      <c r="D20823" s="22" t="s">
        <v>7</v>
      </c>
      <c r="E20823" s="22" t="s">
        <v>15</v>
      </c>
      <c r="F20823" s="22" t="s">
        <v>71</v>
      </c>
      <c r="G20823" s="1">
        <v>3.22</v>
      </c>
    </row>
    <row r="20824" spans="2:7">
      <c r="B20824" s="22" t="s">
        <v>346</v>
      </c>
      <c r="C20824" s="22" t="s">
        <v>7</v>
      </c>
      <c r="D20824" s="22" t="s">
        <v>7</v>
      </c>
      <c r="E20824" s="22" t="s">
        <v>15</v>
      </c>
      <c r="F20824" s="22" t="s">
        <v>17</v>
      </c>
      <c r="G20824" s="1">
        <v>52437.05</v>
      </c>
    </row>
    <row r="20825" spans="2:7">
      <c r="B20825" s="22" t="s">
        <v>346</v>
      </c>
      <c r="C20825" s="22" t="s">
        <v>7</v>
      </c>
      <c r="D20825" s="22" t="s">
        <v>7</v>
      </c>
      <c r="E20825" s="22" t="s">
        <v>15</v>
      </c>
      <c r="F20825" s="22" t="s">
        <v>18</v>
      </c>
      <c r="G20825" s="1">
        <v>19532.86</v>
      </c>
    </row>
    <row r="20826" spans="2:7">
      <c r="B20826" s="22" t="s">
        <v>346</v>
      </c>
      <c r="C20826" s="22" t="s">
        <v>7</v>
      </c>
      <c r="D20826" s="22" t="s">
        <v>7</v>
      </c>
      <c r="E20826" s="22" t="s">
        <v>15</v>
      </c>
      <c r="F20826" s="22" t="s">
        <v>19</v>
      </c>
      <c r="G20826" s="1">
        <v>104240.83</v>
      </c>
    </row>
    <row r="20827" spans="2:7">
      <c r="B20827" s="22" t="s">
        <v>346</v>
      </c>
      <c r="C20827" s="22" t="s">
        <v>7</v>
      </c>
      <c r="D20827" s="22" t="s">
        <v>7</v>
      </c>
      <c r="E20827" s="22" t="s">
        <v>15</v>
      </c>
      <c r="F20827" s="22" t="s">
        <v>20</v>
      </c>
      <c r="G20827" s="1">
        <v>25149.91</v>
      </c>
    </row>
    <row r="20828" spans="2:7">
      <c r="B20828" s="22" t="s">
        <v>346</v>
      </c>
      <c r="C20828" s="22" t="s">
        <v>7</v>
      </c>
      <c r="D20828" s="22" t="s">
        <v>7</v>
      </c>
      <c r="E20828" s="22" t="s">
        <v>15</v>
      </c>
      <c r="F20828" s="22" t="s">
        <v>90</v>
      </c>
      <c r="G20828" s="1">
        <v>750</v>
      </c>
    </row>
    <row r="20829" spans="2:7">
      <c r="B20829" s="22" t="s">
        <v>346</v>
      </c>
      <c r="C20829" s="22" t="s">
        <v>7</v>
      </c>
      <c r="D20829" s="22" t="s">
        <v>7</v>
      </c>
      <c r="E20829" s="22" t="s">
        <v>15</v>
      </c>
      <c r="F20829" s="22" t="s">
        <v>21</v>
      </c>
      <c r="G20829" s="1">
        <v>3648.62</v>
      </c>
    </row>
    <row r="20830" spans="2:7">
      <c r="B20830" s="22" t="s">
        <v>346</v>
      </c>
      <c r="C20830" s="22" t="s">
        <v>7</v>
      </c>
      <c r="D20830" s="22" t="s">
        <v>7</v>
      </c>
      <c r="E20830" s="22" t="s">
        <v>15</v>
      </c>
      <c r="F20830" s="22" t="s">
        <v>22</v>
      </c>
      <c r="G20830" s="1">
        <v>849.92</v>
      </c>
    </row>
    <row r="20831" spans="2:7">
      <c r="B20831" s="22" t="s">
        <v>346</v>
      </c>
      <c r="C20831" s="22" t="s">
        <v>7</v>
      </c>
      <c r="D20831" s="22" t="s">
        <v>7</v>
      </c>
      <c r="E20831" s="22" t="s">
        <v>15</v>
      </c>
      <c r="F20831" s="22" t="s">
        <v>23</v>
      </c>
      <c r="G20831" s="1">
        <v>2798.89</v>
      </c>
    </row>
    <row r="20832" spans="2:7">
      <c r="B20832" s="22" t="s">
        <v>346</v>
      </c>
      <c r="C20832" s="22" t="s">
        <v>7</v>
      </c>
      <c r="D20832" s="22" t="s">
        <v>7</v>
      </c>
      <c r="E20832" s="22" t="s">
        <v>15</v>
      </c>
      <c r="F20832" s="22" t="s">
        <v>24</v>
      </c>
      <c r="G20832" s="1">
        <v>5137.17</v>
      </c>
    </row>
    <row r="20833" spans="2:7">
      <c r="B20833" s="22" t="s">
        <v>346</v>
      </c>
      <c r="C20833" s="22" t="s">
        <v>7</v>
      </c>
      <c r="D20833" s="22" t="s">
        <v>7</v>
      </c>
      <c r="E20833" s="22" t="s">
        <v>15</v>
      </c>
      <c r="F20833" s="22" t="s">
        <v>25</v>
      </c>
      <c r="G20833" s="1">
        <v>74331.98</v>
      </c>
    </row>
    <row r="20834" spans="2:7">
      <c r="B20834" s="22" t="s">
        <v>346</v>
      </c>
      <c r="C20834" s="22" t="s">
        <v>7</v>
      </c>
      <c r="D20834" s="22" t="s">
        <v>7</v>
      </c>
      <c r="E20834" s="22" t="s">
        <v>15</v>
      </c>
      <c r="F20834" s="22" t="s">
        <v>26</v>
      </c>
      <c r="G20834" s="1">
        <v>12506.94</v>
      </c>
    </row>
    <row r="20835" spans="2:7">
      <c r="B20835" s="22" t="s">
        <v>346</v>
      </c>
      <c r="C20835" s="22" t="s">
        <v>7</v>
      </c>
      <c r="D20835" s="22" t="s">
        <v>7</v>
      </c>
      <c r="E20835" s="22" t="s">
        <v>28</v>
      </c>
      <c r="F20835" s="22" t="s">
        <v>29</v>
      </c>
      <c r="G20835" s="1">
        <v>4723.51</v>
      </c>
    </row>
    <row r="20836" spans="2:7">
      <c r="B20836" s="22" t="s">
        <v>346</v>
      </c>
      <c r="C20836" s="22" t="s">
        <v>7</v>
      </c>
      <c r="D20836" s="22" t="s">
        <v>7</v>
      </c>
      <c r="E20836" s="22" t="s">
        <v>34</v>
      </c>
      <c r="F20836" s="22" t="s">
        <v>38</v>
      </c>
      <c r="G20836" s="1">
        <v>2240.4</v>
      </c>
    </row>
    <row r="20837" spans="2:7">
      <c r="B20837" s="22" t="s">
        <v>346</v>
      </c>
      <c r="C20837" s="22" t="s">
        <v>7</v>
      </c>
      <c r="D20837" s="22" t="s">
        <v>7</v>
      </c>
      <c r="E20837" s="22" t="s">
        <v>34</v>
      </c>
      <c r="F20837" s="22" t="s">
        <v>39</v>
      </c>
      <c r="G20837" s="1">
        <v>184.25</v>
      </c>
    </row>
    <row r="20838" spans="2:7">
      <c r="B20838" s="22" t="s">
        <v>346</v>
      </c>
      <c r="C20838" s="22" t="s">
        <v>7</v>
      </c>
      <c r="D20838" s="22" t="s">
        <v>7</v>
      </c>
      <c r="E20838" s="22" t="s">
        <v>34</v>
      </c>
      <c r="F20838" s="22" t="s">
        <v>53</v>
      </c>
      <c r="G20838" s="1">
        <v>15970.48</v>
      </c>
    </row>
    <row r="20839" spans="2:7">
      <c r="B20839" s="22" t="s">
        <v>346</v>
      </c>
      <c r="C20839" s="22" t="s">
        <v>7</v>
      </c>
      <c r="D20839" s="22" t="s">
        <v>7</v>
      </c>
      <c r="E20839" s="22" t="s">
        <v>34</v>
      </c>
      <c r="F20839" s="22" t="s">
        <v>55</v>
      </c>
      <c r="G20839" s="1">
        <v>250</v>
      </c>
    </row>
    <row r="20840" spans="2:7">
      <c r="B20840" s="22" t="s">
        <v>346</v>
      </c>
      <c r="C20840" s="22" t="s">
        <v>7</v>
      </c>
      <c r="D20840" s="22" t="s">
        <v>7</v>
      </c>
      <c r="E20840" s="22" t="s">
        <v>34</v>
      </c>
      <c r="F20840" s="22" t="s">
        <v>58</v>
      </c>
      <c r="G20840" s="1">
        <v>175</v>
      </c>
    </row>
    <row r="20841" spans="2:7">
      <c r="B20841" s="22" t="s">
        <v>346</v>
      </c>
      <c r="C20841" s="22" t="s">
        <v>7</v>
      </c>
      <c r="D20841" s="22" t="s">
        <v>7</v>
      </c>
      <c r="E20841" s="22" t="s">
        <v>59</v>
      </c>
      <c r="F20841" s="22" t="s">
        <v>55</v>
      </c>
      <c r="G20841" s="1">
        <v>9943.5400000000009</v>
      </c>
    </row>
    <row r="20842" spans="2:7">
      <c r="B20842" s="22" t="s">
        <v>347</v>
      </c>
      <c r="C20842" s="22" t="s">
        <v>7</v>
      </c>
      <c r="D20842" s="22" t="s">
        <v>5</v>
      </c>
      <c r="E20842" s="22" t="s">
        <v>5</v>
      </c>
      <c r="F20842" s="22" t="s">
        <v>6</v>
      </c>
      <c r="G20842" s="1">
        <v>65460.21</v>
      </c>
    </row>
    <row r="20843" spans="2:7">
      <c r="B20843" s="22" t="s">
        <v>347</v>
      </c>
      <c r="C20843" s="22" t="s">
        <v>7</v>
      </c>
      <c r="D20843" s="22" t="s">
        <v>5</v>
      </c>
      <c r="E20843" s="22" t="s">
        <v>7</v>
      </c>
      <c r="F20843" s="22" t="s">
        <v>6</v>
      </c>
      <c r="G20843" s="1">
        <v>-65460.21</v>
      </c>
    </row>
    <row r="20844" spans="2:7">
      <c r="B20844" s="22" t="s">
        <v>347</v>
      </c>
      <c r="C20844" s="22" t="s">
        <v>7</v>
      </c>
      <c r="D20844" s="22" t="s">
        <v>5</v>
      </c>
      <c r="E20844" s="22" t="s">
        <v>8</v>
      </c>
      <c r="F20844" s="22" t="s">
        <v>9</v>
      </c>
      <c r="G20844" s="1">
        <v>2444474.09</v>
      </c>
    </row>
    <row r="20845" spans="2:7">
      <c r="B20845" s="22" t="s">
        <v>347</v>
      </c>
      <c r="C20845" s="22" t="s">
        <v>7</v>
      </c>
      <c r="D20845" s="22" t="s">
        <v>5</v>
      </c>
      <c r="E20845" s="22" t="s">
        <v>8</v>
      </c>
      <c r="F20845" s="22" t="s">
        <v>10</v>
      </c>
      <c r="G20845" s="1">
        <v>7720</v>
      </c>
    </row>
    <row r="20846" spans="2:7">
      <c r="B20846" s="22" t="s">
        <v>347</v>
      </c>
      <c r="C20846" s="22" t="s">
        <v>7</v>
      </c>
      <c r="D20846" s="22" t="s">
        <v>5</v>
      </c>
      <c r="E20846" s="22" t="s">
        <v>8</v>
      </c>
      <c r="F20846" s="22" t="s">
        <v>11</v>
      </c>
      <c r="G20846" s="1">
        <v>44697.98</v>
      </c>
    </row>
    <row r="20847" spans="2:7">
      <c r="B20847" s="22" t="s">
        <v>347</v>
      </c>
      <c r="C20847" s="22" t="s">
        <v>7</v>
      </c>
      <c r="D20847" s="22" t="s">
        <v>5</v>
      </c>
      <c r="E20847" s="22" t="s">
        <v>8</v>
      </c>
      <c r="F20847" s="22" t="s">
        <v>12</v>
      </c>
      <c r="G20847" s="1">
        <v>89225.71</v>
      </c>
    </row>
    <row r="20848" spans="2:7">
      <c r="B20848" s="22" t="s">
        <v>347</v>
      </c>
      <c r="C20848" s="22" t="s">
        <v>7</v>
      </c>
      <c r="D20848" s="22" t="s">
        <v>5</v>
      </c>
      <c r="E20848" s="22" t="s">
        <v>14</v>
      </c>
      <c r="F20848" s="22" t="s">
        <v>9</v>
      </c>
      <c r="G20848" s="1">
        <v>1051454.99</v>
      </c>
    </row>
    <row r="20849" spans="2:7">
      <c r="B20849" s="22" t="s">
        <v>347</v>
      </c>
      <c r="C20849" s="22" t="s">
        <v>7</v>
      </c>
      <c r="D20849" s="22" t="s">
        <v>5</v>
      </c>
      <c r="E20849" s="22" t="s">
        <v>14</v>
      </c>
      <c r="F20849" s="22" t="s">
        <v>10</v>
      </c>
      <c r="G20849" s="1">
        <v>1211.79</v>
      </c>
    </row>
    <row r="20850" spans="2:7">
      <c r="B20850" s="22" t="s">
        <v>347</v>
      </c>
      <c r="C20850" s="22" t="s">
        <v>7</v>
      </c>
      <c r="D20850" s="22" t="s">
        <v>5</v>
      </c>
      <c r="E20850" s="22" t="s">
        <v>14</v>
      </c>
      <c r="F20850" s="22" t="s">
        <v>11</v>
      </c>
      <c r="G20850" s="1">
        <v>21584.52</v>
      </c>
    </row>
    <row r="20851" spans="2:7">
      <c r="B20851" s="22" t="s">
        <v>347</v>
      </c>
      <c r="C20851" s="22" t="s">
        <v>7</v>
      </c>
      <c r="D20851" s="22" t="s">
        <v>5</v>
      </c>
      <c r="E20851" s="22" t="s">
        <v>14</v>
      </c>
      <c r="F20851" s="22" t="s">
        <v>12</v>
      </c>
      <c r="G20851" s="1">
        <v>40396.379999999997</v>
      </c>
    </row>
    <row r="20852" spans="2:7">
      <c r="B20852" s="22" t="s">
        <v>347</v>
      </c>
      <c r="C20852" s="22" t="s">
        <v>7</v>
      </c>
      <c r="D20852" s="22" t="s">
        <v>5</v>
      </c>
      <c r="E20852" s="22" t="s">
        <v>15</v>
      </c>
      <c r="F20852" s="22" t="s">
        <v>16</v>
      </c>
      <c r="G20852" s="1">
        <v>121677.62</v>
      </c>
    </row>
    <row r="20853" spans="2:7">
      <c r="B20853" s="22" t="s">
        <v>347</v>
      </c>
      <c r="C20853" s="22" t="s">
        <v>7</v>
      </c>
      <c r="D20853" s="22" t="s">
        <v>5</v>
      </c>
      <c r="E20853" s="22" t="s">
        <v>15</v>
      </c>
      <c r="F20853" s="22" t="s">
        <v>71</v>
      </c>
      <c r="G20853" s="1">
        <v>78580.59</v>
      </c>
    </row>
    <row r="20854" spans="2:7">
      <c r="B20854" s="22" t="s">
        <v>347</v>
      </c>
      <c r="C20854" s="22" t="s">
        <v>7</v>
      </c>
      <c r="D20854" s="22" t="s">
        <v>5</v>
      </c>
      <c r="E20854" s="22" t="s">
        <v>15</v>
      </c>
      <c r="F20854" s="22" t="s">
        <v>17</v>
      </c>
      <c r="G20854" s="1">
        <v>70464.11</v>
      </c>
    </row>
    <row r="20855" spans="2:7">
      <c r="B20855" s="22" t="s">
        <v>347</v>
      </c>
      <c r="C20855" s="22" t="s">
        <v>7</v>
      </c>
      <c r="D20855" s="22" t="s">
        <v>5</v>
      </c>
      <c r="E20855" s="22" t="s">
        <v>15</v>
      </c>
      <c r="F20855" s="22" t="s">
        <v>18</v>
      </c>
      <c r="G20855" s="1">
        <v>7856.44</v>
      </c>
    </row>
    <row r="20856" spans="2:7">
      <c r="B20856" s="22" t="s">
        <v>347</v>
      </c>
      <c r="C20856" s="22" t="s">
        <v>7</v>
      </c>
      <c r="D20856" s="22" t="s">
        <v>5</v>
      </c>
      <c r="E20856" s="22" t="s">
        <v>15</v>
      </c>
      <c r="F20856" s="22" t="s">
        <v>19</v>
      </c>
      <c r="G20856" s="1">
        <v>398686.43</v>
      </c>
    </row>
    <row r="20857" spans="2:7">
      <c r="B20857" s="22" t="s">
        <v>347</v>
      </c>
      <c r="C20857" s="22" t="s">
        <v>7</v>
      </c>
      <c r="D20857" s="22" t="s">
        <v>5</v>
      </c>
      <c r="E20857" s="22" t="s">
        <v>15</v>
      </c>
      <c r="F20857" s="22" t="s">
        <v>20</v>
      </c>
      <c r="G20857" s="1">
        <v>144981.91</v>
      </c>
    </row>
    <row r="20858" spans="2:7">
      <c r="B20858" s="22" t="s">
        <v>347</v>
      </c>
      <c r="C20858" s="22" t="s">
        <v>7</v>
      </c>
      <c r="D20858" s="22" t="s">
        <v>5</v>
      </c>
      <c r="E20858" s="22" t="s">
        <v>15</v>
      </c>
      <c r="F20858" s="22" t="s">
        <v>21</v>
      </c>
      <c r="G20858" s="1">
        <v>5324.73</v>
      </c>
    </row>
    <row r="20859" spans="2:7">
      <c r="B20859" s="22" t="s">
        <v>347</v>
      </c>
      <c r="C20859" s="22" t="s">
        <v>7</v>
      </c>
      <c r="D20859" s="22" t="s">
        <v>5</v>
      </c>
      <c r="E20859" s="22" t="s">
        <v>15</v>
      </c>
      <c r="F20859" s="22" t="s">
        <v>22</v>
      </c>
      <c r="G20859" s="1">
        <v>3130.19</v>
      </c>
    </row>
    <row r="20860" spans="2:7">
      <c r="B20860" s="22" t="s">
        <v>347</v>
      </c>
      <c r="C20860" s="22" t="s">
        <v>7</v>
      </c>
      <c r="D20860" s="22" t="s">
        <v>5</v>
      </c>
      <c r="E20860" s="22" t="s">
        <v>15</v>
      </c>
      <c r="F20860" s="22" t="s">
        <v>23</v>
      </c>
      <c r="G20860" s="1">
        <v>8717.35</v>
      </c>
    </row>
    <row r="20861" spans="2:7">
      <c r="B20861" s="22" t="s">
        <v>347</v>
      </c>
      <c r="C20861" s="22" t="s">
        <v>7</v>
      </c>
      <c r="D20861" s="22" t="s">
        <v>5</v>
      </c>
      <c r="E20861" s="22" t="s">
        <v>15</v>
      </c>
      <c r="F20861" s="22" t="s">
        <v>24</v>
      </c>
      <c r="G20861" s="1">
        <v>18961.490000000002</v>
      </c>
    </row>
    <row r="20862" spans="2:7">
      <c r="B20862" s="22" t="s">
        <v>347</v>
      </c>
      <c r="C20862" s="22" t="s">
        <v>7</v>
      </c>
      <c r="D20862" s="22" t="s">
        <v>5</v>
      </c>
      <c r="E20862" s="22" t="s">
        <v>15</v>
      </c>
      <c r="F20862" s="22" t="s">
        <v>25</v>
      </c>
      <c r="G20862" s="1">
        <v>329678.83</v>
      </c>
    </row>
    <row r="20863" spans="2:7">
      <c r="B20863" s="22" t="s">
        <v>347</v>
      </c>
      <c r="C20863" s="22" t="s">
        <v>7</v>
      </c>
      <c r="D20863" s="22" t="s">
        <v>5</v>
      </c>
      <c r="E20863" s="22" t="s">
        <v>15</v>
      </c>
      <c r="F20863" s="22" t="s">
        <v>26</v>
      </c>
      <c r="G20863" s="1">
        <v>345079.59</v>
      </c>
    </row>
    <row r="20864" spans="2:7">
      <c r="B20864" s="22" t="s">
        <v>347</v>
      </c>
      <c r="C20864" s="22" t="s">
        <v>7</v>
      </c>
      <c r="D20864" s="22" t="s">
        <v>5</v>
      </c>
      <c r="E20864" s="22" t="s">
        <v>15</v>
      </c>
      <c r="F20864" s="22" t="s">
        <v>72</v>
      </c>
      <c r="G20864" s="1">
        <v>6.69</v>
      </c>
    </row>
    <row r="20865" spans="2:7">
      <c r="B20865" s="22" t="s">
        <v>347</v>
      </c>
      <c r="C20865" s="22" t="s">
        <v>7</v>
      </c>
      <c r="D20865" s="22" t="s">
        <v>5</v>
      </c>
      <c r="E20865" s="22" t="s">
        <v>28</v>
      </c>
      <c r="F20865" s="22" t="s">
        <v>29</v>
      </c>
      <c r="G20865" s="1">
        <v>463389.85</v>
      </c>
    </row>
    <row r="20866" spans="2:7">
      <c r="B20866" s="22" t="s">
        <v>347</v>
      </c>
      <c r="C20866" s="22" t="s">
        <v>7</v>
      </c>
      <c r="D20866" s="22" t="s">
        <v>5</v>
      </c>
      <c r="E20866" s="22" t="s">
        <v>28</v>
      </c>
      <c r="F20866" s="22" t="s">
        <v>30</v>
      </c>
      <c r="G20866" s="1">
        <v>26571.86</v>
      </c>
    </row>
    <row r="20867" spans="2:7">
      <c r="B20867" s="22" t="s">
        <v>347</v>
      </c>
      <c r="C20867" s="22" t="s">
        <v>7</v>
      </c>
      <c r="D20867" s="22" t="s">
        <v>5</v>
      </c>
      <c r="E20867" s="22" t="s">
        <v>28</v>
      </c>
      <c r="F20867" s="22" t="s">
        <v>31</v>
      </c>
      <c r="G20867" s="1">
        <v>159746.57999999999</v>
      </c>
    </row>
    <row r="20868" spans="2:7">
      <c r="B20868" s="22" t="s">
        <v>347</v>
      </c>
      <c r="C20868" s="22" t="s">
        <v>7</v>
      </c>
      <c r="D20868" s="22" t="s">
        <v>5</v>
      </c>
      <c r="E20868" s="22" t="s">
        <v>28</v>
      </c>
      <c r="F20868" s="22" t="s">
        <v>33</v>
      </c>
      <c r="G20868" s="1">
        <v>40071.980000000003</v>
      </c>
    </row>
    <row r="20869" spans="2:7">
      <c r="B20869" s="22" t="s">
        <v>347</v>
      </c>
      <c r="C20869" s="22" t="s">
        <v>7</v>
      </c>
      <c r="D20869" s="22" t="s">
        <v>5</v>
      </c>
      <c r="E20869" s="22" t="s">
        <v>34</v>
      </c>
      <c r="F20869" s="22" t="s">
        <v>35</v>
      </c>
      <c r="G20869" s="1">
        <v>20532.400000000001</v>
      </c>
    </row>
    <row r="20870" spans="2:7">
      <c r="B20870" s="22" t="s">
        <v>347</v>
      </c>
      <c r="C20870" s="22" t="s">
        <v>7</v>
      </c>
      <c r="D20870" s="22" t="s">
        <v>5</v>
      </c>
      <c r="E20870" s="22" t="s">
        <v>34</v>
      </c>
      <c r="F20870" s="22" t="s">
        <v>37</v>
      </c>
      <c r="G20870" s="1">
        <v>92667.07</v>
      </c>
    </row>
    <row r="20871" spans="2:7">
      <c r="B20871" s="22" t="s">
        <v>347</v>
      </c>
      <c r="C20871" s="22" t="s">
        <v>7</v>
      </c>
      <c r="D20871" s="22" t="s">
        <v>5</v>
      </c>
      <c r="E20871" s="22" t="s">
        <v>34</v>
      </c>
      <c r="F20871" s="22" t="s">
        <v>38</v>
      </c>
      <c r="G20871" s="1">
        <v>51280.41</v>
      </c>
    </row>
    <row r="20872" spans="2:7">
      <c r="B20872" s="22" t="s">
        <v>347</v>
      </c>
      <c r="C20872" s="22" t="s">
        <v>7</v>
      </c>
      <c r="D20872" s="22" t="s">
        <v>5</v>
      </c>
      <c r="E20872" s="22" t="s">
        <v>34</v>
      </c>
      <c r="F20872" s="22" t="s">
        <v>39</v>
      </c>
      <c r="G20872" s="1">
        <v>127133.78</v>
      </c>
    </row>
    <row r="20873" spans="2:7">
      <c r="B20873" s="22" t="s">
        <v>347</v>
      </c>
      <c r="C20873" s="22" t="s">
        <v>7</v>
      </c>
      <c r="D20873" s="22" t="s">
        <v>5</v>
      </c>
      <c r="E20873" s="22" t="s">
        <v>34</v>
      </c>
      <c r="F20873" s="22" t="s">
        <v>41</v>
      </c>
      <c r="G20873" s="1">
        <v>23432.53</v>
      </c>
    </row>
    <row r="20874" spans="2:7">
      <c r="B20874" s="22" t="s">
        <v>347</v>
      </c>
      <c r="C20874" s="22" t="s">
        <v>7</v>
      </c>
      <c r="D20874" s="22" t="s">
        <v>5</v>
      </c>
      <c r="E20874" s="22" t="s">
        <v>34</v>
      </c>
      <c r="F20874" s="22" t="s">
        <v>42</v>
      </c>
      <c r="G20874" s="1">
        <v>10858.45</v>
      </c>
    </row>
    <row r="20875" spans="2:7">
      <c r="B20875" s="22" t="s">
        <v>347</v>
      </c>
      <c r="C20875" s="22" t="s">
        <v>7</v>
      </c>
      <c r="D20875" s="22" t="s">
        <v>5</v>
      </c>
      <c r="E20875" s="22" t="s">
        <v>34</v>
      </c>
      <c r="F20875" s="22" t="s">
        <v>45</v>
      </c>
      <c r="G20875" s="1">
        <v>130.5</v>
      </c>
    </row>
    <row r="20876" spans="2:7">
      <c r="B20876" s="22" t="s">
        <v>347</v>
      </c>
      <c r="C20876" s="22" t="s">
        <v>7</v>
      </c>
      <c r="D20876" s="22" t="s">
        <v>5</v>
      </c>
      <c r="E20876" s="22" t="s">
        <v>34</v>
      </c>
      <c r="F20876" s="22" t="s">
        <v>46</v>
      </c>
      <c r="G20876" s="1">
        <v>3569.62</v>
      </c>
    </row>
    <row r="20877" spans="2:7">
      <c r="B20877" s="22" t="s">
        <v>347</v>
      </c>
      <c r="C20877" s="22" t="s">
        <v>7</v>
      </c>
      <c r="D20877" s="22" t="s">
        <v>5</v>
      </c>
      <c r="E20877" s="22" t="s">
        <v>34</v>
      </c>
      <c r="F20877" s="22" t="s">
        <v>47</v>
      </c>
      <c r="G20877" s="1">
        <v>35675.67</v>
      </c>
    </row>
    <row r="20878" spans="2:7">
      <c r="B20878" s="22" t="s">
        <v>347</v>
      </c>
      <c r="C20878" s="22" t="s">
        <v>7</v>
      </c>
      <c r="D20878" s="22" t="s">
        <v>5</v>
      </c>
      <c r="E20878" s="22" t="s">
        <v>34</v>
      </c>
      <c r="F20878" s="22" t="s">
        <v>48</v>
      </c>
      <c r="G20878" s="1">
        <v>57648.09</v>
      </c>
    </row>
    <row r="20879" spans="2:7">
      <c r="B20879" s="22" t="s">
        <v>347</v>
      </c>
      <c r="C20879" s="22" t="s">
        <v>7</v>
      </c>
      <c r="D20879" s="22" t="s">
        <v>5</v>
      </c>
      <c r="E20879" s="22" t="s">
        <v>34</v>
      </c>
      <c r="F20879" s="22" t="s">
        <v>66</v>
      </c>
      <c r="G20879" s="1">
        <v>85300.97</v>
      </c>
    </row>
    <row r="20880" spans="2:7">
      <c r="B20880" s="22" t="s">
        <v>347</v>
      </c>
      <c r="C20880" s="22" t="s">
        <v>7</v>
      </c>
      <c r="D20880" s="22" t="s">
        <v>5</v>
      </c>
      <c r="E20880" s="22" t="s">
        <v>34</v>
      </c>
      <c r="F20880" s="22" t="s">
        <v>85</v>
      </c>
      <c r="G20880" s="1">
        <v>202</v>
      </c>
    </row>
    <row r="20881" spans="2:7">
      <c r="B20881" s="22" t="s">
        <v>347</v>
      </c>
      <c r="C20881" s="22" t="s">
        <v>7</v>
      </c>
      <c r="D20881" s="22" t="s">
        <v>5</v>
      </c>
      <c r="E20881" s="22" t="s">
        <v>34</v>
      </c>
      <c r="F20881" s="22" t="s">
        <v>49</v>
      </c>
      <c r="G20881" s="1">
        <v>146886.29999999999</v>
      </c>
    </row>
    <row r="20882" spans="2:7">
      <c r="B20882" s="22" t="s">
        <v>347</v>
      </c>
      <c r="C20882" s="22" t="s">
        <v>7</v>
      </c>
      <c r="D20882" s="22" t="s">
        <v>5</v>
      </c>
      <c r="E20882" s="22" t="s">
        <v>34</v>
      </c>
      <c r="F20882" s="22" t="s">
        <v>50</v>
      </c>
      <c r="G20882" s="1">
        <v>57455.29</v>
      </c>
    </row>
    <row r="20883" spans="2:7">
      <c r="B20883" s="22" t="s">
        <v>347</v>
      </c>
      <c r="C20883" s="22" t="s">
        <v>7</v>
      </c>
      <c r="D20883" s="22" t="s">
        <v>5</v>
      </c>
      <c r="E20883" s="22" t="s">
        <v>34</v>
      </c>
      <c r="F20883" s="22" t="s">
        <v>53</v>
      </c>
      <c r="G20883" s="1">
        <v>24146.04</v>
      </c>
    </row>
    <row r="20884" spans="2:7">
      <c r="B20884" s="22" t="s">
        <v>347</v>
      </c>
      <c r="C20884" s="22" t="s">
        <v>7</v>
      </c>
      <c r="D20884" s="22" t="s">
        <v>5</v>
      </c>
      <c r="E20884" s="22" t="s">
        <v>34</v>
      </c>
      <c r="F20884" s="22" t="s">
        <v>54</v>
      </c>
      <c r="G20884" s="1">
        <v>18576.46</v>
      </c>
    </row>
    <row r="20885" spans="2:7">
      <c r="B20885" s="22" t="s">
        <v>347</v>
      </c>
      <c r="C20885" s="22" t="s">
        <v>7</v>
      </c>
      <c r="D20885" s="22" t="s">
        <v>5</v>
      </c>
      <c r="E20885" s="22" t="s">
        <v>34</v>
      </c>
      <c r="F20885" s="22" t="s">
        <v>55</v>
      </c>
      <c r="G20885" s="1">
        <v>9977.49</v>
      </c>
    </row>
    <row r="20886" spans="2:7">
      <c r="B20886" s="22" t="s">
        <v>347</v>
      </c>
      <c r="C20886" s="22" t="s">
        <v>7</v>
      </c>
      <c r="D20886" s="22" t="s">
        <v>5</v>
      </c>
      <c r="E20886" s="22" t="s">
        <v>34</v>
      </c>
      <c r="F20886" s="22" t="s">
        <v>56</v>
      </c>
      <c r="G20886" s="1">
        <v>101657.05</v>
      </c>
    </row>
    <row r="20887" spans="2:7">
      <c r="B20887" s="22" t="s">
        <v>347</v>
      </c>
      <c r="C20887" s="22" t="s">
        <v>7</v>
      </c>
      <c r="D20887" s="22" t="s">
        <v>5</v>
      </c>
      <c r="E20887" s="22" t="s">
        <v>34</v>
      </c>
      <c r="F20887" s="22" t="s">
        <v>106</v>
      </c>
      <c r="G20887" s="1">
        <v>700</v>
      </c>
    </row>
    <row r="20888" spans="2:7">
      <c r="B20888" s="22" t="s">
        <v>347</v>
      </c>
      <c r="C20888" s="22" t="s">
        <v>7</v>
      </c>
      <c r="D20888" s="22" t="s">
        <v>5</v>
      </c>
      <c r="E20888" s="22" t="s">
        <v>34</v>
      </c>
      <c r="F20888" s="22" t="s">
        <v>57</v>
      </c>
      <c r="G20888" s="1">
        <v>210637.1</v>
      </c>
    </row>
    <row r="20889" spans="2:7">
      <c r="B20889" s="22" t="s">
        <v>347</v>
      </c>
      <c r="C20889" s="22" t="s">
        <v>7</v>
      </c>
      <c r="D20889" s="22" t="s">
        <v>5</v>
      </c>
      <c r="E20889" s="22" t="s">
        <v>34</v>
      </c>
      <c r="F20889" s="22" t="s">
        <v>91</v>
      </c>
      <c r="G20889" s="1">
        <v>134.5</v>
      </c>
    </row>
    <row r="20890" spans="2:7">
      <c r="B20890" s="22" t="s">
        <v>347</v>
      </c>
      <c r="C20890" s="22" t="s">
        <v>7</v>
      </c>
      <c r="D20890" s="22" t="s">
        <v>5</v>
      </c>
      <c r="E20890" s="22" t="s">
        <v>34</v>
      </c>
      <c r="F20890" s="22" t="s">
        <v>58</v>
      </c>
      <c r="G20890" s="1">
        <v>36892.129999999997</v>
      </c>
    </row>
    <row r="20891" spans="2:7">
      <c r="B20891" s="22" t="s">
        <v>347</v>
      </c>
      <c r="C20891" s="22" t="s">
        <v>7</v>
      </c>
      <c r="D20891" s="22" t="s">
        <v>5</v>
      </c>
      <c r="E20891" s="22" t="s">
        <v>59</v>
      </c>
      <c r="F20891" s="22" t="s">
        <v>55</v>
      </c>
      <c r="G20891" s="1">
        <v>88900.34</v>
      </c>
    </row>
    <row r="20892" spans="2:7">
      <c r="B20892" s="22" t="s">
        <v>347</v>
      </c>
      <c r="C20892" s="22" t="s">
        <v>7</v>
      </c>
      <c r="D20892" s="22" t="s">
        <v>7</v>
      </c>
      <c r="E20892" s="22" t="s">
        <v>8</v>
      </c>
      <c r="F20892" s="22" t="s">
        <v>9</v>
      </c>
      <c r="G20892" s="1">
        <v>842051.93</v>
      </c>
    </row>
    <row r="20893" spans="2:7">
      <c r="B20893" s="22" t="s">
        <v>347</v>
      </c>
      <c r="C20893" s="22" t="s">
        <v>7</v>
      </c>
      <c r="D20893" s="22" t="s">
        <v>7</v>
      </c>
      <c r="E20893" s="22" t="s">
        <v>8</v>
      </c>
      <c r="F20893" s="22" t="s">
        <v>10</v>
      </c>
      <c r="G20893" s="1">
        <v>23016.25</v>
      </c>
    </row>
    <row r="20894" spans="2:7">
      <c r="B20894" s="22" t="s">
        <v>347</v>
      </c>
      <c r="C20894" s="22" t="s">
        <v>7</v>
      </c>
      <c r="D20894" s="22" t="s">
        <v>7</v>
      </c>
      <c r="E20894" s="22" t="s">
        <v>8</v>
      </c>
      <c r="F20894" s="22" t="s">
        <v>11</v>
      </c>
      <c r="G20894" s="1">
        <v>35962.5</v>
      </c>
    </row>
    <row r="20895" spans="2:7">
      <c r="B20895" s="22" t="s">
        <v>347</v>
      </c>
      <c r="C20895" s="22" t="s">
        <v>7</v>
      </c>
      <c r="D20895" s="22" t="s">
        <v>7</v>
      </c>
      <c r="E20895" s="22" t="s">
        <v>8</v>
      </c>
      <c r="F20895" s="22" t="s">
        <v>12</v>
      </c>
      <c r="G20895" s="1">
        <v>55875.360000000001</v>
      </c>
    </row>
    <row r="20896" spans="2:7">
      <c r="B20896" s="22" t="s">
        <v>347</v>
      </c>
      <c r="C20896" s="22" t="s">
        <v>7</v>
      </c>
      <c r="D20896" s="22" t="s">
        <v>7</v>
      </c>
      <c r="E20896" s="22" t="s">
        <v>14</v>
      </c>
      <c r="F20896" s="22" t="s">
        <v>9</v>
      </c>
      <c r="G20896" s="1">
        <v>375410.45</v>
      </c>
    </row>
    <row r="20897" spans="2:7">
      <c r="B20897" s="22" t="s">
        <v>347</v>
      </c>
      <c r="C20897" s="22" t="s">
        <v>7</v>
      </c>
      <c r="D20897" s="22" t="s">
        <v>7</v>
      </c>
      <c r="E20897" s="22" t="s">
        <v>14</v>
      </c>
      <c r="F20897" s="22" t="s">
        <v>10</v>
      </c>
      <c r="G20897" s="1">
        <v>3563.89</v>
      </c>
    </row>
    <row r="20898" spans="2:7">
      <c r="B20898" s="22" t="s">
        <v>347</v>
      </c>
      <c r="C20898" s="22" t="s">
        <v>7</v>
      </c>
      <c r="D20898" s="22" t="s">
        <v>7</v>
      </c>
      <c r="E20898" s="22" t="s">
        <v>14</v>
      </c>
      <c r="F20898" s="22" t="s">
        <v>11</v>
      </c>
      <c r="G20898" s="1">
        <v>41012.769999999997</v>
      </c>
    </row>
    <row r="20899" spans="2:7">
      <c r="B20899" s="22" t="s">
        <v>347</v>
      </c>
      <c r="C20899" s="22" t="s">
        <v>7</v>
      </c>
      <c r="D20899" s="22" t="s">
        <v>7</v>
      </c>
      <c r="E20899" s="22" t="s">
        <v>14</v>
      </c>
      <c r="F20899" s="22" t="s">
        <v>12</v>
      </c>
      <c r="G20899" s="1">
        <v>118856.24</v>
      </c>
    </row>
    <row r="20900" spans="2:7">
      <c r="B20900" s="22" t="s">
        <v>347</v>
      </c>
      <c r="C20900" s="22" t="s">
        <v>7</v>
      </c>
      <c r="D20900" s="22" t="s">
        <v>7</v>
      </c>
      <c r="E20900" s="22" t="s">
        <v>14</v>
      </c>
      <c r="F20900" s="22" t="s">
        <v>13</v>
      </c>
      <c r="G20900" s="1">
        <v>12999.96</v>
      </c>
    </row>
    <row r="20901" spans="2:7">
      <c r="B20901" s="22" t="s">
        <v>347</v>
      </c>
      <c r="C20901" s="22" t="s">
        <v>7</v>
      </c>
      <c r="D20901" s="22" t="s">
        <v>7</v>
      </c>
      <c r="E20901" s="22" t="s">
        <v>15</v>
      </c>
      <c r="F20901" s="22" t="s">
        <v>16</v>
      </c>
      <c r="G20901" s="1">
        <v>69784.83</v>
      </c>
    </row>
    <row r="20902" spans="2:7">
      <c r="B20902" s="22" t="s">
        <v>347</v>
      </c>
      <c r="C20902" s="22" t="s">
        <v>7</v>
      </c>
      <c r="D20902" s="22" t="s">
        <v>7</v>
      </c>
      <c r="E20902" s="22" t="s">
        <v>15</v>
      </c>
      <c r="F20902" s="22" t="s">
        <v>71</v>
      </c>
      <c r="G20902" s="1">
        <v>41191.269999999997</v>
      </c>
    </row>
    <row r="20903" spans="2:7">
      <c r="B20903" s="22" t="s">
        <v>347</v>
      </c>
      <c r="C20903" s="22" t="s">
        <v>7</v>
      </c>
      <c r="D20903" s="22" t="s">
        <v>7</v>
      </c>
      <c r="E20903" s="22" t="s">
        <v>15</v>
      </c>
      <c r="F20903" s="22" t="s">
        <v>17</v>
      </c>
      <c r="G20903" s="1">
        <v>153.06</v>
      </c>
    </row>
    <row r="20904" spans="2:7">
      <c r="B20904" s="22" t="s">
        <v>347</v>
      </c>
      <c r="C20904" s="22" t="s">
        <v>7</v>
      </c>
      <c r="D20904" s="22" t="s">
        <v>7</v>
      </c>
      <c r="E20904" s="22" t="s">
        <v>15</v>
      </c>
      <c r="F20904" s="22" t="s">
        <v>18</v>
      </c>
      <c r="G20904" s="1">
        <v>62.49</v>
      </c>
    </row>
    <row r="20905" spans="2:7">
      <c r="B20905" s="22" t="s">
        <v>347</v>
      </c>
      <c r="C20905" s="22" t="s">
        <v>7</v>
      </c>
      <c r="D20905" s="22" t="s">
        <v>7</v>
      </c>
      <c r="E20905" s="22" t="s">
        <v>15</v>
      </c>
      <c r="F20905" s="22" t="s">
        <v>19</v>
      </c>
      <c r="G20905" s="1">
        <v>141307.54999999999</v>
      </c>
    </row>
    <row r="20906" spans="2:7">
      <c r="B20906" s="22" t="s">
        <v>347</v>
      </c>
      <c r="C20906" s="22" t="s">
        <v>7</v>
      </c>
      <c r="D20906" s="22" t="s">
        <v>7</v>
      </c>
      <c r="E20906" s="22" t="s">
        <v>15</v>
      </c>
      <c r="F20906" s="22" t="s">
        <v>20</v>
      </c>
      <c r="G20906" s="1">
        <v>69785.03</v>
      </c>
    </row>
    <row r="20907" spans="2:7">
      <c r="B20907" s="22" t="s">
        <v>347</v>
      </c>
      <c r="C20907" s="22" t="s">
        <v>7</v>
      </c>
      <c r="D20907" s="22" t="s">
        <v>7</v>
      </c>
      <c r="E20907" s="22" t="s">
        <v>15</v>
      </c>
      <c r="F20907" s="22" t="s">
        <v>97</v>
      </c>
      <c r="G20907" s="1">
        <v>33.659999999999997</v>
      </c>
    </row>
    <row r="20908" spans="2:7">
      <c r="B20908" s="22" t="s">
        <v>347</v>
      </c>
      <c r="C20908" s="22" t="s">
        <v>7</v>
      </c>
      <c r="D20908" s="22" t="s">
        <v>7</v>
      </c>
      <c r="E20908" s="22" t="s">
        <v>15</v>
      </c>
      <c r="F20908" s="22" t="s">
        <v>21</v>
      </c>
      <c r="G20908" s="1">
        <v>1722.45</v>
      </c>
    </row>
    <row r="20909" spans="2:7">
      <c r="B20909" s="22" t="s">
        <v>347</v>
      </c>
      <c r="C20909" s="22" t="s">
        <v>7</v>
      </c>
      <c r="D20909" s="22" t="s">
        <v>7</v>
      </c>
      <c r="E20909" s="22" t="s">
        <v>15</v>
      </c>
      <c r="F20909" s="22" t="s">
        <v>22</v>
      </c>
      <c r="G20909" s="1">
        <v>1266.67</v>
      </c>
    </row>
    <row r="20910" spans="2:7">
      <c r="B20910" s="22" t="s">
        <v>347</v>
      </c>
      <c r="C20910" s="22" t="s">
        <v>7</v>
      </c>
      <c r="D20910" s="22" t="s">
        <v>7</v>
      </c>
      <c r="E20910" s="22" t="s">
        <v>15</v>
      </c>
      <c r="F20910" s="22" t="s">
        <v>23</v>
      </c>
      <c r="G20910" s="1">
        <v>3531.56</v>
      </c>
    </row>
    <row r="20911" spans="2:7">
      <c r="B20911" s="22" t="s">
        <v>347</v>
      </c>
      <c r="C20911" s="22" t="s">
        <v>7</v>
      </c>
      <c r="D20911" s="22" t="s">
        <v>7</v>
      </c>
      <c r="E20911" s="22" t="s">
        <v>15</v>
      </c>
      <c r="F20911" s="22" t="s">
        <v>24</v>
      </c>
      <c r="G20911" s="1">
        <v>11827.07</v>
      </c>
    </row>
    <row r="20912" spans="2:7">
      <c r="B20912" s="22" t="s">
        <v>347</v>
      </c>
      <c r="C20912" s="22" t="s">
        <v>7</v>
      </c>
      <c r="D20912" s="22" t="s">
        <v>7</v>
      </c>
      <c r="E20912" s="22" t="s">
        <v>15</v>
      </c>
      <c r="F20912" s="22" t="s">
        <v>25</v>
      </c>
      <c r="G20912" s="1">
        <v>106463.85</v>
      </c>
    </row>
    <row r="20913" spans="2:7">
      <c r="B20913" s="22" t="s">
        <v>347</v>
      </c>
      <c r="C20913" s="22" t="s">
        <v>7</v>
      </c>
      <c r="D20913" s="22" t="s">
        <v>7</v>
      </c>
      <c r="E20913" s="22" t="s">
        <v>15</v>
      </c>
      <c r="F20913" s="22" t="s">
        <v>26</v>
      </c>
      <c r="G20913" s="1">
        <v>112186.08</v>
      </c>
    </row>
    <row r="20914" spans="2:7">
      <c r="B20914" s="22" t="s">
        <v>347</v>
      </c>
      <c r="C20914" s="22" t="s">
        <v>7</v>
      </c>
      <c r="D20914" s="22" t="s">
        <v>7</v>
      </c>
      <c r="E20914" s="22" t="s">
        <v>15</v>
      </c>
      <c r="F20914" s="22" t="s">
        <v>72</v>
      </c>
      <c r="G20914" s="1">
        <v>2.2000000000000002</v>
      </c>
    </row>
    <row r="20915" spans="2:7">
      <c r="B20915" s="22" t="s">
        <v>347</v>
      </c>
      <c r="C20915" s="22" t="s">
        <v>7</v>
      </c>
      <c r="D20915" s="22" t="s">
        <v>7</v>
      </c>
      <c r="E20915" s="22" t="s">
        <v>28</v>
      </c>
      <c r="F20915" s="22" t="s">
        <v>29</v>
      </c>
      <c r="G20915" s="1">
        <v>419783.62</v>
      </c>
    </row>
    <row r="20916" spans="2:7">
      <c r="B20916" s="22" t="s">
        <v>347</v>
      </c>
      <c r="C20916" s="22" t="s">
        <v>7</v>
      </c>
      <c r="D20916" s="22" t="s">
        <v>7</v>
      </c>
      <c r="E20916" s="22" t="s">
        <v>34</v>
      </c>
      <c r="F20916" s="22" t="s">
        <v>37</v>
      </c>
      <c r="G20916" s="1">
        <v>120224.08</v>
      </c>
    </row>
    <row r="20917" spans="2:7">
      <c r="B20917" s="22" t="s">
        <v>347</v>
      </c>
      <c r="C20917" s="22" t="s">
        <v>7</v>
      </c>
      <c r="D20917" s="22" t="s">
        <v>7</v>
      </c>
      <c r="E20917" s="22" t="s">
        <v>34</v>
      </c>
      <c r="F20917" s="22" t="s">
        <v>38</v>
      </c>
      <c r="G20917" s="1">
        <v>33454</v>
      </c>
    </row>
    <row r="20918" spans="2:7">
      <c r="B20918" s="22" t="s">
        <v>347</v>
      </c>
      <c r="C20918" s="22" t="s">
        <v>7</v>
      </c>
      <c r="D20918" s="22" t="s">
        <v>7</v>
      </c>
      <c r="E20918" s="22" t="s">
        <v>34</v>
      </c>
      <c r="F20918" s="22" t="s">
        <v>39</v>
      </c>
      <c r="G20918" s="1">
        <v>130617.54</v>
      </c>
    </row>
    <row r="20919" spans="2:7">
      <c r="B20919" s="22" t="s">
        <v>347</v>
      </c>
      <c r="C20919" s="22" t="s">
        <v>7</v>
      </c>
      <c r="D20919" s="22" t="s">
        <v>7</v>
      </c>
      <c r="E20919" s="22" t="s">
        <v>34</v>
      </c>
      <c r="F20919" s="22" t="s">
        <v>55</v>
      </c>
      <c r="G20919" s="1">
        <v>10713.99</v>
      </c>
    </row>
    <row r="20920" spans="2:7">
      <c r="B20920" s="22" t="s">
        <v>347</v>
      </c>
      <c r="C20920" s="22" t="s">
        <v>7</v>
      </c>
      <c r="D20920" s="22" t="s">
        <v>7</v>
      </c>
      <c r="E20920" s="22" t="s">
        <v>59</v>
      </c>
      <c r="F20920" s="22" t="s">
        <v>55</v>
      </c>
      <c r="G20920" s="1">
        <v>5070.68</v>
      </c>
    </row>
    <row r="20921" spans="2:7">
      <c r="B20921" s="22" t="s">
        <v>348</v>
      </c>
      <c r="C20921" s="22" t="s">
        <v>7</v>
      </c>
      <c r="D20921" s="22" t="s">
        <v>5</v>
      </c>
      <c r="E20921" s="22" t="s">
        <v>5</v>
      </c>
      <c r="F20921" s="22" t="s">
        <v>6</v>
      </c>
      <c r="G20921" s="1">
        <v>84030.33</v>
      </c>
    </row>
    <row r="20922" spans="2:7">
      <c r="B20922" s="22" t="s">
        <v>348</v>
      </c>
      <c r="C20922" s="22" t="s">
        <v>7</v>
      </c>
      <c r="D20922" s="22" t="s">
        <v>5</v>
      </c>
      <c r="E20922" s="22" t="s">
        <v>7</v>
      </c>
      <c r="F20922" s="22" t="s">
        <v>6</v>
      </c>
      <c r="G20922" s="1">
        <v>-41127.01</v>
      </c>
    </row>
    <row r="20923" spans="2:7">
      <c r="B20923" s="22" t="s">
        <v>348</v>
      </c>
      <c r="C20923" s="22" t="s">
        <v>7</v>
      </c>
      <c r="D20923" s="22" t="s">
        <v>5</v>
      </c>
      <c r="E20923" s="22" t="s">
        <v>8</v>
      </c>
      <c r="F20923" s="22" t="s">
        <v>9</v>
      </c>
      <c r="G20923" s="1">
        <v>3429168.47</v>
      </c>
    </row>
    <row r="20924" spans="2:7">
      <c r="B20924" s="22" t="s">
        <v>348</v>
      </c>
      <c r="C20924" s="22" t="s">
        <v>7</v>
      </c>
      <c r="D20924" s="22" t="s">
        <v>5</v>
      </c>
      <c r="E20924" s="22" t="s">
        <v>8</v>
      </c>
      <c r="F20924" s="22" t="s">
        <v>10</v>
      </c>
      <c r="G20924" s="1">
        <v>58749.19</v>
      </c>
    </row>
    <row r="20925" spans="2:7">
      <c r="B20925" s="22" t="s">
        <v>348</v>
      </c>
      <c r="C20925" s="22" t="s">
        <v>7</v>
      </c>
      <c r="D20925" s="22" t="s">
        <v>5</v>
      </c>
      <c r="E20925" s="22" t="s">
        <v>8</v>
      </c>
      <c r="F20925" s="22" t="s">
        <v>11</v>
      </c>
      <c r="G20925" s="1">
        <v>63652.82</v>
      </c>
    </row>
    <row r="20926" spans="2:7">
      <c r="B20926" s="22" t="s">
        <v>348</v>
      </c>
      <c r="C20926" s="22" t="s">
        <v>7</v>
      </c>
      <c r="D20926" s="22" t="s">
        <v>5</v>
      </c>
      <c r="E20926" s="22" t="s">
        <v>8</v>
      </c>
      <c r="F20926" s="22" t="s">
        <v>12</v>
      </c>
      <c r="G20926" s="1">
        <v>8393.6200000000008</v>
      </c>
    </row>
    <row r="20927" spans="2:7">
      <c r="B20927" s="22" t="s">
        <v>348</v>
      </c>
      <c r="C20927" s="22" t="s">
        <v>7</v>
      </c>
      <c r="D20927" s="22" t="s">
        <v>5</v>
      </c>
      <c r="E20927" s="22" t="s">
        <v>8</v>
      </c>
      <c r="F20927" s="22" t="s">
        <v>13</v>
      </c>
      <c r="G20927" s="1">
        <v>3764.3</v>
      </c>
    </row>
    <row r="20928" spans="2:7">
      <c r="B20928" s="22" t="s">
        <v>348</v>
      </c>
      <c r="C20928" s="22" t="s">
        <v>7</v>
      </c>
      <c r="D20928" s="22" t="s">
        <v>5</v>
      </c>
      <c r="E20928" s="22" t="s">
        <v>8</v>
      </c>
      <c r="F20928" s="22" t="s">
        <v>70</v>
      </c>
      <c r="G20928" s="1">
        <v>6303</v>
      </c>
    </row>
    <row r="20929" spans="2:7">
      <c r="B20929" s="22" t="s">
        <v>348</v>
      </c>
      <c r="C20929" s="22" t="s">
        <v>7</v>
      </c>
      <c r="D20929" s="22" t="s">
        <v>5</v>
      </c>
      <c r="E20929" s="22" t="s">
        <v>14</v>
      </c>
      <c r="F20929" s="22" t="s">
        <v>9</v>
      </c>
      <c r="G20929" s="1">
        <v>1959453.66</v>
      </c>
    </row>
    <row r="20930" spans="2:7">
      <c r="B20930" s="22" t="s">
        <v>348</v>
      </c>
      <c r="C20930" s="22" t="s">
        <v>7</v>
      </c>
      <c r="D20930" s="22" t="s">
        <v>5</v>
      </c>
      <c r="E20930" s="22" t="s">
        <v>14</v>
      </c>
      <c r="F20930" s="22" t="s">
        <v>10</v>
      </c>
      <c r="G20930" s="1">
        <v>34564.800000000003</v>
      </c>
    </row>
    <row r="20931" spans="2:7">
      <c r="B20931" s="22" t="s">
        <v>348</v>
      </c>
      <c r="C20931" s="22" t="s">
        <v>7</v>
      </c>
      <c r="D20931" s="22" t="s">
        <v>5</v>
      </c>
      <c r="E20931" s="22" t="s">
        <v>14</v>
      </c>
      <c r="F20931" s="22" t="s">
        <v>11</v>
      </c>
      <c r="G20931" s="1">
        <v>75648.759999999995</v>
      </c>
    </row>
    <row r="20932" spans="2:7">
      <c r="B20932" s="22" t="s">
        <v>348</v>
      </c>
      <c r="C20932" s="22" t="s">
        <v>7</v>
      </c>
      <c r="D20932" s="22" t="s">
        <v>5</v>
      </c>
      <c r="E20932" s="22" t="s">
        <v>14</v>
      </c>
      <c r="F20932" s="22" t="s">
        <v>13</v>
      </c>
      <c r="G20932" s="1">
        <v>5106.3599999999997</v>
      </c>
    </row>
    <row r="20933" spans="2:7">
      <c r="B20933" s="22" t="s">
        <v>348</v>
      </c>
      <c r="C20933" s="22" t="s">
        <v>7</v>
      </c>
      <c r="D20933" s="22" t="s">
        <v>5</v>
      </c>
      <c r="E20933" s="22" t="s">
        <v>15</v>
      </c>
      <c r="F20933" s="22" t="s">
        <v>16</v>
      </c>
      <c r="G20933" s="1">
        <v>-5.86</v>
      </c>
    </row>
    <row r="20934" spans="2:7">
      <c r="B20934" s="22" t="s">
        <v>348</v>
      </c>
      <c r="C20934" s="22" t="s">
        <v>7</v>
      </c>
      <c r="D20934" s="22" t="s">
        <v>5</v>
      </c>
      <c r="E20934" s="22" t="s">
        <v>15</v>
      </c>
      <c r="F20934" s="22" t="s">
        <v>71</v>
      </c>
      <c r="G20934" s="1">
        <v>2.93</v>
      </c>
    </row>
    <row r="20935" spans="2:7">
      <c r="B20935" s="22" t="s">
        <v>348</v>
      </c>
      <c r="C20935" s="22" t="s">
        <v>7</v>
      </c>
      <c r="D20935" s="22" t="s">
        <v>5</v>
      </c>
      <c r="E20935" s="22" t="s">
        <v>15</v>
      </c>
      <c r="F20935" s="22" t="s">
        <v>17</v>
      </c>
      <c r="G20935" s="1">
        <v>266453.81</v>
      </c>
    </row>
    <row r="20936" spans="2:7">
      <c r="B20936" s="22" t="s">
        <v>348</v>
      </c>
      <c r="C20936" s="22" t="s">
        <v>7</v>
      </c>
      <c r="D20936" s="22" t="s">
        <v>5</v>
      </c>
      <c r="E20936" s="22" t="s">
        <v>15</v>
      </c>
      <c r="F20936" s="22" t="s">
        <v>18</v>
      </c>
      <c r="G20936" s="1">
        <v>154290.79</v>
      </c>
    </row>
    <row r="20937" spans="2:7">
      <c r="B20937" s="22" t="s">
        <v>348</v>
      </c>
      <c r="C20937" s="22" t="s">
        <v>7</v>
      </c>
      <c r="D20937" s="22" t="s">
        <v>5</v>
      </c>
      <c r="E20937" s="22" t="s">
        <v>15</v>
      </c>
      <c r="F20937" s="22" t="s">
        <v>19</v>
      </c>
      <c r="G20937" s="1">
        <v>520257.42</v>
      </c>
    </row>
    <row r="20938" spans="2:7">
      <c r="B20938" s="22" t="s">
        <v>348</v>
      </c>
      <c r="C20938" s="22" t="s">
        <v>7</v>
      </c>
      <c r="D20938" s="22" t="s">
        <v>5</v>
      </c>
      <c r="E20938" s="22" t="s">
        <v>15</v>
      </c>
      <c r="F20938" s="22" t="s">
        <v>20</v>
      </c>
      <c r="G20938" s="1">
        <v>263136.93</v>
      </c>
    </row>
    <row r="20939" spans="2:7">
      <c r="B20939" s="22" t="s">
        <v>348</v>
      </c>
      <c r="C20939" s="22" t="s">
        <v>7</v>
      </c>
      <c r="D20939" s="22" t="s">
        <v>5</v>
      </c>
      <c r="E20939" s="22" t="s">
        <v>15</v>
      </c>
      <c r="F20939" s="22" t="s">
        <v>21</v>
      </c>
      <c r="G20939" s="1">
        <v>7904.18</v>
      </c>
    </row>
    <row r="20940" spans="2:7">
      <c r="B20940" s="22" t="s">
        <v>348</v>
      </c>
      <c r="C20940" s="22" t="s">
        <v>7</v>
      </c>
      <c r="D20940" s="22" t="s">
        <v>5</v>
      </c>
      <c r="E20940" s="22" t="s">
        <v>15</v>
      </c>
      <c r="F20940" s="22" t="s">
        <v>22</v>
      </c>
      <c r="G20940" s="1">
        <v>5289.96</v>
      </c>
    </row>
    <row r="20941" spans="2:7">
      <c r="B20941" s="22" t="s">
        <v>348</v>
      </c>
      <c r="C20941" s="22" t="s">
        <v>7</v>
      </c>
      <c r="D20941" s="22" t="s">
        <v>5</v>
      </c>
      <c r="E20941" s="22" t="s">
        <v>15</v>
      </c>
      <c r="F20941" s="22" t="s">
        <v>23</v>
      </c>
      <c r="G20941" s="1">
        <v>18053.150000000001</v>
      </c>
    </row>
    <row r="20942" spans="2:7">
      <c r="B20942" s="22" t="s">
        <v>348</v>
      </c>
      <c r="C20942" s="22" t="s">
        <v>7</v>
      </c>
      <c r="D20942" s="22" t="s">
        <v>5</v>
      </c>
      <c r="E20942" s="22" t="s">
        <v>15</v>
      </c>
      <c r="F20942" s="22" t="s">
        <v>24</v>
      </c>
      <c r="G20942" s="1">
        <v>38978.79</v>
      </c>
    </row>
    <row r="20943" spans="2:7">
      <c r="B20943" s="22" t="s">
        <v>348</v>
      </c>
      <c r="C20943" s="22" t="s">
        <v>7</v>
      </c>
      <c r="D20943" s="22" t="s">
        <v>5</v>
      </c>
      <c r="E20943" s="22" t="s">
        <v>15</v>
      </c>
      <c r="F20943" s="22" t="s">
        <v>25</v>
      </c>
      <c r="G20943" s="1">
        <v>535985.63</v>
      </c>
    </row>
    <row r="20944" spans="2:7">
      <c r="B20944" s="22" t="s">
        <v>348</v>
      </c>
      <c r="C20944" s="22" t="s">
        <v>7</v>
      </c>
      <c r="D20944" s="22" t="s">
        <v>5</v>
      </c>
      <c r="E20944" s="22" t="s">
        <v>15</v>
      </c>
      <c r="F20944" s="22" t="s">
        <v>26</v>
      </c>
      <c r="G20944" s="1">
        <v>575335.71</v>
      </c>
    </row>
    <row r="20945" spans="2:7">
      <c r="B20945" s="22" t="s">
        <v>348</v>
      </c>
      <c r="C20945" s="22" t="s">
        <v>7</v>
      </c>
      <c r="D20945" s="22" t="s">
        <v>5</v>
      </c>
      <c r="E20945" s="22" t="s">
        <v>15</v>
      </c>
      <c r="F20945" s="22" t="s">
        <v>27</v>
      </c>
      <c r="G20945" s="1">
        <v>5225.6499999999996</v>
      </c>
    </row>
    <row r="20946" spans="2:7">
      <c r="B20946" s="22" t="s">
        <v>348</v>
      </c>
      <c r="C20946" s="22" t="s">
        <v>7</v>
      </c>
      <c r="D20946" s="22" t="s">
        <v>5</v>
      </c>
      <c r="E20946" s="22" t="s">
        <v>15</v>
      </c>
      <c r="F20946" s="22" t="s">
        <v>72</v>
      </c>
      <c r="G20946" s="1">
        <v>3035.45</v>
      </c>
    </row>
    <row r="20947" spans="2:7">
      <c r="B20947" s="22" t="s">
        <v>348</v>
      </c>
      <c r="C20947" s="22" t="s">
        <v>7</v>
      </c>
      <c r="D20947" s="22" t="s">
        <v>5</v>
      </c>
      <c r="E20947" s="22" t="s">
        <v>28</v>
      </c>
      <c r="F20947" s="22" t="s">
        <v>29</v>
      </c>
      <c r="G20947" s="1">
        <v>302867.93</v>
      </c>
    </row>
    <row r="20948" spans="2:7">
      <c r="B20948" s="22" t="s">
        <v>348</v>
      </c>
      <c r="C20948" s="22" t="s">
        <v>7</v>
      </c>
      <c r="D20948" s="22" t="s">
        <v>5</v>
      </c>
      <c r="E20948" s="22" t="s">
        <v>28</v>
      </c>
      <c r="F20948" s="22" t="s">
        <v>30</v>
      </c>
      <c r="G20948" s="1">
        <v>237.15</v>
      </c>
    </row>
    <row r="20949" spans="2:7">
      <c r="B20949" s="22" t="s">
        <v>348</v>
      </c>
      <c r="C20949" s="22" t="s">
        <v>7</v>
      </c>
      <c r="D20949" s="22" t="s">
        <v>5</v>
      </c>
      <c r="E20949" s="22" t="s">
        <v>28</v>
      </c>
      <c r="F20949" s="22" t="s">
        <v>31</v>
      </c>
      <c r="G20949" s="1">
        <v>68186.539999999994</v>
      </c>
    </row>
    <row r="20950" spans="2:7">
      <c r="B20950" s="22" t="s">
        <v>348</v>
      </c>
      <c r="C20950" s="22" t="s">
        <v>7</v>
      </c>
      <c r="D20950" s="22" t="s">
        <v>5</v>
      </c>
      <c r="E20950" s="22" t="s">
        <v>28</v>
      </c>
      <c r="F20950" s="22" t="s">
        <v>32</v>
      </c>
      <c r="G20950" s="1">
        <v>186951.12</v>
      </c>
    </row>
    <row r="20951" spans="2:7">
      <c r="B20951" s="22" t="s">
        <v>348</v>
      </c>
      <c r="C20951" s="22" t="s">
        <v>7</v>
      </c>
      <c r="D20951" s="22" t="s">
        <v>5</v>
      </c>
      <c r="E20951" s="22" t="s">
        <v>28</v>
      </c>
      <c r="F20951" s="22" t="s">
        <v>33</v>
      </c>
      <c r="G20951" s="1">
        <v>917873.11</v>
      </c>
    </row>
    <row r="20952" spans="2:7">
      <c r="B20952" s="22" t="s">
        <v>348</v>
      </c>
      <c r="C20952" s="22" t="s">
        <v>7</v>
      </c>
      <c r="D20952" s="22" t="s">
        <v>5</v>
      </c>
      <c r="E20952" s="22" t="s">
        <v>34</v>
      </c>
      <c r="F20952" s="22" t="s">
        <v>35</v>
      </c>
      <c r="G20952" s="1">
        <v>347.88</v>
      </c>
    </row>
    <row r="20953" spans="2:7">
      <c r="B20953" s="22" t="s">
        <v>348</v>
      </c>
      <c r="C20953" s="22" t="s">
        <v>7</v>
      </c>
      <c r="D20953" s="22" t="s">
        <v>5</v>
      </c>
      <c r="E20953" s="22" t="s">
        <v>34</v>
      </c>
      <c r="F20953" s="22" t="s">
        <v>36</v>
      </c>
      <c r="G20953" s="1">
        <v>483.32</v>
      </c>
    </row>
    <row r="20954" spans="2:7">
      <c r="B20954" s="22" t="s">
        <v>348</v>
      </c>
      <c r="C20954" s="22" t="s">
        <v>7</v>
      </c>
      <c r="D20954" s="22" t="s">
        <v>5</v>
      </c>
      <c r="E20954" s="22" t="s">
        <v>34</v>
      </c>
      <c r="F20954" s="22" t="s">
        <v>37</v>
      </c>
      <c r="G20954" s="1">
        <v>6939.34</v>
      </c>
    </row>
    <row r="20955" spans="2:7">
      <c r="B20955" s="22" t="s">
        <v>348</v>
      </c>
      <c r="C20955" s="22" t="s">
        <v>7</v>
      </c>
      <c r="D20955" s="22" t="s">
        <v>5</v>
      </c>
      <c r="E20955" s="22" t="s">
        <v>34</v>
      </c>
      <c r="F20955" s="22" t="s">
        <v>38</v>
      </c>
      <c r="G20955" s="1">
        <v>45631.64</v>
      </c>
    </row>
    <row r="20956" spans="2:7">
      <c r="B20956" s="22" t="s">
        <v>348</v>
      </c>
      <c r="C20956" s="22" t="s">
        <v>7</v>
      </c>
      <c r="D20956" s="22" t="s">
        <v>5</v>
      </c>
      <c r="E20956" s="22" t="s">
        <v>34</v>
      </c>
      <c r="F20956" s="22" t="s">
        <v>39</v>
      </c>
      <c r="G20956" s="1">
        <v>251802.39</v>
      </c>
    </row>
    <row r="20957" spans="2:7">
      <c r="B20957" s="22" t="s">
        <v>348</v>
      </c>
      <c r="C20957" s="22" t="s">
        <v>7</v>
      </c>
      <c r="D20957" s="22" t="s">
        <v>5</v>
      </c>
      <c r="E20957" s="22" t="s">
        <v>34</v>
      </c>
      <c r="F20957" s="22" t="s">
        <v>40</v>
      </c>
      <c r="G20957" s="1">
        <v>3221.5</v>
      </c>
    </row>
    <row r="20958" spans="2:7">
      <c r="B20958" s="22" t="s">
        <v>348</v>
      </c>
      <c r="C20958" s="22" t="s">
        <v>7</v>
      </c>
      <c r="D20958" s="22" t="s">
        <v>5</v>
      </c>
      <c r="E20958" s="22" t="s">
        <v>34</v>
      </c>
      <c r="F20958" s="22" t="s">
        <v>41</v>
      </c>
      <c r="G20958" s="1">
        <v>17506.349999999999</v>
      </c>
    </row>
    <row r="20959" spans="2:7">
      <c r="B20959" s="22" t="s">
        <v>348</v>
      </c>
      <c r="C20959" s="22" t="s">
        <v>7</v>
      </c>
      <c r="D20959" s="22" t="s">
        <v>5</v>
      </c>
      <c r="E20959" s="22" t="s">
        <v>34</v>
      </c>
      <c r="F20959" s="22" t="s">
        <v>65</v>
      </c>
      <c r="G20959" s="1">
        <v>555</v>
      </c>
    </row>
    <row r="20960" spans="2:7">
      <c r="B20960" s="22" t="s">
        <v>348</v>
      </c>
      <c r="C20960" s="22" t="s">
        <v>7</v>
      </c>
      <c r="D20960" s="22" t="s">
        <v>5</v>
      </c>
      <c r="E20960" s="22" t="s">
        <v>34</v>
      </c>
      <c r="F20960" s="22" t="s">
        <v>42</v>
      </c>
      <c r="G20960" s="1">
        <v>5246.08</v>
      </c>
    </row>
    <row r="20961" spans="2:7">
      <c r="B20961" s="22" t="s">
        <v>348</v>
      </c>
      <c r="C20961" s="22" t="s">
        <v>7</v>
      </c>
      <c r="D20961" s="22" t="s">
        <v>5</v>
      </c>
      <c r="E20961" s="22" t="s">
        <v>34</v>
      </c>
      <c r="F20961" s="22" t="s">
        <v>45</v>
      </c>
      <c r="G20961" s="1">
        <v>11068.15</v>
      </c>
    </row>
    <row r="20962" spans="2:7">
      <c r="B20962" s="22" t="s">
        <v>348</v>
      </c>
      <c r="C20962" s="22" t="s">
        <v>7</v>
      </c>
      <c r="D20962" s="22" t="s">
        <v>5</v>
      </c>
      <c r="E20962" s="22" t="s">
        <v>34</v>
      </c>
      <c r="F20962" s="22" t="s">
        <v>46</v>
      </c>
      <c r="G20962" s="1">
        <v>23721.09</v>
      </c>
    </row>
    <row r="20963" spans="2:7">
      <c r="B20963" s="22" t="s">
        <v>348</v>
      </c>
      <c r="C20963" s="22" t="s">
        <v>7</v>
      </c>
      <c r="D20963" s="22" t="s">
        <v>5</v>
      </c>
      <c r="E20963" s="22" t="s">
        <v>34</v>
      </c>
      <c r="F20963" s="22" t="s">
        <v>47</v>
      </c>
      <c r="G20963" s="1">
        <v>51132.06</v>
      </c>
    </row>
    <row r="20964" spans="2:7">
      <c r="B20964" s="22" t="s">
        <v>348</v>
      </c>
      <c r="C20964" s="22" t="s">
        <v>7</v>
      </c>
      <c r="D20964" s="22" t="s">
        <v>5</v>
      </c>
      <c r="E20964" s="22" t="s">
        <v>34</v>
      </c>
      <c r="F20964" s="22" t="s">
        <v>75</v>
      </c>
      <c r="G20964" s="1">
        <v>30251.21</v>
      </c>
    </row>
    <row r="20965" spans="2:7">
      <c r="B20965" s="22" t="s">
        <v>348</v>
      </c>
      <c r="C20965" s="22" t="s">
        <v>7</v>
      </c>
      <c r="D20965" s="22" t="s">
        <v>5</v>
      </c>
      <c r="E20965" s="22" t="s">
        <v>34</v>
      </c>
      <c r="F20965" s="22" t="s">
        <v>66</v>
      </c>
      <c r="G20965" s="1">
        <v>3821.28</v>
      </c>
    </row>
    <row r="20966" spans="2:7">
      <c r="B20966" s="22" t="s">
        <v>348</v>
      </c>
      <c r="C20966" s="22" t="s">
        <v>7</v>
      </c>
      <c r="D20966" s="22" t="s">
        <v>5</v>
      </c>
      <c r="E20966" s="22" t="s">
        <v>34</v>
      </c>
      <c r="F20966" s="22" t="s">
        <v>49</v>
      </c>
      <c r="G20966" s="1">
        <v>153537.51999999999</v>
      </c>
    </row>
    <row r="20967" spans="2:7">
      <c r="B20967" s="22" t="s">
        <v>348</v>
      </c>
      <c r="C20967" s="22" t="s">
        <v>7</v>
      </c>
      <c r="D20967" s="22" t="s">
        <v>5</v>
      </c>
      <c r="E20967" s="22" t="s">
        <v>34</v>
      </c>
      <c r="F20967" s="22" t="s">
        <v>50</v>
      </c>
      <c r="G20967" s="1">
        <v>238105.91</v>
      </c>
    </row>
    <row r="20968" spans="2:7">
      <c r="B20968" s="22" t="s">
        <v>348</v>
      </c>
      <c r="C20968" s="22" t="s">
        <v>7</v>
      </c>
      <c r="D20968" s="22" t="s">
        <v>5</v>
      </c>
      <c r="E20968" s="22" t="s">
        <v>34</v>
      </c>
      <c r="F20968" s="22" t="s">
        <v>51</v>
      </c>
      <c r="G20968" s="1">
        <v>3947.57</v>
      </c>
    </row>
    <row r="20969" spans="2:7">
      <c r="B20969" s="22" t="s">
        <v>348</v>
      </c>
      <c r="C20969" s="22" t="s">
        <v>7</v>
      </c>
      <c r="D20969" s="22" t="s">
        <v>5</v>
      </c>
      <c r="E20969" s="22" t="s">
        <v>34</v>
      </c>
      <c r="F20969" s="22" t="s">
        <v>53</v>
      </c>
      <c r="G20969" s="1">
        <v>12805</v>
      </c>
    </row>
    <row r="20970" spans="2:7">
      <c r="B20970" s="22" t="s">
        <v>348</v>
      </c>
      <c r="C20970" s="22" t="s">
        <v>7</v>
      </c>
      <c r="D20970" s="22" t="s">
        <v>5</v>
      </c>
      <c r="E20970" s="22" t="s">
        <v>34</v>
      </c>
      <c r="F20970" s="22" t="s">
        <v>55</v>
      </c>
      <c r="G20970" s="1">
        <v>650</v>
      </c>
    </row>
    <row r="20971" spans="2:7">
      <c r="B20971" s="22" t="s">
        <v>348</v>
      </c>
      <c r="C20971" s="22" t="s">
        <v>7</v>
      </c>
      <c r="D20971" s="22" t="s">
        <v>5</v>
      </c>
      <c r="E20971" s="22" t="s">
        <v>34</v>
      </c>
      <c r="F20971" s="22" t="s">
        <v>56</v>
      </c>
      <c r="G20971" s="1">
        <v>70364.5</v>
      </c>
    </row>
    <row r="20972" spans="2:7">
      <c r="B20972" s="22" t="s">
        <v>348</v>
      </c>
      <c r="C20972" s="22" t="s">
        <v>7</v>
      </c>
      <c r="D20972" s="22" t="s">
        <v>5</v>
      </c>
      <c r="E20972" s="22" t="s">
        <v>34</v>
      </c>
      <c r="F20972" s="22" t="s">
        <v>76</v>
      </c>
      <c r="G20972" s="1">
        <v>129665.36</v>
      </c>
    </row>
    <row r="20973" spans="2:7">
      <c r="B20973" s="22" t="s">
        <v>348</v>
      </c>
      <c r="C20973" s="22" t="s">
        <v>7</v>
      </c>
      <c r="D20973" s="22" t="s">
        <v>5</v>
      </c>
      <c r="E20973" s="22" t="s">
        <v>34</v>
      </c>
      <c r="F20973" s="22" t="s">
        <v>58</v>
      </c>
      <c r="G20973" s="1">
        <v>11702.28</v>
      </c>
    </row>
    <row r="20974" spans="2:7">
      <c r="B20974" s="22" t="s">
        <v>348</v>
      </c>
      <c r="C20974" s="22" t="s">
        <v>7</v>
      </c>
      <c r="D20974" s="22" t="s">
        <v>5</v>
      </c>
      <c r="E20974" s="22" t="s">
        <v>59</v>
      </c>
      <c r="F20974" s="22" t="s">
        <v>55</v>
      </c>
      <c r="G20974" s="1">
        <v>34077.269999999997</v>
      </c>
    </row>
    <row r="20975" spans="2:7">
      <c r="B20975" s="22" t="s">
        <v>348</v>
      </c>
      <c r="C20975" s="22" t="s">
        <v>7</v>
      </c>
      <c r="D20975" s="22" t="s">
        <v>5</v>
      </c>
      <c r="E20975" s="22" t="s">
        <v>60</v>
      </c>
      <c r="F20975" s="22" t="s">
        <v>95</v>
      </c>
      <c r="G20975" s="1">
        <v>59799.29</v>
      </c>
    </row>
    <row r="20976" spans="2:7">
      <c r="B20976" s="22" t="s">
        <v>348</v>
      </c>
      <c r="C20976" s="22" t="s">
        <v>7</v>
      </c>
      <c r="D20976" s="22" t="s">
        <v>5</v>
      </c>
      <c r="E20976" s="22" t="s">
        <v>60</v>
      </c>
      <c r="F20976" s="22" t="s">
        <v>77</v>
      </c>
      <c r="G20976" s="1">
        <v>56382.54</v>
      </c>
    </row>
    <row r="20977" spans="2:7">
      <c r="B20977" s="22" t="s">
        <v>348</v>
      </c>
      <c r="C20977" s="22" t="s">
        <v>7</v>
      </c>
      <c r="D20977" s="22" t="s">
        <v>5</v>
      </c>
      <c r="E20977" s="22" t="s">
        <v>60</v>
      </c>
      <c r="F20977" s="22" t="s">
        <v>78</v>
      </c>
      <c r="G20977" s="1">
        <v>33909.56</v>
      </c>
    </row>
    <row r="20978" spans="2:7">
      <c r="B20978" s="22" t="s">
        <v>348</v>
      </c>
      <c r="C20978" s="22" t="s">
        <v>7</v>
      </c>
      <c r="D20978" s="22" t="s">
        <v>5</v>
      </c>
      <c r="E20978" s="22" t="s">
        <v>60</v>
      </c>
      <c r="F20978" s="22" t="s">
        <v>61</v>
      </c>
      <c r="G20978" s="1">
        <v>15273.02</v>
      </c>
    </row>
    <row r="20979" spans="2:7">
      <c r="B20979" s="22" t="s">
        <v>348</v>
      </c>
      <c r="C20979" s="22" t="s">
        <v>7</v>
      </c>
      <c r="D20979" s="22" t="s">
        <v>7</v>
      </c>
      <c r="E20979" s="22" t="s">
        <v>5</v>
      </c>
      <c r="F20979" s="22" t="s">
        <v>6</v>
      </c>
      <c r="G20979" s="1">
        <v>103341.3</v>
      </c>
    </row>
    <row r="20980" spans="2:7">
      <c r="B20980" s="22" t="s">
        <v>348</v>
      </c>
      <c r="C20980" s="22" t="s">
        <v>7</v>
      </c>
      <c r="D20980" s="22" t="s">
        <v>7</v>
      </c>
      <c r="E20980" s="22" t="s">
        <v>7</v>
      </c>
      <c r="F20980" s="22" t="s">
        <v>6</v>
      </c>
      <c r="G20980" s="1">
        <v>-146244.62</v>
      </c>
    </row>
    <row r="20981" spans="2:7">
      <c r="B20981" s="22" t="s">
        <v>348</v>
      </c>
      <c r="C20981" s="22" t="s">
        <v>7</v>
      </c>
      <c r="D20981" s="22" t="s">
        <v>7</v>
      </c>
      <c r="E20981" s="22" t="s">
        <v>8</v>
      </c>
      <c r="F20981" s="22" t="s">
        <v>9</v>
      </c>
      <c r="G20981" s="1">
        <v>57448.37</v>
      </c>
    </row>
    <row r="20982" spans="2:7">
      <c r="B20982" s="22" t="s">
        <v>348</v>
      </c>
      <c r="C20982" s="22" t="s">
        <v>7</v>
      </c>
      <c r="D20982" s="22" t="s">
        <v>7</v>
      </c>
      <c r="E20982" s="22" t="s">
        <v>8</v>
      </c>
      <c r="F20982" s="22" t="s">
        <v>10</v>
      </c>
      <c r="G20982" s="1">
        <v>2552.37</v>
      </c>
    </row>
    <row r="20983" spans="2:7">
      <c r="B20983" s="22" t="s">
        <v>348</v>
      </c>
      <c r="C20983" s="22" t="s">
        <v>7</v>
      </c>
      <c r="D20983" s="22" t="s">
        <v>7</v>
      </c>
      <c r="E20983" s="22" t="s">
        <v>8</v>
      </c>
      <c r="F20983" s="22" t="s">
        <v>11</v>
      </c>
      <c r="G20983" s="1">
        <v>202.24</v>
      </c>
    </row>
    <row r="20984" spans="2:7">
      <c r="B20984" s="22" t="s">
        <v>348</v>
      </c>
      <c r="C20984" s="22" t="s">
        <v>7</v>
      </c>
      <c r="D20984" s="22" t="s">
        <v>7</v>
      </c>
      <c r="E20984" s="22" t="s">
        <v>8</v>
      </c>
      <c r="F20984" s="22" t="s">
        <v>12</v>
      </c>
      <c r="G20984" s="1">
        <v>25011.14</v>
      </c>
    </row>
    <row r="20985" spans="2:7">
      <c r="B20985" s="22" t="s">
        <v>348</v>
      </c>
      <c r="C20985" s="22" t="s">
        <v>7</v>
      </c>
      <c r="D20985" s="22" t="s">
        <v>7</v>
      </c>
      <c r="E20985" s="22" t="s">
        <v>8</v>
      </c>
      <c r="F20985" s="22" t="s">
        <v>13</v>
      </c>
      <c r="G20985" s="1">
        <v>43241.48</v>
      </c>
    </row>
    <row r="20986" spans="2:7">
      <c r="B20986" s="22" t="s">
        <v>348</v>
      </c>
      <c r="C20986" s="22" t="s">
        <v>7</v>
      </c>
      <c r="D20986" s="22" t="s">
        <v>7</v>
      </c>
      <c r="E20986" s="22" t="s">
        <v>14</v>
      </c>
      <c r="F20986" s="22" t="s">
        <v>9</v>
      </c>
      <c r="G20986" s="1">
        <v>667052.65</v>
      </c>
    </row>
    <row r="20987" spans="2:7">
      <c r="B20987" s="22" t="s">
        <v>348</v>
      </c>
      <c r="C20987" s="22" t="s">
        <v>7</v>
      </c>
      <c r="D20987" s="22" t="s">
        <v>7</v>
      </c>
      <c r="E20987" s="22" t="s">
        <v>14</v>
      </c>
      <c r="F20987" s="22" t="s">
        <v>10</v>
      </c>
      <c r="G20987" s="1">
        <v>89970.83</v>
      </c>
    </row>
    <row r="20988" spans="2:7">
      <c r="B20988" s="22" t="s">
        <v>348</v>
      </c>
      <c r="C20988" s="22" t="s">
        <v>7</v>
      </c>
      <c r="D20988" s="22" t="s">
        <v>7</v>
      </c>
      <c r="E20988" s="22" t="s">
        <v>14</v>
      </c>
      <c r="F20988" s="22" t="s">
        <v>11</v>
      </c>
      <c r="G20988" s="1">
        <v>14878.14</v>
      </c>
    </row>
    <row r="20989" spans="2:7">
      <c r="B20989" s="22" t="s">
        <v>348</v>
      </c>
      <c r="C20989" s="22" t="s">
        <v>7</v>
      </c>
      <c r="D20989" s="22" t="s">
        <v>7</v>
      </c>
      <c r="E20989" s="22" t="s">
        <v>14</v>
      </c>
      <c r="F20989" s="22" t="s">
        <v>12</v>
      </c>
      <c r="G20989" s="1">
        <v>20900</v>
      </c>
    </row>
    <row r="20990" spans="2:7">
      <c r="B20990" s="22" t="s">
        <v>348</v>
      </c>
      <c r="C20990" s="22" t="s">
        <v>7</v>
      </c>
      <c r="D20990" s="22" t="s">
        <v>7</v>
      </c>
      <c r="E20990" s="22" t="s">
        <v>14</v>
      </c>
      <c r="F20990" s="22" t="s">
        <v>13</v>
      </c>
      <c r="G20990" s="1">
        <v>672</v>
      </c>
    </row>
    <row r="20991" spans="2:7">
      <c r="B20991" s="22" t="s">
        <v>348</v>
      </c>
      <c r="C20991" s="22" t="s">
        <v>7</v>
      </c>
      <c r="D20991" s="22" t="s">
        <v>7</v>
      </c>
      <c r="E20991" s="22" t="s">
        <v>15</v>
      </c>
      <c r="F20991" s="22" t="s">
        <v>16</v>
      </c>
      <c r="G20991" s="1">
        <v>5.86</v>
      </c>
    </row>
    <row r="20992" spans="2:7">
      <c r="B20992" s="22" t="s">
        <v>348</v>
      </c>
      <c r="C20992" s="22" t="s">
        <v>7</v>
      </c>
      <c r="D20992" s="22" t="s">
        <v>7</v>
      </c>
      <c r="E20992" s="22" t="s">
        <v>15</v>
      </c>
      <c r="F20992" s="22" t="s">
        <v>71</v>
      </c>
      <c r="G20992" s="1">
        <v>-2.93</v>
      </c>
    </row>
    <row r="20993" spans="2:7">
      <c r="B20993" s="22" t="s">
        <v>348</v>
      </c>
      <c r="C20993" s="22" t="s">
        <v>7</v>
      </c>
      <c r="D20993" s="22" t="s">
        <v>7</v>
      </c>
      <c r="E20993" s="22" t="s">
        <v>15</v>
      </c>
      <c r="F20993" s="22" t="s">
        <v>17</v>
      </c>
      <c r="G20993" s="1">
        <v>7121.03</v>
      </c>
    </row>
    <row r="20994" spans="2:7">
      <c r="B20994" s="22" t="s">
        <v>348</v>
      </c>
      <c r="C20994" s="22" t="s">
        <v>7</v>
      </c>
      <c r="D20994" s="22" t="s">
        <v>7</v>
      </c>
      <c r="E20994" s="22" t="s">
        <v>15</v>
      </c>
      <c r="F20994" s="22" t="s">
        <v>18</v>
      </c>
      <c r="G20994" s="1">
        <v>59068.6</v>
      </c>
    </row>
    <row r="20995" spans="2:7">
      <c r="B20995" s="22" t="s">
        <v>348</v>
      </c>
      <c r="C20995" s="22" t="s">
        <v>7</v>
      </c>
      <c r="D20995" s="22" t="s">
        <v>7</v>
      </c>
      <c r="E20995" s="22" t="s">
        <v>15</v>
      </c>
      <c r="F20995" s="22" t="s">
        <v>19</v>
      </c>
      <c r="G20995" s="1">
        <v>13378.76</v>
      </c>
    </row>
    <row r="20996" spans="2:7">
      <c r="B20996" s="22" t="s">
        <v>348</v>
      </c>
      <c r="C20996" s="22" t="s">
        <v>7</v>
      </c>
      <c r="D20996" s="22" t="s">
        <v>7</v>
      </c>
      <c r="E20996" s="22" t="s">
        <v>15</v>
      </c>
      <c r="F20996" s="22" t="s">
        <v>20</v>
      </c>
      <c r="G20996" s="1">
        <v>89568.18</v>
      </c>
    </row>
    <row r="20997" spans="2:7">
      <c r="B20997" s="22" t="s">
        <v>348</v>
      </c>
      <c r="C20997" s="22" t="s">
        <v>7</v>
      </c>
      <c r="D20997" s="22" t="s">
        <v>7</v>
      </c>
      <c r="E20997" s="22" t="s">
        <v>15</v>
      </c>
      <c r="F20997" s="22" t="s">
        <v>21</v>
      </c>
      <c r="G20997" s="1">
        <v>194.28</v>
      </c>
    </row>
    <row r="20998" spans="2:7">
      <c r="B20998" s="22" t="s">
        <v>348</v>
      </c>
      <c r="C20998" s="22" t="s">
        <v>7</v>
      </c>
      <c r="D20998" s="22" t="s">
        <v>7</v>
      </c>
      <c r="E20998" s="22" t="s">
        <v>15</v>
      </c>
      <c r="F20998" s="22" t="s">
        <v>22</v>
      </c>
      <c r="G20998" s="1">
        <v>2227.9299999999998</v>
      </c>
    </row>
    <row r="20999" spans="2:7">
      <c r="B20999" s="22" t="s">
        <v>348</v>
      </c>
      <c r="C20999" s="22" t="s">
        <v>7</v>
      </c>
      <c r="D20999" s="22" t="s">
        <v>7</v>
      </c>
      <c r="E20999" s="22" t="s">
        <v>15</v>
      </c>
      <c r="F20999" s="22" t="s">
        <v>23</v>
      </c>
      <c r="G20999" s="1">
        <v>344.57</v>
      </c>
    </row>
    <row r="21000" spans="2:7">
      <c r="B21000" s="22" t="s">
        <v>348</v>
      </c>
      <c r="C21000" s="22" t="s">
        <v>7</v>
      </c>
      <c r="D21000" s="22" t="s">
        <v>7</v>
      </c>
      <c r="E21000" s="22" t="s">
        <v>15</v>
      </c>
      <c r="F21000" s="22" t="s">
        <v>24</v>
      </c>
      <c r="G21000" s="1">
        <v>13939.74</v>
      </c>
    </row>
    <row r="21001" spans="2:7">
      <c r="B21001" s="22" t="s">
        <v>348</v>
      </c>
      <c r="C21001" s="22" t="s">
        <v>7</v>
      </c>
      <c r="D21001" s="22" t="s">
        <v>7</v>
      </c>
      <c r="E21001" s="22" t="s">
        <v>15</v>
      </c>
      <c r="F21001" s="22" t="s">
        <v>25</v>
      </c>
      <c r="G21001" s="1">
        <v>5394.7</v>
      </c>
    </row>
    <row r="21002" spans="2:7">
      <c r="B21002" s="22" t="s">
        <v>348</v>
      </c>
      <c r="C21002" s="22" t="s">
        <v>7</v>
      </c>
      <c r="D21002" s="22" t="s">
        <v>7</v>
      </c>
      <c r="E21002" s="22" t="s">
        <v>15</v>
      </c>
      <c r="F21002" s="22" t="s">
        <v>26</v>
      </c>
      <c r="G21002" s="1">
        <v>190024.95</v>
      </c>
    </row>
    <row r="21003" spans="2:7">
      <c r="B21003" s="22" t="s">
        <v>348</v>
      </c>
      <c r="C21003" s="22" t="s">
        <v>7</v>
      </c>
      <c r="D21003" s="22" t="s">
        <v>7</v>
      </c>
      <c r="E21003" s="22" t="s">
        <v>15</v>
      </c>
      <c r="F21003" s="22" t="s">
        <v>27</v>
      </c>
      <c r="G21003" s="1">
        <v>182.47</v>
      </c>
    </row>
    <row r="21004" spans="2:7">
      <c r="B21004" s="22" t="s">
        <v>348</v>
      </c>
      <c r="C21004" s="22" t="s">
        <v>7</v>
      </c>
      <c r="D21004" s="22" t="s">
        <v>7</v>
      </c>
      <c r="E21004" s="22" t="s">
        <v>15</v>
      </c>
      <c r="F21004" s="22" t="s">
        <v>72</v>
      </c>
      <c r="G21004" s="1">
        <v>1147.22</v>
      </c>
    </row>
    <row r="21005" spans="2:7">
      <c r="B21005" s="22" t="s">
        <v>348</v>
      </c>
      <c r="C21005" s="22" t="s">
        <v>7</v>
      </c>
      <c r="D21005" s="22" t="s">
        <v>7</v>
      </c>
      <c r="E21005" s="22" t="s">
        <v>28</v>
      </c>
      <c r="F21005" s="22" t="s">
        <v>29</v>
      </c>
      <c r="G21005" s="1">
        <v>45174.22</v>
      </c>
    </row>
    <row r="21006" spans="2:7">
      <c r="B21006" s="22" t="s">
        <v>348</v>
      </c>
      <c r="C21006" s="22" t="s">
        <v>7</v>
      </c>
      <c r="D21006" s="22" t="s">
        <v>7</v>
      </c>
      <c r="E21006" s="22" t="s">
        <v>28</v>
      </c>
      <c r="F21006" s="22" t="s">
        <v>30</v>
      </c>
      <c r="G21006" s="1">
        <v>211351.78</v>
      </c>
    </row>
    <row r="21007" spans="2:7">
      <c r="B21007" s="22" t="s">
        <v>348</v>
      </c>
      <c r="C21007" s="22" t="s">
        <v>7</v>
      </c>
      <c r="D21007" s="22" t="s">
        <v>7</v>
      </c>
      <c r="E21007" s="22" t="s">
        <v>28</v>
      </c>
      <c r="F21007" s="22" t="s">
        <v>31</v>
      </c>
      <c r="G21007" s="1">
        <v>49902.55</v>
      </c>
    </row>
    <row r="21008" spans="2:7">
      <c r="B21008" s="22" t="s">
        <v>348</v>
      </c>
      <c r="C21008" s="22" t="s">
        <v>7</v>
      </c>
      <c r="D21008" s="22" t="s">
        <v>7</v>
      </c>
      <c r="E21008" s="22" t="s">
        <v>28</v>
      </c>
      <c r="F21008" s="22" t="s">
        <v>32</v>
      </c>
      <c r="G21008" s="1">
        <v>34</v>
      </c>
    </row>
    <row r="21009" spans="2:7">
      <c r="B21009" s="22" t="s">
        <v>348</v>
      </c>
      <c r="C21009" s="22" t="s">
        <v>7</v>
      </c>
      <c r="D21009" s="22" t="s">
        <v>7</v>
      </c>
      <c r="E21009" s="22" t="s">
        <v>28</v>
      </c>
      <c r="F21009" s="22" t="s">
        <v>33</v>
      </c>
      <c r="G21009" s="1">
        <v>8538.76</v>
      </c>
    </row>
    <row r="21010" spans="2:7">
      <c r="B21010" s="22" t="s">
        <v>348</v>
      </c>
      <c r="C21010" s="22" t="s">
        <v>7</v>
      </c>
      <c r="D21010" s="22" t="s">
        <v>7</v>
      </c>
      <c r="E21010" s="22" t="s">
        <v>34</v>
      </c>
      <c r="F21010" s="22" t="s">
        <v>37</v>
      </c>
      <c r="G21010" s="1">
        <v>3069.66</v>
      </c>
    </row>
    <row r="21011" spans="2:7">
      <c r="B21011" s="22" t="s">
        <v>348</v>
      </c>
      <c r="C21011" s="22" t="s">
        <v>7</v>
      </c>
      <c r="D21011" s="22" t="s">
        <v>7</v>
      </c>
      <c r="E21011" s="22" t="s">
        <v>34</v>
      </c>
      <c r="F21011" s="22" t="s">
        <v>38</v>
      </c>
      <c r="G21011" s="1">
        <v>2849.36</v>
      </c>
    </row>
    <row r="21012" spans="2:7">
      <c r="B21012" s="22" t="s">
        <v>348</v>
      </c>
      <c r="C21012" s="22" t="s">
        <v>7</v>
      </c>
      <c r="D21012" s="22" t="s">
        <v>7</v>
      </c>
      <c r="E21012" s="22" t="s">
        <v>34</v>
      </c>
      <c r="F21012" s="22" t="s">
        <v>39</v>
      </c>
      <c r="G21012" s="1">
        <v>47716.21</v>
      </c>
    </row>
    <row r="21013" spans="2:7">
      <c r="B21013" s="22" t="s">
        <v>348</v>
      </c>
      <c r="C21013" s="22" t="s">
        <v>7</v>
      </c>
      <c r="D21013" s="22" t="s">
        <v>7</v>
      </c>
      <c r="E21013" s="22" t="s">
        <v>34</v>
      </c>
      <c r="F21013" s="22" t="s">
        <v>42</v>
      </c>
      <c r="G21013" s="1">
        <v>491.74</v>
      </c>
    </row>
    <row r="21014" spans="2:7">
      <c r="B21014" s="22" t="s">
        <v>348</v>
      </c>
      <c r="C21014" s="22" t="s">
        <v>7</v>
      </c>
      <c r="D21014" s="22" t="s">
        <v>7</v>
      </c>
      <c r="E21014" s="22" t="s">
        <v>34</v>
      </c>
      <c r="F21014" s="22" t="s">
        <v>46</v>
      </c>
      <c r="G21014" s="1">
        <v>2383.94</v>
      </c>
    </row>
    <row r="21015" spans="2:7">
      <c r="B21015" s="22" t="s">
        <v>348</v>
      </c>
      <c r="C21015" s="22" t="s">
        <v>7</v>
      </c>
      <c r="D21015" s="22" t="s">
        <v>7</v>
      </c>
      <c r="E21015" s="22" t="s">
        <v>34</v>
      </c>
      <c r="F21015" s="22" t="s">
        <v>47</v>
      </c>
      <c r="G21015" s="1">
        <v>8285.18</v>
      </c>
    </row>
    <row r="21016" spans="2:7">
      <c r="B21016" s="22" t="s">
        <v>348</v>
      </c>
      <c r="C21016" s="22" t="s">
        <v>7</v>
      </c>
      <c r="D21016" s="22" t="s">
        <v>7</v>
      </c>
      <c r="E21016" s="22" t="s">
        <v>34</v>
      </c>
      <c r="F21016" s="22" t="s">
        <v>75</v>
      </c>
      <c r="G21016" s="1">
        <v>2325.59</v>
      </c>
    </row>
    <row r="21017" spans="2:7">
      <c r="B21017" s="22" t="s">
        <v>348</v>
      </c>
      <c r="C21017" s="22" t="s">
        <v>7</v>
      </c>
      <c r="D21017" s="22" t="s">
        <v>7</v>
      </c>
      <c r="E21017" s="22" t="s">
        <v>34</v>
      </c>
      <c r="F21017" s="22" t="s">
        <v>66</v>
      </c>
      <c r="G21017" s="1">
        <v>130</v>
      </c>
    </row>
    <row r="21018" spans="2:7">
      <c r="B21018" s="22" t="s">
        <v>348</v>
      </c>
      <c r="C21018" s="22" t="s">
        <v>7</v>
      </c>
      <c r="D21018" s="22" t="s">
        <v>7</v>
      </c>
      <c r="E21018" s="22" t="s">
        <v>34</v>
      </c>
      <c r="F21018" s="22" t="s">
        <v>49</v>
      </c>
      <c r="G21018" s="1">
        <v>12575.75</v>
      </c>
    </row>
    <row r="21019" spans="2:7">
      <c r="B21019" s="22" t="s">
        <v>348</v>
      </c>
      <c r="C21019" s="22" t="s">
        <v>7</v>
      </c>
      <c r="D21019" s="22" t="s">
        <v>7</v>
      </c>
      <c r="E21019" s="22" t="s">
        <v>34</v>
      </c>
      <c r="F21019" s="22" t="s">
        <v>50</v>
      </c>
      <c r="G21019" s="1">
        <v>112.98</v>
      </c>
    </row>
    <row r="21020" spans="2:7">
      <c r="B21020" s="22" t="s">
        <v>348</v>
      </c>
      <c r="C21020" s="22" t="s">
        <v>7</v>
      </c>
      <c r="D21020" s="22" t="s">
        <v>7</v>
      </c>
      <c r="E21020" s="22" t="s">
        <v>34</v>
      </c>
      <c r="F21020" s="22" t="s">
        <v>52</v>
      </c>
      <c r="G21020" s="1">
        <v>1640.66</v>
      </c>
    </row>
    <row r="21021" spans="2:7">
      <c r="B21021" s="22" t="s">
        <v>348</v>
      </c>
      <c r="C21021" s="22" t="s">
        <v>7</v>
      </c>
      <c r="D21021" s="22" t="s">
        <v>7</v>
      </c>
      <c r="E21021" s="22" t="s">
        <v>34</v>
      </c>
      <c r="F21021" s="22" t="s">
        <v>53</v>
      </c>
      <c r="G21021" s="1">
        <v>3945</v>
      </c>
    </row>
    <row r="21022" spans="2:7">
      <c r="B21022" s="22" t="s">
        <v>348</v>
      </c>
      <c r="C21022" s="22" t="s">
        <v>7</v>
      </c>
      <c r="D21022" s="22" t="s">
        <v>7</v>
      </c>
      <c r="E21022" s="22" t="s">
        <v>34</v>
      </c>
      <c r="F21022" s="22" t="s">
        <v>55</v>
      </c>
      <c r="G21022" s="1">
        <v>4237.09</v>
      </c>
    </row>
    <row r="21023" spans="2:7">
      <c r="B21023" s="22" t="s">
        <v>348</v>
      </c>
      <c r="C21023" s="22" t="s">
        <v>7</v>
      </c>
      <c r="D21023" s="22" t="s">
        <v>7</v>
      </c>
      <c r="E21023" s="22" t="s">
        <v>34</v>
      </c>
      <c r="F21023" s="22" t="s">
        <v>56</v>
      </c>
      <c r="G21023" s="1">
        <v>6682</v>
      </c>
    </row>
    <row r="21024" spans="2:7">
      <c r="B21024" s="22" t="s">
        <v>348</v>
      </c>
      <c r="C21024" s="22" t="s">
        <v>7</v>
      </c>
      <c r="D21024" s="22" t="s">
        <v>7</v>
      </c>
      <c r="E21024" s="22" t="s">
        <v>34</v>
      </c>
      <c r="F21024" s="22" t="s">
        <v>57</v>
      </c>
      <c r="G21024" s="1">
        <v>7927.04</v>
      </c>
    </row>
    <row r="21025" spans="2:7">
      <c r="B21025" s="22" t="s">
        <v>348</v>
      </c>
      <c r="C21025" s="22" t="s">
        <v>7</v>
      </c>
      <c r="D21025" s="22" t="s">
        <v>7</v>
      </c>
      <c r="E21025" s="22" t="s">
        <v>34</v>
      </c>
      <c r="F21025" s="22" t="s">
        <v>58</v>
      </c>
      <c r="G21025" s="1">
        <v>1765.6</v>
      </c>
    </row>
    <row r="21026" spans="2:7">
      <c r="B21026" s="22" t="s">
        <v>348</v>
      </c>
      <c r="C21026" s="22" t="s">
        <v>7</v>
      </c>
      <c r="D21026" s="22" t="s">
        <v>7</v>
      </c>
      <c r="E21026" s="22" t="s">
        <v>59</v>
      </c>
      <c r="F21026" s="22" t="s">
        <v>55</v>
      </c>
      <c r="G21026" s="1">
        <v>2043.21</v>
      </c>
    </row>
    <row r="21027" spans="2:7">
      <c r="B21027" s="22" t="s">
        <v>348</v>
      </c>
      <c r="C21027" s="22" t="s">
        <v>7</v>
      </c>
      <c r="D21027" s="22" t="s">
        <v>7</v>
      </c>
      <c r="E21027" s="22" t="s">
        <v>60</v>
      </c>
      <c r="F21027" s="22" t="s">
        <v>95</v>
      </c>
      <c r="G21027" s="1">
        <v>14545.26</v>
      </c>
    </row>
    <row r="21028" spans="2:7">
      <c r="B21028" s="22" t="s">
        <v>348</v>
      </c>
      <c r="C21028" s="22" t="s">
        <v>7</v>
      </c>
      <c r="D21028" s="22" t="s">
        <v>7</v>
      </c>
      <c r="E21028" s="22" t="s">
        <v>60</v>
      </c>
      <c r="F21028" s="22" t="s">
        <v>77</v>
      </c>
      <c r="G21028" s="1">
        <v>65703.09</v>
      </c>
    </row>
    <row r="21029" spans="2:7">
      <c r="B21029" s="22" t="s">
        <v>348</v>
      </c>
      <c r="C21029" s="22" t="s">
        <v>7</v>
      </c>
      <c r="D21029" s="22" t="s">
        <v>7</v>
      </c>
      <c r="E21029" s="22" t="s">
        <v>60</v>
      </c>
      <c r="F21029" s="22" t="s">
        <v>62</v>
      </c>
      <c r="G21029" s="1">
        <v>17730.14</v>
      </c>
    </row>
    <row r="21030" spans="2:7">
      <c r="B21030" s="22" t="s">
        <v>349</v>
      </c>
      <c r="C21030" s="22" t="s">
        <v>7</v>
      </c>
      <c r="D21030" s="22" t="s">
        <v>5</v>
      </c>
      <c r="E21030" s="22" t="s">
        <v>8</v>
      </c>
      <c r="F21030" s="22" t="s">
        <v>9</v>
      </c>
      <c r="G21030" s="1">
        <v>8704791.5500000007</v>
      </c>
    </row>
    <row r="21031" spans="2:7">
      <c r="B21031" s="22" t="s">
        <v>349</v>
      </c>
      <c r="C21031" s="22" t="s">
        <v>7</v>
      </c>
      <c r="D21031" s="22" t="s">
        <v>5</v>
      </c>
      <c r="E21031" s="22" t="s">
        <v>8</v>
      </c>
      <c r="F21031" s="22" t="s">
        <v>10</v>
      </c>
      <c r="G21031" s="1">
        <v>125482.97</v>
      </c>
    </row>
    <row r="21032" spans="2:7">
      <c r="B21032" s="22" t="s">
        <v>349</v>
      </c>
      <c r="C21032" s="22" t="s">
        <v>7</v>
      </c>
      <c r="D21032" s="22" t="s">
        <v>5</v>
      </c>
      <c r="E21032" s="22" t="s">
        <v>8</v>
      </c>
      <c r="F21032" s="22" t="s">
        <v>11</v>
      </c>
      <c r="G21032" s="1">
        <v>94917.7</v>
      </c>
    </row>
    <row r="21033" spans="2:7">
      <c r="B21033" s="22" t="s">
        <v>349</v>
      </c>
      <c r="C21033" s="22" t="s">
        <v>7</v>
      </c>
      <c r="D21033" s="22" t="s">
        <v>5</v>
      </c>
      <c r="E21033" s="22" t="s">
        <v>8</v>
      </c>
      <c r="F21033" s="22" t="s">
        <v>12</v>
      </c>
      <c r="G21033" s="1">
        <v>113010.89</v>
      </c>
    </row>
    <row r="21034" spans="2:7">
      <c r="B21034" s="22" t="s">
        <v>349</v>
      </c>
      <c r="C21034" s="22" t="s">
        <v>7</v>
      </c>
      <c r="D21034" s="22" t="s">
        <v>5</v>
      </c>
      <c r="E21034" s="22" t="s">
        <v>8</v>
      </c>
      <c r="F21034" s="22" t="s">
        <v>13</v>
      </c>
      <c r="G21034" s="1">
        <v>127459.71</v>
      </c>
    </row>
    <row r="21035" spans="2:7">
      <c r="B21035" s="22" t="s">
        <v>349</v>
      </c>
      <c r="C21035" s="22" t="s">
        <v>7</v>
      </c>
      <c r="D21035" s="22" t="s">
        <v>5</v>
      </c>
      <c r="E21035" s="22" t="s">
        <v>8</v>
      </c>
      <c r="F21035" s="22" t="s">
        <v>70</v>
      </c>
      <c r="G21035" s="1">
        <v>47796</v>
      </c>
    </row>
    <row r="21036" spans="2:7">
      <c r="B21036" s="22" t="s">
        <v>349</v>
      </c>
      <c r="C21036" s="22" t="s">
        <v>7</v>
      </c>
      <c r="D21036" s="22" t="s">
        <v>5</v>
      </c>
      <c r="E21036" s="22" t="s">
        <v>14</v>
      </c>
      <c r="F21036" s="22" t="s">
        <v>9</v>
      </c>
      <c r="G21036" s="1">
        <v>2184671.9700000002</v>
      </c>
    </row>
    <row r="21037" spans="2:7">
      <c r="B21037" s="22" t="s">
        <v>349</v>
      </c>
      <c r="C21037" s="22" t="s">
        <v>7</v>
      </c>
      <c r="D21037" s="22" t="s">
        <v>5</v>
      </c>
      <c r="E21037" s="22" t="s">
        <v>14</v>
      </c>
      <c r="F21037" s="22" t="s">
        <v>10</v>
      </c>
      <c r="G21037" s="1">
        <v>77031.09</v>
      </c>
    </row>
    <row r="21038" spans="2:7">
      <c r="B21038" s="22" t="s">
        <v>349</v>
      </c>
      <c r="C21038" s="22" t="s">
        <v>7</v>
      </c>
      <c r="D21038" s="22" t="s">
        <v>5</v>
      </c>
      <c r="E21038" s="22" t="s">
        <v>14</v>
      </c>
      <c r="F21038" s="22" t="s">
        <v>11</v>
      </c>
      <c r="G21038" s="1">
        <v>18988.400000000001</v>
      </c>
    </row>
    <row r="21039" spans="2:7">
      <c r="B21039" s="22" t="s">
        <v>349</v>
      </c>
      <c r="C21039" s="22" t="s">
        <v>7</v>
      </c>
      <c r="D21039" s="22" t="s">
        <v>5</v>
      </c>
      <c r="E21039" s="22" t="s">
        <v>14</v>
      </c>
      <c r="F21039" s="22" t="s">
        <v>12</v>
      </c>
      <c r="G21039" s="1">
        <v>3046.75</v>
      </c>
    </row>
    <row r="21040" spans="2:7">
      <c r="B21040" s="22" t="s">
        <v>349</v>
      </c>
      <c r="C21040" s="22" t="s">
        <v>7</v>
      </c>
      <c r="D21040" s="22" t="s">
        <v>5</v>
      </c>
      <c r="E21040" s="22" t="s">
        <v>14</v>
      </c>
      <c r="F21040" s="22" t="s">
        <v>13</v>
      </c>
      <c r="G21040" s="1">
        <v>39927.31</v>
      </c>
    </row>
    <row r="21041" spans="2:7">
      <c r="B21041" s="22" t="s">
        <v>349</v>
      </c>
      <c r="C21041" s="22" t="s">
        <v>7</v>
      </c>
      <c r="D21041" s="22" t="s">
        <v>5</v>
      </c>
      <c r="E21041" s="22" t="s">
        <v>15</v>
      </c>
      <c r="F21041" s="22" t="s">
        <v>16</v>
      </c>
      <c r="G21041" s="1">
        <v>-28627.24</v>
      </c>
    </row>
    <row r="21042" spans="2:7">
      <c r="B21042" s="22" t="s">
        <v>349</v>
      </c>
      <c r="C21042" s="22" t="s">
        <v>7</v>
      </c>
      <c r="D21042" s="22" t="s">
        <v>5</v>
      </c>
      <c r="E21042" s="22" t="s">
        <v>15</v>
      </c>
      <c r="F21042" s="22" t="s">
        <v>71</v>
      </c>
      <c r="G21042" s="1">
        <v>-43353.97</v>
      </c>
    </row>
    <row r="21043" spans="2:7">
      <c r="B21043" s="22" t="s">
        <v>349</v>
      </c>
      <c r="C21043" s="22" t="s">
        <v>7</v>
      </c>
      <c r="D21043" s="22" t="s">
        <v>5</v>
      </c>
      <c r="E21043" s="22" t="s">
        <v>15</v>
      </c>
      <c r="F21043" s="22" t="s">
        <v>17</v>
      </c>
      <c r="G21043" s="1">
        <v>698637.61</v>
      </c>
    </row>
    <row r="21044" spans="2:7">
      <c r="B21044" s="22" t="s">
        <v>349</v>
      </c>
      <c r="C21044" s="22" t="s">
        <v>7</v>
      </c>
      <c r="D21044" s="22" t="s">
        <v>5</v>
      </c>
      <c r="E21044" s="22" t="s">
        <v>15</v>
      </c>
      <c r="F21044" s="22" t="s">
        <v>18</v>
      </c>
      <c r="G21044" s="1">
        <v>177965.53</v>
      </c>
    </row>
    <row r="21045" spans="2:7">
      <c r="B21045" s="22" t="s">
        <v>349</v>
      </c>
      <c r="C21045" s="22" t="s">
        <v>7</v>
      </c>
      <c r="D21045" s="22" t="s">
        <v>5</v>
      </c>
      <c r="E21045" s="22" t="s">
        <v>15</v>
      </c>
      <c r="F21045" s="22" t="s">
        <v>19</v>
      </c>
      <c r="G21045" s="1">
        <v>1429749.46</v>
      </c>
    </row>
    <row r="21046" spans="2:7">
      <c r="B21046" s="22" t="s">
        <v>349</v>
      </c>
      <c r="C21046" s="22" t="s">
        <v>7</v>
      </c>
      <c r="D21046" s="22" t="s">
        <v>5</v>
      </c>
      <c r="E21046" s="22" t="s">
        <v>15</v>
      </c>
      <c r="F21046" s="22" t="s">
        <v>20</v>
      </c>
      <c r="G21046" s="1">
        <v>302677.28000000003</v>
      </c>
    </row>
    <row r="21047" spans="2:7">
      <c r="B21047" s="22" t="s">
        <v>349</v>
      </c>
      <c r="C21047" s="22" t="s">
        <v>7</v>
      </c>
      <c r="D21047" s="22" t="s">
        <v>5</v>
      </c>
      <c r="E21047" s="22" t="s">
        <v>15</v>
      </c>
      <c r="F21047" s="22" t="s">
        <v>21</v>
      </c>
      <c r="G21047" s="1">
        <v>33526.730000000003</v>
      </c>
    </row>
    <row r="21048" spans="2:7">
      <c r="B21048" s="22" t="s">
        <v>349</v>
      </c>
      <c r="C21048" s="22" t="s">
        <v>7</v>
      </c>
      <c r="D21048" s="22" t="s">
        <v>5</v>
      </c>
      <c r="E21048" s="22" t="s">
        <v>15</v>
      </c>
      <c r="F21048" s="22" t="s">
        <v>22</v>
      </c>
      <c r="G21048" s="1">
        <v>10189.030000000001</v>
      </c>
    </row>
    <row r="21049" spans="2:7">
      <c r="B21049" s="22" t="s">
        <v>349</v>
      </c>
      <c r="C21049" s="22" t="s">
        <v>7</v>
      </c>
      <c r="D21049" s="22" t="s">
        <v>5</v>
      </c>
      <c r="E21049" s="22" t="s">
        <v>15</v>
      </c>
      <c r="F21049" s="22" t="s">
        <v>23</v>
      </c>
      <c r="G21049" s="1">
        <v>35677.29</v>
      </c>
    </row>
    <row r="21050" spans="2:7">
      <c r="B21050" s="22" t="s">
        <v>349</v>
      </c>
      <c r="C21050" s="22" t="s">
        <v>7</v>
      </c>
      <c r="D21050" s="22" t="s">
        <v>5</v>
      </c>
      <c r="E21050" s="22" t="s">
        <v>15</v>
      </c>
      <c r="F21050" s="22" t="s">
        <v>24</v>
      </c>
      <c r="G21050" s="1">
        <v>29873.34</v>
      </c>
    </row>
    <row r="21051" spans="2:7">
      <c r="B21051" s="22" t="s">
        <v>349</v>
      </c>
      <c r="C21051" s="22" t="s">
        <v>7</v>
      </c>
      <c r="D21051" s="22" t="s">
        <v>5</v>
      </c>
      <c r="E21051" s="22" t="s">
        <v>15</v>
      </c>
      <c r="F21051" s="22" t="s">
        <v>25</v>
      </c>
      <c r="G21051" s="1">
        <v>1342440.91</v>
      </c>
    </row>
    <row r="21052" spans="2:7">
      <c r="B21052" s="22" t="s">
        <v>349</v>
      </c>
      <c r="C21052" s="22" t="s">
        <v>7</v>
      </c>
      <c r="D21052" s="22" t="s">
        <v>5</v>
      </c>
      <c r="E21052" s="22" t="s">
        <v>15</v>
      </c>
      <c r="F21052" s="22" t="s">
        <v>26</v>
      </c>
      <c r="G21052" s="1">
        <v>775418.67</v>
      </c>
    </row>
    <row r="21053" spans="2:7">
      <c r="B21053" s="22" t="s">
        <v>349</v>
      </c>
      <c r="C21053" s="22" t="s">
        <v>7</v>
      </c>
      <c r="D21053" s="22" t="s">
        <v>5</v>
      </c>
      <c r="E21053" s="22" t="s">
        <v>28</v>
      </c>
      <c r="F21053" s="22" t="s">
        <v>29</v>
      </c>
      <c r="G21053" s="1">
        <v>448745.03</v>
      </c>
    </row>
    <row r="21054" spans="2:7">
      <c r="B21054" s="22" t="s">
        <v>349</v>
      </c>
      <c r="C21054" s="22" t="s">
        <v>7</v>
      </c>
      <c r="D21054" s="22" t="s">
        <v>5</v>
      </c>
      <c r="E21054" s="22" t="s">
        <v>28</v>
      </c>
      <c r="F21054" s="22" t="s">
        <v>30</v>
      </c>
      <c r="G21054" s="1">
        <v>3722.93</v>
      </c>
    </row>
    <row r="21055" spans="2:7">
      <c r="B21055" s="22" t="s">
        <v>349</v>
      </c>
      <c r="C21055" s="22" t="s">
        <v>7</v>
      </c>
      <c r="D21055" s="22" t="s">
        <v>5</v>
      </c>
      <c r="E21055" s="22" t="s">
        <v>28</v>
      </c>
      <c r="F21055" s="22" t="s">
        <v>31</v>
      </c>
      <c r="G21055" s="1">
        <v>217573.68</v>
      </c>
    </row>
    <row r="21056" spans="2:7">
      <c r="B21056" s="22" t="s">
        <v>349</v>
      </c>
      <c r="C21056" s="22" t="s">
        <v>7</v>
      </c>
      <c r="D21056" s="22" t="s">
        <v>5</v>
      </c>
      <c r="E21056" s="22" t="s">
        <v>28</v>
      </c>
      <c r="F21056" s="22" t="s">
        <v>32</v>
      </c>
      <c r="G21056" s="1">
        <v>4285.38</v>
      </c>
    </row>
    <row r="21057" spans="2:7">
      <c r="B21057" s="22" t="s">
        <v>349</v>
      </c>
      <c r="C21057" s="22" t="s">
        <v>7</v>
      </c>
      <c r="D21057" s="22" t="s">
        <v>5</v>
      </c>
      <c r="E21057" s="22" t="s">
        <v>28</v>
      </c>
      <c r="F21057" s="22" t="s">
        <v>33</v>
      </c>
      <c r="G21057" s="1">
        <v>135578.07999999999</v>
      </c>
    </row>
    <row r="21058" spans="2:7">
      <c r="B21058" s="22" t="s">
        <v>349</v>
      </c>
      <c r="C21058" s="22" t="s">
        <v>7</v>
      </c>
      <c r="D21058" s="22" t="s">
        <v>5</v>
      </c>
      <c r="E21058" s="22" t="s">
        <v>34</v>
      </c>
      <c r="F21058" s="22" t="s">
        <v>36</v>
      </c>
      <c r="G21058" s="1">
        <v>4049.91</v>
      </c>
    </row>
    <row r="21059" spans="2:7">
      <c r="B21059" s="22" t="s">
        <v>349</v>
      </c>
      <c r="C21059" s="22" t="s">
        <v>7</v>
      </c>
      <c r="D21059" s="22" t="s">
        <v>5</v>
      </c>
      <c r="E21059" s="22" t="s">
        <v>34</v>
      </c>
      <c r="F21059" s="22" t="s">
        <v>37</v>
      </c>
      <c r="G21059" s="1">
        <v>27206.77</v>
      </c>
    </row>
    <row r="21060" spans="2:7">
      <c r="B21060" s="22" t="s">
        <v>349</v>
      </c>
      <c r="C21060" s="22" t="s">
        <v>7</v>
      </c>
      <c r="D21060" s="22" t="s">
        <v>5</v>
      </c>
      <c r="E21060" s="22" t="s">
        <v>34</v>
      </c>
      <c r="F21060" s="22" t="s">
        <v>73</v>
      </c>
      <c r="G21060" s="1">
        <v>3850</v>
      </c>
    </row>
    <row r="21061" spans="2:7">
      <c r="B21061" s="22" t="s">
        <v>349</v>
      </c>
      <c r="C21061" s="22" t="s">
        <v>7</v>
      </c>
      <c r="D21061" s="22" t="s">
        <v>5</v>
      </c>
      <c r="E21061" s="22" t="s">
        <v>34</v>
      </c>
      <c r="F21061" s="22" t="s">
        <v>38</v>
      </c>
      <c r="G21061" s="1">
        <v>380</v>
      </c>
    </row>
    <row r="21062" spans="2:7">
      <c r="B21062" s="22" t="s">
        <v>349</v>
      </c>
      <c r="C21062" s="22" t="s">
        <v>7</v>
      </c>
      <c r="D21062" s="22" t="s">
        <v>5</v>
      </c>
      <c r="E21062" s="22" t="s">
        <v>34</v>
      </c>
      <c r="F21062" s="22" t="s">
        <v>39</v>
      </c>
      <c r="G21062" s="1">
        <v>1067461.1000000001</v>
      </c>
    </row>
    <row r="21063" spans="2:7">
      <c r="B21063" s="22" t="s">
        <v>349</v>
      </c>
      <c r="C21063" s="22" t="s">
        <v>7</v>
      </c>
      <c r="D21063" s="22" t="s">
        <v>5</v>
      </c>
      <c r="E21063" s="22" t="s">
        <v>34</v>
      </c>
      <c r="F21063" s="22" t="s">
        <v>40</v>
      </c>
      <c r="G21063" s="1">
        <v>56724.12</v>
      </c>
    </row>
    <row r="21064" spans="2:7">
      <c r="B21064" s="22" t="s">
        <v>349</v>
      </c>
      <c r="C21064" s="22" t="s">
        <v>7</v>
      </c>
      <c r="D21064" s="22" t="s">
        <v>5</v>
      </c>
      <c r="E21064" s="22" t="s">
        <v>34</v>
      </c>
      <c r="F21064" s="22" t="s">
        <v>41</v>
      </c>
      <c r="G21064" s="1">
        <v>1186.5</v>
      </c>
    </row>
    <row r="21065" spans="2:7">
      <c r="B21065" s="22" t="s">
        <v>349</v>
      </c>
      <c r="C21065" s="22" t="s">
        <v>7</v>
      </c>
      <c r="D21065" s="22" t="s">
        <v>5</v>
      </c>
      <c r="E21065" s="22" t="s">
        <v>34</v>
      </c>
      <c r="F21065" s="22" t="s">
        <v>42</v>
      </c>
      <c r="G21065" s="1">
        <v>13589.69</v>
      </c>
    </row>
    <row r="21066" spans="2:7">
      <c r="B21066" s="22" t="s">
        <v>349</v>
      </c>
      <c r="C21066" s="22" t="s">
        <v>7</v>
      </c>
      <c r="D21066" s="22" t="s">
        <v>5</v>
      </c>
      <c r="E21066" s="22" t="s">
        <v>34</v>
      </c>
      <c r="F21066" s="22" t="s">
        <v>43</v>
      </c>
      <c r="G21066" s="1">
        <v>84691.17</v>
      </c>
    </row>
    <row r="21067" spans="2:7">
      <c r="B21067" s="22" t="s">
        <v>349</v>
      </c>
      <c r="C21067" s="22" t="s">
        <v>7</v>
      </c>
      <c r="D21067" s="22" t="s">
        <v>5</v>
      </c>
      <c r="E21067" s="22" t="s">
        <v>34</v>
      </c>
      <c r="F21067" s="22" t="s">
        <v>45</v>
      </c>
      <c r="G21067" s="1">
        <v>78171.320000000007</v>
      </c>
    </row>
    <row r="21068" spans="2:7">
      <c r="B21068" s="22" t="s">
        <v>349</v>
      </c>
      <c r="C21068" s="22" t="s">
        <v>7</v>
      </c>
      <c r="D21068" s="22" t="s">
        <v>5</v>
      </c>
      <c r="E21068" s="22" t="s">
        <v>34</v>
      </c>
      <c r="F21068" s="22" t="s">
        <v>47</v>
      </c>
      <c r="G21068" s="1">
        <v>84817.01</v>
      </c>
    </row>
    <row r="21069" spans="2:7">
      <c r="B21069" s="22" t="s">
        <v>349</v>
      </c>
      <c r="C21069" s="22" t="s">
        <v>7</v>
      </c>
      <c r="D21069" s="22" t="s">
        <v>5</v>
      </c>
      <c r="E21069" s="22" t="s">
        <v>34</v>
      </c>
      <c r="F21069" s="22" t="s">
        <v>48</v>
      </c>
      <c r="G21069" s="1">
        <v>6178.96</v>
      </c>
    </row>
    <row r="21070" spans="2:7">
      <c r="B21070" s="22" t="s">
        <v>349</v>
      </c>
      <c r="C21070" s="22" t="s">
        <v>7</v>
      </c>
      <c r="D21070" s="22" t="s">
        <v>5</v>
      </c>
      <c r="E21070" s="22" t="s">
        <v>34</v>
      </c>
      <c r="F21070" s="22" t="s">
        <v>75</v>
      </c>
      <c r="G21070" s="1">
        <v>11582.79</v>
      </c>
    </row>
    <row r="21071" spans="2:7">
      <c r="B21071" s="22" t="s">
        <v>349</v>
      </c>
      <c r="C21071" s="22" t="s">
        <v>7</v>
      </c>
      <c r="D21071" s="22" t="s">
        <v>5</v>
      </c>
      <c r="E21071" s="22" t="s">
        <v>34</v>
      </c>
      <c r="F21071" s="22" t="s">
        <v>67</v>
      </c>
      <c r="G21071" s="1">
        <v>1643191.94</v>
      </c>
    </row>
    <row r="21072" spans="2:7">
      <c r="B21072" s="22" t="s">
        <v>349</v>
      </c>
      <c r="C21072" s="22" t="s">
        <v>7</v>
      </c>
      <c r="D21072" s="22" t="s">
        <v>5</v>
      </c>
      <c r="E21072" s="22" t="s">
        <v>34</v>
      </c>
      <c r="F21072" s="22" t="s">
        <v>49</v>
      </c>
      <c r="G21072" s="1">
        <v>230624.85</v>
      </c>
    </row>
    <row r="21073" spans="2:7">
      <c r="B21073" s="22" t="s">
        <v>349</v>
      </c>
      <c r="C21073" s="22" t="s">
        <v>7</v>
      </c>
      <c r="D21073" s="22" t="s">
        <v>5</v>
      </c>
      <c r="E21073" s="22" t="s">
        <v>34</v>
      </c>
      <c r="F21073" s="22" t="s">
        <v>50</v>
      </c>
      <c r="G21073" s="1">
        <v>122978.19</v>
      </c>
    </row>
    <row r="21074" spans="2:7">
      <c r="B21074" s="22" t="s">
        <v>349</v>
      </c>
      <c r="C21074" s="22" t="s">
        <v>7</v>
      </c>
      <c r="D21074" s="22" t="s">
        <v>5</v>
      </c>
      <c r="E21074" s="22" t="s">
        <v>34</v>
      </c>
      <c r="F21074" s="22" t="s">
        <v>51</v>
      </c>
      <c r="G21074" s="1">
        <v>10214.91</v>
      </c>
    </row>
    <row r="21075" spans="2:7">
      <c r="B21075" s="22" t="s">
        <v>349</v>
      </c>
      <c r="C21075" s="22" t="s">
        <v>7</v>
      </c>
      <c r="D21075" s="22" t="s">
        <v>5</v>
      </c>
      <c r="E21075" s="22" t="s">
        <v>34</v>
      </c>
      <c r="F21075" s="22" t="s">
        <v>68</v>
      </c>
      <c r="G21075" s="1">
        <v>1416.85</v>
      </c>
    </row>
    <row r="21076" spans="2:7">
      <c r="B21076" s="22" t="s">
        <v>349</v>
      </c>
      <c r="C21076" s="22" t="s">
        <v>7</v>
      </c>
      <c r="D21076" s="22" t="s">
        <v>5</v>
      </c>
      <c r="E21076" s="22" t="s">
        <v>34</v>
      </c>
      <c r="F21076" s="22" t="s">
        <v>55</v>
      </c>
      <c r="G21076" s="1">
        <v>52081.7</v>
      </c>
    </row>
    <row r="21077" spans="2:7">
      <c r="B21077" s="22" t="s">
        <v>349</v>
      </c>
      <c r="C21077" s="22" t="s">
        <v>7</v>
      </c>
      <c r="D21077" s="22" t="s">
        <v>5</v>
      </c>
      <c r="E21077" s="22" t="s">
        <v>34</v>
      </c>
      <c r="F21077" s="22" t="s">
        <v>106</v>
      </c>
      <c r="G21077" s="1">
        <v>5900</v>
      </c>
    </row>
    <row r="21078" spans="2:7">
      <c r="B21078" s="22" t="s">
        <v>349</v>
      </c>
      <c r="C21078" s="22" t="s">
        <v>7</v>
      </c>
      <c r="D21078" s="22" t="s">
        <v>5</v>
      </c>
      <c r="E21078" s="22" t="s">
        <v>34</v>
      </c>
      <c r="F21078" s="22" t="s">
        <v>57</v>
      </c>
      <c r="G21078" s="1">
        <v>320516.5</v>
      </c>
    </row>
    <row r="21079" spans="2:7">
      <c r="B21079" s="22" t="s">
        <v>349</v>
      </c>
      <c r="C21079" s="22" t="s">
        <v>7</v>
      </c>
      <c r="D21079" s="22" t="s">
        <v>5</v>
      </c>
      <c r="E21079" s="22" t="s">
        <v>34</v>
      </c>
      <c r="F21079" s="22" t="s">
        <v>58</v>
      </c>
      <c r="G21079" s="1">
        <v>18040.38</v>
      </c>
    </row>
    <row r="21080" spans="2:7">
      <c r="B21080" s="22" t="s">
        <v>349</v>
      </c>
      <c r="C21080" s="22" t="s">
        <v>7</v>
      </c>
      <c r="D21080" s="22" t="s">
        <v>5</v>
      </c>
      <c r="E21080" s="22" t="s">
        <v>59</v>
      </c>
      <c r="F21080" s="22" t="s">
        <v>55</v>
      </c>
      <c r="G21080" s="1">
        <v>66605.429999999993</v>
      </c>
    </row>
    <row r="21081" spans="2:7">
      <c r="B21081" s="22" t="s">
        <v>349</v>
      </c>
      <c r="C21081" s="22" t="s">
        <v>7</v>
      </c>
      <c r="D21081" s="22" t="s">
        <v>5</v>
      </c>
      <c r="E21081" s="22" t="s">
        <v>60</v>
      </c>
      <c r="F21081" s="22" t="s">
        <v>95</v>
      </c>
      <c r="G21081" s="1">
        <v>2022.67</v>
      </c>
    </row>
    <row r="21082" spans="2:7">
      <c r="B21082" s="22" t="s">
        <v>349</v>
      </c>
      <c r="C21082" s="22" t="s">
        <v>7</v>
      </c>
      <c r="D21082" s="22" t="s">
        <v>5</v>
      </c>
      <c r="E21082" s="22" t="s">
        <v>60</v>
      </c>
      <c r="F21082" s="22" t="s">
        <v>62</v>
      </c>
      <c r="G21082" s="1">
        <v>7894.34</v>
      </c>
    </row>
    <row r="21083" spans="2:7">
      <c r="B21083" s="22" t="s">
        <v>349</v>
      </c>
      <c r="C21083" s="22" t="s">
        <v>7</v>
      </c>
      <c r="D21083" s="22" t="s">
        <v>7</v>
      </c>
      <c r="E21083" s="22" t="s">
        <v>8</v>
      </c>
      <c r="F21083" s="22" t="s">
        <v>9</v>
      </c>
      <c r="G21083" s="1">
        <v>425468.48</v>
      </c>
    </row>
    <row r="21084" spans="2:7">
      <c r="B21084" s="22" t="s">
        <v>349</v>
      </c>
      <c r="C21084" s="22" t="s">
        <v>7</v>
      </c>
      <c r="D21084" s="22" t="s">
        <v>7</v>
      </c>
      <c r="E21084" s="22" t="s">
        <v>8</v>
      </c>
      <c r="F21084" s="22" t="s">
        <v>10</v>
      </c>
      <c r="G21084" s="1">
        <v>1120</v>
      </c>
    </row>
    <row r="21085" spans="2:7">
      <c r="B21085" s="22" t="s">
        <v>349</v>
      </c>
      <c r="C21085" s="22" t="s">
        <v>7</v>
      </c>
      <c r="D21085" s="22" t="s">
        <v>7</v>
      </c>
      <c r="E21085" s="22" t="s">
        <v>8</v>
      </c>
      <c r="F21085" s="22" t="s">
        <v>11</v>
      </c>
      <c r="G21085" s="1">
        <v>10007.27</v>
      </c>
    </row>
    <row r="21086" spans="2:7">
      <c r="B21086" s="22" t="s">
        <v>349</v>
      </c>
      <c r="C21086" s="22" t="s">
        <v>7</v>
      </c>
      <c r="D21086" s="22" t="s">
        <v>7</v>
      </c>
      <c r="E21086" s="22" t="s">
        <v>8</v>
      </c>
      <c r="F21086" s="22" t="s">
        <v>12</v>
      </c>
      <c r="G21086" s="1">
        <v>229763.19</v>
      </c>
    </row>
    <row r="21087" spans="2:7">
      <c r="B21087" s="22" t="s">
        <v>349</v>
      </c>
      <c r="C21087" s="22" t="s">
        <v>7</v>
      </c>
      <c r="D21087" s="22" t="s">
        <v>7</v>
      </c>
      <c r="E21087" s="22" t="s">
        <v>8</v>
      </c>
      <c r="F21087" s="22" t="s">
        <v>13</v>
      </c>
      <c r="G21087" s="1">
        <v>671.72</v>
      </c>
    </row>
    <row r="21088" spans="2:7">
      <c r="B21088" s="22" t="s">
        <v>349</v>
      </c>
      <c r="C21088" s="22" t="s">
        <v>7</v>
      </c>
      <c r="D21088" s="22" t="s">
        <v>7</v>
      </c>
      <c r="E21088" s="22" t="s">
        <v>14</v>
      </c>
      <c r="F21088" s="22" t="s">
        <v>9</v>
      </c>
      <c r="G21088" s="1">
        <v>968676.63</v>
      </c>
    </row>
    <row r="21089" spans="2:7">
      <c r="B21089" s="22" t="s">
        <v>349</v>
      </c>
      <c r="C21089" s="22" t="s">
        <v>7</v>
      </c>
      <c r="D21089" s="22" t="s">
        <v>7</v>
      </c>
      <c r="E21089" s="22" t="s">
        <v>14</v>
      </c>
      <c r="F21089" s="22" t="s">
        <v>10</v>
      </c>
      <c r="G21089" s="1">
        <v>5490.31</v>
      </c>
    </row>
    <row r="21090" spans="2:7">
      <c r="B21090" s="22" t="s">
        <v>349</v>
      </c>
      <c r="C21090" s="22" t="s">
        <v>7</v>
      </c>
      <c r="D21090" s="22" t="s">
        <v>7</v>
      </c>
      <c r="E21090" s="22" t="s">
        <v>14</v>
      </c>
      <c r="F21090" s="22" t="s">
        <v>11</v>
      </c>
      <c r="G21090" s="1">
        <v>1348.2</v>
      </c>
    </row>
    <row r="21091" spans="2:7">
      <c r="B21091" s="22" t="s">
        <v>349</v>
      </c>
      <c r="C21091" s="22" t="s">
        <v>7</v>
      </c>
      <c r="D21091" s="22" t="s">
        <v>7</v>
      </c>
      <c r="E21091" s="22" t="s">
        <v>14</v>
      </c>
      <c r="F21091" s="22" t="s">
        <v>12</v>
      </c>
      <c r="G21091" s="1">
        <v>303478.31</v>
      </c>
    </row>
    <row r="21092" spans="2:7">
      <c r="B21092" s="22" t="s">
        <v>349</v>
      </c>
      <c r="C21092" s="22" t="s">
        <v>7</v>
      </c>
      <c r="D21092" s="22" t="s">
        <v>7</v>
      </c>
      <c r="E21092" s="22" t="s">
        <v>15</v>
      </c>
      <c r="F21092" s="22" t="s">
        <v>16</v>
      </c>
      <c r="G21092" s="1">
        <v>28627.24</v>
      </c>
    </row>
    <row r="21093" spans="2:7">
      <c r="B21093" s="22" t="s">
        <v>349</v>
      </c>
      <c r="C21093" s="22" t="s">
        <v>7</v>
      </c>
      <c r="D21093" s="22" t="s">
        <v>7</v>
      </c>
      <c r="E21093" s="22" t="s">
        <v>15</v>
      </c>
      <c r="F21093" s="22" t="s">
        <v>71</v>
      </c>
      <c r="G21093" s="1">
        <v>43500.97</v>
      </c>
    </row>
    <row r="21094" spans="2:7">
      <c r="B21094" s="22" t="s">
        <v>349</v>
      </c>
      <c r="C21094" s="22" t="s">
        <v>7</v>
      </c>
      <c r="D21094" s="22" t="s">
        <v>7</v>
      </c>
      <c r="E21094" s="22" t="s">
        <v>15</v>
      </c>
      <c r="F21094" s="22" t="s">
        <v>17</v>
      </c>
      <c r="G21094" s="1">
        <v>31233.43</v>
      </c>
    </row>
    <row r="21095" spans="2:7">
      <c r="B21095" s="22" t="s">
        <v>349</v>
      </c>
      <c r="C21095" s="22" t="s">
        <v>7</v>
      </c>
      <c r="D21095" s="22" t="s">
        <v>7</v>
      </c>
      <c r="E21095" s="22" t="s">
        <v>15</v>
      </c>
      <c r="F21095" s="22" t="s">
        <v>18</v>
      </c>
      <c r="G21095" s="1">
        <v>87454.46</v>
      </c>
    </row>
    <row r="21096" spans="2:7">
      <c r="B21096" s="22" t="s">
        <v>349</v>
      </c>
      <c r="C21096" s="22" t="s">
        <v>7</v>
      </c>
      <c r="D21096" s="22" t="s">
        <v>7</v>
      </c>
      <c r="E21096" s="22" t="s">
        <v>15</v>
      </c>
      <c r="F21096" s="22" t="s">
        <v>19</v>
      </c>
      <c r="G21096" s="1">
        <v>64966.98</v>
      </c>
    </row>
    <row r="21097" spans="2:7">
      <c r="B21097" s="22" t="s">
        <v>349</v>
      </c>
      <c r="C21097" s="22" t="s">
        <v>7</v>
      </c>
      <c r="D21097" s="22" t="s">
        <v>7</v>
      </c>
      <c r="E21097" s="22" t="s">
        <v>15</v>
      </c>
      <c r="F21097" s="22" t="s">
        <v>20</v>
      </c>
      <c r="G21097" s="1">
        <v>137961.45000000001</v>
      </c>
    </row>
    <row r="21098" spans="2:7">
      <c r="B21098" s="22" t="s">
        <v>349</v>
      </c>
      <c r="C21098" s="22" t="s">
        <v>7</v>
      </c>
      <c r="D21098" s="22" t="s">
        <v>7</v>
      </c>
      <c r="E21098" s="22" t="s">
        <v>15</v>
      </c>
      <c r="F21098" s="22" t="s">
        <v>21</v>
      </c>
      <c r="G21098" s="1">
        <v>1392.7</v>
      </c>
    </row>
    <row r="21099" spans="2:7">
      <c r="B21099" s="22" t="s">
        <v>349</v>
      </c>
      <c r="C21099" s="22" t="s">
        <v>7</v>
      </c>
      <c r="D21099" s="22" t="s">
        <v>7</v>
      </c>
      <c r="E21099" s="22" t="s">
        <v>15</v>
      </c>
      <c r="F21099" s="22" t="s">
        <v>22</v>
      </c>
      <c r="G21099" s="1">
        <v>4967.2299999999996</v>
      </c>
    </row>
    <row r="21100" spans="2:7">
      <c r="B21100" s="22" t="s">
        <v>349</v>
      </c>
      <c r="C21100" s="22" t="s">
        <v>7</v>
      </c>
      <c r="D21100" s="22" t="s">
        <v>7</v>
      </c>
      <c r="E21100" s="22" t="s">
        <v>15</v>
      </c>
      <c r="F21100" s="22" t="s">
        <v>23</v>
      </c>
      <c r="G21100" s="1">
        <v>1376.81</v>
      </c>
    </row>
    <row r="21101" spans="2:7">
      <c r="B21101" s="22" t="s">
        <v>349</v>
      </c>
      <c r="C21101" s="22" t="s">
        <v>7</v>
      </c>
      <c r="D21101" s="22" t="s">
        <v>7</v>
      </c>
      <c r="E21101" s="22" t="s">
        <v>15</v>
      </c>
      <c r="F21101" s="22" t="s">
        <v>24</v>
      </c>
      <c r="G21101" s="1">
        <v>26845.61</v>
      </c>
    </row>
    <row r="21102" spans="2:7">
      <c r="B21102" s="22" t="s">
        <v>349</v>
      </c>
      <c r="C21102" s="22" t="s">
        <v>7</v>
      </c>
      <c r="D21102" s="22" t="s">
        <v>7</v>
      </c>
      <c r="E21102" s="22" t="s">
        <v>15</v>
      </c>
      <c r="F21102" s="22" t="s">
        <v>25</v>
      </c>
      <c r="G21102" s="1">
        <v>52677.62</v>
      </c>
    </row>
    <row r="21103" spans="2:7">
      <c r="B21103" s="22" t="s">
        <v>349</v>
      </c>
      <c r="C21103" s="22" t="s">
        <v>7</v>
      </c>
      <c r="D21103" s="22" t="s">
        <v>7</v>
      </c>
      <c r="E21103" s="22" t="s">
        <v>15</v>
      </c>
      <c r="F21103" s="22" t="s">
        <v>26</v>
      </c>
      <c r="G21103" s="1">
        <v>205245.73</v>
      </c>
    </row>
    <row r="21104" spans="2:7">
      <c r="B21104" s="22" t="s">
        <v>349</v>
      </c>
      <c r="C21104" s="22" t="s">
        <v>7</v>
      </c>
      <c r="D21104" s="22" t="s">
        <v>7</v>
      </c>
      <c r="E21104" s="22" t="s">
        <v>28</v>
      </c>
      <c r="F21104" s="22" t="s">
        <v>29</v>
      </c>
      <c r="G21104" s="1">
        <v>79989.05</v>
      </c>
    </row>
    <row r="21105" spans="2:7">
      <c r="B21105" s="22" t="s">
        <v>349</v>
      </c>
      <c r="C21105" s="22" t="s">
        <v>7</v>
      </c>
      <c r="D21105" s="22" t="s">
        <v>7</v>
      </c>
      <c r="E21105" s="22" t="s">
        <v>28</v>
      </c>
      <c r="F21105" s="22" t="s">
        <v>31</v>
      </c>
      <c r="G21105" s="1">
        <v>86903.53</v>
      </c>
    </row>
    <row r="21106" spans="2:7">
      <c r="B21106" s="22" t="s">
        <v>349</v>
      </c>
      <c r="C21106" s="22" t="s">
        <v>7</v>
      </c>
      <c r="D21106" s="22" t="s">
        <v>7</v>
      </c>
      <c r="E21106" s="22" t="s">
        <v>28</v>
      </c>
      <c r="F21106" s="22" t="s">
        <v>32</v>
      </c>
      <c r="G21106" s="1">
        <v>13800.97</v>
      </c>
    </row>
    <row r="21107" spans="2:7">
      <c r="B21107" s="22" t="s">
        <v>349</v>
      </c>
      <c r="C21107" s="22" t="s">
        <v>7</v>
      </c>
      <c r="D21107" s="22" t="s">
        <v>7</v>
      </c>
      <c r="E21107" s="22" t="s">
        <v>28</v>
      </c>
      <c r="F21107" s="22" t="s">
        <v>33</v>
      </c>
      <c r="G21107" s="1">
        <v>79</v>
      </c>
    </row>
    <row r="21108" spans="2:7">
      <c r="B21108" s="22" t="s">
        <v>349</v>
      </c>
      <c r="C21108" s="22" t="s">
        <v>7</v>
      </c>
      <c r="D21108" s="22" t="s">
        <v>7</v>
      </c>
      <c r="E21108" s="22" t="s">
        <v>34</v>
      </c>
      <c r="F21108" s="22" t="s">
        <v>37</v>
      </c>
      <c r="G21108" s="1">
        <v>28850</v>
      </c>
    </row>
    <row r="21109" spans="2:7">
      <c r="B21109" s="22" t="s">
        <v>349</v>
      </c>
      <c r="C21109" s="22" t="s">
        <v>7</v>
      </c>
      <c r="D21109" s="22" t="s">
        <v>7</v>
      </c>
      <c r="E21109" s="22" t="s">
        <v>34</v>
      </c>
      <c r="F21109" s="22" t="s">
        <v>39</v>
      </c>
      <c r="G21109" s="1">
        <v>23242.94</v>
      </c>
    </row>
    <row r="21110" spans="2:7">
      <c r="B21110" s="22" t="s">
        <v>349</v>
      </c>
      <c r="C21110" s="22" t="s">
        <v>7</v>
      </c>
      <c r="D21110" s="22" t="s">
        <v>7</v>
      </c>
      <c r="E21110" s="22" t="s">
        <v>34</v>
      </c>
      <c r="F21110" s="22" t="s">
        <v>47</v>
      </c>
      <c r="G21110" s="1">
        <v>134329.37</v>
      </c>
    </row>
    <row r="21111" spans="2:7">
      <c r="B21111" s="22" t="s">
        <v>349</v>
      </c>
      <c r="C21111" s="22" t="s">
        <v>7</v>
      </c>
      <c r="D21111" s="22" t="s">
        <v>7</v>
      </c>
      <c r="E21111" s="22" t="s">
        <v>34</v>
      </c>
      <c r="F21111" s="22" t="s">
        <v>85</v>
      </c>
      <c r="G21111" s="1">
        <v>74681.759999999995</v>
      </c>
    </row>
    <row r="21112" spans="2:7">
      <c r="B21112" s="22" t="s">
        <v>349</v>
      </c>
      <c r="C21112" s="22" t="s">
        <v>7</v>
      </c>
      <c r="D21112" s="22" t="s">
        <v>7</v>
      </c>
      <c r="E21112" s="22" t="s">
        <v>34</v>
      </c>
      <c r="F21112" s="22" t="s">
        <v>55</v>
      </c>
      <c r="G21112" s="1">
        <v>10094.959999999999</v>
      </c>
    </row>
    <row r="21113" spans="2:7">
      <c r="B21113" s="22" t="s">
        <v>349</v>
      </c>
      <c r="C21113" s="22" t="s">
        <v>7</v>
      </c>
      <c r="D21113" s="22" t="s">
        <v>7</v>
      </c>
      <c r="E21113" s="22" t="s">
        <v>59</v>
      </c>
      <c r="F21113" s="22" t="s">
        <v>55</v>
      </c>
      <c r="G21113" s="1">
        <v>21698.44</v>
      </c>
    </row>
    <row r="21114" spans="2:7">
      <c r="B21114" s="22" t="s">
        <v>350</v>
      </c>
      <c r="C21114" s="22" t="s">
        <v>7</v>
      </c>
      <c r="D21114" s="22" t="s">
        <v>5</v>
      </c>
      <c r="E21114" s="22" t="s">
        <v>5</v>
      </c>
      <c r="F21114" s="22" t="s">
        <v>6</v>
      </c>
      <c r="G21114" s="1">
        <v>65242.37</v>
      </c>
    </row>
    <row r="21115" spans="2:7">
      <c r="B21115" s="22" t="s">
        <v>350</v>
      </c>
      <c r="C21115" s="22" t="s">
        <v>7</v>
      </c>
      <c r="D21115" s="22" t="s">
        <v>5</v>
      </c>
      <c r="E21115" s="22" t="s">
        <v>7</v>
      </c>
      <c r="F21115" s="22" t="s">
        <v>6</v>
      </c>
      <c r="G21115" s="1">
        <v>-65242.37</v>
      </c>
    </row>
    <row r="21116" spans="2:7">
      <c r="B21116" s="22" t="s">
        <v>350</v>
      </c>
      <c r="C21116" s="22" t="s">
        <v>7</v>
      </c>
      <c r="D21116" s="22" t="s">
        <v>5</v>
      </c>
      <c r="E21116" s="22" t="s">
        <v>8</v>
      </c>
      <c r="F21116" s="22" t="s">
        <v>9</v>
      </c>
      <c r="G21116" s="1">
        <v>769565.26</v>
      </c>
    </row>
    <row r="21117" spans="2:7">
      <c r="B21117" s="22" t="s">
        <v>350</v>
      </c>
      <c r="C21117" s="22" t="s">
        <v>7</v>
      </c>
      <c r="D21117" s="22" t="s">
        <v>5</v>
      </c>
      <c r="E21117" s="22" t="s">
        <v>8</v>
      </c>
      <c r="F21117" s="22" t="s">
        <v>10</v>
      </c>
      <c r="G21117" s="1">
        <v>7020.25</v>
      </c>
    </row>
    <row r="21118" spans="2:7">
      <c r="B21118" s="22" t="s">
        <v>350</v>
      </c>
      <c r="C21118" s="22" t="s">
        <v>7</v>
      </c>
      <c r="D21118" s="22" t="s">
        <v>5</v>
      </c>
      <c r="E21118" s="22" t="s">
        <v>8</v>
      </c>
      <c r="F21118" s="22" t="s">
        <v>12</v>
      </c>
      <c r="G21118" s="1">
        <v>76570.23</v>
      </c>
    </row>
    <row r="21119" spans="2:7">
      <c r="B21119" s="22" t="s">
        <v>350</v>
      </c>
      <c r="C21119" s="22" t="s">
        <v>7</v>
      </c>
      <c r="D21119" s="22" t="s">
        <v>5</v>
      </c>
      <c r="E21119" s="22" t="s">
        <v>14</v>
      </c>
      <c r="F21119" s="22" t="s">
        <v>9</v>
      </c>
      <c r="G21119" s="1">
        <v>351689.58</v>
      </c>
    </row>
    <row r="21120" spans="2:7">
      <c r="B21120" s="22" t="s">
        <v>350</v>
      </c>
      <c r="C21120" s="22" t="s">
        <v>7</v>
      </c>
      <c r="D21120" s="22" t="s">
        <v>5</v>
      </c>
      <c r="E21120" s="22" t="s">
        <v>14</v>
      </c>
      <c r="F21120" s="22" t="s">
        <v>10</v>
      </c>
      <c r="G21120" s="1">
        <v>7067.25</v>
      </c>
    </row>
    <row r="21121" spans="2:7">
      <c r="B21121" s="22" t="s">
        <v>350</v>
      </c>
      <c r="C21121" s="22" t="s">
        <v>7</v>
      </c>
      <c r="D21121" s="22" t="s">
        <v>5</v>
      </c>
      <c r="E21121" s="22" t="s">
        <v>14</v>
      </c>
      <c r="F21121" s="22" t="s">
        <v>11</v>
      </c>
      <c r="G21121" s="1">
        <v>535.6</v>
      </c>
    </row>
    <row r="21122" spans="2:7">
      <c r="B21122" s="22" t="s">
        <v>350</v>
      </c>
      <c r="C21122" s="22" t="s">
        <v>7</v>
      </c>
      <c r="D21122" s="22" t="s">
        <v>5</v>
      </c>
      <c r="E21122" s="22" t="s">
        <v>15</v>
      </c>
      <c r="F21122" s="22" t="s">
        <v>17</v>
      </c>
      <c r="G21122" s="1">
        <v>64077.9</v>
      </c>
    </row>
    <row r="21123" spans="2:7">
      <c r="B21123" s="22" t="s">
        <v>350</v>
      </c>
      <c r="C21123" s="22" t="s">
        <v>7</v>
      </c>
      <c r="D21123" s="22" t="s">
        <v>5</v>
      </c>
      <c r="E21123" s="22" t="s">
        <v>15</v>
      </c>
      <c r="F21123" s="22" t="s">
        <v>18</v>
      </c>
      <c r="G21123" s="1">
        <v>29620.41</v>
      </c>
    </row>
    <row r="21124" spans="2:7">
      <c r="B21124" s="22" t="s">
        <v>350</v>
      </c>
      <c r="C21124" s="22" t="s">
        <v>7</v>
      </c>
      <c r="D21124" s="22" t="s">
        <v>5</v>
      </c>
      <c r="E21124" s="22" t="s">
        <v>15</v>
      </c>
      <c r="F21124" s="22" t="s">
        <v>19</v>
      </c>
      <c r="G21124" s="1">
        <v>120856.3</v>
      </c>
    </row>
    <row r="21125" spans="2:7">
      <c r="B21125" s="22" t="s">
        <v>350</v>
      </c>
      <c r="C21125" s="22" t="s">
        <v>7</v>
      </c>
      <c r="D21125" s="22" t="s">
        <v>5</v>
      </c>
      <c r="E21125" s="22" t="s">
        <v>15</v>
      </c>
      <c r="F21125" s="22" t="s">
        <v>20</v>
      </c>
      <c r="G21125" s="1">
        <v>45417.49</v>
      </c>
    </row>
    <row r="21126" spans="2:7">
      <c r="B21126" s="22" t="s">
        <v>350</v>
      </c>
      <c r="C21126" s="22" t="s">
        <v>7</v>
      </c>
      <c r="D21126" s="22" t="s">
        <v>5</v>
      </c>
      <c r="E21126" s="22" t="s">
        <v>15</v>
      </c>
      <c r="F21126" s="22" t="s">
        <v>21</v>
      </c>
      <c r="G21126" s="1">
        <v>1910.65</v>
      </c>
    </row>
    <row r="21127" spans="2:7">
      <c r="B21127" s="22" t="s">
        <v>350</v>
      </c>
      <c r="C21127" s="22" t="s">
        <v>7</v>
      </c>
      <c r="D21127" s="22" t="s">
        <v>5</v>
      </c>
      <c r="E21127" s="22" t="s">
        <v>15</v>
      </c>
      <c r="F21127" s="22" t="s">
        <v>22</v>
      </c>
      <c r="G21127" s="1">
        <v>1153.3499999999999</v>
      </c>
    </row>
    <row r="21128" spans="2:7">
      <c r="B21128" s="22" t="s">
        <v>350</v>
      </c>
      <c r="C21128" s="22" t="s">
        <v>7</v>
      </c>
      <c r="D21128" s="22" t="s">
        <v>5</v>
      </c>
      <c r="E21128" s="22" t="s">
        <v>15</v>
      </c>
      <c r="F21128" s="22" t="s">
        <v>23</v>
      </c>
      <c r="G21128" s="1">
        <v>4712.87</v>
      </c>
    </row>
    <row r="21129" spans="2:7">
      <c r="B21129" s="22" t="s">
        <v>350</v>
      </c>
      <c r="C21129" s="22" t="s">
        <v>7</v>
      </c>
      <c r="D21129" s="22" t="s">
        <v>5</v>
      </c>
      <c r="E21129" s="22" t="s">
        <v>15</v>
      </c>
      <c r="F21129" s="22" t="s">
        <v>24</v>
      </c>
      <c r="G21129" s="1">
        <v>8260.5300000000007</v>
      </c>
    </row>
    <row r="21130" spans="2:7">
      <c r="B21130" s="22" t="s">
        <v>350</v>
      </c>
      <c r="C21130" s="22" t="s">
        <v>7</v>
      </c>
      <c r="D21130" s="22" t="s">
        <v>5</v>
      </c>
      <c r="E21130" s="22" t="s">
        <v>15</v>
      </c>
      <c r="F21130" s="22" t="s">
        <v>25</v>
      </c>
      <c r="G21130" s="1">
        <v>128333.89</v>
      </c>
    </row>
    <row r="21131" spans="2:7">
      <c r="B21131" s="22" t="s">
        <v>350</v>
      </c>
      <c r="C21131" s="22" t="s">
        <v>7</v>
      </c>
      <c r="D21131" s="22" t="s">
        <v>5</v>
      </c>
      <c r="E21131" s="22" t="s">
        <v>15</v>
      </c>
      <c r="F21131" s="22" t="s">
        <v>26</v>
      </c>
      <c r="G21131" s="1">
        <v>126434.33</v>
      </c>
    </row>
    <row r="21132" spans="2:7">
      <c r="B21132" s="22" t="s">
        <v>350</v>
      </c>
      <c r="C21132" s="22" t="s">
        <v>7</v>
      </c>
      <c r="D21132" s="22" t="s">
        <v>5</v>
      </c>
      <c r="E21132" s="22" t="s">
        <v>28</v>
      </c>
      <c r="F21132" s="22" t="s">
        <v>29</v>
      </c>
      <c r="G21132" s="1">
        <v>114215.58</v>
      </c>
    </row>
    <row r="21133" spans="2:7">
      <c r="B21133" s="22" t="s">
        <v>350</v>
      </c>
      <c r="C21133" s="22" t="s">
        <v>7</v>
      </c>
      <c r="D21133" s="22" t="s">
        <v>5</v>
      </c>
      <c r="E21133" s="22" t="s">
        <v>28</v>
      </c>
      <c r="F21133" s="22" t="s">
        <v>30</v>
      </c>
      <c r="G21133" s="1">
        <v>891.42</v>
      </c>
    </row>
    <row r="21134" spans="2:7">
      <c r="B21134" s="22" t="s">
        <v>350</v>
      </c>
      <c r="C21134" s="22" t="s">
        <v>7</v>
      </c>
      <c r="D21134" s="22" t="s">
        <v>5</v>
      </c>
      <c r="E21134" s="22" t="s">
        <v>28</v>
      </c>
      <c r="F21134" s="22" t="s">
        <v>31</v>
      </c>
      <c r="G21134" s="1">
        <v>98240.7</v>
      </c>
    </row>
    <row r="21135" spans="2:7">
      <c r="B21135" s="22" t="s">
        <v>350</v>
      </c>
      <c r="C21135" s="22" t="s">
        <v>7</v>
      </c>
      <c r="D21135" s="22" t="s">
        <v>5</v>
      </c>
      <c r="E21135" s="22" t="s">
        <v>28</v>
      </c>
      <c r="F21135" s="22" t="s">
        <v>32</v>
      </c>
      <c r="G21135" s="1">
        <v>6634.46</v>
      </c>
    </row>
    <row r="21136" spans="2:7">
      <c r="B21136" s="22" t="s">
        <v>350</v>
      </c>
      <c r="C21136" s="22" t="s">
        <v>7</v>
      </c>
      <c r="D21136" s="22" t="s">
        <v>5</v>
      </c>
      <c r="E21136" s="22" t="s">
        <v>28</v>
      </c>
      <c r="F21136" s="22" t="s">
        <v>33</v>
      </c>
      <c r="G21136" s="1">
        <v>5932.81</v>
      </c>
    </row>
    <row r="21137" spans="2:7">
      <c r="B21137" s="22" t="s">
        <v>350</v>
      </c>
      <c r="C21137" s="22" t="s">
        <v>7</v>
      </c>
      <c r="D21137" s="22" t="s">
        <v>5</v>
      </c>
      <c r="E21137" s="22" t="s">
        <v>34</v>
      </c>
      <c r="F21137" s="22" t="s">
        <v>36</v>
      </c>
      <c r="G21137" s="1">
        <v>6000.52</v>
      </c>
    </row>
    <row r="21138" spans="2:7">
      <c r="B21138" s="22" t="s">
        <v>350</v>
      </c>
      <c r="C21138" s="22" t="s">
        <v>7</v>
      </c>
      <c r="D21138" s="22" t="s">
        <v>5</v>
      </c>
      <c r="E21138" s="22" t="s">
        <v>34</v>
      </c>
      <c r="F21138" s="22" t="s">
        <v>37</v>
      </c>
      <c r="G21138" s="1">
        <v>64055.98</v>
      </c>
    </row>
    <row r="21139" spans="2:7">
      <c r="B21139" s="22" t="s">
        <v>350</v>
      </c>
      <c r="C21139" s="22" t="s">
        <v>7</v>
      </c>
      <c r="D21139" s="22" t="s">
        <v>5</v>
      </c>
      <c r="E21139" s="22" t="s">
        <v>34</v>
      </c>
      <c r="F21139" s="22" t="s">
        <v>38</v>
      </c>
      <c r="G21139" s="1">
        <v>1592.07</v>
      </c>
    </row>
    <row r="21140" spans="2:7">
      <c r="B21140" s="22" t="s">
        <v>350</v>
      </c>
      <c r="C21140" s="22" t="s">
        <v>7</v>
      </c>
      <c r="D21140" s="22" t="s">
        <v>5</v>
      </c>
      <c r="E21140" s="22" t="s">
        <v>34</v>
      </c>
      <c r="F21140" s="22" t="s">
        <v>39</v>
      </c>
      <c r="G21140" s="1">
        <v>195045.66</v>
      </c>
    </row>
    <row r="21141" spans="2:7">
      <c r="B21141" s="22" t="s">
        <v>350</v>
      </c>
      <c r="C21141" s="22" t="s">
        <v>7</v>
      </c>
      <c r="D21141" s="22" t="s">
        <v>5</v>
      </c>
      <c r="E21141" s="22" t="s">
        <v>34</v>
      </c>
      <c r="F21141" s="22" t="s">
        <v>40</v>
      </c>
      <c r="G21141" s="1">
        <v>12918.67</v>
      </c>
    </row>
    <row r="21142" spans="2:7">
      <c r="B21142" s="22" t="s">
        <v>350</v>
      </c>
      <c r="C21142" s="22" t="s">
        <v>7</v>
      </c>
      <c r="D21142" s="22" t="s">
        <v>5</v>
      </c>
      <c r="E21142" s="22" t="s">
        <v>34</v>
      </c>
      <c r="F21142" s="22" t="s">
        <v>41</v>
      </c>
      <c r="G21142" s="1">
        <v>300.3</v>
      </c>
    </row>
    <row r="21143" spans="2:7">
      <c r="B21143" s="22" t="s">
        <v>350</v>
      </c>
      <c r="C21143" s="22" t="s">
        <v>7</v>
      </c>
      <c r="D21143" s="22" t="s">
        <v>5</v>
      </c>
      <c r="E21143" s="22" t="s">
        <v>34</v>
      </c>
      <c r="F21143" s="22" t="s">
        <v>43</v>
      </c>
      <c r="G21143" s="1">
        <v>4758.54</v>
      </c>
    </row>
    <row r="21144" spans="2:7">
      <c r="B21144" s="22" t="s">
        <v>350</v>
      </c>
      <c r="C21144" s="22" t="s">
        <v>7</v>
      </c>
      <c r="D21144" s="22" t="s">
        <v>5</v>
      </c>
      <c r="E21144" s="22" t="s">
        <v>34</v>
      </c>
      <c r="F21144" s="22" t="s">
        <v>46</v>
      </c>
      <c r="G21144" s="1">
        <v>1545.51</v>
      </c>
    </row>
    <row r="21145" spans="2:7">
      <c r="B21145" s="22" t="s">
        <v>350</v>
      </c>
      <c r="C21145" s="22" t="s">
        <v>7</v>
      </c>
      <c r="D21145" s="22" t="s">
        <v>5</v>
      </c>
      <c r="E21145" s="22" t="s">
        <v>34</v>
      </c>
      <c r="F21145" s="22" t="s">
        <v>47</v>
      </c>
      <c r="G21145" s="1">
        <v>3208.56</v>
      </c>
    </row>
    <row r="21146" spans="2:7">
      <c r="B21146" s="22" t="s">
        <v>350</v>
      </c>
      <c r="C21146" s="22" t="s">
        <v>7</v>
      </c>
      <c r="D21146" s="22" t="s">
        <v>5</v>
      </c>
      <c r="E21146" s="22" t="s">
        <v>34</v>
      </c>
      <c r="F21146" s="22" t="s">
        <v>48</v>
      </c>
      <c r="G21146" s="1">
        <v>348.83</v>
      </c>
    </row>
    <row r="21147" spans="2:7">
      <c r="B21147" s="22" t="s">
        <v>350</v>
      </c>
      <c r="C21147" s="22" t="s">
        <v>7</v>
      </c>
      <c r="D21147" s="22" t="s">
        <v>5</v>
      </c>
      <c r="E21147" s="22" t="s">
        <v>34</v>
      </c>
      <c r="F21147" s="22" t="s">
        <v>66</v>
      </c>
      <c r="G21147" s="1">
        <v>32873.89</v>
      </c>
    </row>
    <row r="21148" spans="2:7">
      <c r="B21148" s="22" t="s">
        <v>350</v>
      </c>
      <c r="C21148" s="22" t="s">
        <v>7</v>
      </c>
      <c r="D21148" s="22" t="s">
        <v>5</v>
      </c>
      <c r="E21148" s="22" t="s">
        <v>34</v>
      </c>
      <c r="F21148" s="22" t="s">
        <v>50</v>
      </c>
      <c r="G21148" s="1">
        <v>3740.46</v>
      </c>
    </row>
    <row r="21149" spans="2:7">
      <c r="B21149" s="22" t="s">
        <v>350</v>
      </c>
      <c r="C21149" s="22" t="s">
        <v>7</v>
      </c>
      <c r="D21149" s="22" t="s">
        <v>5</v>
      </c>
      <c r="E21149" s="22" t="s">
        <v>34</v>
      </c>
      <c r="F21149" s="22" t="s">
        <v>51</v>
      </c>
      <c r="G21149" s="1">
        <v>1765.64</v>
      </c>
    </row>
    <row r="21150" spans="2:7">
      <c r="B21150" s="22" t="s">
        <v>350</v>
      </c>
      <c r="C21150" s="22" t="s">
        <v>7</v>
      </c>
      <c r="D21150" s="22" t="s">
        <v>5</v>
      </c>
      <c r="E21150" s="22" t="s">
        <v>34</v>
      </c>
      <c r="F21150" s="22" t="s">
        <v>52</v>
      </c>
      <c r="G21150" s="1">
        <v>951.18</v>
      </c>
    </row>
    <row r="21151" spans="2:7">
      <c r="B21151" s="22" t="s">
        <v>350</v>
      </c>
      <c r="C21151" s="22" t="s">
        <v>7</v>
      </c>
      <c r="D21151" s="22" t="s">
        <v>5</v>
      </c>
      <c r="E21151" s="22" t="s">
        <v>34</v>
      </c>
      <c r="F21151" s="22" t="s">
        <v>55</v>
      </c>
      <c r="G21151" s="1">
        <v>15420.4</v>
      </c>
    </row>
    <row r="21152" spans="2:7">
      <c r="B21152" s="22" t="s">
        <v>350</v>
      </c>
      <c r="C21152" s="22" t="s">
        <v>7</v>
      </c>
      <c r="D21152" s="22" t="s">
        <v>5</v>
      </c>
      <c r="E21152" s="22" t="s">
        <v>34</v>
      </c>
      <c r="F21152" s="22" t="s">
        <v>56</v>
      </c>
      <c r="G21152" s="1">
        <v>32511</v>
      </c>
    </row>
    <row r="21153" spans="2:7">
      <c r="B21153" s="22" t="s">
        <v>350</v>
      </c>
      <c r="C21153" s="22" t="s">
        <v>7</v>
      </c>
      <c r="D21153" s="22" t="s">
        <v>5</v>
      </c>
      <c r="E21153" s="22" t="s">
        <v>34</v>
      </c>
      <c r="F21153" s="22" t="s">
        <v>58</v>
      </c>
      <c r="G21153" s="1">
        <v>7770.14</v>
      </c>
    </row>
    <row r="21154" spans="2:7">
      <c r="B21154" s="22" t="s">
        <v>350</v>
      </c>
      <c r="C21154" s="22" t="s">
        <v>7</v>
      </c>
      <c r="D21154" s="22" t="s">
        <v>5</v>
      </c>
      <c r="E21154" s="22" t="s">
        <v>59</v>
      </c>
      <c r="F21154" s="22" t="s">
        <v>55</v>
      </c>
      <c r="G21154" s="1">
        <v>4171.74</v>
      </c>
    </row>
    <row r="21155" spans="2:7">
      <c r="B21155" s="22" t="s">
        <v>350</v>
      </c>
      <c r="C21155" s="22" t="s">
        <v>7</v>
      </c>
      <c r="D21155" s="22" t="s">
        <v>5</v>
      </c>
      <c r="E21155" s="22" t="s">
        <v>60</v>
      </c>
      <c r="F21155" s="22" t="s">
        <v>78</v>
      </c>
      <c r="G21155" s="1">
        <v>10100.31</v>
      </c>
    </row>
    <row r="21156" spans="2:7">
      <c r="B21156" s="22" t="s">
        <v>350</v>
      </c>
      <c r="C21156" s="22" t="s">
        <v>7</v>
      </c>
      <c r="D21156" s="22" t="s">
        <v>5</v>
      </c>
      <c r="E21156" s="22" t="s">
        <v>60</v>
      </c>
      <c r="F21156" s="22" t="s">
        <v>79</v>
      </c>
      <c r="G21156" s="1">
        <v>6000</v>
      </c>
    </row>
    <row r="21157" spans="2:7">
      <c r="B21157" s="22" t="s">
        <v>350</v>
      </c>
      <c r="C21157" s="22" t="s">
        <v>7</v>
      </c>
      <c r="D21157" s="22" t="s">
        <v>5</v>
      </c>
      <c r="E21157" s="22" t="s">
        <v>60</v>
      </c>
      <c r="F21157" s="22" t="s">
        <v>62</v>
      </c>
      <c r="G21157" s="1">
        <v>7785.68</v>
      </c>
    </row>
    <row r="21158" spans="2:7">
      <c r="B21158" s="22" t="s">
        <v>350</v>
      </c>
      <c r="C21158" s="22" t="s">
        <v>7</v>
      </c>
      <c r="D21158" s="22" t="s">
        <v>7</v>
      </c>
      <c r="E21158" s="22" t="s">
        <v>14</v>
      </c>
      <c r="F21158" s="22" t="s">
        <v>9</v>
      </c>
      <c r="G21158" s="1">
        <v>111404.73</v>
      </c>
    </row>
    <row r="21159" spans="2:7">
      <c r="B21159" s="22" t="s">
        <v>350</v>
      </c>
      <c r="C21159" s="22" t="s">
        <v>7</v>
      </c>
      <c r="D21159" s="22" t="s">
        <v>7</v>
      </c>
      <c r="E21159" s="22" t="s">
        <v>14</v>
      </c>
      <c r="F21159" s="22" t="s">
        <v>10</v>
      </c>
      <c r="G21159" s="1">
        <v>1350</v>
      </c>
    </row>
    <row r="21160" spans="2:7">
      <c r="B21160" s="22" t="s">
        <v>350</v>
      </c>
      <c r="C21160" s="22" t="s">
        <v>7</v>
      </c>
      <c r="D21160" s="22" t="s">
        <v>7</v>
      </c>
      <c r="E21160" s="22" t="s">
        <v>15</v>
      </c>
      <c r="F21160" s="22" t="s">
        <v>18</v>
      </c>
      <c r="G21160" s="1">
        <v>5618.98</v>
      </c>
    </row>
    <row r="21161" spans="2:7">
      <c r="B21161" s="22" t="s">
        <v>350</v>
      </c>
      <c r="C21161" s="22" t="s">
        <v>7</v>
      </c>
      <c r="D21161" s="22" t="s">
        <v>7</v>
      </c>
      <c r="E21161" s="22" t="s">
        <v>15</v>
      </c>
      <c r="F21161" s="22" t="s">
        <v>20</v>
      </c>
      <c r="G21161" s="1">
        <v>7495.97</v>
      </c>
    </row>
    <row r="21162" spans="2:7">
      <c r="B21162" s="22" t="s">
        <v>350</v>
      </c>
      <c r="C21162" s="22" t="s">
        <v>7</v>
      </c>
      <c r="D21162" s="22" t="s">
        <v>7</v>
      </c>
      <c r="E21162" s="22" t="s">
        <v>15</v>
      </c>
      <c r="F21162" s="22" t="s">
        <v>22</v>
      </c>
      <c r="G21162" s="1">
        <v>216.75</v>
      </c>
    </row>
    <row r="21163" spans="2:7">
      <c r="B21163" s="22" t="s">
        <v>350</v>
      </c>
      <c r="C21163" s="22" t="s">
        <v>7</v>
      </c>
      <c r="D21163" s="22" t="s">
        <v>7</v>
      </c>
      <c r="E21163" s="22" t="s">
        <v>15</v>
      </c>
      <c r="F21163" s="22" t="s">
        <v>26</v>
      </c>
      <c r="G21163" s="1">
        <v>30761.18</v>
      </c>
    </row>
    <row r="21164" spans="2:7">
      <c r="B21164" s="22" t="s">
        <v>350</v>
      </c>
      <c r="C21164" s="22" t="s">
        <v>7</v>
      </c>
      <c r="D21164" s="22" t="s">
        <v>7</v>
      </c>
      <c r="E21164" s="22" t="s">
        <v>34</v>
      </c>
      <c r="F21164" s="22" t="s">
        <v>37</v>
      </c>
      <c r="G21164" s="1">
        <v>80338.710000000006</v>
      </c>
    </row>
    <row r="21165" spans="2:7">
      <c r="B21165" s="22" t="s">
        <v>350</v>
      </c>
      <c r="C21165" s="22" t="s">
        <v>7</v>
      </c>
      <c r="D21165" s="22" t="s">
        <v>7</v>
      </c>
      <c r="E21165" s="22" t="s">
        <v>34</v>
      </c>
      <c r="F21165" s="22" t="s">
        <v>45</v>
      </c>
      <c r="G21165" s="1">
        <v>15323.07</v>
      </c>
    </row>
    <row r="21166" spans="2:7">
      <c r="B21166" s="22" t="s">
        <v>350</v>
      </c>
      <c r="C21166" s="22" t="s">
        <v>7</v>
      </c>
      <c r="D21166" s="22" t="s">
        <v>7</v>
      </c>
      <c r="E21166" s="22" t="s">
        <v>34</v>
      </c>
      <c r="F21166" s="22" t="s">
        <v>49</v>
      </c>
      <c r="G21166" s="1">
        <v>25282.92</v>
      </c>
    </row>
    <row r="21167" spans="2:7">
      <c r="B21167" s="22" t="s">
        <v>350</v>
      </c>
      <c r="C21167" s="22" t="s">
        <v>7</v>
      </c>
      <c r="D21167" s="22" t="s">
        <v>7</v>
      </c>
      <c r="E21167" s="22" t="s">
        <v>34</v>
      </c>
      <c r="F21167" s="22" t="s">
        <v>50</v>
      </c>
      <c r="G21167" s="1">
        <v>7226.16</v>
      </c>
    </row>
    <row r="21168" spans="2:7">
      <c r="B21168" s="22" t="s">
        <v>350</v>
      </c>
      <c r="C21168" s="22" t="s">
        <v>7</v>
      </c>
      <c r="D21168" s="22" t="s">
        <v>7</v>
      </c>
      <c r="E21168" s="22" t="s">
        <v>34</v>
      </c>
      <c r="F21168" s="22" t="s">
        <v>76</v>
      </c>
      <c r="G21168" s="1">
        <v>8298.15</v>
      </c>
    </row>
    <row r="21169" spans="2:7">
      <c r="B21169" s="22" t="s">
        <v>350</v>
      </c>
      <c r="C21169" s="22" t="s">
        <v>7</v>
      </c>
      <c r="D21169" s="22" t="s">
        <v>7</v>
      </c>
      <c r="E21169" s="22" t="s">
        <v>34</v>
      </c>
      <c r="F21169" s="22" t="s">
        <v>57</v>
      </c>
      <c r="G21169" s="1">
        <v>31374.880000000001</v>
      </c>
    </row>
    <row r="21170" spans="2:7">
      <c r="B21170" s="22" t="s">
        <v>351</v>
      </c>
      <c r="C21170" s="22" t="s">
        <v>7</v>
      </c>
      <c r="D21170" s="22" t="s">
        <v>5</v>
      </c>
      <c r="E21170" s="22" t="s">
        <v>8</v>
      </c>
      <c r="F21170" s="22" t="s">
        <v>9</v>
      </c>
      <c r="G21170" s="1">
        <v>365204.85</v>
      </c>
    </row>
    <row r="21171" spans="2:7">
      <c r="B21171" s="22" t="s">
        <v>351</v>
      </c>
      <c r="C21171" s="22" t="s">
        <v>7</v>
      </c>
      <c r="D21171" s="22" t="s">
        <v>5</v>
      </c>
      <c r="E21171" s="22" t="s">
        <v>8</v>
      </c>
      <c r="F21171" s="22" t="s">
        <v>10</v>
      </c>
      <c r="G21171" s="1">
        <v>1898.14</v>
      </c>
    </row>
    <row r="21172" spans="2:7">
      <c r="B21172" s="22" t="s">
        <v>351</v>
      </c>
      <c r="C21172" s="22" t="s">
        <v>7</v>
      </c>
      <c r="D21172" s="22" t="s">
        <v>5</v>
      </c>
      <c r="E21172" s="22" t="s">
        <v>8</v>
      </c>
      <c r="F21172" s="22" t="s">
        <v>12</v>
      </c>
      <c r="G21172" s="1">
        <v>1180</v>
      </c>
    </row>
    <row r="21173" spans="2:7">
      <c r="B21173" s="22" t="s">
        <v>351</v>
      </c>
      <c r="C21173" s="22" t="s">
        <v>7</v>
      </c>
      <c r="D21173" s="22" t="s">
        <v>5</v>
      </c>
      <c r="E21173" s="22" t="s">
        <v>8</v>
      </c>
      <c r="F21173" s="22" t="s">
        <v>13</v>
      </c>
      <c r="G21173" s="1">
        <v>2085.44</v>
      </c>
    </row>
    <row r="21174" spans="2:7">
      <c r="B21174" s="22" t="s">
        <v>351</v>
      </c>
      <c r="C21174" s="22" t="s">
        <v>7</v>
      </c>
      <c r="D21174" s="22" t="s">
        <v>5</v>
      </c>
      <c r="E21174" s="22" t="s">
        <v>14</v>
      </c>
      <c r="F21174" s="22" t="s">
        <v>9</v>
      </c>
      <c r="G21174" s="1">
        <v>142550.93</v>
      </c>
    </row>
    <row r="21175" spans="2:7">
      <c r="B21175" s="22" t="s">
        <v>351</v>
      </c>
      <c r="C21175" s="22" t="s">
        <v>7</v>
      </c>
      <c r="D21175" s="22" t="s">
        <v>5</v>
      </c>
      <c r="E21175" s="22" t="s">
        <v>14</v>
      </c>
      <c r="F21175" s="22" t="s">
        <v>10</v>
      </c>
      <c r="G21175" s="1">
        <v>6486.51</v>
      </c>
    </row>
    <row r="21176" spans="2:7">
      <c r="B21176" s="22" t="s">
        <v>351</v>
      </c>
      <c r="C21176" s="22" t="s">
        <v>7</v>
      </c>
      <c r="D21176" s="22" t="s">
        <v>5</v>
      </c>
      <c r="E21176" s="22" t="s">
        <v>14</v>
      </c>
      <c r="F21176" s="22" t="s">
        <v>13</v>
      </c>
      <c r="G21176" s="1">
        <v>2856.56</v>
      </c>
    </row>
    <row r="21177" spans="2:7">
      <c r="B21177" s="22" t="s">
        <v>351</v>
      </c>
      <c r="C21177" s="22" t="s">
        <v>7</v>
      </c>
      <c r="D21177" s="22" t="s">
        <v>5</v>
      </c>
      <c r="E21177" s="22" t="s">
        <v>15</v>
      </c>
      <c r="F21177" s="22" t="s">
        <v>17</v>
      </c>
      <c r="G21177" s="1">
        <v>27948.240000000002</v>
      </c>
    </row>
    <row r="21178" spans="2:7">
      <c r="B21178" s="22" t="s">
        <v>351</v>
      </c>
      <c r="C21178" s="22" t="s">
        <v>7</v>
      </c>
      <c r="D21178" s="22" t="s">
        <v>5</v>
      </c>
      <c r="E21178" s="22" t="s">
        <v>15</v>
      </c>
      <c r="F21178" s="22" t="s">
        <v>18</v>
      </c>
      <c r="G21178" s="1">
        <v>11308.82</v>
      </c>
    </row>
    <row r="21179" spans="2:7">
      <c r="B21179" s="22" t="s">
        <v>351</v>
      </c>
      <c r="C21179" s="22" t="s">
        <v>7</v>
      </c>
      <c r="D21179" s="22" t="s">
        <v>5</v>
      </c>
      <c r="E21179" s="22" t="s">
        <v>15</v>
      </c>
      <c r="F21179" s="22" t="s">
        <v>19</v>
      </c>
      <c r="G21179" s="1">
        <v>56536.81</v>
      </c>
    </row>
    <row r="21180" spans="2:7">
      <c r="B21180" s="22" t="s">
        <v>351</v>
      </c>
      <c r="C21180" s="22" t="s">
        <v>7</v>
      </c>
      <c r="D21180" s="22" t="s">
        <v>5</v>
      </c>
      <c r="E21180" s="22" t="s">
        <v>15</v>
      </c>
      <c r="F21180" s="22" t="s">
        <v>20</v>
      </c>
      <c r="G21180" s="1">
        <v>17768.650000000001</v>
      </c>
    </row>
    <row r="21181" spans="2:7">
      <c r="B21181" s="22" t="s">
        <v>351</v>
      </c>
      <c r="C21181" s="22" t="s">
        <v>7</v>
      </c>
      <c r="D21181" s="22" t="s">
        <v>5</v>
      </c>
      <c r="E21181" s="22" t="s">
        <v>15</v>
      </c>
      <c r="F21181" s="22" t="s">
        <v>21</v>
      </c>
      <c r="G21181" s="1">
        <v>851.4</v>
      </c>
    </row>
    <row r="21182" spans="2:7">
      <c r="B21182" s="22" t="s">
        <v>351</v>
      </c>
      <c r="C21182" s="22" t="s">
        <v>7</v>
      </c>
      <c r="D21182" s="22" t="s">
        <v>5</v>
      </c>
      <c r="E21182" s="22" t="s">
        <v>15</v>
      </c>
      <c r="F21182" s="22" t="s">
        <v>22</v>
      </c>
      <c r="G21182" s="1">
        <v>449.17</v>
      </c>
    </row>
    <row r="21183" spans="2:7">
      <c r="B21183" s="22" t="s">
        <v>351</v>
      </c>
      <c r="C21183" s="22" t="s">
        <v>7</v>
      </c>
      <c r="D21183" s="22" t="s">
        <v>5</v>
      </c>
      <c r="E21183" s="22" t="s">
        <v>15</v>
      </c>
      <c r="F21183" s="22" t="s">
        <v>23</v>
      </c>
      <c r="G21183" s="1">
        <v>2222.6999999999998</v>
      </c>
    </row>
    <row r="21184" spans="2:7">
      <c r="B21184" s="22" t="s">
        <v>351</v>
      </c>
      <c r="C21184" s="22" t="s">
        <v>7</v>
      </c>
      <c r="D21184" s="22" t="s">
        <v>5</v>
      </c>
      <c r="E21184" s="22" t="s">
        <v>15</v>
      </c>
      <c r="F21184" s="22" t="s">
        <v>24</v>
      </c>
      <c r="G21184" s="1">
        <v>3320.04</v>
      </c>
    </row>
    <row r="21185" spans="2:7">
      <c r="B21185" s="22" t="s">
        <v>351</v>
      </c>
      <c r="C21185" s="22" t="s">
        <v>7</v>
      </c>
      <c r="D21185" s="22" t="s">
        <v>5</v>
      </c>
      <c r="E21185" s="22" t="s">
        <v>15</v>
      </c>
      <c r="F21185" s="22" t="s">
        <v>25</v>
      </c>
      <c r="G21185" s="1">
        <v>64395.48</v>
      </c>
    </row>
    <row r="21186" spans="2:7">
      <c r="B21186" s="22" t="s">
        <v>351</v>
      </c>
      <c r="C21186" s="22" t="s">
        <v>7</v>
      </c>
      <c r="D21186" s="22" t="s">
        <v>5</v>
      </c>
      <c r="E21186" s="22" t="s">
        <v>15</v>
      </c>
      <c r="F21186" s="22" t="s">
        <v>26</v>
      </c>
      <c r="G21186" s="1">
        <v>67270.23</v>
      </c>
    </row>
    <row r="21187" spans="2:7">
      <c r="B21187" s="22" t="s">
        <v>351</v>
      </c>
      <c r="C21187" s="22" t="s">
        <v>7</v>
      </c>
      <c r="D21187" s="22" t="s">
        <v>5</v>
      </c>
      <c r="E21187" s="22" t="s">
        <v>28</v>
      </c>
      <c r="F21187" s="22" t="s">
        <v>29</v>
      </c>
      <c r="G21187" s="1">
        <v>13542.89</v>
      </c>
    </row>
    <row r="21188" spans="2:7">
      <c r="B21188" s="22" t="s">
        <v>351</v>
      </c>
      <c r="C21188" s="22" t="s">
        <v>7</v>
      </c>
      <c r="D21188" s="22" t="s">
        <v>5</v>
      </c>
      <c r="E21188" s="22" t="s">
        <v>28</v>
      </c>
      <c r="F21188" s="22" t="s">
        <v>31</v>
      </c>
      <c r="G21188" s="1">
        <v>11130.92</v>
      </c>
    </row>
    <row r="21189" spans="2:7">
      <c r="B21189" s="22" t="s">
        <v>351</v>
      </c>
      <c r="C21189" s="22" t="s">
        <v>7</v>
      </c>
      <c r="D21189" s="22" t="s">
        <v>5</v>
      </c>
      <c r="E21189" s="22" t="s">
        <v>28</v>
      </c>
      <c r="F21189" s="22" t="s">
        <v>32</v>
      </c>
      <c r="G21189" s="1">
        <v>642.82000000000005</v>
      </c>
    </row>
    <row r="21190" spans="2:7">
      <c r="B21190" s="22" t="s">
        <v>351</v>
      </c>
      <c r="C21190" s="22" t="s">
        <v>7</v>
      </c>
      <c r="D21190" s="22" t="s">
        <v>5</v>
      </c>
      <c r="E21190" s="22" t="s">
        <v>28</v>
      </c>
      <c r="F21190" s="22" t="s">
        <v>33</v>
      </c>
      <c r="G21190" s="1">
        <v>8548.91</v>
      </c>
    </row>
    <row r="21191" spans="2:7">
      <c r="B21191" s="22" t="s">
        <v>351</v>
      </c>
      <c r="C21191" s="22" t="s">
        <v>7</v>
      </c>
      <c r="D21191" s="22" t="s">
        <v>5</v>
      </c>
      <c r="E21191" s="22" t="s">
        <v>34</v>
      </c>
      <c r="F21191" s="22" t="s">
        <v>35</v>
      </c>
      <c r="G21191" s="1">
        <v>335.5</v>
      </c>
    </row>
    <row r="21192" spans="2:7">
      <c r="B21192" s="22" t="s">
        <v>351</v>
      </c>
      <c r="C21192" s="22" t="s">
        <v>7</v>
      </c>
      <c r="D21192" s="22" t="s">
        <v>5</v>
      </c>
      <c r="E21192" s="22" t="s">
        <v>34</v>
      </c>
      <c r="F21192" s="22" t="s">
        <v>36</v>
      </c>
      <c r="G21192" s="1">
        <v>272.06</v>
      </c>
    </row>
    <row r="21193" spans="2:7">
      <c r="B21193" s="22" t="s">
        <v>351</v>
      </c>
      <c r="C21193" s="22" t="s">
        <v>7</v>
      </c>
      <c r="D21193" s="22" t="s">
        <v>5</v>
      </c>
      <c r="E21193" s="22" t="s">
        <v>34</v>
      </c>
      <c r="F21193" s="22" t="s">
        <v>37</v>
      </c>
      <c r="G21193" s="1">
        <v>33460.51</v>
      </c>
    </row>
    <row r="21194" spans="2:7">
      <c r="B21194" s="22" t="s">
        <v>351</v>
      </c>
      <c r="C21194" s="22" t="s">
        <v>7</v>
      </c>
      <c r="D21194" s="22" t="s">
        <v>5</v>
      </c>
      <c r="E21194" s="22" t="s">
        <v>34</v>
      </c>
      <c r="F21194" s="22" t="s">
        <v>38</v>
      </c>
      <c r="G21194" s="1">
        <v>2258.37</v>
      </c>
    </row>
    <row r="21195" spans="2:7">
      <c r="B21195" s="22" t="s">
        <v>351</v>
      </c>
      <c r="C21195" s="22" t="s">
        <v>7</v>
      </c>
      <c r="D21195" s="22" t="s">
        <v>5</v>
      </c>
      <c r="E21195" s="22" t="s">
        <v>34</v>
      </c>
      <c r="F21195" s="22" t="s">
        <v>39</v>
      </c>
      <c r="G21195" s="1">
        <v>4373.12</v>
      </c>
    </row>
    <row r="21196" spans="2:7">
      <c r="B21196" s="22" t="s">
        <v>351</v>
      </c>
      <c r="C21196" s="22" t="s">
        <v>7</v>
      </c>
      <c r="D21196" s="22" t="s">
        <v>5</v>
      </c>
      <c r="E21196" s="22" t="s">
        <v>34</v>
      </c>
      <c r="F21196" s="22" t="s">
        <v>40</v>
      </c>
      <c r="G21196" s="1">
        <v>454.09</v>
      </c>
    </row>
    <row r="21197" spans="2:7">
      <c r="B21197" s="22" t="s">
        <v>351</v>
      </c>
      <c r="C21197" s="22" t="s">
        <v>7</v>
      </c>
      <c r="D21197" s="22" t="s">
        <v>5</v>
      </c>
      <c r="E21197" s="22" t="s">
        <v>34</v>
      </c>
      <c r="F21197" s="22" t="s">
        <v>42</v>
      </c>
      <c r="G21197" s="1">
        <v>143.11000000000001</v>
      </c>
    </row>
    <row r="21198" spans="2:7">
      <c r="B21198" s="22" t="s">
        <v>351</v>
      </c>
      <c r="C21198" s="22" t="s">
        <v>7</v>
      </c>
      <c r="D21198" s="22" t="s">
        <v>5</v>
      </c>
      <c r="E21198" s="22" t="s">
        <v>34</v>
      </c>
      <c r="F21198" s="22" t="s">
        <v>43</v>
      </c>
      <c r="G21198" s="1">
        <v>14500</v>
      </c>
    </row>
    <row r="21199" spans="2:7">
      <c r="B21199" s="22" t="s">
        <v>351</v>
      </c>
      <c r="C21199" s="22" t="s">
        <v>7</v>
      </c>
      <c r="D21199" s="22" t="s">
        <v>5</v>
      </c>
      <c r="E21199" s="22" t="s">
        <v>34</v>
      </c>
      <c r="F21199" s="22" t="s">
        <v>44</v>
      </c>
      <c r="G21199" s="1">
        <v>1811.2</v>
      </c>
    </row>
    <row r="21200" spans="2:7">
      <c r="B21200" s="22" t="s">
        <v>351</v>
      </c>
      <c r="C21200" s="22" t="s">
        <v>7</v>
      </c>
      <c r="D21200" s="22" t="s">
        <v>5</v>
      </c>
      <c r="E21200" s="22" t="s">
        <v>34</v>
      </c>
      <c r="F21200" s="22" t="s">
        <v>45</v>
      </c>
      <c r="G21200" s="1">
        <v>932</v>
      </c>
    </row>
    <row r="21201" spans="2:7">
      <c r="B21201" s="22" t="s">
        <v>351</v>
      </c>
      <c r="C21201" s="22" t="s">
        <v>7</v>
      </c>
      <c r="D21201" s="22" t="s">
        <v>5</v>
      </c>
      <c r="E21201" s="22" t="s">
        <v>34</v>
      </c>
      <c r="F21201" s="22" t="s">
        <v>46</v>
      </c>
      <c r="G21201" s="1">
        <v>7941.28</v>
      </c>
    </row>
    <row r="21202" spans="2:7">
      <c r="B21202" s="22" t="s">
        <v>351</v>
      </c>
      <c r="C21202" s="22" t="s">
        <v>7</v>
      </c>
      <c r="D21202" s="22" t="s">
        <v>5</v>
      </c>
      <c r="E21202" s="22" t="s">
        <v>34</v>
      </c>
      <c r="F21202" s="22" t="s">
        <v>47</v>
      </c>
      <c r="G21202" s="1">
        <v>5633.18</v>
      </c>
    </row>
    <row r="21203" spans="2:7">
      <c r="B21203" s="22" t="s">
        <v>351</v>
      </c>
      <c r="C21203" s="22" t="s">
        <v>7</v>
      </c>
      <c r="D21203" s="22" t="s">
        <v>5</v>
      </c>
      <c r="E21203" s="22" t="s">
        <v>34</v>
      </c>
      <c r="F21203" s="22" t="s">
        <v>50</v>
      </c>
      <c r="G21203" s="1">
        <v>7152.76</v>
      </c>
    </row>
    <row r="21204" spans="2:7">
      <c r="B21204" s="22" t="s">
        <v>351</v>
      </c>
      <c r="C21204" s="22" t="s">
        <v>7</v>
      </c>
      <c r="D21204" s="22" t="s">
        <v>5</v>
      </c>
      <c r="E21204" s="22" t="s">
        <v>34</v>
      </c>
      <c r="F21204" s="22" t="s">
        <v>51</v>
      </c>
      <c r="G21204" s="1">
        <v>267.41000000000003</v>
      </c>
    </row>
    <row r="21205" spans="2:7">
      <c r="B21205" s="22" t="s">
        <v>351</v>
      </c>
      <c r="C21205" s="22" t="s">
        <v>7</v>
      </c>
      <c r="D21205" s="22" t="s">
        <v>5</v>
      </c>
      <c r="E21205" s="22" t="s">
        <v>34</v>
      </c>
      <c r="F21205" s="22" t="s">
        <v>52</v>
      </c>
      <c r="G21205" s="1">
        <v>3804.86</v>
      </c>
    </row>
    <row r="21206" spans="2:7">
      <c r="B21206" s="22" t="s">
        <v>351</v>
      </c>
      <c r="C21206" s="22" t="s">
        <v>7</v>
      </c>
      <c r="D21206" s="22" t="s">
        <v>5</v>
      </c>
      <c r="E21206" s="22" t="s">
        <v>34</v>
      </c>
      <c r="F21206" s="22" t="s">
        <v>68</v>
      </c>
      <c r="G21206" s="1">
        <v>440.62</v>
      </c>
    </row>
    <row r="21207" spans="2:7">
      <c r="B21207" s="22" t="s">
        <v>351</v>
      </c>
      <c r="C21207" s="22" t="s">
        <v>7</v>
      </c>
      <c r="D21207" s="22" t="s">
        <v>5</v>
      </c>
      <c r="E21207" s="22" t="s">
        <v>34</v>
      </c>
      <c r="F21207" s="22" t="s">
        <v>55</v>
      </c>
      <c r="G21207" s="1">
        <v>718</v>
      </c>
    </row>
    <row r="21208" spans="2:7">
      <c r="B21208" s="22" t="s">
        <v>351</v>
      </c>
      <c r="C21208" s="22" t="s">
        <v>7</v>
      </c>
      <c r="D21208" s="22" t="s">
        <v>5</v>
      </c>
      <c r="E21208" s="22" t="s">
        <v>34</v>
      </c>
      <c r="F21208" s="22" t="s">
        <v>57</v>
      </c>
      <c r="G21208" s="1">
        <v>9436.2099999999991</v>
      </c>
    </row>
    <row r="21209" spans="2:7">
      <c r="B21209" s="22" t="s">
        <v>351</v>
      </c>
      <c r="C21209" s="22" t="s">
        <v>7</v>
      </c>
      <c r="D21209" s="22" t="s">
        <v>5</v>
      </c>
      <c r="E21209" s="22" t="s">
        <v>34</v>
      </c>
      <c r="F21209" s="22" t="s">
        <v>91</v>
      </c>
      <c r="G21209" s="1">
        <v>4645.7299999999996</v>
      </c>
    </row>
    <row r="21210" spans="2:7">
      <c r="B21210" s="22" t="s">
        <v>351</v>
      </c>
      <c r="C21210" s="22" t="s">
        <v>7</v>
      </c>
      <c r="D21210" s="22" t="s">
        <v>5</v>
      </c>
      <c r="E21210" s="22" t="s">
        <v>34</v>
      </c>
      <c r="F21210" s="22" t="s">
        <v>58</v>
      </c>
      <c r="G21210" s="1">
        <v>465</v>
      </c>
    </row>
    <row r="21211" spans="2:7">
      <c r="B21211" s="22" t="s">
        <v>351</v>
      </c>
      <c r="C21211" s="22" t="s">
        <v>7</v>
      </c>
      <c r="D21211" s="22" t="s">
        <v>5</v>
      </c>
      <c r="E21211" s="22" t="s">
        <v>59</v>
      </c>
      <c r="F21211" s="22" t="s">
        <v>55</v>
      </c>
      <c r="G21211" s="1">
        <v>2505.4699999999998</v>
      </c>
    </row>
    <row r="21212" spans="2:7">
      <c r="B21212" s="22" t="s">
        <v>351</v>
      </c>
      <c r="C21212" s="22" t="s">
        <v>7</v>
      </c>
      <c r="D21212" s="22" t="s">
        <v>5</v>
      </c>
      <c r="E21212" s="22" t="s">
        <v>60</v>
      </c>
      <c r="F21212" s="22" t="s">
        <v>95</v>
      </c>
      <c r="G21212" s="1">
        <v>155.80000000000001</v>
      </c>
    </row>
    <row r="21213" spans="2:7">
      <c r="B21213" s="22" t="s">
        <v>351</v>
      </c>
      <c r="C21213" s="22" t="s">
        <v>7</v>
      </c>
      <c r="D21213" s="22" t="s">
        <v>5</v>
      </c>
      <c r="E21213" s="22" t="s">
        <v>60</v>
      </c>
      <c r="F21213" s="22" t="s">
        <v>77</v>
      </c>
      <c r="G21213" s="1">
        <v>270.88</v>
      </c>
    </row>
    <row r="21214" spans="2:7">
      <c r="B21214" s="22" t="s">
        <v>351</v>
      </c>
      <c r="C21214" s="22" t="s">
        <v>7</v>
      </c>
      <c r="D21214" s="22" t="s">
        <v>5</v>
      </c>
      <c r="E21214" s="22" t="s">
        <v>60</v>
      </c>
      <c r="F21214" s="22" t="s">
        <v>62</v>
      </c>
      <c r="G21214" s="1">
        <v>10526.68</v>
      </c>
    </row>
    <row r="21215" spans="2:7">
      <c r="B21215" s="22" t="s">
        <v>351</v>
      </c>
      <c r="C21215" s="22" t="s">
        <v>7</v>
      </c>
      <c r="D21215" s="22" t="s">
        <v>7</v>
      </c>
      <c r="E21215" s="22" t="s">
        <v>14</v>
      </c>
      <c r="F21215" s="22" t="s">
        <v>9</v>
      </c>
      <c r="G21215" s="1">
        <v>17175.34</v>
      </c>
    </row>
    <row r="21216" spans="2:7">
      <c r="B21216" s="22" t="s">
        <v>351</v>
      </c>
      <c r="C21216" s="22" t="s">
        <v>7</v>
      </c>
      <c r="D21216" s="22" t="s">
        <v>7</v>
      </c>
      <c r="E21216" s="22" t="s">
        <v>15</v>
      </c>
      <c r="F21216" s="22" t="s">
        <v>18</v>
      </c>
      <c r="G21216" s="1">
        <v>1306.32</v>
      </c>
    </row>
    <row r="21217" spans="2:7">
      <c r="B21217" s="22" t="s">
        <v>351</v>
      </c>
      <c r="C21217" s="22" t="s">
        <v>7</v>
      </c>
      <c r="D21217" s="22" t="s">
        <v>7</v>
      </c>
      <c r="E21217" s="22" t="s">
        <v>15</v>
      </c>
      <c r="F21217" s="22" t="s">
        <v>20</v>
      </c>
      <c r="G21217" s="1">
        <v>2265.41</v>
      </c>
    </row>
    <row r="21218" spans="2:7">
      <c r="B21218" s="22" t="s">
        <v>351</v>
      </c>
      <c r="C21218" s="22" t="s">
        <v>7</v>
      </c>
      <c r="D21218" s="22" t="s">
        <v>7</v>
      </c>
      <c r="E21218" s="22" t="s">
        <v>15</v>
      </c>
      <c r="F21218" s="22" t="s">
        <v>22</v>
      </c>
      <c r="G21218" s="1">
        <v>50.14</v>
      </c>
    </row>
    <row r="21219" spans="2:7">
      <c r="B21219" s="22" t="s">
        <v>351</v>
      </c>
      <c r="C21219" s="22" t="s">
        <v>7</v>
      </c>
      <c r="D21219" s="22" t="s">
        <v>7</v>
      </c>
      <c r="E21219" s="22" t="s">
        <v>15</v>
      </c>
      <c r="F21219" s="22" t="s">
        <v>24</v>
      </c>
      <c r="G21219" s="1">
        <v>692.69</v>
      </c>
    </row>
    <row r="21220" spans="2:7">
      <c r="B21220" s="22" t="s">
        <v>351</v>
      </c>
      <c r="C21220" s="22" t="s">
        <v>7</v>
      </c>
      <c r="D21220" s="22" t="s">
        <v>7</v>
      </c>
      <c r="E21220" s="22" t="s">
        <v>15</v>
      </c>
      <c r="F21220" s="22" t="s">
        <v>26</v>
      </c>
      <c r="G21220" s="1">
        <v>5006.54</v>
      </c>
    </row>
    <row r="21221" spans="2:7">
      <c r="B21221" s="22" t="s">
        <v>351</v>
      </c>
      <c r="C21221" s="22" t="s">
        <v>7</v>
      </c>
      <c r="D21221" s="22" t="s">
        <v>7</v>
      </c>
      <c r="E21221" s="22" t="s">
        <v>28</v>
      </c>
      <c r="F21221" s="22" t="s">
        <v>29</v>
      </c>
      <c r="G21221" s="1">
        <v>15654.3</v>
      </c>
    </row>
    <row r="21222" spans="2:7">
      <c r="B21222" s="22" t="s">
        <v>351</v>
      </c>
      <c r="C21222" s="22" t="s">
        <v>7</v>
      </c>
      <c r="D21222" s="22" t="s">
        <v>7</v>
      </c>
      <c r="E21222" s="22" t="s">
        <v>28</v>
      </c>
      <c r="F21222" s="22" t="s">
        <v>31</v>
      </c>
      <c r="G21222" s="1">
        <v>21185.38</v>
      </c>
    </row>
    <row r="21223" spans="2:7">
      <c r="B21223" s="22" t="s">
        <v>351</v>
      </c>
      <c r="C21223" s="22" t="s">
        <v>7</v>
      </c>
      <c r="D21223" s="22" t="s">
        <v>7</v>
      </c>
      <c r="E21223" s="22" t="s">
        <v>34</v>
      </c>
      <c r="F21223" s="22" t="s">
        <v>37</v>
      </c>
      <c r="G21223" s="1">
        <v>44383.69</v>
      </c>
    </row>
    <row r="21224" spans="2:7">
      <c r="B21224" s="22" t="s">
        <v>351</v>
      </c>
      <c r="C21224" s="22" t="s">
        <v>7</v>
      </c>
      <c r="D21224" s="22" t="s">
        <v>7</v>
      </c>
      <c r="E21224" s="22" t="s">
        <v>34</v>
      </c>
      <c r="F21224" s="22" t="s">
        <v>46</v>
      </c>
      <c r="G21224" s="1">
        <v>4946.91</v>
      </c>
    </row>
    <row r="21225" spans="2:7">
      <c r="B21225" s="22" t="s">
        <v>351</v>
      </c>
      <c r="C21225" s="22" t="s">
        <v>7</v>
      </c>
      <c r="D21225" s="22" t="s">
        <v>7</v>
      </c>
      <c r="E21225" s="22" t="s">
        <v>34</v>
      </c>
      <c r="F21225" s="22" t="s">
        <v>49</v>
      </c>
      <c r="G21225" s="1">
        <v>15341.52</v>
      </c>
    </row>
    <row r="21226" spans="2:7">
      <c r="B21226" s="22" t="s">
        <v>351</v>
      </c>
      <c r="C21226" s="22" t="s">
        <v>7</v>
      </c>
      <c r="D21226" s="22" t="s">
        <v>7</v>
      </c>
      <c r="E21226" s="22" t="s">
        <v>34</v>
      </c>
      <c r="F21226" s="22" t="s">
        <v>56</v>
      </c>
      <c r="G21226" s="1">
        <v>28000</v>
      </c>
    </row>
    <row r="21227" spans="2:7">
      <c r="B21227" s="22" t="s">
        <v>352</v>
      </c>
      <c r="C21227" s="22" t="s">
        <v>7</v>
      </c>
      <c r="D21227" s="22" t="s">
        <v>5</v>
      </c>
      <c r="E21227" s="22" t="s">
        <v>8</v>
      </c>
      <c r="F21227" s="22" t="s">
        <v>9</v>
      </c>
      <c r="G21227" s="1">
        <v>208271.52</v>
      </c>
    </row>
    <row r="21228" spans="2:7">
      <c r="B21228" s="22" t="s">
        <v>352</v>
      </c>
      <c r="C21228" s="22" t="s">
        <v>7</v>
      </c>
      <c r="D21228" s="22" t="s">
        <v>5</v>
      </c>
      <c r="E21228" s="22" t="s">
        <v>8</v>
      </c>
      <c r="F21228" s="22" t="s">
        <v>10</v>
      </c>
      <c r="G21228" s="1">
        <v>11927.71</v>
      </c>
    </row>
    <row r="21229" spans="2:7">
      <c r="B21229" s="22" t="s">
        <v>352</v>
      </c>
      <c r="C21229" s="22" t="s">
        <v>7</v>
      </c>
      <c r="D21229" s="22" t="s">
        <v>5</v>
      </c>
      <c r="E21229" s="22" t="s">
        <v>8</v>
      </c>
      <c r="F21229" s="22" t="s">
        <v>11</v>
      </c>
      <c r="G21229" s="1">
        <v>830.75</v>
      </c>
    </row>
    <row r="21230" spans="2:7">
      <c r="B21230" s="22" t="s">
        <v>352</v>
      </c>
      <c r="C21230" s="22" t="s">
        <v>7</v>
      </c>
      <c r="D21230" s="22" t="s">
        <v>5</v>
      </c>
      <c r="E21230" s="22" t="s">
        <v>8</v>
      </c>
      <c r="F21230" s="22" t="s">
        <v>12</v>
      </c>
      <c r="G21230" s="1">
        <v>800</v>
      </c>
    </row>
    <row r="21231" spans="2:7">
      <c r="B21231" s="22" t="s">
        <v>352</v>
      </c>
      <c r="C21231" s="22" t="s">
        <v>7</v>
      </c>
      <c r="D21231" s="22" t="s">
        <v>5</v>
      </c>
      <c r="E21231" s="22" t="s">
        <v>8</v>
      </c>
      <c r="F21231" s="22" t="s">
        <v>13</v>
      </c>
      <c r="G21231" s="1">
        <v>1584.48</v>
      </c>
    </row>
    <row r="21232" spans="2:7">
      <c r="B21232" s="22" t="s">
        <v>352</v>
      </c>
      <c r="C21232" s="22" t="s">
        <v>7</v>
      </c>
      <c r="D21232" s="22" t="s">
        <v>5</v>
      </c>
      <c r="E21232" s="22" t="s">
        <v>14</v>
      </c>
      <c r="F21232" s="22" t="s">
        <v>9</v>
      </c>
      <c r="G21232" s="1">
        <v>81979.850000000006</v>
      </c>
    </row>
    <row r="21233" spans="2:7">
      <c r="B21233" s="22" t="s">
        <v>352</v>
      </c>
      <c r="C21233" s="22" t="s">
        <v>7</v>
      </c>
      <c r="D21233" s="22" t="s">
        <v>5</v>
      </c>
      <c r="E21233" s="22" t="s">
        <v>14</v>
      </c>
      <c r="F21233" s="22" t="s">
        <v>10</v>
      </c>
      <c r="G21233" s="1">
        <v>2228.06</v>
      </c>
    </row>
    <row r="21234" spans="2:7">
      <c r="B21234" s="22" t="s">
        <v>352</v>
      </c>
      <c r="C21234" s="22" t="s">
        <v>7</v>
      </c>
      <c r="D21234" s="22" t="s">
        <v>5</v>
      </c>
      <c r="E21234" s="22" t="s">
        <v>15</v>
      </c>
      <c r="F21234" s="22" t="s">
        <v>17</v>
      </c>
      <c r="G21234" s="1">
        <v>16864.650000000001</v>
      </c>
    </row>
    <row r="21235" spans="2:7">
      <c r="B21235" s="22" t="s">
        <v>352</v>
      </c>
      <c r="C21235" s="22" t="s">
        <v>7</v>
      </c>
      <c r="D21235" s="22" t="s">
        <v>5</v>
      </c>
      <c r="E21235" s="22" t="s">
        <v>15</v>
      </c>
      <c r="F21235" s="22" t="s">
        <v>18</v>
      </c>
      <c r="G21235" s="1">
        <v>6219.82</v>
      </c>
    </row>
    <row r="21236" spans="2:7">
      <c r="B21236" s="22" t="s">
        <v>352</v>
      </c>
      <c r="C21236" s="22" t="s">
        <v>7</v>
      </c>
      <c r="D21236" s="22" t="s">
        <v>5</v>
      </c>
      <c r="E21236" s="22" t="s">
        <v>15</v>
      </c>
      <c r="F21236" s="22" t="s">
        <v>19</v>
      </c>
      <c r="G21236" s="1">
        <v>33529.339999999997</v>
      </c>
    </row>
    <row r="21237" spans="2:7">
      <c r="B21237" s="22" t="s">
        <v>352</v>
      </c>
      <c r="C21237" s="22" t="s">
        <v>7</v>
      </c>
      <c r="D21237" s="22" t="s">
        <v>5</v>
      </c>
      <c r="E21237" s="22" t="s">
        <v>15</v>
      </c>
      <c r="F21237" s="22" t="s">
        <v>20</v>
      </c>
      <c r="G21237" s="1">
        <v>10282.41</v>
      </c>
    </row>
    <row r="21238" spans="2:7">
      <c r="B21238" s="22" t="s">
        <v>352</v>
      </c>
      <c r="C21238" s="22" t="s">
        <v>7</v>
      </c>
      <c r="D21238" s="22" t="s">
        <v>5</v>
      </c>
      <c r="E21238" s="22" t="s">
        <v>15</v>
      </c>
      <c r="F21238" s="22" t="s">
        <v>21</v>
      </c>
      <c r="G21238" s="1">
        <v>94.92</v>
      </c>
    </row>
    <row r="21239" spans="2:7">
      <c r="B21239" s="22" t="s">
        <v>352</v>
      </c>
      <c r="C21239" s="22" t="s">
        <v>7</v>
      </c>
      <c r="D21239" s="22" t="s">
        <v>5</v>
      </c>
      <c r="E21239" s="22" t="s">
        <v>15</v>
      </c>
      <c r="F21239" s="22" t="s">
        <v>22</v>
      </c>
      <c r="G21239" s="1">
        <v>41.41</v>
      </c>
    </row>
    <row r="21240" spans="2:7">
      <c r="B21240" s="22" t="s">
        <v>352</v>
      </c>
      <c r="C21240" s="22" t="s">
        <v>7</v>
      </c>
      <c r="D21240" s="22" t="s">
        <v>5</v>
      </c>
      <c r="E21240" s="22" t="s">
        <v>15</v>
      </c>
      <c r="F21240" s="22" t="s">
        <v>23</v>
      </c>
      <c r="G21240" s="1">
        <v>1577.01</v>
      </c>
    </row>
    <row r="21241" spans="2:7">
      <c r="B21241" s="22" t="s">
        <v>352</v>
      </c>
      <c r="C21241" s="22" t="s">
        <v>7</v>
      </c>
      <c r="D21241" s="22" t="s">
        <v>5</v>
      </c>
      <c r="E21241" s="22" t="s">
        <v>15</v>
      </c>
      <c r="F21241" s="22" t="s">
        <v>24</v>
      </c>
      <c r="G21241" s="1">
        <v>2770.5</v>
      </c>
    </row>
    <row r="21242" spans="2:7">
      <c r="B21242" s="22" t="s">
        <v>352</v>
      </c>
      <c r="C21242" s="22" t="s">
        <v>7</v>
      </c>
      <c r="D21242" s="22" t="s">
        <v>5</v>
      </c>
      <c r="E21242" s="22" t="s">
        <v>15</v>
      </c>
      <c r="F21242" s="22" t="s">
        <v>25</v>
      </c>
      <c r="G21242" s="1">
        <v>42203.91</v>
      </c>
    </row>
    <row r="21243" spans="2:7">
      <c r="B21243" s="22" t="s">
        <v>352</v>
      </c>
      <c r="C21243" s="22" t="s">
        <v>7</v>
      </c>
      <c r="D21243" s="22" t="s">
        <v>5</v>
      </c>
      <c r="E21243" s="22" t="s">
        <v>15</v>
      </c>
      <c r="F21243" s="22" t="s">
        <v>26</v>
      </c>
      <c r="G21243" s="1">
        <v>29308.98</v>
      </c>
    </row>
    <row r="21244" spans="2:7">
      <c r="B21244" s="22" t="s">
        <v>352</v>
      </c>
      <c r="C21244" s="22" t="s">
        <v>7</v>
      </c>
      <c r="D21244" s="22" t="s">
        <v>5</v>
      </c>
      <c r="E21244" s="22" t="s">
        <v>15</v>
      </c>
      <c r="F21244" s="22" t="s">
        <v>27</v>
      </c>
      <c r="G21244" s="1">
        <v>840.8</v>
      </c>
    </row>
    <row r="21245" spans="2:7">
      <c r="B21245" s="22" t="s">
        <v>352</v>
      </c>
      <c r="C21245" s="22" t="s">
        <v>7</v>
      </c>
      <c r="D21245" s="22" t="s">
        <v>5</v>
      </c>
      <c r="E21245" s="22" t="s">
        <v>15</v>
      </c>
      <c r="F21245" s="22" t="s">
        <v>72</v>
      </c>
      <c r="G21245" s="1">
        <v>227.97</v>
      </c>
    </row>
    <row r="21246" spans="2:7">
      <c r="B21246" s="22" t="s">
        <v>352</v>
      </c>
      <c r="C21246" s="22" t="s">
        <v>7</v>
      </c>
      <c r="D21246" s="22" t="s">
        <v>5</v>
      </c>
      <c r="E21246" s="22" t="s">
        <v>28</v>
      </c>
      <c r="F21246" s="22" t="s">
        <v>29</v>
      </c>
      <c r="G21246" s="1">
        <v>13559.17</v>
      </c>
    </row>
    <row r="21247" spans="2:7">
      <c r="B21247" s="22" t="s">
        <v>352</v>
      </c>
      <c r="C21247" s="22" t="s">
        <v>7</v>
      </c>
      <c r="D21247" s="22" t="s">
        <v>5</v>
      </c>
      <c r="E21247" s="22" t="s">
        <v>28</v>
      </c>
      <c r="F21247" s="22" t="s">
        <v>32</v>
      </c>
      <c r="G21247" s="1">
        <v>2335.89</v>
      </c>
    </row>
    <row r="21248" spans="2:7">
      <c r="B21248" s="22" t="s">
        <v>352</v>
      </c>
      <c r="C21248" s="22" t="s">
        <v>7</v>
      </c>
      <c r="D21248" s="22" t="s">
        <v>5</v>
      </c>
      <c r="E21248" s="22" t="s">
        <v>28</v>
      </c>
      <c r="F21248" s="22" t="s">
        <v>33</v>
      </c>
      <c r="G21248" s="1">
        <v>7866.91</v>
      </c>
    </row>
    <row r="21249" spans="2:7">
      <c r="B21249" s="22" t="s">
        <v>352</v>
      </c>
      <c r="C21249" s="22" t="s">
        <v>7</v>
      </c>
      <c r="D21249" s="22" t="s">
        <v>5</v>
      </c>
      <c r="E21249" s="22" t="s">
        <v>34</v>
      </c>
      <c r="F21249" s="22" t="s">
        <v>35</v>
      </c>
      <c r="G21249" s="1">
        <v>240.5</v>
      </c>
    </row>
    <row r="21250" spans="2:7">
      <c r="B21250" s="22" t="s">
        <v>352</v>
      </c>
      <c r="C21250" s="22" t="s">
        <v>7</v>
      </c>
      <c r="D21250" s="22" t="s">
        <v>5</v>
      </c>
      <c r="E21250" s="22" t="s">
        <v>34</v>
      </c>
      <c r="F21250" s="22" t="s">
        <v>36</v>
      </c>
      <c r="G21250" s="1">
        <v>156.97</v>
      </c>
    </row>
    <row r="21251" spans="2:7">
      <c r="B21251" s="22" t="s">
        <v>352</v>
      </c>
      <c r="C21251" s="22" t="s">
        <v>7</v>
      </c>
      <c r="D21251" s="22" t="s">
        <v>5</v>
      </c>
      <c r="E21251" s="22" t="s">
        <v>34</v>
      </c>
      <c r="F21251" s="22" t="s">
        <v>37</v>
      </c>
      <c r="G21251" s="1">
        <v>36239.050000000003</v>
      </c>
    </row>
    <row r="21252" spans="2:7">
      <c r="B21252" s="22" t="s">
        <v>352</v>
      </c>
      <c r="C21252" s="22" t="s">
        <v>7</v>
      </c>
      <c r="D21252" s="22" t="s">
        <v>5</v>
      </c>
      <c r="E21252" s="22" t="s">
        <v>34</v>
      </c>
      <c r="F21252" s="22" t="s">
        <v>38</v>
      </c>
      <c r="G21252" s="1">
        <v>603.14</v>
      </c>
    </row>
    <row r="21253" spans="2:7">
      <c r="B21253" s="22" t="s">
        <v>352</v>
      </c>
      <c r="C21253" s="22" t="s">
        <v>7</v>
      </c>
      <c r="D21253" s="22" t="s">
        <v>5</v>
      </c>
      <c r="E21253" s="22" t="s">
        <v>34</v>
      </c>
      <c r="F21253" s="22" t="s">
        <v>39</v>
      </c>
      <c r="G21253" s="1">
        <v>3954.91</v>
      </c>
    </row>
    <row r="21254" spans="2:7">
      <c r="B21254" s="22" t="s">
        <v>352</v>
      </c>
      <c r="C21254" s="22" t="s">
        <v>7</v>
      </c>
      <c r="D21254" s="22" t="s">
        <v>5</v>
      </c>
      <c r="E21254" s="22" t="s">
        <v>34</v>
      </c>
      <c r="F21254" s="22" t="s">
        <v>40</v>
      </c>
      <c r="G21254" s="1">
        <v>75</v>
      </c>
    </row>
    <row r="21255" spans="2:7">
      <c r="B21255" s="22" t="s">
        <v>352</v>
      </c>
      <c r="C21255" s="22" t="s">
        <v>7</v>
      </c>
      <c r="D21255" s="22" t="s">
        <v>5</v>
      </c>
      <c r="E21255" s="22" t="s">
        <v>34</v>
      </c>
      <c r="F21255" s="22" t="s">
        <v>43</v>
      </c>
      <c r="G21255" s="1">
        <v>15029</v>
      </c>
    </row>
    <row r="21256" spans="2:7">
      <c r="B21256" s="22" t="s">
        <v>352</v>
      </c>
      <c r="C21256" s="22" t="s">
        <v>7</v>
      </c>
      <c r="D21256" s="22" t="s">
        <v>5</v>
      </c>
      <c r="E21256" s="22" t="s">
        <v>34</v>
      </c>
      <c r="F21256" s="22" t="s">
        <v>44</v>
      </c>
      <c r="G21256" s="1">
        <v>529</v>
      </c>
    </row>
    <row r="21257" spans="2:7">
      <c r="B21257" s="22" t="s">
        <v>352</v>
      </c>
      <c r="C21257" s="22" t="s">
        <v>7</v>
      </c>
      <c r="D21257" s="22" t="s">
        <v>5</v>
      </c>
      <c r="E21257" s="22" t="s">
        <v>34</v>
      </c>
      <c r="F21257" s="22" t="s">
        <v>46</v>
      </c>
      <c r="G21257" s="1">
        <v>1149.8900000000001</v>
      </c>
    </row>
    <row r="21258" spans="2:7">
      <c r="B21258" s="22" t="s">
        <v>352</v>
      </c>
      <c r="C21258" s="22" t="s">
        <v>7</v>
      </c>
      <c r="D21258" s="22" t="s">
        <v>5</v>
      </c>
      <c r="E21258" s="22" t="s">
        <v>34</v>
      </c>
      <c r="F21258" s="22" t="s">
        <v>49</v>
      </c>
      <c r="G21258" s="1">
        <v>174.34</v>
      </c>
    </row>
    <row r="21259" spans="2:7">
      <c r="B21259" s="22" t="s">
        <v>352</v>
      </c>
      <c r="C21259" s="22" t="s">
        <v>7</v>
      </c>
      <c r="D21259" s="22" t="s">
        <v>5</v>
      </c>
      <c r="E21259" s="22" t="s">
        <v>34</v>
      </c>
      <c r="F21259" s="22" t="s">
        <v>50</v>
      </c>
      <c r="G21259" s="1">
        <v>4576.3100000000004</v>
      </c>
    </row>
    <row r="21260" spans="2:7">
      <c r="B21260" s="22" t="s">
        <v>352</v>
      </c>
      <c r="C21260" s="22" t="s">
        <v>7</v>
      </c>
      <c r="D21260" s="22" t="s">
        <v>5</v>
      </c>
      <c r="E21260" s="22" t="s">
        <v>34</v>
      </c>
      <c r="F21260" s="22" t="s">
        <v>51</v>
      </c>
      <c r="G21260" s="1">
        <v>258.60000000000002</v>
      </c>
    </row>
    <row r="21261" spans="2:7">
      <c r="B21261" s="22" t="s">
        <v>352</v>
      </c>
      <c r="C21261" s="22" t="s">
        <v>7</v>
      </c>
      <c r="D21261" s="22" t="s">
        <v>5</v>
      </c>
      <c r="E21261" s="22" t="s">
        <v>34</v>
      </c>
      <c r="F21261" s="22" t="s">
        <v>52</v>
      </c>
      <c r="G21261" s="1">
        <v>3095.35</v>
      </c>
    </row>
    <row r="21262" spans="2:7">
      <c r="B21262" s="22" t="s">
        <v>352</v>
      </c>
      <c r="C21262" s="22" t="s">
        <v>7</v>
      </c>
      <c r="D21262" s="22" t="s">
        <v>5</v>
      </c>
      <c r="E21262" s="22" t="s">
        <v>34</v>
      </c>
      <c r="F21262" s="22" t="s">
        <v>68</v>
      </c>
      <c r="G21262" s="1">
        <v>5940.62</v>
      </c>
    </row>
    <row r="21263" spans="2:7">
      <c r="B21263" s="22" t="s">
        <v>352</v>
      </c>
      <c r="C21263" s="22" t="s">
        <v>7</v>
      </c>
      <c r="D21263" s="22" t="s">
        <v>5</v>
      </c>
      <c r="E21263" s="22" t="s">
        <v>34</v>
      </c>
      <c r="F21263" s="22" t="s">
        <v>55</v>
      </c>
      <c r="G21263" s="1">
        <v>850.57</v>
      </c>
    </row>
    <row r="21264" spans="2:7">
      <c r="B21264" s="22" t="s">
        <v>352</v>
      </c>
      <c r="C21264" s="22" t="s">
        <v>7</v>
      </c>
      <c r="D21264" s="22" t="s">
        <v>5</v>
      </c>
      <c r="E21264" s="22" t="s">
        <v>34</v>
      </c>
      <c r="F21264" s="22" t="s">
        <v>56</v>
      </c>
      <c r="G21264" s="1">
        <v>8877.1</v>
      </c>
    </row>
    <row r="21265" spans="2:7">
      <c r="B21265" s="22" t="s">
        <v>352</v>
      </c>
      <c r="C21265" s="22" t="s">
        <v>7</v>
      </c>
      <c r="D21265" s="22" t="s">
        <v>5</v>
      </c>
      <c r="E21265" s="22" t="s">
        <v>34</v>
      </c>
      <c r="F21265" s="22" t="s">
        <v>57</v>
      </c>
      <c r="G21265" s="1">
        <v>4861.18</v>
      </c>
    </row>
    <row r="21266" spans="2:7">
      <c r="B21266" s="22" t="s">
        <v>352</v>
      </c>
      <c r="C21266" s="22" t="s">
        <v>7</v>
      </c>
      <c r="D21266" s="22" t="s">
        <v>5</v>
      </c>
      <c r="E21266" s="22" t="s">
        <v>34</v>
      </c>
      <c r="F21266" s="22" t="s">
        <v>91</v>
      </c>
      <c r="G21266" s="1">
        <v>3117.29</v>
      </c>
    </row>
    <row r="21267" spans="2:7">
      <c r="B21267" s="22" t="s">
        <v>352</v>
      </c>
      <c r="C21267" s="22" t="s">
        <v>7</v>
      </c>
      <c r="D21267" s="22" t="s">
        <v>5</v>
      </c>
      <c r="E21267" s="22" t="s">
        <v>34</v>
      </c>
      <c r="F21267" s="22" t="s">
        <v>58</v>
      </c>
      <c r="G21267" s="1">
        <v>969.88</v>
      </c>
    </row>
    <row r="21268" spans="2:7">
      <c r="B21268" s="22" t="s">
        <v>352</v>
      </c>
      <c r="C21268" s="22" t="s">
        <v>7</v>
      </c>
      <c r="D21268" s="22" t="s">
        <v>5</v>
      </c>
      <c r="E21268" s="22" t="s">
        <v>59</v>
      </c>
      <c r="F21268" s="22" t="s">
        <v>55</v>
      </c>
      <c r="G21268" s="1">
        <v>3692.06</v>
      </c>
    </row>
    <row r="21269" spans="2:7">
      <c r="B21269" s="22" t="s">
        <v>352</v>
      </c>
      <c r="C21269" s="22" t="s">
        <v>7</v>
      </c>
      <c r="D21269" s="22" t="s">
        <v>7</v>
      </c>
      <c r="E21269" s="22" t="s">
        <v>28</v>
      </c>
      <c r="F21269" s="22" t="s">
        <v>31</v>
      </c>
      <c r="G21269" s="1">
        <v>13586.43</v>
      </c>
    </row>
    <row r="21270" spans="2:7">
      <c r="B21270" s="22" t="s">
        <v>352</v>
      </c>
      <c r="C21270" s="22" t="s">
        <v>7</v>
      </c>
      <c r="D21270" s="22" t="s">
        <v>7</v>
      </c>
      <c r="E21270" s="22" t="s">
        <v>34</v>
      </c>
      <c r="F21270" s="22" t="s">
        <v>37</v>
      </c>
      <c r="G21270" s="1">
        <v>15758</v>
      </c>
    </row>
    <row r="21271" spans="2:7">
      <c r="B21271" s="22" t="s">
        <v>352</v>
      </c>
      <c r="C21271" s="22" t="s">
        <v>7</v>
      </c>
      <c r="D21271" s="22" t="s">
        <v>7</v>
      </c>
      <c r="E21271" s="22" t="s">
        <v>34</v>
      </c>
      <c r="F21271" s="22" t="s">
        <v>49</v>
      </c>
      <c r="G21271" s="1">
        <v>6258.92</v>
      </c>
    </row>
    <row r="21272" spans="2:7">
      <c r="B21272" s="22" t="s">
        <v>352</v>
      </c>
      <c r="C21272" s="22" t="s">
        <v>7</v>
      </c>
      <c r="D21272" s="22" t="s">
        <v>7</v>
      </c>
      <c r="E21272" s="22" t="s">
        <v>34</v>
      </c>
      <c r="F21272" s="22" t="s">
        <v>56</v>
      </c>
      <c r="G21272" s="1">
        <v>1122.9000000000001</v>
      </c>
    </row>
    <row r="21273" spans="2:7">
      <c r="B21273" s="22" t="s">
        <v>353</v>
      </c>
      <c r="C21273" s="22" t="s">
        <v>7</v>
      </c>
      <c r="D21273" s="22" t="s">
        <v>5</v>
      </c>
      <c r="E21273" s="22" t="s">
        <v>7</v>
      </c>
      <c r="F21273" s="22" t="s">
        <v>6</v>
      </c>
      <c r="G21273" s="1">
        <v>-54593.279999999999</v>
      </c>
    </row>
    <row r="21274" spans="2:7">
      <c r="B21274" s="22" t="s">
        <v>353</v>
      </c>
      <c r="C21274" s="22" t="s">
        <v>7</v>
      </c>
      <c r="D21274" s="22" t="s">
        <v>5</v>
      </c>
      <c r="E21274" s="22" t="s">
        <v>8</v>
      </c>
      <c r="F21274" s="22" t="s">
        <v>9</v>
      </c>
      <c r="G21274" s="1">
        <v>870006.8</v>
      </c>
    </row>
    <row r="21275" spans="2:7">
      <c r="B21275" s="22" t="s">
        <v>353</v>
      </c>
      <c r="C21275" s="22" t="s">
        <v>7</v>
      </c>
      <c r="D21275" s="22" t="s">
        <v>5</v>
      </c>
      <c r="E21275" s="22" t="s">
        <v>8</v>
      </c>
      <c r="F21275" s="22" t="s">
        <v>10</v>
      </c>
      <c r="G21275" s="1">
        <v>96380.43</v>
      </c>
    </row>
    <row r="21276" spans="2:7">
      <c r="B21276" s="22" t="s">
        <v>353</v>
      </c>
      <c r="C21276" s="22" t="s">
        <v>7</v>
      </c>
      <c r="D21276" s="22" t="s">
        <v>5</v>
      </c>
      <c r="E21276" s="22" t="s">
        <v>8</v>
      </c>
      <c r="F21276" s="22" t="s">
        <v>11</v>
      </c>
      <c r="G21276" s="1">
        <v>4235.78</v>
      </c>
    </row>
    <row r="21277" spans="2:7">
      <c r="B21277" s="22" t="s">
        <v>353</v>
      </c>
      <c r="C21277" s="22" t="s">
        <v>7</v>
      </c>
      <c r="D21277" s="22" t="s">
        <v>5</v>
      </c>
      <c r="E21277" s="22" t="s">
        <v>8</v>
      </c>
      <c r="F21277" s="22" t="s">
        <v>12</v>
      </c>
      <c r="G21277" s="1">
        <v>32586.36</v>
      </c>
    </row>
    <row r="21278" spans="2:7">
      <c r="B21278" s="22" t="s">
        <v>353</v>
      </c>
      <c r="C21278" s="22" t="s">
        <v>7</v>
      </c>
      <c r="D21278" s="22" t="s">
        <v>5</v>
      </c>
      <c r="E21278" s="22" t="s">
        <v>8</v>
      </c>
      <c r="F21278" s="22" t="s">
        <v>13</v>
      </c>
      <c r="G21278" s="1">
        <v>1040</v>
      </c>
    </row>
    <row r="21279" spans="2:7">
      <c r="B21279" s="22" t="s">
        <v>353</v>
      </c>
      <c r="C21279" s="22" t="s">
        <v>7</v>
      </c>
      <c r="D21279" s="22" t="s">
        <v>5</v>
      </c>
      <c r="E21279" s="22" t="s">
        <v>8</v>
      </c>
      <c r="F21279" s="22" t="s">
        <v>70</v>
      </c>
      <c r="G21279" s="1">
        <v>18510</v>
      </c>
    </row>
    <row r="21280" spans="2:7">
      <c r="B21280" s="22" t="s">
        <v>353</v>
      </c>
      <c r="C21280" s="22" t="s">
        <v>7</v>
      </c>
      <c r="D21280" s="22" t="s">
        <v>5</v>
      </c>
      <c r="E21280" s="22" t="s">
        <v>14</v>
      </c>
      <c r="F21280" s="22" t="s">
        <v>9</v>
      </c>
      <c r="G21280" s="1">
        <v>463334.6</v>
      </c>
    </row>
    <row r="21281" spans="2:7">
      <c r="B21281" s="22" t="s">
        <v>353</v>
      </c>
      <c r="C21281" s="22" t="s">
        <v>7</v>
      </c>
      <c r="D21281" s="22" t="s">
        <v>5</v>
      </c>
      <c r="E21281" s="22" t="s">
        <v>14</v>
      </c>
      <c r="F21281" s="22" t="s">
        <v>10</v>
      </c>
      <c r="G21281" s="1">
        <v>7847.87</v>
      </c>
    </row>
    <row r="21282" spans="2:7">
      <c r="B21282" s="22" t="s">
        <v>353</v>
      </c>
      <c r="C21282" s="22" t="s">
        <v>7</v>
      </c>
      <c r="D21282" s="22" t="s">
        <v>5</v>
      </c>
      <c r="E21282" s="22" t="s">
        <v>14</v>
      </c>
      <c r="F21282" s="22" t="s">
        <v>11</v>
      </c>
      <c r="G21282" s="1">
        <v>16518.490000000002</v>
      </c>
    </row>
    <row r="21283" spans="2:7">
      <c r="B21283" s="22" t="s">
        <v>353</v>
      </c>
      <c r="C21283" s="22" t="s">
        <v>7</v>
      </c>
      <c r="D21283" s="22" t="s">
        <v>5</v>
      </c>
      <c r="E21283" s="22" t="s">
        <v>14</v>
      </c>
      <c r="F21283" s="22" t="s">
        <v>13</v>
      </c>
      <c r="G21283" s="1">
        <v>839.69</v>
      </c>
    </row>
    <row r="21284" spans="2:7">
      <c r="B21284" s="22" t="s">
        <v>353</v>
      </c>
      <c r="C21284" s="22" t="s">
        <v>7</v>
      </c>
      <c r="D21284" s="22" t="s">
        <v>5</v>
      </c>
      <c r="E21284" s="22" t="s">
        <v>15</v>
      </c>
      <c r="F21284" s="22" t="s">
        <v>16</v>
      </c>
      <c r="G21284" s="1">
        <v>0.19</v>
      </c>
    </row>
    <row r="21285" spans="2:7">
      <c r="B21285" s="22" t="s">
        <v>353</v>
      </c>
      <c r="C21285" s="22" t="s">
        <v>7</v>
      </c>
      <c r="D21285" s="22" t="s">
        <v>5</v>
      </c>
      <c r="E21285" s="22" t="s">
        <v>15</v>
      </c>
      <c r="F21285" s="22" t="s">
        <v>71</v>
      </c>
      <c r="G21285" s="1">
        <v>0.19</v>
      </c>
    </row>
    <row r="21286" spans="2:7">
      <c r="B21286" s="22" t="s">
        <v>353</v>
      </c>
      <c r="C21286" s="22" t="s">
        <v>7</v>
      </c>
      <c r="D21286" s="22" t="s">
        <v>5</v>
      </c>
      <c r="E21286" s="22" t="s">
        <v>15</v>
      </c>
      <c r="F21286" s="22" t="s">
        <v>17</v>
      </c>
      <c r="G21286" s="1">
        <v>76964.429999999993</v>
      </c>
    </row>
    <row r="21287" spans="2:7">
      <c r="B21287" s="22" t="s">
        <v>353</v>
      </c>
      <c r="C21287" s="22" t="s">
        <v>7</v>
      </c>
      <c r="D21287" s="22" t="s">
        <v>5</v>
      </c>
      <c r="E21287" s="22" t="s">
        <v>15</v>
      </c>
      <c r="F21287" s="22" t="s">
        <v>18</v>
      </c>
      <c r="G21287" s="1">
        <v>38665.089999999997</v>
      </c>
    </row>
    <row r="21288" spans="2:7">
      <c r="B21288" s="22" t="s">
        <v>353</v>
      </c>
      <c r="C21288" s="22" t="s">
        <v>7</v>
      </c>
      <c r="D21288" s="22" t="s">
        <v>5</v>
      </c>
      <c r="E21288" s="22" t="s">
        <v>15</v>
      </c>
      <c r="F21288" s="22" t="s">
        <v>19</v>
      </c>
      <c r="G21288" s="1">
        <v>155164.72</v>
      </c>
    </row>
    <row r="21289" spans="2:7">
      <c r="B21289" s="22" t="s">
        <v>353</v>
      </c>
      <c r="C21289" s="22" t="s">
        <v>7</v>
      </c>
      <c r="D21289" s="22" t="s">
        <v>5</v>
      </c>
      <c r="E21289" s="22" t="s">
        <v>15</v>
      </c>
      <c r="F21289" s="22" t="s">
        <v>20</v>
      </c>
      <c r="G21289" s="1">
        <v>58861.27</v>
      </c>
    </row>
    <row r="21290" spans="2:7">
      <c r="B21290" s="22" t="s">
        <v>353</v>
      </c>
      <c r="C21290" s="22" t="s">
        <v>7</v>
      </c>
      <c r="D21290" s="22" t="s">
        <v>5</v>
      </c>
      <c r="E21290" s="22" t="s">
        <v>15</v>
      </c>
      <c r="F21290" s="22" t="s">
        <v>21</v>
      </c>
      <c r="G21290" s="1">
        <v>1056.3399999999999</v>
      </c>
    </row>
    <row r="21291" spans="2:7">
      <c r="B21291" s="22" t="s">
        <v>353</v>
      </c>
      <c r="C21291" s="22" t="s">
        <v>7</v>
      </c>
      <c r="D21291" s="22" t="s">
        <v>5</v>
      </c>
      <c r="E21291" s="22" t="s">
        <v>15</v>
      </c>
      <c r="F21291" s="22" t="s">
        <v>22</v>
      </c>
      <c r="G21291" s="1">
        <v>623.88</v>
      </c>
    </row>
    <row r="21292" spans="2:7">
      <c r="B21292" s="22" t="s">
        <v>353</v>
      </c>
      <c r="C21292" s="22" t="s">
        <v>7</v>
      </c>
      <c r="D21292" s="22" t="s">
        <v>5</v>
      </c>
      <c r="E21292" s="22" t="s">
        <v>15</v>
      </c>
      <c r="F21292" s="22" t="s">
        <v>23</v>
      </c>
      <c r="G21292" s="1">
        <v>5653.94</v>
      </c>
    </row>
    <row r="21293" spans="2:7">
      <c r="B21293" s="22" t="s">
        <v>353</v>
      </c>
      <c r="C21293" s="22" t="s">
        <v>7</v>
      </c>
      <c r="D21293" s="22" t="s">
        <v>5</v>
      </c>
      <c r="E21293" s="22" t="s">
        <v>15</v>
      </c>
      <c r="F21293" s="22" t="s">
        <v>24</v>
      </c>
      <c r="G21293" s="1">
        <v>14911.62</v>
      </c>
    </row>
    <row r="21294" spans="2:7">
      <c r="B21294" s="22" t="s">
        <v>353</v>
      </c>
      <c r="C21294" s="22" t="s">
        <v>7</v>
      </c>
      <c r="D21294" s="22" t="s">
        <v>5</v>
      </c>
      <c r="E21294" s="22" t="s">
        <v>15</v>
      </c>
      <c r="F21294" s="22" t="s">
        <v>25</v>
      </c>
      <c r="G21294" s="1">
        <v>165235.26999999999</v>
      </c>
    </row>
    <row r="21295" spans="2:7">
      <c r="B21295" s="22" t="s">
        <v>353</v>
      </c>
      <c r="C21295" s="22" t="s">
        <v>7</v>
      </c>
      <c r="D21295" s="22" t="s">
        <v>5</v>
      </c>
      <c r="E21295" s="22" t="s">
        <v>15</v>
      </c>
      <c r="F21295" s="22" t="s">
        <v>26</v>
      </c>
      <c r="G21295" s="1">
        <v>186538.8</v>
      </c>
    </row>
    <row r="21296" spans="2:7">
      <c r="B21296" s="22" t="s">
        <v>353</v>
      </c>
      <c r="C21296" s="22" t="s">
        <v>7</v>
      </c>
      <c r="D21296" s="22" t="s">
        <v>5</v>
      </c>
      <c r="E21296" s="22" t="s">
        <v>28</v>
      </c>
      <c r="F21296" s="22" t="s">
        <v>29</v>
      </c>
      <c r="G21296" s="1">
        <v>92153.82</v>
      </c>
    </row>
    <row r="21297" spans="2:7">
      <c r="B21297" s="22" t="s">
        <v>353</v>
      </c>
      <c r="C21297" s="22" t="s">
        <v>7</v>
      </c>
      <c r="D21297" s="22" t="s">
        <v>5</v>
      </c>
      <c r="E21297" s="22" t="s">
        <v>28</v>
      </c>
      <c r="F21297" s="22" t="s">
        <v>30</v>
      </c>
      <c r="G21297" s="1">
        <v>19892.64</v>
      </c>
    </row>
    <row r="21298" spans="2:7">
      <c r="B21298" s="22" t="s">
        <v>353</v>
      </c>
      <c r="C21298" s="22" t="s">
        <v>7</v>
      </c>
      <c r="D21298" s="22" t="s">
        <v>5</v>
      </c>
      <c r="E21298" s="22" t="s">
        <v>28</v>
      </c>
      <c r="F21298" s="22" t="s">
        <v>31</v>
      </c>
      <c r="G21298" s="1">
        <v>43130.49</v>
      </c>
    </row>
    <row r="21299" spans="2:7">
      <c r="B21299" s="22" t="s">
        <v>353</v>
      </c>
      <c r="C21299" s="22" t="s">
        <v>7</v>
      </c>
      <c r="D21299" s="22" t="s">
        <v>5</v>
      </c>
      <c r="E21299" s="22" t="s">
        <v>28</v>
      </c>
      <c r="F21299" s="22" t="s">
        <v>32</v>
      </c>
      <c r="G21299" s="1">
        <v>3511.75</v>
      </c>
    </row>
    <row r="21300" spans="2:7">
      <c r="B21300" s="22" t="s">
        <v>353</v>
      </c>
      <c r="C21300" s="22" t="s">
        <v>7</v>
      </c>
      <c r="D21300" s="22" t="s">
        <v>5</v>
      </c>
      <c r="E21300" s="22" t="s">
        <v>28</v>
      </c>
      <c r="F21300" s="22" t="s">
        <v>33</v>
      </c>
      <c r="G21300" s="1">
        <v>80917.53</v>
      </c>
    </row>
    <row r="21301" spans="2:7">
      <c r="B21301" s="22" t="s">
        <v>353</v>
      </c>
      <c r="C21301" s="22" t="s">
        <v>7</v>
      </c>
      <c r="D21301" s="22" t="s">
        <v>5</v>
      </c>
      <c r="E21301" s="22" t="s">
        <v>34</v>
      </c>
      <c r="F21301" s="22" t="s">
        <v>36</v>
      </c>
      <c r="G21301" s="1">
        <v>3616.12</v>
      </c>
    </row>
    <row r="21302" spans="2:7">
      <c r="B21302" s="22" t="s">
        <v>353</v>
      </c>
      <c r="C21302" s="22" t="s">
        <v>7</v>
      </c>
      <c r="D21302" s="22" t="s">
        <v>5</v>
      </c>
      <c r="E21302" s="22" t="s">
        <v>34</v>
      </c>
      <c r="F21302" s="22" t="s">
        <v>37</v>
      </c>
      <c r="G21302" s="1">
        <v>4064.21</v>
      </c>
    </row>
    <row r="21303" spans="2:7">
      <c r="B21303" s="22" t="s">
        <v>353</v>
      </c>
      <c r="C21303" s="22" t="s">
        <v>7</v>
      </c>
      <c r="D21303" s="22" t="s">
        <v>5</v>
      </c>
      <c r="E21303" s="22" t="s">
        <v>34</v>
      </c>
      <c r="F21303" s="22" t="s">
        <v>38</v>
      </c>
      <c r="G21303" s="1">
        <v>4318.3999999999996</v>
      </c>
    </row>
    <row r="21304" spans="2:7">
      <c r="B21304" s="22" t="s">
        <v>353</v>
      </c>
      <c r="C21304" s="22" t="s">
        <v>7</v>
      </c>
      <c r="D21304" s="22" t="s">
        <v>5</v>
      </c>
      <c r="E21304" s="22" t="s">
        <v>34</v>
      </c>
      <c r="F21304" s="22" t="s">
        <v>39</v>
      </c>
      <c r="G21304" s="1">
        <v>97231.15</v>
      </c>
    </row>
    <row r="21305" spans="2:7">
      <c r="B21305" s="22" t="s">
        <v>353</v>
      </c>
      <c r="C21305" s="22" t="s">
        <v>7</v>
      </c>
      <c r="D21305" s="22" t="s">
        <v>5</v>
      </c>
      <c r="E21305" s="22" t="s">
        <v>34</v>
      </c>
      <c r="F21305" s="22" t="s">
        <v>40</v>
      </c>
      <c r="G21305" s="1">
        <v>25916.03</v>
      </c>
    </row>
    <row r="21306" spans="2:7">
      <c r="B21306" s="22" t="s">
        <v>353</v>
      </c>
      <c r="C21306" s="22" t="s">
        <v>7</v>
      </c>
      <c r="D21306" s="22" t="s">
        <v>5</v>
      </c>
      <c r="E21306" s="22" t="s">
        <v>34</v>
      </c>
      <c r="F21306" s="22" t="s">
        <v>41</v>
      </c>
      <c r="G21306" s="1">
        <v>1131</v>
      </c>
    </row>
    <row r="21307" spans="2:7">
      <c r="B21307" s="22" t="s">
        <v>353</v>
      </c>
      <c r="C21307" s="22" t="s">
        <v>7</v>
      </c>
      <c r="D21307" s="22" t="s">
        <v>5</v>
      </c>
      <c r="E21307" s="22" t="s">
        <v>34</v>
      </c>
      <c r="F21307" s="22" t="s">
        <v>42</v>
      </c>
      <c r="G21307" s="1">
        <v>2154.09</v>
      </c>
    </row>
    <row r="21308" spans="2:7">
      <c r="B21308" s="22" t="s">
        <v>353</v>
      </c>
      <c r="C21308" s="22" t="s">
        <v>7</v>
      </c>
      <c r="D21308" s="22" t="s">
        <v>5</v>
      </c>
      <c r="E21308" s="22" t="s">
        <v>34</v>
      </c>
      <c r="F21308" s="22" t="s">
        <v>43</v>
      </c>
      <c r="G21308" s="1">
        <v>6085</v>
      </c>
    </row>
    <row r="21309" spans="2:7">
      <c r="B21309" s="22" t="s">
        <v>353</v>
      </c>
      <c r="C21309" s="22" t="s">
        <v>7</v>
      </c>
      <c r="D21309" s="22" t="s">
        <v>5</v>
      </c>
      <c r="E21309" s="22" t="s">
        <v>34</v>
      </c>
      <c r="F21309" s="22" t="s">
        <v>44</v>
      </c>
      <c r="G21309" s="1">
        <v>1138.51</v>
      </c>
    </row>
    <row r="21310" spans="2:7">
      <c r="B21310" s="22" t="s">
        <v>353</v>
      </c>
      <c r="C21310" s="22" t="s">
        <v>7</v>
      </c>
      <c r="D21310" s="22" t="s">
        <v>5</v>
      </c>
      <c r="E21310" s="22" t="s">
        <v>34</v>
      </c>
      <c r="F21310" s="22" t="s">
        <v>45</v>
      </c>
      <c r="G21310" s="1">
        <v>7866.84</v>
      </c>
    </row>
    <row r="21311" spans="2:7">
      <c r="B21311" s="22" t="s">
        <v>353</v>
      </c>
      <c r="C21311" s="22" t="s">
        <v>7</v>
      </c>
      <c r="D21311" s="22" t="s">
        <v>5</v>
      </c>
      <c r="E21311" s="22" t="s">
        <v>34</v>
      </c>
      <c r="F21311" s="22" t="s">
        <v>46</v>
      </c>
      <c r="G21311" s="1">
        <v>1476.62</v>
      </c>
    </row>
    <row r="21312" spans="2:7">
      <c r="B21312" s="22" t="s">
        <v>353</v>
      </c>
      <c r="C21312" s="22" t="s">
        <v>7</v>
      </c>
      <c r="D21312" s="22" t="s">
        <v>5</v>
      </c>
      <c r="E21312" s="22" t="s">
        <v>34</v>
      </c>
      <c r="F21312" s="22" t="s">
        <v>47</v>
      </c>
      <c r="G21312" s="1">
        <v>32109.1</v>
      </c>
    </row>
    <row r="21313" spans="2:7">
      <c r="B21313" s="22" t="s">
        <v>353</v>
      </c>
      <c r="C21313" s="22" t="s">
        <v>7</v>
      </c>
      <c r="D21313" s="22" t="s">
        <v>5</v>
      </c>
      <c r="E21313" s="22" t="s">
        <v>34</v>
      </c>
      <c r="F21313" s="22" t="s">
        <v>48</v>
      </c>
      <c r="G21313" s="1">
        <v>3421.36</v>
      </c>
    </row>
    <row r="21314" spans="2:7">
      <c r="B21314" s="22" t="s">
        <v>353</v>
      </c>
      <c r="C21314" s="22" t="s">
        <v>7</v>
      </c>
      <c r="D21314" s="22" t="s">
        <v>5</v>
      </c>
      <c r="E21314" s="22" t="s">
        <v>34</v>
      </c>
      <c r="F21314" s="22" t="s">
        <v>75</v>
      </c>
      <c r="G21314" s="1">
        <v>3601.58</v>
      </c>
    </row>
    <row r="21315" spans="2:7">
      <c r="B21315" s="22" t="s">
        <v>353</v>
      </c>
      <c r="C21315" s="22" t="s">
        <v>7</v>
      </c>
      <c r="D21315" s="22" t="s">
        <v>5</v>
      </c>
      <c r="E21315" s="22" t="s">
        <v>34</v>
      </c>
      <c r="F21315" s="22" t="s">
        <v>49</v>
      </c>
      <c r="G21315" s="1">
        <v>27450.41</v>
      </c>
    </row>
    <row r="21316" spans="2:7">
      <c r="B21316" s="22" t="s">
        <v>353</v>
      </c>
      <c r="C21316" s="22" t="s">
        <v>7</v>
      </c>
      <c r="D21316" s="22" t="s">
        <v>5</v>
      </c>
      <c r="E21316" s="22" t="s">
        <v>34</v>
      </c>
      <c r="F21316" s="22" t="s">
        <v>50</v>
      </c>
      <c r="G21316" s="1">
        <v>8751.2800000000007</v>
      </c>
    </row>
    <row r="21317" spans="2:7">
      <c r="B21317" s="22" t="s">
        <v>353</v>
      </c>
      <c r="C21317" s="22" t="s">
        <v>7</v>
      </c>
      <c r="D21317" s="22" t="s">
        <v>5</v>
      </c>
      <c r="E21317" s="22" t="s">
        <v>34</v>
      </c>
      <c r="F21317" s="22" t="s">
        <v>51</v>
      </c>
      <c r="G21317" s="1">
        <v>418</v>
      </c>
    </row>
    <row r="21318" spans="2:7">
      <c r="B21318" s="22" t="s">
        <v>353</v>
      </c>
      <c r="C21318" s="22" t="s">
        <v>7</v>
      </c>
      <c r="D21318" s="22" t="s">
        <v>5</v>
      </c>
      <c r="E21318" s="22" t="s">
        <v>34</v>
      </c>
      <c r="F21318" s="22" t="s">
        <v>53</v>
      </c>
      <c r="G21318" s="1">
        <v>28155.86</v>
      </c>
    </row>
    <row r="21319" spans="2:7">
      <c r="B21319" s="22" t="s">
        <v>353</v>
      </c>
      <c r="C21319" s="22" t="s">
        <v>7</v>
      </c>
      <c r="D21319" s="22" t="s">
        <v>5</v>
      </c>
      <c r="E21319" s="22" t="s">
        <v>34</v>
      </c>
      <c r="F21319" s="22" t="s">
        <v>54</v>
      </c>
      <c r="G21319" s="1">
        <v>1000</v>
      </c>
    </row>
    <row r="21320" spans="2:7">
      <c r="B21320" s="22" t="s">
        <v>353</v>
      </c>
      <c r="C21320" s="22" t="s">
        <v>7</v>
      </c>
      <c r="D21320" s="22" t="s">
        <v>5</v>
      </c>
      <c r="E21320" s="22" t="s">
        <v>34</v>
      </c>
      <c r="F21320" s="22" t="s">
        <v>55</v>
      </c>
      <c r="G21320" s="1">
        <v>893.9</v>
      </c>
    </row>
    <row r="21321" spans="2:7">
      <c r="B21321" s="22" t="s">
        <v>353</v>
      </c>
      <c r="C21321" s="22" t="s">
        <v>7</v>
      </c>
      <c r="D21321" s="22" t="s">
        <v>5</v>
      </c>
      <c r="E21321" s="22" t="s">
        <v>34</v>
      </c>
      <c r="F21321" s="22" t="s">
        <v>56</v>
      </c>
      <c r="G21321" s="1">
        <v>43568.98</v>
      </c>
    </row>
    <row r="21322" spans="2:7">
      <c r="B21322" s="22" t="s">
        <v>353</v>
      </c>
      <c r="C21322" s="22" t="s">
        <v>7</v>
      </c>
      <c r="D21322" s="22" t="s">
        <v>5</v>
      </c>
      <c r="E21322" s="22" t="s">
        <v>34</v>
      </c>
      <c r="F21322" s="22" t="s">
        <v>57</v>
      </c>
      <c r="G21322" s="1">
        <v>33193.269999999997</v>
      </c>
    </row>
    <row r="21323" spans="2:7">
      <c r="B21323" s="22" t="s">
        <v>353</v>
      </c>
      <c r="C21323" s="22" t="s">
        <v>7</v>
      </c>
      <c r="D21323" s="22" t="s">
        <v>5</v>
      </c>
      <c r="E21323" s="22" t="s">
        <v>34</v>
      </c>
      <c r="F21323" s="22" t="s">
        <v>58</v>
      </c>
      <c r="G21323" s="1">
        <v>6677.65</v>
      </c>
    </row>
    <row r="21324" spans="2:7">
      <c r="B21324" s="22" t="s">
        <v>353</v>
      </c>
      <c r="C21324" s="22" t="s">
        <v>7</v>
      </c>
      <c r="D21324" s="22" t="s">
        <v>5</v>
      </c>
      <c r="E21324" s="22" t="s">
        <v>59</v>
      </c>
      <c r="F21324" s="22" t="s">
        <v>55</v>
      </c>
      <c r="G21324" s="1">
        <v>2354.27</v>
      </c>
    </row>
    <row r="21325" spans="2:7">
      <c r="B21325" s="22" t="s">
        <v>353</v>
      </c>
      <c r="C21325" s="22" t="s">
        <v>7</v>
      </c>
      <c r="D21325" s="22" t="s">
        <v>7</v>
      </c>
      <c r="E21325" s="22" t="s">
        <v>5</v>
      </c>
      <c r="F21325" s="22" t="s">
        <v>6</v>
      </c>
      <c r="G21325" s="1">
        <v>54593.279999999999</v>
      </c>
    </row>
    <row r="21326" spans="2:7">
      <c r="B21326" s="22" t="s">
        <v>353</v>
      </c>
      <c r="C21326" s="22" t="s">
        <v>7</v>
      </c>
      <c r="D21326" s="22" t="s">
        <v>7</v>
      </c>
      <c r="E21326" s="22" t="s">
        <v>8</v>
      </c>
      <c r="F21326" s="22" t="s">
        <v>9</v>
      </c>
      <c r="G21326" s="1">
        <v>40000</v>
      </c>
    </row>
    <row r="21327" spans="2:7">
      <c r="B21327" s="22" t="s">
        <v>353</v>
      </c>
      <c r="C21327" s="22" t="s">
        <v>7</v>
      </c>
      <c r="D21327" s="22" t="s">
        <v>7</v>
      </c>
      <c r="E21327" s="22" t="s">
        <v>8</v>
      </c>
      <c r="F21327" s="22" t="s">
        <v>10</v>
      </c>
      <c r="G21327" s="1">
        <v>390</v>
      </c>
    </row>
    <row r="21328" spans="2:7">
      <c r="B21328" s="22" t="s">
        <v>353</v>
      </c>
      <c r="C21328" s="22" t="s">
        <v>7</v>
      </c>
      <c r="D21328" s="22" t="s">
        <v>7</v>
      </c>
      <c r="E21328" s="22" t="s">
        <v>8</v>
      </c>
      <c r="F21328" s="22" t="s">
        <v>12</v>
      </c>
      <c r="G21328" s="1">
        <v>7660</v>
      </c>
    </row>
    <row r="21329" spans="2:7">
      <c r="B21329" s="22" t="s">
        <v>353</v>
      </c>
      <c r="C21329" s="22" t="s">
        <v>7</v>
      </c>
      <c r="D21329" s="22" t="s">
        <v>7</v>
      </c>
      <c r="E21329" s="22" t="s">
        <v>14</v>
      </c>
      <c r="F21329" s="22" t="s">
        <v>9</v>
      </c>
      <c r="G21329" s="1">
        <v>30000</v>
      </c>
    </row>
    <row r="21330" spans="2:7">
      <c r="B21330" s="22" t="s">
        <v>353</v>
      </c>
      <c r="C21330" s="22" t="s">
        <v>7</v>
      </c>
      <c r="D21330" s="22" t="s">
        <v>7</v>
      </c>
      <c r="E21330" s="22" t="s">
        <v>14</v>
      </c>
      <c r="F21330" s="22" t="s">
        <v>12</v>
      </c>
      <c r="G21330" s="1">
        <v>30067.02</v>
      </c>
    </row>
    <row r="21331" spans="2:7">
      <c r="B21331" s="22" t="s">
        <v>353</v>
      </c>
      <c r="C21331" s="22" t="s">
        <v>7</v>
      </c>
      <c r="D21331" s="22" t="s">
        <v>7</v>
      </c>
      <c r="E21331" s="22" t="s">
        <v>15</v>
      </c>
      <c r="F21331" s="22" t="s">
        <v>17</v>
      </c>
      <c r="G21331" s="1">
        <v>591.52</v>
      </c>
    </row>
    <row r="21332" spans="2:7">
      <c r="B21332" s="22" t="s">
        <v>353</v>
      </c>
      <c r="C21332" s="22" t="s">
        <v>7</v>
      </c>
      <c r="D21332" s="22" t="s">
        <v>7</v>
      </c>
      <c r="E21332" s="22" t="s">
        <v>15</v>
      </c>
      <c r="F21332" s="22" t="s">
        <v>18</v>
      </c>
      <c r="G21332" s="1">
        <v>2270.85</v>
      </c>
    </row>
    <row r="21333" spans="2:7">
      <c r="B21333" s="22" t="s">
        <v>353</v>
      </c>
      <c r="C21333" s="22" t="s">
        <v>7</v>
      </c>
      <c r="D21333" s="22" t="s">
        <v>7</v>
      </c>
      <c r="E21333" s="22" t="s">
        <v>15</v>
      </c>
      <c r="F21333" s="22" t="s">
        <v>19</v>
      </c>
      <c r="G21333" s="1">
        <v>1187.8599999999999</v>
      </c>
    </row>
    <row r="21334" spans="2:7">
      <c r="B21334" s="22" t="s">
        <v>353</v>
      </c>
      <c r="C21334" s="22" t="s">
        <v>7</v>
      </c>
      <c r="D21334" s="22" t="s">
        <v>7</v>
      </c>
      <c r="E21334" s="22" t="s">
        <v>15</v>
      </c>
      <c r="F21334" s="22" t="s">
        <v>20</v>
      </c>
      <c r="G21334" s="1">
        <v>1543.23</v>
      </c>
    </row>
    <row r="21335" spans="2:7">
      <c r="B21335" s="22" t="s">
        <v>353</v>
      </c>
      <c r="C21335" s="22" t="s">
        <v>7</v>
      </c>
      <c r="D21335" s="22" t="s">
        <v>7</v>
      </c>
      <c r="E21335" s="22" t="s">
        <v>15</v>
      </c>
      <c r="F21335" s="22" t="s">
        <v>21</v>
      </c>
      <c r="G21335" s="1">
        <v>8.59</v>
      </c>
    </row>
    <row r="21336" spans="2:7">
      <c r="B21336" s="22" t="s">
        <v>353</v>
      </c>
      <c r="C21336" s="22" t="s">
        <v>7</v>
      </c>
      <c r="D21336" s="22" t="s">
        <v>7</v>
      </c>
      <c r="E21336" s="22" t="s">
        <v>15</v>
      </c>
      <c r="F21336" s="22" t="s">
        <v>22</v>
      </c>
      <c r="G21336" s="1">
        <v>34.630000000000003</v>
      </c>
    </row>
    <row r="21337" spans="2:7">
      <c r="B21337" s="22" t="s">
        <v>353</v>
      </c>
      <c r="C21337" s="22" t="s">
        <v>7</v>
      </c>
      <c r="D21337" s="22" t="s">
        <v>7</v>
      </c>
      <c r="E21337" s="22" t="s">
        <v>15</v>
      </c>
      <c r="F21337" s="22" t="s">
        <v>23</v>
      </c>
      <c r="G21337" s="1">
        <v>27.05</v>
      </c>
    </row>
    <row r="21338" spans="2:7">
      <c r="B21338" s="22" t="s">
        <v>353</v>
      </c>
      <c r="C21338" s="22" t="s">
        <v>7</v>
      </c>
      <c r="D21338" s="22" t="s">
        <v>7</v>
      </c>
      <c r="E21338" s="22" t="s">
        <v>15</v>
      </c>
      <c r="F21338" s="22" t="s">
        <v>24</v>
      </c>
      <c r="G21338" s="1">
        <v>854.66</v>
      </c>
    </row>
    <row r="21339" spans="2:7">
      <c r="B21339" s="22" t="s">
        <v>353</v>
      </c>
      <c r="C21339" s="22" t="s">
        <v>7</v>
      </c>
      <c r="D21339" s="22" t="s">
        <v>7</v>
      </c>
      <c r="E21339" s="22" t="s">
        <v>15</v>
      </c>
      <c r="F21339" s="22" t="s">
        <v>25</v>
      </c>
      <c r="G21339" s="1">
        <v>188.85</v>
      </c>
    </row>
    <row r="21340" spans="2:7">
      <c r="B21340" s="22" t="s">
        <v>353</v>
      </c>
      <c r="C21340" s="22" t="s">
        <v>7</v>
      </c>
      <c r="D21340" s="22" t="s">
        <v>7</v>
      </c>
      <c r="E21340" s="22" t="s">
        <v>15</v>
      </c>
      <c r="F21340" s="22" t="s">
        <v>26</v>
      </c>
      <c r="G21340" s="1">
        <v>568.20000000000005</v>
      </c>
    </row>
    <row r="21341" spans="2:7">
      <c r="B21341" s="22" t="s">
        <v>353</v>
      </c>
      <c r="C21341" s="22" t="s">
        <v>7</v>
      </c>
      <c r="D21341" s="22" t="s">
        <v>7</v>
      </c>
      <c r="E21341" s="22" t="s">
        <v>28</v>
      </c>
      <c r="F21341" s="22" t="s">
        <v>29</v>
      </c>
      <c r="G21341" s="1">
        <v>70.56</v>
      </c>
    </row>
    <row r="21342" spans="2:7">
      <c r="B21342" s="22" t="s">
        <v>353</v>
      </c>
      <c r="C21342" s="22" t="s">
        <v>7</v>
      </c>
      <c r="D21342" s="22" t="s">
        <v>7</v>
      </c>
      <c r="E21342" s="22" t="s">
        <v>28</v>
      </c>
      <c r="F21342" s="22" t="s">
        <v>33</v>
      </c>
      <c r="G21342" s="1">
        <v>236.71</v>
      </c>
    </row>
    <row r="21343" spans="2:7">
      <c r="B21343" s="22" t="s">
        <v>353</v>
      </c>
      <c r="C21343" s="22" t="s">
        <v>7</v>
      </c>
      <c r="D21343" s="22" t="s">
        <v>7</v>
      </c>
      <c r="E21343" s="22" t="s">
        <v>34</v>
      </c>
      <c r="F21343" s="22" t="s">
        <v>39</v>
      </c>
      <c r="G21343" s="1">
        <v>81</v>
      </c>
    </row>
    <row r="21344" spans="2:7">
      <c r="B21344" s="22" t="s">
        <v>353</v>
      </c>
      <c r="C21344" s="22" t="s">
        <v>7</v>
      </c>
      <c r="D21344" s="22" t="s">
        <v>7</v>
      </c>
      <c r="E21344" s="22" t="s">
        <v>34</v>
      </c>
      <c r="F21344" s="22" t="s">
        <v>42</v>
      </c>
      <c r="G21344" s="1">
        <v>8352.23</v>
      </c>
    </row>
    <row r="21345" spans="2:7">
      <c r="B21345" s="22" t="s">
        <v>353</v>
      </c>
      <c r="C21345" s="22" t="s">
        <v>7</v>
      </c>
      <c r="D21345" s="22" t="s">
        <v>7</v>
      </c>
      <c r="E21345" s="22" t="s">
        <v>34</v>
      </c>
      <c r="F21345" s="22" t="s">
        <v>47</v>
      </c>
      <c r="G21345" s="1">
        <v>1684.96</v>
      </c>
    </row>
    <row r="21346" spans="2:7">
      <c r="B21346" s="22" t="s">
        <v>353</v>
      </c>
      <c r="C21346" s="22" t="s">
        <v>7</v>
      </c>
      <c r="D21346" s="22" t="s">
        <v>7</v>
      </c>
      <c r="E21346" s="22" t="s">
        <v>34</v>
      </c>
      <c r="F21346" s="22" t="s">
        <v>49</v>
      </c>
      <c r="G21346" s="1">
        <v>45000</v>
      </c>
    </row>
    <row r="21347" spans="2:7">
      <c r="B21347" s="22" t="s">
        <v>353</v>
      </c>
      <c r="C21347" s="22" t="s">
        <v>7</v>
      </c>
      <c r="D21347" s="22" t="s">
        <v>7</v>
      </c>
      <c r="E21347" s="22" t="s">
        <v>34</v>
      </c>
      <c r="F21347" s="22" t="s">
        <v>56</v>
      </c>
      <c r="G21347" s="1">
        <v>23300.98</v>
      </c>
    </row>
    <row r="21348" spans="2:7">
      <c r="B21348" s="22" t="s">
        <v>353</v>
      </c>
      <c r="C21348" s="22" t="s">
        <v>7</v>
      </c>
      <c r="D21348" s="22" t="s">
        <v>7</v>
      </c>
      <c r="E21348" s="22" t="s">
        <v>34</v>
      </c>
      <c r="F21348" s="22" t="s">
        <v>94</v>
      </c>
      <c r="G21348" s="1">
        <v>69679.240000000005</v>
      </c>
    </row>
    <row r="21349" spans="2:7">
      <c r="B21349" s="22" t="s">
        <v>353</v>
      </c>
      <c r="C21349" s="22" t="s">
        <v>7</v>
      </c>
      <c r="D21349" s="22" t="s">
        <v>7</v>
      </c>
      <c r="E21349" s="22" t="s">
        <v>34</v>
      </c>
      <c r="F21349" s="22" t="s">
        <v>58</v>
      </c>
      <c r="G21349" s="1">
        <v>2995.85</v>
      </c>
    </row>
    <row r="21350" spans="2:7">
      <c r="B21350" s="22" t="s">
        <v>354</v>
      </c>
      <c r="C21350" s="22" t="s">
        <v>7</v>
      </c>
      <c r="D21350" s="22" t="s">
        <v>5</v>
      </c>
      <c r="E21350" s="22" t="s">
        <v>5</v>
      </c>
      <c r="F21350" s="22" t="s">
        <v>6</v>
      </c>
      <c r="G21350" s="1">
        <v>81145.41</v>
      </c>
    </row>
    <row r="21351" spans="2:7">
      <c r="B21351" s="22" t="s">
        <v>354</v>
      </c>
      <c r="C21351" s="22" t="s">
        <v>7</v>
      </c>
      <c r="D21351" s="22" t="s">
        <v>5</v>
      </c>
      <c r="E21351" s="22" t="s">
        <v>7</v>
      </c>
      <c r="F21351" s="22" t="s">
        <v>6</v>
      </c>
      <c r="G21351" s="1">
        <v>-81145.41</v>
      </c>
    </row>
    <row r="21352" spans="2:7">
      <c r="B21352" s="22" t="s">
        <v>354</v>
      </c>
      <c r="C21352" s="22" t="s">
        <v>7</v>
      </c>
      <c r="D21352" s="22" t="s">
        <v>5</v>
      </c>
      <c r="E21352" s="22" t="s">
        <v>8</v>
      </c>
      <c r="F21352" s="22" t="s">
        <v>9</v>
      </c>
      <c r="G21352" s="1">
        <v>2196862.61</v>
      </c>
    </row>
    <row r="21353" spans="2:7">
      <c r="B21353" s="22" t="s">
        <v>354</v>
      </c>
      <c r="C21353" s="22" t="s">
        <v>7</v>
      </c>
      <c r="D21353" s="22" t="s">
        <v>5</v>
      </c>
      <c r="E21353" s="22" t="s">
        <v>8</v>
      </c>
      <c r="F21353" s="22" t="s">
        <v>10</v>
      </c>
      <c r="G21353" s="1">
        <v>3130</v>
      </c>
    </row>
    <row r="21354" spans="2:7">
      <c r="B21354" s="22" t="s">
        <v>354</v>
      </c>
      <c r="C21354" s="22" t="s">
        <v>7</v>
      </c>
      <c r="D21354" s="22" t="s">
        <v>5</v>
      </c>
      <c r="E21354" s="22" t="s">
        <v>8</v>
      </c>
      <c r="F21354" s="22" t="s">
        <v>11</v>
      </c>
      <c r="G21354" s="1">
        <v>48970</v>
      </c>
    </row>
    <row r="21355" spans="2:7">
      <c r="B21355" s="22" t="s">
        <v>354</v>
      </c>
      <c r="C21355" s="22" t="s">
        <v>7</v>
      </c>
      <c r="D21355" s="22" t="s">
        <v>5</v>
      </c>
      <c r="E21355" s="22" t="s">
        <v>8</v>
      </c>
      <c r="F21355" s="22" t="s">
        <v>70</v>
      </c>
      <c r="G21355" s="1">
        <v>31515</v>
      </c>
    </row>
    <row r="21356" spans="2:7">
      <c r="B21356" s="22" t="s">
        <v>354</v>
      </c>
      <c r="C21356" s="22" t="s">
        <v>7</v>
      </c>
      <c r="D21356" s="22" t="s">
        <v>5</v>
      </c>
      <c r="E21356" s="22" t="s">
        <v>14</v>
      </c>
      <c r="F21356" s="22" t="s">
        <v>9</v>
      </c>
      <c r="G21356" s="1">
        <v>797815.83</v>
      </c>
    </row>
    <row r="21357" spans="2:7">
      <c r="B21357" s="22" t="s">
        <v>354</v>
      </c>
      <c r="C21357" s="22" t="s">
        <v>7</v>
      </c>
      <c r="D21357" s="22" t="s">
        <v>5</v>
      </c>
      <c r="E21357" s="22" t="s">
        <v>14</v>
      </c>
      <c r="F21357" s="22" t="s">
        <v>10</v>
      </c>
      <c r="G21357" s="1">
        <v>35159.199999999997</v>
      </c>
    </row>
    <row r="21358" spans="2:7">
      <c r="B21358" s="22" t="s">
        <v>354</v>
      </c>
      <c r="C21358" s="22" t="s">
        <v>7</v>
      </c>
      <c r="D21358" s="22" t="s">
        <v>5</v>
      </c>
      <c r="E21358" s="22" t="s">
        <v>14</v>
      </c>
      <c r="F21358" s="22" t="s">
        <v>11</v>
      </c>
      <c r="G21358" s="1">
        <v>22265.66</v>
      </c>
    </row>
    <row r="21359" spans="2:7">
      <c r="B21359" s="22" t="s">
        <v>354</v>
      </c>
      <c r="C21359" s="22" t="s">
        <v>7</v>
      </c>
      <c r="D21359" s="22" t="s">
        <v>5</v>
      </c>
      <c r="E21359" s="22" t="s">
        <v>15</v>
      </c>
      <c r="F21359" s="22" t="s">
        <v>17</v>
      </c>
      <c r="G21359" s="1">
        <v>172783.38</v>
      </c>
    </row>
    <row r="21360" spans="2:7">
      <c r="B21360" s="22" t="s">
        <v>354</v>
      </c>
      <c r="C21360" s="22" t="s">
        <v>7</v>
      </c>
      <c r="D21360" s="22" t="s">
        <v>5</v>
      </c>
      <c r="E21360" s="22" t="s">
        <v>15</v>
      </c>
      <c r="F21360" s="22" t="s">
        <v>18</v>
      </c>
      <c r="G21360" s="1">
        <v>88492.15</v>
      </c>
    </row>
    <row r="21361" spans="2:7">
      <c r="B21361" s="22" t="s">
        <v>354</v>
      </c>
      <c r="C21361" s="22" t="s">
        <v>7</v>
      </c>
      <c r="D21361" s="22" t="s">
        <v>5</v>
      </c>
      <c r="E21361" s="22" t="s">
        <v>15</v>
      </c>
      <c r="F21361" s="22" t="s">
        <v>19</v>
      </c>
      <c r="G21361" s="1">
        <v>349417.35</v>
      </c>
    </row>
    <row r="21362" spans="2:7">
      <c r="B21362" s="22" t="s">
        <v>354</v>
      </c>
      <c r="C21362" s="22" t="s">
        <v>7</v>
      </c>
      <c r="D21362" s="22" t="s">
        <v>5</v>
      </c>
      <c r="E21362" s="22" t="s">
        <v>15</v>
      </c>
      <c r="F21362" s="22" t="s">
        <v>20</v>
      </c>
      <c r="G21362" s="1">
        <v>142453.54</v>
      </c>
    </row>
    <row r="21363" spans="2:7">
      <c r="B21363" s="22" t="s">
        <v>354</v>
      </c>
      <c r="C21363" s="22" t="s">
        <v>7</v>
      </c>
      <c r="D21363" s="22" t="s">
        <v>5</v>
      </c>
      <c r="E21363" s="22" t="s">
        <v>15</v>
      </c>
      <c r="F21363" s="22" t="s">
        <v>21</v>
      </c>
      <c r="G21363" s="1">
        <v>79397.509999999995</v>
      </c>
    </row>
    <row r="21364" spans="2:7">
      <c r="B21364" s="22" t="s">
        <v>354</v>
      </c>
      <c r="C21364" s="22" t="s">
        <v>7</v>
      </c>
      <c r="D21364" s="22" t="s">
        <v>5</v>
      </c>
      <c r="E21364" s="22" t="s">
        <v>15</v>
      </c>
      <c r="F21364" s="22" t="s">
        <v>22</v>
      </c>
      <c r="G21364" s="1">
        <v>5504.87</v>
      </c>
    </row>
    <row r="21365" spans="2:7">
      <c r="B21365" s="22" t="s">
        <v>354</v>
      </c>
      <c r="C21365" s="22" t="s">
        <v>7</v>
      </c>
      <c r="D21365" s="22" t="s">
        <v>5</v>
      </c>
      <c r="E21365" s="22" t="s">
        <v>15</v>
      </c>
      <c r="F21365" s="22" t="s">
        <v>23</v>
      </c>
      <c r="G21365" s="1">
        <v>10643.13</v>
      </c>
    </row>
    <row r="21366" spans="2:7">
      <c r="B21366" s="22" t="s">
        <v>354</v>
      </c>
      <c r="C21366" s="22" t="s">
        <v>7</v>
      </c>
      <c r="D21366" s="22" t="s">
        <v>5</v>
      </c>
      <c r="E21366" s="22" t="s">
        <v>15</v>
      </c>
      <c r="F21366" s="22" t="s">
        <v>24</v>
      </c>
      <c r="G21366" s="1">
        <v>27111.49</v>
      </c>
    </row>
    <row r="21367" spans="2:7">
      <c r="B21367" s="22" t="s">
        <v>354</v>
      </c>
      <c r="C21367" s="22" t="s">
        <v>7</v>
      </c>
      <c r="D21367" s="22" t="s">
        <v>5</v>
      </c>
      <c r="E21367" s="22" t="s">
        <v>15</v>
      </c>
      <c r="F21367" s="22" t="s">
        <v>25</v>
      </c>
      <c r="G21367" s="1">
        <v>289485.18</v>
      </c>
    </row>
    <row r="21368" spans="2:7">
      <c r="B21368" s="22" t="s">
        <v>354</v>
      </c>
      <c r="C21368" s="22" t="s">
        <v>7</v>
      </c>
      <c r="D21368" s="22" t="s">
        <v>5</v>
      </c>
      <c r="E21368" s="22" t="s">
        <v>15</v>
      </c>
      <c r="F21368" s="22" t="s">
        <v>26</v>
      </c>
      <c r="G21368" s="1">
        <v>409009.52</v>
      </c>
    </row>
    <row r="21369" spans="2:7">
      <c r="B21369" s="22" t="s">
        <v>354</v>
      </c>
      <c r="C21369" s="22" t="s">
        <v>7</v>
      </c>
      <c r="D21369" s="22" t="s">
        <v>5</v>
      </c>
      <c r="E21369" s="22" t="s">
        <v>15</v>
      </c>
      <c r="F21369" s="22" t="s">
        <v>27</v>
      </c>
      <c r="G21369" s="1">
        <v>7917.28</v>
      </c>
    </row>
    <row r="21370" spans="2:7">
      <c r="B21370" s="22" t="s">
        <v>354</v>
      </c>
      <c r="C21370" s="22" t="s">
        <v>7</v>
      </c>
      <c r="D21370" s="22" t="s">
        <v>5</v>
      </c>
      <c r="E21370" s="22" t="s">
        <v>15</v>
      </c>
      <c r="F21370" s="22" t="s">
        <v>72</v>
      </c>
      <c r="G21370" s="1">
        <v>775.43</v>
      </c>
    </row>
    <row r="21371" spans="2:7">
      <c r="B21371" s="22" t="s">
        <v>354</v>
      </c>
      <c r="C21371" s="22" t="s">
        <v>7</v>
      </c>
      <c r="D21371" s="22" t="s">
        <v>5</v>
      </c>
      <c r="E21371" s="22" t="s">
        <v>28</v>
      </c>
      <c r="F21371" s="22" t="s">
        <v>29</v>
      </c>
      <c r="G21371" s="1">
        <v>180400.68</v>
      </c>
    </row>
    <row r="21372" spans="2:7">
      <c r="B21372" s="22" t="s">
        <v>354</v>
      </c>
      <c r="C21372" s="22" t="s">
        <v>7</v>
      </c>
      <c r="D21372" s="22" t="s">
        <v>5</v>
      </c>
      <c r="E21372" s="22" t="s">
        <v>28</v>
      </c>
      <c r="F21372" s="22" t="s">
        <v>30</v>
      </c>
      <c r="G21372" s="1">
        <v>36795.83</v>
      </c>
    </row>
    <row r="21373" spans="2:7">
      <c r="B21373" s="22" t="s">
        <v>354</v>
      </c>
      <c r="C21373" s="22" t="s">
        <v>7</v>
      </c>
      <c r="D21373" s="22" t="s">
        <v>5</v>
      </c>
      <c r="E21373" s="22" t="s">
        <v>28</v>
      </c>
      <c r="F21373" s="22" t="s">
        <v>31</v>
      </c>
      <c r="G21373" s="1">
        <v>205446.48</v>
      </c>
    </row>
    <row r="21374" spans="2:7">
      <c r="B21374" s="22" t="s">
        <v>354</v>
      </c>
      <c r="C21374" s="22" t="s">
        <v>7</v>
      </c>
      <c r="D21374" s="22" t="s">
        <v>5</v>
      </c>
      <c r="E21374" s="22" t="s">
        <v>28</v>
      </c>
      <c r="F21374" s="22" t="s">
        <v>32</v>
      </c>
      <c r="G21374" s="1">
        <v>36040.379999999997</v>
      </c>
    </row>
    <row r="21375" spans="2:7">
      <c r="B21375" s="22" t="s">
        <v>354</v>
      </c>
      <c r="C21375" s="22" t="s">
        <v>7</v>
      </c>
      <c r="D21375" s="22" t="s">
        <v>5</v>
      </c>
      <c r="E21375" s="22" t="s">
        <v>28</v>
      </c>
      <c r="F21375" s="22" t="s">
        <v>33</v>
      </c>
      <c r="G21375" s="1">
        <v>78466.75</v>
      </c>
    </row>
    <row r="21376" spans="2:7">
      <c r="B21376" s="22" t="s">
        <v>354</v>
      </c>
      <c r="C21376" s="22" t="s">
        <v>7</v>
      </c>
      <c r="D21376" s="22" t="s">
        <v>5</v>
      </c>
      <c r="E21376" s="22" t="s">
        <v>34</v>
      </c>
      <c r="F21376" s="22" t="s">
        <v>35</v>
      </c>
      <c r="G21376" s="1">
        <v>420.36</v>
      </c>
    </row>
    <row r="21377" spans="2:7">
      <c r="B21377" s="22" t="s">
        <v>354</v>
      </c>
      <c r="C21377" s="22" t="s">
        <v>7</v>
      </c>
      <c r="D21377" s="22" t="s">
        <v>5</v>
      </c>
      <c r="E21377" s="22" t="s">
        <v>34</v>
      </c>
      <c r="F21377" s="22" t="s">
        <v>36</v>
      </c>
      <c r="G21377" s="1">
        <v>7190.92</v>
      </c>
    </row>
    <row r="21378" spans="2:7">
      <c r="B21378" s="22" t="s">
        <v>354</v>
      </c>
      <c r="C21378" s="22" t="s">
        <v>7</v>
      </c>
      <c r="D21378" s="22" t="s">
        <v>5</v>
      </c>
      <c r="E21378" s="22" t="s">
        <v>34</v>
      </c>
      <c r="F21378" s="22" t="s">
        <v>37</v>
      </c>
      <c r="G21378" s="1">
        <v>120619.99</v>
      </c>
    </row>
    <row r="21379" spans="2:7">
      <c r="B21379" s="22" t="s">
        <v>354</v>
      </c>
      <c r="C21379" s="22" t="s">
        <v>7</v>
      </c>
      <c r="D21379" s="22" t="s">
        <v>5</v>
      </c>
      <c r="E21379" s="22" t="s">
        <v>34</v>
      </c>
      <c r="F21379" s="22" t="s">
        <v>64</v>
      </c>
      <c r="G21379" s="1">
        <v>-405</v>
      </c>
    </row>
    <row r="21380" spans="2:7">
      <c r="B21380" s="22" t="s">
        <v>354</v>
      </c>
      <c r="C21380" s="22" t="s">
        <v>7</v>
      </c>
      <c r="D21380" s="22" t="s">
        <v>5</v>
      </c>
      <c r="E21380" s="22" t="s">
        <v>34</v>
      </c>
      <c r="F21380" s="22" t="s">
        <v>38</v>
      </c>
      <c r="G21380" s="1">
        <v>17740.11</v>
      </c>
    </row>
    <row r="21381" spans="2:7">
      <c r="B21381" s="22" t="s">
        <v>354</v>
      </c>
      <c r="C21381" s="22" t="s">
        <v>7</v>
      </c>
      <c r="D21381" s="22" t="s">
        <v>5</v>
      </c>
      <c r="E21381" s="22" t="s">
        <v>34</v>
      </c>
      <c r="F21381" s="22" t="s">
        <v>39</v>
      </c>
      <c r="G21381" s="1">
        <v>299670.67</v>
      </c>
    </row>
    <row r="21382" spans="2:7">
      <c r="B21382" s="22" t="s">
        <v>354</v>
      </c>
      <c r="C21382" s="22" t="s">
        <v>7</v>
      </c>
      <c r="D21382" s="22" t="s">
        <v>5</v>
      </c>
      <c r="E21382" s="22" t="s">
        <v>34</v>
      </c>
      <c r="F21382" s="22" t="s">
        <v>41</v>
      </c>
      <c r="G21382" s="1">
        <v>22572.46</v>
      </c>
    </row>
    <row r="21383" spans="2:7">
      <c r="B21383" s="22" t="s">
        <v>354</v>
      </c>
      <c r="C21383" s="22" t="s">
        <v>7</v>
      </c>
      <c r="D21383" s="22" t="s">
        <v>5</v>
      </c>
      <c r="E21383" s="22" t="s">
        <v>34</v>
      </c>
      <c r="F21383" s="22" t="s">
        <v>65</v>
      </c>
      <c r="G21383" s="1">
        <v>76242.28</v>
      </c>
    </row>
    <row r="21384" spans="2:7">
      <c r="B21384" s="22" t="s">
        <v>354</v>
      </c>
      <c r="C21384" s="22" t="s">
        <v>7</v>
      </c>
      <c r="D21384" s="22" t="s">
        <v>5</v>
      </c>
      <c r="E21384" s="22" t="s">
        <v>34</v>
      </c>
      <c r="F21384" s="22" t="s">
        <v>42</v>
      </c>
      <c r="G21384" s="1">
        <v>48093.29</v>
      </c>
    </row>
    <row r="21385" spans="2:7">
      <c r="B21385" s="22" t="s">
        <v>354</v>
      </c>
      <c r="C21385" s="22" t="s">
        <v>7</v>
      </c>
      <c r="D21385" s="22" t="s">
        <v>5</v>
      </c>
      <c r="E21385" s="22" t="s">
        <v>34</v>
      </c>
      <c r="F21385" s="22" t="s">
        <v>43</v>
      </c>
      <c r="G21385" s="1">
        <v>29744.47</v>
      </c>
    </row>
    <row r="21386" spans="2:7">
      <c r="B21386" s="22" t="s">
        <v>354</v>
      </c>
      <c r="C21386" s="22" t="s">
        <v>7</v>
      </c>
      <c r="D21386" s="22" t="s">
        <v>5</v>
      </c>
      <c r="E21386" s="22" t="s">
        <v>34</v>
      </c>
      <c r="F21386" s="22" t="s">
        <v>45</v>
      </c>
      <c r="G21386" s="1">
        <v>27942.959999999999</v>
      </c>
    </row>
    <row r="21387" spans="2:7">
      <c r="B21387" s="22" t="s">
        <v>354</v>
      </c>
      <c r="C21387" s="22" t="s">
        <v>7</v>
      </c>
      <c r="D21387" s="22" t="s">
        <v>5</v>
      </c>
      <c r="E21387" s="22" t="s">
        <v>34</v>
      </c>
      <c r="F21387" s="22" t="s">
        <v>46</v>
      </c>
      <c r="G21387" s="1">
        <v>312</v>
      </c>
    </row>
    <row r="21388" spans="2:7">
      <c r="B21388" s="22" t="s">
        <v>354</v>
      </c>
      <c r="C21388" s="22" t="s">
        <v>7</v>
      </c>
      <c r="D21388" s="22" t="s">
        <v>5</v>
      </c>
      <c r="E21388" s="22" t="s">
        <v>34</v>
      </c>
      <c r="F21388" s="22" t="s">
        <v>47</v>
      </c>
      <c r="G21388" s="1">
        <v>29601.03</v>
      </c>
    </row>
    <row r="21389" spans="2:7">
      <c r="B21389" s="22" t="s">
        <v>354</v>
      </c>
      <c r="C21389" s="22" t="s">
        <v>7</v>
      </c>
      <c r="D21389" s="22" t="s">
        <v>5</v>
      </c>
      <c r="E21389" s="22" t="s">
        <v>34</v>
      </c>
      <c r="F21389" s="22" t="s">
        <v>48</v>
      </c>
      <c r="G21389" s="1">
        <v>100.06</v>
      </c>
    </row>
    <row r="21390" spans="2:7">
      <c r="B21390" s="22" t="s">
        <v>354</v>
      </c>
      <c r="C21390" s="22" t="s">
        <v>7</v>
      </c>
      <c r="D21390" s="22" t="s">
        <v>5</v>
      </c>
      <c r="E21390" s="22" t="s">
        <v>34</v>
      </c>
      <c r="F21390" s="22" t="s">
        <v>75</v>
      </c>
      <c r="G21390" s="1">
        <v>21263.14</v>
      </c>
    </row>
    <row r="21391" spans="2:7">
      <c r="B21391" s="22" t="s">
        <v>354</v>
      </c>
      <c r="C21391" s="22" t="s">
        <v>7</v>
      </c>
      <c r="D21391" s="22" t="s">
        <v>5</v>
      </c>
      <c r="E21391" s="22" t="s">
        <v>34</v>
      </c>
      <c r="F21391" s="22" t="s">
        <v>66</v>
      </c>
      <c r="G21391" s="1">
        <v>4233.2</v>
      </c>
    </row>
    <row r="21392" spans="2:7">
      <c r="B21392" s="22" t="s">
        <v>354</v>
      </c>
      <c r="C21392" s="22" t="s">
        <v>7</v>
      </c>
      <c r="D21392" s="22" t="s">
        <v>5</v>
      </c>
      <c r="E21392" s="22" t="s">
        <v>34</v>
      </c>
      <c r="F21392" s="22" t="s">
        <v>67</v>
      </c>
      <c r="G21392" s="1">
        <v>4859.95</v>
      </c>
    </row>
    <row r="21393" spans="2:7">
      <c r="B21393" s="22" t="s">
        <v>354</v>
      </c>
      <c r="C21393" s="22" t="s">
        <v>7</v>
      </c>
      <c r="D21393" s="22" t="s">
        <v>5</v>
      </c>
      <c r="E21393" s="22" t="s">
        <v>34</v>
      </c>
      <c r="F21393" s="22" t="s">
        <v>49</v>
      </c>
      <c r="G21393" s="1">
        <v>127395.44</v>
      </c>
    </row>
    <row r="21394" spans="2:7">
      <c r="B21394" s="22" t="s">
        <v>354</v>
      </c>
      <c r="C21394" s="22" t="s">
        <v>7</v>
      </c>
      <c r="D21394" s="22" t="s">
        <v>5</v>
      </c>
      <c r="E21394" s="22" t="s">
        <v>34</v>
      </c>
      <c r="F21394" s="22" t="s">
        <v>50</v>
      </c>
      <c r="G21394" s="1">
        <v>67162.11</v>
      </c>
    </row>
    <row r="21395" spans="2:7">
      <c r="B21395" s="22" t="s">
        <v>354</v>
      </c>
      <c r="C21395" s="22" t="s">
        <v>7</v>
      </c>
      <c r="D21395" s="22" t="s">
        <v>5</v>
      </c>
      <c r="E21395" s="22" t="s">
        <v>34</v>
      </c>
      <c r="F21395" s="22" t="s">
        <v>51</v>
      </c>
      <c r="G21395" s="1">
        <v>700.1</v>
      </c>
    </row>
    <row r="21396" spans="2:7">
      <c r="B21396" s="22" t="s">
        <v>354</v>
      </c>
      <c r="C21396" s="22" t="s">
        <v>7</v>
      </c>
      <c r="D21396" s="22" t="s">
        <v>5</v>
      </c>
      <c r="E21396" s="22" t="s">
        <v>34</v>
      </c>
      <c r="F21396" s="22" t="s">
        <v>68</v>
      </c>
      <c r="G21396" s="1">
        <v>5940.62</v>
      </c>
    </row>
    <row r="21397" spans="2:7">
      <c r="B21397" s="22" t="s">
        <v>354</v>
      </c>
      <c r="C21397" s="22" t="s">
        <v>7</v>
      </c>
      <c r="D21397" s="22" t="s">
        <v>5</v>
      </c>
      <c r="E21397" s="22" t="s">
        <v>34</v>
      </c>
      <c r="F21397" s="22" t="s">
        <v>55</v>
      </c>
      <c r="G21397" s="1">
        <v>2625.99</v>
      </c>
    </row>
    <row r="21398" spans="2:7">
      <c r="B21398" s="22" t="s">
        <v>354</v>
      </c>
      <c r="C21398" s="22" t="s">
        <v>7</v>
      </c>
      <c r="D21398" s="22" t="s">
        <v>5</v>
      </c>
      <c r="E21398" s="22" t="s">
        <v>34</v>
      </c>
      <c r="F21398" s="22" t="s">
        <v>56</v>
      </c>
      <c r="G21398" s="1">
        <v>-296.44</v>
      </c>
    </row>
    <row r="21399" spans="2:7">
      <c r="B21399" s="22" t="s">
        <v>354</v>
      </c>
      <c r="C21399" s="22" t="s">
        <v>7</v>
      </c>
      <c r="D21399" s="22" t="s">
        <v>5</v>
      </c>
      <c r="E21399" s="22" t="s">
        <v>34</v>
      </c>
      <c r="F21399" s="22" t="s">
        <v>57</v>
      </c>
      <c r="G21399" s="1">
        <v>71034.38</v>
      </c>
    </row>
    <row r="21400" spans="2:7">
      <c r="B21400" s="22" t="s">
        <v>354</v>
      </c>
      <c r="C21400" s="22" t="s">
        <v>7</v>
      </c>
      <c r="D21400" s="22" t="s">
        <v>5</v>
      </c>
      <c r="E21400" s="22" t="s">
        <v>34</v>
      </c>
      <c r="F21400" s="22" t="s">
        <v>100</v>
      </c>
      <c r="G21400" s="1">
        <v>46867.55</v>
      </c>
    </row>
    <row r="21401" spans="2:7">
      <c r="B21401" s="22" t="s">
        <v>354</v>
      </c>
      <c r="C21401" s="22" t="s">
        <v>7</v>
      </c>
      <c r="D21401" s="22" t="s">
        <v>5</v>
      </c>
      <c r="E21401" s="22" t="s">
        <v>34</v>
      </c>
      <c r="F21401" s="22" t="s">
        <v>58</v>
      </c>
      <c r="G21401" s="1">
        <v>19365.36</v>
      </c>
    </row>
    <row r="21402" spans="2:7">
      <c r="B21402" s="22" t="s">
        <v>354</v>
      </c>
      <c r="C21402" s="22" t="s">
        <v>7</v>
      </c>
      <c r="D21402" s="22" t="s">
        <v>5</v>
      </c>
      <c r="E21402" s="22" t="s">
        <v>59</v>
      </c>
      <c r="F21402" s="22" t="s">
        <v>55</v>
      </c>
      <c r="G21402" s="1">
        <v>7258.04</v>
      </c>
    </row>
    <row r="21403" spans="2:7">
      <c r="B21403" s="22" t="s">
        <v>354</v>
      </c>
      <c r="C21403" s="22" t="s">
        <v>7</v>
      </c>
      <c r="D21403" s="22" t="s">
        <v>5</v>
      </c>
      <c r="E21403" s="22" t="s">
        <v>60</v>
      </c>
      <c r="F21403" s="22" t="s">
        <v>62</v>
      </c>
      <c r="G21403" s="1">
        <v>18042.96</v>
      </c>
    </row>
    <row r="21404" spans="2:7">
      <c r="B21404" s="22" t="s">
        <v>354</v>
      </c>
      <c r="C21404" s="22" t="s">
        <v>7</v>
      </c>
      <c r="D21404" s="22" t="s">
        <v>7</v>
      </c>
      <c r="E21404" s="22" t="s">
        <v>8</v>
      </c>
      <c r="F21404" s="22" t="s">
        <v>9</v>
      </c>
      <c r="G21404" s="1">
        <v>90270.87</v>
      </c>
    </row>
    <row r="21405" spans="2:7">
      <c r="B21405" s="22" t="s">
        <v>354</v>
      </c>
      <c r="C21405" s="22" t="s">
        <v>7</v>
      </c>
      <c r="D21405" s="22" t="s">
        <v>7</v>
      </c>
      <c r="E21405" s="22" t="s">
        <v>14</v>
      </c>
      <c r="F21405" s="22" t="s">
        <v>9</v>
      </c>
      <c r="G21405" s="1">
        <v>340534.18</v>
      </c>
    </row>
    <row r="21406" spans="2:7">
      <c r="B21406" s="22" t="s">
        <v>354</v>
      </c>
      <c r="C21406" s="22" t="s">
        <v>7</v>
      </c>
      <c r="D21406" s="22" t="s">
        <v>7</v>
      </c>
      <c r="E21406" s="22" t="s">
        <v>14</v>
      </c>
      <c r="F21406" s="22" t="s">
        <v>10</v>
      </c>
      <c r="G21406" s="1">
        <v>54062.11</v>
      </c>
    </row>
    <row r="21407" spans="2:7">
      <c r="B21407" s="22" t="s">
        <v>354</v>
      </c>
      <c r="C21407" s="22" t="s">
        <v>7</v>
      </c>
      <c r="D21407" s="22" t="s">
        <v>7</v>
      </c>
      <c r="E21407" s="22" t="s">
        <v>14</v>
      </c>
      <c r="F21407" s="22" t="s">
        <v>11</v>
      </c>
      <c r="G21407" s="1">
        <v>6471.4</v>
      </c>
    </row>
    <row r="21408" spans="2:7">
      <c r="B21408" s="22" t="s">
        <v>354</v>
      </c>
      <c r="C21408" s="22" t="s">
        <v>7</v>
      </c>
      <c r="D21408" s="22" t="s">
        <v>7</v>
      </c>
      <c r="E21408" s="22" t="s">
        <v>14</v>
      </c>
      <c r="F21408" s="22" t="s">
        <v>12</v>
      </c>
      <c r="G21408" s="1">
        <v>58051.6</v>
      </c>
    </row>
    <row r="21409" spans="2:7">
      <c r="B21409" s="22" t="s">
        <v>354</v>
      </c>
      <c r="C21409" s="22" t="s">
        <v>7</v>
      </c>
      <c r="D21409" s="22" t="s">
        <v>7</v>
      </c>
      <c r="E21409" s="22" t="s">
        <v>15</v>
      </c>
      <c r="F21409" s="22" t="s">
        <v>17</v>
      </c>
      <c r="G21409" s="1">
        <v>4946.71</v>
      </c>
    </row>
    <row r="21410" spans="2:7">
      <c r="B21410" s="22" t="s">
        <v>354</v>
      </c>
      <c r="C21410" s="22" t="s">
        <v>7</v>
      </c>
      <c r="D21410" s="22" t="s">
        <v>7</v>
      </c>
      <c r="E21410" s="22" t="s">
        <v>15</v>
      </c>
      <c r="F21410" s="22" t="s">
        <v>18</v>
      </c>
      <c r="G21410" s="1">
        <v>24230.799999999999</v>
      </c>
    </row>
    <row r="21411" spans="2:7">
      <c r="B21411" s="22" t="s">
        <v>354</v>
      </c>
      <c r="C21411" s="22" t="s">
        <v>7</v>
      </c>
      <c r="D21411" s="22" t="s">
        <v>7</v>
      </c>
      <c r="E21411" s="22" t="s">
        <v>15</v>
      </c>
      <c r="F21411" s="22" t="s">
        <v>19</v>
      </c>
      <c r="G21411" s="1">
        <v>10354.16</v>
      </c>
    </row>
    <row r="21412" spans="2:7">
      <c r="B21412" s="22" t="s">
        <v>354</v>
      </c>
      <c r="C21412" s="22" t="s">
        <v>7</v>
      </c>
      <c r="D21412" s="22" t="s">
        <v>7</v>
      </c>
      <c r="E21412" s="22" t="s">
        <v>15</v>
      </c>
      <c r="F21412" s="22" t="s">
        <v>20</v>
      </c>
      <c r="G21412" s="1">
        <v>16000.11</v>
      </c>
    </row>
    <row r="21413" spans="2:7">
      <c r="B21413" s="22" t="s">
        <v>354</v>
      </c>
      <c r="C21413" s="22" t="s">
        <v>7</v>
      </c>
      <c r="D21413" s="22" t="s">
        <v>7</v>
      </c>
      <c r="E21413" s="22" t="s">
        <v>15</v>
      </c>
      <c r="F21413" s="22" t="s">
        <v>21</v>
      </c>
      <c r="G21413" s="1">
        <v>186.38</v>
      </c>
    </row>
    <row r="21414" spans="2:7">
      <c r="B21414" s="22" t="s">
        <v>354</v>
      </c>
      <c r="C21414" s="22" t="s">
        <v>7</v>
      </c>
      <c r="D21414" s="22" t="s">
        <v>7</v>
      </c>
      <c r="E21414" s="22" t="s">
        <v>15</v>
      </c>
      <c r="F21414" s="22" t="s">
        <v>22</v>
      </c>
      <c r="G21414" s="1">
        <v>2602.46</v>
      </c>
    </row>
    <row r="21415" spans="2:7">
      <c r="B21415" s="22" t="s">
        <v>354</v>
      </c>
      <c r="C21415" s="22" t="s">
        <v>7</v>
      </c>
      <c r="D21415" s="22" t="s">
        <v>7</v>
      </c>
      <c r="E21415" s="22" t="s">
        <v>15</v>
      </c>
      <c r="F21415" s="22" t="s">
        <v>23</v>
      </c>
      <c r="G21415" s="1">
        <v>253.6</v>
      </c>
    </row>
    <row r="21416" spans="2:7">
      <c r="B21416" s="22" t="s">
        <v>354</v>
      </c>
      <c r="C21416" s="22" t="s">
        <v>7</v>
      </c>
      <c r="D21416" s="22" t="s">
        <v>7</v>
      </c>
      <c r="E21416" s="22" t="s">
        <v>15</v>
      </c>
      <c r="F21416" s="22" t="s">
        <v>24</v>
      </c>
      <c r="G21416" s="1">
        <v>1410.27</v>
      </c>
    </row>
    <row r="21417" spans="2:7">
      <c r="B21417" s="22" t="s">
        <v>354</v>
      </c>
      <c r="C21417" s="22" t="s">
        <v>7</v>
      </c>
      <c r="D21417" s="22" t="s">
        <v>7</v>
      </c>
      <c r="E21417" s="22" t="s">
        <v>15</v>
      </c>
      <c r="F21417" s="22" t="s">
        <v>25</v>
      </c>
      <c r="G21417" s="1">
        <v>10772.89</v>
      </c>
    </row>
    <row r="21418" spans="2:7">
      <c r="B21418" s="22" t="s">
        <v>354</v>
      </c>
      <c r="C21418" s="22" t="s">
        <v>7</v>
      </c>
      <c r="D21418" s="22" t="s">
        <v>7</v>
      </c>
      <c r="E21418" s="22" t="s">
        <v>15</v>
      </c>
      <c r="F21418" s="22" t="s">
        <v>26</v>
      </c>
      <c r="G21418" s="1">
        <v>28724.29</v>
      </c>
    </row>
    <row r="21419" spans="2:7">
      <c r="B21419" s="22" t="s">
        <v>354</v>
      </c>
      <c r="C21419" s="22" t="s">
        <v>7</v>
      </c>
      <c r="D21419" s="22" t="s">
        <v>7</v>
      </c>
      <c r="E21419" s="22" t="s">
        <v>15</v>
      </c>
      <c r="F21419" s="22" t="s">
        <v>72</v>
      </c>
      <c r="G21419" s="1">
        <v>3.23</v>
      </c>
    </row>
    <row r="21420" spans="2:7">
      <c r="B21420" s="22" t="s">
        <v>354</v>
      </c>
      <c r="C21420" s="22" t="s">
        <v>7</v>
      </c>
      <c r="D21420" s="22" t="s">
        <v>7</v>
      </c>
      <c r="E21420" s="22" t="s">
        <v>28</v>
      </c>
      <c r="F21420" s="22" t="s">
        <v>29</v>
      </c>
      <c r="G21420" s="1">
        <v>2657.94</v>
      </c>
    </row>
    <row r="21421" spans="2:7">
      <c r="B21421" s="22" t="s">
        <v>354</v>
      </c>
      <c r="C21421" s="22" t="s">
        <v>7</v>
      </c>
      <c r="D21421" s="22" t="s">
        <v>7</v>
      </c>
      <c r="E21421" s="22" t="s">
        <v>34</v>
      </c>
      <c r="F21421" s="22" t="s">
        <v>39</v>
      </c>
      <c r="G21421" s="1">
        <v>10723.61</v>
      </c>
    </row>
    <row r="21422" spans="2:7">
      <c r="B21422" s="22" t="s">
        <v>354</v>
      </c>
      <c r="C21422" s="22" t="s">
        <v>7</v>
      </c>
      <c r="D21422" s="22" t="s">
        <v>7</v>
      </c>
      <c r="E21422" s="22" t="s">
        <v>34</v>
      </c>
      <c r="F21422" s="22" t="s">
        <v>47</v>
      </c>
      <c r="G21422" s="1">
        <v>9263.7199999999993</v>
      </c>
    </row>
    <row r="21423" spans="2:7">
      <c r="B21423" s="22" t="s">
        <v>354</v>
      </c>
      <c r="C21423" s="22" t="s">
        <v>7</v>
      </c>
      <c r="D21423" s="22" t="s">
        <v>7</v>
      </c>
      <c r="E21423" s="22" t="s">
        <v>34</v>
      </c>
      <c r="F21423" s="22" t="s">
        <v>75</v>
      </c>
      <c r="G21423" s="1">
        <v>975.75</v>
      </c>
    </row>
    <row r="21424" spans="2:7">
      <c r="B21424" s="22" t="s">
        <v>354</v>
      </c>
      <c r="C21424" s="22" t="s">
        <v>7</v>
      </c>
      <c r="D21424" s="22" t="s">
        <v>7</v>
      </c>
      <c r="E21424" s="22" t="s">
        <v>34</v>
      </c>
      <c r="F21424" s="22" t="s">
        <v>50</v>
      </c>
      <c r="G21424" s="1">
        <v>454.17</v>
      </c>
    </row>
    <row r="21425" spans="2:7">
      <c r="B21425" s="22" t="s">
        <v>354</v>
      </c>
      <c r="C21425" s="22" t="s">
        <v>7</v>
      </c>
      <c r="D21425" s="22" t="s">
        <v>7</v>
      </c>
      <c r="E21425" s="22" t="s">
        <v>59</v>
      </c>
      <c r="F21425" s="22" t="s">
        <v>55</v>
      </c>
      <c r="G21425" s="1">
        <v>247.66</v>
      </c>
    </row>
    <row r="21426" spans="2:7">
      <c r="B21426" s="22" t="s">
        <v>354</v>
      </c>
      <c r="C21426" s="22" t="s">
        <v>7</v>
      </c>
      <c r="D21426" s="22" t="s">
        <v>7</v>
      </c>
      <c r="E21426" s="22" t="s">
        <v>60</v>
      </c>
      <c r="F21426" s="22" t="s">
        <v>62</v>
      </c>
      <c r="G21426" s="1">
        <v>3756.03</v>
      </c>
    </row>
    <row r="21427" spans="2:7">
      <c r="B21427" s="22" t="s">
        <v>355</v>
      </c>
      <c r="C21427" s="22" t="s">
        <v>7</v>
      </c>
      <c r="D21427" s="22" t="s">
        <v>5</v>
      </c>
      <c r="E21427" s="22" t="s">
        <v>5</v>
      </c>
      <c r="F21427" s="22" t="s">
        <v>6</v>
      </c>
      <c r="G21427" s="1">
        <v>69496.72</v>
      </c>
    </row>
    <row r="21428" spans="2:7">
      <c r="B21428" s="22" t="s">
        <v>355</v>
      </c>
      <c r="C21428" s="22" t="s">
        <v>7</v>
      </c>
      <c r="D21428" s="22" t="s">
        <v>5</v>
      </c>
      <c r="E21428" s="22" t="s">
        <v>7</v>
      </c>
      <c r="F21428" s="22" t="s">
        <v>6</v>
      </c>
      <c r="G21428" s="1">
        <v>-69496.72</v>
      </c>
    </row>
    <row r="21429" spans="2:7">
      <c r="B21429" s="22" t="s">
        <v>355</v>
      </c>
      <c r="C21429" s="22" t="s">
        <v>7</v>
      </c>
      <c r="D21429" s="22" t="s">
        <v>5</v>
      </c>
      <c r="E21429" s="22" t="s">
        <v>8</v>
      </c>
      <c r="F21429" s="22" t="s">
        <v>9</v>
      </c>
      <c r="G21429" s="1">
        <v>1434966.44</v>
      </c>
    </row>
    <row r="21430" spans="2:7">
      <c r="B21430" s="22" t="s">
        <v>355</v>
      </c>
      <c r="C21430" s="22" t="s">
        <v>7</v>
      </c>
      <c r="D21430" s="22" t="s">
        <v>5</v>
      </c>
      <c r="E21430" s="22" t="s">
        <v>8</v>
      </c>
      <c r="F21430" s="22" t="s">
        <v>10</v>
      </c>
      <c r="G21430" s="1">
        <v>14492.36</v>
      </c>
    </row>
    <row r="21431" spans="2:7">
      <c r="B21431" s="22" t="s">
        <v>355</v>
      </c>
      <c r="C21431" s="22" t="s">
        <v>7</v>
      </c>
      <c r="D21431" s="22" t="s">
        <v>5</v>
      </c>
      <c r="E21431" s="22" t="s">
        <v>8</v>
      </c>
      <c r="F21431" s="22" t="s">
        <v>11</v>
      </c>
      <c r="G21431" s="1">
        <v>130</v>
      </c>
    </row>
    <row r="21432" spans="2:7">
      <c r="B21432" s="22" t="s">
        <v>355</v>
      </c>
      <c r="C21432" s="22" t="s">
        <v>7</v>
      </c>
      <c r="D21432" s="22" t="s">
        <v>5</v>
      </c>
      <c r="E21432" s="22" t="s">
        <v>8</v>
      </c>
      <c r="F21432" s="22" t="s">
        <v>12</v>
      </c>
      <c r="G21432" s="1">
        <v>12178</v>
      </c>
    </row>
    <row r="21433" spans="2:7">
      <c r="B21433" s="22" t="s">
        <v>355</v>
      </c>
      <c r="C21433" s="22" t="s">
        <v>7</v>
      </c>
      <c r="D21433" s="22" t="s">
        <v>5</v>
      </c>
      <c r="E21433" s="22" t="s">
        <v>14</v>
      </c>
      <c r="F21433" s="22" t="s">
        <v>9</v>
      </c>
      <c r="G21433" s="1">
        <v>651285.62</v>
      </c>
    </row>
    <row r="21434" spans="2:7">
      <c r="B21434" s="22" t="s">
        <v>355</v>
      </c>
      <c r="C21434" s="22" t="s">
        <v>7</v>
      </c>
      <c r="D21434" s="22" t="s">
        <v>5</v>
      </c>
      <c r="E21434" s="22" t="s">
        <v>14</v>
      </c>
      <c r="F21434" s="22" t="s">
        <v>10</v>
      </c>
      <c r="G21434" s="1">
        <v>19902.75</v>
      </c>
    </row>
    <row r="21435" spans="2:7">
      <c r="B21435" s="22" t="s">
        <v>355</v>
      </c>
      <c r="C21435" s="22" t="s">
        <v>7</v>
      </c>
      <c r="D21435" s="22" t="s">
        <v>5</v>
      </c>
      <c r="E21435" s="22" t="s">
        <v>14</v>
      </c>
      <c r="F21435" s="22" t="s">
        <v>11</v>
      </c>
      <c r="G21435" s="1">
        <v>101.7</v>
      </c>
    </row>
    <row r="21436" spans="2:7">
      <c r="B21436" s="22" t="s">
        <v>355</v>
      </c>
      <c r="C21436" s="22" t="s">
        <v>7</v>
      </c>
      <c r="D21436" s="22" t="s">
        <v>5</v>
      </c>
      <c r="E21436" s="22" t="s">
        <v>14</v>
      </c>
      <c r="F21436" s="22" t="s">
        <v>12</v>
      </c>
      <c r="G21436" s="1">
        <v>4195.8</v>
      </c>
    </row>
    <row r="21437" spans="2:7">
      <c r="B21437" s="22" t="s">
        <v>355</v>
      </c>
      <c r="C21437" s="22" t="s">
        <v>7</v>
      </c>
      <c r="D21437" s="22" t="s">
        <v>5</v>
      </c>
      <c r="E21437" s="22" t="s">
        <v>14</v>
      </c>
      <c r="F21437" s="22" t="s">
        <v>13</v>
      </c>
      <c r="G21437" s="1">
        <v>584.6</v>
      </c>
    </row>
    <row r="21438" spans="2:7">
      <c r="B21438" s="22" t="s">
        <v>355</v>
      </c>
      <c r="C21438" s="22" t="s">
        <v>7</v>
      </c>
      <c r="D21438" s="22" t="s">
        <v>5</v>
      </c>
      <c r="E21438" s="22" t="s">
        <v>15</v>
      </c>
      <c r="F21438" s="22" t="s">
        <v>16</v>
      </c>
      <c r="G21438" s="1">
        <v>1242.01</v>
      </c>
    </row>
    <row r="21439" spans="2:7">
      <c r="B21439" s="22" t="s">
        <v>355</v>
      </c>
      <c r="C21439" s="22" t="s">
        <v>7</v>
      </c>
      <c r="D21439" s="22" t="s">
        <v>5</v>
      </c>
      <c r="E21439" s="22" t="s">
        <v>15</v>
      </c>
      <c r="F21439" s="22" t="s">
        <v>71</v>
      </c>
      <c r="G21439" s="1">
        <v>1369.09</v>
      </c>
    </row>
    <row r="21440" spans="2:7">
      <c r="B21440" s="22" t="s">
        <v>355</v>
      </c>
      <c r="C21440" s="22" t="s">
        <v>7</v>
      </c>
      <c r="D21440" s="22" t="s">
        <v>5</v>
      </c>
      <c r="E21440" s="22" t="s">
        <v>15</v>
      </c>
      <c r="F21440" s="22" t="s">
        <v>17</v>
      </c>
      <c r="G21440" s="1">
        <v>87736.45</v>
      </c>
    </row>
    <row r="21441" spans="2:7">
      <c r="B21441" s="22" t="s">
        <v>355</v>
      </c>
      <c r="C21441" s="22" t="s">
        <v>7</v>
      </c>
      <c r="D21441" s="22" t="s">
        <v>5</v>
      </c>
      <c r="E21441" s="22" t="s">
        <v>15</v>
      </c>
      <c r="F21441" s="22" t="s">
        <v>18</v>
      </c>
      <c r="G21441" s="1">
        <v>43996.43</v>
      </c>
    </row>
    <row r="21442" spans="2:7">
      <c r="B21442" s="22" t="s">
        <v>355</v>
      </c>
      <c r="C21442" s="22" t="s">
        <v>7</v>
      </c>
      <c r="D21442" s="22" t="s">
        <v>5</v>
      </c>
      <c r="E21442" s="22" t="s">
        <v>15</v>
      </c>
      <c r="F21442" s="22" t="s">
        <v>19</v>
      </c>
      <c r="G21442" s="1">
        <v>163196.54999999999</v>
      </c>
    </row>
    <row r="21443" spans="2:7">
      <c r="B21443" s="22" t="s">
        <v>355</v>
      </c>
      <c r="C21443" s="22" t="s">
        <v>7</v>
      </c>
      <c r="D21443" s="22" t="s">
        <v>5</v>
      </c>
      <c r="E21443" s="22" t="s">
        <v>15</v>
      </c>
      <c r="F21443" s="22" t="s">
        <v>20</v>
      </c>
      <c r="G21443" s="1">
        <v>84470.26</v>
      </c>
    </row>
    <row r="21444" spans="2:7">
      <c r="B21444" s="22" t="s">
        <v>355</v>
      </c>
      <c r="C21444" s="22" t="s">
        <v>7</v>
      </c>
      <c r="D21444" s="22" t="s">
        <v>5</v>
      </c>
      <c r="E21444" s="22" t="s">
        <v>15</v>
      </c>
      <c r="F21444" s="22" t="s">
        <v>97</v>
      </c>
      <c r="G21444" s="1">
        <v>27171.54</v>
      </c>
    </row>
    <row r="21445" spans="2:7">
      <c r="B21445" s="22" t="s">
        <v>355</v>
      </c>
      <c r="C21445" s="22" t="s">
        <v>7</v>
      </c>
      <c r="D21445" s="22" t="s">
        <v>5</v>
      </c>
      <c r="E21445" s="22" t="s">
        <v>15</v>
      </c>
      <c r="F21445" s="22" t="s">
        <v>90</v>
      </c>
      <c r="G21445" s="1">
        <v>55446.31</v>
      </c>
    </row>
    <row r="21446" spans="2:7">
      <c r="B21446" s="22" t="s">
        <v>355</v>
      </c>
      <c r="C21446" s="22" t="s">
        <v>7</v>
      </c>
      <c r="D21446" s="22" t="s">
        <v>5</v>
      </c>
      <c r="E21446" s="22" t="s">
        <v>15</v>
      </c>
      <c r="F21446" s="22" t="s">
        <v>142</v>
      </c>
      <c r="G21446" s="1">
        <v>1958.05</v>
      </c>
    </row>
    <row r="21447" spans="2:7">
      <c r="B21447" s="22" t="s">
        <v>355</v>
      </c>
      <c r="C21447" s="22" t="s">
        <v>7</v>
      </c>
      <c r="D21447" s="22" t="s">
        <v>5</v>
      </c>
      <c r="E21447" s="22" t="s">
        <v>15</v>
      </c>
      <c r="F21447" s="22" t="s">
        <v>21</v>
      </c>
      <c r="G21447" s="1">
        <v>3645.85</v>
      </c>
    </row>
    <row r="21448" spans="2:7">
      <c r="B21448" s="22" t="s">
        <v>355</v>
      </c>
      <c r="C21448" s="22" t="s">
        <v>7</v>
      </c>
      <c r="D21448" s="22" t="s">
        <v>5</v>
      </c>
      <c r="E21448" s="22" t="s">
        <v>15</v>
      </c>
      <c r="F21448" s="22" t="s">
        <v>22</v>
      </c>
      <c r="G21448" s="1">
        <v>1660.35</v>
      </c>
    </row>
    <row r="21449" spans="2:7">
      <c r="B21449" s="22" t="s">
        <v>355</v>
      </c>
      <c r="C21449" s="22" t="s">
        <v>7</v>
      </c>
      <c r="D21449" s="22" t="s">
        <v>5</v>
      </c>
      <c r="E21449" s="22" t="s">
        <v>15</v>
      </c>
      <c r="F21449" s="22" t="s">
        <v>23</v>
      </c>
      <c r="G21449" s="1">
        <v>6088.29</v>
      </c>
    </row>
    <row r="21450" spans="2:7">
      <c r="B21450" s="22" t="s">
        <v>355</v>
      </c>
      <c r="C21450" s="22" t="s">
        <v>7</v>
      </c>
      <c r="D21450" s="22" t="s">
        <v>5</v>
      </c>
      <c r="E21450" s="22" t="s">
        <v>15</v>
      </c>
      <c r="F21450" s="22" t="s">
        <v>24</v>
      </c>
      <c r="G21450" s="1">
        <v>13201.67</v>
      </c>
    </row>
    <row r="21451" spans="2:7">
      <c r="B21451" s="22" t="s">
        <v>355</v>
      </c>
      <c r="C21451" s="22" t="s">
        <v>7</v>
      </c>
      <c r="D21451" s="22" t="s">
        <v>5</v>
      </c>
      <c r="E21451" s="22" t="s">
        <v>15</v>
      </c>
      <c r="F21451" s="22" t="s">
        <v>25</v>
      </c>
      <c r="G21451" s="1">
        <v>248768.9</v>
      </c>
    </row>
    <row r="21452" spans="2:7">
      <c r="B21452" s="22" t="s">
        <v>355</v>
      </c>
      <c r="C21452" s="22" t="s">
        <v>7</v>
      </c>
      <c r="D21452" s="22" t="s">
        <v>5</v>
      </c>
      <c r="E21452" s="22" t="s">
        <v>15</v>
      </c>
      <c r="F21452" s="22" t="s">
        <v>26</v>
      </c>
      <c r="G21452" s="1">
        <v>215141.51</v>
      </c>
    </row>
    <row r="21453" spans="2:7">
      <c r="B21453" s="22" t="s">
        <v>355</v>
      </c>
      <c r="C21453" s="22" t="s">
        <v>7</v>
      </c>
      <c r="D21453" s="22" t="s">
        <v>5</v>
      </c>
      <c r="E21453" s="22" t="s">
        <v>15</v>
      </c>
      <c r="F21453" s="22" t="s">
        <v>27</v>
      </c>
      <c r="G21453" s="1">
        <v>-158.46</v>
      </c>
    </row>
    <row r="21454" spans="2:7">
      <c r="B21454" s="22" t="s">
        <v>355</v>
      </c>
      <c r="C21454" s="22" t="s">
        <v>7</v>
      </c>
      <c r="D21454" s="22" t="s">
        <v>5</v>
      </c>
      <c r="E21454" s="22" t="s">
        <v>28</v>
      </c>
      <c r="F21454" s="22" t="s">
        <v>29</v>
      </c>
      <c r="G21454" s="1">
        <v>120120.64</v>
      </c>
    </row>
    <row r="21455" spans="2:7">
      <c r="B21455" s="22" t="s">
        <v>355</v>
      </c>
      <c r="C21455" s="22" t="s">
        <v>7</v>
      </c>
      <c r="D21455" s="22" t="s">
        <v>5</v>
      </c>
      <c r="E21455" s="22" t="s">
        <v>28</v>
      </c>
      <c r="F21455" s="22" t="s">
        <v>30</v>
      </c>
      <c r="G21455" s="1">
        <v>14107.77</v>
      </c>
    </row>
    <row r="21456" spans="2:7">
      <c r="B21456" s="22" t="s">
        <v>355</v>
      </c>
      <c r="C21456" s="22" t="s">
        <v>7</v>
      </c>
      <c r="D21456" s="22" t="s">
        <v>5</v>
      </c>
      <c r="E21456" s="22" t="s">
        <v>28</v>
      </c>
      <c r="F21456" s="22" t="s">
        <v>31</v>
      </c>
      <c r="G21456" s="1">
        <v>45405.03</v>
      </c>
    </row>
    <row r="21457" spans="2:7">
      <c r="B21457" s="22" t="s">
        <v>355</v>
      </c>
      <c r="C21457" s="22" t="s">
        <v>7</v>
      </c>
      <c r="D21457" s="22" t="s">
        <v>5</v>
      </c>
      <c r="E21457" s="22" t="s">
        <v>28</v>
      </c>
      <c r="F21457" s="22" t="s">
        <v>32</v>
      </c>
      <c r="G21457" s="1">
        <v>2464.0300000000002</v>
      </c>
    </row>
    <row r="21458" spans="2:7">
      <c r="B21458" s="22" t="s">
        <v>355</v>
      </c>
      <c r="C21458" s="22" t="s">
        <v>7</v>
      </c>
      <c r="D21458" s="22" t="s">
        <v>5</v>
      </c>
      <c r="E21458" s="22" t="s">
        <v>28</v>
      </c>
      <c r="F21458" s="22" t="s">
        <v>33</v>
      </c>
      <c r="G21458" s="1">
        <v>3900.61</v>
      </c>
    </row>
    <row r="21459" spans="2:7">
      <c r="B21459" s="22" t="s">
        <v>355</v>
      </c>
      <c r="C21459" s="22" t="s">
        <v>7</v>
      </c>
      <c r="D21459" s="22" t="s">
        <v>5</v>
      </c>
      <c r="E21459" s="22" t="s">
        <v>34</v>
      </c>
      <c r="F21459" s="22" t="s">
        <v>35</v>
      </c>
      <c r="G21459" s="1">
        <v>8024.93</v>
      </c>
    </row>
    <row r="21460" spans="2:7">
      <c r="B21460" s="22" t="s">
        <v>355</v>
      </c>
      <c r="C21460" s="22" t="s">
        <v>7</v>
      </c>
      <c r="D21460" s="22" t="s">
        <v>5</v>
      </c>
      <c r="E21460" s="22" t="s">
        <v>34</v>
      </c>
      <c r="F21460" s="22" t="s">
        <v>36</v>
      </c>
      <c r="G21460" s="1">
        <v>5252.84</v>
      </c>
    </row>
    <row r="21461" spans="2:7">
      <c r="B21461" s="22" t="s">
        <v>355</v>
      </c>
      <c r="C21461" s="22" t="s">
        <v>7</v>
      </c>
      <c r="D21461" s="22" t="s">
        <v>5</v>
      </c>
      <c r="E21461" s="22" t="s">
        <v>34</v>
      </c>
      <c r="F21461" s="22" t="s">
        <v>64</v>
      </c>
      <c r="G21461" s="1">
        <v>2200</v>
      </c>
    </row>
    <row r="21462" spans="2:7">
      <c r="B21462" s="22" t="s">
        <v>355</v>
      </c>
      <c r="C21462" s="22" t="s">
        <v>7</v>
      </c>
      <c r="D21462" s="22" t="s">
        <v>5</v>
      </c>
      <c r="E21462" s="22" t="s">
        <v>34</v>
      </c>
      <c r="F21462" s="22" t="s">
        <v>38</v>
      </c>
      <c r="G21462" s="1">
        <v>6732.99</v>
      </c>
    </row>
    <row r="21463" spans="2:7">
      <c r="B21463" s="22" t="s">
        <v>355</v>
      </c>
      <c r="C21463" s="22" t="s">
        <v>7</v>
      </c>
      <c r="D21463" s="22" t="s">
        <v>5</v>
      </c>
      <c r="E21463" s="22" t="s">
        <v>34</v>
      </c>
      <c r="F21463" s="22" t="s">
        <v>39</v>
      </c>
      <c r="G21463" s="1">
        <v>22852.67</v>
      </c>
    </row>
    <row r="21464" spans="2:7">
      <c r="B21464" s="22" t="s">
        <v>355</v>
      </c>
      <c r="C21464" s="22" t="s">
        <v>7</v>
      </c>
      <c r="D21464" s="22" t="s">
        <v>5</v>
      </c>
      <c r="E21464" s="22" t="s">
        <v>34</v>
      </c>
      <c r="F21464" s="22" t="s">
        <v>40</v>
      </c>
      <c r="G21464" s="1">
        <v>236.5</v>
      </c>
    </row>
    <row r="21465" spans="2:7">
      <c r="B21465" s="22" t="s">
        <v>355</v>
      </c>
      <c r="C21465" s="22" t="s">
        <v>7</v>
      </c>
      <c r="D21465" s="22" t="s">
        <v>5</v>
      </c>
      <c r="E21465" s="22" t="s">
        <v>34</v>
      </c>
      <c r="F21465" s="22" t="s">
        <v>41</v>
      </c>
      <c r="G21465" s="1">
        <v>1131</v>
      </c>
    </row>
    <row r="21466" spans="2:7">
      <c r="B21466" s="22" t="s">
        <v>355</v>
      </c>
      <c r="C21466" s="22" t="s">
        <v>7</v>
      </c>
      <c r="D21466" s="22" t="s">
        <v>5</v>
      </c>
      <c r="E21466" s="22" t="s">
        <v>34</v>
      </c>
      <c r="F21466" s="22" t="s">
        <v>65</v>
      </c>
      <c r="G21466" s="1">
        <v>982.5</v>
      </c>
    </row>
    <row r="21467" spans="2:7">
      <c r="B21467" s="22" t="s">
        <v>355</v>
      </c>
      <c r="C21467" s="22" t="s">
        <v>7</v>
      </c>
      <c r="D21467" s="22" t="s">
        <v>5</v>
      </c>
      <c r="E21467" s="22" t="s">
        <v>34</v>
      </c>
      <c r="F21467" s="22" t="s">
        <v>42</v>
      </c>
      <c r="G21467" s="1">
        <v>31356.560000000001</v>
      </c>
    </row>
    <row r="21468" spans="2:7">
      <c r="B21468" s="22" t="s">
        <v>355</v>
      </c>
      <c r="C21468" s="22" t="s">
        <v>7</v>
      </c>
      <c r="D21468" s="22" t="s">
        <v>5</v>
      </c>
      <c r="E21468" s="22" t="s">
        <v>34</v>
      </c>
      <c r="F21468" s="22" t="s">
        <v>43</v>
      </c>
      <c r="G21468" s="1">
        <v>2432.2800000000002</v>
      </c>
    </row>
    <row r="21469" spans="2:7">
      <c r="B21469" s="22" t="s">
        <v>355</v>
      </c>
      <c r="C21469" s="22" t="s">
        <v>7</v>
      </c>
      <c r="D21469" s="22" t="s">
        <v>5</v>
      </c>
      <c r="E21469" s="22" t="s">
        <v>34</v>
      </c>
      <c r="F21469" s="22" t="s">
        <v>45</v>
      </c>
      <c r="G21469" s="1">
        <v>-600</v>
      </c>
    </row>
    <row r="21470" spans="2:7">
      <c r="B21470" s="22" t="s">
        <v>355</v>
      </c>
      <c r="C21470" s="22" t="s">
        <v>7</v>
      </c>
      <c r="D21470" s="22" t="s">
        <v>5</v>
      </c>
      <c r="E21470" s="22" t="s">
        <v>34</v>
      </c>
      <c r="F21470" s="22" t="s">
        <v>46</v>
      </c>
      <c r="G21470" s="1">
        <v>359.7</v>
      </c>
    </row>
    <row r="21471" spans="2:7">
      <c r="B21471" s="22" t="s">
        <v>355</v>
      </c>
      <c r="C21471" s="22" t="s">
        <v>7</v>
      </c>
      <c r="D21471" s="22" t="s">
        <v>5</v>
      </c>
      <c r="E21471" s="22" t="s">
        <v>34</v>
      </c>
      <c r="F21471" s="22" t="s">
        <v>47</v>
      </c>
      <c r="G21471" s="1">
        <v>715.23</v>
      </c>
    </row>
    <row r="21472" spans="2:7">
      <c r="B21472" s="22" t="s">
        <v>355</v>
      </c>
      <c r="C21472" s="22" t="s">
        <v>7</v>
      </c>
      <c r="D21472" s="22" t="s">
        <v>5</v>
      </c>
      <c r="E21472" s="22" t="s">
        <v>34</v>
      </c>
      <c r="F21472" s="22" t="s">
        <v>66</v>
      </c>
      <c r="G21472" s="1">
        <v>5012</v>
      </c>
    </row>
    <row r="21473" spans="2:7">
      <c r="B21473" s="22" t="s">
        <v>355</v>
      </c>
      <c r="C21473" s="22" t="s">
        <v>7</v>
      </c>
      <c r="D21473" s="22" t="s">
        <v>5</v>
      </c>
      <c r="E21473" s="22" t="s">
        <v>34</v>
      </c>
      <c r="F21473" s="22" t="s">
        <v>85</v>
      </c>
      <c r="G21473" s="1">
        <v>1173.56</v>
      </c>
    </row>
    <row r="21474" spans="2:7">
      <c r="B21474" s="22" t="s">
        <v>355</v>
      </c>
      <c r="C21474" s="22" t="s">
        <v>7</v>
      </c>
      <c r="D21474" s="22" t="s">
        <v>5</v>
      </c>
      <c r="E21474" s="22" t="s">
        <v>34</v>
      </c>
      <c r="F21474" s="22" t="s">
        <v>49</v>
      </c>
      <c r="G21474" s="1">
        <v>81558.179999999993</v>
      </c>
    </row>
    <row r="21475" spans="2:7">
      <c r="B21475" s="22" t="s">
        <v>355</v>
      </c>
      <c r="C21475" s="22" t="s">
        <v>7</v>
      </c>
      <c r="D21475" s="22" t="s">
        <v>5</v>
      </c>
      <c r="E21475" s="22" t="s">
        <v>34</v>
      </c>
      <c r="F21475" s="22" t="s">
        <v>50</v>
      </c>
      <c r="G21475" s="1">
        <v>12163.02</v>
      </c>
    </row>
    <row r="21476" spans="2:7">
      <c r="B21476" s="22" t="s">
        <v>355</v>
      </c>
      <c r="C21476" s="22" t="s">
        <v>7</v>
      </c>
      <c r="D21476" s="22" t="s">
        <v>5</v>
      </c>
      <c r="E21476" s="22" t="s">
        <v>34</v>
      </c>
      <c r="F21476" s="22" t="s">
        <v>52</v>
      </c>
      <c r="G21476" s="1">
        <v>468</v>
      </c>
    </row>
    <row r="21477" spans="2:7">
      <c r="B21477" s="22" t="s">
        <v>355</v>
      </c>
      <c r="C21477" s="22" t="s">
        <v>7</v>
      </c>
      <c r="D21477" s="22" t="s">
        <v>5</v>
      </c>
      <c r="E21477" s="22" t="s">
        <v>34</v>
      </c>
      <c r="F21477" s="22" t="s">
        <v>53</v>
      </c>
      <c r="G21477" s="1">
        <v>56616.07</v>
      </c>
    </row>
    <row r="21478" spans="2:7">
      <c r="B21478" s="22" t="s">
        <v>355</v>
      </c>
      <c r="C21478" s="22" t="s">
        <v>7</v>
      </c>
      <c r="D21478" s="22" t="s">
        <v>5</v>
      </c>
      <c r="E21478" s="22" t="s">
        <v>34</v>
      </c>
      <c r="F21478" s="22" t="s">
        <v>68</v>
      </c>
      <c r="G21478" s="1">
        <v>4305</v>
      </c>
    </row>
    <row r="21479" spans="2:7">
      <c r="B21479" s="22" t="s">
        <v>355</v>
      </c>
      <c r="C21479" s="22" t="s">
        <v>7</v>
      </c>
      <c r="D21479" s="22" t="s">
        <v>5</v>
      </c>
      <c r="E21479" s="22" t="s">
        <v>34</v>
      </c>
      <c r="F21479" s="22" t="s">
        <v>55</v>
      </c>
      <c r="G21479" s="1">
        <v>13580</v>
      </c>
    </row>
    <row r="21480" spans="2:7">
      <c r="B21480" s="22" t="s">
        <v>355</v>
      </c>
      <c r="C21480" s="22" t="s">
        <v>7</v>
      </c>
      <c r="D21480" s="22" t="s">
        <v>5</v>
      </c>
      <c r="E21480" s="22" t="s">
        <v>34</v>
      </c>
      <c r="F21480" s="22" t="s">
        <v>56</v>
      </c>
      <c r="G21480" s="1">
        <v>77139.5</v>
      </c>
    </row>
    <row r="21481" spans="2:7">
      <c r="B21481" s="22" t="s">
        <v>355</v>
      </c>
      <c r="C21481" s="22" t="s">
        <v>7</v>
      </c>
      <c r="D21481" s="22" t="s">
        <v>5</v>
      </c>
      <c r="E21481" s="22" t="s">
        <v>34</v>
      </c>
      <c r="F21481" s="22" t="s">
        <v>57</v>
      </c>
      <c r="G21481" s="1">
        <v>182.63</v>
      </c>
    </row>
    <row r="21482" spans="2:7">
      <c r="B21482" s="22" t="s">
        <v>355</v>
      </c>
      <c r="C21482" s="22" t="s">
        <v>7</v>
      </c>
      <c r="D21482" s="22" t="s">
        <v>5</v>
      </c>
      <c r="E21482" s="22" t="s">
        <v>34</v>
      </c>
      <c r="F21482" s="22" t="s">
        <v>58</v>
      </c>
      <c r="G21482" s="1">
        <v>775</v>
      </c>
    </row>
    <row r="21483" spans="2:7">
      <c r="B21483" s="22" t="s">
        <v>355</v>
      </c>
      <c r="C21483" s="22" t="s">
        <v>7</v>
      </c>
      <c r="D21483" s="22" t="s">
        <v>5</v>
      </c>
      <c r="E21483" s="22" t="s">
        <v>34</v>
      </c>
      <c r="F21483" s="22" t="s">
        <v>136</v>
      </c>
      <c r="G21483" s="1">
        <v>718.72</v>
      </c>
    </row>
    <row r="21484" spans="2:7">
      <c r="B21484" s="22" t="s">
        <v>355</v>
      </c>
      <c r="C21484" s="22" t="s">
        <v>7</v>
      </c>
      <c r="D21484" s="22" t="s">
        <v>5</v>
      </c>
      <c r="E21484" s="22" t="s">
        <v>59</v>
      </c>
      <c r="F21484" s="22" t="s">
        <v>55</v>
      </c>
      <c r="G21484" s="1">
        <v>5849.56</v>
      </c>
    </row>
    <row r="21485" spans="2:7">
      <c r="B21485" s="22" t="s">
        <v>355</v>
      </c>
      <c r="C21485" s="22" t="s">
        <v>7</v>
      </c>
      <c r="D21485" s="22" t="s">
        <v>5</v>
      </c>
      <c r="E21485" s="22" t="s">
        <v>60</v>
      </c>
      <c r="F21485" s="22" t="s">
        <v>80</v>
      </c>
      <c r="G21485" s="1">
        <v>4369.3</v>
      </c>
    </row>
    <row r="21486" spans="2:7">
      <c r="B21486" s="22" t="s">
        <v>355</v>
      </c>
      <c r="C21486" s="22" t="s">
        <v>7</v>
      </c>
      <c r="D21486" s="22" t="s">
        <v>5</v>
      </c>
      <c r="E21486" s="22" t="s">
        <v>60</v>
      </c>
      <c r="F21486" s="22" t="s">
        <v>81</v>
      </c>
      <c r="G21486" s="1">
        <v>3057.22</v>
      </c>
    </row>
    <row r="21487" spans="2:7">
      <c r="B21487" s="22" t="s">
        <v>355</v>
      </c>
      <c r="C21487" s="22" t="s">
        <v>7</v>
      </c>
      <c r="D21487" s="22" t="s">
        <v>5</v>
      </c>
      <c r="E21487" s="22" t="s">
        <v>60</v>
      </c>
      <c r="F21487" s="22" t="s">
        <v>62</v>
      </c>
      <c r="G21487" s="1">
        <v>78.75</v>
      </c>
    </row>
    <row r="21488" spans="2:7">
      <c r="B21488" s="22" t="s">
        <v>355</v>
      </c>
      <c r="C21488" s="22" t="s">
        <v>7</v>
      </c>
      <c r="D21488" s="22" t="s">
        <v>7</v>
      </c>
      <c r="E21488" s="22" t="s">
        <v>8</v>
      </c>
      <c r="F21488" s="22" t="s">
        <v>12</v>
      </c>
      <c r="G21488" s="1">
        <v>19314.490000000002</v>
      </c>
    </row>
    <row r="21489" spans="2:7">
      <c r="B21489" s="22" t="s">
        <v>355</v>
      </c>
      <c r="C21489" s="22" t="s">
        <v>7</v>
      </c>
      <c r="D21489" s="22" t="s">
        <v>7</v>
      </c>
      <c r="E21489" s="22" t="s">
        <v>14</v>
      </c>
      <c r="F21489" s="22" t="s">
        <v>9</v>
      </c>
      <c r="G21489" s="1">
        <v>1732.2</v>
      </c>
    </row>
    <row r="21490" spans="2:7">
      <c r="B21490" s="22" t="s">
        <v>355</v>
      </c>
      <c r="C21490" s="22" t="s">
        <v>7</v>
      </c>
      <c r="D21490" s="22" t="s">
        <v>7</v>
      </c>
      <c r="E21490" s="22" t="s">
        <v>14</v>
      </c>
      <c r="F21490" s="22" t="s">
        <v>10</v>
      </c>
      <c r="G21490" s="1">
        <v>4068</v>
      </c>
    </row>
    <row r="21491" spans="2:7">
      <c r="B21491" s="22" t="s">
        <v>355</v>
      </c>
      <c r="C21491" s="22" t="s">
        <v>7</v>
      </c>
      <c r="D21491" s="22" t="s">
        <v>7</v>
      </c>
      <c r="E21491" s="22" t="s">
        <v>14</v>
      </c>
      <c r="F21491" s="22" t="s">
        <v>12</v>
      </c>
      <c r="G21491" s="1">
        <v>20830.689999999999</v>
      </c>
    </row>
    <row r="21492" spans="2:7">
      <c r="B21492" s="22" t="s">
        <v>355</v>
      </c>
      <c r="C21492" s="22" t="s">
        <v>7</v>
      </c>
      <c r="D21492" s="22" t="s">
        <v>7</v>
      </c>
      <c r="E21492" s="22" t="s">
        <v>15</v>
      </c>
      <c r="F21492" s="22" t="s">
        <v>16</v>
      </c>
      <c r="G21492" s="1">
        <v>10.49</v>
      </c>
    </row>
    <row r="21493" spans="2:7">
      <c r="B21493" s="22" t="s">
        <v>355</v>
      </c>
      <c r="C21493" s="22" t="s">
        <v>7</v>
      </c>
      <c r="D21493" s="22" t="s">
        <v>7</v>
      </c>
      <c r="E21493" s="22" t="s">
        <v>15</v>
      </c>
      <c r="F21493" s="22" t="s">
        <v>71</v>
      </c>
      <c r="G21493" s="1">
        <v>1.01</v>
      </c>
    </row>
    <row r="21494" spans="2:7">
      <c r="B21494" s="22" t="s">
        <v>355</v>
      </c>
      <c r="C21494" s="22" t="s">
        <v>7</v>
      </c>
      <c r="D21494" s="22" t="s">
        <v>7</v>
      </c>
      <c r="E21494" s="22" t="s">
        <v>15</v>
      </c>
      <c r="F21494" s="22" t="s">
        <v>17</v>
      </c>
      <c r="G21494" s="1">
        <v>983.61</v>
      </c>
    </row>
    <row r="21495" spans="2:7">
      <c r="B21495" s="22" t="s">
        <v>355</v>
      </c>
      <c r="C21495" s="22" t="s">
        <v>7</v>
      </c>
      <c r="D21495" s="22" t="s">
        <v>7</v>
      </c>
      <c r="E21495" s="22" t="s">
        <v>15</v>
      </c>
      <c r="F21495" s="22" t="s">
        <v>18</v>
      </c>
      <c r="G21495" s="1">
        <v>2016.18</v>
      </c>
    </row>
    <row r="21496" spans="2:7">
      <c r="B21496" s="22" t="s">
        <v>355</v>
      </c>
      <c r="C21496" s="22" t="s">
        <v>7</v>
      </c>
      <c r="D21496" s="22" t="s">
        <v>7</v>
      </c>
      <c r="E21496" s="22" t="s">
        <v>15</v>
      </c>
      <c r="F21496" s="22" t="s">
        <v>19</v>
      </c>
      <c r="G21496" s="1">
        <v>1040.77</v>
      </c>
    </row>
    <row r="21497" spans="2:7">
      <c r="B21497" s="22" t="s">
        <v>355</v>
      </c>
      <c r="C21497" s="22" t="s">
        <v>7</v>
      </c>
      <c r="D21497" s="22" t="s">
        <v>7</v>
      </c>
      <c r="E21497" s="22" t="s">
        <v>15</v>
      </c>
      <c r="F21497" s="22" t="s">
        <v>20</v>
      </c>
      <c r="G21497" s="1">
        <v>575.25</v>
      </c>
    </row>
    <row r="21498" spans="2:7">
      <c r="B21498" s="22" t="s">
        <v>355</v>
      </c>
      <c r="C21498" s="22" t="s">
        <v>7</v>
      </c>
      <c r="D21498" s="22" t="s">
        <v>7</v>
      </c>
      <c r="E21498" s="22" t="s">
        <v>15</v>
      </c>
      <c r="F21498" s="22" t="s">
        <v>97</v>
      </c>
      <c r="G21498" s="1">
        <v>492.28</v>
      </c>
    </row>
    <row r="21499" spans="2:7">
      <c r="B21499" s="22" t="s">
        <v>355</v>
      </c>
      <c r="C21499" s="22" t="s">
        <v>7</v>
      </c>
      <c r="D21499" s="22" t="s">
        <v>7</v>
      </c>
      <c r="E21499" s="22" t="s">
        <v>15</v>
      </c>
      <c r="F21499" s="22" t="s">
        <v>90</v>
      </c>
      <c r="G21499" s="1">
        <v>68.37</v>
      </c>
    </row>
    <row r="21500" spans="2:7">
      <c r="B21500" s="22" t="s">
        <v>355</v>
      </c>
      <c r="C21500" s="22" t="s">
        <v>7</v>
      </c>
      <c r="D21500" s="22" t="s">
        <v>7</v>
      </c>
      <c r="E21500" s="22" t="s">
        <v>15</v>
      </c>
      <c r="F21500" s="22" t="s">
        <v>142</v>
      </c>
      <c r="G21500" s="1">
        <v>920.94</v>
      </c>
    </row>
    <row r="21501" spans="2:7">
      <c r="B21501" s="22" t="s">
        <v>355</v>
      </c>
      <c r="C21501" s="22" t="s">
        <v>7</v>
      </c>
      <c r="D21501" s="22" t="s">
        <v>7</v>
      </c>
      <c r="E21501" s="22" t="s">
        <v>15</v>
      </c>
      <c r="F21501" s="22" t="s">
        <v>21</v>
      </c>
      <c r="G21501" s="1">
        <v>65.819999999999993</v>
      </c>
    </row>
    <row r="21502" spans="2:7">
      <c r="B21502" s="22" t="s">
        <v>355</v>
      </c>
      <c r="C21502" s="22" t="s">
        <v>7</v>
      </c>
      <c r="D21502" s="22" t="s">
        <v>7</v>
      </c>
      <c r="E21502" s="22" t="s">
        <v>15</v>
      </c>
      <c r="F21502" s="22" t="s">
        <v>22</v>
      </c>
      <c r="G21502" s="1">
        <v>49.26</v>
      </c>
    </row>
    <row r="21503" spans="2:7">
      <c r="B21503" s="22" t="s">
        <v>355</v>
      </c>
      <c r="C21503" s="22" t="s">
        <v>7</v>
      </c>
      <c r="D21503" s="22" t="s">
        <v>7</v>
      </c>
      <c r="E21503" s="22" t="s">
        <v>15</v>
      </c>
      <c r="F21503" s="22" t="s">
        <v>23</v>
      </c>
      <c r="G21503" s="1">
        <v>74.56</v>
      </c>
    </row>
    <row r="21504" spans="2:7">
      <c r="B21504" s="22" t="s">
        <v>355</v>
      </c>
      <c r="C21504" s="22" t="s">
        <v>7</v>
      </c>
      <c r="D21504" s="22" t="s">
        <v>7</v>
      </c>
      <c r="E21504" s="22" t="s">
        <v>15</v>
      </c>
      <c r="F21504" s="22" t="s">
        <v>24</v>
      </c>
      <c r="G21504" s="1">
        <v>996.08</v>
      </c>
    </row>
    <row r="21505" spans="2:7">
      <c r="B21505" s="22" t="s">
        <v>355</v>
      </c>
      <c r="C21505" s="22" t="s">
        <v>7</v>
      </c>
      <c r="D21505" s="22" t="s">
        <v>7</v>
      </c>
      <c r="E21505" s="22" t="s">
        <v>15</v>
      </c>
      <c r="F21505" s="22" t="s">
        <v>25</v>
      </c>
      <c r="G21505" s="1">
        <v>1145.5999999999999</v>
      </c>
    </row>
    <row r="21506" spans="2:7">
      <c r="B21506" s="22" t="s">
        <v>355</v>
      </c>
      <c r="C21506" s="22" t="s">
        <v>7</v>
      </c>
      <c r="D21506" s="22" t="s">
        <v>7</v>
      </c>
      <c r="E21506" s="22" t="s">
        <v>15</v>
      </c>
      <c r="F21506" s="22" t="s">
        <v>26</v>
      </c>
      <c r="G21506" s="1">
        <v>779.14</v>
      </c>
    </row>
    <row r="21507" spans="2:7">
      <c r="B21507" s="22" t="s">
        <v>355</v>
      </c>
      <c r="C21507" s="22" t="s">
        <v>7</v>
      </c>
      <c r="D21507" s="22" t="s">
        <v>7</v>
      </c>
      <c r="E21507" s="22" t="s">
        <v>28</v>
      </c>
      <c r="F21507" s="22" t="s">
        <v>29</v>
      </c>
      <c r="G21507" s="1">
        <v>27869.360000000001</v>
      </c>
    </row>
    <row r="21508" spans="2:7">
      <c r="B21508" s="22" t="s">
        <v>355</v>
      </c>
      <c r="C21508" s="22" t="s">
        <v>7</v>
      </c>
      <c r="D21508" s="22" t="s">
        <v>7</v>
      </c>
      <c r="E21508" s="22" t="s">
        <v>28</v>
      </c>
      <c r="F21508" s="22" t="s">
        <v>30</v>
      </c>
      <c r="G21508" s="1">
        <v>1088.47</v>
      </c>
    </row>
    <row r="21509" spans="2:7">
      <c r="B21509" s="22" t="s">
        <v>355</v>
      </c>
      <c r="C21509" s="22" t="s">
        <v>7</v>
      </c>
      <c r="D21509" s="22" t="s">
        <v>7</v>
      </c>
      <c r="E21509" s="22" t="s">
        <v>28</v>
      </c>
      <c r="F21509" s="22" t="s">
        <v>33</v>
      </c>
      <c r="G21509" s="1">
        <v>2403.4699999999998</v>
      </c>
    </row>
    <row r="21510" spans="2:7">
      <c r="B21510" s="22" t="s">
        <v>355</v>
      </c>
      <c r="C21510" s="22" t="s">
        <v>7</v>
      </c>
      <c r="D21510" s="22" t="s">
        <v>7</v>
      </c>
      <c r="E21510" s="22" t="s">
        <v>34</v>
      </c>
      <c r="F21510" s="22" t="s">
        <v>39</v>
      </c>
      <c r="G21510" s="1">
        <v>12419.62</v>
      </c>
    </row>
    <row r="21511" spans="2:7">
      <c r="B21511" s="22" t="s">
        <v>355</v>
      </c>
      <c r="C21511" s="22" t="s">
        <v>7</v>
      </c>
      <c r="D21511" s="22" t="s">
        <v>7</v>
      </c>
      <c r="E21511" s="22" t="s">
        <v>34</v>
      </c>
      <c r="F21511" s="22" t="s">
        <v>65</v>
      </c>
      <c r="G21511" s="1">
        <v>1233.5</v>
      </c>
    </row>
    <row r="21512" spans="2:7">
      <c r="B21512" s="22" t="s">
        <v>355</v>
      </c>
      <c r="C21512" s="22" t="s">
        <v>7</v>
      </c>
      <c r="D21512" s="22" t="s">
        <v>7</v>
      </c>
      <c r="E21512" s="22" t="s">
        <v>34</v>
      </c>
      <c r="F21512" s="22" t="s">
        <v>45</v>
      </c>
      <c r="G21512" s="1">
        <v>3816.1</v>
      </c>
    </row>
    <row r="21513" spans="2:7">
      <c r="B21513" s="22" t="s">
        <v>355</v>
      </c>
      <c r="C21513" s="22" t="s">
        <v>7</v>
      </c>
      <c r="D21513" s="22" t="s">
        <v>7</v>
      </c>
      <c r="E21513" s="22" t="s">
        <v>34</v>
      </c>
      <c r="F21513" s="22" t="s">
        <v>46</v>
      </c>
      <c r="G21513" s="1">
        <v>5852.32</v>
      </c>
    </row>
    <row r="21514" spans="2:7">
      <c r="B21514" s="22" t="s">
        <v>355</v>
      </c>
      <c r="C21514" s="22" t="s">
        <v>7</v>
      </c>
      <c r="D21514" s="22" t="s">
        <v>7</v>
      </c>
      <c r="E21514" s="22" t="s">
        <v>34</v>
      </c>
      <c r="F21514" s="22" t="s">
        <v>47</v>
      </c>
      <c r="G21514" s="1">
        <v>10990.14</v>
      </c>
    </row>
    <row r="21515" spans="2:7">
      <c r="B21515" s="22" t="s">
        <v>355</v>
      </c>
      <c r="C21515" s="22" t="s">
        <v>7</v>
      </c>
      <c r="D21515" s="22" t="s">
        <v>7</v>
      </c>
      <c r="E21515" s="22" t="s">
        <v>34</v>
      </c>
      <c r="F21515" s="22" t="s">
        <v>75</v>
      </c>
      <c r="G21515" s="1">
        <v>54.66</v>
      </c>
    </row>
    <row r="21516" spans="2:7">
      <c r="B21516" s="22" t="s">
        <v>355</v>
      </c>
      <c r="C21516" s="22" t="s">
        <v>7</v>
      </c>
      <c r="D21516" s="22" t="s">
        <v>7</v>
      </c>
      <c r="E21516" s="22" t="s">
        <v>34</v>
      </c>
      <c r="F21516" s="22" t="s">
        <v>88</v>
      </c>
      <c r="G21516" s="1">
        <v>5231</v>
      </c>
    </row>
    <row r="21517" spans="2:7">
      <c r="B21517" s="22" t="s">
        <v>355</v>
      </c>
      <c r="C21517" s="22" t="s">
        <v>7</v>
      </c>
      <c r="D21517" s="22" t="s">
        <v>7</v>
      </c>
      <c r="E21517" s="22" t="s">
        <v>34</v>
      </c>
      <c r="F21517" s="22" t="s">
        <v>50</v>
      </c>
      <c r="G21517" s="1">
        <v>12611.18</v>
      </c>
    </row>
    <row r="21518" spans="2:7">
      <c r="B21518" s="22" t="s">
        <v>355</v>
      </c>
      <c r="C21518" s="22" t="s">
        <v>7</v>
      </c>
      <c r="D21518" s="22" t="s">
        <v>7</v>
      </c>
      <c r="E21518" s="22" t="s">
        <v>34</v>
      </c>
      <c r="F21518" s="22" t="s">
        <v>57</v>
      </c>
      <c r="G21518" s="1">
        <v>60813.17</v>
      </c>
    </row>
    <row r="21519" spans="2:7">
      <c r="B21519" s="22" t="s">
        <v>355</v>
      </c>
      <c r="C21519" s="22" t="s">
        <v>7</v>
      </c>
      <c r="D21519" s="22" t="s">
        <v>7</v>
      </c>
      <c r="E21519" s="22" t="s">
        <v>34</v>
      </c>
      <c r="F21519" s="22" t="s">
        <v>94</v>
      </c>
      <c r="G21519" s="1">
        <v>9903.75</v>
      </c>
    </row>
    <row r="21520" spans="2:7">
      <c r="B21520" s="22" t="s">
        <v>355</v>
      </c>
      <c r="C21520" s="22" t="s">
        <v>7</v>
      </c>
      <c r="D21520" s="22" t="s">
        <v>7</v>
      </c>
      <c r="E21520" s="22" t="s">
        <v>34</v>
      </c>
      <c r="F21520" s="22" t="s">
        <v>100</v>
      </c>
      <c r="G21520" s="1">
        <v>10468.02</v>
      </c>
    </row>
    <row r="21521" spans="2:7">
      <c r="B21521" s="22" t="s">
        <v>355</v>
      </c>
      <c r="C21521" s="22" t="s">
        <v>7</v>
      </c>
      <c r="D21521" s="22" t="s">
        <v>7</v>
      </c>
      <c r="E21521" s="22" t="s">
        <v>34</v>
      </c>
      <c r="F21521" s="22" t="s">
        <v>58</v>
      </c>
      <c r="G21521" s="1">
        <v>4581.1899999999996</v>
      </c>
    </row>
    <row r="21522" spans="2:7">
      <c r="B21522" s="22" t="s">
        <v>355</v>
      </c>
      <c r="C21522" s="22" t="s">
        <v>7</v>
      </c>
      <c r="D21522" s="22" t="s">
        <v>7</v>
      </c>
      <c r="E21522" s="22" t="s">
        <v>59</v>
      </c>
      <c r="F21522" s="22" t="s">
        <v>55</v>
      </c>
      <c r="G21522" s="1">
        <v>126</v>
      </c>
    </row>
    <row r="21523" spans="2:7">
      <c r="B21523" s="22" t="s">
        <v>355</v>
      </c>
      <c r="C21523" s="22" t="s">
        <v>7</v>
      </c>
      <c r="D21523" s="22" t="s">
        <v>7</v>
      </c>
      <c r="E21523" s="22" t="s">
        <v>60</v>
      </c>
      <c r="F21523" s="22" t="s">
        <v>80</v>
      </c>
      <c r="G21523" s="1">
        <v>3233.38</v>
      </c>
    </row>
    <row r="21524" spans="2:7">
      <c r="B21524" s="22" t="s">
        <v>355</v>
      </c>
      <c r="C21524" s="22" t="s">
        <v>7</v>
      </c>
      <c r="D21524" s="22" t="s">
        <v>7</v>
      </c>
      <c r="E21524" s="22" t="s">
        <v>60</v>
      </c>
      <c r="F21524" s="22" t="s">
        <v>62</v>
      </c>
      <c r="G21524" s="1">
        <v>6022.19</v>
      </c>
    </row>
    <row r="21525" spans="2:7">
      <c r="B21525" s="22" t="s">
        <v>356</v>
      </c>
      <c r="C21525" s="22" t="s">
        <v>7</v>
      </c>
      <c r="D21525" s="22" t="s">
        <v>5</v>
      </c>
      <c r="E21525" s="22" t="s">
        <v>5</v>
      </c>
      <c r="F21525" s="22" t="s">
        <v>6</v>
      </c>
      <c r="G21525" s="1">
        <v>193690.53</v>
      </c>
    </row>
    <row r="21526" spans="2:7">
      <c r="B21526" s="22" t="s">
        <v>356</v>
      </c>
      <c r="C21526" s="22" t="s">
        <v>7</v>
      </c>
      <c r="D21526" s="22" t="s">
        <v>5</v>
      </c>
      <c r="E21526" s="22" t="s">
        <v>7</v>
      </c>
      <c r="F21526" s="22" t="s">
        <v>6</v>
      </c>
      <c r="G21526" s="1">
        <v>-228965.49</v>
      </c>
    </row>
    <row r="21527" spans="2:7">
      <c r="B21527" s="22" t="s">
        <v>356</v>
      </c>
      <c r="C21527" s="22" t="s">
        <v>7</v>
      </c>
      <c r="D21527" s="22" t="s">
        <v>5</v>
      </c>
      <c r="E21527" s="22" t="s">
        <v>8</v>
      </c>
      <c r="F21527" s="22" t="s">
        <v>9</v>
      </c>
      <c r="G21527" s="1">
        <v>4510463.04</v>
      </c>
    </row>
    <row r="21528" spans="2:7">
      <c r="B21528" s="22" t="s">
        <v>356</v>
      </c>
      <c r="C21528" s="22" t="s">
        <v>7</v>
      </c>
      <c r="D21528" s="22" t="s">
        <v>5</v>
      </c>
      <c r="E21528" s="22" t="s">
        <v>8</v>
      </c>
      <c r="F21528" s="22" t="s">
        <v>10</v>
      </c>
      <c r="G21528" s="1">
        <v>77427.62</v>
      </c>
    </row>
    <row r="21529" spans="2:7">
      <c r="B21529" s="22" t="s">
        <v>356</v>
      </c>
      <c r="C21529" s="22" t="s">
        <v>7</v>
      </c>
      <c r="D21529" s="22" t="s">
        <v>5</v>
      </c>
      <c r="E21529" s="22" t="s">
        <v>8</v>
      </c>
      <c r="F21529" s="22" t="s">
        <v>11</v>
      </c>
      <c r="G21529" s="1">
        <v>72437.86</v>
      </c>
    </row>
    <row r="21530" spans="2:7">
      <c r="B21530" s="22" t="s">
        <v>356</v>
      </c>
      <c r="C21530" s="22" t="s">
        <v>7</v>
      </c>
      <c r="D21530" s="22" t="s">
        <v>5</v>
      </c>
      <c r="E21530" s="22" t="s">
        <v>8</v>
      </c>
      <c r="F21530" s="22" t="s">
        <v>12</v>
      </c>
      <c r="G21530" s="1">
        <v>131387.49</v>
      </c>
    </row>
    <row r="21531" spans="2:7">
      <c r="B21531" s="22" t="s">
        <v>356</v>
      </c>
      <c r="C21531" s="22" t="s">
        <v>7</v>
      </c>
      <c r="D21531" s="22" t="s">
        <v>5</v>
      </c>
      <c r="E21531" s="22" t="s">
        <v>8</v>
      </c>
      <c r="F21531" s="22" t="s">
        <v>13</v>
      </c>
      <c r="G21531" s="1">
        <v>80914.41</v>
      </c>
    </row>
    <row r="21532" spans="2:7">
      <c r="B21532" s="22" t="s">
        <v>356</v>
      </c>
      <c r="C21532" s="22" t="s">
        <v>7</v>
      </c>
      <c r="D21532" s="22" t="s">
        <v>5</v>
      </c>
      <c r="E21532" s="22" t="s">
        <v>8</v>
      </c>
      <c r="F21532" s="22" t="s">
        <v>70</v>
      </c>
      <c r="G21532" s="1">
        <v>66965</v>
      </c>
    </row>
    <row r="21533" spans="2:7">
      <c r="B21533" s="22" t="s">
        <v>356</v>
      </c>
      <c r="C21533" s="22" t="s">
        <v>7</v>
      </c>
      <c r="D21533" s="22" t="s">
        <v>5</v>
      </c>
      <c r="E21533" s="22" t="s">
        <v>14</v>
      </c>
      <c r="F21533" s="22" t="s">
        <v>9</v>
      </c>
      <c r="G21533" s="1">
        <v>1773739.28</v>
      </c>
    </row>
    <row r="21534" spans="2:7">
      <c r="B21534" s="22" t="s">
        <v>356</v>
      </c>
      <c r="C21534" s="22" t="s">
        <v>7</v>
      </c>
      <c r="D21534" s="22" t="s">
        <v>5</v>
      </c>
      <c r="E21534" s="22" t="s">
        <v>14</v>
      </c>
      <c r="F21534" s="22" t="s">
        <v>10</v>
      </c>
      <c r="G21534" s="1">
        <v>71799.039999999994</v>
      </c>
    </row>
    <row r="21535" spans="2:7">
      <c r="B21535" s="22" t="s">
        <v>356</v>
      </c>
      <c r="C21535" s="22" t="s">
        <v>7</v>
      </c>
      <c r="D21535" s="22" t="s">
        <v>5</v>
      </c>
      <c r="E21535" s="22" t="s">
        <v>14</v>
      </c>
      <c r="F21535" s="22" t="s">
        <v>11</v>
      </c>
      <c r="G21535" s="1">
        <v>102171.74</v>
      </c>
    </row>
    <row r="21536" spans="2:7">
      <c r="B21536" s="22" t="s">
        <v>356</v>
      </c>
      <c r="C21536" s="22" t="s">
        <v>7</v>
      </c>
      <c r="D21536" s="22" t="s">
        <v>5</v>
      </c>
      <c r="E21536" s="22" t="s">
        <v>14</v>
      </c>
      <c r="F21536" s="22" t="s">
        <v>12</v>
      </c>
      <c r="G21536" s="1">
        <v>1260</v>
      </c>
    </row>
    <row r="21537" spans="2:7">
      <c r="B21537" s="22" t="s">
        <v>356</v>
      </c>
      <c r="C21537" s="22" t="s">
        <v>7</v>
      </c>
      <c r="D21537" s="22" t="s">
        <v>5</v>
      </c>
      <c r="E21537" s="22" t="s">
        <v>14</v>
      </c>
      <c r="F21537" s="22" t="s">
        <v>13</v>
      </c>
      <c r="G21537" s="1">
        <v>12264.01</v>
      </c>
    </row>
    <row r="21538" spans="2:7">
      <c r="B21538" s="22" t="s">
        <v>356</v>
      </c>
      <c r="C21538" s="22" t="s">
        <v>7</v>
      </c>
      <c r="D21538" s="22" t="s">
        <v>5</v>
      </c>
      <c r="E21538" s="22" t="s">
        <v>15</v>
      </c>
      <c r="F21538" s="22" t="s">
        <v>17</v>
      </c>
      <c r="G21538" s="1">
        <v>365599.21</v>
      </c>
    </row>
    <row r="21539" spans="2:7">
      <c r="B21539" s="22" t="s">
        <v>356</v>
      </c>
      <c r="C21539" s="22" t="s">
        <v>7</v>
      </c>
      <c r="D21539" s="22" t="s">
        <v>5</v>
      </c>
      <c r="E21539" s="22" t="s">
        <v>15</v>
      </c>
      <c r="F21539" s="22" t="s">
        <v>18</v>
      </c>
      <c r="G21539" s="1">
        <v>144941.66</v>
      </c>
    </row>
    <row r="21540" spans="2:7">
      <c r="B21540" s="22" t="s">
        <v>356</v>
      </c>
      <c r="C21540" s="22" t="s">
        <v>7</v>
      </c>
      <c r="D21540" s="22" t="s">
        <v>5</v>
      </c>
      <c r="E21540" s="22" t="s">
        <v>15</v>
      </c>
      <c r="F21540" s="22" t="s">
        <v>19</v>
      </c>
      <c r="G21540" s="1">
        <v>744935.32</v>
      </c>
    </row>
    <row r="21541" spans="2:7">
      <c r="B21541" s="22" t="s">
        <v>356</v>
      </c>
      <c r="C21541" s="22" t="s">
        <v>7</v>
      </c>
      <c r="D21541" s="22" t="s">
        <v>5</v>
      </c>
      <c r="E21541" s="22" t="s">
        <v>15</v>
      </c>
      <c r="F21541" s="22" t="s">
        <v>20</v>
      </c>
      <c r="G21541" s="1">
        <v>243938.66</v>
      </c>
    </row>
    <row r="21542" spans="2:7">
      <c r="B21542" s="22" t="s">
        <v>356</v>
      </c>
      <c r="C21542" s="22" t="s">
        <v>7</v>
      </c>
      <c r="D21542" s="22" t="s">
        <v>5</v>
      </c>
      <c r="E21542" s="22" t="s">
        <v>15</v>
      </c>
      <c r="F21542" s="22" t="s">
        <v>21</v>
      </c>
      <c r="G21542" s="1">
        <v>8950.83</v>
      </c>
    </row>
    <row r="21543" spans="2:7">
      <c r="B21543" s="22" t="s">
        <v>356</v>
      </c>
      <c r="C21543" s="22" t="s">
        <v>7</v>
      </c>
      <c r="D21543" s="22" t="s">
        <v>5</v>
      </c>
      <c r="E21543" s="22" t="s">
        <v>15</v>
      </c>
      <c r="F21543" s="22" t="s">
        <v>22</v>
      </c>
      <c r="G21543" s="1">
        <v>3749.3</v>
      </c>
    </row>
    <row r="21544" spans="2:7">
      <c r="B21544" s="22" t="s">
        <v>356</v>
      </c>
      <c r="C21544" s="22" t="s">
        <v>7</v>
      </c>
      <c r="D21544" s="22" t="s">
        <v>5</v>
      </c>
      <c r="E21544" s="22" t="s">
        <v>15</v>
      </c>
      <c r="F21544" s="22" t="s">
        <v>23</v>
      </c>
      <c r="G21544" s="1">
        <v>23206.79</v>
      </c>
    </row>
    <row r="21545" spans="2:7">
      <c r="B21545" s="22" t="s">
        <v>356</v>
      </c>
      <c r="C21545" s="22" t="s">
        <v>7</v>
      </c>
      <c r="D21545" s="22" t="s">
        <v>5</v>
      </c>
      <c r="E21545" s="22" t="s">
        <v>15</v>
      </c>
      <c r="F21545" s="22" t="s">
        <v>24</v>
      </c>
      <c r="G21545" s="1">
        <v>45800.99</v>
      </c>
    </row>
    <row r="21546" spans="2:7">
      <c r="B21546" s="22" t="s">
        <v>356</v>
      </c>
      <c r="C21546" s="22" t="s">
        <v>7</v>
      </c>
      <c r="D21546" s="22" t="s">
        <v>5</v>
      </c>
      <c r="E21546" s="22" t="s">
        <v>15</v>
      </c>
      <c r="F21546" s="22" t="s">
        <v>25</v>
      </c>
      <c r="G21546" s="1">
        <v>697283.26</v>
      </c>
    </row>
    <row r="21547" spans="2:7">
      <c r="B21547" s="22" t="s">
        <v>356</v>
      </c>
      <c r="C21547" s="22" t="s">
        <v>7</v>
      </c>
      <c r="D21547" s="22" t="s">
        <v>5</v>
      </c>
      <c r="E21547" s="22" t="s">
        <v>15</v>
      </c>
      <c r="F21547" s="22" t="s">
        <v>26</v>
      </c>
      <c r="G21547" s="1">
        <v>697294.06</v>
      </c>
    </row>
    <row r="21548" spans="2:7">
      <c r="B21548" s="22" t="s">
        <v>356</v>
      </c>
      <c r="C21548" s="22" t="s">
        <v>7</v>
      </c>
      <c r="D21548" s="22" t="s">
        <v>5</v>
      </c>
      <c r="E21548" s="22" t="s">
        <v>15</v>
      </c>
      <c r="F21548" s="22" t="s">
        <v>72</v>
      </c>
      <c r="G21548" s="1">
        <v>73.55</v>
      </c>
    </row>
    <row r="21549" spans="2:7">
      <c r="B21549" s="22" t="s">
        <v>356</v>
      </c>
      <c r="C21549" s="22" t="s">
        <v>7</v>
      </c>
      <c r="D21549" s="22" t="s">
        <v>5</v>
      </c>
      <c r="E21549" s="22" t="s">
        <v>28</v>
      </c>
      <c r="F21549" s="22" t="s">
        <v>29</v>
      </c>
      <c r="G21549" s="1">
        <v>189542.61</v>
      </c>
    </row>
    <row r="21550" spans="2:7">
      <c r="B21550" s="22" t="s">
        <v>356</v>
      </c>
      <c r="C21550" s="22" t="s">
        <v>7</v>
      </c>
      <c r="D21550" s="22" t="s">
        <v>5</v>
      </c>
      <c r="E21550" s="22" t="s">
        <v>28</v>
      </c>
      <c r="F21550" s="22" t="s">
        <v>30</v>
      </c>
      <c r="G21550" s="1">
        <v>56812.83</v>
      </c>
    </row>
    <row r="21551" spans="2:7">
      <c r="B21551" s="22" t="s">
        <v>356</v>
      </c>
      <c r="C21551" s="22" t="s">
        <v>7</v>
      </c>
      <c r="D21551" s="22" t="s">
        <v>5</v>
      </c>
      <c r="E21551" s="22" t="s">
        <v>28</v>
      </c>
      <c r="F21551" s="22" t="s">
        <v>31</v>
      </c>
      <c r="G21551" s="1">
        <v>279600.76</v>
      </c>
    </row>
    <row r="21552" spans="2:7">
      <c r="B21552" s="22" t="s">
        <v>356</v>
      </c>
      <c r="C21552" s="22" t="s">
        <v>7</v>
      </c>
      <c r="D21552" s="22" t="s">
        <v>5</v>
      </c>
      <c r="E21552" s="22" t="s">
        <v>28</v>
      </c>
      <c r="F21552" s="22" t="s">
        <v>32</v>
      </c>
      <c r="G21552" s="1">
        <v>8390.14</v>
      </c>
    </row>
    <row r="21553" spans="2:7">
      <c r="B21553" s="22" t="s">
        <v>356</v>
      </c>
      <c r="C21553" s="22" t="s">
        <v>7</v>
      </c>
      <c r="D21553" s="22" t="s">
        <v>5</v>
      </c>
      <c r="E21553" s="22" t="s">
        <v>28</v>
      </c>
      <c r="F21553" s="22" t="s">
        <v>33</v>
      </c>
      <c r="G21553" s="1">
        <v>38192.959999999999</v>
      </c>
    </row>
    <row r="21554" spans="2:7">
      <c r="B21554" s="22" t="s">
        <v>356</v>
      </c>
      <c r="C21554" s="22" t="s">
        <v>7</v>
      </c>
      <c r="D21554" s="22" t="s">
        <v>5</v>
      </c>
      <c r="E21554" s="22" t="s">
        <v>34</v>
      </c>
      <c r="F21554" s="22" t="s">
        <v>35</v>
      </c>
      <c r="G21554" s="1">
        <v>24816</v>
      </c>
    </row>
    <row r="21555" spans="2:7">
      <c r="B21555" s="22" t="s">
        <v>356</v>
      </c>
      <c r="C21555" s="22" t="s">
        <v>7</v>
      </c>
      <c r="D21555" s="22" t="s">
        <v>5</v>
      </c>
      <c r="E21555" s="22" t="s">
        <v>34</v>
      </c>
      <c r="F21555" s="22" t="s">
        <v>36</v>
      </c>
      <c r="G21555" s="1">
        <v>2227.04</v>
      </c>
    </row>
    <row r="21556" spans="2:7">
      <c r="B21556" s="22" t="s">
        <v>356</v>
      </c>
      <c r="C21556" s="22" t="s">
        <v>7</v>
      </c>
      <c r="D21556" s="22" t="s">
        <v>5</v>
      </c>
      <c r="E21556" s="22" t="s">
        <v>34</v>
      </c>
      <c r="F21556" s="22" t="s">
        <v>37</v>
      </c>
      <c r="G21556" s="1">
        <v>500</v>
      </c>
    </row>
    <row r="21557" spans="2:7">
      <c r="B21557" s="22" t="s">
        <v>356</v>
      </c>
      <c r="C21557" s="22" t="s">
        <v>7</v>
      </c>
      <c r="D21557" s="22" t="s">
        <v>5</v>
      </c>
      <c r="E21557" s="22" t="s">
        <v>34</v>
      </c>
      <c r="F21557" s="22" t="s">
        <v>38</v>
      </c>
      <c r="G21557" s="1">
        <v>87693.52</v>
      </c>
    </row>
    <row r="21558" spans="2:7">
      <c r="B21558" s="22" t="s">
        <v>356</v>
      </c>
      <c r="C21558" s="22" t="s">
        <v>7</v>
      </c>
      <c r="D21558" s="22" t="s">
        <v>5</v>
      </c>
      <c r="E21558" s="22" t="s">
        <v>34</v>
      </c>
      <c r="F21558" s="22" t="s">
        <v>39</v>
      </c>
      <c r="G21558" s="1">
        <v>145112.99</v>
      </c>
    </row>
    <row r="21559" spans="2:7">
      <c r="B21559" s="22" t="s">
        <v>356</v>
      </c>
      <c r="C21559" s="22" t="s">
        <v>7</v>
      </c>
      <c r="D21559" s="22" t="s">
        <v>5</v>
      </c>
      <c r="E21559" s="22" t="s">
        <v>34</v>
      </c>
      <c r="F21559" s="22" t="s">
        <v>40</v>
      </c>
      <c r="G21559" s="1">
        <v>12313</v>
      </c>
    </row>
    <row r="21560" spans="2:7">
      <c r="B21560" s="22" t="s">
        <v>356</v>
      </c>
      <c r="C21560" s="22" t="s">
        <v>7</v>
      </c>
      <c r="D21560" s="22" t="s">
        <v>5</v>
      </c>
      <c r="E21560" s="22" t="s">
        <v>34</v>
      </c>
      <c r="F21560" s="22" t="s">
        <v>41</v>
      </c>
      <c r="G21560" s="1">
        <v>32365.09</v>
      </c>
    </row>
    <row r="21561" spans="2:7">
      <c r="B21561" s="22" t="s">
        <v>356</v>
      </c>
      <c r="C21561" s="22" t="s">
        <v>7</v>
      </c>
      <c r="D21561" s="22" t="s">
        <v>5</v>
      </c>
      <c r="E21561" s="22" t="s">
        <v>34</v>
      </c>
      <c r="F21561" s="22" t="s">
        <v>42</v>
      </c>
      <c r="G21561" s="1">
        <v>37538.78</v>
      </c>
    </row>
    <row r="21562" spans="2:7">
      <c r="B21562" s="22" t="s">
        <v>356</v>
      </c>
      <c r="C21562" s="22" t="s">
        <v>7</v>
      </c>
      <c r="D21562" s="22" t="s">
        <v>5</v>
      </c>
      <c r="E21562" s="22" t="s">
        <v>34</v>
      </c>
      <c r="F21562" s="22" t="s">
        <v>44</v>
      </c>
      <c r="G21562" s="1">
        <v>833.9</v>
      </c>
    </row>
    <row r="21563" spans="2:7">
      <c r="B21563" s="22" t="s">
        <v>356</v>
      </c>
      <c r="C21563" s="22" t="s">
        <v>7</v>
      </c>
      <c r="D21563" s="22" t="s">
        <v>5</v>
      </c>
      <c r="E21563" s="22" t="s">
        <v>34</v>
      </c>
      <c r="F21563" s="22" t="s">
        <v>45</v>
      </c>
      <c r="G21563" s="1">
        <v>17175.04</v>
      </c>
    </row>
    <row r="21564" spans="2:7">
      <c r="B21564" s="22" t="s">
        <v>356</v>
      </c>
      <c r="C21564" s="22" t="s">
        <v>7</v>
      </c>
      <c r="D21564" s="22" t="s">
        <v>5</v>
      </c>
      <c r="E21564" s="22" t="s">
        <v>34</v>
      </c>
      <c r="F21564" s="22" t="s">
        <v>46</v>
      </c>
      <c r="G21564" s="1">
        <v>6512.63</v>
      </c>
    </row>
    <row r="21565" spans="2:7">
      <c r="B21565" s="22" t="s">
        <v>356</v>
      </c>
      <c r="C21565" s="22" t="s">
        <v>7</v>
      </c>
      <c r="D21565" s="22" t="s">
        <v>5</v>
      </c>
      <c r="E21565" s="22" t="s">
        <v>34</v>
      </c>
      <c r="F21565" s="22" t="s">
        <v>47</v>
      </c>
      <c r="G21565" s="1">
        <v>43979.28</v>
      </c>
    </row>
    <row r="21566" spans="2:7">
      <c r="B21566" s="22" t="s">
        <v>356</v>
      </c>
      <c r="C21566" s="22" t="s">
        <v>7</v>
      </c>
      <c r="D21566" s="22" t="s">
        <v>5</v>
      </c>
      <c r="E21566" s="22" t="s">
        <v>34</v>
      </c>
      <c r="F21566" s="22" t="s">
        <v>48</v>
      </c>
      <c r="G21566" s="1">
        <v>161.4</v>
      </c>
    </row>
    <row r="21567" spans="2:7">
      <c r="B21567" s="22" t="s">
        <v>356</v>
      </c>
      <c r="C21567" s="22" t="s">
        <v>7</v>
      </c>
      <c r="D21567" s="22" t="s">
        <v>5</v>
      </c>
      <c r="E21567" s="22" t="s">
        <v>34</v>
      </c>
      <c r="F21567" s="22" t="s">
        <v>74</v>
      </c>
      <c r="G21567" s="1">
        <v>7800</v>
      </c>
    </row>
    <row r="21568" spans="2:7">
      <c r="B21568" s="22" t="s">
        <v>356</v>
      </c>
      <c r="C21568" s="22" t="s">
        <v>7</v>
      </c>
      <c r="D21568" s="22" t="s">
        <v>5</v>
      </c>
      <c r="E21568" s="22" t="s">
        <v>34</v>
      </c>
      <c r="F21568" s="22" t="s">
        <v>75</v>
      </c>
      <c r="G21568" s="1">
        <v>152.79</v>
      </c>
    </row>
    <row r="21569" spans="2:7">
      <c r="B21569" s="22" t="s">
        <v>356</v>
      </c>
      <c r="C21569" s="22" t="s">
        <v>7</v>
      </c>
      <c r="D21569" s="22" t="s">
        <v>5</v>
      </c>
      <c r="E21569" s="22" t="s">
        <v>34</v>
      </c>
      <c r="F21569" s="22" t="s">
        <v>49</v>
      </c>
      <c r="G21569" s="1">
        <v>198441.09</v>
      </c>
    </row>
    <row r="21570" spans="2:7">
      <c r="B21570" s="22" t="s">
        <v>356</v>
      </c>
      <c r="C21570" s="22" t="s">
        <v>7</v>
      </c>
      <c r="D21570" s="22" t="s">
        <v>5</v>
      </c>
      <c r="E21570" s="22" t="s">
        <v>34</v>
      </c>
      <c r="F21570" s="22" t="s">
        <v>50</v>
      </c>
      <c r="G21570" s="1">
        <v>37024.32</v>
      </c>
    </row>
    <row r="21571" spans="2:7">
      <c r="B21571" s="22" t="s">
        <v>356</v>
      </c>
      <c r="C21571" s="22" t="s">
        <v>7</v>
      </c>
      <c r="D21571" s="22" t="s">
        <v>5</v>
      </c>
      <c r="E21571" s="22" t="s">
        <v>34</v>
      </c>
      <c r="F21571" s="22" t="s">
        <v>51</v>
      </c>
      <c r="G21571" s="1">
        <v>2684.3</v>
      </c>
    </row>
    <row r="21572" spans="2:7">
      <c r="B21572" s="22" t="s">
        <v>356</v>
      </c>
      <c r="C21572" s="22" t="s">
        <v>7</v>
      </c>
      <c r="D21572" s="22" t="s">
        <v>5</v>
      </c>
      <c r="E21572" s="22" t="s">
        <v>34</v>
      </c>
      <c r="F21572" s="22" t="s">
        <v>52</v>
      </c>
      <c r="G21572" s="1">
        <v>18541.66</v>
      </c>
    </row>
    <row r="21573" spans="2:7">
      <c r="B21573" s="22" t="s">
        <v>356</v>
      </c>
      <c r="C21573" s="22" t="s">
        <v>7</v>
      </c>
      <c r="D21573" s="22" t="s">
        <v>5</v>
      </c>
      <c r="E21573" s="22" t="s">
        <v>34</v>
      </c>
      <c r="F21573" s="22" t="s">
        <v>53</v>
      </c>
      <c r="G21573" s="1">
        <v>145706.63</v>
      </c>
    </row>
    <row r="21574" spans="2:7">
      <c r="B21574" s="22" t="s">
        <v>356</v>
      </c>
      <c r="C21574" s="22" t="s">
        <v>7</v>
      </c>
      <c r="D21574" s="22" t="s">
        <v>5</v>
      </c>
      <c r="E21574" s="22" t="s">
        <v>34</v>
      </c>
      <c r="F21574" s="22" t="s">
        <v>68</v>
      </c>
      <c r="G21574" s="1">
        <v>5500</v>
      </c>
    </row>
    <row r="21575" spans="2:7">
      <c r="B21575" s="22" t="s">
        <v>356</v>
      </c>
      <c r="C21575" s="22" t="s">
        <v>7</v>
      </c>
      <c r="D21575" s="22" t="s">
        <v>5</v>
      </c>
      <c r="E21575" s="22" t="s">
        <v>34</v>
      </c>
      <c r="F21575" s="22" t="s">
        <v>55</v>
      </c>
      <c r="G21575" s="1">
        <v>19914.759999999998</v>
      </c>
    </row>
    <row r="21576" spans="2:7">
      <c r="B21576" s="22" t="s">
        <v>356</v>
      </c>
      <c r="C21576" s="22" t="s">
        <v>7</v>
      </c>
      <c r="D21576" s="22" t="s">
        <v>5</v>
      </c>
      <c r="E21576" s="22" t="s">
        <v>34</v>
      </c>
      <c r="F21576" s="22" t="s">
        <v>56</v>
      </c>
      <c r="G21576" s="1">
        <v>710007.2</v>
      </c>
    </row>
    <row r="21577" spans="2:7">
      <c r="B21577" s="22" t="s">
        <v>356</v>
      </c>
      <c r="C21577" s="22" t="s">
        <v>7</v>
      </c>
      <c r="D21577" s="22" t="s">
        <v>5</v>
      </c>
      <c r="E21577" s="22" t="s">
        <v>34</v>
      </c>
      <c r="F21577" s="22" t="s">
        <v>76</v>
      </c>
      <c r="G21577" s="1">
        <v>54200.19</v>
      </c>
    </row>
    <row r="21578" spans="2:7">
      <c r="B21578" s="22" t="s">
        <v>356</v>
      </c>
      <c r="C21578" s="22" t="s">
        <v>7</v>
      </c>
      <c r="D21578" s="22" t="s">
        <v>5</v>
      </c>
      <c r="E21578" s="22" t="s">
        <v>34</v>
      </c>
      <c r="F21578" s="22" t="s">
        <v>57</v>
      </c>
      <c r="G21578" s="1">
        <v>109511.87</v>
      </c>
    </row>
    <row r="21579" spans="2:7">
      <c r="B21579" s="22" t="s">
        <v>356</v>
      </c>
      <c r="C21579" s="22" t="s">
        <v>7</v>
      </c>
      <c r="D21579" s="22" t="s">
        <v>5</v>
      </c>
      <c r="E21579" s="22" t="s">
        <v>34</v>
      </c>
      <c r="F21579" s="22" t="s">
        <v>58</v>
      </c>
      <c r="G21579" s="1">
        <v>8608.24</v>
      </c>
    </row>
    <row r="21580" spans="2:7">
      <c r="B21580" s="22" t="s">
        <v>356</v>
      </c>
      <c r="C21580" s="22" t="s">
        <v>7</v>
      </c>
      <c r="D21580" s="22" t="s">
        <v>5</v>
      </c>
      <c r="E21580" s="22" t="s">
        <v>59</v>
      </c>
      <c r="F21580" s="22" t="s">
        <v>55</v>
      </c>
      <c r="G21580" s="1">
        <v>28332.080000000002</v>
      </c>
    </row>
    <row r="21581" spans="2:7">
      <c r="B21581" s="22" t="s">
        <v>356</v>
      </c>
      <c r="C21581" s="22" t="s">
        <v>7</v>
      </c>
      <c r="D21581" s="22" t="s">
        <v>5</v>
      </c>
      <c r="E21581" s="22" t="s">
        <v>60</v>
      </c>
      <c r="F21581" s="22" t="s">
        <v>79</v>
      </c>
      <c r="G21581" s="1">
        <v>39925.89</v>
      </c>
    </row>
    <row r="21582" spans="2:7">
      <c r="B21582" s="22" t="s">
        <v>356</v>
      </c>
      <c r="C21582" s="22" t="s">
        <v>7</v>
      </c>
      <c r="D21582" s="22" t="s">
        <v>5</v>
      </c>
      <c r="E21582" s="22" t="s">
        <v>60</v>
      </c>
      <c r="F21582" s="22" t="s">
        <v>80</v>
      </c>
      <c r="G21582" s="1">
        <v>37213.39</v>
      </c>
    </row>
    <row r="21583" spans="2:7">
      <c r="B21583" s="22" t="s">
        <v>356</v>
      </c>
      <c r="C21583" s="22" t="s">
        <v>7</v>
      </c>
      <c r="D21583" s="22" t="s">
        <v>7</v>
      </c>
      <c r="E21583" s="22" t="s">
        <v>5</v>
      </c>
      <c r="F21583" s="22" t="s">
        <v>6</v>
      </c>
      <c r="G21583" s="1">
        <v>35274.959999999999</v>
      </c>
    </row>
    <row r="21584" spans="2:7">
      <c r="B21584" s="22" t="s">
        <v>356</v>
      </c>
      <c r="C21584" s="22" t="s">
        <v>7</v>
      </c>
      <c r="D21584" s="22" t="s">
        <v>7</v>
      </c>
      <c r="E21584" s="22" t="s">
        <v>8</v>
      </c>
      <c r="F21584" s="22" t="s">
        <v>9</v>
      </c>
      <c r="G21584" s="1">
        <v>233803.94</v>
      </c>
    </row>
    <row r="21585" spans="2:7">
      <c r="B21585" s="22" t="s">
        <v>356</v>
      </c>
      <c r="C21585" s="22" t="s">
        <v>7</v>
      </c>
      <c r="D21585" s="22" t="s">
        <v>7</v>
      </c>
      <c r="E21585" s="22" t="s">
        <v>8</v>
      </c>
      <c r="F21585" s="22" t="s">
        <v>10</v>
      </c>
      <c r="G21585" s="1">
        <v>7385</v>
      </c>
    </row>
    <row r="21586" spans="2:7">
      <c r="B21586" s="22" t="s">
        <v>356</v>
      </c>
      <c r="C21586" s="22" t="s">
        <v>7</v>
      </c>
      <c r="D21586" s="22" t="s">
        <v>7</v>
      </c>
      <c r="E21586" s="22" t="s">
        <v>8</v>
      </c>
      <c r="F21586" s="22" t="s">
        <v>11</v>
      </c>
      <c r="G21586" s="1">
        <v>350</v>
      </c>
    </row>
    <row r="21587" spans="2:7">
      <c r="B21587" s="22" t="s">
        <v>356</v>
      </c>
      <c r="C21587" s="22" t="s">
        <v>7</v>
      </c>
      <c r="D21587" s="22" t="s">
        <v>7</v>
      </c>
      <c r="E21587" s="22" t="s">
        <v>8</v>
      </c>
      <c r="F21587" s="22" t="s">
        <v>12</v>
      </c>
      <c r="G21587" s="1">
        <v>56898.400000000001</v>
      </c>
    </row>
    <row r="21588" spans="2:7">
      <c r="B21588" s="22" t="s">
        <v>356</v>
      </c>
      <c r="C21588" s="22" t="s">
        <v>7</v>
      </c>
      <c r="D21588" s="22" t="s">
        <v>7</v>
      </c>
      <c r="E21588" s="22" t="s">
        <v>14</v>
      </c>
      <c r="F21588" s="22" t="s">
        <v>9</v>
      </c>
      <c r="G21588" s="1">
        <v>363118.55</v>
      </c>
    </row>
    <row r="21589" spans="2:7">
      <c r="B21589" s="22" t="s">
        <v>356</v>
      </c>
      <c r="C21589" s="22" t="s">
        <v>7</v>
      </c>
      <c r="D21589" s="22" t="s">
        <v>7</v>
      </c>
      <c r="E21589" s="22" t="s">
        <v>14</v>
      </c>
      <c r="F21589" s="22" t="s">
        <v>10</v>
      </c>
      <c r="G21589" s="1">
        <v>34671.89</v>
      </c>
    </row>
    <row r="21590" spans="2:7">
      <c r="B21590" s="22" t="s">
        <v>356</v>
      </c>
      <c r="C21590" s="22" t="s">
        <v>7</v>
      </c>
      <c r="D21590" s="22" t="s">
        <v>7</v>
      </c>
      <c r="E21590" s="22" t="s">
        <v>14</v>
      </c>
      <c r="F21590" s="22" t="s">
        <v>11</v>
      </c>
      <c r="G21590" s="1">
        <v>50380.49</v>
      </c>
    </row>
    <row r="21591" spans="2:7">
      <c r="B21591" s="22" t="s">
        <v>356</v>
      </c>
      <c r="C21591" s="22" t="s">
        <v>7</v>
      </c>
      <c r="D21591" s="22" t="s">
        <v>7</v>
      </c>
      <c r="E21591" s="22" t="s">
        <v>14</v>
      </c>
      <c r="F21591" s="22" t="s">
        <v>12</v>
      </c>
      <c r="G21591" s="1">
        <v>150315.76999999999</v>
      </c>
    </row>
    <row r="21592" spans="2:7">
      <c r="B21592" s="22" t="s">
        <v>356</v>
      </c>
      <c r="C21592" s="22" t="s">
        <v>7</v>
      </c>
      <c r="D21592" s="22" t="s">
        <v>7</v>
      </c>
      <c r="E21592" s="22" t="s">
        <v>14</v>
      </c>
      <c r="F21592" s="22" t="s">
        <v>13</v>
      </c>
      <c r="G21592" s="1">
        <v>3477.08</v>
      </c>
    </row>
    <row r="21593" spans="2:7">
      <c r="B21593" s="22" t="s">
        <v>356</v>
      </c>
      <c r="C21593" s="22" t="s">
        <v>7</v>
      </c>
      <c r="D21593" s="22" t="s">
        <v>7</v>
      </c>
      <c r="E21593" s="22" t="s">
        <v>15</v>
      </c>
      <c r="F21593" s="22" t="s">
        <v>17</v>
      </c>
      <c r="G21593" s="1">
        <v>22704.9</v>
      </c>
    </row>
    <row r="21594" spans="2:7">
      <c r="B21594" s="22" t="s">
        <v>356</v>
      </c>
      <c r="C21594" s="22" t="s">
        <v>7</v>
      </c>
      <c r="D21594" s="22" t="s">
        <v>7</v>
      </c>
      <c r="E21594" s="22" t="s">
        <v>15</v>
      </c>
      <c r="F21594" s="22" t="s">
        <v>18</v>
      </c>
      <c r="G21594" s="1">
        <v>45244.33</v>
      </c>
    </row>
    <row r="21595" spans="2:7">
      <c r="B21595" s="22" t="s">
        <v>356</v>
      </c>
      <c r="C21595" s="22" t="s">
        <v>7</v>
      </c>
      <c r="D21595" s="22" t="s">
        <v>7</v>
      </c>
      <c r="E21595" s="22" t="s">
        <v>15</v>
      </c>
      <c r="F21595" s="22" t="s">
        <v>19</v>
      </c>
      <c r="G21595" s="1">
        <v>45397.13</v>
      </c>
    </row>
    <row r="21596" spans="2:7">
      <c r="B21596" s="22" t="s">
        <v>356</v>
      </c>
      <c r="C21596" s="22" t="s">
        <v>7</v>
      </c>
      <c r="D21596" s="22" t="s">
        <v>7</v>
      </c>
      <c r="E21596" s="22" t="s">
        <v>15</v>
      </c>
      <c r="F21596" s="22" t="s">
        <v>20</v>
      </c>
      <c r="G21596" s="1">
        <v>68959.100000000006</v>
      </c>
    </row>
    <row r="21597" spans="2:7">
      <c r="B21597" s="22" t="s">
        <v>356</v>
      </c>
      <c r="C21597" s="22" t="s">
        <v>7</v>
      </c>
      <c r="D21597" s="22" t="s">
        <v>7</v>
      </c>
      <c r="E21597" s="22" t="s">
        <v>15</v>
      </c>
      <c r="F21597" s="22" t="s">
        <v>21</v>
      </c>
      <c r="G21597" s="1">
        <v>541.52</v>
      </c>
    </row>
    <row r="21598" spans="2:7">
      <c r="B21598" s="22" t="s">
        <v>356</v>
      </c>
      <c r="C21598" s="22" t="s">
        <v>7</v>
      </c>
      <c r="D21598" s="22" t="s">
        <v>7</v>
      </c>
      <c r="E21598" s="22" t="s">
        <v>15</v>
      </c>
      <c r="F21598" s="22" t="s">
        <v>22</v>
      </c>
      <c r="G21598" s="1">
        <v>1151.51</v>
      </c>
    </row>
    <row r="21599" spans="2:7">
      <c r="B21599" s="22" t="s">
        <v>356</v>
      </c>
      <c r="C21599" s="22" t="s">
        <v>7</v>
      </c>
      <c r="D21599" s="22" t="s">
        <v>7</v>
      </c>
      <c r="E21599" s="22" t="s">
        <v>15</v>
      </c>
      <c r="F21599" s="22" t="s">
        <v>23</v>
      </c>
      <c r="G21599" s="1">
        <v>1270.1300000000001</v>
      </c>
    </row>
    <row r="21600" spans="2:7">
      <c r="B21600" s="22" t="s">
        <v>356</v>
      </c>
      <c r="C21600" s="22" t="s">
        <v>7</v>
      </c>
      <c r="D21600" s="22" t="s">
        <v>7</v>
      </c>
      <c r="E21600" s="22" t="s">
        <v>15</v>
      </c>
      <c r="F21600" s="22" t="s">
        <v>24</v>
      </c>
      <c r="G21600" s="1">
        <v>11553.9</v>
      </c>
    </row>
    <row r="21601" spans="2:7">
      <c r="B21601" s="22" t="s">
        <v>356</v>
      </c>
      <c r="C21601" s="22" t="s">
        <v>7</v>
      </c>
      <c r="D21601" s="22" t="s">
        <v>7</v>
      </c>
      <c r="E21601" s="22" t="s">
        <v>15</v>
      </c>
      <c r="F21601" s="22" t="s">
        <v>25</v>
      </c>
      <c r="G21601" s="1">
        <v>38678.65</v>
      </c>
    </row>
    <row r="21602" spans="2:7">
      <c r="B21602" s="22" t="s">
        <v>356</v>
      </c>
      <c r="C21602" s="22" t="s">
        <v>7</v>
      </c>
      <c r="D21602" s="22" t="s">
        <v>7</v>
      </c>
      <c r="E21602" s="22" t="s">
        <v>15</v>
      </c>
      <c r="F21602" s="22" t="s">
        <v>26</v>
      </c>
      <c r="G21602" s="1">
        <v>119393.73</v>
      </c>
    </row>
    <row r="21603" spans="2:7">
      <c r="B21603" s="22" t="s">
        <v>356</v>
      </c>
      <c r="C21603" s="22" t="s">
        <v>7</v>
      </c>
      <c r="D21603" s="22" t="s">
        <v>7</v>
      </c>
      <c r="E21603" s="22" t="s">
        <v>28</v>
      </c>
      <c r="F21603" s="22" t="s">
        <v>29</v>
      </c>
      <c r="G21603" s="1">
        <v>247711.99</v>
      </c>
    </row>
    <row r="21604" spans="2:7">
      <c r="B21604" s="22" t="s">
        <v>356</v>
      </c>
      <c r="C21604" s="22" t="s">
        <v>7</v>
      </c>
      <c r="D21604" s="22" t="s">
        <v>7</v>
      </c>
      <c r="E21604" s="22" t="s">
        <v>28</v>
      </c>
      <c r="F21604" s="22" t="s">
        <v>30</v>
      </c>
      <c r="G21604" s="1">
        <v>4635.5</v>
      </c>
    </row>
    <row r="21605" spans="2:7">
      <c r="B21605" s="22" t="s">
        <v>356</v>
      </c>
      <c r="C21605" s="22" t="s">
        <v>7</v>
      </c>
      <c r="D21605" s="22" t="s">
        <v>7</v>
      </c>
      <c r="E21605" s="22" t="s">
        <v>28</v>
      </c>
      <c r="F21605" s="22" t="s">
        <v>31</v>
      </c>
      <c r="G21605" s="1">
        <v>6755.54</v>
      </c>
    </row>
    <row r="21606" spans="2:7">
      <c r="B21606" s="22" t="s">
        <v>356</v>
      </c>
      <c r="C21606" s="22" t="s">
        <v>7</v>
      </c>
      <c r="D21606" s="22" t="s">
        <v>7</v>
      </c>
      <c r="E21606" s="22" t="s">
        <v>28</v>
      </c>
      <c r="F21606" s="22" t="s">
        <v>32</v>
      </c>
      <c r="G21606" s="1">
        <v>52070.45</v>
      </c>
    </row>
    <row r="21607" spans="2:7">
      <c r="B21607" s="22" t="s">
        <v>356</v>
      </c>
      <c r="C21607" s="22" t="s">
        <v>7</v>
      </c>
      <c r="D21607" s="22" t="s">
        <v>7</v>
      </c>
      <c r="E21607" s="22" t="s">
        <v>28</v>
      </c>
      <c r="F21607" s="22" t="s">
        <v>33</v>
      </c>
      <c r="G21607" s="1">
        <v>28373.78</v>
      </c>
    </row>
    <row r="21608" spans="2:7">
      <c r="B21608" s="22" t="s">
        <v>356</v>
      </c>
      <c r="C21608" s="22" t="s">
        <v>7</v>
      </c>
      <c r="D21608" s="22" t="s">
        <v>7</v>
      </c>
      <c r="E21608" s="22" t="s">
        <v>34</v>
      </c>
      <c r="F21608" s="22" t="s">
        <v>35</v>
      </c>
      <c r="G21608" s="1">
        <v>1099</v>
      </c>
    </row>
    <row r="21609" spans="2:7">
      <c r="B21609" s="22" t="s">
        <v>356</v>
      </c>
      <c r="C21609" s="22" t="s">
        <v>7</v>
      </c>
      <c r="D21609" s="22" t="s">
        <v>7</v>
      </c>
      <c r="E21609" s="22" t="s">
        <v>34</v>
      </c>
      <c r="F21609" s="22" t="s">
        <v>38</v>
      </c>
      <c r="G21609" s="1">
        <v>531.34</v>
      </c>
    </row>
    <row r="21610" spans="2:7">
      <c r="B21610" s="22" t="s">
        <v>356</v>
      </c>
      <c r="C21610" s="22" t="s">
        <v>7</v>
      </c>
      <c r="D21610" s="22" t="s">
        <v>7</v>
      </c>
      <c r="E21610" s="22" t="s">
        <v>34</v>
      </c>
      <c r="F21610" s="22" t="s">
        <v>39</v>
      </c>
      <c r="G21610" s="1">
        <v>88999.08</v>
      </c>
    </row>
    <row r="21611" spans="2:7">
      <c r="B21611" s="22" t="s">
        <v>356</v>
      </c>
      <c r="C21611" s="22" t="s">
        <v>7</v>
      </c>
      <c r="D21611" s="22" t="s">
        <v>7</v>
      </c>
      <c r="E21611" s="22" t="s">
        <v>34</v>
      </c>
      <c r="F21611" s="22" t="s">
        <v>42</v>
      </c>
      <c r="G21611" s="1">
        <v>1096.95</v>
      </c>
    </row>
    <row r="21612" spans="2:7">
      <c r="B21612" s="22" t="s">
        <v>356</v>
      </c>
      <c r="C21612" s="22" t="s">
        <v>7</v>
      </c>
      <c r="D21612" s="22" t="s">
        <v>7</v>
      </c>
      <c r="E21612" s="22" t="s">
        <v>34</v>
      </c>
      <c r="F21612" s="22" t="s">
        <v>45</v>
      </c>
      <c r="G21612" s="1">
        <v>990.81</v>
      </c>
    </row>
    <row r="21613" spans="2:7">
      <c r="B21613" s="22" t="s">
        <v>356</v>
      </c>
      <c r="C21613" s="22" t="s">
        <v>7</v>
      </c>
      <c r="D21613" s="22" t="s">
        <v>7</v>
      </c>
      <c r="E21613" s="22" t="s">
        <v>34</v>
      </c>
      <c r="F21613" s="22" t="s">
        <v>46</v>
      </c>
      <c r="G21613" s="1">
        <v>2246.41</v>
      </c>
    </row>
    <row r="21614" spans="2:7">
      <c r="B21614" s="22" t="s">
        <v>356</v>
      </c>
      <c r="C21614" s="22" t="s">
        <v>7</v>
      </c>
      <c r="D21614" s="22" t="s">
        <v>7</v>
      </c>
      <c r="E21614" s="22" t="s">
        <v>34</v>
      </c>
      <c r="F21614" s="22" t="s">
        <v>47</v>
      </c>
      <c r="G21614" s="1">
        <v>113265.3</v>
      </c>
    </row>
    <row r="21615" spans="2:7">
      <c r="B21615" s="22" t="s">
        <v>356</v>
      </c>
      <c r="C21615" s="22" t="s">
        <v>7</v>
      </c>
      <c r="D21615" s="22" t="s">
        <v>7</v>
      </c>
      <c r="E21615" s="22" t="s">
        <v>34</v>
      </c>
      <c r="F21615" s="22" t="s">
        <v>48</v>
      </c>
      <c r="G21615" s="1">
        <v>598.95000000000005</v>
      </c>
    </row>
    <row r="21616" spans="2:7">
      <c r="B21616" s="22" t="s">
        <v>356</v>
      </c>
      <c r="C21616" s="22" t="s">
        <v>7</v>
      </c>
      <c r="D21616" s="22" t="s">
        <v>7</v>
      </c>
      <c r="E21616" s="22" t="s">
        <v>34</v>
      </c>
      <c r="F21616" s="22" t="s">
        <v>75</v>
      </c>
      <c r="G21616" s="1">
        <v>2777.08</v>
      </c>
    </row>
    <row r="21617" spans="2:7">
      <c r="B21617" s="22" t="s">
        <v>356</v>
      </c>
      <c r="C21617" s="22" t="s">
        <v>7</v>
      </c>
      <c r="D21617" s="22" t="s">
        <v>7</v>
      </c>
      <c r="E21617" s="22" t="s">
        <v>34</v>
      </c>
      <c r="F21617" s="22" t="s">
        <v>50</v>
      </c>
      <c r="G21617" s="1">
        <v>24007.56</v>
      </c>
    </row>
    <row r="21618" spans="2:7">
      <c r="B21618" s="22" t="s">
        <v>356</v>
      </c>
      <c r="C21618" s="22" t="s">
        <v>7</v>
      </c>
      <c r="D21618" s="22" t="s">
        <v>7</v>
      </c>
      <c r="E21618" s="22" t="s">
        <v>34</v>
      </c>
      <c r="F21618" s="22" t="s">
        <v>52</v>
      </c>
      <c r="G21618" s="1">
        <v>53655.48</v>
      </c>
    </row>
    <row r="21619" spans="2:7">
      <c r="B21619" s="22" t="s">
        <v>356</v>
      </c>
      <c r="C21619" s="22" t="s">
        <v>7</v>
      </c>
      <c r="D21619" s="22" t="s">
        <v>7</v>
      </c>
      <c r="E21619" s="22" t="s">
        <v>34</v>
      </c>
      <c r="F21619" s="22" t="s">
        <v>53</v>
      </c>
      <c r="G21619" s="1">
        <v>4950</v>
      </c>
    </row>
    <row r="21620" spans="2:7">
      <c r="B21620" s="22" t="s">
        <v>356</v>
      </c>
      <c r="C21620" s="22" t="s">
        <v>7</v>
      </c>
      <c r="D21620" s="22" t="s">
        <v>7</v>
      </c>
      <c r="E21620" s="22" t="s">
        <v>34</v>
      </c>
      <c r="F21620" s="22" t="s">
        <v>55</v>
      </c>
      <c r="G21620" s="1">
        <v>895.21</v>
      </c>
    </row>
    <row r="21621" spans="2:7">
      <c r="B21621" s="22" t="s">
        <v>356</v>
      </c>
      <c r="C21621" s="22" t="s">
        <v>7</v>
      </c>
      <c r="D21621" s="22" t="s">
        <v>7</v>
      </c>
      <c r="E21621" s="22" t="s">
        <v>34</v>
      </c>
      <c r="F21621" s="22" t="s">
        <v>76</v>
      </c>
      <c r="G21621" s="1">
        <v>2269.98</v>
      </c>
    </row>
    <row r="21622" spans="2:7">
      <c r="B21622" s="22" t="s">
        <v>356</v>
      </c>
      <c r="C21622" s="22" t="s">
        <v>7</v>
      </c>
      <c r="D21622" s="22" t="s">
        <v>7</v>
      </c>
      <c r="E21622" s="22" t="s">
        <v>34</v>
      </c>
      <c r="F21622" s="22" t="s">
        <v>57</v>
      </c>
      <c r="G21622" s="1">
        <v>3062.67</v>
      </c>
    </row>
    <row r="21623" spans="2:7">
      <c r="B21623" s="22" t="s">
        <v>356</v>
      </c>
      <c r="C21623" s="22" t="s">
        <v>7</v>
      </c>
      <c r="D21623" s="22" t="s">
        <v>7</v>
      </c>
      <c r="E21623" s="22" t="s">
        <v>59</v>
      </c>
      <c r="F21623" s="22" t="s">
        <v>55</v>
      </c>
      <c r="G21623" s="1">
        <v>12993.21</v>
      </c>
    </row>
    <row r="21624" spans="2:7">
      <c r="B21624" s="22" t="s">
        <v>356</v>
      </c>
      <c r="C21624" s="22" t="s">
        <v>7</v>
      </c>
      <c r="D21624" s="22" t="s">
        <v>7</v>
      </c>
      <c r="E21624" s="22" t="s">
        <v>60</v>
      </c>
      <c r="F21624" s="22" t="s">
        <v>78</v>
      </c>
      <c r="G21624" s="1">
        <v>9102.9599999999991</v>
      </c>
    </row>
    <row r="21625" spans="2:7">
      <c r="B21625" s="22" t="s">
        <v>356</v>
      </c>
      <c r="C21625" s="22" t="s">
        <v>7</v>
      </c>
      <c r="D21625" s="22" t="s">
        <v>7</v>
      </c>
      <c r="E21625" s="22" t="s">
        <v>60</v>
      </c>
      <c r="F21625" s="22" t="s">
        <v>80</v>
      </c>
      <c r="G21625" s="1">
        <v>8400</v>
      </c>
    </row>
    <row r="21626" spans="2:7">
      <c r="B21626" s="22" t="s">
        <v>357</v>
      </c>
      <c r="C21626" s="22" t="s">
        <v>7</v>
      </c>
      <c r="D21626" s="22" t="s">
        <v>5</v>
      </c>
      <c r="E21626" s="22" t="s">
        <v>5</v>
      </c>
      <c r="F21626" s="22" t="s">
        <v>6</v>
      </c>
      <c r="G21626" s="1">
        <v>63411.88</v>
      </c>
    </row>
    <row r="21627" spans="2:7">
      <c r="B21627" s="22" t="s">
        <v>357</v>
      </c>
      <c r="C21627" s="22" t="s">
        <v>7</v>
      </c>
      <c r="D21627" s="22" t="s">
        <v>5</v>
      </c>
      <c r="E21627" s="22" t="s">
        <v>7</v>
      </c>
      <c r="F21627" s="22" t="s">
        <v>6</v>
      </c>
      <c r="G21627" s="1">
        <v>-612573.28</v>
      </c>
    </row>
    <row r="21628" spans="2:7">
      <c r="B21628" s="22" t="s">
        <v>357</v>
      </c>
      <c r="C21628" s="22" t="s">
        <v>7</v>
      </c>
      <c r="D21628" s="22" t="s">
        <v>5</v>
      </c>
      <c r="E21628" s="22" t="s">
        <v>8</v>
      </c>
      <c r="F21628" s="22" t="s">
        <v>9</v>
      </c>
      <c r="G21628" s="1">
        <v>24003616.879999999</v>
      </c>
    </row>
    <row r="21629" spans="2:7">
      <c r="B21629" s="22" t="s">
        <v>357</v>
      </c>
      <c r="C21629" s="22" t="s">
        <v>7</v>
      </c>
      <c r="D21629" s="22" t="s">
        <v>5</v>
      </c>
      <c r="E21629" s="22" t="s">
        <v>8</v>
      </c>
      <c r="F21629" s="22" t="s">
        <v>10</v>
      </c>
      <c r="G21629" s="1">
        <v>290738.68</v>
      </c>
    </row>
    <row r="21630" spans="2:7">
      <c r="B21630" s="22" t="s">
        <v>357</v>
      </c>
      <c r="C21630" s="22" t="s">
        <v>7</v>
      </c>
      <c r="D21630" s="22" t="s">
        <v>5</v>
      </c>
      <c r="E21630" s="22" t="s">
        <v>8</v>
      </c>
      <c r="F21630" s="22" t="s">
        <v>11</v>
      </c>
      <c r="G21630" s="1">
        <v>1205962.93</v>
      </c>
    </row>
    <row r="21631" spans="2:7">
      <c r="B21631" s="22" t="s">
        <v>357</v>
      </c>
      <c r="C21631" s="22" t="s">
        <v>7</v>
      </c>
      <c r="D21631" s="22" t="s">
        <v>5</v>
      </c>
      <c r="E21631" s="22" t="s">
        <v>8</v>
      </c>
      <c r="F21631" s="22" t="s">
        <v>12</v>
      </c>
      <c r="G21631" s="1">
        <v>1492635.88</v>
      </c>
    </row>
    <row r="21632" spans="2:7">
      <c r="B21632" s="22" t="s">
        <v>357</v>
      </c>
      <c r="C21632" s="22" t="s">
        <v>7</v>
      </c>
      <c r="D21632" s="22" t="s">
        <v>5</v>
      </c>
      <c r="E21632" s="22" t="s">
        <v>8</v>
      </c>
      <c r="F21632" s="22" t="s">
        <v>13</v>
      </c>
      <c r="G21632" s="1">
        <v>636105.02</v>
      </c>
    </row>
    <row r="21633" spans="2:7">
      <c r="B21633" s="22" t="s">
        <v>357</v>
      </c>
      <c r="C21633" s="22" t="s">
        <v>7</v>
      </c>
      <c r="D21633" s="22" t="s">
        <v>5</v>
      </c>
      <c r="E21633" s="22" t="s">
        <v>8</v>
      </c>
      <c r="F21633" s="22" t="s">
        <v>70</v>
      </c>
      <c r="G21633" s="1">
        <v>102155.07</v>
      </c>
    </row>
    <row r="21634" spans="2:7">
      <c r="B21634" s="22" t="s">
        <v>357</v>
      </c>
      <c r="C21634" s="22" t="s">
        <v>7</v>
      </c>
      <c r="D21634" s="22" t="s">
        <v>5</v>
      </c>
      <c r="E21634" s="22" t="s">
        <v>14</v>
      </c>
      <c r="F21634" s="22" t="s">
        <v>9</v>
      </c>
      <c r="G21634" s="1">
        <v>9749776.25</v>
      </c>
    </row>
    <row r="21635" spans="2:7">
      <c r="B21635" s="22" t="s">
        <v>357</v>
      </c>
      <c r="C21635" s="22" t="s">
        <v>7</v>
      </c>
      <c r="D21635" s="22" t="s">
        <v>5</v>
      </c>
      <c r="E21635" s="22" t="s">
        <v>14</v>
      </c>
      <c r="F21635" s="22" t="s">
        <v>10</v>
      </c>
      <c r="G21635" s="1">
        <v>276657.58</v>
      </c>
    </row>
    <row r="21636" spans="2:7">
      <c r="B21636" s="22" t="s">
        <v>357</v>
      </c>
      <c r="C21636" s="22" t="s">
        <v>7</v>
      </c>
      <c r="D21636" s="22" t="s">
        <v>5</v>
      </c>
      <c r="E21636" s="22" t="s">
        <v>14</v>
      </c>
      <c r="F21636" s="22" t="s">
        <v>11</v>
      </c>
      <c r="G21636" s="1">
        <v>316560.26</v>
      </c>
    </row>
    <row r="21637" spans="2:7">
      <c r="B21637" s="22" t="s">
        <v>357</v>
      </c>
      <c r="C21637" s="22" t="s">
        <v>7</v>
      </c>
      <c r="D21637" s="22" t="s">
        <v>5</v>
      </c>
      <c r="E21637" s="22" t="s">
        <v>14</v>
      </c>
      <c r="F21637" s="22" t="s">
        <v>12</v>
      </c>
      <c r="G21637" s="1">
        <v>248632.68</v>
      </c>
    </row>
    <row r="21638" spans="2:7">
      <c r="B21638" s="22" t="s">
        <v>357</v>
      </c>
      <c r="C21638" s="22" t="s">
        <v>7</v>
      </c>
      <c r="D21638" s="22" t="s">
        <v>5</v>
      </c>
      <c r="E21638" s="22" t="s">
        <v>14</v>
      </c>
      <c r="F21638" s="22" t="s">
        <v>13</v>
      </c>
      <c r="G21638" s="1">
        <v>554518.72</v>
      </c>
    </row>
    <row r="21639" spans="2:7">
      <c r="B21639" s="22" t="s">
        <v>357</v>
      </c>
      <c r="C21639" s="22" t="s">
        <v>7</v>
      </c>
      <c r="D21639" s="22" t="s">
        <v>5</v>
      </c>
      <c r="E21639" s="22" t="s">
        <v>15</v>
      </c>
      <c r="F21639" s="22" t="s">
        <v>16</v>
      </c>
      <c r="G21639" s="1">
        <v>8615.2000000000007</v>
      </c>
    </row>
    <row r="21640" spans="2:7">
      <c r="B21640" s="22" t="s">
        <v>357</v>
      </c>
      <c r="C21640" s="22" t="s">
        <v>7</v>
      </c>
      <c r="D21640" s="22" t="s">
        <v>5</v>
      </c>
      <c r="E21640" s="22" t="s">
        <v>15</v>
      </c>
      <c r="F21640" s="22" t="s">
        <v>71</v>
      </c>
      <c r="G21640" s="1">
        <v>4992.72</v>
      </c>
    </row>
    <row r="21641" spans="2:7">
      <c r="B21641" s="22" t="s">
        <v>357</v>
      </c>
      <c r="C21641" s="22" t="s">
        <v>7</v>
      </c>
      <c r="D21641" s="22" t="s">
        <v>5</v>
      </c>
      <c r="E21641" s="22" t="s">
        <v>15</v>
      </c>
      <c r="F21641" s="22" t="s">
        <v>17</v>
      </c>
      <c r="G21641" s="1">
        <v>2205483.94</v>
      </c>
    </row>
    <row r="21642" spans="2:7">
      <c r="B21642" s="22" t="s">
        <v>357</v>
      </c>
      <c r="C21642" s="22" t="s">
        <v>7</v>
      </c>
      <c r="D21642" s="22" t="s">
        <v>5</v>
      </c>
      <c r="E21642" s="22" t="s">
        <v>15</v>
      </c>
      <c r="F21642" s="22" t="s">
        <v>18</v>
      </c>
      <c r="G21642" s="1">
        <v>923809.4</v>
      </c>
    </row>
    <row r="21643" spans="2:7">
      <c r="B21643" s="22" t="s">
        <v>357</v>
      </c>
      <c r="C21643" s="22" t="s">
        <v>7</v>
      </c>
      <c r="D21643" s="22" t="s">
        <v>5</v>
      </c>
      <c r="E21643" s="22" t="s">
        <v>15</v>
      </c>
      <c r="F21643" s="22" t="s">
        <v>19</v>
      </c>
      <c r="G21643" s="1">
        <v>4439177.3099999996</v>
      </c>
    </row>
    <row r="21644" spans="2:7">
      <c r="B21644" s="22" t="s">
        <v>357</v>
      </c>
      <c r="C21644" s="22" t="s">
        <v>7</v>
      </c>
      <c r="D21644" s="22" t="s">
        <v>5</v>
      </c>
      <c r="E21644" s="22" t="s">
        <v>15</v>
      </c>
      <c r="F21644" s="22" t="s">
        <v>20</v>
      </c>
      <c r="G21644" s="1">
        <v>1435227.15</v>
      </c>
    </row>
    <row r="21645" spans="2:7">
      <c r="B21645" s="22" t="s">
        <v>357</v>
      </c>
      <c r="C21645" s="22" t="s">
        <v>7</v>
      </c>
      <c r="D21645" s="22" t="s">
        <v>5</v>
      </c>
      <c r="E21645" s="22" t="s">
        <v>15</v>
      </c>
      <c r="F21645" s="22" t="s">
        <v>21</v>
      </c>
      <c r="G21645" s="1">
        <v>30964.11</v>
      </c>
    </row>
    <row r="21646" spans="2:7">
      <c r="B21646" s="22" t="s">
        <v>357</v>
      </c>
      <c r="C21646" s="22" t="s">
        <v>7</v>
      </c>
      <c r="D21646" s="22" t="s">
        <v>5</v>
      </c>
      <c r="E21646" s="22" t="s">
        <v>15</v>
      </c>
      <c r="F21646" s="22" t="s">
        <v>22</v>
      </c>
      <c r="G21646" s="1">
        <v>17776.060000000001</v>
      </c>
    </row>
    <row r="21647" spans="2:7">
      <c r="B21647" s="22" t="s">
        <v>357</v>
      </c>
      <c r="C21647" s="22" t="s">
        <v>7</v>
      </c>
      <c r="D21647" s="22" t="s">
        <v>5</v>
      </c>
      <c r="E21647" s="22" t="s">
        <v>15</v>
      </c>
      <c r="F21647" s="22" t="s">
        <v>23</v>
      </c>
      <c r="G21647" s="1">
        <v>169447.22</v>
      </c>
    </row>
    <row r="21648" spans="2:7">
      <c r="B21648" s="22" t="s">
        <v>357</v>
      </c>
      <c r="C21648" s="22" t="s">
        <v>7</v>
      </c>
      <c r="D21648" s="22" t="s">
        <v>5</v>
      </c>
      <c r="E21648" s="22" t="s">
        <v>15</v>
      </c>
      <c r="F21648" s="22" t="s">
        <v>24</v>
      </c>
      <c r="G21648" s="1">
        <v>355315</v>
      </c>
    </row>
    <row r="21649" spans="2:7">
      <c r="B21649" s="22" t="s">
        <v>357</v>
      </c>
      <c r="C21649" s="22" t="s">
        <v>7</v>
      </c>
      <c r="D21649" s="22" t="s">
        <v>5</v>
      </c>
      <c r="E21649" s="22" t="s">
        <v>15</v>
      </c>
      <c r="F21649" s="22" t="s">
        <v>25</v>
      </c>
      <c r="G21649" s="1">
        <v>4008236.53</v>
      </c>
    </row>
    <row r="21650" spans="2:7">
      <c r="B21650" s="22" t="s">
        <v>357</v>
      </c>
      <c r="C21650" s="22" t="s">
        <v>7</v>
      </c>
      <c r="D21650" s="22" t="s">
        <v>5</v>
      </c>
      <c r="E21650" s="22" t="s">
        <v>15</v>
      </c>
      <c r="F21650" s="22" t="s">
        <v>26</v>
      </c>
      <c r="G21650" s="1">
        <v>3340065.71</v>
      </c>
    </row>
    <row r="21651" spans="2:7">
      <c r="B21651" s="22" t="s">
        <v>357</v>
      </c>
      <c r="C21651" s="22" t="s">
        <v>7</v>
      </c>
      <c r="D21651" s="22" t="s">
        <v>5</v>
      </c>
      <c r="E21651" s="22" t="s">
        <v>15</v>
      </c>
      <c r="F21651" s="22" t="s">
        <v>27</v>
      </c>
      <c r="G21651" s="1">
        <v>128783.53</v>
      </c>
    </row>
    <row r="21652" spans="2:7">
      <c r="B21652" s="22" t="s">
        <v>357</v>
      </c>
      <c r="C21652" s="22" t="s">
        <v>7</v>
      </c>
      <c r="D21652" s="22" t="s">
        <v>5</v>
      </c>
      <c r="E21652" s="22" t="s">
        <v>15</v>
      </c>
      <c r="F21652" s="22" t="s">
        <v>72</v>
      </c>
      <c r="G21652" s="1">
        <v>78126.75</v>
      </c>
    </row>
    <row r="21653" spans="2:7">
      <c r="B21653" s="22" t="s">
        <v>357</v>
      </c>
      <c r="C21653" s="22" t="s">
        <v>7</v>
      </c>
      <c r="D21653" s="22" t="s">
        <v>5</v>
      </c>
      <c r="E21653" s="22" t="s">
        <v>28</v>
      </c>
      <c r="F21653" s="22" t="s">
        <v>29</v>
      </c>
      <c r="G21653" s="1">
        <v>2062219.65</v>
      </c>
    </row>
    <row r="21654" spans="2:7">
      <c r="B21654" s="22" t="s">
        <v>357</v>
      </c>
      <c r="C21654" s="22" t="s">
        <v>7</v>
      </c>
      <c r="D21654" s="22" t="s">
        <v>5</v>
      </c>
      <c r="E21654" s="22" t="s">
        <v>28</v>
      </c>
      <c r="F21654" s="22" t="s">
        <v>30</v>
      </c>
      <c r="G21654" s="1">
        <v>220840.93</v>
      </c>
    </row>
    <row r="21655" spans="2:7">
      <c r="B21655" s="22" t="s">
        <v>357</v>
      </c>
      <c r="C21655" s="22" t="s">
        <v>7</v>
      </c>
      <c r="D21655" s="22" t="s">
        <v>5</v>
      </c>
      <c r="E21655" s="22" t="s">
        <v>28</v>
      </c>
      <c r="F21655" s="22" t="s">
        <v>31</v>
      </c>
      <c r="G21655" s="1">
        <v>631624.25</v>
      </c>
    </row>
    <row r="21656" spans="2:7">
      <c r="B21656" s="22" t="s">
        <v>357</v>
      </c>
      <c r="C21656" s="22" t="s">
        <v>7</v>
      </c>
      <c r="D21656" s="22" t="s">
        <v>5</v>
      </c>
      <c r="E21656" s="22" t="s">
        <v>28</v>
      </c>
      <c r="F21656" s="22" t="s">
        <v>32</v>
      </c>
      <c r="G21656" s="1">
        <v>213935.55</v>
      </c>
    </row>
    <row r="21657" spans="2:7">
      <c r="B21657" s="22" t="s">
        <v>357</v>
      </c>
      <c r="C21657" s="22" t="s">
        <v>7</v>
      </c>
      <c r="D21657" s="22" t="s">
        <v>5</v>
      </c>
      <c r="E21657" s="22" t="s">
        <v>28</v>
      </c>
      <c r="F21657" s="22" t="s">
        <v>33</v>
      </c>
      <c r="G21657" s="1">
        <v>830752.77</v>
      </c>
    </row>
    <row r="21658" spans="2:7">
      <c r="B21658" s="22" t="s">
        <v>357</v>
      </c>
      <c r="C21658" s="22" t="s">
        <v>7</v>
      </c>
      <c r="D21658" s="22" t="s">
        <v>5</v>
      </c>
      <c r="E21658" s="22" t="s">
        <v>34</v>
      </c>
      <c r="F21658" s="22" t="s">
        <v>36</v>
      </c>
      <c r="G21658" s="1">
        <v>83566.38</v>
      </c>
    </row>
    <row r="21659" spans="2:7">
      <c r="B21659" s="22" t="s">
        <v>357</v>
      </c>
      <c r="C21659" s="22" t="s">
        <v>7</v>
      </c>
      <c r="D21659" s="22" t="s">
        <v>5</v>
      </c>
      <c r="E21659" s="22" t="s">
        <v>34</v>
      </c>
      <c r="F21659" s="22" t="s">
        <v>37</v>
      </c>
      <c r="G21659" s="1">
        <v>21278.240000000002</v>
      </c>
    </row>
    <row r="21660" spans="2:7">
      <c r="B21660" s="22" t="s">
        <v>357</v>
      </c>
      <c r="C21660" s="22" t="s">
        <v>7</v>
      </c>
      <c r="D21660" s="22" t="s">
        <v>5</v>
      </c>
      <c r="E21660" s="22" t="s">
        <v>34</v>
      </c>
      <c r="F21660" s="22" t="s">
        <v>38</v>
      </c>
      <c r="G21660" s="1">
        <v>277375.34000000003</v>
      </c>
    </row>
    <row r="21661" spans="2:7">
      <c r="B21661" s="22" t="s">
        <v>357</v>
      </c>
      <c r="C21661" s="22" t="s">
        <v>7</v>
      </c>
      <c r="D21661" s="22" t="s">
        <v>5</v>
      </c>
      <c r="E21661" s="22" t="s">
        <v>34</v>
      </c>
      <c r="F21661" s="22" t="s">
        <v>39</v>
      </c>
      <c r="G21661" s="1">
        <v>2116062.0699999998</v>
      </c>
    </row>
    <row r="21662" spans="2:7">
      <c r="B21662" s="22" t="s">
        <v>357</v>
      </c>
      <c r="C21662" s="22" t="s">
        <v>7</v>
      </c>
      <c r="D21662" s="22" t="s">
        <v>5</v>
      </c>
      <c r="E21662" s="22" t="s">
        <v>34</v>
      </c>
      <c r="F21662" s="22" t="s">
        <v>40</v>
      </c>
      <c r="G21662" s="1">
        <v>33245.68</v>
      </c>
    </row>
    <row r="21663" spans="2:7">
      <c r="B21663" s="22" t="s">
        <v>357</v>
      </c>
      <c r="C21663" s="22" t="s">
        <v>7</v>
      </c>
      <c r="D21663" s="22" t="s">
        <v>5</v>
      </c>
      <c r="E21663" s="22" t="s">
        <v>34</v>
      </c>
      <c r="F21663" s="22" t="s">
        <v>41</v>
      </c>
      <c r="G21663" s="1">
        <v>25179.39</v>
      </c>
    </row>
    <row r="21664" spans="2:7">
      <c r="B21664" s="22" t="s">
        <v>357</v>
      </c>
      <c r="C21664" s="22" t="s">
        <v>7</v>
      </c>
      <c r="D21664" s="22" t="s">
        <v>5</v>
      </c>
      <c r="E21664" s="22" t="s">
        <v>34</v>
      </c>
      <c r="F21664" s="22" t="s">
        <v>42</v>
      </c>
      <c r="G21664" s="1">
        <v>51449.54</v>
      </c>
    </row>
    <row r="21665" spans="2:7">
      <c r="B21665" s="22" t="s">
        <v>357</v>
      </c>
      <c r="C21665" s="22" t="s">
        <v>7</v>
      </c>
      <c r="D21665" s="22" t="s">
        <v>5</v>
      </c>
      <c r="E21665" s="22" t="s">
        <v>34</v>
      </c>
      <c r="F21665" s="22" t="s">
        <v>43</v>
      </c>
      <c r="G21665" s="1">
        <v>23050.17</v>
      </c>
    </row>
    <row r="21666" spans="2:7">
      <c r="B21666" s="22" t="s">
        <v>357</v>
      </c>
      <c r="C21666" s="22" t="s">
        <v>7</v>
      </c>
      <c r="D21666" s="22" t="s">
        <v>5</v>
      </c>
      <c r="E21666" s="22" t="s">
        <v>34</v>
      </c>
      <c r="F21666" s="22" t="s">
        <v>44</v>
      </c>
      <c r="G21666" s="1">
        <v>12522.18</v>
      </c>
    </row>
    <row r="21667" spans="2:7">
      <c r="B21667" s="22" t="s">
        <v>357</v>
      </c>
      <c r="C21667" s="22" t="s">
        <v>7</v>
      </c>
      <c r="D21667" s="22" t="s">
        <v>5</v>
      </c>
      <c r="E21667" s="22" t="s">
        <v>34</v>
      </c>
      <c r="F21667" s="22" t="s">
        <v>45</v>
      </c>
      <c r="G21667" s="1">
        <v>205492.89</v>
      </c>
    </row>
    <row r="21668" spans="2:7">
      <c r="B21668" s="22" t="s">
        <v>357</v>
      </c>
      <c r="C21668" s="22" t="s">
        <v>7</v>
      </c>
      <c r="D21668" s="22" t="s">
        <v>5</v>
      </c>
      <c r="E21668" s="22" t="s">
        <v>34</v>
      </c>
      <c r="F21668" s="22" t="s">
        <v>46</v>
      </c>
      <c r="G21668" s="1">
        <v>114821.04</v>
      </c>
    </row>
    <row r="21669" spans="2:7">
      <c r="B21669" s="22" t="s">
        <v>357</v>
      </c>
      <c r="C21669" s="22" t="s">
        <v>7</v>
      </c>
      <c r="D21669" s="22" t="s">
        <v>5</v>
      </c>
      <c r="E21669" s="22" t="s">
        <v>34</v>
      </c>
      <c r="F21669" s="22" t="s">
        <v>47</v>
      </c>
      <c r="G21669" s="1">
        <v>250009.99</v>
      </c>
    </row>
    <row r="21670" spans="2:7">
      <c r="B21670" s="22" t="s">
        <v>357</v>
      </c>
      <c r="C21670" s="22" t="s">
        <v>7</v>
      </c>
      <c r="D21670" s="22" t="s">
        <v>5</v>
      </c>
      <c r="E21670" s="22" t="s">
        <v>34</v>
      </c>
      <c r="F21670" s="22" t="s">
        <v>48</v>
      </c>
      <c r="G21670" s="1">
        <v>19696.38</v>
      </c>
    </row>
    <row r="21671" spans="2:7">
      <c r="B21671" s="22" t="s">
        <v>357</v>
      </c>
      <c r="C21671" s="22" t="s">
        <v>7</v>
      </c>
      <c r="D21671" s="22" t="s">
        <v>5</v>
      </c>
      <c r="E21671" s="22" t="s">
        <v>34</v>
      </c>
      <c r="F21671" s="22" t="s">
        <v>75</v>
      </c>
      <c r="G21671" s="1">
        <v>110926.71</v>
      </c>
    </row>
    <row r="21672" spans="2:7">
      <c r="B21672" s="22" t="s">
        <v>357</v>
      </c>
      <c r="C21672" s="22" t="s">
        <v>7</v>
      </c>
      <c r="D21672" s="22" t="s">
        <v>5</v>
      </c>
      <c r="E21672" s="22" t="s">
        <v>34</v>
      </c>
      <c r="F21672" s="22" t="s">
        <v>66</v>
      </c>
      <c r="G21672" s="1">
        <v>289043.77</v>
      </c>
    </row>
    <row r="21673" spans="2:7">
      <c r="B21673" s="22" t="s">
        <v>357</v>
      </c>
      <c r="C21673" s="22" t="s">
        <v>7</v>
      </c>
      <c r="D21673" s="22" t="s">
        <v>5</v>
      </c>
      <c r="E21673" s="22" t="s">
        <v>34</v>
      </c>
      <c r="F21673" s="22" t="s">
        <v>67</v>
      </c>
      <c r="G21673" s="1">
        <v>3353.9</v>
      </c>
    </row>
    <row r="21674" spans="2:7">
      <c r="B21674" s="22" t="s">
        <v>357</v>
      </c>
      <c r="C21674" s="22" t="s">
        <v>7</v>
      </c>
      <c r="D21674" s="22" t="s">
        <v>5</v>
      </c>
      <c r="E21674" s="22" t="s">
        <v>34</v>
      </c>
      <c r="F21674" s="22" t="s">
        <v>85</v>
      </c>
      <c r="G21674" s="1">
        <v>2079</v>
      </c>
    </row>
    <row r="21675" spans="2:7">
      <c r="B21675" s="22" t="s">
        <v>357</v>
      </c>
      <c r="C21675" s="22" t="s">
        <v>7</v>
      </c>
      <c r="D21675" s="22" t="s">
        <v>5</v>
      </c>
      <c r="E21675" s="22" t="s">
        <v>34</v>
      </c>
      <c r="F21675" s="22" t="s">
        <v>49</v>
      </c>
      <c r="G21675" s="1">
        <v>675111.18</v>
      </c>
    </row>
    <row r="21676" spans="2:7">
      <c r="B21676" s="22" t="s">
        <v>357</v>
      </c>
      <c r="C21676" s="22" t="s">
        <v>7</v>
      </c>
      <c r="D21676" s="22" t="s">
        <v>5</v>
      </c>
      <c r="E21676" s="22" t="s">
        <v>34</v>
      </c>
      <c r="F21676" s="22" t="s">
        <v>50</v>
      </c>
      <c r="G21676" s="1">
        <v>569083.86</v>
      </c>
    </row>
    <row r="21677" spans="2:7">
      <c r="B21677" s="22" t="s">
        <v>357</v>
      </c>
      <c r="C21677" s="22" t="s">
        <v>7</v>
      </c>
      <c r="D21677" s="22" t="s">
        <v>5</v>
      </c>
      <c r="E21677" s="22" t="s">
        <v>34</v>
      </c>
      <c r="F21677" s="22" t="s">
        <v>51</v>
      </c>
      <c r="G21677" s="1">
        <v>1298.78</v>
      </c>
    </row>
    <row r="21678" spans="2:7">
      <c r="B21678" s="22" t="s">
        <v>357</v>
      </c>
      <c r="C21678" s="22" t="s">
        <v>7</v>
      </c>
      <c r="D21678" s="22" t="s">
        <v>5</v>
      </c>
      <c r="E21678" s="22" t="s">
        <v>34</v>
      </c>
      <c r="F21678" s="22" t="s">
        <v>52</v>
      </c>
      <c r="G21678" s="1">
        <v>40212.92</v>
      </c>
    </row>
    <row r="21679" spans="2:7">
      <c r="B21679" s="22" t="s">
        <v>357</v>
      </c>
      <c r="C21679" s="22" t="s">
        <v>7</v>
      </c>
      <c r="D21679" s="22" t="s">
        <v>5</v>
      </c>
      <c r="E21679" s="22" t="s">
        <v>34</v>
      </c>
      <c r="F21679" s="22" t="s">
        <v>53</v>
      </c>
      <c r="G21679" s="1">
        <v>1063626.24</v>
      </c>
    </row>
    <row r="21680" spans="2:7">
      <c r="B21680" s="22" t="s">
        <v>357</v>
      </c>
      <c r="C21680" s="22" t="s">
        <v>7</v>
      </c>
      <c r="D21680" s="22" t="s">
        <v>5</v>
      </c>
      <c r="E21680" s="22" t="s">
        <v>34</v>
      </c>
      <c r="F21680" s="22" t="s">
        <v>54</v>
      </c>
      <c r="G21680" s="1">
        <v>8107</v>
      </c>
    </row>
    <row r="21681" spans="2:7">
      <c r="B21681" s="22" t="s">
        <v>357</v>
      </c>
      <c r="C21681" s="22" t="s">
        <v>7</v>
      </c>
      <c r="D21681" s="22" t="s">
        <v>5</v>
      </c>
      <c r="E21681" s="22" t="s">
        <v>34</v>
      </c>
      <c r="F21681" s="22" t="s">
        <v>55</v>
      </c>
      <c r="G21681" s="1">
        <v>98330.01</v>
      </c>
    </row>
    <row r="21682" spans="2:7">
      <c r="B21682" s="22" t="s">
        <v>357</v>
      </c>
      <c r="C21682" s="22" t="s">
        <v>7</v>
      </c>
      <c r="D21682" s="22" t="s">
        <v>5</v>
      </c>
      <c r="E21682" s="22" t="s">
        <v>34</v>
      </c>
      <c r="F21682" s="22" t="s">
        <v>56</v>
      </c>
      <c r="G21682" s="1">
        <v>667340.93000000005</v>
      </c>
    </row>
    <row r="21683" spans="2:7">
      <c r="B21683" s="22" t="s">
        <v>357</v>
      </c>
      <c r="C21683" s="22" t="s">
        <v>7</v>
      </c>
      <c r="D21683" s="22" t="s">
        <v>5</v>
      </c>
      <c r="E21683" s="22" t="s">
        <v>34</v>
      </c>
      <c r="F21683" s="22" t="s">
        <v>76</v>
      </c>
      <c r="G21683" s="1">
        <v>91342.12</v>
      </c>
    </row>
    <row r="21684" spans="2:7">
      <c r="B21684" s="22" t="s">
        <v>357</v>
      </c>
      <c r="C21684" s="22" t="s">
        <v>7</v>
      </c>
      <c r="D21684" s="22" t="s">
        <v>5</v>
      </c>
      <c r="E21684" s="22" t="s">
        <v>34</v>
      </c>
      <c r="F21684" s="22" t="s">
        <v>57</v>
      </c>
      <c r="G21684" s="1">
        <v>581053.96</v>
      </c>
    </row>
    <row r="21685" spans="2:7">
      <c r="B21685" s="22" t="s">
        <v>357</v>
      </c>
      <c r="C21685" s="22" t="s">
        <v>7</v>
      </c>
      <c r="D21685" s="22" t="s">
        <v>5</v>
      </c>
      <c r="E21685" s="22" t="s">
        <v>34</v>
      </c>
      <c r="F21685" s="22" t="s">
        <v>58</v>
      </c>
      <c r="G21685" s="1">
        <v>54236.42</v>
      </c>
    </row>
    <row r="21686" spans="2:7">
      <c r="B21686" s="22" t="s">
        <v>357</v>
      </c>
      <c r="C21686" s="22" t="s">
        <v>7</v>
      </c>
      <c r="D21686" s="22" t="s">
        <v>5</v>
      </c>
      <c r="E21686" s="22" t="s">
        <v>34</v>
      </c>
      <c r="F21686" s="22" t="s">
        <v>136</v>
      </c>
      <c r="G21686" s="1">
        <v>500</v>
      </c>
    </row>
    <row r="21687" spans="2:7">
      <c r="B21687" s="22" t="s">
        <v>357</v>
      </c>
      <c r="C21687" s="22" t="s">
        <v>7</v>
      </c>
      <c r="D21687" s="22" t="s">
        <v>5</v>
      </c>
      <c r="E21687" s="22" t="s">
        <v>59</v>
      </c>
      <c r="F21687" s="22" t="s">
        <v>55</v>
      </c>
      <c r="G21687" s="1">
        <v>68093.63</v>
      </c>
    </row>
    <row r="21688" spans="2:7">
      <c r="B21688" s="22" t="s">
        <v>357</v>
      </c>
      <c r="C21688" s="22" t="s">
        <v>7</v>
      </c>
      <c r="D21688" s="22" t="s">
        <v>5</v>
      </c>
      <c r="E21688" s="22" t="s">
        <v>60</v>
      </c>
      <c r="F21688" s="22" t="s">
        <v>78</v>
      </c>
      <c r="G21688" s="1">
        <v>221407.83</v>
      </c>
    </row>
    <row r="21689" spans="2:7">
      <c r="B21689" s="22" t="s">
        <v>357</v>
      </c>
      <c r="C21689" s="22" t="s">
        <v>7</v>
      </c>
      <c r="D21689" s="22" t="s">
        <v>5</v>
      </c>
      <c r="E21689" s="22" t="s">
        <v>60</v>
      </c>
      <c r="F21689" s="22" t="s">
        <v>79</v>
      </c>
      <c r="G21689" s="1">
        <v>93075</v>
      </c>
    </row>
    <row r="21690" spans="2:7">
      <c r="B21690" s="22" t="s">
        <v>357</v>
      </c>
      <c r="C21690" s="22" t="s">
        <v>7</v>
      </c>
      <c r="D21690" s="22" t="s">
        <v>5</v>
      </c>
      <c r="E21690" s="22" t="s">
        <v>60</v>
      </c>
      <c r="F21690" s="22" t="s">
        <v>80</v>
      </c>
      <c r="G21690" s="1">
        <v>20444.22</v>
      </c>
    </row>
    <row r="21691" spans="2:7">
      <c r="B21691" s="22" t="s">
        <v>357</v>
      </c>
      <c r="C21691" s="22" t="s">
        <v>7</v>
      </c>
      <c r="D21691" s="22" t="s">
        <v>5</v>
      </c>
      <c r="E21691" s="22" t="s">
        <v>60</v>
      </c>
      <c r="F21691" s="22" t="s">
        <v>62</v>
      </c>
      <c r="G21691" s="1">
        <v>118874.35</v>
      </c>
    </row>
    <row r="21692" spans="2:7">
      <c r="B21692" s="22" t="s">
        <v>357</v>
      </c>
      <c r="C21692" s="22" t="s">
        <v>7</v>
      </c>
      <c r="D21692" s="22" t="s">
        <v>7</v>
      </c>
      <c r="E21692" s="22" t="s">
        <v>5</v>
      </c>
      <c r="F21692" s="22" t="s">
        <v>6</v>
      </c>
      <c r="G21692" s="1">
        <v>549161.4</v>
      </c>
    </row>
    <row r="21693" spans="2:7">
      <c r="B21693" s="22" t="s">
        <v>357</v>
      </c>
      <c r="C21693" s="22" t="s">
        <v>7</v>
      </c>
      <c r="D21693" s="22" t="s">
        <v>7</v>
      </c>
      <c r="E21693" s="22" t="s">
        <v>8</v>
      </c>
      <c r="F21693" s="22" t="s">
        <v>9</v>
      </c>
      <c r="G21693" s="1">
        <v>3717387.08</v>
      </c>
    </row>
    <row r="21694" spans="2:7">
      <c r="B21694" s="22" t="s">
        <v>357</v>
      </c>
      <c r="C21694" s="22" t="s">
        <v>7</v>
      </c>
      <c r="D21694" s="22" t="s">
        <v>7</v>
      </c>
      <c r="E21694" s="22" t="s">
        <v>8</v>
      </c>
      <c r="F21694" s="22" t="s">
        <v>10</v>
      </c>
      <c r="G21694" s="1">
        <v>221338.96</v>
      </c>
    </row>
    <row r="21695" spans="2:7">
      <c r="B21695" s="22" t="s">
        <v>357</v>
      </c>
      <c r="C21695" s="22" t="s">
        <v>7</v>
      </c>
      <c r="D21695" s="22" t="s">
        <v>7</v>
      </c>
      <c r="E21695" s="22" t="s">
        <v>8</v>
      </c>
      <c r="F21695" s="22" t="s">
        <v>11</v>
      </c>
      <c r="G21695" s="1">
        <v>25629.91</v>
      </c>
    </row>
    <row r="21696" spans="2:7">
      <c r="B21696" s="22" t="s">
        <v>357</v>
      </c>
      <c r="C21696" s="22" t="s">
        <v>7</v>
      </c>
      <c r="D21696" s="22" t="s">
        <v>7</v>
      </c>
      <c r="E21696" s="22" t="s">
        <v>8</v>
      </c>
      <c r="F21696" s="22" t="s">
        <v>12</v>
      </c>
      <c r="G21696" s="1">
        <v>343013.66</v>
      </c>
    </row>
    <row r="21697" spans="2:7">
      <c r="B21697" s="22" t="s">
        <v>357</v>
      </c>
      <c r="C21697" s="22" t="s">
        <v>7</v>
      </c>
      <c r="D21697" s="22" t="s">
        <v>7</v>
      </c>
      <c r="E21697" s="22" t="s">
        <v>14</v>
      </c>
      <c r="F21697" s="22" t="s">
        <v>9</v>
      </c>
      <c r="G21697" s="1">
        <v>2428718.4300000002</v>
      </c>
    </row>
    <row r="21698" spans="2:7">
      <c r="B21698" s="22" t="s">
        <v>357</v>
      </c>
      <c r="C21698" s="22" t="s">
        <v>7</v>
      </c>
      <c r="D21698" s="22" t="s">
        <v>7</v>
      </c>
      <c r="E21698" s="22" t="s">
        <v>14</v>
      </c>
      <c r="F21698" s="22" t="s">
        <v>10</v>
      </c>
      <c r="G21698" s="1">
        <v>617.44000000000005</v>
      </c>
    </row>
    <row r="21699" spans="2:7">
      <c r="B21699" s="22" t="s">
        <v>357</v>
      </c>
      <c r="C21699" s="22" t="s">
        <v>7</v>
      </c>
      <c r="D21699" s="22" t="s">
        <v>7</v>
      </c>
      <c r="E21699" s="22" t="s">
        <v>14</v>
      </c>
      <c r="F21699" s="22" t="s">
        <v>11</v>
      </c>
      <c r="G21699" s="1">
        <v>70354.259999999995</v>
      </c>
    </row>
    <row r="21700" spans="2:7">
      <c r="B21700" s="22" t="s">
        <v>357</v>
      </c>
      <c r="C21700" s="22" t="s">
        <v>7</v>
      </c>
      <c r="D21700" s="22" t="s">
        <v>7</v>
      </c>
      <c r="E21700" s="22" t="s">
        <v>14</v>
      </c>
      <c r="F21700" s="22" t="s">
        <v>12</v>
      </c>
      <c r="G21700" s="1">
        <v>247873.09</v>
      </c>
    </row>
    <row r="21701" spans="2:7">
      <c r="B21701" s="22" t="s">
        <v>357</v>
      </c>
      <c r="C21701" s="22" t="s">
        <v>7</v>
      </c>
      <c r="D21701" s="22" t="s">
        <v>7</v>
      </c>
      <c r="E21701" s="22" t="s">
        <v>14</v>
      </c>
      <c r="F21701" s="22" t="s">
        <v>13</v>
      </c>
      <c r="G21701" s="1">
        <v>28918.86</v>
      </c>
    </row>
    <row r="21702" spans="2:7">
      <c r="B21702" s="22" t="s">
        <v>357</v>
      </c>
      <c r="C21702" s="22" t="s">
        <v>7</v>
      </c>
      <c r="D21702" s="22" t="s">
        <v>7</v>
      </c>
      <c r="E21702" s="22" t="s">
        <v>15</v>
      </c>
      <c r="F21702" s="22" t="s">
        <v>17</v>
      </c>
      <c r="G21702" s="1">
        <v>202973.18</v>
      </c>
    </row>
    <row r="21703" spans="2:7">
      <c r="B21703" s="22" t="s">
        <v>357</v>
      </c>
      <c r="C21703" s="22" t="s">
        <v>7</v>
      </c>
      <c r="D21703" s="22" t="s">
        <v>7</v>
      </c>
      <c r="E21703" s="22" t="s">
        <v>15</v>
      </c>
      <c r="F21703" s="22" t="s">
        <v>18</v>
      </c>
      <c r="G21703" s="1">
        <v>123735.36</v>
      </c>
    </row>
    <row r="21704" spans="2:7">
      <c r="B21704" s="22" t="s">
        <v>357</v>
      </c>
      <c r="C21704" s="22" t="s">
        <v>7</v>
      </c>
      <c r="D21704" s="22" t="s">
        <v>7</v>
      </c>
      <c r="E21704" s="22" t="s">
        <v>15</v>
      </c>
      <c r="F21704" s="22" t="s">
        <v>19</v>
      </c>
      <c r="G21704" s="1">
        <v>409700.5</v>
      </c>
    </row>
    <row r="21705" spans="2:7">
      <c r="B21705" s="22" t="s">
        <v>357</v>
      </c>
      <c r="C21705" s="22" t="s">
        <v>7</v>
      </c>
      <c r="D21705" s="22" t="s">
        <v>7</v>
      </c>
      <c r="E21705" s="22" t="s">
        <v>15</v>
      </c>
      <c r="F21705" s="22" t="s">
        <v>20</v>
      </c>
      <c r="G21705" s="1">
        <v>225884.43</v>
      </c>
    </row>
    <row r="21706" spans="2:7">
      <c r="B21706" s="22" t="s">
        <v>357</v>
      </c>
      <c r="C21706" s="22" t="s">
        <v>7</v>
      </c>
      <c r="D21706" s="22" t="s">
        <v>7</v>
      </c>
      <c r="E21706" s="22" t="s">
        <v>15</v>
      </c>
      <c r="F21706" s="22" t="s">
        <v>21</v>
      </c>
      <c r="G21706" s="1">
        <v>3024.46</v>
      </c>
    </row>
    <row r="21707" spans="2:7">
      <c r="B21707" s="22" t="s">
        <v>357</v>
      </c>
      <c r="C21707" s="22" t="s">
        <v>7</v>
      </c>
      <c r="D21707" s="22" t="s">
        <v>7</v>
      </c>
      <c r="E21707" s="22" t="s">
        <v>15</v>
      </c>
      <c r="F21707" s="22" t="s">
        <v>22</v>
      </c>
      <c r="G21707" s="1">
        <v>2259.25</v>
      </c>
    </row>
    <row r="21708" spans="2:7">
      <c r="B21708" s="22" t="s">
        <v>357</v>
      </c>
      <c r="C21708" s="22" t="s">
        <v>7</v>
      </c>
      <c r="D21708" s="22" t="s">
        <v>7</v>
      </c>
      <c r="E21708" s="22" t="s">
        <v>15</v>
      </c>
      <c r="F21708" s="22" t="s">
        <v>23</v>
      </c>
      <c r="G21708" s="1">
        <v>19262.990000000002</v>
      </c>
    </row>
    <row r="21709" spans="2:7">
      <c r="B21709" s="22" t="s">
        <v>357</v>
      </c>
      <c r="C21709" s="22" t="s">
        <v>7</v>
      </c>
      <c r="D21709" s="22" t="s">
        <v>7</v>
      </c>
      <c r="E21709" s="22" t="s">
        <v>15</v>
      </c>
      <c r="F21709" s="22" t="s">
        <v>24</v>
      </c>
      <c r="G21709" s="1">
        <v>39484.78</v>
      </c>
    </row>
    <row r="21710" spans="2:7">
      <c r="B21710" s="22" t="s">
        <v>357</v>
      </c>
      <c r="C21710" s="22" t="s">
        <v>7</v>
      </c>
      <c r="D21710" s="22" t="s">
        <v>7</v>
      </c>
      <c r="E21710" s="22" t="s">
        <v>15</v>
      </c>
      <c r="F21710" s="22" t="s">
        <v>25</v>
      </c>
      <c r="G21710" s="1">
        <v>277380.98</v>
      </c>
    </row>
    <row r="21711" spans="2:7">
      <c r="B21711" s="22" t="s">
        <v>357</v>
      </c>
      <c r="C21711" s="22" t="s">
        <v>7</v>
      </c>
      <c r="D21711" s="22" t="s">
        <v>7</v>
      </c>
      <c r="E21711" s="22" t="s">
        <v>15</v>
      </c>
      <c r="F21711" s="22" t="s">
        <v>26</v>
      </c>
      <c r="G21711" s="1">
        <v>371773.44</v>
      </c>
    </row>
    <row r="21712" spans="2:7">
      <c r="B21712" s="22" t="s">
        <v>357</v>
      </c>
      <c r="C21712" s="22" t="s">
        <v>7</v>
      </c>
      <c r="D21712" s="22" t="s">
        <v>7</v>
      </c>
      <c r="E21712" s="22" t="s">
        <v>15</v>
      </c>
      <c r="F21712" s="22" t="s">
        <v>27</v>
      </c>
      <c r="G21712" s="1">
        <v>4487.38</v>
      </c>
    </row>
    <row r="21713" spans="2:7">
      <c r="B21713" s="22" t="s">
        <v>357</v>
      </c>
      <c r="C21713" s="22" t="s">
        <v>7</v>
      </c>
      <c r="D21713" s="22" t="s">
        <v>7</v>
      </c>
      <c r="E21713" s="22" t="s">
        <v>15</v>
      </c>
      <c r="F21713" s="22" t="s">
        <v>72</v>
      </c>
      <c r="G21713" s="1">
        <v>4013.69</v>
      </c>
    </row>
    <row r="21714" spans="2:7">
      <c r="B21714" s="22" t="s">
        <v>357</v>
      </c>
      <c r="C21714" s="22" t="s">
        <v>7</v>
      </c>
      <c r="D21714" s="22" t="s">
        <v>7</v>
      </c>
      <c r="E21714" s="22" t="s">
        <v>28</v>
      </c>
      <c r="F21714" s="22" t="s">
        <v>29</v>
      </c>
      <c r="G21714" s="1">
        <v>27958.47</v>
      </c>
    </row>
    <row r="21715" spans="2:7">
      <c r="B21715" s="22" t="s">
        <v>357</v>
      </c>
      <c r="C21715" s="22" t="s">
        <v>7</v>
      </c>
      <c r="D21715" s="22" t="s">
        <v>7</v>
      </c>
      <c r="E21715" s="22" t="s">
        <v>28</v>
      </c>
      <c r="F21715" s="22" t="s">
        <v>31</v>
      </c>
      <c r="G21715" s="1">
        <v>161169.01999999999</v>
      </c>
    </row>
    <row r="21716" spans="2:7">
      <c r="B21716" s="22" t="s">
        <v>357</v>
      </c>
      <c r="C21716" s="22" t="s">
        <v>7</v>
      </c>
      <c r="D21716" s="22" t="s">
        <v>7</v>
      </c>
      <c r="E21716" s="22" t="s">
        <v>28</v>
      </c>
      <c r="F21716" s="22" t="s">
        <v>33</v>
      </c>
      <c r="G21716" s="1">
        <v>297145.46999999997</v>
      </c>
    </row>
    <row r="21717" spans="2:7">
      <c r="B21717" s="22" t="s">
        <v>357</v>
      </c>
      <c r="C21717" s="22" t="s">
        <v>7</v>
      </c>
      <c r="D21717" s="22" t="s">
        <v>7</v>
      </c>
      <c r="E21717" s="22" t="s">
        <v>34</v>
      </c>
      <c r="F21717" s="22" t="s">
        <v>39</v>
      </c>
      <c r="G21717" s="1">
        <v>128808.93</v>
      </c>
    </row>
    <row r="21718" spans="2:7">
      <c r="B21718" s="22" t="s">
        <v>357</v>
      </c>
      <c r="C21718" s="22" t="s">
        <v>7</v>
      </c>
      <c r="D21718" s="22" t="s">
        <v>7</v>
      </c>
      <c r="E21718" s="22" t="s">
        <v>34</v>
      </c>
      <c r="F21718" s="22" t="s">
        <v>75</v>
      </c>
      <c r="G21718" s="1">
        <v>2168</v>
      </c>
    </row>
    <row r="21719" spans="2:7">
      <c r="B21719" s="22" t="s">
        <v>357</v>
      </c>
      <c r="C21719" s="22" t="s">
        <v>7</v>
      </c>
      <c r="D21719" s="22" t="s">
        <v>7</v>
      </c>
      <c r="E21719" s="22" t="s">
        <v>34</v>
      </c>
      <c r="F21719" s="22" t="s">
        <v>85</v>
      </c>
      <c r="G21719" s="1">
        <v>42967.09</v>
      </c>
    </row>
    <row r="21720" spans="2:7">
      <c r="B21720" s="22" t="s">
        <v>357</v>
      </c>
      <c r="C21720" s="22" t="s">
        <v>7</v>
      </c>
      <c r="D21720" s="22" t="s">
        <v>7</v>
      </c>
      <c r="E21720" s="22" t="s">
        <v>34</v>
      </c>
      <c r="F21720" s="22" t="s">
        <v>50</v>
      </c>
      <c r="G21720" s="1">
        <v>411324.25</v>
      </c>
    </row>
    <row r="21721" spans="2:7">
      <c r="B21721" s="22" t="s">
        <v>357</v>
      </c>
      <c r="C21721" s="22" t="s">
        <v>7</v>
      </c>
      <c r="D21721" s="22" t="s">
        <v>7</v>
      </c>
      <c r="E21721" s="22" t="s">
        <v>34</v>
      </c>
      <c r="F21721" s="22" t="s">
        <v>55</v>
      </c>
      <c r="G21721" s="1">
        <v>2033</v>
      </c>
    </row>
    <row r="21722" spans="2:7">
      <c r="B21722" s="22" t="s">
        <v>357</v>
      </c>
      <c r="C21722" s="22" t="s">
        <v>7</v>
      </c>
      <c r="D21722" s="22" t="s">
        <v>7</v>
      </c>
      <c r="E21722" s="22" t="s">
        <v>34</v>
      </c>
      <c r="F21722" s="22" t="s">
        <v>58</v>
      </c>
      <c r="G21722" s="1">
        <v>5019.5</v>
      </c>
    </row>
    <row r="21723" spans="2:7">
      <c r="B21723" s="22" t="s">
        <v>357</v>
      </c>
      <c r="C21723" s="22" t="s">
        <v>7</v>
      </c>
      <c r="D21723" s="22" t="s">
        <v>7</v>
      </c>
      <c r="E21723" s="22" t="s">
        <v>59</v>
      </c>
      <c r="F21723" s="22" t="s">
        <v>55</v>
      </c>
      <c r="G21723" s="1">
        <v>2989.23</v>
      </c>
    </row>
    <row r="21724" spans="2:7">
      <c r="B21724" s="22" t="s">
        <v>358</v>
      </c>
      <c r="C21724" s="22" t="s">
        <v>7</v>
      </c>
      <c r="D21724" s="22" t="s">
        <v>5</v>
      </c>
      <c r="E21724" s="22" t="s">
        <v>5</v>
      </c>
      <c r="F21724" s="22" t="s">
        <v>6</v>
      </c>
      <c r="G21724" s="1">
        <v>1635785.71</v>
      </c>
    </row>
    <row r="21725" spans="2:7">
      <c r="B21725" s="22" t="s">
        <v>358</v>
      </c>
      <c r="C21725" s="22" t="s">
        <v>7</v>
      </c>
      <c r="D21725" s="22" t="s">
        <v>5</v>
      </c>
      <c r="E21725" s="22" t="s">
        <v>7</v>
      </c>
      <c r="F21725" s="22" t="s">
        <v>6</v>
      </c>
      <c r="G21725" s="1">
        <v>-1636630.71</v>
      </c>
    </row>
    <row r="21726" spans="2:7">
      <c r="B21726" s="22" t="s">
        <v>358</v>
      </c>
      <c r="C21726" s="22" t="s">
        <v>7</v>
      </c>
      <c r="D21726" s="22" t="s">
        <v>5</v>
      </c>
      <c r="E21726" s="22" t="s">
        <v>8</v>
      </c>
      <c r="F21726" s="22" t="s">
        <v>9</v>
      </c>
      <c r="G21726" s="1">
        <v>79368366.620000005</v>
      </c>
    </row>
    <row r="21727" spans="2:7">
      <c r="B21727" s="22" t="s">
        <v>358</v>
      </c>
      <c r="C21727" s="22" t="s">
        <v>7</v>
      </c>
      <c r="D21727" s="22" t="s">
        <v>5</v>
      </c>
      <c r="E21727" s="22" t="s">
        <v>8</v>
      </c>
      <c r="F21727" s="22" t="s">
        <v>10</v>
      </c>
      <c r="G21727" s="1">
        <v>647885.67000000004</v>
      </c>
    </row>
    <row r="21728" spans="2:7">
      <c r="B21728" s="22" t="s">
        <v>358</v>
      </c>
      <c r="C21728" s="22" t="s">
        <v>7</v>
      </c>
      <c r="D21728" s="22" t="s">
        <v>5</v>
      </c>
      <c r="E21728" s="22" t="s">
        <v>8</v>
      </c>
      <c r="F21728" s="22" t="s">
        <v>11</v>
      </c>
      <c r="G21728" s="1">
        <v>153979.28</v>
      </c>
    </row>
    <row r="21729" spans="2:7">
      <c r="B21729" s="22" t="s">
        <v>358</v>
      </c>
      <c r="C21729" s="22" t="s">
        <v>7</v>
      </c>
      <c r="D21729" s="22" t="s">
        <v>5</v>
      </c>
      <c r="E21729" s="22" t="s">
        <v>8</v>
      </c>
      <c r="F21729" s="22" t="s">
        <v>12</v>
      </c>
      <c r="G21729" s="1">
        <v>1407982.87</v>
      </c>
    </row>
    <row r="21730" spans="2:7">
      <c r="B21730" s="22" t="s">
        <v>358</v>
      </c>
      <c r="C21730" s="22" t="s">
        <v>7</v>
      </c>
      <c r="D21730" s="22" t="s">
        <v>5</v>
      </c>
      <c r="E21730" s="22" t="s">
        <v>8</v>
      </c>
      <c r="F21730" s="22" t="s">
        <v>13</v>
      </c>
      <c r="G21730" s="1">
        <v>55977.17</v>
      </c>
    </row>
    <row r="21731" spans="2:7">
      <c r="B21731" s="22" t="s">
        <v>358</v>
      </c>
      <c r="C21731" s="22" t="s">
        <v>7</v>
      </c>
      <c r="D21731" s="22" t="s">
        <v>5</v>
      </c>
      <c r="E21731" s="22" t="s">
        <v>8</v>
      </c>
      <c r="F21731" s="22" t="s">
        <v>70</v>
      </c>
      <c r="G21731" s="1">
        <v>760193</v>
      </c>
    </row>
    <row r="21732" spans="2:7">
      <c r="B21732" s="22" t="s">
        <v>358</v>
      </c>
      <c r="C21732" s="22" t="s">
        <v>7</v>
      </c>
      <c r="D21732" s="22" t="s">
        <v>5</v>
      </c>
      <c r="E21732" s="22" t="s">
        <v>14</v>
      </c>
      <c r="F21732" s="22" t="s">
        <v>9</v>
      </c>
      <c r="G21732" s="1">
        <v>27482402.309999999</v>
      </c>
    </row>
    <row r="21733" spans="2:7">
      <c r="B21733" s="22" t="s">
        <v>358</v>
      </c>
      <c r="C21733" s="22" t="s">
        <v>7</v>
      </c>
      <c r="D21733" s="22" t="s">
        <v>5</v>
      </c>
      <c r="E21733" s="22" t="s">
        <v>14</v>
      </c>
      <c r="F21733" s="22" t="s">
        <v>10</v>
      </c>
      <c r="G21733" s="1">
        <v>396287.61</v>
      </c>
    </row>
    <row r="21734" spans="2:7">
      <c r="B21734" s="22" t="s">
        <v>358</v>
      </c>
      <c r="C21734" s="22" t="s">
        <v>7</v>
      </c>
      <c r="D21734" s="22" t="s">
        <v>5</v>
      </c>
      <c r="E21734" s="22" t="s">
        <v>14</v>
      </c>
      <c r="F21734" s="22" t="s">
        <v>11</v>
      </c>
      <c r="G21734" s="1">
        <v>862847.19</v>
      </c>
    </row>
    <row r="21735" spans="2:7">
      <c r="B21735" s="22" t="s">
        <v>358</v>
      </c>
      <c r="C21735" s="22" t="s">
        <v>7</v>
      </c>
      <c r="D21735" s="22" t="s">
        <v>5</v>
      </c>
      <c r="E21735" s="22" t="s">
        <v>14</v>
      </c>
      <c r="F21735" s="22" t="s">
        <v>12</v>
      </c>
      <c r="G21735" s="1">
        <v>8017.7</v>
      </c>
    </row>
    <row r="21736" spans="2:7">
      <c r="B21736" s="22" t="s">
        <v>358</v>
      </c>
      <c r="C21736" s="22" t="s">
        <v>7</v>
      </c>
      <c r="D21736" s="22" t="s">
        <v>5</v>
      </c>
      <c r="E21736" s="22" t="s">
        <v>14</v>
      </c>
      <c r="F21736" s="22" t="s">
        <v>13</v>
      </c>
      <c r="G21736" s="1">
        <v>3611.07</v>
      </c>
    </row>
    <row r="21737" spans="2:7">
      <c r="B21737" s="22" t="s">
        <v>358</v>
      </c>
      <c r="C21737" s="22" t="s">
        <v>7</v>
      </c>
      <c r="D21737" s="22" t="s">
        <v>5</v>
      </c>
      <c r="E21737" s="22" t="s">
        <v>15</v>
      </c>
      <c r="F21737" s="22" t="s">
        <v>16</v>
      </c>
      <c r="G21737" s="1">
        <v>52860.959999999999</v>
      </c>
    </row>
    <row r="21738" spans="2:7">
      <c r="B21738" s="22" t="s">
        <v>358</v>
      </c>
      <c r="C21738" s="22" t="s">
        <v>7</v>
      </c>
      <c r="D21738" s="22" t="s">
        <v>5</v>
      </c>
      <c r="E21738" s="22" t="s">
        <v>15</v>
      </c>
      <c r="F21738" s="22" t="s">
        <v>71</v>
      </c>
      <c r="G21738" s="1">
        <v>36244.160000000003</v>
      </c>
    </row>
    <row r="21739" spans="2:7">
      <c r="B21739" s="22" t="s">
        <v>358</v>
      </c>
      <c r="C21739" s="22" t="s">
        <v>7</v>
      </c>
      <c r="D21739" s="22" t="s">
        <v>5</v>
      </c>
      <c r="E21739" s="22" t="s">
        <v>15</v>
      </c>
      <c r="F21739" s="22" t="s">
        <v>17</v>
      </c>
      <c r="G21739" s="1">
        <v>6625926.3499999996</v>
      </c>
    </row>
    <row r="21740" spans="2:7">
      <c r="B21740" s="22" t="s">
        <v>358</v>
      </c>
      <c r="C21740" s="22" t="s">
        <v>7</v>
      </c>
      <c r="D21740" s="22" t="s">
        <v>5</v>
      </c>
      <c r="E21740" s="22" t="s">
        <v>15</v>
      </c>
      <c r="F21740" s="22" t="s">
        <v>18</v>
      </c>
      <c r="G21740" s="1">
        <v>2602279.0499999998</v>
      </c>
    </row>
    <row r="21741" spans="2:7">
      <c r="B21741" s="22" t="s">
        <v>358</v>
      </c>
      <c r="C21741" s="22" t="s">
        <v>7</v>
      </c>
      <c r="D21741" s="22" t="s">
        <v>5</v>
      </c>
      <c r="E21741" s="22" t="s">
        <v>15</v>
      </c>
      <c r="F21741" s="22" t="s">
        <v>19</v>
      </c>
      <c r="G21741" s="1">
        <v>13418281.390000001</v>
      </c>
    </row>
    <row r="21742" spans="2:7">
      <c r="B21742" s="22" t="s">
        <v>358</v>
      </c>
      <c r="C21742" s="22" t="s">
        <v>7</v>
      </c>
      <c r="D21742" s="22" t="s">
        <v>5</v>
      </c>
      <c r="E21742" s="22" t="s">
        <v>15</v>
      </c>
      <c r="F21742" s="22" t="s">
        <v>20</v>
      </c>
      <c r="G21742" s="1">
        <v>4169865.94</v>
      </c>
    </row>
    <row r="21743" spans="2:7">
      <c r="B21743" s="22" t="s">
        <v>358</v>
      </c>
      <c r="C21743" s="22" t="s">
        <v>7</v>
      </c>
      <c r="D21743" s="22" t="s">
        <v>5</v>
      </c>
      <c r="E21743" s="22" t="s">
        <v>15</v>
      </c>
      <c r="F21743" s="22" t="s">
        <v>21</v>
      </c>
      <c r="G21743" s="1">
        <v>177163.67</v>
      </c>
    </row>
    <row r="21744" spans="2:7">
      <c r="B21744" s="22" t="s">
        <v>358</v>
      </c>
      <c r="C21744" s="22" t="s">
        <v>7</v>
      </c>
      <c r="D21744" s="22" t="s">
        <v>5</v>
      </c>
      <c r="E21744" s="22" t="s">
        <v>15</v>
      </c>
      <c r="F21744" s="22" t="s">
        <v>22</v>
      </c>
      <c r="G21744" s="1">
        <v>104757.5</v>
      </c>
    </row>
    <row r="21745" spans="2:7">
      <c r="B21745" s="22" t="s">
        <v>358</v>
      </c>
      <c r="C21745" s="22" t="s">
        <v>7</v>
      </c>
      <c r="D21745" s="22" t="s">
        <v>5</v>
      </c>
      <c r="E21745" s="22" t="s">
        <v>15</v>
      </c>
      <c r="F21745" s="22" t="s">
        <v>23</v>
      </c>
      <c r="G21745" s="1">
        <v>451272.97</v>
      </c>
    </row>
    <row r="21746" spans="2:7">
      <c r="B21746" s="22" t="s">
        <v>358</v>
      </c>
      <c r="C21746" s="22" t="s">
        <v>7</v>
      </c>
      <c r="D21746" s="22" t="s">
        <v>5</v>
      </c>
      <c r="E21746" s="22" t="s">
        <v>15</v>
      </c>
      <c r="F21746" s="22" t="s">
        <v>24</v>
      </c>
      <c r="G21746" s="1">
        <v>863831.2</v>
      </c>
    </row>
    <row r="21747" spans="2:7">
      <c r="B21747" s="22" t="s">
        <v>358</v>
      </c>
      <c r="C21747" s="22" t="s">
        <v>7</v>
      </c>
      <c r="D21747" s="22" t="s">
        <v>5</v>
      </c>
      <c r="E21747" s="22" t="s">
        <v>15</v>
      </c>
      <c r="F21747" s="22" t="s">
        <v>25</v>
      </c>
      <c r="G21747" s="1">
        <v>10872816.85</v>
      </c>
    </row>
    <row r="21748" spans="2:7">
      <c r="B21748" s="22" t="s">
        <v>358</v>
      </c>
      <c r="C21748" s="22" t="s">
        <v>7</v>
      </c>
      <c r="D21748" s="22" t="s">
        <v>5</v>
      </c>
      <c r="E21748" s="22" t="s">
        <v>15</v>
      </c>
      <c r="F21748" s="22" t="s">
        <v>26</v>
      </c>
      <c r="G21748" s="1">
        <v>9036795.6999999993</v>
      </c>
    </row>
    <row r="21749" spans="2:7">
      <c r="B21749" s="22" t="s">
        <v>358</v>
      </c>
      <c r="C21749" s="22" t="s">
        <v>7</v>
      </c>
      <c r="D21749" s="22" t="s">
        <v>5</v>
      </c>
      <c r="E21749" s="22" t="s">
        <v>15</v>
      </c>
      <c r="F21749" s="22" t="s">
        <v>27</v>
      </c>
      <c r="G21749" s="1">
        <v>377.35</v>
      </c>
    </row>
    <row r="21750" spans="2:7">
      <c r="B21750" s="22" t="s">
        <v>358</v>
      </c>
      <c r="C21750" s="22" t="s">
        <v>7</v>
      </c>
      <c r="D21750" s="22" t="s">
        <v>5</v>
      </c>
      <c r="E21750" s="22" t="s">
        <v>15</v>
      </c>
      <c r="F21750" s="22" t="s">
        <v>72</v>
      </c>
      <c r="G21750" s="1">
        <v>94579.63</v>
      </c>
    </row>
    <row r="21751" spans="2:7">
      <c r="B21751" s="22" t="s">
        <v>358</v>
      </c>
      <c r="C21751" s="22" t="s">
        <v>7</v>
      </c>
      <c r="D21751" s="22" t="s">
        <v>5</v>
      </c>
      <c r="E21751" s="22" t="s">
        <v>28</v>
      </c>
      <c r="F21751" s="22" t="s">
        <v>29</v>
      </c>
      <c r="G21751" s="1">
        <v>3002315.4</v>
      </c>
    </row>
    <row r="21752" spans="2:7">
      <c r="B21752" s="22" t="s">
        <v>358</v>
      </c>
      <c r="C21752" s="22" t="s">
        <v>7</v>
      </c>
      <c r="D21752" s="22" t="s">
        <v>5</v>
      </c>
      <c r="E21752" s="22" t="s">
        <v>28</v>
      </c>
      <c r="F21752" s="22" t="s">
        <v>30</v>
      </c>
      <c r="G21752" s="1">
        <v>375936.28</v>
      </c>
    </row>
    <row r="21753" spans="2:7">
      <c r="B21753" s="22" t="s">
        <v>358</v>
      </c>
      <c r="C21753" s="22" t="s">
        <v>7</v>
      </c>
      <c r="D21753" s="22" t="s">
        <v>5</v>
      </c>
      <c r="E21753" s="22" t="s">
        <v>28</v>
      </c>
      <c r="F21753" s="22" t="s">
        <v>31</v>
      </c>
      <c r="G21753" s="1">
        <v>2045838.92</v>
      </c>
    </row>
    <row r="21754" spans="2:7">
      <c r="B21754" s="22" t="s">
        <v>358</v>
      </c>
      <c r="C21754" s="22" t="s">
        <v>7</v>
      </c>
      <c r="D21754" s="22" t="s">
        <v>5</v>
      </c>
      <c r="E21754" s="22" t="s">
        <v>28</v>
      </c>
      <c r="F21754" s="22" t="s">
        <v>32</v>
      </c>
      <c r="G21754" s="1">
        <v>146732.67000000001</v>
      </c>
    </row>
    <row r="21755" spans="2:7">
      <c r="B21755" s="22" t="s">
        <v>358</v>
      </c>
      <c r="C21755" s="22" t="s">
        <v>7</v>
      </c>
      <c r="D21755" s="22" t="s">
        <v>5</v>
      </c>
      <c r="E21755" s="22" t="s">
        <v>28</v>
      </c>
      <c r="F21755" s="22" t="s">
        <v>33</v>
      </c>
      <c r="G21755" s="1">
        <v>2334816.7400000002</v>
      </c>
    </row>
    <row r="21756" spans="2:7">
      <c r="B21756" s="22" t="s">
        <v>358</v>
      </c>
      <c r="C21756" s="22" t="s">
        <v>7</v>
      </c>
      <c r="D21756" s="22" t="s">
        <v>5</v>
      </c>
      <c r="E21756" s="22" t="s">
        <v>34</v>
      </c>
      <c r="F21756" s="22" t="s">
        <v>35</v>
      </c>
      <c r="G21756" s="1">
        <v>314.62</v>
      </c>
    </row>
    <row r="21757" spans="2:7">
      <c r="B21757" s="22" t="s">
        <v>358</v>
      </c>
      <c r="C21757" s="22" t="s">
        <v>7</v>
      </c>
      <c r="D21757" s="22" t="s">
        <v>5</v>
      </c>
      <c r="E21757" s="22" t="s">
        <v>34</v>
      </c>
      <c r="F21757" s="22" t="s">
        <v>36</v>
      </c>
      <c r="G21757" s="1">
        <v>280652.88</v>
      </c>
    </row>
    <row r="21758" spans="2:7">
      <c r="B21758" s="22" t="s">
        <v>358</v>
      </c>
      <c r="C21758" s="22" t="s">
        <v>7</v>
      </c>
      <c r="D21758" s="22" t="s">
        <v>5</v>
      </c>
      <c r="E21758" s="22" t="s">
        <v>34</v>
      </c>
      <c r="F21758" s="22" t="s">
        <v>37</v>
      </c>
      <c r="G21758" s="1">
        <v>3000</v>
      </c>
    </row>
    <row r="21759" spans="2:7">
      <c r="B21759" s="22" t="s">
        <v>358</v>
      </c>
      <c r="C21759" s="22" t="s">
        <v>7</v>
      </c>
      <c r="D21759" s="22" t="s">
        <v>5</v>
      </c>
      <c r="E21759" s="22" t="s">
        <v>34</v>
      </c>
      <c r="F21759" s="22" t="s">
        <v>73</v>
      </c>
      <c r="G21759" s="1">
        <v>467583.26</v>
      </c>
    </row>
    <row r="21760" spans="2:7">
      <c r="B21760" s="22" t="s">
        <v>358</v>
      </c>
      <c r="C21760" s="22" t="s">
        <v>7</v>
      </c>
      <c r="D21760" s="22" t="s">
        <v>5</v>
      </c>
      <c r="E21760" s="22" t="s">
        <v>34</v>
      </c>
      <c r="F21760" s="22" t="s">
        <v>38</v>
      </c>
      <c r="G21760" s="1">
        <v>296584.95</v>
      </c>
    </row>
    <row r="21761" spans="2:7">
      <c r="B21761" s="22" t="s">
        <v>358</v>
      </c>
      <c r="C21761" s="22" t="s">
        <v>7</v>
      </c>
      <c r="D21761" s="22" t="s">
        <v>5</v>
      </c>
      <c r="E21761" s="22" t="s">
        <v>34</v>
      </c>
      <c r="F21761" s="22" t="s">
        <v>39</v>
      </c>
      <c r="G21761" s="1">
        <v>4305528.9000000004</v>
      </c>
    </row>
    <row r="21762" spans="2:7">
      <c r="B21762" s="22" t="s">
        <v>358</v>
      </c>
      <c r="C21762" s="22" t="s">
        <v>7</v>
      </c>
      <c r="D21762" s="22" t="s">
        <v>5</v>
      </c>
      <c r="E21762" s="22" t="s">
        <v>34</v>
      </c>
      <c r="F21762" s="22" t="s">
        <v>40</v>
      </c>
      <c r="G21762" s="1">
        <v>190405.07</v>
      </c>
    </row>
    <row r="21763" spans="2:7">
      <c r="B21763" s="22" t="s">
        <v>358</v>
      </c>
      <c r="C21763" s="22" t="s">
        <v>7</v>
      </c>
      <c r="D21763" s="22" t="s">
        <v>5</v>
      </c>
      <c r="E21763" s="22" t="s">
        <v>34</v>
      </c>
      <c r="F21763" s="22" t="s">
        <v>41</v>
      </c>
      <c r="G21763" s="1">
        <v>45354.41</v>
      </c>
    </row>
    <row r="21764" spans="2:7">
      <c r="B21764" s="22" t="s">
        <v>358</v>
      </c>
      <c r="C21764" s="22" t="s">
        <v>7</v>
      </c>
      <c r="D21764" s="22" t="s">
        <v>5</v>
      </c>
      <c r="E21764" s="22" t="s">
        <v>34</v>
      </c>
      <c r="F21764" s="22" t="s">
        <v>65</v>
      </c>
      <c r="G21764" s="1">
        <v>47737.5</v>
      </c>
    </row>
    <row r="21765" spans="2:7">
      <c r="B21765" s="22" t="s">
        <v>358</v>
      </c>
      <c r="C21765" s="22" t="s">
        <v>7</v>
      </c>
      <c r="D21765" s="22" t="s">
        <v>5</v>
      </c>
      <c r="E21765" s="22" t="s">
        <v>34</v>
      </c>
      <c r="F21765" s="22" t="s">
        <v>43</v>
      </c>
      <c r="G21765" s="1">
        <v>587246.6</v>
      </c>
    </row>
    <row r="21766" spans="2:7">
      <c r="B21766" s="22" t="s">
        <v>358</v>
      </c>
      <c r="C21766" s="22" t="s">
        <v>7</v>
      </c>
      <c r="D21766" s="22" t="s">
        <v>5</v>
      </c>
      <c r="E21766" s="22" t="s">
        <v>34</v>
      </c>
      <c r="F21766" s="22" t="s">
        <v>45</v>
      </c>
      <c r="G21766" s="1">
        <v>662538.5</v>
      </c>
    </row>
    <row r="21767" spans="2:7">
      <c r="B21767" s="22" t="s">
        <v>358</v>
      </c>
      <c r="C21767" s="22" t="s">
        <v>7</v>
      </c>
      <c r="D21767" s="22" t="s">
        <v>5</v>
      </c>
      <c r="E21767" s="22" t="s">
        <v>34</v>
      </c>
      <c r="F21767" s="22" t="s">
        <v>46</v>
      </c>
      <c r="G21767" s="1">
        <v>296549.92</v>
      </c>
    </row>
    <row r="21768" spans="2:7">
      <c r="B21768" s="22" t="s">
        <v>358</v>
      </c>
      <c r="C21768" s="22" t="s">
        <v>7</v>
      </c>
      <c r="D21768" s="22" t="s">
        <v>5</v>
      </c>
      <c r="E21768" s="22" t="s">
        <v>34</v>
      </c>
      <c r="F21768" s="22" t="s">
        <v>47</v>
      </c>
      <c r="G21768" s="1">
        <v>122935.71</v>
      </c>
    </row>
    <row r="21769" spans="2:7">
      <c r="B21769" s="22" t="s">
        <v>358</v>
      </c>
      <c r="C21769" s="22" t="s">
        <v>7</v>
      </c>
      <c r="D21769" s="22" t="s">
        <v>5</v>
      </c>
      <c r="E21769" s="22" t="s">
        <v>34</v>
      </c>
      <c r="F21769" s="22" t="s">
        <v>48</v>
      </c>
      <c r="G21769" s="1">
        <v>757337.43</v>
      </c>
    </row>
    <row r="21770" spans="2:7">
      <c r="B21770" s="22" t="s">
        <v>358</v>
      </c>
      <c r="C21770" s="22" t="s">
        <v>7</v>
      </c>
      <c r="D21770" s="22" t="s">
        <v>5</v>
      </c>
      <c r="E21770" s="22" t="s">
        <v>34</v>
      </c>
      <c r="F21770" s="22" t="s">
        <v>74</v>
      </c>
      <c r="G21770" s="1">
        <v>4243.1099999999997</v>
      </c>
    </row>
    <row r="21771" spans="2:7">
      <c r="B21771" s="22" t="s">
        <v>358</v>
      </c>
      <c r="C21771" s="22" t="s">
        <v>7</v>
      </c>
      <c r="D21771" s="22" t="s">
        <v>5</v>
      </c>
      <c r="E21771" s="22" t="s">
        <v>34</v>
      </c>
      <c r="F21771" s="22" t="s">
        <v>75</v>
      </c>
      <c r="G21771" s="1">
        <v>11968.12</v>
      </c>
    </row>
    <row r="21772" spans="2:7">
      <c r="B21772" s="22" t="s">
        <v>358</v>
      </c>
      <c r="C21772" s="22" t="s">
        <v>7</v>
      </c>
      <c r="D21772" s="22" t="s">
        <v>5</v>
      </c>
      <c r="E21772" s="22" t="s">
        <v>34</v>
      </c>
      <c r="F21772" s="22" t="s">
        <v>66</v>
      </c>
      <c r="G21772" s="1">
        <v>31276.69</v>
      </c>
    </row>
    <row r="21773" spans="2:7">
      <c r="B21773" s="22" t="s">
        <v>358</v>
      </c>
      <c r="C21773" s="22" t="s">
        <v>7</v>
      </c>
      <c r="D21773" s="22" t="s">
        <v>5</v>
      </c>
      <c r="E21773" s="22" t="s">
        <v>34</v>
      </c>
      <c r="F21773" s="22" t="s">
        <v>67</v>
      </c>
      <c r="G21773" s="1">
        <v>1403.6</v>
      </c>
    </row>
    <row r="21774" spans="2:7">
      <c r="B21774" s="22" t="s">
        <v>358</v>
      </c>
      <c r="C21774" s="22" t="s">
        <v>7</v>
      </c>
      <c r="D21774" s="22" t="s">
        <v>5</v>
      </c>
      <c r="E21774" s="22" t="s">
        <v>34</v>
      </c>
      <c r="F21774" s="22" t="s">
        <v>85</v>
      </c>
      <c r="G21774" s="1">
        <v>135933.98000000001</v>
      </c>
    </row>
    <row r="21775" spans="2:7">
      <c r="B21775" s="22" t="s">
        <v>358</v>
      </c>
      <c r="C21775" s="22" t="s">
        <v>7</v>
      </c>
      <c r="D21775" s="22" t="s">
        <v>5</v>
      </c>
      <c r="E21775" s="22" t="s">
        <v>34</v>
      </c>
      <c r="F21775" s="22" t="s">
        <v>49</v>
      </c>
      <c r="G21775" s="1">
        <v>213299.97</v>
      </c>
    </row>
    <row r="21776" spans="2:7">
      <c r="B21776" s="22" t="s">
        <v>358</v>
      </c>
      <c r="C21776" s="22" t="s">
        <v>7</v>
      </c>
      <c r="D21776" s="22" t="s">
        <v>5</v>
      </c>
      <c r="E21776" s="22" t="s">
        <v>34</v>
      </c>
      <c r="F21776" s="22" t="s">
        <v>50</v>
      </c>
      <c r="G21776" s="1">
        <v>2080938.59</v>
      </c>
    </row>
    <row r="21777" spans="2:7">
      <c r="B21777" s="22" t="s">
        <v>358</v>
      </c>
      <c r="C21777" s="22" t="s">
        <v>7</v>
      </c>
      <c r="D21777" s="22" t="s">
        <v>5</v>
      </c>
      <c r="E21777" s="22" t="s">
        <v>34</v>
      </c>
      <c r="F21777" s="22" t="s">
        <v>51</v>
      </c>
      <c r="G21777" s="1">
        <v>7009.8</v>
      </c>
    </row>
    <row r="21778" spans="2:7">
      <c r="B21778" s="22" t="s">
        <v>358</v>
      </c>
      <c r="C21778" s="22" t="s">
        <v>7</v>
      </c>
      <c r="D21778" s="22" t="s">
        <v>5</v>
      </c>
      <c r="E21778" s="22" t="s">
        <v>34</v>
      </c>
      <c r="F21778" s="22" t="s">
        <v>52</v>
      </c>
      <c r="G21778" s="1">
        <v>193904.82</v>
      </c>
    </row>
    <row r="21779" spans="2:7">
      <c r="B21779" s="22" t="s">
        <v>358</v>
      </c>
      <c r="C21779" s="22" t="s">
        <v>7</v>
      </c>
      <c r="D21779" s="22" t="s">
        <v>5</v>
      </c>
      <c r="E21779" s="22" t="s">
        <v>34</v>
      </c>
      <c r="F21779" s="22" t="s">
        <v>53</v>
      </c>
      <c r="G21779" s="1">
        <v>2921958.05</v>
      </c>
    </row>
    <row r="21780" spans="2:7">
      <c r="B21780" s="22" t="s">
        <v>358</v>
      </c>
      <c r="C21780" s="22" t="s">
        <v>7</v>
      </c>
      <c r="D21780" s="22" t="s">
        <v>5</v>
      </c>
      <c r="E21780" s="22" t="s">
        <v>34</v>
      </c>
      <c r="F21780" s="22" t="s">
        <v>54</v>
      </c>
      <c r="G21780" s="1">
        <v>976428.22</v>
      </c>
    </row>
    <row r="21781" spans="2:7">
      <c r="B21781" s="22" t="s">
        <v>358</v>
      </c>
      <c r="C21781" s="22" t="s">
        <v>7</v>
      </c>
      <c r="D21781" s="22" t="s">
        <v>5</v>
      </c>
      <c r="E21781" s="22" t="s">
        <v>34</v>
      </c>
      <c r="F21781" s="22" t="s">
        <v>55</v>
      </c>
      <c r="G21781" s="1">
        <v>5451.58</v>
      </c>
    </row>
    <row r="21782" spans="2:7">
      <c r="B21782" s="22" t="s">
        <v>358</v>
      </c>
      <c r="C21782" s="22" t="s">
        <v>7</v>
      </c>
      <c r="D21782" s="22" t="s">
        <v>5</v>
      </c>
      <c r="E21782" s="22" t="s">
        <v>34</v>
      </c>
      <c r="F21782" s="22" t="s">
        <v>56</v>
      </c>
      <c r="G21782" s="1">
        <v>132790.5</v>
      </c>
    </row>
    <row r="21783" spans="2:7">
      <c r="B21783" s="22" t="s">
        <v>358</v>
      </c>
      <c r="C21783" s="22" t="s">
        <v>7</v>
      </c>
      <c r="D21783" s="22" t="s">
        <v>5</v>
      </c>
      <c r="E21783" s="22" t="s">
        <v>34</v>
      </c>
      <c r="F21783" s="22" t="s">
        <v>76</v>
      </c>
      <c r="G21783" s="1">
        <v>531542.4</v>
      </c>
    </row>
    <row r="21784" spans="2:7">
      <c r="B21784" s="22" t="s">
        <v>358</v>
      </c>
      <c r="C21784" s="22" t="s">
        <v>7</v>
      </c>
      <c r="D21784" s="22" t="s">
        <v>5</v>
      </c>
      <c r="E21784" s="22" t="s">
        <v>34</v>
      </c>
      <c r="F21784" s="22" t="s">
        <v>57</v>
      </c>
      <c r="G21784" s="1">
        <v>1637808.6</v>
      </c>
    </row>
    <row r="21785" spans="2:7">
      <c r="B21785" s="22" t="s">
        <v>358</v>
      </c>
      <c r="C21785" s="22" t="s">
        <v>7</v>
      </c>
      <c r="D21785" s="22" t="s">
        <v>5</v>
      </c>
      <c r="E21785" s="22" t="s">
        <v>34</v>
      </c>
      <c r="F21785" s="22" t="s">
        <v>58</v>
      </c>
      <c r="G21785" s="1">
        <v>225865.84</v>
      </c>
    </row>
    <row r="21786" spans="2:7">
      <c r="B21786" s="22" t="s">
        <v>358</v>
      </c>
      <c r="C21786" s="22" t="s">
        <v>7</v>
      </c>
      <c r="D21786" s="22" t="s">
        <v>5</v>
      </c>
      <c r="E21786" s="22" t="s">
        <v>34</v>
      </c>
      <c r="F21786" s="22" t="s">
        <v>126</v>
      </c>
      <c r="G21786" s="1">
        <v>8844.9</v>
      </c>
    </row>
    <row r="21787" spans="2:7">
      <c r="B21787" s="22" t="s">
        <v>358</v>
      </c>
      <c r="C21787" s="22" t="s">
        <v>7</v>
      </c>
      <c r="D21787" s="22" t="s">
        <v>5</v>
      </c>
      <c r="E21787" s="22" t="s">
        <v>59</v>
      </c>
      <c r="F21787" s="22" t="s">
        <v>55</v>
      </c>
      <c r="G21787" s="1">
        <v>37985.519999999997</v>
      </c>
    </row>
    <row r="21788" spans="2:7">
      <c r="B21788" s="22" t="s">
        <v>358</v>
      </c>
      <c r="C21788" s="22" t="s">
        <v>7</v>
      </c>
      <c r="D21788" s="22" t="s">
        <v>5</v>
      </c>
      <c r="E21788" s="22" t="s">
        <v>60</v>
      </c>
      <c r="F21788" s="22" t="s">
        <v>78</v>
      </c>
      <c r="G21788" s="1">
        <v>147641.12</v>
      </c>
    </row>
    <row r="21789" spans="2:7">
      <c r="B21789" s="22" t="s">
        <v>358</v>
      </c>
      <c r="C21789" s="22" t="s">
        <v>7</v>
      </c>
      <c r="D21789" s="22" t="s">
        <v>5</v>
      </c>
      <c r="E21789" s="22" t="s">
        <v>60</v>
      </c>
      <c r="F21789" s="22" t="s">
        <v>79</v>
      </c>
      <c r="G21789" s="1">
        <v>83136.84</v>
      </c>
    </row>
    <row r="21790" spans="2:7">
      <c r="B21790" s="22" t="s">
        <v>358</v>
      </c>
      <c r="C21790" s="22" t="s">
        <v>7</v>
      </c>
      <c r="D21790" s="22" t="s">
        <v>5</v>
      </c>
      <c r="E21790" s="22" t="s">
        <v>60</v>
      </c>
      <c r="F21790" s="22" t="s">
        <v>62</v>
      </c>
      <c r="G21790" s="1">
        <v>162591.44</v>
      </c>
    </row>
    <row r="21791" spans="2:7">
      <c r="B21791" s="22" t="s">
        <v>358</v>
      </c>
      <c r="C21791" s="22" t="s">
        <v>7</v>
      </c>
      <c r="D21791" s="22" t="s">
        <v>7</v>
      </c>
      <c r="E21791" s="22" t="s">
        <v>5</v>
      </c>
      <c r="F21791" s="22" t="s">
        <v>6</v>
      </c>
      <c r="G21791" s="1">
        <v>845</v>
      </c>
    </row>
    <row r="21792" spans="2:7">
      <c r="B21792" s="22" t="s">
        <v>358</v>
      </c>
      <c r="C21792" s="22" t="s">
        <v>7</v>
      </c>
      <c r="D21792" s="22" t="s">
        <v>7</v>
      </c>
      <c r="E21792" s="22" t="s">
        <v>8</v>
      </c>
      <c r="F21792" s="22" t="s">
        <v>9</v>
      </c>
      <c r="G21792" s="1">
        <v>8257254.7699999996</v>
      </c>
    </row>
    <row r="21793" spans="2:7">
      <c r="B21793" s="22" t="s">
        <v>358</v>
      </c>
      <c r="C21793" s="22" t="s">
        <v>7</v>
      </c>
      <c r="D21793" s="22" t="s">
        <v>7</v>
      </c>
      <c r="E21793" s="22" t="s">
        <v>8</v>
      </c>
      <c r="F21793" s="22" t="s">
        <v>10</v>
      </c>
      <c r="G21793" s="1">
        <v>826426.8</v>
      </c>
    </row>
    <row r="21794" spans="2:7">
      <c r="B21794" s="22" t="s">
        <v>358</v>
      </c>
      <c r="C21794" s="22" t="s">
        <v>7</v>
      </c>
      <c r="D21794" s="22" t="s">
        <v>7</v>
      </c>
      <c r="E21794" s="22" t="s">
        <v>8</v>
      </c>
      <c r="F21794" s="22" t="s">
        <v>11</v>
      </c>
      <c r="G21794" s="1">
        <v>684189.42</v>
      </c>
    </row>
    <row r="21795" spans="2:7">
      <c r="B21795" s="22" t="s">
        <v>358</v>
      </c>
      <c r="C21795" s="22" t="s">
        <v>7</v>
      </c>
      <c r="D21795" s="22" t="s">
        <v>7</v>
      </c>
      <c r="E21795" s="22" t="s">
        <v>8</v>
      </c>
      <c r="F21795" s="22" t="s">
        <v>12</v>
      </c>
      <c r="G21795" s="1">
        <v>4090346.76</v>
      </c>
    </row>
    <row r="21796" spans="2:7">
      <c r="B21796" s="22" t="s">
        <v>358</v>
      </c>
      <c r="C21796" s="22" t="s">
        <v>7</v>
      </c>
      <c r="D21796" s="22" t="s">
        <v>7</v>
      </c>
      <c r="E21796" s="22" t="s">
        <v>8</v>
      </c>
      <c r="F21796" s="22" t="s">
        <v>13</v>
      </c>
      <c r="G21796" s="1">
        <v>864915.33</v>
      </c>
    </row>
    <row r="21797" spans="2:7">
      <c r="B21797" s="22" t="s">
        <v>358</v>
      </c>
      <c r="C21797" s="22" t="s">
        <v>7</v>
      </c>
      <c r="D21797" s="22" t="s">
        <v>7</v>
      </c>
      <c r="E21797" s="22" t="s">
        <v>14</v>
      </c>
      <c r="F21797" s="22" t="s">
        <v>9</v>
      </c>
      <c r="G21797" s="1">
        <v>5783951.75</v>
      </c>
    </row>
    <row r="21798" spans="2:7">
      <c r="B21798" s="22" t="s">
        <v>358</v>
      </c>
      <c r="C21798" s="22" t="s">
        <v>7</v>
      </c>
      <c r="D21798" s="22" t="s">
        <v>7</v>
      </c>
      <c r="E21798" s="22" t="s">
        <v>14</v>
      </c>
      <c r="F21798" s="22" t="s">
        <v>10</v>
      </c>
      <c r="G21798" s="1">
        <v>1027174.26</v>
      </c>
    </row>
    <row r="21799" spans="2:7">
      <c r="B21799" s="22" t="s">
        <v>358</v>
      </c>
      <c r="C21799" s="22" t="s">
        <v>7</v>
      </c>
      <c r="D21799" s="22" t="s">
        <v>7</v>
      </c>
      <c r="E21799" s="22" t="s">
        <v>14</v>
      </c>
      <c r="F21799" s="22" t="s">
        <v>11</v>
      </c>
      <c r="G21799" s="1">
        <v>424728.91</v>
      </c>
    </row>
    <row r="21800" spans="2:7">
      <c r="B21800" s="22" t="s">
        <v>358</v>
      </c>
      <c r="C21800" s="22" t="s">
        <v>7</v>
      </c>
      <c r="D21800" s="22" t="s">
        <v>7</v>
      </c>
      <c r="E21800" s="22" t="s">
        <v>14</v>
      </c>
      <c r="F21800" s="22" t="s">
        <v>12</v>
      </c>
      <c r="G21800" s="1">
        <v>954976.55</v>
      </c>
    </row>
    <row r="21801" spans="2:7">
      <c r="B21801" s="22" t="s">
        <v>358</v>
      </c>
      <c r="C21801" s="22" t="s">
        <v>7</v>
      </c>
      <c r="D21801" s="22" t="s">
        <v>7</v>
      </c>
      <c r="E21801" s="22" t="s">
        <v>14</v>
      </c>
      <c r="F21801" s="22" t="s">
        <v>13</v>
      </c>
      <c r="G21801" s="1">
        <v>244522.06</v>
      </c>
    </row>
    <row r="21802" spans="2:7">
      <c r="B21802" s="22" t="s">
        <v>358</v>
      </c>
      <c r="C21802" s="22" t="s">
        <v>7</v>
      </c>
      <c r="D21802" s="22" t="s">
        <v>7</v>
      </c>
      <c r="E21802" s="22" t="s">
        <v>15</v>
      </c>
      <c r="F21802" s="22" t="s">
        <v>16</v>
      </c>
      <c r="G21802" s="1">
        <v>1546.24</v>
      </c>
    </row>
    <row r="21803" spans="2:7">
      <c r="B21803" s="22" t="s">
        <v>358</v>
      </c>
      <c r="C21803" s="22" t="s">
        <v>7</v>
      </c>
      <c r="D21803" s="22" t="s">
        <v>7</v>
      </c>
      <c r="E21803" s="22" t="s">
        <v>15</v>
      </c>
      <c r="F21803" s="22" t="s">
        <v>71</v>
      </c>
      <c r="G21803" s="1">
        <v>24.87</v>
      </c>
    </row>
    <row r="21804" spans="2:7">
      <c r="B21804" s="22" t="s">
        <v>358</v>
      </c>
      <c r="C21804" s="22" t="s">
        <v>7</v>
      </c>
      <c r="D21804" s="22" t="s">
        <v>7</v>
      </c>
      <c r="E21804" s="22" t="s">
        <v>15</v>
      </c>
      <c r="F21804" s="22" t="s">
        <v>17</v>
      </c>
      <c r="G21804" s="1">
        <v>637161.64</v>
      </c>
    </row>
    <row r="21805" spans="2:7">
      <c r="B21805" s="22" t="s">
        <v>358</v>
      </c>
      <c r="C21805" s="22" t="s">
        <v>7</v>
      </c>
      <c r="D21805" s="22" t="s">
        <v>7</v>
      </c>
      <c r="E21805" s="22" t="s">
        <v>15</v>
      </c>
      <c r="F21805" s="22" t="s">
        <v>18</v>
      </c>
      <c r="G21805" s="1">
        <v>182179.94</v>
      </c>
    </row>
    <row r="21806" spans="2:7">
      <c r="B21806" s="22" t="s">
        <v>358</v>
      </c>
      <c r="C21806" s="22" t="s">
        <v>7</v>
      </c>
      <c r="D21806" s="22" t="s">
        <v>7</v>
      </c>
      <c r="E21806" s="22" t="s">
        <v>15</v>
      </c>
      <c r="F21806" s="22" t="s">
        <v>19</v>
      </c>
      <c r="G21806" s="1">
        <v>1297249.81</v>
      </c>
    </row>
    <row r="21807" spans="2:7">
      <c r="B21807" s="22" t="s">
        <v>358</v>
      </c>
      <c r="C21807" s="22" t="s">
        <v>7</v>
      </c>
      <c r="D21807" s="22" t="s">
        <v>7</v>
      </c>
      <c r="E21807" s="22" t="s">
        <v>15</v>
      </c>
      <c r="F21807" s="22" t="s">
        <v>20</v>
      </c>
      <c r="G21807" s="1">
        <v>289223.71000000002</v>
      </c>
    </row>
    <row r="21808" spans="2:7">
      <c r="B21808" s="22" t="s">
        <v>358</v>
      </c>
      <c r="C21808" s="22" t="s">
        <v>7</v>
      </c>
      <c r="D21808" s="22" t="s">
        <v>7</v>
      </c>
      <c r="E21808" s="22" t="s">
        <v>15</v>
      </c>
      <c r="F21808" s="22" t="s">
        <v>21</v>
      </c>
      <c r="G21808" s="1">
        <v>19217.990000000002</v>
      </c>
    </row>
    <row r="21809" spans="2:7">
      <c r="B21809" s="22" t="s">
        <v>358</v>
      </c>
      <c r="C21809" s="22" t="s">
        <v>7</v>
      </c>
      <c r="D21809" s="22" t="s">
        <v>7</v>
      </c>
      <c r="E21809" s="22" t="s">
        <v>15</v>
      </c>
      <c r="F21809" s="22" t="s">
        <v>22</v>
      </c>
      <c r="G21809" s="1">
        <v>9360.7999999999993</v>
      </c>
    </row>
    <row r="21810" spans="2:7">
      <c r="B21810" s="22" t="s">
        <v>358</v>
      </c>
      <c r="C21810" s="22" t="s">
        <v>7</v>
      </c>
      <c r="D21810" s="22" t="s">
        <v>7</v>
      </c>
      <c r="E21810" s="22" t="s">
        <v>15</v>
      </c>
      <c r="F21810" s="22" t="s">
        <v>23</v>
      </c>
      <c r="G21810" s="1">
        <v>36393.550000000003</v>
      </c>
    </row>
    <row r="21811" spans="2:7">
      <c r="B21811" s="22" t="s">
        <v>358</v>
      </c>
      <c r="C21811" s="22" t="s">
        <v>7</v>
      </c>
      <c r="D21811" s="22" t="s">
        <v>7</v>
      </c>
      <c r="E21811" s="22" t="s">
        <v>15</v>
      </c>
      <c r="F21811" s="22" t="s">
        <v>24</v>
      </c>
      <c r="G21811" s="1">
        <v>55094.44</v>
      </c>
    </row>
    <row r="21812" spans="2:7">
      <c r="B21812" s="22" t="s">
        <v>358</v>
      </c>
      <c r="C21812" s="22" t="s">
        <v>7</v>
      </c>
      <c r="D21812" s="22" t="s">
        <v>7</v>
      </c>
      <c r="E21812" s="22" t="s">
        <v>15</v>
      </c>
      <c r="F21812" s="22" t="s">
        <v>25</v>
      </c>
      <c r="G21812" s="1">
        <v>902726.3</v>
      </c>
    </row>
    <row r="21813" spans="2:7">
      <c r="B21813" s="22" t="s">
        <v>358</v>
      </c>
      <c r="C21813" s="22" t="s">
        <v>7</v>
      </c>
      <c r="D21813" s="22" t="s">
        <v>7</v>
      </c>
      <c r="E21813" s="22" t="s">
        <v>15</v>
      </c>
      <c r="F21813" s="22" t="s">
        <v>26</v>
      </c>
      <c r="G21813" s="1">
        <v>467307.73</v>
      </c>
    </row>
    <row r="21814" spans="2:7">
      <c r="B21814" s="22" t="s">
        <v>358</v>
      </c>
      <c r="C21814" s="22" t="s">
        <v>7</v>
      </c>
      <c r="D21814" s="22" t="s">
        <v>7</v>
      </c>
      <c r="E21814" s="22" t="s">
        <v>15</v>
      </c>
      <c r="F21814" s="22" t="s">
        <v>27</v>
      </c>
      <c r="G21814" s="1">
        <v>-377.35</v>
      </c>
    </row>
    <row r="21815" spans="2:7">
      <c r="B21815" s="22" t="s">
        <v>358</v>
      </c>
      <c r="C21815" s="22" t="s">
        <v>7</v>
      </c>
      <c r="D21815" s="22" t="s">
        <v>7</v>
      </c>
      <c r="E21815" s="22" t="s">
        <v>28</v>
      </c>
      <c r="F21815" s="22" t="s">
        <v>29</v>
      </c>
      <c r="G21815" s="1">
        <v>1531373.8</v>
      </c>
    </row>
    <row r="21816" spans="2:7">
      <c r="B21816" s="22" t="s">
        <v>358</v>
      </c>
      <c r="C21816" s="22" t="s">
        <v>7</v>
      </c>
      <c r="D21816" s="22" t="s">
        <v>7</v>
      </c>
      <c r="E21816" s="22" t="s">
        <v>28</v>
      </c>
      <c r="F21816" s="22" t="s">
        <v>30</v>
      </c>
      <c r="G21816" s="1">
        <v>190.62</v>
      </c>
    </row>
    <row r="21817" spans="2:7">
      <c r="B21817" s="22" t="s">
        <v>358</v>
      </c>
      <c r="C21817" s="22" t="s">
        <v>7</v>
      </c>
      <c r="D21817" s="22" t="s">
        <v>7</v>
      </c>
      <c r="E21817" s="22" t="s">
        <v>28</v>
      </c>
      <c r="F21817" s="22" t="s">
        <v>32</v>
      </c>
      <c r="G21817" s="1">
        <v>769453.1</v>
      </c>
    </row>
    <row r="21818" spans="2:7">
      <c r="B21818" s="22" t="s">
        <v>358</v>
      </c>
      <c r="C21818" s="22" t="s">
        <v>7</v>
      </c>
      <c r="D21818" s="22" t="s">
        <v>7</v>
      </c>
      <c r="E21818" s="22" t="s">
        <v>28</v>
      </c>
      <c r="F21818" s="22" t="s">
        <v>33</v>
      </c>
      <c r="G21818" s="1">
        <v>106376.63</v>
      </c>
    </row>
    <row r="21819" spans="2:7">
      <c r="B21819" s="22" t="s">
        <v>358</v>
      </c>
      <c r="C21819" s="22" t="s">
        <v>7</v>
      </c>
      <c r="D21819" s="22" t="s">
        <v>7</v>
      </c>
      <c r="E21819" s="22" t="s">
        <v>34</v>
      </c>
      <c r="F21819" s="22" t="s">
        <v>38</v>
      </c>
      <c r="G21819" s="1">
        <v>45324.03</v>
      </c>
    </row>
    <row r="21820" spans="2:7">
      <c r="B21820" s="22" t="s">
        <v>358</v>
      </c>
      <c r="C21820" s="22" t="s">
        <v>7</v>
      </c>
      <c r="D21820" s="22" t="s">
        <v>7</v>
      </c>
      <c r="E21820" s="22" t="s">
        <v>34</v>
      </c>
      <c r="F21820" s="22" t="s">
        <v>39</v>
      </c>
      <c r="G21820" s="1">
        <v>487819.25</v>
      </c>
    </row>
    <row r="21821" spans="2:7">
      <c r="B21821" s="22" t="s">
        <v>358</v>
      </c>
      <c r="C21821" s="22" t="s">
        <v>7</v>
      </c>
      <c r="D21821" s="22" t="s">
        <v>7</v>
      </c>
      <c r="E21821" s="22" t="s">
        <v>34</v>
      </c>
      <c r="F21821" s="22" t="s">
        <v>66</v>
      </c>
      <c r="G21821" s="1">
        <v>1190038.98</v>
      </c>
    </row>
    <row r="21822" spans="2:7">
      <c r="B21822" s="22" t="s">
        <v>358</v>
      </c>
      <c r="C21822" s="22" t="s">
        <v>7</v>
      </c>
      <c r="D21822" s="22" t="s">
        <v>7</v>
      </c>
      <c r="E21822" s="22" t="s">
        <v>34</v>
      </c>
      <c r="F21822" s="22" t="s">
        <v>85</v>
      </c>
      <c r="G21822" s="1">
        <v>25777.52</v>
      </c>
    </row>
    <row r="21823" spans="2:7">
      <c r="B21823" s="22" t="s">
        <v>358</v>
      </c>
      <c r="C21823" s="22" t="s">
        <v>7</v>
      </c>
      <c r="D21823" s="22" t="s">
        <v>7</v>
      </c>
      <c r="E21823" s="22" t="s">
        <v>34</v>
      </c>
      <c r="F21823" s="22" t="s">
        <v>49</v>
      </c>
      <c r="G21823" s="1">
        <v>1382385.55</v>
      </c>
    </row>
    <row r="21824" spans="2:7">
      <c r="B21824" s="22" t="s">
        <v>358</v>
      </c>
      <c r="C21824" s="22" t="s">
        <v>7</v>
      </c>
      <c r="D21824" s="22" t="s">
        <v>7</v>
      </c>
      <c r="E21824" s="22" t="s">
        <v>34</v>
      </c>
      <c r="F21824" s="22" t="s">
        <v>50</v>
      </c>
      <c r="G21824" s="1">
        <v>1514662.97</v>
      </c>
    </row>
    <row r="21825" spans="2:7">
      <c r="B21825" s="22" t="s">
        <v>358</v>
      </c>
      <c r="C21825" s="22" t="s">
        <v>7</v>
      </c>
      <c r="D21825" s="22" t="s">
        <v>7</v>
      </c>
      <c r="E21825" s="22" t="s">
        <v>34</v>
      </c>
      <c r="F21825" s="22" t="s">
        <v>58</v>
      </c>
      <c r="G21825" s="1">
        <v>26174.19</v>
      </c>
    </row>
    <row r="21826" spans="2:7">
      <c r="B21826" s="22" t="s">
        <v>358</v>
      </c>
      <c r="C21826" s="22" t="s">
        <v>7</v>
      </c>
      <c r="D21826" s="22" t="s">
        <v>7</v>
      </c>
      <c r="E21826" s="22" t="s">
        <v>59</v>
      </c>
      <c r="F21826" s="22" t="s">
        <v>55</v>
      </c>
      <c r="G21826" s="1">
        <v>64127.040000000001</v>
      </c>
    </row>
    <row r="21827" spans="2:7">
      <c r="B21827" s="22" t="s">
        <v>359</v>
      </c>
      <c r="C21827" s="22" t="s">
        <v>7</v>
      </c>
      <c r="D21827" s="22" t="s">
        <v>5</v>
      </c>
      <c r="E21827" s="22" t="s">
        <v>5</v>
      </c>
      <c r="F21827" s="22" t="s">
        <v>6</v>
      </c>
      <c r="G21827" s="1">
        <v>130455.69</v>
      </c>
    </row>
    <row r="21828" spans="2:7">
      <c r="B21828" s="22" t="s">
        <v>359</v>
      </c>
      <c r="C21828" s="22" t="s">
        <v>7</v>
      </c>
      <c r="D21828" s="22" t="s">
        <v>5</v>
      </c>
      <c r="E21828" s="22" t="s">
        <v>7</v>
      </c>
      <c r="F21828" s="22" t="s">
        <v>6</v>
      </c>
      <c r="G21828" s="1">
        <v>-508476.6</v>
      </c>
    </row>
    <row r="21829" spans="2:7">
      <c r="B21829" s="22" t="s">
        <v>359</v>
      </c>
      <c r="C21829" s="22" t="s">
        <v>7</v>
      </c>
      <c r="D21829" s="22" t="s">
        <v>5</v>
      </c>
      <c r="E21829" s="22" t="s">
        <v>8</v>
      </c>
      <c r="F21829" s="22" t="s">
        <v>9</v>
      </c>
      <c r="G21829" s="1">
        <v>29579835.93</v>
      </c>
    </row>
    <row r="21830" spans="2:7">
      <c r="B21830" s="22" t="s">
        <v>359</v>
      </c>
      <c r="C21830" s="22" t="s">
        <v>7</v>
      </c>
      <c r="D21830" s="22" t="s">
        <v>5</v>
      </c>
      <c r="E21830" s="22" t="s">
        <v>8</v>
      </c>
      <c r="F21830" s="22" t="s">
        <v>10</v>
      </c>
      <c r="G21830" s="1">
        <v>407905.33</v>
      </c>
    </row>
    <row r="21831" spans="2:7">
      <c r="B21831" s="22" t="s">
        <v>359</v>
      </c>
      <c r="C21831" s="22" t="s">
        <v>7</v>
      </c>
      <c r="D21831" s="22" t="s">
        <v>5</v>
      </c>
      <c r="E21831" s="22" t="s">
        <v>8</v>
      </c>
      <c r="F21831" s="22" t="s">
        <v>11</v>
      </c>
      <c r="G21831" s="1">
        <v>1440974.13</v>
      </c>
    </row>
    <row r="21832" spans="2:7">
      <c r="B21832" s="22" t="s">
        <v>359</v>
      </c>
      <c r="C21832" s="22" t="s">
        <v>7</v>
      </c>
      <c r="D21832" s="22" t="s">
        <v>5</v>
      </c>
      <c r="E21832" s="22" t="s">
        <v>8</v>
      </c>
      <c r="F21832" s="22" t="s">
        <v>12</v>
      </c>
      <c r="G21832" s="1">
        <v>589000.44999999995</v>
      </c>
    </row>
    <row r="21833" spans="2:7">
      <c r="B21833" s="22" t="s">
        <v>359</v>
      </c>
      <c r="C21833" s="22" t="s">
        <v>7</v>
      </c>
      <c r="D21833" s="22" t="s">
        <v>5</v>
      </c>
      <c r="E21833" s="22" t="s">
        <v>8</v>
      </c>
      <c r="F21833" s="22" t="s">
        <v>13</v>
      </c>
      <c r="G21833" s="1">
        <v>160740.51999999999</v>
      </c>
    </row>
    <row r="21834" spans="2:7">
      <c r="B21834" s="22" t="s">
        <v>359</v>
      </c>
      <c r="C21834" s="22" t="s">
        <v>7</v>
      </c>
      <c r="D21834" s="22" t="s">
        <v>5</v>
      </c>
      <c r="E21834" s="22" t="s">
        <v>8</v>
      </c>
      <c r="F21834" s="22" t="s">
        <v>70</v>
      </c>
      <c r="G21834" s="1">
        <v>720758.21</v>
      </c>
    </row>
    <row r="21835" spans="2:7">
      <c r="B21835" s="22" t="s">
        <v>359</v>
      </c>
      <c r="C21835" s="22" t="s">
        <v>7</v>
      </c>
      <c r="D21835" s="22" t="s">
        <v>5</v>
      </c>
      <c r="E21835" s="22" t="s">
        <v>14</v>
      </c>
      <c r="F21835" s="22" t="s">
        <v>9</v>
      </c>
      <c r="G21835" s="1">
        <v>8590152.1199999992</v>
      </c>
    </row>
    <row r="21836" spans="2:7">
      <c r="B21836" s="22" t="s">
        <v>359</v>
      </c>
      <c r="C21836" s="22" t="s">
        <v>7</v>
      </c>
      <c r="D21836" s="22" t="s">
        <v>5</v>
      </c>
      <c r="E21836" s="22" t="s">
        <v>14</v>
      </c>
      <c r="F21836" s="22" t="s">
        <v>10</v>
      </c>
      <c r="G21836" s="1">
        <v>350291.44</v>
      </c>
    </row>
    <row r="21837" spans="2:7">
      <c r="B21837" s="22" t="s">
        <v>359</v>
      </c>
      <c r="C21837" s="22" t="s">
        <v>7</v>
      </c>
      <c r="D21837" s="22" t="s">
        <v>5</v>
      </c>
      <c r="E21837" s="22" t="s">
        <v>14</v>
      </c>
      <c r="F21837" s="22" t="s">
        <v>11</v>
      </c>
      <c r="G21837" s="1">
        <v>396354.32</v>
      </c>
    </row>
    <row r="21838" spans="2:7">
      <c r="B21838" s="22" t="s">
        <v>359</v>
      </c>
      <c r="C21838" s="22" t="s">
        <v>7</v>
      </c>
      <c r="D21838" s="22" t="s">
        <v>5</v>
      </c>
      <c r="E21838" s="22" t="s">
        <v>14</v>
      </c>
      <c r="F21838" s="22" t="s">
        <v>12</v>
      </c>
      <c r="G21838" s="1">
        <v>318267.23</v>
      </c>
    </row>
    <row r="21839" spans="2:7">
      <c r="B21839" s="22" t="s">
        <v>359</v>
      </c>
      <c r="C21839" s="22" t="s">
        <v>7</v>
      </c>
      <c r="D21839" s="22" t="s">
        <v>5</v>
      </c>
      <c r="E21839" s="22" t="s">
        <v>14</v>
      </c>
      <c r="F21839" s="22" t="s">
        <v>13</v>
      </c>
      <c r="G21839" s="1">
        <v>2649.65</v>
      </c>
    </row>
    <row r="21840" spans="2:7">
      <c r="B21840" s="22" t="s">
        <v>359</v>
      </c>
      <c r="C21840" s="22" t="s">
        <v>7</v>
      </c>
      <c r="D21840" s="22" t="s">
        <v>5</v>
      </c>
      <c r="E21840" s="22" t="s">
        <v>15</v>
      </c>
      <c r="F21840" s="22" t="s">
        <v>16</v>
      </c>
      <c r="G21840" s="1">
        <v>0</v>
      </c>
    </row>
    <row r="21841" spans="2:7">
      <c r="B21841" s="22" t="s">
        <v>359</v>
      </c>
      <c r="C21841" s="22" t="s">
        <v>7</v>
      </c>
      <c r="D21841" s="22" t="s">
        <v>5</v>
      </c>
      <c r="E21841" s="22" t="s">
        <v>15</v>
      </c>
      <c r="F21841" s="22" t="s">
        <v>17</v>
      </c>
      <c r="G21841" s="1">
        <v>792898.87</v>
      </c>
    </row>
    <row r="21842" spans="2:7">
      <c r="B21842" s="22" t="s">
        <v>359</v>
      </c>
      <c r="C21842" s="22" t="s">
        <v>7</v>
      </c>
      <c r="D21842" s="22" t="s">
        <v>5</v>
      </c>
      <c r="E21842" s="22" t="s">
        <v>15</v>
      </c>
      <c r="F21842" s="22" t="s">
        <v>18</v>
      </c>
      <c r="G21842" s="1">
        <v>243115.13</v>
      </c>
    </row>
    <row r="21843" spans="2:7">
      <c r="B21843" s="22" t="s">
        <v>359</v>
      </c>
      <c r="C21843" s="22" t="s">
        <v>7</v>
      </c>
      <c r="D21843" s="22" t="s">
        <v>5</v>
      </c>
      <c r="E21843" s="22" t="s">
        <v>15</v>
      </c>
      <c r="F21843" s="22" t="s">
        <v>19</v>
      </c>
      <c r="G21843" s="1">
        <v>1607238.47</v>
      </c>
    </row>
    <row r="21844" spans="2:7">
      <c r="B21844" s="22" t="s">
        <v>359</v>
      </c>
      <c r="C21844" s="22" t="s">
        <v>7</v>
      </c>
      <c r="D21844" s="22" t="s">
        <v>5</v>
      </c>
      <c r="E21844" s="22" t="s">
        <v>15</v>
      </c>
      <c r="F21844" s="22" t="s">
        <v>20</v>
      </c>
      <c r="G21844" s="1">
        <v>404698.09</v>
      </c>
    </row>
    <row r="21845" spans="2:7">
      <c r="B21845" s="22" t="s">
        <v>359</v>
      </c>
      <c r="C21845" s="22" t="s">
        <v>7</v>
      </c>
      <c r="D21845" s="22" t="s">
        <v>5</v>
      </c>
      <c r="E21845" s="22" t="s">
        <v>15</v>
      </c>
      <c r="F21845" s="22" t="s">
        <v>21</v>
      </c>
      <c r="G21845" s="1">
        <v>13316.3</v>
      </c>
    </row>
    <row r="21846" spans="2:7">
      <c r="B21846" s="22" t="s">
        <v>359</v>
      </c>
      <c r="C21846" s="22" t="s">
        <v>7</v>
      </c>
      <c r="D21846" s="22" t="s">
        <v>5</v>
      </c>
      <c r="E21846" s="22" t="s">
        <v>15</v>
      </c>
      <c r="F21846" s="22" t="s">
        <v>22</v>
      </c>
      <c r="G21846" s="1">
        <v>6718.51</v>
      </c>
    </row>
    <row r="21847" spans="2:7">
      <c r="B21847" s="22" t="s">
        <v>359</v>
      </c>
      <c r="C21847" s="22" t="s">
        <v>7</v>
      </c>
      <c r="D21847" s="22" t="s">
        <v>5</v>
      </c>
      <c r="E21847" s="22" t="s">
        <v>15</v>
      </c>
      <c r="F21847" s="22" t="s">
        <v>23</v>
      </c>
      <c r="G21847" s="1">
        <v>16830.47</v>
      </c>
    </row>
    <row r="21848" spans="2:7">
      <c r="B21848" s="22" t="s">
        <v>359</v>
      </c>
      <c r="C21848" s="22" t="s">
        <v>7</v>
      </c>
      <c r="D21848" s="22" t="s">
        <v>5</v>
      </c>
      <c r="E21848" s="22" t="s">
        <v>15</v>
      </c>
      <c r="F21848" s="22" t="s">
        <v>24</v>
      </c>
      <c r="G21848" s="1">
        <v>48207.39</v>
      </c>
    </row>
    <row r="21849" spans="2:7">
      <c r="B21849" s="22" t="s">
        <v>359</v>
      </c>
      <c r="C21849" s="22" t="s">
        <v>7</v>
      </c>
      <c r="D21849" s="22" t="s">
        <v>5</v>
      </c>
      <c r="E21849" s="22" t="s">
        <v>15</v>
      </c>
      <c r="F21849" s="22" t="s">
        <v>25</v>
      </c>
      <c r="G21849" s="1">
        <v>2973954.97</v>
      </c>
    </row>
    <row r="21850" spans="2:7">
      <c r="B21850" s="22" t="s">
        <v>359</v>
      </c>
      <c r="C21850" s="22" t="s">
        <v>7</v>
      </c>
      <c r="D21850" s="22" t="s">
        <v>5</v>
      </c>
      <c r="E21850" s="22" t="s">
        <v>15</v>
      </c>
      <c r="F21850" s="22" t="s">
        <v>26</v>
      </c>
      <c r="G21850" s="1">
        <v>2703694.52</v>
      </c>
    </row>
    <row r="21851" spans="2:7">
      <c r="B21851" s="22" t="s">
        <v>359</v>
      </c>
      <c r="C21851" s="22" t="s">
        <v>7</v>
      </c>
      <c r="D21851" s="22" t="s">
        <v>5</v>
      </c>
      <c r="E21851" s="22" t="s">
        <v>15</v>
      </c>
      <c r="F21851" s="22" t="s">
        <v>27</v>
      </c>
      <c r="G21851" s="1">
        <v>7385167.1900000004</v>
      </c>
    </row>
    <row r="21852" spans="2:7">
      <c r="B21852" s="22" t="s">
        <v>359</v>
      </c>
      <c r="C21852" s="22" t="s">
        <v>7</v>
      </c>
      <c r="D21852" s="22" t="s">
        <v>5</v>
      </c>
      <c r="E21852" s="22" t="s">
        <v>15</v>
      </c>
      <c r="F21852" s="22" t="s">
        <v>72</v>
      </c>
      <c r="G21852" s="1">
        <v>3404158.21</v>
      </c>
    </row>
    <row r="21853" spans="2:7">
      <c r="B21853" s="22" t="s">
        <v>359</v>
      </c>
      <c r="C21853" s="22" t="s">
        <v>7</v>
      </c>
      <c r="D21853" s="22" t="s">
        <v>5</v>
      </c>
      <c r="E21853" s="22" t="s">
        <v>28</v>
      </c>
      <c r="F21853" s="22" t="s">
        <v>29</v>
      </c>
      <c r="G21853" s="1">
        <v>2813296.4</v>
      </c>
    </row>
    <row r="21854" spans="2:7">
      <c r="B21854" s="22" t="s">
        <v>359</v>
      </c>
      <c r="C21854" s="22" t="s">
        <v>7</v>
      </c>
      <c r="D21854" s="22" t="s">
        <v>5</v>
      </c>
      <c r="E21854" s="22" t="s">
        <v>28</v>
      </c>
      <c r="F21854" s="22" t="s">
        <v>31</v>
      </c>
      <c r="G21854" s="1">
        <v>685296.27</v>
      </c>
    </row>
    <row r="21855" spans="2:7">
      <c r="B21855" s="22" t="s">
        <v>359</v>
      </c>
      <c r="C21855" s="22" t="s">
        <v>7</v>
      </c>
      <c r="D21855" s="22" t="s">
        <v>5</v>
      </c>
      <c r="E21855" s="22" t="s">
        <v>28</v>
      </c>
      <c r="F21855" s="22" t="s">
        <v>33</v>
      </c>
      <c r="G21855" s="1">
        <v>3106.96</v>
      </c>
    </row>
    <row r="21856" spans="2:7">
      <c r="B21856" s="22" t="s">
        <v>359</v>
      </c>
      <c r="C21856" s="22" t="s">
        <v>7</v>
      </c>
      <c r="D21856" s="22" t="s">
        <v>5</v>
      </c>
      <c r="E21856" s="22" t="s">
        <v>34</v>
      </c>
      <c r="F21856" s="22" t="s">
        <v>35</v>
      </c>
      <c r="G21856" s="1">
        <v>12190</v>
      </c>
    </row>
    <row r="21857" spans="2:7">
      <c r="B21857" s="22" t="s">
        <v>359</v>
      </c>
      <c r="C21857" s="22" t="s">
        <v>7</v>
      </c>
      <c r="D21857" s="22" t="s">
        <v>5</v>
      </c>
      <c r="E21857" s="22" t="s">
        <v>34</v>
      </c>
      <c r="F21857" s="22" t="s">
        <v>36</v>
      </c>
      <c r="G21857" s="1">
        <v>78200.95</v>
      </c>
    </row>
    <row r="21858" spans="2:7">
      <c r="B21858" s="22" t="s">
        <v>359</v>
      </c>
      <c r="C21858" s="22" t="s">
        <v>7</v>
      </c>
      <c r="D21858" s="22" t="s">
        <v>5</v>
      </c>
      <c r="E21858" s="22" t="s">
        <v>34</v>
      </c>
      <c r="F21858" s="22" t="s">
        <v>64</v>
      </c>
      <c r="G21858" s="1">
        <v>140868</v>
      </c>
    </row>
    <row r="21859" spans="2:7">
      <c r="B21859" s="22" t="s">
        <v>359</v>
      </c>
      <c r="C21859" s="22" t="s">
        <v>7</v>
      </c>
      <c r="D21859" s="22" t="s">
        <v>5</v>
      </c>
      <c r="E21859" s="22" t="s">
        <v>34</v>
      </c>
      <c r="F21859" s="22" t="s">
        <v>38</v>
      </c>
      <c r="G21859" s="1">
        <v>15313.83</v>
      </c>
    </row>
    <row r="21860" spans="2:7">
      <c r="B21860" s="22" t="s">
        <v>359</v>
      </c>
      <c r="C21860" s="22" t="s">
        <v>7</v>
      </c>
      <c r="D21860" s="22" t="s">
        <v>5</v>
      </c>
      <c r="E21860" s="22" t="s">
        <v>34</v>
      </c>
      <c r="F21860" s="22" t="s">
        <v>39</v>
      </c>
      <c r="G21860" s="1">
        <v>250748.42</v>
      </c>
    </row>
    <row r="21861" spans="2:7">
      <c r="B21861" s="22" t="s">
        <v>359</v>
      </c>
      <c r="C21861" s="22" t="s">
        <v>7</v>
      </c>
      <c r="D21861" s="22" t="s">
        <v>5</v>
      </c>
      <c r="E21861" s="22" t="s">
        <v>34</v>
      </c>
      <c r="F21861" s="22" t="s">
        <v>41</v>
      </c>
      <c r="G21861" s="1">
        <v>15720.9</v>
      </c>
    </row>
    <row r="21862" spans="2:7">
      <c r="B21862" s="22" t="s">
        <v>359</v>
      </c>
      <c r="C21862" s="22" t="s">
        <v>7</v>
      </c>
      <c r="D21862" s="22" t="s">
        <v>5</v>
      </c>
      <c r="E21862" s="22" t="s">
        <v>34</v>
      </c>
      <c r="F21862" s="22" t="s">
        <v>65</v>
      </c>
      <c r="G21862" s="1">
        <v>107783.43</v>
      </c>
    </row>
    <row r="21863" spans="2:7">
      <c r="B21863" s="22" t="s">
        <v>359</v>
      </c>
      <c r="C21863" s="22" t="s">
        <v>7</v>
      </c>
      <c r="D21863" s="22" t="s">
        <v>5</v>
      </c>
      <c r="E21863" s="22" t="s">
        <v>34</v>
      </c>
      <c r="F21863" s="22" t="s">
        <v>42</v>
      </c>
      <c r="G21863" s="1">
        <v>13</v>
      </c>
    </row>
    <row r="21864" spans="2:7">
      <c r="B21864" s="22" t="s">
        <v>359</v>
      </c>
      <c r="C21864" s="22" t="s">
        <v>7</v>
      </c>
      <c r="D21864" s="22" t="s">
        <v>5</v>
      </c>
      <c r="E21864" s="22" t="s">
        <v>34</v>
      </c>
      <c r="F21864" s="22" t="s">
        <v>47</v>
      </c>
      <c r="G21864" s="1">
        <v>37921.550000000003</v>
      </c>
    </row>
    <row r="21865" spans="2:7">
      <c r="B21865" s="22" t="s">
        <v>359</v>
      </c>
      <c r="C21865" s="22" t="s">
        <v>7</v>
      </c>
      <c r="D21865" s="22" t="s">
        <v>5</v>
      </c>
      <c r="E21865" s="22" t="s">
        <v>34</v>
      </c>
      <c r="F21865" s="22" t="s">
        <v>49</v>
      </c>
      <c r="G21865" s="1">
        <v>970387.59</v>
      </c>
    </row>
    <row r="21866" spans="2:7">
      <c r="B21866" s="22" t="s">
        <v>359</v>
      </c>
      <c r="C21866" s="22" t="s">
        <v>7</v>
      </c>
      <c r="D21866" s="22" t="s">
        <v>5</v>
      </c>
      <c r="E21866" s="22" t="s">
        <v>34</v>
      </c>
      <c r="F21866" s="22" t="s">
        <v>52</v>
      </c>
      <c r="G21866" s="1">
        <v>12324.5</v>
      </c>
    </row>
    <row r="21867" spans="2:7">
      <c r="B21867" s="22" t="s">
        <v>359</v>
      </c>
      <c r="C21867" s="22" t="s">
        <v>7</v>
      </c>
      <c r="D21867" s="22" t="s">
        <v>5</v>
      </c>
      <c r="E21867" s="22" t="s">
        <v>34</v>
      </c>
      <c r="F21867" s="22" t="s">
        <v>58</v>
      </c>
      <c r="G21867" s="1">
        <v>9342547.8499999996</v>
      </c>
    </row>
    <row r="21868" spans="2:7">
      <c r="B21868" s="22" t="s">
        <v>359</v>
      </c>
      <c r="C21868" s="22" t="s">
        <v>7</v>
      </c>
      <c r="D21868" s="22" t="s">
        <v>5</v>
      </c>
      <c r="E21868" s="22" t="s">
        <v>59</v>
      </c>
      <c r="F21868" s="22" t="s">
        <v>55</v>
      </c>
      <c r="G21868" s="1">
        <v>126101.48</v>
      </c>
    </row>
    <row r="21869" spans="2:7">
      <c r="B21869" s="22" t="s">
        <v>359</v>
      </c>
      <c r="C21869" s="22" t="s">
        <v>7</v>
      </c>
      <c r="D21869" s="22" t="s">
        <v>5</v>
      </c>
      <c r="E21869" s="22" t="s">
        <v>60</v>
      </c>
      <c r="F21869" s="22" t="s">
        <v>61</v>
      </c>
      <c r="G21869" s="1">
        <v>13391.61</v>
      </c>
    </row>
    <row r="21870" spans="2:7">
      <c r="B21870" s="22" t="s">
        <v>359</v>
      </c>
      <c r="C21870" s="22" t="s">
        <v>7</v>
      </c>
      <c r="D21870" s="22" t="s">
        <v>5</v>
      </c>
      <c r="E21870" s="22" t="s">
        <v>60</v>
      </c>
      <c r="F21870" s="22" t="s">
        <v>62</v>
      </c>
      <c r="G21870" s="1">
        <v>126347.76</v>
      </c>
    </row>
    <row r="21871" spans="2:7">
      <c r="B21871" s="22" t="s">
        <v>359</v>
      </c>
      <c r="C21871" s="22" t="s">
        <v>7</v>
      </c>
      <c r="D21871" s="22" t="s">
        <v>7</v>
      </c>
      <c r="E21871" s="22" t="s">
        <v>5</v>
      </c>
      <c r="F21871" s="22" t="s">
        <v>6</v>
      </c>
      <c r="G21871" s="1">
        <v>378020.91</v>
      </c>
    </row>
    <row r="21872" spans="2:7">
      <c r="B21872" s="22" t="s">
        <v>359</v>
      </c>
      <c r="C21872" s="22" t="s">
        <v>7</v>
      </c>
      <c r="D21872" s="22" t="s">
        <v>7</v>
      </c>
      <c r="E21872" s="22" t="s">
        <v>8</v>
      </c>
      <c r="F21872" s="22" t="s">
        <v>9</v>
      </c>
      <c r="G21872" s="1">
        <v>7208042.1200000001</v>
      </c>
    </row>
    <row r="21873" spans="2:7">
      <c r="B21873" s="22" t="s">
        <v>359</v>
      </c>
      <c r="C21873" s="22" t="s">
        <v>7</v>
      </c>
      <c r="D21873" s="22" t="s">
        <v>7</v>
      </c>
      <c r="E21873" s="22" t="s">
        <v>8</v>
      </c>
      <c r="F21873" s="22" t="s">
        <v>10</v>
      </c>
      <c r="G21873" s="1">
        <v>336174.91</v>
      </c>
    </row>
    <row r="21874" spans="2:7">
      <c r="B21874" s="22" t="s">
        <v>359</v>
      </c>
      <c r="C21874" s="22" t="s">
        <v>7</v>
      </c>
      <c r="D21874" s="22" t="s">
        <v>7</v>
      </c>
      <c r="E21874" s="22" t="s">
        <v>8</v>
      </c>
      <c r="F21874" s="22" t="s">
        <v>12</v>
      </c>
      <c r="G21874" s="1">
        <v>401338.79</v>
      </c>
    </row>
    <row r="21875" spans="2:7">
      <c r="B21875" s="22" t="s">
        <v>359</v>
      </c>
      <c r="C21875" s="22" t="s">
        <v>7</v>
      </c>
      <c r="D21875" s="22" t="s">
        <v>7</v>
      </c>
      <c r="E21875" s="22" t="s">
        <v>14</v>
      </c>
      <c r="F21875" s="22" t="s">
        <v>9</v>
      </c>
      <c r="G21875" s="1">
        <v>4512401.1399999997</v>
      </c>
    </row>
    <row r="21876" spans="2:7">
      <c r="B21876" s="22" t="s">
        <v>359</v>
      </c>
      <c r="C21876" s="22" t="s">
        <v>7</v>
      </c>
      <c r="D21876" s="22" t="s">
        <v>7</v>
      </c>
      <c r="E21876" s="22" t="s">
        <v>14</v>
      </c>
      <c r="F21876" s="22" t="s">
        <v>10</v>
      </c>
      <c r="G21876" s="1">
        <v>6624.79</v>
      </c>
    </row>
    <row r="21877" spans="2:7">
      <c r="B21877" s="22" t="s">
        <v>359</v>
      </c>
      <c r="C21877" s="22" t="s">
        <v>7</v>
      </c>
      <c r="D21877" s="22" t="s">
        <v>7</v>
      </c>
      <c r="E21877" s="22" t="s">
        <v>14</v>
      </c>
      <c r="F21877" s="22" t="s">
        <v>11</v>
      </c>
      <c r="G21877" s="1">
        <v>288</v>
      </c>
    </row>
    <row r="21878" spans="2:7">
      <c r="B21878" s="22" t="s">
        <v>359</v>
      </c>
      <c r="C21878" s="22" t="s">
        <v>7</v>
      </c>
      <c r="D21878" s="22" t="s">
        <v>7</v>
      </c>
      <c r="E21878" s="22" t="s">
        <v>14</v>
      </c>
      <c r="F21878" s="22" t="s">
        <v>12</v>
      </c>
      <c r="G21878" s="1">
        <v>362106.61</v>
      </c>
    </row>
    <row r="21879" spans="2:7">
      <c r="B21879" s="22" t="s">
        <v>359</v>
      </c>
      <c r="C21879" s="22" t="s">
        <v>7</v>
      </c>
      <c r="D21879" s="22" t="s">
        <v>7</v>
      </c>
      <c r="E21879" s="22" t="s">
        <v>14</v>
      </c>
      <c r="F21879" s="22" t="s">
        <v>13</v>
      </c>
      <c r="G21879" s="1">
        <v>49980.1</v>
      </c>
    </row>
    <row r="21880" spans="2:7">
      <c r="B21880" s="22" t="s">
        <v>359</v>
      </c>
      <c r="C21880" s="22" t="s">
        <v>7</v>
      </c>
      <c r="D21880" s="22" t="s">
        <v>7</v>
      </c>
      <c r="E21880" s="22" t="s">
        <v>15</v>
      </c>
      <c r="F21880" s="22" t="s">
        <v>17</v>
      </c>
      <c r="G21880" s="1">
        <v>7474.04</v>
      </c>
    </row>
    <row r="21881" spans="2:7">
      <c r="B21881" s="22" t="s">
        <v>359</v>
      </c>
      <c r="C21881" s="22" t="s">
        <v>7</v>
      </c>
      <c r="D21881" s="22" t="s">
        <v>7</v>
      </c>
      <c r="E21881" s="22" t="s">
        <v>15</v>
      </c>
      <c r="F21881" s="22" t="s">
        <v>18</v>
      </c>
      <c r="G21881" s="1">
        <v>12554.48</v>
      </c>
    </row>
    <row r="21882" spans="2:7">
      <c r="B21882" s="22" t="s">
        <v>359</v>
      </c>
      <c r="C21882" s="22" t="s">
        <v>7</v>
      </c>
      <c r="D21882" s="22" t="s">
        <v>7</v>
      </c>
      <c r="E21882" s="22" t="s">
        <v>15</v>
      </c>
      <c r="F21882" s="22" t="s">
        <v>19</v>
      </c>
      <c r="G21882" s="1">
        <v>15187.73</v>
      </c>
    </row>
    <row r="21883" spans="2:7">
      <c r="B21883" s="22" t="s">
        <v>359</v>
      </c>
      <c r="C21883" s="22" t="s">
        <v>7</v>
      </c>
      <c r="D21883" s="22" t="s">
        <v>7</v>
      </c>
      <c r="E21883" s="22" t="s">
        <v>15</v>
      </c>
      <c r="F21883" s="22" t="s">
        <v>20</v>
      </c>
      <c r="G21883" s="1">
        <v>21881.84</v>
      </c>
    </row>
    <row r="21884" spans="2:7">
      <c r="B21884" s="22" t="s">
        <v>359</v>
      </c>
      <c r="C21884" s="22" t="s">
        <v>7</v>
      </c>
      <c r="D21884" s="22" t="s">
        <v>7</v>
      </c>
      <c r="E21884" s="22" t="s">
        <v>15</v>
      </c>
      <c r="F21884" s="22" t="s">
        <v>21</v>
      </c>
      <c r="G21884" s="1">
        <v>41.56</v>
      </c>
    </row>
    <row r="21885" spans="2:7">
      <c r="B21885" s="22" t="s">
        <v>359</v>
      </c>
      <c r="C21885" s="22" t="s">
        <v>7</v>
      </c>
      <c r="D21885" s="22" t="s">
        <v>7</v>
      </c>
      <c r="E21885" s="22" t="s">
        <v>15</v>
      </c>
      <c r="F21885" s="22" t="s">
        <v>22</v>
      </c>
      <c r="G21885" s="1">
        <v>359.83</v>
      </c>
    </row>
    <row r="21886" spans="2:7">
      <c r="B21886" s="22" t="s">
        <v>359</v>
      </c>
      <c r="C21886" s="22" t="s">
        <v>7</v>
      </c>
      <c r="D21886" s="22" t="s">
        <v>7</v>
      </c>
      <c r="E21886" s="22" t="s">
        <v>15</v>
      </c>
      <c r="F21886" s="22" t="s">
        <v>23</v>
      </c>
      <c r="G21886" s="1">
        <v>105.7</v>
      </c>
    </row>
    <row r="21887" spans="2:7">
      <c r="B21887" s="22" t="s">
        <v>359</v>
      </c>
      <c r="C21887" s="22" t="s">
        <v>7</v>
      </c>
      <c r="D21887" s="22" t="s">
        <v>7</v>
      </c>
      <c r="E21887" s="22" t="s">
        <v>15</v>
      </c>
      <c r="F21887" s="22" t="s">
        <v>24</v>
      </c>
      <c r="G21887" s="1">
        <v>439.94</v>
      </c>
    </row>
    <row r="21888" spans="2:7">
      <c r="B21888" s="22" t="s">
        <v>359</v>
      </c>
      <c r="C21888" s="22" t="s">
        <v>7</v>
      </c>
      <c r="D21888" s="22" t="s">
        <v>7</v>
      </c>
      <c r="E21888" s="22" t="s">
        <v>15</v>
      </c>
      <c r="F21888" s="22" t="s">
        <v>25</v>
      </c>
      <c r="G21888" s="1">
        <v>660396.76</v>
      </c>
    </row>
    <row r="21889" spans="2:7">
      <c r="B21889" s="22" t="s">
        <v>359</v>
      </c>
      <c r="C21889" s="22" t="s">
        <v>7</v>
      </c>
      <c r="D21889" s="22" t="s">
        <v>7</v>
      </c>
      <c r="E21889" s="22" t="s">
        <v>15</v>
      </c>
      <c r="F21889" s="22" t="s">
        <v>26</v>
      </c>
      <c r="G21889" s="1">
        <v>70497.75</v>
      </c>
    </row>
    <row r="21890" spans="2:7">
      <c r="B21890" s="22" t="s">
        <v>359</v>
      </c>
      <c r="C21890" s="22" t="s">
        <v>7</v>
      </c>
      <c r="D21890" s="22" t="s">
        <v>7</v>
      </c>
      <c r="E21890" s="22" t="s">
        <v>15</v>
      </c>
      <c r="F21890" s="22" t="s">
        <v>27</v>
      </c>
      <c r="G21890" s="1">
        <v>1057108.4099999999</v>
      </c>
    </row>
    <row r="21891" spans="2:7">
      <c r="B21891" s="22" t="s">
        <v>359</v>
      </c>
      <c r="C21891" s="22" t="s">
        <v>7</v>
      </c>
      <c r="D21891" s="22" t="s">
        <v>7</v>
      </c>
      <c r="E21891" s="22" t="s">
        <v>15</v>
      </c>
      <c r="F21891" s="22" t="s">
        <v>72</v>
      </c>
      <c r="G21891" s="1">
        <v>247.63</v>
      </c>
    </row>
    <row r="21892" spans="2:7">
      <c r="B21892" s="22" t="s">
        <v>359</v>
      </c>
      <c r="C21892" s="22" t="s">
        <v>7</v>
      </c>
      <c r="D21892" s="22" t="s">
        <v>7</v>
      </c>
      <c r="E21892" s="22" t="s">
        <v>28</v>
      </c>
      <c r="F21892" s="22" t="s">
        <v>29</v>
      </c>
      <c r="G21892" s="1">
        <v>52570.18</v>
      </c>
    </row>
    <row r="21893" spans="2:7">
      <c r="B21893" s="22" t="s">
        <v>359</v>
      </c>
      <c r="C21893" s="22" t="s">
        <v>7</v>
      </c>
      <c r="D21893" s="22" t="s">
        <v>7</v>
      </c>
      <c r="E21893" s="22" t="s">
        <v>28</v>
      </c>
      <c r="F21893" s="22" t="s">
        <v>30</v>
      </c>
      <c r="G21893" s="1">
        <v>2575.15</v>
      </c>
    </row>
    <row r="21894" spans="2:7">
      <c r="B21894" s="22" t="s">
        <v>359</v>
      </c>
      <c r="C21894" s="22" t="s">
        <v>7</v>
      </c>
      <c r="D21894" s="22" t="s">
        <v>7</v>
      </c>
      <c r="E21894" s="22" t="s">
        <v>34</v>
      </c>
      <c r="F21894" s="22" t="s">
        <v>38</v>
      </c>
      <c r="G21894" s="1">
        <v>2112.98</v>
      </c>
    </row>
    <row r="21895" spans="2:7">
      <c r="B21895" s="22" t="s">
        <v>359</v>
      </c>
      <c r="C21895" s="22" t="s">
        <v>7</v>
      </c>
      <c r="D21895" s="22" t="s">
        <v>7</v>
      </c>
      <c r="E21895" s="22" t="s">
        <v>34</v>
      </c>
      <c r="F21895" s="22" t="s">
        <v>39</v>
      </c>
      <c r="G21895" s="1">
        <v>108831.11</v>
      </c>
    </row>
    <row r="21896" spans="2:7">
      <c r="B21896" s="22" t="s">
        <v>359</v>
      </c>
      <c r="C21896" s="22" t="s">
        <v>7</v>
      </c>
      <c r="D21896" s="22" t="s">
        <v>7</v>
      </c>
      <c r="E21896" s="22" t="s">
        <v>34</v>
      </c>
      <c r="F21896" s="22" t="s">
        <v>58</v>
      </c>
      <c r="G21896" s="1">
        <v>128807.95</v>
      </c>
    </row>
    <row r="21897" spans="2:7">
      <c r="B21897" s="22" t="s">
        <v>359</v>
      </c>
      <c r="C21897" s="22" t="s">
        <v>7</v>
      </c>
      <c r="D21897" s="22" t="s">
        <v>7</v>
      </c>
      <c r="E21897" s="22" t="s">
        <v>59</v>
      </c>
      <c r="F21897" s="22" t="s">
        <v>55</v>
      </c>
      <c r="G21897" s="1">
        <v>997.1</v>
      </c>
    </row>
    <row r="21898" spans="2:7">
      <c r="B21898" s="22" t="s">
        <v>360</v>
      </c>
      <c r="C21898" s="22" t="s">
        <v>7</v>
      </c>
      <c r="D21898" s="22" t="s">
        <v>5</v>
      </c>
      <c r="E21898" s="22" t="s">
        <v>5</v>
      </c>
      <c r="F21898" s="22" t="s">
        <v>6</v>
      </c>
      <c r="G21898" s="1">
        <v>167004.26999999999</v>
      </c>
    </row>
    <row r="21899" spans="2:7">
      <c r="B21899" s="22" t="s">
        <v>360</v>
      </c>
      <c r="C21899" s="22" t="s">
        <v>7</v>
      </c>
      <c r="D21899" s="22" t="s">
        <v>5</v>
      </c>
      <c r="E21899" s="22" t="s">
        <v>7</v>
      </c>
      <c r="F21899" s="22" t="s">
        <v>6</v>
      </c>
      <c r="G21899" s="1">
        <v>-701577.71</v>
      </c>
    </row>
    <row r="21900" spans="2:7">
      <c r="B21900" s="22" t="s">
        <v>360</v>
      </c>
      <c r="C21900" s="22" t="s">
        <v>7</v>
      </c>
      <c r="D21900" s="22" t="s">
        <v>5</v>
      </c>
      <c r="E21900" s="22" t="s">
        <v>8</v>
      </c>
      <c r="F21900" s="22" t="s">
        <v>9</v>
      </c>
      <c r="G21900" s="1">
        <v>49576171.840000004</v>
      </c>
    </row>
    <row r="21901" spans="2:7">
      <c r="B21901" s="22" t="s">
        <v>360</v>
      </c>
      <c r="C21901" s="22" t="s">
        <v>7</v>
      </c>
      <c r="D21901" s="22" t="s">
        <v>5</v>
      </c>
      <c r="E21901" s="22" t="s">
        <v>8</v>
      </c>
      <c r="F21901" s="22" t="s">
        <v>10</v>
      </c>
      <c r="G21901" s="1">
        <v>957195.17</v>
      </c>
    </row>
    <row r="21902" spans="2:7">
      <c r="B21902" s="22" t="s">
        <v>360</v>
      </c>
      <c r="C21902" s="22" t="s">
        <v>7</v>
      </c>
      <c r="D21902" s="22" t="s">
        <v>5</v>
      </c>
      <c r="E21902" s="22" t="s">
        <v>8</v>
      </c>
      <c r="F21902" s="22" t="s">
        <v>11</v>
      </c>
      <c r="G21902" s="1">
        <v>319659.5</v>
      </c>
    </row>
    <row r="21903" spans="2:7">
      <c r="B21903" s="22" t="s">
        <v>360</v>
      </c>
      <c r="C21903" s="22" t="s">
        <v>7</v>
      </c>
      <c r="D21903" s="22" t="s">
        <v>5</v>
      </c>
      <c r="E21903" s="22" t="s">
        <v>8</v>
      </c>
      <c r="F21903" s="22" t="s">
        <v>12</v>
      </c>
      <c r="G21903" s="1">
        <v>2060093.54</v>
      </c>
    </row>
    <row r="21904" spans="2:7">
      <c r="B21904" s="22" t="s">
        <v>360</v>
      </c>
      <c r="C21904" s="22" t="s">
        <v>7</v>
      </c>
      <c r="D21904" s="22" t="s">
        <v>5</v>
      </c>
      <c r="E21904" s="22" t="s">
        <v>8</v>
      </c>
      <c r="F21904" s="22" t="s">
        <v>13</v>
      </c>
      <c r="G21904" s="1">
        <v>35936.5</v>
      </c>
    </row>
    <row r="21905" spans="2:7">
      <c r="B21905" s="22" t="s">
        <v>360</v>
      </c>
      <c r="C21905" s="22" t="s">
        <v>7</v>
      </c>
      <c r="D21905" s="22" t="s">
        <v>5</v>
      </c>
      <c r="E21905" s="22" t="s">
        <v>8</v>
      </c>
      <c r="F21905" s="22" t="s">
        <v>70</v>
      </c>
      <c r="G21905" s="1">
        <v>505308</v>
      </c>
    </row>
    <row r="21906" spans="2:7">
      <c r="B21906" s="22" t="s">
        <v>360</v>
      </c>
      <c r="C21906" s="22" t="s">
        <v>7</v>
      </c>
      <c r="D21906" s="22" t="s">
        <v>5</v>
      </c>
      <c r="E21906" s="22" t="s">
        <v>14</v>
      </c>
      <c r="F21906" s="22" t="s">
        <v>9</v>
      </c>
      <c r="G21906" s="1">
        <v>19373538.93</v>
      </c>
    </row>
    <row r="21907" spans="2:7">
      <c r="B21907" s="22" t="s">
        <v>360</v>
      </c>
      <c r="C21907" s="22" t="s">
        <v>7</v>
      </c>
      <c r="D21907" s="22" t="s">
        <v>5</v>
      </c>
      <c r="E21907" s="22" t="s">
        <v>14</v>
      </c>
      <c r="F21907" s="22" t="s">
        <v>10</v>
      </c>
      <c r="G21907" s="1">
        <v>862436.88</v>
      </c>
    </row>
    <row r="21908" spans="2:7">
      <c r="B21908" s="22" t="s">
        <v>360</v>
      </c>
      <c r="C21908" s="22" t="s">
        <v>7</v>
      </c>
      <c r="D21908" s="22" t="s">
        <v>5</v>
      </c>
      <c r="E21908" s="22" t="s">
        <v>14</v>
      </c>
      <c r="F21908" s="22" t="s">
        <v>11</v>
      </c>
      <c r="G21908" s="1">
        <v>207514.16</v>
      </c>
    </row>
    <row r="21909" spans="2:7">
      <c r="B21909" s="22" t="s">
        <v>360</v>
      </c>
      <c r="C21909" s="22" t="s">
        <v>7</v>
      </c>
      <c r="D21909" s="22" t="s">
        <v>5</v>
      </c>
      <c r="E21909" s="22" t="s">
        <v>14</v>
      </c>
      <c r="F21909" s="22" t="s">
        <v>12</v>
      </c>
      <c r="G21909" s="1">
        <v>224002.96</v>
      </c>
    </row>
    <row r="21910" spans="2:7">
      <c r="B21910" s="22" t="s">
        <v>360</v>
      </c>
      <c r="C21910" s="22" t="s">
        <v>7</v>
      </c>
      <c r="D21910" s="22" t="s">
        <v>5</v>
      </c>
      <c r="E21910" s="22" t="s">
        <v>14</v>
      </c>
      <c r="F21910" s="22" t="s">
        <v>13</v>
      </c>
      <c r="G21910" s="1">
        <v>14318.64</v>
      </c>
    </row>
    <row r="21911" spans="2:7">
      <c r="B21911" s="22" t="s">
        <v>360</v>
      </c>
      <c r="C21911" s="22" t="s">
        <v>7</v>
      </c>
      <c r="D21911" s="22" t="s">
        <v>5</v>
      </c>
      <c r="E21911" s="22" t="s">
        <v>15</v>
      </c>
      <c r="F21911" s="22" t="s">
        <v>16</v>
      </c>
      <c r="G21911" s="1">
        <v>61105.01</v>
      </c>
    </row>
    <row r="21912" spans="2:7">
      <c r="B21912" s="22" t="s">
        <v>360</v>
      </c>
      <c r="C21912" s="22" t="s">
        <v>7</v>
      </c>
      <c r="D21912" s="22" t="s">
        <v>5</v>
      </c>
      <c r="E21912" s="22" t="s">
        <v>15</v>
      </c>
      <c r="F21912" s="22" t="s">
        <v>71</v>
      </c>
      <c r="G21912" s="1">
        <v>5718.69</v>
      </c>
    </row>
    <row r="21913" spans="2:7">
      <c r="B21913" s="22" t="s">
        <v>360</v>
      </c>
      <c r="C21913" s="22" t="s">
        <v>7</v>
      </c>
      <c r="D21913" s="22" t="s">
        <v>5</v>
      </c>
      <c r="E21913" s="22" t="s">
        <v>15</v>
      </c>
      <c r="F21913" s="22" t="s">
        <v>17</v>
      </c>
      <c r="G21913" s="1">
        <v>4055799.86</v>
      </c>
    </row>
    <row r="21914" spans="2:7">
      <c r="B21914" s="22" t="s">
        <v>360</v>
      </c>
      <c r="C21914" s="22" t="s">
        <v>7</v>
      </c>
      <c r="D21914" s="22" t="s">
        <v>5</v>
      </c>
      <c r="E21914" s="22" t="s">
        <v>15</v>
      </c>
      <c r="F21914" s="22" t="s">
        <v>18</v>
      </c>
      <c r="G21914" s="1">
        <v>1572214.57</v>
      </c>
    </row>
    <row r="21915" spans="2:7">
      <c r="B21915" s="22" t="s">
        <v>360</v>
      </c>
      <c r="C21915" s="22" t="s">
        <v>7</v>
      </c>
      <c r="D21915" s="22" t="s">
        <v>5</v>
      </c>
      <c r="E21915" s="22" t="s">
        <v>15</v>
      </c>
      <c r="F21915" s="22" t="s">
        <v>19</v>
      </c>
      <c r="G21915" s="1">
        <v>8140178.4699999997</v>
      </c>
    </row>
    <row r="21916" spans="2:7">
      <c r="B21916" s="22" t="s">
        <v>360</v>
      </c>
      <c r="C21916" s="22" t="s">
        <v>7</v>
      </c>
      <c r="D21916" s="22" t="s">
        <v>5</v>
      </c>
      <c r="E21916" s="22" t="s">
        <v>15</v>
      </c>
      <c r="F21916" s="22" t="s">
        <v>20</v>
      </c>
      <c r="G21916" s="1">
        <v>2650516.29</v>
      </c>
    </row>
    <row r="21917" spans="2:7">
      <c r="B21917" s="22" t="s">
        <v>360</v>
      </c>
      <c r="C21917" s="22" t="s">
        <v>7</v>
      </c>
      <c r="D21917" s="22" t="s">
        <v>5</v>
      </c>
      <c r="E21917" s="22" t="s">
        <v>15</v>
      </c>
      <c r="F21917" s="22" t="s">
        <v>21</v>
      </c>
      <c r="G21917" s="1">
        <v>36655.870000000003</v>
      </c>
    </row>
    <row r="21918" spans="2:7">
      <c r="B21918" s="22" t="s">
        <v>360</v>
      </c>
      <c r="C21918" s="22" t="s">
        <v>7</v>
      </c>
      <c r="D21918" s="22" t="s">
        <v>5</v>
      </c>
      <c r="E21918" s="22" t="s">
        <v>15</v>
      </c>
      <c r="F21918" s="22" t="s">
        <v>22</v>
      </c>
      <c r="G21918" s="1">
        <v>21896.04</v>
      </c>
    </row>
    <row r="21919" spans="2:7">
      <c r="B21919" s="22" t="s">
        <v>360</v>
      </c>
      <c r="C21919" s="22" t="s">
        <v>7</v>
      </c>
      <c r="D21919" s="22" t="s">
        <v>5</v>
      </c>
      <c r="E21919" s="22" t="s">
        <v>15</v>
      </c>
      <c r="F21919" s="22" t="s">
        <v>23</v>
      </c>
      <c r="G21919" s="1">
        <v>305089.45</v>
      </c>
    </row>
    <row r="21920" spans="2:7">
      <c r="B21920" s="22" t="s">
        <v>360</v>
      </c>
      <c r="C21920" s="22" t="s">
        <v>7</v>
      </c>
      <c r="D21920" s="22" t="s">
        <v>5</v>
      </c>
      <c r="E21920" s="22" t="s">
        <v>15</v>
      </c>
      <c r="F21920" s="22" t="s">
        <v>24</v>
      </c>
      <c r="G21920" s="1">
        <v>667799.68999999994</v>
      </c>
    </row>
    <row r="21921" spans="2:7">
      <c r="B21921" s="22" t="s">
        <v>360</v>
      </c>
      <c r="C21921" s="22" t="s">
        <v>7</v>
      </c>
      <c r="D21921" s="22" t="s">
        <v>5</v>
      </c>
      <c r="E21921" s="22" t="s">
        <v>15</v>
      </c>
      <c r="F21921" s="22" t="s">
        <v>25</v>
      </c>
      <c r="G21921" s="1">
        <v>6735928.5499999998</v>
      </c>
    </row>
    <row r="21922" spans="2:7">
      <c r="B21922" s="22" t="s">
        <v>360</v>
      </c>
      <c r="C21922" s="22" t="s">
        <v>7</v>
      </c>
      <c r="D21922" s="22" t="s">
        <v>5</v>
      </c>
      <c r="E21922" s="22" t="s">
        <v>15</v>
      </c>
      <c r="F21922" s="22" t="s">
        <v>26</v>
      </c>
      <c r="G21922" s="1">
        <v>5801397.4199999999</v>
      </c>
    </row>
    <row r="21923" spans="2:7">
      <c r="B21923" s="22" t="s">
        <v>360</v>
      </c>
      <c r="C21923" s="22" t="s">
        <v>7</v>
      </c>
      <c r="D21923" s="22" t="s">
        <v>5</v>
      </c>
      <c r="E21923" s="22" t="s">
        <v>15</v>
      </c>
      <c r="F21923" s="22" t="s">
        <v>27</v>
      </c>
      <c r="G21923" s="1">
        <v>174048.65</v>
      </c>
    </row>
    <row r="21924" spans="2:7">
      <c r="B21924" s="22" t="s">
        <v>360</v>
      </c>
      <c r="C21924" s="22" t="s">
        <v>7</v>
      </c>
      <c r="D21924" s="22" t="s">
        <v>5</v>
      </c>
      <c r="E21924" s="22" t="s">
        <v>15</v>
      </c>
      <c r="F21924" s="22" t="s">
        <v>72</v>
      </c>
      <c r="G21924" s="1">
        <v>479493.51</v>
      </c>
    </row>
    <row r="21925" spans="2:7">
      <c r="B21925" s="22" t="s">
        <v>360</v>
      </c>
      <c r="C21925" s="22" t="s">
        <v>7</v>
      </c>
      <c r="D21925" s="22" t="s">
        <v>5</v>
      </c>
      <c r="E21925" s="22" t="s">
        <v>28</v>
      </c>
      <c r="F21925" s="22" t="s">
        <v>29</v>
      </c>
      <c r="G21925" s="1">
        <v>4166045.17</v>
      </c>
    </row>
    <row r="21926" spans="2:7">
      <c r="B21926" s="22" t="s">
        <v>360</v>
      </c>
      <c r="C21926" s="22" t="s">
        <v>7</v>
      </c>
      <c r="D21926" s="22" t="s">
        <v>5</v>
      </c>
      <c r="E21926" s="22" t="s">
        <v>28</v>
      </c>
      <c r="F21926" s="22" t="s">
        <v>30</v>
      </c>
      <c r="G21926" s="1">
        <v>225635.19</v>
      </c>
    </row>
    <row r="21927" spans="2:7">
      <c r="B21927" s="22" t="s">
        <v>360</v>
      </c>
      <c r="C21927" s="22" t="s">
        <v>7</v>
      </c>
      <c r="D21927" s="22" t="s">
        <v>5</v>
      </c>
      <c r="E21927" s="22" t="s">
        <v>28</v>
      </c>
      <c r="F21927" s="22" t="s">
        <v>31</v>
      </c>
      <c r="G21927" s="1">
        <v>429271.73</v>
      </c>
    </row>
    <row r="21928" spans="2:7">
      <c r="B21928" s="22" t="s">
        <v>360</v>
      </c>
      <c r="C21928" s="22" t="s">
        <v>7</v>
      </c>
      <c r="D21928" s="22" t="s">
        <v>5</v>
      </c>
      <c r="E21928" s="22" t="s">
        <v>28</v>
      </c>
      <c r="F21928" s="22" t="s">
        <v>32</v>
      </c>
      <c r="G21928" s="1">
        <v>153327.92000000001</v>
      </c>
    </row>
    <row r="21929" spans="2:7">
      <c r="B21929" s="22" t="s">
        <v>360</v>
      </c>
      <c r="C21929" s="22" t="s">
        <v>7</v>
      </c>
      <c r="D21929" s="22" t="s">
        <v>5</v>
      </c>
      <c r="E21929" s="22" t="s">
        <v>28</v>
      </c>
      <c r="F21929" s="22" t="s">
        <v>33</v>
      </c>
      <c r="G21929" s="1">
        <v>126419.59</v>
      </c>
    </row>
    <row r="21930" spans="2:7">
      <c r="B21930" s="22" t="s">
        <v>360</v>
      </c>
      <c r="C21930" s="22" t="s">
        <v>7</v>
      </c>
      <c r="D21930" s="22" t="s">
        <v>5</v>
      </c>
      <c r="E21930" s="22" t="s">
        <v>34</v>
      </c>
      <c r="F21930" s="22" t="s">
        <v>35</v>
      </c>
      <c r="G21930" s="1">
        <v>3154.58</v>
      </c>
    </row>
    <row r="21931" spans="2:7">
      <c r="B21931" s="22" t="s">
        <v>360</v>
      </c>
      <c r="C21931" s="22" t="s">
        <v>7</v>
      </c>
      <c r="D21931" s="22" t="s">
        <v>5</v>
      </c>
      <c r="E21931" s="22" t="s">
        <v>34</v>
      </c>
      <c r="F21931" s="22" t="s">
        <v>36</v>
      </c>
      <c r="G21931" s="1">
        <v>184191.41</v>
      </c>
    </row>
    <row r="21932" spans="2:7">
      <c r="B21932" s="22" t="s">
        <v>360</v>
      </c>
      <c r="C21932" s="22" t="s">
        <v>7</v>
      </c>
      <c r="D21932" s="22" t="s">
        <v>5</v>
      </c>
      <c r="E21932" s="22" t="s">
        <v>34</v>
      </c>
      <c r="F21932" s="22" t="s">
        <v>37</v>
      </c>
      <c r="G21932" s="1">
        <v>6614617.1799999997</v>
      </c>
    </row>
    <row r="21933" spans="2:7">
      <c r="B21933" s="22" t="s">
        <v>360</v>
      </c>
      <c r="C21933" s="22" t="s">
        <v>7</v>
      </c>
      <c r="D21933" s="22" t="s">
        <v>5</v>
      </c>
      <c r="E21933" s="22" t="s">
        <v>34</v>
      </c>
      <c r="F21933" s="22" t="s">
        <v>64</v>
      </c>
      <c r="G21933" s="1">
        <v>100</v>
      </c>
    </row>
    <row r="21934" spans="2:7">
      <c r="B21934" s="22" t="s">
        <v>360</v>
      </c>
      <c r="C21934" s="22" t="s">
        <v>7</v>
      </c>
      <c r="D21934" s="22" t="s">
        <v>5</v>
      </c>
      <c r="E21934" s="22" t="s">
        <v>34</v>
      </c>
      <c r="F21934" s="22" t="s">
        <v>38</v>
      </c>
      <c r="G21934" s="1">
        <v>3656.81</v>
      </c>
    </row>
    <row r="21935" spans="2:7">
      <c r="B21935" s="22" t="s">
        <v>360</v>
      </c>
      <c r="C21935" s="22" t="s">
        <v>7</v>
      </c>
      <c r="D21935" s="22" t="s">
        <v>5</v>
      </c>
      <c r="E21935" s="22" t="s">
        <v>34</v>
      </c>
      <c r="F21935" s="22" t="s">
        <v>39</v>
      </c>
      <c r="G21935" s="1">
        <v>2069141.07</v>
      </c>
    </row>
    <row r="21936" spans="2:7">
      <c r="B21936" s="22" t="s">
        <v>360</v>
      </c>
      <c r="C21936" s="22" t="s">
        <v>7</v>
      </c>
      <c r="D21936" s="22" t="s">
        <v>5</v>
      </c>
      <c r="E21936" s="22" t="s">
        <v>34</v>
      </c>
      <c r="F21936" s="22" t="s">
        <v>40</v>
      </c>
      <c r="G21936" s="1">
        <v>82356.36</v>
      </c>
    </row>
    <row r="21937" spans="2:7">
      <c r="B21937" s="22" t="s">
        <v>360</v>
      </c>
      <c r="C21937" s="22" t="s">
        <v>7</v>
      </c>
      <c r="D21937" s="22" t="s">
        <v>5</v>
      </c>
      <c r="E21937" s="22" t="s">
        <v>34</v>
      </c>
      <c r="F21937" s="22" t="s">
        <v>41</v>
      </c>
      <c r="G21937" s="1">
        <v>35411.61</v>
      </c>
    </row>
    <row r="21938" spans="2:7">
      <c r="B21938" s="22" t="s">
        <v>360</v>
      </c>
      <c r="C21938" s="22" t="s">
        <v>7</v>
      </c>
      <c r="D21938" s="22" t="s">
        <v>5</v>
      </c>
      <c r="E21938" s="22" t="s">
        <v>34</v>
      </c>
      <c r="F21938" s="22" t="s">
        <v>43</v>
      </c>
      <c r="G21938" s="1">
        <v>13561</v>
      </c>
    </row>
    <row r="21939" spans="2:7">
      <c r="B21939" s="22" t="s">
        <v>360</v>
      </c>
      <c r="C21939" s="22" t="s">
        <v>7</v>
      </c>
      <c r="D21939" s="22" t="s">
        <v>5</v>
      </c>
      <c r="E21939" s="22" t="s">
        <v>34</v>
      </c>
      <c r="F21939" s="22" t="s">
        <v>46</v>
      </c>
      <c r="G21939" s="1">
        <v>12137.79</v>
      </c>
    </row>
    <row r="21940" spans="2:7">
      <c r="B21940" s="22" t="s">
        <v>360</v>
      </c>
      <c r="C21940" s="22" t="s">
        <v>7</v>
      </c>
      <c r="D21940" s="22" t="s">
        <v>5</v>
      </c>
      <c r="E21940" s="22" t="s">
        <v>34</v>
      </c>
      <c r="F21940" s="22" t="s">
        <v>74</v>
      </c>
      <c r="G21940" s="1">
        <v>4000</v>
      </c>
    </row>
    <row r="21941" spans="2:7">
      <c r="B21941" s="22" t="s">
        <v>360</v>
      </c>
      <c r="C21941" s="22" t="s">
        <v>7</v>
      </c>
      <c r="D21941" s="22" t="s">
        <v>5</v>
      </c>
      <c r="E21941" s="22" t="s">
        <v>34</v>
      </c>
      <c r="F21941" s="22" t="s">
        <v>75</v>
      </c>
      <c r="G21941" s="1">
        <v>1694.03</v>
      </c>
    </row>
    <row r="21942" spans="2:7">
      <c r="B21942" s="22" t="s">
        <v>360</v>
      </c>
      <c r="C21942" s="22" t="s">
        <v>7</v>
      </c>
      <c r="D21942" s="22" t="s">
        <v>5</v>
      </c>
      <c r="E21942" s="22" t="s">
        <v>34</v>
      </c>
      <c r="F21942" s="22" t="s">
        <v>49</v>
      </c>
      <c r="G21942" s="1">
        <v>1411901.45</v>
      </c>
    </row>
    <row r="21943" spans="2:7">
      <c r="B21943" s="22" t="s">
        <v>360</v>
      </c>
      <c r="C21943" s="22" t="s">
        <v>7</v>
      </c>
      <c r="D21943" s="22" t="s">
        <v>5</v>
      </c>
      <c r="E21943" s="22" t="s">
        <v>34</v>
      </c>
      <c r="F21943" s="22" t="s">
        <v>50</v>
      </c>
      <c r="G21943" s="1">
        <v>71082.36</v>
      </c>
    </row>
    <row r="21944" spans="2:7">
      <c r="B21944" s="22" t="s">
        <v>360</v>
      </c>
      <c r="C21944" s="22" t="s">
        <v>7</v>
      </c>
      <c r="D21944" s="22" t="s">
        <v>5</v>
      </c>
      <c r="E21944" s="22" t="s">
        <v>34</v>
      </c>
      <c r="F21944" s="22" t="s">
        <v>52</v>
      </c>
      <c r="G21944" s="1">
        <v>37036.080000000002</v>
      </c>
    </row>
    <row r="21945" spans="2:7">
      <c r="B21945" s="22" t="s">
        <v>360</v>
      </c>
      <c r="C21945" s="22" t="s">
        <v>7</v>
      </c>
      <c r="D21945" s="22" t="s">
        <v>5</v>
      </c>
      <c r="E21945" s="22" t="s">
        <v>34</v>
      </c>
      <c r="F21945" s="22" t="s">
        <v>55</v>
      </c>
      <c r="G21945" s="1">
        <v>126722.09</v>
      </c>
    </row>
    <row r="21946" spans="2:7">
      <c r="B21946" s="22" t="s">
        <v>360</v>
      </c>
      <c r="C21946" s="22" t="s">
        <v>7</v>
      </c>
      <c r="D21946" s="22" t="s">
        <v>5</v>
      </c>
      <c r="E21946" s="22" t="s">
        <v>34</v>
      </c>
      <c r="F21946" s="22" t="s">
        <v>76</v>
      </c>
      <c r="G21946" s="1">
        <v>-7607.16</v>
      </c>
    </row>
    <row r="21947" spans="2:7">
      <c r="B21947" s="22" t="s">
        <v>360</v>
      </c>
      <c r="C21947" s="22" t="s">
        <v>7</v>
      </c>
      <c r="D21947" s="22" t="s">
        <v>5</v>
      </c>
      <c r="E21947" s="22" t="s">
        <v>34</v>
      </c>
      <c r="F21947" s="22" t="s">
        <v>58</v>
      </c>
      <c r="G21947" s="1">
        <v>225850.57</v>
      </c>
    </row>
    <row r="21948" spans="2:7">
      <c r="B21948" s="22" t="s">
        <v>360</v>
      </c>
      <c r="C21948" s="22" t="s">
        <v>7</v>
      </c>
      <c r="D21948" s="22" t="s">
        <v>5</v>
      </c>
      <c r="E21948" s="22" t="s">
        <v>59</v>
      </c>
      <c r="F21948" s="22" t="s">
        <v>55</v>
      </c>
      <c r="G21948" s="1">
        <v>109515.47</v>
      </c>
    </row>
    <row r="21949" spans="2:7">
      <c r="B21949" s="22" t="s">
        <v>360</v>
      </c>
      <c r="C21949" s="22" t="s">
        <v>7</v>
      </c>
      <c r="D21949" s="22" t="s">
        <v>5</v>
      </c>
      <c r="E21949" s="22" t="s">
        <v>60</v>
      </c>
      <c r="F21949" s="22" t="s">
        <v>79</v>
      </c>
      <c r="G21949" s="1">
        <v>43744.86</v>
      </c>
    </row>
    <row r="21950" spans="2:7">
      <c r="B21950" s="22" t="s">
        <v>360</v>
      </c>
      <c r="C21950" s="22" t="s">
        <v>7</v>
      </c>
      <c r="D21950" s="22" t="s">
        <v>7</v>
      </c>
      <c r="E21950" s="22" t="s">
        <v>5</v>
      </c>
      <c r="F21950" s="22" t="s">
        <v>6</v>
      </c>
      <c r="G21950" s="1">
        <v>534573.43999999994</v>
      </c>
    </row>
    <row r="21951" spans="2:7">
      <c r="B21951" s="22" t="s">
        <v>360</v>
      </c>
      <c r="C21951" s="22" t="s">
        <v>7</v>
      </c>
      <c r="D21951" s="22" t="s">
        <v>7</v>
      </c>
      <c r="E21951" s="22" t="s">
        <v>8</v>
      </c>
      <c r="F21951" s="22" t="s">
        <v>9</v>
      </c>
      <c r="G21951" s="1">
        <v>6508155.6900000004</v>
      </c>
    </row>
    <row r="21952" spans="2:7">
      <c r="B21952" s="22" t="s">
        <v>360</v>
      </c>
      <c r="C21952" s="22" t="s">
        <v>7</v>
      </c>
      <c r="D21952" s="22" t="s">
        <v>7</v>
      </c>
      <c r="E21952" s="22" t="s">
        <v>8</v>
      </c>
      <c r="F21952" s="22" t="s">
        <v>10</v>
      </c>
      <c r="G21952" s="1">
        <v>70046.27</v>
      </c>
    </row>
    <row r="21953" spans="2:7">
      <c r="B21953" s="22" t="s">
        <v>360</v>
      </c>
      <c r="C21953" s="22" t="s">
        <v>7</v>
      </c>
      <c r="D21953" s="22" t="s">
        <v>7</v>
      </c>
      <c r="E21953" s="22" t="s">
        <v>8</v>
      </c>
      <c r="F21953" s="22" t="s">
        <v>11</v>
      </c>
      <c r="G21953" s="1">
        <v>307157.03000000003</v>
      </c>
    </row>
    <row r="21954" spans="2:7">
      <c r="B21954" s="22" t="s">
        <v>360</v>
      </c>
      <c r="C21954" s="22" t="s">
        <v>7</v>
      </c>
      <c r="D21954" s="22" t="s">
        <v>7</v>
      </c>
      <c r="E21954" s="22" t="s">
        <v>8</v>
      </c>
      <c r="F21954" s="22" t="s">
        <v>12</v>
      </c>
      <c r="G21954" s="1">
        <v>1115986.32</v>
      </c>
    </row>
    <row r="21955" spans="2:7">
      <c r="B21955" s="22" t="s">
        <v>360</v>
      </c>
      <c r="C21955" s="22" t="s">
        <v>7</v>
      </c>
      <c r="D21955" s="22" t="s">
        <v>7</v>
      </c>
      <c r="E21955" s="22" t="s">
        <v>8</v>
      </c>
      <c r="F21955" s="22" t="s">
        <v>13</v>
      </c>
      <c r="G21955" s="1">
        <v>509460.31</v>
      </c>
    </row>
    <row r="21956" spans="2:7">
      <c r="B21956" s="22" t="s">
        <v>360</v>
      </c>
      <c r="C21956" s="22" t="s">
        <v>7</v>
      </c>
      <c r="D21956" s="22" t="s">
        <v>7</v>
      </c>
      <c r="E21956" s="22" t="s">
        <v>14</v>
      </c>
      <c r="F21956" s="22" t="s">
        <v>9</v>
      </c>
      <c r="G21956" s="1">
        <v>2514541.4300000002</v>
      </c>
    </row>
    <row r="21957" spans="2:7">
      <c r="B21957" s="22" t="s">
        <v>360</v>
      </c>
      <c r="C21957" s="22" t="s">
        <v>7</v>
      </c>
      <c r="D21957" s="22" t="s">
        <v>7</v>
      </c>
      <c r="E21957" s="22" t="s">
        <v>14</v>
      </c>
      <c r="F21957" s="22" t="s">
        <v>10</v>
      </c>
      <c r="G21957" s="1">
        <v>2461.38</v>
      </c>
    </row>
    <row r="21958" spans="2:7">
      <c r="B21958" s="22" t="s">
        <v>360</v>
      </c>
      <c r="C21958" s="22" t="s">
        <v>7</v>
      </c>
      <c r="D21958" s="22" t="s">
        <v>7</v>
      </c>
      <c r="E21958" s="22" t="s">
        <v>14</v>
      </c>
      <c r="F21958" s="22" t="s">
        <v>11</v>
      </c>
      <c r="G21958" s="1">
        <v>116056.29</v>
      </c>
    </row>
    <row r="21959" spans="2:7">
      <c r="B21959" s="22" t="s">
        <v>360</v>
      </c>
      <c r="C21959" s="22" t="s">
        <v>7</v>
      </c>
      <c r="D21959" s="22" t="s">
        <v>7</v>
      </c>
      <c r="E21959" s="22" t="s">
        <v>14</v>
      </c>
      <c r="F21959" s="22" t="s">
        <v>12</v>
      </c>
      <c r="G21959" s="1">
        <v>1074756.73</v>
      </c>
    </row>
    <row r="21960" spans="2:7">
      <c r="B21960" s="22" t="s">
        <v>360</v>
      </c>
      <c r="C21960" s="22" t="s">
        <v>7</v>
      </c>
      <c r="D21960" s="22" t="s">
        <v>7</v>
      </c>
      <c r="E21960" s="22" t="s">
        <v>14</v>
      </c>
      <c r="F21960" s="22" t="s">
        <v>13</v>
      </c>
      <c r="G21960" s="1">
        <v>606066.19999999995</v>
      </c>
    </row>
    <row r="21961" spans="2:7">
      <c r="B21961" s="22" t="s">
        <v>360</v>
      </c>
      <c r="C21961" s="22" t="s">
        <v>7</v>
      </c>
      <c r="D21961" s="22" t="s">
        <v>7</v>
      </c>
      <c r="E21961" s="22" t="s">
        <v>15</v>
      </c>
      <c r="F21961" s="22" t="s">
        <v>16</v>
      </c>
      <c r="G21961" s="1">
        <v>-4440.3999999999996</v>
      </c>
    </row>
    <row r="21962" spans="2:7">
      <c r="B21962" s="22" t="s">
        <v>360</v>
      </c>
      <c r="C21962" s="22" t="s">
        <v>7</v>
      </c>
      <c r="D21962" s="22" t="s">
        <v>7</v>
      </c>
      <c r="E21962" s="22" t="s">
        <v>15</v>
      </c>
      <c r="F21962" s="22" t="s">
        <v>71</v>
      </c>
      <c r="G21962" s="1">
        <v>-130.66999999999999</v>
      </c>
    </row>
    <row r="21963" spans="2:7">
      <c r="B21963" s="22" t="s">
        <v>360</v>
      </c>
      <c r="C21963" s="22" t="s">
        <v>7</v>
      </c>
      <c r="D21963" s="22" t="s">
        <v>7</v>
      </c>
      <c r="E21963" s="22" t="s">
        <v>15</v>
      </c>
      <c r="F21963" s="22" t="s">
        <v>17</v>
      </c>
      <c r="G21963" s="1">
        <v>710933.64</v>
      </c>
    </row>
    <row r="21964" spans="2:7">
      <c r="B21964" s="22" t="s">
        <v>360</v>
      </c>
      <c r="C21964" s="22" t="s">
        <v>7</v>
      </c>
      <c r="D21964" s="22" t="s">
        <v>7</v>
      </c>
      <c r="E21964" s="22" t="s">
        <v>15</v>
      </c>
      <c r="F21964" s="22" t="s">
        <v>18</v>
      </c>
      <c r="G21964" s="1">
        <v>391786.45</v>
      </c>
    </row>
    <row r="21965" spans="2:7">
      <c r="B21965" s="22" t="s">
        <v>360</v>
      </c>
      <c r="C21965" s="22" t="s">
        <v>7</v>
      </c>
      <c r="D21965" s="22" t="s">
        <v>7</v>
      </c>
      <c r="E21965" s="22" t="s">
        <v>15</v>
      </c>
      <c r="F21965" s="22" t="s">
        <v>19</v>
      </c>
      <c r="G21965" s="1">
        <v>1407235.58</v>
      </c>
    </row>
    <row r="21966" spans="2:7">
      <c r="B21966" s="22" t="s">
        <v>360</v>
      </c>
      <c r="C21966" s="22" t="s">
        <v>7</v>
      </c>
      <c r="D21966" s="22" t="s">
        <v>7</v>
      </c>
      <c r="E21966" s="22" t="s">
        <v>15</v>
      </c>
      <c r="F21966" s="22" t="s">
        <v>20</v>
      </c>
      <c r="G21966" s="1">
        <v>538780.36</v>
      </c>
    </row>
    <row r="21967" spans="2:7">
      <c r="B21967" s="22" t="s">
        <v>360</v>
      </c>
      <c r="C21967" s="22" t="s">
        <v>7</v>
      </c>
      <c r="D21967" s="22" t="s">
        <v>7</v>
      </c>
      <c r="E21967" s="22" t="s">
        <v>15</v>
      </c>
      <c r="F21967" s="22" t="s">
        <v>21</v>
      </c>
      <c r="G21967" s="1">
        <v>9371.49</v>
      </c>
    </row>
    <row r="21968" spans="2:7">
      <c r="B21968" s="22" t="s">
        <v>360</v>
      </c>
      <c r="C21968" s="22" t="s">
        <v>7</v>
      </c>
      <c r="D21968" s="22" t="s">
        <v>7</v>
      </c>
      <c r="E21968" s="22" t="s">
        <v>15</v>
      </c>
      <c r="F21968" s="22" t="s">
        <v>22</v>
      </c>
      <c r="G21968" s="1">
        <v>5737.33</v>
      </c>
    </row>
    <row r="21969" spans="2:7">
      <c r="B21969" s="22" t="s">
        <v>360</v>
      </c>
      <c r="C21969" s="22" t="s">
        <v>7</v>
      </c>
      <c r="D21969" s="22" t="s">
        <v>7</v>
      </c>
      <c r="E21969" s="22" t="s">
        <v>15</v>
      </c>
      <c r="F21969" s="22" t="s">
        <v>23</v>
      </c>
      <c r="G21969" s="1">
        <v>55094.13</v>
      </c>
    </row>
    <row r="21970" spans="2:7">
      <c r="B21970" s="22" t="s">
        <v>360</v>
      </c>
      <c r="C21970" s="22" t="s">
        <v>7</v>
      </c>
      <c r="D21970" s="22" t="s">
        <v>7</v>
      </c>
      <c r="E21970" s="22" t="s">
        <v>15</v>
      </c>
      <c r="F21970" s="22" t="s">
        <v>24</v>
      </c>
      <c r="G21970" s="1">
        <v>89389.88</v>
      </c>
    </row>
    <row r="21971" spans="2:7">
      <c r="B21971" s="22" t="s">
        <v>360</v>
      </c>
      <c r="C21971" s="22" t="s">
        <v>7</v>
      </c>
      <c r="D21971" s="22" t="s">
        <v>7</v>
      </c>
      <c r="E21971" s="22" t="s">
        <v>15</v>
      </c>
      <c r="F21971" s="22" t="s">
        <v>25</v>
      </c>
      <c r="G21971" s="1">
        <v>952758.82</v>
      </c>
    </row>
    <row r="21972" spans="2:7">
      <c r="B21972" s="22" t="s">
        <v>360</v>
      </c>
      <c r="C21972" s="22" t="s">
        <v>7</v>
      </c>
      <c r="D21972" s="22" t="s">
        <v>7</v>
      </c>
      <c r="E21972" s="22" t="s">
        <v>15</v>
      </c>
      <c r="F21972" s="22" t="s">
        <v>26</v>
      </c>
      <c r="G21972" s="1">
        <v>1280891.3500000001</v>
      </c>
    </row>
    <row r="21973" spans="2:7">
      <c r="B21973" s="22" t="s">
        <v>360</v>
      </c>
      <c r="C21973" s="22" t="s">
        <v>7</v>
      </c>
      <c r="D21973" s="22" t="s">
        <v>7</v>
      </c>
      <c r="E21973" s="22" t="s">
        <v>15</v>
      </c>
      <c r="F21973" s="22" t="s">
        <v>27</v>
      </c>
      <c r="G21973" s="1">
        <v>-356664.17</v>
      </c>
    </row>
    <row r="21974" spans="2:7">
      <c r="B21974" s="22" t="s">
        <v>360</v>
      </c>
      <c r="C21974" s="22" t="s">
        <v>7</v>
      </c>
      <c r="D21974" s="22" t="s">
        <v>7</v>
      </c>
      <c r="E21974" s="22" t="s">
        <v>15</v>
      </c>
      <c r="F21974" s="22" t="s">
        <v>72</v>
      </c>
      <c r="G21974" s="1">
        <v>-336836.84</v>
      </c>
    </row>
    <row r="21975" spans="2:7">
      <c r="B21975" s="22" t="s">
        <v>360</v>
      </c>
      <c r="C21975" s="22" t="s">
        <v>7</v>
      </c>
      <c r="D21975" s="22" t="s">
        <v>7</v>
      </c>
      <c r="E21975" s="22" t="s">
        <v>28</v>
      </c>
      <c r="F21975" s="22" t="s">
        <v>29</v>
      </c>
      <c r="G21975" s="1">
        <v>204374.56</v>
      </c>
    </row>
    <row r="21976" spans="2:7">
      <c r="B21976" s="22" t="s">
        <v>360</v>
      </c>
      <c r="C21976" s="22" t="s">
        <v>7</v>
      </c>
      <c r="D21976" s="22" t="s">
        <v>7</v>
      </c>
      <c r="E21976" s="22" t="s">
        <v>34</v>
      </c>
      <c r="F21976" s="22" t="s">
        <v>35</v>
      </c>
      <c r="G21976" s="1">
        <v>806.27</v>
      </c>
    </row>
    <row r="21977" spans="2:7">
      <c r="B21977" s="22" t="s">
        <v>360</v>
      </c>
      <c r="C21977" s="22" t="s">
        <v>7</v>
      </c>
      <c r="D21977" s="22" t="s">
        <v>7</v>
      </c>
      <c r="E21977" s="22" t="s">
        <v>34</v>
      </c>
      <c r="F21977" s="22" t="s">
        <v>37</v>
      </c>
      <c r="G21977" s="1">
        <v>47302.97</v>
      </c>
    </row>
    <row r="21978" spans="2:7">
      <c r="B21978" s="22" t="s">
        <v>360</v>
      </c>
      <c r="C21978" s="22" t="s">
        <v>7</v>
      </c>
      <c r="D21978" s="22" t="s">
        <v>7</v>
      </c>
      <c r="E21978" s="22" t="s">
        <v>34</v>
      </c>
      <c r="F21978" s="22" t="s">
        <v>39</v>
      </c>
      <c r="G21978" s="1">
        <v>729462.73</v>
      </c>
    </row>
    <row r="21979" spans="2:7">
      <c r="B21979" s="22" t="s">
        <v>360</v>
      </c>
      <c r="C21979" s="22" t="s">
        <v>7</v>
      </c>
      <c r="D21979" s="22" t="s">
        <v>7</v>
      </c>
      <c r="E21979" s="22" t="s">
        <v>34</v>
      </c>
      <c r="F21979" s="22" t="s">
        <v>45</v>
      </c>
      <c r="G21979" s="1">
        <v>587949.11</v>
      </c>
    </row>
    <row r="21980" spans="2:7">
      <c r="B21980" s="22" t="s">
        <v>360</v>
      </c>
      <c r="C21980" s="22" t="s">
        <v>7</v>
      </c>
      <c r="D21980" s="22" t="s">
        <v>7</v>
      </c>
      <c r="E21980" s="22" t="s">
        <v>34</v>
      </c>
      <c r="F21980" s="22" t="s">
        <v>46</v>
      </c>
      <c r="G21980" s="1">
        <v>148106.89000000001</v>
      </c>
    </row>
    <row r="21981" spans="2:7">
      <c r="B21981" s="22" t="s">
        <v>360</v>
      </c>
      <c r="C21981" s="22" t="s">
        <v>7</v>
      </c>
      <c r="D21981" s="22" t="s">
        <v>7</v>
      </c>
      <c r="E21981" s="22" t="s">
        <v>34</v>
      </c>
      <c r="F21981" s="22" t="s">
        <v>74</v>
      </c>
      <c r="G21981" s="1">
        <v>7826</v>
      </c>
    </row>
    <row r="21982" spans="2:7">
      <c r="B21982" s="22" t="s">
        <v>360</v>
      </c>
      <c r="C21982" s="22" t="s">
        <v>7</v>
      </c>
      <c r="D21982" s="22" t="s">
        <v>7</v>
      </c>
      <c r="E21982" s="22" t="s">
        <v>34</v>
      </c>
      <c r="F21982" s="22" t="s">
        <v>50</v>
      </c>
      <c r="G21982" s="1">
        <v>4496.1499999999996</v>
      </c>
    </row>
    <row r="21983" spans="2:7">
      <c r="B21983" s="22" t="s">
        <v>360</v>
      </c>
      <c r="C21983" s="22" t="s">
        <v>7</v>
      </c>
      <c r="D21983" s="22" t="s">
        <v>7</v>
      </c>
      <c r="E21983" s="22" t="s">
        <v>34</v>
      </c>
      <c r="F21983" s="22" t="s">
        <v>55</v>
      </c>
      <c r="G21983" s="1">
        <v>11276.1</v>
      </c>
    </row>
    <row r="21984" spans="2:7">
      <c r="B21984" s="22" t="s">
        <v>360</v>
      </c>
      <c r="C21984" s="22" t="s">
        <v>7</v>
      </c>
      <c r="D21984" s="22" t="s">
        <v>7</v>
      </c>
      <c r="E21984" s="22" t="s">
        <v>34</v>
      </c>
      <c r="F21984" s="22" t="s">
        <v>76</v>
      </c>
      <c r="G21984" s="1">
        <v>169358.8</v>
      </c>
    </row>
    <row r="21985" spans="2:7">
      <c r="B21985" s="22" t="s">
        <v>360</v>
      </c>
      <c r="C21985" s="22" t="s">
        <v>7</v>
      </c>
      <c r="D21985" s="22" t="s">
        <v>7</v>
      </c>
      <c r="E21985" s="22" t="s">
        <v>34</v>
      </c>
      <c r="F21985" s="22" t="s">
        <v>57</v>
      </c>
      <c r="G21985" s="1">
        <v>1173390.74</v>
      </c>
    </row>
    <row r="21986" spans="2:7">
      <c r="B21986" s="22" t="s">
        <v>360</v>
      </c>
      <c r="C21986" s="22" t="s">
        <v>7</v>
      </c>
      <c r="D21986" s="22" t="s">
        <v>7</v>
      </c>
      <c r="E21986" s="22" t="s">
        <v>34</v>
      </c>
      <c r="F21986" s="22" t="s">
        <v>91</v>
      </c>
      <c r="G21986" s="1">
        <v>14630.2</v>
      </c>
    </row>
    <row r="21987" spans="2:7">
      <c r="B21987" s="22" t="s">
        <v>360</v>
      </c>
      <c r="C21987" s="22" t="s">
        <v>7</v>
      </c>
      <c r="D21987" s="22" t="s">
        <v>7</v>
      </c>
      <c r="E21987" s="22" t="s">
        <v>34</v>
      </c>
      <c r="F21987" s="22" t="s">
        <v>58</v>
      </c>
      <c r="G21987" s="1">
        <v>805.08</v>
      </c>
    </row>
    <row r="21988" spans="2:7">
      <c r="B21988" s="22" t="s">
        <v>360</v>
      </c>
      <c r="C21988" s="22" t="s">
        <v>7</v>
      </c>
      <c r="D21988" s="22" t="s">
        <v>7</v>
      </c>
      <c r="E21988" s="22" t="s">
        <v>59</v>
      </c>
      <c r="F21988" s="22" t="s">
        <v>55</v>
      </c>
      <c r="G21988" s="1">
        <v>10256.040000000001</v>
      </c>
    </row>
    <row r="21989" spans="2:7">
      <c r="B21989" s="22" t="s">
        <v>361</v>
      </c>
      <c r="C21989" s="22" t="s">
        <v>7</v>
      </c>
      <c r="D21989" s="22" t="s">
        <v>5</v>
      </c>
      <c r="E21989" s="22" t="s">
        <v>5</v>
      </c>
      <c r="F21989" s="22" t="s">
        <v>6</v>
      </c>
      <c r="G21989" s="1">
        <v>37691.519999999997</v>
      </c>
    </row>
    <row r="21990" spans="2:7">
      <c r="B21990" s="22" t="s">
        <v>361</v>
      </c>
      <c r="C21990" s="22" t="s">
        <v>7</v>
      </c>
      <c r="D21990" s="22" t="s">
        <v>5</v>
      </c>
      <c r="E21990" s="22" t="s">
        <v>7</v>
      </c>
      <c r="F21990" s="22" t="s">
        <v>6</v>
      </c>
      <c r="G21990" s="1">
        <v>-64472.98</v>
      </c>
    </row>
    <row r="21991" spans="2:7">
      <c r="B21991" s="22" t="s">
        <v>361</v>
      </c>
      <c r="C21991" s="22" t="s">
        <v>7</v>
      </c>
      <c r="D21991" s="22" t="s">
        <v>5</v>
      </c>
      <c r="E21991" s="22" t="s">
        <v>8</v>
      </c>
      <c r="F21991" s="22" t="s">
        <v>9</v>
      </c>
      <c r="G21991" s="1">
        <v>4176221.21</v>
      </c>
    </row>
    <row r="21992" spans="2:7">
      <c r="B21992" s="22" t="s">
        <v>361</v>
      </c>
      <c r="C21992" s="22" t="s">
        <v>7</v>
      </c>
      <c r="D21992" s="22" t="s">
        <v>5</v>
      </c>
      <c r="E21992" s="22" t="s">
        <v>8</v>
      </c>
      <c r="F21992" s="22" t="s">
        <v>10</v>
      </c>
      <c r="G21992" s="1">
        <v>46185.34</v>
      </c>
    </row>
    <row r="21993" spans="2:7">
      <c r="B21993" s="22" t="s">
        <v>361</v>
      </c>
      <c r="C21993" s="22" t="s">
        <v>7</v>
      </c>
      <c r="D21993" s="22" t="s">
        <v>5</v>
      </c>
      <c r="E21993" s="22" t="s">
        <v>8</v>
      </c>
      <c r="F21993" s="22" t="s">
        <v>11</v>
      </c>
      <c r="G21993" s="1">
        <v>30444.880000000001</v>
      </c>
    </row>
    <row r="21994" spans="2:7">
      <c r="B21994" s="22" t="s">
        <v>361</v>
      </c>
      <c r="C21994" s="22" t="s">
        <v>7</v>
      </c>
      <c r="D21994" s="22" t="s">
        <v>5</v>
      </c>
      <c r="E21994" s="22" t="s">
        <v>8</v>
      </c>
      <c r="F21994" s="22" t="s">
        <v>12</v>
      </c>
      <c r="G21994" s="1">
        <v>109826.98</v>
      </c>
    </row>
    <row r="21995" spans="2:7">
      <c r="B21995" s="22" t="s">
        <v>361</v>
      </c>
      <c r="C21995" s="22" t="s">
        <v>7</v>
      </c>
      <c r="D21995" s="22" t="s">
        <v>5</v>
      </c>
      <c r="E21995" s="22" t="s">
        <v>8</v>
      </c>
      <c r="F21995" s="22" t="s">
        <v>70</v>
      </c>
      <c r="G21995" s="1">
        <v>5505</v>
      </c>
    </row>
    <row r="21996" spans="2:7">
      <c r="B21996" s="22" t="s">
        <v>361</v>
      </c>
      <c r="C21996" s="22" t="s">
        <v>7</v>
      </c>
      <c r="D21996" s="22" t="s">
        <v>5</v>
      </c>
      <c r="E21996" s="22" t="s">
        <v>14</v>
      </c>
      <c r="F21996" s="22" t="s">
        <v>9</v>
      </c>
      <c r="G21996" s="1">
        <v>1577020.52</v>
      </c>
    </row>
    <row r="21997" spans="2:7">
      <c r="B21997" s="22" t="s">
        <v>361</v>
      </c>
      <c r="C21997" s="22" t="s">
        <v>7</v>
      </c>
      <c r="D21997" s="22" t="s">
        <v>5</v>
      </c>
      <c r="E21997" s="22" t="s">
        <v>14</v>
      </c>
      <c r="F21997" s="22" t="s">
        <v>10</v>
      </c>
      <c r="G21997" s="1">
        <v>55896.67</v>
      </c>
    </row>
    <row r="21998" spans="2:7">
      <c r="B21998" s="22" t="s">
        <v>361</v>
      </c>
      <c r="C21998" s="22" t="s">
        <v>7</v>
      </c>
      <c r="D21998" s="22" t="s">
        <v>5</v>
      </c>
      <c r="E21998" s="22" t="s">
        <v>14</v>
      </c>
      <c r="F21998" s="22" t="s">
        <v>11</v>
      </c>
      <c r="G21998" s="1">
        <v>29165.65</v>
      </c>
    </row>
    <row r="21999" spans="2:7">
      <c r="B21999" s="22" t="s">
        <v>361</v>
      </c>
      <c r="C21999" s="22" t="s">
        <v>7</v>
      </c>
      <c r="D21999" s="22" t="s">
        <v>5</v>
      </c>
      <c r="E21999" s="22" t="s">
        <v>15</v>
      </c>
      <c r="F21999" s="22" t="s">
        <v>16</v>
      </c>
      <c r="G21999" s="1">
        <v>162284.79</v>
      </c>
    </row>
    <row r="22000" spans="2:7">
      <c r="B22000" s="22" t="s">
        <v>361</v>
      </c>
      <c r="C22000" s="22" t="s">
        <v>7</v>
      </c>
      <c r="D22000" s="22" t="s">
        <v>5</v>
      </c>
      <c r="E22000" s="22" t="s">
        <v>15</v>
      </c>
      <c r="F22000" s="22" t="s">
        <v>71</v>
      </c>
      <c r="G22000" s="1">
        <v>91492.95</v>
      </c>
    </row>
    <row r="22001" spans="2:7">
      <c r="B22001" s="22" t="s">
        <v>361</v>
      </c>
      <c r="C22001" s="22" t="s">
        <v>7</v>
      </c>
      <c r="D22001" s="22" t="s">
        <v>5</v>
      </c>
      <c r="E22001" s="22" t="s">
        <v>15</v>
      </c>
      <c r="F22001" s="22" t="s">
        <v>17</v>
      </c>
      <c r="G22001" s="1">
        <v>343434.07</v>
      </c>
    </row>
    <row r="22002" spans="2:7">
      <c r="B22002" s="22" t="s">
        <v>361</v>
      </c>
      <c r="C22002" s="22" t="s">
        <v>7</v>
      </c>
      <c r="D22002" s="22" t="s">
        <v>5</v>
      </c>
      <c r="E22002" s="22" t="s">
        <v>15</v>
      </c>
      <c r="F22002" s="22" t="s">
        <v>18</v>
      </c>
      <c r="G22002" s="1">
        <v>125310.82</v>
      </c>
    </row>
    <row r="22003" spans="2:7">
      <c r="B22003" s="22" t="s">
        <v>361</v>
      </c>
      <c r="C22003" s="22" t="s">
        <v>7</v>
      </c>
      <c r="D22003" s="22" t="s">
        <v>5</v>
      </c>
      <c r="E22003" s="22" t="s">
        <v>15</v>
      </c>
      <c r="F22003" s="22" t="s">
        <v>19</v>
      </c>
      <c r="G22003" s="1">
        <v>689090.39</v>
      </c>
    </row>
    <row r="22004" spans="2:7">
      <c r="B22004" s="22" t="s">
        <v>361</v>
      </c>
      <c r="C22004" s="22" t="s">
        <v>7</v>
      </c>
      <c r="D22004" s="22" t="s">
        <v>5</v>
      </c>
      <c r="E22004" s="22" t="s">
        <v>15</v>
      </c>
      <c r="F22004" s="22" t="s">
        <v>20</v>
      </c>
      <c r="G22004" s="1">
        <v>207066.13</v>
      </c>
    </row>
    <row r="22005" spans="2:7">
      <c r="B22005" s="22" t="s">
        <v>361</v>
      </c>
      <c r="C22005" s="22" t="s">
        <v>7</v>
      </c>
      <c r="D22005" s="22" t="s">
        <v>5</v>
      </c>
      <c r="E22005" s="22" t="s">
        <v>15</v>
      </c>
      <c r="F22005" s="22" t="s">
        <v>21</v>
      </c>
      <c r="G22005" s="1">
        <v>2677.68</v>
      </c>
    </row>
    <row r="22006" spans="2:7">
      <c r="B22006" s="22" t="s">
        <v>361</v>
      </c>
      <c r="C22006" s="22" t="s">
        <v>7</v>
      </c>
      <c r="D22006" s="22" t="s">
        <v>5</v>
      </c>
      <c r="E22006" s="22" t="s">
        <v>15</v>
      </c>
      <c r="F22006" s="22" t="s">
        <v>22</v>
      </c>
      <c r="G22006" s="1">
        <v>1380.65</v>
      </c>
    </row>
    <row r="22007" spans="2:7">
      <c r="B22007" s="22" t="s">
        <v>361</v>
      </c>
      <c r="C22007" s="22" t="s">
        <v>7</v>
      </c>
      <c r="D22007" s="22" t="s">
        <v>5</v>
      </c>
      <c r="E22007" s="22" t="s">
        <v>15</v>
      </c>
      <c r="F22007" s="22" t="s">
        <v>23</v>
      </c>
      <c r="G22007" s="1">
        <v>22569.69</v>
      </c>
    </row>
    <row r="22008" spans="2:7">
      <c r="B22008" s="22" t="s">
        <v>361</v>
      </c>
      <c r="C22008" s="22" t="s">
        <v>7</v>
      </c>
      <c r="D22008" s="22" t="s">
        <v>5</v>
      </c>
      <c r="E22008" s="22" t="s">
        <v>15</v>
      </c>
      <c r="F22008" s="22" t="s">
        <v>24</v>
      </c>
      <c r="G22008" s="1">
        <v>50756.41</v>
      </c>
    </row>
    <row r="22009" spans="2:7">
      <c r="B22009" s="22" t="s">
        <v>361</v>
      </c>
      <c r="C22009" s="22" t="s">
        <v>7</v>
      </c>
      <c r="D22009" s="22" t="s">
        <v>5</v>
      </c>
      <c r="E22009" s="22" t="s">
        <v>15</v>
      </c>
      <c r="F22009" s="22" t="s">
        <v>25</v>
      </c>
      <c r="G22009" s="1">
        <v>459445.17</v>
      </c>
    </row>
    <row r="22010" spans="2:7">
      <c r="B22010" s="22" t="s">
        <v>361</v>
      </c>
      <c r="C22010" s="22" t="s">
        <v>7</v>
      </c>
      <c r="D22010" s="22" t="s">
        <v>5</v>
      </c>
      <c r="E22010" s="22" t="s">
        <v>15</v>
      </c>
      <c r="F22010" s="22" t="s">
        <v>26</v>
      </c>
      <c r="G22010" s="1">
        <v>436228</v>
      </c>
    </row>
    <row r="22011" spans="2:7">
      <c r="B22011" s="22" t="s">
        <v>361</v>
      </c>
      <c r="C22011" s="22" t="s">
        <v>7</v>
      </c>
      <c r="D22011" s="22" t="s">
        <v>5</v>
      </c>
      <c r="E22011" s="22" t="s">
        <v>15</v>
      </c>
      <c r="F22011" s="22" t="s">
        <v>27</v>
      </c>
      <c r="G22011" s="1">
        <v>18435.03</v>
      </c>
    </row>
    <row r="22012" spans="2:7">
      <c r="B22012" s="22" t="s">
        <v>361</v>
      </c>
      <c r="C22012" s="22" t="s">
        <v>7</v>
      </c>
      <c r="D22012" s="22" t="s">
        <v>5</v>
      </c>
      <c r="E22012" s="22" t="s">
        <v>15</v>
      </c>
      <c r="F22012" s="22" t="s">
        <v>72</v>
      </c>
      <c r="G22012" s="1">
        <v>10638.31</v>
      </c>
    </row>
    <row r="22013" spans="2:7">
      <c r="B22013" s="22" t="s">
        <v>361</v>
      </c>
      <c r="C22013" s="22" t="s">
        <v>7</v>
      </c>
      <c r="D22013" s="22" t="s">
        <v>5</v>
      </c>
      <c r="E22013" s="22" t="s">
        <v>28</v>
      </c>
      <c r="F22013" s="22" t="s">
        <v>29</v>
      </c>
      <c r="G22013" s="1">
        <v>314134.33</v>
      </c>
    </row>
    <row r="22014" spans="2:7">
      <c r="B22014" s="22" t="s">
        <v>361</v>
      </c>
      <c r="C22014" s="22" t="s">
        <v>7</v>
      </c>
      <c r="D22014" s="22" t="s">
        <v>5</v>
      </c>
      <c r="E22014" s="22" t="s">
        <v>28</v>
      </c>
      <c r="F22014" s="22" t="s">
        <v>30</v>
      </c>
      <c r="G22014" s="1">
        <v>27832.1</v>
      </c>
    </row>
    <row r="22015" spans="2:7">
      <c r="B22015" s="22" t="s">
        <v>361</v>
      </c>
      <c r="C22015" s="22" t="s">
        <v>7</v>
      </c>
      <c r="D22015" s="22" t="s">
        <v>5</v>
      </c>
      <c r="E22015" s="22" t="s">
        <v>28</v>
      </c>
      <c r="F22015" s="22" t="s">
        <v>31</v>
      </c>
      <c r="G22015" s="1">
        <v>24547.81</v>
      </c>
    </row>
    <row r="22016" spans="2:7">
      <c r="B22016" s="22" t="s">
        <v>361</v>
      </c>
      <c r="C22016" s="22" t="s">
        <v>7</v>
      </c>
      <c r="D22016" s="22" t="s">
        <v>5</v>
      </c>
      <c r="E22016" s="22" t="s">
        <v>28</v>
      </c>
      <c r="F22016" s="22" t="s">
        <v>32</v>
      </c>
      <c r="G22016" s="1">
        <v>24126.5</v>
      </c>
    </row>
    <row r="22017" spans="2:7">
      <c r="B22017" s="22" t="s">
        <v>361</v>
      </c>
      <c r="C22017" s="22" t="s">
        <v>7</v>
      </c>
      <c r="D22017" s="22" t="s">
        <v>5</v>
      </c>
      <c r="E22017" s="22" t="s">
        <v>28</v>
      </c>
      <c r="F22017" s="22" t="s">
        <v>33</v>
      </c>
      <c r="G22017" s="1">
        <v>158290.32999999999</v>
      </c>
    </row>
    <row r="22018" spans="2:7">
      <c r="B22018" s="22" t="s">
        <v>361</v>
      </c>
      <c r="C22018" s="22" t="s">
        <v>7</v>
      </c>
      <c r="D22018" s="22" t="s">
        <v>5</v>
      </c>
      <c r="E22018" s="22" t="s">
        <v>34</v>
      </c>
      <c r="F22018" s="22" t="s">
        <v>35</v>
      </c>
      <c r="G22018" s="1">
        <v>8374.6200000000008</v>
      </c>
    </row>
    <row r="22019" spans="2:7">
      <c r="B22019" s="22" t="s">
        <v>361</v>
      </c>
      <c r="C22019" s="22" t="s">
        <v>7</v>
      </c>
      <c r="D22019" s="22" t="s">
        <v>5</v>
      </c>
      <c r="E22019" s="22" t="s">
        <v>34</v>
      </c>
      <c r="F22019" s="22" t="s">
        <v>36</v>
      </c>
      <c r="G22019" s="1">
        <v>9470.5400000000009</v>
      </c>
    </row>
    <row r="22020" spans="2:7">
      <c r="B22020" s="22" t="s">
        <v>361</v>
      </c>
      <c r="C22020" s="22" t="s">
        <v>7</v>
      </c>
      <c r="D22020" s="22" t="s">
        <v>5</v>
      </c>
      <c r="E22020" s="22" t="s">
        <v>34</v>
      </c>
      <c r="F22020" s="22" t="s">
        <v>37</v>
      </c>
      <c r="G22020" s="1">
        <v>75</v>
      </c>
    </row>
    <row r="22021" spans="2:7">
      <c r="B22021" s="22" t="s">
        <v>361</v>
      </c>
      <c r="C22021" s="22" t="s">
        <v>7</v>
      </c>
      <c r="D22021" s="22" t="s">
        <v>5</v>
      </c>
      <c r="E22021" s="22" t="s">
        <v>34</v>
      </c>
      <c r="F22021" s="22" t="s">
        <v>38</v>
      </c>
      <c r="G22021" s="1">
        <v>12135.56</v>
      </c>
    </row>
    <row r="22022" spans="2:7">
      <c r="B22022" s="22" t="s">
        <v>361</v>
      </c>
      <c r="C22022" s="22" t="s">
        <v>7</v>
      </c>
      <c r="D22022" s="22" t="s">
        <v>5</v>
      </c>
      <c r="E22022" s="22" t="s">
        <v>34</v>
      </c>
      <c r="F22022" s="22" t="s">
        <v>39</v>
      </c>
      <c r="G22022" s="1">
        <v>422713.65</v>
      </c>
    </row>
    <row r="22023" spans="2:7">
      <c r="B22023" s="22" t="s">
        <v>361</v>
      </c>
      <c r="C22023" s="22" t="s">
        <v>7</v>
      </c>
      <c r="D22023" s="22" t="s">
        <v>5</v>
      </c>
      <c r="E22023" s="22" t="s">
        <v>34</v>
      </c>
      <c r="F22023" s="22" t="s">
        <v>40</v>
      </c>
      <c r="G22023" s="1">
        <v>1550</v>
      </c>
    </row>
    <row r="22024" spans="2:7">
      <c r="B22024" s="22" t="s">
        <v>361</v>
      </c>
      <c r="C22024" s="22" t="s">
        <v>7</v>
      </c>
      <c r="D22024" s="22" t="s">
        <v>5</v>
      </c>
      <c r="E22024" s="22" t="s">
        <v>34</v>
      </c>
      <c r="F22024" s="22" t="s">
        <v>41</v>
      </c>
      <c r="G22024" s="1">
        <v>20932.740000000002</v>
      </c>
    </row>
    <row r="22025" spans="2:7">
      <c r="B22025" s="22" t="s">
        <v>361</v>
      </c>
      <c r="C22025" s="22" t="s">
        <v>7</v>
      </c>
      <c r="D22025" s="22" t="s">
        <v>5</v>
      </c>
      <c r="E22025" s="22" t="s">
        <v>34</v>
      </c>
      <c r="F22025" s="22" t="s">
        <v>42</v>
      </c>
      <c r="G22025" s="1">
        <v>83871.45</v>
      </c>
    </row>
    <row r="22026" spans="2:7">
      <c r="B22026" s="22" t="s">
        <v>361</v>
      </c>
      <c r="C22026" s="22" t="s">
        <v>7</v>
      </c>
      <c r="D22026" s="22" t="s">
        <v>5</v>
      </c>
      <c r="E22026" s="22" t="s">
        <v>34</v>
      </c>
      <c r="F22026" s="22" t="s">
        <v>43</v>
      </c>
      <c r="G22026" s="1">
        <v>1670.85</v>
      </c>
    </row>
    <row r="22027" spans="2:7">
      <c r="B22027" s="22" t="s">
        <v>361</v>
      </c>
      <c r="C22027" s="22" t="s">
        <v>7</v>
      </c>
      <c r="D22027" s="22" t="s">
        <v>5</v>
      </c>
      <c r="E22027" s="22" t="s">
        <v>34</v>
      </c>
      <c r="F22027" s="22" t="s">
        <v>44</v>
      </c>
      <c r="G22027" s="1">
        <v>29136.46</v>
      </c>
    </row>
    <row r="22028" spans="2:7">
      <c r="B22028" s="22" t="s">
        <v>361</v>
      </c>
      <c r="C22028" s="22" t="s">
        <v>7</v>
      </c>
      <c r="D22028" s="22" t="s">
        <v>5</v>
      </c>
      <c r="E22028" s="22" t="s">
        <v>34</v>
      </c>
      <c r="F22028" s="22" t="s">
        <v>45</v>
      </c>
      <c r="G22028" s="1">
        <v>15281.86</v>
      </c>
    </row>
    <row r="22029" spans="2:7">
      <c r="B22029" s="22" t="s">
        <v>361</v>
      </c>
      <c r="C22029" s="22" t="s">
        <v>7</v>
      </c>
      <c r="D22029" s="22" t="s">
        <v>5</v>
      </c>
      <c r="E22029" s="22" t="s">
        <v>34</v>
      </c>
      <c r="F22029" s="22" t="s">
        <v>46</v>
      </c>
      <c r="G22029" s="1">
        <v>33782.660000000003</v>
      </c>
    </row>
    <row r="22030" spans="2:7">
      <c r="B22030" s="22" t="s">
        <v>361</v>
      </c>
      <c r="C22030" s="22" t="s">
        <v>7</v>
      </c>
      <c r="D22030" s="22" t="s">
        <v>5</v>
      </c>
      <c r="E22030" s="22" t="s">
        <v>34</v>
      </c>
      <c r="F22030" s="22" t="s">
        <v>47</v>
      </c>
      <c r="G22030" s="1">
        <v>75757.45</v>
      </c>
    </row>
    <row r="22031" spans="2:7">
      <c r="B22031" s="22" t="s">
        <v>361</v>
      </c>
      <c r="C22031" s="22" t="s">
        <v>7</v>
      </c>
      <c r="D22031" s="22" t="s">
        <v>5</v>
      </c>
      <c r="E22031" s="22" t="s">
        <v>34</v>
      </c>
      <c r="F22031" s="22" t="s">
        <v>48</v>
      </c>
      <c r="G22031" s="1">
        <v>26052.73</v>
      </c>
    </row>
    <row r="22032" spans="2:7">
      <c r="B22032" s="22" t="s">
        <v>361</v>
      </c>
      <c r="C22032" s="22" t="s">
        <v>7</v>
      </c>
      <c r="D22032" s="22" t="s">
        <v>5</v>
      </c>
      <c r="E22032" s="22" t="s">
        <v>34</v>
      </c>
      <c r="F22032" s="22" t="s">
        <v>74</v>
      </c>
      <c r="G22032" s="1">
        <v>114.06</v>
      </c>
    </row>
    <row r="22033" spans="2:7">
      <c r="B22033" s="22" t="s">
        <v>361</v>
      </c>
      <c r="C22033" s="22" t="s">
        <v>7</v>
      </c>
      <c r="D22033" s="22" t="s">
        <v>5</v>
      </c>
      <c r="E22033" s="22" t="s">
        <v>34</v>
      </c>
      <c r="F22033" s="22" t="s">
        <v>75</v>
      </c>
      <c r="G22033" s="1">
        <v>7883.59</v>
      </c>
    </row>
    <row r="22034" spans="2:7">
      <c r="B22034" s="22" t="s">
        <v>361</v>
      </c>
      <c r="C22034" s="22" t="s">
        <v>7</v>
      </c>
      <c r="D22034" s="22" t="s">
        <v>5</v>
      </c>
      <c r="E22034" s="22" t="s">
        <v>34</v>
      </c>
      <c r="F22034" s="22" t="s">
        <v>88</v>
      </c>
      <c r="G22034" s="1">
        <v>15145.25</v>
      </c>
    </row>
    <row r="22035" spans="2:7">
      <c r="B22035" s="22" t="s">
        <v>361</v>
      </c>
      <c r="C22035" s="22" t="s">
        <v>7</v>
      </c>
      <c r="D22035" s="22" t="s">
        <v>5</v>
      </c>
      <c r="E22035" s="22" t="s">
        <v>34</v>
      </c>
      <c r="F22035" s="22" t="s">
        <v>66</v>
      </c>
      <c r="G22035" s="1">
        <v>6083.2</v>
      </c>
    </row>
    <row r="22036" spans="2:7">
      <c r="B22036" s="22" t="s">
        <v>361</v>
      </c>
      <c r="C22036" s="22" t="s">
        <v>7</v>
      </c>
      <c r="D22036" s="22" t="s">
        <v>5</v>
      </c>
      <c r="E22036" s="22" t="s">
        <v>34</v>
      </c>
      <c r="F22036" s="22" t="s">
        <v>84</v>
      </c>
      <c r="G22036" s="1">
        <v>118.81</v>
      </c>
    </row>
    <row r="22037" spans="2:7">
      <c r="B22037" s="22" t="s">
        <v>361</v>
      </c>
      <c r="C22037" s="22" t="s">
        <v>7</v>
      </c>
      <c r="D22037" s="22" t="s">
        <v>5</v>
      </c>
      <c r="E22037" s="22" t="s">
        <v>34</v>
      </c>
      <c r="F22037" s="22" t="s">
        <v>49</v>
      </c>
      <c r="G22037" s="1">
        <v>33088.78</v>
      </c>
    </row>
    <row r="22038" spans="2:7">
      <c r="B22038" s="22" t="s">
        <v>361</v>
      </c>
      <c r="C22038" s="22" t="s">
        <v>7</v>
      </c>
      <c r="D22038" s="22" t="s">
        <v>5</v>
      </c>
      <c r="E22038" s="22" t="s">
        <v>34</v>
      </c>
      <c r="F22038" s="22" t="s">
        <v>50</v>
      </c>
      <c r="G22038" s="1">
        <v>61722.239999999998</v>
      </c>
    </row>
    <row r="22039" spans="2:7">
      <c r="B22039" s="22" t="s">
        <v>361</v>
      </c>
      <c r="C22039" s="22" t="s">
        <v>7</v>
      </c>
      <c r="D22039" s="22" t="s">
        <v>5</v>
      </c>
      <c r="E22039" s="22" t="s">
        <v>34</v>
      </c>
      <c r="F22039" s="22" t="s">
        <v>51</v>
      </c>
      <c r="G22039" s="1">
        <v>228.28</v>
      </c>
    </row>
    <row r="22040" spans="2:7">
      <c r="B22040" s="22" t="s">
        <v>361</v>
      </c>
      <c r="C22040" s="22" t="s">
        <v>7</v>
      </c>
      <c r="D22040" s="22" t="s">
        <v>5</v>
      </c>
      <c r="E22040" s="22" t="s">
        <v>34</v>
      </c>
      <c r="F22040" s="22" t="s">
        <v>53</v>
      </c>
      <c r="G22040" s="1">
        <v>164867.56</v>
      </c>
    </row>
    <row r="22041" spans="2:7">
      <c r="B22041" s="22" t="s">
        <v>361</v>
      </c>
      <c r="C22041" s="22" t="s">
        <v>7</v>
      </c>
      <c r="D22041" s="22" t="s">
        <v>5</v>
      </c>
      <c r="E22041" s="22" t="s">
        <v>34</v>
      </c>
      <c r="F22041" s="22" t="s">
        <v>68</v>
      </c>
      <c r="G22041" s="1">
        <v>34001.43</v>
      </c>
    </row>
    <row r="22042" spans="2:7">
      <c r="B22042" s="22" t="s">
        <v>361</v>
      </c>
      <c r="C22042" s="22" t="s">
        <v>7</v>
      </c>
      <c r="D22042" s="22" t="s">
        <v>5</v>
      </c>
      <c r="E22042" s="22" t="s">
        <v>34</v>
      </c>
      <c r="F22042" s="22" t="s">
        <v>55</v>
      </c>
      <c r="G22042" s="1">
        <v>5243.78</v>
      </c>
    </row>
    <row r="22043" spans="2:7">
      <c r="B22043" s="22" t="s">
        <v>361</v>
      </c>
      <c r="C22043" s="22" t="s">
        <v>7</v>
      </c>
      <c r="D22043" s="22" t="s">
        <v>5</v>
      </c>
      <c r="E22043" s="22" t="s">
        <v>34</v>
      </c>
      <c r="F22043" s="22" t="s">
        <v>56</v>
      </c>
      <c r="G22043" s="1">
        <v>140652.65</v>
      </c>
    </row>
    <row r="22044" spans="2:7">
      <c r="B22044" s="22" t="s">
        <v>361</v>
      </c>
      <c r="C22044" s="22" t="s">
        <v>7</v>
      </c>
      <c r="D22044" s="22" t="s">
        <v>5</v>
      </c>
      <c r="E22044" s="22" t="s">
        <v>34</v>
      </c>
      <c r="F22044" s="22" t="s">
        <v>76</v>
      </c>
      <c r="G22044" s="1">
        <v>31419.08</v>
      </c>
    </row>
    <row r="22045" spans="2:7">
      <c r="B22045" s="22" t="s">
        <v>361</v>
      </c>
      <c r="C22045" s="22" t="s">
        <v>7</v>
      </c>
      <c r="D22045" s="22" t="s">
        <v>5</v>
      </c>
      <c r="E22045" s="22" t="s">
        <v>34</v>
      </c>
      <c r="F22045" s="22" t="s">
        <v>57</v>
      </c>
      <c r="G22045" s="1">
        <v>163922.49</v>
      </c>
    </row>
    <row r="22046" spans="2:7">
      <c r="B22046" s="22" t="s">
        <v>361</v>
      </c>
      <c r="C22046" s="22" t="s">
        <v>7</v>
      </c>
      <c r="D22046" s="22" t="s">
        <v>5</v>
      </c>
      <c r="E22046" s="22" t="s">
        <v>34</v>
      </c>
      <c r="F22046" s="22" t="s">
        <v>91</v>
      </c>
      <c r="G22046" s="1">
        <v>288.13</v>
      </c>
    </row>
    <row r="22047" spans="2:7">
      <c r="B22047" s="22" t="s">
        <v>361</v>
      </c>
      <c r="C22047" s="22" t="s">
        <v>7</v>
      </c>
      <c r="D22047" s="22" t="s">
        <v>5</v>
      </c>
      <c r="E22047" s="22" t="s">
        <v>34</v>
      </c>
      <c r="F22047" s="22" t="s">
        <v>58</v>
      </c>
      <c r="G22047" s="1">
        <v>13013.96</v>
      </c>
    </row>
    <row r="22048" spans="2:7">
      <c r="B22048" s="22" t="s">
        <v>361</v>
      </c>
      <c r="C22048" s="22" t="s">
        <v>7</v>
      </c>
      <c r="D22048" s="22" t="s">
        <v>5</v>
      </c>
      <c r="E22048" s="22" t="s">
        <v>59</v>
      </c>
      <c r="F22048" s="22" t="s">
        <v>55</v>
      </c>
      <c r="G22048" s="1">
        <v>8971.4699999999993</v>
      </c>
    </row>
    <row r="22049" spans="2:7">
      <c r="B22049" s="22" t="s">
        <v>361</v>
      </c>
      <c r="C22049" s="22" t="s">
        <v>7</v>
      </c>
      <c r="D22049" s="22" t="s">
        <v>7</v>
      </c>
      <c r="E22049" s="22" t="s">
        <v>5</v>
      </c>
      <c r="F22049" s="22" t="s">
        <v>6</v>
      </c>
      <c r="G22049" s="1">
        <v>26781.46</v>
      </c>
    </row>
    <row r="22050" spans="2:7">
      <c r="B22050" s="22" t="s">
        <v>361</v>
      </c>
      <c r="C22050" s="22" t="s">
        <v>7</v>
      </c>
      <c r="D22050" s="22" t="s">
        <v>7</v>
      </c>
      <c r="E22050" s="22" t="s">
        <v>8</v>
      </c>
      <c r="F22050" s="22" t="s">
        <v>9</v>
      </c>
      <c r="G22050" s="1">
        <v>293362.64</v>
      </c>
    </row>
    <row r="22051" spans="2:7">
      <c r="B22051" s="22" t="s">
        <v>361</v>
      </c>
      <c r="C22051" s="22" t="s">
        <v>7</v>
      </c>
      <c r="D22051" s="22" t="s">
        <v>7</v>
      </c>
      <c r="E22051" s="22" t="s">
        <v>8</v>
      </c>
      <c r="F22051" s="22" t="s">
        <v>10</v>
      </c>
      <c r="G22051" s="1">
        <v>857.14</v>
      </c>
    </row>
    <row r="22052" spans="2:7">
      <c r="B22052" s="22" t="s">
        <v>361</v>
      </c>
      <c r="C22052" s="22" t="s">
        <v>7</v>
      </c>
      <c r="D22052" s="22" t="s">
        <v>7</v>
      </c>
      <c r="E22052" s="22" t="s">
        <v>8</v>
      </c>
      <c r="F22052" s="22" t="s">
        <v>11</v>
      </c>
      <c r="G22052" s="1">
        <v>1351.9</v>
      </c>
    </row>
    <row r="22053" spans="2:7">
      <c r="B22053" s="22" t="s">
        <v>361</v>
      </c>
      <c r="C22053" s="22" t="s">
        <v>7</v>
      </c>
      <c r="D22053" s="22" t="s">
        <v>7</v>
      </c>
      <c r="E22053" s="22" t="s">
        <v>8</v>
      </c>
      <c r="F22053" s="22" t="s">
        <v>12</v>
      </c>
      <c r="G22053" s="1">
        <v>152816.65</v>
      </c>
    </row>
    <row r="22054" spans="2:7">
      <c r="B22054" s="22" t="s">
        <v>361</v>
      </c>
      <c r="C22054" s="22" t="s">
        <v>7</v>
      </c>
      <c r="D22054" s="22" t="s">
        <v>7</v>
      </c>
      <c r="E22054" s="22" t="s">
        <v>14</v>
      </c>
      <c r="F22054" s="22" t="s">
        <v>9</v>
      </c>
      <c r="G22054" s="1">
        <v>6449.92</v>
      </c>
    </row>
    <row r="22055" spans="2:7">
      <c r="B22055" s="22" t="s">
        <v>361</v>
      </c>
      <c r="C22055" s="22" t="s">
        <v>7</v>
      </c>
      <c r="D22055" s="22" t="s">
        <v>7</v>
      </c>
      <c r="E22055" s="22" t="s">
        <v>14</v>
      </c>
      <c r="F22055" s="22" t="s">
        <v>11</v>
      </c>
      <c r="G22055" s="1">
        <v>4925.6400000000003</v>
      </c>
    </row>
    <row r="22056" spans="2:7">
      <c r="B22056" s="22" t="s">
        <v>361</v>
      </c>
      <c r="C22056" s="22" t="s">
        <v>7</v>
      </c>
      <c r="D22056" s="22" t="s">
        <v>7</v>
      </c>
      <c r="E22056" s="22" t="s">
        <v>14</v>
      </c>
      <c r="F22056" s="22" t="s">
        <v>12</v>
      </c>
      <c r="G22056" s="1">
        <v>65591.399999999994</v>
      </c>
    </row>
    <row r="22057" spans="2:7">
      <c r="B22057" s="22" t="s">
        <v>361</v>
      </c>
      <c r="C22057" s="22" t="s">
        <v>7</v>
      </c>
      <c r="D22057" s="22" t="s">
        <v>7</v>
      </c>
      <c r="E22057" s="22" t="s">
        <v>15</v>
      </c>
      <c r="F22057" s="22" t="s">
        <v>16</v>
      </c>
      <c r="G22057" s="1">
        <v>3270.51</v>
      </c>
    </row>
    <row r="22058" spans="2:7">
      <c r="B22058" s="22" t="s">
        <v>361</v>
      </c>
      <c r="C22058" s="22" t="s">
        <v>7</v>
      </c>
      <c r="D22058" s="22" t="s">
        <v>7</v>
      </c>
      <c r="E22058" s="22" t="s">
        <v>15</v>
      </c>
      <c r="F22058" s="22" t="s">
        <v>17</v>
      </c>
      <c r="G22058" s="1">
        <v>19619.189999999999</v>
      </c>
    </row>
    <row r="22059" spans="2:7">
      <c r="B22059" s="22" t="s">
        <v>361</v>
      </c>
      <c r="C22059" s="22" t="s">
        <v>7</v>
      </c>
      <c r="D22059" s="22" t="s">
        <v>7</v>
      </c>
      <c r="E22059" s="22" t="s">
        <v>15</v>
      </c>
      <c r="F22059" s="22" t="s">
        <v>18</v>
      </c>
      <c r="G22059" s="1">
        <v>5393.05</v>
      </c>
    </row>
    <row r="22060" spans="2:7">
      <c r="B22060" s="22" t="s">
        <v>361</v>
      </c>
      <c r="C22060" s="22" t="s">
        <v>7</v>
      </c>
      <c r="D22060" s="22" t="s">
        <v>7</v>
      </c>
      <c r="E22060" s="22" t="s">
        <v>15</v>
      </c>
      <c r="F22060" s="22" t="s">
        <v>19</v>
      </c>
      <c r="G22060" s="1">
        <v>38971.160000000003</v>
      </c>
    </row>
    <row r="22061" spans="2:7">
      <c r="B22061" s="22" t="s">
        <v>361</v>
      </c>
      <c r="C22061" s="22" t="s">
        <v>7</v>
      </c>
      <c r="D22061" s="22" t="s">
        <v>7</v>
      </c>
      <c r="E22061" s="22" t="s">
        <v>15</v>
      </c>
      <c r="F22061" s="22" t="s">
        <v>20</v>
      </c>
      <c r="G22061" s="1">
        <v>1451.5</v>
      </c>
    </row>
    <row r="22062" spans="2:7">
      <c r="B22062" s="22" t="s">
        <v>361</v>
      </c>
      <c r="C22062" s="22" t="s">
        <v>7</v>
      </c>
      <c r="D22062" s="22" t="s">
        <v>7</v>
      </c>
      <c r="E22062" s="22" t="s">
        <v>15</v>
      </c>
      <c r="F22062" s="22" t="s">
        <v>21</v>
      </c>
      <c r="G22062" s="1">
        <v>158.26</v>
      </c>
    </row>
    <row r="22063" spans="2:7">
      <c r="B22063" s="22" t="s">
        <v>361</v>
      </c>
      <c r="C22063" s="22" t="s">
        <v>7</v>
      </c>
      <c r="D22063" s="22" t="s">
        <v>7</v>
      </c>
      <c r="E22063" s="22" t="s">
        <v>15</v>
      </c>
      <c r="F22063" s="22" t="s">
        <v>22</v>
      </c>
      <c r="G22063" s="1">
        <v>62.11</v>
      </c>
    </row>
    <row r="22064" spans="2:7">
      <c r="B22064" s="22" t="s">
        <v>361</v>
      </c>
      <c r="C22064" s="22" t="s">
        <v>7</v>
      </c>
      <c r="D22064" s="22" t="s">
        <v>7</v>
      </c>
      <c r="E22064" s="22" t="s">
        <v>15</v>
      </c>
      <c r="F22064" s="22" t="s">
        <v>23</v>
      </c>
      <c r="G22064" s="1">
        <v>1132.58</v>
      </c>
    </row>
    <row r="22065" spans="2:7">
      <c r="B22065" s="22" t="s">
        <v>361</v>
      </c>
      <c r="C22065" s="22" t="s">
        <v>7</v>
      </c>
      <c r="D22065" s="22" t="s">
        <v>7</v>
      </c>
      <c r="E22065" s="22" t="s">
        <v>15</v>
      </c>
      <c r="F22065" s="22" t="s">
        <v>24</v>
      </c>
      <c r="G22065" s="1">
        <v>1847.76</v>
      </c>
    </row>
    <row r="22066" spans="2:7">
      <c r="B22066" s="22" t="s">
        <v>361</v>
      </c>
      <c r="C22066" s="22" t="s">
        <v>7</v>
      </c>
      <c r="D22066" s="22" t="s">
        <v>7</v>
      </c>
      <c r="E22066" s="22" t="s">
        <v>15</v>
      </c>
      <c r="F22066" s="22" t="s">
        <v>25</v>
      </c>
      <c r="G22066" s="1">
        <v>17038.830000000002</v>
      </c>
    </row>
    <row r="22067" spans="2:7">
      <c r="B22067" s="22" t="s">
        <v>361</v>
      </c>
      <c r="C22067" s="22" t="s">
        <v>7</v>
      </c>
      <c r="D22067" s="22" t="s">
        <v>7</v>
      </c>
      <c r="E22067" s="22" t="s">
        <v>15</v>
      </c>
      <c r="F22067" s="22" t="s">
        <v>27</v>
      </c>
      <c r="G22067" s="1">
        <v>795.65</v>
      </c>
    </row>
    <row r="22068" spans="2:7">
      <c r="B22068" s="22" t="s">
        <v>361</v>
      </c>
      <c r="C22068" s="22" t="s">
        <v>7</v>
      </c>
      <c r="D22068" s="22" t="s">
        <v>7</v>
      </c>
      <c r="E22068" s="22" t="s">
        <v>15</v>
      </c>
      <c r="F22068" s="22" t="s">
        <v>72</v>
      </c>
      <c r="G22068" s="1">
        <v>103.49</v>
      </c>
    </row>
    <row r="22069" spans="2:7">
      <c r="B22069" s="22" t="s">
        <v>361</v>
      </c>
      <c r="C22069" s="22" t="s">
        <v>7</v>
      </c>
      <c r="D22069" s="22" t="s">
        <v>7</v>
      </c>
      <c r="E22069" s="22" t="s">
        <v>28</v>
      </c>
      <c r="F22069" s="22" t="s">
        <v>29</v>
      </c>
      <c r="G22069" s="1">
        <v>8513.8799999999992</v>
      </c>
    </row>
    <row r="22070" spans="2:7">
      <c r="B22070" s="22" t="s">
        <v>361</v>
      </c>
      <c r="C22070" s="22" t="s">
        <v>7</v>
      </c>
      <c r="D22070" s="22" t="s">
        <v>7</v>
      </c>
      <c r="E22070" s="22" t="s">
        <v>28</v>
      </c>
      <c r="F22070" s="22" t="s">
        <v>30</v>
      </c>
      <c r="G22070" s="1">
        <v>146.88999999999999</v>
      </c>
    </row>
    <row r="22071" spans="2:7">
      <c r="B22071" s="22" t="s">
        <v>361</v>
      </c>
      <c r="C22071" s="22" t="s">
        <v>7</v>
      </c>
      <c r="D22071" s="22" t="s">
        <v>7</v>
      </c>
      <c r="E22071" s="22" t="s">
        <v>28</v>
      </c>
      <c r="F22071" s="22" t="s">
        <v>31</v>
      </c>
      <c r="G22071" s="1">
        <v>120000</v>
      </c>
    </row>
    <row r="22072" spans="2:7">
      <c r="B22072" s="22" t="s">
        <v>361</v>
      </c>
      <c r="C22072" s="22" t="s">
        <v>7</v>
      </c>
      <c r="D22072" s="22" t="s">
        <v>7</v>
      </c>
      <c r="E22072" s="22" t="s">
        <v>34</v>
      </c>
      <c r="F22072" s="22" t="s">
        <v>38</v>
      </c>
      <c r="G22072" s="1">
        <v>167.41</v>
      </c>
    </row>
    <row r="22073" spans="2:7">
      <c r="B22073" s="22" t="s">
        <v>361</v>
      </c>
      <c r="C22073" s="22" t="s">
        <v>7</v>
      </c>
      <c r="D22073" s="22" t="s">
        <v>7</v>
      </c>
      <c r="E22073" s="22" t="s">
        <v>34</v>
      </c>
      <c r="F22073" s="22" t="s">
        <v>39</v>
      </c>
      <c r="G22073" s="1">
        <v>14019.3</v>
      </c>
    </row>
    <row r="22074" spans="2:7">
      <c r="B22074" s="22" t="s">
        <v>361</v>
      </c>
      <c r="C22074" s="22" t="s">
        <v>7</v>
      </c>
      <c r="D22074" s="22" t="s">
        <v>7</v>
      </c>
      <c r="E22074" s="22" t="s">
        <v>34</v>
      </c>
      <c r="F22074" s="22" t="s">
        <v>42</v>
      </c>
      <c r="G22074" s="1">
        <v>42</v>
      </c>
    </row>
    <row r="22075" spans="2:7">
      <c r="B22075" s="22" t="s">
        <v>361</v>
      </c>
      <c r="C22075" s="22" t="s">
        <v>7</v>
      </c>
      <c r="D22075" s="22" t="s">
        <v>7</v>
      </c>
      <c r="E22075" s="22" t="s">
        <v>34</v>
      </c>
      <c r="F22075" s="22" t="s">
        <v>75</v>
      </c>
      <c r="G22075" s="1">
        <v>376.87</v>
      </c>
    </row>
    <row r="22076" spans="2:7">
      <c r="B22076" s="22" t="s">
        <v>361</v>
      </c>
      <c r="C22076" s="22" t="s">
        <v>7</v>
      </c>
      <c r="D22076" s="22" t="s">
        <v>7</v>
      </c>
      <c r="E22076" s="22" t="s">
        <v>34</v>
      </c>
      <c r="F22076" s="22" t="s">
        <v>49</v>
      </c>
      <c r="G22076" s="1">
        <v>161100.57</v>
      </c>
    </row>
    <row r="22077" spans="2:7">
      <c r="B22077" s="22" t="s">
        <v>361</v>
      </c>
      <c r="C22077" s="22" t="s">
        <v>7</v>
      </c>
      <c r="D22077" s="22" t="s">
        <v>7</v>
      </c>
      <c r="E22077" s="22" t="s">
        <v>34</v>
      </c>
      <c r="F22077" s="22" t="s">
        <v>55</v>
      </c>
      <c r="G22077" s="1">
        <v>740</v>
      </c>
    </row>
    <row r="22078" spans="2:7">
      <c r="B22078" s="22" t="s">
        <v>361</v>
      </c>
      <c r="C22078" s="22" t="s">
        <v>7</v>
      </c>
      <c r="D22078" s="22" t="s">
        <v>7</v>
      </c>
      <c r="E22078" s="22" t="s">
        <v>34</v>
      </c>
      <c r="F22078" s="22" t="s">
        <v>58</v>
      </c>
      <c r="G22078" s="1">
        <v>492.5</v>
      </c>
    </row>
    <row r="22079" spans="2:7">
      <c r="B22079" s="22" t="s">
        <v>361</v>
      </c>
      <c r="C22079" s="22" t="s">
        <v>7</v>
      </c>
      <c r="D22079" s="22" t="s">
        <v>7</v>
      </c>
      <c r="E22079" s="22" t="s">
        <v>59</v>
      </c>
      <c r="F22079" s="22" t="s">
        <v>55</v>
      </c>
      <c r="G22079" s="1">
        <v>1430.12</v>
      </c>
    </row>
    <row r="22080" spans="2:7">
      <c r="B22080" s="22" t="s">
        <v>362</v>
      </c>
      <c r="C22080" s="22" t="s">
        <v>7</v>
      </c>
      <c r="D22080" s="22" t="s">
        <v>5</v>
      </c>
      <c r="E22080" s="22" t="s">
        <v>5</v>
      </c>
      <c r="F22080" s="22" t="s">
        <v>6</v>
      </c>
      <c r="G22080" s="1">
        <v>47.07</v>
      </c>
    </row>
    <row r="22081" spans="2:7">
      <c r="B22081" s="22" t="s">
        <v>362</v>
      </c>
      <c r="C22081" s="22" t="s">
        <v>7</v>
      </c>
      <c r="D22081" s="22" t="s">
        <v>5</v>
      </c>
      <c r="E22081" s="22" t="s">
        <v>7</v>
      </c>
      <c r="F22081" s="22" t="s">
        <v>6</v>
      </c>
      <c r="G22081" s="1">
        <v>-16074.61</v>
      </c>
    </row>
    <row r="22082" spans="2:7">
      <c r="B22082" s="22" t="s">
        <v>362</v>
      </c>
      <c r="C22082" s="22" t="s">
        <v>7</v>
      </c>
      <c r="D22082" s="22" t="s">
        <v>5</v>
      </c>
      <c r="E22082" s="22" t="s">
        <v>8</v>
      </c>
      <c r="F22082" s="22" t="s">
        <v>9</v>
      </c>
      <c r="G22082" s="1">
        <v>2957037.24</v>
      </c>
    </row>
    <row r="22083" spans="2:7">
      <c r="B22083" s="22" t="s">
        <v>362</v>
      </c>
      <c r="C22083" s="22" t="s">
        <v>7</v>
      </c>
      <c r="D22083" s="22" t="s">
        <v>5</v>
      </c>
      <c r="E22083" s="22" t="s">
        <v>8</v>
      </c>
      <c r="F22083" s="22" t="s">
        <v>10</v>
      </c>
      <c r="G22083" s="1">
        <v>20249.73</v>
      </c>
    </row>
    <row r="22084" spans="2:7">
      <c r="B22084" s="22" t="s">
        <v>362</v>
      </c>
      <c r="C22084" s="22" t="s">
        <v>7</v>
      </c>
      <c r="D22084" s="22" t="s">
        <v>5</v>
      </c>
      <c r="E22084" s="22" t="s">
        <v>8</v>
      </c>
      <c r="F22084" s="22" t="s">
        <v>11</v>
      </c>
      <c r="G22084" s="1">
        <v>29919.78</v>
      </c>
    </row>
    <row r="22085" spans="2:7">
      <c r="B22085" s="22" t="s">
        <v>362</v>
      </c>
      <c r="C22085" s="22" t="s">
        <v>7</v>
      </c>
      <c r="D22085" s="22" t="s">
        <v>5</v>
      </c>
      <c r="E22085" s="22" t="s">
        <v>8</v>
      </c>
      <c r="F22085" s="22" t="s">
        <v>12</v>
      </c>
      <c r="G22085" s="1">
        <v>35101.870000000003</v>
      </c>
    </row>
    <row r="22086" spans="2:7">
      <c r="B22086" s="22" t="s">
        <v>362</v>
      </c>
      <c r="C22086" s="22" t="s">
        <v>7</v>
      </c>
      <c r="D22086" s="22" t="s">
        <v>5</v>
      </c>
      <c r="E22086" s="22" t="s">
        <v>8</v>
      </c>
      <c r="F22086" s="22" t="s">
        <v>70</v>
      </c>
      <c r="G22086" s="1">
        <v>27525</v>
      </c>
    </row>
    <row r="22087" spans="2:7">
      <c r="B22087" s="22" t="s">
        <v>362</v>
      </c>
      <c r="C22087" s="22" t="s">
        <v>7</v>
      </c>
      <c r="D22087" s="22" t="s">
        <v>5</v>
      </c>
      <c r="E22087" s="22" t="s">
        <v>14</v>
      </c>
      <c r="F22087" s="22" t="s">
        <v>9</v>
      </c>
      <c r="G22087" s="1">
        <v>1297872.4099999999</v>
      </c>
    </row>
    <row r="22088" spans="2:7">
      <c r="B22088" s="22" t="s">
        <v>362</v>
      </c>
      <c r="C22088" s="22" t="s">
        <v>7</v>
      </c>
      <c r="D22088" s="22" t="s">
        <v>5</v>
      </c>
      <c r="E22088" s="22" t="s">
        <v>14</v>
      </c>
      <c r="F22088" s="22" t="s">
        <v>10</v>
      </c>
      <c r="G22088" s="1">
        <v>20512.13</v>
      </c>
    </row>
    <row r="22089" spans="2:7">
      <c r="B22089" s="22" t="s">
        <v>362</v>
      </c>
      <c r="C22089" s="22" t="s">
        <v>7</v>
      </c>
      <c r="D22089" s="22" t="s">
        <v>5</v>
      </c>
      <c r="E22089" s="22" t="s">
        <v>14</v>
      </c>
      <c r="F22089" s="22" t="s">
        <v>11</v>
      </c>
      <c r="G22089" s="1">
        <v>40197.11</v>
      </c>
    </row>
    <row r="22090" spans="2:7">
      <c r="B22090" s="22" t="s">
        <v>362</v>
      </c>
      <c r="C22090" s="22" t="s">
        <v>7</v>
      </c>
      <c r="D22090" s="22" t="s">
        <v>5</v>
      </c>
      <c r="E22090" s="22" t="s">
        <v>14</v>
      </c>
      <c r="F22090" s="22" t="s">
        <v>12</v>
      </c>
      <c r="G22090" s="1">
        <v>11500</v>
      </c>
    </row>
    <row r="22091" spans="2:7">
      <c r="B22091" s="22" t="s">
        <v>362</v>
      </c>
      <c r="C22091" s="22" t="s">
        <v>7</v>
      </c>
      <c r="D22091" s="22" t="s">
        <v>5</v>
      </c>
      <c r="E22091" s="22" t="s">
        <v>14</v>
      </c>
      <c r="F22091" s="22" t="s">
        <v>13</v>
      </c>
      <c r="G22091" s="1">
        <v>-2196.92</v>
      </c>
    </row>
    <row r="22092" spans="2:7">
      <c r="B22092" s="22" t="s">
        <v>362</v>
      </c>
      <c r="C22092" s="22" t="s">
        <v>7</v>
      </c>
      <c r="D22092" s="22" t="s">
        <v>5</v>
      </c>
      <c r="E22092" s="22" t="s">
        <v>15</v>
      </c>
      <c r="F22092" s="22" t="s">
        <v>17</v>
      </c>
      <c r="G22092" s="1">
        <v>276757.96000000002</v>
      </c>
    </row>
    <row r="22093" spans="2:7">
      <c r="B22093" s="22" t="s">
        <v>362</v>
      </c>
      <c r="C22093" s="22" t="s">
        <v>7</v>
      </c>
      <c r="D22093" s="22" t="s">
        <v>5</v>
      </c>
      <c r="E22093" s="22" t="s">
        <v>15</v>
      </c>
      <c r="F22093" s="22" t="s">
        <v>18</v>
      </c>
      <c r="G22093" s="1">
        <v>130767.24</v>
      </c>
    </row>
    <row r="22094" spans="2:7">
      <c r="B22094" s="22" t="s">
        <v>362</v>
      </c>
      <c r="C22094" s="22" t="s">
        <v>7</v>
      </c>
      <c r="D22094" s="22" t="s">
        <v>5</v>
      </c>
      <c r="E22094" s="22" t="s">
        <v>15</v>
      </c>
      <c r="F22094" s="22" t="s">
        <v>19</v>
      </c>
      <c r="G22094" s="1">
        <v>548475.9</v>
      </c>
    </row>
    <row r="22095" spans="2:7">
      <c r="B22095" s="22" t="s">
        <v>362</v>
      </c>
      <c r="C22095" s="22" t="s">
        <v>7</v>
      </c>
      <c r="D22095" s="22" t="s">
        <v>5</v>
      </c>
      <c r="E22095" s="22" t="s">
        <v>15</v>
      </c>
      <c r="F22095" s="22" t="s">
        <v>20</v>
      </c>
      <c r="G22095" s="1">
        <v>223259.7</v>
      </c>
    </row>
    <row r="22096" spans="2:7">
      <c r="B22096" s="22" t="s">
        <v>362</v>
      </c>
      <c r="C22096" s="22" t="s">
        <v>7</v>
      </c>
      <c r="D22096" s="22" t="s">
        <v>5</v>
      </c>
      <c r="E22096" s="22" t="s">
        <v>15</v>
      </c>
      <c r="F22096" s="22" t="s">
        <v>21</v>
      </c>
      <c r="G22096" s="1">
        <v>6771.47</v>
      </c>
    </row>
    <row r="22097" spans="2:7">
      <c r="B22097" s="22" t="s">
        <v>362</v>
      </c>
      <c r="C22097" s="22" t="s">
        <v>7</v>
      </c>
      <c r="D22097" s="22" t="s">
        <v>5</v>
      </c>
      <c r="E22097" s="22" t="s">
        <v>15</v>
      </c>
      <c r="F22097" s="22" t="s">
        <v>22</v>
      </c>
      <c r="G22097" s="1">
        <v>3515.28</v>
      </c>
    </row>
    <row r="22098" spans="2:7">
      <c r="B22098" s="22" t="s">
        <v>362</v>
      </c>
      <c r="C22098" s="22" t="s">
        <v>7</v>
      </c>
      <c r="D22098" s="22" t="s">
        <v>5</v>
      </c>
      <c r="E22098" s="22" t="s">
        <v>15</v>
      </c>
      <c r="F22098" s="22" t="s">
        <v>23</v>
      </c>
      <c r="G22098" s="1">
        <v>17910.52</v>
      </c>
    </row>
    <row r="22099" spans="2:7">
      <c r="B22099" s="22" t="s">
        <v>362</v>
      </c>
      <c r="C22099" s="22" t="s">
        <v>7</v>
      </c>
      <c r="D22099" s="22" t="s">
        <v>5</v>
      </c>
      <c r="E22099" s="22" t="s">
        <v>15</v>
      </c>
      <c r="F22099" s="22" t="s">
        <v>24</v>
      </c>
      <c r="G22099" s="1">
        <v>50236.53</v>
      </c>
    </row>
    <row r="22100" spans="2:7">
      <c r="B22100" s="22" t="s">
        <v>362</v>
      </c>
      <c r="C22100" s="22" t="s">
        <v>7</v>
      </c>
      <c r="D22100" s="22" t="s">
        <v>5</v>
      </c>
      <c r="E22100" s="22" t="s">
        <v>15</v>
      </c>
      <c r="F22100" s="22" t="s">
        <v>25</v>
      </c>
      <c r="G22100" s="1">
        <v>483585.86</v>
      </c>
    </row>
    <row r="22101" spans="2:7">
      <c r="B22101" s="22" t="s">
        <v>362</v>
      </c>
      <c r="C22101" s="22" t="s">
        <v>7</v>
      </c>
      <c r="D22101" s="22" t="s">
        <v>5</v>
      </c>
      <c r="E22101" s="22" t="s">
        <v>15</v>
      </c>
      <c r="F22101" s="22" t="s">
        <v>26</v>
      </c>
      <c r="G22101" s="1">
        <v>466995.17</v>
      </c>
    </row>
    <row r="22102" spans="2:7">
      <c r="B22102" s="22" t="s">
        <v>362</v>
      </c>
      <c r="C22102" s="22" t="s">
        <v>7</v>
      </c>
      <c r="D22102" s="22" t="s">
        <v>5</v>
      </c>
      <c r="E22102" s="22" t="s">
        <v>15</v>
      </c>
      <c r="F22102" s="22" t="s">
        <v>27</v>
      </c>
      <c r="G22102" s="1">
        <v>3856.79</v>
      </c>
    </row>
    <row r="22103" spans="2:7">
      <c r="B22103" s="22" t="s">
        <v>362</v>
      </c>
      <c r="C22103" s="22" t="s">
        <v>7</v>
      </c>
      <c r="D22103" s="22" t="s">
        <v>5</v>
      </c>
      <c r="E22103" s="22" t="s">
        <v>15</v>
      </c>
      <c r="F22103" s="22" t="s">
        <v>72</v>
      </c>
      <c r="G22103" s="1">
        <v>377.04</v>
      </c>
    </row>
    <row r="22104" spans="2:7">
      <c r="B22104" s="22" t="s">
        <v>362</v>
      </c>
      <c r="C22104" s="22" t="s">
        <v>7</v>
      </c>
      <c r="D22104" s="22" t="s">
        <v>5</v>
      </c>
      <c r="E22104" s="22" t="s">
        <v>28</v>
      </c>
      <c r="F22104" s="22" t="s">
        <v>29</v>
      </c>
      <c r="G22104" s="1">
        <v>191926.38</v>
      </c>
    </row>
    <row r="22105" spans="2:7">
      <c r="B22105" s="22" t="s">
        <v>362</v>
      </c>
      <c r="C22105" s="22" t="s">
        <v>7</v>
      </c>
      <c r="D22105" s="22" t="s">
        <v>5</v>
      </c>
      <c r="E22105" s="22" t="s">
        <v>28</v>
      </c>
      <c r="F22105" s="22" t="s">
        <v>30</v>
      </c>
      <c r="G22105" s="1">
        <v>30593.35</v>
      </c>
    </row>
    <row r="22106" spans="2:7">
      <c r="B22106" s="22" t="s">
        <v>362</v>
      </c>
      <c r="C22106" s="22" t="s">
        <v>7</v>
      </c>
      <c r="D22106" s="22" t="s">
        <v>5</v>
      </c>
      <c r="E22106" s="22" t="s">
        <v>28</v>
      </c>
      <c r="F22106" s="22" t="s">
        <v>31</v>
      </c>
      <c r="G22106" s="1">
        <v>38493.01</v>
      </c>
    </row>
    <row r="22107" spans="2:7">
      <c r="B22107" s="22" t="s">
        <v>362</v>
      </c>
      <c r="C22107" s="22" t="s">
        <v>7</v>
      </c>
      <c r="D22107" s="22" t="s">
        <v>5</v>
      </c>
      <c r="E22107" s="22" t="s">
        <v>28</v>
      </c>
      <c r="F22107" s="22" t="s">
        <v>32</v>
      </c>
      <c r="G22107" s="1">
        <v>64141.51</v>
      </c>
    </row>
    <row r="22108" spans="2:7">
      <c r="B22108" s="22" t="s">
        <v>362</v>
      </c>
      <c r="C22108" s="22" t="s">
        <v>7</v>
      </c>
      <c r="D22108" s="22" t="s">
        <v>5</v>
      </c>
      <c r="E22108" s="22" t="s">
        <v>28</v>
      </c>
      <c r="F22108" s="22" t="s">
        <v>33</v>
      </c>
      <c r="G22108" s="1">
        <v>18637.04</v>
      </c>
    </row>
    <row r="22109" spans="2:7">
      <c r="B22109" s="22" t="s">
        <v>362</v>
      </c>
      <c r="C22109" s="22" t="s">
        <v>7</v>
      </c>
      <c r="D22109" s="22" t="s">
        <v>5</v>
      </c>
      <c r="E22109" s="22" t="s">
        <v>34</v>
      </c>
      <c r="F22109" s="22" t="s">
        <v>35</v>
      </c>
      <c r="G22109" s="1">
        <v>7379.51</v>
      </c>
    </row>
    <row r="22110" spans="2:7">
      <c r="B22110" s="22" t="s">
        <v>362</v>
      </c>
      <c r="C22110" s="22" t="s">
        <v>7</v>
      </c>
      <c r="D22110" s="22" t="s">
        <v>5</v>
      </c>
      <c r="E22110" s="22" t="s">
        <v>34</v>
      </c>
      <c r="F22110" s="22" t="s">
        <v>38</v>
      </c>
      <c r="G22110" s="1">
        <v>33437.449999999997</v>
      </c>
    </row>
    <row r="22111" spans="2:7">
      <c r="B22111" s="22" t="s">
        <v>362</v>
      </c>
      <c r="C22111" s="22" t="s">
        <v>7</v>
      </c>
      <c r="D22111" s="22" t="s">
        <v>5</v>
      </c>
      <c r="E22111" s="22" t="s">
        <v>34</v>
      </c>
      <c r="F22111" s="22" t="s">
        <v>39</v>
      </c>
      <c r="G22111" s="1">
        <v>187702.6</v>
      </c>
    </row>
    <row r="22112" spans="2:7">
      <c r="B22112" s="22" t="s">
        <v>362</v>
      </c>
      <c r="C22112" s="22" t="s">
        <v>7</v>
      </c>
      <c r="D22112" s="22" t="s">
        <v>5</v>
      </c>
      <c r="E22112" s="22" t="s">
        <v>34</v>
      </c>
      <c r="F22112" s="22" t="s">
        <v>42</v>
      </c>
      <c r="G22112" s="1">
        <v>23055.95</v>
      </c>
    </row>
    <row r="22113" spans="2:7">
      <c r="B22113" s="22" t="s">
        <v>362</v>
      </c>
      <c r="C22113" s="22" t="s">
        <v>7</v>
      </c>
      <c r="D22113" s="22" t="s">
        <v>5</v>
      </c>
      <c r="E22113" s="22" t="s">
        <v>34</v>
      </c>
      <c r="F22113" s="22" t="s">
        <v>43</v>
      </c>
      <c r="G22113" s="1">
        <v>30062.34</v>
      </c>
    </row>
    <row r="22114" spans="2:7">
      <c r="B22114" s="22" t="s">
        <v>362</v>
      </c>
      <c r="C22114" s="22" t="s">
        <v>7</v>
      </c>
      <c r="D22114" s="22" t="s">
        <v>5</v>
      </c>
      <c r="E22114" s="22" t="s">
        <v>34</v>
      </c>
      <c r="F22114" s="22" t="s">
        <v>44</v>
      </c>
      <c r="G22114" s="1">
        <v>5834.93</v>
      </c>
    </row>
    <row r="22115" spans="2:7">
      <c r="B22115" s="22" t="s">
        <v>362</v>
      </c>
      <c r="C22115" s="22" t="s">
        <v>7</v>
      </c>
      <c r="D22115" s="22" t="s">
        <v>5</v>
      </c>
      <c r="E22115" s="22" t="s">
        <v>34</v>
      </c>
      <c r="F22115" s="22" t="s">
        <v>45</v>
      </c>
      <c r="G22115" s="1">
        <v>9886.31</v>
      </c>
    </row>
    <row r="22116" spans="2:7">
      <c r="B22116" s="22" t="s">
        <v>362</v>
      </c>
      <c r="C22116" s="22" t="s">
        <v>7</v>
      </c>
      <c r="D22116" s="22" t="s">
        <v>5</v>
      </c>
      <c r="E22116" s="22" t="s">
        <v>34</v>
      </c>
      <c r="F22116" s="22" t="s">
        <v>46</v>
      </c>
      <c r="G22116" s="1">
        <v>16450.349999999999</v>
      </c>
    </row>
    <row r="22117" spans="2:7">
      <c r="B22117" s="22" t="s">
        <v>362</v>
      </c>
      <c r="C22117" s="22" t="s">
        <v>7</v>
      </c>
      <c r="D22117" s="22" t="s">
        <v>5</v>
      </c>
      <c r="E22117" s="22" t="s">
        <v>34</v>
      </c>
      <c r="F22117" s="22" t="s">
        <v>47</v>
      </c>
      <c r="G22117" s="1">
        <v>27100.61</v>
      </c>
    </row>
    <row r="22118" spans="2:7">
      <c r="B22118" s="22" t="s">
        <v>362</v>
      </c>
      <c r="C22118" s="22" t="s">
        <v>7</v>
      </c>
      <c r="D22118" s="22" t="s">
        <v>5</v>
      </c>
      <c r="E22118" s="22" t="s">
        <v>34</v>
      </c>
      <c r="F22118" s="22" t="s">
        <v>48</v>
      </c>
      <c r="G22118" s="1">
        <v>4213.75</v>
      </c>
    </row>
    <row r="22119" spans="2:7">
      <c r="B22119" s="22" t="s">
        <v>362</v>
      </c>
      <c r="C22119" s="22" t="s">
        <v>7</v>
      </c>
      <c r="D22119" s="22" t="s">
        <v>5</v>
      </c>
      <c r="E22119" s="22" t="s">
        <v>34</v>
      </c>
      <c r="F22119" s="22" t="s">
        <v>75</v>
      </c>
      <c r="G22119" s="1">
        <v>27939.94</v>
      </c>
    </row>
    <row r="22120" spans="2:7">
      <c r="B22120" s="22" t="s">
        <v>362</v>
      </c>
      <c r="C22120" s="22" t="s">
        <v>7</v>
      </c>
      <c r="D22120" s="22" t="s">
        <v>5</v>
      </c>
      <c r="E22120" s="22" t="s">
        <v>34</v>
      </c>
      <c r="F22120" s="22" t="s">
        <v>49</v>
      </c>
      <c r="G22120" s="1">
        <v>155844.91</v>
      </c>
    </row>
    <row r="22121" spans="2:7">
      <c r="B22121" s="22" t="s">
        <v>362</v>
      </c>
      <c r="C22121" s="22" t="s">
        <v>7</v>
      </c>
      <c r="D22121" s="22" t="s">
        <v>5</v>
      </c>
      <c r="E22121" s="22" t="s">
        <v>34</v>
      </c>
      <c r="F22121" s="22" t="s">
        <v>50</v>
      </c>
      <c r="G22121" s="1">
        <v>73373.88</v>
      </c>
    </row>
    <row r="22122" spans="2:7">
      <c r="B22122" s="22" t="s">
        <v>362</v>
      </c>
      <c r="C22122" s="22" t="s">
        <v>7</v>
      </c>
      <c r="D22122" s="22" t="s">
        <v>5</v>
      </c>
      <c r="E22122" s="22" t="s">
        <v>34</v>
      </c>
      <c r="F22122" s="22" t="s">
        <v>51</v>
      </c>
      <c r="G22122" s="1">
        <v>315.27999999999997</v>
      </c>
    </row>
    <row r="22123" spans="2:7">
      <c r="B22123" s="22" t="s">
        <v>362</v>
      </c>
      <c r="C22123" s="22" t="s">
        <v>7</v>
      </c>
      <c r="D22123" s="22" t="s">
        <v>5</v>
      </c>
      <c r="E22123" s="22" t="s">
        <v>34</v>
      </c>
      <c r="F22123" s="22" t="s">
        <v>52</v>
      </c>
      <c r="G22123" s="1">
        <v>403.32</v>
      </c>
    </row>
    <row r="22124" spans="2:7">
      <c r="B22124" s="22" t="s">
        <v>362</v>
      </c>
      <c r="C22124" s="22" t="s">
        <v>7</v>
      </c>
      <c r="D22124" s="22" t="s">
        <v>5</v>
      </c>
      <c r="E22124" s="22" t="s">
        <v>34</v>
      </c>
      <c r="F22124" s="22" t="s">
        <v>55</v>
      </c>
      <c r="G22124" s="1">
        <v>2777.33</v>
      </c>
    </row>
    <row r="22125" spans="2:7">
      <c r="B22125" s="22" t="s">
        <v>362</v>
      </c>
      <c r="C22125" s="22" t="s">
        <v>7</v>
      </c>
      <c r="D22125" s="22" t="s">
        <v>5</v>
      </c>
      <c r="E22125" s="22" t="s">
        <v>34</v>
      </c>
      <c r="F22125" s="22" t="s">
        <v>56</v>
      </c>
      <c r="G22125" s="1">
        <v>1726</v>
      </c>
    </row>
    <row r="22126" spans="2:7">
      <c r="B22126" s="22" t="s">
        <v>362</v>
      </c>
      <c r="C22126" s="22" t="s">
        <v>7</v>
      </c>
      <c r="D22126" s="22" t="s">
        <v>5</v>
      </c>
      <c r="E22126" s="22" t="s">
        <v>34</v>
      </c>
      <c r="F22126" s="22" t="s">
        <v>57</v>
      </c>
      <c r="G22126" s="1">
        <v>64729.21</v>
      </c>
    </row>
    <row r="22127" spans="2:7">
      <c r="B22127" s="22" t="s">
        <v>362</v>
      </c>
      <c r="C22127" s="22" t="s">
        <v>7</v>
      </c>
      <c r="D22127" s="22" t="s">
        <v>5</v>
      </c>
      <c r="E22127" s="22" t="s">
        <v>34</v>
      </c>
      <c r="F22127" s="22" t="s">
        <v>91</v>
      </c>
      <c r="G22127" s="1">
        <v>38015.49</v>
      </c>
    </row>
    <row r="22128" spans="2:7">
      <c r="B22128" s="22" t="s">
        <v>362</v>
      </c>
      <c r="C22128" s="22" t="s">
        <v>7</v>
      </c>
      <c r="D22128" s="22" t="s">
        <v>5</v>
      </c>
      <c r="E22128" s="22" t="s">
        <v>34</v>
      </c>
      <c r="F22128" s="22" t="s">
        <v>58</v>
      </c>
      <c r="G22128" s="1">
        <v>7010</v>
      </c>
    </row>
    <row r="22129" spans="2:7">
      <c r="B22129" s="22" t="s">
        <v>362</v>
      </c>
      <c r="C22129" s="22" t="s">
        <v>7</v>
      </c>
      <c r="D22129" s="22" t="s">
        <v>5</v>
      </c>
      <c r="E22129" s="22" t="s">
        <v>59</v>
      </c>
      <c r="F22129" s="22" t="s">
        <v>55</v>
      </c>
      <c r="G22129" s="1">
        <v>10256.26</v>
      </c>
    </row>
    <row r="22130" spans="2:7">
      <c r="B22130" s="22" t="s">
        <v>362</v>
      </c>
      <c r="C22130" s="22" t="s">
        <v>7</v>
      </c>
      <c r="D22130" s="22" t="s">
        <v>5</v>
      </c>
      <c r="E22130" s="22" t="s">
        <v>60</v>
      </c>
      <c r="F22130" s="22" t="s">
        <v>78</v>
      </c>
      <c r="G22130" s="1">
        <v>3792.08</v>
      </c>
    </row>
    <row r="22131" spans="2:7">
      <c r="B22131" s="22" t="s">
        <v>362</v>
      </c>
      <c r="C22131" s="22" t="s">
        <v>7</v>
      </c>
      <c r="D22131" s="22" t="s">
        <v>7</v>
      </c>
      <c r="E22131" s="22" t="s">
        <v>5</v>
      </c>
      <c r="F22131" s="22" t="s">
        <v>6</v>
      </c>
      <c r="G22131" s="1">
        <v>16027.54</v>
      </c>
    </row>
    <row r="22132" spans="2:7">
      <c r="B22132" s="22" t="s">
        <v>362</v>
      </c>
      <c r="C22132" s="22" t="s">
        <v>7</v>
      </c>
      <c r="D22132" s="22" t="s">
        <v>7</v>
      </c>
      <c r="E22132" s="22" t="s">
        <v>8</v>
      </c>
      <c r="F22132" s="22" t="s">
        <v>9</v>
      </c>
      <c r="G22132" s="1">
        <v>242815.95</v>
      </c>
    </row>
    <row r="22133" spans="2:7">
      <c r="B22133" s="22" t="s">
        <v>362</v>
      </c>
      <c r="C22133" s="22" t="s">
        <v>7</v>
      </c>
      <c r="D22133" s="22" t="s">
        <v>7</v>
      </c>
      <c r="E22133" s="22" t="s">
        <v>8</v>
      </c>
      <c r="F22133" s="22" t="s">
        <v>10</v>
      </c>
      <c r="G22133" s="1">
        <v>33945</v>
      </c>
    </row>
    <row r="22134" spans="2:7">
      <c r="B22134" s="22" t="s">
        <v>362</v>
      </c>
      <c r="C22134" s="22" t="s">
        <v>7</v>
      </c>
      <c r="D22134" s="22" t="s">
        <v>7</v>
      </c>
      <c r="E22134" s="22" t="s">
        <v>8</v>
      </c>
      <c r="F22134" s="22" t="s">
        <v>11</v>
      </c>
      <c r="G22134" s="1">
        <v>36163.75</v>
      </c>
    </row>
    <row r="22135" spans="2:7">
      <c r="B22135" s="22" t="s">
        <v>362</v>
      </c>
      <c r="C22135" s="22" t="s">
        <v>7</v>
      </c>
      <c r="D22135" s="22" t="s">
        <v>7</v>
      </c>
      <c r="E22135" s="22" t="s">
        <v>8</v>
      </c>
      <c r="F22135" s="22" t="s">
        <v>12</v>
      </c>
      <c r="G22135" s="1">
        <v>533844.5</v>
      </c>
    </row>
    <row r="22136" spans="2:7">
      <c r="B22136" s="22" t="s">
        <v>362</v>
      </c>
      <c r="C22136" s="22" t="s">
        <v>7</v>
      </c>
      <c r="D22136" s="22" t="s">
        <v>7</v>
      </c>
      <c r="E22136" s="22" t="s">
        <v>8</v>
      </c>
      <c r="F22136" s="22" t="s">
        <v>13</v>
      </c>
      <c r="G22136" s="1">
        <v>32756.42</v>
      </c>
    </row>
    <row r="22137" spans="2:7">
      <c r="B22137" s="22" t="s">
        <v>362</v>
      </c>
      <c r="C22137" s="22" t="s">
        <v>7</v>
      </c>
      <c r="D22137" s="22" t="s">
        <v>7</v>
      </c>
      <c r="E22137" s="22" t="s">
        <v>14</v>
      </c>
      <c r="F22137" s="22" t="s">
        <v>9</v>
      </c>
      <c r="G22137" s="1">
        <v>350574.59</v>
      </c>
    </row>
    <row r="22138" spans="2:7">
      <c r="B22138" s="22" t="s">
        <v>362</v>
      </c>
      <c r="C22138" s="22" t="s">
        <v>7</v>
      </c>
      <c r="D22138" s="22" t="s">
        <v>7</v>
      </c>
      <c r="E22138" s="22" t="s">
        <v>14</v>
      </c>
      <c r="F22138" s="22" t="s">
        <v>10</v>
      </c>
      <c r="G22138" s="1">
        <v>26276.68</v>
      </c>
    </row>
    <row r="22139" spans="2:7">
      <c r="B22139" s="22" t="s">
        <v>362</v>
      </c>
      <c r="C22139" s="22" t="s">
        <v>7</v>
      </c>
      <c r="D22139" s="22" t="s">
        <v>7</v>
      </c>
      <c r="E22139" s="22" t="s">
        <v>14</v>
      </c>
      <c r="F22139" s="22" t="s">
        <v>11</v>
      </c>
      <c r="G22139" s="1">
        <v>22741.19</v>
      </c>
    </row>
    <row r="22140" spans="2:7">
      <c r="B22140" s="22" t="s">
        <v>362</v>
      </c>
      <c r="C22140" s="22" t="s">
        <v>7</v>
      </c>
      <c r="D22140" s="22" t="s">
        <v>7</v>
      </c>
      <c r="E22140" s="22" t="s">
        <v>14</v>
      </c>
      <c r="F22140" s="22" t="s">
        <v>12</v>
      </c>
      <c r="G22140" s="1">
        <v>52778.92</v>
      </c>
    </row>
    <row r="22141" spans="2:7">
      <c r="B22141" s="22" t="s">
        <v>362</v>
      </c>
      <c r="C22141" s="22" t="s">
        <v>7</v>
      </c>
      <c r="D22141" s="22" t="s">
        <v>7</v>
      </c>
      <c r="E22141" s="22" t="s">
        <v>14</v>
      </c>
      <c r="F22141" s="22" t="s">
        <v>13</v>
      </c>
      <c r="G22141" s="1">
        <v>3319.03</v>
      </c>
    </row>
    <row r="22142" spans="2:7">
      <c r="B22142" s="22" t="s">
        <v>362</v>
      </c>
      <c r="C22142" s="22" t="s">
        <v>7</v>
      </c>
      <c r="D22142" s="22" t="s">
        <v>7</v>
      </c>
      <c r="E22142" s="22" t="s">
        <v>15</v>
      </c>
      <c r="F22142" s="22" t="s">
        <v>17</v>
      </c>
      <c r="G22142" s="1">
        <v>19522.36</v>
      </c>
    </row>
    <row r="22143" spans="2:7">
      <c r="B22143" s="22" t="s">
        <v>362</v>
      </c>
      <c r="C22143" s="22" t="s">
        <v>7</v>
      </c>
      <c r="D22143" s="22" t="s">
        <v>7</v>
      </c>
      <c r="E22143" s="22" t="s">
        <v>15</v>
      </c>
      <c r="F22143" s="22" t="s">
        <v>18</v>
      </c>
      <c r="G22143" s="1">
        <v>6198.4</v>
      </c>
    </row>
    <row r="22144" spans="2:7">
      <c r="B22144" s="22" t="s">
        <v>362</v>
      </c>
      <c r="C22144" s="22" t="s">
        <v>7</v>
      </c>
      <c r="D22144" s="22" t="s">
        <v>7</v>
      </c>
      <c r="E22144" s="22" t="s">
        <v>15</v>
      </c>
      <c r="F22144" s="22" t="s">
        <v>19</v>
      </c>
      <c r="G22144" s="1">
        <v>34706.5</v>
      </c>
    </row>
    <row r="22145" spans="2:7">
      <c r="B22145" s="22" t="s">
        <v>362</v>
      </c>
      <c r="C22145" s="22" t="s">
        <v>7</v>
      </c>
      <c r="D22145" s="22" t="s">
        <v>7</v>
      </c>
      <c r="E22145" s="22" t="s">
        <v>15</v>
      </c>
      <c r="F22145" s="22" t="s">
        <v>20</v>
      </c>
      <c r="G22145" s="1">
        <v>6180.93</v>
      </c>
    </row>
    <row r="22146" spans="2:7">
      <c r="B22146" s="22" t="s">
        <v>362</v>
      </c>
      <c r="C22146" s="22" t="s">
        <v>7</v>
      </c>
      <c r="D22146" s="22" t="s">
        <v>7</v>
      </c>
      <c r="E22146" s="22" t="s">
        <v>15</v>
      </c>
      <c r="F22146" s="22" t="s">
        <v>21</v>
      </c>
      <c r="G22146" s="1">
        <v>479.41</v>
      </c>
    </row>
    <row r="22147" spans="2:7">
      <c r="B22147" s="22" t="s">
        <v>362</v>
      </c>
      <c r="C22147" s="22" t="s">
        <v>7</v>
      </c>
      <c r="D22147" s="22" t="s">
        <v>7</v>
      </c>
      <c r="E22147" s="22" t="s">
        <v>15</v>
      </c>
      <c r="F22147" s="22" t="s">
        <v>22</v>
      </c>
      <c r="G22147" s="1">
        <v>167.25</v>
      </c>
    </row>
    <row r="22148" spans="2:7">
      <c r="B22148" s="22" t="s">
        <v>362</v>
      </c>
      <c r="C22148" s="22" t="s">
        <v>7</v>
      </c>
      <c r="D22148" s="22" t="s">
        <v>7</v>
      </c>
      <c r="E22148" s="22" t="s">
        <v>15</v>
      </c>
      <c r="F22148" s="22" t="s">
        <v>23</v>
      </c>
      <c r="G22148" s="1">
        <v>2239.52</v>
      </c>
    </row>
    <row r="22149" spans="2:7">
      <c r="B22149" s="22" t="s">
        <v>362</v>
      </c>
      <c r="C22149" s="22" t="s">
        <v>7</v>
      </c>
      <c r="D22149" s="22" t="s">
        <v>7</v>
      </c>
      <c r="E22149" s="22" t="s">
        <v>15</v>
      </c>
      <c r="F22149" s="22" t="s">
        <v>24</v>
      </c>
      <c r="G22149" s="1">
        <v>2572.5500000000002</v>
      </c>
    </row>
    <row r="22150" spans="2:7">
      <c r="B22150" s="22" t="s">
        <v>362</v>
      </c>
      <c r="C22150" s="22" t="s">
        <v>7</v>
      </c>
      <c r="D22150" s="22" t="s">
        <v>7</v>
      </c>
      <c r="E22150" s="22" t="s">
        <v>15</v>
      </c>
      <c r="F22150" s="22" t="s">
        <v>25</v>
      </c>
      <c r="G22150" s="1">
        <v>8455.25</v>
      </c>
    </row>
    <row r="22151" spans="2:7">
      <c r="B22151" s="22" t="s">
        <v>362</v>
      </c>
      <c r="C22151" s="22" t="s">
        <v>7</v>
      </c>
      <c r="D22151" s="22" t="s">
        <v>7</v>
      </c>
      <c r="E22151" s="22" t="s">
        <v>15</v>
      </c>
      <c r="F22151" s="22" t="s">
        <v>26</v>
      </c>
      <c r="G22151" s="1">
        <v>7206</v>
      </c>
    </row>
    <row r="22152" spans="2:7">
      <c r="B22152" s="22" t="s">
        <v>362</v>
      </c>
      <c r="C22152" s="22" t="s">
        <v>7</v>
      </c>
      <c r="D22152" s="22" t="s">
        <v>7</v>
      </c>
      <c r="E22152" s="22" t="s">
        <v>15</v>
      </c>
      <c r="F22152" s="22" t="s">
        <v>27</v>
      </c>
      <c r="G22152" s="1">
        <v>70.709999999999994</v>
      </c>
    </row>
    <row r="22153" spans="2:7">
      <c r="B22153" s="22" t="s">
        <v>362</v>
      </c>
      <c r="C22153" s="22" t="s">
        <v>7</v>
      </c>
      <c r="D22153" s="22" t="s">
        <v>7</v>
      </c>
      <c r="E22153" s="22" t="s">
        <v>28</v>
      </c>
      <c r="F22153" s="22" t="s">
        <v>29</v>
      </c>
      <c r="G22153" s="1">
        <v>21413.38</v>
      </c>
    </row>
    <row r="22154" spans="2:7">
      <c r="B22154" s="22" t="s">
        <v>362</v>
      </c>
      <c r="C22154" s="22" t="s">
        <v>7</v>
      </c>
      <c r="D22154" s="22" t="s">
        <v>7</v>
      </c>
      <c r="E22154" s="22" t="s">
        <v>28</v>
      </c>
      <c r="F22154" s="22" t="s">
        <v>31</v>
      </c>
      <c r="G22154" s="1">
        <v>28926.240000000002</v>
      </c>
    </row>
    <row r="22155" spans="2:7">
      <c r="B22155" s="22" t="s">
        <v>362</v>
      </c>
      <c r="C22155" s="22" t="s">
        <v>7</v>
      </c>
      <c r="D22155" s="22" t="s">
        <v>7</v>
      </c>
      <c r="E22155" s="22" t="s">
        <v>28</v>
      </c>
      <c r="F22155" s="22" t="s">
        <v>32</v>
      </c>
      <c r="G22155" s="1">
        <v>272</v>
      </c>
    </row>
    <row r="22156" spans="2:7">
      <c r="B22156" s="22" t="s">
        <v>362</v>
      </c>
      <c r="C22156" s="22" t="s">
        <v>7</v>
      </c>
      <c r="D22156" s="22" t="s">
        <v>7</v>
      </c>
      <c r="E22156" s="22" t="s">
        <v>34</v>
      </c>
      <c r="F22156" s="22" t="s">
        <v>36</v>
      </c>
      <c r="G22156" s="1">
        <v>14092.61</v>
      </c>
    </row>
    <row r="22157" spans="2:7">
      <c r="B22157" s="22" t="s">
        <v>362</v>
      </c>
      <c r="C22157" s="22" t="s">
        <v>7</v>
      </c>
      <c r="D22157" s="22" t="s">
        <v>7</v>
      </c>
      <c r="E22157" s="22" t="s">
        <v>34</v>
      </c>
      <c r="F22157" s="22" t="s">
        <v>37</v>
      </c>
      <c r="G22157" s="1">
        <v>371648.04</v>
      </c>
    </row>
    <row r="22158" spans="2:7">
      <c r="B22158" s="22" t="s">
        <v>362</v>
      </c>
      <c r="C22158" s="22" t="s">
        <v>7</v>
      </c>
      <c r="D22158" s="22" t="s">
        <v>7</v>
      </c>
      <c r="E22158" s="22" t="s">
        <v>34</v>
      </c>
      <c r="F22158" s="22" t="s">
        <v>38</v>
      </c>
      <c r="G22158" s="1">
        <v>12700.5</v>
      </c>
    </row>
    <row r="22159" spans="2:7">
      <c r="B22159" s="22" t="s">
        <v>362</v>
      </c>
      <c r="C22159" s="22" t="s">
        <v>7</v>
      </c>
      <c r="D22159" s="22" t="s">
        <v>7</v>
      </c>
      <c r="E22159" s="22" t="s">
        <v>34</v>
      </c>
      <c r="F22159" s="22" t="s">
        <v>39</v>
      </c>
      <c r="G22159" s="1">
        <v>2095.5</v>
      </c>
    </row>
    <row r="22160" spans="2:7">
      <c r="B22160" s="22" t="s">
        <v>362</v>
      </c>
      <c r="C22160" s="22" t="s">
        <v>7</v>
      </c>
      <c r="D22160" s="22" t="s">
        <v>7</v>
      </c>
      <c r="E22160" s="22" t="s">
        <v>34</v>
      </c>
      <c r="F22160" s="22" t="s">
        <v>40</v>
      </c>
      <c r="G22160" s="1">
        <v>7602.5</v>
      </c>
    </row>
    <row r="22161" spans="2:7">
      <c r="B22161" s="22" t="s">
        <v>362</v>
      </c>
      <c r="C22161" s="22" t="s">
        <v>7</v>
      </c>
      <c r="D22161" s="22" t="s">
        <v>7</v>
      </c>
      <c r="E22161" s="22" t="s">
        <v>34</v>
      </c>
      <c r="F22161" s="22" t="s">
        <v>41</v>
      </c>
      <c r="G22161" s="1">
        <v>14420.9</v>
      </c>
    </row>
    <row r="22162" spans="2:7">
      <c r="B22162" s="22" t="s">
        <v>362</v>
      </c>
      <c r="C22162" s="22" t="s">
        <v>7</v>
      </c>
      <c r="D22162" s="22" t="s">
        <v>7</v>
      </c>
      <c r="E22162" s="22" t="s">
        <v>34</v>
      </c>
      <c r="F22162" s="22" t="s">
        <v>42</v>
      </c>
      <c r="G22162" s="1">
        <v>17.399999999999999</v>
      </c>
    </row>
    <row r="22163" spans="2:7">
      <c r="B22163" s="22" t="s">
        <v>362</v>
      </c>
      <c r="C22163" s="22" t="s">
        <v>7</v>
      </c>
      <c r="D22163" s="22" t="s">
        <v>7</v>
      </c>
      <c r="E22163" s="22" t="s">
        <v>34</v>
      </c>
      <c r="F22163" s="22" t="s">
        <v>75</v>
      </c>
      <c r="G22163" s="1">
        <v>1435.5</v>
      </c>
    </row>
    <row r="22164" spans="2:7">
      <c r="B22164" s="22" t="s">
        <v>362</v>
      </c>
      <c r="C22164" s="22" t="s">
        <v>7</v>
      </c>
      <c r="D22164" s="22" t="s">
        <v>7</v>
      </c>
      <c r="E22164" s="22" t="s">
        <v>34</v>
      </c>
      <c r="F22164" s="22" t="s">
        <v>50</v>
      </c>
      <c r="G22164" s="1">
        <v>248.17</v>
      </c>
    </row>
    <row r="22165" spans="2:7">
      <c r="B22165" s="22" t="s">
        <v>362</v>
      </c>
      <c r="C22165" s="22" t="s">
        <v>7</v>
      </c>
      <c r="D22165" s="22" t="s">
        <v>7</v>
      </c>
      <c r="E22165" s="22" t="s">
        <v>34</v>
      </c>
      <c r="F22165" s="22" t="s">
        <v>55</v>
      </c>
      <c r="G22165" s="1">
        <v>2757.5</v>
      </c>
    </row>
    <row r="22166" spans="2:7">
      <c r="B22166" s="22" t="s">
        <v>362</v>
      </c>
      <c r="C22166" s="22" t="s">
        <v>7</v>
      </c>
      <c r="D22166" s="22" t="s">
        <v>7</v>
      </c>
      <c r="E22166" s="22" t="s">
        <v>34</v>
      </c>
      <c r="F22166" s="22" t="s">
        <v>58</v>
      </c>
      <c r="G22166" s="1">
        <v>9943.4500000000007</v>
      </c>
    </row>
    <row r="22167" spans="2:7">
      <c r="B22167" s="22" t="s">
        <v>362</v>
      </c>
      <c r="C22167" s="22" t="s">
        <v>7</v>
      </c>
      <c r="D22167" s="22" t="s">
        <v>7</v>
      </c>
      <c r="E22167" s="22" t="s">
        <v>59</v>
      </c>
      <c r="F22167" s="22" t="s">
        <v>55</v>
      </c>
      <c r="G22167" s="1">
        <v>8151.2</v>
      </c>
    </row>
    <row r="22168" spans="2:7">
      <c r="B22168" s="22" t="s">
        <v>363</v>
      </c>
      <c r="C22168" s="22" t="s">
        <v>7</v>
      </c>
      <c r="D22168" s="22" t="s">
        <v>5</v>
      </c>
      <c r="E22168" s="22" t="s">
        <v>7</v>
      </c>
      <c r="F22168" s="22" t="s">
        <v>6</v>
      </c>
      <c r="G22168" s="1">
        <v>-265382.88</v>
      </c>
    </row>
    <row r="22169" spans="2:7">
      <c r="B22169" s="22" t="s">
        <v>363</v>
      </c>
      <c r="C22169" s="22" t="s">
        <v>7</v>
      </c>
      <c r="D22169" s="22" t="s">
        <v>5</v>
      </c>
      <c r="E22169" s="22" t="s">
        <v>8</v>
      </c>
      <c r="F22169" s="22" t="s">
        <v>9</v>
      </c>
      <c r="G22169" s="1">
        <v>10956242.1</v>
      </c>
    </row>
    <row r="22170" spans="2:7">
      <c r="B22170" s="22" t="s">
        <v>363</v>
      </c>
      <c r="C22170" s="22" t="s">
        <v>7</v>
      </c>
      <c r="D22170" s="22" t="s">
        <v>5</v>
      </c>
      <c r="E22170" s="22" t="s">
        <v>8</v>
      </c>
      <c r="F22170" s="22" t="s">
        <v>10</v>
      </c>
      <c r="G22170" s="1">
        <v>240154.8</v>
      </c>
    </row>
    <row r="22171" spans="2:7">
      <c r="B22171" s="22" t="s">
        <v>363</v>
      </c>
      <c r="C22171" s="22" t="s">
        <v>7</v>
      </c>
      <c r="D22171" s="22" t="s">
        <v>5</v>
      </c>
      <c r="E22171" s="22" t="s">
        <v>8</v>
      </c>
      <c r="F22171" s="22" t="s">
        <v>11</v>
      </c>
      <c r="G22171" s="1">
        <v>37041.18</v>
      </c>
    </row>
    <row r="22172" spans="2:7">
      <c r="B22172" s="22" t="s">
        <v>363</v>
      </c>
      <c r="C22172" s="22" t="s">
        <v>7</v>
      </c>
      <c r="D22172" s="22" t="s">
        <v>5</v>
      </c>
      <c r="E22172" s="22" t="s">
        <v>8</v>
      </c>
      <c r="F22172" s="22" t="s">
        <v>12</v>
      </c>
      <c r="G22172" s="1">
        <v>11026</v>
      </c>
    </row>
    <row r="22173" spans="2:7">
      <c r="B22173" s="22" t="s">
        <v>363</v>
      </c>
      <c r="C22173" s="22" t="s">
        <v>7</v>
      </c>
      <c r="D22173" s="22" t="s">
        <v>5</v>
      </c>
      <c r="E22173" s="22" t="s">
        <v>8</v>
      </c>
      <c r="F22173" s="22" t="s">
        <v>13</v>
      </c>
      <c r="G22173" s="1">
        <v>167749.04999999999</v>
      </c>
    </row>
    <row r="22174" spans="2:7">
      <c r="B22174" s="22" t="s">
        <v>363</v>
      </c>
      <c r="C22174" s="22" t="s">
        <v>7</v>
      </c>
      <c r="D22174" s="22" t="s">
        <v>5</v>
      </c>
      <c r="E22174" s="22" t="s">
        <v>8</v>
      </c>
      <c r="F22174" s="22" t="s">
        <v>70</v>
      </c>
      <c r="G22174" s="1">
        <v>30828</v>
      </c>
    </row>
    <row r="22175" spans="2:7">
      <c r="B22175" s="22" t="s">
        <v>363</v>
      </c>
      <c r="C22175" s="22" t="s">
        <v>7</v>
      </c>
      <c r="D22175" s="22" t="s">
        <v>5</v>
      </c>
      <c r="E22175" s="22" t="s">
        <v>14</v>
      </c>
      <c r="F22175" s="22" t="s">
        <v>9</v>
      </c>
      <c r="G22175" s="1">
        <v>3142777.4</v>
      </c>
    </row>
    <row r="22176" spans="2:7">
      <c r="B22176" s="22" t="s">
        <v>363</v>
      </c>
      <c r="C22176" s="22" t="s">
        <v>7</v>
      </c>
      <c r="D22176" s="22" t="s">
        <v>5</v>
      </c>
      <c r="E22176" s="22" t="s">
        <v>14</v>
      </c>
      <c r="F22176" s="22" t="s">
        <v>10</v>
      </c>
      <c r="G22176" s="1">
        <v>14801.64</v>
      </c>
    </row>
    <row r="22177" spans="2:7">
      <c r="B22177" s="22" t="s">
        <v>363</v>
      </c>
      <c r="C22177" s="22" t="s">
        <v>7</v>
      </c>
      <c r="D22177" s="22" t="s">
        <v>5</v>
      </c>
      <c r="E22177" s="22" t="s">
        <v>14</v>
      </c>
      <c r="F22177" s="22" t="s">
        <v>11</v>
      </c>
      <c r="G22177" s="1">
        <v>20613.72</v>
      </c>
    </row>
    <row r="22178" spans="2:7">
      <c r="B22178" s="22" t="s">
        <v>363</v>
      </c>
      <c r="C22178" s="22" t="s">
        <v>7</v>
      </c>
      <c r="D22178" s="22" t="s">
        <v>5</v>
      </c>
      <c r="E22178" s="22" t="s">
        <v>14</v>
      </c>
      <c r="F22178" s="22" t="s">
        <v>13</v>
      </c>
      <c r="G22178" s="1">
        <v>202096.57</v>
      </c>
    </row>
    <row r="22179" spans="2:7">
      <c r="B22179" s="22" t="s">
        <v>363</v>
      </c>
      <c r="C22179" s="22" t="s">
        <v>7</v>
      </c>
      <c r="D22179" s="22" t="s">
        <v>5</v>
      </c>
      <c r="E22179" s="22" t="s">
        <v>15</v>
      </c>
      <c r="F22179" s="22" t="s">
        <v>16</v>
      </c>
      <c r="G22179" s="1">
        <v>7822.57</v>
      </c>
    </row>
    <row r="22180" spans="2:7">
      <c r="B22180" s="22" t="s">
        <v>363</v>
      </c>
      <c r="C22180" s="22" t="s">
        <v>7</v>
      </c>
      <c r="D22180" s="22" t="s">
        <v>5</v>
      </c>
      <c r="E22180" s="22" t="s">
        <v>15</v>
      </c>
      <c r="F22180" s="22" t="s">
        <v>17</v>
      </c>
      <c r="G22180" s="1">
        <v>891732.61</v>
      </c>
    </row>
    <row r="22181" spans="2:7">
      <c r="B22181" s="22" t="s">
        <v>363</v>
      </c>
      <c r="C22181" s="22" t="s">
        <v>7</v>
      </c>
      <c r="D22181" s="22" t="s">
        <v>5</v>
      </c>
      <c r="E22181" s="22" t="s">
        <v>15</v>
      </c>
      <c r="F22181" s="22" t="s">
        <v>18</v>
      </c>
      <c r="G22181" s="1">
        <v>252831.76</v>
      </c>
    </row>
    <row r="22182" spans="2:7">
      <c r="B22182" s="22" t="s">
        <v>363</v>
      </c>
      <c r="C22182" s="22" t="s">
        <v>7</v>
      </c>
      <c r="D22182" s="22" t="s">
        <v>5</v>
      </c>
      <c r="E22182" s="22" t="s">
        <v>15</v>
      </c>
      <c r="F22182" s="22" t="s">
        <v>19</v>
      </c>
      <c r="G22182" s="1">
        <v>1897236.96</v>
      </c>
    </row>
    <row r="22183" spans="2:7">
      <c r="B22183" s="22" t="s">
        <v>363</v>
      </c>
      <c r="C22183" s="22" t="s">
        <v>7</v>
      </c>
      <c r="D22183" s="22" t="s">
        <v>5</v>
      </c>
      <c r="E22183" s="22" t="s">
        <v>15</v>
      </c>
      <c r="F22183" s="22" t="s">
        <v>20</v>
      </c>
      <c r="G22183" s="1">
        <v>441435.23</v>
      </c>
    </row>
    <row r="22184" spans="2:7">
      <c r="B22184" s="22" t="s">
        <v>363</v>
      </c>
      <c r="C22184" s="22" t="s">
        <v>7</v>
      </c>
      <c r="D22184" s="22" t="s">
        <v>5</v>
      </c>
      <c r="E22184" s="22" t="s">
        <v>15</v>
      </c>
      <c r="F22184" s="22" t="s">
        <v>21</v>
      </c>
      <c r="G22184" s="1">
        <v>64905.49</v>
      </c>
    </row>
    <row r="22185" spans="2:7">
      <c r="B22185" s="22" t="s">
        <v>363</v>
      </c>
      <c r="C22185" s="22" t="s">
        <v>7</v>
      </c>
      <c r="D22185" s="22" t="s">
        <v>5</v>
      </c>
      <c r="E22185" s="22" t="s">
        <v>15</v>
      </c>
      <c r="F22185" s="22" t="s">
        <v>22</v>
      </c>
      <c r="G22185" s="1">
        <v>20525.29</v>
      </c>
    </row>
    <row r="22186" spans="2:7">
      <c r="B22186" s="22" t="s">
        <v>363</v>
      </c>
      <c r="C22186" s="22" t="s">
        <v>7</v>
      </c>
      <c r="D22186" s="22" t="s">
        <v>5</v>
      </c>
      <c r="E22186" s="22" t="s">
        <v>15</v>
      </c>
      <c r="F22186" s="22" t="s">
        <v>23</v>
      </c>
      <c r="G22186" s="1">
        <v>69676.97</v>
      </c>
    </row>
    <row r="22187" spans="2:7">
      <c r="B22187" s="22" t="s">
        <v>363</v>
      </c>
      <c r="C22187" s="22" t="s">
        <v>7</v>
      </c>
      <c r="D22187" s="22" t="s">
        <v>5</v>
      </c>
      <c r="E22187" s="22" t="s">
        <v>15</v>
      </c>
      <c r="F22187" s="22" t="s">
        <v>24</v>
      </c>
      <c r="G22187" s="1">
        <v>66092.09</v>
      </c>
    </row>
    <row r="22188" spans="2:7">
      <c r="B22188" s="22" t="s">
        <v>363</v>
      </c>
      <c r="C22188" s="22" t="s">
        <v>7</v>
      </c>
      <c r="D22188" s="22" t="s">
        <v>5</v>
      </c>
      <c r="E22188" s="22" t="s">
        <v>15</v>
      </c>
      <c r="F22188" s="22" t="s">
        <v>25</v>
      </c>
      <c r="G22188" s="1">
        <v>1619262.79</v>
      </c>
    </row>
    <row r="22189" spans="2:7">
      <c r="B22189" s="22" t="s">
        <v>363</v>
      </c>
      <c r="C22189" s="22" t="s">
        <v>7</v>
      </c>
      <c r="D22189" s="22" t="s">
        <v>5</v>
      </c>
      <c r="E22189" s="22" t="s">
        <v>15</v>
      </c>
      <c r="F22189" s="22" t="s">
        <v>26</v>
      </c>
      <c r="G22189" s="1">
        <v>1098402.83</v>
      </c>
    </row>
    <row r="22190" spans="2:7">
      <c r="B22190" s="22" t="s">
        <v>363</v>
      </c>
      <c r="C22190" s="22" t="s">
        <v>7</v>
      </c>
      <c r="D22190" s="22" t="s">
        <v>5</v>
      </c>
      <c r="E22190" s="22" t="s">
        <v>15</v>
      </c>
      <c r="F22190" s="22" t="s">
        <v>27</v>
      </c>
      <c r="G22190" s="1">
        <v>10621.5</v>
      </c>
    </row>
    <row r="22191" spans="2:7">
      <c r="B22191" s="22" t="s">
        <v>363</v>
      </c>
      <c r="C22191" s="22" t="s">
        <v>7</v>
      </c>
      <c r="D22191" s="22" t="s">
        <v>5</v>
      </c>
      <c r="E22191" s="22" t="s">
        <v>15</v>
      </c>
      <c r="F22191" s="22" t="s">
        <v>72</v>
      </c>
      <c r="G22191" s="1">
        <v>2021.96</v>
      </c>
    </row>
    <row r="22192" spans="2:7">
      <c r="B22192" s="22" t="s">
        <v>363</v>
      </c>
      <c r="C22192" s="22" t="s">
        <v>7</v>
      </c>
      <c r="D22192" s="22" t="s">
        <v>5</v>
      </c>
      <c r="E22192" s="22" t="s">
        <v>28</v>
      </c>
      <c r="F22192" s="22" t="s">
        <v>29</v>
      </c>
      <c r="G22192" s="1">
        <v>405603.91</v>
      </c>
    </row>
    <row r="22193" spans="2:7">
      <c r="B22193" s="22" t="s">
        <v>363</v>
      </c>
      <c r="C22193" s="22" t="s">
        <v>7</v>
      </c>
      <c r="D22193" s="22" t="s">
        <v>5</v>
      </c>
      <c r="E22193" s="22" t="s">
        <v>28</v>
      </c>
      <c r="F22193" s="22" t="s">
        <v>30</v>
      </c>
      <c r="G22193" s="1">
        <v>10394.09</v>
      </c>
    </row>
    <row r="22194" spans="2:7">
      <c r="B22194" s="22" t="s">
        <v>363</v>
      </c>
      <c r="C22194" s="22" t="s">
        <v>7</v>
      </c>
      <c r="D22194" s="22" t="s">
        <v>5</v>
      </c>
      <c r="E22194" s="22" t="s">
        <v>28</v>
      </c>
      <c r="F22194" s="22" t="s">
        <v>31</v>
      </c>
      <c r="G22194" s="1">
        <v>53665.06</v>
      </c>
    </row>
    <row r="22195" spans="2:7">
      <c r="B22195" s="22" t="s">
        <v>363</v>
      </c>
      <c r="C22195" s="22" t="s">
        <v>7</v>
      </c>
      <c r="D22195" s="22" t="s">
        <v>5</v>
      </c>
      <c r="E22195" s="22" t="s">
        <v>28</v>
      </c>
      <c r="F22195" s="22" t="s">
        <v>32</v>
      </c>
      <c r="G22195" s="1">
        <v>55161.89</v>
      </c>
    </row>
    <row r="22196" spans="2:7">
      <c r="B22196" s="22" t="s">
        <v>363</v>
      </c>
      <c r="C22196" s="22" t="s">
        <v>7</v>
      </c>
      <c r="D22196" s="22" t="s">
        <v>5</v>
      </c>
      <c r="E22196" s="22" t="s">
        <v>28</v>
      </c>
      <c r="F22196" s="22" t="s">
        <v>33</v>
      </c>
      <c r="G22196" s="1">
        <v>135583.54999999999</v>
      </c>
    </row>
    <row r="22197" spans="2:7">
      <c r="B22197" s="22" t="s">
        <v>363</v>
      </c>
      <c r="C22197" s="22" t="s">
        <v>7</v>
      </c>
      <c r="D22197" s="22" t="s">
        <v>5</v>
      </c>
      <c r="E22197" s="22" t="s">
        <v>34</v>
      </c>
      <c r="F22197" s="22" t="s">
        <v>35</v>
      </c>
      <c r="G22197" s="1">
        <v>1065</v>
      </c>
    </row>
    <row r="22198" spans="2:7">
      <c r="B22198" s="22" t="s">
        <v>363</v>
      </c>
      <c r="C22198" s="22" t="s">
        <v>7</v>
      </c>
      <c r="D22198" s="22" t="s">
        <v>5</v>
      </c>
      <c r="E22198" s="22" t="s">
        <v>34</v>
      </c>
      <c r="F22198" s="22" t="s">
        <v>36</v>
      </c>
      <c r="G22198" s="1">
        <v>24342.75</v>
      </c>
    </row>
    <row r="22199" spans="2:7">
      <c r="B22199" s="22" t="s">
        <v>363</v>
      </c>
      <c r="C22199" s="22" t="s">
        <v>7</v>
      </c>
      <c r="D22199" s="22" t="s">
        <v>5</v>
      </c>
      <c r="E22199" s="22" t="s">
        <v>34</v>
      </c>
      <c r="F22199" s="22" t="s">
        <v>37</v>
      </c>
      <c r="G22199" s="1">
        <v>149709.91</v>
      </c>
    </row>
    <row r="22200" spans="2:7">
      <c r="B22200" s="22" t="s">
        <v>363</v>
      </c>
      <c r="C22200" s="22" t="s">
        <v>7</v>
      </c>
      <c r="D22200" s="22" t="s">
        <v>5</v>
      </c>
      <c r="E22200" s="22" t="s">
        <v>34</v>
      </c>
      <c r="F22200" s="22" t="s">
        <v>64</v>
      </c>
      <c r="G22200" s="1">
        <v>27543.18</v>
      </c>
    </row>
    <row r="22201" spans="2:7">
      <c r="B22201" s="22" t="s">
        <v>363</v>
      </c>
      <c r="C22201" s="22" t="s">
        <v>7</v>
      </c>
      <c r="D22201" s="22" t="s">
        <v>5</v>
      </c>
      <c r="E22201" s="22" t="s">
        <v>34</v>
      </c>
      <c r="F22201" s="22" t="s">
        <v>73</v>
      </c>
      <c r="G22201" s="1">
        <v>-11167</v>
      </c>
    </row>
    <row r="22202" spans="2:7">
      <c r="B22202" s="22" t="s">
        <v>363</v>
      </c>
      <c r="C22202" s="22" t="s">
        <v>7</v>
      </c>
      <c r="D22202" s="22" t="s">
        <v>5</v>
      </c>
      <c r="E22202" s="22" t="s">
        <v>34</v>
      </c>
      <c r="F22202" s="22" t="s">
        <v>38</v>
      </c>
      <c r="G22202" s="1">
        <v>22438.06</v>
      </c>
    </row>
    <row r="22203" spans="2:7">
      <c r="B22203" s="22" t="s">
        <v>363</v>
      </c>
      <c r="C22203" s="22" t="s">
        <v>7</v>
      </c>
      <c r="D22203" s="22" t="s">
        <v>5</v>
      </c>
      <c r="E22203" s="22" t="s">
        <v>34</v>
      </c>
      <c r="F22203" s="22" t="s">
        <v>39</v>
      </c>
      <c r="G22203" s="1">
        <v>60355.360000000001</v>
      </c>
    </row>
    <row r="22204" spans="2:7">
      <c r="B22204" s="22" t="s">
        <v>363</v>
      </c>
      <c r="C22204" s="22" t="s">
        <v>7</v>
      </c>
      <c r="D22204" s="22" t="s">
        <v>5</v>
      </c>
      <c r="E22204" s="22" t="s">
        <v>34</v>
      </c>
      <c r="F22204" s="22" t="s">
        <v>40</v>
      </c>
      <c r="G22204" s="1">
        <v>14400</v>
      </c>
    </row>
    <row r="22205" spans="2:7">
      <c r="B22205" s="22" t="s">
        <v>363</v>
      </c>
      <c r="C22205" s="22" t="s">
        <v>7</v>
      </c>
      <c r="D22205" s="22" t="s">
        <v>5</v>
      </c>
      <c r="E22205" s="22" t="s">
        <v>34</v>
      </c>
      <c r="F22205" s="22" t="s">
        <v>41</v>
      </c>
      <c r="G22205" s="1">
        <v>16737.63</v>
      </c>
    </row>
    <row r="22206" spans="2:7">
      <c r="B22206" s="22" t="s">
        <v>363</v>
      </c>
      <c r="C22206" s="22" t="s">
        <v>7</v>
      </c>
      <c r="D22206" s="22" t="s">
        <v>5</v>
      </c>
      <c r="E22206" s="22" t="s">
        <v>34</v>
      </c>
      <c r="F22206" s="22" t="s">
        <v>42</v>
      </c>
      <c r="G22206" s="1">
        <v>201610.49</v>
      </c>
    </row>
    <row r="22207" spans="2:7">
      <c r="B22207" s="22" t="s">
        <v>363</v>
      </c>
      <c r="C22207" s="22" t="s">
        <v>7</v>
      </c>
      <c r="D22207" s="22" t="s">
        <v>5</v>
      </c>
      <c r="E22207" s="22" t="s">
        <v>34</v>
      </c>
      <c r="F22207" s="22" t="s">
        <v>44</v>
      </c>
      <c r="G22207" s="1">
        <v>5582.42</v>
      </c>
    </row>
    <row r="22208" spans="2:7">
      <c r="B22208" s="22" t="s">
        <v>363</v>
      </c>
      <c r="C22208" s="22" t="s">
        <v>7</v>
      </c>
      <c r="D22208" s="22" t="s">
        <v>5</v>
      </c>
      <c r="E22208" s="22" t="s">
        <v>34</v>
      </c>
      <c r="F22208" s="22" t="s">
        <v>45</v>
      </c>
      <c r="G22208" s="1">
        <v>2441.12</v>
      </c>
    </row>
    <row r="22209" spans="2:7">
      <c r="B22209" s="22" t="s">
        <v>363</v>
      </c>
      <c r="C22209" s="22" t="s">
        <v>7</v>
      </c>
      <c r="D22209" s="22" t="s">
        <v>5</v>
      </c>
      <c r="E22209" s="22" t="s">
        <v>34</v>
      </c>
      <c r="F22209" s="22" t="s">
        <v>46</v>
      </c>
      <c r="G22209" s="1">
        <v>62648.63</v>
      </c>
    </row>
    <row r="22210" spans="2:7">
      <c r="B22210" s="22" t="s">
        <v>363</v>
      </c>
      <c r="C22210" s="22" t="s">
        <v>7</v>
      </c>
      <c r="D22210" s="22" t="s">
        <v>5</v>
      </c>
      <c r="E22210" s="22" t="s">
        <v>34</v>
      </c>
      <c r="F22210" s="22" t="s">
        <v>47</v>
      </c>
      <c r="G22210" s="1">
        <v>123341.42</v>
      </c>
    </row>
    <row r="22211" spans="2:7">
      <c r="B22211" s="22" t="s">
        <v>363</v>
      </c>
      <c r="C22211" s="22" t="s">
        <v>7</v>
      </c>
      <c r="D22211" s="22" t="s">
        <v>5</v>
      </c>
      <c r="E22211" s="22" t="s">
        <v>34</v>
      </c>
      <c r="F22211" s="22" t="s">
        <v>48</v>
      </c>
      <c r="G22211" s="1">
        <v>580.02</v>
      </c>
    </row>
    <row r="22212" spans="2:7">
      <c r="B22212" s="22" t="s">
        <v>363</v>
      </c>
      <c r="C22212" s="22" t="s">
        <v>7</v>
      </c>
      <c r="D22212" s="22" t="s">
        <v>5</v>
      </c>
      <c r="E22212" s="22" t="s">
        <v>34</v>
      </c>
      <c r="F22212" s="22" t="s">
        <v>75</v>
      </c>
      <c r="G22212" s="1">
        <v>62224.11</v>
      </c>
    </row>
    <row r="22213" spans="2:7">
      <c r="B22213" s="22" t="s">
        <v>363</v>
      </c>
      <c r="C22213" s="22" t="s">
        <v>7</v>
      </c>
      <c r="D22213" s="22" t="s">
        <v>5</v>
      </c>
      <c r="E22213" s="22" t="s">
        <v>34</v>
      </c>
      <c r="F22213" s="22" t="s">
        <v>66</v>
      </c>
      <c r="G22213" s="1">
        <v>9607.08</v>
      </c>
    </row>
    <row r="22214" spans="2:7">
      <c r="B22214" s="22" t="s">
        <v>363</v>
      </c>
      <c r="C22214" s="22" t="s">
        <v>7</v>
      </c>
      <c r="D22214" s="22" t="s">
        <v>5</v>
      </c>
      <c r="E22214" s="22" t="s">
        <v>34</v>
      </c>
      <c r="F22214" s="22" t="s">
        <v>85</v>
      </c>
      <c r="G22214" s="1">
        <v>1815662.27</v>
      </c>
    </row>
    <row r="22215" spans="2:7">
      <c r="B22215" s="22" t="s">
        <v>363</v>
      </c>
      <c r="C22215" s="22" t="s">
        <v>7</v>
      </c>
      <c r="D22215" s="22" t="s">
        <v>5</v>
      </c>
      <c r="E22215" s="22" t="s">
        <v>34</v>
      </c>
      <c r="F22215" s="22" t="s">
        <v>49</v>
      </c>
      <c r="G22215" s="1">
        <v>277476.68</v>
      </c>
    </row>
    <row r="22216" spans="2:7">
      <c r="B22216" s="22" t="s">
        <v>363</v>
      </c>
      <c r="C22216" s="22" t="s">
        <v>7</v>
      </c>
      <c r="D22216" s="22" t="s">
        <v>5</v>
      </c>
      <c r="E22216" s="22" t="s">
        <v>34</v>
      </c>
      <c r="F22216" s="22" t="s">
        <v>50</v>
      </c>
      <c r="G22216" s="1">
        <v>54122.67</v>
      </c>
    </row>
    <row r="22217" spans="2:7">
      <c r="B22217" s="22" t="s">
        <v>363</v>
      </c>
      <c r="C22217" s="22" t="s">
        <v>7</v>
      </c>
      <c r="D22217" s="22" t="s">
        <v>5</v>
      </c>
      <c r="E22217" s="22" t="s">
        <v>34</v>
      </c>
      <c r="F22217" s="22" t="s">
        <v>51</v>
      </c>
      <c r="G22217" s="1">
        <v>4335.37</v>
      </c>
    </row>
    <row r="22218" spans="2:7">
      <c r="B22218" s="22" t="s">
        <v>363</v>
      </c>
      <c r="C22218" s="22" t="s">
        <v>7</v>
      </c>
      <c r="D22218" s="22" t="s">
        <v>5</v>
      </c>
      <c r="E22218" s="22" t="s">
        <v>34</v>
      </c>
      <c r="F22218" s="22" t="s">
        <v>52</v>
      </c>
      <c r="G22218" s="1">
        <v>12839.59</v>
      </c>
    </row>
    <row r="22219" spans="2:7">
      <c r="B22219" s="22" t="s">
        <v>363</v>
      </c>
      <c r="C22219" s="22" t="s">
        <v>7</v>
      </c>
      <c r="D22219" s="22" t="s">
        <v>5</v>
      </c>
      <c r="E22219" s="22" t="s">
        <v>34</v>
      </c>
      <c r="F22219" s="22" t="s">
        <v>53</v>
      </c>
      <c r="G22219" s="1">
        <v>518634.5</v>
      </c>
    </row>
    <row r="22220" spans="2:7">
      <c r="B22220" s="22" t="s">
        <v>363</v>
      </c>
      <c r="C22220" s="22" t="s">
        <v>7</v>
      </c>
      <c r="D22220" s="22" t="s">
        <v>5</v>
      </c>
      <c r="E22220" s="22" t="s">
        <v>34</v>
      </c>
      <c r="F22220" s="22" t="s">
        <v>54</v>
      </c>
      <c r="G22220" s="1">
        <v>3096</v>
      </c>
    </row>
    <row r="22221" spans="2:7">
      <c r="B22221" s="22" t="s">
        <v>363</v>
      </c>
      <c r="C22221" s="22" t="s">
        <v>7</v>
      </c>
      <c r="D22221" s="22" t="s">
        <v>5</v>
      </c>
      <c r="E22221" s="22" t="s">
        <v>34</v>
      </c>
      <c r="F22221" s="22" t="s">
        <v>68</v>
      </c>
      <c r="G22221" s="1">
        <v>799889.79</v>
      </c>
    </row>
    <row r="22222" spans="2:7">
      <c r="B22222" s="22" t="s">
        <v>363</v>
      </c>
      <c r="C22222" s="22" t="s">
        <v>7</v>
      </c>
      <c r="D22222" s="22" t="s">
        <v>5</v>
      </c>
      <c r="E22222" s="22" t="s">
        <v>34</v>
      </c>
      <c r="F22222" s="22" t="s">
        <v>55</v>
      </c>
      <c r="G22222" s="1">
        <v>2699.4</v>
      </c>
    </row>
    <row r="22223" spans="2:7">
      <c r="B22223" s="22" t="s">
        <v>363</v>
      </c>
      <c r="C22223" s="22" t="s">
        <v>7</v>
      </c>
      <c r="D22223" s="22" t="s">
        <v>5</v>
      </c>
      <c r="E22223" s="22" t="s">
        <v>34</v>
      </c>
      <c r="F22223" s="22" t="s">
        <v>56</v>
      </c>
      <c r="G22223" s="1">
        <v>281663.62</v>
      </c>
    </row>
    <row r="22224" spans="2:7">
      <c r="B22224" s="22" t="s">
        <v>363</v>
      </c>
      <c r="C22224" s="22" t="s">
        <v>7</v>
      </c>
      <c r="D22224" s="22" t="s">
        <v>5</v>
      </c>
      <c r="E22224" s="22" t="s">
        <v>34</v>
      </c>
      <c r="F22224" s="22" t="s">
        <v>106</v>
      </c>
      <c r="G22224" s="1">
        <v>2798.43</v>
      </c>
    </row>
    <row r="22225" spans="2:7">
      <c r="B22225" s="22" t="s">
        <v>363</v>
      </c>
      <c r="C22225" s="22" t="s">
        <v>7</v>
      </c>
      <c r="D22225" s="22" t="s">
        <v>5</v>
      </c>
      <c r="E22225" s="22" t="s">
        <v>34</v>
      </c>
      <c r="F22225" s="22" t="s">
        <v>76</v>
      </c>
      <c r="G22225" s="1">
        <v>69703.83</v>
      </c>
    </row>
    <row r="22226" spans="2:7">
      <c r="B22226" s="22" t="s">
        <v>363</v>
      </c>
      <c r="C22226" s="22" t="s">
        <v>7</v>
      </c>
      <c r="D22226" s="22" t="s">
        <v>5</v>
      </c>
      <c r="E22226" s="22" t="s">
        <v>34</v>
      </c>
      <c r="F22226" s="22" t="s">
        <v>57</v>
      </c>
      <c r="G22226" s="1">
        <v>282967.81</v>
      </c>
    </row>
    <row r="22227" spans="2:7">
      <c r="B22227" s="22" t="s">
        <v>363</v>
      </c>
      <c r="C22227" s="22" t="s">
        <v>7</v>
      </c>
      <c r="D22227" s="22" t="s">
        <v>5</v>
      </c>
      <c r="E22227" s="22" t="s">
        <v>34</v>
      </c>
      <c r="F22227" s="22" t="s">
        <v>58</v>
      </c>
      <c r="G22227" s="1">
        <v>29080.16</v>
      </c>
    </row>
    <row r="22228" spans="2:7">
      <c r="B22228" s="22" t="s">
        <v>363</v>
      </c>
      <c r="C22228" s="22" t="s">
        <v>7</v>
      </c>
      <c r="D22228" s="22" t="s">
        <v>5</v>
      </c>
      <c r="E22228" s="22" t="s">
        <v>59</v>
      </c>
      <c r="F22228" s="22" t="s">
        <v>55</v>
      </c>
      <c r="G22228" s="1">
        <v>20152.37</v>
      </c>
    </row>
    <row r="22229" spans="2:7">
      <c r="B22229" s="22" t="s">
        <v>363</v>
      </c>
      <c r="C22229" s="22" t="s">
        <v>7</v>
      </c>
      <c r="D22229" s="22" t="s">
        <v>5</v>
      </c>
      <c r="E22229" s="22" t="s">
        <v>60</v>
      </c>
      <c r="F22229" s="22" t="s">
        <v>78</v>
      </c>
      <c r="G22229" s="1">
        <v>5001.17</v>
      </c>
    </row>
    <row r="22230" spans="2:7">
      <c r="B22230" s="22" t="s">
        <v>363</v>
      </c>
      <c r="C22230" s="22" t="s">
        <v>7</v>
      </c>
      <c r="D22230" s="22" t="s">
        <v>5</v>
      </c>
      <c r="E22230" s="22" t="s">
        <v>60</v>
      </c>
      <c r="F22230" s="22" t="s">
        <v>61</v>
      </c>
      <c r="G22230" s="1">
        <v>12891</v>
      </c>
    </row>
    <row r="22231" spans="2:7">
      <c r="B22231" s="22" t="s">
        <v>363</v>
      </c>
      <c r="C22231" s="22" t="s">
        <v>7</v>
      </c>
      <c r="D22231" s="22" t="s">
        <v>5</v>
      </c>
      <c r="E22231" s="22" t="s">
        <v>60</v>
      </c>
      <c r="F22231" s="22" t="s">
        <v>80</v>
      </c>
      <c r="G22231" s="1">
        <v>265541.58</v>
      </c>
    </row>
    <row r="22232" spans="2:7">
      <c r="B22232" s="22" t="s">
        <v>363</v>
      </c>
      <c r="C22232" s="22" t="s">
        <v>7</v>
      </c>
      <c r="D22232" s="22" t="s">
        <v>5</v>
      </c>
      <c r="E22232" s="22" t="s">
        <v>60</v>
      </c>
      <c r="F22232" s="22" t="s">
        <v>62</v>
      </c>
      <c r="G22232" s="1">
        <v>27010.51</v>
      </c>
    </row>
    <row r="22233" spans="2:7">
      <c r="B22233" s="22" t="s">
        <v>363</v>
      </c>
      <c r="C22233" s="22" t="s">
        <v>7</v>
      </c>
      <c r="D22233" s="22" t="s">
        <v>7</v>
      </c>
      <c r="E22233" s="22" t="s">
        <v>5</v>
      </c>
      <c r="F22233" s="22" t="s">
        <v>6</v>
      </c>
      <c r="G22233" s="1">
        <v>265382.88</v>
      </c>
    </row>
    <row r="22234" spans="2:7">
      <c r="B22234" s="22" t="s">
        <v>363</v>
      </c>
      <c r="C22234" s="22" t="s">
        <v>7</v>
      </c>
      <c r="D22234" s="22" t="s">
        <v>7</v>
      </c>
      <c r="E22234" s="22" t="s">
        <v>8</v>
      </c>
      <c r="F22234" s="22" t="s">
        <v>9</v>
      </c>
      <c r="G22234" s="1">
        <v>1091661.27</v>
      </c>
    </row>
    <row r="22235" spans="2:7">
      <c r="B22235" s="22" t="s">
        <v>363</v>
      </c>
      <c r="C22235" s="22" t="s">
        <v>7</v>
      </c>
      <c r="D22235" s="22" t="s">
        <v>7</v>
      </c>
      <c r="E22235" s="22" t="s">
        <v>8</v>
      </c>
      <c r="F22235" s="22" t="s">
        <v>10</v>
      </c>
      <c r="G22235" s="1">
        <v>65335.79</v>
      </c>
    </row>
    <row r="22236" spans="2:7">
      <c r="B22236" s="22" t="s">
        <v>363</v>
      </c>
      <c r="C22236" s="22" t="s">
        <v>7</v>
      </c>
      <c r="D22236" s="22" t="s">
        <v>7</v>
      </c>
      <c r="E22236" s="22" t="s">
        <v>8</v>
      </c>
      <c r="F22236" s="22" t="s">
        <v>11</v>
      </c>
      <c r="G22236" s="1">
        <v>83108.95</v>
      </c>
    </row>
    <row r="22237" spans="2:7">
      <c r="B22237" s="22" t="s">
        <v>363</v>
      </c>
      <c r="C22237" s="22" t="s">
        <v>7</v>
      </c>
      <c r="D22237" s="22" t="s">
        <v>7</v>
      </c>
      <c r="E22237" s="22" t="s">
        <v>8</v>
      </c>
      <c r="F22237" s="22" t="s">
        <v>12</v>
      </c>
      <c r="G22237" s="1">
        <v>173394.34</v>
      </c>
    </row>
    <row r="22238" spans="2:7">
      <c r="B22238" s="22" t="s">
        <v>363</v>
      </c>
      <c r="C22238" s="22" t="s">
        <v>7</v>
      </c>
      <c r="D22238" s="22" t="s">
        <v>7</v>
      </c>
      <c r="E22238" s="22" t="s">
        <v>8</v>
      </c>
      <c r="F22238" s="22" t="s">
        <v>13</v>
      </c>
      <c r="G22238" s="1">
        <v>389875.82</v>
      </c>
    </row>
    <row r="22239" spans="2:7">
      <c r="B22239" s="22" t="s">
        <v>363</v>
      </c>
      <c r="C22239" s="22" t="s">
        <v>7</v>
      </c>
      <c r="D22239" s="22" t="s">
        <v>7</v>
      </c>
      <c r="E22239" s="22" t="s">
        <v>14</v>
      </c>
      <c r="F22239" s="22" t="s">
        <v>9</v>
      </c>
      <c r="G22239" s="1">
        <v>320799.63</v>
      </c>
    </row>
    <row r="22240" spans="2:7">
      <c r="B22240" s="22" t="s">
        <v>363</v>
      </c>
      <c r="C22240" s="22" t="s">
        <v>7</v>
      </c>
      <c r="D22240" s="22" t="s">
        <v>7</v>
      </c>
      <c r="E22240" s="22" t="s">
        <v>14</v>
      </c>
      <c r="F22240" s="22" t="s">
        <v>10</v>
      </c>
      <c r="G22240" s="1">
        <v>62054.52</v>
      </c>
    </row>
    <row r="22241" spans="2:7">
      <c r="B22241" s="22" t="s">
        <v>363</v>
      </c>
      <c r="C22241" s="22" t="s">
        <v>7</v>
      </c>
      <c r="D22241" s="22" t="s">
        <v>7</v>
      </c>
      <c r="E22241" s="22" t="s">
        <v>14</v>
      </c>
      <c r="F22241" s="22" t="s">
        <v>11</v>
      </c>
      <c r="G22241" s="1">
        <v>7163.22</v>
      </c>
    </row>
    <row r="22242" spans="2:7">
      <c r="B22242" s="22" t="s">
        <v>363</v>
      </c>
      <c r="C22242" s="22" t="s">
        <v>7</v>
      </c>
      <c r="D22242" s="22" t="s">
        <v>7</v>
      </c>
      <c r="E22242" s="22" t="s">
        <v>14</v>
      </c>
      <c r="F22242" s="22" t="s">
        <v>13</v>
      </c>
      <c r="G22242" s="1">
        <v>300466.51</v>
      </c>
    </row>
    <row r="22243" spans="2:7">
      <c r="B22243" s="22" t="s">
        <v>363</v>
      </c>
      <c r="C22243" s="22" t="s">
        <v>7</v>
      </c>
      <c r="D22243" s="22" t="s">
        <v>7</v>
      </c>
      <c r="E22243" s="22" t="s">
        <v>15</v>
      </c>
      <c r="F22243" s="22" t="s">
        <v>16</v>
      </c>
      <c r="G22243" s="1">
        <v>255.03</v>
      </c>
    </row>
    <row r="22244" spans="2:7">
      <c r="B22244" s="22" t="s">
        <v>363</v>
      </c>
      <c r="C22244" s="22" t="s">
        <v>7</v>
      </c>
      <c r="D22244" s="22" t="s">
        <v>7</v>
      </c>
      <c r="E22244" s="22" t="s">
        <v>15</v>
      </c>
      <c r="F22244" s="22" t="s">
        <v>17</v>
      </c>
      <c r="G22244" s="1">
        <v>98055.8</v>
      </c>
    </row>
    <row r="22245" spans="2:7">
      <c r="B22245" s="22" t="s">
        <v>363</v>
      </c>
      <c r="C22245" s="22" t="s">
        <v>7</v>
      </c>
      <c r="D22245" s="22" t="s">
        <v>7</v>
      </c>
      <c r="E22245" s="22" t="s">
        <v>15</v>
      </c>
      <c r="F22245" s="22" t="s">
        <v>18</v>
      </c>
      <c r="G22245" s="1">
        <v>52105.09</v>
      </c>
    </row>
    <row r="22246" spans="2:7">
      <c r="B22246" s="22" t="s">
        <v>363</v>
      </c>
      <c r="C22246" s="22" t="s">
        <v>7</v>
      </c>
      <c r="D22246" s="22" t="s">
        <v>7</v>
      </c>
      <c r="E22246" s="22" t="s">
        <v>15</v>
      </c>
      <c r="F22246" s="22" t="s">
        <v>19</v>
      </c>
      <c r="G22246" s="1">
        <v>183514.27</v>
      </c>
    </row>
    <row r="22247" spans="2:7">
      <c r="B22247" s="22" t="s">
        <v>363</v>
      </c>
      <c r="C22247" s="22" t="s">
        <v>7</v>
      </c>
      <c r="D22247" s="22" t="s">
        <v>7</v>
      </c>
      <c r="E22247" s="22" t="s">
        <v>15</v>
      </c>
      <c r="F22247" s="22" t="s">
        <v>20</v>
      </c>
      <c r="G22247" s="1">
        <v>72487.89</v>
      </c>
    </row>
    <row r="22248" spans="2:7">
      <c r="B22248" s="22" t="s">
        <v>363</v>
      </c>
      <c r="C22248" s="22" t="s">
        <v>7</v>
      </c>
      <c r="D22248" s="22" t="s">
        <v>7</v>
      </c>
      <c r="E22248" s="22" t="s">
        <v>15</v>
      </c>
      <c r="F22248" s="22" t="s">
        <v>21</v>
      </c>
      <c r="G22248" s="1">
        <v>7185.53</v>
      </c>
    </row>
    <row r="22249" spans="2:7">
      <c r="B22249" s="22" t="s">
        <v>363</v>
      </c>
      <c r="C22249" s="22" t="s">
        <v>7</v>
      </c>
      <c r="D22249" s="22" t="s">
        <v>7</v>
      </c>
      <c r="E22249" s="22" t="s">
        <v>15</v>
      </c>
      <c r="F22249" s="22" t="s">
        <v>22</v>
      </c>
      <c r="G22249" s="1">
        <v>4168.76</v>
      </c>
    </row>
    <row r="22250" spans="2:7">
      <c r="B22250" s="22" t="s">
        <v>363</v>
      </c>
      <c r="C22250" s="22" t="s">
        <v>7</v>
      </c>
      <c r="D22250" s="22" t="s">
        <v>7</v>
      </c>
      <c r="E22250" s="22" t="s">
        <v>15</v>
      </c>
      <c r="F22250" s="22" t="s">
        <v>23</v>
      </c>
      <c r="G22250" s="1">
        <v>6463.9</v>
      </c>
    </row>
    <row r="22251" spans="2:7">
      <c r="B22251" s="22" t="s">
        <v>363</v>
      </c>
      <c r="C22251" s="22" t="s">
        <v>7</v>
      </c>
      <c r="D22251" s="22" t="s">
        <v>7</v>
      </c>
      <c r="E22251" s="22" t="s">
        <v>15</v>
      </c>
      <c r="F22251" s="22" t="s">
        <v>24</v>
      </c>
      <c r="G22251" s="1">
        <v>14892.1</v>
      </c>
    </row>
    <row r="22252" spans="2:7">
      <c r="B22252" s="22" t="s">
        <v>363</v>
      </c>
      <c r="C22252" s="22" t="s">
        <v>7</v>
      </c>
      <c r="D22252" s="22" t="s">
        <v>7</v>
      </c>
      <c r="E22252" s="22" t="s">
        <v>15</v>
      </c>
      <c r="F22252" s="22" t="s">
        <v>25</v>
      </c>
      <c r="G22252" s="1">
        <v>68911.69</v>
      </c>
    </row>
    <row r="22253" spans="2:7">
      <c r="B22253" s="22" t="s">
        <v>363</v>
      </c>
      <c r="C22253" s="22" t="s">
        <v>7</v>
      </c>
      <c r="D22253" s="22" t="s">
        <v>7</v>
      </c>
      <c r="E22253" s="22" t="s">
        <v>15</v>
      </c>
      <c r="F22253" s="22" t="s">
        <v>26</v>
      </c>
      <c r="G22253" s="1">
        <v>102485.04</v>
      </c>
    </row>
    <row r="22254" spans="2:7">
      <c r="B22254" s="22" t="s">
        <v>363</v>
      </c>
      <c r="C22254" s="22" t="s">
        <v>7</v>
      </c>
      <c r="D22254" s="22" t="s">
        <v>7</v>
      </c>
      <c r="E22254" s="22" t="s">
        <v>15</v>
      </c>
      <c r="F22254" s="22" t="s">
        <v>27</v>
      </c>
      <c r="G22254" s="1">
        <v>131.12</v>
      </c>
    </row>
    <row r="22255" spans="2:7">
      <c r="B22255" s="22" t="s">
        <v>363</v>
      </c>
      <c r="C22255" s="22" t="s">
        <v>7</v>
      </c>
      <c r="D22255" s="22" t="s">
        <v>7</v>
      </c>
      <c r="E22255" s="22" t="s">
        <v>15</v>
      </c>
      <c r="F22255" s="22" t="s">
        <v>72</v>
      </c>
      <c r="G22255" s="1">
        <v>210.64</v>
      </c>
    </row>
    <row r="22256" spans="2:7">
      <c r="B22256" s="22" t="s">
        <v>363</v>
      </c>
      <c r="C22256" s="22" t="s">
        <v>7</v>
      </c>
      <c r="D22256" s="22" t="s">
        <v>7</v>
      </c>
      <c r="E22256" s="22" t="s">
        <v>28</v>
      </c>
      <c r="F22256" s="22" t="s">
        <v>29</v>
      </c>
      <c r="G22256" s="1">
        <v>129465.62</v>
      </c>
    </row>
    <row r="22257" spans="2:7">
      <c r="B22257" s="22" t="s">
        <v>363</v>
      </c>
      <c r="C22257" s="22" t="s">
        <v>7</v>
      </c>
      <c r="D22257" s="22" t="s">
        <v>7</v>
      </c>
      <c r="E22257" s="22" t="s">
        <v>28</v>
      </c>
      <c r="F22257" s="22" t="s">
        <v>30</v>
      </c>
      <c r="G22257" s="1">
        <v>693.39</v>
      </c>
    </row>
    <row r="22258" spans="2:7">
      <c r="B22258" s="22" t="s">
        <v>363</v>
      </c>
      <c r="C22258" s="22" t="s">
        <v>7</v>
      </c>
      <c r="D22258" s="22" t="s">
        <v>7</v>
      </c>
      <c r="E22258" s="22" t="s">
        <v>28</v>
      </c>
      <c r="F22258" s="22" t="s">
        <v>32</v>
      </c>
      <c r="G22258" s="1">
        <v>10228.98</v>
      </c>
    </row>
    <row r="22259" spans="2:7">
      <c r="B22259" s="22" t="s">
        <v>363</v>
      </c>
      <c r="C22259" s="22" t="s">
        <v>7</v>
      </c>
      <c r="D22259" s="22" t="s">
        <v>7</v>
      </c>
      <c r="E22259" s="22" t="s">
        <v>28</v>
      </c>
      <c r="F22259" s="22" t="s">
        <v>33</v>
      </c>
      <c r="G22259" s="1">
        <v>68078.97</v>
      </c>
    </row>
    <row r="22260" spans="2:7">
      <c r="B22260" s="22" t="s">
        <v>363</v>
      </c>
      <c r="C22260" s="22" t="s">
        <v>7</v>
      </c>
      <c r="D22260" s="22" t="s">
        <v>7</v>
      </c>
      <c r="E22260" s="22" t="s">
        <v>34</v>
      </c>
      <c r="F22260" s="22" t="s">
        <v>73</v>
      </c>
      <c r="G22260" s="1">
        <v>216170.18</v>
      </c>
    </row>
    <row r="22261" spans="2:7">
      <c r="B22261" s="22" t="s">
        <v>363</v>
      </c>
      <c r="C22261" s="22" t="s">
        <v>7</v>
      </c>
      <c r="D22261" s="22" t="s">
        <v>7</v>
      </c>
      <c r="E22261" s="22" t="s">
        <v>34</v>
      </c>
      <c r="F22261" s="22" t="s">
        <v>38</v>
      </c>
      <c r="G22261" s="1">
        <v>18645.599999999999</v>
      </c>
    </row>
    <row r="22262" spans="2:7">
      <c r="B22262" s="22" t="s">
        <v>363</v>
      </c>
      <c r="C22262" s="22" t="s">
        <v>7</v>
      </c>
      <c r="D22262" s="22" t="s">
        <v>7</v>
      </c>
      <c r="E22262" s="22" t="s">
        <v>34</v>
      </c>
      <c r="F22262" s="22" t="s">
        <v>39</v>
      </c>
      <c r="G22262" s="1">
        <v>59340.84</v>
      </c>
    </row>
    <row r="22263" spans="2:7">
      <c r="B22263" s="22" t="s">
        <v>363</v>
      </c>
      <c r="C22263" s="22" t="s">
        <v>7</v>
      </c>
      <c r="D22263" s="22" t="s">
        <v>7</v>
      </c>
      <c r="E22263" s="22" t="s">
        <v>34</v>
      </c>
      <c r="F22263" s="22" t="s">
        <v>42</v>
      </c>
      <c r="G22263" s="1">
        <v>109415.63</v>
      </c>
    </row>
    <row r="22264" spans="2:7">
      <c r="B22264" s="22" t="s">
        <v>363</v>
      </c>
      <c r="C22264" s="22" t="s">
        <v>7</v>
      </c>
      <c r="D22264" s="22" t="s">
        <v>7</v>
      </c>
      <c r="E22264" s="22" t="s">
        <v>34</v>
      </c>
      <c r="F22264" s="22" t="s">
        <v>43</v>
      </c>
      <c r="G22264" s="1">
        <v>100</v>
      </c>
    </row>
    <row r="22265" spans="2:7">
      <c r="B22265" s="22" t="s">
        <v>363</v>
      </c>
      <c r="C22265" s="22" t="s">
        <v>7</v>
      </c>
      <c r="D22265" s="22" t="s">
        <v>7</v>
      </c>
      <c r="E22265" s="22" t="s">
        <v>34</v>
      </c>
      <c r="F22265" s="22" t="s">
        <v>44</v>
      </c>
      <c r="G22265" s="1">
        <v>10150.200000000001</v>
      </c>
    </row>
    <row r="22266" spans="2:7">
      <c r="B22266" s="22" t="s">
        <v>363</v>
      </c>
      <c r="C22266" s="22" t="s">
        <v>7</v>
      </c>
      <c r="D22266" s="22" t="s">
        <v>7</v>
      </c>
      <c r="E22266" s="22" t="s">
        <v>34</v>
      </c>
      <c r="F22266" s="22" t="s">
        <v>49</v>
      </c>
      <c r="G22266" s="1">
        <v>29083</v>
      </c>
    </row>
    <row r="22267" spans="2:7">
      <c r="B22267" s="22" t="s">
        <v>363</v>
      </c>
      <c r="C22267" s="22" t="s">
        <v>7</v>
      </c>
      <c r="D22267" s="22" t="s">
        <v>7</v>
      </c>
      <c r="E22267" s="22" t="s">
        <v>34</v>
      </c>
      <c r="F22267" s="22" t="s">
        <v>50</v>
      </c>
      <c r="G22267" s="1">
        <v>13793.02</v>
      </c>
    </row>
    <row r="22268" spans="2:7">
      <c r="B22268" s="22" t="s">
        <v>363</v>
      </c>
      <c r="C22268" s="22" t="s">
        <v>7</v>
      </c>
      <c r="D22268" s="22" t="s">
        <v>7</v>
      </c>
      <c r="E22268" s="22" t="s">
        <v>34</v>
      </c>
      <c r="F22268" s="22" t="s">
        <v>53</v>
      </c>
      <c r="G22268" s="1">
        <v>43225</v>
      </c>
    </row>
    <row r="22269" spans="2:7">
      <c r="B22269" s="22" t="s">
        <v>363</v>
      </c>
      <c r="C22269" s="22" t="s">
        <v>7</v>
      </c>
      <c r="D22269" s="22" t="s">
        <v>7</v>
      </c>
      <c r="E22269" s="22" t="s">
        <v>34</v>
      </c>
      <c r="F22269" s="22" t="s">
        <v>55</v>
      </c>
      <c r="G22269" s="1">
        <v>4075</v>
      </c>
    </row>
    <row r="22270" spans="2:7">
      <c r="B22270" s="22" t="s">
        <v>363</v>
      </c>
      <c r="C22270" s="22" t="s">
        <v>7</v>
      </c>
      <c r="D22270" s="22" t="s">
        <v>7</v>
      </c>
      <c r="E22270" s="22" t="s">
        <v>34</v>
      </c>
      <c r="F22270" s="22" t="s">
        <v>56</v>
      </c>
      <c r="G22270" s="1">
        <v>452312.1</v>
      </c>
    </row>
    <row r="22271" spans="2:7">
      <c r="B22271" s="22" t="s">
        <v>363</v>
      </c>
      <c r="C22271" s="22" t="s">
        <v>7</v>
      </c>
      <c r="D22271" s="22" t="s">
        <v>7</v>
      </c>
      <c r="E22271" s="22" t="s">
        <v>34</v>
      </c>
      <c r="F22271" s="22" t="s">
        <v>106</v>
      </c>
      <c r="G22271" s="1">
        <v>7380</v>
      </c>
    </row>
    <row r="22272" spans="2:7">
      <c r="B22272" s="22" t="s">
        <v>363</v>
      </c>
      <c r="C22272" s="22" t="s">
        <v>7</v>
      </c>
      <c r="D22272" s="22" t="s">
        <v>7</v>
      </c>
      <c r="E22272" s="22" t="s">
        <v>34</v>
      </c>
      <c r="F22272" s="22" t="s">
        <v>58</v>
      </c>
      <c r="G22272" s="1">
        <v>9341.24</v>
      </c>
    </row>
    <row r="22273" spans="2:7">
      <c r="B22273" s="22" t="s">
        <v>363</v>
      </c>
      <c r="C22273" s="22" t="s">
        <v>7</v>
      </c>
      <c r="D22273" s="22" t="s">
        <v>7</v>
      </c>
      <c r="E22273" s="22" t="s">
        <v>59</v>
      </c>
      <c r="F22273" s="22" t="s">
        <v>55</v>
      </c>
      <c r="G22273" s="1">
        <v>44274.82</v>
      </c>
    </row>
    <row r="22274" spans="2:7">
      <c r="B22274" s="22" t="s">
        <v>363</v>
      </c>
      <c r="C22274" s="22" t="s">
        <v>7</v>
      </c>
      <c r="D22274" s="22" t="s">
        <v>7</v>
      </c>
      <c r="E22274" s="22" t="s">
        <v>60</v>
      </c>
      <c r="F22274" s="22" t="s">
        <v>61</v>
      </c>
      <c r="G22274" s="1">
        <v>5250.41</v>
      </c>
    </row>
    <row r="22275" spans="2:7">
      <c r="B22275" s="22" t="s">
        <v>363</v>
      </c>
      <c r="C22275" s="22" t="s">
        <v>7</v>
      </c>
      <c r="D22275" s="22" t="s">
        <v>7</v>
      </c>
      <c r="E22275" s="22" t="s">
        <v>60</v>
      </c>
      <c r="F22275" s="22" t="s">
        <v>80</v>
      </c>
      <c r="G22275" s="1">
        <v>59835.07</v>
      </c>
    </row>
    <row r="22276" spans="2:7">
      <c r="B22276" s="22" t="s">
        <v>364</v>
      </c>
      <c r="C22276" s="22" t="s">
        <v>7</v>
      </c>
      <c r="D22276" s="22" t="s">
        <v>5</v>
      </c>
      <c r="E22276" s="22" t="s">
        <v>5</v>
      </c>
      <c r="F22276" s="22" t="s">
        <v>6</v>
      </c>
      <c r="G22276" s="1">
        <v>52575.92</v>
      </c>
    </row>
    <row r="22277" spans="2:7">
      <c r="B22277" s="22" t="s">
        <v>364</v>
      </c>
      <c r="C22277" s="22" t="s">
        <v>7</v>
      </c>
      <c r="D22277" s="22" t="s">
        <v>5</v>
      </c>
      <c r="E22277" s="22" t="s">
        <v>7</v>
      </c>
      <c r="F22277" s="22" t="s">
        <v>6</v>
      </c>
      <c r="G22277" s="1">
        <v>-220233.29</v>
      </c>
    </row>
    <row r="22278" spans="2:7">
      <c r="B22278" s="22" t="s">
        <v>364</v>
      </c>
      <c r="C22278" s="22" t="s">
        <v>7</v>
      </c>
      <c r="D22278" s="22" t="s">
        <v>5</v>
      </c>
      <c r="E22278" s="22" t="s">
        <v>8</v>
      </c>
      <c r="F22278" s="22" t="s">
        <v>9</v>
      </c>
      <c r="G22278" s="1">
        <v>5987577.6200000001</v>
      </c>
    </row>
    <row r="22279" spans="2:7">
      <c r="B22279" s="22" t="s">
        <v>364</v>
      </c>
      <c r="C22279" s="22" t="s">
        <v>7</v>
      </c>
      <c r="D22279" s="22" t="s">
        <v>5</v>
      </c>
      <c r="E22279" s="22" t="s">
        <v>8</v>
      </c>
      <c r="F22279" s="22" t="s">
        <v>10</v>
      </c>
      <c r="G22279" s="1">
        <v>51516.82</v>
      </c>
    </row>
    <row r="22280" spans="2:7">
      <c r="B22280" s="22" t="s">
        <v>364</v>
      </c>
      <c r="C22280" s="22" t="s">
        <v>7</v>
      </c>
      <c r="D22280" s="22" t="s">
        <v>5</v>
      </c>
      <c r="E22280" s="22" t="s">
        <v>8</v>
      </c>
      <c r="F22280" s="22" t="s">
        <v>11</v>
      </c>
      <c r="G22280" s="1">
        <v>18157.349999999999</v>
      </c>
    </row>
    <row r="22281" spans="2:7">
      <c r="B22281" s="22" t="s">
        <v>364</v>
      </c>
      <c r="C22281" s="22" t="s">
        <v>7</v>
      </c>
      <c r="D22281" s="22" t="s">
        <v>5</v>
      </c>
      <c r="E22281" s="22" t="s">
        <v>8</v>
      </c>
      <c r="F22281" s="22" t="s">
        <v>12</v>
      </c>
      <c r="G22281" s="1">
        <v>136772.29999999999</v>
      </c>
    </row>
    <row r="22282" spans="2:7">
      <c r="B22282" s="22" t="s">
        <v>364</v>
      </c>
      <c r="C22282" s="22" t="s">
        <v>7</v>
      </c>
      <c r="D22282" s="22" t="s">
        <v>5</v>
      </c>
      <c r="E22282" s="22" t="s">
        <v>8</v>
      </c>
      <c r="F22282" s="22" t="s">
        <v>13</v>
      </c>
      <c r="G22282" s="1">
        <v>3570.15</v>
      </c>
    </row>
    <row r="22283" spans="2:7">
      <c r="B22283" s="22" t="s">
        <v>364</v>
      </c>
      <c r="C22283" s="22" t="s">
        <v>7</v>
      </c>
      <c r="D22283" s="22" t="s">
        <v>5</v>
      </c>
      <c r="E22283" s="22" t="s">
        <v>14</v>
      </c>
      <c r="F22283" s="22" t="s">
        <v>9</v>
      </c>
      <c r="G22283" s="1">
        <v>2401576.64</v>
      </c>
    </row>
    <row r="22284" spans="2:7">
      <c r="B22284" s="22" t="s">
        <v>364</v>
      </c>
      <c r="C22284" s="22" t="s">
        <v>7</v>
      </c>
      <c r="D22284" s="22" t="s">
        <v>5</v>
      </c>
      <c r="E22284" s="22" t="s">
        <v>14</v>
      </c>
      <c r="F22284" s="22" t="s">
        <v>10</v>
      </c>
      <c r="G22284" s="1">
        <v>17803.53</v>
      </c>
    </row>
    <row r="22285" spans="2:7">
      <c r="B22285" s="22" t="s">
        <v>364</v>
      </c>
      <c r="C22285" s="22" t="s">
        <v>7</v>
      </c>
      <c r="D22285" s="22" t="s">
        <v>5</v>
      </c>
      <c r="E22285" s="22" t="s">
        <v>14</v>
      </c>
      <c r="F22285" s="22" t="s">
        <v>11</v>
      </c>
      <c r="G22285" s="1">
        <v>22520.89</v>
      </c>
    </row>
    <row r="22286" spans="2:7">
      <c r="B22286" s="22" t="s">
        <v>364</v>
      </c>
      <c r="C22286" s="22" t="s">
        <v>7</v>
      </c>
      <c r="D22286" s="22" t="s">
        <v>5</v>
      </c>
      <c r="E22286" s="22" t="s">
        <v>14</v>
      </c>
      <c r="F22286" s="22" t="s">
        <v>12</v>
      </c>
      <c r="G22286" s="1">
        <v>5224</v>
      </c>
    </row>
    <row r="22287" spans="2:7">
      <c r="B22287" s="22" t="s">
        <v>364</v>
      </c>
      <c r="C22287" s="22" t="s">
        <v>7</v>
      </c>
      <c r="D22287" s="22" t="s">
        <v>5</v>
      </c>
      <c r="E22287" s="22" t="s">
        <v>15</v>
      </c>
      <c r="F22287" s="22" t="s">
        <v>16</v>
      </c>
      <c r="G22287" s="1">
        <v>99532.160000000003</v>
      </c>
    </row>
    <row r="22288" spans="2:7">
      <c r="B22288" s="22" t="s">
        <v>364</v>
      </c>
      <c r="C22288" s="22" t="s">
        <v>7</v>
      </c>
      <c r="D22288" s="22" t="s">
        <v>5</v>
      </c>
      <c r="E22288" s="22" t="s">
        <v>15</v>
      </c>
      <c r="F22288" s="22" t="s">
        <v>71</v>
      </c>
      <c r="G22288" s="1">
        <v>98858.82</v>
      </c>
    </row>
    <row r="22289" spans="2:7">
      <c r="B22289" s="22" t="s">
        <v>364</v>
      </c>
      <c r="C22289" s="22" t="s">
        <v>7</v>
      </c>
      <c r="D22289" s="22" t="s">
        <v>5</v>
      </c>
      <c r="E22289" s="22" t="s">
        <v>15</v>
      </c>
      <c r="F22289" s="22" t="s">
        <v>17</v>
      </c>
      <c r="G22289" s="1">
        <v>459375.22</v>
      </c>
    </row>
    <row r="22290" spans="2:7">
      <c r="B22290" s="22" t="s">
        <v>364</v>
      </c>
      <c r="C22290" s="22" t="s">
        <v>7</v>
      </c>
      <c r="D22290" s="22" t="s">
        <v>5</v>
      </c>
      <c r="E22290" s="22" t="s">
        <v>15</v>
      </c>
      <c r="F22290" s="22" t="s">
        <v>18</v>
      </c>
      <c r="G22290" s="1">
        <v>181076.75</v>
      </c>
    </row>
    <row r="22291" spans="2:7">
      <c r="B22291" s="22" t="s">
        <v>364</v>
      </c>
      <c r="C22291" s="22" t="s">
        <v>7</v>
      </c>
      <c r="D22291" s="22" t="s">
        <v>5</v>
      </c>
      <c r="E22291" s="22" t="s">
        <v>15</v>
      </c>
      <c r="F22291" s="22" t="s">
        <v>19</v>
      </c>
      <c r="G22291" s="1">
        <v>884414.35</v>
      </c>
    </row>
    <row r="22292" spans="2:7">
      <c r="B22292" s="22" t="s">
        <v>364</v>
      </c>
      <c r="C22292" s="22" t="s">
        <v>7</v>
      </c>
      <c r="D22292" s="22" t="s">
        <v>5</v>
      </c>
      <c r="E22292" s="22" t="s">
        <v>15</v>
      </c>
      <c r="F22292" s="22" t="s">
        <v>20</v>
      </c>
      <c r="G22292" s="1">
        <v>298539.88</v>
      </c>
    </row>
    <row r="22293" spans="2:7">
      <c r="B22293" s="22" t="s">
        <v>364</v>
      </c>
      <c r="C22293" s="22" t="s">
        <v>7</v>
      </c>
      <c r="D22293" s="22" t="s">
        <v>5</v>
      </c>
      <c r="E22293" s="22" t="s">
        <v>15</v>
      </c>
      <c r="F22293" s="22" t="s">
        <v>97</v>
      </c>
      <c r="G22293" s="1">
        <v>7634.3</v>
      </c>
    </row>
    <row r="22294" spans="2:7">
      <c r="B22294" s="22" t="s">
        <v>364</v>
      </c>
      <c r="C22294" s="22" t="s">
        <v>7</v>
      </c>
      <c r="D22294" s="22" t="s">
        <v>5</v>
      </c>
      <c r="E22294" s="22" t="s">
        <v>15</v>
      </c>
      <c r="F22294" s="22" t="s">
        <v>90</v>
      </c>
      <c r="G22294" s="1">
        <v>83825.14</v>
      </c>
    </row>
    <row r="22295" spans="2:7">
      <c r="B22295" s="22" t="s">
        <v>364</v>
      </c>
      <c r="C22295" s="22" t="s">
        <v>7</v>
      </c>
      <c r="D22295" s="22" t="s">
        <v>5</v>
      </c>
      <c r="E22295" s="22" t="s">
        <v>15</v>
      </c>
      <c r="F22295" s="22" t="s">
        <v>21</v>
      </c>
      <c r="G22295" s="1">
        <v>12198.08</v>
      </c>
    </row>
    <row r="22296" spans="2:7">
      <c r="B22296" s="22" t="s">
        <v>364</v>
      </c>
      <c r="C22296" s="22" t="s">
        <v>7</v>
      </c>
      <c r="D22296" s="22" t="s">
        <v>5</v>
      </c>
      <c r="E22296" s="22" t="s">
        <v>15</v>
      </c>
      <c r="F22296" s="22" t="s">
        <v>22</v>
      </c>
      <c r="G22296" s="1">
        <v>3088.27</v>
      </c>
    </row>
    <row r="22297" spans="2:7">
      <c r="B22297" s="22" t="s">
        <v>364</v>
      </c>
      <c r="C22297" s="22" t="s">
        <v>7</v>
      </c>
      <c r="D22297" s="22" t="s">
        <v>5</v>
      </c>
      <c r="E22297" s="22" t="s">
        <v>15</v>
      </c>
      <c r="F22297" s="22" t="s">
        <v>23</v>
      </c>
      <c r="G22297" s="1">
        <v>18675.47</v>
      </c>
    </row>
    <row r="22298" spans="2:7">
      <c r="B22298" s="22" t="s">
        <v>364</v>
      </c>
      <c r="C22298" s="22" t="s">
        <v>7</v>
      </c>
      <c r="D22298" s="22" t="s">
        <v>5</v>
      </c>
      <c r="E22298" s="22" t="s">
        <v>15</v>
      </c>
      <c r="F22298" s="22" t="s">
        <v>24</v>
      </c>
      <c r="G22298" s="1">
        <v>34982.76</v>
      </c>
    </row>
    <row r="22299" spans="2:7">
      <c r="B22299" s="22" t="s">
        <v>364</v>
      </c>
      <c r="C22299" s="22" t="s">
        <v>7</v>
      </c>
      <c r="D22299" s="22" t="s">
        <v>5</v>
      </c>
      <c r="E22299" s="22" t="s">
        <v>15</v>
      </c>
      <c r="F22299" s="22" t="s">
        <v>25</v>
      </c>
      <c r="G22299" s="1">
        <v>807566.11</v>
      </c>
    </row>
    <row r="22300" spans="2:7">
      <c r="B22300" s="22" t="s">
        <v>364</v>
      </c>
      <c r="C22300" s="22" t="s">
        <v>7</v>
      </c>
      <c r="D22300" s="22" t="s">
        <v>5</v>
      </c>
      <c r="E22300" s="22" t="s">
        <v>15</v>
      </c>
      <c r="F22300" s="22" t="s">
        <v>26</v>
      </c>
      <c r="G22300" s="1">
        <v>749798.38</v>
      </c>
    </row>
    <row r="22301" spans="2:7">
      <c r="B22301" s="22" t="s">
        <v>364</v>
      </c>
      <c r="C22301" s="22" t="s">
        <v>7</v>
      </c>
      <c r="D22301" s="22" t="s">
        <v>5</v>
      </c>
      <c r="E22301" s="22" t="s">
        <v>28</v>
      </c>
      <c r="F22301" s="22" t="s">
        <v>29</v>
      </c>
      <c r="G22301" s="1">
        <v>329228.33</v>
      </c>
    </row>
    <row r="22302" spans="2:7">
      <c r="B22302" s="22" t="s">
        <v>364</v>
      </c>
      <c r="C22302" s="22" t="s">
        <v>7</v>
      </c>
      <c r="D22302" s="22" t="s">
        <v>5</v>
      </c>
      <c r="E22302" s="22" t="s">
        <v>28</v>
      </c>
      <c r="F22302" s="22" t="s">
        <v>30</v>
      </c>
      <c r="G22302" s="1">
        <v>25448.26</v>
      </c>
    </row>
    <row r="22303" spans="2:7">
      <c r="B22303" s="22" t="s">
        <v>364</v>
      </c>
      <c r="C22303" s="22" t="s">
        <v>7</v>
      </c>
      <c r="D22303" s="22" t="s">
        <v>5</v>
      </c>
      <c r="E22303" s="22" t="s">
        <v>28</v>
      </c>
      <c r="F22303" s="22" t="s">
        <v>31</v>
      </c>
      <c r="G22303" s="1">
        <v>273751.67</v>
      </c>
    </row>
    <row r="22304" spans="2:7">
      <c r="B22304" s="22" t="s">
        <v>364</v>
      </c>
      <c r="C22304" s="22" t="s">
        <v>7</v>
      </c>
      <c r="D22304" s="22" t="s">
        <v>5</v>
      </c>
      <c r="E22304" s="22" t="s">
        <v>28</v>
      </c>
      <c r="F22304" s="22" t="s">
        <v>32</v>
      </c>
      <c r="G22304" s="1">
        <v>47337.04</v>
      </c>
    </row>
    <row r="22305" spans="2:7">
      <c r="B22305" s="22" t="s">
        <v>364</v>
      </c>
      <c r="C22305" s="22" t="s">
        <v>7</v>
      </c>
      <c r="D22305" s="22" t="s">
        <v>5</v>
      </c>
      <c r="E22305" s="22" t="s">
        <v>28</v>
      </c>
      <c r="F22305" s="22" t="s">
        <v>33</v>
      </c>
      <c r="G22305" s="1">
        <v>16332.35</v>
      </c>
    </row>
    <row r="22306" spans="2:7">
      <c r="B22306" s="22" t="s">
        <v>364</v>
      </c>
      <c r="C22306" s="22" t="s">
        <v>7</v>
      </c>
      <c r="D22306" s="22" t="s">
        <v>5</v>
      </c>
      <c r="E22306" s="22" t="s">
        <v>34</v>
      </c>
      <c r="F22306" s="22" t="s">
        <v>35</v>
      </c>
      <c r="G22306" s="1">
        <v>26035.73</v>
      </c>
    </row>
    <row r="22307" spans="2:7">
      <c r="B22307" s="22" t="s">
        <v>364</v>
      </c>
      <c r="C22307" s="22" t="s">
        <v>7</v>
      </c>
      <c r="D22307" s="22" t="s">
        <v>5</v>
      </c>
      <c r="E22307" s="22" t="s">
        <v>34</v>
      </c>
      <c r="F22307" s="22" t="s">
        <v>36</v>
      </c>
      <c r="G22307" s="1">
        <v>15488.05</v>
      </c>
    </row>
    <row r="22308" spans="2:7">
      <c r="B22308" s="22" t="s">
        <v>364</v>
      </c>
      <c r="C22308" s="22" t="s">
        <v>7</v>
      </c>
      <c r="D22308" s="22" t="s">
        <v>5</v>
      </c>
      <c r="E22308" s="22" t="s">
        <v>34</v>
      </c>
      <c r="F22308" s="22" t="s">
        <v>37</v>
      </c>
      <c r="G22308" s="1">
        <v>104194.61</v>
      </c>
    </row>
    <row r="22309" spans="2:7">
      <c r="B22309" s="22" t="s">
        <v>364</v>
      </c>
      <c r="C22309" s="22" t="s">
        <v>7</v>
      </c>
      <c r="D22309" s="22" t="s">
        <v>5</v>
      </c>
      <c r="E22309" s="22" t="s">
        <v>34</v>
      </c>
      <c r="F22309" s="22" t="s">
        <v>73</v>
      </c>
      <c r="G22309" s="1">
        <v>226110.25</v>
      </c>
    </row>
    <row r="22310" spans="2:7">
      <c r="B22310" s="22" t="s">
        <v>364</v>
      </c>
      <c r="C22310" s="22" t="s">
        <v>7</v>
      </c>
      <c r="D22310" s="22" t="s">
        <v>5</v>
      </c>
      <c r="E22310" s="22" t="s">
        <v>34</v>
      </c>
      <c r="F22310" s="22" t="s">
        <v>38</v>
      </c>
      <c r="G22310" s="1">
        <v>47878.95</v>
      </c>
    </row>
    <row r="22311" spans="2:7">
      <c r="B22311" s="22" t="s">
        <v>364</v>
      </c>
      <c r="C22311" s="22" t="s">
        <v>7</v>
      </c>
      <c r="D22311" s="22" t="s">
        <v>5</v>
      </c>
      <c r="E22311" s="22" t="s">
        <v>34</v>
      </c>
      <c r="F22311" s="22" t="s">
        <v>39</v>
      </c>
      <c r="G22311" s="1">
        <v>90170.16</v>
      </c>
    </row>
    <row r="22312" spans="2:7">
      <c r="B22312" s="22" t="s">
        <v>364</v>
      </c>
      <c r="C22312" s="22" t="s">
        <v>7</v>
      </c>
      <c r="D22312" s="22" t="s">
        <v>5</v>
      </c>
      <c r="E22312" s="22" t="s">
        <v>34</v>
      </c>
      <c r="F22312" s="22" t="s">
        <v>40</v>
      </c>
      <c r="G22312" s="1">
        <v>28641.37</v>
      </c>
    </row>
    <row r="22313" spans="2:7">
      <c r="B22313" s="22" t="s">
        <v>364</v>
      </c>
      <c r="C22313" s="22" t="s">
        <v>7</v>
      </c>
      <c r="D22313" s="22" t="s">
        <v>5</v>
      </c>
      <c r="E22313" s="22" t="s">
        <v>34</v>
      </c>
      <c r="F22313" s="22" t="s">
        <v>41</v>
      </c>
      <c r="G22313" s="1">
        <v>38923.370000000003</v>
      </c>
    </row>
    <row r="22314" spans="2:7">
      <c r="B22314" s="22" t="s">
        <v>364</v>
      </c>
      <c r="C22314" s="22" t="s">
        <v>7</v>
      </c>
      <c r="D22314" s="22" t="s">
        <v>5</v>
      </c>
      <c r="E22314" s="22" t="s">
        <v>34</v>
      </c>
      <c r="F22314" s="22" t="s">
        <v>42</v>
      </c>
      <c r="G22314" s="1">
        <v>1877.38</v>
      </c>
    </row>
    <row r="22315" spans="2:7">
      <c r="B22315" s="22" t="s">
        <v>364</v>
      </c>
      <c r="C22315" s="22" t="s">
        <v>7</v>
      </c>
      <c r="D22315" s="22" t="s">
        <v>5</v>
      </c>
      <c r="E22315" s="22" t="s">
        <v>34</v>
      </c>
      <c r="F22315" s="22" t="s">
        <v>43</v>
      </c>
      <c r="G22315" s="1">
        <v>71187.81</v>
      </c>
    </row>
    <row r="22316" spans="2:7">
      <c r="B22316" s="22" t="s">
        <v>364</v>
      </c>
      <c r="C22316" s="22" t="s">
        <v>7</v>
      </c>
      <c r="D22316" s="22" t="s">
        <v>5</v>
      </c>
      <c r="E22316" s="22" t="s">
        <v>34</v>
      </c>
      <c r="F22316" s="22" t="s">
        <v>44</v>
      </c>
      <c r="G22316" s="1">
        <v>27717.42</v>
      </c>
    </row>
    <row r="22317" spans="2:7">
      <c r="B22317" s="22" t="s">
        <v>364</v>
      </c>
      <c r="C22317" s="22" t="s">
        <v>7</v>
      </c>
      <c r="D22317" s="22" t="s">
        <v>5</v>
      </c>
      <c r="E22317" s="22" t="s">
        <v>34</v>
      </c>
      <c r="F22317" s="22" t="s">
        <v>45</v>
      </c>
      <c r="G22317" s="1">
        <v>76755.179999999993</v>
      </c>
    </row>
    <row r="22318" spans="2:7">
      <c r="B22318" s="22" t="s">
        <v>364</v>
      </c>
      <c r="C22318" s="22" t="s">
        <v>7</v>
      </c>
      <c r="D22318" s="22" t="s">
        <v>5</v>
      </c>
      <c r="E22318" s="22" t="s">
        <v>34</v>
      </c>
      <c r="F22318" s="22" t="s">
        <v>46</v>
      </c>
      <c r="G22318" s="1">
        <v>45627.73</v>
      </c>
    </row>
    <row r="22319" spans="2:7">
      <c r="B22319" s="22" t="s">
        <v>364</v>
      </c>
      <c r="C22319" s="22" t="s">
        <v>7</v>
      </c>
      <c r="D22319" s="22" t="s">
        <v>5</v>
      </c>
      <c r="E22319" s="22" t="s">
        <v>34</v>
      </c>
      <c r="F22319" s="22" t="s">
        <v>47</v>
      </c>
      <c r="G22319" s="1">
        <v>5489.27</v>
      </c>
    </row>
    <row r="22320" spans="2:7">
      <c r="B22320" s="22" t="s">
        <v>364</v>
      </c>
      <c r="C22320" s="22" t="s">
        <v>7</v>
      </c>
      <c r="D22320" s="22" t="s">
        <v>5</v>
      </c>
      <c r="E22320" s="22" t="s">
        <v>34</v>
      </c>
      <c r="F22320" s="22" t="s">
        <v>48</v>
      </c>
      <c r="G22320" s="1">
        <v>15693.97</v>
      </c>
    </row>
    <row r="22321" spans="2:7">
      <c r="B22321" s="22" t="s">
        <v>364</v>
      </c>
      <c r="C22321" s="22" t="s">
        <v>7</v>
      </c>
      <c r="D22321" s="22" t="s">
        <v>5</v>
      </c>
      <c r="E22321" s="22" t="s">
        <v>34</v>
      </c>
      <c r="F22321" s="22" t="s">
        <v>75</v>
      </c>
      <c r="G22321" s="1">
        <v>70369.22</v>
      </c>
    </row>
    <row r="22322" spans="2:7">
      <c r="B22322" s="22" t="s">
        <v>364</v>
      </c>
      <c r="C22322" s="22" t="s">
        <v>7</v>
      </c>
      <c r="D22322" s="22" t="s">
        <v>5</v>
      </c>
      <c r="E22322" s="22" t="s">
        <v>34</v>
      </c>
      <c r="F22322" s="22" t="s">
        <v>66</v>
      </c>
      <c r="G22322" s="1">
        <v>78676.58</v>
      </c>
    </row>
    <row r="22323" spans="2:7">
      <c r="B22323" s="22" t="s">
        <v>364</v>
      </c>
      <c r="C22323" s="22" t="s">
        <v>7</v>
      </c>
      <c r="D22323" s="22" t="s">
        <v>5</v>
      </c>
      <c r="E22323" s="22" t="s">
        <v>34</v>
      </c>
      <c r="F22323" s="22" t="s">
        <v>67</v>
      </c>
      <c r="G22323" s="1">
        <v>39.68</v>
      </c>
    </row>
    <row r="22324" spans="2:7">
      <c r="B22324" s="22" t="s">
        <v>364</v>
      </c>
      <c r="C22324" s="22" t="s">
        <v>7</v>
      </c>
      <c r="D22324" s="22" t="s">
        <v>5</v>
      </c>
      <c r="E22324" s="22" t="s">
        <v>34</v>
      </c>
      <c r="F22324" s="22" t="s">
        <v>85</v>
      </c>
      <c r="G22324" s="1">
        <v>1001024.71</v>
      </c>
    </row>
    <row r="22325" spans="2:7">
      <c r="B22325" s="22" t="s">
        <v>364</v>
      </c>
      <c r="C22325" s="22" t="s">
        <v>7</v>
      </c>
      <c r="D22325" s="22" t="s">
        <v>5</v>
      </c>
      <c r="E22325" s="22" t="s">
        <v>34</v>
      </c>
      <c r="F22325" s="22" t="s">
        <v>49</v>
      </c>
      <c r="G22325" s="1">
        <v>134892.75</v>
      </c>
    </row>
    <row r="22326" spans="2:7">
      <c r="B22326" s="22" t="s">
        <v>364</v>
      </c>
      <c r="C22326" s="22" t="s">
        <v>7</v>
      </c>
      <c r="D22326" s="22" t="s">
        <v>5</v>
      </c>
      <c r="E22326" s="22" t="s">
        <v>34</v>
      </c>
      <c r="F22326" s="22" t="s">
        <v>50</v>
      </c>
      <c r="G22326" s="1">
        <v>269146.12</v>
      </c>
    </row>
    <row r="22327" spans="2:7">
      <c r="B22327" s="22" t="s">
        <v>364</v>
      </c>
      <c r="C22327" s="22" t="s">
        <v>7</v>
      </c>
      <c r="D22327" s="22" t="s">
        <v>5</v>
      </c>
      <c r="E22327" s="22" t="s">
        <v>34</v>
      </c>
      <c r="F22327" s="22" t="s">
        <v>52</v>
      </c>
      <c r="G22327" s="1">
        <v>2330.52</v>
      </c>
    </row>
    <row r="22328" spans="2:7">
      <c r="B22328" s="22" t="s">
        <v>364</v>
      </c>
      <c r="C22328" s="22" t="s">
        <v>7</v>
      </c>
      <c r="D22328" s="22" t="s">
        <v>5</v>
      </c>
      <c r="E22328" s="22" t="s">
        <v>34</v>
      </c>
      <c r="F22328" s="22" t="s">
        <v>53</v>
      </c>
      <c r="G22328" s="1">
        <v>179526.96</v>
      </c>
    </row>
    <row r="22329" spans="2:7">
      <c r="B22329" s="22" t="s">
        <v>364</v>
      </c>
      <c r="C22329" s="22" t="s">
        <v>7</v>
      </c>
      <c r="D22329" s="22" t="s">
        <v>5</v>
      </c>
      <c r="E22329" s="22" t="s">
        <v>34</v>
      </c>
      <c r="F22329" s="22" t="s">
        <v>54</v>
      </c>
      <c r="G22329" s="1">
        <v>262008.88</v>
      </c>
    </row>
    <row r="22330" spans="2:7">
      <c r="B22330" s="22" t="s">
        <v>364</v>
      </c>
      <c r="C22330" s="22" t="s">
        <v>7</v>
      </c>
      <c r="D22330" s="22" t="s">
        <v>5</v>
      </c>
      <c r="E22330" s="22" t="s">
        <v>34</v>
      </c>
      <c r="F22330" s="22" t="s">
        <v>55</v>
      </c>
      <c r="G22330" s="1">
        <v>312</v>
      </c>
    </row>
    <row r="22331" spans="2:7">
      <c r="B22331" s="22" t="s">
        <v>364</v>
      </c>
      <c r="C22331" s="22" t="s">
        <v>7</v>
      </c>
      <c r="D22331" s="22" t="s">
        <v>5</v>
      </c>
      <c r="E22331" s="22" t="s">
        <v>34</v>
      </c>
      <c r="F22331" s="22" t="s">
        <v>56</v>
      </c>
      <c r="G22331" s="1">
        <v>23854.98</v>
      </c>
    </row>
    <row r="22332" spans="2:7">
      <c r="B22332" s="22" t="s">
        <v>364</v>
      </c>
      <c r="C22332" s="22" t="s">
        <v>7</v>
      </c>
      <c r="D22332" s="22" t="s">
        <v>5</v>
      </c>
      <c r="E22332" s="22" t="s">
        <v>34</v>
      </c>
      <c r="F22332" s="22" t="s">
        <v>57</v>
      </c>
      <c r="G22332" s="1">
        <v>271104.78999999998</v>
      </c>
    </row>
    <row r="22333" spans="2:7">
      <c r="B22333" s="22" t="s">
        <v>364</v>
      </c>
      <c r="C22333" s="22" t="s">
        <v>7</v>
      </c>
      <c r="D22333" s="22" t="s">
        <v>5</v>
      </c>
      <c r="E22333" s="22" t="s">
        <v>34</v>
      </c>
      <c r="F22333" s="22" t="s">
        <v>91</v>
      </c>
      <c r="G22333" s="1">
        <v>4492.25</v>
      </c>
    </row>
    <row r="22334" spans="2:7">
      <c r="B22334" s="22" t="s">
        <v>364</v>
      </c>
      <c r="C22334" s="22" t="s">
        <v>7</v>
      </c>
      <c r="D22334" s="22" t="s">
        <v>5</v>
      </c>
      <c r="E22334" s="22" t="s">
        <v>34</v>
      </c>
      <c r="F22334" s="22" t="s">
        <v>58</v>
      </c>
      <c r="G22334" s="1">
        <v>10882.02</v>
      </c>
    </row>
    <row r="22335" spans="2:7">
      <c r="B22335" s="22" t="s">
        <v>364</v>
      </c>
      <c r="C22335" s="22" t="s">
        <v>7</v>
      </c>
      <c r="D22335" s="22" t="s">
        <v>5</v>
      </c>
      <c r="E22335" s="22" t="s">
        <v>59</v>
      </c>
      <c r="F22335" s="22" t="s">
        <v>55</v>
      </c>
      <c r="G22335" s="1">
        <v>19729.68</v>
      </c>
    </row>
    <row r="22336" spans="2:7">
      <c r="B22336" s="22" t="s">
        <v>364</v>
      </c>
      <c r="C22336" s="22" t="s">
        <v>7</v>
      </c>
      <c r="D22336" s="22" t="s">
        <v>5</v>
      </c>
      <c r="E22336" s="22" t="s">
        <v>60</v>
      </c>
      <c r="F22336" s="22" t="s">
        <v>80</v>
      </c>
      <c r="G22336" s="1">
        <v>24808.19</v>
      </c>
    </row>
    <row r="22337" spans="2:7">
      <c r="B22337" s="22" t="s">
        <v>364</v>
      </c>
      <c r="C22337" s="22" t="s">
        <v>7</v>
      </c>
      <c r="D22337" s="22" t="s">
        <v>5</v>
      </c>
      <c r="E22337" s="22" t="s">
        <v>60</v>
      </c>
      <c r="F22337" s="22" t="s">
        <v>62</v>
      </c>
      <c r="G22337" s="1">
        <v>41478.03</v>
      </c>
    </row>
    <row r="22338" spans="2:7">
      <c r="B22338" s="22" t="s">
        <v>364</v>
      </c>
      <c r="C22338" s="22" t="s">
        <v>7</v>
      </c>
      <c r="D22338" s="22" t="s">
        <v>7</v>
      </c>
      <c r="E22338" s="22" t="s">
        <v>5</v>
      </c>
      <c r="F22338" s="22" t="s">
        <v>6</v>
      </c>
      <c r="G22338" s="1">
        <v>167657.37</v>
      </c>
    </row>
    <row r="22339" spans="2:7">
      <c r="B22339" s="22" t="s">
        <v>364</v>
      </c>
      <c r="C22339" s="22" t="s">
        <v>7</v>
      </c>
      <c r="D22339" s="22" t="s">
        <v>7</v>
      </c>
      <c r="E22339" s="22" t="s">
        <v>8</v>
      </c>
      <c r="F22339" s="22" t="s">
        <v>9</v>
      </c>
      <c r="G22339" s="1">
        <v>240756.34</v>
      </c>
    </row>
    <row r="22340" spans="2:7">
      <c r="B22340" s="22" t="s">
        <v>364</v>
      </c>
      <c r="C22340" s="22" t="s">
        <v>7</v>
      </c>
      <c r="D22340" s="22" t="s">
        <v>7</v>
      </c>
      <c r="E22340" s="22" t="s">
        <v>8</v>
      </c>
      <c r="F22340" s="22" t="s">
        <v>10</v>
      </c>
      <c r="G22340" s="1">
        <v>37251.43</v>
      </c>
    </row>
    <row r="22341" spans="2:7">
      <c r="B22341" s="22" t="s">
        <v>364</v>
      </c>
      <c r="C22341" s="22" t="s">
        <v>7</v>
      </c>
      <c r="D22341" s="22" t="s">
        <v>7</v>
      </c>
      <c r="E22341" s="22" t="s">
        <v>8</v>
      </c>
      <c r="F22341" s="22" t="s">
        <v>11</v>
      </c>
      <c r="G22341" s="1">
        <v>54970.55</v>
      </c>
    </row>
    <row r="22342" spans="2:7">
      <c r="B22342" s="22" t="s">
        <v>364</v>
      </c>
      <c r="C22342" s="22" t="s">
        <v>7</v>
      </c>
      <c r="D22342" s="22" t="s">
        <v>7</v>
      </c>
      <c r="E22342" s="22" t="s">
        <v>8</v>
      </c>
      <c r="F22342" s="22" t="s">
        <v>12</v>
      </c>
      <c r="G22342" s="1">
        <v>280243.99</v>
      </c>
    </row>
    <row r="22343" spans="2:7">
      <c r="B22343" s="22" t="s">
        <v>364</v>
      </c>
      <c r="C22343" s="22" t="s">
        <v>7</v>
      </c>
      <c r="D22343" s="22" t="s">
        <v>7</v>
      </c>
      <c r="E22343" s="22" t="s">
        <v>8</v>
      </c>
      <c r="F22343" s="22" t="s">
        <v>13</v>
      </c>
      <c r="G22343" s="1">
        <v>51192.81</v>
      </c>
    </row>
    <row r="22344" spans="2:7">
      <c r="B22344" s="22" t="s">
        <v>364</v>
      </c>
      <c r="C22344" s="22" t="s">
        <v>7</v>
      </c>
      <c r="D22344" s="22" t="s">
        <v>7</v>
      </c>
      <c r="E22344" s="22" t="s">
        <v>14</v>
      </c>
      <c r="F22344" s="22" t="s">
        <v>9</v>
      </c>
      <c r="G22344" s="1">
        <v>44091</v>
      </c>
    </row>
    <row r="22345" spans="2:7">
      <c r="B22345" s="22" t="s">
        <v>364</v>
      </c>
      <c r="C22345" s="22" t="s">
        <v>7</v>
      </c>
      <c r="D22345" s="22" t="s">
        <v>7</v>
      </c>
      <c r="E22345" s="22" t="s">
        <v>14</v>
      </c>
      <c r="F22345" s="22" t="s">
        <v>10</v>
      </c>
      <c r="G22345" s="1">
        <v>34928.5</v>
      </c>
    </row>
    <row r="22346" spans="2:7">
      <c r="B22346" s="22" t="s">
        <v>364</v>
      </c>
      <c r="C22346" s="22" t="s">
        <v>7</v>
      </c>
      <c r="D22346" s="22" t="s">
        <v>7</v>
      </c>
      <c r="E22346" s="22" t="s">
        <v>14</v>
      </c>
      <c r="F22346" s="22" t="s">
        <v>11</v>
      </c>
      <c r="G22346" s="1">
        <v>62067.06</v>
      </c>
    </row>
    <row r="22347" spans="2:7">
      <c r="B22347" s="22" t="s">
        <v>364</v>
      </c>
      <c r="C22347" s="22" t="s">
        <v>7</v>
      </c>
      <c r="D22347" s="22" t="s">
        <v>7</v>
      </c>
      <c r="E22347" s="22" t="s">
        <v>14</v>
      </c>
      <c r="F22347" s="22" t="s">
        <v>12</v>
      </c>
      <c r="G22347" s="1">
        <v>159408.31</v>
      </c>
    </row>
    <row r="22348" spans="2:7">
      <c r="B22348" s="22" t="s">
        <v>364</v>
      </c>
      <c r="C22348" s="22" t="s">
        <v>7</v>
      </c>
      <c r="D22348" s="22" t="s">
        <v>7</v>
      </c>
      <c r="E22348" s="22" t="s">
        <v>14</v>
      </c>
      <c r="F22348" s="22" t="s">
        <v>13</v>
      </c>
      <c r="G22348" s="1">
        <v>6743.25</v>
      </c>
    </row>
    <row r="22349" spans="2:7">
      <c r="B22349" s="22" t="s">
        <v>364</v>
      </c>
      <c r="C22349" s="22" t="s">
        <v>7</v>
      </c>
      <c r="D22349" s="22" t="s">
        <v>7</v>
      </c>
      <c r="E22349" s="22" t="s">
        <v>15</v>
      </c>
      <c r="F22349" s="22" t="s">
        <v>16</v>
      </c>
      <c r="G22349" s="1">
        <v>2852.4</v>
      </c>
    </row>
    <row r="22350" spans="2:7">
      <c r="B22350" s="22" t="s">
        <v>364</v>
      </c>
      <c r="C22350" s="22" t="s">
        <v>7</v>
      </c>
      <c r="D22350" s="22" t="s">
        <v>7</v>
      </c>
      <c r="E22350" s="22" t="s">
        <v>15</v>
      </c>
      <c r="F22350" s="22" t="s">
        <v>71</v>
      </c>
      <c r="G22350" s="1">
        <v>9045.68</v>
      </c>
    </row>
    <row r="22351" spans="2:7">
      <c r="B22351" s="22" t="s">
        <v>364</v>
      </c>
      <c r="C22351" s="22" t="s">
        <v>7</v>
      </c>
      <c r="D22351" s="22" t="s">
        <v>7</v>
      </c>
      <c r="E22351" s="22" t="s">
        <v>15</v>
      </c>
      <c r="F22351" s="22" t="s">
        <v>17</v>
      </c>
      <c r="G22351" s="1">
        <v>48660.73</v>
      </c>
    </row>
    <row r="22352" spans="2:7">
      <c r="B22352" s="22" t="s">
        <v>364</v>
      </c>
      <c r="C22352" s="22" t="s">
        <v>7</v>
      </c>
      <c r="D22352" s="22" t="s">
        <v>7</v>
      </c>
      <c r="E22352" s="22" t="s">
        <v>15</v>
      </c>
      <c r="F22352" s="22" t="s">
        <v>18</v>
      </c>
      <c r="G22352" s="1">
        <v>25712.34</v>
      </c>
    </row>
    <row r="22353" spans="2:7">
      <c r="B22353" s="22" t="s">
        <v>364</v>
      </c>
      <c r="C22353" s="22" t="s">
        <v>7</v>
      </c>
      <c r="D22353" s="22" t="s">
        <v>7</v>
      </c>
      <c r="E22353" s="22" t="s">
        <v>15</v>
      </c>
      <c r="F22353" s="22" t="s">
        <v>19</v>
      </c>
      <c r="G22353" s="1">
        <v>88569.78</v>
      </c>
    </row>
    <row r="22354" spans="2:7">
      <c r="B22354" s="22" t="s">
        <v>364</v>
      </c>
      <c r="C22354" s="22" t="s">
        <v>7</v>
      </c>
      <c r="D22354" s="22" t="s">
        <v>7</v>
      </c>
      <c r="E22354" s="22" t="s">
        <v>15</v>
      </c>
      <c r="F22354" s="22" t="s">
        <v>20</v>
      </c>
      <c r="G22354" s="1">
        <v>24259.79</v>
      </c>
    </row>
    <row r="22355" spans="2:7">
      <c r="B22355" s="22" t="s">
        <v>364</v>
      </c>
      <c r="C22355" s="22" t="s">
        <v>7</v>
      </c>
      <c r="D22355" s="22" t="s">
        <v>7</v>
      </c>
      <c r="E22355" s="22" t="s">
        <v>15</v>
      </c>
      <c r="F22355" s="22" t="s">
        <v>97</v>
      </c>
      <c r="G22355" s="1">
        <v>205.27</v>
      </c>
    </row>
    <row r="22356" spans="2:7">
      <c r="B22356" s="22" t="s">
        <v>364</v>
      </c>
      <c r="C22356" s="22" t="s">
        <v>7</v>
      </c>
      <c r="D22356" s="22" t="s">
        <v>7</v>
      </c>
      <c r="E22356" s="22" t="s">
        <v>15</v>
      </c>
      <c r="F22356" s="22" t="s">
        <v>90</v>
      </c>
      <c r="G22356" s="1">
        <v>2237.37</v>
      </c>
    </row>
    <row r="22357" spans="2:7">
      <c r="B22357" s="22" t="s">
        <v>364</v>
      </c>
      <c r="C22357" s="22" t="s">
        <v>7</v>
      </c>
      <c r="D22357" s="22" t="s">
        <v>7</v>
      </c>
      <c r="E22357" s="22" t="s">
        <v>15</v>
      </c>
      <c r="F22357" s="22" t="s">
        <v>21</v>
      </c>
      <c r="G22357" s="1">
        <v>1307.26</v>
      </c>
    </row>
    <row r="22358" spans="2:7">
      <c r="B22358" s="22" t="s">
        <v>364</v>
      </c>
      <c r="C22358" s="22" t="s">
        <v>7</v>
      </c>
      <c r="D22358" s="22" t="s">
        <v>7</v>
      </c>
      <c r="E22358" s="22" t="s">
        <v>15</v>
      </c>
      <c r="F22358" s="22" t="s">
        <v>22</v>
      </c>
      <c r="G22358" s="1">
        <v>530.33000000000004</v>
      </c>
    </row>
    <row r="22359" spans="2:7">
      <c r="B22359" s="22" t="s">
        <v>364</v>
      </c>
      <c r="C22359" s="22" t="s">
        <v>7</v>
      </c>
      <c r="D22359" s="22" t="s">
        <v>7</v>
      </c>
      <c r="E22359" s="22" t="s">
        <v>15</v>
      </c>
      <c r="F22359" s="22" t="s">
        <v>23</v>
      </c>
      <c r="G22359" s="1">
        <v>2256.14</v>
      </c>
    </row>
    <row r="22360" spans="2:7">
      <c r="B22360" s="22" t="s">
        <v>364</v>
      </c>
      <c r="C22360" s="22" t="s">
        <v>7</v>
      </c>
      <c r="D22360" s="22" t="s">
        <v>7</v>
      </c>
      <c r="E22360" s="22" t="s">
        <v>15</v>
      </c>
      <c r="F22360" s="22" t="s">
        <v>24</v>
      </c>
      <c r="G22360" s="1">
        <v>3869.03</v>
      </c>
    </row>
    <row r="22361" spans="2:7">
      <c r="B22361" s="22" t="s">
        <v>364</v>
      </c>
      <c r="C22361" s="22" t="s">
        <v>7</v>
      </c>
      <c r="D22361" s="22" t="s">
        <v>7</v>
      </c>
      <c r="E22361" s="22" t="s">
        <v>15</v>
      </c>
      <c r="F22361" s="22" t="s">
        <v>25</v>
      </c>
      <c r="G22361" s="1">
        <v>36836.400000000001</v>
      </c>
    </row>
    <row r="22362" spans="2:7">
      <c r="B22362" s="22" t="s">
        <v>364</v>
      </c>
      <c r="C22362" s="22" t="s">
        <v>7</v>
      </c>
      <c r="D22362" s="22" t="s">
        <v>7</v>
      </c>
      <c r="E22362" s="22" t="s">
        <v>15</v>
      </c>
      <c r="F22362" s="22" t="s">
        <v>26</v>
      </c>
      <c r="G22362" s="1">
        <v>13578.8</v>
      </c>
    </row>
    <row r="22363" spans="2:7">
      <c r="B22363" s="22" t="s">
        <v>364</v>
      </c>
      <c r="C22363" s="22" t="s">
        <v>7</v>
      </c>
      <c r="D22363" s="22" t="s">
        <v>7</v>
      </c>
      <c r="E22363" s="22" t="s">
        <v>28</v>
      </c>
      <c r="F22363" s="22" t="s">
        <v>29</v>
      </c>
      <c r="G22363" s="1">
        <v>58262.44</v>
      </c>
    </row>
    <row r="22364" spans="2:7">
      <c r="B22364" s="22" t="s">
        <v>364</v>
      </c>
      <c r="C22364" s="22" t="s">
        <v>7</v>
      </c>
      <c r="D22364" s="22" t="s">
        <v>7</v>
      </c>
      <c r="E22364" s="22" t="s">
        <v>28</v>
      </c>
      <c r="F22364" s="22" t="s">
        <v>32</v>
      </c>
      <c r="G22364" s="1">
        <v>2729.46</v>
      </c>
    </row>
    <row r="22365" spans="2:7">
      <c r="B22365" s="22" t="s">
        <v>364</v>
      </c>
      <c r="C22365" s="22" t="s">
        <v>7</v>
      </c>
      <c r="D22365" s="22" t="s">
        <v>7</v>
      </c>
      <c r="E22365" s="22" t="s">
        <v>28</v>
      </c>
      <c r="F22365" s="22" t="s">
        <v>33</v>
      </c>
      <c r="G22365" s="1">
        <v>353.74</v>
      </c>
    </row>
    <row r="22366" spans="2:7">
      <c r="B22366" s="22" t="s">
        <v>364</v>
      </c>
      <c r="C22366" s="22" t="s">
        <v>7</v>
      </c>
      <c r="D22366" s="22" t="s">
        <v>7</v>
      </c>
      <c r="E22366" s="22" t="s">
        <v>34</v>
      </c>
      <c r="F22366" s="22" t="s">
        <v>35</v>
      </c>
      <c r="G22366" s="1">
        <v>600</v>
      </c>
    </row>
    <row r="22367" spans="2:7">
      <c r="B22367" s="22" t="s">
        <v>364</v>
      </c>
      <c r="C22367" s="22" t="s">
        <v>7</v>
      </c>
      <c r="D22367" s="22" t="s">
        <v>7</v>
      </c>
      <c r="E22367" s="22" t="s">
        <v>34</v>
      </c>
      <c r="F22367" s="22" t="s">
        <v>37</v>
      </c>
      <c r="G22367" s="1">
        <v>7200</v>
      </c>
    </row>
    <row r="22368" spans="2:7">
      <c r="B22368" s="22" t="s">
        <v>364</v>
      </c>
      <c r="C22368" s="22" t="s">
        <v>7</v>
      </c>
      <c r="D22368" s="22" t="s">
        <v>7</v>
      </c>
      <c r="E22368" s="22" t="s">
        <v>34</v>
      </c>
      <c r="F22368" s="22" t="s">
        <v>38</v>
      </c>
      <c r="G22368" s="1">
        <v>5813.48</v>
      </c>
    </row>
    <row r="22369" spans="2:7">
      <c r="B22369" s="22" t="s">
        <v>364</v>
      </c>
      <c r="C22369" s="22" t="s">
        <v>7</v>
      </c>
      <c r="D22369" s="22" t="s">
        <v>7</v>
      </c>
      <c r="E22369" s="22" t="s">
        <v>34</v>
      </c>
      <c r="F22369" s="22" t="s">
        <v>39</v>
      </c>
      <c r="G22369" s="1">
        <v>5097.12</v>
      </c>
    </row>
    <row r="22370" spans="2:7">
      <c r="B22370" s="22" t="s">
        <v>364</v>
      </c>
      <c r="C22370" s="22" t="s">
        <v>7</v>
      </c>
      <c r="D22370" s="22" t="s">
        <v>7</v>
      </c>
      <c r="E22370" s="22" t="s">
        <v>34</v>
      </c>
      <c r="F22370" s="22" t="s">
        <v>48</v>
      </c>
      <c r="G22370" s="1">
        <v>280.54000000000002</v>
      </c>
    </row>
    <row r="22371" spans="2:7">
      <c r="B22371" s="22" t="s">
        <v>364</v>
      </c>
      <c r="C22371" s="22" t="s">
        <v>7</v>
      </c>
      <c r="D22371" s="22" t="s">
        <v>7</v>
      </c>
      <c r="E22371" s="22" t="s">
        <v>34</v>
      </c>
      <c r="F22371" s="22" t="s">
        <v>49</v>
      </c>
      <c r="G22371" s="1">
        <v>1000</v>
      </c>
    </row>
    <row r="22372" spans="2:7">
      <c r="B22372" s="22" t="s">
        <v>364</v>
      </c>
      <c r="C22372" s="22" t="s">
        <v>7</v>
      </c>
      <c r="D22372" s="22" t="s">
        <v>7</v>
      </c>
      <c r="E22372" s="22" t="s">
        <v>34</v>
      </c>
      <c r="F22372" s="22" t="s">
        <v>50</v>
      </c>
      <c r="G22372" s="1">
        <v>34754.730000000003</v>
      </c>
    </row>
    <row r="22373" spans="2:7">
      <c r="B22373" s="22" t="s">
        <v>364</v>
      </c>
      <c r="C22373" s="22" t="s">
        <v>7</v>
      </c>
      <c r="D22373" s="22" t="s">
        <v>7</v>
      </c>
      <c r="E22373" s="22" t="s">
        <v>34</v>
      </c>
      <c r="F22373" s="22" t="s">
        <v>51</v>
      </c>
      <c r="G22373" s="1">
        <v>525.83000000000004</v>
      </c>
    </row>
    <row r="22374" spans="2:7">
      <c r="B22374" s="22" t="s">
        <v>364</v>
      </c>
      <c r="C22374" s="22" t="s">
        <v>7</v>
      </c>
      <c r="D22374" s="22" t="s">
        <v>7</v>
      </c>
      <c r="E22374" s="22" t="s">
        <v>34</v>
      </c>
      <c r="F22374" s="22" t="s">
        <v>52</v>
      </c>
      <c r="G22374" s="1">
        <v>1580.57</v>
      </c>
    </row>
    <row r="22375" spans="2:7">
      <c r="B22375" s="22" t="s">
        <v>364</v>
      </c>
      <c r="C22375" s="22" t="s">
        <v>7</v>
      </c>
      <c r="D22375" s="22" t="s">
        <v>7</v>
      </c>
      <c r="E22375" s="22" t="s">
        <v>34</v>
      </c>
      <c r="F22375" s="22" t="s">
        <v>55</v>
      </c>
      <c r="G22375" s="1">
        <v>280</v>
      </c>
    </row>
    <row r="22376" spans="2:7">
      <c r="B22376" s="22" t="s">
        <v>364</v>
      </c>
      <c r="C22376" s="22" t="s">
        <v>7</v>
      </c>
      <c r="D22376" s="22" t="s">
        <v>7</v>
      </c>
      <c r="E22376" s="22" t="s">
        <v>34</v>
      </c>
      <c r="F22376" s="22" t="s">
        <v>56</v>
      </c>
      <c r="G22376" s="1">
        <v>647.5</v>
      </c>
    </row>
    <row r="22377" spans="2:7">
      <c r="B22377" s="22" t="s">
        <v>364</v>
      </c>
      <c r="C22377" s="22" t="s">
        <v>7</v>
      </c>
      <c r="D22377" s="22" t="s">
        <v>7</v>
      </c>
      <c r="E22377" s="22" t="s">
        <v>34</v>
      </c>
      <c r="F22377" s="22" t="s">
        <v>58</v>
      </c>
      <c r="G22377" s="1">
        <v>4512.1000000000004</v>
      </c>
    </row>
    <row r="22378" spans="2:7">
      <c r="B22378" s="22" t="s">
        <v>364</v>
      </c>
      <c r="C22378" s="22" t="s">
        <v>7</v>
      </c>
      <c r="D22378" s="22" t="s">
        <v>7</v>
      </c>
      <c r="E22378" s="22" t="s">
        <v>59</v>
      </c>
      <c r="F22378" s="22" t="s">
        <v>55</v>
      </c>
      <c r="G22378" s="1">
        <v>5620.34</v>
      </c>
    </row>
    <row r="22379" spans="2:7">
      <c r="B22379" s="22" t="s">
        <v>365</v>
      </c>
      <c r="C22379" s="22" t="s">
        <v>7</v>
      </c>
      <c r="D22379" s="22" t="s">
        <v>5</v>
      </c>
      <c r="E22379" s="22" t="s">
        <v>8</v>
      </c>
      <c r="F22379" s="22" t="s">
        <v>9</v>
      </c>
      <c r="G22379" s="1">
        <v>840391.44</v>
      </c>
    </row>
    <row r="22380" spans="2:7">
      <c r="B22380" s="22" t="s">
        <v>365</v>
      </c>
      <c r="C22380" s="22" t="s">
        <v>7</v>
      </c>
      <c r="D22380" s="22" t="s">
        <v>5</v>
      </c>
      <c r="E22380" s="22" t="s">
        <v>14</v>
      </c>
      <c r="F22380" s="22" t="s">
        <v>9</v>
      </c>
      <c r="G22380" s="1">
        <v>180230.41</v>
      </c>
    </row>
    <row r="22381" spans="2:7">
      <c r="B22381" s="22" t="s">
        <v>365</v>
      </c>
      <c r="C22381" s="22" t="s">
        <v>7</v>
      </c>
      <c r="D22381" s="22" t="s">
        <v>5</v>
      </c>
      <c r="E22381" s="22" t="s">
        <v>15</v>
      </c>
      <c r="F22381" s="22" t="s">
        <v>17</v>
      </c>
      <c r="G22381" s="1">
        <v>71917.240000000005</v>
      </c>
    </row>
    <row r="22382" spans="2:7">
      <c r="B22382" s="22" t="s">
        <v>365</v>
      </c>
      <c r="C22382" s="22" t="s">
        <v>7</v>
      </c>
      <c r="D22382" s="22" t="s">
        <v>5</v>
      </c>
      <c r="E22382" s="22" t="s">
        <v>15</v>
      </c>
      <c r="F22382" s="22" t="s">
        <v>18</v>
      </c>
      <c r="G22382" s="1">
        <v>5028.96</v>
      </c>
    </row>
    <row r="22383" spans="2:7">
      <c r="B22383" s="22" t="s">
        <v>365</v>
      </c>
      <c r="C22383" s="22" t="s">
        <v>7</v>
      </c>
      <c r="D22383" s="22" t="s">
        <v>5</v>
      </c>
      <c r="E22383" s="22" t="s">
        <v>15</v>
      </c>
      <c r="F22383" s="22" t="s">
        <v>21</v>
      </c>
      <c r="G22383" s="1">
        <v>575.48</v>
      </c>
    </row>
    <row r="22384" spans="2:7">
      <c r="B22384" s="22" t="s">
        <v>365</v>
      </c>
      <c r="C22384" s="22" t="s">
        <v>7</v>
      </c>
      <c r="D22384" s="22" t="s">
        <v>5</v>
      </c>
      <c r="E22384" s="22" t="s">
        <v>15</v>
      </c>
      <c r="F22384" s="22" t="s">
        <v>22</v>
      </c>
      <c r="G22384" s="1">
        <v>40.01</v>
      </c>
    </row>
    <row r="22385" spans="2:7">
      <c r="B22385" s="22" t="s">
        <v>365</v>
      </c>
      <c r="C22385" s="22" t="s">
        <v>7</v>
      </c>
      <c r="D22385" s="22" t="s">
        <v>5</v>
      </c>
      <c r="E22385" s="22" t="s">
        <v>15</v>
      </c>
      <c r="F22385" s="22" t="s">
        <v>23</v>
      </c>
      <c r="G22385" s="1">
        <v>3408.7</v>
      </c>
    </row>
    <row r="22386" spans="2:7">
      <c r="B22386" s="22" t="s">
        <v>365</v>
      </c>
      <c r="C22386" s="22" t="s">
        <v>7</v>
      </c>
      <c r="D22386" s="22" t="s">
        <v>5</v>
      </c>
      <c r="E22386" s="22" t="s">
        <v>15</v>
      </c>
      <c r="F22386" s="22" t="s">
        <v>24</v>
      </c>
      <c r="G22386" s="1">
        <v>1553.63</v>
      </c>
    </row>
    <row r="22387" spans="2:7">
      <c r="B22387" s="22" t="s">
        <v>365</v>
      </c>
      <c r="C22387" s="22" t="s">
        <v>7</v>
      </c>
      <c r="D22387" s="22" t="s">
        <v>5</v>
      </c>
      <c r="E22387" s="22" t="s">
        <v>15</v>
      </c>
      <c r="F22387" s="22" t="s">
        <v>25</v>
      </c>
      <c r="G22387" s="1">
        <v>87731.45</v>
      </c>
    </row>
    <row r="22388" spans="2:7">
      <c r="B22388" s="22" t="s">
        <v>365</v>
      </c>
      <c r="C22388" s="22" t="s">
        <v>7</v>
      </c>
      <c r="D22388" s="22" t="s">
        <v>5</v>
      </c>
      <c r="E22388" s="22" t="s">
        <v>15</v>
      </c>
      <c r="F22388" s="22" t="s">
        <v>26</v>
      </c>
      <c r="G22388" s="1">
        <v>4530.12</v>
      </c>
    </row>
    <row r="22389" spans="2:7">
      <c r="B22389" s="22" t="s">
        <v>365</v>
      </c>
      <c r="C22389" s="22" t="s">
        <v>7</v>
      </c>
      <c r="D22389" s="22" t="s">
        <v>5</v>
      </c>
      <c r="E22389" s="22" t="s">
        <v>15</v>
      </c>
      <c r="F22389" s="22" t="s">
        <v>27</v>
      </c>
      <c r="G22389" s="1">
        <v>89028.12</v>
      </c>
    </row>
    <row r="22390" spans="2:7">
      <c r="B22390" s="22" t="s">
        <v>365</v>
      </c>
      <c r="C22390" s="22" t="s">
        <v>7</v>
      </c>
      <c r="D22390" s="22" t="s">
        <v>5</v>
      </c>
      <c r="E22390" s="22" t="s">
        <v>15</v>
      </c>
      <c r="F22390" s="22" t="s">
        <v>72</v>
      </c>
      <c r="G22390" s="1">
        <v>20115.84</v>
      </c>
    </row>
    <row r="22391" spans="2:7">
      <c r="B22391" s="22" t="s">
        <v>365</v>
      </c>
      <c r="C22391" s="22" t="s">
        <v>7</v>
      </c>
      <c r="D22391" s="22" t="s">
        <v>5</v>
      </c>
      <c r="E22391" s="22" t="s">
        <v>28</v>
      </c>
      <c r="F22391" s="22" t="s">
        <v>29</v>
      </c>
      <c r="G22391" s="1">
        <v>52237.19</v>
      </c>
    </row>
    <row r="22392" spans="2:7">
      <c r="B22392" s="22" t="s">
        <v>365</v>
      </c>
      <c r="C22392" s="22" t="s">
        <v>7</v>
      </c>
      <c r="D22392" s="22" t="s">
        <v>5</v>
      </c>
      <c r="E22392" s="22" t="s">
        <v>34</v>
      </c>
      <c r="F22392" s="22" t="s">
        <v>39</v>
      </c>
      <c r="G22392" s="1">
        <v>72088.67</v>
      </c>
    </row>
    <row r="22393" spans="2:7">
      <c r="B22393" s="22" t="s">
        <v>365</v>
      </c>
      <c r="C22393" s="22" t="s">
        <v>7</v>
      </c>
      <c r="D22393" s="22" t="s">
        <v>5</v>
      </c>
      <c r="E22393" s="22" t="s">
        <v>59</v>
      </c>
      <c r="F22393" s="22" t="s">
        <v>55</v>
      </c>
      <c r="G22393" s="1">
        <v>10569.78</v>
      </c>
    </row>
    <row r="22394" spans="2:7">
      <c r="B22394" s="22" t="s">
        <v>366</v>
      </c>
      <c r="C22394" s="22" t="s">
        <v>7</v>
      </c>
      <c r="D22394" s="22" t="s">
        <v>5</v>
      </c>
      <c r="E22394" s="22" t="s">
        <v>7</v>
      </c>
      <c r="F22394" s="22" t="s">
        <v>6</v>
      </c>
      <c r="G22394" s="1">
        <v>-58969.62</v>
      </c>
    </row>
    <row r="22395" spans="2:7">
      <c r="B22395" s="22" t="s">
        <v>366</v>
      </c>
      <c r="C22395" s="22" t="s">
        <v>7</v>
      </c>
      <c r="D22395" s="22" t="s">
        <v>5</v>
      </c>
      <c r="E22395" s="22" t="s">
        <v>8</v>
      </c>
      <c r="F22395" s="22" t="s">
        <v>9</v>
      </c>
      <c r="G22395" s="1">
        <v>2137493.7599999998</v>
      </c>
    </row>
    <row r="22396" spans="2:7">
      <c r="B22396" s="22" t="s">
        <v>366</v>
      </c>
      <c r="C22396" s="22" t="s">
        <v>7</v>
      </c>
      <c r="D22396" s="22" t="s">
        <v>5</v>
      </c>
      <c r="E22396" s="22" t="s">
        <v>8</v>
      </c>
      <c r="F22396" s="22" t="s">
        <v>10</v>
      </c>
      <c r="G22396" s="1">
        <v>30210.9</v>
      </c>
    </row>
    <row r="22397" spans="2:7">
      <c r="B22397" s="22" t="s">
        <v>366</v>
      </c>
      <c r="C22397" s="22" t="s">
        <v>7</v>
      </c>
      <c r="D22397" s="22" t="s">
        <v>5</v>
      </c>
      <c r="E22397" s="22" t="s">
        <v>8</v>
      </c>
      <c r="F22397" s="22" t="s">
        <v>11</v>
      </c>
      <c r="G22397" s="1">
        <v>14027.32</v>
      </c>
    </row>
    <row r="22398" spans="2:7">
      <c r="B22398" s="22" t="s">
        <v>366</v>
      </c>
      <c r="C22398" s="22" t="s">
        <v>7</v>
      </c>
      <c r="D22398" s="22" t="s">
        <v>5</v>
      </c>
      <c r="E22398" s="22" t="s">
        <v>8</v>
      </c>
      <c r="F22398" s="22" t="s">
        <v>12</v>
      </c>
      <c r="G22398" s="1">
        <v>61773.29</v>
      </c>
    </row>
    <row r="22399" spans="2:7">
      <c r="B22399" s="22" t="s">
        <v>366</v>
      </c>
      <c r="C22399" s="22" t="s">
        <v>7</v>
      </c>
      <c r="D22399" s="22" t="s">
        <v>5</v>
      </c>
      <c r="E22399" s="22" t="s">
        <v>14</v>
      </c>
      <c r="F22399" s="22" t="s">
        <v>9</v>
      </c>
      <c r="G22399" s="1">
        <v>773009.21</v>
      </c>
    </row>
    <row r="22400" spans="2:7">
      <c r="B22400" s="22" t="s">
        <v>366</v>
      </c>
      <c r="C22400" s="22" t="s">
        <v>7</v>
      </c>
      <c r="D22400" s="22" t="s">
        <v>5</v>
      </c>
      <c r="E22400" s="22" t="s">
        <v>14</v>
      </c>
      <c r="F22400" s="22" t="s">
        <v>10</v>
      </c>
      <c r="G22400" s="1">
        <v>138399.03</v>
      </c>
    </row>
    <row r="22401" spans="2:7">
      <c r="B22401" s="22" t="s">
        <v>366</v>
      </c>
      <c r="C22401" s="22" t="s">
        <v>7</v>
      </c>
      <c r="D22401" s="22" t="s">
        <v>5</v>
      </c>
      <c r="E22401" s="22" t="s">
        <v>14</v>
      </c>
      <c r="F22401" s="22" t="s">
        <v>11</v>
      </c>
      <c r="G22401" s="1">
        <v>30986.07</v>
      </c>
    </row>
    <row r="22402" spans="2:7">
      <c r="B22402" s="22" t="s">
        <v>366</v>
      </c>
      <c r="C22402" s="22" t="s">
        <v>7</v>
      </c>
      <c r="D22402" s="22" t="s">
        <v>5</v>
      </c>
      <c r="E22402" s="22" t="s">
        <v>14</v>
      </c>
      <c r="F22402" s="22" t="s">
        <v>12</v>
      </c>
      <c r="G22402" s="1">
        <v>8200</v>
      </c>
    </row>
    <row r="22403" spans="2:7">
      <c r="B22403" s="22" t="s">
        <v>366</v>
      </c>
      <c r="C22403" s="22" t="s">
        <v>7</v>
      </c>
      <c r="D22403" s="22" t="s">
        <v>5</v>
      </c>
      <c r="E22403" s="22" t="s">
        <v>15</v>
      </c>
      <c r="F22403" s="22" t="s">
        <v>17</v>
      </c>
      <c r="G22403" s="1">
        <v>169417.76</v>
      </c>
    </row>
    <row r="22404" spans="2:7">
      <c r="B22404" s="22" t="s">
        <v>366</v>
      </c>
      <c r="C22404" s="22" t="s">
        <v>7</v>
      </c>
      <c r="D22404" s="22" t="s">
        <v>5</v>
      </c>
      <c r="E22404" s="22" t="s">
        <v>15</v>
      </c>
      <c r="F22404" s="22" t="s">
        <v>18</v>
      </c>
      <c r="G22404" s="1">
        <v>67060.42</v>
      </c>
    </row>
    <row r="22405" spans="2:7">
      <c r="B22405" s="22" t="s">
        <v>366</v>
      </c>
      <c r="C22405" s="22" t="s">
        <v>7</v>
      </c>
      <c r="D22405" s="22" t="s">
        <v>5</v>
      </c>
      <c r="E22405" s="22" t="s">
        <v>15</v>
      </c>
      <c r="F22405" s="22" t="s">
        <v>19</v>
      </c>
      <c r="G22405" s="1">
        <v>344248.05</v>
      </c>
    </row>
    <row r="22406" spans="2:7">
      <c r="B22406" s="22" t="s">
        <v>366</v>
      </c>
      <c r="C22406" s="22" t="s">
        <v>7</v>
      </c>
      <c r="D22406" s="22" t="s">
        <v>5</v>
      </c>
      <c r="E22406" s="22" t="s">
        <v>15</v>
      </c>
      <c r="F22406" s="22" t="s">
        <v>20</v>
      </c>
      <c r="G22406" s="1">
        <v>114626.54</v>
      </c>
    </row>
    <row r="22407" spans="2:7">
      <c r="B22407" s="22" t="s">
        <v>366</v>
      </c>
      <c r="C22407" s="22" t="s">
        <v>7</v>
      </c>
      <c r="D22407" s="22" t="s">
        <v>5</v>
      </c>
      <c r="E22407" s="22" t="s">
        <v>15</v>
      </c>
      <c r="F22407" s="22" t="s">
        <v>90</v>
      </c>
      <c r="G22407" s="1">
        <v>300</v>
      </c>
    </row>
    <row r="22408" spans="2:7">
      <c r="B22408" s="22" t="s">
        <v>366</v>
      </c>
      <c r="C22408" s="22" t="s">
        <v>7</v>
      </c>
      <c r="D22408" s="22" t="s">
        <v>5</v>
      </c>
      <c r="E22408" s="22" t="s">
        <v>15</v>
      </c>
      <c r="F22408" s="22" t="s">
        <v>21</v>
      </c>
      <c r="G22408" s="1">
        <v>7710.79</v>
      </c>
    </row>
    <row r="22409" spans="2:7">
      <c r="B22409" s="22" t="s">
        <v>366</v>
      </c>
      <c r="C22409" s="22" t="s">
        <v>7</v>
      </c>
      <c r="D22409" s="22" t="s">
        <v>5</v>
      </c>
      <c r="E22409" s="22" t="s">
        <v>15</v>
      </c>
      <c r="F22409" s="22" t="s">
        <v>22</v>
      </c>
      <c r="G22409" s="1">
        <v>3217.49</v>
      </c>
    </row>
    <row r="22410" spans="2:7">
      <c r="B22410" s="22" t="s">
        <v>366</v>
      </c>
      <c r="C22410" s="22" t="s">
        <v>7</v>
      </c>
      <c r="D22410" s="22" t="s">
        <v>5</v>
      </c>
      <c r="E22410" s="22" t="s">
        <v>15</v>
      </c>
      <c r="F22410" s="22" t="s">
        <v>23</v>
      </c>
      <c r="G22410" s="1">
        <v>12567.38</v>
      </c>
    </row>
    <row r="22411" spans="2:7">
      <c r="B22411" s="22" t="s">
        <v>366</v>
      </c>
      <c r="C22411" s="22" t="s">
        <v>7</v>
      </c>
      <c r="D22411" s="22" t="s">
        <v>5</v>
      </c>
      <c r="E22411" s="22" t="s">
        <v>15</v>
      </c>
      <c r="F22411" s="22" t="s">
        <v>24</v>
      </c>
      <c r="G22411" s="1">
        <v>46215.5</v>
      </c>
    </row>
    <row r="22412" spans="2:7">
      <c r="B22412" s="22" t="s">
        <v>366</v>
      </c>
      <c r="C22412" s="22" t="s">
        <v>7</v>
      </c>
      <c r="D22412" s="22" t="s">
        <v>5</v>
      </c>
      <c r="E22412" s="22" t="s">
        <v>15</v>
      </c>
      <c r="F22412" s="22" t="s">
        <v>25</v>
      </c>
      <c r="G22412" s="1">
        <v>354986.86</v>
      </c>
    </row>
    <row r="22413" spans="2:7">
      <c r="B22413" s="22" t="s">
        <v>366</v>
      </c>
      <c r="C22413" s="22" t="s">
        <v>7</v>
      </c>
      <c r="D22413" s="22" t="s">
        <v>5</v>
      </c>
      <c r="E22413" s="22" t="s">
        <v>15</v>
      </c>
      <c r="F22413" s="22" t="s">
        <v>26</v>
      </c>
      <c r="G22413" s="1">
        <v>286839.40000000002</v>
      </c>
    </row>
    <row r="22414" spans="2:7">
      <c r="B22414" s="22" t="s">
        <v>366</v>
      </c>
      <c r="C22414" s="22" t="s">
        <v>7</v>
      </c>
      <c r="D22414" s="22" t="s">
        <v>5</v>
      </c>
      <c r="E22414" s="22" t="s">
        <v>28</v>
      </c>
      <c r="F22414" s="22" t="s">
        <v>29</v>
      </c>
      <c r="G22414" s="1">
        <v>170047.77</v>
      </c>
    </row>
    <row r="22415" spans="2:7">
      <c r="B22415" s="22" t="s">
        <v>366</v>
      </c>
      <c r="C22415" s="22" t="s">
        <v>7</v>
      </c>
      <c r="D22415" s="22" t="s">
        <v>5</v>
      </c>
      <c r="E22415" s="22" t="s">
        <v>28</v>
      </c>
      <c r="F22415" s="22" t="s">
        <v>30</v>
      </c>
      <c r="G22415" s="1">
        <v>53019.6</v>
      </c>
    </row>
    <row r="22416" spans="2:7">
      <c r="B22416" s="22" t="s">
        <v>366</v>
      </c>
      <c r="C22416" s="22" t="s">
        <v>7</v>
      </c>
      <c r="D22416" s="22" t="s">
        <v>5</v>
      </c>
      <c r="E22416" s="22" t="s">
        <v>28</v>
      </c>
      <c r="F22416" s="22" t="s">
        <v>31</v>
      </c>
      <c r="G22416" s="1">
        <v>79302.42</v>
      </c>
    </row>
    <row r="22417" spans="2:7">
      <c r="B22417" s="22" t="s">
        <v>366</v>
      </c>
      <c r="C22417" s="22" t="s">
        <v>7</v>
      </c>
      <c r="D22417" s="22" t="s">
        <v>5</v>
      </c>
      <c r="E22417" s="22" t="s">
        <v>28</v>
      </c>
      <c r="F22417" s="22" t="s">
        <v>32</v>
      </c>
      <c r="G22417" s="1">
        <v>6274.3</v>
      </c>
    </row>
    <row r="22418" spans="2:7">
      <c r="B22418" s="22" t="s">
        <v>366</v>
      </c>
      <c r="C22418" s="22" t="s">
        <v>7</v>
      </c>
      <c r="D22418" s="22" t="s">
        <v>5</v>
      </c>
      <c r="E22418" s="22" t="s">
        <v>28</v>
      </c>
      <c r="F22418" s="22" t="s">
        <v>33</v>
      </c>
      <c r="G22418" s="1">
        <v>53177.4</v>
      </c>
    </row>
    <row r="22419" spans="2:7">
      <c r="B22419" s="22" t="s">
        <v>366</v>
      </c>
      <c r="C22419" s="22" t="s">
        <v>7</v>
      </c>
      <c r="D22419" s="22" t="s">
        <v>5</v>
      </c>
      <c r="E22419" s="22" t="s">
        <v>34</v>
      </c>
      <c r="F22419" s="22" t="s">
        <v>35</v>
      </c>
      <c r="G22419" s="1">
        <v>38893.21</v>
      </c>
    </row>
    <row r="22420" spans="2:7">
      <c r="B22420" s="22" t="s">
        <v>366</v>
      </c>
      <c r="C22420" s="22" t="s">
        <v>7</v>
      </c>
      <c r="D22420" s="22" t="s">
        <v>5</v>
      </c>
      <c r="E22420" s="22" t="s">
        <v>34</v>
      </c>
      <c r="F22420" s="22" t="s">
        <v>36</v>
      </c>
      <c r="G22420" s="1">
        <v>20452.75</v>
      </c>
    </row>
    <row r="22421" spans="2:7">
      <c r="B22421" s="22" t="s">
        <v>366</v>
      </c>
      <c r="C22421" s="22" t="s">
        <v>7</v>
      </c>
      <c r="D22421" s="22" t="s">
        <v>5</v>
      </c>
      <c r="E22421" s="22" t="s">
        <v>34</v>
      </c>
      <c r="F22421" s="22" t="s">
        <v>37</v>
      </c>
      <c r="G22421" s="1">
        <v>2307.54</v>
      </c>
    </row>
    <row r="22422" spans="2:7">
      <c r="B22422" s="22" t="s">
        <v>366</v>
      </c>
      <c r="C22422" s="22" t="s">
        <v>7</v>
      </c>
      <c r="D22422" s="22" t="s">
        <v>5</v>
      </c>
      <c r="E22422" s="22" t="s">
        <v>34</v>
      </c>
      <c r="F22422" s="22" t="s">
        <v>38</v>
      </c>
      <c r="G22422" s="1">
        <v>5001.4399999999996</v>
      </c>
    </row>
    <row r="22423" spans="2:7">
      <c r="B22423" s="22" t="s">
        <v>366</v>
      </c>
      <c r="C22423" s="22" t="s">
        <v>7</v>
      </c>
      <c r="D22423" s="22" t="s">
        <v>5</v>
      </c>
      <c r="E22423" s="22" t="s">
        <v>34</v>
      </c>
      <c r="F22423" s="22" t="s">
        <v>39</v>
      </c>
      <c r="G22423" s="1">
        <v>21114.3</v>
      </c>
    </row>
    <row r="22424" spans="2:7">
      <c r="B22424" s="22" t="s">
        <v>366</v>
      </c>
      <c r="C22424" s="22" t="s">
        <v>7</v>
      </c>
      <c r="D22424" s="22" t="s">
        <v>5</v>
      </c>
      <c r="E22424" s="22" t="s">
        <v>34</v>
      </c>
      <c r="F22424" s="22" t="s">
        <v>41</v>
      </c>
      <c r="G22424" s="1">
        <v>18689.759999999998</v>
      </c>
    </row>
    <row r="22425" spans="2:7">
      <c r="B22425" s="22" t="s">
        <v>366</v>
      </c>
      <c r="C22425" s="22" t="s">
        <v>7</v>
      </c>
      <c r="D22425" s="22" t="s">
        <v>5</v>
      </c>
      <c r="E22425" s="22" t="s">
        <v>34</v>
      </c>
      <c r="F22425" s="22" t="s">
        <v>42</v>
      </c>
      <c r="G22425" s="1">
        <v>17525.060000000001</v>
      </c>
    </row>
    <row r="22426" spans="2:7">
      <c r="B22426" s="22" t="s">
        <v>366</v>
      </c>
      <c r="C22426" s="22" t="s">
        <v>7</v>
      </c>
      <c r="D22426" s="22" t="s">
        <v>5</v>
      </c>
      <c r="E22426" s="22" t="s">
        <v>34</v>
      </c>
      <c r="F22426" s="22" t="s">
        <v>43</v>
      </c>
      <c r="G22426" s="1">
        <v>18722.39</v>
      </c>
    </row>
    <row r="22427" spans="2:7">
      <c r="B22427" s="22" t="s">
        <v>366</v>
      </c>
      <c r="C22427" s="22" t="s">
        <v>7</v>
      </c>
      <c r="D22427" s="22" t="s">
        <v>5</v>
      </c>
      <c r="E22427" s="22" t="s">
        <v>34</v>
      </c>
      <c r="F22427" s="22" t="s">
        <v>44</v>
      </c>
      <c r="G22427" s="1">
        <v>18904.5</v>
      </c>
    </row>
    <row r="22428" spans="2:7">
      <c r="B22428" s="22" t="s">
        <v>366</v>
      </c>
      <c r="C22428" s="22" t="s">
        <v>7</v>
      </c>
      <c r="D22428" s="22" t="s">
        <v>5</v>
      </c>
      <c r="E22428" s="22" t="s">
        <v>34</v>
      </c>
      <c r="F22428" s="22" t="s">
        <v>45</v>
      </c>
      <c r="G22428" s="1">
        <v>50317.88</v>
      </c>
    </row>
    <row r="22429" spans="2:7">
      <c r="B22429" s="22" t="s">
        <v>366</v>
      </c>
      <c r="C22429" s="22" t="s">
        <v>7</v>
      </c>
      <c r="D22429" s="22" t="s">
        <v>5</v>
      </c>
      <c r="E22429" s="22" t="s">
        <v>34</v>
      </c>
      <c r="F22429" s="22" t="s">
        <v>46</v>
      </c>
      <c r="G22429" s="1">
        <v>15191.08</v>
      </c>
    </row>
    <row r="22430" spans="2:7">
      <c r="B22430" s="22" t="s">
        <v>366</v>
      </c>
      <c r="C22430" s="22" t="s">
        <v>7</v>
      </c>
      <c r="D22430" s="22" t="s">
        <v>5</v>
      </c>
      <c r="E22430" s="22" t="s">
        <v>34</v>
      </c>
      <c r="F22430" s="22" t="s">
        <v>47</v>
      </c>
      <c r="G22430" s="1">
        <v>29998.799999999999</v>
      </c>
    </row>
    <row r="22431" spans="2:7">
      <c r="B22431" s="22" t="s">
        <v>366</v>
      </c>
      <c r="C22431" s="22" t="s">
        <v>7</v>
      </c>
      <c r="D22431" s="22" t="s">
        <v>5</v>
      </c>
      <c r="E22431" s="22" t="s">
        <v>34</v>
      </c>
      <c r="F22431" s="22" t="s">
        <v>48</v>
      </c>
      <c r="G22431" s="1">
        <v>6603.94</v>
      </c>
    </row>
    <row r="22432" spans="2:7">
      <c r="B22432" s="22" t="s">
        <v>366</v>
      </c>
      <c r="C22432" s="22" t="s">
        <v>7</v>
      </c>
      <c r="D22432" s="22" t="s">
        <v>5</v>
      </c>
      <c r="E22432" s="22" t="s">
        <v>34</v>
      </c>
      <c r="F22432" s="22" t="s">
        <v>74</v>
      </c>
      <c r="G22432" s="1">
        <v>7000</v>
      </c>
    </row>
    <row r="22433" spans="2:7">
      <c r="B22433" s="22" t="s">
        <v>366</v>
      </c>
      <c r="C22433" s="22" t="s">
        <v>7</v>
      </c>
      <c r="D22433" s="22" t="s">
        <v>5</v>
      </c>
      <c r="E22433" s="22" t="s">
        <v>34</v>
      </c>
      <c r="F22433" s="22" t="s">
        <v>75</v>
      </c>
      <c r="G22433" s="1">
        <v>3903.27</v>
      </c>
    </row>
    <row r="22434" spans="2:7">
      <c r="B22434" s="22" t="s">
        <v>366</v>
      </c>
      <c r="C22434" s="22" t="s">
        <v>7</v>
      </c>
      <c r="D22434" s="22" t="s">
        <v>5</v>
      </c>
      <c r="E22434" s="22" t="s">
        <v>34</v>
      </c>
      <c r="F22434" s="22" t="s">
        <v>88</v>
      </c>
      <c r="G22434" s="1">
        <v>29669.35</v>
      </c>
    </row>
    <row r="22435" spans="2:7">
      <c r="B22435" s="22" t="s">
        <v>366</v>
      </c>
      <c r="C22435" s="22" t="s">
        <v>7</v>
      </c>
      <c r="D22435" s="22" t="s">
        <v>5</v>
      </c>
      <c r="E22435" s="22" t="s">
        <v>34</v>
      </c>
      <c r="F22435" s="22" t="s">
        <v>49</v>
      </c>
      <c r="G22435" s="1">
        <v>63698</v>
      </c>
    </row>
    <row r="22436" spans="2:7">
      <c r="B22436" s="22" t="s">
        <v>366</v>
      </c>
      <c r="C22436" s="22" t="s">
        <v>7</v>
      </c>
      <c r="D22436" s="22" t="s">
        <v>5</v>
      </c>
      <c r="E22436" s="22" t="s">
        <v>34</v>
      </c>
      <c r="F22436" s="22" t="s">
        <v>50</v>
      </c>
      <c r="G22436" s="1">
        <v>26894.02</v>
      </c>
    </row>
    <row r="22437" spans="2:7">
      <c r="B22437" s="22" t="s">
        <v>366</v>
      </c>
      <c r="C22437" s="22" t="s">
        <v>7</v>
      </c>
      <c r="D22437" s="22" t="s">
        <v>5</v>
      </c>
      <c r="E22437" s="22" t="s">
        <v>34</v>
      </c>
      <c r="F22437" s="22" t="s">
        <v>51</v>
      </c>
      <c r="G22437" s="1">
        <v>523.58000000000004</v>
      </c>
    </row>
    <row r="22438" spans="2:7">
      <c r="B22438" s="22" t="s">
        <v>366</v>
      </c>
      <c r="C22438" s="22" t="s">
        <v>7</v>
      </c>
      <c r="D22438" s="22" t="s">
        <v>5</v>
      </c>
      <c r="E22438" s="22" t="s">
        <v>34</v>
      </c>
      <c r="F22438" s="22" t="s">
        <v>53</v>
      </c>
      <c r="G22438" s="1">
        <v>16250</v>
      </c>
    </row>
    <row r="22439" spans="2:7">
      <c r="B22439" s="22" t="s">
        <v>366</v>
      </c>
      <c r="C22439" s="22" t="s">
        <v>7</v>
      </c>
      <c r="D22439" s="22" t="s">
        <v>5</v>
      </c>
      <c r="E22439" s="22" t="s">
        <v>34</v>
      </c>
      <c r="F22439" s="22" t="s">
        <v>54</v>
      </c>
      <c r="G22439" s="1">
        <v>105215.4</v>
      </c>
    </row>
    <row r="22440" spans="2:7">
      <c r="B22440" s="22" t="s">
        <v>366</v>
      </c>
      <c r="C22440" s="22" t="s">
        <v>7</v>
      </c>
      <c r="D22440" s="22" t="s">
        <v>5</v>
      </c>
      <c r="E22440" s="22" t="s">
        <v>34</v>
      </c>
      <c r="F22440" s="22" t="s">
        <v>55</v>
      </c>
      <c r="G22440" s="1">
        <v>4441.5</v>
      </c>
    </row>
    <row r="22441" spans="2:7">
      <c r="B22441" s="22" t="s">
        <v>366</v>
      </c>
      <c r="C22441" s="22" t="s">
        <v>7</v>
      </c>
      <c r="D22441" s="22" t="s">
        <v>5</v>
      </c>
      <c r="E22441" s="22" t="s">
        <v>34</v>
      </c>
      <c r="F22441" s="22" t="s">
        <v>56</v>
      </c>
      <c r="G22441" s="1">
        <v>1073063.8600000001</v>
      </c>
    </row>
    <row r="22442" spans="2:7">
      <c r="B22442" s="22" t="s">
        <v>366</v>
      </c>
      <c r="C22442" s="22" t="s">
        <v>7</v>
      </c>
      <c r="D22442" s="22" t="s">
        <v>5</v>
      </c>
      <c r="E22442" s="22" t="s">
        <v>34</v>
      </c>
      <c r="F22442" s="22" t="s">
        <v>57</v>
      </c>
      <c r="G22442" s="1">
        <v>70796.55</v>
      </c>
    </row>
    <row r="22443" spans="2:7">
      <c r="B22443" s="22" t="s">
        <v>366</v>
      </c>
      <c r="C22443" s="22" t="s">
        <v>7</v>
      </c>
      <c r="D22443" s="22" t="s">
        <v>5</v>
      </c>
      <c r="E22443" s="22" t="s">
        <v>34</v>
      </c>
      <c r="F22443" s="22" t="s">
        <v>91</v>
      </c>
      <c r="G22443" s="1">
        <v>2239.63</v>
      </c>
    </row>
    <row r="22444" spans="2:7">
      <c r="B22444" s="22" t="s">
        <v>366</v>
      </c>
      <c r="C22444" s="22" t="s">
        <v>7</v>
      </c>
      <c r="D22444" s="22" t="s">
        <v>5</v>
      </c>
      <c r="E22444" s="22" t="s">
        <v>34</v>
      </c>
      <c r="F22444" s="22" t="s">
        <v>58</v>
      </c>
      <c r="G22444" s="1">
        <v>12079.73</v>
      </c>
    </row>
    <row r="22445" spans="2:7">
      <c r="B22445" s="22" t="s">
        <v>366</v>
      </c>
      <c r="C22445" s="22" t="s">
        <v>7</v>
      </c>
      <c r="D22445" s="22" t="s">
        <v>5</v>
      </c>
      <c r="E22445" s="22" t="s">
        <v>59</v>
      </c>
      <c r="F22445" s="22" t="s">
        <v>55</v>
      </c>
      <c r="G22445" s="1">
        <v>12491.96</v>
      </c>
    </row>
    <row r="22446" spans="2:7">
      <c r="B22446" s="22" t="s">
        <v>366</v>
      </c>
      <c r="C22446" s="22" t="s">
        <v>7</v>
      </c>
      <c r="D22446" s="22" t="s">
        <v>5</v>
      </c>
      <c r="E22446" s="22" t="s">
        <v>60</v>
      </c>
      <c r="F22446" s="22" t="s">
        <v>78</v>
      </c>
      <c r="G22446" s="1">
        <v>41601.15</v>
      </c>
    </row>
    <row r="22447" spans="2:7">
      <c r="B22447" s="22" t="s">
        <v>366</v>
      </c>
      <c r="C22447" s="22" t="s">
        <v>7</v>
      </c>
      <c r="D22447" s="22" t="s">
        <v>5</v>
      </c>
      <c r="E22447" s="22" t="s">
        <v>60</v>
      </c>
      <c r="F22447" s="22" t="s">
        <v>61</v>
      </c>
      <c r="G22447" s="1">
        <v>1909.18</v>
      </c>
    </row>
    <row r="22448" spans="2:7">
      <c r="B22448" s="22" t="s">
        <v>366</v>
      </c>
      <c r="C22448" s="22" t="s">
        <v>7</v>
      </c>
      <c r="D22448" s="22" t="s">
        <v>5</v>
      </c>
      <c r="E22448" s="22" t="s">
        <v>60</v>
      </c>
      <c r="F22448" s="22" t="s">
        <v>80</v>
      </c>
      <c r="G22448" s="1">
        <v>31123.3</v>
      </c>
    </row>
    <row r="22449" spans="2:7">
      <c r="B22449" s="22" t="s">
        <v>366</v>
      </c>
      <c r="C22449" s="22" t="s">
        <v>7</v>
      </c>
      <c r="D22449" s="22" t="s">
        <v>7</v>
      </c>
      <c r="E22449" s="22" t="s">
        <v>5</v>
      </c>
      <c r="F22449" s="22" t="s">
        <v>6</v>
      </c>
      <c r="G22449" s="1">
        <v>58969.62</v>
      </c>
    </row>
    <row r="22450" spans="2:7">
      <c r="B22450" s="22" t="s">
        <v>366</v>
      </c>
      <c r="C22450" s="22" t="s">
        <v>7</v>
      </c>
      <c r="D22450" s="22" t="s">
        <v>7</v>
      </c>
      <c r="E22450" s="22" t="s">
        <v>8</v>
      </c>
      <c r="F22450" s="22" t="s">
        <v>9</v>
      </c>
      <c r="G22450" s="1">
        <v>15267.44</v>
      </c>
    </row>
    <row r="22451" spans="2:7">
      <c r="B22451" s="22" t="s">
        <v>366</v>
      </c>
      <c r="C22451" s="22" t="s">
        <v>7</v>
      </c>
      <c r="D22451" s="22" t="s">
        <v>7</v>
      </c>
      <c r="E22451" s="22" t="s">
        <v>8</v>
      </c>
      <c r="F22451" s="22" t="s">
        <v>12</v>
      </c>
      <c r="G22451" s="1">
        <v>26030.07</v>
      </c>
    </row>
    <row r="22452" spans="2:7">
      <c r="B22452" s="22" t="s">
        <v>366</v>
      </c>
      <c r="C22452" s="22" t="s">
        <v>7</v>
      </c>
      <c r="D22452" s="22" t="s">
        <v>7</v>
      </c>
      <c r="E22452" s="22" t="s">
        <v>14</v>
      </c>
      <c r="F22452" s="22" t="s">
        <v>9</v>
      </c>
      <c r="G22452" s="1">
        <v>217288.95999999999</v>
      </c>
    </row>
    <row r="22453" spans="2:7">
      <c r="B22453" s="22" t="s">
        <v>366</v>
      </c>
      <c r="C22453" s="22" t="s">
        <v>7</v>
      </c>
      <c r="D22453" s="22" t="s">
        <v>7</v>
      </c>
      <c r="E22453" s="22" t="s">
        <v>14</v>
      </c>
      <c r="F22453" s="22" t="s">
        <v>10</v>
      </c>
      <c r="G22453" s="1">
        <v>3179.44</v>
      </c>
    </row>
    <row r="22454" spans="2:7">
      <c r="B22454" s="22" t="s">
        <v>366</v>
      </c>
      <c r="C22454" s="22" t="s">
        <v>7</v>
      </c>
      <c r="D22454" s="22" t="s">
        <v>7</v>
      </c>
      <c r="E22454" s="22" t="s">
        <v>14</v>
      </c>
      <c r="F22454" s="22" t="s">
        <v>11</v>
      </c>
      <c r="G22454" s="1">
        <v>918.72</v>
      </c>
    </row>
    <row r="22455" spans="2:7">
      <c r="B22455" s="22" t="s">
        <v>366</v>
      </c>
      <c r="C22455" s="22" t="s">
        <v>7</v>
      </c>
      <c r="D22455" s="22" t="s">
        <v>7</v>
      </c>
      <c r="E22455" s="22" t="s">
        <v>14</v>
      </c>
      <c r="F22455" s="22" t="s">
        <v>12</v>
      </c>
      <c r="G22455" s="1">
        <v>117272.53</v>
      </c>
    </row>
    <row r="22456" spans="2:7">
      <c r="B22456" s="22" t="s">
        <v>366</v>
      </c>
      <c r="C22456" s="22" t="s">
        <v>7</v>
      </c>
      <c r="D22456" s="22" t="s">
        <v>7</v>
      </c>
      <c r="E22456" s="22" t="s">
        <v>15</v>
      </c>
      <c r="F22456" s="22" t="s">
        <v>17</v>
      </c>
      <c r="G22456" s="1">
        <v>2620.89</v>
      </c>
    </row>
    <row r="22457" spans="2:7">
      <c r="B22457" s="22" t="s">
        <v>366</v>
      </c>
      <c r="C22457" s="22" t="s">
        <v>7</v>
      </c>
      <c r="D22457" s="22" t="s">
        <v>7</v>
      </c>
      <c r="E22457" s="22" t="s">
        <v>15</v>
      </c>
      <c r="F22457" s="22" t="s">
        <v>18</v>
      </c>
      <c r="G22457" s="1">
        <v>29452.880000000001</v>
      </c>
    </row>
    <row r="22458" spans="2:7">
      <c r="B22458" s="22" t="s">
        <v>366</v>
      </c>
      <c r="C22458" s="22" t="s">
        <v>7</v>
      </c>
      <c r="D22458" s="22" t="s">
        <v>7</v>
      </c>
      <c r="E22458" s="22" t="s">
        <v>15</v>
      </c>
      <c r="F22458" s="22" t="s">
        <v>19</v>
      </c>
      <c r="G22458" s="1">
        <v>3991.84</v>
      </c>
    </row>
    <row r="22459" spans="2:7">
      <c r="B22459" s="22" t="s">
        <v>366</v>
      </c>
      <c r="C22459" s="22" t="s">
        <v>7</v>
      </c>
      <c r="D22459" s="22" t="s">
        <v>7</v>
      </c>
      <c r="E22459" s="22" t="s">
        <v>15</v>
      </c>
      <c r="F22459" s="22" t="s">
        <v>20</v>
      </c>
      <c r="G22459" s="1">
        <v>37649.54</v>
      </c>
    </row>
    <row r="22460" spans="2:7">
      <c r="B22460" s="22" t="s">
        <v>366</v>
      </c>
      <c r="C22460" s="22" t="s">
        <v>7</v>
      </c>
      <c r="D22460" s="22" t="s">
        <v>7</v>
      </c>
      <c r="E22460" s="22" t="s">
        <v>15</v>
      </c>
      <c r="F22460" s="22" t="s">
        <v>21</v>
      </c>
      <c r="G22460" s="1">
        <v>118.71</v>
      </c>
    </row>
    <row r="22461" spans="2:7">
      <c r="B22461" s="22" t="s">
        <v>366</v>
      </c>
      <c r="C22461" s="22" t="s">
        <v>7</v>
      </c>
      <c r="D22461" s="22" t="s">
        <v>7</v>
      </c>
      <c r="E22461" s="22" t="s">
        <v>15</v>
      </c>
      <c r="F22461" s="22" t="s">
        <v>22</v>
      </c>
      <c r="G22461" s="1">
        <v>1175.77</v>
      </c>
    </row>
    <row r="22462" spans="2:7">
      <c r="B22462" s="22" t="s">
        <v>366</v>
      </c>
      <c r="C22462" s="22" t="s">
        <v>7</v>
      </c>
      <c r="D22462" s="22" t="s">
        <v>7</v>
      </c>
      <c r="E22462" s="22" t="s">
        <v>15</v>
      </c>
      <c r="F22462" s="22" t="s">
        <v>23</v>
      </c>
      <c r="G22462" s="1">
        <v>1158.69</v>
      </c>
    </row>
    <row r="22463" spans="2:7">
      <c r="B22463" s="22" t="s">
        <v>366</v>
      </c>
      <c r="C22463" s="22" t="s">
        <v>7</v>
      </c>
      <c r="D22463" s="22" t="s">
        <v>7</v>
      </c>
      <c r="E22463" s="22" t="s">
        <v>15</v>
      </c>
      <c r="F22463" s="22" t="s">
        <v>24</v>
      </c>
      <c r="G22463" s="1">
        <v>11259.94</v>
      </c>
    </row>
    <row r="22464" spans="2:7">
      <c r="B22464" s="22" t="s">
        <v>366</v>
      </c>
      <c r="C22464" s="22" t="s">
        <v>7</v>
      </c>
      <c r="D22464" s="22" t="s">
        <v>7</v>
      </c>
      <c r="E22464" s="22" t="s">
        <v>15</v>
      </c>
      <c r="F22464" s="22" t="s">
        <v>25</v>
      </c>
      <c r="G22464" s="1">
        <v>1.89</v>
      </c>
    </row>
    <row r="22465" spans="2:7">
      <c r="B22465" s="22" t="s">
        <v>366</v>
      </c>
      <c r="C22465" s="22" t="s">
        <v>7</v>
      </c>
      <c r="D22465" s="22" t="s">
        <v>7</v>
      </c>
      <c r="E22465" s="22" t="s">
        <v>15</v>
      </c>
      <c r="F22465" s="22" t="s">
        <v>26</v>
      </c>
      <c r="G22465" s="1">
        <v>64335.48</v>
      </c>
    </row>
    <row r="22466" spans="2:7">
      <c r="B22466" s="22" t="s">
        <v>366</v>
      </c>
      <c r="C22466" s="22" t="s">
        <v>7</v>
      </c>
      <c r="D22466" s="22" t="s">
        <v>7</v>
      </c>
      <c r="E22466" s="22" t="s">
        <v>28</v>
      </c>
      <c r="F22466" s="22" t="s">
        <v>29</v>
      </c>
      <c r="G22466" s="1">
        <v>2680.94</v>
      </c>
    </row>
    <row r="22467" spans="2:7">
      <c r="B22467" s="22" t="s">
        <v>366</v>
      </c>
      <c r="C22467" s="22" t="s">
        <v>7</v>
      </c>
      <c r="D22467" s="22" t="s">
        <v>7</v>
      </c>
      <c r="E22467" s="22" t="s">
        <v>28</v>
      </c>
      <c r="F22467" s="22" t="s">
        <v>30</v>
      </c>
      <c r="G22467" s="1">
        <v>522.30999999999995</v>
      </c>
    </row>
    <row r="22468" spans="2:7">
      <c r="B22468" s="22" t="s">
        <v>366</v>
      </c>
      <c r="C22468" s="22" t="s">
        <v>7</v>
      </c>
      <c r="D22468" s="22" t="s">
        <v>7</v>
      </c>
      <c r="E22468" s="22" t="s">
        <v>28</v>
      </c>
      <c r="F22468" s="22" t="s">
        <v>33</v>
      </c>
      <c r="G22468" s="1">
        <v>1258.3599999999999</v>
      </c>
    </row>
    <row r="22469" spans="2:7">
      <c r="B22469" s="22" t="s">
        <v>366</v>
      </c>
      <c r="C22469" s="22" t="s">
        <v>7</v>
      </c>
      <c r="D22469" s="22" t="s">
        <v>7</v>
      </c>
      <c r="E22469" s="22" t="s">
        <v>34</v>
      </c>
      <c r="F22469" s="22" t="s">
        <v>38</v>
      </c>
      <c r="G22469" s="1">
        <v>1246.9000000000001</v>
      </c>
    </row>
    <row r="22470" spans="2:7">
      <c r="B22470" s="22" t="s">
        <v>366</v>
      </c>
      <c r="C22470" s="22" t="s">
        <v>7</v>
      </c>
      <c r="D22470" s="22" t="s">
        <v>7</v>
      </c>
      <c r="E22470" s="22" t="s">
        <v>34</v>
      </c>
      <c r="F22470" s="22" t="s">
        <v>44</v>
      </c>
      <c r="G22470" s="1">
        <v>10167.57</v>
      </c>
    </row>
    <row r="22471" spans="2:7">
      <c r="B22471" s="22" t="s">
        <v>366</v>
      </c>
      <c r="C22471" s="22" t="s">
        <v>7</v>
      </c>
      <c r="D22471" s="22" t="s">
        <v>7</v>
      </c>
      <c r="E22471" s="22" t="s">
        <v>34</v>
      </c>
      <c r="F22471" s="22" t="s">
        <v>45</v>
      </c>
      <c r="G22471" s="1">
        <v>9196.7999999999993</v>
      </c>
    </row>
    <row r="22472" spans="2:7">
      <c r="B22472" s="22" t="s">
        <v>366</v>
      </c>
      <c r="C22472" s="22" t="s">
        <v>7</v>
      </c>
      <c r="D22472" s="22" t="s">
        <v>7</v>
      </c>
      <c r="E22472" s="22" t="s">
        <v>34</v>
      </c>
      <c r="F22472" s="22" t="s">
        <v>51</v>
      </c>
      <c r="G22472" s="1">
        <v>26.3</v>
      </c>
    </row>
    <row r="22473" spans="2:7">
      <c r="B22473" s="22" t="s">
        <v>366</v>
      </c>
      <c r="C22473" s="22" t="s">
        <v>7</v>
      </c>
      <c r="D22473" s="22" t="s">
        <v>7</v>
      </c>
      <c r="E22473" s="22" t="s">
        <v>34</v>
      </c>
      <c r="F22473" s="22" t="s">
        <v>55</v>
      </c>
      <c r="G22473" s="1">
        <v>235</v>
      </c>
    </row>
    <row r="22474" spans="2:7">
      <c r="B22474" s="22" t="s">
        <v>366</v>
      </c>
      <c r="C22474" s="22" t="s">
        <v>7</v>
      </c>
      <c r="D22474" s="22" t="s">
        <v>7</v>
      </c>
      <c r="E22474" s="22" t="s">
        <v>34</v>
      </c>
      <c r="F22474" s="22" t="s">
        <v>56</v>
      </c>
      <c r="G22474" s="1">
        <v>25162.82</v>
      </c>
    </row>
    <row r="22475" spans="2:7">
      <c r="B22475" s="22" t="s">
        <v>366</v>
      </c>
      <c r="C22475" s="22" t="s">
        <v>7</v>
      </c>
      <c r="D22475" s="22" t="s">
        <v>7</v>
      </c>
      <c r="E22475" s="22" t="s">
        <v>34</v>
      </c>
      <c r="F22475" s="22" t="s">
        <v>57</v>
      </c>
      <c r="G22475" s="1">
        <v>3431.63</v>
      </c>
    </row>
    <row r="22476" spans="2:7">
      <c r="B22476" s="22" t="s">
        <v>366</v>
      </c>
      <c r="C22476" s="22" t="s">
        <v>7</v>
      </c>
      <c r="D22476" s="22" t="s">
        <v>7</v>
      </c>
      <c r="E22476" s="22" t="s">
        <v>34</v>
      </c>
      <c r="F22476" s="22" t="s">
        <v>58</v>
      </c>
      <c r="G22476" s="1">
        <v>6048.1</v>
      </c>
    </row>
    <row r="22477" spans="2:7">
      <c r="B22477" s="22" t="s">
        <v>366</v>
      </c>
      <c r="C22477" s="22" t="s">
        <v>7</v>
      </c>
      <c r="D22477" s="22" t="s">
        <v>7</v>
      </c>
      <c r="E22477" s="22" t="s">
        <v>59</v>
      </c>
      <c r="F22477" s="22" t="s">
        <v>55</v>
      </c>
      <c r="G22477" s="1">
        <v>27922.28</v>
      </c>
    </row>
    <row r="22478" spans="2:7">
      <c r="B22478" s="22" t="s">
        <v>366</v>
      </c>
      <c r="C22478" s="22" t="s">
        <v>7</v>
      </c>
      <c r="D22478" s="22" t="s">
        <v>7</v>
      </c>
      <c r="E22478" s="22" t="s">
        <v>60</v>
      </c>
      <c r="F22478" s="22" t="s">
        <v>80</v>
      </c>
      <c r="G22478" s="1">
        <v>98914.99</v>
      </c>
    </row>
    <row r="22479" spans="2:7">
      <c r="B22479" s="22" t="s">
        <v>367</v>
      </c>
      <c r="C22479" s="22" t="s">
        <v>7</v>
      </c>
      <c r="D22479" s="22" t="s">
        <v>5</v>
      </c>
      <c r="E22479" s="22" t="s">
        <v>5</v>
      </c>
      <c r="F22479" s="22" t="s">
        <v>6</v>
      </c>
      <c r="G22479" s="1">
        <v>3971.31</v>
      </c>
    </row>
    <row r="22480" spans="2:7">
      <c r="B22480" s="22" t="s">
        <v>367</v>
      </c>
      <c r="C22480" s="22" t="s">
        <v>7</v>
      </c>
      <c r="D22480" s="22" t="s">
        <v>5</v>
      </c>
      <c r="E22480" s="22" t="s">
        <v>7</v>
      </c>
      <c r="F22480" s="22" t="s">
        <v>6</v>
      </c>
      <c r="G22480" s="1">
        <v>-3971.31</v>
      </c>
    </row>
    <row r="22481" spans="2:7">
      <c r="B22481" s="22" t="s">
        <v>367</v>
      </c>
      <c r="C22481" s="22" t="s">
        <v>7</v>
      </c>
      <c r="D22481" s="22" t="s">
        <v>5</v>
      </c>
      <c r="E22481" s="22" t="s">
        <v>8</v>
      </c>
      <c r="F22481" s="22" t="s">
        <v>9</v>
      </c>
      <c r="G22481" s="1">
        <v>95738.84</v>
      </c>
    </row>
    <row r="22482" spans="2:7">
      <c r="B22482" s="22" t="s">
        <v>367</v>
      </c>
      <c r="C22482" s="22" t="s">
        <v>7</v>
      </c>
      <c r="D22482" s="22" t="s">
        <v>5</v>
      </c>
      <c r="E22482" s="22" t="s">
        <v>14</v>
      </c>
      <c r="F22482" s="22" t="s">
        <v>9</v>
      </c>
      <c r="G22482" s="1">
        <v>159653.17000000001</v>
      </c>
    </row>
    <row r="22483" spans="2:7">
      <c r="B22483" s="22" t="s">
        <v>367</v>
      </c>
      <c r="C22483" s="22" t="s">
        <v>7</v>
      </c>
      <c r="D22483" s="22" t="s">
        <v>5</v>
      </c>
      <c r="E22483" s="22" t="s">
        <v>14</v>
      </c>
      <c r="F22483" s="22" t="s">
        <v>10</v>
      </c>
      <c r="G22483" s="1">
        <v>1822.38</v>
      </c>
    </row>
    <row r="22484" spans="2:7">
      <c r="B22484" s="22" t="s">
        <v>367</v>
      </c>
      <c r="C22484" s="22" t="s">
        <v>7</v>
      </c>
      <c r="D22484" s="22" t="s">
        <v>5</v>
      </c>
      <c r="E22484" s="22" t="s">
        <v>15</v>
      </c>
      <c r="F22484" s="22" t="s">
        <v>71</v>
      </c>
      <c r="G22484" s="1">
        <v>9956.65</v>
      </c>
    </row>
    <row r="22485" spans="2:7">
      <c r="B22485" s="22" t="s">
        <v>367</v>
      </c>
      <c r="C22485" s="22" t="s">
        <v>7</v>
      </c>
      <c r="D22485" s="22" t="s">
        <v>5</v>
      </c>
      <c r="E22485" s="22" t="s">
        <v>15</v>
      </c>
      <c r="F22485" s="22" t="s">
        <v>17</v>
      </c>
      <c r="G22485" s="1">
        <v>5182.3900000000003</v>
      </c>
    </row>
    <row r="22486" spans="2:7">
      <c r="B22486" s="22" t="s">
        <v>367</v>
      </c>
      <c r="C22486" s="22" t="s">
        <v>7</v>
      </c>
      <c r="D22486" s="22" t="s">
        <v>5</v>
      </c>
      <c r="E22486" s="22" t="s">
        <v>15</v>
      </c>
      <c r="F22486" s="22" t="s">
        <v>18</v>
      </c>
      <c r="G22486" s="1">
        <v>38219.279999999999</v>
      </c>
    </row>
    <row r="22487" spans="2:7">
      <c r="B22487" s="22" t="s">
        <v>367</v>
      </c>
      <c r="C22487" s="22" t="s">
        <v>7</v>
      </c>
      <c r="D22487" s="22" t="s">
        <v>5</v>
      </c>
      <c r="E22487" s="22" t="s">
        <v>15</v>
      </c>
      <c r="F22487" s="22" t="s">
        <v>19</v>
      </c>
      <c r="G22487" s="1">
        <v>5581.95</v>
      </c>
    </row>
    <row r="22488" spans="2:7">
      <c r="B22488" s="22" t="s">
        <v>367</v>
      </c>
      <c r="C22488" s="22" t="s">
        <v>7</v>
      </c>
      <c r="D22488" s="22" t="s">
        <v>5</v>
      </c>
      <c r="E22488" s="22" t="s">
        <v>15</v>
      </c>
      <c r="F22488" s="22" t="s">
        <v>20</v>
      </c>
      <c r="G22488" s="1">
        <v>9969.1</v>
      </c>
    </row>
    <row r="22489" spans="2:7">
      <c r="B22489" s="22" t="s">
        <v>367</v>
      </c>
      <c r="C22489" s="22" t="s">
        <v>7</v>
      </c>
      <c r="D22489" s="22" t="s">
        <v>5</v>
      </c>
      <c r="E22489" s="22" t="s">
        <v>15</v>
      </c>
      <c r="F22489" s="22" t="s">
        <v>142</v>
      </c>
      <c r="G22489" s="1">
        <v>1931.64</v>
      </c>
    </row>
    <row r="22490" spans="2:7">
      <c r="B22490" s="22" t="s">
        <v>367</v>
      </c>
      <c r="C22490" s="22" t="s">
        <v>7</v>
      </c>
      <c r="D22490" s="22" t="s">
        <v>5</v>
      </c>
      <c r="E22490" s="22" t="s">
        <v>15</v>
      </c>
      <c r="F22490" s="22" t="s">
        <v>22</v>
      </c>
      <c r="G22490" s="1">
        <v>565.27</v>
      </c>
    </row>
    <row r="22491" spans="2:7">
      <c r="B22491" s="22" t="s">
        <v>367</v>
      </c>
      <c r="C22491" s="22" t="s">
        <v>7</v>
      </c>
      <c r="D22491" s="22" t="s">
        <v>5</v>
      </c>
      <c r="E22491" s="22" t="s">
        <v>15</v>
      </c>
      <c r="F22491" s="22" t="s">
        <v>23</v>
      </c>
      <c r="G22491" s="1">
        <v>206.94</v>
      </c>
    </row>
    <row r="22492" spans="2:7">
      <c r="B22492" s="22" t="s">
        <v>367</v>
      </c>
      <c r="C22492" s="22" t="s">
        <v>7</v>
      </c>
      <c r="D22492" s="22" t="s">
        <v>5</v>
      </c>
      <c r="E22492" s="22" t="s">
        <v>15</v>
      </c>
      <c r="F22492" s="22" t="s">
        <v>24</v>
      </c>
      <c r="G22492" s="1">
        <v>11486.34</v>
      </c>
    </row>
    <row r="22493" spans="2:7">
      <c r="B22493" s="22" t="s">
        <v>367</v>
      </c>
      <c r="C22493" s="22" t="s">
        <v>7</v>
      </c>
      <c r="D22493" s="22" t="s">
        <v>5</v>
      </c>
      <c r="E22493" s="22" t="s">
        <v>15</v>
      </c>
      <c r="F22493" s="22" t="s">
        <v>25</v>
      </c>
      <c r="G22493" s="1">
        <v>1416.4</v>
      </c>
    </row>
    <row r="22494" spans="2:7">
      <c r="B22494" s="22" t="s">
        <v>367</v>
      </c>
      <c r="C22494" s="22" t="s">
        <v>7</v>
      </c>
      <c r="D22494" s="22" t="s">
        <v>5</v>
      </c>
      <c r="E22494" s="22" t="s">
        <v>15</v>
      </c>
      <c r="F22494" s="22" t="s">
        <v>26</v>
      </c>
      <c r="G22494" s="1">
        <v>48761.1</v>
      </c>
    </row>
    <row r="22495" spans="2:7">
      <c r="B22495" s="22" t="s">
        <v>367</v>
      </c>
      <c r="C22495" s="22" t="s">
        <v>7</v>
      </c>
      <c r="D22495" s="22" t="s">
        <v>5</v>
      </c>
      <c r="E22495" s="22" t="s">
        <v>28</v>
      </c>
      <c r="F22495" s="22" t="s">
        <v>29</v>
      </c>
      <c r="G22495" s="1">
        <v>7881.69</v>
      </c>
    </row>
    <row r="22496" spans="2:7">
      <c r="B22496" s="22" t="s">
        <v>367</v>
      </c>
      <c r="C22496" s="22" t="s">
        <v>7</v>
      </c>
      <c r="D22496" s="22" t="s">
        <v>5</v>
      </c>
      <c r="E22496" s="22" t="s">
        <v>28</v>
      </c>
      <c r="F22496" s="22" t="s">
        <v>30</v>
      </c>
      <c r="G22496" s="1">
        <v>6074.72</v>
      </c>
    </row>
    <row r="22497" spans="2:7">
      <c r="B22497" s="22" t="s">
        <v>367</v>
      </c>
      <c r="C22497" s="22" t="s">
        <v>7</v>
      </c>
      <c r="D22497" s="22" t="s">
        <v>5</v>
      </c>
      <c r="E22497" s="22" t="s">
        <v>28</v>
      </c>
      <c r="F22497" s="22" t="s">
        <v>31</v>
      </c>
      <c r="G22497" s="1">
        <v>10457.08</v>
      </c>
    </row>
    <row r="22498" spans="2:7">
      <c r="B22498" s="22" t="s">
        <v>367</v>
      </c>
      <c r="C22498" s="22" t="s">
        <v>7</v>
      </c>
      <c r="D22498" s="22" t="s">
        <v>5</v>
      </c>
      <c r="E22498" s="22" t="s">
        <v>28</v>
      </c>
      <c r="F22498" s="22" t="s">
        <v>32</v>
      </c>
      <c r="G22498" s="1">
        <v>1988.54</v>
      </c>
    </row>
    <row r="22499" spans="2:7">
      <c r="B22499" s="22" t="s">
        <v>367</v>
      </c>
      <c r="C22499" s="22" t="s">
        <v>7</v>
      </c>
      <c r="D22499" s="22" t="s">
        <v>5</v>
      </c>
      <c r="E22499" s="22" t="s">
        <v>28</v>
      </c>
      <c r="F22499" s="22" t="s">
        <v>33</v>
      </c>
      <c r="G22499" s="1">
        <v>9260.32</v>
      </c>
    </row>
    <row r="22500" spans="2:7">
      <c r="B22500" s="22" t="s">
        <v>367</v>
      </c>
      <c r="C22500" s="22" t="s">
        <v>7</v>
      </c>
      <c r="D22500" s="22" t="s">
        <v>5</v>
      </c>
      <c r="E22500" s="22" t="s">
        <v>34</v>
      </c>
      <c r="F22500" s="22" t="s">
        <v>35</v>
      </c>
      <c r="G22500" s="1">
        <v>1359.56</v>
      </c>
    </row>
    <row r="22501" spans="2:7">
      <c r="B22501" s="22" t="s">
        <v>367</v>
      </c>
      <c r="C22501" s="22" t="s">
        <v>7</v>
      </c>
      <c r="D22501" s="22" t="s">
        <v>5</v>
      </c>
      <c r="E22501" s="22" t="s">
        <v>34</v>
      </c>
      <c r="F22501" s="22" t="s">
        <v>36</v>
      </c>
      <c r="G22501" s="1">
        <v>163.32</v>
      </c>
    </row>
    <row r="22502" spans="2:7">
      <c r="B22502" s="22" t="s">
        <v>367</v>
      </c>
      <c r="C22502" s="22" t="s">
        <v>7</v>
      </c>
      <c r="D22502" s="22" t="s">
        <v>5</v>
      </c>
      <c r="E22502" s="22" t="s">
        <v>34</v>
      </c>
      <c r="F22502" s="22" t="s">
        <v>37</v>
      </c>
      <c r="G22502" s="1">
        <v>2537.2199999999998</v>
      </c>
    </row>
    <row r="22503" spans="2:7">
      <c r="B22503" s="22" t="s">
        <v>367</v>
      </c>
      <c r="C22503" s="22" t="s">
        <v>7</v>
      </c>
      <c r="D22503" s="22" t="s">
        <v>5</v>
      </c>
      <c r="E22503" s="22" t="s">
        <v>34</v>
      </c>
      <c r="F22503" s="22" t="s">
        <v>38</v>
      </c>
      <c r="G22503" s="1">
        <v>6359.97</v>
      </c>
    </row>
    <row r="22504" spans="2:7">
      <c r="B22504" s="22" t="s">
        <v>367</v>
      </c>
      <c r="C22504" s="22" t="s">
        <v>7</v>
      </c>
      <c r="D22504" s="22" t="s">
        <v>5</v>
      </c>
      <c r="E22504" s="22" t="s">
        <v>34</v>
      </c>
      <c r="F22504" s="22" t="s">
        <v>39</v>
      </c>
      <c r="G22504" s="1">
        <v>60722.05</v>
      </c>
    </row>
    <row r="22505" spans="2:7">
      <c r="B22505" s="22" t="s">
        <v>367</v>
      </c>
      <c r="C22505" s="22" t="s">
        <v>7</v>
      </c>
      <c r="D22505" s="22" t="s">
        <v>5</v>
      </c>
      <c r="E22505" s="22" t="s">
        <v>34</v>
      </c>
      <c r="F22505" s="22" t="s">
        <v>40</v>
      </c>
      <c r="G22505" s="1">
        <v>1743.22</v>
      </c>
    </row>
    <row r="22506" spans="2:7">
      <c r="B22506" s="22" t="s">
        <v>367</v>
      </c>
      <c r="C22506" s="22" t="s">
        <v>7</v>
      </c>
      <c r="D22506" s="22" t="s">
        <v>5</v>
      </c>
      <c r="E22506" s="22" t="s">
        <v>34</v>
      </c>
      <c r="F22506" s="22" t="s">
        <v>43</v>
      </c>
      <c r="G22506" s="1">
        <v>10048.44</v>
      </c>
    </row>
    <row r="22507" spans="2:7">
      <c r="B22507" s="22" t="s">
        <v>367</v>
      </c>
      <c r="C22507" s="22" t="s">
        <v>7</v>
      </c>
      <c r="D22507" s="22" t="s">
        <v>5</v>
      </c>
      <c r="E22507" s="22" t="s">
        <v>34</v>
      </c>
      <c r="F22507" s="22" t="s">
        <v>44</v>
      </c>
      <c r="G22507" s="1">
        <v>2137</v>
      </c>
    </row>
    <row r="22508" spans="2:7">
      <c r="B22508" s="22" t="s">
        <v>367</v>
      </c>
      <c r="C22508" s="22" t="s">
        <v>7</v>
      </c>
      <c r="D22508" s="22" t="s">
        <v>5</v>
      </c>
      <c r="E22508" s="22" t="s">
        <v>34</v>
      </c>
      <c r="F22508" s="22" t="s">
        <v>45</v>
      </c>
      <c r="G22508" s="1">
        <v>6857.87</v>
      </c>
    </row>
    <row r="22509" spans="2:7">
      <c r="B22509" s="22" t="s">
        <v>367</v>
      </c>
      <c r="C22509" s="22" t="s">
        <v>7</v>
      </c>
      <c r="D22509" s="22" t="s">
        <v>5</v>
      </c>
      <c r="E22509" s="22" t="s">
        <v>34</v>
      </c>
      <c r="F22509" s="22" t="s">
        <v>46</v>
      </c>
      <c r="G22509" s="1">
        <v>8509.6200000000008</v>
      </c>
    </row>
    <row r="22510" spans="2:7">
      <c r="B22510" s="22" t="s">
        <v>367</v>
      </c>
      <c r="C22510" s="22" t="s">
        <v>7</v>
      </c>
      <c r="D22510" s="22" t="s">
        <v>5</v>
      </c>
      <c r="E22510" s="22" t="s">
        <v>34</v>
      </c>
      <c r="F22510" s="22" t="s">
        <v>47</v>
      </c>
      <c r="G22510" s="1">
        <v>4030.37</v>
      </c>
    </row>
    <row r="22511" spans="2:7">
      <c r="B22511" s="22" t="s">
        <v>367</v>
      </c>
      <c r="C22511" s="22" t="s">
        <v>7</v>
      </c>
      <c r="D22511" s="22" t="s">
        <v>5</v>
      </c>
      <c r="E22511" s="22" t="s">
        <v>34</v>
      </c>
      <c r="F22511" s="22" t="s">
        <v>48</v>
      </c>
      <c r="G22511" s="1">
        <v>929.78</v>
      </c>
    </row>
    <row r="22512" spans="2:7">
      <c r="B22512" s="22" t="s">
        <v>367</v>
      </c>
      <c r="C22512" s="22" t="s">
        <v>7</v>
      </c>
      <c r="D22512" s="22" t="s">
        <v>5</v>
      </c>
      <c r="E22512" s="22" t="s">
        <v>34</v>
      </c>
      <c r="F22512" s="22" t="s">
        <v>75</v>
      </c>
      <c r="G22512" s="1">
        <v>1553.33</v>
      </c>
    </row>
    <row r="22513" spans="2:7">
      <c r="B22513" s="22" t="s">
        <v>367</v>
      </c>
      <c r="C22513" s="22" t="s">
        <v>7</v>
      </c>
      <c r="D22513" s="22" t="s">
        <v>5</v>
      </c>
      <c r="E22513" s="22" t="s">
        <v>34</v>
      </c>
      <c r="F22513" s="22" t="s">
        <v>66</v>
      </c>
      <c r="G22513" s="1">
        <v>1065.3</v>
      </c>
    </row>
    <row r="22514" spans="2:7">
      <c r="B22514" s="22" t="s">
        <v>367</v>
      </c>
      <c r="C22514" s="22" t="s">
        <v>7</v>
      </c>
      <c r="D22514" s="22" t="s">
        <v>5</v>
      </c>
      <c r="E22514" s="22" t="s">
        <v>34</v>
      </c>
      <c r="F22514" s="22" t="s">
        <v>67</v>
      </c>
      <c r="G22514" s="1">
        <v>13502.52</v>
      </c>
    </row>
    <row r="22515" spans="2:7">
      <c r="B22515" s="22" t="s">
        <v>367</v>
      </c>
      <c r="C22515" s="22" t="s">
        <v>7</v>
      </c>
      <c r="D22515" s="22" t="s">
        <v>5</v>
      </c>
      <c r="E22515" s="22" t="s">
        <v>34</v>
      </c>
      <c r="F22515" s="22" t="s">
        <v>49</v>
      </c>
      <c r="G22515" s="1">
        <v>19842.7</v>
      </c>
    </row>
    <row r="22516" spans="2:7">
      <c r="B22516" s="22" t="s">
        <v>367</v>
      </c>
      <c r="C22516" s="22" t="s">
        <v>7</v>
      </c>
      <c r="D22516" s="22" t="s">
        <v>5</v>
      </c>
      <c r="E22516" s="22" t="s">
        <v>34</v>
      </c>
      <c r="F22516" s="22" t="s">
        <v>50</v>
      </c>
      <c r="G22516" s="1">
        <v>545.55999999999995</v>
      </c>
    </row>
    <row r="22517" spans="2:7">
      <c r="B22517" s="22" t="s">
        <v>367</v>
      </c>
      <c r="C22517" s="22" t="s">
        <v>7</v>
      </c>
      <c r="D22517" s="22" t="s">
        <v>5</v>
      </c>
      <c r="E22517" s="22" t="s">
        <v>34</v>
      </c>
      <c r="F22517" s="22" t="s">
        <v>56</v>
      </c>
      <c r="G22517" s="1">
        <v>600</v>
      </c>
    </row>
    <row r="22518" spans="2:7">
      <c r="B22518" s="22" t="s">
        <v>367</v>
      </c>
      <c r="C22518" s="22" t="s">
        <v>7</v>
      </c>
      <c r="D22518" s="22" t="s">
        <v>5</v>
      </c>
      <c r="E22518" s="22" t="s">
        <v>34</v>
      </c>
      <c r="F22518" s="22" t="s">
        <v>57</v>
      </c>
      <c r="G22518" s="1">
        <v>4461.37</v>
      </c>
    </row>
    <row r="22519" spans="2:7">
      <c r="B22519" s="22" t="s">
        <v>367</v>
      </c>
      <c r="C22519" s="22" t="s">
        <v>7</v>
      </c>
      <c r="D22519" s="22" t="s">
        <v>5</v>
      </c>
      <c r="E22519" s="22" t="s">
        <v>34</v>
      </c>
      <c r="F22519" s="22" t="s">
        <v>91</v>
      </c>
      <c r="G22519" s="1">
        <v>5344.3</v>
      </c>
    </row>
    <row r="22520" spans="2:7">
      <c r="B22520" s="22" t="s">
        <v>367</v>
      </c>
      <c r="C22520" s="22" t="s">
        <v>7</v>
      </c>
      <c r="D22520" s="22" t="s">
        <v>5</v>
      </c>
      <c r="E22520" s="22" t="s">
        <v>59</v>
      </c>
      <c r="F22520" s="22" t="s">
        <v>55</v>
      </c>
      <c r="G22520" s="1">
        <v>2671.73</v>
      </c>
    </row>
    <row r="22521" spans="2:7">
      <c r="B22521" s="22" t="s">
        <v>367</v>
      </c>
      <c r="C22521" s="22" t="s">
        <v>7</v>
      </c>
      <c r="D22521" s="22" t="s">
        <v>5</v>
      </c>
      <c r="E22521" s="22" t="s">
        <v>60</v>
      </c>
      <c r="F22521" s="22" t="s">
        <v>62</v>
      </c>
      <c r="G22521" s="1">
        <v>18.5</v>
      </c>
    </row>
    <row r="22522" spans="2:7">
      <c r="B22522" s="22" t="s">
        <v>367</v>
      </c>
      <c r="C22522" s="22" t="s">
        <v>7</v>
      </c>
      <c r="D22522" s="22" t="s">
        <v>7</v>
      </c>
      <c r="E22522" s="22" t="s">
        <v>8</v>
      </c>
      <c r="F22522" s="22" t="s">
        <v>9</v>
      </c>
      <c r="G22522" s="1">
        <v>54525.84</v>
      </c>
    </row>
    <row r="22523" spans="2:7">
      <c r="B22523" s="22" t="s">
        <v>367</v>
      </c>
      <c r="C22523" s="22" t="s">
        <v>7</v>
      </c>
      <c r="D22523" s="22" t="s">
        <v>7</v>
      </c>
      <c r="E22523" s="22" t="s">
        <v>14</v>
      </c>
      <c r="F22523" s="22" t="s">
        <v>9</v>
      </c>
      <c r="G22523" s="1">
        <v>9461.4500000000007</v>
      </c>
    </row>
    <row r="22524" spans="2:7">
      <c r="B22524" s="22" t="s">
        <v>367</v>
      </c>
      <c r="C22524" s="22" t="s">
        <v>7</v>
      </c>
      <c r="D22524" s="22" t="s">
        <v>7</v>
      </c>
      <c r="E22524" s="22" t="s">
        <v>15</v>
      </c>
      <c r="F22524" s="22" t="s">
        <v>17</v>
      </c>
      <c r="G22524" s="1">
        <v>4375.51</v>
      </c>
    </row>
    <row r="22525" spans="2:7">
      <c r="B22525" s="22" t="s">
        <v>367</v>
      </c>
      <c r="C22525" s="22" t="s">
        <v>7</v>
      </c>
      <c r="D22525" s="22" t="s">
        <v>7</v>
      </c>
      <c r="E22525" s="22" t="s">
        <v>15</v>
      </c>
      <c r="F22525" s="22" t="s">
        <v>19</v>
      </c>
      <c r="G22525" s="1">
        <v>8789.64</v>
      </c>
    </row>
    <row r="22526" spans="2:7">
      <c r="B22526" s="22" t="s">
        <v>367</v>
      </c>
      <c r="C22526" s="22" t="s">
        <v>7</v>
      </c>
      <c r="D22526" s="22" t="s">
        <v>7</v>
      </c>
      <c r="E22526" s="22" t="s">
        <v>15</v>
      </c>
      <c r="F22526" s="22" t="s">
        <v>23</v>
      </c>
      <c r="G22526" s="1">
        <v>519.15</v>
      </c>
    </row>
    <row r="22527" spans="2:7">
      <c r="B22527" s="22" t="s">
        <v>367</v>
      </c>
      <c r="C22527" s="22" t="s">
        <v>7</v>
      </c>
      <c r="D22527" s="22" t="s">
        <v>7</v>
      </c>
      <c r="E22527" s="22" t="s">
        <v>15</v>
      </c>
      <c r="F22527" s="22" t="s">
        <v>25</v>
      </c>
      <c r="G22527" s="1">
        <v>7367.8</v>
      </c>
    </row>
    <row r="22528" spans="2:7">
      <c r="B22528" s="22" t="s">
        <v>367</v>
      </c>
      <c r="C22528" s="22" t="s">
        <v>7</v>
      </c>
      <c r="D22528" s="22" t="s">
        <v>7</v>
      </c>
      <c r="E22528" s="22" t="s">
        <v>15</v>
      </c>
      <c r="F22528" s="22" t="s">
        <v>26</v>
      </c>
      <c r="G22528" s="1">
        <v>6192.71</v>
      </c>
    </row>
    <row r="22529" spans="2:7">
      <c r="B22529" s="22" t="s">
        <v>367</v>
      </c>
      <c r="C22529" s="22" t="s">
        <v>7</v>
      </c>
      <c r="D22529" s="22" t="s">
        <v>7</v>
      </c>
      <c r="E22529" s="22" t="s">
        <v>28</v>
      </c>
      <c r="F22529" s="22" t="s">
        <v>29</v>
      </c>
      <c r="G22529" s="1">
        <v>879.24</v>
      </c>
    </row>
    <row r="22530" spans="2:7">
      <c r="B22530" s="22" t="s">
        <v>367</v>
      </c>
      <c r="C22530" s="22" t="s">
        <v>7</v>
      </c>
      <c r="D22530" s="22" t="s">
        <v>7</v>
      </c>
      <c r="E22530" s="22" t="s">
        <v>28</v>
      </c>
      <c r="F22530" s="22" t="s">
        <v>32</v>
      </c>
      <c r="G22530" s="1">
        <v>1743.57</v>
      </c>
    </row>
    <row r="22531" spans="2:7">
      <c r="B22531" s="22" t="s">
        <v>368</v>
      </c>
      <c r="C22531" s="22" t="s">
        <v>7</v>
      </c>
      <c r="D22531" s="22" t="s">
        <v>5</v>
      </c>
      <c r="E22531" s="22" t="s">
        <v>5</v>
      </c>
      <c r="F22531" s="22" t="s">
        <v>6</v>
      </c>
      <c r="G22531" s="1">
        <v>1068872.8400000001</v>
      </c>
    </row>
    <row r="22532" spans="2:7">
      <c r="B22532" s="22" t="s">
        <v>368</v>
      </c>
      <c r="C22532" s="22" t="s">
        <v>7</v>
      </c>
      <c r="D22532" s="22" t="s">
        <v>5</v>
      </c>
      <c r="E22532" s="22" t="s">
        <v>7</v>
      </c>
      <c r="F22532" s="22" t="s">
        <v>6</v>
      </c>
      <c r="G22532" s="1">
        <v>-1101569.03</v>
      </c>
    </row>
    <row r="22533" spans="2:7">
      <c r="B22533" s="22" t="s">
        <v>368</v>
      </c>
      <c r="C22533" s="22" t="s">
        <v>7</v>
      </c>
      <c r="D22533" s="22" t="s">
        <v>5</v>
      </c>
      <c r="E22533" s="22" t="s">
        <v>8</v>
      </c>
      <c r="F22533" s="22" t="s">
        <v>9</v>
      </c>
      <c r="G22533" s="1">
        <v>26474282.010000002</v>
      </c>
    </row>
    <row r="22534" spans="2:7">
      <c r="B22534" s="22" t="s">
        <v>368</v>
      </c>
      <c r="C22534" s="22" t="s">
        <v>7</v>
      </c>
      <c r="D22534" s="22" t="s">
        <v>5</v>
      </c>
      <c r="E22534" s="22" t="s">
        <v>8</v>
      </c>
      <c r="F22534" s="22" t="s">
        <v>10</v>
      </c>
      <c r="G22534" s="1">
        <v>638677.47</v>
      </c>
    </row>
    <row r="22535" spans="2:7">
      <c r="B22535" s="22" t="s">
        <v>368</v>
      </c>
      <c r="C22535" s="22" t="s">
        <v>7</v>
      </c>
      <c r="D22535" s="22" t="s">
        <v>5</v>
      </c>
      <c r="E22535" s="22" t="s">
        <v>8</v>
      </c>
      <c r="F22535" s="22" t="s">
        <v>11</v>
      </c>
      <c r="G22535" s="1">
        <v>139760.57999999999</v>
      </c>
    </row>
    <row r="22536" spans="2:7">
      <c r="B22536" s="22" t="s">
        <v>368</v>
      </c>
      <c r="C22536" s="22" t="s">
        <v>7</v>
      </c>
      <c r="D22536" s="22" t="s">
        <v>5</v>
      </c>
      <c r="E22536" s="22" t="s">
        <v>8</v>
      </c>
      <c r="F22536" s="22" t="s">
        <v>12</v>
      </c>
      <c r="G22536" s="1">
        <v>247037.3</v>
      </c>
    </row>
    <row r="22537" spans="2:7">
      <c r="B22537" s="22" t="s">
        <v>368</v>
      </c>
      <c r="C22537" s="22" t="s">
        <v>7</v>
      </c>
      <c r="D22537" s="22" t="s">
        <v>5</v>
      </c>
      <c r="E22537" s="22" t="s">
        <v>8</v>
      </c>
      <c r="F22537" s="22" t="s">
        <v>13</v>
      </c>
      <c r="G22537" s="1">
        <v>34043.870000000003</v>
      </c>
    </row>
    <row r="22538" spans="2:7">
      <c r="B22538" s="22" t="s">
        <v>368</v>
      </c>
      <c r="C22538" s="22" t="s">
        <v>7</v>
      </c>
      <c r="D22538" s="22" t="s">
        <v>5</v>
      </c>
      <c r="E22538" s="22" t="s">
        <v>8</v>
      </c>
      <c r="F22538" s="22" t="s">
        <v>70</v>
      </c>
      <c r="G22538" s="1">
        <v>277115</v>
      </c>
    </row>
    <row r="22539" spans="2:7">
      <c r="B22539" s="22" t="s">
        <v>368</v>
      </c>
      <c r="C22539" s="22" t="s">
        <v>7</v>
      </c>
      <c r="D22539" s="22" t="s">
        <v>5</v>
      </c>
      <c r="E22539" s="22" t="s">
        <v>14</v>
      </c>
      <c r="F22539" s="22" t="s">
        <v>9</v>
      </c>
      <c r="G22539" s="1">
        <v>10619130.85</v>
      </c>
    </row>
    <row r="22540" spans="2:7">
      <c r="B22540" s="22" t="s">
        <v>368</v>
      </c>
      <c r="C22540" s="22" t="s">
        <v>7</v>
      </c>
      <c r="D22540" s="22" t="s">
        <v>5</v>
      </c>
      <c r="E22540" s="22" t="s">
        <v>14</v>
      </c>
      <c r="F22540" s="22" t="s">
        <v>10</v>
      </c>
      <c r="G22540" s="1">
        <v>489938.64</v>
      </c>
    </row>
    <row r="22541" spans="2:7">
      <c r="B22541" s="22" t="s">
        <v>368</v>
      </c>
      <c r="C22541" s="22" t="s">
        <v>7</v>
      </c>
      <c r="D22541" s="22" t="s">
        <v>5</v>
      </c>
      <c r="E22541" s="22" t="s">
        <v>14</v>
      </c>
      <c r="F22541" s="22" t="s">
        <v>11</v>
      </c>
      <c r="G22541" s="1">
        <v>170684.41</v>
      </c>
    </row>
    <row r="22542" spans="2:7">
      <c r="B22542" s="22" t="s">
        <v>368</v>
      </c>
      <c r="C22542" s="22" t="s">
        <v>7</v>
      </c>
      <c r="D22542" s="22" t="s">
        <v>5</v>
      </c>
      <c r="E22542" s="22" t="s">
        <v>14</v>
      </c>
      <c r="F22542" s="22" t="s">
        <v>12</v>
      </c>
      <c r="G22542" s="1">
        <v>47971.85</v>
      </c>
    </row>
    <row r="22543" spans="2:7">
      <c r="B22543" s="22" t="s">
        <v>368</v>
      </c>
      <c r="C22543" s="22" t="s">
        <v>7</v>
      </c>
      <c r="D22543" s="22" t="s">
        <v>5</v>
      </c>
      <c r="E22543" s="22" t="s">
        <v>14</v>
      </c>
      <c r="F22543" s="22" t="s">
        <v>13</v>
      </c>
      <c r="G22543" s="1">
        <v>5627</v>
      </c>
    </row>
    <row r="22544" spans="2:7">
      <c r="B22544" s="22" t="s">
        <v>368</v>
      </c>
      <c r="C22544" s="22" t="s">
        <v>7</v>
      </c>
      <c r="D22544" s="22" t="s">
        <v>5</v>
      </c>
      <c r="E22544" s="22" t="s">
        <v>15</v>
      </c>
      <c r="F22544" s="22" t="s">
        <v>16</v>
      </c>
      <c r="G22544" s="1">
        <v>40883.410000000003</v>
      </c>
    </row>
    <row r="22545" spans="2:7">
      <c r="B22545" s="22" t="s">
        <v>368</v>
      </c>
      <c r="C22545" s="22" t="s">
        <v>7</v>
      </c>
      <c r="D22545" s="22" t="s">
        <v>5</v>
      </c>
      <c r="E22545" s="22" t="s">
        <v>15</v>
      </c>
      <c r="F22545" s="22" t="s">
        <v>71</v>
      </c>
      <c r="G22545" s="1">
        <v>16590.060000000001</v>
      </c>
    </row>
    <row r="22546" spans="2:7">
      <c r="B22546" s="22" t="s">
        <v>368</v>
      </c>
      <c r="C22546" s="22" t="s">
        <v>7</v>
      </c>
      <c r="D22546" s="22" t="s">
        <v>5</v>
      </c>
      <c r="E22546" s="22" t="s">
        <v>15</v>
      </c>
      <c r="F22546" s="22" t="s">
        <v>17</v>
      </c>
      <c r="G22546" s="1">
        <v>2065612.99</v>
      </c>
    </row>
    <row r="22547" spans="2:7">
      <c r="B22547" s="22" t="s">
        <v>368</v>
      </c>
      <c r="C22547" s="22" t="s">
        <v>7</v>
      </c>
      <c r="D22547" s="22" t="s">
        <v>5</v>
      </c>
      <c r="E22547" s="22" t="s">
        <v>15</v>
      </c>
      <c r="F22547" s="22" t="s">
        <v>18</v>
      </c>
      <c r="G22547" s="1">
        <v>860316.27</v>
      </c>
    </row>
    <row r="22548" spans="2:7">
      <c r="B22548" s="22" t="s">
        <v>368</v>
      </c>
      <c r="C22548" s="22" t="s">
        <v>7</v>
      </c>
      <c r="D22548" s="22" t="s">
        <v>5</v>
      </c>
      <c r="E22548" s="22" t="s">
        <v>15</v>
      </c>
      <c r="F22548" s="22" t="s">
        <v>19</v>
      </c>
      <c r="G22548" s="1">
        <v>4202590.4400000004</v>
      </c>
    </row>
    <row r="22549" spans="2:7">
      <c r="B22549" s="22" t="s">
        <v>368</v>
      </c>
      <c r="C22549" s="22" t="s">
        <v>7</v>
      </c>
      <c r="D22549" s="22" t="s">
        <v>5</v>
      </c>
      <c r="E22549" s="22" t="s">
        <v>15</v>
      </c>
      <c r="F22549" s="22" t="s">
        <v>20</v>
      </c>
      <c r="G22549" s="1">
        <v>1425900.11</v>
      </c>
    </row>
    <row r="22550" spans="2:7">
      <c r="B22550" s="22" t="s">
        <v>368</v>
      </c>
      <c r="C22550" s="22" t="s">
        <v>7</v>
      </c>
      <c r="D22550" s="22" t="s">
        <v>5</v>
      </c>
      <c r="E22550" s="22" t="s">
        <v>15</v>
      </c>
      <c r="F22550" s="22" t="s">
        <v>23</v>
      </c>
      <c r="G22550" s="1">
        <v>122799.4</v>
      </c>
    </row>
    <row r="22551" spans="2:7">
      <c r="B22551" s="22" t="s">
        <v>368</v>
      </c>
      <c r="C22551" s="22" t="s">
        <v>7</v>
      </c>
      <c r="D22551" s="22" t="s">
        <v>5</v>
      </c>
      <c r="E22551" s="22" t="s">
        <v>15</v>
      </c>
      <c r="F22551" s="22" t="s">
        <v>24</v>
      </c>
      <c r="G22551" s="1">
        <v>222962.76</v>
      </c>
    </row>
    <row r="22552" spans="2:7">
      <c r="B22552" s="22" t="s">
        <v>368</v>
      </c>
      <c r="C22552" s="22" t="s">
        <v>7</v>
      </c>
      <c r="D22552" s="22" t="s">
        <v>5</v>
      </c>
      <c r="E22552" s="22" t="s">
        <v>15</v>
      </c>
      <c r="F22552" s="22" t="s">
        <v>25</v>
      </c>
      <c r="G22552" s="1">
        <v>3881343.16</v>
      </c>
    </row>
    <row r="22553" spans="2:7">
      <c r="B22553" s="22" t="s">
        <v>368</v>
      </c>
      <c r="C22553" s="22" t="s">
        <v>7</v>
      </c>
      <c r="D22553" s="22" t="s">
        <v>5</v>
      </c>
      <c r="E22553" s="22" t="s">
        <v>15</v>
      </c>
      <c r="F22553" s="22" t="s">
        <v>26</v>
      </c>
      <c r="G22553" s="1">
        <v>3680528.51</v>
      </c>
    </row>
    <row r="22554" spans="2:7">
      <c r="B22554" s="22" t="s">
        <v>368</v>
      </c>
      <c r="C22554" s="22" t="s">
        <v>7</v>
      </c>
      <c r="D22554" s="22" t="s">
        <v>5</v>
      </c>
      <c r="E22554" s="22" t="s">
        <v>15</v>
      </c>
      <c r="F22554" s="22" t="s">
        <v>27</v>
      </c>
      <c r="G22554" s="1">
        <v>369631.37</v>
      </c>
    </row>
    <row r="22555" spans="2:7">
      <c r="B22555" s="22" t="s">
        <v>368</v>
      </c>
      <c r="C22555" s="22" t="s">
        <v>7</v>
      </c>
      <c r="D22555" s="22" t="s">
        <v>5</v>
      </c>
      <c r="E22555" s="22" t="s">
        <v>15</v>
      </c>
      <c r="F22555" s="22" t="s">
        <v>72</v>
      </c>
      <c r="G22555" s="1">
        <v>147588.93</v>
      </c>
    </row>
    <row r="22556" spans="2:7">
      <c r="B22556" s="22" t="s">
        <v>368</v>
      </c>
      <c r="C22556" s="22" t="s">
        <v>7</v>
      </c>
      <c r="D22556" s="22" t="s">
        <v>5</v>
      </c>
      <c r="E22556" s="22" t="s">
        <v>28</v>
      </c>
      <c r="F22556" s="22" t="s">
        <v>29</v>
      </c>
      <c r="G22556" s="1">
        <v>2298139.5699999998</v>
      </c>
    </row>
    <row r="22557" spans="2:7">
      <c r="B22557" s="22" t="s">
        <v>368</v>
      </c>
      <c r="C22557" s="22" t="s">
        <v>7</v>
      </c>
      <c r="D22557" s="22" t="s">
        <v>5</v>
      </c>
      <c r="E22557" s="22" t="s">
        <v>28</v>
      </c>
      <c r="F22557" s="22" t="s">
        <v>30</v>
      </c>
      <c r="G22557" s="1">
        <v>142245.37</v>
      </c>
    </row>
    <row r="22558" spans="2:7">
      <c r="B22558" s="22" t="s">
        <v>368</v>
      </c>
      <c r="C22558" s="22" t="s">
        <v>7</v>
      </c>
      <c r="D22558" s="22" t="s">
        <v>5</v>
      </c>
      <c r="E22558" s="22" t="s">
        <v>28</v>
      </c>
      <c r="F22558" s="22" t="s">
        <v>31</v>
      </c>
      <c r="G22558" s="1">
        <v>1193847.74</v>
      </c>
    </row>
    <row r="22559" spans="2:7">
      <c r="B22559" s="22" t="s">
        <v>368</v>
      </c>
      <c r="C22559" s="22" t="s">
        <v>7</v>
      </c>
      <c r="D22559" s="22" t="s">
        <v>5</v>
      </c>
      <c r="E22559" s="22" t="s">
        <v>28</v>
      </c>
      <c r="F22559" s="22" t="s">
        <v>32</v>
      </c>
      <c r="G22559" s="1">
        <v>682432.19</v>
      </c>
    </row>
    <row r="22560" spans="2:7">
      <c r="B22560" s="22" t="s">
        <v>368</v>
      </c>
      <c r="C22560" s="22" t="s">
        <v>7</v>
      </c>
      <c r="D22560" s="22" t="s">
        <v>5</v>
      </c>
      <c r="E22560" s="22" t="s">
        <v>28</v>
      </c>
      <c r="F22560" s="22" t="s">
        <v>33</v>
      </c>
      <c r="G22560" s="1">
        <v>681491.99</v>
      </c>
    </row>
    <row r="22561" spans="2:7">
      <c r="B22561" s="22" t="s">
        <v>368</v>
      </c>
      <c r="C22561" s="22" t="s">
        <v>7</v>
      </c>
      <c r="D22561" s="22" t="s">
        <v>5</v>
      </c>
      <c r="E22561" s="22" t="s">
        <v>34</v>
      </c>
      <c r="F22561" s="22" t="s">
        <v>35</v>
      </c>
      <c r="G22561" s="1">
        <v>831844.13</v>
      </c>
    </row>
    <row r="22562" spans="2:7">
      <c r="B22562" s="22" t="s">
        <v>368</v>
      </c>
      <c r="C22562" s="22" t="s">
        <v>7</v>
      </c>
      <c r="D22562" s="22" t="s">
        <v>5</v>
      </c>
      <c r="E22562" s="22" t="s">
        <v>34</v>
      </c>
      <c r="F22562" s="22" t="s">
        <v>37</v>
      </c>
      <c r="G22562" s="1">
        <v>92061.29</v>
      </c>
    </row>
    <row r="22563" spans="2:7">
      <c r="B22563" s="22" t="s">
        <v>368</v>
      </c>
      <c r="C22563" s="22" t="s">
        <v>7</v>
      </c>
      <c r="D22563" s="22" t="s">
        <v>5</v>
      </c>
      <c r="E22563" s="22" t="s">
        <v>34</v>
      </c>
      <c r="F22563" s="22" t="s">
        <v>73</v>
      </c>
      <c r="G22563" s="1">
        <v>2750.28</v>
      </c>
    </row>
    <row r="22564" spans="2:7">
      <c r="B22564" s="22" t="s">
        <v>368</v>
      </c>
      <c r="C22564" s="22" t="s">
        <v>7</v>
      </c>
      <c r="D22564" s="22" t="s">
        <v>5</v>
      </c>
      <c r="E22564" s="22" t="s">
        <v>34</v>
      </c>
      <c r="F22564" s="22" t="s">
        <v>38</v>
      </c>
      <c r="G22564" s="1">
        <v>192247.2</v>
      </c>
    </row>
    <row r="22565" spans="2:7">
      <c r="B22565" s="22" t="s">
        <v>368</v>
      </c>
      <c r="C22565" s="22" t="s">
        <v>7</v>
      </c>
      <c r="D22565" s="22" t="s">
        <v>5</v>
      </c>
      <c r="E22565" s="22" t="s">
        <v>34</v>
      </c>
      <c r="F22565" s="22" t="s">
        <v>39</v>
      </c>
      <c r="G22565" s="1">
        <v>29713.1</v>
      </c>
    </row>
    <row r="22566" spans="2:7">
      <c r="B22566" s="22" t="s">
        <v>368</v>
      </c>
      <c r="C22566" s="22" t="s">
        <v>7</v>
      </c>
      <c r="D22566" s="22" t="s">
        <v>5</v>
      </c>
      <c r="E22566" s="22" t="s">
        <v>34</v>
      </c>
      <c r="F22566" s="22" t="s">
        <v>40</v>
      </c>
      <c r="G22566" s="1">
        <v>258066.84</v>
      </c>
    </row>
    <row r="22567" spans="2:7">
      <c r="B22567" s="22" t="s">
        <v>368</v>
      </c>
      <c r="C22567" s="22" t="s">
        <v>7</v>
      </c>
      <c r="D22567" s="22" t="s">
        <v>5</v>
      </c>
      <c r="E22567" s="22" t="s">
        <v>34</v>
      </c>
      <c r="F22567" s="22" t="s">
        <v>41</v>
      </c>
      <c r="G22567" s="1">
        <v>73720.649999999994</v>
      </c>
    </row>
    <row r="22568" spans="2:7">
      <c r="B22568" s="22" t="s">
        <v>368</v>
      </c>
      <c r="C22568" s="22" t="s">
        <v>7</v>
      </c>
      <c r="D22568" s="22" t="s">
        <v>5</v>
      </c>
      <c r="E22568" s="22" t="s">
        <v>34</v>
      </c>
      <c r="F22568" s="22" t="s">
        <v>65</v>
      </c>
      <c r="G22568" s="1">
        <v>500</v>
      </c>
    </row>
    <row r="22569" spans="2:7">
      <c r="B22569" s="22" t="s">
        <v>368</v>
      </c>
      <c r="C22569" s="22" t="s">
        <v>7</v>
      </c>
      <c r="D22569" s="22" t="s">
        <v>5</v>
      </c>
      <c r="E22569" s="22" t="s">
        <v>34</v>
      </c>
      <c r="F22569" s="22" t="s">
        <v>42</v>
      </c>
      <c r="G22569" s="1">
        <v>34809.61</v>
      </c>
    </row>
    <row r="22570" spans="2:7">
      <c r="B22570" s="22" t="s">
        <v>368</v>
      </c>
      <c r="C22570" s="22" t="s">
        <v>7</v>
      </c>
      <c r="D22570" s="22" t="s">
        <v>5</v>
      </c>
      <c r="E22570" s="22" t="s">
        <v>34</v>
      </c>
      <c r="F22570" s="22" t="s">
        <v>43</v>
      </c>
      <c r="G22570" s="1">
        <v>45161.02</v>
      </c>
    </row>
    <row r="22571" spans="2:7">
      <c r="B22571" s="22" t="s">
        <v>368</v>
      </c>
      <c r="C22571" s="22" t="s">
        <v>7</v>
      </c>
      <c r="D22571" s="22" t="s">
        <v>5</v>
      </c>
      <c r="E22571" s="22" t="s">
        <v>34</v>
      </c>
      <c r="F22571" s="22" t="s">
        <v>45</v>
      </c>
      <c r="G22571" s="1">
        <v>664006.87</v>
      </c>
    </row>
    <row r="22572" spans="2:7">
      <c r="B22572" s="22" t="s">
        <v>368</v>
      </c>
      <c r="C22572" s="22" t="s">
        <v>7</v>
      </c>
      <c r="D22572" s="22" t="s">
        <v>5</v>
      </c>
      <c r="E22572" s="22" t="s">
        <v>34</v>
      </c>
      <c r="F22572" s="22" t="s">
        <v>46</v>
      </c>
      <c r="G22572" s="1">
        <v>14476.87</v>
      </c>
    </row>
    <row r="22573" spans="2:7">
      <c r="B22573" s="22" t="s">
        <v>368</v>
      </c>
      <c r="C22573" s="22" t="s">
        <v>7</v>
      </c>
      <c r="D22573" s="22" t="s">
        <v>5</v>
      </c>
      <c r="E22573" s="22" t="s">
        <v>34</v>
      </c>
      <c r="F22573" s="22" t="s">
        <v>47</v>
      </c>
      <c r="G22573" s="1">
        <v>45538.8</v>
      </c>
    </row>
    <row r="22574" spans="2:7">
      <c r="B22574" s="22" t="s">
        <v>368</v>
      </c>
      <c r="C22574" s="22" t="s">
        <v>7</v>
      </c>
      <c r="D22574" s="22" t="s">
        <v>5</v>
      </c>
      <c r="E22574" s="22" t="s">
        <v>34</v>
      </c>
      <c r="F22574" s="22" t="s">
        <v>48</v>
      </c>
      <c r="G22574" s="1">
        <v>178602.91</v>
      </c>
    </row>
    <row r="22575" spans="2:7">
      <c r="B22575" s="22" t="s">
        <v>368</v>
      </c>
      <c r="C22575" s="22" t="s">
        <v>7</v>
      </c>
      <c r="D22575" s="22" t="s">
        <v>5</v>
      </c>
      <c r="E22575" s="22" t="s">
        <v>34</v>
      </c>
      <c r="F22575" s="22" t="s">
        <v>75</v>
      </c>
      <c r="G22575" s="1">
        <v>353849.07</v>
      </c>
    </row>
    <row r="22576" spans="2:7">
      <c r="B22576" s="22" t="s">
        <v>368</v>
      </c>
      <c r="C22576" s="22" t="s">
        <v>7</v>
      </c>
      <c r="D22576" s="22" t="s">
        <v>5</v>
      </c>
      <c r="E22576" s="22" t="s">
        <v>34</v>
      </c>
      <c r="F22576" s="22" t="s">
        <v>66</v>
      </c>
      <c r="G22576" s="1">
        <v>779840.36</v>
      </c>
    </row>
    <row r="22577" spans="2:7">
      <c r="B22577" s="22" t="s">
        <v>368</v>
      </c>
      <c r="C22577" s="22" t="s">
        <v>7</v>
      </c>
      <c r="D22577" s="22" t="s">
        <v>5</v>
      </c>
      <c r="E22577" s="22" t="s">
        <v>34</v>
      </c>
      <c r="F22577" s="22" t="s">
        <v>85</v>
      </c>
      <c r="G22577" s="1">
        <v>19220</v>
      </c>
    </row>
    <row r="22578" spans="2:7">
      <c r="B22578" s="22" t="s">
        <v>368</v>
      </c>
      <c r="C22578" s="22" t="s">
        <v>7</v>
      </c>
      <c r="D22578" s="22" t="s">
        <v>5</v>
      </c>
      <c r="E22578" s="22" t="s">
        <v>34</v>
      </c>
      <c r="F22578" s="22" t="s">
        <v>49</v>
      </c>
      <c r="G22578" s="1">
        <v>92746.76</v>
      </c>
    </row>
    <row r="22579" spans="2:7">
      <c r="B22579" s="22" t="s">
        <v>368</v>
      </c>
      <c r="C22579" s="22" t="s">
        <v>7</v>
      </c>
      <c r="D22579" s="22" t="s">
        <v>5</v>
      </c>
      <c r="E22579" s="22" t="s">
        <v>34</v>
      </c>
      <c r="F22579" s="22" t="s">
        <v>50</v>
      </c>
      <c r="G22579" s="1">
        <v>196763.78</v>
      </c>
    </row>
    <row r="22580" spans="2:7">
      <c r="B22580" s="22" t="s">
        <v>368</v>
      </c>
      <c r="C22580" s="22" t="s">
        <v>7</v>
      </c>
      <c r="D22580" s="22" t="s">
        <v>5</v>
      </c>
      <c r="E22580" s="22" t="s">
        <v>34</v>
      </c>
      <c r="F22580" s="22" t="s">
        <v>51</v>
      </c>
      <c r="G22580" s="1">
        <v>7871.78</v>
      </c>
    </row>
    <row r="22581" spans="2:7">
      <c r="B22581" s="22" t="s">
        <v>368</v>
      </c>
      <c r="C22581" s="22" t="s">
        <v>7</v>
      </c>
      <c r="D22581" s="22" t="s">
        <v>5</v>
      </c>
      <c r="E22581" s="22" t="s">
        <v>34</v>
      </c>
      <c r="F22581" s="22" t="s">
        <v>52</v>
      </c>
      <c r="G22581" s="1">
        <v>48318.54</v>
      </c>
    </row>
    <row r="22582" spans="2:7">
      <c r="B22582" s="22" t="s">
        <v>368</v>
      </c>
      <c r="C22582" s="22" t="s">
        <v>7</v>
      </c>
      <c r="D22582" s="22" t="s">
        <v>5</v>
      </c>
      <c r="E22582" s="22" t="s">
        <v>34</v>
      </c>
      <c r="F22582" s="22" t="s">
        <v>54</v>
      </c>
      <c r="G22582" s="1">
        <v>1012486.53</v>
      </c>
    </row>
    <row r="22583" spans="2:7">
      <c r="B22583" s="22" t="s">
        <v>368</v>
      </c>
      <c r="C22583" s="22" t="s">
        <v>7</v>
      </c>
      <c r="D22583" s="22" t="s">
        <v>5</v>
      </c>
      <c r="E22583" s="22" t="s">
        <v>34</v>
      </c>
      <c r="F22583" s="22" t="s">
        <v>55</v>
      </c>
      <c r="G22583" s="1">
        <v>306790.7</v>
      </c>
    </row>
    <row r="22584" spans="2:7">
      <c r="B22584" s="22" t="s">
        <v>368</v>
      </c>
      <c r="C22584" s="22" t="s">
        <v>7</v>
      </c>
      <c r="D22584" s="22" t="s">
        <v>5</v>
      </c>
      <c r="E22584" s="22" t="s">
        <v>34</v>
      </c>
      <c r="F22584" s="22" t="s">
        <v>56</v>
      </c>
      <c r="G22584" s="1">
        <v>744555.5</v>
      </c>
    </row>
    <row r="22585" spans="2:7">
      <c r="B22585" s="22" t="s">
        <v>368</v>
      </c>
      <c r="C22585" s="22" t="s">
        <v>7</v>
      </c>
      <c r="D22585" s="22" t="s">
        <v>5</v>
      </c>
      <c r="E22585" s="22" t="s">
        <v>34</v>
      </c>
      <c r="F22585" s="22" t="s">
        <v>76</v>
      </c>
      <c r="G22585" s="1">
        <v>1077133.57</v>
      </c>
    </row>
    <row r="22586" spans="2:7">
      <c r="B22586" s="22" t="s">
        <v>368</v>
      </c>
      <c r="C22586" s="22" t="s">
        <v>7</v>
      </c>
      <c r="D22586" s="22" t="s">
        <v>5</v>
      </c>
      <c r="E22586" s="22" t="s">
        <v>34</v>
      </c>
      <c r="F22586" s="22" t="s">
        <v>100</v>
      </c>
      <c r="G22586" s="1">
        <v>2280</v>
      </c>
    </row>
    <row r="22587" spans="2:7">
      <c r="B22587" s="22" t="s">
        <v>368</v>
      </c>
      <c r="C22587" s="22" t="s">
        <v>7</v>
      </c>
      <c r="D22587" s="22" t="s">
        <v>5</v>
      </c>
      <c r="E22587" s="22" t="s">
        <v>34</v>
      </c>
      <c r="F22587" s="22" t="s">
        <v>58</v>
      </c>
      <c r="G22587" s="1">
        <v>74805.42</v>
      </c>
    </row>
    <row r="22588" spans="2:7">
      <c r="B22588" s="22" t="s">
        <v>368</v>
      </c>
      <c r="C22588" s="22" t="s">
        <v>7</v>
      </c>
      <c r="D22588" s="22" t="s">
        <v>5</v>
      </c>
      <c r="E22588" s="22" t="s">
        <v>59</v>
      </c>
      <c r="F22588" s="22" t="s">
        <v>55</v>
      </c>
      <c r="G22588" s="1">
        <v>258104.27</v>
      </c>
    </row>
    <row r="22589" spans="2:7">
      <c r="B22589" s="22" t="s">
        <v>368</v>
      </c>
      <c r="C22589" s="22" t="s">
        <v>7</v>
      </c>
      <c r="D22589" s="22" t="s">
        <v>5</v>
      </c>
      <c r="E22589" s="22" t="s">
        <v>60</v>
      </c>
      <c r="F22589" s="22" t="s">
        <v>95</v>
      </c>
      <c r="G22589" s="1">
        <v>991177.18</v>
      </c>
    </row>
    <row r="22590" spans="2:7">
      <c r="B22590" s="22" t="s">
        <v>368</v>
      </c>
      <c r="C22590" s="22" t="s">
        <v>7</v>
      </c>
      <c r="D22590" s="22" t="s">
        <v>5</v>
      </c>
      <c r="E22590" s="22" t="s">
        <v>60</v>
      </c>
      <c r="F22590" s="22" t="s">
        <v>77</v>
      </c>
      <c r="G22590" s="1">
        <v>56382.52</v>
      </c>
    </row>
    <row r="22591" spans="2:7">
      <c r="B22591" s="22" t="s">
        <v>368</v>
      </c>
      <c r="C22591" s="22" t="s">
        <v>7</v>
      </c>
      <c r="D22591" s="22" t="s">
        <v>5</v>
      </c>
      <c r="E22591" s="22" t="s">
        <v>60</v>
      </c>
      <c r="F22591" s="22" t="s">
        <v>78</v>
      </c>
      <c r="G22591" s="1">
        <v>11554.29</v>
      </c>
    </row>
    <row r="22592" spans="2:7">
      <c r="B22592" s="22" t="s">
        <v>368</v>
      </c>
      <c r="C22592" s="22" t="s">
        <v>7</v>
      </c>
      <c r="D22592" s="22" t="s">
        <v>5</v>
      </c>
      <c r="E22592" s="22" t="s">
        <v>60</v>
      </c>
      <c r="F22592" s="22" t="s">
        <v>79</v>
      </c>
      <c r="G22592" s="1">
        <v>78806.62</v>
      </c>
    </row>
    <row r="22593" spans="2:7">
      <c r="B22593" s="22" t="s">
        <v>368</v>
      </c>
      <c r="C22593" s="22" t="s">
        <v>7</v>
      </c>
      <c r="D22593" s="22" t="s">
        <v>5</v>
      </c>
      <c r="E22593" s="22" t="s">
        <v>60</v>
      </c>
      <c r="F22593" s="22" t="s">
        <v>61</v>
      </c>
      <c r="G22593" s="1">
        <v>293939.40000000002</v>
      </c>
    </row>
    <row r="22594" spans="2:7">
      <c r="B22594" s="22" t="s">
        <v>368</v>
      </c>
      <c r="C22594" s="22" t="s">
        <v>7</v>
      </c>
      <c r="D22594" s="22" t="s">
        <v>5</v>
      </c>
      <c r="E22594" s="22" t="s">
        <v>60</v>
      </c>
      <c r="F22594" s="22" t="s">
        <v>80</v>
      </c>
      <c r="G22594" s="1">
        <v>1541071.05</v>
      </c>
    </row>
    <row r="22595" spans="2:7">
      <c r="B22595" s="22" t="s">
        <v>368</v>
      </c>
      <c r="C22595" s="22" t="s">
        <v>7</v>
      </c>
      <c r="D22595" s="22" t="s">
        <v>5</v>
      </c>
      <c r="E22595" s="22" t="s">
        <v>60</v>
      </c>
      <c r="F22595" s="22" t="s">
        <v>81</v>
      </c>
      <c r="G22595" s="1">
        <v>51556.26</v>
      </c>
    </row>
    <row r="22596" spans="2:7">
      <c r="B22596" s="22" t="s">
        <v>368</v>
      </c>
      <c r="C22596" s="22" t="s">
        <v>7</v>
      </c>
      <c r="D22596" s="22" t="s">
        <v>5</v>
      </c>
      <c r="E22596" s="22" t="s">
        <v>60</v>
      </c>
      <c r="F22596" s="22" t="s">
        <v>62</v>
      </c>
      <c r="G22596" s="1">
        <v>76558.19</v>
      </c>
    </row>
    <row r="22597" spans="2:7">
      <c r="B22597" s="22" t="s">
        <v>368</v>
      </c>
      <c r="C22597" s="22" t="s">
        <v>7</v>
      </c>
      <c r="D22597" s="22" t="s">
        <v>7</v>
      </c>
      <c r="E22597" s="22" t="s">
        <v>5</v>
      </c>
      <c r="F22597" s="22" t="s">
        <v>6</v>
      </c>
      <c r="G22597" s="1">
        <v>32696.19</v>
      </c>
    </row>
    <row r="22598" spans="2:7">
      <c r="B22598" s="22" t="s">
        <v>368</v>
      </c>
      <c r="C22598" s="22" t="s">
        <v>7</v>
      </c>
      <c r="D22598" s="22" t="s">
        <v>7</v>
      </c>
      <c r="E22598" s="22" t="s">
        <v>8</v>
      </c>
      <c r="F22598" s="22" t="s">
        <v>9</v>
      </c>
      <c r="G22598" s="1">
        <v>2917453.89</v>
      </c>
    </row>
    <row r="22599" spans="2:7">
      <c r="B22599" s="22" t="s">
        <v>368</v>
      </c>
      <c r="C22599" s="22" t="s">
        <v>7</v>
      </c>
      <c r="D22599" s="22" t="s">
        <v>7</v>
      </c>
      <c r="E22599" s="22" t="s">
        <v>8</v>
      </c>
      <c r="F22599" s="22" t="s">
        <v>10</v>
      </c>
      <c r="G22599" s="1">
        <v>104428.77</v>
      </c>
    </row>
    <row r="22600" spans="2:7">
      <c r="B22600" s="22" t="s">
        <v>368</v>
      </c>
      <c r="C22600" s="22" t="s">
        <v>7</v>
      </c>
      <c r="D22600" s="22" t="s">
        <v>7</v>
      </c>
      <c r="E22600" s="22" t="s">
        <v>8</v>
      </c>
      <c r="F22600" s="22" t="s">
        <v>11</v>
      </c>
      <c r="G22600" s="1">
        <v>228196.98</v>
      </c>
    </row>
    <row r="22601" spans="2:7">
      <c r="B22601" s="22" t="s">
        <v>368</v>
      </c>
      <c r="C22601" s="22" t="s">
        <v>7</v>
      </c>
      <c r="D22601" s="22" t="s">
        <v>7</v>
      </c>
      <c r="E22601" s="22" t="s">
        <v>8</v>
      </c>
      <c r="F22601" s="22" t="s">
        <v>12</v>
      </c>
      <c r="G22601" s="1">
        <v>1242604.8999999999</v>
      </c>
    </row>
    <row r="22602" spans="2:7">
      <c r="B22602" s="22" t="s">
        <v>368</v>
      </c>
      <c r="C22602" s="22" t="s">
        <v>7</v>
      </c>
      <c r="D22602" s="22" t="s">
        <v>7</v>
      </c>
      <c r="E22602" s="22" t="s">
        <v>8</v>
      </c>
      <c r="F22602" s="22" t="s">
        <v>13</v>
      </c>
      <c r="G22602" s="1">
        <v>627953.41</v>
      </c>
    </row>
    <row r="22603" spans="2:7">
      <c r="B22603" s="22" t="s">
        <v>368</v>
      </c>
      <c r="C22603" s="22" t="s">
        <v>7</v>
      </c>
      <c r="D22603" s="22" t="s">
        <v>7</v>
      </c>
      <c r="E22603" s="22" t="s">
        <v>8</v>
      </c>
      <c r="F22603" s="22" t="s">
        <v>70</v>
      </c>
      <c r="G22603" s="1">
        <v>116966.64</v>
      </c>
    </row>
    <row r="22604" spans="2:7">
      <c r="B22604" s="22" t="s">
        <v>368</v>
      </c>
      <c r="C22604" s="22" t="s">
        <v>7</v>
      </c>
      <c r="D22604" s="22" t="s">
        <v>7</v>
      </c>
      <c r="E22604" s="22" t="s">
        <v>14</v>
      </c>
      <c r="F22604" s="22" t="s">
        <v>9</v>
      </c>
      <c r="G22604" s="1">
        <v>2421012.73</v>
      </c>
    </row>
    <row r="22605" spans="2:7">
      <c r="B22605" s="22" t="s">
        <v>368</v>
      </c>
      <c r="C22605" s="22" t="s">
        <v>7</v>
      </c>
      <c r="D22605" s="22" t="s">
        <v>7</v>
      </c>
      <c r="E22605" s="22" t="s">
        <v>14</v>
      </c>
      <c r="F22605" s="22" t="s">
        <v>10</v>
      </c>
      <c r="G22605" s="1">
        <v>68258.570000000007</v>
      </c>
    </row>
    <row r="22606" spans="2:7">
      <c r="B22606" s="22" t="s">
        <v>368</v>
      </c>
      <c r="C22606" s="22" t="s">
        <v>7</v>
      </c>
      <c r="D22606" s="22" t="s">
        <v>7</v>
      </c>
      <c r="E22606" s="22" t="s">
        <v>14</v>
      </c>
      <c r="F22606" s="22" t="s">
        <v>11</v>
      </c>
      <c r="G22606" s="1">
        <v>507532.06</v>
      </c>
    </row>
    <row r="22607" spans="2:7">
      <c r="B22607" s="22" t="s">
        <v>368</v>
      </c>
      <c r="C22607" s="22" t="s">
        <v>7</v>
      </c>
      <c r="D22607" s="22" t="s">
        <v>7</v>
      </c>
      <c r="E22607" s="22" t="s">
        <v>14</v>
      </c>
      <c r="F22607" s="22" t="s">
        <v>12</v>
      </c>
      <c r="G22607" s="1">
        <v>880213.44</v>
      </c>
    </row>
    <row r="22608" spans="2:7">
      <c r="B22608" s="22" t="s">
        <v>368</v>
      </c>
      <c r="C22608" s="22" t="s">
        <v>7</v>
      </c>
      <c r="D22608" s="22" t="s">
        <v>7</v>
      </c>
      <c r="E22608" s="22" t="s">
        <v>14</v>
      </c>
      <c r="F22608" s="22" t="s">
        <v>13</v>
      </c>
      <c r="G22608" s="1">
        <v>67588.39</v>
      </c>
    </row>
    <row r="22609" spans="2:7">
      <c r="B22609" s="22" t="s">
        <v>368</v>
      </c>
      <c r="C22609" s="22" t="s">
        <v>7</v>
      </c>
      <c r="D22609" s="22" t="s">
        <v>7</v>
      </c>
      <c r="E22609" s="22" t="s">
        <v>15</v>
      </c>
      <c r="F22609" s="22" t="s">
        <v>16</v>
      </c>
      <c r="G22609" s="1">
        <v>7556.43</v>
      </c>
    </row>
    <row r="22610" spans="2:7">
      <c r="B22610" s="22" t="s">
        <v>368</v>
      </c>
      <c r="C22610" s="22" t="s">
        <v>7</v>
      </c>
      <c r="D22610" s="22" t="s">
        <v>7</v>
      </c>
      <c r="E22610" s="22" t="s">
        <v>15</v>
      </c>
      <c r="F22610" s="22" t="s">
        <v>71</v>
      </c>
      <c r="G22610" s="1">
        <v>5791.37</v>
      </c>
    </row>
    <row r="22611" spans="2:7">
      <c r="B22611" s="22" t="s">
        <v>368</v>
      </c>
      <c r="C22611" s="22" t="s">
        <v>7</v>
      </c>
      <c r="D22611" s="22" t="s">
        <v>7</v>
      </c>
      <c r="E22611" s="22" t="s">
        <v>15</v>
      </c>
      <c r="F22611" s="22" t="s">
        <v>17</v>
      </c>
      <c r="G22611" s="1">
        <v>387659.88</v>
      </c>
    </row>
    <row r="22612" spans="2:7">
      <c r="B22612" s="22" t="s">
        <v>368</v>
      </c>
      <c r="C22612" s="22" t="s">
        <v>7</v>
      </c>
      <c r="D22612" s="22" t="s">
        <v>7</v>
      </c>
      <c r="E22612" s="22" t="s">
        <v>15</v>
      </c>
      <c r="F22612" s="22" t="s">
        <v>18</v>
      </c>
      <c r="G22612" s="1">
        <v>295292.02</v>
      </c>
    </row>
    <row r="22613" spans="2:7">
      <c r="B22613" s="22" t="s">
        <v>368</v>
      </c>
      <c r="C22613" s="22" t="s">
        <v>7</v>
      </c>
      <c r="D22613" s="22" t="s">
        <v>7</v>
      </c>
      <c r="E22613" s="22" t="s">
        <v>15</v>
      </c>
      <c r="F22613" s="22" t="s">
        <v>19</v>
      </c>
      <c r="G22613" s="1">
        <v>682810.17</v>
      </c>
    </row>
    <row r="22614" spans="2:7">
      <c r="B22614" s="22" t="s">
        <v>368</v>
      </c>
      <c r="C22614" s="22" t="s">
        <v>7</v>
      </c>
      <c r="D22614" s="22" t="s">
        <v>7</v>
      </c>
      <c r="E22614" s="22" t="s">
        <v>15</v>
      </c>
      <c r="F22614" s="22" t="s">
        <v>20</v>
      </c>
      <c r="G22614" s="1">
        <v>450201.68</v>
      </c>
    </row>
    <row r="22615" spans="2:7">
      <c r="B22615" s="22" t="s">
        <v>368</v>
      </c>
      <c r="C22615" s="22" t="s">
        <v>7</v>
      </c>
      <c r="D22615" s="22" t="s">
        <v>7</v>
      </c>
      <c r="E22615" s="22" t="s">
        <v>15</v>
      </c>
      <c r="F22615" s="22" t="s">
        <v>23</v>
      </c>
      <c r="G22615" s="1">
        <v>17810.63</v>
      </c>
    </row>
    <row r="22616" spans="2:7">
      <c r="B22616" s="22" t="s">
        <v>368</v>
      </c>
      <c r="C22616" s="22" t="s">
        <v>7</v>
      </c>
      <c r="D22616" s="22" t="s">
        <v>7</v>
      </c>
      <c r="E22616" s="22" t="s">
        <v>15</v>
      </c>
      <c r="F22616" s="22" t="s">
        <v>24</v>
      </c>
      <c r="G22616" s="1">
        <v>86913.53</v>
      </c>
    </row>
    <row r="22617" spans="2:7">
      <c r="B22617" s="22" t="s">
        <v>368</v>
      </c>
      <c r="C22617" s="22" t="s">
        <v>7</v>
      </c>
      <c r="D22617" s="22" t="s">
        <v>7</v>
      </c>
      <c r="E22617" s="22" t="s">
        <v>15</v>
      </c>
      <c r="F22617" s="22" t="s">
        <v>25</v>
      </c>
      <c r="G22617" s="1">
        <v>431480.98</v>
      </c>
    </row>
    <row r="22618" spans="2:7">
      <c r="B22618" s="22" t="s">
        <v>368</v>
      </c>
      <c r="C22618" s="22" t="s">
        <v>7</v>
      </c>
      <c r="D22618" s="22" t="s">
        <v>7</v>
      </c>
      <c r="E22618" s="22" t="s">
        <v>15</v>
      </c>
      <c r="F22618" s="22" t="s">
        <v>26</v>
      </c>
      <c r="G22618" s="1">
        <v>682426.57</v>
      </c>
    </row>
    <row r="22619" spans="2:7">
      <c r="B22619" s="22" t="s">
        <v>368</v>
      </c>
      <c r="C22619" s="22" t="s">
        <v>7</v>
      </c>
      <c r="D22619" s="22" t="s">
        <v>7</v>
      </c>
      <c r="E22619" s="22" t="s">
        <v>15</v>
      </c>
      <c r="F22619" s="22" t="s">
        <v>27</v>
      </c>
      <c r="G22619" s="1">
        <v>67843.23</v>
      </c>
    </row>
    <row r="22620" spans="2:7">
      <c r="B22620" s="22" t="s">
        <v>368</v>
      </c>
      <c r="C22620" s="22" t="s">
        <v>7</v>
      </c>
      <c r="D22620" s="22" t="s">
        <v>7</v>
      </c>
      <c r="E22620" s="22" t="s">
        <v>15</v>
      </c>
      <c r="F22620" s="22" t="s">
        <v>72</v>
      </c>
      <c r="G22620" s="1">
        <v>51230.06</v>
      </c>
    </row>
    <row r="22621" spans="2:7">
      <c r="B22621" s="22" t="s">
        <v>368</v>
      </c>
      <c r="C22621" s="22" t="s">
        <v>7</v>
      </c>
      <c r="D22621" s="22" t="s">
        <v>7</v>
      </c>
      <c r="E22621" s="22" t="s">
        <v>28</v>
      </c>
      <c r="F22621" s="22" t="s">
        <v>29</v>
      </c>
      <c r="G22621" s="1">
        <v>261774.19</v>
      </c>
    </row>
    <row r="22622" spans="2:7">
      <c r="B22622" s="22" t="s">
        <v>368</v>
      </c>
      <c r="C22622" s="22" t="s">
        <v>7</v>
      </c>
      <c r="D22622" s="22" t="s">
        <v>7</v>
      </c>
      <c r="E22622" s="22" t="s">
        <v>28</v>
      </c>
      <c r="F22622" s="22" t="s">
        <v>32</v>
      </c>
      <c r="G22622" s="1">
        <v>71354.63</v>
      </c>
    </row>
    <row r="22623" spans="2:7">
      <c r="B22623" s="22" t="s">
        <v>368</v>
      </c>
      <c r="C22623" s="22" t="s">
        <v>7</v>
      </c>
      <c r="D22623" s="22" t="s">
        <v>7</v>
      </c>
      <c r="E22623" s="22" t="s">
        <v>28</v>
      </c>
      <c r="F22623" s="22" t="s">
        <v>33</v>
      </c>
      <c r="G22623" s="1">
        <v>5104.3100000000004</v>
      </c>
    </row>
    <row r="22624" spans="2:7">
      <c r="B22624" s="22" t="s">
        <v>368</v>
      </c>
      <c r="C22624" s="22" t="s">
        <v>7</v>
      </c>
      <c r="D22624" s="22" t="s">
        <v>7</v>
      </c>
      <c r="E22624" s="22" t="s">
        <v>34</v>
      </c>
      <c r="F22624" s="22" t="s">
        <v>35</v>
      </c>
      <c r="G22624" s="1">
        <v>6057.45</v>
      </c>
    </row>
    <row r="22625" spans="2:7">
      <c r="B22625" s="22" t="s">
        <v>368</v>
      </c>
      <c r="C22625" s="22" t="s">
        <v>7</v>
      </c>
      <c r="D22625" s="22" t="s">
        <v>7</v>
      </c>
      <c r="E22625" s="22" t="s">
        <v>34</v>
      </c>
      <c r="F22625" s="22" t="s">
        <v>37</v>
      </c>
      <c r="G22625" s="1">
        <v>100</v>
      </c>
    </row>
    <row r="22626" spans="2:7">
      <c r="B22626" s="22" t="s">
        <v>368</v>
      </c>
      <c r="C22626" s="22" t="s">
        <v>7</v>
      </c>
      <c r="D22626" s="22" t="s">
        <v>7</v>
      </c>
      <c r="E22626" s="22" t="s">
        <v>34</v>
      </c>
      <c r="F22626" s="22" t="s">
        <v>38</v>
      </c>
      <c r="G22626" s="1">
        <v>71364.83</v>
      </c>
    </row>
    <row r="22627" spans="2:7">
      <c r="B22627" s="22" t="s">
        <v>368</v>
      </c>
      <c r="C22627" s="22" t="s">
        <v>7</v>
      </c>
      <c r="D22627" s="22" t="s">
        <v>7</v>
      </c>
      <c r="E22627" s="22" t="s">
        <v>34</v>
      </c>
      <c r="F22627" s="22" t="s">
        <v>46</v>
      </c>
      <c r="G22627" s="1">
        <v>30820.12</v>
      </c>
    </row>
    <row r="22628" spans="2:7">
      <c r="B22628" s="22" t="s">
        <v>368</v>
      </c>
      <c r="C22628" s="22" t="s">
        <v>7</v>
      </c>
      <c r="D22628" s="22" t="s">
        <v>7</v>
      </c>
      <c r="E22628" s="22" t="s">
        <v>34</v>
      </c>
      <c r="F22628" s="22" t="s">
        <v>75</v>
      </c>
      <c r="G22628" s="1">
        <v>7021</v>
      </c>
    </row>
    <row r="22629" spans="2:7">
      <c r="B22629" s="22" t="s">
        <v>368</v>
      </c>
      <c r="C22629" s="22" t="s">
        <v>7</v>
      </c>
      <c r="D22629" s="22" t="s">
        <v>7</v>
      </c>
      <c r="E22629" s="22" t="s">
        <v>34</v>
      </c>
      <c r="F22629" s="22" t="s">
        <v>55</v>
      </c>
      <c r="G22629" s="1">
        <v>706.19</v>
      </c>
    </row>
    <row r="22630" spans="2:7">
      <c r="B22630" s="22" t="s">
        <v>368</v>
      </c>
      <c r="C22630" s="22" t="s">
        <v>7</v>
      </c>
      <c r="D22630" s="22" t="s">
        <v>7</v>
      </c>
      <c r="E22630" s="22" t="s">
        <v>34</v>
      </c>
      <c r="F22630" s="22" t="s">
        <v>58</v>
      </c>
      <c r="G22630" s="1">
        <v>24842.17</v>
      </c>
    </row>
    <row r="22631" spans="2:7">
      <c r="B22631" s="22" t="s">
        <v>368</v>
      </c>
      <c r="C22631" s="22" t="s">
        <v>7</v>
      </c>
      <c r="D22631" s="22" t="s">
        <v>7</v>
      </c>
      <c r="E22631" s="22" t="s">
        <v>59</v>
      </c>
      <c r="F22631" s="22" t="s">
        <v>55</v>
      </c>
      <c r="G22631" s="1">
        <v>35300.83</v>
      </c>
    </row>
    <row r="22632" spans="2:7">
      <c r="B22632" s="22" t="s">
        <v>368</v>
      </c>
      <c r="C22632" s="22" t="s">
        <v>7</v>
      </c>
      <c r="D22632" s="22" t="s">
        <v>7</v>
      </c>
      <c r="E22632" s="22" t="s">
        <v>60</v>
      </c>
      <c r="F22632" s="22" t="s">
        <v>61</v>
      </c>
      <c r="G22632" s="1">
        <v>73532.05</v>
      </c>
    </row>
    <row r="22633" spans="2:7">
      <c r="B22633" s="22" t="s">
        <v>369</v>
      </c>
      <c r="C22633" s="22" t="s">
        <v>7</v>
      </c>
      <c r="D22633" s="22" t="s">
        <v>5</v>
      </c>
      <c r="E22633" s="22" t="s">
        <v>5</v>
      </c>
      <c r="F22633" s="22" t="s">
        <v>6</v>
      </c>
      <c r="G22633" s="1">
        <v>16027.17</v>
      </c>
    </row>
    <row r="22634" spans="2:7">
      <c r="B22634" s="22" t="s">
        <v>369</v>
      </c>
      <c r="C22634" s="22" t="s">
        <v>7</v>
      </c>
      <c r="D22634" s="22" t="s">
        <v>5</v>
      </c>
      <c r="E22634" s="22" t="s">
        <v>7</v>
      </c>
      <c r="F22634" s="22" t="s">
        <v>6</v>
      </c>
      <c r="G22634" s="1">
        <v>-66869.06</v>
      </c>
    </row>
    <row r="22635" spans="2:7">
      <c r="B22635" s="22" t="s">
        <v>369</v>
      </c>
      <c r="C22635" s="22" t="s">
        <v>7</v>
      </c>
      <c r="D22635" s="22" t="s">
        <v>5</v>
      </c>
      <c r="E22635" s="22" t="s">
        <v>8</v>
      </c>
      <c r="F22635" s="22" t="s">
        <v>9</v>
      </c>
      <c r="G22635" s="1">
        <v>7585521.5</v>
      </c>
    </row>
    <row r="22636" spans="2:7">
      <c r="B22636" s="22" t="s">
        <v>369</v>
      </c>
      <c r="C22636" s="22" t="s">
        <v>7</v>
      </c>
      <c r="D22636" s="22" t="s">
        <v>5</v>
      </c>
      <c r="E22636" s="22" t="s">
        <v>8</v>
      </c>
      <c r="F22636" s="22" t="s">
        <v>10</v>
      </c>
      <c r="G22636" s="1">
        <v>183161.83</v>
      </c>
    </row>
    <row r="22637" spans="2:7">
      <c r="B22637" s="22" t="s">
        <v>369</v>
      </c>
      <c r="C22637" s="22" t="s">
        <v>7</v>
      </c>
      <c r="D22637" s="22" t="s">
        <v>5</v>
      </c>
      <c r="E22637" s="22" t="s">
        <v>8</v>
      </c>
      <c r="F22637" s="22" t="s">
        <v>11</v>
      </c>
      <c r="G22637" s="1">
        <v>109862.52</v>
      </c>
    </row>
    <row r="22638" spans="2:7">
      <c r="B22638" s="22" t="s">
        <v>369</v>
      </c>
      <c r="C22638" s="22" t="s">
        <v>7</v>
      </c>
      <c r="D22638" s="22" t="s">
        <v>5</v>
      </c>
      <c r="E22638" s="22" t="s">
        <v>8</v>
      </c>
      <c r="F22638" s="22" t="s">
        <v>12</v>
      </c>
      <c r="G22638" s="1">
        <v>17755.62</v>
      </c>
    </row>
    <row r="22639" spans="2:7">
      <c r="B22639" s="22" t="s">
        <v>369</v>
      </c>
      <c r="C22639" s="22" t="s">
        <v>7</v>
      </c>
      <c r="D22639" s="22" t="s">
        <v>5</v>
      </c>
      <c r="E22639" s="22" t="s">
        <v>8</v>
      </c>
      <c r="F22639" s="22" t="s">
        <v>70</v>
      </c>
      <c r="G22639" s="1">
        <v>43030</v>
      </c>
    </row>
    <row r="22640" spans="2:7">
      <c r="B22640" s="22" t="s">
        <v>369</v>
      </c>
      <c r="C22640" s="22" t="s">
        <v>7</v>
      </c>
      <c r="D22640" s="22" t="s">
        <v>5</v>
      </c>
      <c r="E22640" s="22" t="s">
        <v>14</v>
      </c>
      <c r="F22640" s="22" t="s">
        <v>9</v>
      </c>
      <c r="G22640" s="1">
        <v>2563382.9700000002</v>
      </c>
    </row>
    <row r="22641" spans="2:7">
      <c r="B22641" s="22" t="s">
        <v>369</v>
      </c>
      <c r="C22641" s="22" t="s">
        <v>7</v>
      </c>
      <c r="D22641" s="22" t="s">
        <v>5</v>
      </c>
      <c r="E22641" s="22" t="s">
        <v>14</v>
      </c>
      <c r="F22641" s="22" t="s">
        <v>10</v>
      </c>
      <c r="G22641" s="1">
        <v>95310.88</v>
      </c>
    </row>
    <row r="22642" spans="2:7">
      <c r="B22642" s="22" t="s">
        <v>369</v>
      </c>
      <c r="C22642" s="22" t="s">
        <v>7</v>
      </c>
      <c r="D22642" s="22" t="s">
        <v>5</v>
      </c>
      <c r="E22642" s="22" t="s">
        <v>14</v>
      </c>
      <c r="F22642" s="22" t="s">
        <v>11</v>
      </c>
      <c r="G22642" s="1">
        <v>100164.51</v>
      </c>
    </row>
    <row r="22643" spans="2:7">
      <c r="B22643" s="22" t="s">
        <v>369</v>
      </c>
      <c r="C22643" s="22" t="s">
        <v>7</v>
      </c>
      <c r="D22643" s="22" t="s">
        <v>5</v>
      </c>
      <c r="E22643" s="22" t="s">
        <v>14</v>
      </c>
      <c r="F22643" s="22" t="s">
        <v>12</v>
      </c>
      <c r="G22643" s="1">
        <v>-0.01</v>
      </c>
    </row>
    <row r="22644" spans="2:7">
      <c r="B22644" s="22" t="s">
        <v>369</v>
      </c>
      <c r="C22644" s="22" t="s">
        <v>7</v>
      </c>
      <c r="D22644" s="22" t="s">
        <v>5</v>
      </c>
      <c r="E22644" s="22" t="s">
        <v>15</v>
      </c>
      <c r="F22644" s="22" t="s">
        <v>16</v>
      </c>
      <c r="G22644" s="1">
        <v>196.1</v>
      </c>
    </row>
    <row r="22645" spans="2:7">
      <c r="B22645" s="22" t="s">
        <v>369</v>
      </c>
      <c r="C22645" s="22" t="s">
        <v>7</v>
      </c>
      <c r="D22645" s="22" t="s">
        <v>5</v>
      </c>
      <c r="E22645" s="22" t="s">
        <v>15</v>
      </c>
      <c r="F22645" s="22" t="s">
        <v>71</v>
      </c>
      <c r="G22645" s="1">
        <v>50</v>
      </c>
    </row>
    <row r="22646" spans="2:7">
      <c r="B22646" s="22" t="s">
        <v>369</v>
      </c>
      <c r="C22646" s="22" t="s">
        <v>7</v>
      </c>
      <c r="D22646" s="22" t="s">
        <v>5</v>
      </c>
      <c r="E22646" s="22" t="s">
        <v>15</v>
      </c>
      <c r="F22646" s="22" t="s">
        <v>17</v>
      </c>
      <c r="G22646" s="1">
        <v>599781.49</v>
      </c>
    </row>
    <row r="22647" spans="2:7">
      <c r="B22647" s="22" t="s">
        <v>369</v>
      </c>
      <c r="C22647" s="22" t="s">
        <v>7</v>
      </c>
      <c r="D22647" s="22" t="s">
        <v>5</v>
      </c>
      <c r="E22647" s="22" t="s">
        <v>15</v>
      </c>
      <c r="F22647" s="22" t="s">
        <v>18</v>
      </c>
      <c r="G22647" s="1">
        <v>207328.41</v>
      </c>
    </row>
    <row r="22648" spans="2:7">
      <c r="B22648" s="22" t="s">
        <v>369</v>
      </c>
      <c r="C22648" s="22" t="s">
        <v>7</v>
      </c>
      <c r="D22648" s="22" t="s">
        <v>5</v>
      </c>
      <c r="E22648" s="22" t="s">
        <v>15</v>
      </c>
      <c r="F22648" s="22" t="s">
        <v>19</v>
      </c>
      <c r="G22648" s="1">
        <v>1199227.56</v>
      </c>
    </row>
    <row r="22649" spans="2:7">
      <c r="B22649" s="22" t="s">
        <v>369</v>
      </c>
      <c r="C22649" s="22" t="s">
        <v>7</v>
      </c>
      <c r="D22649" s="22" t="s">
        <v>5</v>
      </c>
      <c r="E22649" s="22" t="s">
        <v>15</v>
      </c>
      <c r="F22649" s="22" t="s">
        <v>20</v>
      </c>
      <c r="G22649" s="1">
        <v>338500.24</v>
      </c>
    </row>
    <row r="22650" spans="2:7">
      <c r="B22650" s="22" t="s">
        <v>369</v>
      </c>
      <c r="C22650" s="22" t="s">
        <v>7</v>
      </c>
      <c r="D22650" s="22" t="s">
        <v>5</v>
      </c>
      <c r="E22650" s="22" t="s">
        <v>15</v>
      </c>
      <c r="F22650" s="22" t="s">
        <v>21</v>
      </c>
      <c r="G22650" s="1">
        <v>11754.35</v>
      </c>
    </row>
    <row r="22651" spans="2:7">
      <c r="B22651" s="22" t="s">
        <v>369</v>
      </c>
      <c r="C22651" s="22" t="s">
        <v>7</v>
      </c>
      <c r="D22651" s="22" t="s">
        <v>5</v>
      </c>
      <c r="E22651" s="22" t="s">
        <v>15</v>
      </c>
      <c r="F22651" s="22" t="s">
        <v>22</v>
      </c>
      <c r="G22651" s="1">
        <v>4068.82</v>
      </c>
    </row>
    <row r="22652" spans="2:7">
      <c r="B22652" s="22" t="s">
        <v>369</v>
      </c>
      <c r="C22652" s="22" t="s">
        <v>7</v>
      </c>
      <c r="D22652" s="22" t="s">
        <v>5</v>
      </c>
      <c r="E22652" s="22" t="s">
        <v>15</v>
      </c>
      <c r="F22652" s="22" t="s">
        <v>23</v>
      </c>
      <c r="G22652" s="1">
        <v>44785.47</v>
      </c>
    </row>
    <row r="22653" spans="2:7">
      <c r="B22653" s="22" t="s">
        <v>369</v>
      </c>
      <c r="C22653" s="22" t="s">
        <v>7</v>
      </c>
      <c r="D22653" s="22" t="s">
        <v>5</v>
      </c>
      <c r="E22653" s="22" t="s">
        <v>15</v>
      </c>
      <c r="F22653" s="22" t="s">
        <v>24</v>
      </c>
      <c r="G22653" s="1">
        <v>87540.38</v>
      </c>
    </row>
    <row r="22654" spans="2:7">
      <c r="B22654" s="22" t="s">
        <v>369</v>
      </c>
      <c r="C22654" s="22" t="s">
        <v>7</v>
      </c>
      <c r="D22654" s="22" t="s">
        <v>5</v>
      </c>
      <c r="E22654" s="22" t="s">
        <v>15</v>
      </c>
      <c r="F22654" s="22" t="s">
        <v>25</v>
      </c>
      <c r="G22654" s="1">
        <v>1151538.02</v>
      </c>
    </row>
    <row r="22655" spans="2:7">
      <c r="B22655" s="22" t="s">
        <v>369</v>
      </c>
      <c r="C22655" s="22" t="s">
        <v>7</v>
      </c>
      <c r="D22655" s="22" t="s">
        <v>5</v>
      </c>
      <c r="E22655" s="22" t="s">
        <v>15</v>
      </c>
      <c r="F22655" s="22" t="s">
        <v>26</v>
      </c>
      <c r="G22655" s="1">
        <v>933273.95</v>
      </c>
    </row>
    <row r="22656" spans="2:7">
      <c r="B22656" s="22" t="s">
        <v>369</v>
      </c>
      <c r="C22656" s="22" t="s">
        <v>7</v>
      </c>
      <c r="D22656" s="22" t="s">
        <v>5</v>
      </c>
      <c r="E22656" s="22" t="s">
        <v>28</v>
      </c>
      <c r="F22656" s="22" t="s">
        <v>29</v>
      </c>
      <c r="G22656" s="1">
        <v>726785.37</v>
      </c>
    </row>
    <row r="22657" spans="2:7">
      <c r="B22657" s="22" t="s">
        <v>369</v>
      </c>
      <c r="C22657" s="22" t="s">
        <v>7</v>
      </c>
      <c r="D22657" s="22" t="s">
        <v>5</v>
      </c>
      <c r="E22657" s="22" t="s">
        <v>28</v>
      </c>
      <c r="F22657" s="22" t="s">
        <v>30</v>
      </c>
      <c r="G22657" s="1">
        <v>44630.98</v>
      </c>
    </row>
    <row r="22658" spans="2:7">
      <c r="B22658" s="22" t="s">
        <v>369</v>
      </c>
      <c r="C22658" s="22" t="s">
        <v>7</v>
      </c>
      <c r="D22658" s="22" t="s">
        <v>5</v>
      </c>
      <c r="E22658" s="22" t="s">
        <v>28</v>
      </c>
      <c r="F22658" s="22" t="s">
        <v>31</v>
      </c>
      <c r="G22658" s="1">
        <v>390327.76</v>
      </c>
    </row>
    <row r="22659" spans="2:7">
      <c r="B22659" s="22" t="s">
        <v>369</v>
      </c>
      <c r="C22659" s="22" t="s">
        <v>7</v>
      </c>
      <c r="D22659" s="22" t="s">
        <v>5</v>
      </c>
      <c r="E22659" s="22" t="s">
        <v>28</v>
      </c>
      <c r="F22659" s="22" t="s">
        <v>33</v>
      </c>
      <c r="G22659" s="1">
        <v>176465.28</v>
      </c>
    </row>
    <row r="22660" spans="2:7">
      <c r="B22660" s="22" t="s">
        <v>369</v>
      </c>
      <c r="C22660" s="22" t="s">
        <v>7</v>
      </c>
      <c r="D22660" s="22" t="s">
        <v>5</v>
      </c>
      <c r="E22660" s="22" t="s">
        <v>34</v>
      </c>
      <c r="F22660" s="22" t="s">
        <v>35</v>
      </c>
      <c r="G22660" s="1">
        <v>2698</v>
      </c>
    </row>
    <row r="22661" spans="2:7">
      <c r="B22661" s="22" t="s">
        <v>369</v>
      </c>
      <c r="C22661" s="22" t="s">
        <v>7</v>
      </c>
      <c r="D22661" s="22" t="s">
        <v>5</v>
      </c>
      <c r="E22661" s="22" t="s">
        <v>34</v>
      </c>
      <c r="F22661" s="22" t="s">
        <v>37</v>
      </c>
      <c r="G22661" s="1">
        <v>319557.01</v>
      </c>
    </row>
    <row r="22662" spans="2:7">
      <c r="B22662" s="22" t="s">
        <v>369</v>
      </c>
      <c r="C22662" s="22" t="s">
        <v>7</v>
      </c>
      <c r="D22662" s="22" t="s">
        <v>5</v>
      </c>
      <c r="E22662" s="22" t="s">
        <v>34</v>
      </c>
      <c r="F22662" s="22" t="s">
        <v>73</v>
      </c>
      <c r="G22662" s="1">
        <v>398704.22</v>
      </c>
    </row>
    <row r="22663" spans="2:7">
      <c r="B22663" s="22" t="s">
        <v>369</v>
      </c>
      <c r="C22663" s="22" t="s">
        <v>7</v>
      </c>
      <c r="D22663" s="22" t="s">
        <v>5</v>
      </c>
      <c r="E22663" s="22" t="s">
        <v>34</v>
      </c>
      <c r="F22663" s="22" t="s">
        <v>38</v>
      </c>
      <c r="G22663" s="1">
        <v>7619</v>
      </c>
    </row>
    <row r="22664" spans="2:7">
      <c r="B22664" s="22" t="s">
        <v>369</v>
      </c>
      <c r="C22664" s="22" t="s">
        <v>7</v>
      </c>
      <c r="D22664" s="22" t="s">
        <v>5</v>
      </c>
      <c r="E22664" s="22" t="s">
        <v>34</v>
      </c>
      <c r="F22664" s="22" t="s">
        <v>39</v>
      </c>
      <c r="G22664" s="1">
        <v>472958.11</v>
      </c>
    </row>
    <row r="22665" spans="2:7">
      <c r="B22665" s="22" t="s">
        <v>369</v>
      </c>
      <c r="C22665" s="22" t="s">
        <v>7</v>
      </c>
      <c r="D22665" s="22" t="s">
        <v>5</v>
      </c>
      <c r="E22665" s="22" t="s">
        <v>34</v>
      </c>
      <c r="F22665" s="22" t="s">
        <v>41</v>
      </c>
      <c r="G22665" s="1">
        <v>14211.9</v>
      </c>
    </row>
    <row r="22666" spans="2:7">
      <c r="B22666" s="22" t="s">
        <v>369</v>
      </c>
      <c r="C22666" s="22" t="s">
        <v>7</v>
      </c>
      <c r="D22666" s="22" t="s">
        <v>5</v>
      </c>
      <c r="E22666" s="22" t="s">
        <v>34</v>
      </c>
      <c r="F22666" s="22" t="s">
        <v>65</v>
      </c>
      <c r="G22666" s="1">
        <v>34966.050000000003</v>
      </c>
    </row>
    <row r="22667" spans="2:7">
      <c r="B22667" s="22" t="s">
        <v>369</v>
      </c>
      <c r="C22667" s="22" t="s">
        <v>7</v>
      </c>
      <c r="D22667" s="22" t="s">
        <v>5</v>
      </c>
      <c r="E22667" s="22" t="s">
        <v>34</v>
      </c>
      <c r="F22667" s="22" t="s">
        <v>42</v>
      </c>
      <c r="G22667" s="1">
        <v>70318.44</v>
      </c>
    </row>
    <row r="22668" spans="2:7">
      <c r="B22668" s="22" t="s">
        <v>369</v>
      </c>
      <c r="C22668" s="22" t="s">
        <v>7</v>
      </c>
      <c r="D22668" s="22" t="s">
        <v>5</v>
      </c>
      <c r="E22668" s="22" t="s">
        <v>34</v>
      </c>
      <c r="F22668" s="22" t="s">
        <v>43</v>
      </c>
      <c r="G22668" s="1">
        <v>70003.679999999993</v>
      </c>
    </row>
    <row r="22669" spans="2:7">
      <c r="B22669" s="22" t="s">
        <v>369</v>
      </c>
      <c r="C22669" s="22" t="s">
        <v>7</v>
      </c>
      <c r="D22669" s="22" t="s">
        <v>5</v>
      </c>
      <c r="E22669" s="22" t="s">
        <v>34</v>
      </c>
      <c r="F22669" s="22" t="s">
        <v>44</v>
      </c>
      <c r="G22669" s="1">
        <v>717.42</v>
      </c>
    </row>
    <row r="22670" spans="2:7">
      <c r="B22670" s="22" t="s">
        <v>369</v>
      </c>
      <c r="C22670" s="22" t="s">
        <v>7</v>
      </c>
      <c r="D22670" s="22" t="s">
        <v>5</v>
      </c>
      <c r="E22670" s="22" t="s">
        <v>34</v>
      </c>
      <c r="F22670" s="22" t="s">
        <v>45</v>
      </c>
      <c r="G22670" s="1">
        <v>93712.55</v>
      </c>
    </row>
    <row r="22671" spans="2:7">
      <c r="B22671" s="22" t="s">
        <v>369</v>
      </c>
      <c r="C22671" s="22" t="s">
        <v>7</v>
      </c>
      <c r="D22671" s="22" t="s">
        <v>5</v>
      </c>
      <c r="E22671" s="22" t="s">
        <v>34</v>
      </c>
      <c r="F22671" s="22" t="s">
        <v>48</v>
      </c>
      <c r="G22671" s="1">
        <v>79991.240000000005</v>
      </c>
    </row>
    <row r="22672" spans="2:7">
      <c r="B22672" s="22" t="s">
        <v>369</v>
      </c>
      <c r="C22672" s="22" t="s">
        <v>7</v>
      </c>
      <c r="D22672" s="22" t="s">
        <v>5</v>
      </c>
      <c r="E22672" s="22" t="s">
        <v>34</v>
      </c>
      <c r="F22672" s="22" t="s">
        <v>75</v>
      </c>
      <c r="G22672" s="1">
        <v>1882.26</v>
      </c>
    </row>
    <row r="22673" spans="2:7">
      <c r="B22673" s="22" t="s">
        <v>369</v>
      </c>
      <c r="C22673" s="22" t="s">
        <v>7</v>
      </c>
      <c r="D22673" s="22" t="s">
        <v>5</v>
      </c>
      <c r="E22673" s="22" t="s">
        <v>34</v>
      </c>
      <c r="F22673" s="22" t="s">
        <v>66</v>
      </c>
      <c r="G22673" s="1">
        <v>4783.91</v>
      </c>
    </row>
    <row r="22674" spans="2:7">
      <c r="B22674" s="22" t="s">
        <v>369</v>
      </c>
      <c r="C22674" s="22" t="s">
        <v>7</v>
      </c>
      <c r="D22674" s="22" t="s">
        <v>5</v>
      </c>
      <c r="E22674" s="22" t="s">
        <v>34</v>
      </c>
      <c r="F22674" s="22" t="s">
        <v>49</v>
      </c>
      <c r="G22674" s="1">
        <v>200579.72</v>
      </c>
    </row>
    <row r="22675" spans="2:7">
      <c r="B22675" s="22" t="s">
        <v>369</v>
      </c>
      <c r="C22675" s="22" t="s">
        <v>7</v>
      </c>
      <c r="D22675" s="22" t="s">
        <v>5</v>
      </c>
      <c r="E22675" s="22" t="s">
        <v>34</v>
      </c>
      <c r="F22675" s="22" t="s">
        <v>50</v>
      </c>
      <c r="G22675" s="1">
        <v>11893.29</v>
      </c>
    </row>
    <row r="22676" spans="2:7">
      <c r="B22676" s="22" t="s">
        <v>369</v>
      </c>
      <c r="C22676" s="22" t="s">
        <v>7</v>
      </c>
      <c r="D22676" s="22" t="s">
        <v>5</v>
      </c>
      <c r="E22676" s="22" t="s">
        <v>34</v>
      </c>
      <c r="F22676" s="22" t="s">
        <v>51</v>
      </c>
      <c r="G22676" s="1">
        <v>1664.68</v>
      </c>
    </row>
    <row r="22677" spans="2:7">
      <c r="B22677" s="22" t="s">
        <v>369</v>
      </c>
      <c r="C22677" s="22" t="s">
        <v>7</v>
      </c>
      <c r="D22677" s="22" t="s">
        <v>5</v>
      </c>
      <c r="E22677" s="22" t="s">
        <v>34</v>
      </c>
      <c r="F22677" s="22" t="s">
        <v>52</v>
      </c>
      <c r="G22677" s="1">
        <v>87013.47</v>
      </c>
    </row>
    <row r="22678" spans="2:7">
      <c r="B22678" s="22" t="s">
        <v>369</v>
      </c>
      <c r="C22678" s="22" t="s">
        <v>7</v>
      </c>
      <c r="D22678" s="22" t="s">
        <v>5</v>
      </c>
      <c r="E22678" s="22" t="s">
        <v>34</v>
      </c>
      <c r="F22678" s="22" t="s">
        <v>68</v>
      </c>
      <c r="G22678" s="1">
        <v>3218.05</v>
      </c>
    </row>
    <row r="22679" spans="2:7">
      <c r="B22679" s="22" t="s">
        <v>369</v>
      </c>
      <c r="C22679" s="22" t="s">
        <v>7</v>
      </c>
      <c r="D22679" s="22" t="s">
        <v>5</v>
      </c>
      <c r="E22679" s="22" t="s">
        <v>34</v>
      </c>
      <c r="F22679" s="22" t="s">
        <v>56</v>
      </c>
      <c r="G22679" s="1">
        <v>260778.23</v>
      </c>
    </row>
    <row r="22680" spans="2:7">
      <c r="B22680" s="22" t="s">
        <v>369</v>
      </c>
      <c r="C22680" s="22" t="s">
        <v>7</v>
      </c>
      <c r="D22680" s="22" t="s">
        <v>5</v>
      </c>
      <c r="E22680" s="22" t="s">
        <v>34</v>
      </c>
      <c r="F22680" s="22" t="s">
        <v>76</v>
      </c>
      <c r="G22680" s="1">
        <v>31086.74</v>
      </c>
    </row>
    <row r="22681" spans="2:7">
      <c r="B22681" s="22" t="s">
        <v>369</v>
      </c>
      <c r="C22681" s="22" t="s">
        <v>7</v>
      </c>
      <c r="D22681" s="22" t="s">
        <v>5</v>
      </c>
      <c r="E22681" s="22" t="s">
        <v>34</v>
      </c>
      <c r="F22681" s="22" t="s">
        <v>57</v>
      </c>
      <c r="G22681" s="1">
        <v>174251.91</v>
      </c>
    </row>
    <row r="22682" spans="2:7">
      <c r="B22682" s="22" t="s">
        <v>369</v>
      </c>
      <c r="C22682" s="22" t="s">
        <v>7</v>
      </c>
      <c r="D22682" s="22" t="s">
        <v>5</v>
      </c>
      <c r="E22682" s="22" t="s">
        <v>34</v>
      </c>
      <c r="F22682" s="22" t="s">
        <v>58</v>
      </c>
      <c r="G22682" s="1">
        <v>12225.23</v>
      </c>
    </row>
    <row r="22683" spans="2:7">
      <c r="B22683" s="22" t="s">
        <v>369</v>
      </c>
      <c r="C22683" s="22" t="s">
        <v>7</v>
      </c>
      <c r="D22683" s="22" t="s">
        <v>5</v>
      </c>
      <c r="E22683" s="22" t="s">
        <v>34</v>
      </c>
      <c r="F22683" s="22" t="s">
        <v>199</v>
      </c>
      <c r="G22683" s="1">
        <v>47651.12</v>
      </c>
    </row>
    <row r="22684" spans="2:7">
      <c r="B22684" s="22" t="s">
        <v>369</v>
      </c>
      <c r="C22684" s="22" t="s">
        <v>7</v>
      </c>
      <c r="D22684" s="22" t="s">
        <v>5</v>
      </c>
      <c r="E22684" s="22" t="s">
        <v>59</v>
      </c>
      <c r="F22684" s="22" t="s">
        <v>55</v>
      </c>
      <c r="G22684" s="1">
        <v>171624.24</v>
      </c>
    </row>
    <row r="22685" spans="2:7">
      <c r="B22685" s="22" t="s">
        <v>369</v>
      </c>
      <c r="C22685" s="22" t="s">
        <v>7</v>
      </c>
      <c r="D22685" s="22" t="s">
        <v>7</v>
      </c>
      <c r="E22685" s="22" t="s">
        <v>5</v>
      </c>
      <c r="F22685" s="22" t="s">
        <v>6</v>
      </c>
      <c r="G22685" s="1">
        <v>50841.89</v>
      </c>
    </row>
    <row r="22686" spans="2:7">
      <c r="B22686" s="22" t="s">
        <v>369</v>
      </c>
      <c r="C22686" s="22" t="s">
        <v>7</v>
      </c>
      <c r="D22686" s="22" t="s">
        <v>7</v>
      </c>
      <c r="E22686" s="22" t="s">
        <v>8</v>
      </c>
      <c r="F22686" s="22" t="s">
        <v>9</v>
      </c>
      <c r="G22686" s="1">
        <v>79061.460000000006</v>
      </c>
    </row>
    <row r="22687" spans="2:7">
      <c r="B22687" s="22" t="s">
        <v>369</v>
      </c>
      <c r="C22687" s="22" t="s">
        <v>7</v>
      </c>
      <c r="D22687" s="22" t="s">
        <v>7</v>
      </c>
      <c r="E22687" s="22" t="s">
        <v>8</v>
      </c>
      <c r="F22687" s="22" t="s">
        <v>13</v>
      </c>
      <c r="G22687" s="1">
        <v>15094.74</v>
      </c>
    </row>
    <row r="22688" spans="2:7">
      <c r="B22688" s="22" t="s">
        <v>369</v>
      </c>
      <c r="C22688" s="22" t="s">
        <v>7</v>
      </c>
      <c r="D22688" s="22" t="s">
        <v>7</v>
      </c>
      <c r="E22688" s="22" t="s">
        <v>14</v>
      </c>
      <c r="F22688" s="22" t="s">
        <v>9</v>
      </c>
      <c r="G22688" s="1">
        <v>195412.04</v>
      </c>
    </row>
    <row r="22689" spans="2:7">
      <c r="B22689" s="22" t="s">
        <v>369</v>
      </c>
      <c r="C22689" s="22" t="s">
        <v>7</v>
      </c>
      <c r="D22689" s="22" t="s">
        <v>7</v>
      </c>
      <c r="E22689" s="22" t="s">
        <v>14</v>
      </c>
      <c r="F22689" s="22" t="s">
        <v>10</v>
      </c>
      <c r="G22689" s="1">
        <v>3542.71</v>
      </c>
    </row>
    <row r="22690" spans="2:7">
      <c r="B22690" s="22" t="s">
        <v>369</v>
      </c>
      <c r="C22690" s="22" t="s">
        <v>7</v>
      </c>
      <c r="D22690" s="22" t="s">
        <v>7</v>
      </c>
      <c r="E22690" s="22" t="s">
        <v>14</v>
      </c>
      <c r="F22690" s="22" t="s">
        <v>11</v>
      </c>
      <c r="G22690" s="1">
        <v>921.43</v>
      </c>
    </row>
    <row r="22691" spans="2:7">
      <c r="B22691" s="22" t="s">
        <v>369</v>
      </c>
      <c r="C22691" s="22" t="s">
        <v>7</v>
      </c>
      <c r="D22691" s="22" t="s">
        <v>7</v>
      </c>
      <c r="E22691" s="22" t="s">
        <v>14</v>
      </c>
      <c r="F22691" s="22" t="s">
        <v>12</v>
      </c>
      <c r="G22691" s="1">
        <v>261892.11</v>
      </c>
    </row>
    <row r="22692" spans="2:7">
      <c r="B22692" s="22" t="s">
        <v>369</v>
      </c>
      <c r="C22692" s="22" t="s">
        <v>7</v>
      </c>
      <c r="D22692" s="22" t="s">
        <v>7</v>
      </c>
      <c r="E22692" s="22" t="s">
        <v>14</v>
      </c>
      <c r="F22692" s="22" t="s">
        <v>13</v>
      </c>
      <c r="G22692" s="1">
        <v>9300</v>
      </c>
    </row>
    <row r="22693" spans="2:7">
      <c r="B22693" s="22" t="s">
        <v>369</v>
      </c>
      <c r="C22693" s="22" t="s">
        <v>7</v>
      </c>
      <c r="D22693" s="22" t="s">
        <v>7</v>
      </c>
      <c r="E22693" s="22" t="s">
        <v>15</v>
      </c>
      <c r="F22693" s="22" t="s">
        <v>17</v>
      </c>
      <c r="G22693" s="1">
        <v>1581.09</v>
      </c>
    </row>
    <row r="22694" spans="2:7">
      <c r="B22694" s="22" t="s">
        <v>369</v>
      </c>
      <c r="C22694" s="22" t="s">
        <v>7</v>
      </c>
      <c r="D22694" s="22" t="s">
        <v>7</v>
      </c>
      <c r="E22694" s="22" t="s">
        <v>15</v>
      </c>
      <c r="F22694" s="22" t="s">
        <v>18</v>
      </c>
      <c r="G22694" s="1">
        <v>34006.519999999997</v>
      </c>
    </row>
    <row r="22695" spans="2:7">
      <c r="B22695" s="22" t="s">
        <v>369</v>
      </c>
      <c r="C22695" s="22" t="s">
        <v>7</v>
      </c>
      <c r="D22695" s="22" t="s">
        <v>7</v>
      </c>
      <c r="E22695" s="22" t="s">
        <v>15</v>
      </c>
      <c r="F22695" s="22" t="s">
        <v>19</v>
      </c>
      <c r="G22695" s="1">
        <v>2609.2600000000002</v>
      </c>
    </row>
    <row r="22696" spans="2:7">
      <c r="B22696" s="22" t="s">
        <v>369</v>
      </c>
      <c r="C22696" s="22" t="s">
        <v>7</v>
      </c>
      <c r="D22696" s="22" t="s">
        <v>7</v>
      </c>
      <c r="E22696" s="22" t="s">
        <v>15</v>
      </c>
      <c r="F22696" s="22" t="s">
        <v>20</v>
      </c>
      <c r="G22696" s="1">
        <v>49119.47</v>
      </c>
    </row>
    <row r="22697" spans="2:7">
      <c r="B22697" s="22" t="s">
        <v>369</v>
      </c>
      <c r="C22697" s="22" t="s">
        <v>7</v>
      </c>
      <c r="D22697" s="22" t="s">
        <v>7</v>
      </c>
      <c r="E22697" s="22" t="s">
        <v>15</v>
      </c>
      <c r="F22697" s="22" t="s">
        <v>21</v>
      </c>
      <c r="G22697" s="1">
        <v>30.56</v>
      </c>
    </row>
    <row r="22698" spans="2:7">
      <c r="B22698" s="22" t="s">
        <v>369</v>
      </c>
      <c r="C22698" s="22" t="s">
        <v>7</v>
      </c>
      <c r="D22698" s="22" t="s">
        <v>7</v>
      </c>
      <c r="E22698" s="22" t="s">
        <v>15</v>
      </c>
      <c r="F22698" s="22" t="s">
        <v>22</v>
      </c>
      <c r="G22698" s="1">
        <v>658.1</v>
      </c>
    </row>
    <row r="22699" spans="2:7">
      <c r="B22699" s="22" t="s">
        <v>369</v>
      </c>
      <c r="C22699" s="22" t="s">
        <v>7</v>
      </c>
      <c r="D22699" s="22" t="s">
        <v>7</v>
      </c>
      <c r="E22699" s="22" t="s">
        <v>15</v>
      </c>
      <c r="F22699" s="22" t="s">
        <v>23</v>
      </c>
      <c r="G22699" s="1">
        <v>74.599999999999994</v>
      </c>
    </row>
    <row r="22700" spans="2:7">
      <c r="B22700" s="22" t="s">
        <v>369</v>
      </c>
      <c r="C22700" s="22" t="s">
        <v>7</v>
      </c>
      <c r="D22700" s="22" t="s">
        <v>7</v>
      </c>
      <c r="E22700" s="22" t="s">
        <v>15</v>
      </c>
      <c r="F22700" s="22" t="s">
        <v>24</v>
      </c>
      <c r="G22700" s="1">
        <v>5269.48</v>
      </c>
    </row>
    <row r="22701" spans="2:7">
      <c r="B22701" s="22" t="s">
        <v>369</v>
      </c>
      <c r="C22701" s="22" t="s">
        <v>7</v>
      </c>
      <c r="D22701" s="22" t="s">
        <v>7</v>
      </c>
      <c r="E22701" s="22" t="s">
        <v>15</v>
      </c>
      <c r="F22701" s="22" t="s">
        <v>25</v>
      </c>
      <c r="G22701" s="1">
        <v>2006.4</v>
      </c>
    </row>
    <row r="22702" spans="2:7">
      <c r="B22702" s="22" t="s">
        <v>369</v>
      </c>
      <c r="C22702" s="22" t="s">
        <v>7</v>
      </c>
      <c r="D22702" s="22" t="s">
        <v>7</v>
      </c>
      <c r="E22702" s="22" t="s">
        <v>15</v>
      </c>
      <c r="F22702" s="22" t="s">
        <v>26</v>
      </c>
      <c r="G22702" s="1">
        <v>48631.06</v>
      </c>
    </row>
    <row r="22703" spans="2:7">
      <c r="B22703" s="22" t="s">
        <v>369</v>
      </c>
      <c r="C22703" s="22" t="s">
        <v>7</v>
      </c>
      <c r="D22703" s="22" t="s">
        <v>7</v>
      </c>
      <c r="E22703" s="22" t="s">
        <v>28</v>
      </c>
      <c r="F22703" s="22" t="s">
        <v>29</v>
      </c>
      <c r="G22703" s="1">
        <v>57672.27</v>
      </c>
    </row>
    <row r="22704" spans="2:7">
      <c r="B22704" s="22" t="s">
        <v>369</v>
      </c>
      <c r="C22704" s="22" t="s">
        <v>7</v>
      </c>
      <c r="D22704" s="22" t="s">
        <v>7</v>
      </c>
      <c r="E22704" s="22" t="s">
        <v>34</v>
      </c>
      <c r="F22704" s="22" t="s">
        <v>73</v>
      </c>
      <c r="G22704" s="1">
        <v>660</v>
      </c>
    </row>
    <row r="22705" spans="2:7">
      <c r="B22705" s="22" t="s">
        <v>369</v>
      </c>
      <c r="C22705" s="22" t="s">
        <v>7</v>
      </c>
      <c r="D22705" s="22" t="s">
        <v>7</v>
      </c>
      <c r="E22705" s="22" t="s">
        <v>34</v>
      </c>
      <c r="F22705" s="22" t="s">
        <v>39</v>
      </c>
      <c r="G22705" s="1">
        <v>33103.620000000003</v>
      </c>
    </row>
    <row r="22706" spans="2:7">
      <c r="B22706" s="22" t="s">
        <v>369</v>
      </c>
      <c r="C22706" s="22" t="s">
        <v>7</v>
      </c>
      <c r="D22706" s="22" t="s">
        <v>7</v>
      </c>
      <c r="E22706" s="22" t="s">
        <v>34</v>
      </c>
      <c r="F22706" s="22" t="s">
        <v>48</v>
      </c>
      <c r="G22706" s="1">
        <v>4977.6400000000003</v>
      </c>
    </row>
    <row r="22707" spans="2:7">
      <c r="B22707" s="22" t="s">
        <v>369</v>
      </c>
      <c r="C22707" s="22" t="s">
        <v>7</v>
      </c>
      <c r="D22707" s="22" t="s">
        <v>7</v>
      </c>
      <c r="E22707" s="22" t="s">
        <v>34</v>
      </c>
      <c r="F22707" s="22" t="s">
        <v>58</v>
      </c>
      <c r="G22707" s="1">
        <v>6868.55</v>
      </c>
    </row>
    <row r="22708" spans="2:7">
      <c r="B22708" s="22" t="s">
        <v>369</v>
      </c>
      <c r="C22708" s="22" t="s">
        <v>7</v>
      </c>
      <c r="D22708" s="22" t="s">
        <v>7</v>
      </c>
      <c r="E22708" s="22" t="s">
        <v>59</v>
      </c>
      <c r="F22708" s="22" t="s">
        <v>55</v>
      </c>
      <c r="G22708" s="1">
        <v>4602.79</v>
      </c>
    </row>
    <row r="22709" spans="2:7">
      <c r="B22709" s="22" t="s">
        <v>370</v>
      </c>
      <c r="C22709" s="22" t="s">
        <v>7</v>
      </c>
      <c r="D22709" s="22" t="s">
        <v>5</v>
      </c>
      <c r="E22709" s="22" t="s">
        <v>7</v>
      </c>
      <c r="F22709" s="22" t="s">
        <v>6</v>
      </c>
      <c r="G22709" s="1">
        <v>-21100.69</v>
      </c>
    </row>
    <row r="22710" spans="2:7">
      <c r="B22710" s="22" t="s">
        <v>370</v>
      </c>
      <c r="C22710" s="22" t="s">
        <v>7</v>
      </c>
      <c r="D22710" s="22" t="s">
        <v>5</v>
      </c>
      <c r="E22710" s="22" t="s">
        <v>8</v>
      </c>
      <c r="F22710" s="22" t="s">
        <v>9</v>
      </c>
      <c r="G22710" s="1">
        <v>1571261.35</v>
      </c>
    </row>
    <row r="22711" spans="2:7">
      <c r="B22711" s="22" t="s">
        <v>370</v>
      </c>
      <c r="C22711" s="22" t="s">
        <v>7</v>
      </c>
      <c r="D22711" s="22" t="s">
        <v>5</v>
      </c>
      <c r="E22711" s="22" t="s">
        <v>8</v>
      </c>
      <c r="F22711" s="22" t="s">
        <v>11</v>
      </c>
      <c r="G22711" s="1">
        <v>15617.91</v>
      </c>
    </row>
    <row r="22712" spans="2:7">
      <c r="B22712" s="22" t="s">
        <v>370</v>
      </c>
      <c r="C22712" s="22" t="s">
        <v>7</v>
      </c>
      <c r="D22712" s="22" t="s">
        <v>5</v>
      </c>
      <c r="E22712" s="22" t="s">
        <v>8</v>
      </c>
      <c r="F22712" s="22" t="s">
        <v>70</v>
      </c>
      <c r="G22712" s="1">
        <v>46576.65</v>
      </c>
    </row>
    <row r="22713" spans="2:7">
      <c r="B22713" s="22" t="s">
        <v>370</v>
      </c>
      <c r="C22713" s="22" t="s">
        <v>7</v>
      </c>
      <c r="D22713" s="22" t="s">
        <v>5</v>
      </c>
      <c r="E22713" s="22" t="s">
        <v>14</v>
      </c>
      <c r="F22713" s="22" t="s">
        <v>9</v>
      </c>
      <c r="G22713" s="1">
        <v>523887.5</v>
      </c>
    </row>
    <row r="22714" spans="2:7">
      <c r="B22714" s="22" t="s">
        <v>370</v>
      </c>
      <c r="C22714" s="22" t="s">
        <v>7</v>
      </c>
      <c r="D22714" s="22" t="s">
        <v>5</v>
      </c>
      <c r="E22714" s="22" t="s">
        <v>14</v>
      </c>
      <c r="F22714" s="22" t="s">
        <v>12</v>
      </c>
      <c r="G22714" s="1">
        <v>447.55</v>
      </c>
    </row>
    <row r="22715" spans="2:7">
      <c r="B22715" s="22" t="s">
        <v>370</v>
      </c>
      <c r="C22715" s="22" t="s">
        <v>7</v>
      </c>
      <c r="D22715" s="22" t="s">
        <v>5</v>
      </c>
      <c r="E22715" s="22" t="s">
        <v>15</v>
      </c>
      <c r="F22715" s="22" t="s">
        <v>17</v>
      </c>
      <c r="G22715" s="1">
        <v>122155.26</v>
      </c>
    </row>
    <row r="22716" spans="2:7">
      <c r="B22716" s="22" t="s">
        <v>370</v>
      </c>
      <c r="C22716" s="22" t="s">
        <v>7</v>
      </c>
      <c r="D22716" s="22" t="s">
        <v>5</v>
      </c>
      <c r="E22716" s="22" t="s">
        <v>15</v>
      </c>
      <c r="F22716" s="22" t="s">
        <v>18</v>
      </c>
      <c r="G22716" s="1">
        <v>39753.589999999997</v>
      </c>
    </row>
    <row r="22717" spans="2:7">
      <c r="B22717" s="22" t="s">
        <v>370</v>
      </c>
      <c r="C22717" s="22" t="s">
        <v>7</v>
      </c>
      <c r="D22717" s="22" t="s">
        <v>5</v>
      </c>
      <c r="E22717" s="22" t="s">
        <v>15</v>
      </c>
      <c r="F22717" s="22" t="s">
        <v>19</v>
      </c>
      <c r="G22717" s="1">
        <v>239706.03</v>
      </c>
    </row>
    <row r="22718" spans="2:7">
      <c r="B22718" s="22" t="s">
        <v>370</v>
      </c>
      <c r="C22718" s="22" t="s">
        <v>7</v>
      </c>
      <c r="D22718" s="22" t="s">
        <v>5</v>
      </c>
      <c r="E22718" s="22" t="s">
        <v>15</v>
      </c>
      <c r="F22718" s="22" t="s">
        <v>20</v>
      </c>
      <c r="G22718" s="1">
        <v>63331.85</v>
      </c>
    </row>
    <row r="22719" spans="2:7">
      <c r="B22719" s="22" t="s">
        <v>370</v>
      </c>
      <c r="C22719" s="22" t="s">
        <v>7</v>
      </c>
      <c r="D22719" s="22" t="s">
        <v>5</v>
      </c>
      <c r="E22719" s="22" t="s">
        <v>15</v>
      </c>
      <c r="F22719" s="22" t="s">
        <v>90</v>
      </c>
      <c r="G22719" s="1">
        <v>2747.09</v>
      </c>
    </row>
    <row r="22720" spans="2:7">
      <c r="B22720" s="22" t="s">
        <v>370</v>
      </c>
      <c r="C22720" s="22" t="s">
        <v>7</v>
      </c>
      <c r="D22720" s="22" t="s">
        <v>5</v>
      </c>
      <c r="E22720" s="22" t="s">
        <v>15</v>
      </c>
      <c r="F22720" s="22" t="s">
        <v>21</v>
      </c>
      <c r="G22720" s="1">
        <v>2335.17</v>
      </c>
    </row>
    <row r="22721" spans="2:7">
      <c r="B22721" s="22" t="s">
        <v>370</v>
      </c>
      <c r="C22721" s="22" t="s">
        <v>7</v>
      </c>
      <c r="D22721" s="22" t="s">
        <v>5</v>
      </c>
      <c r="E22721" s="22" t="s">
        <v>15</v>
      </c>
      <c r="F22721" s="22" t="s">
        <v>22</v>
      </c>
      <c r="G22721" s="1">
        <v>434.28</v>
      </c>
    </row>
    <row r="22722" spans="2:7">
      <c r="B22722" s="22" t="s">
        <v>370</v>
      </c>
      <c r="C22722" s="22" t="s">
        <v>7</v>
      </c>
      <c r="D22722" s="22" t="s">
        <v>5</v>
      </c>
      <c r="E22722" s="22" t="s">
        <v>15</v>
      </c>
      <c r="F22722" s="22" t="s">
        <v>23</v>
      </c>
      <c r="G22722" s="1">
        <v>9655.2800000000007</v>
      </c>
    </row>
    <row r="22723" spans="2:7">
      <c r="B22723" s="22" t="s">
        <v>370</v>
      </c>
      <c r="C22723" s="22" t="s">
        <v>7</v>
      </c>
      <c r="D22723" s="22" t="s">
        <v>5</v>
      </c>
      <c r="E22723" s="22" t="s">
        <v>15</v>
      </c>
      <c r="F22723" s="22" t="s">
        <v>24</v>
      </c>
      <c r="G22723" s="1">
        <v>17964.52</v>
      </c>
    </row>
    <row r="22724" spans="2:7">
      <c r="B22724" s="22" t="s">
        <v>370</v>
      </c>
      <c r="C22724" s="22" t="s">
        <v>7</v>
      </c>
      <c r="D22724" s="22" t="s">
        <v>5</v>
      </c>
      <c r="E22724" s="22" t="s">
        <v>15</v>
      </c>
      <c r="F22724" s="22" t="s">
        <v>25</v>
      </c>
      <c r="G22724" s="1">
        <v>206608.4</v>
      </c>
    </row>
    <row r="22725" spans="2:7">
      <c r="B22725" s="22" t="s">
        <v>370</v>
      </c>
      <c r="C22725" s="22" t="s">
        <v>7</v>
      </c>
      <c r="D22725" s="22" t="s">
        <v>5</v>
      </c>
      <c r="E22725" s="22" t="s">
        <v>15</v>
      </c>
      <c r="F22725" s="22" t="s">
        <v>26</v>
      </c>
      <c r="G22725" s="1">
        <v>133752.91</v>
      </c>
    </row>
    <row r="22726" spans="2:7">
      <c r="B22726" s="22" t="s">
        <v>370</v>
      </c>
      <c r="C22726" s="22" t="s">
        <v>7</v>
      </c>
      <c r="D22726" s="22" t="s">
        <v>5</v>
      </c>
      <c r="E22726" s="22" t="s">
        <v>15</v>
      </c>
      <c r="F22726" s="22" t="s">
        <v>27</v>
      </c>
      <c r="G22726" s="1">
        <v>7898.67</v>
      </c>
    </row>
    <row r="22727" spans="2:7">
      <c r="B22727" s="22" t="s">
        <v>370</v>
      </c>
      <c r="C22727" s="22" t="s">
        <v>7</v>
      </c>
      <c r="D22727" s="22" t="s">
        <v>5</v>
      </c>
      <c r="E22727" s="22" t="s">
        <v>15</v>
      </c>
      <c r="F22727" s="22" t="s">
        <v>72</v>
      </c>
      <c r="G22727" s="1">
        <v>3185.76</v>
      </c>
    </row>
    <row r="22728" spans="2:7">
      <c r="B22728" s="22" t="s">
        <v>370</v>
      </c>
      <c r="C22728" s="22" t="s">
        <v>7</v>
      </c>
      <c r="D22728" s="22" t="s">
        <v>5</v>
      </c>
      <c r="E22728" s="22" t="s">
        <v>28</v>
      </c>
      <c r="F22728" s="22" t="s">
        <v>29</v>
      </c>
      <c r="G22728" s="1">
        <v>75397.13</v>
      </c>
    </row>
    <row r="22729" spans="2:7">
      <c r="B22729" s="22" t="s">
        <v>370</v>
      </c>
      <c r="C22729" s="22" t="s">
        <v>7</v>
      </c>
      <c r="D22729" s="22" t="s">
        <v>5</v>
      </c>
      <c r="E22729" s="22" t="s">
        <v>28</v>
      </c>
      <c r="F22729" s="22" t="s">
        <v>30</v>
      </c>
      <c r="G22729" s="1">
        <v>14813.41</v>
      </c>
    </row>
    <row r="22730" spans="2:7">
      <c r="B22730" s="22" t="s">
        <v>370</v>
      </c>
      <c r="C22730" s="22" t="s">
        <v>7</v>
      </c>
      <c r="D22730" s="22" t="s">
        <v>5</v>
      </c>
      <c r="E22730" s="22" t="s">
        <v>28</v>
      </c>
      <c r="F22730" s="22" t="s">
        <v>31</v>
      </c>
      <c r="G22730" s="1">
        <v>87121.42</v>
      </c>
    </row>
    <row r="22731" spans="2:7">
      <c r="B22731" s="22" t="s">
        <v>370</v>
      </c>
      <c r="C22731" s="22" t="s">
        <v>7</v>
      </c>
      <c r="D22731" s="22" t="s">
        <v>5</v>
      </c>
      <c r="E22731" s="22" t="s">
        <v>28</v>
      </c>
      <c r="F22731" s="22" t="s">
        <v>32</v>
      </c>
      <c r="G22731" s="1">
        <v>4257.82</v>
      </c>
    </row>
    <row r="22732" spans="2:7">
      <c r="B22732" s="22" t="s">
        <v>370</v>
      </c>
      <c r="C22732" s="22" t="s">
        <v>7</v>
      </c>
      <c r="D22732" s="22" t="s">
        <v>5</v>
      </c>
      <c r="E22732" s="22" t="s">
        <v>28</v>
      </c>
      <c r="F22732" s="22" t="s">
        <v>33</v>
      </c>
      <c r="G22732" s="1">
        <v>17508.55</v>
      </c>
    </row>
    <row r="22733" spans="2:7">
      <c r="B22733" s="22" t="s">
        <v>370</v>
      </c>
      <c r="C22733" s="22" t="s">
        <v>7</v>
      </c>
      <c r="D22733" s="22" t="s">
        <v>5</v>
      </c>
      <c r="E22733" s="22" t="s">
        <v>34</v>
      </c>
      <c r="F22733" s="22" t="s">
        <v>35</v>
      </c>
      <c r="G22733" s="1">
        <v>3166.06</v>
      </c>
    </row>
    <row r="22734" spans="2:7">
      <c r="B22734" s="22" t="s">
        <v>370</v>
      </c>
      <c r="C22734" s="22" t="s">
        <v>7</v>
      </c>
      <c r="D22734" s="22" t="s">
        <v>5</v>
      </c>
      <c r="E22734" s="22" t="s">
        <v>34</v>
      </c>
      <c r="F22734" s="22" t="s">
        <v>36</v>
      </c>
      <c r="G22734" s="1">
        <v>997.96</v>
      </c>
    </row>
    <row r="22735" spans="2:7">
      <c r="B22735" s="22" t="s">
        <v>370</v>
      </c>
      <c r="C22735" s="22" t="s">
        <v>7</v>
      </c>
      <c r="D22735" s="22" t="s">
        <v>5</v>
      </c>
      <c r="E22735" s="22" t="s">
        <v>34</v>
      </c>
      <c r="F22735" s="22" t="s">
        <v>37</v>
      </c>
      <c r="G22735" s="1">
        <v>1733</v>
      </c>
    </row>
    <row r="22736" spans="2:7">
      <c r="B22736" s="22" t="s">
        <v>370</v>
      </c>
      <c r="C22736" s="22" t="s">
        <v>7</v>
      </c>
      <c r="D22736" s="22" t="s">
        <v>5</v>
      </c>
      <c r="E22736" s="22" t="s">
        <v>34</v>
      </c>
      <c r="F22736" s="22" t="s">
        <v>38</v>
      </c>
      <c r="G22736" s="1">
        <v>7398.44</v>
      </c>
    </row>
    <row r="22737" spans="2:7">
      <c r="B22737" s="22" t="s">
        <v>370</v>
      </c>
      <c r="C22737" s="22" t="s">
        <v>7</v>
      </c>
      <c r="D22737" s="22" t="s">
        <v>5</v>
      </c>
      <c r="E22737" s="22" t="s">
        <v>34</v>
      </c>
      <c r="F22737" s="22" t="s">
        <v>39</v>
      </c>
      <c r="G22737" s="1">
        <v>14752.6</v>
      </c>
    </row>
    <row r="22738" spans="2:7">
      <c r="B22738" s="22" t="s">
        <v>370</v>
      </c>
      <c r="C22738" s="22" t="s">
        <v>7</v>
      </c>
      <c r="D22738" s="22" t="s">
        <v>5</v>
      </c>
      <c r="E22738" s="22" t="s">
        <v>34</v>
      </c>
      <c r="F22738" s="22" t="s">
        <v>40</v>
      </c>
      <c r="G22738" s="1">
        <v>75</v>
      </c>
    </row>
    <row r="22739" spans="2:7">
      <c r="B22739" s="22" t="s">
        <v>370</v>
      </c>
      <c r="C22739" s="22" t="s">
        <v>7</v>
      </c>
      <c r="D22739" s="22" t="s">
        <v>5</v>
      </c>
      <c r="E22739" s="22" t="s">
        <v>34</v>
      </c>
      <c r="F22739" s="22" t="s">
        <v>41</v>
      </c>
      <c r="G22739" s="1">
        <v>1606.02</v>
      </c>
    </row>
    <row r="22740" spans="2:7">
      <c r="B22740" s="22" t="s">
        <v>370</v>
      </c>
      <c r="C22740" s="22" t="s">
        <v>7</v>
      </c>
      <c r="D22740" s="22" t="s">
        <v>5</v>
      </c>
      <c r="E22740" s="22" t="s">
        <v>34</v>
      </c>
      <c r="F22740" s="22" t="s">
        <v>65</v>
      </c>
      <c r="G22740" s="1">
        <v>5670</v>
      </c>
    </row>
    <row r="22741" spans="2:7">
      <c r="B22741" s="22" t="s">
        <v>370</v>
      </c>
      <c r="C22741" s="22" t="s">
        <v>7</v>
      </c>
      <c r="D22741" s="22" t="s">
        <v>5</v>
      </c>
      <c r="E22741" s="22" t="s">
        <v>34</v>
      </c>
      <c r="F22741" s="22" t="s">
        <v>42</v>
      </c>
      <c r="G22741" s="1">
        <v>8252.94</v>
      </c>
    </row>
    <row r="22742" spans="2:7">
      <c r="B22742" s="22" t="s">
        <v>370</v>
      </c>
      <c r="C22742" s="22" t="s">
        <v>7</v>
      </c>
      <c r="D22742" s="22" t="s">
        <v>5</v>
      </c>
      <c r="E22742" s="22" t="s">
        <v>34</v>
      </c>
      <c r="F22742" s="22" t="s">
        <v>43</v>
      </c>
      <c r="G22742" s="1">
        <v>1099.32</v>
      </c>
    </row>
    <row r="22743" spans="2:7">
      <c r="B22743" s="22" t="s">
        <v>370</v>
      </c>
      <c r="C22743" s="22" t="s">
        <v>7</v>
      </c>
      <c r="D22743" s="22" t="s">
        <v>5</v>
      </c>
      <c r="E22743" s="22" t="s">
        <v>34</v>
      </c>
      <c r="F22743" s="22" t="s">
        <v>45</v>
      </c>
      <c r="G22743" s="1">
        <v>6007.73</v>
      </c>
    </row>
    <row r="22744" spans="2:7">
      <c r="B22744" s="22" t="s">
        <v>370</v>
      </c>
      <c r="C22744" s="22" t="s">
        <v>7</v>
      </c>
      <c r="D22744" s="22" t="s">
        <v>5</v>
      </c>
      <c r="E22744" s="22" t="s">
        <v>34</v>
      </c>
      <c r="F22744" s="22" t="s">
        <v>46</v>
      </c>
      <c r="G22744" s="1">
        <v>778.31</v>
      </c>
    </row>
    <row r="22745" spans="2:7">
      <c r="B22745" s="22" t="s">
        <v>370</v>
      </c>
      <c r="C22745" s="22" t="s">
        <v>7</v>
      </c>
      <c r="D22745" s="22" t="s">
        <v>5</v>
      </c>
      <c r="E22745" s="22" t="s">
        <v>34</v>
      </c>
      <c r="F22745" s="22" t="s">
        <v>47</v>
      </c>
      <c r="G22745" s="1">
        <v>2538.66</v>
      </c>
    </row>
    <row r="22746" spans="2:7">
      <c r="B22746" s="22" t="s">
        <v>370</v>
      </c>
      <c r="C22746" s="22" t="s">
        <v>7</v>
      </c>
      <c r="D22746" s="22" t="s">
        <v>5</v>
      </c>
      <c r="E22746" s="22" t="s">
        <v>34</v>
      </c>
      <c r="F22746" s="22" t="s">
        <v>75</v>
      </c>
      <c r="G22746" s="1">
        <v>298.36</v>
      </c>
    </row>
    <row r="22747" spans="2:7">
      <c r="B22747" s="22" t="s">
        <v>370</v>
      </c>
      <c r="C22747" s="22" t="s">
        <v>7</v>
      </c>
      <c r="D22747" s="22" t="s">
        <v>5</v>
      </c>
      <c r="E22747" s="22" t="s">
        <v>34</v>
      </c>
      <c r="F22747" s="22" t="s">
        <v>66</v>
      </c>
      <c r="G22747" s="1">
        <v>1189.0999999999999</v>
      </c>
    </row>
    <row r="22748" spans="2:7">
      <c r="B22748" s="22" t="s">
        <v>370</v>
      </c>
      <c r="C22748" s="22" t="s">
        <v>7</v>
      </c>
      <c r="D22748" s="22" t="s">
        <v>5</v>
      </c>
      <c r="E22748" s="22" t="s">
        <v>34</v>
      </c>
      <c r="F22748" s="22" t="s">
        <v>49</v>
      </c>
      <c r="G22748" s="1">
        <v>70646.25</v>
      </c>
    </row>
    <row r="22749" spans="2:7">
      <c r="B22749" s="22" t="s">
        <v>370</v>
      </c>
      <c r="C22749" s="22" t="s">
        <v>7</v>
      </c>
      <c r="D22749" s="22" t="s">
        <v>5</v>
      </c>
      <c r="E22749" s="22" t="s">
        <v>34</v>
      </c>
      <c r="F22749" s="22" t="s">
        <v>50</v>
      </c>
      <c r="G22749" s="1">
        <v>12402.78</v>
      </c>
    </row>
    <row r="22750" spans="2:7">
      <c r="B22750" s="22" t="s">
        <v>370</v>
      </c>
      <c r="C22750" s="22" t="s">
        <v>7</v>
      </c>
      <c r="D22750" s="22" t="s">
        <v>5</v>
      </c>
      <c r="E22750" s="22" t="s">
        <v>34</v>
      </c>
      <c r="F22750" s="22" t="s">
        <v>51</v>
      </c>
      <c r="G22750" s="1">
        <v>894.35</v>
      </c>
    </row>
    <row r="22751" spans="2:7">
      <c r="B22751" s="22" t="s">
        <v>370</v>
      </c>
      <c r="C22751" s="22" t="s">
        <v>7</v>
      </c>
      <c r="D22751" s="22" t="s">
        <v>5</v>
      </c>
      <c r="E22751" s="22" t="s">
        <v>34</v>
      </c>
      <c r="F22751" s="22" t="s">
        <v>52</v>
      </c>
      <c r="G22751" s="1">
        <v>784.77</v>
      </c>
    </row>
    <row r="22752" spans="2:7">
      <c r="B22752" s="22" t="s">
        <v>370</v>
      </c>
      <c r="C22752" s="22" t="s">
        <v>7</v>
      </c>
      <c r="D22752" s="22" t="s">
        <v>5</v>
      </c>
      <c r="E22752" s="22" t="s">
        <v>34</v>
      </c>
      <c r="F22752" s="22" t="s">
        <v>54</v>
      </c>
      <c r="G22752" s="1">
        <v>3070</v>
      </c>
    </row>
    <row r="22753" spans="2:7">
      <c r="B22753" s="22" t="s">
        <v>370</v>
      </c>
      <c r="C22753" s="22" t="s">
        <v>7</v>
      </c>
      <c r="D22753" s="22" t="s">
        <v>5</v>
      </c>
      <c r="E22753" s="22" t="s">
        <v>34</v>
      </c>
      <c r="F22753" s="22" t="s">
        <v>68</v>
      </c>
      <c r="G22753" s="1">
        <v>945.88</v>
      </c>
    </row>
    <row r="22754" spans="2:7">
      <c r="B22754" s="22" t="s">
        <v>370</v>
      </c>
      <c r="C22754" s="22" t="s">
        <v>7</v>
      </c>
      <c r="D22754" s="22" t="s">
        <v>5</v>
      </c>
      <c r="E22754" s="22" t="s">
        <v>34</v>
      </c>
      <c r="F22754" s="22" t="s">
        <v>55</v>
      </c>
      <c r="G22754" s="1">
        <v>3420</v>
      </c>
    </row>
    <row r="22755" spans="2:7">
      <c r="B22755" s="22" t="s">
        <v>370</v>
      </c>
      <c r="C22755" s="22" t="s">
        <v>7</v>
      </c>
      <c r="D22755" s="22" t="s">
        <v>5</v>
      </c>
      <c r="E22755" s="22" t="s">
        <v>34</v>
      </c>
      <c r="F22755" s="22" t="s">
        <v>56</v>
      </c>
      <c r="G22755" s="1">
        <v>232260.9</v>
      </c>
    </row>
    <row r="22756" spans="2:7">
      <c r="B22756" s="22" t="s">
        <v>370</v>
      </c>
      <c r="C22756" s="22" t="s">
        <v>7</v>
      </c>
      <c r="D22756" s="22" t="s">
        <v>5</v>
      </c>
      <c r="E22756" s="22" t="s">
        <v>34</v>
      </c>
      <c r="F22756" s="22" t="s">
        <v>76</v>
      </c>
      <c r="G22756" s="1">
        <v>23347.48</v>
      </c>
    </row>
    <row r="22757" spans="2:7">
      <c r="B22757" s="22" t="s">
        <v>370</v>
      </c>
      <c r="C22757" s="22" t="s">
        <v>7</v>
      </c>
      <c r="D22757" s="22" t="s">
        <v>5</v>
      </c>
      <c r="E22757" s="22" t="s">
        <v>34</v>
      </c>
      <c r="F22757" s="22" t="s">
        <v>57</v>
      </c>
      <c r="G22757" s="1">
        <v>57742.11</v>
      </c>
    </row>
    <row r="22758" spans="2:7">
      <c r="B22758" s="22" t="s">
        <v>370</v>
      </c>
      <c r="C22758" s="22" t="s">
        <v>7</v>
      </c>
      <c r="D22758" s="22" t="s">
        <v>5</v>
      </c>
      <c r="E22758" s="22" t="s">
        <v>34</v>
      </c>
      <c r="F22758" s="22" t="s">
        <v>58</v>
      </c>
      <c r="G22758" s="1">
        <v>17512.580000000002</v>
      </c>
    </row>
    <row r="22759" spans="2:7">
      <c r="B22759" s="22" t="s">
        <v>370</v>
      </c>
      <c r="C22759" s="22" t="s">
        <v>7</v>
      </c>
      <c r="D22759" s="22" t="s">
        <v>5</v>
      </c>
      <c r="E22759" s="22" t="s">
        <v>59</v>
      </c>
      <c r="F22759" s="22" t="s">
        <v>55</v>
      </c>
      <c r="G22759" s="1">
        <v>8795.4599999999991</v>
      </c>
    </row>
    <row r="22760" spans="2:7">
      <c r="B22760" s="22" t="s">
        <v>370</v>
      </c>
      <c r="C22760" s="22" t="s">
        <v>7</v>
      </c>
      <c r="D22760" s="22" t="s">
        <v>7</v>
      </c>
      <c r="E22760" s="22" t="s">
        <v>5</v>
      </c>
      <c r="F22760" s="22" t="s">
        <v>6</v>
      </c>
      <c r="G22760" s="1">
        <v>21100.69</v>
      </c>
    </row>
    <row r="22761" spans="2:7">
      <c r="B22761" s="22" t="s">
        <v>370</v>
      </c>
      <c r="C22761" s="22" t="s">
        <v>7</v>
      </c>
      <c r="D22761" s="22" t="s">
        <v>7</v>
      </c>
      <c r="E22761" s="22" t="s">
        <v>8</v>
      </c>
      <c r="F22761" s="22" t="s">
        <v>9</v>
      </c>
      <c r="G22761" s="1">
        <v>28760.11</v>
      </c>
    </row>
    <row r="22762" spans="2:7">
      <c r="B22762" s="22" t="s">
        <v>370</v>
      </c>
      <c r="C22762" s="22" t="s">
        <v>7</v>
      </c>
      <c r="D22762" s="22" t="s">
        <v>7</v>
      </c>
      <c r="E22762" s="22" t="s">
        <v>8</v>
      </c>
      <c r="F22762" s="22" t="s">
        <v>12</v>
      </c>
      <c r="G22762" s="1">
        <v>42408.51</v>
      </c>
    </row>
    <row r="22763" spans="2:7">
      <c r="B22763" s="22" t="s">
        <v>370</v>
      </c>
      <c r="C22763" s="22" t="s">
        <v>7</v>
      </c>
      <c r="D22763" s="22" t="s">
        <v>7</v>
      </c>
      <c r="E22763" s="22" t="s">
        <v>14</v>
      </c>
      <c r="F22763" s="22" t="s">
        <v>9</v>
      </c>
      <c r="G22763" s="1">
        <v>88356.22</v>
      </c>
    </row>
    <row r="22764" spans="2:7">
      <c r="B22764" s="22" t="s">
        <v>370</v>
      </c>
      <c r="C22764" s="22" t="s">
        <v>7</v>
      </c>
      <c r="D22764" s="22" t="s">
        <v>7</v>
      </c>
      <c r="E22764" s="22" t="s">
        <v>14</v>
      </c>
      <c r="F22764" s="22" t="s">
        <v>12</v>
      </c>
      <c r="G22764" s="1">
        <v>35791.279999999999</v>
      </c>
    </row>
    <row r="22765" spans="2:7">
      <c r="B22765" s="22" t="s">
        <v>370</v>
      </c>
      <c r="C22765" s="22" t="s">
        <v>7</v>
      </c>
      <c r="D22765" s="22" t="s">
        <v>7</v>
      </c>
      <c r="E22765" s="22" t="s">
        <v>15</v>
      </c>
      <c r="F22765" s="22" t="s">
        <v>17</v>
      </c>
      <c r="G22765" s="1">
        <v>6168.48</v>
      </c>
    </row>
    <row r="22766" spans="2:7">
      <c r="B22766" s="22" t="s">
        <v>370</v>
      </c>
      <c r="C22766" s="22" t="s">
        <v>7</v>
      </c>
      <c r="D22766" s="22" t="s">
        <v>7</v>
      </c>
      <c r="E22766" s="22" t="s">
        <v>15</v>
      </c>
      <c r="F22766" s="22" t="s">
        <v>18</v>
      </c>
      <c r="G22766" s="1">
        <v>8968.31</v>
      </c>
    </row>
    <row r="22767" spans="2:7">
      <c r="B22767" s="22" t="s">
        <v>370</v>
      </c>
      <c r="C22767" s="22" t="s">
        <v>7</v>
      </c>
      <c r="D22767" s="22" t="s">
        <v>7</v>
      </c>
      <c r="E22767" s="22" t="s">
        <v>15</v>
      </c>
      <c r="F22767" s="22" t="s">
        <v>19</v>
      </c>
      <c r="G22767" s="1">
        <v>12522.01</v>
      </c>
    </row>
    <row r="22768" spans="2:7">
      <c r="B22768" s="22" t="s">
        <v>370</v>
      </c>
      <c r="C22768" s="22" t="s">
        <v>7</v>
      </c>
      <c r="D22768" s="22" t="s">
        <v>7</v>
      </c>
      <c r="E22768" s="22" t="s">
        <v>15</v>
      </c>
      <c r="F22768" s="22" t="s">
        <v>20</v>
      </c>
      <c r="G22768" s="1">
        <v>9991.18</v>
      </c>
    </row>
    <row r="22769" spans="2:7">
      <c r="B22769" s="22" t="s">
        <v>370</v>
      </c>
      <c r="C22769" s="22" t="s">
        <v>7</v>
      </c>
      <c r="D22769" s="22" t="s">
        <v>7</v>
      </c>
      <c r="E22769" s="22" t="s">
        <v>15</v>
      </c>
      <c r="F22769" s="22" t="s">
        <v>21</v>
      </c>
      <c r="G22769" s="1">
        <v>120.08</v>
      </c>
    </row>
    <row r="22770" spans="2:7">
      <c r="B22770" s="22" t="s">
        <v>370</v>
      </c>
      <c r="C22770" s="22" t="s">
        <v>7</v>
      </c>
      <c r="D22770" s="22" t="s">
        <v>7</v>
      </c>
      <c r="E22770" s="22" t="s">
        <v>15</v>
      </c>
      <c r="F22770" s="22" t="s">
        <v>22</v>
      </c>
      <c r="G22770" s="1">
        <v>86.73</v>
      </c>
    </row>
    <row r="22771" spans="2:7">
      <c r="B22771" s="22" t="s">
        <v>370</v>
      </c>
      <c r="C22771" s="22" t="s">
        <v>7</v>
      </c>
      <c r="D22771" s="22" t="s">
        <v>7</v>
      </c>
      <c r="E22771" s="22" t="s">
        <v>15</v>
      </c>
      <c r="F22771" s="22" t="s">
        <v>23</v>
      </c>
      <c r="G22771" s="1">
        <v>602.82000000000005</v>
      </c>
    </row>
    <row r="22772" spans="2:7">
      <c r="B22772" s="22" t="s">
        <v>370</v>
      </c>
      <c r="C22772" s="22" t="s">
        <v>7</v>
      </c>
      <c r="D22772" s="22" t="s">
        <v>7</v>
      </c>
      <c r="E22772" s="22" t="s">
        <v>15</v>
      </c>
      <c r="F22772" s="22" t="s">
        <v>24</v>
      </c>
      <c r="G22772" s="1">
        <v>8092.61</v>
      </c>
    </row>
    <row r="22773" spans="2:7">
      <c r="B22773" s="22" t="s">
        <v>370</v>
      </c>
      <c r="C22773" s="22" t="s">
        <v>7</v>
      </c>
      <c r="D22773" s="22" t="s">
        <v>7</v>
      </c>
      <c r="E22773" s="22" t="s">
        <v>15</v>
      </c>
      <c r="F22773" s="22" t="s">
        <v>26</v>
      </c>
      <c r="G22773" s="1">
        <v>32764.27</v>
      </c>
    </row>
    <row r="22774" spans="2:7">
      <c r="B22774" s="22" t="s">
        <v>370</v>
      </c>
      <c r="C22774" s="22" t="s">
        <v>7</v>
      </c>
      <c r="D22774" s="22" t="s">
        <v>7</v>
      </c>
      <c r="E22774" s="22" t="s">
        <v>15</v>
      </c>
      <c r="F22774" s="22" t="s">
        <v>72</v>
      </c>
      <c r="G22774" s="1">
        <v>1115.8499999999999</v>
      </c>
    </row>
    <row r="22775" spans="2:7">
      <c r="B22775" s="22" t="s">
        <v>370</v>
      </c>
      <c r="C22775" s="22" t="s">
        <v>7</v>
      </c>
      <c r="D22775" s="22" t="s">
        <v>7</v>
      </c>
      <c r="E22775" s="22" t="s">
        <v>28</v>
      </c>
      <c r="F22775" s="22" t="s">
        <v>29</v>
      </c>
      <c r="G22775" s="1">
        <v>25659.01</v>
      </c>
    </row>
    <row r="22776" spans="2:7">
      <c r="B22776" s="22" t="s">
        <v>370</v>
      </c>
      <c r="C22776" s="22" t="s">
        <v>7</v>
      </c>
      <c r="D22776" s="22" t="s">
        <v>7</v>
      </c>
      <c r="E22776" s="22" t="s">
        <v>28</v>
      </c>
      <c r="F22776" s="22" t="s">
        <v>33</v>
      </c>
      <c r="G22776" s="1">
        <v>7744.69</v>
      </c>
    </row>
    <row r="22777" spans="2:7">
      <c r="B22777" s="22" t="s">
        <v>370</v>
      </c>
      <c r="C22777" s="22" t="s">
        <v>7</v>
      </c>
      <c r="D22777" s="22" t="s">
        <v>7</v>
      </c>
      <c r="E22777" s="22" t="s">
        <v>34</v>
      </c>
      <c r="F22777" s="22" t="s">
        <v>39</v>
      </c>
      <c r="G22777" s="1">
        <v>1070.06</v>
      </c>
    </row>
    <row r="22778" spans="2:7">
      <c r="B22778" s="22" t="s">
        <v>370</v>
      </c>
      <c r="C22778" s="22" t="s">
        <v>7</v>
      </c>
      <c r="D22778" s="22" t="s">
        <v>7</v>
      </c>
      <c r="E22778" s="22" t="s">
        <v>34</v>
      </c>
      <c r="F22778" s="22" t="s">
        <v>45</v>
      </c>
      <c r="G22778" s="1">
        <v>6007.73</v>
      </c>
    </row>
    <row r="22779" spans="2:7">
      <c r="B22779" s="22" t="s">
        <v>370</v>
      </c>
      <c r="C22779" s="22" t="s">
        <v>7</v>
      </c>
      <c r="D22779" s="22" t="s">
        <v>7</v>
      </c>
      <c r="E22779" s="22" t="s">
        <v>34</v>
      </c>
      <c r="F22779" s="22" t="s">
        <v>47</v>
      </c>
      <c r="G22779" s="1">
        <v>14692.3</v>
      </c>
    </row>
    <row r="22780" spans="2:7">
      <c r="B22780" s="22" t="s">
        <v>370</v>
      </c>
      <c r="C22780" s="22" t="s">
        <v>7</v>
      </c>
      <c r="D22780" s="22" t="s">
        <v>7</v>
      </c>
      <c r="E22780" s="22" t="s">
        <v>34</v>
      </c>
      <c r="F22780" s="22" t="s">
        <v>49</v>
      </c>
      <c r="G22780" s="1">
        <v>29516.240000000002</v>
      </c>
    </row>
    <row r="22781" spans="2:7">
      <c r="B22781" s="22" t="s">
        <v>370</v>
      </c>
      <c r="C22781" s="22" t="s">
        <v>7</v>
      </c>
      <c r="D22781" s="22" t="s">
        <v>7</v>
      </c>
      <c r="E22781" s="22" t="s">
        <v>34</v>
      </c>
      <c r="F22781" s="22" t="s">
        <v>50</v>
      </c>
      <c r="G22781" s="1">
        <v>11526.02</v>
      </c>
    </row>
    <row r="22782" spans="2:7">
      <c r="B22782" s="22" t="s">
        <v>370</v>
      </c>
      <c r="C22782" s="22" t="s">
        <v>7</v>
      </c>
      <c r="D22782" s="22" t="s">
        <v>7</v>
      </c>
      <c r="E22782" s="22" t="s">
        <v>34</v>
      </c>
      <c r="F22782" s="22" t="s">
        <v>52</v>
      </c>
      <c r="G22782" s="1">
        <v>18539.060000000001</v>
      </c>
    </row>
    <row r="22783" spans="2:7">
      <c r="B22783" s="22" t="s">
        <v>370</v>
      </c>
      <c r="C22783" s="22" t="s">
        <v>7</v>
      </c>
      <c r="D22783" s="22" t="s">
        <v>7</v>
      </c>
      <c r="E22783" s="22" t="s">
        <v>34</v>
      </c>
      <c r="F22783" s="22" t="s">
        <v>55</v>
      </c>
      <c r="G22783" s="1">
        <v>385</v>
      </c>
    </row>
    <row r="22784" spans="2:7">
      <c r="B22784" s="22" t="s">
        <v>370</v>
      </c>
      <c r="C22784" s="22" t="s">
        <v>7</v>
      </c>
      <c r="D22784" s="22" t="s">
        <v>7</v>
      </c>
      <c r="E22784" s="22" t="s">
        <v>34</v>
      </c>
      <c r="F22784" s="22" t="s">
        <v>76</v>
      </c>
      <c r="G22784" s="1">
        <v>11673.74</v>
      </c>
    </row>
    <row r="22785" spans="2:7">
      <c r="B22785" s="22" t="s">
        <v>370</v>
      </c>
      <c r="C22785" s="22" t="s">
        <v>7</v>
      </c>
      <c r="D22785" s="22" t="s">
        <v>7</v>
      </c>
      <c r="E22785" s="22" t="s">
        <v>34</v>
      </c>
      <c r="F22785" s="22" t="s">
        <v>57</v>
      </c>
      <c r="G22785" s="1">
        <v>28871.05</v>
      </c>
    </row>
    <row r="22786" spans="2:7">
      <c r="B22786" s="22" t="s">
        <v>370</v>
      </c>
      <c r="C22786" s="22" t="s">
        <v>7</v>
      </c>
      <c r="D22786" s="22" t="s">
        <v>7</v>
      </c>
      <c r="E22786" s="22" t="s">
        <v>34</v>
      </c>
      <c r="F22786" s="22" t="s">
        <v>58</v>
      </c>
      <c r="G22786" s="1">
        <v>9869.81</v>
      </c>
    </row>
    <row r="22787" spans="2:7">
      <c r="B22787" s="22" t="s">
        <v>370</v>
      </c>
      <c r="C22787" s="22" t="s">
        <v>7</v>
      </c>
      <c r="D22787" s="22" t="s">
        <v>7</v>
      </c>
      <c r="E22787" s="22" t="s">
        <v>59</v>
      </c>
      <c r="F22787" s="22" t="s">
        <v>55</v>
      </c>
      <c r="G22787" s="1">
        <v>1391.57</v>
      </c>
    </row>
    <row r="22788" spans="2:7">
      <c r="B22788" s="22" t="s">
        <v>371</v>
      </c>
      <c r="C22788" s="22" t="s">
        <v>7</v>
      </c>
      <c r="D22788" s="22" t="s">
        <v>5</v>
      </c>
      <c r="E22788" s="22" t="s">
        <v>5</v>
      </c>
      <c r="F22788" s="22" t="s">
        <v>6</v>
      </c>
      <c r="G22788" s="1">
        <v>3683.43</v>
      </c>
    </row>
    <row r="22789" spans="2:7">
      <c r="B22789" s="22" t="s">
        <v>371</v>
      </c>
      <c r="C22789" s="22" t="s">
        <v>7</v>
      </c>
      <c r="D22789" s="22" t="s">
        <v>5</v>
      </c>
      <c r="E22789" s="22" t="s">
        <v>7</v>
      </c>
      <c r="F22789" s="22" t="s">
        <v>6</v>
      </c>
      <c r="G22789" s="1">
        <v>-25112.89</v>
      </c>
    </row>
    <row r="22790" spans="2:7">
      <c r="B22790" s="22" t="s">
        <v>371</v>
      </c>
      <c r="C22790" s="22" t="s">
        <v>7</v>
      </c>
      <c r="D22790" s="22" t="s">
        <v>5</v>
      </c>
      <c r="E22790" s="22" t="s">
        <v>8</v>
      </c>
      <c r="F22790" s="22" t="s">
        <v>9</v>
      </c>
      <c r="G22790" s="1">
        <v>4355631.87</v>
      </c>
    </row>
    <row r="22791" spans="2:7">
      <c r="B22791" s="22" t="s">
        <v>371</v>
      </c>
      <c r="C22791" s="22" t="s">
        <v>7</v>
      </c>
      <c r="D22791" s="22" t="s">
        <v>5</v>
      </c>
      <c r="E22791" s="22" t="s">
        <v>8</v>
      </c>
      <c r="F22791" s="22" t="s">
        <v>10</v>
      </c>
      <c r="G22791" s="1">
        <v>59378.98</v>
      </c>
    </row>
    <row r="22792" spans="2:7">
      <c r="B22792" s="22" t="s">
        <v>371</v>
      </c>
      <c r="C22792" s="22" t="s">
        <v>7</v>
      </c>
      <c r="D22792" s="22" t="s">
        <v>5</v>
      </c>
      <c r="E22792" s="22" t="s">
        <v>8</v>
      </c>
      <c r="F22792" s="22" t="s">
        <v>11</v>
      </c>
      <c r="G22792" s="1">
        <v>95938.66</v>
      </c>
    </row>
    <row r="22793" spans="2:7">
      <c r="B22793" s="22" t="s">
        <v>371</v>
      </c>
      <c r="C22793" s="22" t="s">
        <v>7</v>
      </c>
      <c r="D22793" s="22" t="s">
        <v>5</v>
      </c>
      <c r="E22793" s="22" t="s">
        <v>8</v>
      </c>
      <c r="F22793" s="22" t="s">
        <v>12</v>
      </c>
      <c r="G22793" s="1">
        <v>2815.75</v>
      </c>
    </row>
    <row r="22794" spans="2:7">
      <c r="B22794" s="22" t="s">
        <v>371</v>
      </c>
      <c r="C22794" s="22" t="s">
        <v>7</v>
      </c>
      <c r="D22794" s="22" t="s">
        <v>5</v>
      </c>
      <c r="E22794" s="22" t="s">
        <v>8</v>
      </c>
      <c r="F22794" s="22" t="s">
        <v>13</v>
      </c>
      <c r="G22794" s="1">
        <v>121975.64</v>
      </c>
    </row>
    <row r="22795" spans="2:7">
      <c r="B22795" s="22" t="s">
        <v>371</v>
      </c>
      <c r="C22795" s="22" t="s">
        <v>7</v>
      </c>
      <c r="D22795" s="22" t="s">
        <v>5</v>
      </c>
      <c r="E22795" s="22" t="s">
        <v>8</v>
      </c>
      <c r="F22795" s="22" t="s">
        <v>70</v>
      </c>
      <c r="G22795" s="1">
        <v>6303</v>
      </c>
    </row>
    <row r="22796" spans="2:7">
      <c r="B22796" s="22" t="s">
        <v>371</v>
      </c>
      <c r="C22796" s="22" t="s">
        <v>7</v>
      </c>
      <c r="D22796" s="22" t="s">
        <v>5</v>
      </c>
      <c r="E22796" s="22" t="s">
        <v>14</v>
      </c>
      <c r="F22796" s="22" t="s">
        <v>9</v>
      </c>
      <c r="G22796" s="1">
        <v>1476148.81</v>
      </c>
    </row>
    <row r="22797" spans="2:7">
      <c r="B22797" s="22" t="s">
        <v>371</v>
      </c>
      <c r="C22797" s="22" t="s">
        <v>7</v>
      </c>
      <c r="D22797" s="22" t="s">
        <v>5</v>
      </c>
      <c r="E22797" s="22" t="s">
        <v>14</v>
      </c>
      <c r="F22797" s="22" t="s">
        <v>10</v>
      </c>
      <c r="G22797" s="1">
        <v>46436.27</v>
      </c>
    </row>
    <row r="22798" spans="2:7">
      <c r="B22798" s="22" t="s">
        <v>371</v>
      </c>
      <c r="C22798" s="22" t="s">
        <v>7</v>
      </c>
      <c r="D22798" s="22" t="s">
        <v>5</v>
      </c>
      <c r="E22798" s="22" t="s">
        <v>14</v>
      </c>
      <c r="F22798" s="22" t="s">
        <v>11</v>
      </c>
      <c r="G22798" s="1">
        <v>62672.09</v>
      </c>
    </row>
    <row r="22799" spans="2:7">
      <c r="B22799" s="22" t="s">
        <v>371</v>
      </c>
      <c r="C22799" s="22" t="s">
        <v>7</v>
      </c>
      <c r="D22799" s="22" t="s">
        <v>5</v>
      </c>
      <c r="E22799" s="22" t="s">
        <v>14</v>
      </c>
      <c r="F22799" s="22" t="s">
        <v>12</v>
      </c>
      <c r="G22799" s="1">
        <v>15342.38</v>
      </c>
    </row>
    <row r="22800" spans="2:7">
      <c r="B22800" s="22" t="s">
        <v>371</v>
      </c>
      <c r="C22800" s="22" t="s">
        <v>7</v>
      </c>
      <c r="D22800" s="22" t="s">
        <v>5</v>
      </c>
      <c r="E22800" s="22" t="s">
        <v>14</v>
      </c>
      <c r="F22800" s="22" t="s">
        <v>13</v>
      </c>
      <c r="G22800" s="1">
        <v>16210.52</v>
      </c>
    </row>
    <row r="22801" spans="2:7">
      <c r="B22801" s="22" t="s">
        <v>371</v>
      </c>
      <c r="C22801" s="22" t="s">
        <v>7</v>
      </c>
      <c r="D22801" s="22" t="s">
        <v>5</v>
      </c>
      <c r="E22801" s="22" t="s">
        <v>15</v>
      </c>
      <c r="F22801" s="22" t="s">
        <v>16</v>
      </c>
      <c r="G22801" s="1">
        <v>1077.54</v>
      </c>
    </row>
    <row r="22802" spans="2:7">
      <c r="B22802" s="22" t="s">
        <v>371</v>
      </c>
      <c r="C22802" s="22" t="s">
        <v>7</v>
      </c>
      <c r="D22802" s="22" t="s">
        <v>5</v>
      </c>
      <c r="E22802" s="22" t="s">
        <v>15</v>
      </c>
      <c r="F22802" s="22" t="s">
        <v>71</v>
      </c>
      <c r="G22802" s="1">
        <v>125.22</v>
      </c>
    </row>
    <row r="22803" spans="2:7">
      <c r="B22803" s="22" t="s">
        <v>371</v>
      </c>
      <c r="C22803" s="22" t="s">
        <v>7</v>
      </c>
      <c r="D22803" s="22" t="s">
        <v>5</v>
      </c>
      <c r="E22803" s="22" t="s">
        <v>15</v>
      </c>
      <c r="F22803" s="22" t="s">
        <v>17</v>
      </c>
      <c r="G22803" s="1">
        <v>346037.99</v>
      </c>
    </row>
    <row r="22804" spans="2:7">
      <c r="B22804" s="22" t="s">
        <v>371</v>
      </c>
      <c r="C22804" s="22" t="s">
        <v>7</v>
      </c>
      <c r="D22804" s="22" t="s">
        <v>5</v>
      </c>
      <c r="E22804" s="22" t="s">
        <v>15</v>
      </c>
      <c r="F22804" s="22" t="s">
        <v>18</v>
      </c>
      <c r="G22804" s="1">
        <v>121799.81</v>
      </c>
    </row>
    <row r="22805" spans="2:7">
      <c r="B22805" s="22" t="s">
        <v>371</v>
      </c>
      <c r="C22805" s="22" t="s">
        <v>7</v>
      </c>
      <c r="D22805" s="22" t="s">
        <v>5</v>
      </c>
      <c r="E22805" s="22" t="s">
        <v>15</v>
      </c>
      <c r="F22805" s="22" t="s">
        <v>19</v>
      </c>
      <c r="G22805" s="1">
        <v>702144.23</v>
      </c>
    </row>
    <row r="22806" spans="2:7">
      <c r="B22806" s="22" t="s">
        <v>371</v>
      </c>
      <c r="C22806" s="22" t="s">
        <v>7</v>
      </c>
      <c r="D22806" s="22" t="s">
        <v>5</v>
      </c>
      <c r="E22806" s="22" t="s">
        <v>15</v>
      </c>
      <c r="F22806" s="22" t="s">
        <v>20</v>
      </c>
      <c r="G22806" s="1">
        <v>205275.55</v>
      </c>
    </row>
    <row r="22807" spans="2:7">
      <c r="B22807" s="22" t="s">
        <v>371</v>
      </c>
      <c r="C22807" s="22" t="s">
        <v>7</v>
      </c>
      <c r="D22807" s="22" t="s">
        <v>5</v>
      </c>
      <c r="E22807" s="22" t="s">
        <v>15</v>
      </c>
      <c r="F22807" s="22" t="s">
        <v>21</v>
      </c>
      <c r="G22807" s="1">
        <v>6768.48</v>
      </c>
    </row>
    <row r="22808" spans="2:7">
      <c r="B22808" s="22" t="s">
        <v>371</v>
      </c>
      <c r="C22808" s="22" t="s">
        <v>7</v>
      </c>
      <c r="D22808" s="22" t="s">
        <v>5</v>
      </c>
      <c r="E22808" s="22" t="s">
        <v>15</v>
      </c>
      <c r="F22808" s="22" t="s">
        <v>22</v>
      </c>
      <c r="G22808" s="1">
        <v>504.96</v>
      </c>
    </row>
    <row r="22809" spans="2:7">
      <c r="B22809" s="22" t="s">
        <v>371</v>
      </c>
      <c r="C22809" s="22" t="s">
        <v>7</v>
      </c>
      <c r="D22809" s="22" t="s">
        <v>5</v>
      </c>
      <c r="E22809" s="22" t="s">
        <v>15</v>
      </c>
      <c r="F22809" s="22" t="s">
        <v>23</v>
      </c>
      <c r="G22809" s="1">
        <v>23576.3</v>
      </c>
    </row>
    <row r="22810" spans="2:7">
      <c r="B22810" s="22" t="s">
        <v>371</v>
      </c>
      <c r="C22810" s="22" t="s">
        <v>7</v>
      </c>
      <c r="D22810" s="22" t="s">
        <v>5</v>
      </c>
      <c r="E22810" s="22" t="s">
        <v>15</v>
      </c>
      <c r="F22810" s="22" t="s">
        <v>24</v>
      </c>
      <c r="G22810" s="1">
        <v>53403.519999999997</v>
      </c>
    </row>
    <row r="22811" spans="2:7">
      <c r="B22811" s="22" t="s">
        <v>371</v>
      </c>
      <c r="C22811" s="22" t="s">
        <v>7</v>
      </c>
      <c r="D22811" s="22" t="s">
        <v>5</v>
      </c>
      <c r="E22811" s="22" t="s">
        <v>15</v>
      </c>
      <c r="F22811" s="22" t="s">
        <v>25</v>
      </c>
      <c r="G22811" s="1">
        <v>623445.43999999994</v>
      </c>
    </row>
    <row r="22812" spans="2:7">
      <c r="B22812" s="22" t="s">
        <v>371</v>
      </c>
      <c r="C22812" s="22" t="s">
        <v>7</v>
      </c>
      <c r="D22812" s="22" t="s">
        <v>5</v>
      </c>
      <c r="E22812" s="22" t="s">
        <v>15</v>
      </c>
      <c r="F22812" s="22" t="s">
        <v>26</v>
      </c>
      <c r="G22812" s="1">
        <v>536689.19999999995</v>
      </c>
    </row>
    <row r="22813" spans="2:7">
      <c r="B22813" s="22" t="s">
        <v>371</v>
      </c>
      <c r="C22813" s="22" t="s">
        <v>7</v>
      </c>
      <c r="D22813" s="22" t="s">
        <v>5</v>
      </c>
      <c r="E22813" s="22" t="s">
        <v>15</v>
      </c>
      <c r="F22813" s="22" t="s">
        <v>27</v>
      </c>
      <c r="G22813" s="1">
        <v>49345.95</v>
      </c>
    </row>
    <row r="22814" spans="2:7">
      <c r="B22814" s="22" t="s">
        <v>371</v>
      </c>
      <c r="C22814" s="22" t="s">
        <v>7</v>
      </c>
      <c r="D22814" s="22" t="s">
        <v>5</v>
      </c>
      <c r="E22814" s="22" t="s">
        <v>15</v>
      </c>
      <c r="F22814" s="22" t="s">
        <v>72</v>
      </c>
      <c r="G22814" s="1">
        <v>22376.77</v>
      </c>
    </row>
    <row r="22815" spans="2:7">
      <c r="B22815" s="22" t="s">
        <v>371</v>
      </c>
      <c r="C22815" s="22" t="s">
        <v>7</v>
      </c>
      <c r="D22815" s="22" t="s">
        <v>5</v>
      </c>
      <c r="E22815" s="22" t="s">
        <v>28</v>
      </c>
      <c r="F22815" s="22" t="s">
        <v>29</v>
      </c>
      <c r="G22815" s="1">
        <v>344870.81</v>
      </c>
    </row>
    <row r="22816" spans="2:7">
      <c r="B22816" s="22" t="s">
        <v>371</v>
      </c>
      <c r="C22816" s="22" t="s">
        <v>7</v>
      </c>
      <c r="D22816" s="22" t="s">
        <v>5</v>
      </c>
      <c r="E22816" s="22" t="s">
        <v>28</v>
      </c>
      <c r="F22816" s="22" t="s">
        <v>30</v>
      </c>
      <c r="G22816" s="1">
        <v>33299.629999999997</v>
      </c>
    </row>
    <row r="22817" spans="2:7">
      <c r="B22817" s="22" t="s">
        <v>371</v>
      </c>
      <c r="C22817" s="22" t="s">
        <v>7</v>
      </c>
      <c r="D22817" s="22" t="s">
        <v>5</v>
      </c>
      <c r="E22817" s="22" t="s">
        <v>28</v>
      </c>
      <c r="F22817" s="22" t="s">
        <v>31</v>
      </c>
      <c r="G22817" s="1">
        <v>148082.57</v>
      </c>
    </row>
    <row r="22818" spans="2:7">
      <c r="B22818" s="22" t="s">
        <v>371</v>
      </c>
      <c r="C22818" s="22" t="s">
        <v>7</v>
      </c>
      <c r="D22818" s="22" t="s">
        <v>5</v>
      </c>
      <c r="E22818" s="22" t="s">
        <v>28</v>
      </c>
      <c r="F22818" s="22" t="s">
        <v>32</v>
      </c>
      <c r="G22818" s="1">
        <v>3536.34</v>
      </c>
    </row>
    <row r="22819" spans="2:7">
      <c r="B22819" s="22" t="s">
        <v>371</v>
      </c>
      <c r="C22819" s="22" t="s">
        <v>7</v>
      </c>
      <c r="D22819" s="22" t="s">
        <v>5</v>
      </c>
      <c r="E22819" s="22" t="s">
        <v>28</v>
      </c>
      <c r="F22819" s="22" t="s">
        <v>33</v>
      </c>
      <c r="G22819" s="1">
        <v>4805.75</v>
      </c>
    </row>
    <row r="22820" spans="2:7">
      <c r="B22820" s="22" t="s">
        <v>371</v>
      </c>
      <c r="C22820" s="22" t="s">
        <v>7</v>
      </c>
      <c r="D22820" s="22" t="s">
        <v>5</v>
      </c>
      <c r="E22820" s="22" t="s">
        <v>34</v>
      </c>
      <c r="F22820" s="22" t="s">
        <v>35</v>
      </c>
      <c r="G22820" s="1">
        <v>896.15</v>
      </c>
    </row>
    <row r="22821" spans="2:7">
      <c r="B22821" s="22" t="s">
        <v>371</v>
      </c>
      <c r="C22821" s="22" t="s">
        <v>7</v>
      </c>
      <c r="D22821" s="22" t="s">
        <v>5</v>
      </c>
      <c r="E22821" s="22" t="s">
        <v>34</v>
      </c>
      <c r="F22821" s="22" t="s">
        <v>37</v>
      </c>
      <c r="G22821" s="1">
        <v>17301.78</v>
      </c>
    </row>
    <row r="22822" spans="2:7">
      <c r="B22822" s="22" t="s">
        <v>371</v>
      </c>
      <c r="C22822" s="22" t="s">
        <v>7</v>
      </c>
      <c r="D22822" s="22" t="s">
        <v>5</v>
      </c>
      <c r="E22822" s="22" t="s">
        <v>34</v>
      </c>
      <c r="F22822" s="22" t="s">
        <v>64</v>
      </c>
      <c r="G22822" s="1">
        <v>700</v>
      </c>
    </row>
    <row r="22823" spans="2:7">
      <c r="B22823" s="22" t="s">
        <v>371</v>
      </c>
      <c r="C22823" s="22" t="s">
        <v>7</v>
      </c>
      <c r="D22823" s="22" t="s">
        <v>5</v>
      </c>
      <c r="E22823" s="22" t="s">
        <v>34</v>
      </c>
      <c r="F22823" s="22" t="s">
        <v>38</v>
      </c>
      <c r="G22823" s="1">
        <v>24582.37</v>
      </c>
    </row>
    <row r="22824" spans="2:7">
      <c r="B22824" s="22" t="s">
        <v>371</v>
      </c>
      <c r="C22824" s="22" t="s">
        <v>7</v>
      </c>
      <c r="D22824" s="22" t="s">
        <v>5</v>
      </c>
      <c r="E22824" s="22" t="s">
        <v>34</v>
      </c>
      <c r="F22824" s="22" t="s">
        <v>39</v>
      </c>
      <c r="G22824" s="1">
        <v>273245.61</v>
      </c>
    </row>
    <row r="22825" spans="2:7">
      <c r="B22825" s="22" t="s">
        <v>371</v>
      </c>
      <c r="C22825" s="22" t="s">
        <v>7</v>
      </c>
      <c r="D22825" s="22" t="s">
        <v>5</v>
      </c>
      <c r="E22825" s="22" t="s">
        <v>34</v>
      </c>
      <c r="F22825" s="22" t="s">
        <v>40</v>
      </c>
      <c r="G22825" s="1">
        <v>2789.72</v>
      </c>
    </row>
    <row r="22826" spans="2:7">
      <c r="B22826" s="22" t="s">
        <v>371</v>
      </c>
      <c r="C22826" s="22" t="s">
        <v>7</v>
      </c>
      <c r="D22826" s="22" t="s">
        <v>5</v>
      </c>
      <c r="E22826" s="22" t="s">
        <v>34</v>
      </c>
      <c r="F22826" s="22" t="s">
        <v>65</v>
      </c>
      <c r="G22826" s="1">
        <v>1773</v>
      </c>
    </row>
    <row r="22827" spans="2:7">
      <c r="B22827" s="22" t="s">
        <v>371</v>
      </c>
      <c r="C22827" s="22" t="s">
        <v>7</v>
      </c>
      <c r="D22827" s="22" t="s">
        <v>5</v>
      </c>
      <c r="E22827" s="22" t="s">
        <v>34</v>
      </c>
      <c r="F22827" s="22" t="s">
        <v>45</v>
      </c>
      <c r="G22827" s="1">
        <v>10483.85</v>
      </c>
    </row>
    <row r="22828" spans="2:7">
      <c r="B22828" s="22" t="s">
        <v>371</v>
      </c>
      <c r="C22828" s="22" t="s">
        <v>7</v>
      </c>
      <c r="D22828" s="22" t="s">
        <v>5</v>
      </c>
      <c r="E22828" s="22" t="s">
        <v>34</v>
      </c>
      <c r="F22828" s="22" t="s">
        <v>46</v>
      </c>
      <c r="G22828" s="1">
        <v>11716.51</v>
      </c>
    </row>
    <row r="22829" spans="2:7">
      <c r="B22829" s="22" t="s">
        <v>371</v>
      </c>
      <c r="C22829" s="22" t="s">
        <v>7</v>
      </c>
      <c r="D22829" s="22" t="s">
        <v>5</v>
      </c>
      <c r="E22829" s="22" t="s">
        <v>34</v>
      </c>
      <c r="F22829" s="22" t="s">
        <v>47</v>
      </c>
      <c r="G22829" s="1">
        <v>165627.69</v>
      </c>
    </row>
    <row r="22830" spans="2:7">
      <c r="B22830" s="22" t="s">
        <v>371</v>
      </c>
      <c r="C22830" s="22" t="s">
        <v>7</v>
      </c>
      <c r="D22830" s="22" t="s">
        <v>5</v>
      </c>
      <c r="E22830" s="22" t="s">
        <v>34</v>
      </c>
      <c r="F22830" s="22" t="s">
        <v>48</v>
      </c>
      <c r="G22830" s="1">
        <v>26951</v>
      </c>
    </row>
    <row r="22831" spans="2:7">
      <c r="B22831" s="22" t="s">
        <v>371</v>
      </c>
      <c r="C22831" s="22" t="s">
        <v>7</v>
      </c>
      <c r="D22831" s="22" t="s">
        <v>5</v>
      </c>
      <c r="E22831" s="22" t="s">
        <v>34</v>
      </c>
      <c r="F22831" s="22" t="s">
        <v>66</v>
      </c>
      <c r="G22831" s="1">
        <v>12661.62</v>
      </c>
    </row>
    <row r="22832" spans="2:7">
      <c r="B22832" s="22" t="s">
        <v>371</v>
      </c>
      <c r="C22832" s="22" t="s">
        <v>7</v>
      </c>
      <c r="D22832" s="22" t="s">
        <v>5</v>
      </c>
      <c r="E22832" s="22" t="s">
        <v>34</v>
      </c>
      <c r="F22832" s="22" t="s">
        <v>84</v>
      </c>
      <c r="G22832" s="1">
        <v>975.64</v>
      </c>
    </row>
    <row r="22833" spans="2:7">
      <c r="B22833" s="22" t="s">
        <v>371</v>
      </c>
      <c r="C22833" s="22" t="s">
        <v>7</v>
      </c>
      <c r="D22833" s="22" t="s">
        <v>5</v>
      </c>
      <c r="E22833" s="22" t="s">
        <v>34</v>
      </c>
      <c r="F22833" s="22" t="s">
        <v>49</v>
      </c>
      <c r="G22833" s="1">
        <v>155897.95000000001</v>
      </c>
    </row>
    <row r="22834" spans="2:7">
      <c r="B22834" s="22" t="s">
        <v>371</v>
      </c>
      <c r="C22834" s="22" t="s">
        <v>7</v>
      </c>
      <c r="D22834" s="22" t="s">
        <v>5</v>
      </c>
      <c r="E22834" s="22" t="s">
        <v>34</v>
      </c>
      <c r="F22834" s="22" t="s">
        <v>50</v>
      </c>
      <c r="G22834" s="1">
        <v>31340.93</v>
      </c>
    </row>
    <row r="22835" spans="2:7">
      <c r="B22835" s="22" t="s">
        <v>371</v>
      </c>
      <c r="C22835" s="22" t="s">
        <v>7</v>
      </c>
      <c r="D22835" s="22" t="s">
        <v>5</v>
      </c>
      <c r="E22835" s="22" t="s">
        <v>34</v>
      </c>
      <c r="F22835" s="22" t="s">
        <v>51</v>
      </c>
      <c r="G22835" s="1">
        <v>835.07</v>
      </c>
    </row>
    <row r="22836" spans="2:7">
      <c r="B22836" s="22" t="s">
        <v>371</v>
      </c>
      <c r="C22836" s="22" t="s">
        <v>7</v>
      </c>
      <c r="D22836" s="22" t="s">
        <v>5</v>
      </c>
      <c r="E22836" s="22" t="s">
        <v>34</v>
      </c>
      <c r="F22836" s="22" t="s">
        <v>52</v>
      </c>
      <c r="G22836" s="1">
        <v>97.61</v>
      </c>
    </row>
    <row r="22837" spans="2:7">
      <c r="B22837" s="22" t="s">
        <v>371</v>
      </c>
      <c r="C22837" s="22" t="s">
        <v>7</v>
      </c>
      <c r="D22837" s="22" t="s">
        <v>5</v>
      </c>
      <c r="E22837" s="22" t="s">
        <v>34</v>
      </c>
      <c r="F22837" s="22" t="s">
        <v>53</v>
      </c>
      <c r="G22837" s="1">
        <v>180055.29</v>
      </c>
    </row>
    <row r="22838" spans="2:7">
      <c r="B22838" s="22" t="s">
        <v>371</v>
      </c>
      <c r="C22838" s="22" t="s">
        <v>7</v>
      </c>
      <c r="D22838" s="22" t="s">
        <v>5</v>
      </c>
      <c r="E22838" s="22" t="s">
        <v>34</v>
      </c>
      <c r="F22838" s="22" t="s">
        <v>55</v>
      </c>
      <c r="G22838" s="1">
        <v>30402.22</v>
      </c>
    </row>
    <row r="22839" spans="2:7">
      <c r="B22839" s="22" t="s">
        <v>371</v>
      </c>
      <c r="C22839" s="22" t="s">
        <v>7</v>
      </c>
      <c r="D22839" s="22" t="s">
        <v>5</v>
      </c>
      <c r="E22839" s="22" t="s">
        <v>34</v>
      </c>
      <c r="F22839" s="22" t="s">
        <v>56</v>
      </c>
      <c r="G22839" s="1">
        <v>209958.66</v>
      </c>
    </row>
    <row r="22840" spans="2:7">
      <c r="B22840" s="22" t="s">
        <v>371</v>
      </c>
      <c r="C22840" s="22" t="s">
        <v>7</v>
      </c>
      <c r="D22840" s="22" t="s">
        <v>5</v>
      </c>
      <c r="E22840" s="22" t="s">
        <v>34</v>
      </c>
      <c r="F22840" s="22" t="s">
        <v>76</v>
      </c>
      <c r="G22840" s="1">
        <v>61041.29</v>
      </c>
    </row>
    <row r="22841" spans="2:7">
      <c r="B22841" s="22" t="s">
        <v>371</v>
      </c>
      <c r="C22841" s="22" t="s">
        <v>7</v>
      </c>
      <c r="D22841" s="22" t="s">
        <v>5</v>
      </c>
      <c r="E22841" s="22" t="s">
        <v>34</v>
      </c>
      <c r="F22841" s="22" t="s">
        <v>57</v>
      </c>
      <c r="G22841" s="1">
        <v>130090.26</v>
      </c>
    </row>
    <row r="22842" spans="2:7">
      <c r="B22842" s="22" t="s">
        <v>371</v>
      </c>
      <c r="C22842" s="22" t="s">
        <v>7</v>
      </c>
      <c r="D22842" s="22" t="s">
        <v>5</v>
      </c>
      <c r="E22842" s="22" t="s">
        <v>34</v>
      </c>
      <c r="F22842" s="22" t="s">
        <v>91</v>
      </c>
      <c r="G22842" s="1">
        <v>1686.35</v>
      </c>
    </row>
    <row r="22843" spans="2:7">
      <c r="B22843" s="22" t="s">
        <v>371</v>
      </c>
      <c r="C22843" s="22" t="s">
        <v>7</v>
      </c>
      <c r="D22843" s="22" t="s">
        <v>5</v>
      </c>
      <c r="E22843" s="22" t="s">
        <v>59</v>
      </c>
      <c r="F22843" s="22" t="s">
        <v>55</v>
      </c>
      <c r="G22843" s="1">
        <v>8235.36</v>
      </c>
    </row>
    <row r="22844" spans="2:7">
      <c r="B22844" s="22" t="s">
        <v>371</v>
      </c>
      <c r="C22844" s="22" t="s">
        <v>7</v>
      </c>
      <c r="D22844" s="22" t="s">
        <v>7</v>
      </c>
      <c r="E22844" s="22" t="s">
        <v>5</v>
      </c>
      <c r="F22844" s="22" t="s">
        <v>6</v>
      </c>
      <c r="G22844" s="1">
        <v>21429.46</v>
      </c>
    </row>
    <row r="22845" spans="2:7">
      <c r="B22845" s="22" t="s">
        <v>371</v>
      </c>
      <c r="C22845" s="22" t="s">
        <v>7</v>
      </c>
      <c r="D22845" s="22" t="s">
        <v>7</v>
      </c>
      <c r="E22845" s="22" t="s">
        <v>8</v>
      </c>
      <c r="F22845" s="22" t="s">
        <v>9</v>
      </c>
      <c r="G22845" s="1">
        <v>5315.84</v>
      </c>
    </row>
    <row r="22846" spans="2:7">
      <c r="B22846" s="22" t="s">
        <v>371</v>
      </c>
      <c r="C22846" s="22" t="s">
        <v>7</v>
      </c>
      <c r="D22846" s="22" t="s">
        <v>7</v>
      </c>
      <c r="E22846" s="22" t="s">
        <v>8</v>
      </c>
      <c r="F22846" s="22" t="s">
        <v>10</v>
      </c>
      <c r="G22846" s="1">
        <v>4319.4799999999996</v>
      </c>
    </row>
    <row r="22847" spans="2:7">
      <c r="B22847" s="22" t="s">
        <v>371</v>
      </c>
      <c r="C22847" s="22" t="s">
        <v>7</v>
      </c>
      <c r="D22847" s="22" t="s">
        <v>7</v>
      </c>
      <c r="E22847" s="22" t="s">
        <v>8</v>
      </c>
      <c r="F22847" s="22" t="s">
        <v>11</v>
      </c>
      <c r="G22847" s="1">
        <v>2316.27</v>
      </c>
    </row>
    <row r="22848" spans="2:7">
      <c r="B22848" s="22" t="s">
        <v>371</v>
      </c>
      <c r="C22848" s="22" t="s">
        <v>7</v>
      </c>
      <c r="D22848" s="22" t="s">
        <v>7</v>
      </c>
      <c r="E22848" s="22" t="s">
        <v>8</v>
      </c>
      <c r="F22848" s="22" t="s">
        <v>12</v>
      </c>
      <c r="G22848" s="1">
        <v>69180.63</v>
      </c>
    </row>
    <row r="22849" spans="2:7">
      <c r="B22849" s="22" t="s">
        <v>371</v>
      </c>
      <c r="C22849" s="22" t="s">
        <v>7</v>
      </c>
      <c r="D22849" s="22" t="s">
        <v>7</v>
      </c>
      <c r="E22849" s="22" t="s">
        <v>8</v>
      </c>
      <c r="F22849" s="22" t="s">
        <v>13</v>
      </c>
      <c r="G22849" s="1">
        <v>17321.580000000002</v>
      </c>
    </row>
    <row r="22850" spans="2:7">
      <c r="B22850" s="22" t="s">
        <v>371</v>
      </c>
      <c r="C22850" s="22" t="s">
        <v>7</v>
      </c>
      <c r="D22850" s="22" t="s">
        <v>7</v>
      </c>
      <c r="E22850" s="22" t="s">
        <v>14</v>
      </c>
      <c r="F22850" s="22" t="s">
        <v>9</v>
      </c>
      <c r="G22850" s="1">
        <v>146850.72</v>
      </c>
    </row>
    <row r="22851" spans="2:7">
      <c r="B22851" s="22" t="s">
        <v>371</v>
      </c>
      <c r="C22851" s="22" t="s">
        <v>7</v>
      </c>
      <c r="D22851" s="22" t="s">
        <v>7</v>
      </c>
      <c r="E22851" s="22" t="s">
        <v>14</v>
      </c>
      <c r="F22851" s="22" t="s">
        <v>10</v>
      </c>
      <c r="G22851" s="1">
        <v>6261.32</v>
      </c>
    </row>
    <row r="22852" spans="2:7">
      <c r="B22852" s="22" t="s">
        <v>371</v>
      </c>
      <c r="C22852" s="22" t="s">
        <v>7</v>
      </c>
      <c r="D22852" s="22" t="s">
        <v>7</v>
      </c>
      <c r="E22852" s="22" t="s">
        <v>14</v>
      </c>
      <c r="F22852" s="22" t="s">
        <v>11</v>
      </c>
      <c r="G22852" s="1">
        <v>8828.4699999999993</v>
      </c>
    </row>
    <row r="22853" spans="2:7">
      <c r="B22853" s="22" t="s">
        <v>371</v>
      </c>
      <c r="C22853" s="22" t="s">
        <v>7</v>
      </c>
      <c r="D22853" s="22" t="s">
        <v>7</v>
      </c>
      <c r="E22853" s="22" t="s">
        <v>14</v>
      </c>
      <c r="F22853" s="22" t="s">
        <v>12</v>
      </c>
      <c r="G22853" s="1">
        <v>120329.68</v>
      </c>
    </row>
    <row r="22854" spans="2:7">
      <c r="B22854" s="22" t="s">
        <v>371</v>
      </c>
      <c r="C22854" s="22" t="s">
        <v>7</v>
      </c>
      <c r="D22854" s="22" t="s">
        <v>7</v>
      </c>
      <c r="E22854" s="22" t="s">
        <v>14</v>
      </c>
      <c r="F22854" s="22" t="s">
        <v>13</v>
      </c>
      <c r="G22854" s="1">
        <v>6320</v>
      </c>
    </row>
    <row r="22855" spans="2:7">
      <c r="B22855" s="22" t="s">
        <v>371</v>
      </c>
      <c r="C22855" s="22" t="s">
        <v>7</v>
      </c>
      <c r="D22855" s="22" t="s">
        <v>7</v>
      </c>
      <c r="E22855" s="22" t="s">
        <v>15</v>
      </c>
      <c r="F22855" s="22" t="s">
        <v>17</v>
      </c>
      <c r="G22855" s="1">
        <v>7569.21</v>
      </c>
    </row>
    <row r="22856" spans="2:7">
      <c r="B22856" s="22" t="s">
        <v>371</v>
      </c>
      <c r="C22856" s="22" t="s">
        <v>7</v>
      </c>
      <c r="D22856" s="22" t="s">
        <v>7</v>
      </c>
      <c r="E22856" s="22" t="s">
        <v>15</v>
      </c>
      <c r="F22856" s="22" t="s">
        <v>18</v>
      </c>
      <c r="G22856" s="1">
        <v>21579.11</v>
      </c>
    </row>
    <row r="22857" spans="2:7">
      <c r="B22857" s="22" t="s">
        <v>371</v>
      </c>
      <c r="C22857" s="22" t="s">
        <v>7</v>
      </c>
      <c r="D22857" s="22" t="s">
        <v>7</v>
      </c>
      <c r="E22857" s="22" t="s">
        <v>15</v>
      </c>
      <c r="F22857" s="22" t="s">
        <v>19</v>
      </c>
      <c r="G22857" s="1">
        <v>15027.26</v>
      </c>
    </row>
    <row r="22858" spans="2:7">
      <c r="B22858" s="22" t="s">
        <v>371</v>
      </c>
      <c r="C22858" s="22" t="s">
        <v>7</v>
      </c>
      <c r="D22858" s="22" t="s">
        <v>7</v>
      </c>
      <c r="E22858" s="22" t="s">
        <v>15</v>
      </c>
      <c r="F22858" s="22" t="s">
        <v>20</v>
      </c>
      <c r="G22858" s="1">
        <v>30687.47</v>
      </c>
    </row>
    <row r="22859" spans="2:7">
      <c r="B22859" s="22" t="s">
        <v>371</v>
      </c>
      <c r="C22859" s="22" t="s">
        <v>7</v>
      </c>
      <c r="D22859" s="22" t="s">
        <v>7</v>
      </c>
      <c r="E22859" s="22" t="s">
        <v>15</v>
      </c>
      <c r="F22859" s="22" t="s">
        <v>21</v>
      </c>
      <c r="G22859" s="1">
        <v>145.57</v>
      </c>
    </row>
    <row r="22860" spans="2:7">
      <c r="B22860" s="22" t="s">
        <v>371</v>
      </c>
      <c r="C22860" s="22" t="s">
        <v>7</v>
      </c>
      <c r="D22860" s="22" t="s">
        <v>7</v>
      </c>
      <c r="E22860" s="22" t="s">
        <v>15</v>
      </c>
      <c r="F22860" s="22" t="s">
        <v>22</v>
      </c>
      <c r="G22860" s="1">
        <v>394.55</v>
      </c>
    </row>
    <row r="22861" spans="2:7">
      <c r="B22861" s="22" t="s">
        <v>371</v>
      </c>
      <c r="C22861" s="22" t="s">
        <v>7</v>
      </c>
      <c r="D22861" s="22" t="s">
        <v>7</v>
      </c>
      <c r="E22861" s="22" t="s">
        <v>15</v>
      </c>
      <c r="F22861" s="22" t="s">
        <v>23</v>
      </c>
      <c r="G22861" s="1">
        <v>459</v>
      </c>
    </row>
    <row r="22862" spans="2:7">
      <c r="B22862" s="22" t="s">
        <v>371</v>
      </c>
      <c r="C22862" s="22" t="s">
        <v>7</v>
      </c>
      <c r="D22862" s="22" t="s">
        <v>7</v>
      </c>
      <c r="E22862" s="22" t="s">
        <v>15</v>
      </c>
      <c r="F22862" s="22" t="s">
        <v>24</v>
      </c>
      <c r="G22862" s="1">
        <v>1950.36</v>
      </c>
    </row>
    <row r="22863" spans="2:7">
      <c r="B22863" s="22" t="s">
        <v>371</v>
      </c>
      <c r="C22863" s="22" t="s">
        <v>7</v>
      </c>
      <c r="D22863" s="22" t="s">
        <v>7</v>
      </c>
      <c r="E22863" s="22" t="s">
        <v>15</v>
      </c>
      <c r="F22863" s="22" t="s">
        <v>25</v>
      </c>
      <c r="G22863" s="1">
        <v>2635.96</v>
      </c>
    </row>
    <row r="22864" spans="2:7">
      <c r="B22864" s="22" t="s">
        <v>371</v>
      </c>
      <c r="C22864" s="22" t="s">
        <v>7</v>
      </c>
      <c r="D22864" s="22" t="s">
        <v>7</v>
      </c>
      <c r="E22864" s="22" t="s">
        <v>15</v>
      </c>
      <c r="F22864" s="22" t="s">
        <v>26</v>
      </c>
      <c r="G22864" s="1">
        <v>22822.38</v>
      </c>
    </row>
    <row r="22865" spans="2:7">
      <c r="B22865" s="22" t="s">
        <v>371</v>
      </c>
      <c r="C22865" s="22" t="s">
        <v>7</v>
      </c>
      <c r="D22865" s="22" t="s">
        <v>7</v>
      </c>
      <c r="E22865" s="22" t="s">
        <v>15</v>
      </c>
      <c r="F22865" s="22" t="s">
        <v>27</v>
      </c>
      <c r="G22865" s="1">
        <v>238.14</v>
      </c>
    </row>
    <row r="22866" spans="2:7">
      <c r="B22866" s="22" t="s">
        <v>371</v>
      </c>
      <c r="C22866" s="22" t="s">
        <v>7</v>
      </c>
      <c r="D22866" s="22" t="s">
        <v>7</v>
      </c>
      <c r="E22866" s="22" t="s">
        <v>15</v>
      </c>
      <c r="F22866" s="22" t="s">
        <v>72</v>
      </c>
      <c r="G22866" s="1">
        <v>1788.56</v>
      </c>
    </row>
    <row r="22867" spans="2:7">
      <c r="B22867" s="22" t="s">
        <v>371</v>
      </c>
      <c r="C22867" s="22" t="s">
        <v>7</v>
      </c>
      <c r="D22867" s="22" t="s">
        <v>7</v>
      </c>
      <c r="E22867" s="22" t="s">
        <v>28</v>
      </c>
      <c r="F22867" s="22" t="s">
        <v>29</v>
      </c>
      <c r="G22867" s="1">
        <v>61168.84</v>
      </c>
    </row>
    <row r="22868" spans="2:7">
      <c r="B22868" s="22" t="s">
        <v>371</v>
      </c>
      <c r="C22868" s="22" t="s">
        <v>7</v>
      </c>
      <c r="D22868" s="22" t="s">
        <v>7</v>
      </c>
      <c r="E22868" s="22" t="s">
        <v>34</v>
      </c>
      <c r="F22868" s="22" t="s">
        <v>39</v>
      </c>
      <c r="G22868" s="1">
        <v>4584.62</v>
      </c>
    </row>
    <row r="22869" spans="2:7">
      <c r="B22869" s="22" t="s">
        <v>371</v>
      </c>
      <c r="C22869" s="22" t="s">
        <v>7</v>
      </c>
      <c r="D22869" s="22" t="s">
        <v>7</v>
      </c>
      <c r="E22869" s="22" t="s">
        <v>34</v>
      </c>
      <c r="F22869" s="22" t="s">
        <v>47</v>
      </c>
      <c r="G22869" s="1">
        <v>160.88999999999999</v>
      </c>
    </row>
    <row r="22870" spans="2:7">
      <c r="B22870" s="22" t="s">
        <v>371</v>
      </c>
      <c r="C22870" s="22" t="s">
        <v>7</v>
      </c>
      <c r="D22870" s="22" t="s">
        <v>7</v>
      </c>
      <c r="E22870" s="22" t="s">
        <v>34</v>
      </c>
      <c r="F22870" s="22" t="s">
        <v>85</v>
      </c>
      <c r="G22870" s="1">
        <v>3750</v>
      </c>
    </row>
    <row r="22871" spans="2:7">
      <c r="B22871" s="22" t="s">
        <v>371</v>
      </c>
      <c r="C22871" s="22" t="s">
        <v>7</v>
      </c>
      <c r="D22871" s="22" t="s">
        <v>7</v>
      </c>
      <c r="E22871" s="22" t="s">
        <v>34</v>
      </c>
      <c r="F22871" s="22" t="s">
        <v>55</v>
      </c>
      <c r="G22871" s="1">
        <v>14558.85</v>
      </c>
    </row>
    <row r="22872" spans="2:7">
      <c r="B22872" s="22" t="s">
        <v>371</v>
      </c>
      <c r="C22872" s="22" t="s">
        <v>7</v>
      </c>
      <c r="D22872" s="22" t="s">
        <v>7</v>
      </c>
      <c r="E22872" s="22" t="s">
        <v>59</v>
      </c>
      <c r="F22872" s="22" t="s">
        <v>55</v>
      </c>
      <c r="G22872" s="1">
        <v>10887.14</v>
      </c>
    </row>
    <row r="22873" spans="2:7">
      <c r="B22873" s="22" t="s">
        <v>372</v>
      </c>
      <c r="C22873" s="22" t="s">
        <v>7</v>
      </c>
      <c r="D22873" s="22" t="s">
        <v>5</v>
      </c>
      <c r="E22873" s="22" t="s">
        <v>7</v>
      </c>
      <c r="F22873" s="22" t="s">
        <v>6</v>
      </c>
      <c r="G22873" s="1">
        <v>-72510.539999999994</v>
      </c>
    </row>
    <row r="22874" spans="2:7">
      <c r="B22874" s="22" t="s">
        <v>372</v>
      </c>
      <c r="C22874" s="22" t="s">
        <v>7</v>
      </c>
      <c r="D22874" s="22" t="s">
        <v>5</v>
      </c>
      <c r="E22874" s="22" t="s">
        <v>8</v>
      </c>
      <c r="F22874" s="22" t="s">
        <v>9</v>
      </c>
      <c r="G22874" s="1">
        <v>1406699.9</v>
      </c>
    </row>
    <row r="22875" spans="2:7">
      <c r="B22875" s="22" t="s">
        <v>372</v>
      </c>
      <c r="C22875" s="22" t="s">
        <v>7</v>
      </c>
      <c r="D22875" s="22" t="s">
        <v>5</v>
      </c>
      <c r="E22875" s="22" t="s">
        <v>8</v>
      </c>
      <c r="F22875" s="22" t="s">
        <v>10</v>
      </c>
      <c r="G22875" s="1">
        <v>24165.42</v>
      </c>
    </row>
    <row r="22876" spans="2:7">
      <c r="B22876" s="22" t="s">
        <v>372</v>
      </c>
      <c r="C22876" s="22" t="s">
        <v>7</v>
      </c>
      <c r="D22876" s="22" t="s">
        <v>5</v>
      </c>
      <c r="E22876" s="22" t="s">
        <v>8</v>
      </c>
      <c r="F22876" s="22" t="s">
        <v>11</v>
      </c>
      <c r="G22876" s="1">
        <v>15217</v>
      </c>
    </row>
    <row r="22877" spans="2:7">
      <c r="B22877" s="22" t="s">
        <v>372</v>
      </c>
      <c r="C22877" s="22" t="s">
        <v>7</v>
      </c>
      <c r="D22877" s="22" t="s">
        <v>5</v>
      </c>
      <c r="E22877" s="22" t="s">
        <v>8</v>
      </c>
      <c r="F22877" s="22" t="s">
        <v>12</v>
      </c>
      <c r="G22877" s="1">
        <v>47974.69</v>
      </c>
    </row>
    <row r="22878" spans="2:7">
      <c r="B22878" s="22" t="s">
        <v>372</v>
      </c>
      <c r="C22878" s="22" t="s">
        <v>7</v>
      </c>
      <c r="D22878" s="22" t="s">
        <v>5</v>
      </c>
      <c r="E22878" s="22" t="s">
        <v>8</v>
      </c>
      <c r="F22878" s="22" t="s">
        <v>13</v>
      </c>
      <c r="G22878" s="1">
        <v>19367.59</v>
      </c>
    </row>
    <row r="22879" spans="2:7">
      <c r="B22879" s="22" t="s">
        <v>372</v>
      </c>
      <c r="C22879" s="22" t="s">
        <v>7</v>
      </c>
      <c r="D22879" s="22" t="s">
        <v>5</v>
      </c>
      <c r="E22879" s="22" t="s">
        <v>8</v>
      </c>
      <c r="F22879" s="22" t="s">
        <v>70</v>
      </c>
      <c r="G22879" s="1">
        <v>5505</v>
      </c>
    </row>
    <row r="22880" spans="2:7">
      <c r="B22880" s="22" t="s">
        <v>372</v>
      </c>
      <c r="C22880" s="22" t="s">
        <v>7</v>
      </c>
      <c r="D22880" s="22" t="s">
        <v>5</v>
      </c>
      <c r="E22880" s="22" t="s">
        <v>14</v>
      </c>
      <c r="F22880" s="22" t="s">
        <v>9</v>
      </c>
      <c r="G22880" s="1">
        <v>530667.74</v>
      </c>
    </row>
    <row r="22881" spans="2:7">
      <c r="B22881" s="22" t="s">
        <v>372</v>
      </c>
      <c r="C22881" s="22" t="s">
        <v>7</v>
      </c>
      <c r="D22881" s="22" t="s">
        <v>5</v>
      </c>
      <c r="E22881" s="22" t="s">
        <v>14</v>
      </c>
      <c r="F22881" s="22" t="s">
        <v>10</v>
      </c>
      <c r="G22881" s="1">
        <v>32478.33</v>
      </c>
    </row>
    <row r="22882" spans="2:7">
      <c r="B22882" s="22" t="s">
        <v>372</v>
      </c>
      <c r="C22882" s="22" t="s">
        <v>7</v>
      </c>
      <c r="D22882" s="22" t="s">
        <v>5</v>
      </c>
      <c r="E22882" s="22" t="s">
        <v>14</v>
      </c>
      <c r="F22882" s="22" t="s">
        <v>11</v>
      </c>
      <c r="G22882" s="1">
        <v>5983.85</v>
      </c>
    </row>
    <row r="22883" spans="2:7">
      <c r="B22883" s="22" t="s">
        <v>372</v>
      </c>
      <c r="C22883" s="22" t="s">
        <v>7</v>
      </c>
      <c r="D22883" s="22" t="s">
        <v>5</v>
      </c>
      <c r="E22883" s="22" t="s">
        <v>14</v>
      </c>
      <c r="F22883" s="22" t="s">
        <v>12</v>
      </c>
      <c r="G22883" s="1">
        <v>7058</v>
      </c>
    </row>
    <row r="22884" spans="2:7">
      <c r="B22884" s="22" t="s">
        <v>372</v>
      </c>
      <c r="C22884" s="22" t="s">
        <v>7</v>
      </c>
      <c r="D22884" s="22" t="s">
        <v>5</v>
      </c>
      <c r="E22884" s="22" t="s">
        <v>14</v>
      </c>
      <c r="F22884" s="22" t="s">
        <v>13</v>
      </c>
      <c r="G22884" s="1">
        <v>3407.68</v>
      </c>
    </row>
    <row r="22885" spans="2:7">
      <c r="B22885" s="22" t="s">
        <v>372</v>
      </c>
      <c r="C22885" s="22" t="s">
        <v>7</v>
      </c>
      <c r="D22885" s="22" t="s">
        <v>5</v>
      </c>
      <c r="E22885" s="22" t="s">
        <v>15</v>
      </c>
      <c r="F22885" s="22" t="s">
        <v>17</v>
      </c>
      <c r="G22885" s="1">
        <v>114003.49</v>
      </c>
    </row>
    <row r="22886" spans="2:7">
      <c r="B22886" s="22" t="s">
        <v>372</v>
      </c>
      <c r="C22886" s="22" t="s">
        <v>7</v>
      </c>
      <c r="D22886" s="22" t="s">
        <v>5</v>
      </c>
      <c r="E22886" s="22" t="s">
        <v>15</v>
      </c>
      <c r="F22886" s="22" t="s">
        <v>18</v>
      </c>
      <c r="G22886" s="1">
        <v>43594.07</v>
      </c>
    </row>
    <row r="22887" spans="2:7">
      <c r="B22887" s="22" t="s">
        <v>372</v>
      </c>
      <c r="C22887" s="22" t="s">
        <v>7</v>
      </c>
      <c r="D22887" s="22" t="s">
        <v>5</v>
      </c>
      <c r="E22887" s="22" t="s">
        <v>15</v>
      </c>
      <c r="F22887" s="22" t="s">
        <v>19</v>
      </c>
      <c r="G22887" s="1">
        <v>228035.54</v>
      </c>
    </row>
    <row r="22888" spans="2:7">
      <c r="B22888" s="22" t="s">
        <v>372</v>
      </c>
      <c r="C22888" s="22" t="s">
        <v>7</v>
      </c>
      <c r="D22888" s="22" t="s">
        <v>5</v>
      </c>
      <c r="E22888" s="22" t="s">
        <v>15</v>
      </c>
      <c r="F22888" s="22" t="s">
        <v>20</v>
      </c>
      <c r="G22888" s="1">
        <v>71172.05</v>
      </c>
    </row>
    <row r="22889" spans="2:7">
      <c r="B22889" s="22" t="s">
        <v>372</v>
      </c>
      <c r="C22889" s="22" t="s">
        <v>7</v>
      </c>
      <c r="D22889" s="22" t="s">
        <v>5</v>
      </c>
      <c r="E22889" s="22" t="s">
        <v>15</v>
      </c>
      <c r="F22889" s="22" t="s">
        <v>90</v>
      </c>
      <c r="G22889" s="1">
        <v>2747.09</v>
      </c>
    </row>
    <row r="22890" spans="2:7">
      <c r="B22890" s="22" t="s">
        <v>372</v>
      </c>
      <c r="C22890" s="22" t="s">
        <v>7</v>
      </c>
      <c r="D22890" s="22" t="s">
        <v>5</v>
      </c>
      <c r="E22890" s="22" t="s">
        <v>15</v>
      </c>
      <c r="F22890" s="22" t="s">
        <v>21</v>
      </c>
      <c r="G22890" s="1">
        <v>2228.96</v>
      </c>
    </row>
    <row r="22891" spans="2:7">
      <c r="B22891" s="22" t="s">
        <v>372</v>
      </c>
      <c r="C22891" s="22" t="s">
        <v>7</v>
      </c>
      <c r="D22891" s="22" t="s">
        <v>5</v>
      </c>
      <c r="E22891" s="22" t="s">
        <v>15</v>
      </c>
      <c r="F22891" s="22" t="s">
        <v>22</v>
      </c>
      <c r="G22891" s="1">
        <v>1055.76</v>
      </c>
    </row>
    <row r="22892" spans="2:7">
      <c r="B22892" s="22" t="s">
        <v>372</v>
      </c>
      <c r="C22892" s="22" t="s">
        <v>7</v>
      </c>
      <c r="D22892" s="22" t="s">
        <v>5</v>
      </c>
      <c r="E22892" s="22" t="s">
        <v>15</v>
      </c>
      <c r="F22892" s="22" t="s">
        <v>23</v>
      </c>
      <c r="G22892" s="1">
        <v>8221.15</v>
      </c>
    </row>
    <row r="22893" spans="2:7">
      <c r="B22893" s="22" t="s">
        <v>372</v>
      </c>
      <c r="C22893" s="22" t="s">
        <v>7</v>
      </c>
      <c r="D22893" s="22" t="s">
        <v>5</v>
      </c>
      <c r="E22893" s="22" t="s">
        <v>15</v>
      </c>
      <c r="F22893" s="22" t="s">
        <v>24</v>
      </c>
      <c r="G22893" s="1">
        <v>17240.43</v>
      </c>
    </row>
    <row r="22894" spans="2:7">
      <c r="B22894" s="22" t="s">
        <v>372</v>
      </c>
      <c r="C22894" s="22" t="s">
        <v>7</v>
      </c>
      <c r="D22894" s="22" t="s">
        <v>5</v>
      </c>
      <c r="E22894" s="22" t="s">
        <v>15</v>
      </c>
      <c r="F22894" s="22" t="s">
        <v>25</v>
      </c>
      <c r="G22894" s="1">
        <v>207851.49</v>
      </c>
    </row>
    <row r="22895" spans="2:7">
      <c r="B22895" s="22" t="s">
        <v>372</v>
      </c>
      <c r="C22895" s="22" t="s">
        <v>7</v>
      </c>
      <c r="D22895" s="22" t="s">
        <v>5</v>
      </c>
      <c r="E22895" s="22" t="s">
        <v>15</v>
      </c>
      <c r="F22895" s="22" t="s">
        <v>26</v>
      </c>
      <c r="G22895" s="1">
        <v>154522.6</v>
      </c>
    </row>
    <row r="22896" spans="2:7">
      <c r="B22896" s="22" t="s">
        <v>372</v>
      </c>
      <c r="C22896" s="22" t="s">
        <v>7</v>
      </c>
      <c r="D22896" s="22" t="s">
        <v>5</v>
      </c>
      <c r="E22896" s="22" t="s">
        <v>15</v>
      </c>
      <c r="F22896" s="22" t="s">
        <v>27</v>
      </c>
      <c r="G22896" s="1">
        <v>0.11</v>
      </c>
    </row>
    <row r="22897" spans="2:7">
      <c r="B22897" s="22" t="s">
        <v>372</v>
      </c>
      <c r="C22897" s="22" t="s">
        <v>7</v>
      </c>
      <c r="D22897" s="22" t="s">
        <v>5</v>
      </c>
      <c r="E22897" s="22" t="s">
        <v>28</v>
      </c>
      <c r="F22897" s="22" t="s">
        <v>29</v>
      </c>
      <c r="G22897" s="1">
        <v>109880.78</v>
      </c>
    </row>
    <row r="22898" spans="2:7">
      <c r="B22898" s="22" t="s">
        <v>372</v>
      </c>
      <c r="C22898" s="22" t="s">
        <v>7</v>
      </c>
      <c r="D22898" s="22" t="s">
        <v>5</v>
      </c>
      <c r="E22898" s="22" t="s">
        <v>28</v>
      </c>
      <c r="F22898" s="22" t="s">
        <v>30</v>
      </c>
      <c r="G22898" s="1">
        <v>10685.92</v>
      </c>
    </row>
    <row r="22899" spans="2:7">
      <c r="B22899" s="22" t="s">
        <v>372</v>
      </c>
      <c r="C22899" s="22" t="s">
        <v>7</v>
      </c>
      <c r="D22899" s="22" t="s">
        <v>5</v>
      </c>
      <c r="E22899" s="22" t="s">
        <v>28</v>
      </c>
      <c r="F22899" s="22" t="s">
        <v>31</v>
      </c>
      <c r="G22899" s="1">
        <v>109320.74</v>
      </c>
    </row>
    <row r="22900" spans="2:7">
      <c r="B22900" s="22" t="s">
        <v>372</v>
      </c>
      <c r="C22900" s="22" t="s">
        <v>7</v>
      </c>
      <c r="D22900" s="22" t="s">
        <v>5</v>
      </c>
      <c r="E22900" s="22" t="s">
        <v>28</v>
      </c>
      <c r="F22900" s="22" t="s">
        <v>32</v>
      </c>
      <c r="G22900" s="1">
        <v>5891.89</v>
      </c>
    </row>
    <row r="22901" spans="2:7">
      <c r="B22901" s="22" t="s">
        <v>372</v>
      </c>
      <c r="C22901" s="22" t="s">
        <v>7</v>
      </c>
      <c r="D22901" s="22" t="s">
        <v>5</v>
      </c>
      <c r="E22901" s="22" t="s">
        <v>28</v>
      </c>
      <c r="F22901" s="22" t="s">
        <v>33</v>
      </c>
      <c r="G22901" s="1">
        <v>45663.28</v>
      </c>
    </row>
    <row r="22902" spans="2:7">
      <c r="B22902" s="22" t="s">
        <v>372</v>
      </c>
      <c r="C22902" s="22" t="s">
        <v>7</v>
      </c>
      <c r="D22902" s="22" t="s">
        <v>5</v>
      </c>
      <c r="E22902" s="22" t="s">
        <v>34</v>
      </c>
      <c r="F22902" s="22" t="s">
        <v>35</v>
      </c>
      <c r="G22902" s="1">
        <v>1646.91</v>
      </c>
    </row>
    <row r="22903" spans="2:7">
      <c r="B22903" s="22" t="s">
        <v>372</v>
      </c>
      <c r="C22903" s="22" t="s">
        <v>7</v>
      </c>
      <c r="D22903" s="22" t="s">
        <v>5</v>
      </c>
      <c r="E22903" s="22" t="s">
        <v>34</v>
      </c>
      <c r="F22903" s="22" t="s">
        <v>36</v>
      </c>
      <c r="G22903" s="1">
        <v>2387.9699999999998</v>
      </c>
    </row>
    <row r="22904" spans="2:7">
      <c r="B22904" s="22" t="s">
        <v>372</v>
      </c>
      <c r="C22904" s="22" t="s">
        <v>7</v>
      </c>
      <c r="D22904" s="22" t="s">
        <v>5</v>
      </c>
      <c r="E22904" s="22" t="s">
        <v>34</v>
      </c>
      <c r="F22904" s="22" t="s">
        <v>37</v>
      </c>
      <c r="G22904" s="1">
        <v>1200</v>
      </c>
    </row>
    <row r="22905" spans="2:7">
      <c r="B22905" s="22" t="s">
        <v>372</v>
      </c>
      <c r="C22905" s="22" t="s">
        <v>7</v>
      </c>
      <c r="D22905" s="22" t="s">
        <v>5</v>
      </c>
      <c r="E22905" s="22" t="s">
        <v>34</v>
      </c>
      <c r="F22905" s="22" t="s">
        <v>38</v>
      </c>
      <c r="G22905" s="1">
        <v>17109.52</v>
      </c>
    </row>
    <row r="22906" spans="2:7">
      <c r="B22906" s="22" t="s">
        <v>372</v>
      </c>
      <c r="C22906" s="22" t="s">
        <v>7</v>
      </c>
      <c r="D22906" s="22" t="s">
        <v>5</v>
      </c>
      <c r="E22906" s="22" t="s">
        <v>34</v>
      </c>
      <c r="F22906" s="22" t="s">
        <v>39</v>
      </c>
      <c r="G22906" s="1">
        <v>99512.85</v>
      </c>
    </row>
    <row r="22907" spans="2:7">
      <c r="B22907" s="22" t="s">
        <v>372</v>
      </c>
      <c r="C22907" s="22" t="s">
        <v>7</v>
      </c>
      <c r="D22907" s="22" t="s">
        <v>5</v>
      </c>
      <c r="E22907" s="22" t="s">
        <v>34</v>
      </c>
      <c r="F22907" s="22" t="s">
        <v>40</v>
      </c>
      <c r="G22907" s="1">
        <v>3247.43</v>
      </c>
    </row>
    <row r="22908" spans="2:7">
      <c r="B22908" s="22" t="s">
        <v>372</v>
      </c>
      <c r="C22908" s="22" t="s">
        <v>7</v>
      </c>
      <c r="D22908" s="22" t="s">
        <v>5</v>
      </c>
      <c r="E22908" s="22" t="s">
        <v>34</v>
      </c>
      <c r="F22908" s="22" t="s">
        <v>41</v>
      </c>
      <c r="G22908" s="1">
        <v>18774.599999999999</v>
      </c>
    </row>
    <row r="22909" spans="2:7">
      <c r="B22909" s="22" t="s">
        <v>372</v>
      </c>
      <c r="C22909" s="22" t="s">
        <v>7</v>
      </c>
      <c r="D22909" s="22" t="s">
        <v>5</v>
      </c>
      <c r="E22909" s="22" t="s">
        <v>34</v>
      </c>
      <c r="F22909" s="22" t="s">
        <v>65</v>
      </c>
      <c r="G22909" s="1">
        <v>3080</v>
      </c>
    </row>
    <row r="22910" spans="2:7">
      <c r="B22910" s="22" t="s">
        <v>372</v>
      </c>
      <c r="C22910" s="22" t="s">
        <v>7</v>
      </c>
      <c r="D22910" s="22" t="s">
        <v>5</v>
      </c>
      <c r="E22910" s="22" t="s">
        <v>34</v>
      </c>
      <c r="F22910" s="22" t="s">
        <v>42</v>
      </c>
      <c r="G22910" s="1">
        <v>100</v>
      </c>
    </row>
    <row r="22911" spans="2:7">
      <c r="B22911" s="22" t="s">
        <v>372</v>
      </c>
      <c r="C22911" s="22" t="s">
        <v>7</v>
      </c>
      <c r="D22911" s="22" t="s">
        <v>5</v>
      </c>
      <c r="E22911" s="22" t="s">
        <v>34</v>
      </c>
      <c r="F22911" s="22" t="s">
        <v>45</v>
      </c>
      <c r="G22911" s="1">
        <v>21148.44</v>
      </c>
    </row>
    <row r="22912" spans="2:7">
      <c r="B22912" s="22" t="s">
        <v>372</v>
      </c>
      <c r="C22912" s="22" t="s">
        <v>7</v>
      </c>
      <c r="D22912" s="22" t="s">
        <v>5</v>
      </c>
      <c r="E22912" s="22" t="s">
        <v>34</v>
      </c>
      <c r="F22912" s="22" t="s">
        <v>46</v>
      </c>
      <c r="G22912" s="1">
        <v>16982.439999999999</v>
      </c>
    </row>
    <row r="22913" spans="2:7">
      <c r="B22913" s="22" t="s">
        <v>372</v>
      </c>
      <c r="C22913" s="22" t="s">
        <v>7</v>
      </c>
      <c r="D22913" s="22" t="s">
        <v>5</v>
      </c>
      <c r="E22913" s="22" t="s">
        <v>34</v>
      </c>
      <c r="F22913" s="22" t="s">
        <v>47</v>
      </c>
      <c r="G22913" s="1">
        <v>20231.12</v>
      </c>
    </row>
    <row r="22914" spans="2:7">
      <c r="B22914" s="22" t="s">
        <v>372</v>
      </c>
      <c r="C22914" s="22" t="s">
        <v>7</v>
      </c>
      <c r="D22914" s="22" t="s">
        <v>5</v>
      </c>
      <c r="E22914" s="22" t="s">
        <v>34</v>
      </c>
      <c r="F22914" s="22" t="s">
        <v>48</v>
      </c>
      <c r="G22914" s="1">
        <v>80438.820000000007</v>
      </c>
    </row>
    <row r="22915" spans="2:7">
      <c r="B22915" s="22" t="s">
        <v>372</v>
      </c>
      <c r="C22915" s="22" t="s">
        <v>7</v>
      </c>
      <c r="D22915" s="22" t="s">
        <v>5</v>
      </c>
      <c r="E22915" s="22" t="s">
        <v>34</v>
      </c>
      <c r="F22915" s="22" t="s">
        <v>75</v>
      </c>
      <c r="G22915" s="1">
        <v>8777.15</v>
      </c>
    </row>
    <row r="22916" spans="2:7">
      <c r="B22916" s="22" t="s">
        <v>372</v>
      </c>
      <c r="C22916" s="22" t="s">
        <v>7</v>
      </c>
      <c r="D22916" s="22" t="s">
        <v>5</v>
      </c>
      <c r="E22916" s="22" t="s">
        <v>34</v>
      </c>
      <c r="F22916" s="22" t="s">
        <v>66</v>
      </c>
      <c r="G22916" s="1">
        <v>782.72</v>
      </c>
    </row>
    <row r="22917" spans="2:7">
      <c r="B22917" s="22" t="s">
        <v>372</v>
      </c>
      <c r="C22917" s="22" t="s">
        <v>7</v>
      </c>
      <c r="D22917" s="22" t="s">
        <v>5</v>
      </c>
      <c r="E22917" s="22" t="s">
        <v>34</v>
      </c>
      <c r="F22917" s="22" t="s">
        <v>67</v>
      </c>
      <c r="G22917" s="1">
        <v>208.07</v>
      </c>
    </row>
    <row r="22918" spans="2:7">
      <c r="B22918" s="22" t="s">
        <v>372</v>
      </c>
      <c r="C22918" s="22" t="s">
        <v>7</v>
      </c>
      <c r="D22918" s="22" t="s">
        <v>5</v>
      </c>
      <c r="E22918" s="22" t="s">
        <v>34</v>
      </c>
      <c r="F22918" s="22" t="s">
        <v>49</v>
      </c>
      <c r="G22918" s="1">
        <v>98673.600000000006</v>
      </c>
    </row>
    <row r="22919" spans="2:7">
      <c r="B22919" s="22" t="s">
        <v>372</v>
      </c>
      <c r="C22919" s="22" t="s">
        <v>7</v>
      </c>
      <c r="D22919" s="22" t="s">
        <v>5</v>
      </c>
      <c r="E22919" s="22" t="s">
        <v>34</v>
      </c>
      <c r="F22919" s="22" t="s">
        <v>50</v>
      </c>
      <c r="G22919" s="1">
        <v>22308.560000000001</v>
      </c>
    </row>
    <row r="22920" spans="2:7">
      <c r="B22920" s="22" t="s">
        <v>372</v>
      </c>
      <c r="C22920" s="22" t="s">
        <v>7</v>
      </c>
      <c r="D22920" s="22" t="s">
        <v>5</v>
      </c>
      <c r="E22920" s="22" t="s">
        <v>34</v>
      </c>
      <c r="F22920" s="22" t="s">
        <v>51</v>
      </c>
      <c r="G22920" s="1">
        <v>3262.01</v>
      </c>
    </row>
    <row r="22921" spans="2:7">
      <c r="B22921" s="22" t="s">
        <v>372</v>
      </c>
      <c r="C22921" s="22" t="s">
        <v>7</v>
      </c>
      <c r="D22921" s="22" t="s">
        <v>5</v>
      </c>
      <c r="E22921" s="22" t="s">
        <v>34</v>
      </c>
      <c r="F22921" s="22" t="s">
        <v>52</v>
      </c>
      <c r="G22921" s="1">
        <v>181.63</v>
      </c>
    </row>
    <row r="22922" spans="2:7">
      <c r="B22922" s="22" t="s">
        <v>372</v>
      </c>
      <c r="C22922" s="22" t="s">
        <v>7</v>
      </c>
      <c r="D22922" s="22" t="s">
        <v>5</v>
      </c>
      <c r="E22922" s="22" t="s">
        <v>34</v>
      </c>
      <c r="F22922" s="22" t="s">
        <v>53</v>
      </c>
      <c r="G22922" s="1">
        <v>86083.48</v>
      </c>
    </row>
    <row r="22923" spans="2:7">
      <c r="B22923" s="22" t="s">
        <v>372</v>
      </c>
      <c r="C22923" s="22" t="s">
        <v>7</v>
      </c>
      <c r="D22923" s="22" t="s">
        <v>5</v>
      </c>
      <c r="E22923" s="22" t="s">
        <v>34</v>
      </c>
      <c r="F22923" s="22" t="s">
        <v>54</v>
      </c>
      <c r="G22923" s="1">
        <v>7493</v>
      </c>
    </row>
    <row r="22924" spans="2:7">
      <c r="B22924" s="22" t="s">
        <v>372</v>
      </c>
      <c r="C22924" s="22" t="s">
        <v>7</v>
      </c>
      <c r="D22924" s="22" t="s">
        <v>5</v>
      </c>
      <c r="E22924" s="22" t="s">
        <v>34</v>
      </c>
      <c r="F22924" s="22" t="s">
        <v>55</v>
      </c>
      <c r="G22924" s="1">
        <v>300</v>
      </c>
    </row>
    <row r="22925" spans="2:7">
      <c r="B22925" s="22" t="s">
        <v>372</v>
      </c>
      <c r="C22925" s="22" t="s">
        <v>7</v>
      </c>
      <c r="D22925" s="22" t="s">
        <v>5</v>
      </c>
      <c r="E22925" s="22" t="s">
        <v>34</v>
      </c>
      <c r="F22925" s="22" t="s">
        <v>56</v>
      </c>
      <c r="G22925" s="1">
        <v>25297.81</v>
      </c>
    </row>
    <row r="22926" spans="2:7">
      <c r="B22926" s="22" t="s">
        <v>372</v>
      </c>
      <c r="C22926" s="22" t="s">
        <v>7</v>
      </c>
      <c r="D22926" s="22" t="s">
        <v>5</v>
      </c>
      <c r="E22926" s="22" t="s">
        <v>34</v>
      </c>
      <c r="F22926" s="22" t="s">
        <v>57</v>
      </c>
      <c r="G22926" s="1">
        <v>58430.559999999998</v>
      </c>
    </row>
    <row r="22927" spans="2:7">
      <c r="B22927" s="22" t="s">
        <v>372</v>
      </c>
      <c r="C22927" s="22" t="s">
        <v>7</v>
      </c>
      <c r="D22927" s="22" t="s">
        <v>5</v>
      </c>
      <c r="E22927" s="22" t="s">
        <v>34</v>
      </c>
      <c r="F22927" s="22" t="s">
        <v>91</v>
      </c>
      <c r="G22927" s="1">
        <v>10419.26</v>
      </c>
    </row>
    <row r="22928" spans="2:7">
      <c r="B22928" s="22" t="s">
        <v>372</v>
      </c>
      <c r="C22928" s="22" t="s">
        <v>7</v>
      </c>
      <c r="D22928" s="22" t="s">
        <v>5</v>
      </c>
      <c r="E22928" s="22" t="s">
        <v>34</v>
      </c>
      <c r="F22928" s="22" t="s">
        <v>94</v>
      </c>
      <c r="G22928" s="1">
        <v>17745.87</v>
      </c>
    </row>
    <row r="22929" spans="2:7">
      <c r="B22929" s="22" t="s">
        <v>372</v>
      </c>
      <c r="C22929" s="22" t="s">
        <v>7</v>
      </c>
      <c r="D22929" s="22" t="s">
        <v>5</v>
      </c>
      <c r="E22929" s="22" t="s">
        <v>34</v>
      </c>
      <c r="F22929" s="22" t="s">
        <v>58</v>
      </c>
      <c r="G22929" s="1">
        <v>4334.17</v>
      </c>
    </row>
    <row r="22930" spans="2:7">
      <c r="B22930" s="22" t="s">
        <v>372</v>
      </c>
      <c r="C22930" s="22" t="s">
        <v>7</v>
      </c>
      <c r="D22930" s="22" t="s">
        <v>5</v>
      </c>
      <c r="E22930" s="22" t="s">
        <v>59</v>
      </c>
      <c r="F22930" s="22" t="s">
        <v>55</v>
      </c>
      <c r="G22930" s="1">
        <v>3972.05</v>
      </c>
    </row>
    <row r="22931" spans="2:7">
      <c r="B22931" s="22" t="s">
        <v>372</v>
      </c>
      <c r="C22931" s="22" t="s">
        <v>7</v>
      </c>
      <c r="D22931" s="22" t="s">
        <v>5</v>
      </c>
      <c r="E22931" s="22" t="s">
        <v>60</v>
      </c>
      <c r="F22931" s="22" t="s">
        <v>78</v>
      </c>
      <c r="G22931" s="1">
        <v>11793.8</v>
      </c>
    </row>
    <row r="22932" spans="2:7">
      <c r="B22932" s="22" t="s">
        <v>372</v>
      </c>
      <c r="C22932" s="22" t="s">
        <v>7</v>
      </c>
      <c r="D22932" s="22" t="s">
        <v>5</v>
      </c>
      <c r="E22932" s="22" t="s">
        <v>60</v>
      </c>
      <c r="F22932" s="22" t="s">
        <v>80</v>
      </c>
      <c r="G22932" s="1">
        <v>25605.7</v>
      </c>
    </row>
    <row r="22933" spans="2:7">
      <c r="B22933" s="22" t="s">
        <v>372</v>
      </c>
      <c r="C22933" s="22" t="s">
        <v>7</v>
      </c>
      <c r="D22933" s="22" t="s">
        <v>5</v>
      </c>
      <c r="E22933" s="22" t="s">
        <v>60</v>
      </c>
      <c r="F22933" s="22" t="s">
        <v>62</v>
      </c>
      <c r="G22933" s="1">
        <v>3221.14</v>
      </c>
    </row>
    <row r="22934" spans="2:7">
      <c r="B22934" s="22" t="s">
        <v>372</v>
      </c>
      <c r="C22934" s="22" t="s">
        <v>7</v>
      </c>
      <c r="D22934" s="22" t="s">
        <v>7</v>
      </c>
      <c r="E22934" s="22" t="s">
        <v>5</v>
      </c>
      <c r="F22934" s="22" t="s">
        <v>6</v>
      </c>
      <c r="G22934" s="1">
        <v>72510.539999999994</v>
      </c>
    </row>
    <row r="22935" spans="2:7">
      <c r="B22935" s="22" t="s">
        <v>372</v>
      </c>
      <c r="C22935" s="22" t="s">
        <v>7</v>
      </c>
      <c r="D22935" s="22" t="s">
        <v>7</v>
      </c>
      <c r="E22935" s="22" t="s">
        <v>8</v>
      </c>
      <c r="F22935" s="22" t="s">
        <v>9</v>
      </c>
      <c r="G22935" s="1">
        <v>27100</v>
      </c>
    </row>
    <row r="22936" spans="2:7">
      <c r="B22936" s="22" t="s">
        <v>372</v>
      </c>
      <c r="C22936" s="22" t="s">
        <v>7</v>
      </c>
      <c r="D22936" s="22" t="s">
        <v>7</v>
      </c>
      <c r="E22936" s="22" t="s">
        <v>8</v>
      </c>
      <c r="F22936" s="22" t="s">
        <v>11</v>
      </c>
      <c r="G22936" s="1">
        <v>7082</v>
      </c>
    </row>
    <row r="22937" spans="2:7">
      <c r="B22937" s="22" t="s">
        <v>372</v>
      </c>
      <c r="C22937" s="22" t="s">
        <v>7</v>
      </c>
      <c r="D22937" s="22" t="s">
        <v>7</v>
      </c>
      <c r="E22937" s="22" t="s">
        <v>8</v>
      </c>
      <c r="F22937" s="22" t="s">
        <v>12</v>
      </c>
      <c r="G22937" s="1">
        <v>19552.34</v>
      </c>
    </row>
    <row r="22938" spans="2:7">
      <c r="B22938" s="22" t="s">
        <v>372</v>
      </c>
      <c r="C22938" s="22" t="s">
        <v>7</v>
      </c>
      <c r="D22938" s="22" t="s">
        <v>7</v>
      </c>
      <c r="E22938" s="22" t="s">
        <v>14</v>
      </c>
      <c r="F22938" s="22" t="s">
        <v>9</v>
      </c>
      <c r="G22938" s="1">
        <v>174072.61</v>
      </c>
    </row>
    <row r="22939" spans="2:7">
      <c r="B22939" s="22" t="s">
        <v>372</v>
      </c>
      <c r="C22939" s="22" t="s">
        <v>7</v>
      </c>
      <c r="D22939" s="22" t="s">
        <v>7</v>
      </c>
      <c r="E22939" s="22" t="s">
        <v>14</v>
      </c>
      <c r="F22939" s="22" t="s">
        <v>10</v>
      </c>
      <c r="G22939" s="1">
        <v>2170.4</v>
      </c>
    </row>
    <row r="22940" spans="2:7">
      <c r="B22940" s="22" t="s">
        <v>372</v>
      </c>
      <c r="C22940" s="22" t="s">
        <v>7</v>
      </c>
      <c r="D22940" s="22" t="s">
        <v>7</v>
      </c>
      <c r="E22940" s="22" t="s">
        <v>14</v>
      </c>
      <c r="F22940" s="22" t="s">
        <v>11</v>
      </c>
      <c r="G22940" s="1">
        <v>474.29</v>
      </c>
    </row>
    <row r="22941" spans="2:7">
      <c r="B22941" s="22" t="s">
        <v>372</v>
      </c>
      <c r="C22941" s="22" t="s">
        <v>7</v>
      </c>
      <c r="D22941" s="22" t="s">
        <v>7</v>
      </c>
      <c r="E22941" s="22" t="s">
        <v>14</v>
      </c>
      <c r="F22941" s="22" t="s">
        <v>12</v>
      </c>
      <c r="G22941" s="1">
        <v>27364</v>
      </c>
    </row>
    <row r="22942" spans="2:7">
      <c r="B22942" s="22" t="s">
        <v>372</v>
      </c>
      <c r="C22942" s="22" t="s">
        <v>7</v>
      </c>
      <c r="D22942" s="22" t="s">
        <v>7</v>
      </c>
      <c r="E22942" s="22" t="s">
        <v>15</v>
      </c>
      <c r="F22942" s="22" t="s">
        <v>17</v>
      </c>
      <c r="G22942" s="1">
        <v>3983.73</v>
      </c>
    </row>
    <row r="22943" spans="2:7">
      <c r="B22943" s="22" t="s">
        <v>372</v>
      </c>
      <c r="C22943" s="22" t="s">
        <v>7</v>
      </c>
      <c r="D22943" s="22" t="s">
        <v>7</v>
      </c>
      <c r="E22943" s="22" t="s">
        <v>15</v>
      </c>
      <c r="F22943" s="22" t="s">
        <v>18</v>
      </c>
      <c r="G22943" s="1">
        <v>14638.4</v>
      </c>
    </row>
    <row r="22944" spans="2:7">
      <c r="B22944" s="22" t="s">
        <v>372</v>
      </c>
      <c r="C22944" s="22" t="s">
        <v>7</v>
      </c>
      <c r="D22944" s="22" t="s">
        <v>7</v>
      </c>
      <c r="E22944" s="22" t="s">
        <v>15</v>
      </c>
      <c r="F22944" s="22" t="s">
        <v>19</v>
      </c>
      <c r="G22944" s="1">
        <v>8119.15</v>
      </c>
    </row>
    <row r="22945" spans="2:7">
      <c r="B22945" s="22" t="s">
        <v>372</v>
      </c>
      <c r="C22945" s="22" t="s">
        <v>7</v>
      </c>
      <c r="D22945" s="22" t="s">
        <v>7</v>
      </c>
      <c r="E22945" s="22" t="s">
        <v>15</v>
      </c>
      <c r="F22945" s="22" t="s">
        <v>20</v>
      </c>
      <c r="G22945" s="1">
        <v>26216.15</v>
      </c>
    </row>
    <row r="22946" spans="2:7">
      <c r="B22946" s="22" t="s">
        <v>372</v>
      </c>
      <c r="C22946" s="22" t="s">
        <v>7</v>
      </c>
      <c r="D22946" s="22" t="s">
        <v>7</v>
      </c>
      <c r="E22946" s="22" t="s">
        <v>15</v>
      </c>
      <c r="F22946" s="22" t="s">
        <v>21</v>
      </c>
      <c r="G22946" s="1">
        <v>78.489999999999995</v>
      </c>
    </row>
    <row r="22947" spans="2:7">
      <c r="B22947" s="22" t="s">
        <v>372</v>
      </c>
      <c r="C22947" s="22" t="s">
        <v>7</v>
      </c>
      <c r="D22947" s="22" t="s">
        <v>7</v>
      </c>
      <c r="E22947" s="22" t="s">
        <v>15</v>
      </c>
      <c r="F22947" s="22" t="s">
        <v>22</v>
      </c>
      <c r="G22947" s="1">
        <v>93.67</v>
      </c>
    </row>
    <row r="22948" spans="2:7">
      <c r="B22948" s="22" t="s">
        <v>372</v>
      </c>
      <c r="C22948" s="22" t="s">
        <v>7</v>
      </c>
      <c r="D22948" s="22" t="s">
        <v>7</v>
      </c>
      <c r="E22948" s="22" t="s">
        <v>15</v>
      </c>
      <c r="F22948" s="22" t="s">
        <v>23</v>
      </c>
      <c r="G22948" s="1">
        <v>111.46</v>
      </c>
    </row>
    <row r="22949" spans="2:7">
      <c r="B22949" s="22" t="s">
        <v>372</v>
      </c>
      <c r="C22949" s="22" t="s">
        <v>7</v>
      </c>
      <c r="D22949" s="22" t="s">
        <v>7</v>
      </c>
      <c r="E22949" s="22" t="s">
        <v>15</v>
      </c>
      <c r="F22949" s="22" t="s">
        <v>24</v>
      </c>
      <c r="G22949" s="1">
        <v>4019.28</v>
      </c>
    </row>
    <row r="22950" spans="2:7">
      <c r="B22950" s="22" t="s">
        <v>372</v>
      </c>
      <c r="C22950" s="22" t="s">
        <v>7</v>
      </c>
      <c r="D22950" s="22" t="s">
        <v>7</v>
      </c>
      <c r="E22950" s="22" t="s">
        <v>15</v>
      </c>
      <c r="F22950" s="22" t="s">
        <v>25</v>
      </c>
      <c r="G22950" s="1">
        <v>2621.85</v>
      </c>
    </row>
    <row r="22951" spans="2:7">
      <c r="B22951" s="22" t="s">
        <v>372</v>
      </c>
      <c r="C22951" s="22" t="s">
        <v>7</v>
      </c>
      <c r="D22951" s="22" t="s">
        <v>7</v>
      </c>
      <c r="E22951" s="22" t="s">
        <v>15</v>
      </c>
      <c r="F22951" s="22" t="s">
        <v>26</v>
      </c>
      <c r="G22951" s="1">
        <v>52361.87</v>
      </c>
    </row>
    <row r="22952" spans="2:7">
      <c r="B22952" s="22" t="s">
        <v>372</v>
      </c>
      <c r="C22952" s="22" t="s">
        <v>7</v>
      </c>
      <c r="D22952" s="22" t="s">
        <v>7</v>
      </c>
      <c r="E22952" s="22" t="s">
        <v>28</v>
      </c>
      <c r="F22952" s="22" t="s">
        <v>29</v>
      </c>
      <c r="G22952" s="1">
        <v>7666.84</v>
      </c>
    </row>
    <row r="22953" spans="2:7">
      <c r="B22953" s="22" t="s">
        <v>372</v>
      </c>
      <c r="C22953" s="22" t="s">
        <v>7</v>
      </c>
      <c r="D22953" s="22" t="s">
        <v>7</v>
      </c>
      <c r="E22953" s="22" t="s">
        <v>28</v>
      </c>
      <c r="F22953" s="22" t="s">
        <v>31</v>
      </c>
      <c r="G22953" s="1">
        <v>3784.65</v>
      </c>
    </row>
    <row r="22954" spans="2:7">
      <c r="B22954" s="22" t="s">
        <v>372</v>
      </c>
      <c r="C22954" s="22" t="s">
        <v>7</v>
      </c>
      <c r="D22954" s="22" t="s">
        <v>7</v>
      </c>
      <c r="E22954" s="22" t="s">
        <v>34</v>
      </c>
      <c r="F22954" s="22" t="s">
        <v>38</v>
      </c>
      <c r="G22954" s="1">
        <v>345</v>
      </c>
    </row>
    <row r="22955" spans="2:7">
      <c r="B22955" s="22" t="s">
        <v>372</v>
      </c>
      <c r="C22955" s="22" t="s">
        <v>7</v>
      </c>
      <c r="D22955" s="22" t="s">
        <v>7</v>
      </c>
      <c r="E22955" s="22" t="s">
        <v>34</v>
      </c>
      <c r="F22955" s="22" t="s">
        <v>39</v>
      </c>
      <c r="G22955" s="1">
        <v>121520.35</v>
      </c>
    </row>
    <row r="22956" spans="2:7">
      <c r="B22956" s="22" t="s">
        <v>372</v>
      </c>
      <c r="C22956" s="22" t="s">
        <v>7</v>
      </c>
      <c r="D22956" s="22" t="s">
        <v>7</v>
      </c>
      <c r="E22956" s="22" t="s">
        <v>34</v>
      </c>
      <c r="F22956" s="22" t="s">
        <v>56</v>
      </c>
      <c r="G22956" s="1">
        <v>2865.01</v>
      </c>
    </row>
    <row r="22957" spans="2:7">
      <c r="B22957" s="22" t="s">
        <v>372</v>
      </c>
      <c r="C22957" s="22" t="s">
        <v>7</v>
      </c>
      <c r="D22957" s="22" t="s">
        <v>7</v>
      </c>
      <c r="E22957" s="22" t="s">
        <v>34</v>
      </c>
      <c r="F22957" s="22" t="s">
        <v>57</v>
      </c>
      <c r="G22957" s="1">
        <v>24999</v>
      </c>
    </row>
    <row r="22958" spans="2:7">
      <c r="B22958" s="22" t="s">
        <v>372</v>
      </c>
      <c r="C22958" s="22" t="s">
        <v>7</v>
      </c>
      <c r="D22958" s="22" t="s">
        <v>7</v>
      </c>
      <c r="E22958" s="22" t="s">
        <v>34</v>
      </c>
      <c r="F22958" s="22" t="s">
        <v>58</v>
      </c>
      <c r="G22958" s="1">
        <v>1234.6500000000001</v>
      </c>
    </row>
    <row r="22959" spans="2:7">
      <c r="B22959" s="22" t="s">
        <v>372</v>
      </c>
      <c r="C22959" s="22" t="s">
        <v>7</v>
      </c>
      <c r="D22959" s="22" t="s">
        <v>7</v>
      </c>
      <c r="E22959" s="22" t="s">
        <v>60</v>
      </c>
      <c r="F22959" s="22" t="s">
        <v>80</v>
      </c>
      <c r="G22959" s="1">
        <v>7655.52</v>
      </c>
    </row>
    <row r="22960" spans="2:7">
      <c r="B22960" s="22" t="s">
        <v>373</v>
      </c>
      <c r="C22960" s="22" t="s">
        <v>7</v>
      </c>
      <c r="D22960" s="22" t="s">
        <v>5</v>
      </c>
      <c r="E22960" s="22" t="s">
        <v>8</v>
      </c>
      <c r="F22960" s="22" t="s">
        <v>9</v>
      </c>
      <c r="G22960" s="1">
        <v>1546835.46</v>
      </c>
    </row>
    <row r="22961" spans="2:7">
      <c r="B22961" s="22" t="s">
        <v>373</v>
      </c>
      <c r="C22961" s="22" t="s">
        <v>7</v>
      </c>
      <c r="D22961" s="22" t="s">
        <v>5</v>
      </c>
      <c r="E22961" s="22" t="s">
        <v>8</v>
      </c>
      <c r="F22961" s="22" t="s">
        <v>10</v>
      </c>
      <c r="G22961" s="1">
        <v>28272.12</v>
      </c>
    </row>
    <row r="22962" spans="2:7">
      <c r="B22962" s="22" t="s">
        <v>373</v>
      </c>
      <c r="C22962" s="22" t="s">
        <v>7</v>
      </c>
      <c r="D22962" s="22" t="s">
        <v>5</v>
      </c>
      <c r="E22962" s="22" t="s">
        <v>8</v>
      </c>
      <c r="F22962" s="22" t="s">
        <v>11</v>
      </c>
      <c r="G22962" s="1">
        <v>3929.84</v>
      </c>
    </row>
    <row r="22963" spans="2:7">
      <c r="B22963" s="22" t="s">
        <v>373</v>
      </c>
      <c r="C22963" s="22" t="s">
        <v>7</v>
      </c>
      <c r="D22963" s="22" t="s">
        <v>5</v>
      </c>
      <c r="E22963" s="22" t="s">
        <v>8</v>
      </c>
      <c r="F22963" s="22" t="s">
        <v>12</v>
      </c>
      <c r="G22963" s="1">
        <v>77714.59</v>
      </c>
    </row>
    <row r="22964" spans="2:7">
      <c r="B22964" s="22" t="s">
        <v>373</v>
      </c>
      <c r="C22964" s="22" t="s">
        <v>7</v>
      </c>
      <c r="D22964" s="22" t="s">
        <v>5</v>
      </c>
      <c r="E22964" s="22" t="s">
        <v>8</v>
      </c>
      <c r="F22964" s="22" t="s">
        <v>13</v>
      </c>
      <c r="G22964" s="1">
        <v>4654.82</v>
      </c>
    </row>
    <row r="22965" spans="2:7">
      <c r="B22965" s="22" t="s">
        <v>373</v>
      </c>
      <c r="C22965" s="22" t="s">
        <v>7</v>
      </c>
      <c r="D22965" s="22" t="s">
        <v>5</v>
      </c>
      <c r="E22965" s="22" t="s">
        <v>8</v>
      </c>
      <c r="F22965" s="22" t="s">
        <v>70</v>
      </c>
      <c r="G22965" s="1">
        <v>31515</v>
      </c>
    </row>
    <row r="22966" spans="2:7">
      <c r="B22966" s="22" t="s">
        <v>373</v>
      </c>
      <c r="C22966" s="22" t="s">
        <v>7</v>
      </c>
      <c r="D22966" s="22" t="s">
        <v>5</v>
      </c>
      <c r="E22966" s="22" t="s">
        <v>14</v>
      </c>
      <c r="F22966" s="22" t="s">
        <v>9</v>
      </c>
      <c r="G22966" s="1">
        <v>646973.38</v>
      </c>
    </row>
    <row r="22967" spans="2:7">
      <c r="B22967" s="22" t="s">
        <v>373</v>
      </c>
      <c r="C22967" s="22" t="s">
        <v>7</v>
      </c>
      <c r="D22967" s="22" t="s">
        <v>5</v>
      </c>
      <c r="E22967" s="22" t="s">
        <v>14</v>
      </c>
      <c r="F22967" s="22" t="s">
        <v>10</v>
      </c>
      <c r="G22967" s="1">
        <v>8984.6</v>
      </c>
    </row>
    <row r="22968" spans="2:7">
      <c r="B22968" s="22" t="s">
        <v>373</v>
      </c>
      <c r="C22968" s="22" t="s">
        <v>7</v>
      </c>
      <c r="D22968" s="22" t="s">
        <v>5</v>
      </c>
      <c r="E22968" s="22" t="s">
        <v>14</v>
      </c>
      <c r="F22968" s="22" t="s">
        <v>11</v>
      </c>
      <c r="G22968" s="1">
        <v>19309.990000000002</v>
      </c>
    </row>
    <row r="22969" spans="2:7">
      <c r="B22969" s="22" t="s">
        <v>373</v>
      </c>
      <c r="C22969" s="22" t="s">
        <v>7</v>
      </c>
      <c r="D22969" s="22" t="s">
        <v>5</v>
      </c>
      <c r="E22969" s="22" t="s">
        <v>14</v>
      </c>
      <c r="F22969" s="22" t="s">
        <v>12</v>
      </c>
      <c r="G22969" s="1">
        <v>8966.99</v>
      </c>
    </row>
    <row r="22970" spans="2:7">
      <c r="B22970" s="22" t="s">
        <v>373</v>
      </c>
      <c r="C22970" s="22" t="s">
        <v>7</v>
      </c>
      <c r="D22970" s="22" t="s">
        <v>5</v>
      </c>
      <c r="E22970" s="22" t="s">
        <v>15</v>
      </c>
      <c r="F22970" s="22" t="s">
        <v>17</v>
      </c>
      <c r="G22970" s="1">
        <v>127150.19</v>
      </c>
    </row>
    <row r="22971" spans="2:7">
      <c r="B22971" s="22" t="s">
        <v>373</v>
      </c>
      <c r="C22971" s="22" t="s">
        <v>7</v>
      </c>
      <c r="D22971" s="22" t="s">
        <v>5</v>
      </c>
      <c r="E22971" s="22" t="s">
        <v>15</v>
      </c>
      <c r="F22971" s="22" t="s">
        <v>18</v>
      </c>
      <c r="G22971" s="1">
        <v>51246.720000000001</v>
      </c>
    </row>
    <row r="22972" spans="2:7">
      <c r="B22972" s="22" t="s">
        <v>373</v>
      </c>
      <c r="C22972" s="22" t="s">
        <v>7</v>
      </c>
      <c r="D22972" s="22" t="s">
        <v>5</v>
      </c>
      <c r="E22972" s="22" t="s">
        <v>15</v>
      </c>
      <c r="F22972" s="22" t="s">
        <v>19</v>
      </c>
      <c r="G22972" s="1">
        <v>252518.2</v>
      </c>
    </row>
    <row r="22973" spans="2:7">
      <c r="B22973" s="22" t="s">
        <v>373</v>
      </c>
      <c r="C22973" s="22" t="s">
        <v>7</v>
      </c>
      <c r="D22973" s="22" t="s">
        <v>5</v>
      </c>
      <c r="E22973" s="22" t="s">
        <v>15</v>
      </c>
      <c r="F22973" s="22" t="s">
        <v>20</v>
      </c>
      <c r="G22973" s="1">
        <v>88166.63</v>
      </c>
    </row>
    <row r="22974" spans="2:7">
      <c r="B22974" s="22" t="s">
        <v>373</v>
      </c>
      <c r="C22974" s="22" t="s">
        <v>7</v>
      </c>
      <c r="D22974" s="22" t="s">
        <v>5</v>
      </c>
      <c r="E22974" s="22" t="s">
        <v>15</v>
      </c>
      <c r="F22974" s="22" t="s">
        <v>21</v>
      </c>
      <c r="G22974" s="1">
        <v>2462.25</v>
      </c>
    </row>
    <row r="22975" spans="2:7">
      <c r="B22975" s="22" t="s">
        <v>373</v>
      </c>
      <c r="C22975" s="22" t="s">
        <v>7</v>
      </c>
      <c r="D22975" s="22" t="s">
        <v>5</v>
      </c>
      <c r="E22975" s="22" t="s">
        <v>15</v>
      </c>
      <c r="F22975" s="22" t="s">
        <v>22</v>
      </c>
      <c r="G22975" s="1">
        <v>1000.28</v>
      </c>
    </row>
    <row r="22976" spans="2:7">
      <c r="B22976" s="22" t="s">
        <v>373</v>
      </c>
      <c r="C22976" s="22" t="s">
        <v>7</v>
      </c>
      <c r="D22976" s="22" t="s">
        <v>5</v>
      </c>
      <c r="E22976" s="22" t="s">
        <v>15</v>
      </c>
      <c r="F22976" s="22" t="s">
        <v>23</v>
      </c>
      <c r="G22976" s="1">
        <v>11301.89</v>
      </c>
    </row>
    <row r="22977" spans="2:7">
      <c r="B22977" s="22" t="s">
        <v>373</v>
      </c>
      <c r="C22977" s="22" t="s">
        <v>7</v>
      </c>
      <c r="D22977" s="22" t="s">
        <v>5</v>
      </c>
      <c r="E22977" s="22" t="s">
        <v>15</v>
      </c>
      <c r="F22977" s="22" t="s">
        <v>24</v>
      </c>
      <c r="G22977" s="1">
        <v>28348.57</v>
      </c>
    </row>
    <row r="22978" spans="2:7">
      <c r="B22978" s="22" t="s">
        <v>373</v>
      </c>
      <c r="C22978" s="22" t="s">
        <v>7</v>
      </c>
      <c r="D22978" s="22" t="s">
        <v>5</v>
      </c>
      <c r="E22978" s="22" t="s">
        <v>15</v>
      </c>
      <c r="F22978" s="22" t="s">
        <v>25</v>
      </c>
      <c r="G22978" s="1">
        <v>234857.52</v>
      </c>
    </row>
    <row r="22979" spans="2:7">
      <c r="B22979" s="22" t="s">
        <v>373</v>
      </c>
      <c r="C22979" s="22" t="s">
        <v>7</v>
      </c>
      <c r="D22979" s="22" t="s">
        <v>5</v>
      </c>
      <c r="E22979" s="22" t="s">
        <v>15</v>
      </c>
      <c r="F22979" s="22" t="s">
        <v>26</v>
      </c>
      <c r="G22979" s="1">
        <v>233619.4</v>
      </c>
    </row>
    <row r="22980" spans="2:7">
      <c r="B22980" s="22" t="s">
        <v>373</v>
      </c>
      <c r="C22980" s="22" t="s">
        <v>7</v>
      </c>
      <c r="D22980" s="22" t="s">
        <v>5</v>
      </c>
      <c r="E22980" s="22" t="s">
        <v>28</v>
      </c>
      <c r="F22980" s="22" t="s">
        <v>29</v>
      </c>
      <c r="G22980" s="1">
        <v>110001.79</v>
      </c>
    </row>
    <row r="22981" spans="2:7">
      <c r="B22981" s="22" t="s">
        <v>373</v>
      </c>
      <c r="C22981" s="22" t="s">
        <v>7</v>
      </c>
      <c r="D22981" s="22" t="s">
        <v>5</v>
      </c>
      <c r="E22981" s="22" t="s">
        <v>28</v>
      </c>
      <c r="F22981" s="22" t="s">
        <v>30</v>
      </c>
      <c r="G22981" s="1">
        <v>41781.339999999997</v>
      </c>
    </row>
    <row r="22982" spans="2:7">
      <c r="B22982" s="22" t="s">
        <v>373</v>
      </c>
      <c r="C22982" s="22" t="s">
        <v>7</v>
      </c>
      <c r="D22982" s="22" t="s">
        <v>5</v>
      </c>
      <c r="E22982" s="22" t="s">
        <v>28</v>
      </c>
      <c r="F22982" s="22" t="s">
        <v>31</v>
      </c>
      <c r="G22982" s="1">
        <v>110214.12</v>
      </c>
    </row>
    <row r="22983" spans="2:7">
      <c r="B22983" s="22" t="s">
        <v>373</v>
      </c>
      <c r="C22983" s="22" t="s">
        <v>7</v>
      </c>
      <c r="D22983" s="22" t="s">
        <v>5</v>
      </c>
      <c r="E22983" s="22" t="s">
        <v>28</v>
      </c>
      <c r="F22983" s="22" t="s">
        <v>32</v>
      </c>
      <c r="G22983" s="1">
        <v>4711.5600000000004</v>
      </c>
    </row>
    <row r="22984" spans="2:7">
      <c r="B22984" s="22" t="s">
        <v>373</v>
      </c>
      <c r="C22984" s="22" t="s">
        <v>7</v>
      </c>
      <c r="D22984" s="22" t="s">
        <v>5</v>
      </c>
      <c r="E22984" s="22" t="s">
        <v>28</v>
      </c>
      <c r="F22984" s="22" t="s">
        <v>33</v>
      </c>
      <c r="G22984" s="1">
        <v>71250.350000000006</v>
      </c>
    </row>
    <row r="22985" spans="2:7">
      <c r="B22985" s="22" t="s">
        <v>373</v>
      </c>
      <c r="C22985" s="22" t="s">
        <v>7</v>
      </c>
      <c r="D22985" s="22" t="s">
        <v>5</v>
      </c>
      <c r="E22985" s="22" t="s">
        <v>34</v>
      </c>
      <c r="F22985" s="22" t="s">
        <v>35</v>
      </c>
      <c r="G22985" s="1">
        <v>546.89</v>
      </c>
    </row>
    <row r="22986" spans="2:7">
      <c r="B22986" s="22" t="s">
        <v>373</v>
      </c>
      <c r="C22986" s="22" t="s">
        <v>7</v>
      </c>
      <c r="D22986" s="22" t="s">
        <v>5</v>
      </c>
      <c r="E22986" s="22" t="s">
        <v>34</v>
      </c>
      <c r="F22986" s="22" t="s">
        <v>36</v>
      </c>
      <c r="G22986" s="1">
        <v>1048.9100000000001</v>
      </c>
    </row>
    <row r="22987" spans="2:7">
      <c r="B22987" s="22" t="s">
        <v>373</v>
      </c>
      <c r="C22987" s="22" t="s">
        <v>7</v>
      </c>
      <c r="D22987" s="22" t="s">
        <v>5</v>
      </c>
      <c r="E22987" s="22" t="s">
        <v>34</v>
      </c>
      <c r="F22987" s="22" t="s">
        <v>37</v>
      </c>
      <c r="G22987" s="1">
        <v>44140.82</v>
      </c>
    </row>
    <row r="22988" spans="2:7">
      <c r="B22988" s="22" t="s">
        <v>373</v>
      </c>
      <c r="C22988" s="22" t="s">
        <v>7</v>
      </c>
      <c r="D22988" s="22" t="s">
        <v>5</v>
      </c>
      <c r="E22988" s="22" t="s">
        <v>34</v>
      </c>
      <c r="F22988" s="22" t="s">
        <v>38</v>
      </c>
      <c r="G22988" s="1">
        <v>15083</v>
      </c>
    </row>
    <row r="22989" spans="2:7">
      <c r="B22989" s="22" t="s">
        <v>373</v>
      </c>
      <c r="C22989" s="22" t="s">
        <v>7</v>
      </c>
      <c r="D22989" s="22" t="s">
        <v>5</v>
      </c>
      <c r="E22989" s="22" t="s">
        <v>34</v>
      </c>
      <c r="F22989" s="22" t="s">
        <v>39</v>
      </c>
      <c r="G22989" s="1">
        <v>27063.63</v>
      </c>
    </row>
    <row r="22990" spans="2:7">
      <c r="B22990" s="22" t="s">
        <v>373</v>
      </c>
      <c r="C22990" s="22" t="s">
        <v>7</v>
      </c>
      <c r="D22990" s="22" t="s">
        <v>5</v>
      </c>
      <c r="E22990" s="22" t="s">
        <v>34</v>
      </c>
      <c r="F22990" s="22" t="s">
        <v>40</v>
      </c>
      <c r="G22990" s="1">
        <v>6146</v>
      </c>
    </row>
    <row r="22991" spans="2:7">
      <c r="B22991" s="22" t="s">
        <v>373</v>
      </c>
      <c r="C22991" s="22" t="s">
        <v>7</v>
      </c>
      <c r="D22991" s="22" t="s">
        <v>5</v>
      </c>
      <c r="E22991" s="22" t="s">
        <v>34</v>
      </c>
      <c r="F22991" s="22" t="s">
        <v>65</v>
      </c>
      <c r="G22991" s="1">
        <v>622.82000000000005</v>
      </c>
    </row>
    <row r="22992" spans="2:7">
      <c r="B22992" s="22" t="s">
        <v>373</v>
      </c>
      <c r="C22992" s="22" t="s">
        <v>7</v>
      </c>
      <c r="D22992" s="22" t="s">
        <v>5</v>
      </c>
      <c r="E22992" s="22" t="s">
        <v>34</v>
      </c>
      <c r="F22992" s="22" t="s">
        <v>42</v>
      </c>
      <c r="G22992" s="1">
        <v>10105.57</v>
      </c>
    </row>
    <row r="22993" spans="2:7">
      <c r="B22993" s="22" t="s">
        <v>373</v>
      </c>
      <c r="C22993" s="22" t="s">
        <v>7</v>
      </c>
      <c r="D22993" s="22" t="s">
        <v>5</v>
      </c>
      <c r="E22993" s="22" t="s">
        <v>34</v>
      </c>
      <c r="F22993" s="22" t="s">
        <v>43</v>
      </c>
      <c r="G22993" s="1">
        <v>13091.84</v>
      </c>
    </row>
    <row r="22994" spans="2:7">
      <c r="B22994" s="22" t="s">
        <v>373</v>
      </c>
      <c r="C22994" s="22" t="s">
        <v>7</v>
      </c>
      <c r="D22994" s="22" t="s">
        <v>5</v>
      </c>
      <c r="E22994" s="22" t="s">
        <v>34</v>
      </c>
      <c r="F22994" s="22" t="s">
        <v>44</v>
      </c>
      <c r="G22994" s="1">
        <v>643.20000000000005</v>
      </c>
    </row>
    <row r="22995" spans="2:7">
      <c r="B22995" s="22" t="s">
        <v>373</v>
      </c>
      <c r="C22995" s="22" t="s">
        <v>7</v>
      </c>
      <c r="D22995" s="22" t="s">
        <v>5</v>
      </c>
      <c r="E22995" s="22" t="s">
        <v>34</v>
      </c>
      <c r="F22995" s="22" t="s">
        <v>45</v>
      </c>
      <c r="G22995" s="1">
        <v>3162.16</v>
      </c>
    </row>
    <row r="22996" spans="2:7">
      <c r="B22996" s="22" t="s">
        <v>373</v>
      </c>
      <c r="C22996" s="22" t="s">
        <v>7</v>
      </c>
      <c r="D22996" s="22" t="s">
        <v>5</v>
      </c>
      <c r="E22996" s="22" t="s">
        <v>34</v>
      </c>
      <c r="F22996" s="22" t="s">
        <v>46</v>
      </c>
      <c r="G22996" s="1">
        <v>64015.72</v>
      </c>
    </row>
    <row r="22997" spans="2:7">
      <c r="B22997" s="22" t="s">
        <v>373</v>
      </c>
      <c r="C22997" s="22" t="s">
        <v>7</v>
      </c>
      <c r="D22997" s="22" t="s">
        <v>5</v>
      </c>
      <c r="E22997" s="22" t="s">
        <v>34</v>
      </c>
      <c r="F22997" s="22" t="s">
        <v>47</v>
      </c>
      <c r="G22997" s="1">
        <v>66537.5</v>
      </c>
    </row>
    <row r="22998" spans="2:7">
      <c r="B22998" s="22" t="s">
        <v>373</v>
      </c>
      <c r="C22998" s="22" t="s">
        <v>7</v>
      </c>
      <c r="D22998" s="22" t="s">
        <v>5</v>
      </c>
      <c r="E22998" s="22" t="s">
        <v>34</v>
      </c>
      <c r="F22998" s="22" t="s">
        <v>48</v>
      </c>
      <c r="G22998" s="1">
        <v>34940.379999999997</v>
      </c>
    </row>
    <row r="22999" spans="2:7">
      <c r="B22999" s="22" t="s">
        <v>373</v>
      </c>
      <c r="C22999" s="22" t="s">
        <v>7</v>
      </c>
      <c r="D22999" s="22" t="s">
        <v>5</v>
      </c>
      <c r="E22999" s="22" t="s">
        <v>34</v>
      </c>
      <c r="F22999" s="22" t="s">
        <v>75</v>
      </c>
      <c r="G22999" s="1">
        <v>270.08999999999997</v>
      </c>
    </row>
    <row r="23000" spans="2:7">
      <c r="B23000" s="22" t="s">
        <v>373</v>
      </c>
      <c r="C23000" s="22" t="s">
        <v>7</v>
      </c>
      <c r="D23000" s="22" t="s">
        <v>5</v>
      </c>
      <c r="E23000" s="22" t="s">
        <v>34</v>
      </c>
      <c r="F23000" s="22" t="s">
        <v>84</v>
      </c>
      <c r="G23000" s="1">
        <v>1850.24</v>
      </c>
    </row>
    <row r="23001" spans="2:7">
      <c r="B23001" s="22" t="s">
        <v>373</v>
      </c>
      <c r="C23001" s="22" t="s">
        <v>7</v>
      </c>
      <c r="D23001" s="22" t="s">
        <v>5</v>
      </c>
      <c r="E23001" s="22" t="s">
        <v>34</v>
      </c>
      <c r="F23001" s="22" t="s">
        <v>49</v>
      </c>
      <c r="G23001" s="1">
        <v>56344.58</v>
      </c>
    </row>
    <row r="23002" spans="2:7">
      <c r="B23002" s="22" t="s">
        <v>373</v>
      </c>
      <c r="C23002" s="22" t="s">
        <v>7</v>
      </c>
      <c r="D23002" s="22" t="s">
        <v>5</v>
      </c>
      <c r="E23002" s="22" t="s">
        <v>34</v>
      </c>
      <c r="F23002" s="22" t="s">
        <v>50</v>
      </c>
      <c r="G23002" s="1">
        <v>17969.05</v>
      </c>
    </row>
    <row r="23003" spans="2:7">
      <c r="B23003" s="22" t="s">
        <v>373</v>
      </c>
      <c r="C23003" s="22" t="s">
        <v>7</v>
      </c>
      <c r="D23003" s="22" t="s">
        <v>5</v>
      </c>
      <c r="E23003" s="22" t="s">
        <v>34</v>
      </c>
      <c r="F23003" s="22" t="s">
        <v>51</v>
      </c>
      <c r="G23003" s="1">
        <v>4638.7299999999996</v>
      </c>
    </row>
    <row r="23004" spans="2:7">
      <c r="B23004" s="22" t="s">
        <v>373</v>
      </c>
      <c r="C23004" s="22" t="s">
        <v>7</v>
      </c>
      <c r="D23004" s="22" t="s">
        <v>5</v>
      </c>
      <c r="E23004" s="22" t="s">
        <v>34</v>
      </c>
      <c r="F23004" s="22" t="s">
        <v>52</v>
      </c>
      <c r="G23004" s="1">
        <v>2315.9699999999998</v>
      </c>
    </row>
    <row r="23005" spans="2:7">
      <c r="B23005" s="22" t="s">
        <v>373</v>
      </c>
      <c r="C23005" s="22" t="s">
        <v>7</v>
      </c>
      <c r="D23005" s="22" t="s">
        <v>5</v>
      </c>
      <c r="E23005" s="22" t="s">
        <v>34</v>
      </c>
      <c r="F23005" s="22" t="s">
        <v>53</v>
      </c>
      <c r="G23005" s="1">
        <v>33715.17</v>
      </c>
    </row>
    <row r="23006" spans="2:7">
      <c r="B23006" s="22" t="s">
        <v>373</v>
      </c>
      <c r="C23006" s="22" t="s">
        <v>7</v>
      </c>
      <c r="D23006" s="22" t="s">
        <v>5</v>
      </c>
      <c r="E23006" s="22" t="s">
        <v>34</v>
      </c>
      <c r="F23006" s="22" t="s">
        <v>55</v>
      </c>
      <c r="G23006" s="1">
        <v>5496.2</v>
      </c>
    </row>
    <row r="23007" spans="2:7">
      <c r="B23007" s="22" t="s">
        <v>373</v>
      </c>
      <c r="C23007" s="22" t="s">
        <v>7</v>
      </c>
      <c r="D23007" s="22" t="s">
        <v>5</v>
      </c>
      <c r="E23007" s="22" t="s">
        <v>34</v>
      </c>
      <c r="F23007" s="22" t="s">
        <v>56</v>
      </c>
      <c r="G23007" s="1">
        <v>122910.46</v>
      </c>
    </row>
    <row r="23008" spans="2:7">
      <c r="B23008" s="22" t="s">
        <v>373</v>
      </c>
      <c r="C23008" s="22" t="s">
        <v>7</v>
      </c>
      <c r="D23008" s="22" t="s">
        <v>5</v>
      </c>
      <c r="E23008" s="22" t="s">
        <v>34</v>
      </c>
      <c r="F23008" s="22" t="s">
        <v>57</v>
      </c>
      <c r="G23008" s="1">
        <v>89564.160000000003</v>
      </c>
    </row>
    <row r="23009" spans="2:7">
      <c r="B23009" s="22" t="s">
        <v>373</v>
      </c>
      <c r="C23009" s="22" t="s">
        <v>7</v>
      </c>
      <c r="D23009" s="22" t="s">
        <v>5</v>
      </c>
      <c r="E23009" s="22" t="s">
        <v>34</v>
      </c>
      <c r="F23009" s="22" t="s">
        <v>91</v>
      </c>
      <c r="G23009" s="1">
        <v>301.99</v>
      </c>
    </row>
    <row r="23010" spans="2:7">
      <c r="B23010" s="22" t="s">
        <v>373</v>
      </c>
      <c r="C23010" s="22" t="s">
        <v>7</v>
      </c>
      <c r="D23010" s="22" t="s">
        <v>5</v>
      </c>
      <c r="E23010" s="22" t="s">
        <v>34</v>
      </c>
      <c r="F23010" s="22" t="s">
        <v>94</v>
      </c>
      <c r="G23010" s="1">
        <v>2722.28</v>
      </c>
    </row>
    <row r="23011" spans="2:7">
      <c r="B23011" s="22" t="s">
        <v>373</v>
      </c>
      <c r="C23011" s="22" t="s">
        <v>7</v>
      </c>
      <c r="D23011" s="22" t="s">
        <v>5</v>
      </c>
      <c r="E23011" s="22" t="s">
        <v>34</v>
      </c>
      <c r="F23011" s="22" t="s">
        <v>100</v>
      </c>
      <c r="G23011" s="1">
        <v>1310.24</v>
      </c>
    </row>
    <row r="23012" spans="2:7">
      <c r="B23012" s="22" t="s">
        <v>373</v>
      </c>
      <c r="C23012" s="22" t="s">
        <v>7</v>
      </c>
      <c r="D23012" s="22" t="s">
        <v>5</v>
      </c>
      <c r="E23012" s="22" t="s">
        <v>34</v>
      </c>
      <c r="F23012" s="22" t="s">
        <v>58</v>
      </c>
      <c r="G23012" s="1">
        <v>9380.93</v>
      </c>
    </row>
    <row r="23013" spans="2:7">
      <c r="B23013" s="22" t="s">
        <v>373</v>
      </c>
      <c r="C23013" s="22" t="s">
        <v>7</v>
      </c>
      <c r="D23013" s="22" t="s">
        <v>5</v>
      </c>
      <c r="E23013" s="22" t="s">
        <v>59</v>
      </c>
      <c r="F23013" s="22" t="s">
        <v>55</v>
      </c>
      <c r="G23013" s="1">
        <v>5556.86</v>
      </c>
    </row>
    <row r="23014" spans="2:7">
      <c r="B23014" s="22" t="s">
        <v>373</v>
      </c>
      <c r="C23014" s="22" t="s">
        <v>7</v>
      </c>
      <c r="D23014" s="22" t="s">
        <v>7</v>
      </c>
      <c r="E23014" s="22" t="s">
        <v>14</v>
      </c>
      <c r="F23014" s="22" t="s">
        <v>12</v>
      </c>
      <c r="G23014" s="1">
        <v>3847.86</v>
      </c>
    </row>
    <row r="23015" spans="2:7">
      <c r="B23015" s="22" t="s">
        <v>373</v>
      </c>
      <c r="C23015" s="22" t="s">
        <v>7</v>
      </c>
      <c r="D23015" s="22" t="s">
        <v>7</v>
      </c>
      <c r="E23015" s="22" t="s">
        <v>15</v>
      </c>
      <c r="F23015" s="22" t="s">
        <v>18</v>
      </c>
      <c r="G23015" s="1">
        <v>285.11</v>
      </c>
    </row>
    <row r="23016" spans="2:7">
      <c r="B23016" s="22" t="s">
        <v>373</v>
      </c>
      <c r="C23016" s="22" t="s">
        <v>7</v>
      </c>
      <c r="D23016" s="22" t="s">
        <v>7</v>
      </c>
      <c r="E23016" s="22" t="s">
        <v>15</v>
      </c>
      <c r="F23016" s="22" t="s">
        <v>20</v>
      </c>
      <c r="G23016" s="1">
        <v>512.36</v>
      </c>
    </row>
    <row r="23017" spans="2:7">
      <c r="B23017" s="22" t="s">
        <v>373</v>
      </c>
      <c r="C23017" s="22" t="s">
        <v>7</v>
      </c>
      <c r="D23017" s="22" t="s">
        <v>7</v>
      </c>
      <c r="E23017" s="22" t="s">
        <v>15</v>
      </c>
      <c r="F23017" s="22" t="s">
        <v>22</v>
      </c>
      <c r="G23017" s="1">
        <v>5.66</v>
      </c>
    </row>
    <row r="23018" spans="2:7">
      <c r="B23018" s="22" t="s">
        <v>373</v>
      </c>
      <c r="C23018" s="22" t="s">
        <v>7</v>
      </c>
      <c r="D23018" s="22" t="s">
        <v>7</v>
      </c>
      <c r="E23018" s="22" t="s">
        <v>15</v>
      </c>
      <c r="F23018" s="22" t="s">
        <v>24</v>
      </c>
      <c r="G23018" s="1">
        <v>125.63</v>
      </c>
    </row>
    <row r="23019" spans="2:7">
      <c r="B23019" s="22" t="s">
        <v>373</v>
      </c>
      <c r="C23019" s="22" t="s">
        <v>7</v>
      </c>
      <c r="D23019" s="22" t="s">
        <v>7</v>
      </c>
      <c r="E23019" s="22" t="s">
        <v>15</v>
      </c>
      <c r="F23019" s="22" t="s">
        <v>26</v>
      </c>
      <c r="G23019" s="1">
        <v>1251.58</v>
      </c>
    </row>
    <row r="23020" spans="2:7">
      <c r="B23020" s="22" t="s">
        <v>373</v>
      </c>
      <c r="C23020" s="22" t="s">
        <v>7</v>
      </c>
      <c r="D23020" s="22" t="s">
        <v>7</v>
      </c>
      <c r="E23020" s="22" t="s">
        <v>28</v>
      </c>
      <c r="F23020" s="22" t="s">
        <v>29</v>
      </c>
      <c r="G23020" s="1">
        <v>19979.669999999998</v>
      </c>
    </row>
    <row r="23021" spans="2:7">
      <c r="B23021" s="22" t="s">
        <v>373</v>
      </c>
      <c r="C23021" s="22" t="s">
        <v>7</v>
      </c>
      <c r="D23021" s="22" t="s">
        <v>7</v>
      </c>
      <c r="E23021" s="22" t="s">
        <v>28</v>
      </c>
      <c r="F23021" s="22" t="s">
        <v>32</v>
      </c>
      <c r="G23021" s="1">
        <v>2761.94</v>
      </c>
    </row>
    <row r="23022" spans="2:7">
      <c r="B23022" s="22" t="s">
        <v>373</v>
      </c>
      <c r="C23022" s="22" t="s">
        <v>7</v>
      </c>
      <c r="D23022" s="22" t="s">
        <v>7</v>
      </c>
      <c r="E23022" s="22" t="s">
        <v>28</v>
      </c>
      <c r="F23022" s="22" t="s">
        <v>33</v>
      </c>
      <c r="G23022" s="1">
        <v>23547.68</v>
      </c>
    </row>
    <row r="23023" spans="2:7">
      <c r="B23023" s="22" t="s">
        <v>373</v>
      </c>
      <c r="C23023" s="22" t="s">
        <v>7</v>
      </c>
      <c r="D23023" s="22" t="s">
        <v>7</v>
      </c>
      <c r="E23023" s="22" t="s">
        <v>34</v>
      </c>
      <c r="F23023" s="22" t="s">
        <v>39</v>
      </c>
      <c r="G23023" s="1">
        <v>2871.98</v>
      </c>
    </row>
    <row r="23024" spans="2:7">
      <c r="B23024" s="22" t="s">
        <v>373</v>
      </c>
      <c r="C23024" s="22" t="s">
        <v>7</v>
      </c>
      <c r="D23024" s="22" t="s">
        <v>7</v>
      </c>
      <c r="E23024" s="22" t="s">
        <v>34</v>
      </c>
      <c r="F23024" s="22" t="s">
        <v>58</v>
      </c>
      <c r="G23024" s="1">
        <v>3826.8</v>
      </c>
    </row>
    <row r="23025" spans="2:7">
      <c r="B23025" s="22" t="s">
        <v>374</v>
      </c>
      <c r="C23025" s="22" t="s">
        <v>7</v>
      </c>
      <c r="D23025" s="22" t="s">
        <v>5</v>
      </c>
      <c r="E23025" s="22" t="s">
        <v>8</v>
      </c>
      <c r="F23025" s="22" t="s">
        <v>9</v>
      </c>
      <c r="G23025" s="1">
        <v>643820.32999999996</v>
      </c>
    </row>
    <row r="23026" spans="2:7">
      <c r="B23026" s="22" t="s">
        <v>374</v>
      </c>
      <c r="C23026" s="22" t="s">
        <v>7</v>
      </c>
      <c r="D23026" s="22" t="s">
        <v>5</v>
      </c>
      <c r="E23026" s="22" t="s">
        <v>14</v>
      </c>
      <c r="F23026" s="22" t="s">
        <v>9</v>
      </c>
      <c r="G23026" s="1">
        <v>162231.54</v>
      </c>
    </row>
    <row r="23027" spans="2:7">
      <c r="B23027" s="22" t="s">
        <v>374</v>
      </c>
      <c r="C23027" s="22" t="s">
        <v>7</v>
      </c>
      <c r="D23027" s="22" t="s">
        <v>5</v>
      </c>
      <c r="E23027" s="22" t="s">
        <v>15</v>
      </c>
      <c r="F23027" s="22" t="s">
        <v>17</v>
      </c>
      <c r="G23027" s="1">
        <v>48193.97</v>
      </c>
    </row>
    <row r="23028" spans="2:7">
      <c r="B23028" s="22" t="s">
        <v>374</v>
      </c>
      <c r="C23028" s="22" t="s">
        <v>7</v>
      </c>
      <c r="D23028" s="22" t="s">
        <v>5</v>
      </c>
      <c r="E23028" s="22" t="s">
        <v>15</v>
      </c>
      <c r="F23028" s="22" t="s">
        <v>18</v>
      </c>
      <c r="G23028" s="1">
        <v>12097.38</v>
      </c>
    </row>
    <row r="23029" spans="2:7">
      <c r="B23029" s="22" t="s">
        <v>374</v>
      </c>
      <c r="C23029" s="22" t="s">
        <v>7</v>
      </c>
      <c r="D23029" s="22" t="s">
        <v>5</v>
      </c>
      <c r="E23029" s="22" t="s">
        <v>15</v>
      </c>
      <c r="F23029" s="22" t="s">
        <v>19</v>
      </c>
      <c r="G23029" s="1">
        <v>94763.39</v>
      </c>
    </row>
    <row r="23030" spans="2:7">
      <c r="B23030" s="22" t="s">
        <v>374</v>
      </c>
      <c r="C23030" s="22" t="s">
        <v>7</v>
      </c>
      <c r="D23030" s="22" t="s">
        <v>5</v>
      </c>
      <c r="E23030" s="22" t="s">
        <v>15</v>
      </c>
      <c r="F23030" s="22" t="s">
        <v>20</v>
      </c>
      <c r="G23030" s="1">
        <v>21291.5</v>
      </c>
    </row>
    <row r="23031" spans="2:7">
      <c r="B23031" s="22" t="s">
        <v>374</v>
      </c>
      <c r="C23031" s="22" t="s">
        <v>7</v>
      </c>
      <c r="D23031" s="22" t="s">
        <v>5</v>
      </c>
      <c r="E23031" s="22" t="s">
        <v>15</v>
      </c>
      <c r="F23031" s="22" t="s">
        <v>21</v>
      </c>
      <c r="G23031" s="1">
        <v>2442.35</v>
      </c>
    </row>
    <row r="23032" spans="2:7">
      <c r="B23032" s="22" t="s">
        <v>374</v>
      </c>
      <c r="C23032" s="22" t="s">
        <v>7</v>
      </c>
      <c r="D23032" s="22" t="s">
        <v>5</v>
      </c>
      <c r="E23032" s="22" t="s">
        <v>15</v>
      </c>
      <c r="F23032" s="22" t="s">
        <v>22</v>
      </c>
      <c r="G23032" s="1">
        <v>999.27</v>
      </c>
    </row>
    <row r="23033" spans="2:7">
      <c r="B23033" s="22" t="s">
        <v>374</v>
      </c>
      <c r="C23033" s="22" t="s">
        <v>7</v>
      </c>
      <c r="D23033" s="22" t="s">
        <v>5</v>
      </c>
      <c r="E23033" s="22" t="s">
        <v>15</v>
      </c>
      <c r="F23033" s="22" t="s">
        <v>23</v>
      </c>
      <c r="G23033" s="1">
        <v>2835.85</v>
      </c>
    </row>
    <row r="23034" spans="2:7">
      <c r="B23034" s="22" t="s">
        <v>374</v>
      </c>
      <c r="C23034" s="22" t="s">
        <v>7</v>
      </c>
      <c r="D23034" s="22" t="s">
        <v>5</v>
      </c>
      <c r="E23034" s="22" t="s">
        <v>15</v>
      </c>
      <c r="F23034" s="22" t="s">
        <v>24</v>
      </c>
      <c r="G23034" s="1">
        <v>2634.8</v>
      </c>
    </row>
    <row r="23035" spans="2:7">
      <c r="B23035" s="22" t="s">
        <v>374</v>
      </c>
      <c r="C23035" s="22" t="s">
        <v>7</v>
      </c>
      <c r="D23035" s="22" t="s">
        <v>5</v>
      </c>
      <c r="E23035" s="22" t="s">
        <v>15</v>
      </c>
      <c r="F23035" s="22" t="s">
        <v>25</v>
      </c>
      <c r="G23035" s="1">
        <v>89216.7</v>
      </c>
    </row>
    <row r="23036" spans="2:7">
      <c r="B23036" s="22" t="s">
        <v>374</v>
      </c>
      <c r="C23036" s="22" t="s">
        <v>7</v>
      </c>
      <c r="D23036" s="22" t="s">
        <v>5</v>
      </c>
      <c r="E23036" s="22" t="s">
        <v>15</v>
      </c>
      <c r="F23036" s="22" t="s">
        <v>26</v>
      </c>
      <c r="G23036" s="1">
        <v>41484.44</v>
      </c>
    </row>
    <row r="23037" spans="2:7">
      <c r="B23037" s="22" t="s">
        <v>374</v>
      </c>
      <c r="C23037" s="22" t="s">
        <v>7</v>
      </c>
      <c r="D23037" s="22" t="s">
        <v>5</v>
      </c>
      <c r="E23037" s="22" t="s">
        <v>28</v>
      </c>
      <c r="F23037" s="22" t="s">
        <v>29</v>
      </c>
      <c r="G23037" s="1">
        <v>32952.33</v>
      </c>
    </row>
    <row r="23038" spans="2:7">
      <c r="B23038" s="22" t="s">
        <v>374</v>
      </c>
      <c r="C23038" s="22" t="s">
        <v>7</v>
      </c>
      <c r="D23038" s="22" t="s">
        <v>5</v>
      </c>
      <c r="E23038" s="22" t="s">
        <v>28</v>
      </c>
      <c r="F23038" s="22" t="s">
        <v>31</v>
      </c>
      <c r="G23038" s="1">
        <v>40501.199999999997</v>
      </c>
    </row>
    <row r="23039" spans="2:7">
      <c r="B23039" s="22" t="s">
        <v>374</v>
      </c>
      <c r="C23039" s="22" t="s">
        <v>7</v>
      </c>
      <c r="D23039" s="22" t="s">
        <v>5</v>
      </c>
      <c r="E23039" s="22" t="s">
        <v>28</v>
      </c>
      <c r="F23039" s="22" t="s">
        <v>32</v>
      </c>
      <c r="G23039" s="1">
        <v>622.75</v>
      </c>
    </row>
    <row r="23040" spans="2:7">
      <c r="B23040" s="22" t="s">
        <v>374</v>
      </c>
      <c r="C23040" s="22" t="s">
        <v>7</v>
      </c>
      <c r="D23040" s="22" t="s">
        <v>5</v>
      </c>
      <c r="E23040" s="22" t="s">
        <v>28</v>
      </c>
      <c r="F23040" s="22" t="s">
        <v>33</v>
      </c>
      <c r="G23040" s="1">
        <v>28523.82</v>
      </c>
    </row>
    <row r="23041" spans="2:7">
      <c r="B23041" s="22" t="s">
        <v>374</v>
      </c>
      <c r="C23041" s="22" t="s">
        <v>7</v>
      </c>
      <c r="D23041" s="22" t="s">
        <v>5</v>
      </c>
      <c r="E23041" s="22" t="s">
        <v>34</v>
      </c>
      <c r="F23041" s="22" t="s">
        <v>35</v>
      </c>
      <c r="G23041" s="1">
        <v>196356.71</v>
      </c>
    </row>
    <row r="23042" spans="2:7">
      <c r="B23042" s="22" t="s">
        <v>374</v>
      </c>
      <c r="C23042" s="22" t="s">
        <v>7</v>
      </c>
      <c r="D23042" s="22" t="s">
        <v>5</v>
      </c>
      <c r="E23042" s="22" t="s">
        <v>34</v>
      </c>
      <c r="F23042" s="22" t="s">
        <v>38</v>
      </c>
      <c r="G23042" s="1">
        <v>14286.06</v>
      </c>
    </row>
    <row r="23043" spans="2:7">
      <c r="B23043" s="22" t="s">
        <v>374</v>
      </c>
      <c r="C23043" s="22" t="s">
        <v>7</v>
      </c>
      <c r="D23043" s="22" t="s">
        <v>5</v>
      </c>
      <c r="E23043" s="22" t="s">
        <v>34</v>
      </c>
      <c r="F23043" s="22" t="s">
        <v>39</v>
      </c>
      <c r="G23043" s="1">
        <v>37641.1</v>
      </c>
    </row>
    <row r="23044" spans="2:7">
      <c r="B23044" s="22" t="s">
        <v>374</v>
      </c>
      <c r="C23044" s="22" t="s">
        <v>7</v>
      </c>
      <c r="D23044" s="22" t="s">
        <v>5</v>
      </c>
      <c r="E23044" s="22" t="s">
        <v>34</v>
      </c>
      <c r="F23044" s="22" t="s">
        <v>41</v>
      </c>
      <c r="G23044" s="1">
        <v>28501.05</v>
      </c>
    </row>
    <row r="23045" spans="2:7">
      <c r="B23045" s="22" t="s">
        <v>374</v>
      </c>
      <c r="C23045" s="22" t="s">
        <v>7</v>
      </c>
      <c r="D23045" s="22" t="s">
        <v>5</v>
      </c>
      <c r="E23045" s="22" t="s">
        <v>34</v>
      </c>
      <c r="F23045" s="22" t="s">
        <v>45</v>
      </c>
      <c r="G23045" s="1">
        <v>9962.4699999999993</v>
      </c>
    </row>
    <row r="23046" spans="2:7">
      <c r="B23046" s="22" t="s">
        <v>374</v>
      </c>
      <c r="C23046" s="22" t="s">
        <v>7</v>
      </c>
      <c r="D23046" s="22" t="s">
        <v>5</v>
      </c>
      <c r="E23046" s="22" t="s">
        <v>34</v>
      </c>
      <c r="F23046" s="22" t="s">
        <v>46</v>
      </c>
      <c r="G23046" s="1">
        <v>1832.65</v>
      </c>
    </row>
    <row r="23047" spans="2:7">
      <c r="B23047" s="22" t="s">
        <v>374</v>
      </c>
      <c r="C23047" s="22" t="s">
        <v>7</v>
      </c>
      <c r="D23047" s="22" t="s">
        <v>5</v>
      </c>
      <c r="E23047" s="22" t="s">
        <v>34</v>
      </c>
      <c r="F23047" s="22" t="s">
        <v>47</v>
      </c>
      <c r="G23047" s="1">
        <v>12380.8</v>
      </c>
    </row>
    <row r="23048" spans="2:7">
      <c r="B23048" s="22" t="s">
        <v>374</v>
      </c>
      <c r="C23048" s="22" t="s">
        <v>7</v>
      </c>
      <c r="D23048" s="22" t="s">
        <v>5</v>
      </c>
      <c r="E23048" s="22" t="s">
        <v>34</v>
      </c>
      <c r="F23048" s="22" t="s">
        <v>48</v>
      </c>
      <c r="G23048" s="1">
        <v>412.92</v>
      </c>
    </row>
    <row r="23049" spans="2:7">
      <c r="B23049" s="22" t="s">
        <v>374</v>
      </c>
      <c r="C23049" s="22" t="s">
        <v>7</v>
      </c>
      <c r="D23049" s="22" t="s">
        <v>5</v>
      </c>
      <c r="E23049" s="22" t="s">
        <v>34</v>
      </c>
      <c r="F23049" s="22" t="s">
        <v>74</v>
      </c>
      <c r="G23049" s="1">
        <v>131720.48000000001</v>
      </c>
    </row>
    <row r="23050" spans="2:7">
      <c r="B23050" s="22" t="s">
        <v>374</v>
      </c>
      <c r="C23050" s="22" t="s">
        <v>7</v>
      </c>
      <c r="D23050" s="22" t="s">
        <v>5</v>
      </c>
      <c r="E23050" s="22" t="s">
        <v>34</v>
      </c>
      <c r="F23050" s="22" t="s">
        <v>85</v>
      </c>
      <c r="G23050" s="1">
        <v>3380</v>
      </c>
    </row>
    <row r="23051" spans="2:7">
      <c r="B23051" s="22" t="s">
        <v>374</v>
      </c>
      <c r="C23051" s="22" t="s">
        <v>7</v>
      </c>
      <c r="D23051" s="22" t="s">
        <v>5</v>
      </c>
      <c r="E23051" s="22" t="s">
        <v>34</v>
      </c>
      <c r="F23051" s="22" t="s">
        <v>49</v>
      </c>
      <c r="G23051" s="1">
        <v>12419.73</v>
      </c>
    </row>
    <row r="23052" spans="2:7">
      <c r="B23052" s="22" t="s">
        <v>374</v>
      </c>
      <c r="C23052" s="22" t="s">
        <v>7</v>
      </c>
      <c r="D23052" s="22" t="s">
        <v>5</v>
      </c>
      <c r="E23052" s="22" t="s">
        <v>34</v>
      </c>
      <c r="F23052" s="22" t="s">
        <v>50</v>
      </c>
      <c r="G23052" s="1">
        <v>17590.87</v>
      </c>
    </row>
    <row r="23053" spans="2:7">
      <c r="B23053" s="22" t="s">
        <v>374</v>
      </c>
      <c r="C23053" s="22" t="s">
        <v>7</v>
      </c>
      <c r="D23053" s="22" t="s">
        <v>5</v>
      </c>
      <c r="E23053" s="22" t="s">
        <v>34</v>
      </c>
      <c r="F23053" s="22" t="s">
        <v>51</v>
      </c>
      <c r="G23053" s="1">
        <v>937.33</v>
      </c>
    </row>
    <row r="23054" spans="2:7">
      <c r="B23054" s="22" t="s">
        <v>374</v>
      </c>
      <c r="C23054" s="22" t="s">
        <v>7</v>
      </c>
      <c r="D23054" s="22" t="s">
        <v>5</v>
      </c>
      <c r="E23054" s="22" t="s">
        <v>34</v>
      </c>
      <c r="F23054" s="22" t="s">
        <v>52</v>
      </c>
      <c r="G23054" s="1">
        <v>6652.33</v>
      </c>
    </row>
    <row r="23055" spans="2:7">
      <c r="B23055" s="22" t="s">
        <v>374</v>
      </c>
      <c r="C23055" s="22" t="s">
        <v>7</v>
      </c>
      <c r="D23055" s="22" t="s">
        <v>5</v>
      </c>
      <c r="E23055" s="22" t="s">
        <v>34</v>
      </c>
      <c r="F23055" s="22" t="s">
        <v>55</v>
      </c>
      <c r="G23055" s="1">
        <v>1527</v>
      </c>
    </row>
    <row r="23056" spans="2:7">
      <c r="B23056" s="22" t="s">
        <v>374</v>
      </c>
      <c r="C23056" s="22" t="s">
        <v>7</v>
      </c>
      <c r="D23056" s="22" t="s">
        <v>5</v>
      </c>
      <c r="E23056" s="22" t="s">
        <v>34</v>
      </c>
      <c r="F23056" s="22" t="s">
        <v>56</v>
      </c>
      <c r="G23056" s="1">
        <v>63116.43</v>
      </c>
    </row>
    <row r="23057" spans="2:7">
      <c r="B23057" s="22" t="s">
        <v>374</v>
      </c>
      <c r="C23057" s="22" t="s">
        <v>7</v>
      </c>
      <c r="D23057" s="22" t="s">
        <v>5</v>
      </c>
      <c r="E23057" s="22" t="s">
        <v>34</v>
      </c>
      <c r="F23057" s="22" t="s">
        <v>76</v>
      </c>
      <c r="G23057" s="1">
        <v>7466.92</v>
      </c>
    </row>
    <row r="23058" spans="2:7">
      <c r="B23058" s="22" t="s">
        <v>374</v>
      </c>
      <c r="C23058" s="22" t="s">
        <v>7</v>
      </c>
      <c r="D23058" s="22" t="s">
        <v>5</v>
      </c>
      <c r="E23058" s="22" t="s">
        <v>34</v>
      </c>
      <c r="F23058" s="22" t="s">
        <v>57</v>
      </c>
      <c r="G23058" s="1">
        <v>16880.060000000001</v>
      </c>
    </row>
    <row r="23059" spans="2:7">
      <c r="B23059" s="22" t="s">
        <v>374</v>
      </c>
      <c r="C23059" s="22" t="s">
        <v>7</v>
      </c>
      <c r="D23059" s="22" t="s">
        <v>5</v>
      </c>
      <c r="E23059" s="22" t="s">
        <v>34</v>
      </c>
      <c r="F23059" s="22" t="s">
        <v>58</v>
      </c>
      <c r="G23059" s="1">
        <v>2582.52</v>
      </c>
    </row>
    <row r="23060" spans="2:7">
      <c r="B23060" s="22" t="s">
        <v>374</v>
      </c>
      <c r="C23060" s="22" t="s">
        <v>7</v>
      </c>
      <c r="D23060" s="22" t="s">
        <v>5</v>
      </c>
      <c r="E23060" s="22" t="s">
        <v>34</v>
      </c>
      <c r="F23060" s="22" t="s">
        <v>119</v>
      </c>
      <c r="G23060" s="1">
        <v>1661.2</v>
      </c>
    </row>
    <row r="23061" spans="2:7">
      <c r="B23061" s="22" t="s">
        <v>374</v>
      </c>
      <c r="C23061" s="22" t="s">
        <v>7</v>
      </c>
      <c r="D23061" s="22" t="s">
        <v>5</v>
      </c>
      <c r="E23061" s="22" t="s">
        <v>59</v>
      </c>
      <c r="F23061" s="22" t="s">
        <v>55</v>
      </c>
      <c r="G23061" s="1">
        <v>17414.95</v>
      </c>
    </row>
    <row r="23062" spans="2:7">
      <c r="B23062" s="22" t="s">
        <v>374</v>
      </c>
      <c r="C23062" s="22" t="s">
        <v>7</v>
      </c>
      <c r="D23062" s="22" t="s">
        <v>7</v>
      </c>
      <c r="E23062" s="22" t="s">
        <v>14</v>
      </c>
      <c r="F23062" s="22" t="s">
        <v>9</v>
      </c>
      <c r="G23062" s="1">
        <v>29999.97</v>
      </c>
    </row>
    <row r="23063" spans="2:7">
      <c r="B23063" s="22" t="s">
        <v>374</v>
      </c>
      <c r="C23063" s="22" t="s">
        <v>7</v>
      </c>
      <c r="D23063" s="22" t="s">
        <v>7</v>
      </c>
      <c r="E23063" s="22" t="s">
        <v>15</v>
      </c>
      <c r="F23063" s="22" t="s">
        <v>18</v>
      </c>
      <c r="G23063" s="1">
        <v>2295</v>
      </c>
    </row>
    <row r="23064" spans="2:7">
      <c r="B23064" s="22" t="s">
        <v>374</v>
      </c>
      <c r="C23064" s="22" t="s">
        <v>7</v>
      </c>
      <c r="D23064" s="22" t="s">
        <v>7</v>
      </c>
      <c r="E23064" s="22" t="s">
        <v>15</v>
      </c>
      <c r="F23064" s="22" t="s">
        <v>20</v>
      </c>
      <c r="G23064" s="1">
        <v>3957</v>
      </c>
    </row>
    <row r="23065" spans="2:7">
      <c r="B23065" s="22" t="s">
        <v>374</v>
      </c>
      <c r="C23065" s="22" t="s">
        <v>7</v>
      </c>
      <c r="D23065" s="22" t="s">
        <v>7</v>
      </c>
      <c r="E23065" s="22" t="s">
        <v>15</v>
      </c>
      <c r="F23065" s="22" t="s">
        <v>22</v>
      </c>
      <c r="G23065" s="1">
        <v>169.95</v>
      </c>
    </row>
    <row r="23066" spans="2:7">
      <c r="B23066" s="22" t="s">
        <v>374</v>
      </c>
      <c r="C23066" s="22" t="s">
        <v>7</v>
      </c>
      <c r="D23066" s="22" t="s">
        <v>7</v>
      </c>
      <c r="E23066" s="22" t="s">
        <v>15</v>
      </c>
      <c r="F23066" s="22" t="s">
        <v>24</v>
      </c>
      <c r="G23066" s="1">
        <v>119.02</v>
      </c>
    </row>
    <row r="23067" spans="2:7">
      <c r="B23067" s="22" t="s">
        <v>374</v>
      </c>
      <c r="C23067" s="22" t="s">
        <v>7</v>
      </c>
      <c r="D23067" s="22" t="s">
        <v>7</v>
      </c>
      <c r="E23067" s="22" t="s">
        <v>34</v>
      </c>
      <c r="F23067" s="22" t="s">
        <v>35</v>
      </c>
      <c r="G23067" s="1">
        <v>140</v>
      </c>
    </row>
    <row r="23068" spans="2:7">
      <c r="B23068" s="22" t="s">
        <v>374</v>
      </c>
      <c r="C23068" s="22" t="s">
        <v>7</v>
      </c>
      <c r="D23068" s="22" t="s">
        <v>7</v>
      </c>
      <c r="E23068" s="22" t="s">
        <v>34</v>
      </c>
      <c r="F23068" s="22" t="s">
        <v>51</v>
      </c>
      <c r="G23068" s="1">
        <v>154.25</v>
      </c>
    </row>
    <row r="23069" spans="2:7">
      <c r="B23069" s="22" t="s">
        <v>375</v>
      </c>
      <c r="C23069" s="22" t="s">
        <v>7</v>
      </c>
      <c r="D23069" s="22" t="s">
        <v>5</v>
      </c>
      <c r="E23069" s="22" t="s">
        <v>5</v>
      </c>
      <c r="F23069" s="22" t="s">
        <v>6</v>
      </c>
      <c r="G23069" s="1">
        <v>293441.73</v>
      </c>
    </row>
    <row r="23070" spans="2:7">
      <c r="B23070" s="22" t="s">
        <v>375</v>
      </c>
      <c r="C23070" s="22" t="s">
        <v>7</v>
      </c>
      <c r="D23070" s="22" t="s">
        <v>5</v>
      </c>
      <c r="E23070" s="22" t="s">
        <v>7</v>
      </c>
      <c r="F23070" s="22" t="s">
        <v>6</v>
      </c>
      <c r="G23070" s="1">
        <v>-2360963.6800000002</v>
      </c>
    </row>
    <row r="23071" spans="2:7">
      <c r="B23071" s="22" t="s">
        <v>375</v>
      </c>
      <c r="C23071" s="22" t="s">
        <v>7</v>
      </c>
      <c r="D23071" s="22" t="s">
        <v>5</v>
      </c>
      <c r="E23071" s="22" t="s">
        <v>8</v>
      </c>
      <c r="F23071" s="22" t="s">
        <v>9</v>
      </c>
      <c r="G23071" s="1">
        <v>58555536.25</v>
      </c>
    </row>
    <row r="23072" spans="2:7">
      <c r="B23072" s="22" t="s">
        <v>375</v>
      </c>
      <c r="C23072" s="22" t="s">
        <v>7</v>
      </c>
      <c r="D23072" s="22" t="s">
        <v>5</v>
      </c>
      <c r="E23072" s="22" t="s">
        <v>8</v>
      </c>
      <c r="F23072" s="22" t="s">
        <v>10</v>
      </c>
      <c r="G23072" s="1">
        <v>946702.15</v>
      </c>
    </row>
    <row r="23073" spans="2:7">
      <c r="B23073" s="22" t="s">
        <v>375</v>
      </c>
      <c r="C23073" s="22" t="s">
        <v>7</v>
      </c>
      <c r="D23073" s="22" t="s">
        <v>5</v>
      </c>
      <c r="E23073" s="22" t="s">
        <v>8</v>
      </c>
      <c r="F23073" s="22" t="s">
        <v>11</v>
      </c>
      <c r="G23073" s="1">
        <v>470412.22</v>
      </c>
    </row>
    <row r="23074" spans="2:7">
      <c r="B23074" s="22" t="s">
        <v>375</v>
      </c>
      <c r="C23074" s="22" t="s">
        <v>7</v>
      </c>
      <c r="D23074" s="22" t="s">
        <v>5</v>
      </c>
      <c r="E23074" s="22" t="s">
        <v>8</v>
      </c>
      <c r="F23074" s="22" t="s">
        <v>12</v>
      </c>
      <c r="G23074" s="1">
        <v>3700647.92</v>
      </c>
    </row>
    <row r="23075" spans="2:7">
      <c r="B23075" s="22" t="s">
        <v>375</v>
      </c>
      <c r="C23075" s="22" t="s">
        <v>7</v>
      </c>
      <c r="D23075" s="22" t="s">
        <v>5</v>
      </c>
      <c r="E23075" s="22" t="s">
        <v>8</v>
      </c>
      <c r="F23075" s="22" t="s">
        <v>13</v>
      </c>
      <c r="G23075" s="1">
        <v>483735.72</v>
      </c>
    </row>
    <row r="23076" spans="2:7">
      <c r="B23076" s="22" t="s">
        <v>375</v>
      </c>
      <c r="C23076" s="22" t="s">
        <v>7</v>
      </c>
      <c r="D23076" s="22" t="s">
        <v>5</v>
      </c>
      <c r="E23076" s="22" t="s">
        <v>8</v>
      </c>
      <c r="F23076" s="22" t="s">
        <v>70</v>
      </c>
      <c r="G23076" s="1">
        <v>966125</v>
      </c>
    </row>
    <row r="23077" spans="2:7">
      <c r="B23077" s="22" t="s">
        <v>375</v>
      </c>
      <c r="C23077" s="22" t="s">
        <v>7</v>
      </c>
      <c r="D23077" s="22" t="s">
        <v>5</v>
      </c>
      <c r="E23077" s="22" t="s">
        <v>14</v>
      </c>
      <c r="F23077" s="22" t="s">
        <v>9</v>
      </c>
      <c r="G23077" s="1">
        <v>23338250.93</v>
      </c>
    </row>
    <row r="23078" spans="2:7">
      <c r="B23078" s="22" t="s">
        <v>375</v>
      </c>
      <c r="C23078" s="22" t="s">
        <v>7</v>
      </c>
      <c r="D23078" s="22" t="s">
        <v>5</v>
      </c>
      <c r="E23078" s="22" t="s">
        <v>14</v>
      </c>
      <c r="F23078" s="22" t="s">
        <v>10</v>
      </c>
      <c r="G23078" s="1">
        <v>1367828.6</v>
      </c>
    </row>
    <row r="23079" spans="2:7">
      <c r="B23079" s="22" t="s">
        <v>375</v>
      </c>
      <c r="C23079" s="22" t="s">
        <v>7</v>
      </c>
      <c r="D23079" s="22" t="s">
        <v>5</v>
      </c>
      <c r="E23079" s="22" t="s">
        <v>14</v>
      </c>
      <c r="F23079" s="22" t="s">
        <v>11</v>
      </c>
      <c r="G23079" s="1">
        <v>572741.47</v>
      </c>
    </row>
    <row r="23080" spans="2:7">
      <c r="B23080" s="22" t="s">
        <v>375</v>
      </c>
      <c r="C23080" s="22" t="s">
        <v>7</v>
      </c>
      <c r="D23080" s="22" t="s">
        <v>5</v>
      </c>
      <c r="E23080" s="22" t="s">
        <v>14</v>
      </c>
      <c r="F23080" s="22" t="s">
        <v>13</v>
      </c>
      <c r="G23080" s="1">
        <v>144350.94</v>
      </c>
    </row>
    <row r="23081" spans="2:7">
      <c r="B23081" s="22" t="s">
        <v>375</v>
      </c>
      <c r="C23081" s="22" t="s">
        <v>7</v>
      </c>
      <c r="D23081" s="22" t="s">
        <v>5</v>
      </c>
      <c r="E23081" s="22" t="s">
        <v>15</v>
      </c>
      <c r="F23081" s="22" t="s">
        <v>17</v>
      </c>
      <c r="G23081" s="1">
        <v>5819666.9400000004</v>
      </c>
    </row>
    <row r="23082" spans="2:7">
      <c r="B23082" s="22" t="s">
        <v>375</v>
      </c>
      <c r="C23082" s="22" t="s">
        <v>7</v>
      </c>
      <c r="D23082" s="22" t="s">
        <v>5</v>
      </c>
      <c r="E23082" s="22" t="s">
        <v>15</v>
      </c>
      <c r="F23082" s="22" t="s">
        <v>18</v>
      </c>
      <c r="G23082" s="1">
        <v>1909378.46</v>
      </c>
    </row>
    <row r="23083" spans="2:7">
      <c r="B23083" s="22" t="s">
        <v>375</v>
      </c>
      <c r="C23083" s="22" t="s">
        <v>7</v>
      </c>
      <c r="D23083" s="22" t="s">
        <v>5</v>
      </c>
      <c r="E23083" s="22" t="s">
        <v>15</v>
      </c>
      <c r="F23083" s="22" t="s">
        <v>19</v>
      </c>
      <c r="G23083" s="1">
        <v>11787588.220000001</v>
      </c>
    </row>
    <row r="23084" spans="2:7">
      <c r="B23084" s="22" t="s">
        <v>375</v>
      </c>
      <c r="C23084" s="22" t="s">
        <v>7</v>
      </c>
      <c r="D23084" s="22" t="s">
        <v>5</v>
      </c>
      <c r="E23084" s="22" t="s">
        <v>15</v>
      </c>
      <c r="F23084" s="22" t="s">
        <v>20</v>
      </c>
      <c r="G23084" s="1">
        <v>3144024.97</v>
      </c>
    </row>
    <row r="23085" spans="2:7">
      <c r="B23085" s="22" t="s">
        <v>375</v>
      </c>
      <c r="C23085" s="22" t="s">
        <v>7</v>
      </c>
      <c r="D23085" s="22" t="s">
        <v>5</v>
      </c>
      <c r="E23085" s="22" t="s">
        <v>15</v>
      </c>
      <c r="F23085" s="22" t="s">
        <v>21</v>
      </c>
      <c r="G23085" s="1">
        <v>39022.99</v>
      </c>
    </row>
    <row r="23086" spans="2:7">
      <c r="B23086" s="22" t="s">
        <v>375</v>
      </c>
      <c r="C23086" s="22" t="s">
        <v>7</v>
      </c>
      <c r="D23086" s="22" t="s">
        <v>5</v>
      </c>
      <c r="E23086" s="22" t="s">
        <v>15</v>
      </c>
      <c r="F23086" s="22" t="s">
        <v>22</v>
      </c>
      <c r="G23086" s="1">
        <v>12919.2</v>
      </c>
    </row>
    <row r="23087" spans="2:7">
      <c r="B23087" s="22" t="s">
        <v>375</v>
      </c>
      <c r="C23087" s="22" t="s">
        <v>7</v>
      </c>
      <c r="D23087" s="22" t="s">
        <v>5</v>
      </c>
      <c r="E23087" s="22" t="s">
        <v>15</v>
      </c>
      <c r="F23087" s="22" t="s">
        <v>23</v>
      </c>
      <c r="G23087" s="1">
        <v>271660.65000000002</v>
      </c>
    </row>
    <row r="23088" spans="2:7">
      <c r="B23088" s="22" t="s">
        <v>375</v>
      </c>
      <c r="C23088" s="22" t="s">
        <v>7</v>
      </c>
      <c r="D23088" s="22" t="s">
        <v>5</v>
      </c>
      <c r="E23088" s="22" t="s">
        <v>15</v>
      </c>
      <c r="F23088" s="22" t="s">
        <v>24</v>
      </c>
      <c r="G23088" s="1">
        <v>377845.39</v>
      </c>
    </row>
    <row r="23089" spans="2:7">
      <c r="B23089" s="22" t="s">
        <v>375</v>
      </c>
      <c r="C23089" s="22" t="s">
        <v>7</v>
      </c>
      <c r="D23089" s="22" t="s">
        <v>5</v>
      </c>
      <c r="E23089" s="22" t="s">
        <v>15</v>
      </c>
      <c r="F23089" s="22" t="s">
        <v>25</v>
      </c>
      <c r="G23089" s="1">
        <v>9574218.1300000008</v>
      </c>
    </row>
    <row r="23090" spans="2:7">
      <c r="B23090" s="22" t="s">
        <v>375</v>
      </c>
      <c r="C23090" s="22" t="s">
        <v>7</v>
      </c>
      <c r="D23090" s="22" t="s">
        <v>5</v>
      </c>
      <c r="E23090" s="22" t="s">
        <v>15</v>
      </c>
      <c r="F23090" s="22" t="s">
        <v>26</v>
      </c>
      <c r="G23090" s="1">
        <v>6771468.3700000001</v>
      </c>
    </row>
    <row r="23091" spans="2:7">
      <c r="B23091" s="22" t="s">
        <v>375</v>
      </c>
      <c r="C23091" s="22" t="s">
        <v>7</v>
      </c>
      <c r="D23091" s="22" t="s">
        <v>5</v>
      </c>
      <c r="E23091" s="22" t="s">
        <v>15</v>
      </c>
      <c r="F23091" s="22" t="s">
        <v>27</v>
      </c>
      <c r="G23091" s="1">
        <v>113105.64</v>
      </c>
    </row>
    <row r="23092" spans="2:7">
      <c r="B23092" s="22" t="s">
        <v>375</v>
      </c>
      <c r="C23092" s="22" t="s">
        <v>7</v>
      </c>
      <c r="D23092" s="22" t="s">
        <v>5</v>
      </c>
      <c r="E23092" s="22" t="s">
        <v>15</v>
      </c>
      <c r="F23092" s="22" t="s">
        <v>72</v>
      </c>
      <c r="G23092" s="1">
        <v>37223.03</v>
      </c>
    </row>
    <row r="23093" spans="2:7">
      <c r="B23093" s="22" t="s">
        <v>375</v>
      </c>
      <c r="C23093" s="22" t="s">
        <v>7</v>
      </c>
      <c r="D23093" s="22" t="s">
        <v>5</v>
      </c>
      <c r="E23093" s="22" t="s">
        <v>28</v>
      </c>
      <c r="F23093" s="22" t="s">
        <v>29</v>
      </c>
      <c r="G23093" s="1">
        <v>-132225.63</v>
      </c>
    </row>
    <row r="23094" spans="2:7">
      <c r="B23094" s="22" t="s">
        <v>375</v>
      </c>
      <c r="C23094" s="22" t="s">
        <v>7</v>
      </c>
      <c r="D23094" s="22" t="s">
        <v>5</v>
      </c>
      <c r="E23094" s="22" t="s">
        <v>28</v>
      </c>
      <c r="F23094" s="22" t="s">
        <v>30</v>
      </c>
      <c r="G23094" s="1">
        <v>260424.75</v>
      </c>
    </row>
    <row r="23095" spans="2:7">
      <c r="B23095" s="22" t="s">
        <v>375</v>
      </c>
      <c r="C23095" s="22" t="s">
        <v>7</v>
      </c>
      <c r="D23095" s="22" t="s">
        <v>5</v>
      </c>
      <c r="E23095" s="22" t="s">
        <v>28</v>
      </c>
      <c r="F23095" s="22" t="s">
        <v>31</v>
      </c>
      <c r="G23095" s="1">
        <v>1862393.53</v>
      </c>
    </row>
    <row r="23096" spans="2:7">
      <c r="B23096" s="22" t="s">
        <v>375</v>
      </c>
      <c r="C23096" s="22" t="s">
        <v>7</v>
      </c>
      <c r="D23096" s="22" t="s">
        <v>5</v>
      </c>
      <c r="E23096" s="22" t="s">
        <v>28</v>
      </c>
      <c r="F23096" s="22" t="s">
        <v>32</v>
      </c>
      <c r="G23096" s="1">
        <v>235978.7</v>
      </c>
    </row>
    <row r="23097" spans="2:7">
      <c r="B23097" s="22" t="s">
        <v>375</v>
      </c>
      <c r="C23097" s="22" t="s">
        <v>7</v>
      </c>
      <c r="D23097" s="22" t="s">
        <v>5</v>
      </c>
      <c r="E23097" s="22" t="s">
        <v>28</v>
      </c>
      <c r="F23097" s="22" t="s">
        <v>33</v>
      </c>
      <c r="G23097" s="1">
        <v>113121.51</v>
      </c>
    </row>
    <row r="23098" spans="2:7">
      <c r="B23098" s="22" t="s">
        <v>375</v>
      </c>
      <c r="C23098" s="22" t="s">
        <v>7</v>
      </c>
      <c r="D23098" s="22" t="s">
        <v>5</v>
      </c>
      <c r="E23098" s="22" t="s">
        <v>34</v>
      </c>
      <c r="F23098" s="22" t="s">
        <v>36</v>
      </c>
      <c r="G23098" s="1">
        <v>153925.72</v>
      </c>
    </row>
    <row r="23099" spans="2:7">
      <c r="B23099" s="22" t="s">
        <v>375</v>
      </c>
      <c r="C23099" s="22" t="s">
        <v>7</v>
      </c>
      <c r="D23099" s="22" t="s">
        <v>5</v>
      </c>
      <c r="E23099" s="22" t="s">
        <v>34</v>
      </c>
      <c r="F23099" s="22" t="s">
        <v>73</v>
      </c>
      <c r="G23099" s="1">
        <v>2611338.15</v>
      </c>
    </row>
    <row r="23100" spans="2:7">
      <c r="B23100" s="22" t="s">
        <v>375</v>
      </c>
      <c r="C23100" s="22" t="s">
        <v>7</v>
      </c>
      <c r="D23100" s="22" t="s">
        <v>5</v>
      </c>
      <c r="E23100" s="22" t="s">
        <v>34</v>
      </c>
      <c r="F23100" s="22" t="s">
        <v>38</v>
      </c>
      <c r="G23100" s="1">
        <v>142188.81</v>
      </c>
    </row>
    <row r="23101" spans="2:7">
      <c r="B23101" s="22" t="s">
        <v>375</v>
      </c>
      <c r="C23101" s="22" t="s">
        <v>7</v>
      </c>
      <c r="D23101" s="22" t="s">
        <v>5</v>
      </c>
      <c r="E23101" s="22" t="s">
        <v>34</v>
      </c>
      <c r="F23101" s="22" t="s">
        <v>39</v>
      </c>
      <c r="G23101" s="1">
        <v>578819.72</v>
      </c>
    </row>
    <row r="23102" spans="2:7">
      <c r="B23102" s="22" t="s">
        <v>375</v>
      </c>
      <c r="C23102" s="22" t="s">
        <v>7</v>
      </c>
      <c r="D23102" s="22" t="s">
        <v>5</v>
      </c>
      <c r="E23102" s="22" t="s">
        <v>34</v>
      </c>
      <c r="F23102" s="22" t="s">
        <v>40</v>
      </c>
      <c r="G23102" s="1">
        <v>136121</v>
      </c>
    </row>
    <row r="23103" spans="2:7">
      <c r="B23103" s="22" t="s">
        <v>375</v>
      </c>
      <c r="C23103" s="22" t="s">
        <v>7</v>
      </c>
      <c r="D23103" s="22" t="s">
        <v>5</v>
      </c>
      <c r="E23103" s="22" t="s">
        <v>34</v>
      </c>
      <c r="F23103" s="22" t="s">
        <v>41</v>
      </c>
      <c r="G23103" s="1">
        <v>45473.05</v>
      </c>
    </row>
    <row r="23104" spans="2:7">
      <c r="B23104" s="22" t="s">
        <v>375</v>
      </c>
      <c r="C23104" s="22" t="s">
        <v>7</v>
      </c>
      <c r="D23104" s="22" t="s">
        <v>5</v>
      </c>
      <c r="E23104" s="22" t="s">
        <v>34</v>
      </c>
      <c r="F23104" s="22" t="s">
        <v>65</v>
      </c>
      <c r="G23104" s="1">
        <v>217</v>
      </c>
    </row>
    <row r="23105" spans="2:7">
      <c r="B23105" s="22" t="s">
        <v>375</v>
      </c>
      <c r="C23105" s="22" t="s">
        <v>7</v>
      </c>
      <c r="D23105" s="22" t="s">
        <v>5</v>
      </c>
      <c r="E23105" s="22" t="s">
        <v>34</v>
      </c>
      <c r="F23105" s="22" t="s">
        <v>42</v>
      </c>
      <c r="G23105" s="1">
        <v>95570.03</v>
      </c>
    </row>
    <row r="23106" spans="2:7">
      <c r="B23106" s="22" t="s">
        <v>375</v>
      </c>
      <c r="C23106" s="22" t="s">
        <v>7</v>
      </c>
      <c r="D23106" s="22" t="s">
        <v>5</v>
      </c>
      <c r="E23106" s="22" t="s">
        <v>34</v>
      </c>
      <c r="F23106" s="22" t="s">
        <v>43</v>
      </c>
      <c r="G23106" s="1">
        <v>1066819.43</v>
      </c>
    </row>
    <row r="23107" spans="2:7">
      <c r="B23107" s="22" t="s">
        <v>375</v>
      </c>
      <c r="C23107" s="22" t="s">
        <v>7</v>
      </c>
      <c r="D23107" s="22" t="s">
        <v>5</v>
      </c>
      <c r="E23107" s="22" t="s">
        <v>34</v>
      </c>
      <c r="F23107" s="22" t="s">
        <v>45</v>
      </c>
      <c r="G23107" s="1">
        <v>468627.53</v>
      </c>
    </row>
    <row r="23108" spans="2:7">
      <c r="B23108" s="22" t="s">
        <v>375</v>
      </c>
      <c r="C23108" s="22" t="s">
        <v>7</v>
      </c>
      <c r="D23108" s="22" t="s">
        <v>5</v>
      </c>
      <c r="E23108" s="22" t="s">
        <v>34</v>
      </c>
      <c r="F23108" s="22" t="s">
        <v>46</v>
      </c>
      <c r="G23108" s="1">
        <v>176127.58</v>
      </c>
    </row>
    <row r="23109" spans="2:7">
      <c r="B23109" s="22" t="s">
        <v>375</v>
      </c>
      <c r="C23109" s="22" t="s">
        <v>7</v>
      </c>
      <c r="D23109" s="22" t="s">
        <v>5</v>
      </c>
      <c r="E23109" s="22" t="s">
        <v>34</v>
      </c>
      <c r="F23109" s="22" t="s">
        <v>47</v>
      </c>
      <c r="G23109" s="1">
        <v>484680.7</v>
      </c>
    </row>
    <row r="23110" spans="2:7">
      <c r="B23110" s="22" t="s">
        <v>375</v>
      </c>
      <c r="C23110" s="22" t="s">
        <v>7</v>
      </c>
      <c r="D23110" s="22" t="s">
        <v>5</v>
      </c>
      <c r="E23110" s="22" t="s">
        <v>34</v>
      </c>
      <c r="F23110" s="22" t="s">
        <v>48</v>
      </c>
      <c r="G23110" s="1">
        <v>2011.4</v>
      </c>
    </row>
    <row r="23111" spans="2:7">
      <c r="B23111" s="22" t="s">
        <v>375</v>
      </c>
      <c r="C23111" s="22" t="s">
        <v>7</v>
      </c>
      <c r="D23111" s="22" t="s">
        <v>5</v>
      </c>
      <c r="E23111" s="22" t="s">
        <v>34</v>
      </c>
      <c r="F23111" s="22" t="s">
        <v>75</v>
      </c>
      <c r="G23111" s="1">
        <v>37275.129999999997</v>
      </c>
    </row>
    <row r="23112" spans="2:7">
      <c r="B23112" s="22" t="s">
        <v>375</v>
      </c>
      <c r="C23112" s="22" t="s">
        <v>7</v>
      </c>
      <c r="D23112" s="22" t="s">
        <v>5</v>
      </c>
      <c r="E23112" s="22" t="s">
        <v>34</v>
      </c>
      <c r="F23112" s="22" t="s">
        <v>88</v>
      </c>
      <c r="G23112" s="1">
        <v>72.25</v>
      </c>
    </row>
    <row r="23113" spans="2:7">
      <c r="B23113" s="22" t="s">
        <v>375</v>
      </c>
      <c r="C23113" s="22" t="s">
        <v>7</v>
      </c>
      <c r="D23113" s="22" t="s">
        <v>5</v>
      </c>
      <c r="E23113" s="22" t="s">
        <v>34</v>
      </c>
      <c r="F23113" s="22" t="s">
        <v>66</v>
      </c>
      <c r="G23113" s="1">
        <v>107921.68</v>
      </c>
    </row>
    <row r="23114" spans="2:7">
      <c r="B23114" s="22" t="s">
        <v>375</v>
      </c>
      <c r="C23114" s="22" t="s">
        <v>7</v>
      </c>
      <c r="D23114" s="22" t="s">
        <v>5</v>
      </c>
      <c r="E23114" s="22" t="s">
        <v>34</v>
      </c>
      <c r="F23114" s="22" t="s">
        <v>85</v>
      </c>
      <c r="G23114" s="1">
        <v>4706</v>
      </c>
    </row>
    <row r="23115" spans="2:7">
      <c r="B23115" s="22" t="s">
        <v>375</v>
      </c>
      <c r="C23115" s="22" t="s">
        <v>7</v>
      </c>
      <c r="D23115" s="22" t="s">
        <v>5</v>
      </c>
      <c r="E23115" s="22" t="s">
        <v>34</v>
      </c>
      <c r="F23115" s="22" t="s">
        <v>49</v>
      </c>
      <c r="G23115" s="1">
        <v>1438163.61</v>
      </c>
    </row>
    <row r="23116" spans="2:7">
      <c r="B23116" s="22" t="s">
        <v>375</v>
      </c>
      <c r="C23116" s="22" t="s">
        <v>7</v>
      </c>
      <c r="D23116" s="22" t="s">
        <v>5</v>
      </c>
      <c r="E23116" s="22" t="s">
        <v>34</v>
      </c>
      <c r="F23116" s="22" t="s">
        <v>50</v>
      </c>
      <c r="G23116" s="1">
        <v>315893.37</v>
      </c>
    </row>
    <row r="23117" spans="2:7">
      <c r="B23117" s="22" t="s">
        <v>375</v>
      </c>
      <c r="C23117" s="22" t="s">
        <v>7</v>
      </c>
      <c r="D23117" s="22" t="s">
        <v>5</v>
      </c>
      <c r="E23117" s="22" t="s">
        <v>34</v>
      </c>
      <c r="F23117" s="22" t="s">
        <v>51</v>
      </c>
      <c r="G23117" s="1">
        <v>4135.6099999999997</v>
      </c>
    </row>
    <row r="23118" spans="2:7">
      <c r="B23118" s="22" t="s">
        <v>375</v>
      </c>
      <c r="C23118" s="22" t="s">
        <v>7</v>
      </c>
      <c r="D23118" s="22" t="s">
        <v>5</v>
      </c>
      <c r="E23118" s="22" t="s">
        <v>34</v>
      </c>
      <c r="F23118" s="22" t="s">
        <v>52</v>
      </c>
      <c r="G23118" s="1">
        <v>16154.85</v>
      </c>
    </row>
    <row r="23119" spans="2:7">
      <c r="B23119" s="22" t="s">
        <v>375</v>
      </c>
      <c r="C23119" s="22" t="s">
        <v>7</v>
      </c>
      <c r="D23119" s="22" t="s">
        <v>5</v>
      </c>
      <c r="E23119" s="22" t="s">
        <v>34</v>
      </c>
      <c r="F23119" s="22" t="s">
        <v>53</v>
      </c>
      <c r="G23119" s="1">
        <v>3155870.34</v>
      </c>
    </row>
    <row r="23120" spans="2:7">
      <c r="B23120" s="22" t="s">
        <v>375</v>
      </c>
      <c r="C23120" s="22" t="s">
        <v>7</v>
      </c>
      <c r="D23120" s="22" t="s">
        <v>5</v>
      </c>
      <c r="E23120" s="22" t="s">
        <v>34</v>
      </c>
      <c r="F23120" s="22" t="s">
        <v>54</v>
      </c>
      <c r="G23120" s="1">
        <v>735985</v>
      </c>
    </row>
    <row r="23121" spans="2:7">
      <c r="B23121" s="22" t="s">
        <v>375</v>
      </c>
      <c r="C23121" s="22" t="s">
        <v>7</v>
      </c>
      <c r="D23121" s="22" t="s">
        <v>5</v>
      </c>
      <c r="E23121" s="22" t="s">
        <v>34</v>
      </c>
      <c r="F23121" s="22" t="s">
        <v>55</v>
      </c>
      <c r="G23121" s="1">
        <v>162742.47</v>
      </c>
    </row>
    <row r="23122" spans="2:7">
      <c r="B23122" s="22" t="s">
        <v>375</v>
      </c>
      <c r="C23122" s="22" t="s">
        <v>7</v>
      </c>
      <c r="D23122" s="22" t="s">
        <v>5</v>
      </c>
      <c r="E23122" s="22" t="s">
        <v>34</v>
      </c>
      <c r="F23122" s="22" t="s">
        <v>76</v>
      </c>
      <c r="G23122" s="1">
        <v>344431.03</v>
      </c>
    </row>
    <row r="23123" spans="2:7">
      <c r="B23123" s="22" t="s">
        <v>375</v>
      </c>
      <c r="C23123" s="22" t="s">
        <v>7</v>
      </c>
      <c r="D23123" s="22" t="s">
        <v>5</v>
      </c>
      <c r="E23123" s="22" t="s">
        <v>34</v>
      </c>
      <c r="F23123" s="22" t="s">
        <v>57</v>
      </c>
      <c r="G23123" s="1">
        <v>1085652.3999999999</v>
      </c>
    </row>
    <row r="23124" spans="2:7">
      <c r="B23124" s="22" t="s">
        <v>375</v>
      </c>
      <c r="C23124" s="22" t="s">
        <v>7</v>
      </c>
      <c r="D23124" s="22" t="s">
        <v>5</v>
      </c>
      <c r="E23124" s="22" t="s">
        <v>34</v>
      </c>
      <c r="F23124" s="22" t="s">
        <v>58</v>
      </c>
      <c r="G23124" s="1">
        <v>267611.98</v>
      </c>
    </row>
    <row r="23125" spans="2:7">
      <c r="B23125" s="22" t="s">
        <v>375</v>
      </c>
      <c r="C23125" s="22" t="s">
        <v>7</v>
      </c>
      <c r="D23125" s="22" t="s">
        <v>5</v>
      </c>
      <c r="E23125" s="22" t="s">
        <v>59</v>
      </c>
      <c r="F23125" s="22" t="s">
        <v>55</v>
      </c>
      <c r="G23125" s="1">
        <v>107202.65</v>
      </c>
    </row>
    <row r="23126" spans="2:7">
      <c r="B23126" s="22" t="s">
        <v>375</v>
      </c>
      <c r="C23126" s="22" t="s">
        <v>7</v>
      </c>
      <c r="D23126" s="22" t="s">
        <v>5</v>
      </c>
      <c r="E23126" s="22" t="s">
        <v>60</v>
      </c>
      <c r="F23126" s="22" t="s">
        <v>79</v>
      </c>
      <c r="G23126" s="1">
        <v>100074.18</v>
      </c>
    </row>
    <row r="23127" spans="2:7">
      <c r="B23127" s="22" t="s">
        <v>375</v>
      </c>
      <c r="C23127" s="22" t="s">
        <v>7</v>
      </c>
      <c r="D23127" s="22" t="s">
        <v>5</v>
      </c>
      <c r="E23127" s="22" t="s">
        <v>60</v>
      </c>
      <c r="F23127" s="22" t="s">
        <v>61</v>
      </c>
      <c r="G23127" s="1">
        <v>6787.92</v>
      </c>
    </row>
    <row r="23128" spans="2:7">
      <c r="B23128" s="22" t="s">
        <v>375</v>
      </c>
      <c r="C23128" s="22" t="s">
        <v>7</v>
      </c>
      <c r="D23128" s="22" t="s">
        <v>5</v>
      </c>
      <c r="E23128" s="22" t="s">
        <v>60</v>
      </c>
      <c r="F23128" s="22" t="s">
        <v>62</v>
      </c>
      <c r="G23128" s="1">
        <v>241328.4</v>
      </c>
    </row>
    <row r="23129" spans="2:7">
      <c r="B23129" s="22" t="s">
        <v>375</v>
      </c>
      <c r="C23129" s="22" t="s">
        <v>7</v>
      </c>
      <c r="D23129" s="22" t="s">
        <v>7</v>
      </c>
      <c r="E23129" s="22" t="s">
        <v>5</v>
      </c>
      <c r="F23129" s="22" t="s">
        <v>6</v>
      </c>
      <c r="G23129" s="1">
        <v>2266557.87</v>
      </c>
    </row>
    <row r="23130" spans="2:7">
      <c r="B23130" s="22" t="s">
        <v>375</v>
      </c>
      <c r="C23130" s="22" t="s">
        <v>7</v>
      </c>
      <c r="D23130" s="22" t="s">
        <v>7</v>
      </c>
      <c r="E23130" s="22" t="s">
        <v>7</v>
      </c>
      <c r="F23130" s="22" t="s">
        <v>6</v>
      </c>
      <c r="G23130" s="1">
        <v>-199035.92</v>
      </c>
    </row>
    <row r="23131" spans="2:7">
      <c r="B23131" s="22" t="s">
        <v>375</v>
      </c>
      <c r="C23131" s="22" t="s">
        <v>7</v>
      </c>
      <c r="D23131" s="22" t="s">
        <v>7</v>
      </c>
      <c r="E23131" s="22" t="s">
        <v>8</v>
      </c>
      <c r="F23131" s="22" t="s">
        <v>9</v>
      </c>
      <c r="G23131" s="1">
        <v>13990949.550000001</v>
      </c>
    </row>
    <row r="23132" spans="2:7">
      <c r="B23132" s="22" t="s">
        <v>375</v>
      </c>
      <c r="C23132" s="22" t="s">
        <v>7</v>
      </c>
      <c r="D23132" s="22" t="s">
        <v>7</v>
      </c>
      <c r="E23132" s="22" t="s">
        <v>8</v>
      </c>
      <c r="F23132" s="22" t="s">
        <v>10</v>
      </c>
      <c r="G23132" s="1">
        <v>146047.73000000001</v>
      </c>
    </row>
    <row r="23133" spans="2:7">
      <c r="B23133" s="22" t="s">
        <v>375</v>
      </c>
      <c r="C23133" s="22" t="s">
        <v>7</v>
      </c>
      <c r="D23133" s="22" t="s">
        <v>7</v>
      </c>
      <c r="E23133" s="22" t="s">
        <v>8</v>
      </c>
      <c r="F23133" s="22" t="s">
        <v>11</v>
      </c>
      <c r="G23133" s="1">
        <v>339418.02</v>
      </c>
    </row>
    <row r="23134" spans="2:7">
      <c r="B23134" s="22" t="s">
        <v>375</v>
      </c>
      <c r="C23134" s="22" t="s">
        <v>7</v>
      </c>
      <c r="D23134" s="22" t="s">
        <v>7</v>
      </c>
      <c r="E23134" s="22" t="s">
        <v>8</v>
      </c>
      <c r="F23134" s="22" t="s">
        <v>12</v>
      </c>
      <c r="G23134" s="1">
        <v>213284.04</v>
      </c>
    </row>
    <row r="23135" spans="2:7">
      <c r="B23135" s="22" t="s">
        <v>375</v>
      </c>
      <c r="C23135" s="22" t="s">
        <v>7</v>
      </c>
      <c r="D23135" s="22" t="s">
        <v>7</v>
      </c>
      <c r="E23135" s="22" t="s">
        <v>8</v>
      </c>
      <c r="F23135" s="22" t="s">
        <v>13</v>
      </c>
      <c r="G23135" s="1">
        <v>125268.12</v>
      </c>
    </row>
    <row r="23136" spans="2:7">
      <c r="B23136" s="22" t="s">
        <v>375</v>
      </c>
      <c r="C23136" s="22" t="s">
        <v>7</v>
      </c>
      <c r="D23136" s="22" t="s">
        <v>7</v>
      </c>
      <c r="E23136" s="22" t="s">
        <v>14</v>
      </c>
      <c r="F23136" s="22" t="s">
        <v>9</v>
      </c>
      <c r="G23136" s="1">
        <v>1047448.07</v>
      </c>
    </row>
    <row r="23137" spans="2:7">
      <c r="B23137" s="22" t="s">
        <v>375</v>
      </c>
      <c r="C23137" s="22" t="s">
        <v>7</v>
      </c>
      <c r="D23137" s="22" t="s">
        <v>7</v>
      </c>
      <c r="E23137" s="22" t="s">
        <v>14</v>
      </c>
      <c r="F23137" s="22" t="s">
        <v>10</v>
      </c>
      <c r="G23137" s="1">
        <v>55030.95</v>
      </c>
    </row>
    <row r="23138" spans="2:7">
      <c r="B23138" s="22" t="s">
        <v>375</v>
      </c>
      <c r="C23138" s="22" t="s">
        <v>7</v>
      </c>
      <c r="D23138" s="22" t="s">
        <v>7</v>
      </c>
      <c r="E23138" s="22" t="s">
        <v>14</v>
      </c>
      <c r="F23138" s="22" t="s">
        <v>11</v>
      </c>
      <c r="G23138" s="1">
        <v>1022596.24</v>
      </c>
    </row>
    <row r="23139" spans="2:7">
      <c r="B23139" s="22" t="s">
        <v>375</v>
      </c>
      <c r="C23139" s="22" t="s">
        <v>7</v>
      </c>
      <c r="D23139" s="22" t="s">
        <v>7</v>
      </c>
      <c r="E23139" s="22" t="s">
        <v>14</v>
      </c>
      <c r="F23139" s="22" t="s">
        <v>13</v>
      </c>
      <c r="G23139" s="1">
        <v>1311.6</v>
      </c>
    </row>
    <row r="23140" spans="2:7">
      <c r="B23140" s="22" t="s">
        <v>375</v>
      </c>
      <c r="C23140" s="22" t="s">
        <v>7</v>
      </c>
      <c r="D23140" s="22" t="s">
        <v>7</v>
      </c>
      <c r="E23140" s="22" t="s">
        <v>15</v>
      </c>
      <c r="F23140" s="22" t="s">
        <v>17</v>
      </c>
      <c r="G23140" s="1">
        <v>183220.55</v>
      </c>
    </row>
    <row r="23141" spans="2:7">
      <c r="B23141" s="22" t="s">
        <v>375</v>
      </c>
      <c r="C23141" s="22" t="s">
        <v>7</v>
      </c>
      <c r="D23141" s="22" t="s">
        <v>7</v>
      </c>
      <c r="E23141" s="22" t="s">
        <v>15</v>
      </c>
      <c r="F23141" s="22" t="s">
        <v>18</v>
      </c>
      <c r="G23141" s="1">
        <v>159930.51</v>
      </c>
    </row>
    <row r="23142" spans="2:7">
      <c r="B23142" s="22" t="s">
        <v>375</v>
      </c>
      <c r="C23142" s="22" t="s">
        <v>7</v>
      </c>
      <c r="D23142" s="22" t="s">
        <v>7</v>
      </c>
      <c r="E23142" s="22" t="s">
        <v>15</v>
      </c>
      <c r="F23142" s="22" t="s">
        <v>19</v>
      </c>
      <c r="G23142" s="1">
        <v>330648.61</v>
      </c>
    </row>
    <row r="23143" spans="2:7">
      <c r="B23143" s="22" t="s">
        <v>375</v>
      </c>
      <c r="C23143" s="22" t="s">
        <v>7</v>
      </c>
      <c r="D23143" s="22" t="s">
        <v>7</v>
      </c>
      <c r="E23143" s="22" t="s">
        <v>15</v>
      </c>
      <c r="F23143" s="22" t="s">
        <v>20</v>
      </c>
      <c r="G23143" s="1">
        <v>214046.88</v>
      </c>
    </row>
    <row r="23144" spans="2:7">
      <c r="B23144" s="22" t="s">
        <v>375</v>
      </c>
      <c r="C23144" s="22" t="s">
        <v>7</v>
      </c>
      <c r="D23144" s="22" t="s">
        <v>7</v>
      </c>
      <c r="E23144" s="22" t="s">
        <v>15</v>
      </c>
      <c r="F23144" s="22" t="s">
        <v>21</v>
      </c>
      <c r="G23144" s="1">
        <v>1893.61</v>
      </c>
    </row>
    <row r="23145" spans="2:7">
      <c r="B23145" s="22" t="s">
        <v>375</v>
      </c>
      <c r="C23145" s="22" t="s">
        <v>7</v>
      </c>
      <c r="D23145" s="22" t="s">
        <v>7</v>
      </c>
      <c r="E23145" s="22" t="s">
        <v>15</v>
      </c>
      <c r="F23145" s="22" t="s">
        <v>22</v>
      </c>
      <c r="G23145" s="1">
        <v>2065.98</v>
      </c>
    </row>
    <row r="23146" spans="2:7">
      <c r="B23146" s="22" t="s">
        <v>375</v>
      </c>
      <c r="C23146" s="22" t="s">
        <v>7</v>
      </c>
      <c r="D23146" s="22" t="s">
        <v>7</v>
      </c>
      <c r="E23146" s="22" t="s">
        <v>15</v>
      </c>
      <c r="F23146" s="22" t="s">
        <v>23</v>
      </c>
      <c r="G23146" s="1">
        <v>10960.78</v>
      </c>
    </row>
    <row r="23147" spans="2:7">
      <c r="B23147" s="22" t="s">
        <v>375</v>
      </c>
      <c r="C23147" s="22" t="s">
        <v>7</v>
      </c>
      <c r="D23147" s="22" t="s">
        <v>7</v>
      </c>
      <c r="E23147" s="22" t="s">
        <v>15</v>
      </c>
      <c r="F23147" s="22" t="s">
        <v>24</v>
      </c>
      <c r="G23147" s="1">
        <v>31974.53</v>
      </c>
    </row>
    <row r="23148" spans="2:7">
      <c r="B23148" s="22" t="s">
        <v>375</v>
      </c>
      <c r="C23148" s="22" t="s">
        <v>7</v>
      </c>
      <c r="D23148" s="22" t="s">
        <v>7</v>
      </c>
      <c r="E23148" s="22" t="s">
        <v>15</v>
      </c>
      <c r="F23148" s="22" t="s">
        <v>25</v>
      </c>
      <c r="G23148" s="1">
        <v>190750.71</v>
      </c>
    </row>
    <row r="23149" spans="2:7">
      <c r="B23149" s="22" t="s">
        <v>375</v>
      </c>
      <c r="C23149" s="22" t="s">
        <v>7</v>
      </c>
      <c r="D23149" s="22" t="s">
        <v>7</v>
      </c>
      <c r="E23149" s="22" t="s">
        <v>15</v>
      </c>
      <c r="F23149" s="22" t="s">
        <v>26</v>
      </c>
      <c r="G23149" s="1">
        <v>225606.81</v>
      </c>
    </row>
    <row r="23150" spans="2:7">
      <c r="B23150" s="22" t="s">
        <v>375</v>
      </c>
      <c r="C23150" s="22" t="s">
        <v>7</v>
      </c>
      <c r="D23150" s="22" t="s">
        <v>7</v>
      </c>
      <c r="E23150" s="22" t="s">
        <v>15</v>
      </c>
      <c r="F23150" s="22" t="s">
        <v>27</v>
      </c>
      <c r="G23150" s="1">
        <v>3592.16</v>
      </c>
    </row>
    <row r="23151" spans="2:7">
      <c r="B23151" s="22" t="s">
        <v>375</v>
      </c>
      <c r="C23151" s="22" t="s">
        <v>7</v>
      </c>
      <c r="D23151" s="22" t="s">
        <v>7</v>
      </c>
      <c r="E23151" s="22" t="s">
        <v>15</v>
      </c>
      <c r="F23151" s="22" t="s">
        <v>72</v>
      </c>
      <c r="G23151" s="1">
        <v>3114.14</v>
      </c>
    </row>
    <row r="23152" spans="2:7">
      <c r="B23152" s="22" t="s">
        <v>375</v>
      </c>
      <c r="C23152" s="22" t="s">
        <v>7</v>
      </c>
      <c r="D23152" s="22" t="s">
        <v>7</v>
      </c>
      <c r="E23152" s="22" t="s">
        <v>28</v>
      </c>
      <c r="F23152" s="22" t="s">
        <v>29</v>
      </c>
      <c r="G23152" s="1">
        <v>3071683.94</v>
      </c>
    </row>
    <row r="23153" spans="2:7">
      <c r="B23153" s="22" t="s">
        <v>375</v>
      </c>
      <c r="C23153" s="22" t="s">
        <v>7</v>
      </c>
      <c r="D23153" s="22" t="s">
        <v>7</v>
      </c>
      <c r="E23153" s="22" t="s">
        <v>28</v>
      </c>
      <c r="F23153" s="22" t="s">
        <v>30</v>
      </c>
      <c r="G23153" s="1">
        <v>4048.52</v>
      </c>
    </row>
    <row r="23154" spans="2:7">
      <c r="B23154" s="22" t="s">
        <v>375</v>
      </c>
      <c r="C23154" s="22" t="s">
        <v>7</v>
      </c>
      <c r="D23154" s="22" t="s">
        <v>7</v>
      </c>
      <c r="E23154" s="22" t="s">
        <v>28</v>
      </c>
      <c r="F23154" s="22" t="s">
        <v>31</v>
      </c>
      <c r="G23154" s="1">
        <v>43183.91</v>
      </c>
    </row>
    <row r="23155" spans="2:7">
      <c r="B23155" s="22" t="s">
        <v>375</v>
      </c>
      <c r="C23155" s="22" t="s">
        <v>7</v>
      </c>
      <c r="D23155" s="22" t="s">
        <v>7</v>
      </c>
      <c r="E23155" s="22" t="s">
        <v>28</v>
      </c>
      <c r="F23155" s="22" t="s">
        <v>32</v>
      </c>
      <c r="G23155" s="1">
        <v>192361.83</v>
      </c>
    </row>
    <row r="23156" spans="2:7">
      <c r="B23156" s="22" t="s">
        <v>375</v>
      </c>
      <c r="C23156" s="22" t="s">
        <v>7</v>
      </c>
      <c r="D23156" s="22" t="s">
        <v>7</v>
      </c>
      <c r="E23156" s="22" t="s">
        <v>28</v>
      </c>
      <c r="F23156" s="22" t="s">
        <v>33</v>
      </c>
      <c r="G23156" s="1">
        <v>74002.27</v>
      </c>
    </row>
    <row r="23157" spans="2:7">
      <c r="B23157" s="22" t="s">
        <v>375</v>
      </c>
      <c r="C23157" s="22" t="s">
        <v>7</v>
      </c>
      <c r="D23157" s="22" t="s">
        <v>7</v>
      </c>
      <c r="E23157" s="22" t="s">
        <v>34</v>
      </c>
      <c r="F23157" s="22" t="s">
        <v>73</v>
      </c>
      <c r="G23157" s="1">
        <v>264108.43</v>
      </c>
    </row>
    <row r="23158" spans="2:7">
      <c r="B23158" s="22" t="s">
        <v>375</v>
      </c>
      <c r="C23158" s="22" t="s">
        <v>7</v>
      </c>
      <c r="D23158" s="22" t="s">
        <v>7</v>
      </c>
      <c r="E23158" s="22" t="s">
        <v>34</v>
      </c>
      <c r="F23158" s="22" t="s">
        <v>38</v>
      </c>
      <c r="G23158" s="1">
        <v>53309</v>
      </c>
    </row>
    <row r="23159" spans="2:7">
      <c r="B23159" s="22" t="s">
        <v>375</v>
      </c>
      <c r="C23159" s="22" t="s">
        <v>7</v>
      </c>
      <c r="D23159" s="22" t="s">
        <v>7</v>
      </c>
      <c r="E23159" s="22" t="s">
        <v>34</v>
      </c>
      <c r="F23159" s="22" t="s">
        <v>39</v>
      </c>
      <c r="G23159" s="1">
        <v>558199.53</v>
      </c>
    </row>
    <row r="23160" spans="2:7">
      <c r="B23160" s="22" t="s">
        <v>375</v>
      </c>
      <c r="C23160" s="22" t="s">
        <v>7</v>
      </c>
      <c r="D23160" s="22" t="s">
        <v>7</v>
      </c>
      <c r="E23160" s="22" t="s">
        <v>34</v>
      </c>
      <c r="F23160" s="22" t="s">
        <v>42</v>
      </c>
      <c r="G23160" s="1">
        <v>16899.939999999999</v>
      </c>
    </row>
    <row r="23161" spans="2:7">
      <c r="B23161" s="22" t="s">
        <v>375</v>
      </c>
      <c r="C23161" s="22" t="s">
        <v>7</v>
      </c>
      <c r="D23161" s="22" t="s">
        <v>7</v>
      </c>
      <c r="E23161" s="22" t="s">
        <v>34</v>
      </c>
      <c r="F23161" s="22" t="s">
        <v>45</v>
      </c>
      <c r="G23161" s="1">
        <v>12677.01</v>
      </c>
    </row>
    <row r="23162" spans="2:7">
      <c r="B23162" s="22" t="s">
        <v>375</v>
      </c>
      <c r="C23162" s="22" t="s">
        <v>7</v>
      </c>
      <c r="D23162" s="22" t="s">
        <v>7</v>
      </c>
      <c r="E23162" s="22" t="s">
        <v>34</v>
      </c>
      <c r="F23162" s="22" t="s">
        <v>46</v>
      </c>
      <c r="G23162" s="1">
        <v>5877.44</v>
      </c>
    </row>
    <row r="23163" spans="2:7">
      <c r="B23163" s="22" t="s">
        <v>375</v>
      </c>
      <c r="C23163" s="22" t="s">
        <v>7</v>
      </c>
      <c r="D23163" s="22" t="s">
        <v>7</v>
      </c>
      <c r="E23163" s="22" t="s">
        <v>34</v>
      </c>
      <c r="F23163" s="22" t="s">
        <v>47</v>
      </c>
      <c r="G23163" s="1">
        <v>36503.83</v>
      </c>
    </row>
    <row r="23164" spans="2:7">
      <c r="B23164" s="22" t="s">
        <v>375</v>
      </c>
      <c r="C23164" s="22" t="s">
        <v>7</v>
      </c>
      <c r="D23164" s="22" t="s">
        <v>7</v>
      </c>
      <c r="E23164" s="22" t="s">
        <v>34</v>
      </c>
      <c r="F23164" s="22" t="s">
        <v>48</v>
      </c>
      <c r="G23164" s="1">
        <v>3334.72</v>
      </c>
    </row>
    <row r="23165" spans="2:7">
      <c r="B23165" s="22" t="s">
        <v>375</v>
      </c>
      <c r="C23165" s="22" t="s">
        <v>7</v>
      </c>
      <c r="D23165" s="22" t="s">
        <v>7</v>
      </c>
      <c r="E23165" s="22" t="s">
        <v>34</v>
      </c>
      <c r="F23165" s="22" t="s">
        <v>75</v>
      </c>
      <c r="G23165" s="1">
        <v>269781.28000000003</v>
      </c>
    </row>
    <row r="23166" spans="2:7">
      <c r="B23166" s="22" t="s">
        <v>375</v>
      </c>
      <c r="C23166" s="22" t="s">
        <v>7</v>
      </c>
      <c r="D23166" s="22" t="s">
        <v>7</v>
      </c>
      <c r="E23166" s="22" t="s">
        <v>34</v>
      </c>
      <c r="F23166" s="22" t="s">
        <v>66</v>
      </c>
      <c r="G23166" s="1">
        <v>13810.62</v>
      </c>
    </row>
    <row r="23167" spans="2:7">
      <c r="B23167" s="22" t="s">
        <v>375</v>
      </c>
      <c r="C23167" s="22" t="s">
        <v>7</v>
      </c>
      <c r="D23167" s="22" t="s">
        <v>7</v>
      </c>
      <c r="E23167" s="22" t="s">
        <v>34</v>
      </c>
      <c r="F23167" s="22" t="s">
        <v>85</v>
      </c>
      <c r="G23167" s="1">
        <v>3600</v>
      </c>
    </row>
    <row r="23168" spans="2:7">
      <c r="B23168" s="22" t="s">
        <v>375</v>
      </c>
      <c r="C23168" s="22" t="s">
        <v>7</v>
      </c>
      <c r="D23168" s="22" t="s">
        <v>7</v>
      </c>
      <c r="E23168" s="22" t="s">
        <v>34</v>
      </c>
      <c r="F23168" s="22" t="s">
        <v>50</v>
      </c>
      <c r="G23168" s="1">
        <v>40899.72</v>
      </c>
    </row>
    <row r="23169" spans="2:7">
      <c r="B23169" s="22" t="s">
        <v>375</v>
      </c>
      <c r="C23169" s="22" t="s">
        <v>7</v>
      </c>
      <c r="D23169" s="22" t="s">
        <v>7</v>
      </c>
      <c r="E23169" s="22" t="s">
        <v>34</v>
      </c>
      <c r="F23169" s="22" t="s">
        <v>51</v>
      </c>
      <c r="G23169" s="1">
        <v>1841.64</v>
      </c>
    </row>
    <row r="23170" spans="2:7">
      <c r="B23170" s="22" t="s">
        <v>375</v>
      </c>
      <c r="C23170" s="22" t="s">
        <v>7</v>
      </c>
      <c r="D23170" s="22" t="s">
        <v>7</v>
      </c>
      <c r="E23170" s="22" t="s">
        <v>34</v>
      </c>
      <c r="F23170" s="22" t="s">
        <v>52</v>
      </c>
      <c r="G23170" s="1">
        <v>41394.44</v>
      </c>
    </row>
    <row r="23171" spans="2:7">
      <c r="B23171" s="22" t="s">
        <v>375</v>
      </c>
      <c r="C23171" s="22" t="s">
        <v>7</v>
      </c>
      <c r="D23171" s="22" t="s">
        <v>7</v>
      </c>
      <c r="E23171" s="22" t="s">
        <v>34</v>
      </c>
      <c r="F23171" s="22" t="s">
        <v>55</v>
      </c>
      <c r="G23171" s="1">
        <v>140544.45000000001</v>
      </c>
    </row>
    <row r="23172" spans="2:7">
      <c r="B23172" s="22" t="s">
        <v>375</v>
      </c>
      <c r="C23172" s="22" t="s">
        <v>7</v>
      </c>
      <c r="D23172" s="22" t="s">
        <v>7</v>
      </c>
      <c r="E23172" s="22" t="s">
        <v>34</v>
      </c>
      <c r="F23172" s="22" t="s">
        <v>76</v>
      </c>
      <c r="G23172" s="1">
        <v>115.58</v>
      </c>
    </row>
    <row r="23173" spans="2:7">
      <c r="B23173" s="22" t="s">
        <v>375</v>
      </c>
      <c r="C23173" s="22" t="s">
        <v>7</v>
      </c>
      <c r="D23173" s="22" t="s">
        <v>7</v>
      </c>
      <c r="E23173" s="22" t="s">
        <v>34</v>
      </c>
      <c r="F23173" s="22" t="s">
        <v>57</v>
      </c>
      <c r="G23173" s="1">
        <v>966.58</v>
      </c>
    </row>
    <row r="23174" spans="2:7">
      <c r="B23174" s="22" t="s">
        <v>375</v>
      </c>
      <c r="C23174" s="22" t="s">
        <v>7</v>
      </c>
      <c r="D23174" s="22" t="s">
        <v>7</v>
      </c>
      <c r="E23174" s="22" t="s">
        <v>34</v>
      </c>
      <c r="F23174" s="22" t="s">
        <v>58</v>
      </c>
      <c r="G23174" s="1">
        <v>212980.68</v>
      </c>
    </row>
    <row r="23175" spans="2:7">
      <c r="B23175" s="22" t="s">
        <v>375</v>
      </c>
      <c r="C23175" s="22" t="s">
        <v>7</v>
      </c>
      <c r="D23175" s="22" t="s">
        <v>7</v>
      </c>
      <c r="E23175" s="22" t="s">
        <v>59</v>
      </c>
      <c r="F23175" s="22" t="s">
        <v>55</v>
      </c>
      <c r="G23175" s="1">
        <v>41712.94</v>
      </c>
    </row>
    <row r="23176" spans="2:7">
      <c r="B23176" s="22" t="s">
        <v>375</v>
      </c>
      <c r="C23176" s="22" t="s">
        <v>7</v>
      </c>
      <c r="D23176" s="22" t="s">
        <v>7</v>
      </c>
      <c r="E23176" s="22" t="s">
        <v>60</v>
      </c>
      <c r="F23176" s="22" t="s">
        <v>79</v>
      </c>
      <c r="G23176" s="1">
        <v>137942.60999999999</v>
      </c>
    </row>
    <row r="23177" spans="2:7">
      <c r="B23177" s="22" t="s">
        <v>375</v>
      </c>
      <c r="C23177" s="22" t="s">
        <v>7</v>
      </c>
      <c r="D23177" s="22" t="s">
        <v>7</v>
      </c>
      <c r="E23177" s="22" t="s">
        <v>60</v>
      </c>
      <c r="F23177" s="22" t="s">
        <v>61</v>
      </c>
      <c r="G23177" s="1">
        <v>53027.4</v>
      </c>
    </row>
    <row r="23178" spans="2:7">
      <c r="B23178" s="22" t="s">
        <v>375</v>
      </c>
      <c r="C23178" s="22" t="s">
        <v>7</v>
      </c>
      <c r="D23178" s="22" t="s">
        <v>7</v>
      </c>
      <c r="E23178" s="22" t="s">
        <v>60</v>
      </c>
      <c r="F23178" s="22" t="s">
        <v>62</v>
      </c>
      <c r="G23178" s="1">
        <v>10106.77</v>
      </c>
    </row>
    <row r="23179" spans="2:7">
      <c r="B23179" s="22" t="s">
        <v>376</v>
      </c>
      <c r="C23179" s="22" t="s">
        <v>7</v>
      </c>
      <c r="D23179" s="22" t="s">
        <v>5</v>
      </c>
      <c r="E23179" s="22" t="s">
        <v>5</v>
      </c>
      <c r="F23179" s="22" t="s">
        <v>6</v>
      </c>
      <c r="G23179" s="1">
        <v>95286.15</v>
      </c>
    </row>
    <row r="23180" spans="2:7">
      <c r="B23180" s="22" t="s">
        <v>376</v>
      </c>
      <c r="C23180" s="22" t="s">
        <v>7</v>
      </c>
      <c r="D23180" s="22" t="s">
        <v>5</v>
      </c>
      <c r="E23180" s="22" t="s">
        <v>7</v>
      </c>
      <c r="F23180" s="22" t="s">
        <v>6</v>
      </c>
      <c r="G23180" s="1">
        <v>-565177.23</v>
      </c>
    </row>
    <row r="23181" spans="2:7">
      <c r="B23181" s="22" t="s">
        <v>376</v>
      </c>
      <c r="C23181" s="22" t="s">
        <v>7</v>
      </c>
      <c r="D23181" s="22" t="s">
        <v>5</v>
      </c>
      <c r="E23181" s="22" t="s">
        <v>8</v>
      </c>
      <c r="F23181" s="22" t="s">
        <v>9</v>
      </c>
      <c r="G23181" s="1">
        <v>28585148.969999999</v>
      </c>
    </row>
    <row r="23182" spans="2:7">
      <c r="B23182" s="22" t="s">
        <v>376</v>
      </c>
      <c r="C23182" s="22" t="s">
        <v>7</v>
      </c>
      <c r="D23182" s="22" t="s">
        <v>5</v>
      </c>
      <c r="E23182" s="22" t="s">
        <v>8</v>
      </c>
      <c r="F23182" s="22" t="s">
        <v>10</v>
      </c>
      <c r="G23182" s="1">
        <v>381144.06</v>
      </c>
    </row>
    <row r="23183" spans="2:7">
      <c r="B23183" s="22" t="s">
        <v>376</v>
      </c>
      <c r="C23183" s="22" t="s">
        <v>7</v>
      </c>
      <c r="D23183" s="22" t="s">
        <v>5</v>
      </c>
      <c r="E23183" s="22" t="s">
        <v>8</v>
      </c>
      <c r="F23183" s="22" t="s">
        <v>11</v>
      </c>
      <c r="G23183" s="1">
        <v>303865.51</v>
      </c>
    </row>
    <row r="23184" spans="2:7">
      <c r="B23184" s="22" t="s">
        <v>376</v>
      </c>
      <c r="C23184" s="22" t="s">
        <v>7</v>
      </c>
      <c r="D23184" s="22" t="s">
        <v>5</v>
      </c>
      <c r="E23184" s="22" t="s">
        <v>8</v>
      </c>
      <c r="F23184" s="22" t="s">
        <v>125</v>
      </c>
      <c r="G23184" s="1">
        <v>91054</v>
      </c>
    </row>
    <row r="23185" spans="2:7">
      <c r="B23185" s="22" t="s">
        <v>376</v>
      </c>
      <c r="C23185" s="22" t="s">
        <v>7</v>
      </c>
      <c r="D23185" s="22" t="s">
        <v>5</v>
      </c>
      <c r="E23185" s="22" t="s">
        <v>8</v>
      </c>
      <c r="F23185" s="22" t="s">
        <v>13</v>
      </c>
      <c r="G23185" s="1">
        <v>180382.27</v>
      </c>
    </row>
    <row r="23186" spans="2:7">
      <c r="B23186" s="22" t="s">
        <v>376</v>
      </c>
      <c r="C23186" s="22" t="s">
        <v>7</v>
      </c>
      <c r="D23186" s="22" t="s">
        <v>5</v>
      </c>
      <c r="E23186" s="22" t="s">
        <v>14</v>
      </c>
      <c r="F23186" s="22" t="s">
        <v>9</v>
      </c>
      <c r="G23186" s="1">
        <v>8270671.8399999999</v>
      </c>
    </row>
    <row r="23187" spans="2:7">
      <c r="B23187" s="22" t="s">
        <v>376</v>
      </c>
      <c r="C23187" s="22" t="s">
        <v>7</v>
      </c>
      <c r="D23187" s="22" t="s">
        <v>5</v>
      </c>
      <c r="E23187" s="22" t="s">
        <v>14</v>
      </c>
      <c r="F23187" s="22" t="s">
        <v>10</v>
      </c>
      <c r="G23187" s="1">
        <v>317769.93</v>
      </c>
    </row>
    <row r="23188" spans="2:7">
      <c r="B23188" s="22" t="s">
        <v>376</v>
      </c>
      <c r="C23188" s="22" t="s">
        <v>7</v>
      </c>
      <c r="D23188" s="22" t="s">
        <v>5</v>
      </c>
      <c r="E23188" s="22" t="s">
        <v>14</v>
      </c>
      <c r="F23188" s="22" t="s">
        <v>11</v>
      </c>
      <c r="G23188" s="1">
        <v>235335.98</v>
      </c>
    </row>
    <row r="23189" spans="2:7">
      <c r="B23189" s="22" t="s">
        <v>376</v>
      </c>
      <c r="C23189" s="22" t="s">
        <v>7</v>
      </c>
      <c r="D23189" s="22" t="s">
        <v>5</v>
      </c>
      <c r="E23189" s="22" t="s">
        <v>14</v>
      </c>
      <c r="F23189" s="22" t="s">
        <v>125</v>
      </c>
      <c r="G23189" s="1">
        <v>48800.32</v>
      </c>
    </row>
    <row r="23190" spans="2:7">
      <c r="B23190" s="22" t="s">
        <v>376</v>
      </c>
      <c r="C23190" s="22" t="s">
        <v>7</v>
      </c>
      <c r="D23190" s="22" t="s">
        <v>5</v>
      </c>
      <c r="E23190" s="22" t="s">
        <v>14</v>
      </c>
      <c r="F23190" s="22" t="s">
        <v>13</v>
      </c>
      <c r="G23190" s="1">
        <v>36448.69</v>
      </c>
    </row>
    <row r="23191" spans="2:7">
      <c r="B23191" s="22" t="s">
        <v>376</v>
      </c>
      <c r="C23191" s="22" t="s">
        <v>7</v>
      </c>
      <c r="D23191" s="22" t="s">
        <v>5</v>
      </c>
      <c r="E23191" s="22" t="s">
        <v>15</v>
      </c>
      <c r="F23191" s="22" t="s">
        <v>17</v>
      </c>
      <c r="G23191" s="1">
        <v>2189614.27</v>
      </c>
    </row>
    <row r="23192" spans="2:7">
      <c r="B23192" s="22" t="s">
        <v>376</v>
      </c>
      <c r="C23192" s="22" t="s">
        <v>7</v>
      </c>
      <c r="D23192" s="22" t="s">
        <v>5</v>
      </c>
      <c r="E23192" s="22" t="s">
        <v>15</v>
      </c>
      <c r="F23192" s="22" t="s">
        <v>18</v>
      </c>
      <c r="G23192" s="1">
        <v>659469.21</v>
      </c>
    </row>
    <row r="23193" spans="2:7">
      <c r="B23193" s="22" t="s">
        <v>376</v>
      </c>
      <c r="C23193" s="22" t="s">
        <v>7</v>
      </c>
      <c r="D23193" s="22" t="s">
        <v>5</v>
      </c>
      <c r="E23193" s="22" t="s">
        <v>15</v>
      </c>
      <c r="F23193" s="22" t="s">
        <v>19</v>
      </c>
      <c r="G23193" s="1">
        <v>4464290.2300000004</v>
      </c>
    </row>
    <row r="23194" spans="2:7">
      <c r="B23194" s="22" t="s">
        <v>376</v>
      </c>
      <c r="C23194" s="22" t="s">
        <v>7</v>
      </c>
      <c r="D23194" s="22" t="s">
        <v>5</v>
      </c>
      <c r="E23194" s="22" t="s">
        <v>15</v>
      </c>
      <c r="F23194" s="22" t="s">
        <v>20</v>
      </c>
      <c r="G23194" s="1">
        <v>1116234.73</v>
      </c>
    </row>
    <row r="23195" spans="2:7">
      <c r="B23195" s="22" t="s">
        <v>376</v>
      </c>
      <c r="C23195" s="22" t="s">
        <v>7</v>
      </c>
      <c r="D23195" s="22" t="s">
        <v>5</v>
      </c>
      <c r="E23195" s="22" t="s">
        <v>15</v>
      </c>
      <c r="F23195" s="22" t="s">
        <v>98</v>
      </c>
      <c r="G23195" s="1">
        <v>-10065.93</v>
      </c>
    </row>
    <row r="23196" spans="2:7">
      <c r="B23196" s="22" t="s">
        <v>376</v>
      </c>
      <c r="C23196" s="22" t="s">
        <v>7</v>
      </c>
      <c r="D23196" s="22" t="s">
        <v>5</v>
      </c>
      <c r="E23196" s="22" t="s">
        <v>15</v>
      </c>
      <c r="F23196" s="22" t="s">
        <v>21</v>
      </c>
      <c r="G23196" s="1">
        <v>7540.1</v>
      </c>
    </row>
    <row r="23197" spans="2:7">
      <c r="B23197" s="22" t="s">
        <v>376</v>
      </c>
      <c r="C23197" s="22" t="s">
        <v>7</v>
      </c>
      <c r="D23197" s="22" t="s">
        <v>5</v>
      </c>
      <c r="E23197" s="22" t="s">
        <v>15</v>
      </c>
      <c r="F23197" s="22" t="s">
        <v>22</v>
      </c>
      <c r="G23197" s="1">
        <v>5486.48</v>
      </c>
    </row>
    <row r="23198" spans="2:7">
      <c r="B23198" s="22" t="s">
        <v>376</v>
      </c>
      <c r="C23198" s="22" t="s">
        <v>7</v>
      </c>
      <c r="D23198" s="22" t="s">
        <v>5</v>
      </c>
      <c r="E23198" s="22" t="s">
        <v>15</v>
      </c>
      <c r="F23198" s="22" t="s">
        <v>23</v>
      </c>
      <c r="G23198" s="1">
        <v>110891.62</v>
      </c>
    </row>
    <row r="23199" spans="2:7">
      <c r="B23199" s="22" t="s">
        <v>376</v>
      </c>
      <c r="C23199" s="22" t="s">
        <v>7</v>
      </c>
      <c r="D23199" s="22" t="s">
        <v>5</v>
      </c>
      <c r="E23199" s="22" t="s">
        <v>15</v>
      </c>
      <c r="F23199" s="22" t="s">
        <v>24</v>
      </c>
      <c r="G23199" s="1">
        <v>140863.04999999999</v>
      </c>
    </row>
    <row r="23200" spans="2:7">
      <c r="B23200" s="22" t="s">
        <v>376</v>
      </c>
      <c r="C23200" s="22" t="s">
        <v>7</v>
      </c>
      <c r="D23200" s="22" t="s">
        <v>5</v>
      </c>
      <c r="E23200" s="22" t="s">
        <v>15</v>
      </c>
      <c r="F23200" s="22" t="s">
        <v>25</v>
      </c>
      <c r="G23200" s="1">
        <v>3691583.01</v>
      </c>
    </row>
    <row r="23201" spans="2:7">
      <c r="B23201" s="22" t="s">
        <v>376</v>
      </c>
      <c r="C23201" s="22" t="s">
        <v>7</v>
      </c>
      <c r="D23201" s="22" t="s">
        <v>5</v>
      </c>
      <c r="E23201" s="22" t="s">
        <v>15</v>
      </c>
      <c r="F23201" s="22" t="s">
        <v>26</v>
      </c>
      <c r="G23201" s="1">
        <v>2639918.88</v>
      </c>
    </row>
    <row r="23202" spans="2:7">
      <c r="B23202" s="22" t="s">
        <v>376</v>
      </c>
      <c r="C23202" s="22" t="s">
        <v>7</v>
      </c>
      <c r="D23202" s="22" t="s">
        <v>5</v>
      </c>
      <c r="E23202" s="22" t="s">
        <v>15</v>
      </c>
      <c r="F23202" s="22" t="s">
        <v>27</v>
      </c>
      <c r="G23202" s="1">
        <v>87726.75</v>
      </c>
    </row>
    <row r="23203" spans="2:7">
      <c r="B23203" s="22" t="s">
        <v>376</v>
      </c>
      <c r="C23203" s="22" t="s">
        <v>7</v>
      </c>
      <c r="D23203" s="22" t="s">
        <v>5</v>
      </c>
      <c r="E23203" s="22" t="s">
        <v>15</v>
      </c>
      <c r="F23203" s="22" t="s">
        <v>72</v>
      </c>
      <c r="G23203" s="1">
        <v>13042.56</v>
      </c>
    </row>
    <row r="23204" spans="2:7">
      <c r="B23204" s="22" t="s">
        <v>376</v>
      </c>
      <c r="C23204" s="22" t="s">
        <v>7</v>
      </c>
      <c r="D23204" s="22" t="s">
        <v>5</v>
      </c>
      <c r="E23204" s="22" t="s">
        <v>28</v>
      </c>
      <c r="F23204" s="22" t="s">
        <v>29</v>
      </c>
      <c r="G23204" s="1">
        <v>1219966.28</v>
      </c>
    </row>
    <row r="23205" spans="2:7">
      <c r="B23205" s="22" t="s">
        <v>376</v>
      </c>
      <c r="C23205" s="22" t="s">
        <v>7</v>
      </c>
      <c r="D23205" s="22" t="s">
        <v>5</v>
      </c>
      <c r="E23205" s="22" t="s">
        <v>28</v>
      </c>
      <c r="F23205" s="22" t="s">
        <v>30</v>
      </c>
      <c r="G23205" s="1">
        <v>161621.76999999999</v>
      </c>
    </row>
    <row r="23206" spans="2:7">
      <c r="B23206" s="22" t="s">
        <v>376</v>
      </c>
      <c r="C23206" s="22" t="s">
        <v>7</v>
      </c>
      <c r="D23206" s="22" t="s">
        <v>5</v>
      </c>
      <c r="E23206" s="22" t="s">
        <v>28</v>
      </c>
      <c r="F23206" s="22" t="s">
        <v>31</v>
      </c>
      <c r="G23206" s="1">
        <v>520413.15</v>
      </c>
    </row>
    <row r="23207" spans="2:7">
      <c r="B23207" s="22" t="s">
        <v>376</v>
      </c>
      <c r="C23207" s="22" t="s">
        <v>7</v>
      </c>
      <c r="D23207" s="22" t="s">
        <v>5</v>
      </c>
      <c r="E23207" s="22" t="s">
        <v>28</v>
      </c>
      <c r="F23207" s="22" t="s">
        <v>32</v>
      </c>
      <c r="G23207" s="1">
        <v>111553.93</v>
      </c>
    </row>
    <row r="23208" spans="2:7">
      <c r="B23208" s="22" t="s">
        <v>376</v>
      </c>
      <c r="C23208" s="22" t="s">
        <v>7</v>
      </c>
      <c r="D23208" s="22" t="s">
        <v>5</v>
      </c>
      <c r="E23208" s="22" t="s">
        <v>28</v>
      </c>
      <c r="F23208" s="22" t="s">
        <v>33</v>
      </c>
      <c r="G23208" s="1">
        <v>76505.710000000006</v>
      </c>
    </row>
    <row r="23209" spans="2:7">
      <c r="B23209" s="22" t="s">
        <v>376</v>
      </c>
      <c r="C23209" s="22" t="s">
        <v>7</v>
      </c>
      <c r="D23209" s="22" t="s">
        <v>5</v>
      </c>
      <c r="E23209" s="22" t="s">
        <v>34</v>
      </c>
      <c r="F23209" s="22" t="s">
        <v>35</v>
      </c>
      <c r="G23209" s="1">
        <v>1970233.81</v>
      </c>
    </row>
    <row r="23210" spans="2:7">
      <c r="B23210" s="22" t="s">
        <v>376</v>
      </c>
      <c r="C23210" s="22" t="s">
        <v>7</v>
      </c>
      <c r="D23210" s="22" t="s">
        <v>5</v>
      </c>
      <c r="E23210" s="22" t="s">
        <v>34</v>
      </c>
      <c r="F23210" s="22" t="s">
        <v>36</v>
      </c>
      <c r="G23210" s="1">
        <v>43540.91</v>
      </c>
    </row>
    <row r="23211" spans="2:7">
      <c r="B23211" s="22" t="s">
        <v>376</v>
      </c>
      <c r="C23211" s="22" t="s">
        <v>7</v>
      </c>
      <c r="D23211" s="22" t="s">
        <v>5</v>
      </c>
      <c r="E23211" s="22" t="s">
        <v>34</v>
      </c>
      <c r="F23211" s="22" t="s">
        <v>39</v>
      </c>
      <c r="G23211" s="1">
        <v>453392.51</v>
      </c>
    </row>
    <row r="23212" spans="2:7">
      <c r="B23212" s="22" t="s">
        <v>376</v>
      </c>
      <c r="C23212" s="22" t="s">
        <v>7</v>
      </c>
      <c r="D23212" s="22" t="s">
        <v>5</v>
      </c>
      <c r="E23212" s="22" t="s">
        <v>34</v>
      </c>
      <c r="F23212" s="22" t="s">
        <v>40</v>
      </c>
      <c r="G23212" s="1">
        <v>61961.71</v>
      </c>
    </row>
    <row r="23213" spans="2:7">
      <c r="B23213" s="22" t="s">
        <v>376</v>
      </c>
      <c r="C23213" s="22" t="s">
        <v>7</v>
      </c>
      <c r="D23213" s="22" t="s">
        <v>5</v>
      </c>
      <c r="E23213" s="22" t="s">
        <v>34</v>
      </c>
      <c r="F23213" s="22" t="s">
        <v>41</v>
      </c>
      <c r="G23213" s="1">
        <v>47470.98</v>
      </c>
    </row>
    <row r="23214" spans="2:7">
      <c r="B23214" s="22" t="s">
        <v>376</v>
      </c>
      <c r="C23214" s="22" t="s">
        <v>7</v>
      </c>
      <c r="D23214" s="22" t="s">
        <v>5</v>
      </c>
      <c r="E23214" s="22" t="s">
        <v>34</v>
      </c>
      <c r="F23214" s="22" t="s">
        <v>42</v>
      </c>
      <c r="G23214" s="1">
        <v>124779.72</v>
      </c>
    </row>
    <row r="23215" spans="2:7">
      <c r="B23215" s="22" t="s">
        <v>376</v>
      </c>
      <c r="C23215" s="22" t="s">
        <v>7</v>
      </c>
      <c r="D23215" s="22" t="s">
        <v>5</v>
      </c>
      <c r="E23215" s="22" t="s">
        <v>34</v>
      </c>
      <c r="F23215" s="22" t="s">
        <v>47</v>
      </c>
      <c r="G23215" s="1">
        <v>30269.37</v>
      </c>
    </row>
    <row r="23216" spans="2:7">
      <c r="B23216" s="22" t="s">
        <v>376</v>
      </c>
      <c r="C23216" s="22" t="s">
        <v>7</v>
      </c>
      <c r="D23216" s="22" t="s">
        <v>5</v>
      </c>
      <c r="E23216" s="22" t="s">
        <v>34</v>
      </c>
      <c r="F23216" s="22" t="s">
        <v>74</v>
      </c>
      <c r="G23216" s="1">
        <v>2897.48</v>
      </c>
    </row>
    <row r="23217" spans="2:7">
      <c r="B23217" s="22" t="s">
        <v>376</v>
      </c>
      <c r="C23217" s="22" t="s">
        <v>7</v>
      </c>
      <c r="D23217" s="22" t="s">
        <v>5</v>
      </c>
      <c r="E23217" s="22" t="s">
        <v>34</v>
      </c>
      <c r="F23217" s="22" t="s">
        <v>75</v>
      </c>
      <c r="G23217" s="1">
        <v>115390.18</v>
      </c>
    </row>
    <row r="23218" spans="2:7">
      <c r="B23218" s="22" t="s">
        <v>376</v>
      </c>
      <c r="C23218" s="22" t="s">
        <v>7</v>
      </c>
      <c r="D23218" s="22" t="s">
        <v>5</v>
      </c>
      <c r="E23218" s="22" t="s">
        <v>34</v>
      </c>
      <c r="F23218" s="22" t="s">
        <v>49</v>
      </c>
      <c r="G23218" s="1">
        <v>557176.29</v>
      </c>
    </row>
    <row r="23219" spans="2:7">
      <c r="B23219" s="22" t="s">
        <v>376</v>
      </c>
      <c r="C23219" s="22" t="s">
        <v>7</v>
      </c>
      <c r="D23219" s="22" t="s">
        <v>5</v>
      </c>
      <c r="E23219" s="22" t="s">
        <v>34</v>
      </c>
      <c r="F23219" s="22" t="s">
        <v>50</v>
      </c>
      <c r="G23219" s="1">
        <v>9580.7900000000009</v>
      </c>
    </row>
    <row r="23220" spans="2:7">
      <c r="B23220" s="22" t="s">
        <v>376</v>
      </c>
      <c r="C23220" s="22" t="s">
        <v>7</v>
      </c>
      <c r="D23220" s="22" t="s">
        <v>5</v>
      </c>
      <c r="E23220" s="22" t="s">
        <v>34</v>
      </c>
      <c r="F23220" s="22" t="s">
        <v>51</v>
      </c>
      <c r="G23220" s="1">
        <v>32455.74</v>
      </c>
    </row>
    <row r="23221" spans="2:7">
      <c r="B23221" s="22" t="s">
        <v>376</v>
      </c>
      <c r="C23221" s="22" t="s">
        <v>7</v>
      </c>
      <c r="D23221" s="22" t="s">
        <v>5</v>
      </c>
      <c r="E23221" s="22" t="s">
        <v>34</v>
      </c>
      <c r="F23221" s="22" t="s">
        <v>52</v>
      </c>
      <c r="G23221" s="1">
        <v>22791.77</v>
      </c>
    </row>
    <row r="23222" spans="2:7">
      <c r="B23222" s="22" t="s">
        <v>376</v>
      </c>
      <c r="C23222" s="22" t="s">
        <v>7</v>
      </c>
      <c r="D23222" s="22" t="s">
        <v>5</v>
      </c>
      <c r="E23222" s="22" t="s">
        <v>34</v>
      </c>
      <c r="F23222" s="22" t="s">
        <v>53</v>
      </c>
      <c r="G23222" s="1">
        <v>1645308.84</v>
      </c>
    </row>
    <row r="23223" spans="2:7">
      <c r="B23223" s="22" t="s">
        <v>376</v>
      </c>
      <c r="C23223" s="22" t="s">
        <v>7</v>
      </c>
      <c r="D23223" s="22" t="s">
        <v>5</v>
      </c>
      <c r="E23223" s="22" t="s">
        <v>34</v>
      </c>
      <c r="F23223" s="22" t="s">
        <v>55</v>
      </c>
      <c r="G23223" s="1">
        <v>61243.34</v>
      </c>
    </row>
    <row r="23224" spans="2:7">
      <c r="B23224" s="22" t="s">
        <v>376</v>
      </c>
      <c r="C23224" s="22" t="s">
        <v>7</v>
      </c>
      <c r="D23224" s="22" t="s">
        <v>5</v>
      </c>
      <c r="E23224" s="22" t="s">
        <v>34</v>
      </c>
      <c r="F23224" s="22" t="s">
        <v>57</v>
      </c>
      <c r="G23224" s="1">
        <v>928512.86</v>
      </c>
    </row>
    <row r="23225" spans="2:7">
      <c r="B23225" s="22" t="s">
        <v>376</v>
      </c>
      <c r="C23225" s="22" t="s">
        <v>7</v>
      </c>
      <c r="D23225" s="22" t="s">
        <v>5</v>
      </c>
      <c r="E23225" s="22" t="s">
        <v>34</v>
      </c>
      <c r="F23225" s="22" t="s">
        <v>58</v>
      </c>
      <c r="G23225" s="1">
        <v>42309.34</v>
      </c>
    </row>
    <row r="23226" spans="2:7">
      <c r="B23226" s="22" t="s">
        <v>376</v>
      </c>
      <c r="C23226" s="22" t="s">
        <v>7</v>
      </c>
      <c r="D23226" s="22" t="s">
        <v>5</v>
      </c>
      <c r="E23226" s="22" t="s">
        <v>59</v>
      </c>
      <c r="F23226" s="22" t="s">
        <v>55</v>
      </c>
      <c r="G23226" s="1">
        <v>79062.17</v>
      </c>
    </row>
    <row r="23227" spans="2:7">
      <c r="B23227" s="22" t="s">
        <v>376</v>
      </c>
      <c r="C23227" s="22" t="s">
        <v>7</v>
      </c>
      <c r="D23227" s="22" t="s">
        <v>5</v>
      </c>
      <c r="E23227" s="22" t="s">
        <v>60</v>
      </c>
      <c r="F23227" s="22" t="s">
        <v>61</v>
      </c>
      <c r="G23227" s="1">
        <v>2864.25</v>
      </c>
    </row>
    <row r="23228" spans="2:7">
      <c r="B23228" s="22" t="s">
        <v>376</v>
      </c>
      <c r="C23228" s="22" t="s">
        <v>7</v>
      </c>
      <c r="D23228" s="22" t="s">
        <v>5</v>
      </c>
      <c r="E23228" s="22" t="s">
        <v>60</v>
      </c>
      <c r="F23228" s="22" t="s">
        <v>80</v>
      </c>
      <c r="G23228" s="1">
        <v>36669.69</v>
      </c>
    </row>
    <row r="23229" spans="2:7">
      <c r="B23229" s="22" t="s">
        <v>376</v>
      </c>
      <c r="C23229" s="22" t="s">
        <v>7</v>
      </c>
      <c r="D23229" s="22" t="s">
        <v>5</v>
      </c>
      <c r="E23229" s="22" t="s">
        <v>60</v>
      </c>
      <c r="F23229" s="22" t="s">
        <v>62</v>
      </c>
      <c r="G23229" s="1">
        <v>9901.65</v>
      </c>
    </row>
    <row r="23230" spans="2:7">
      <c r="B23230" s="22" t="s">
        <v>376</v>
      </c>
      <c r="C23230" s="22" t="s">
        <v>7</v>
      </c>
      <c r="D23230" s="22" t="s">
        <v>7</v>
      </c>
      <c r="E23230" s="22" t="s">
        <v>5</v>
      </c>
      <c r="F23230" s="22" t="s">
        <v>6</v>
      </c>
      <c r="G23230" s="1">
        <v>469891.08</v>
      </c>
    </row>
    <row r="23231" spans="2:7">
      <c r="B23231" s="22" t="s">
        <v>376</v>
      </c>
      <c r="C23231" s="22" t="s">
        <v>7</v>
      </c>
      <c r="D23231" s="22" t="s">
        <v>7</v>
      </c>
      <c r="E23231" s="22" t="s">
        <v>8</v>
      </c>
      <c r="F23231" s="22" t="s">
        <v>9</v>
      </c>
      <c r="G23231" s="1">
        <v>1073850.1100000001</v>
      </c>
    </row>
    <row r="23232" spans="2:7">
      <c r="B23232" s="22" t="s">
        <v>376</v>
      </c>
      <c r="C23232" s="22" t="s">
        <v>7</v>
      </c>
      <c r="D23232" s="22" t="s">
        <v>7</v>
      </c>
      <c r="E23232" s="22" t="s">
        <v>8</v>
      </c>
      <c r="F23232" s="22" t="s">
        <v>10</v>
      </c>
      <c r="G23232" s="1">
        <v>3356.49</v>
      </c>
    </row>
    <row r="23233" spans="2:7">
      <c r="B23233" s="22" t="s">
        <v>376</v>
      </c>
      <c r="C23233" s="22" t="s">
        <v>7</v>
      </c>
      <c r="D23233" s="22" t="s">
        <v>7</v>
      </c>
      <c r="E23233" s="22" t="s">
        <v>8</v>
      </c>
      <c r="F23233" s="22" t="s">
        <v>11</v>
      </c>
      <c r="G23233" s="1">
        <v>23654.44</v>
      </c>
    </row>
    <row r="23234" spans="2:7">
      <c r="B23234" s="22" t="s">
        <v>376</v>
      </c>
      <c r="C23234" s="22" t="s">
        <v>7</v>
      </c>
      <c r="D23234" s="22" t="s">
        <v>7</v>
      </c>
      <c r="E23234" s="22" t="s">
        <v>8</v>
      </c>
      <c r="F23234" s="22" t="s">
        <v>125</v>
      </c>
      <c r="G23234" s="1">
        <v>94452.08</v>
      </c>
    </row>
    <row r="23235" spans="2:7">
      <c r="B23235" s="22" t="s">
        <v>376</v>
      </c>
      <c r="C23235" s="22" t="s">
        <v>7</v>
      </c>
      <c r="D23235" s="22" t="s">
        <v>7</v>
      </c>
      <c r="E23235" s="22" t="s">
        <v>8</v>
      </c>
      <c r="F23235" s="22" t="s">
        <v>13</v>
      </c>
      <c r="G23235" s="1">
        <v>200611.92</v>
      </c>
    </row>
    <row r="23236" spans="2:7">
      <c r="B23236" s="22" t="s">
        <v>376</v>
      </c>
      <c r="C23236" s="22" t="s">
        <v>7</v>
      </c>
      <c r="D23236" s="22" t="s">
        <v>7</v>
      </c>
      <c r="E23236" s="22" t="s">
        <v>14</v>
      </c>
      <c r="F23236" s="22" t="s">
        <v>9</v>
      </c>
      <c r="G23236" s="1">
        <v>3537135.54</v>
      </c>
    </row>
    <row r="23237" spans="2:7">
      <c r="B23237" s="22" t="s">
        <v>376</v>
      </c>
      <c r="C23237" s="22" t="s">
        <v>7</v>
      </c>
      <c r="D23237" s="22" t="s">
        <v>7</v>
      </c>
      <c r="E23237" s="22" t="s">
        <v>14</v>
      </c>
      <c r="F23237" s="22" t="s">
        <v>10</v>
      </c>
      <c r="G23237" s="1">
        <v>67821.05</v>
      </c>
    </row>
    <row r="23238" spans="2:7">
      <c r="B23238" s="22" t="s">
        <v>376</v>
      </c>
      <c r="C23238" s="22" t="s">
        <v>7</v>
      </c>
      <c r="D23238" s="22" t="s">
        <v>7</v>
      </c>
      <c r="E23238" s="22" t="s">
        <v>14</v>
      </c>
      <c r="F23238" s="22" t="s">
        <v>11</v>
      </c>
      <c r="G23238" s="1">
        <v>79475.53</v>
      </c>
    </row>
    <row r="23239" spans="2:7">
      <c r="B23239" s="22" t="s">
        <v>376</v>
      </c>
      <c r="C23239" s="22" t="s">
        <v>7</v>
      </c>
      <c r="D23239" s="22" t="s">
        <v>7</v>
      </c>
      <c r="E23239" s="22" t="s">
        <v>14</v>
      </c>
      <c r="F23239" s="22" t="s">
        <v>125</v>
      </c>
      <c r="G23239" s="1">
        <v>5295.68</v>
      </c>
    </row>
    <row r="23240" spans="2:7">
      <c r="B23240" s="22" t="s">
        <v>376</v>
      </c>
      <c r="C23240" s="22" t="s">
        <v>7</v>
      </c>
      <c r="D23240" s="22" t="s">
        <v>7</v>
      </c>
      <c r="E23240" s="22" t="s">
        <v>14</v>
      </c>
      <c r="F23240" s="22" t="s">
        <v>13</v>
      </c>
      <c r="G23240" s="1">
        <v>42188.03</v>
      </c>
    </row>
    <row r="23241" spans="2:7">
      <c r="B23241" s="22" t="s">
        <v>376</v>
      </c>
      <c r="C23241" s="22" t="s">
        <v>7</v>
      </c>
      <c r="D23241" s="22" t="s">
        <v>7</v>
      </c>
      <c r="E23241" s="22" t="s">
        <v>15</v>
      </c>
      <c r="F23241" s="22" t="s">
        <v>17</v>
      </c>
      <c r="G23241" s="1">
        <v>63496.17</v>
      </c>
    </row>
    <row r="23242" spans="2:7">
      <c r="B23242" s="22" t="s">
        <v>376</v>
      </c>
      <c r="C23242" s="22" t="s">
        <v>7</v>
      </c>
      <c r="D23242" s="22" t="s">
        <v>7</v>
      </c>
      <c r="E23242" s="22" t="s">
        <v>15</v>
      </c>
      <c r="F23242" s="22" t="s">
        <v>18</v>
      </c>
      <c r="G23242" s="1">
        <v>286848.43</v>
      </c>
    </row>
    <row r="23243" spans="2:7">
      <c r="B23243" s="22" t="s">
        <v>376</v>
      </c>
      <c r="C23243" s="22" t="s">
        <v>7</v>
      </c>
      <c r="D23243" s="22" t="s">
        <v>7</v>
      </c>
      <c r="E23243" s="22" t="s">
        <v>15</v>
      </c>
      <c r="F23243" s="22" t="s">
        <v>19</v>
      </c>
      <c r="G23243" s="1">
        <v>190238.09</v>
      </c>
    </row>
    <row r="23244" spans="2:7">
      <c r="B23244" s="22" t="s">
        <v>376</v>
      </c>
      <c r="C23244" s="22" t="s">
        <v>7</v>
      </c>
      <c r="D23244" s="22" t="s">
        <v>7</v>
      </c>
      <c r="E23244" s="22" t="s">
        <v>15</v>
      </c>
      <c r="F23244" s="22" t="s">
        <v>20</v>
      </c>
      <c r="G23244" s="1">
        <v>464189.75</v>
      </c>
    </row>
    <row r="23245" spans="2:7">
      <c r="B23245" s="22" t="s">
        <v>376</v>
      </c>
      <c r="C23245" s="22" t="s">
        <v>7</v>
      </c>
      <c r="D23245" s="22" t="s">
        <v>7</v>
      </c>
      <c r="E23245" s="22" t="s">
        <v>15</v>
      </c>
      <c r="F23245" s="22" t="s">
        <v>21</v>
      </c>
      <c r="G23245" s="1">
        <v>208.42</v>
      </c>
    </row>
    <row r="23246" spans="2:7">
      <c r="B23246" s="22" t="s">
        <v>376</v>
      </c>
      <c r="C23246" s="22" t="s">
        <v>7</v>
      </c>
      <c r="D23246" s="22" t="s">
        <v>7</v>
      </c>
      <c r="E23246" s="22" t="s">
        <v>15</v>
      </c>
      <c r="F23246" s="22" t="s">
        <v>22</v>
      </c>
      <c r="G23246" s="1">
        <v>2337.9299999999998</v>
      </c>
    </row>
    <row r="23247" spans="2:7">
      <c r="B23247" s="22" t="s">
        <v>376</v>
      </c>
      <c r="C23247" s="22" t="s">
        <v>7</v>
      </c>
      <c r="D23247" s="22" t="s">
        <v>7</v>
      </c>
      <c r="E23247" s="22" t="s">
        <v>15</v>
      </c>
      <c r="F23247" s="22" t="s">
        <v>23</v>
      </c>
      <c r="G23247" s="1">
        <v>3791.71</v>
      </c>
    </row>
    <row r="23248" spans="2:7">
      <c r="B23248" s="22" t="s">
        <v>376</v>
      </c>
      <c r="C23248" s="22" t="s">
        <v>7</v>
      </c>
      <c r="D23248" s="22" t="s">
        <v>7</v>
      </c>
      <c r="E23248" s="22" t="s">
        <v>15</v>
      </c>
      <c r="F23248" s="22" t="s">
        <v>24</v>
      </c>
      <c r="G23248" s="1">
        <v>40958.019999999997</v>
      </c>
    </row>
    <row r="23249" spans="2:7">
      <c r="B23249" s="22" t="s">
        <v>376</v>
      </c>
      <c r="C23249" s="22" t="s">
        <v>7</v>
      </c>
      <c r="D23249" s="22" t="s">
        <v>7</v>
      </c>
      <c r="E23249" s="22" t="s">
        <v>15</v>
      </c>
      <c r="F23249" s="22" t="s">
        <v>25</v>
      </c>
      <c r="G23249" s="1">
        <v>95904.7</v>
      </c>
    </row>
    <row r="23250" spans="2:7">
      <c r="B23250" s="22" t="s">
        <v>376</v>
      </c>
      <c r="C23250" s="22" t="s">
        <v>7</v>
      </c>
      <c r="D23250" s="22" t="s">
        <v>7</v>
      </c>
      <c r="E23250" s="22" t="s">
        <v>15</v>
      </c>
      <c r="F23250" s="22" t="s">
        <v>26</v>
      </c>
      <c r="G23250" s="1">
        <v>981680.59</v>
      </c>
    </row>
    <row r="23251" spans="2:7">
      <c r="B23251" s="22" t="s">
        <v>376</v>
      </c>
      <c r="C23251" s="22" t="s">
        <v>7</v>
      </c>
      <c r="D23251" s="22" t="s">
        <v>7</v>
      </c>
      <c r="E23251" s="22" t="s">
        <v>15</v>
      </c>
      <c r="F23251" s="22" t="s">
        <v>27</v>
      </c>
      <c r="G23251" s="1">
        <v>2125.37</v>
      </c>
    </row>
    <row r="23252" spans="2:7">
      <c r="B23252" s="22" t="s">
        <v>376</v>
      </c>
      <c r="C23252" s="22" t="s">
        <v>7</v>
      </c>
      <c r="D23252" s="22" t="s">
        <v>7</v>
      </c>
      <c r="E23252" s="22" t="s">
        <v>15</v>
      </c>
      <c r="F23252" s="22" t="s">
        <v>72</v>
      </c>
      <c r="G23252" s="1">
        <v>5810.99</v>
      </c>
    </row>
    <row r="23253" spans="2:7">
      <c r="B23253" s="22" t="s">
        <v>376</v>
      </c>
      <c r="C23253" s="22" t="s">
        <v>7</v>
      </c>
      <c r="D23253" s="22" t="s">
        <v>7</v>
      </c>
      <c r="E23253" s="22" t="s">
        <v>28</v>
      </c>
      <c r="F23253" s="22" t="s">
        <v>29</v>
      </c>
      <c r="G23253" s="1">
        <v>7755.91</v>
      </c>
    </row>
    <row r="23254" spans="2:7">
      <c r="B23254" s="22" t="s">
        <v>376</v>
      </c>
      <c r="C23254" s="22" t="s">
        <v>7</v>
      </c>
      <c r="D23254" s="22" t="s">
        <v>7</v>
      </c>
      <c r="E23254" s="22" t="s">
        <v>28</v>
      </c>
      <c r="F23254" s="22" t="s">
        <v>33</v>
      </c>
      <c r="G23254" s="1">
        <v>140518.03</v>
      </c>
    </row>
    <row r="23255" spans="2:7">
      <c r="B23255" s="22" t="s">
        <v>376</v>
      </c>
      <c r="C23255" s="22" t="s">
        <v>7</v>
      </c>
      <c r="D23255" s="22" t="s">
        <v>7</v>
      </c>
      <c r="E23255" s="22" t="s">
        <v>34</v>
      </c>
      <c r="F23255" s="22" t="s">
        <v>35</v>
      </c>
      <c r="G23255" s="1">
        <v>302196.28000000003</v>
      </c>
    </row>
    <row r="23256" spans="2:7">
      <c r="B23256" s="22" t="s">
        <v>376</v>
      </c>
      <c r="C23256" s="22" t="s">
        <v>7</v>
      </c>
      <c r="D23256" s="22" t="s">
        <v>7</v>
      </c>
      <c r="E23256" s="22" t="s">
        <v>34</v>
      </c>
      <c r="F23256" s="22" t="s">
        <v>39</v>
      </c>
      <c r="G23256" s="1">
        <v>66541.789999999994</v>
      </c>
    </row>
    <row r="23257" spans="2:7">
      <c r="B23257" s="22" t="s">
        <v>376</v>
      </c>
      <c r="C23257" s="22" t="s">
        <v>7</v>
      </c>
      <c r="D23257" s="22" t="s">
        <v>7</v>
      </c>
      <c r="E23257" s="22" t="s">
        <v>34</v>
      </c>
      <c r="F23257" s="22" t="s">
        <v>42</v>
      </c>
      <c r="G23257" s="1">
        <v>1169947.7</v>
      </c>
    </row>
    <row r="23258" spans="2:7">
      <c r="B23258" s="22" t="s">
        <v>376</v>
      </c>
      <c r="C23258" s="22" t="s">
        <v>7</v>
      </c>
      <c r="D23258" s="22" t="s">
        <v>7</v>
      </c>
      <c r="E23258" s="22" t="s">
        <v>34</v>
      </c>
      <c r="F23258" s="22" t="s">
        <v>75</v>
      </c>
      <c r="G23258" s="1">
        <v>203619.23</v>
      </c>
    </row>
    <row r="23259" spans="2:7">
      <c r="B23259" s="22" t="s">
        <v>376</v>
      </c>
      <c r="C23259" s="22" t="s">
        <v>7</v>
      </c>
      <c r="D23259" s="22" t="s">
        <v>7</v>
      </c>
      <c r="E23259" s="22" t="s">
        <v>34</v>
      </c>
      <c r="F23259" s="22" t="s">
        <v>55</v>
      </c>
      <c r="G23259" s="1">
        <v>2430</v>
      </c>
    </row>
    <row r="23260" spans="2:7">
      <c r="B23260" s="22" t="s">
        <v>376</v>
      </c>
      <c r="C23260" s="22" t="s">
        <v>7</v>
      </c>
      <c r="D23260" s="22" t="s">
        <v>7</v>
      </c>
      <c r="E23260" s="22" t="s">
        <v>34</v>
      </c>
      <c r="F23260" s="22" t="s">
        <v>57</v>
      </c>
      <c r="G23260" s="1">
        <v>2008.26</v>
      </c>
    </row>
    <row r="23261" spans="2:7">
      <c r="B23261" s="22" t="s">
        <v>376</v>
      </c>
      <c r="C23261" s="22" t="s">
        <v>7</v>
      </c>
      <c r="D23261" s="22" t="s">
        <v>7</v>
      </c>
      <c r="E23261" s="22" t="s">
        <v>59</v>
      </c>
      <c r="F23261" s="22" t="s">
        <v>55</v>
      </c>
      <c r="G23261" s="1">
        <v>6263.77</v>
      </c>
    </row>
    <row r="23262" spans="2:7">
      <c r="B23262" s="22" t="s">
        <v>377</v>
      </c>
      <c r="C23262" s="22" t="s">
        <v>7</v>
      </c>
      <c r="D23262" s="22" t="s">
        <v>5</v>
      </c>
      <c r="E23262" s="22" t="s">
        <v>5</v>
      </c>
      <c r="F23262" s="22" t="s">
        <v>6</v>
      </c>
      <c r="G23262" s="1">
        <v>447966.57</v>
      </c>
    </row>
    <row r="23263" spans="2:7">
      <c r="B23263" s="22" t="s">
        <v>377</v>
      </c>
      <c r="C23263" s="22" t="s">
        <v>7</v>
      </c>
      <c r="D23263" s="22" t="s">
        <v>5</v>
      </c>
      <c r="E23263" s="22" t="s">
        <v>7</v>
      </c>
      <c r="F23263" s="22" t="s">
        <v>6</v>
      </c>
      <c r="G23263" s="1">
        <v>-471407.2</v>
      </c>
    </row>
    <row r="23264" spans="2:7">
      <c r="B23264" s="22" t="s">
        <v>377</v>
      </c>
      <c r="C23264" s="22" t="s">
        <v>7</v>
      </c>
      <c r="D23264" s="22" t="s">
        <v>5</v>
      </c>
      <c r="E23264" s="22" t="s">
        <v>8</v>
      </c>
      <c r="F23264" s="22" t="s">
        <v>9</v>
      </c>
      <c r="G23264" s="1">
        <v>11609679.5</v>
      </c>
    </row>
    <row r="23265" spans="2:7">
      <c r="B23265" s="22" t="s">
        <v>377</v>
      </c>
      <c r="C23265" s="22" t="s">
        <v>7</v>
      </c>
      <c r="D23265" s="22" t="s">
        <v>5</v>
      </c>
      <c r="E23265" s="22" t="s">
        <v>8</v>
      </c>
      <c r="F23265" s="22" t="s">
        <v>10</v>
      </c>
      <c r="G23265" s="1">
        <v>240125.81</v>
      </c>
    </row>
    <row r="23266" spans="2:7">
      <c r="B23266" s="22" t="s">
        <v>377</v>
      </c>
      <c r="C23266" s="22" t="s">
        <v>7</v>
      </c>
      <c r="D23266" s="22" t="s">
        <v>5</v>
      </c>
      <c r="E23266" s="22" t="s">
        <v>8</v>
      </c>
      <c r="F23266" s="22" t="s">
        <v>11</v>
      </c>
      <c r="G23266" s="1">
        <v>643505.12</v>
      </c>
    </row>
    <row r="23267" spans="2:7">
      <c r="B23267" s="22" t="s">
        <v>377</v>
      </c>
      <c r="C23267" s="22" t="s">
        <v>7</v>
      </c>
      <c r="D23267" s="22" t="s">
        <v>5</v>
      </c>
      <c r="E23267" s="22" t="s">
        <v>8</v>
      </c>
      <c r="F23267" s="22" t="s">
        <v>12</v>
      </c>
      <c r="G23267" s="1">
        <v>616211.81000000006</v>
      </c>
    </row>
    <row r="23268" spans="2:7">
      <c r="B23268" s="22" t="s">
        <v>377</v>
      </c>
      <c r="C23268" s="22" t="s">
        <v>7</v>
      </c>
      <c r="D23268" s="22" t="s">
        <v>5</v>
      </c>
      <c r="E23268" s="22" t="s">
        <v>8</v>
      </c>
      <c r="F23268" s="22" t="s">
        <v>13</v>
      </c>
      <c r="G23268" s="1">
        <v>174132.36</v>
      </c>
    </row>
    <row r="23269" spans="2:7">
      <c r="B23269" s="22" t="s">
        <v>377</v>
      </c>
      <c r="C23269" s="22" t="s">
        <v>7</v>
      </c>
      <c r="D23269" s="22" t="s">
        <v>5</v>
      </c>
      <c r="E23269" s="22" t="s">
        <v>8</v>
      </c>
      <c r="F23269" s="22" t="s">
        <v>70</v>
      </c>
      <c r="G23269" s="1">
        <v>110884</v>
      </c>
    </row>
    <row r="23270" spans="2:7">
      <c r="B23270" s="22" t="s">
        <v>377</v>
      </c>
      <c r="C23270" s="22" t="s">
        <v>7</v>
      </c>
      <c r="D23270" s="22" t="s">
        <v>5</v>
      </c>
      <c r="E23270" s="22" t="s">
        <v>14</v>
      </c>
      <c r="F23270" s="22" t="s">
        <v>9</v>
      </c>
      <c r="G23270" s="1">
        <v>4125611.52</v>
      </c>
    </row>
    <row r="23271" spans="2:7">
      <c r="B23271" s="22" t="s">
        <v>377</v>
      </c>
      <c r="C23271" s="22" t="s">
        <v>7</v>
      </c>
      <c r="D23271" s="22" t="s">
        <v>5</v>
      </c>
      <c r="E23271" s="22" t="s">
        <v>14</v>
      </c>
      <c r="F23271" s="22" t="s">
        <v>10</v>
      </c>
      <c r="G23271" s="1">
        <v>217715.58</v>
      </c>
    </row>
    <row r="23272" spans="2:7">
      <c r="B23272" s="22" t="s">
        <v>377</v>
      </c>
      <c r="C23272" s="22" t="s">
        <v>7</v>
      </c>
      <c r="D23272" s="22" t="s">
        <v>5</v>
      </c>
      <c r="E23272" s="22" t="s">
        <v>14</v>
      </c>
      <c r="F23272" s="22" t="s">
        <v>11</v>
      </c>
      <c r="G23272" s="1">
        <v>125746.73</v>
      </c>
    </row>
    <row r="23273" spans="2:7">
      <c r="B23273" s="22" t="s">
        <v>377</v>
      </c>
      <c r="C23273" s="22" t="s">
        <v>7</v>
      </c>
      <c r="D23273" s="22" t="s">
        <v>5</v>
      </c>
      <c r="E23273" s="22" t="s">
        <v>14</v>
      </c>
      <c r="F23273" s="22" t="s">
        <v>13</v>
      </c>
      <c r="G23273" s="1">
        <v>17928.48</v>
      </c>
    </row>
    <row r="23274" spans="2:7">
      <c r="B23274" s="22" t="s">
        <v>377</v>
      </c>
      <c r="C23274" s="22" t="s">
        <v>7</v>
      </c>
      <c r="D23274" s="22" t="s">
        <v>5</v>
      </c>
      <c r="E23274" s="22" t="s">
        <v>15</v>
      </c>
      <c r="F23274" s="22" t="s">
        <v>16</v>
      </c>
      <c r="G23274" s="1">
        <v>1423583.13</v>
      </c>
    </row>
    <row r="23275" spans="2:7">
      <c r="B23275" s="22" t="s">
        <v>377</v>
      </c>
      <c r="C23275" s="22" t="s">
        <v>7</v>
      </c>
      <c r="D23275" s="22" t="s">
        <v>5</v>
      </c>
      <c r="E23275" s="22" t="s">
        <v>15</v>
      </c>
      <c r="F23275" s="22" t="s">
        <v>71</v>
      </c>
      <c r="G23275" s="1">
        <v>1544145.17</v>
      </c>
    </row>
    <row r="23276" spans="2:7">
      <c r="B23276" s="22" t="s">
        <v>377</v>
      </c>
      <c r="C23276" s="22" t="s">
        <v>7</v>
      </c>
      <c r="D23276" s="22" t="s">
        <v>5</v>
      </c>
      <c r="E23276" s="22" t="s">
        <v>15</v>
      </c>
      <c r="F23276" s="22" t="s">
        <v>17</v>
      </c>
      <c r="G23276" s="1">
        <v>1111149.01</v>
      </c>
    </row>
    <row r="23277" spans="2:7">
      <c r="B23277" s="22" t="s">
        <v>377</v>
      </c>
      <c r="C23277" s="22" t="s">
        <v>7</v>
      </c>
      <c r="D23277" s="22" t="s">
        <v>5</v>
      </c>
      <c r="E23277" s="22" t="s">
        <v>15</v>
      </c>
      <c r="F23277" s="22" t="s">
        <v>18</v>
      </c>
      <c r="G23277" s="1">
        <v>443989.07</v>
      </c>
    </row>
    <row r="23278" spans="2:7">
      <c r="B23278" s="22" t="s">
        <v>377</v>
      </c>
      <c r="C23278" s="22" t="s">
        <v>7</v>
      </c>
      <c r="D23278" s="22" t="s">
        <v>5</v>
      </c>
      <c r="E23278" s="22" t="s">
        <v>15</v>
      </c>
      <c r="F23278" s="22" t="s">
        <v>19</v>
      </c>
      <c r="G23278" s="1">
        <v>2255478.4700000002</v>
      </c>
    </row>
    <row r="23279" spans="2:7">
      <c r="B23279" s="22" t="s">
        <v>377</v>
      </c>
      <c r="C23279" s="22" t="s">
        <v>7</v>
      </c>
      <c r="D23279" s="22" t="s">
        <v>5</v>
      </c>
      <c r="E23279" s="22" t="s">
        <v>15</v>
      </c>
      <c r="F23279" s="22" t="s">
        <v>20</v>
      </c>
      <c r="G23279" s="1">
        <v>723572.51</v>
      </c>
    </row>
    <row r="23280" spans="2:7">
      <c r="B23280" s="22" t="s">
        <v>377</v>
      </c>
      <c r="C23280" s="22" t="s">
        <v>7</v>
      </c>
      <c r="D23280" s="22" t="s">
        <v>5</v>
      </c>
      <c r="E23280" s="22" t="s">
        <v>15</v>
      </c>
      <c r="F23280" s="22" t="s">
        <v>23</v>
      </c>
      <c r="G23280" s="1">
        <v>65995.81</v>
      </c>
    </row>
    <row r="23281" spans="2:7">
      <c r="B23281" s="22" t="s">
        <v>377</v>
      </c>
      <c r="C23281" s="22" t="s">
        <v>7</v>
      </c>
      <c r="D23281" s="22" t="s">
        <v>5</v>
      </c>
      <c r="E23281" s="22" t="s">
        <v>15</v>
      </c>
      <c r="F23281" s="22" t="s">
        <v>24</v>
      </c>
      <c r="G23281" s="1">
        <v>76560.03</v>
      </c>
    </row>
    <row r="23282" spans="2:7">
      <c r="B23282" s="22" t="s">
        <v>377</v>
      </c>
      <c r="C23282" s="22" t="s">
        <v>7</v>
      </c>
      <c r="D23282" s="22" t="s">
        <v>5</v>
      </c>
      <c r="E23282" s="22" t="s">
        <v>15</v>
      </c>
      <c r="F23282" s="22" t="s">
        <v>27</v>
      </c>
      <c r="G23282" s="1">
        <v>9886</v>
      </c>
    </row>
    <row r="23283" spans="2:7">
      <c r="B23283" s="22" t="s">
        <v>377</v>
      </c>
      <c r="C23283" s="22" t="s">
        <v>7</v>
      </c>
      <c r="D23283" s="22" t="s">
        <v>5</v>
      </c>
      <c r="E23283" s="22" t="s">
        <v>15</v>
      </c>
      <c r="F23283" s="22" t="s">
        <v>72</v>
      </c>
      <c r="G23283" s="1">
        <v>17074.98</v>
      </c>
    </row>
    <row r="23284" spans="2:7">
      <c r="B23284" s="22" t="s">
        <v>377</v>
      </c>
      <c r="C23284" s="22" t="s">
        <v>7</v>
      </c>
      <c r="D23284" s="22" t="s">
        <v>5</v>
      </c>
      <c r="E23284" s="22" t="s">
        <v>28</v>
      </c>
      <c r="F23284" s="22" t="s">
        <v>29</v>
      </c>
      <c r="G23284" s="1">
        <v>831640.88</v>
      </c>
    </row>
    <row r="23285" spans="2:7">
      <c r="B23285" s="22" t="s">
        <v>377</v>
      </c>
      <c r="C23285" s="22" t="s">
        <v>7</v>
      </c>
      <c r="D23285" s="22" t="s">
        <v>5</v>
      </c>
      <c r="E23285" s="22" t="s">
        <v>28</v>
      </c>
      <c r="F23285" s="22" t="s">
        <v>31</v>
      </c>
      <c r="G23285" s="1">
        <v>450092.72</v>
      </c>
    </row>
    <row r="23286" spans="2:7">
      <c r="B23286" s="22" t="s">
        <v>377</v>
      </c>
      <c r="C23286" s="22" t="s">
        <v>7</v>
      </c>
      <c r="D23286" s="22" t="s">
        <v>5</v>
      </c>
      <c r="E23286" s="22" t="s">
        <v>34</v>
      </c>
      <c r="F23286" s="22" t="s">
        <v>39</v>
      </c>
      <c r="G23286" s="1">
        <v>2326149.21</v>
      </c>
    </row>
    <row r="23287" spans="2:7">
      <c r="B23287" s="22" t="s">
        <v>377</v>
      </c>
      <c r="C23287" s="22" t="s">
        <v>7</v>
      </c>
      <c r="D23287" s="22" t="s">
        <v>5</v>
      </c>
      <c r="E23287" s="22" t="s">
        <v>34</v>
      </c>
      <c r="F23287" s="22" t="s">
        <v>45</v>
      </c>
      <c r="G23287" s="1">
        <v>207474.27</v>
      </c>
    </row>
    <row r="23288" spans="2:7">
      <c r="B23288" s="22" t="s">
        <v>377</v>
      </c>
      <c r="C23288" s="22" t="s">
        <v>7</v>
      </c>
      <c r="D23288" s="22" t="s">
        <v>5</v>
      </c>
      <c r="E23288" s="22" t="s">
        <v>34</v>
      </c>
      <c r="F23288" s="22" t="s">
        <v>49</v>
      </c>
      <c r="G23288" s="1">
        <v>299703</v>
      </c>
    </row>
    <row r="23289" spans="2:7">
      <c r="B23289" s="22" t="s">
        <v>377</v>
      </c>
      <c r="C23289" s="22" t="s">
        <v>7</v>
      </c>
      <c r="D23289" s="22" t="s">
        <v>5</v>
      </c>
      <c r="E23289" s="22" t="s">
        <v>34</v>
      </c>
      <c r="F23289" s="22" t="s">
        <v>55</v>
      </c>
      <c r="G23289" s="1">
        <v>2074.54</v>
      </c>
    </row>
    <row r="23290" spans="2:7">
      <c r="B23290" s="22" t="s">
        <v>377</v>
      </c>
      <c r="C23290" s="22" t="s">
        <v>7</v>
      </c>
      <c r="D23290" s="22" t="s">
        <v>5</v>
      </c>
      <c r="E23290" s="22" t="s">
        <v>59</v>
      </c>
      <c r="F23290" s="22" t="s">
        <v>55</v>
      </c>
      <c r="G23290" s="1">
        <v>47306.64</v>
      </c>
    </row>
    <row r="23291" spans="2:7">
      <c r="B23291" s="22" t="s">
        <v>377</v>
      </c>
      <c r="C23291" s="22" t="s">
        <v>7</v>
      </c>
      <c r="D23291" s="22" t="s">
        <v>5</v>
      </c>
      <c r="E23291" s="22" t="s">
        <v>60</v>
      </c>
      <c r="F23291" s="22" t="s">
        <v>80</v>
      </c>
      <c r="G23291" s="1">
        <v>270098.32</v>
      </c>
    </row>
    <row r="23292" spans="2:7">
      <c r="B23292" s="22" t="s">
        <v>377</v>
      </c>
      <c r="C23292" s="22" t="s">
        <v>7</v>
      </c>
      <c r="D23292" s="22" t="s">
        <v>5</v>
      </c>
      <c r="E23292" s="22" t="s">
        <v>60</v>
      </c>
      <c r="F23292" s="22" t="s">
        <v>62</v>
      </c>
      <c r="G23292" s="1">
        <v>145643.15</v>
      </c>
    </row>
    <row r="23293" spans="2:7">
      <c r="B23293" s="22" t="s">
        <v>377</v>
      </c>
      <c r="C23293" s="22" t="s">
        <v>7</v>
      </c>
      <c r="D23293" s="22" t="s">
        <v>7</v>
      </c>
      <c r="E23293" s="22" t="s">
        <v>5</v>
      </c>
      <c r="F23293" s="22" t="s">
        <v>6</v>
      </c>
      <c r="G23293" s="1">
        <v>23440.63</v>
      </c>
    </row>
    <row r="23294" spans="2:7">
      <c r="B23294" s="22" t="s">
        <v>377</v>
      </c>
      <c r="C23294" s="22" t="s">
        <v>7</v>
      </c>
      <c r="D23294" s="22" t="s">
        <v>7</v>
      </c>
      <c r="E23294" s="22" t="s">
        <v>8</v>
      </c>
      <c r="F23294" s="22" t="s">
        <v>9</v>
      </c>
      <c r="G23294" s="1">
        <v>1645584.23</v>
      </c>
    </row>
    <row r="23295" spans="2:7">
      <c r="B23295" s="22" t="s">
        <v>377</v>
      </c>
      <c r="C23295" s="22" t="s">
        <v>7</v>
      </c>
      <c r="D23295" s="22" t="s">
        <v>7</v>
      </c>
      <c r="E23295" s="22" t="s">
        <v>8</v>
      </c>
      <c r="F23295" s="22" t="s">
        <v>10</v>
      </c>
      <c r="G23295" s="1">
        <v>16446.22</v>
      </c>
    </row>
    <row r="23296" spans="2:7">
      <c r="B23296" s="22" t="s">
        <v>377</v>
      </c>
      <c r="C23296" s="22" t="s">
        <v>7</v>
      </c>
      <c r="D23296" s="22" t="s">
        <v>7</v>
      </c>
      <c r="E23296" s="22" t="s">
        <v>8</v>
      </c>
      <c r="F23296" s="22" t="s">
        <v>11</v>
      </c>
      <c r="G23296" s="1">
        <v>8286.11</v>
      </c>
    </row>
    <row r="23297" spans="2:7">
      <c r="B23297" s="22" t="s">
        <v>377</v>
      </c>
      <c r="C23297" s="22" t="s">
        <v>7</v>
      </c>
      <c r="D23297" s="22" t="s">
        <v>7</v>
      </c>
      <c r="E23297" s="22" t="s">
        <v>8</v>
      </c>
      <c r="F23297" s="22" t="s">
        <v>12</v>
      </c>
      <c r="G23297" s="1">
        <v>61745.7</v>
      </c>
    </row>
    <row r="23298" spans="2:7">
      <c r="B23298" s="22" t="s">
        <v>377</v>
      </c>
      <c r="C23298" s="22" t="s">
        <v>7</v>
      </c>
      <c r="D23298" s="22" t="s">
        <v>7</v>
      </c>
      <c r="E23298" s="22" t="s">
        <v>8</v>
      </c>
      <c r="F23298" s="22" t="s">
        <v>13</v>
      </c>
      <c r="G23298" s="1">
        <v>22494.27</v>
      </c>
    </row>
    <row r="23299" spans="2:7">
      <c r="B23299" s="22" t="s">
        <v>377</v>
      </c>
      <c r="C23299" s="22" t="s">
        <v>7</v>
      </c>
      <c r="D23299" s="22" t="s">
        <v>7</v>
      </c>
      <c r="E23299" s="22" t="s">
        <v>14</v>
      </c>
      <c r="F23299" s="22" t="s">
        <v>9</v>
      </c>
      <c r="G23299" s="1">
        <v>1762390.45</v>
      </c>
    </row>
    <row r="23300" spans="2:7">
      <c r="B23300" s="22" t="s">
        <v>377</v>
      </c>
      <c r="C23300" s="22" t="s">
        <v>7</v>
      </c>
      <c r="D23300" s="22" t="s">
        <v>7</v>
      </c>
      <c r="E23300" s="22" t="s">
        <v>14</v>
      </c>
      <c r="F23300" s="22" t="s">
        <v>10</v>
      </c>
      <c r="G23300" s="1">
        <v>13860.37</v>
      </c>
    </row>
    <row r="23301" spans="2:7">
      <c r="B23301" s="22" t="s">
        <v>377</v>
      </c>
      <c r="C23301" s="22" t="s">
        <v>7</v>
      </c>
      <c r="D23301" s="22" t="s">
        <v>7</v>
      </c>
      <c r="E23301" s="22" t="s">
        <v>14</v>
      </c>
      <c r="F23301" s="22" t="s">
        <v>11</v>
      </c>
      <c r="G23301" s="1">
        <v>67181.66</v>
      </c>
    </row>
    <row r="23302" spans="2:7">
      <c r="B23302" s="22" t="s">
        <v>377</v>
      </c>
      <c r="C23302" s="22" t="s">
        <v>7</v>
      </c>
      <c r="D23302" s="22" t="s">
        <v>7</v>
      </c>
      <c r="E23302" s="22" t="s">
        <v>15</v>
      </c>
      <c r="F23302" s="22" t="s">
        <v>16</v>
      </c>
      <c r="G23302" s="1">
        <v>653211.73</v>
      </c>
    </row>
    <row r="23303" spans="2:7">
      <c r="B23303" s="22" t="s">
        <v>377</v>
      </c>
      <c r="C23303" s="22" t="s">
        <v>7</v>
      </c>
      <c r="D23303" s="22" t="s">
        <v>7</v>
      </c>
      <c r="E23303" s="22" t="s">
        <v>15</v>
      </c>
      <c r="F23303" s="22" t="s">
        <v>71</v>
      </c>
      <c r="G23303" s="1">
        <v>102512.74</v>
      </c>
    </row>
    <row r="23304" spans="2:7">
      <c r="B23304" s="22" t="s">
        <v>377</v>
      </c>
      <c r="C23304" s="22" t="s">
        <v>7</v>
      </c>
      <c r="D23304" s="22" t="s">
        <v>7</v>
      </c>
      <c r="E23304" s="22" t="s">
        <v>15</v>
      </c>
      <c r="F23304" s="22" t="s">
        <v>17</v>
      </c>
      <c r="G23304" s="1">
        <v>17280.43</v>
      </c>
    </row>
    <row r="23305" spans="2:7">
      <c r="B23305" s="22" t="s">
        <v>377</v>
      </c>
      <c r="C23305" s="22" t="s">
        <v>7</v>
      </c>
      <c r="D23305" s="22" t="s">
        <v>7</v>
      </c>
      <c r="E23305" s="22" t="s">
        <v>15</v>
      </c>
      <c r="F23305" s="22" t="s">
        <v>18</v>
      </c>
      <c r="G23305" s="1">
        <v>32427.85</v>
      </c>
    </row>
    <row r="23306" spans="2:7">
      <c r="B23306" s="22" t="s">
        <v>377</v>
      </c>
      <c r="C23306" s="22" t="s">
        <v>7</v>
      </c>
      <c r="D23306" s="22" t="s">
        <v>7</v>
      </c>
      <c r="E23306" s="22" t="s">
        <v>15</v>
      </c>
      <c r="F23306" s="22" t="s">
        <v>19</v>
      </c>
      <c r="G23306" s="1">
        <v>10643.07</v>
      </c>
    </row>
    <row r="23307" spans="2:7">
      <c r="B23307" s="22" t="s">
        <v>377</v>
      </c>
      <c r="C23307" s="22" t="s">
        <v>7</v>
      </c>
      <c r="D23307" s="22" t="s">
        <v>7</v>
      </c>
      <c r="E23307" s="22" t="s">
        <v>15</v>
      </c>
      <c r="F23307" s="22" t="s">
        <v>20</v>
      </c>
      <c r="G23307" s="1">
        <v>40145.26</v>
      </c>
    </row>
    <row r="23308" spans="2:7">
      <c r="B23308" s="22" t="s">
        <v>377</v>
      </c>
      <c r="C23308" s="22" t="s">
        <v>7</v>
      </c>
      <c r="D23308" s="22" t="s">
        <v>7</v>
      </c>
      <c r="E23308" s="22" t="s">
        <v>15</v>
      </c>
      <c r="F23308" s="22" t="s">
        <v>23</v>
      </c>
      <c r="G23308" s="1">
        <v>3928.95</v>
      </c>
    </row>
    <row r="23309" spans="2:7">
      <c r="B23309" s="22" t="s">
        <v>377</v>
      </c>
      <c r="C23309" s="22" t="s">
        <v>7</v>
      </c>
      <c r="D23309" s="22" t="s">
        <v>7</v>
      </c>
      <c r="E23309" s="22" t="s">
        <v>15</v>
      </c>
      <c r="F23309" s="22" t="s">
        <v>24</v>
      </c>
      <c r="G23309" s="1">
        <v>27107.5</v>
      </c>
    </row>
    <row r="23310" spans="2:7">
      <c r="B23310" s="22" t="s">
        <v>377</v>
      </c>
      <c r="C23310" s="22" t="s">
        <v>7</v>
      </c>
      <c r="D23310" s="22" t="s">
        <v>7</v>
      </c>
      <c r="E23310" s="22" t="s">
        <v>15</v>
      </c>
      <c r="F23310" s="22" t="s">
        <v>27</v>
      </c>
      <c r="G23310" s="1">
        <v>5995.35</v>
      </c>
    </row>
    <row r="23311" spans="2:7">
      <c r="B23311" s="22" t="s">
        <v>377</v>
      </c>
      <c r="C23311" s="22" t="s">
        <v>7</v>
      </c>
      <c r="D23311" s="22" t="s">
        <v>7</v>
      </c>
      <c r="E23311" s="22" t="s">
        <v>28</v>
      </c>
      <c r="F23311" s="22" t="s">
        <v>29</v>
      </c>
      <c r="G23311" s="1">
        <v>118597.4</v>
      </c>
    </row>
    <row r="23312" spans="2:7">
      <c r="B23312" s="22" t="s">
        <v>377</v>
      </c>
      <c r="C23312" s="22" t="s">
        <v>7</v>
      </c>
      <c r="D23312" s="22" t="s">
        <v>7</v>
      </c>
      <c r="E23312" s="22" t="s">
        <v>34</v>
      </c>
      <c r="F23312" s="22" t="s">
        <v>39</v>
      </c>
      <c r="G23312" s="1">
        <v>334607.90000000002</v>
      </c>
    </row>
    <row r="23313" spans="2:7">
      <c r="B23313" s="22" t="s">
        <v>377</v>
      </c>
      <c r="C23313" s="22" t="s">
        <v>7</v>
      </c>
      <c r="D23313" s="22" t="s">
        <v>7</v>
      </c>
      <c r="E23313" s="22" t="s">
        <v>34</v>
      </c>
      <c r="F23313" s="22" t="s">
        <v>41</v>
      </c>
      <c r="G23313" s="1">
        <v>41164.92</v>
      </c>
    </row>
    <row r="23314" spans="2:7">
      <c r="B23314" s="22" t="s">
        <v>377</v>
      </c>
      <c r="C23314" s="22" t="s">
        <v>7</v>
      </c>
      <c r="D23314" s="22" t="s">
        <v>7</v>
      </c>
      <c r="E23314" s="22" t="s">
        <v>34</v>
      </c>
      <c r="F23314" s="22" t="s">
        <v>57</v>
      </c>
      <c r="G23314" s="1">
        <v>250909.04</v>
      </c>
    </row>
    <row r="23315" spans="2:7">
      <c r="B23315" s="22" t="s">
        <v>377</v>
      </c>
      <c r="C23315" s="22" t="s">
        <v>7</v>
      </c>
      <c r="D23315" s="22" t="s">
        <v>7</v>
      </c>
      <c r="E23315" s="22" t="s">
        <v>59</v>
      </c>
      <c r="F23315" s="22" t="s">
        <v>55</v>
      </c>
      <c r="G23315" s="1">
        <v>1647.96</v>
      </c>
    </row>
    <row r="23316" spans="2:7">
      <c r="B23316" s="22" t="s">
        <v>377</v>
      </c>
      <c r="C23316" s="22" t="s">
        <v>7</v>
      </c>
      <c r="D23316" s="22" t="s">
        <v>7</v>
      </c>
      <c r="E23316" s="22" t="s">
        <v>60</v>
      </c>
      <c r="F23316" s="22" t="s">
        <v>62</v>
      </c>
      <c r="G23316" s="1">
        <v>3781.78</v>
      </c>
    </row>
    <row r="23317" spans="2:7">
      <c r="B23317" s="22" t="s">
        <v>378</v>
      </c>
      <c r="C23317" s="22" t="s">
        <v>7</v>
      </c>
      <c r="D23317" s="22" t="s">
        <v>5</v>
      </c>
      <c r="E23317" s="22" t="s">
        <v>5</v>
      </c>
      <c r="F23317" s="22" t="s">
        <v>6</v>
      </c>
      <c r="G23317" s="1">
        <v>455036.29</v>
      </c>
    </row>
    <row r="23318" spans="2:7">
      <c r="B23318" s="22" t="s">
        <v>378</v>
      </c>
      <c r="C23318" s="22" t="s">
        <v>7</v>
      </c>
      <c r="D23318" s="22" t="s">
        <v>5</v>
      </c>
      <c r="E23318" s="22" t="s">
        <v>7</v>
      </c>
      <c r="F23318" s="22" t="s">
        <v>6</v>
      </c>
      <c r="G23318" s="1">
        <v>-529261.86</v>
      </c>
    </row>
    <row r="23319" spans="2:7">
      <c r="B23319" s="22" t="s">
        <v>378</v>
      </c>
      <c r="C23319" s="22" t="s">
        <v>7</v>
      </c>
      <c r="D23319" s="22" t="s">
        <v>5</v>
      </c>
      <c r="E23319" s="22" t="s">
        <v>8</v>
      </c>
      <c r="F23319" s="22" t="s">
        <v>9</v>
      </c>
      <c r="G23319" s="1">
        <v>17942002.18</v>
      </c>
    </row>
    <row r="23320" spans="2:7">
      <c r="B23320" s="22" t="s">
        <v>378</v>
      </c>
      <c r="C23320" s="22" t="s">
        <v>7</v>
      </c>
      <c r="D23320" s="22" t="s">
        <v>5</v>
      </c>
      <c r="E23320" s="22" t="s">
        <v>8</v>
      </c>
      <c r="F23320" s="22" t="s">
        <v>10</v>
      </c>
      <c r="G23320" s="1">
        <v>60337.91</v>
      </c>
    </row>
    <row r="23321" spans="2:7">
      <c r="B23321" s="22" t="s">
        <v>378</v>
      </c>
      <c r="C23321" s="22" t="s">
        <v>7</v>
      </c>
      <c r="D23321" s="22" t="s">
        <v>5</v>
      </c>
      <c r="E23321" s="22" t="s">
        <v>8</v>
      </c>
      <c r="F23321" s="22" t="s">
        <v>11</v>
      </c>
      <c r="G23321" s="1">
        <v>56458.76</v>
      </c>
    </row>
    <row r="23322" spans="2:7">
      <c r="B23322" s="22" t="s">
        <v>378</v>
      </c>
      <c r="C23322" s="22" t="s">
        <v>7</v>
      </c>
      <c r="D23322" s="22" t="s">
        <v>5</v>
      </c>
      <c r="E23322" s="22" t="s">
        <v>8</v>
      </c>
      <c r="F23322" s="22" t="s">
        <v>12</v>
      </c>
      <c r="G23322" s="1">
        <v>1138300.54</v>
      </c>
    </row>
    <row r="23323" spans="2:7">
      <c r="B23323" s="22" t="s">
        <v>378</v>
      </c>
      <c r="C23323" s="22" t="s">
        <v>7</v>
      </c>
      <c r="D23323" s="22" t="s">
        <v>5</v>
      </c>
      <c r="E23323" s="22" t="s">
        <v>8</v>
      </c>
      <c r="F23323" s="22" t="s">
        <v>13</v>
      </c>
      <c r="G23323" s="1">
        <v>35964.51</v>
      </c>
    </row>
    <row r="23324" spans="2:7">
      <c r="B23324" s="22" t="s">
        <v>378</v>
      </c>
      <c r="C23324" s="22" t="s">
        <v>7</v>
      </c>
      <c r="D23324" s="22" t="s">
        <v>5</v>
      </c>
      <c r="E23324" s="22" t="s">
        <v>8</v>
      </c>
      <c r="F23324" s="22" t="s">
        <v>70</v>
      </c>
      <c r="G23324" s="1">
        <v>102393</v>
      </c>
    </row>
    <row r="23325" spans="2:7">
      <c r="B23325" s="22" t="s">
        <v>378</v>
      </c>
      <c r="C23325" s="22" t="s">
        <v>7</v>
      </c>
      <c r="D23325" s="22" t="s">
        <v>5</v>
      </c>
      <c r="E23325" s="22" t="s">
        <v>14</v>
      </c>
      <c r="F23325" s="22" t="s">
        <v>9</v>
      </c>
      <c r="G23325" s="1">
        <v>6277138.9699999997</v>
      </c>
    </row>
    <row r="23326" spans="2:7">
      <c r="B23326" s="22" t="s">
        <v>378</v>
      </c>
      <c r="C23326" s="22" t="s">
        <v>7</v>
      </c>
      <c r="D23326" s="22" t="s">
        <v>5</v>
      </c>
      <c r="E23326" s="22" t="s">
        <v>14</v>
      </c>
      <c r="F23326" s="22" t="s">
        <v>10</v>
      </c>
      <c r="G23326" s="1">
        <v>120188.7</v>
      </c>
    </row>
    <row r="23327" spans="2:7">
      <c r="B23327" s="22" t="s">
        <v>378</v>
      </c>
      <c r="C23327" s="22" t="s">
        <v>7</v>
      </c>
      <c r="D23327" s="22" t="s">
        <v>5</v>
      </c>
      <c r="E23327" s="22" t="s">
        <v>14</v>
      </c>
      <c r="F23327" s="22" t="s">
        <v>11</v>
      </c>
      <c r="G23327" s="1">
        <v>122932.91</v>
      </c>
    </row>
    <row r="23328" spans="2:7">
      <c r="B23328" s="22" t="s">
        <v>378</v>
      </c>
      <c r="C23328" s="22" t="s">
        <v>7</v>
      </c>
      <c r="D23328" s="22" t="s">
        <v>5</v>
      </c>
      <c r="E23328" s="22" t="s">
        <v>14</v>
      </c>
      <c r="F23328" s="22" t="s">
        <v>12</v>
      </c>
      <c r="G23328" s="1">
        <v>24296</v>
      </c>
    </row>
    <row r="23329" spans="2:7">
      <c r="B23329" s="22" t="s">
        <v>378</v>
      </c>
      <c r="C23329" s="22" t="s">
        <v>7</v>
      </c>
      <c r="D23329" s="22" t="s">
        <v>5</v>
      </c>
      <c r="E23329" s="22" t="s">
        <v>14</v>
      </c>
      <c r="F23329" s="22" t="s">
        <v>13</v>
      </c>
      <c r="G23329" s="1">
        <v>27937.86</v>
      </c>
    </row>
    <row r="23330" spans="2:7">
      <c r="B23330" s="22" t="s">
        <v>378</v>
      </c>
      <c r="C23330" s="22" t="s">
        <v>7</v>
      </c>
      <c r="D23330" s="22" t="s">
        <v>5</v>
      </c>
      <c r="E23330" s="22" t="s">
        <v>15</v>
      </c>
      <c r="F23330" s="22" t="s">
        <v>16</v>
      </c>
      <c r="G23330" s="1">
        <v>8495.1200000000008</v>
      </c>
    </row>
    <row r="23331" spans="2:7">
      <c r="B23331" s="22" t="s">
        <v>378</v>
      </c>
      <c r="C23331" s="22" t="s">
        <v>7</v>
      </c>
      <c r="D23331" s="22" t="s">
        <v>5</v>
      </c>
      <c r="E23331" s="22" t="s">
        <v>15</v>
      </c>
      <c r="F23331" s="22" t="s">
        <v>71</v>
      </c>
      <c r="G23331" s="1">
        <v>1135.77</v>
      </c>
    </row>
    <row r="23332" spans="2:7">
      <c r="B23332" s="22" t="s">
        <v>378</v>
      </c>
      <c r="C23332" s="22" t="s">
        <v>7</v>
      </c>
      <c r="D23332" s="22" t="s">
        <v>5</v>
      </c>
      <c r="E23332" s="22" t="s">
        <v>15</v>
      </c>
      <c r="F23332" s="22" t="s">
        <v>17</v>
      </c>
      <c r="G23332" s="1">
        <v>1455785.46</v>
      </c>
    </row>
    <row r="23333" spans="2:7">
      <c r="B23333" s="22" t="s">
        <v>378</v>
      </c>
      <c r="C23333" s="22" t="s">
        <v>7</v>
      </c>
      <c r="D23333" s="22" t="s">
        <v>5</v>
      </c>
      <c r="E23333" s="22" t="s">
        <v>15</v>
      </c>
      <c r="F23333" s="22" t="s">
        <v>18</v>
      </c>
      <c r="G23333" s="1">
        <v>491047.86</v>
      </c>
    </row>
    <row r="23334" spans="2:7">
      <c r="B23334" s="22" t="s">
        <v>378</v>
      </c>
      <c r="C23334" s="22" t="s">
        <v>7</v>
      </c>
      <c r="D23334" s="22" t="s">
        <v>5</v>
      </c>
      <c r="E23334" s="22" t="s">
        <v>15</v>
      </c>
      <c r="F23334" s="22" t="s">
        <v>19</v>
      </c>
      <c r="G23334" s="1">
        <v>2962748.15</v>
      </c>
    </row>
    <row r="23335" spans="2:7">
      <c r="B23335" s="22" t="s">
        <v>378</v>
      </c>
      <c r="C23335" s="22" t="s">
        <v>7</v>
      </c>
      <c r="D23335" s="22" t="s">
        <v>5</v>
      </c>
      <c r="E23335" s="22" t="s">
        <v>15</v>
      </c>
      <c r="F23335" s="22" t="s">
        <v>20</v>
      </c>
      <c r="G23335" s="1">
        <v>793437.91</v>
      </c>
    </row>
    <row r="23336" spans="2:7">
      <c r="B23336" s="22" t="s">
        <v>378</v>
      </c>
      <c r="C23336" s="22" t="s">
        <v>7</v>
      </c>
      <c r="D23336" s="22" t="s">
        <v>5</v>
      </c>
      <c r="E23336" s="22" t="s">
        <v>15</v>
      </c>
      <c r="F23336" s="22" t="s">
        <v>22</v>
      </c>
      <c r="G23336" s="1">
        <v>17922.419999999998</v>
      </c>
    </row>
    <row r="23337" spans="2:7">
      <c r="B23337" s="22" t="s">
        <v>378</v>
      </c>
      <c r="C23337" s="22" t="s">
        <v>7</v>
      </c>
      <c r="D23337" s="22" t="s">
        <v>5</v>
      </c>
      <c r="E23337" s="22" t="s">
        <v>15</v>
      </c>
      <c r="F23337" s="22" t="s">
        <v>23</v>
      </c>
      <c r="G23337" s="1">
        <v>82293.009999999995</v>
      </c>
    </row>
    <row r="23338" spans="2:7">
      <c r="B23338" s="22" t="s">
        <v>378</v>
      </c>
      <c r="C23338" s="22" t="s">
        <v>7</v>
      </c>
      <c r="D23338" s="22" t="s">
        <v>5</v>
      </c>
      <c r="E23338" s="22" t="s">
        <v>15</v>
      </c>
      <c r="F23338" s="22" t="s">
        <v>24</v>
      </c>
      <c r="G23338" s="1">
        <v>135265.41</v>
      </c>
    </row>
    <row r="23339" spans="2:7">
      <c r="B23339" s="22" t="s">
        <v>378</v>
      </c>
      <c r="C23339" s="22" t="s">
        <v>7</v>
      </c>
      <c r="D23339" s="22" t="s">
        <v>5</v>
      </c>
      <c r="E23339" s="22" t="s">
        <v>15</v>
      </c>
      <c r="F23339" s="22" t="s">
        <v>25</v>
      </c>
      <c r="G23339" s="1">
        <v>2548808.0299999998</v>
      </c>
    </row>
    <row r="23340" spans="2:7">
      <c r="B23340" s="22" t="s">
        <v>378</v>
      </c>
      <c r="C23340" s="22" t="s">
        <v>7</v>
      </c>
      <c r="D23340" s="22" t="s">
        <v>5</v>
      </c>
      <c r="E23340" s="22" t="s">
        <v>15</v>
      </c>
      <c r="F23340" s="22" t="s">
        <v>26</v>
      </c>
      <c r="G23340" s="1">
        <v>2257002.7599999998</v>
      </c>
    </row>
    <row r="23341" spans="2:7">
      <c r="B23341" s="22" t="s">
        <v>378</v>
      </c>
      <c r="C23341" s="22" t="s">
        <v>7</v>
      </c>
      <c r="D23341" s="22" t="s">
        <v>5</v>
      </c>
      <c r="E23341" s="22" t="s">
        <v>15</v>
      </c>
      <c r="F23341" s="22" t="s">
        <v>27</v>
      </c>
      <c r="G23341" s="1">
        <v>28262.89</v>
      </c>
    </row>
    <row r="23342" spans="2:7">
      <c r="B23342" s="22" t="s">
        <v>378</v>
      </c>
      <c r="C23342" s="22" t="s">
        <v>7</v>
      </c>
      <c r="D23342" s="22" t="s">
        <v>5</v>
      </c>
      <c r="E23342" s="22" t="s">
        <v>15</v>
      </c>
      <c r="F23342" s="22" t="s">
        <v>72</v>
      </c>
      <c r="G23342" s="1">
        <v>8803.4599999999991</v>
      </c>
    </row>
    <row r="23343" spans="2:7">
      <c r="B23343" s="22" t="s">
        <v>378</v>
      </c>
      <c r="C23343" s="22" t="s">
        <v>7</v>
      </c>
      <c r="D23343" s="22" t="s">
        <v>5</v>
      </c>
      <c r="E23343" s="22" t="s">
        <v>28</v>
      </c>
      <c r="F23343" s="22" t="s">
        <v>29</v>
      </c>
      <c r="G23343" s="1">
        <v>1168809.72</v>
      </c>
    </row>
    <row r="23344" spans="2:7">
      <c r="B23344" s="22" t="s">
        <v>378</v>
      </c>
      <c r="C23344" s="22" t="s">
        <v>7</v>
      </c>
      <c r="D23344" s="22" t="s">
        <v>5</v>
      </c>
      <c r="E23344" s="22" t="s">
        <v>28</v>
      </c>
      <c r="F23344" s="22" t="s">
        <v>30</v>
      </c>
      <c r="G23344" s="1">
        <v>92977.42</v>
      </c>
    </row>
    <row r="23345" spans="2:7">
      <c r="B23345" s="22" t="s">
        <v>378</v>
      </c>
      <c r="C23345" s="22" t="s">
        <v>7</v>
      </c>
      <c r="D23345" s="22" t="s">
        <v>5</v>
      </c>
      <c r="E23345" s="22" t="s">
        <v>28</v>
      </c>
      <c r="F23345" s="22" t="s">
        <v>31</v>
      </c>
      <c r="G23345" s="1">
        <v>380992.06</v>
      </c>
    </row>
    <row r="23346" spans="2:7">
      <c r="B23346" s="22" t="s">
        <v>378</v>
      </c>
      <c r="C23346" s="22" t="s">
        <v>7</v>
      </c>
      <c r="D23346" s="22" t="s">
        <v>5</v>
      </c>
      <c r="E23346" s="22" t="s">
        <v>28</v>
      </c>
      <c r="F23346" s="22" t="s">
        <v>32</v>
      </c>
      <c r="G23346" s="1">
        <v>201880.09</v>
      </c>
    </row>
    <row r="23347" spans="2:7">
      <c r="B23347" s="22" t="s">
        <v>378</v>
      </c>
      <c r="C23347" s="22" t="s">
        <v>7</v>
      </c>
      <c r="D23347" s="22" t="s">
        <v>5</v>
      </c>
      <c r="E23347" s="22" t="s">
        <v>28</v>
      </c>
      <c r="F23347" s="22" t="s">
        <v>33</v>
      </c>
      <c r="G23347" s="1">
        <v>427801.63</v>
      </c>
    </row>
    <row r="23348" spans="2:7">
      <c r="B23348" s="22" t="s">
        <v>378</v>
      </c>
      <c r="C23348" s="22" t="s">
        <v>7</v>
      </c>
      <c r="D23348" s="22" t="s">
        <v>5</v>
      </c>
      <c r="E23348" s="22" t="s">
        <v>34</v>
      </c>
      <c r="F23348" s="22" t="s">
        <v>35</v>
      </c>
      <c r="G23348" s="1">
        <v>21486.85</v>
      </c>
    </row>
    <row r="23349" spans="2:7">
      <c r="B23349" s="22" t="s">
        <v>378</v>
      </c>
      <c r="C23349" s="22" t="s">
        <v>7</v>
      </c>
      <c r="D23349" s="22" t="s">
        <v>5</v>
      </c>
      <c r="E23349" s="22" t="s">
        <v>34</v>
      </c>
      <c r="F23349" s="22" t="s">
        <v>36</v>
      </c>
      <c r="G23349" s="1">
        <v>29124.02</v>
      </c>
    </row>
    <row r="23350" spans="2:7">
      <c r="B23350" s="22" t="s">
        <v>378</v>
      </c>
      <c r="C23350" s="22" t="s">
        <v>7</v>
      </c>
      <c r="D23350" s="22" t="s">
        <v>5</v>
      </c>
      <c r="E23350" s="22" t="s">
        <v>34</v>
      </c>
      <c r="F23350" s="22" t="s">
        <v>37</v>
      </c>
      <c r="G23350" s="1">
        <v>80482.98</v>
      </c>
    </row>
    <row r="23351" spans="2:7">
      <c r="B23351" s="22" t="s">
        <v>378</v>
      </c>
      <c r="C23351" s="22" t="s">
        <v>7</v>
      </c>
      <c r="D23351" s="22" t="s">
        <v>5</v>
      </c>
      <c r="E23351" s="22" t="s">
        <v>34</v>
      </c>
      <c r="F23351" s="22" t="s">
        <v>38</v>
      </c>
      <c r="G23351" s="1">
        <v>112401.39</v>
      </c>
    </row>
    <row r="23352" spans="2:7">
      <c r="B23352" s="22" t="s">
        <v>378</v>
      </c>
      <c r="C23352" s="22" t="s">
        <v>7</v>
      </c>
      <c r="D23352" s="22" t="s">
        <v>5</v>
      </c>
      <c r="E23352" s="22" t="s">
        <v>34</v>
      </c>
      <c r="F23352" s="22" t="s">
        <v>39</v>
      </c>
      <c r="G23352" s="1">
        <v>609837.17000000004</v>
      </c>
    </row>
    <row r="23353" spans="2:7">
      <c r="B23353" s="22" t="s">
        <v>378</v>
      </c>
      <c r="C23353" s="22" t="s">
        <v>7</v>
      </c>
      <c r="D23353" s="22" t="s">
        <v>5</v>
      </c>
      <c r="E23353" s="22" t="s">
        <v>34</v>
      </c>
      <c r="F23353" s="22" t="s">
        <v>40</v>
      </c>
      <c r="G23353" s="1">
        <v>66265.5</v>
      </c>
    </row>
    <row r="23354" spans="2:7">
      <c r="B23354" s="22" t="s">
        <v>378</v>
      </c>
      <c r="C23354" s="22" t="s">
        <v>7</v>
      </c>
      <c r="D23354" s="22" t="s">
        <v>5</v>
      </c>
      <c r="E23354" s="22" t="s">
        <v>34</v>
      </c>
      <c r="F23354" s="22" t="s">
        <v>41</v>
      </c>
      <c r="G23354" s="1">
        <v>37684</v>
      </c>
    </row>
    <row r="23355" spans="2:7">
      <c r="B23355" s="22" t="s">
        <v>378</v>
      </c>
      <c r="C23355" s="22" t="s">
        <v>7</v>
      </c>
      <c r="D23355" s="22" t="s">
        <v>5</v>
      </c>
      <c r="E23355" s="22" t="s">
        <v>34</v>
      </c>
      <c r="F23355" s="22" t="s">
        <v>42</v>
      </c>
      <c r="G23355" s="1">
        <v>169503.79</v>
      </c>
    </row>
    <row r="23356" spans="2:7">
      <c r="B23356" s="22" t="s">
        <v>378</v>
      </c>
      <c r="C23356" s="22" t="s">
        <v>7</v>
      </c>
      <c r="D23356" s="22" t="s">
        <v>5</v>
      </c>
      <c r="E23356" s="22" t="s">
        <v>34</v>
      </c>
      <c r="F23356" s="22" t="s">
        <v>43</v>
      </c>
      <c r="G23356" s="1">
        <v>159637.35999999999</v>
      </c>
    </row>
    <row r="23357" spans="2:7">
      <c r="B23357" s="22" t="s">
        <v>378</v>
      </c>
      <c r="C23357" s="22" t="s">
        <v>7</v>
      </c>
      <c r="D23357" s="22" t="s">
        <v>5</v>
      </c>
      <c r="E23357" s="22" t="s">
        <v>34</v>
      </c>
      <c r="F23357" s="22" t="s">
        <v>44</v>
      </c>
      <c r="G23357" s="1">
        <v>997.73</v>
      </c>
    </row>
    <row r="23358" spans="2:7">
      <c r="B23358" s="22" t="s">
        <v>378</v>
      </c>
      <c r="C23358" s="22" t="s">
        <v>7</v>
      </c>
      <c r="D23358" s="22" t="s">
        <v>5</v>
      </c>
      <c r="E23358" s="22" t="s">
        <v>34</v>
      </c>
      <c r="F23358" s="22" t="s">
        <v>45</v>
      </c>
      <c r="G23358" s="1">
        <v>79630.720000000001</v>
      </c>
    </row>
    <row r="23359" spans="2:7">
      <c r="B23359" s="22" t="s">
        <v>378</v>
      </c>
      <c r="C23359" s="22" t="s">
        <v>7</v>
      </c>
      <c r="D23359" s="22" t="s">
        <v>5</v>
      </c>
      <c r="E23359" s="22" t="s">
        <v>34</v>
      </c>
      <c r="F23359" s="22" t="s">
        <v>46</v>
      </c>
      <c r="G23359" s="1">
        <v>65085.46</v>
      </c>
    </row>
    <row r="23360" spans="2:7">
      <c r="B23360" s="22" t="s">
        <v>378</v>
      </c>
      <c r="C23360" s="22" t="s">
        <v>7</v>
      </c>
      <c r="D23360" s="22" t="s">
        <v>5</v>
      </c>
      <c r="E23360" s="22" t="s">
        <v>34</v>
      </c>
      <c r="F23360" s="22" t="s">
        <v>47</v>
      </c>
      <c r="G23360" s="1">
        <v>274508.63</v>
      </c>
    </row>
    <row r="23361" spans="2:7">
      <c r="B23361" s="22" t="s">
        <v>378</v>
      </c>
      <c r="C23361" s="22" t="s">
        <v>7</v>
      </c>
      <c r="D23361" s="22" t="s">
        <v>5</v>
      </c>
      <c r="E23361" s="22" t="s">
        <v>34</v>
      </c>
      <c r="F23361" s="22" t="s">
        <v>48</v>
      </c>
      <c r="G23361" s="1">
        <v>364571.28</v>
      </c>
    </row>
    <row r="23362" spans="2:7">
      <c r="B23362" s="22" t="s">
        <v>378</v>
      </c>
      <c r="C23362" s="22" t="s">
        <v>7</v>
      </c>
      <c r="D23362" s="22" t="s">
        <v>5</v>
      </c>
      <c r="E23362" s="22" t="s">
        <v>34</v>
      </c>
      <c r="F23362" s="22" t="s">
        <v>74</v>
      </c>
      <c r="G23362" s="1">
        <v>171065</v>
      </c>
    </row>
    <row r="23363" spans="2:7">
      <c r="B23363" s="22" t="s">
        <v>378</v>
      </c>
      <c r="C23363" s="22" t="s">
        <v>7</v>
      </c>
      <c r="D23363" s="22" t="s">
        <v>5</v>
      </c>
      <c r="E23363" s="22" t="s">
        <v>34</v>
      </c>
      <c r="F23363" s="22" t="s">
        <v>75</v>
      </c>
      <c r="G23363" s="1">
        <v>117991.62</v>
      </c>
    </row>
    <row r="23364" spans="2:7">
      <c r="B23364" s="22" t="s">
        <v>378</v>
      </c>
      <c r="C23364" s="22" t="s">
        <v>7</v>
      </c>
      <c r="D23364" s="22" t="s">
        <v>5</v>
      </c>
      <c r="E23364" s="22" t="s">
        <v>34</v>
      </c>
      <c r="F23364" s="22" t="s">
        <v>66</v>
      </c>
      <c r="G23364" s="1">
        <v>11722.21</v>
      </c>
    </row>
    <row r="23365" spans="2:7">
      <c r="B23365" s="22" t="s">
        <v>378</v>
      </c>
      <c r="C23365" s="22" t="s">
        <v>7</v>
      </c>
      <c r="D23365" s="22" t="s">
        <v>5</v>
      </c>
      <c r="E23365" s="22" t="s">
        <v>34</v>
      </c>
      <c r="F23365" s="22" t="s">
        <v>49</v>
      </c>
      <c r="G23365" s="1">
        <v>385589</v>
      </c>
    </row>
    <row r="23366" spans="2:7">
      <c r="B23366" s="22" t="s">
        <v>378</v>
      </c>
      <c r="C23366" s="22" t="s">
        <v>7</v>
      </c>
      <c r="D23366" s="22" t="s">
        <v>5</v>
      </c>
      <c r="E23366" s="22" t="s">
        <v>34</v>
      </c>
      <c r="F23366" s="22" t="s">
        <v>50</v>
      </c>
      <c r="G23366" s="1">
        <v>505037.61</v>
      </c>
    </row>
    <row r="23367" spans="2:7">
      <c r="B23367" s="22" t="s">
        <v>378</v>
      </c>
      <c r="C23367" s="22" t="s">
        <v>7</v>
      </c>
      <c r="D23367" s="22" t="s">
        <v>5</v>
      </c>
      <c r="E23367" s="22" t="s">
        <v>34</v>
      </c>
      <c r="F23367" s="22" t="s">
        <v>51</v>
      </c>
      <c r="G23367" s="1">
        <v>6747.41</v>
      </c>
    </row>
    <row r="23368" spans="2:7">
      <c r="B23368" s="22" t="s">
        <v>378</v>
      </c>
      <c r="C23368" s="22" t="s">
        <v>7</v>
      </c>
      <c r="D23368" s="22" t="s">
        <v>5</v>
      </c>
      <c r="E23368" s="22" t="s">
        <v>34</v>
      </c>
      <c r="F23368" s="22" t="s">
        <v>52</v>
      </c>
      <c r="G23368" s="1">
        <v>29092.89</v>
      </c>
    </row>
    <row r="23369" spans="2:7">
      <c r="B23369" s="22" t="s">
        <v>378</v>
      </c>
      <c r="C23369" s="22" t="s">
        <v>7</v>
      </c>
      <c r="D23369" s="22" t="s">
        <v>5</v>
      </c>
      <c r="E23369" s="22" t="s">
        <v>34</v>
      </c>
      <c r="F23369" s="22" t="s">
        <v>53</v>
      </c>
      <c r="G23369" s="1">
        <v>1083274.55</v>
      </c>
    </row>
    <row r="23370" spans="2:7">
      <c r="B23370" s="22" t="s">
        <v>378</v>
      </c>
      <c r="C23370" s="22" t="s">
        <v>7</v>
      </c>
      <c r="D23370" s="22" t="s">
        <v>5</v>
      </c>
      <c r="E23370" s="22" t="s">
        <v>34</v>
      </c>
      <c r="F23370" s="22" t="s">
        <v>54</v>
      </c>
      <c r="G23370" s="1">
        <v>922832.36</v>
      </c>
    </row>
    <row r="23371" spans="2:7">
      <c r="B23371" s="22" t="s">
        <v>378</v>
      </c>
      <c r="C23371" s="22" t="s">
        <v>7</v>
      </c>
      <c r="D23371" s="22" t="s">
        <v>5</v>
      </c>
      <c r="E23371" s="22" t="s">
        <v>34</v>
      </c>
      <c r="F23371" s="22" t="s">
        <v>68</v>
      </c>
      <c r="G23371" s="1">
        <v>34369.43</v>
      </c>
    </row>
    <row r="23372" spans="2:7">
      <c r="B23372" s="22" t="s">
        <v>378</v>
      </c>
      <c r="C23372" s="22" t="s">
        <v>7</v>
      </c>
      <c r="D23372" s="22" t="s">
        <v>5</v>
      </c>
      <c r="E23372" s="22" t="s">
        <v>34</v>
      </c>
      <c r="F23372" s="22" t="s">
        <v>55</v>
      </c>
      <c r="G23372" s="1">
        <v>15923.21</v>
      </c>
    </row>
    <row r="23373" spans="2:7">
      <c r="B23373" s="22" t="s">
        <v>378</v>
      </c>
      <c r="C23373" s="22" t="s">
        <v>7</v>
      </c>
      <c r="D23373" s="22" t="s">
        <v>5</v>
      </c>
      <c r="E23373" s="22" t="s">
        <v>34</v>
      </c>
      <c r="F23373" s="22" t="s">
        <v>76</v>
      </c>
      <c r="G23373" s="1">
        <v>141841.22</v>
      </c>
    </row>
    <row r="23374" spans="2:7">
      <c r="B23374" s="22" t="s">
        <v>378</v>
      </c>
      <c r="C23374" s="22" t="s">
        <v>7</v>
      </c>
      <c r="D23374" s="22" t="s">
        <v>5</v>
      </c>
      <c r="E23374" s="22" t="s">
        <v>34</v>
      </c>
      <c r="F23374" s="22" t="s">
        <v>57</v>
      </c>
      <c r="G23374" s="1">
        <v>347560.41</v>
      </c>
    </row>
    <row r="23375" spans="2:7">
      <c r="B23375" s="22" t="s">
        <v>378</v>
      </c>
      <c r="C23375" s="22" t="s">
        <v>7</v>
      </c>
      <c r="D23375" s="22" t="s">
        <v>5</v>
      </c>
      <c r="E23375" s="22" t="s">
        <v>34</v>
      </c>
      <c r="F23375" s="22" t="s">
        <v>100</v>
      </c>
      <c r="G23375" s="1">
        <v>36273.78</v>
      </c>
    </row>
    <row r="23376" spans="2:7">
      <c r="B23376" s="22" t="s">
        <v>378</v>
      </c>
      <c r="C23376" s="22" t="s">
        <v>7</v>
      </c>
      <c r="D23376" s="22" t="s">
        <v>5</v>
      </c>
      <c r="E23376" s="22" t="s">
        <v>34</v>
      </c>
      <c r="F23376" s="22" t="s">
        <v>58</v>
      </c>
      <c r="G23376" s="1">
        <v>40220.29</v>
      </c>
    </row>
    <row r="23377" spans="2:7">
      <c r="B23377" s="22" t="s">
        <v>378</v>
      </c>
      <c r="C23377" s="22" t="s">
        <v>7</v>
      </c>
      <c r="D23377" s="22" t="s">
        <v>5</v>
      </c>
      <c r="E23377" s="22" t="s">
        <v>59</v>
      </c>
      <c r="F23377" s="22" t="s">
        <v>55</v>
      </c>
      <c r="G23377" s="1">
        <v>38908.839999999997</v>
      </c>
    </row>
    <row r="23378" spans="2:7">
      <c r="B23378" s="22" t="s">
        <v>378</v>
      </c>
      <c r="C23378" s="22" t="s">
        <v>7</v>
      </c>
      <c r="D23378" s="22" t="s">
        <v>5</v>
      </c>
      <c r="E23378" s="22" t="s">
        <v>60</v>
      </c>
      <c r="F23378" s="22" t="s">
        <v>78</v>
      </c>
      <c r="G23378" s="1">
        <v>11563.84</v>
      </c>
    </row>
    <row r="23379" spans="2:7">
      <c r="B23379" s="22" t="s">
        <v>378</v>
      </c>
      <c r="C23379" s="22" t="s">
        <v>7</v>
      </c>
      <c r="D23379" s="22" t="s">
        <v>5</v>
      </c>
      <c r="E23379" s="22" t="s">
        <v>60</v>
      </c>
      <c r="F23379" s="22" t="s">
        <v>62</v>
      </c>
      <c r="G23379" s="1">
        <v>46303.23</v>
      </c>
    </row>
    <row r="23380" spans="2:7">
      <c r="B23380" s="22" t="s">
        <v>378</v>
      </c>
      <c r="C23380" s="22" t="s">
        <v>7</v>
      </c>
      <c r="D23380" s="22" t="s">
        <v>7</v>
      </c>
      <c r="E23380" s="22" t="s">
        <v>5</v>
      </c>
      <c r="F23380" s="22" t="s">
        <v>6</v>
      </c>
      <c r="G23380" s="1">
        <v>74225.570000000007</v>
      </c>
    </row>
    <row r="23381" spans="2:7">
      <c r="B23381" s="22" t="s">
        <v>378</v>
      </c>
      <c r="C23381" s="22" t="s">
        <v>7</v>
      </c>
      <c r="D23381" s="22" t="s">
        <v>7</v>
      </c>
      <c r="E23381" s="22" t="s">
        <v>8</v>
      </c>
      <c r="F23381" s="22" t="s">
        <v>9</v>
      </c>
      <c r="G23381" s="1">
        <v>94003</v>
      </c>
    </row>
    <row r="23382" spans="2:7">
      <c r="B23382" s="22" t="s">
        <v>378</v>
      </c>
      <c r="C23382" s="22" t="s">
        <v>7</v>
      </c>
      <c r="D23382" s="22" t="s">
        <v>7</v>
      </c>
      <c r="E23382" s="22" t="s">
        <v>8</v>
      </c>
      <c r="F23382" s="22" t="s">
        <v>10</v>
      </c>
      <c r="G23382" s="1">
        <v>174500.32</v>
      </c>
    </row>
    <row r="23383" spans="2:7">
      <c r="B23383" s="22" t="s">
        <v>378</v>
      </c>
      <c r="C23383" s="22" t="s">
        <v>7</v>
      </c>
      <c r="D23383" s="22" t="s">
        <v>7</v>
      </c>
      <c r="E23383" s="22" t="s">
        <v>8</v>
      </c>
      <c r="F23383" s="22" t="s">
        <v>11</v>
      </c>
      <c r="G23383" s="1">
        <v>190136.46</v>
      </c>
    </row>
    <row r="23384" spans="2:7">
      <c r="B23384" s="22" t="s">
        <v>378</v>
      </c>
      <c r="C23384" s="22" t="s">
        <v>7</v>
      </c>
      <c r="D23384" s="22" t="s">
        <v>7</v>
      </c>
      <c r="E23384" s="22" t="s">
        <v>8</v>
      </c>
      <c r="F23384" s="22" t="s">
        <v>12</v>
      </c>
      <c r="G23384" s="1">
        <v>27758.62</v>
      </c>
    </row>
    <row r="23385" spans="2:7">
      <c r="B23385" s="22" t="s">
        <v>378</v>
      </c>
      <c r="C23385" s="22" t="s">
        <v>7</v>
      </c>
      <c r="D23385" s="22" t="s">
        <v>7</v>
      </c>
      <c r="E23385" s="22" t="s">
        <v>8</v>
      </c>
      <c r="F23385" s="22" t="s">
        <v>13</v>
      </c>
      <c r="G23385" s="1">
        <v>17752.59</v>
      </c>
    </row>
    <row r="23386" spans="2:7">
      <c r="B23386" s="22" t="s">
        <v>378</v>
      </c>
      <c r="C23386" s="22" t="s">
        <v>7</v>
      </c>
      <c r="D23386" s="22" t="s">
        <v>7</v>
      </c>
      <c r="E23386" s="22" t="s">
        <v>8</v>
      </c>
      <c r="F23386" s="22" t="s">
        <v>70</v>
      </c>
      <c r="G23386" s="1">
        <v>17500</v>
      </c>
    </row>
    <row r="23387" spans="2:7">
      <c r="B23387" s="22" t="s">
        <v>378</v>
      </c>
      <c r="C23387" s="22" t="s">
        <v>7</v>
      </c>
      <c r="D23387" s="22" t="s">
        <v>7</v>
      </c>
      <c r="E23387" s="22" t="s">
        <v>14</v>
      </c>
      <c r="F23387" s="22" t="s">
        <v>9</v>
      </c>
      <c r="G23387" s="1">
        <v>142682.35</v>
      </c>
    </row>
    <row r="23388" spans="2:7">
      <c r="B23388" s="22" t="s">
        <v>378</v>
      </c>
      <c r="C23388" s="22" t="s">
        <v>7</v>
      </c>
      <c r="D23388" s="22" t="s">
        <v>7</v>
      </c>
      <c r="E23388" s="22" t="s">
        <v>14</v>
      </c>
      <c r="F23388" s="22" t="s">
        <v>10</v>
      </c>
      <c r="G23388" s="1">
        <v>118307.93</v>
      </c>
    </row>
    <row r="23389" spans="2:7">
      <c r="B23389" s="22" t="s">
        <v>378</v>
      </c>
      <c r="C23389" s="22" t="s">
        <v>7</v>
      </c>
      <c r="D23389" s="22" t="s">
        <v>7</v>
      </c>
      <c r="E23389" s="22" t="s">
        <v>14</v>
      </c>
      <c r="F23389" s="22" t="s">
        <v>11</v>
      </c>
      <c r="G23389" s="1">
        <v>71894.86</v>
      </c>
    </row>
    <row r="23390" spans="2:7">
      <c r="B23390" s="22" t="s">
        <v>378</v>
      </c>
      <c r="C23390" s="22" t="s">
        <v>7</v>
      </c>
      <c r="D23390" s="22" t="s">
        <v>7</v>
      </c>
      <c r="E23390" s="22" t="s">
        <v>14</v>
      </c>
      <c r="F23390" s="22" t="s">
        <v>12</v>
      </c>
      <c r="G23390" s="1">
        <v>305902.3</v>
      </c>
    </row>
    <row r="23391" spans="2:7">
      <c r="B23391" s="22" t="s">
        <v>378</v>
      </c>
      <c r="C23391" s="22" t="s">
        <v>7</v>
      </c>
      <c r="D23391" s="22" t="s">
        <v>7</v>
      </c>
      <c r="E23391" s="22" t="s">
        <v>14</v>
      </c>
      <c r="F23391" s="22" t="s">
        <v>13</v>
      </c>
      <c r="G23391" s="1">
        <v>23080.31</v>
      </c>
    </row>
    <row r="23392" spans="2:7">
      <c r="B23392" s="22" t="s">
        <v>378</v>
      </c>
      <c r="C23392" s="22" t="s">
        <v>7</v>
      </c>
      <c r="D23392" s="22" t="s">
        <v>7</v>
      </c>
      <c r="E23392" s="22" t="s">
        <v>15</v>
      </c>
      <c r="F23392" s="22" t="s">
        <v>16</v>
      </c>
      <c r="G23392" s="1">
        <v>35.31</v>
      </c>
    </row>
    <row r="23393" spans="2:7">
      <c r="B23393" s="22" t="s">
        <v>378</v>
      </c>
      <c r="C23393" s="22" t="s">
        <v>7</v>
      </c>
      <c r="D23393" s="22" t="s">
        <v>7</v>
      </c>
      <c r="E23393" s="22" t="s">
        <v>15</v>
      </c>
      <c r="F23393" s="22" t="s">
        <v>17</v>
      </c>
      <c r="G23393" s="1">
        <v>39274.69</v>
      </c>
    </row>
    <row r="23394" spans="2:7">
      <c r="B23394" s="22" t="s">
        <v>378</v>
      </c>
      <c r="C23394" s="22" t="s">
        <v>7</v>
      </c>
      <c r="D23394" s="22" t="s">
        <v>7</v>
      </c>
      <c r="E23394" s="22" t="s">
        <v>15</v>
      </c>
      <c r="F23394" s="22" t="s">
        <v>18</v>
      </c>
      <c r="G23394" s="1">
        <v>49450.96</v>
      </c>
    </row>
    <row r="23395" spans="2:7">
      <c r="B23395" s="22" t="s">
        <v>378</v>
      </c>
      <c r="C23395" s="22" t="s">
        <v>7</v>
      </c>
      <c r="D23395" s="22" t="s">
        <v>7</v>
      </c>
      <c r="E23395" s="22" t="s">
        <v>15</v>
      </c>
      <c r="F23395" s="22" t="s">
        <v>19</v>
      </c>
      <c r="G23395" s="1">
        <v>53126.27</v>
      </c>
    </row>
    <row r="23396" spans="2:7">
      <c r="B23396" s="22" t="s">
        <v>378</v>
      </c>
      <c r="C23396" s="22" t="s">
        <v>7</v>
      </c>
      <c r="D23396" s="22" t="s">
        <v>7</v>
      </c>
      <c r="E23396" s="22" t="s">
        <v>15</v>
      </c>
      <c r="F23396" s="22" t="s">
        <v>20</v>
      </c>
      <c r="G23396" s="1">
        <v>60109.29</v>
      </c>
    </row>
    <row r="23397" spans="2:7">
      <c r="B23397" s="22" t="s">
        <v>378</v>
      </c>
      <c r="C23397" s="22" t="s">
        <v>7</v>
      </c>
      <c r="D23397" s="22" t="s">
        <v>7</v>
      </c>
      <c r="E23397" s="22" t="s">
        <v>15</v>
      </c>
      <c r="F23397" s="22" t="s">
        <v>23</v>
      </c>
      <c r="G23397" s="1">
        <v>3844.19</v>
      </c>
    </row>
    <row r="23398" spans="2:7">
      <c r="B23398" s="22" t="s">
        <v>378</v>
      </c>
      <c r="C23398" s="22" t="s">
        <v>7</v>
      </c>
      <c r="D23398" s="22" t="s">
        <v>7</v>
      </c>
      <c r="E23398" s="22" t="s">
        <v>15</v>
      </c>
      <c r="F23398" s="22" t="s">
        <v>24</v>
      </c>
      <c r="G23398" s="1">
        <v>10447.120000000001</v>
      </c>
    </row>
    <row r="23399" spans="2:7">
      <c r="B23399" s="22" t="s">
        <v>378</v>
      </c>
      <c r="C23399" s="22" t="s">
        <v>7</v>
      </c>
      <c r="D23399" s="22" t="s">
        <v>7</v>
      </c>
      <c r="E23399" s="22" t="s">
        <v>15</v>
      </c>
      <c r="F23399" s="22" t="s">
        <v>25</v>
      </c>
      <c r="G23399" s="1">
        <v>20557.919999999998</v>
      </c>
    </row>
    <row r="23400" spans="2:7">
      <c r="B23400" s="22" t="s">
        <v>378</v>
      </c>
      <c r="C23400" s="22" t="s">
        <v>7</v>
      </c>
      <c r="D23400" s="22" t="s">
        <v>7</v>
      </c>
      <c r="E23400" s="22" t="s">
        <v>15</v>
      </c>
      <c r="F23400" s="22" t="s">
        <v>26</v>
      </c>
      <c r="G23400" s="1">
        <v>44815.17</v>
      </c>
    </row>
    <row r="23401" spans="2:7">
      <c r="B23401" s="22" t="s">
        <v>378</v>
      </c>
      <c r="C23401" s="22" t="s">
        <v>7</v>
      </c>
      <c r="D23401" s="22" t="s">
        <v>7</v>
      </c>
      <c r="E23401" s="22" t="s">
        <v>15</v>
      </c>
      <c r="F23401" s="22" t="s">
        <v>27</v>
      </c>
      <c r="G23401" s="1">
        <v>763.77</v>
      </c>
    </row>
    <row r="23402" spans="2:7">
      <c r="B23402" s="22" t="s">
        <v>378</v>
      </c>
      <c r="C23402" s="22" t="s">
        <v>7</v>
      </c>
      <c r="D23402" s="22" t="s">
        <v>7</v>
      </c>
      <c r="E23402" s="22" t="s">
        <v>15</v>
      </c>
      <c r="F23402" s="22" t="s">
        <v>72</v>
      </c>
      <c r="G23402" s="1">
        <v>957.11</v>
      </c>
    </row>
    <row r="23403" spans="2:7">
      <c r="B23403" s="22" t="s">
        <v>378</v>
      </c>
      <c r="C23403" s="22" t="s">
        <v>7</v>
      </c>
      <c r="D23403" s="22" t="s">
        <v>7</v>
      </c>
      <c r="E23403" s="22" t="s">
        <v>28</v>
      </c>
      <c r="F23403" s="22" t="s">
        <v>29</v>
      </c>
      <c r="G23403" s="1">
        <v>39673.339999999997</v>
      </c>
    </row>
    <row r="23404" spans="2:7">
      <c r="B23404" s="22" t="s">
        <v>378</v>
      </c>
      <c r="C23404" s="22" t="s">
        <v>7</v>
      </c>
      <c r="D23404" s="22" t="s">
        <v>7</v>
      </c>
      <c r="E23404" s="22" t="s">
        <v>28</v>
      </c>
      <c r="F23404" s="22" t="s">
        <v>33</v>
      </c>
      <c r="G23404" s="1">
        <v>31893.35</v>
      </c>
    </row>
    <row r="23405" spans="2:7">
      <c r="B23405" s="22" t="s">
        <v>378</v>
      </c>
      <c r="C23405" s="22" t="s">
        <v>7</v>
      </c>
      <c r="D23405" s="22" t="s">
        <v>7</v>
      </c>
      <c r="E23405" s="22" t="s">
        <v>34</v>
      </c>
      <c r="F23405" s="22" t="s">
        <v>38</v>
      </c>
      <c r="G23405" s="1">
        <v>176.05</v>
      </c>
    </row>
    <row r="23406" spans="2:7">
      <c r="B23406" s="22" t="s">
        <v>378</v>
      </c>
      <c r="C23406" s="22" t="s">
        <v>7</v>
      </c>
      <c r="D23406" s="22" t="s">
        <v>7</v>
      </c>
      <c r="E23406" s="22" t="s">
        <v>34</v>
      </c>
      <c r="F23406" s="22" t="s">
        <v>42</v>
      </c>
      <c r="G23406" s="1">
        <v>335.14</v>
      </c>
    </row>
    <row r="23407" spans="2:7">
      <c r="B23407" s="22" t="s">
        <v>378</v>
      </c>
      <c r="C23407" s="22" t="s">
        <v>7</v>
      </c>
      <c r="D23407" s="22" t="s">
        <v>7</v>
      </c>
      <c r="E23407" s="22" t="s">
        <v>34</v>
      </c>
      <c r="F23407" s="22" t="s">
        <v>47</v>
      </c>
      <c r="G23407" s="1">
        <v>151959.19</v>
      </c>
    </row>
    <row r="23408" spans="2:7">
      <c r="B23408" s="22" t="s">
        <v>378</v>
      </c>
      <c r="C23408" s="22" t="s">
        <v>7</v>
      </c>
      <c r="D23408" s="22" t="s">
        <v>7</v>
      </c>
      <c r="E23408" s="22" t="s">
        <v>34</v>
      </c>
      <c r="F23408" s="22" t="s">
        <v>48</v>
      </c>
      <c r="G23408" s="1">
        <v>36750</v>
      </c>
    </row>
    <row r="23409" spans="2:7">
      <c r="B23409" s="22" t="s">
        <v>378</v>
      </c>
      <c r="C23409" s="22" t="s">
        <v>7</v>
      </c>
      <c r="D23409" s="22" t="s">
        <v>7</v>
      </c>
      <c r="E23409" s="22" t="s">
        <v>34</v>
      </c>
      <c r="F23409" s="22" t="s">
        <v>75</v>
      </c>
      <c r="G23409" s="1">
        <v>1895</v>
      </c>
    </row>
    <row r="23410" spans="2:7">
      <c r="B23410" s="22" t="s">
        <v>378</v>
      </c>
      <c r="C23410" s="22" t="s">
        <v>7</v>
      </c>
      <c r="D23410" s="22" t="s">
        <v>7</v>
      </c>
      <c r="E23410" s="22" t="s">
        <v>34</v>
      </c>
      <c r="F23410" s="22" t="s">
        <v>50</v>
      </c>
      <c r="G23410" s="1">
        <v>1000</v>
      </c>
    </row>
    <row r="23411" spans="2:7">
      <c r="B23411" s="22" t="s">
        <v>378</v>
      </c>
      <c r="C23411" s="22" t="s">
        <v>7</v>
      </c>
      <c r="D23411" s="22" t="s">
        <v>7</v>
      </c>
      <c r="E23411" s="22" t="s">
        <v>34</v>
      </c>
      <c r="F23411" s="22" t="s">
        <v>55</v>
      </c>
      <c r="G23411" s="1">
        <v>1220</v>
      </c>
    </row>
    <row r="23412" spans="2:7">
      <c r="B23412" s="22" t="s">
        <v>378</v>
      </c>
      <c r="C23412" s="22" t="s">
        <v>7</v>
      </c>
      <c r="D23412" s="22" t="s">
        <v>7</v>
      </c>
      <c r="E23412" s="22" t="s">
        <v>34</v>
      </c>
      <c r="F23412" s="22" t="s">
        <v>58</v>
      </c>
      <c r="G23412" s="1">
        <v>9201.6</v>
      </c>
    </row>
    <row r="23413" spans="2:7">
      <c r="B23413" s="22" t="s">
        <v>378</v>
      </c>
      <c r="C23413" s="22" t="s">
        <v>7</v>
      </c>
      <c r="D23413" s="22" t="s">
        <v>7</v>
      </c>
      <c r="E23413" s="22" t="s">
        <v>59</v>
      </c>
      <c r="F23413" s="22" t="s">
        <v>55</v>
      </c>
      <c r="G23413" s="1">
        <v>48612.53</v>
      </c>
    </row>
    <row r="23414" spans="2:7">
      <c r="B23414" s="22" t="s">
        <v>379</v>
      </c>
      <c r="C23414" s="22" t="s">
        <v>7</v>
      </c>
      <c r="D23414" s="22" t="s">
        <v>5</v>
      </c>
      <c r="E23414" s="22" t="s">
        <v>5</v>
      </c>
      <c r="F23414" s="22" t="s">
        <v>6</v>
      </c>
      <c r="G23414" s="1">
        <v>-130424.22</v>
      </c>
    </row>
    <row r="23415" spans="2:7">
      <c r="B23415" s="22" t="s">
        <v>379</v>
      </c>
      <c r="C23415" s="22" t="s">
        <v>7</v>
      </c>
      <c r="D23415" s="22" t="s">
        <v>5</v>
      </c>
      <c r="E23415" s="22" t="s">
        <v>7</v>
      </c>
      <c r="F23415" s="22" t="s">
        <v>6</v>
      </c>
      <c r="G23415" s="1">
        <v>-333681.45</v>
      </c>
    </row>
    <row r="23416" spans="2:7">
      <c r="B23416" s="22" t="s">
        <v>379</v>
      </c>
      <c r="C23416" s="22" t="s">
        <v>7</v>
      </c>
      <c r="D23416" s="22" t="s">
        <v>5</v>
      </c>
      <c r="E23416" s="22" t="s">
        <v>8</v>
      </c>
      <c r="F23416" s="22" t="s">
        <v>9</v>
      </c>
      <c r="G23416" s="1">
        <v>8946937.1300000008</v>
      </c>
    </row>
    <row r="23417" spans="2:7">
      <c r="B23417" s="22" t="s">
        <v>379</v>
      </c>
      <c r="C23417" s="22" t="s">
        <v>7</v>
      </c>
      <c r="D23417" s="22" t="s">
        <v>5</v>
      </c>
      <c r="E23417" s="22" t="s">
        <v>8</v>
      </c>
      <c r="F23417" s="22" t="s">
        <v>10</v>
      </c>
      <c r="G23417" s="1">
        <v>106644.92</v>
      </c>
    </row>
    <row r="23418" spans="2:7">
      <c r="B23418" s="22" t="s">
        <v>379</v>
      </c>
      <c r="C23418" s="22" t="s">
        <v>7</v>
      </c>
      <c r="D23418" s="22" t="s">
        <v>5</v>
      </c>
      <c r="E23418" s="22" t="s">
        <v>8</v>
      </c>
      <c r="F23418" s="22" t="s">
        <v>11</v>
      </c>
      <c r="G23418" s="1">
        <v>110341.75</v>
      </c>
    </row>
    <row r="23419" spans="2:7">
      <c r="B23419" s="22" t="s">
        <v>379</v>
      </c>
      <c r="C23419" s="22" t="s">
        <v>7</v>
      </c>
      <c r="D23419" s="22" t="s">
        <v>5</v>
      </c>
      <c r="E23419" s="22" t="s">
        <v>8</v>
      </c>
      <c r="F23419" s="22" t="s">
        <v>12</v>
      </c>
      <c r="G23419" s="1">
        <v>91133.65</v>
      </c>
    </row>
    <row r="23420" spans="2:7">
      <c r="B23420" s="22" t="s">
        <v>379</v>
      </c>
      <c r="C23420" s="22" t="s">
        <v>7</v>
      </c>
      <c r="D23420" s="22" t="s">
        <v>5</v>
      </c>
      <c r="E23420" s="22" t="s">
        <v>8</v>
      </c>
      <c r="F23420" s="22" t="s">
        <v>13</v>
      </c>
      <c r="G23420" s="1">
        <v>130569.07</v>
      </c>
    </row>
    <row r="23421" spans="2:7">
      <c r="B23421" s="22" t="s">
        <v>379</v>
      </c>
      <c r="C23421" s="22" t="s">
        <v>7</v>
      </c>
      <c r="D23421" s="22" t="s">
        <v>5</v>
      </c>
      <c r="E23421" s="22" t="s">
        <v>14</v>
      </c>
      <c r="F23421" s="22" t="s">
        <v>9</v>
      </c>
      <c r="G23421" s="1">
        <v>2601540.1</v>
      </c>
    </row>
    <row r="23422" spans="2:7">
      <c r="B23422" s="22" t="s">
        <v>379</v>
      </c>
      <c r="C23422" s="22" t="s">
        <v>7</v>
      </c>
      <c r="D23422" s="22" t="s">
        <v>5</v>
      </c>
      <c r="E23422" s="22" t="s">
        <v>14</v>
      </c>
      <c r="F23422" s="22" t="s">
        <v>10</v>
      </c>
      <c r="G23422" s="1">
        <v>100005.51</v>
      </c>
    </row>
    <row r="23423" spans="2:7">
      <c r="B23423" s="22" t="s">
        <v>379</v>
      </c>
      <c r="C23423" s="22" t="s">
        <v>7</v>
      </c>
      <c r="D23423" s="22" t="s">
        <v>5</v>
      </c>
      <c r="E23423" s="22" t="s">
        <v>14</v>
      </c>
      <c r="F23423" s="22" t="s">
        <v>11</v>
      </c>
      <c r="G23423" s="1">
        <v>71647.429999999993</v>
      </c>
    </row>
    <row r="23424" spans="2:7">
      <c r="B23424" s="22" t="s">
        <v>379</v>
      </c>
      <c r="C23424" s="22" t="s">
        <v>7</v>
      </c>
      <c r="D23424" s="22" t="s">
        <v>5</v>
      </c>
      <c r="E23424" s="22" t="s">
        <v>14</v>
      </c>
      <c r="F23424" s="22" t="s">
        <v>12</v>
      </c>
      <c r="G23424" s="1">
        <v>16232.22</v>
      </c>
    </row>
    <row r="23425" spans="2:7">
      <c r="B23425" s="22" t="s">
        <v>379</v>
      </c>
      <c r="C23425" s="22" t="s">
        <v>7</v>
      </c>
      <c r="D23425" s="22" t="s">
        <v>5</v>
      </c>
      <c r="E23425" s="22" t="s">
        <v>14</v>
      </c>
      <c r="F23425" s="22" t="s">
        <v>13</v>
      </c>
      <c r="G23425" s="1">
        <v>27654.52</v>
      </c>
    </row>
    <row r="23426" spans="2:7">
      <c r="B23426" s="22" t="s">
        <v>379</v>
      </c>
      <c r="C23426" s="22" t="s">
        <v>7</v>
      </c>
      <c r="D23426" s="22" t="s">
        <v>5</v>
      </c>
      <c r="E23426" s="22" t="s">
        <v>15</v>
      </c>
      <c r="F23426" s="22" t="s">
        <v>17</v>
      </c>
      <c r="G23426" s="1">
        <v>753903.46</v>
      </c>
    </row>
    <row r="23427" spans="2:7">
      <c r="B23427" s="22" t="s">
        <v>379</v>
      </c>
      <c r="C23427" s="22" t="s">
        <v>7</v>
      </c>
      <c r="D23427" s="22" t="s">
        <v>5</v>
      </c>
      <c r="E23427" s="22" t="s">
        <v>15</v>
      </c>
      <c r="F23427" s="22" t="s">
        <v>18</v>
      </c>
      <c r="G23427" s="1">
        <v>304450.59999999998</v>
      </c>
    </row>
    <row r="23428" spans="2:7">
      <c r="B23428" s="22" t="s">
        <v>379</v>
      </c>
      <c r="C23428" s="22" t="s">
        <v>7</v>
      </c>
      <c r="D23428" s="22" t="s">
        <v>5</v>
      </c>
      <c r="E23428" s="22" t="s">
        <v>15</v>
      </c>
      <c r="F23428" s="22" t="s">
        <v>19</v>
      </c>
      <c r="G23428" s="1">
        <v>1531419.05</v>
      </c>
    </row>
    <row r="23429" spans="2:7">
      <c r="B23429" s="22" t="s">
        <v>379</v>
      </c>
      <c r="C23429" s="22" t="s">
        <v>7</v>
      </c>
      <c r="D23429" s="22" t="s">
        <v>5</v>
      </c>
      <c r="E23429" s="22" t="s">
        <v>15</v>
      </c>
      <c r="F23429" s="22" t="s">
        <v>20</v>
      </c>
      <c r="G23429" s="1">
        <v>510632.08</v>
      </c>
    </row>
    <row r="23430" spans="2:7">
      <c r="B23430" s="22" t="s">
        <v>379</v>
      </c>
      <c r="C23430" s="22" t="s">
        <v>7</v>
      </c>
      <c r="D23430" s="22" t="s">
        <v>5</v>
      </c>
      <c r="E23430" s="22" t="s">
        <v>15</v>
      </c>
      <c r="F23430" s="22" t="s">
        <v>23</v>
      </c>
      <c r="G23430" s="1">
        <v>35106.67</v>
      </c>
    </row>
    <row r="23431" spans="2:7">
      <c r="B23431" s="22" t="s">
        <v>379</v>
      </c>
      <c r="C23431" s="22" t="s">
        <v>7</v>
      </c>
      <c r="D23431" s="22" t="s">
        <v>5</v>
      </c>
      <c r="E23431" s="22" t="s">
        <v>15</v>
      </c>
      <c r="F23431" s="22" t="s">
        <v>24</v>
      </c>
      <c r="G23431" s="1">
        <v>61579.11</v>
      </c>
    </row>
    <row r="23432" spans="2:7">
      <c r="B23432" s="22" t="s">
        <v>379</v>
      </c>
      <c r="C23432" s="22" t="s">
        <v>7</v>
      </c>
      <c r="D23432" s="22" t="s">
        <v>5</v>
      </c>
      <c r="E23432" s="22" t="s">
        <v>15</v>
      </c>
      <c r="F23432" s="22" t="s">
        <v>25</v>
      </c>
      <c r="G23432" s="1">
        <v>1317273.49</v>
      </c>
    </row>
    <row r="23433" spans="2:7">
      <c r="B23433" s="22" t="s">
        <v>379</v>
      </c>
      <c r="C23433" s="22" t="s">
        <v>7</v>
      </c>
      <c r="D23433" s="22" t="s">
        <v>5</v>
      </c>
      <c r="E23433" s="22" t="s">
        <v>15</v>
      </c>
      <c r="F23433" s="22" t="s">
        <v>26</v>
      </c>
      <c r="G23433" s="1">
        <v>1064373.1399999999</v>
      </c>
    </row>
    <row r="23434" spans="2:7">
      <c r="B23434" s="22" t="s">
        <v>379</v>
      </c>
      <c r="C23434" s="22" t="s">
        <v>7</v>
      </c>
      <c r="D23434" s="22" t="s">
        <v>5</v>
      </c>
      <c r="E23434" s="22" t="s">
        <v>15</v>
      </c>
      <c r="F23434" s="22" t="s">
        <v>27</v>
      </c>
      <c r="G23434" s="1">
        <v>14871.23</v>
      </c>
    </row>
    <row r="23435" spans="2:7">
      <c r="B23435" s="22" t="s">
        <v>379</v>
      </c>
      <c r="C23435" s="22" t="s">
        <v>7</v>
      </c>
      <c r="D23435" s="22" t="s">
        <v>5</v>
      </c>
      <c r="E23435" s="22" t="s">
        <v>15</v>
      </c>
      <c r="F23435" s="22" t="s">
        <v>72</v>
      </c>
      <c r="G23435" s="1">
        <v>5956.18</v>
      </c>
    </row>
    <row r="23436" spans="2:7">
      <c r="B23436" s="22" t="s">
        <v>379</v>
      </c>
      <c r="C23436" s="22" t="s">
        <v>7</v>
      </c>
      <c r="D23436" s="22" t="s">
        <v>5</v>
      </c>
      <c r="E23436" s="22" t="s">
        <v>28</v>
      </c>
      <c r="F23436" s="22" t="s">
        <v>29</v>
      </c>
      <c r="G23436" s="1">
        <v>456616.56</v>
      </c>
    </row>
    <row r="23437" spans="2:7">
      <c r="B23437" s="22" t="s">
        <v>379</v>
      </c>
      <c r="C23437" s="22" t="s">
        <v>7</v>
      </c>
      <c r="D23437" s="22" t="s">
        <v>5</v>
      </c>
      <c r="E23437" s="22" t="s">
        <v>28</v>
      </c>
      <c r="F23437" s="22" t="s">
        <v>30</v>
      </c>
      <c r="G23437" s="1">
        <v>64995.57</v>
      </c>
    </row>
    <row r="23438" spans="2:7">
      <c r="B23438" s="22" t="s">
        <v>379</v>
      </c>
      <c r="C23438" s="22" t="s">
        <v>7</v>
      </c>
      <c r="D23438" s="22" t="s">
        <v>5</v>
      </c>
      <c r="E23438" s="22" t="s">
        <v>28</v>
      </c>
      <c r="F23438" s="22" t="s">
        <v>31</v>
      </c>
      <c r="G23438" s="1">
        <v>123951.27</v>
      </c>
    </row>
    <row r="23439" spans="2:7">
      <c r="B23439" s="22" t="s">
        <v>379</v>
      </c>
      <c r="C23439" s="22" t="s">
        <v>7</v>
      </c>
      <c r="D23439" s="22" t="s">
        <v>5</v>
      </c>
      <c r="E23439" s="22" t="s">
        <v>28</v>
      </c>
      <c r="F23439" s="22" t="s">
        <v>32</v>
      </c>
      <c r="G23439" s="1">
        <v>93740.13</v>
      </c>
    </row>
    <row r="23440" spans="2:7">
      <c r="B23440" s="22" t="s">
        <v>379</v>
      </c>
      <c r="C23440" s="22" t="s">
        <v>7</v>
      </c>
      <c r="D23440" s="22" t="s">
        <v>5</v>
      </c>
      <c r="E23440" s="22" t="s">
        <v>28</v>
      </c>
      <c r="F23440" s="22" t="s">
        <v>33</v>
      </c>
      <c r="G23440" s="1">
        <v>22159.75</v>
      </c>
    </row>
    <row r="23441" spans="2:7">
      <c r="B23441" s="22" t="s">
        <v>379</v>
      </c>
      <c r="C23441" s="22" t="s">
        <v>7</v>
      </c>
      <c r="D23441" s="22" t="s">
        <v>5</v>
      </c>
      <c r="E23441" s="22" t="s">
        <v>34</v>
      </c>
      <c r="F23441" s="22" t="s">
        <v>35</v>
      </c>
      <c r="G23441" s="1">
        <v>26542.23</v>
      </c>
    </row>
    <row r="23442" spans="2:7">
      <c r="B23442" s="22" t="s">
        <v>379</v>
      </c>
      <c r="C23442" s="22" t="s">
        <v>7</v>
      </c>
      <c r="D23442" s="22" t="s">
        <v>5</v>
      </c>
      <c r="E23442" s="22" t="s">
        <v>34</v>
      </c>
      <c r="F23442" s="22" t="s">
        <v>37</v>
      </c>
      <c r="G23442" s="1">
        <v>5856.98</v>
      </c>
    </row>
    <row r="23443" spans="2:7">
      <c r="B23443" s="22" t="s">
        <v>379</v>
      </c>
      <c r="C23443" s="22" t="s">
        <v>7</v>
      </c>
      <c r="D23443" s="22" t="s">
        <v>5</v>
      </c>
      <c r="E23443" s="22" t="s">
        <v>34</v>
      </c>
      <c r="F23443" s="22" t="s">
        <v>38</v>
      </c>
      <c r="G23443" s="1">
        <v>52640.75</v>
      </c>
    </row>
    <row r="23444" spans="2:7">
      <c r="B23444" s="22" t="s">
        <v>379</v>
      </c>
      <c r="C23444" s="22" t="s">
        <v>7</v>
      </c>
      <c r="D23444" s="22" t="s">
        <v>5</v>
      </c>
      <c r="E23444" s="22" t="s">
        <v>34</v>
      </c>
      <c r="F23444" s="22" t="s">
        <v>39</v>
      </c>
      <c r="G23444" s="1">
        <v>94851.12</v>
      </c>
    </row>
    <row r="23445" spans="2:7">
      <c r="B23445" s="22" t="s">
        <v>379</v>
      </c>
      <c r="C23445" s="22" t="s">
        <v>7</v>
      </c>
      <c r="D23445" s="22" t="s">
        <v>5</v>
      </c>
      <c r="E23445" s="22" t="s">
        <v>34</v>
      </c>
      <c r="F23445" s="22" t="s">
        <v>42</v>
      </c>
      <c r="G23445" s="1">
        <v>9577.9699999999993</v>
      </c>
    </row>
    <row r="23446" spans="2:7">
      <c r="B23446" s="22" t="s">
        <v>379</v>
      </c>
      <c r="C23446" s="22" t="s">
        <v>7</v>
      </c>
      <c r="D23446" s="22" t="s">
        <v>5</v>
      </c>
      <c r="E23446" s="22" t="s">
        <v>34</v>
      </c>
      <c r="F23446" s="22" t="s">
        <v>47</v>
      </c>
      <c r="G23446" s="1">
        <v>223125.04</v>
      </c>
    </row>
    <row r="23447" spans="2:7">
      <c r="B23447" s="22" t="s">
        <v>379</v>
      </c>
      <c r="C23447" s="22" t="s">
        <v>7</v>
      </c>
      <c r="D23447" s="22" t="s">
        <v>5</v>
      </c>
      <c r="E23447" s="22" t="s">
        <v>34</v>
      </c>
      <c r="F23447" s="22" t="s">
        <v>48</v>
      </c>
      <c r="G23447" s="1">
        <v>31347.47</v>
      </c>
    </row>
    <row r="23448" spans="2:7">
      <c r="B23448" s="22" t="s">
        <v>379</v>
      </c>
      <c r="C23448" s="22" t="s">
        <v>7</v>
      </c>
      <c r="D23448" s="22" t="s">
        <v>5</v>
      </c>
      <c r="E23448" s="22" t="s">
        <v>34</v>
      </c>
      <c r="F23448" s="22" t="s">
        <v>49</v>
      </c>
      <c r="G23448" s="1">
        <v>215188</v>
      </c>
    </row>
    <row r="23449" spans="2:7">
      <c r="B23449" s="22" t="s">
        <v>379</v>
      </c>
      <c r="C23449" s="22" t="s">
        <v>7</v>
      </c>
      <c r="D23449" s="22" t="s">
        <v>5</v>
      </c>
      <c r="E23449" s="22" t="s">
        <v>34</v>
      </c>
      <c r="F23449" s="22" t="s">
        <v>50</v>
      </c>
      <c r="G23449" s="1">
        <v>128568.56</v>
      </c>
    </row>
    <row r="23450" spans="2:7">
      <c r="B23450" s="22" t="s">
        <v>379</v>
      </c>
      <c r="C23450" s="22" t="s">
        <v>7</v>
      </c>
      <c r="D23450" s="22" t="s">
        <v>5</v>
      </c>
      <c r="E23450" s="22" t="s">
        <v>34</v>
      </c>
      <c r="F23450" s="22" t="s">
        <v>51</v>
      </c>
      <c r="G23450" s="1">
        <v>16311.34</v>
      </c>
    </row>
    <row r="23451" spans="2:7">
      <c r="B23451" s="22" t="s">
        <v>379</v>
      </c>
      <c r="C23451" s="22" t="s">
        <v>7</v>
      </c>
      <c r="D23451" s="22" t="s">
        <v>5</v>
      </c>
      <c r="E23451" s="22" t="s">
        <v>34</v>
      </c>
      <c r="F23451" s="22" t="s">
        <v>53</v>
      </c>
      <c r="G23451" s="1">
        <v>620076.91</v>
      </c>
    </row>
    <row r="23452" spans="2:7">
      <c r="B23452" s="22" t="s">
        <v>379</v>
      </c>
      <c r="C23452" s="22" t="s">
        <v>7</v>
      </c>
      <c r="D23452" s="22" t="s">
        <v>5</v>
      </c>
      <c r="E23452" s="22" t="s">
        <v>34</v>
      </c>
      <c r="F23452" s="22" t="s">
        <v>54</v>
      </c>
      <c r="G23452" s="1">
        <v>273161.77</v>
      </c>
    </row>
    <row r="23453" spans="2:7">
      <c r="B23453" s="22" t="s">
        <v>379</v>
      </c>
      <c r="C23453" s="22" t="s">
        <v>7</v>
      </c>
      <c r="D23453" s="22" t="s">
        <v>5</v>
      </c>
      <c r="E23453" s="22" t="s">
        <v>34</v>
      </c>
      <c r="F23453" s="22" t="s">
        <v>55</v>
      </c>
      <c r="G23453" s="1">
        <v>188683.2</v>
      </c>
    </row>
    <row r="23454" spans="2:7">
      <c r="B23454" s="22" t="s">
        <v>379</v>
      </c>
      <c r="C23454" s="22" t="s">
        <v>7</v>
      </c>
      <c r="D23454" s="22" t="s">
        <v>5</v>
      </c>
      <c r="E23454" s="22" t="s">
        <v>34</v>
      </c>
      <c r="F23454" s="22" t="s">
        <v>76</v>
      </c>
      <c r="G23454" s="1">
        <v>80512.210000000006</v>
      </c>
    </row>
    <row r="23455" spans="2:7">
      <c r="B23455" s="22" t="s">
        <v>379</v>
      </c>
      <c r="C23455" s="22" t="s">
        <v>7</v>
      </c>
      <c r="D23455" s="22" t="s">
        <v>5</v>
      </c>
      <c r="E23455" s="22" t="s">
        <v>34</v>
      </c>
      <c r="F23455" s="22" t="s">
        <v>57</v>
      </c>
      <c r="G23455" s="1">
        <v>251930.95</v>
      </c>
    </row>
    <row r="23456" spans="2:7">
      <c r="B23456" s="22" t="s">
        <v>379</v>
      </c>
      <c r="C23456" s="22" t="s">
        <v>7</v>
      </c>
      <c r="D23456" s="22" t="s">
        <v>5</v>
      </c>
      <c r="E23456" s="22" t="s">
        <v>59</v>
      </c>
      <c r="F23456" s="22" t="s">
        <v>55</v>
      </c>
      <c r="G23456" s="1">
        <v>26701.4</v>
      </c>
    </row>
    <row r="23457" spans="2:7">
      <c r="B23457" s="22" t="s">
        <v>379</v>
      </c>
      <c r="C23457" s="22" t="s">
        <v>7</v>
      </c>
      <c r="D23457" s="22" t="s">
        <v>5</v>
      </c>
      <c r="E23457" s="22" t="s">
        <v>60</v>
      </c>
      <c r="F23457" s="22" t="s">
        <v>78</v>
      </c>
      <c r="G23457" s="1">
        <v>165401.03</v>
      </c>
    </row>
    <row r="23458" spans="2:7">
      <c r="B23458" s="22" t="s">
        <v>379</v>
      </c>
      <c r="C23458" s="22" t="s">
        <v>7</v>
      </c>
      <c r="D23458" s="22" t="s">
        <v>5</v>
      </c>
      <c r="E23458" s="22" t="s">
        <v>60</v>
      </c>
      <c r="F23458" s="22" t="s">
        <v>80</v>
      </c>
      <c r="G23458" s="1">
        <v>257766.39</v>
      </c>
    </row>
    <row r="23459" spans="2:7">
      <c r="B23459" s="22" t="s">
        <v>379</v>
      </c>
      <c r="C23459" s="22" t="s">
        <v>7</v>
      </c>
      <c r="D23459" s="22" t="s">
        <v>7</v>
      </c>
      <c r="E23459" s="22" t="s">
        <v>5</v>
      </c>
      <c r="F23459" s="22" t="s">
        <v>6</v>
      </c>
      <c r="G23459" s="1">
        <v>464105.67</v>
      </c>
    </row>
    <row r="23460" spans="2:7">
      <c r="B23460" s="22" t="s">
        <v>379</v>
      </c>
      <c r="C23460" s="22" t="s">
        <v>7</v>
      </c>
      <c r="D23460" s="22" t="s">
        <v>7</v>
      </c>
      <c r="E23460" s="22" t="s">
        <v>8</v>
      </c>
      <c r="F23460" s="22" t="s">
        <v>9</v>
      </c>
      <c r="G23460" s="1">
        <v>1051454.97</v>
      </c>
    </row>
    <row r="23461" spans="2:7">
      <c r="B23461" s="22" t="s">
        <v>379</v>
      </c>
      <c r="C23461" s="22" t="s">
        <v>7</v>
      </c>
      <c r="D23461" s="22" t="s">
        <v>7</v>
      </c>
      <c r="E23461" s="22" t="s">
        <v>8</v>
      </c>
      <c r="F23461" s="22" t="s">
        <v>10</v>
      </c>
      <c r="G23461" s="1">
        <v>8021.53</v>
      </c>
    </row>
    <row r="23462" spans="2:7">
      <c r="B23462" s="22" t="s">
        <v>379</v>
      </c>
      <c r="C23462" s="22" t="s">
        <v>7</v>
      </c>
      <c r="D23462" s="22" t="s">
        <v>7</v>
      </c>
      <c r="E23462" s="22" t="s">
        <v>8</v>
      </c>
      <c r="F23462" s="22" t="s">
        <v>11</v>
      </c>
      <c r="G23462" s="1">
        <v>50284.85</v>
      </c>
    </row>
    <row r="23463" spans="2:7">
      <c r="B23463" s="22" t="s">
        <v>379</v>
      </c>
      <c r="C23463" s="22" t="s">
        <v>7</v>
      </c>
      <c r="D23463" s="22" t="s">
        <v>7</v>
      </c>
      <c r="E23463" s="22" t="s">
        <v>8</v>
      </c>
      <c r="F23463" s="22" t="s">
        <v>12</v>
      </c>
      <c r="G23463" s="1">
        <v>98293.27</v>
      </c>
    </row>
    <row r="23464" spans="2:7">
      <c r="B23464" s="22" t="s">
        <v>379</v>
      </c>
      <c r="C23464" s="22" t="s">
        <v>7</v>
      </c>
      <c r="D23464" s="22" t="s">
        <v>7</v>
      </c>
      <c r="E23464" s="22" t="s">
        <v>8</v>
      </c>
      <c r="F23464" s="22" t="s">
        <v>13</v>
      </c>
      <c r="G23464" s="1">
        <v>6836</v>
      </c>
    </row>
    <row r="23465" spans="2:7">
      <c r="B23465" s="22" t="s">
        <v>379</v>
      </c>
      <c r="C23465" s="22" t="s">
        <v>7</v>
      </c>
      <c r="D23465" s="22" t="s">
        <v>7</v>
      </c>
      <c r="E23465" s="22" t="s">
        <v>14</v>
      </c>
      <c r="F23465" s="22" t="s">
        <v>9</v>
      </c>
      <c r="G23465" s="1">
        <v>1323933.71</v>
      </c>
    </row>
    <row r="23466" spans="2:7">
      <c r="B23466" s="22" t="s">
        <v>379</v>
      </c>
      <c r="C23466" s="22" t="s">
        <v>7</v>
      </c>
      <c r="D23466" s="22" t="s">
        <v>7</v>
      </c>
      <c r="E23466" s="22" t="s">
        <v>14</v>
      </c>
      <c r="F23466" s="22" t="s">
        <v>10</v>
      </c>
      <c r="G23466" s="1">
        <v>2142.14</v>
      </c>
    </row>
    <row r="23467" spans="2:7">
      <c r="B23467" s="22" t="s">
        <v>379</v>
      </c>
      <c r="C23467" s="22" t="s">
        <v>7</v>
      </c>
      <c r="D23467" s="22" t="s">
        <v>7</v>
      </c>
      <c r="E23467" s="22" t="s">
        <v>14</v>
      </c>
      <c r="F23467" s="22" t="s">
        <v>11</v>
      </c>
      <c r="G23467" s="1">
        <v>17063.59</v>
      </c>
    </row>
    <row r="23468" spans="2:7">
      <c r="B23468" s="22" t="s">
        <v>379</v>
      </c>
      <c r="C23468" s="22" t="s">
        <v>7</v>
      </c>
      <c r="D23468" s="22" t="s">
        <v>7</v>
      </c>
      <c r="E23468" s="22" t="s">
        <v>14</v>
      </c>
      <c r="F23468" s="22" t="s">
        <v>12</v>
      </c>
      <c r="G23468" s="1">
        <v>170713.51</v>
      </c>
    </row>
    <row r="23469" spans="2:7">
      <c r="B23469" s="22" t="s">
        <v>379</v>
      </c>
      <c r="C23469" s="22" t="s">
        <v>7</v>
      </c>
      <c r="D23469" s="22" t="s">
        <v>7</v>
      </c>
      <c r="E23469" s="22" t="s">
        <v>15</v>
      </c>
      <c r="F23469" s="22" t="s">
        <v>17</v>
      </c>
      <c r="G23469" s="1">
        <v>31954.39</v>
      </c>
    </row>
    <row r="23470" spans="2:7">
      <c r="B23470" s="22" t="s">
        <v>379</v>
      </c>
      <c r="C23470" s="22" t="s">
        <v>7</v>
      </c>
      <c r="D23470" s="22" t="s">
        <v>7</v>
      </c>
      <c r="E23470" s="22" t="s">
        <v>15</v>
      </c>
      <c r="F23470" s="22" t="s">
        <v>18</v>
      </c>
      <c r="G23470" s="1">
        <v>20777.990000000002</v>
      </c>
    </row>
    <row r="23471" spans="2:7">
      <c r="B23471" s="22" t="s">
        <v>379</v>
      </c>
      <c r="C23471" s="22" t="s">
        <v>7</v>
      </c>
      <c r="D23471" s="22" t="s">
        <v>7</v>
      </c>
      <c r="E23471" s="22" t="s">
        <v>15</v>
      </c>
      <c r="F23471" s="22" t="s">
        <v>19</v>
      </c>
      <c r="G23471" s="1">
        <v>63181.43</v>
      </c>
    </row>
    <row r="23472" spans="2:7">
      <c r="B23472" s="22" t="s">
        <v>379</v>
      </c>
      <c r="C23472" s="22" t="s">
        <v>7</v>
      </c>
      <c r="D23472" s="22" t="s">
        <v>7</v>
      </c>
      <c r="E23472" s="22" t="s">
        <v>15</v>
      </c>
      <c r="F23472" s="22" t="s">
        <v>20</v>
      </c>
      <c r="G23472" s="1">
        <v>18571.740000000002</v>
      </c>
    </row>
    <row r="23473" spans="2:7">
      <c r="B23473" s="22" t="s">
        <v>379</v>
      </c>
      <c r="C23473" s="22" t="s">
        <v>7</v>
      </c>
      <c r="D23473" s="22" t="s">
        <v>7</v>
      </c>
      <c r="E23473" s="22" t="s">
        <v>15</v>
      </c>
      <c r="F23473" s="22" t="s">
        <v>23</v>
      </c>
      <c r="G23473" s="1">
        <v>2316.66</v>
      </c>
    </row>
    <row r="23474" spans="2:7">
      <c r="B23474" s="22" t="s">
        <v>379</v>
      </c>
      <c r="C23474" s="22" t="s">
        <v>7</v>
      </c>
      <c r="D23474" s="22" t="s">
        <v>7</v>
      </c>
      <c r="E23474" s="22" t="s">
        <v>15</v>
      </c>
      <c r="F23474" s="22" t="s">
        <v>24</v>
      </c>
      <c r="G23474" s="1">
        <v>4609.6000000000004</v>
      </c>
    </row>
    <row r="23475" spans="2:7">
      <c r="B23475" s="22" t="s">
        <v>379</v>
      </c>
      <c r="C23475" s="22" t="s">
        <v>7</v>
      </c>
      <c r="D23475" s="22" t="s">
        <v>7</v>
      </c>
      <c r="E23475" s="22" t="s">
        <v>15</v>
      </c>
      <c r="F23475" s="22" t="s">
        <v>25</v>
      </c>
      <c r="G23475" s="1">
        <v>43923.46</v>
      </c>
    </row>
    <row r="23476" spans="2:7">
      <c r="B23476" s="22" t="s">
        <v>379</v>
      </c>
      <c r="C23476" s="22" t="s">
        <v>7</v>
      </c>
      <c r="D23476" s="22" t="s">
        <v>7</v>
      </c>
      <c r="E23476" s="22" t="s">
        <v>15</v>
      </c>
      <c r="F23476" s="22" t="s">
        <v>26</v>
      </c>
      <c r="G23476" s="1">
        <v>45966.99</v>
      </c>
    </row>
    <row r="23477" spans="2:7">
      <c r="B23477" s="22" t="s">
        <v>379</v>
      </c>
      <c r="C23477" s="22" t="s">
        <v>7</v>
      </c>
      <c r="D23477" s="22" t="s">
        <v>7</v>
      </c>
      <c r="E23477" s="22" t="s">
        <v>15</v>
      </c>
      <c r="F23477" s="22" t="s">
        <v>27</v>
      </c>
      <c r="G23477" s="1">
        <v>627.21</v>
      </c>
    </row>
    <row r="23478" spans="2:7">
      <c r="B23478" s="22" t="s">
        <v>379</v>
      </c>
      <c r="C23478" s="22" t="s">
        <v>7</v>
      </c>
      <c r="D23478" s="22" t="s">
        <v>7</v>
      </c>
      <c r="E23478" s="22" t="s">
        <v>15</v>
      </c>
      <c r="F23478" s="22" t="s">
        <v>72</v>
      </c>
      <c r="G23478" s="1">
        <v>398.09</v>
      </c>
    </row>
    <row r="23479" spans="2:7">
      <c r="B23479" s="22" t="s">
        <v>379</v>
      </c>
      <c r="C23479" s="22" t="s">
        <v>7</v>
      </c>
      <c r="D23479" s="22" t="s">
        <v>7</v>
      </c>
      <c r="E23479" s="22" t="s">
        <v>28</v>
      </c>
      <c r="F23479" s="22" t="s">
        <v>29</v>
      </c>
      <c r="G23479" s="1">
        <v>281336.84000000003</v>
      </c>
    </row>
    <row r="23480" spans="2:7">
      <c r="B23480" s="22" t="s">
        <v>379</v>
      </c>
      <c r="C23480" s="22" t="s">
        <v>7</v>
      </c>
      <c r="D23480" s="22" t="s">
        <v>7</v>
      </c>
      <c r="E23480" s="22" t="s">
        <v>34</v>
      </c>
      <c r="F23480" s="22" t="s">
        <v>35</v>
      </c>
      <c r="G23480" s="1">
        <v>74424.960000000006</v>
      </c>
    </row>
    <row r="23481" spans="2:7">
      <c r="B23481" s="22" t="s">
        <v>379</v>
      </c>
      <c r="C23481" s="22" t="s">
        <v>7</v>
      </c>
      <c r="D23481" s="22" t="s">
        <v>7</v>
      </c>
      <c r="E23481" s="22" t="s">
        <v>34</v>
      </c>
      <c r="F23481" s="22" t="s">
        <v>38</v>
      </c>
      <c r="G23481" s="1">
        <v>15718.76</v>
      </c>
    </row>
    <row r="23482" spans="2:7">
      <c r="B23482" s="22" t="s">
        <v>379</v>
      </c>
      <c r="C23482" s="22" t="s">
        <v>7</v>
      </c>
      <c r="D23482" s="22" t="s">
        <v>7</v>
      </c>
      <c r="E23482" s="22" t="s">
        <v>34</v>
      </c>
      <c r="F23482" s="22" t="s">
        <v>39</v>
      </c>
      <c r="G23482" s="1">
        <v>544.44000000000005</v>
      </c>
    </row>
    <row r="23483" spans="2:7">
      <c r="B23483" s="22" t="s">
        <v>379</v>
      </c>
      <c r="C23483" s="22" t="s">
        <v>7</v>
      </c>
      <c r="D23483" s="22" t="s">
        <v>7</v>
      </c>
      <c r="E23483" s="22" t="s">
        <v>34</v>
      </c>
      <c r="F23483" s="22" t="s">
        <v>48</v>
      </c>
      <c r="G23483" s="1">
        <v>268.18</v>
      </c>
    </row>
    <row r="23484" spans="2:7">
      <c r="B23484" s="22" t="s">
        <v>379</v>
      </c>
      <c r="C23484" s="22" t="s">
        <v>7</v>
      </c>
      <c r="D23484" s="22" t="s">
        <v>7</v>
      </c>
      <c r="E23484" s="22" t="s">
        <v>34</v>
      </c>
      <c r="F23484" s="22" t="s">
        <v>50</v>
      </c>
      <c r="G23484" s="1">
        <v>396.99</v>
      </c>
    </row>
    <row r="23485" spans="2:7">
      <c r="B23485" s="22" t="s">
        <v>379</v>
      </c>
      <c r="C23485" s="22" t="s">
        <v>7</v>
      </c>
      <c r="D23485" s="22" t="s">
        <v>7</v>
      </c>
      <c r="E23485" s="22" t="s">
        <v>34</v>
      </c>
      <c r="F23485" s="22" t="s">
        <v>53</v>
      </c>
      <c r="G23485" s="1">
        <v>20941.46</v>
      </c>
    </row>
    <row r="23486" spans="2:7">
      <c r="B23486" s="22" t="s">
        <v>379</v>
      </c>
      <c r="C23486" s="22" t="s">
        <v>7</v>
      </c>
      <c r="D23486" s="22" t="s">
        <v>7</v>
      </c>
      <c r="E23486" s="22" t="s">
        <v>34</v>
      </c>
      <c r="F23486" s="22" t="s">
        <v>55</v>
      </c>
      <c r="G23486" s="1">
        <v>54613.03</v>
      </c>
    </row>
    <row r="23487" spans="2:7">
      <c r="B23487" s="22" t="s">
        <v>379</v>
      </c>
      <c r="C23487" s="22" t="s">
        <v>7</v>
      </c>
      <c r="D23487" s="22" t="s">
        <v>7</v>
      </c>
      <c r="E23487" s="22" t="s">
        <v>59</v>
      </c>
      <c r="F23487" s="22" t="s">
        <v>55</v>
      </c>
      <c r="G23487" s="1">
        <v>4807.6000000000004</v>
      </c>
    </row>
    <row r="23488" spans="2:7">
      <c r="B23488" s="22" t="s">
        <v>380</v>
      </c>
      <c r="C23488" s="22" t="s">
        <v>7</v>
      </c>
      <c r="D23488" s="22" t="s">
        <v>5</v>
      </c>
      <c r="E23488" s="22" t="s">
        <v>5</v>
      </c>
      <c r="F23488" s="22" t="s">
        <v>6</v>
      </c>
      <c r="G23488" s="1">
        <v>10492.34</v>
      </c>
    </row>
    <row r="23489" spans="2:7">
      <c r="B23489" s="22" t="s">
        <v>380</v>
      </c>
      <c r="C23489" s="22" t="s">
        <v>7</v>
      </c>
      <c r="D23489" s="22" t="s">
        <v>5</v>
      </c>
      <c r="E23489" s="22" t="s">
        <v>7</v>
      </c>
      <c r="F23489" s="22" t="s">
        <v>6</v>
      </c>
      <c r="G23489" s="1">
        <v>-828275.19999999995</v>
      </c>
    </row>
    <row r="23490" spans="2:7">
      <c r="B23490" s="22" t="s">
        <v>380</v>
      </c>
      <c r="C23490" s="22" t="s">
        <v>7</v>
      </c>
      <c r="D23490" s="22" t="s">
        <v>5</v>
      </c>
      <c r="E23490" s="22" t="s">
        <v>8</v>
      </c>
      <c r="F23490" s="22" t="s">
        <v>9</v>
      </c>
      <c r="G23490" s="1">
        <v>10582877.73</v>
      </c>
    </row>
    <row r="23491" spans="2:7">
      <c r="B23491" s="22" t="s">
        <v>380</v>
      </c>
      <c r="C23491" s="22" t="s">
        <v>7</v>
      </c>
      <c r="D23491" s="22" t="s">
        <v>5</v>
      </c>
      <c r="E23491" s="22" t="s">
        <v>8</v>
      </c>
      <c r="F23491" s="22" t="s">
        <v>10</v>
      </c>
      <c r="G23491" s="1">
        <v>42440.27</v>
      </c>
    </row>
    <row r="23492" spans="2:7">
      <c r="B23492" s="22" t="s">
        <v>380</v>
      </c>
      <c r="C23492" s="22" t="s">
        <v>7</v>
      </c>
      <c r="D23492" s="22" t="s">
        <v>5</v>
      </c>
      <c r="E23492" s="22" t="s">
        <v>8</v>
      </c>
      <c r="F23492" s="22" t="s">
        <v>11</v>
      </c>
      <c r="G23492" s="1">
        <v>88840.85</v>
      </c>
    </row>
    <row r="23493" spans="2:7">
      <c r="B23493" s="22" t="s">
        <v>380</v>
      </c>
      <c r="C23493" s="22" t="s">
        <v>7</v>
      </c>
      <c r="D23493" s="22" t="s">
        <v>5</v>
      </c>
      <c r="E23493" s="22" t="s">
        <v>8</v>
      </c>
      <c r="F23493" s="22" t="s">
        <v>12</v>
      </c>
      <c r="G23493" s="1">
        <v>322862.86</v>
      </c>
    </row>
    <row r="23494" spans="2:7">
      <c r="B23494" s="22" t="s">
        <v>380</v>
      </c>
      <c r="C23494" s="22" t="s">
        <v>7</v>
      </c>
      <c r="D23494" s="22" t="s">
        <v>5</v>
      </c>
      <c r="E23494" s="22" t="s">
        <v>8</v>
      </c>
      <c r="F23494" s="22" t="s">
        <v>13</v>
      </c>
      <c r="G23494" s="1">
        <v>9757.65</v>
      </c>
    </row>
    <row r="23495" spans="2:7">
      <c r="B23495" s="22" t="s">
        <v>380</v>
      </c>
      <c r="C23495" s="22" t="s">
        <v>7</v>
      </c>
      <c r="D23495" s="22" t="s">
        <v>5</v>
      </c>
      <c r="E23495" s="22" t="s">
        <v>8</v>
      </c>
      <c r="F23495" s="22" t="s">
        <v>70</v>
      </c>
      <c r="G23495" s="1">
        <v>83676</v>
      </c>
    </row>
    <row r="23496" spans="2:7">
      <c r="B23496" s="22" t="s">
        <v>380</v>
      </c>
      <c r="C23496" s="22" t="s">
        <v>7</v>
      </c>
      <c r="D23496" s="22" t="s">
        <v>5</v>
      </c>
      <c r="E23496" s="22" t="s">
        <v>14</v>
      </c>
      <c r="F23496" s="22" t="s">
        <v>9</v>
      </c>
      <c r="G23496" s="1">
        <v>3764546.13</v>
      </c>
    </row>
    <row r="23497" spans="2:7">
      <c r="B23497" s="22" t="s">
        <v>380</v>
      </c>
      <c r="C23497" s="22" t="s">
        <v>7</v>
      </c>
      <c r="D23497" s="22" t="s">
        <v>5</v>
      </c>
      <c r="E23497" s="22" t="s">
        <v>14</v>
      </c>
      <c r="F23497" s="22" t="s">
        <v>10</v>
      </c>
      <c r="G23497" s="1">
        <v>56787.97</v>
      </c>
    </row>
    <row r="23498" spans="2:7">
      <c r="B23498" s="22" t="s">
        <v>380</v>
      </c>
      <c r="C23498" s="22" t="s">
        <v>7</v>
      </c>
      <c r="D23498" s="22" t="s">
        <v>5</v>
      </c>
      <c r="E23498" s="22" t="s">
        <v>14</v>
      </c>
      <c r="F23498" s="22" t="s">
        <v>11</v>
      </c>
      <c r="G23498" s="1">
        <v>158351.65</v>
      </c>
    </row>
    <row r="23499" spans="2:7">
      <c r="B23499" s="22" t="s">
        <v>380</v>
      </c>
      <c r="C23499" s="22" t="s">
        <v>7</v>
      </c>
      <c r="D23499" s="22" t="s">
        <v>5</v>
      </c>
      <c r="E23499" s="22" t="s">
        <v>14</v>
      </c>
      <c r="F23499" s="22" t="s">
        <v>12</v>
      </c>
      <c r="G23499" s="1">
        <v>9876.4</v>
      </c>
    </row>
    <row r="23500" spans="2:7">
      <c r="B23500" s="22" t="s">
        <v>380</v>
      </c>
      <c r="C23500" s="22" t="s">
        <v>7</v>
      </c>
      <c r="D23500" s="22" t="s">
        <v>5</v>
      </c>
      <c r="E23500" s="22" t="s">
        <v>14</v>
      </c>
      <c r="F23500" s="22" t="s">
        <v>13</v>
      </c>
      <c r="G23500" s="1">
        <v>16234.34</v>
      </c>
    </row>
    <row r="23501" spans="2:7">
      <c r="B23501" s="22" t="s">
        <v>380</v>
      </c>
      <c r="C23501" s="22" t="s">
        <v>7</v>
      </c>
      <c r="D23501" s="22" t="s">
        <v>5</v>
      </c>
      <c r="E23501" s="22" t="s">
        <v>15</v>
      </c>
      <c r="F23501" s="22" t="s">
        <v>17</v>
      </c>
      <c r="G23501" s="1">
        <v>230229.32</v>
      </c>
    </row>
    <row r="23502" spans="2:7">
      <c r="B23502" s="22" t="s">
        <v>380</v>
      </c>
      <c r="C23502" s="22" t="s">
        <v>7</v>
      </c>
      <c r="D23502" s="22" t="s">
        <v>5</v>
      </c>
      <c r="E23502" s="22" t="s">
        <v>15</v>
      </c>
      <c r="F23502" s="22" t="s">
        <v>18</v>
      </c>
      <c r="G23502" s="1">
        <v>85266.95</v>
      </c>
    </row>
    <row r="23503" spans="2:7">
      <c r="B23503" s="22" t="s">
        <v>380</v>
      </c>
      <c r="C23503" s="22" t="s">
        <v>7</v>
      </c>
      <c r="D23503" s="22" t="s">
        <v>5</v>
      </c>
      <c r="E23503" s="22" t="s">
        <v>15</v>
      </c>
      <c r="F23503" s="22" t="s">
        <v>19</v>
      </c>
      <c r="G23503" s="1">
        <v>1697950.8</v>
      </c>
    </row>
    <row r="23504" spans="2:7">
      <c r="B23504" s="22" t="s">
        <v>380</v>
      </c>
      <c r="C23504" s="22" t="s">
        <v>7</v>
      </c>
      <c r="D23504" s="22" t="s">
        <v>5</v>
      </c>
      <c r="E23504" s="22" t="s">
        <v>15</v>
      </c>
      <c r="F23504" s="22" t="s">
        <v>20</v>
      </c>
      <c r="G23504" s="1">
        <v>475289.67</v>
      </c>
    </row>
    <row r="23505" spans="2:7">
      <c r="B23505" s="22" t="s">
        <v>380</v>
      </c>
      <c r="C23505" s="22" t="s">
        <v>7</v>
      </c>
      <c r="D23505" s="22" t="s">
        <v>5</v>
      </c>
      <c r="E23505" s="22" t="s">
        <v>15</v>
      </c>
      <c r="F23505" s="22" t="s">
        <v>90</v>
      </c>
      <c r="G23505" s="1">
        <v>-2850</v>
      </c>
    </row>
    <row r="23506" spans="2:7">
      <c r="B23506" s="22" t="s">
        <v>380</v>
      </c>
      <c r="C23506" s="22" t="s">
        <v>7</v>
      </c>
      <c r="D23506" s="22" t="s">
        <v>5</v>
      </c>
      <c r="E23506" s="22" t="s">
        <v>15</v>
      </c>
      <c r="F23506" s="22" t="s">
        <v>21</v>
      </c>
      <c r="G23506" s="1">
        <v>16172.97</v>
      </c>
    </row>
    <row r="23507" spans="2:7">
      <c r="B23507" s="22" t="s">
        <v>380</v>
      </c>
      <c r="C23507" s="22" t="s">
        <v>7</v>
      </c>
      <c r="D23507" s="22" t="s">
        <v>5</v>
      </c>
      <c r="E23507" s="22" t="s">
        <v>15</v>
      </c>
      <c r="F23507" s="22" t="s">
        <v>22</v>
      </c>
      <c r="G23507" s="1">
        <v>15587.31</v>
      </c>
    </row>
    <row r="23508" spans="2:7">
      <c r="B23508" s="22" t="s">
        <v>380</v>
      </c>
      <c r="C23508" s="22" t="s">
        <v>7</v>
      </c>
      <c r="D23508" s="22" t="s">
        <v>5</v>
      </c>
      <c r="E23508" s="22" t="s">
        <v>15</v>
      </c>
      <c r="F23508" s="22" t="s">
        <v>23</v>
      </c>
      <c r="G23508" s="1">
        <v>39644.239999999998</v>
      </c>
    </row>
    <row r="23509" spans="2:7">
      <c r="B23509" s="22" t="s">
        <v>380</v>
      </c>
      <c r="C23509" s="22" t="s">
        <v>7</v>
      </c>
      <c r="D23509" s="22" t="s">
        <v>5</v>
      </c>
      <c r="E23509" s="22" t="s">
        <v>15</v>
      </c>
      <c r="F23509" s="22" t="s">
        <v>24</v>
      </c>
      <c r="G23509" s="1">
        <v>873351.82</v>
      </c>
    </row>
    <row r="23510" spans="2:7">
      <c r="B23510" s="22" t="s">
        <v>380</v>
      </c>
      <c r="C23510" s="22" t="s">
        <v>7</v>
      </c>
      <c r="D23510" s="22" t="s">
        <v>5</v>
      </c>
      <c r="E23510" s="22" t="s">
        <v>15</v>
      </c>
      <c r="F23510" s="22" t="s">
        <v>25</v>
      </c>
      <c r="G23510" s="1">
        <v>1602673.85</v>
      </c>
    </row>
    <row r="23511" spans="2:7">
      <c r="B23511" s="22" t="s">
        <v>380</v>
      </c>
      <c r="C23511" s="22" t="s">
        <v>7</v>
      </c>
      <c r="D23511" s="22" t="s">
        <v>5</v>
      </c>
      <c r="E23511" s="22" t="s">
        <v>15</v>
      </c>
      <c r="F23511" s="22" t="s">
        <v>26</v>
      </c>
      <c r="G23511" s="1">
        <v>1197043.8700000001</v>
      </c>
    </row>
    <row r="23512" spans="2:7">
      <c r="B23512" s="22" t="s">
        <v>380</v>
      </c>
      <c r="C23512" s="22" t="s">
        <v>7</v>
      </c>
      <c r="D23512" s="22" t="s">
        <v>5</v>
      </c>
      <c r="E23512" s="22" t="s">
        <v>28</v>
      </c>
      <c r="F23512" s="22" t="s">
        <v>29</v>
      </c>
      <c r="G23512" s="1">
        <v>437407.8</v>
      </c>
    </row>
    <row r="23513" spans="2:7">
      <c r="B23513" s="22" t="s">
        <v>380</v>
      </c>
      <c r="C23513" s="22" t="s">
        <v>7</v>
      </c>
      <c r="D23513" s="22" t="s">
        <v>5</v>
      </c>
      <c r="E23513" s="22" t="s">
        <v>28</v>
      </c>
      <c r="F23513" s="22" t="s">
        <v>30</v>
      </c>
      <c r="G23513" s="1">
        <v>73891.02</v>
      </c>
    </row>
    <row r="23514" spans="2:7">
      <c r="B23514" s="22" t="s">
        <v>380</v>
      </c>
      <c r="C23514" s="22" t="s">
        <v>7</v>
      </c>
      <c r="D23514" s="22" t="s">
        <v>5</v>
      </c>
      <c r="E23514" s="22" t="s">
        <v>28</v>
      </c>
      <c r="F23514" s="22" t="s">
        <v>31</v>
      </c>
      <c r="G23514" s="1">
        <v>547031.29</v>
      </c>
    </row>
    <row r="23515" spans="2:7">
      <c r="B23515" s="22" t="s">
        <v>380</v>
      </c>
      <c r="C23515" s="22" t="s">
        <v>7</v>
      </c>
      <c r="D23515" s="22" t="s">
        <v>5</v>
      </c>
      <c r="E23515" s="22" t="s">
        <v>28</v>
      </c>
      <c r="F23515" s="22" t="s">
        <v>32</v>
      </c>
      <c r="G23515" s="1">
        <v>7337.72</v>
      </c>
    </row>
    <row r="23516" spans="2:7">
      <c r="B23516" s="22" t="s">
        <v>380</v>
      </c>
      <c r="C23516" s="22" t="s">
        <v>7</v>
      </c>
      <c r="D23516" s="22" t="s">
        <v>5</v>
      </c>
      <c r="E23516" s="22" t="s">
        <v>28</v>
      </c>
      <c r="F23516" s="22" t="s">
        <v>33</v>
      </c>
      <c r="G23516" s="1">
        <v>265916.21999999997</v>
      </c>
    </row>
    <row r="23517" spans="2:7">
      <c r="B23517" s="22" t="s">
        <v>380</v>
      </c>
      <c r="C23517" s="22" t="s">
        <v>7</v>
      </c>
      <c r="D23517" s="22" t="s">
        <v>5</v>
      </c>
      <c r="E23517" s="22" t="s">
        <v>34</v>
      </c>
      <c r="F23517" s="22" t="s">
        <v>35</v>
      </c>
      <c r="G23517" s="1">
        <v>1717</v>
      </c>
    </row>
    <row r="23518" spans="2:7">
      <c r="B23518" s="22" t="s">
        <v>380</v>
      </c>
      <c r="C23518" s="22" t="s">
        <v>7</v>
      </c>
      <c r="D23518" s="22" t="s">
        <v>5</v>
      </c>
      <c r="E23518" s="22" t="s">
        <v>34</v>
      </c>
      <c r="F23518" s="22" t="s">
        <v>38</v>
      </c>
      <c r="G23518" s="1">
        <v>938</v>
      </c>
    </row>
    <row r="23519" spans="2:7">
      <c r="B23519" s="22" t="s">
        <v>380</v>
      </c>
      <c r="C23519" s="22" t="s">
        <v>7</v>
      </c>
      <c r="D23519" s="22" t="s">
        <v>5</v>
      </c>
      <c r="E23519" s="22" t="s">
        <v>34</v>
      </c>
      <c r="F23519" s="22" t="s">
        <v>39</v>
      </c>
      <c r="G23519" s="1">
        <v>417477.41</v>
      </c>
    </row>
    <row r="23520" spans="2:7">
      <c r="B23520" s="22" t="s">
        <v>380</v>
      </c>
      <c r="C23520" s="22" t="s">
        <v>7</v>
      </c>
      <c r="D23520" s="22" t="s">
        <v>5</v>
      </c>
      <c r="E23520" s="22" t="s">
        <v>34</v>
      </c>
      <c r="F23520" s="22" t="s">
        <v>40</v>
      </c>
      <c r="G23520" s="1">
        <v>16279.75</v>
      </c>
    </row>
    <row r="23521" spans="2:7">
      <c r="B23521" s="22" t="s">
        <v>380</v>
      </c>
      <c r="C23521" s="22" t="s">
        <v>7</v>
      </c>
      <c r="D23521" s="22" t="s">
        <v>5</v>
      </c>
      <c r="E23521" s="22" t="s">
        <v>34</v>
      </c>
      <c r="F23521" s="22" t="s">
        <v>41</v>
      </c>
      <c r="G23521" s="1">
        <v>36791.43</v>
      </c>
    </row>
    <row r="23522" spans="2:7">
      <c r="B23522" s="22" t="s">
        <v>380</v>
      </c>
      <c r="C23522" s="22" t="s">
        <v>7</v>
      </c>
      <c r="D23522" s="22" t="s">
        <v>5</v>
      </c>
      <c r="E23522" s="22" t="s">
        <v>34</v>
      </c>
      <c r="F23522" s="22" t="s">
        <v>65</v>
      </c>
      <c r="G23522" s="1">
        <v>114520.6</v>
      </c>
    </row>
    <row r="23523" spans="2:7">
      <c r="B23523" s="22" t="s">
        <v>380</v>
      </c>
      <c r="C23523" s="22" t="s">
        <v>7</v>
      </c>
      <c r="D23523" s="22" t="s">
        <v>5</v>
      </c>
      <c r="E23523" s="22" t="s">
        <v>34</v>
      </c>
      <c r="F23523" s="22" t="s">
        <v>42</v>
      </c>
      <c r="G23523" s="1">
        <v>16580.86</v>
      </c>
    </row>
    <row r="23524" spans="2:7">
      <c r="B23524" s="22" t="s">
        <v>380</v>
      </c>
      <c r="C23524" s="22" t="s">
        <v>7</v>
      </c>
      <c r="D23524" s="22" t="s">
        <v>5</v>
      </c>
      <c r="E23524" s="22" t="s">
        <v>34</v>
      </c>
      <c r="F23524" s="22" t="s">
        <v>43</v>
      </c>
      <c r="G23524" s="1">
        <v>85002.38</v>
      </c>
    </row>
    <row r="23525" spans="2:7">
      <c r="B23525" s="22" t="s">
        <v>380</v>
      </c>
      <c r="C23525" s="22" t="s">
        <v>7</v>
      </c>
      <c r="D23525" s="22" t="s">
        <v>5</v>
      </c>
      <c r="E23525" s="22" t="s">
        <v>34</v>
      </c>
      <c r="F23525" s="22" t="s">
        <v>44</v>
      </c>
      <c r="G23525" s="1">
        <v>3360</v>
      </c>
    </row>
    <row r="23526" spans="2:7">
      <c r="B23526" s="22" t="s">
        <v>380</v>
      </c>
      <c r="C23526" s="22" t="s">
        <v>7</v>
      </c>
      <c r="D23526" s="22" t="s">
        <v>5</v>
      </c>
      <c r="E23526" s="22" t="s">
        <v>34</v>
      </c>
      <c r="F23526" s="22" t="s">
        <v>45</v>
      </c>
      <c r="G23526" s="1">
        <v>44985.5</v>
      </c>
    </row>
    <row r="23527" spans="2:7">
      <c r="B23527" s="22" t="s">
        <v>380</v>
      </c>
      <c r="C23527" s="22" t="s">
        <v>7</v>
      </c>
      <c r="D23527" s="22" t="s">
        <v>5</v>
      </c>
      <c r="E23527" s="22" t="s">
        <v>34</v>
      </c>
      <c r="F23527" s="22" t="s">
        <v>46</v>
      </c>
      <c r="G23527" s="1">
        <v>71203.06</v>
      </c>
    </row>
    <row r="23528" spans="2:7">
      <c r="B23528" s="22" t="s">
        <v>380</v>
      </c>
      <c r="C23528" s="22" t="s">
        <v>7</v>
      </c>
      <c r="D23528" s="22" t="s">
        <v>5</v>
      </c>
      <c r="E23528" s="22" t="s">
        <v>34</v>
      </c>
      <c r="F23528" s="22" t="s">
        <v>47</v>
      </c>
      <c r="G23528" s="1">
        <v>93045.38</v>
      </c>
    </row>
    <row r="23529" spans="2:7">
      <c r="B23529" s="22" t="s">
        <v>380</v>
      </c>
      <c r="C23529" s="22" t="s">
        <v>7</v>
      </c>
      <c r="D23529" s="22" t="s">
        <v>5</v>
      </c>
      <c r="E23529" s="22" t="s">
        <v>34</v>
      </c>
      <c r="F23529" s="22" t="s">
        <v>48</v>
      </c>
      <c r="G23529" s="1">
        <v>11760.45</v>
      </c>
    </row>
    <row r="23530" spans="2:7">
      <c r="B23530" s="22" t="s">
        <v>380</v>
      </c>
      <c r="C23530" s="22" t="s">
        <v>7</v>
      </c>
      <c r="D23530" s="22" t="s">
        <v>5</v>
      </c>
      <c r="E23530" s="22" t="s">
        <v>34</v>
      </c>
      <c r="F23530" s="22" t="s">
        <v>75</v>
      </c>
      <c r="G23530" s="1">
        <v>2523.38</v>
      </c>
    </row>
    <row r="23531" spans="2:7">
      <c r="B23531" s="22" t="s">
        <v>380</v>
      </c>
      <c r="C23531" s="22" t="s">
        <v>7</v>
      </c>
      <c r="D23531" s="22" t="s">
        <v>5</v>
      </c>
      <c r="E23531" s="22" t="s">
        <v>34</v>
      </c>
      <c r="F23531" s="22" t="s">
        <v>66</v>
      </c>
      <c r="G23531" s="1">
        <v>99460.46</v>
      </c>
    </row>
    <row r="23532" spans="2:7">
      <c r="B23532" s="22" t="s">
        <v>380</v>
      </c>
      <c r="C23532" s="22" t="s">
        <v>7</v>
      </c>
      <c r="D23532" s="22" t="s">
        <v>5</v>
      </c>
      <c r="E23532" s="22" t="s">
        <v>34</v>
      </c>
      <c r="F23532" s="22" t="s">
        <v>85</v>
      </c>
      <c r="G23532" s="1">
        <v>5042.75</v>
      </c>
    </row>
    <row r="23533" spans="2:7">
      <c r="B23533" s="22" t="s">
        <v>380</v>
      </c>
      <c r="C23533" s="22" t="s">
        <v>7</v>
      </c>
      <c r="D23533" s="22" t="s">
        <v>5</v>
      </c>
      <c r="E23533" s="22" t="s">
        <v>34</v>
      </c>
      <c r="F23533" s="22" t="s">
        <v>49</v>
      </c>
      <c r="G23533" s="1">
        <v>233490</v>
      </c>
    </row>
    <row r="23534" spans="2:7">
      <c r="B23534" s="22" t="s">
        <v>380</v>
      </c>
      <c r="C23534" s="22" t="s">
        <v>7</v>
      </c>
      <c r="D23534" s="22" t="s">
        <v>5</v>
      </c>
      <c r="E23534" s="22" t="s">
        <v>34</v>
      </c>
      <c r="F23534" s="22" t="s">
        <v>50</v>
      </c>
      <c r="G23534" s="1">
        <v>148311.91</v>
      </c>
    </row>
    <row r="23535" spans="2:7">
      <c r="B23535" s="22" t="s">
        <v>380</v>
      </c>
      <c r="C23535" s="22" t="s">
        <v>7</v>
      </c>
      <c r="D23535" s="22" t="s">
        <v>5</v>
      </c>
      <c r="E23535" s="22" t="s">
        <v>34</v>
      </c>
      <c r="F23535" s="22" t="s">
        <v>51</v>
      </c>
      <c r="G23535" s="1">
        <v>1732.5</v>
      </c>
    </row>
    <row r="23536" spans="2:7">
      <c r="B23536" s="22" t="s">
        <v>380</v>
      </c>
      <c r="C23536" s="22" t="s">
        <v>7</v>
      </c>
      <c r="D23536" s="22" t="s">
        <v>5</v>
      </c>
      <c r="E23536" s="22" t="s">
        <v>34</v>
      </c>
      <c r="F23536" s="22" t="s">
        <v>53</v>
      </c>
      <c r="G23536" s="1">
        <v>287725.59000000003</v>
      </c>
    </row>
    <row r="23537" spans="2:7">
      <c r="B23537" s="22" t="s">
        <v>380</v>
      </c>
      <c r="C23537" s="22" t="s">
        <v>7</v>
      </c>
      <c r="D23537" s="22" t="s">
        <v>5</v>
      </c>
      <c r="E23537" s="22" t="s">
        <v>34</v>
      </c>
      <c r="F23537" s="22" t="s">
        <v>54</v>
      </c>
      <c r="G23537" s="1">
        <v>176307.11</v>
      </c>
    </row>
    <row r="23538" spans="2:7">
      <c r="B23538" s="22" t="s">
        <v>380</v>
      </c>
      <c r="C23538" s="22" t="s">
        <v>7</v>
      </c>
      <c r="D23538" s="22" t="s">
        <v>5</v>
      </c>
      <c r="E23538" s="22" t="s">
        <v>34</v>
      </c>
      <c r="F23538" s="22" t="s">
        <v>55</v>
      </c>
      <c r="G23538" s="1">
        <v>6840</v>
      </c>
    </row>
    <row r="23539" spans="2:7">
      <c r="B23539" s="22" t="s">
        <v>380</v>
      </c>
      <c r="C23539" s="22" t="s">
        <v>7</v>
      </c>
      <c r="D23539" s="22" t="s">
        <v>5</v>
      </c>
      <c r="E23539" s="22" t="s">
        <v>34</v>
      </c>
      <c r="F23539" s="22" t="s">
        <v>76</v>
      </c>
      <c r="G23539" s="1">
        <v>102277.57</v>
      </c>
    </row>
    <row r="23540" spans="2:7">
      <c r="B23540" s="22" t="s">
        <v>380</v>
      </c>
      <c r="C23540" s="22" t="s">
        <v>7</v>
      </c>
      <c r="D23540" s="22" t="s">
        <v>5</v>
      </c>
      <c r="E23540" s="22" t="s">
        <v>34</v>
      </c>
      <c r="F23540" s="22" t="s">
        <v>57</v>
      </c>
      <c r="G23540" s="1">
        <v>196645.33</v>
      </c>
    </row>
    <row r="23541" spans="2:7">
      <c r="B23541" s="22" t="s">
        <v>380</v>
      </c>
      <c r="C23541" s="22" t="s">
        <v>7</v>
      </c>
      <c r="D23541" s="22" t="s">
        <v>5</v>
      </c>
      <c r="E23541" s="22" t="s">
        <v>34</v>
      </c>
      <c r="F23541" s="22" t="s">
        <v>58</v>
      </c>
      <c r="G23541" s="1">
        <v>18088.09</v>
      </c>
    </row>
    <row r="23542" spans="2:7">
      <c r="B23542" s="22" t="s">
        <v>380</v>
      </c>
      <c r="C23542" s="22" t="s">
        <v>7</v>
      </c>
      <c r="D23542" s="22" t="s">
        <v>5</v>
      </c>
      <c r="E23542" s="22" t="s">
        <v>59</v>
      </c>
      <c r="F23542" s="22" t="s">
        <v>55</v>
      </c>
      <c r="G23542" s="1">
        <v>9180.14</v>
      </c>
    </row>
    <row r="23543" spans="2:7">
      <c r="B23543" s="22" t="s">
        <v>380</v>
      </c>
      <c r="C23543" s="22" t="s">
        <v>7</v>
      </c>
      <c r="D23543" s="22" t="s">
        <v>5</v>
      </c>
      <c r="E23543" s="22" t="s">
        <v>60</v>
      </c>
      <c r="F23543" s="22" t="s">
        <v>78</v>
      </c>
      <c r="G23543" s="1">
        <v>80271.100000000006</v>
      </c>
    </row>
    <row r="23544" spans="2:7">
      <c r="B23544" s="22" t="s">
        <v>380</v>
      </c>
      <c r="C23544" s="22" t="s">
        <v>7</v>
      </c>
      <c r="D23544" s="22" t="s">
        <v>5</v>
      </c>
      <c r="E23544" s="22" t="s">
        <v>60</v>
      </c>
      <c r="F23544" s="22" t="s">
        <v>80</v>
      </c>
      <c r="G23544" s="1">
        <v>171463.32</v>
      </c>
    </row>
    <row r="23545" spans="2:7">
      <c r="B23545" s="22" t="s">
        <v>380</v>
      </c>
      <c r="C23545" s="22" t="s">
        <v>7</v>
      </c>
      <c r="D23545" s="22" t="s">
        <v>5</v>
      </c>
      <c r="E23545" s="22" t="s">
        <v>60</v>
      </c>
      <c r="F23545" s="22" t="s">
        <v>62</v>
      </c>
      <c r="G23545" s="1">
        <v>14097.21</v>
      </c>
    </row>
    <row r="23546" spans="2:7">
      <c r="B23546" s="22" t="s">
        <v>380</v>
      </c>
      <c r="C23546" s="22" t="s">
        <v>7</v>
      </c>
      <c r="D23546" s="22" t="s">
        <v>7</v>
      </c>
      <c r="E23546" s="22" t="s">
        <v>5</v>
      </c>
      <c r="F23546" s="22" t="s">
        <v>6</v>
      </c>
      <c r="G23546" s="1">
        <v>817782.86</v>
      </c>
    </row>
    <row r="23547" spans="2:7">
      <c r="B23547" s="22" t="s">
        <v>380</v>
      </c>
      <c r="C23547" s="22" t="s">
        <v>7</v>
      </c>
      <c r="D23547" s="22" t="s">
        <v>7</v>
      </c>
      <c r="E23547" s="22" t="s">
        <v>8</v>
      </c>
      <c r="F23547" s="22" t="s">
        <v>9</v>
      </c>
      <c r="G23547" s="1">
        <v>391792.55</v>
      </c>
    </row>
    <row r="23548" spans="2:7">
      <c r="B23548" s="22" t="s">
        <v>380</v>
      </c>
      <c r="C23548" s="22" t="s">
        <v>7</v>
      </c>
      <c r="D23548" s="22" t="s">
        <v>7</v>
      </c>
      <c r="E23548" s="22" t="s">
        <v>8</v>
      </c>
      <c r="F23548" s="22" t="s">
        <v>10</v>
      </c>
      <c r="G23548" s="1">
        <v>107731.05</v>
      </c>
    </row>
    <row r="23549" spans="2:7">
      <c r="B23549" s="22" t="s">
        <v>380</v>
      </c>
      <c r="C23549" s="22" t="s">
        <v>7</v>
      </c>
      <c r="D23549" s="22" t="s">
        <v>7</v>
      </c>
      <c r="E23549" s="22" t="s">
        <v>8</v>
      </c>
      <c r="F23549" s="22" t="s">
        <v>11</v>
      </c>
      <c r="G23549" s="1">
        <v>23751.599999999999</v>
      </c>
    </row>
    <row r="23550" spans="2:7">
      <c r="B23550" s="22" t="s">
        <v>380</v>
      </c>
      <c r="C23550" s="22" t="s">
        <v>7</v>
      </c>
      <c r="D23550" s="22" t="s">
        <v>7</v>
      </c>
      <c r="E23550" s="22" t="s">
        <v>8</v>
      </c>
      <c r="F23550" s="22" t="s">
        <v>12</v>
      </c>
      <c r="G23550" s="1">
        <v>148860.47</v>
      </c>
    </row>
    <row r="23551" spans="2:7">
      <c r="B23551" s="22" t="s">
        <v>380</v>
      </c>
      <c r="C23551" s="22" t="s">
        <v>7</v>
      </c>
      <c r="D23551" s="22" t="s">
        <v>7</v>
      </c>
      <c r="E23551" s="22" t="s">
        <v>8</v>
      </c>
      <c r="F23551" s="22" t="s">
        <v>13</v>
      </c>
      <c r="G23551" s="1">
        <v>111375.48</v>
      </c>
    </row>
    <row r="23552" spans="2:7">
      <c r="B23552" s="22" t="s">
        <v>380</v>
      </c>
      <c r="C23552" s="22" t="s">
        <v>7</v>
      </c>
      <c r="D23552" s="22" t="s">
        <v>7</v>
      </c>
      <c r="E23552" s="22" t="s">
        <v>14</v>
      </c>
      <c r="F23552" s="22" t="s">
        <v>9</v>
      </c>
      <c r="G23552" s="1">
        <v>665821.46</v>
      </c>
    </row>
    <row r="23553" spans="2:7">
      <c r="B23553" s="22" t="s">
        <v>380</v>
      </c>
      <c r="C23553" s="22" t="s">
        <v>7</v>
      </c>
      <c r="D23553" s="22" t="s">
        <v>7</v>
      </c>
      <c r="E23553" s="22" t="s">
        <v>14</v>
      </c>
      <c r="F23553" s="22" t="s">
        <v>10</v>
      </c>
      <c r="G23553" s="1">
        <v>46558.09</v>
      </c>
    </row>
    <row r="23554" spans="2:7">
      <c r="B23554" s="22" t="s">
        <v>380</v>
      </c>
      <c r="C23554" s="22" t="s">
        <v>7</v>
      </c>
      <c r="D23554" s="22" t="s">
        <v>7</v>
      </c>
      <c r="E23554" s="22" t="s">
        <v>14</v>
      </c>
      <c r="F23554" s="22" t="s">
        <v>11</v>
      </c>
      <c r="G23554" s="1">
        <v>42192.12</v>
      </c>
    </row>
    <row r="23555" spans="2:7">
      <c r="B23555" s="22" t="s">
        <v>380</v>
      </c>
      <c r="C23555" s="22" t="s">
        <v>7</v>
      </c>
      <c r="D23555" s="22" t="s">
        <v>7</v>
      </c>
      <c r="E23555" s="22" t="s">
        <v>14</v>
      </c>
      <c r="F23555" s="22" t="s">
        <v>12</v>
      </c>
      <c r="G23555" s="1">
        <v>145210.75</v>
      </c>
    </row>
    <row r="23556" spans="2:7">
      <c r="B23556" s="22" t="s">
        <v>380</v>
      </c>
      <c r="C23556" s="22" t="s">
        <v>7</v>
      </c>
      <c r="D23556" s="22" t="s">
        <v>7</v>
      </c>
      <c r="E23556" s="22" t="s">
        <v>14</v>
      </c>
      <c r="F23556" s="22" t="s">
        <v>13</v>
      </c>
      <c r="G23556" s="1">
        <v>12421.07</v>
      </c>
    </row>
    <row r="23557" spans="2:7">
      <c r="B23557" s="22" t="s">
        <v>380</v>
      </c>
      <c r="C23557" s="22" t="s">
        <v>7</v>
      </c>
      <c r="D23557" s="22" t="s">
        <v>7</v>
      </c>
      <c r="E23557" s="22" t="s">
        <v>15</v>
      </c>
      <c r="F23557" s="22" t="s">
        <v>17</v>
      </c>
      <c r="G23557" s="1">
        <v>56768.45</v>
      </c>
    </row>
    <row r="23558" spans="2:7">
      <c r="B23558" s="22" t="s">
        <v>380</v>
      </c>
      <c r="C23558" s="22" t="s">
        <v>7</v>
      </c>
      <c r="D23558" s="22" t="s">
        <v>7</v>
      </c>
      <c r="E23558" s="22" t="s">
        <v>15</v>
      </c>
      <c r="F23558" s="22" t="s">
        <v>18</v>
      </c>
      <c r="G23558" s="1">
        <v>12186.83</v>
      </c>
    </row>
    <row r="23559" spans="2:7">
      <c r="B23559" s="22" t="s">
        <v>380</v>
      </c>
      <c r="C23559" s="22" t="s">
        <v>7</v>
      </c>
      <c r="D23559" s="22" t="s">
        <v>7</v>
      </c>
      <c r="E23559" s="22" t="s">
        <v>15</v>
      </c>
      <c r="F23559" s="22" t="s">
        <v>19</v>
      </c>
      <c r="G23559" s="1">
        <v>94060.86</v>
      </c>
    </row>
    <row r="23560" spans="2:7">
      <c r="B23560" s="22" t="s">
        <v>380</v>
      </c>
      <c r="C23560" s="22" t="s">
        <v>7</v>
      </c>
      <c r="D23560" s="22" t="s">
        <v>7</v>
      </c>
      <c r="E23560" s="22" t="s">
        <v>15</v>
      </c>
      <c r="F23560" s="22" t="s">
        <v>20</v>
      </c>
      <c r="G23560" s="1">
        <v>97785.36</v>
      </c>
    </row>
    <row r="23561" spans="2:7">
      <c r="B23561" s="22" t="s">
        <v>380</v>
      </c>
      <c r="C23561" s="22" t="s">
        <v>7</v>
      </c>
      <c r="D23561" s="22" t="s">
        <v>7</v>
      </c>
      <c r="E23561" s="22" t="s">
        <v>15</v>
      </c>
      <c r="F23561" s="22" t="s">
        <v>21</v>
      </c>
      <c r="G23561" s="1">
        <v>1127.6500000000001</v>
      </c>
    </row>
    <row r="23562" spans="2:7">
      <c r="B23562" s="22" t="s">
        <v>380</v>
      </c>
      <c r="C23562" s="22" t="s">
        <v>7</v>
      </c>
      <c r="D23562" s="22" t="s">
        <v>7</v>
      </c>
      <c r="E23562" s="22" t="s">
        <v>15</v>
      </c>
      <c r="F23562" s="22" t="s">
        <v>22</v>
      </c>
      <c r="G23562" s="1">
        <v>3219.48</v>
      </c>
    </row>
    <row r="23563" spans="2:7">
      <c r="B23563" s="22" t="s">
        <v>380</v>
      </c>
      <c r="C23563" s="22" t="s">
        <v>7</v>
      </c>
      <c r="D23563" s="22" t="s">
        <v>7</v>
      </c>
      <c r="E23563" s="22" t="s">
        <v>15</v>
      </c>
      <c r="F23563" s="22" t="s">
        <v>23</v>
      </c>
      <c r="G23563" s="1">
        <v>3012.88</v>
      </c>
    </row>
    <row r="23564" spans="2:7">
      <c r="B23564" s="22" t="s">
        <v>380</v>
      </c>
      <c r="C23564" s="22" t="s">
        <v>7</v>
      </c>
      <c r="D23564" s="22" t="s">
        <v>7</v>
      </c>
      <c r="E23564" s="22" t="s">
        <v>15</v>
      </c>
      <c r="F23564" s="22" t="s">
        <v>24</v>
      </c>
      <c r="G23564" s="1">
        <v>77335.61</v>
      </c>
    </row>
    <row r="23565" spans="2:7">
      <c r="B23565" s="22" t="s">
        <v>380</v>
      </c>
      <c r="C23565" s="22" t="s">
        <v>7</v>
      </c>
      <c r="D23565" s="22" t="s">
        <v>7</v>
      </c>
      <c r="E23565" s="22" t="s">
        <v>15</v>
      </c>
      <c r="F23565" s="22" t="s">
        <v>25</v>
      </c>
      <c r="G23565" s="1">
        <v>54360</v>
      </c>
    </row>
    <row r="23566" spans="2:7">
      <c r="B23566" s="22" t="s">
        <v>380</v>
      </c>
      <c r="C23566" s="22" t="s">
        <v>7</v>
      </c>
      <c r="D23566" s="22" t="s">
        <v>7</v>
      </c>
      <c r="E23566" s="22" t="s">
        <v>15</v>
      </c>
      <c r="F23566" s="22" t="s">
        <v>26</v>
      </c>
      <c r="G23566" s="1">
        <v>196056.4</v>
      </c>
    </row>
    <row r="23567" spans="2:7">
      <c r="B23567" s="22" t="s">
        <v>380</v>
      </c>
      <c r="C23567" s="22" t="s">
        <v>7</v>
      </c>
      <c r="D23567" s="22" t="s">
        <v>7</v>
      </c>
      <c r="E23567" s="22" t="s">
        <v>28</v>
      </c>
      <c r="F23567" s="22" t="s">
        <v>29</v>
      </c>
      <c r="G23567" s="1">
        <v>267148.56</v>
      </c>
    </row>
    <row r="23568" spans="2:7">
      <c r="B23568" s="22" t="s">
        <v>380</v>
      </c>
      <c r="C23568" s="22" t="s">
        <v>7</v>
      </c>
      <c r="D23568" s="22" t="s">
        <v>7</v>
      </c>
      <c r="E23568" s="22" t="s">
        <v>28</v>
      </c>
      <c r="F23568" s="22" t="s">
        <v>32</v>
      </c>
      <c r="G23568" s="1">
        <v>9036.52</v>
      </c>
    </row>
    <row r="23569" spans="2:7">
      <c r="B23569" s="22" t="s">
        <v>380</v>
      </c>
      <c r="C23569" s="22" t="s">
        <v>7</v>
      </c>
      <c r="D23569" s="22" t="s">
        <v>7</v>
      </c>
      <c r="E23569" s="22" t="s">
        <v>28</v>
      </c>
      <c r="F23569" s="22" t="s">
        <v>33</v>
      </c>
      <c r="G23569" s="1">
        <v>457.83</v>
      </c>
    </row>
    <row r="23570" spans="2:7">
      <c r="B23570" s="22" t="s">
        <v>380</v>
      </c>
      <c r="C23570" s="22" t="s">
        <v>7</v>
      </c>
      <c r="D23570" s="22" t="s">
        <v>7</v>
      </c>
      <c r="E23570" s="22" t="s">
        <v>34</v>
      </c>
      <c r="F23570" s="22" t="s">
        <v>35</v>
      </c>
      <c r="G23570" s="1">
        <v>21665.05</v>
      </c>
    </row>
    <row r="23571" spans="2:7">
      <c r="B23571" s="22" t="s">
        <v>380</v>
      </c>
      <c r="C23571" s="22" t="s">
        <v>7</v>
      </c>
      <c r="D23571" s="22" t="s">
        <v>7</v>
      </c>
      <c r="E23571" s="22" t="s">
        <v>34</v>
      </c>
      <c r="F23571" s="22" t="s">
        <v>36</v>
      </c>
      <c r="G23571" s="1">
        <v>13835.75</v>
      </c>
    </row>
    <row r="23572" spans="2:7">
      <c r="B23572" s="22" t="s">
        <v>380</v>
      </c>
      <c r="C23572" s="22" t="s">
        <v>7</v>
      </c>
      <c r="D23572" s="22" t="s">
        <v>7</v>
      </c>
      <c r="E23572" s="22" t="s">
        <v>34</v>
      </c>
      <c r="F23572" s="22" t="s">
        <v>38</v>
      </c>
      <c r="G23572" s="1">
        <v>7687</v>
      </c>
    </row>
    <row r="23573" spans="2:7">
      <c r="B23573" s="22" t="s">
        <v>380</v>
      </c>
      <c r="C23573" s="22" t="s">
        <v>7</v>
      </c>
      <c r="D23573" s="22" t="s">
        <v>7</v>
      </c>
      <c r="E23573" s="22" t="s">
        <v>34</v>
      </c>
      <c r="F23573" s="22" t="s">
        <v>39</v>
      </c>
      <c r="G23573" s="1">
        <v>42893.23</v>
      </c>
    </row>
    <row r="23574" spans="2:7">
      <c r="B23574" s="22" t="s">
        <v>380</v>
      </c>
      <c r="C23574" s="22" t="s">
        <v>7</v>
      </c>
      <c r="D23574" s="22" t="s">
        <v>7</v>
      </c>
      <c r="E23574" s="22" t="s">
        <v>34</v>
      </c>
      <c r="F23574" s="22" t="s">
        <v>40</v>
      </c>
      <c r="G23574" s="1">
        <v>4500</v>
      </c>
    </row>
    <row r="23575" spans="2:7">
      <c r="B23575" s="22" t="s">
        <v>380</v>
      </c>
      <c r="C23575" s="22" t="s">
        <v>7</v>
      </c>
      <c r="D23575" s="22" t="s">
        <v>7</v>
      </c>
      <c r="E23575" s="22" t="s">
        <v>34</v>
      </c>
      <c r="F23575" s="22" t="s">
        <v>42</v>
      </c>
      <c r="G23575" s="1">
        <v>708</v>
      </c>
    </row>
    <row r="23576" spans="2:7">
      <c r="B23576" s="22" t="s">
        <v>380</v>
      </c>
      <c r="C23576" s="22" t="s">
        <v>7</v>
      </c>
      <c r="D23576" s="22" t="s">
        <v>7</v>
      </c>
      <c r="E23576" s="22" t="s">
        <v>34</v>
      </c>
      <c r="F23576" s="22" t="s">
        <v>50</v>
      </c>
      <c r="G23576" s="1">
        <v>7067.51</v>
      </c>
    </row>
    <row r="23577" spans="2:7">
      <c r="B23577" s="22" t="s">
        <v>380</v>
      </c>
      <c r="C23577" s="22" t="s">
        <v>7</v>
      </c>
      <c r="D23577" s="22" t="s">
        <v>7</v>
      </c>
      <c r="E23577" s="22" t="s">
        <v>34</v>
      </c>
      <c r="F23577" s="22" t="s">
        <v>52</v>
      </c>
      <c r="G23577" s="1">
        <v>1830.75</v>
      </c>
    </row>
    <row r="23578" spans="2:7">
      <c r="B23578" s="22" t="s">
        <v>380</v>
      </c>
      <c r="C23578" s="22" t="s">
        <v>7</v>
      </c>
      <c r="D23578" s="22" t="s">
        <v>7</v>
      </c>
      <c r="E23578" s="22" t="s">
        <v>34</v>
      </c>
      <c r="F23578" s="22" t="s">
        <v>55</v>
      </c>
      <c r="G23578" s="1">
        <v>13589.23</v>
      </c>
    </row>
    <row r="23579" spans="2:7">
      <c r="B23579" s="22" t="s">
        <v>380</v>
      </c>
      <c r="C23579" s="22" t="s">
        <v>7</v>
      </c>
      <c r="D23579" s="22" t="s">
        <v>7</v>
      </c>
      <c r="E23579" s="22" t="s">
        <v>34</v>
      </c>
      <c r="F23579" s="22" t="s">
        <v>58</v>
      </c>
      <c r="G23579" s="1">
        <v>1104.9000000000001</v>
      </c>
    </row>
    <row r="23580" spans="2:7">
      <c r="B23580" s="22" t="s">
        <v>380</v>
      </c>
      <c r="C23580" s="22" t="s">
        <v>7</v>
      </c>
      <c r="D23580" s="22" t="s">
        <v>7</v>
      </c>
      <c r="E23580" s="22" t="s">
        <v>59</v>
      </c>
      <c r="F23580" s="22" t="s">
        <v>55</v>
      </c>
      <c r="G23580" s="1">
        <v>1535.43</v>
      </c>
    </row>
    <row r="23581" spans="2:7">
      <c r="B23581" s="22" t="s">
        <v>381</v>
      </c>
      <c r="C23581" s="22" t="s">
        <v>7</v>
      </c>
      <c r="D23581" s="22" t="s">
        <v>5</v>
      </c>
      <c r="E23581" s="22" t="s">
        <v>5</v>
      </c>
      <c r="F23581" s="22" t="s">
        <v>6</v>
      </c>
      <c r="G23581" s="1">
        <v>56132.24</v>
      </c>
    </row>
    <row r="23582" spans="2:7">
      <c r="B23582" s="22" t="s">
        <v>381</v>
      </c>
      <c r="C23582" s="22" t="s">
        <v>7</v>
      </c>
      <c r="D23582" s="22" t="s">
        <v>5</v>
      </c>
      <c r="E23582" s="22" t="s">
        <v>7</v>
      </c>
      <c r="F23582" s="22" t="s">
        <v>6</v>
      </c>
      <c r="G23582" s="1">
        <v>-213626.83</v>
      </c>
    </row>
    <row r="23583" spans="2:7">
      <c r="B23583" s="22" t="s">
        <v>381</v>
      </c>
      <c r="C23583" s="22" t="s">
        <v>7</v>
      </c>
      <c r="D23583" s="22" t="s">
        <v>5</v>
      </c>
      <c r="E23583" s="22" t="s">
        <v>8</v>
      </c>
      <c r="F23583" s="22" t="s">
        <v>9</v>
      </c>
      <c r="G23583" s="1">
        <v>10138760.98</v>
      </c>
    </row>
    <row r="23584" spans="2:7">
      <c r="B23584" s="22" t="s">
        <v>381</v>
      </c>
      <c r="C23584" s="22" t="s">
        <v>7</v>
      </c>
      <c r="D23584" s="22" t="s">
        <v>5</v>
      </c>
      <c r="E23584" s="22" t="s">
        <v>8</v>
      </c>
      <c r="F23584" s="22" t="s">
        <v>10</v>
      </c>
      <c r="G23584" s="1">
        <v>230329.1</v>
      </c>
    </row>
    <row r="23585" spans="2:7">
      <c r="B23585" s="22" t="s">
        <v>381</v>
      </c>
      <c r="C23585" s="22" t="s">
        <v>7</v>
      </c>
      <c r="D23585" s="22" t="s">
        <v>5</v>
      </c>
      <c r="E23585" s="22" t="s">
        <v>8</v>
      </c>
      <c r="F23585" s="22" t="s">
        <v>11</v>
      </c>
      <c r="G23585" s="1">
        <v>27082.16</v>
      </c>
    </row>
    <row r="23586" spans="2:7">
      <c r="B23586" s="22" t="s">
        <v>381</v>
      </c>
      <c r="C23586" s="22" t="s">
        <v>7</v>
      </c>
      <c r="D23586" s="22" t="s">
        <v>5</v>
      </c>
      <c r="E23586" s="22" t="s">
        <v>8</v>
      </c>
      <c r="F23586" s="22" t="s">
        <v>12</v>
      </c>
      <c r="G23586" s="1">
        <v>157115.25</v>
      </c>
    </row>
    <row r="23587" spans="2:7">
      <c r="B23587" s="22" t="s">
        <v>381</v>
      </c>
      <c r="C23587" s="22" t="s">
        <v>7</v>
      </c>
      <c r="D23587" s="22" t="s">
        <v>5</v>
      </c>
      <c r="E23587" s="22" t="s">
        <v>8</v>
      </c>
      <c r="F23587" s="22" t="s">
        <v>13</v>
      </c>
      <c r="G23587" s="1">
        <v>281783.53999999998</v>
      </c>
    </row>
    <row r="23588" spans="2:7">
      <c r="B23588" s="22" t="s">
        <v>381</v>
      </c>
      <c r="C23588" s="22" t="s">
        <v>7</v>
      </c>
      <c r="D23588" s="22" t="s">
        <v>5</v>
      </c>
      <c r="E23588" s="22" t="s">
        <v>8</v>
      </c>
      <c r="F23588" s="22" t="s">
        <v>70</v>
      </c>
      <c r="G23588" s="1">
        <v>257685</v>
      </c>
    </row>
    <row r="23589" spans="2:7">
      <c r="B23589" s="22" t="s">
        <v>381</v>
      </c>
      <c r="C23589" s="22" t="s">
        <v>7</v>
      </c>
      <c r="D23589" s="22" t="s">
        <v>5</v>
      </c>
      <c r="E23589" s="22" t="s">
        <v>14</v>
      </c>
      <c r="F23589" s="22" t="s">
        <v>9</v>
      </c>
      <c r="G23589" s="1">
        <v>4735629.04</v>
      </c>
    </row>
    <row r="23590" spans="2:7">
      <c r="B23590" s="22" t="s">
        <v>381</v>
      </c>
      <c r="C23590" s="22" t="s">
        <v>7</v>
      </c>
      <c r="D23590" s="22" t="s">
        <v>5</v>
      </c>
      <c r="E23590" s="22" t="s">
        <v>14</v>
      </c>
      <c r="F23590" s="22" t="s">
        <v>10</v>
      </c>
      <c r="G23590" s="1">
        <v>187590.39999999999</v>
      </c>
    </row>
    <row r="23591" spans="2:7">
      <c r="B23591" s="22" t="s">
        <v>381</v>
      </c>
      <c r="C23591" s="22" t="s">
        <v>7</v>
      </c>
      <c r="D23591" s="22" t="s">
        <v>5</v>
      </c>
      <c r="E23591" s="22" t="s">
        <v>14</v>
      </c>
      <c r="F23591" s="22" t="s">
        <v>11</v>
      </c>
      <c r="G23591" s="1">
        <v>262256.46000000002</v>
      </c>
    </row>
    <row r="23592" spans="2:7">
      <c r="B23592" s="22" t="s">
        <v>381</v>
      </c>
      <c r="C23592" s="22" t="s">
        <v>7</v>
      </c>
      <c r="D23592" s="22" t="s">
        <v>5</v>
      </c>
      <c r="E23592" s="22" t="s">
        <v>14</v>
      </c>
      <c r="F23592" s="22" t="s">
        <v>12</v>
      </c>
      <c r="G23592" s="1">
        <v>207808.51</v>
      </c>
    </row>
    <row r="23593" spans="2:7">
      <c r="B23593" s="22" t="s">
        <v>381</v>
      </c>
      <c r="C23593" s="22" t="s">
        <v>7</v>
      </c>
      <c r="D23593" s="22" t="s">
        <v>5</v>
      </c>
      <c r="E23593" s="22" t="s">
        <v>14</v>
      </c>
      <c r="F23593" s="22" t="s">
        <v>13</v>
      </c>
      <c r="G23593" s="1">
        <v>6409.14</v>
      </c>
    </row>
    <row r="23594" spans="2:7">
      <c r="B23594" s="22" t="s">
        <v>381</v>
      </c>
      <c r="C23594" s="22" t="s">
        <v>7</v>
      </c>
      <c r="D23594" s="22" t="s">
        <v>5</v>
      </c>
      <c r="E23594" s="22" t="s">
        <v>15</v>
      </c>
      <c r="F23594" s="22" t="s">
        <v>17</v>
      </c>
      <c r="G23594" s="1">
        <v>819579.89</v>
      </c>
    </row>
    <row r="23595" spans="2:7">
      <c r="B23595" s="22" t="s">
        <v>381</v>
      </c>
      <c r="C23595" s="22" t="s">
        <v>7</v>
      </c>
      <c r="D23595" s="22" t="s">
        <v>5</v>
      </c>
      <c r="E23595" s="22" t="s">
        <v>15</v>
      </c>
      <c r="F23595" s="22" t="s">
        <v>18</v>
      </c>
      <c r="G23595" s="1">
        <v>403012.87</v>
      </c>
    </row>
    <row r="23596" spans="2:7">
      <c r="B23596" s="22" t="s">
        <v>381</v>
      </c>
      <c r="C23596" s="22" t="s">
        <v>7</v>
      </c>
      <c r="D23596" s="22" t="s">
        <v>5</v>
      </c>
      <c r="E23596" s="22" t="s">
        <v>15</v>
      </c>
      <c r="F23596" s="22" t="s">
        <v>19</v>
      </c>
      <c r="G23596" s="1">
        <v>1675023.11</v>
      </c>
    </row>
    <row r="23597" spans="2:7">
      <c r="B23597" s="22" t="s">
        <v>381</v>
      </c>
      <c r="C23597" s="22" t="s">
        <v>7</v>
      </c>
      <c r="D23597" s="22" t="s">
        <v>5</v>
      </c>
      <c r="E23597" s="22" t="s">
        <v>15</v>
      </c>
      <c r="F23597" s="22" t="s">
        <v>20</v>
      </c>
      <c r="G23597" s="1">
        <v>677793.46</v>
      </c>
    </row>
    <row r="23598" spans="2:7">
      <c r="B23598" s="22" t="s">
        <v>381</v>
      </c>
      <c r="C23598" s="22" t="s">
        <v>7</v>
      </c>
      <c r="D23598" s="22" t="s">
        <v>5</v>
      </c>
      <c r="E23598" s="22" t="s">
        <v>15</v>
      </c>
      <c r="F23598" s="22" t="s">
        <v>22</v>
      </c>
      <c r="G23598" s="1">
        <v>17013.64</v>
      </c>
    </row>
    <row r="23599" spans="2:7">
      <c r="B23599" s="22" t="s">
        <v>381</v>
      </c>
      <c r="C23599" s="22" t="s">
        <v>7</v>
      </c>
      <c r="D23599" s="22" t="s">
        <v>5</v>
      </c>
      <c r="E23599" s="22" t="s">
        <v>15</v>
      </c>
      <c r="F23599" s="22" t="s">
        <v>23</v>
      </c>
      <c r="G23599" s="1">
        <v>37603.089999999997</v>
      </c>
    </row>
    <row r="23600" spans="2:7">
      <c r="B23600" s="22" t="s">
        <v>381</v>
      </c>
      <c r="C23600" s="22" t="s">
        <v>7</v>
      </c>
      <c r="D23600" s="22" t="s">
        <v>5</v>
      </c>
      <c r="E23600" s="22" t="s">
        <v>15</v>
      </c>
      <c r="F23600" s="22" t="s">
        <v>24</v>
      </c>
      <c r="G23600" s="1">
        <v>92579.81</v>
      </c>
    </row>
    <row r="23601" spans="2:7">
      <c r="B23601" s="22" t="s">
        <v>381</v>
      </c>
      <c r="C23601" s="22" t="s">
        <v>7</v>
      </c>
      <c r="D23601" s="22" t="s">
        <v>5</v>
      </c>
      <c r="E23601" s="22" t="s">
        <v>15</v>
      </c>
      <c r="F23601" s="22" t="s">
        <v>25</v>
      </c>
      <c r="G23601" s="1">
        <v>1503014.7</v>
      </c>
    </row>
    <row r="23602" spans="2:7">
      <c r="B23602" s="22" t="s">
        <v>381</v>
      </c>
      <c r="C23602" s="22" t="s">
        <v>7</v>
      </c>
      <c r="D23602" s="22" t="s">
        <v>5</v>
      </c>
      <c r="E23602" s="22" t="s">
        <v>15</v>
      </c>
      <c r="F23602" s="22" t="s">
        <v>26</v>
      </c>
      <c r="G23602" s="1">
        <v>1650006.5</v>
      </c>
    </row>
    <row r="23603" spans="2:7">
      <c r="B23603" s="22" t="s">
        <v>381</v>
      </c>
      <c r="C23603" s="22" t="s">
        <v>7</v>
      </c>
      <c r="D23603" s="22" t="s">
        <v>5</v>
      </c>
      <c r="E23603" s="22" t="s">
        <v>15</v>
      </c>
      <c r="F23603" s="22" t="s">
        <v>27</v>
      </c>
      <c r="G23603" s="1">
        <v>18031.439999999999</v>
      </c>
    </row>
    <row r="23604" spans="2:7">
      <c r="B23604" s="22" t="s">
        <v>381</v>
      </c>
      <c r="C23604" s="22" t="s">
        <v>7</v>
      </c>
      <c r="D23604" s="22" t="s">
        <v>5</v>
      </c>
      <c r="E23604" s="22" t="s">
        <v>15</v>
      </c>
      <c r="F23604" s="22" t="s">
        <v>72</v>
      </c>
      <c r="G23604" s="1">
        <v>8099.73</v>
      </c>
    </row>
    <row r="23605" spans="2:7">
      <c r="B23605" s="22" t="s">
        <v>381</v>
      </c>
      <c r="C23605" s="22" t="s">
        <v>7</v>
      </c>
      <c r="D23605" s="22" t="s">
        <v>5</v>
      </c>
      <c r="E23605" s="22" t="s">
        <v>28</v>
      </c>
      <c r="F23605" s="22" t="s">
        <v>29</v>
      </c>
      <c r="G23605" s="1">
        <v>674351.29</v>
      </c>
    </row>
    <row r="23606" spans="2:7">
      <c r="B23606" s="22" t="s">
        <v>381</v>
      </c>
      <c r="C23606" s="22" t="s">
        <v>7</v>
      </c>
      <c r="D23606" s="22" t="s">
        <v>5</v>
      </c>
      <c r="E23606" s="22" t="s">
        <v>28</v>
      </c>
      <c r="F23606" s="22" t="s">
        <v>30</v>
      </c>
      <c r="G23606" s="1">
        <v>126021.03</v>
      </c>
    </row>
    <row r="23607" spans="2:7">
      <c r="B23607" s="22" t="s">
        <v>381</v>
      </c>
      <c r="C23607" s="22" t="s">
        <v>7</v>
      </c>
      <c r="D23607" s="22" t="s">
        <v>5</v>
      </c>
      <c r="E23607" s="22" t="s">
        <v>28</v>
      </c>
      <c r="F23607" s="22" t="s">
        <v>31</v>
      </c>
      <c r="G23607" s="1">
        <v>344790.08</v>
      </c>
    </row>
    <row r="23608" spans="2:7">
      <c r="B23608" s="22" t="s">
        <v>381</v>
      </c>
      <c r="C23608" s="22" t="s">
        <v>7</v>
      </c>
      <c r="D23608" s="22" t="s">
        <v>5</v>
      </c>
      <c r="E23608" s="22" t="s">
        <v>28</v>
      </c>
      <c r="F23608" s="22" t="s">
        <v>32</v>
      </c>
      <c r="G23608" s="1">
        <v>77327.42</v>
      </c>
    </row>
    <row r="23609" spans="2:7">
      <c r="B23609" s="22" t="s">
        <v>381</v>
      </c>
      <c r="C23609" s="22" t="s">
        <v>7</v>
      </c>
      <c r="D23609" s="22" t="s">
        <v>5</v>
      </c>
      <c r="E23609" s="22" t="s">
        <v>28</v>
      </c>
      <c r="F23609" s="22" t="s">
        <v>33</v>
      </c>
      <c r="G23609" s="1">
        <v>9302.7000000000007</v>
      </c>
    </row>
    <row r="23610" spans="2:7">
      <c r="B23610" s="22" t="s">
        <v>381</v>
      </c>
      <c r="C23610" s="22" t="s">
        <v>7</v>
      </c>
      <c r="D23610" s="22" t="s">
        <v>5</v>
      </c>
      <c r="E23610" s="22" t="s">
        <v>34</v>
      </c>
      <c r="F23610" s="22" t="s">
        <v>35</v>
      </c>
      <c r="G23610" s="1">
        <v>19695.54</v>
      </c>
    </row>
    <row r="23611" spans="2:7">
      <c r="B23611" s="22" t="s">
        <v>381</v>
      </c>
      <c r="C23611" s="22" t="s">
        <v>7</v>
      </c>
      <c r="D23611" s="22" t="s">
        <v>5</v>
      </c>
      <c r="E23611" s="22" t="s">
        <v>34</v>
      </c>
      <c r="F23611" s="22" t="s">
        <v>37</v>
      </c>
      <c r="G23611" s="1">
        <v>845644.47</v>
      </c>
    </row>
    <row r="23612" spans="2:7">
      <c r="B23612" s="22" t="s">
        <v>381</v>
      </c>
      <c r="C23612" s="22" t="s">
        <v>7</v>
      </c>
      <c r="D23612" s="22" t="s">
        <v>5</v>
      </c>
      <c r="E23612" s="22" t="s">
        <v>34</v>
      </c>
      <c r="F23612" s="22" t="s">
        <v>38</v>
      </c>
      <c r="G23612" s="1">
        <v>53601.33</v>
      </c>
    </row>
    <row r="23613" spans="2:7">
      <c r="B23613" s="22" t="s">
        <v>381</v>
      </c>
      <c r="C23613" s="22" t="s">
        <v>7</v>
      </c>
      <c r="D23613" s="22" t="s">
        <v>5</v>
      </c>
      <c r="E23613" s="22" t="s">
        <v>34</v>
      </c>
      <c r="F23613" s="22" t="s">
        <v>39</v>
      </c>
      <c r="G23613" s="1">
        <v>387620.95</v>
      </c>
    </row>
    <row r="23614" spans="2:7">
      <c r="B23614" s="22" t="s">
        <v>381</v>
      </c>
      <c r="C23614" s="22" t="s">
        <v>7</v>
      </c>
      <c r="D23614" s="22" t="s">
        <v>5</v>
      </c>
      <c r="E23614" s="22" t="s">
        <v>34</v>
      </c>
      <c r="F23614" s="22" t="s">
        <v>40</v>
      </c>
      <c r="G23614" s="1">
        <v>92016.11</v>
      </c>
    </row>
    <row r="23615" spans="2:7">
      <c r="B23615" s="22" t="s">
        <v>381</v>
      </c>
      <c r="C23615" s="22" t="s">
        <v>7</v>
      </c>
      <c r="D23615" s="22" t="s">
        <v>5</v>
      </c>
      <c r="E23615" s="22" t="s">
        <v>34</v>
      </c>
      <c r="F23615" s="22" t="s">
        <v>41</v>
      </c>
      <c r="G23615" s="1">
        <v>54839.82</v>
      </c>
    </row>
    <row r="23616" spans="2:7">
      <c r="B23616" s="22" t="s">
        <v>381</v>
      </c>
      <c r="C23616" s="22" t="s">
        <v>7</v>
      </c>
      <c r="D23616" s="22" t="s">
        <v>5</v>
      </c>
      <c r="E23616" s="22" t="s">
        <v>34</v>
      </c>
      <c r="F23616" s="22" t="s">
        <v>42</v>
      </c>
      <c r="G23616" s="1">
        <v>51124.76</v>
      </c>
    </row>
    <row r="23617" spans="2:7">
      <c r="B23617" s="22" t="s">
        <v>381</v>
      </c>
      <c r="C23617" s="22" t="s">
        <v>7</v>
      </c>
      <c r="D23617" s="22" t="s">
        <v>5</v>
      </c>
      <c r="E23617" s="22" t="s">
        <v>34</v>
      </c>
      <c r="F23617" s="22" t="s">
        <v>46</v>
      </c>
      <c r="G23617" s="1">
        <v>1790.67</v>
      </c>
    </row>
    <row r="23618" spans="2:7">
      <c r="B23618" s="22" t="s">
        <v>381</v>
      </c>
      <c r="C23618" s="22" t="s">
        <v>7</v>
      </c>
      <c r="D23618" s="22" t="s">
        <v>5</v>
      </c>
      <c r="E23618" s="22" t="s">
        <v>34</v>
      </c>
      <c r="F23618" s="22" t="s">
        <v>47</v>
      </c>
      <c r="G23618" s="1">
        <v>209982.31</v>
      </c>
    </row>
    <row r="23619" spans="2:7">
      <c r="B23619" s="22" t="s">
        <v>381</v>
      </c>
      <c r="C23619" s="22" t="s">
        <v>7</v>
      </c>
      <c r="D23619" s="22" t="s">
        <v>5</v>
      </c>
      <c r="E23619" s="22" t="s">
        <v>34</v>
      </c>
      <c r="F23619" s="22" t="s">
        <v>48</v>
      </c>
      <c r="G23619" s="1">
        <v>0.24</v>
      </c>
    </row>
    <row r="23620" spans="2:7">
      <c r="B23620" s="22" t="s">
        <v>381</v>
      </c>
      <c r="C23620" s="22" t="s">
        <v>7</v>
      </c>
      <c r="D23620" s="22" t="s">
        <v>5</v>
      </c>
      <c r="E23620" s="22" t="s">
        <v>34</v>
      </c>
      <c r="F23620" s="22" t="s">
        <v>75</v>
      </c>
      <c r="G23620" s="1">
        <v>81136.990000000005</v>
      </c>
    </row>
    <row r="23621" spans="2:7">
      <c r="B23621" s="22" t="s">
        <v>381</v>
      </c>
      <c r="C23621" s="22" t="s">
        <v>7</v>
      </c>
      <c r="D23621" s="22" t="s">
        <v>5</v>
      </c>
      <c r="E23621" s="22" t="s">
        <v>34</v>
      </c>
      <c r="F23621" s="22" t="s">
        <v>66</v>
      </c>
      <c r="G23621" s="1">
        <v>1486</v>
      </c>
    </row>
    <row r="23622" spans="2:7">
      <c r="B23622" s="22" t="s">
        <v>381</v>
      </c>
      <c r="C23622" s="22" t="s">
        <v>7</v>
      </c>
      <c r="D23622" s="22" t="s">
        <v>5</v>
      </c>
      <c r="E23622" s="22" t="s">
        <v>34</v>
      </c>
      <c r="F23622" s="22" t="s">
        <v>67</v>
      </c>
      <c r="G23622" s="1">
        <v>5378.74</v>
      </c>
    </row>
    <row r="23623" spans="2:7">
      <c r="B23623" s="22" t="s">
        <v>381</v>
      </c>
      <c r="C23623" s="22" t="s">
        <v>7</v>
      </c>
      <c r="D23623" s="22" t="s">
        <v>5</v>
      </c>
      <c r="E23623" s="22" t="s">
        <v>34</v>
      </c>
      <c r="F23623" s="22" t="s">
        <v>85</v>
      </c>
      <c r="G23623" s="1">
        <v>7962.8</v>
      </c>
    </row>
    <row r="23624" spans="2:7">
      <c r="B23624" s="22" t="s">
        <v>381</v>
      </c>
      <c r="C23624" s="22" t="s">
        <v>7</v>
      </c>
      <c r="D23624" s="22" t="s">
        <v>5</v>
      </c>
      <c r="E23624" s="22" t="s">
        <v>34</v>
      </c>
      <c r="F23624" s="22" t="s">
        <v>49</v>
      </c>
      <c r="G23624" s="1">
        <v>186478.27</v>
      </c>
    </row>
    <row r="23625" spans="2:7">
      <c r="B23625" s="22" t="s">
        <v>381</v>
      </c>
      <c r="C23625" s="22" t="s">
        <v>7</v>
      </c>
      <c r="D23625" s="22" t="s">
        <v>5</v>
      </c>
      <c r="E23625" s="22" t="s">
        <v>34</v>
      </c>
      <c r="F23625" s="22" t="s">
        <v>50</v>
      </c>
      <c r="G23625" s="1">
        <v>181539.05</v>
      </c>
    </row>
    <row r="23626" spans="2:7">
      <c r="B23626" s="22" t="s">
        <v>381</v>
      </c>
      <c r="C23626" s="22" t="s">
        <v>7</v>
      </c>
      <c r="D23626" s="22" t="s">
        <v>5</v>
      </c>
      <c r="E23626" s="22" t="s">
        <v>34</v>
      </c>
      <c r="F23626" s="22" t="s">
        <v>51</v>
      </c>
      <c r="G23626" s="1">
        <v>2068.34</v>
      </c>
    </row>
    <row r="23627" spans="2:7">
      <c r="B23627" s="22" t="s">
        <v>381</v>
      </c>
      <c r="C23627" s="22" t="s">
        <v>7</v>
      </c>
      <c r="D23627" s="22" t="s">
        <v>5</v>
      </c>
      <c r="E23627" s="22" t="s">
        <v>34</v>
      </c>
      <c r="F23627" s="22" t="s">
        <v>54</v>
      </c>
      <c r="G23627" s="1">
        <v>1780.05</v>
      </c>
    </row>
    <row r="23628" spans="2:7">
      <c r="B23628" s="22" t="s">
        <v>381</v>
      </c>
      <c r="C23628" s="22" t="s">
        <v>7</v>
      </c>
      <c r="D23628" s="22" t="s">
        <v>5</v>
      </c>
      <c r="E23628" s="22" t="s">
        <v>34</v>
      </c>
      <c r="F23628" s="22" t="s">
        <v>55</v>
      </c>
      <c r="G23628" s="1">
        <v>22461.64</v>
      </c>
    </row>
    <row r="23629" spans="2:7">
      <c r="B23629" s="22" t="s">
        <v>381</v>
      </c>
      <c r="C23629" s="22" t="s">
        <v>7</v>
      </c>
      <c r="D23629" s="22" t="s">
        <v>5</v>
      </c>
      <c r="E23629" s="22" t="s">
        <v>34</v>
      </c>
      <c r="F23629" s="22" t="s">
        <v>56</v>
      </c>
      <c r="G23629" s="1">
        <v>114662.65</v>
      </c>
    </row>
    <row r="23630" spans="2:7">
      <c r="B23630" s="22" t="s">
        <v>381</v>
      </c>
      <c r="C23630" s="22" t="s">
        <v>7</v>
      </c>
      <c r="D23630" s="22" t="s">
        <v>5</v>
      </c>
      <c r="E23630" s="22" t="s">
        <v>34</v>
      </c>
      <c r="F23630" s="22" t="s">
        <v>106</v>
      </c>
      <c r="G23630" s="1">
        <v>990</v>
      </c>
    </row>
    <row r="23631" spans="2:7">
      <c r="B23631" s="22" t="s">
        <v>381</v>
      </c>
      <c r="C23631" s="22" t="s">
        <v>7</v>
      </c>
      <c r="D23631" s="22" t="s">
        <v>5</v>
      </c>
      <c r="E23631" s="22" t="s">
        <v>34</v>
      </c>
      <c r="F23631" s="22" t="s">
        <v>58</v>
      </c>
      <c r="G23631" s="1">
        <v>38622.910000000003</v>
      </c>
    </row>
    <row r="23632" spans="2:7">
      <c r="B23632" s="22" t="s">
        <v>381</v>
      </c>
      <c r="C23632" s="22" t="s">
        <v>7</v>
      </c>
      <c r="D23632" s="22" t="s">
        <v>5</v>
      </c>
      <c r="E23632" s="22" t="s">
        <v>34</v>
      </c>
      <c r="F23632" s="22" t="s">
        <v>112</v>
      </c>
      <c r="G23632" s="1">
        <v>5191.4799999999996</v>
      </c>
    </row>
    <row r="23633" spans="2:7">
      <c r="B23633" s="22" t="s">
        <v>381</v>
      </c>
      <c r="C23633" s="22" t="s">
        <v>7</v>
      </c>
      <c r="D23633" s="22" t="s">
        <v>5</v>
      </c>
      <c r="E23633" s="22" t="s">
        <v>59</v>
      </c>
      <c r="F23633" s="22" t="s">
        <v>55</v>
      </c>
      <c r="G23633" s="1">
        <v>36738.080000000002</v>
      </c>
    </row>
    <row r="23634" spans="2:7">
      <c r="B23634" s="22" t="s">
        <v>381</v>
      </c>
      <c r="C23634" s="22" t="s">
        <v>7</v>
      </c>
      <c r="D23634" s="22" t="s">
        <v>5</v>
      </c>
      <c r="E23634" s="22" t="s">
        <v>60</v>
      </c>
      <c r="F23634" s="22" t="s">
        <v>78</v>
      </c>
      <c r="G23634" s="1">
        <v>35780.78</v>
      </c>
    </row>
    <row r="23635" spans="2:7">
      <c r="B23635" s="22" t="s">
        <v>381</v>
      </c>
      <c r="C23635" s="22" t="s">
        <v>7</v>
      </c>
      <c r="D23635" s="22" t="s">
        <v>5</v>
      </c>
      <c r="E23635" s="22" t="s">
        <v>60</v>
      </c>
      <c r="F23635" s="22" t="s">
        <v>79</v>
      </c>
      <c r="G23635" s="1">
        <v>32038.25</v>
      </c>
    </row>
    <row r="23636" spans="2:7">
      <c r="B23636" s="22" t="s">
        <v>381</v>
      </c>
      <c r="C23636" s="22" t="s">
        <v>7</v>
      </c>
      <c r="D23636" s="22" t="s">
        <v>5</v>
      </c>
      <c r="E23636" s="22" t="s">
        <v>60</v>
      </c>
      <c r="F23636" s="22" t="s">
        <v>61</v>
      </c>
      <c r="G23636" s="1">
        <v>14538.72</v>
      </c>
    </row>
    <row r="23637" spans="2:7">
      <c r="B23637" s="22" t="s">
        <v>381</v>
      </c>
      <c r="C23637" s="22" t="s">
        <v>7</v>
      </c>
      <c r="D23637" s="22" t="s">
        <v>5</v>
      </c>
      <c r="E23637" s="22" t="s">
        <v>60</v>
      </c>
      <c r="F23637" s="22" t="s">
        <v>62</v>
      </c>
      <c r="G23637" s="1">
        <v>43183.58</v>
      </c>
    </row>
    <row r="23638" spans="2:7">
      <c r="B23638" s="22" t="s">
        <v>381</v>
      </c>
      <c r="C23638" s="22" t="s">
        <v>7</v>
      </c>
      <c r="D23638" s="22" t="s">
        <v>7</v>
      </c>
      <c r="E23638" s="22" t="s">
        <v>5</v>
      </c>
      <c r="F23638" s="22" t="s">
        <v>6</v>
      </c>
      <c r="G23638" s="1">
        <v>157494.59</v>
      </c>
    </row>
    <row r="23639" spans="2:7">
      <c r="B23639" s="22" t="s">
        <v>381</v>
      </c>
      <c r="C23639" s="22" t="s">
        <v>7</v>
      </c>
      <c r="D23639" s="22" t="s">
        <v>7</v>
      </c>
      <c r="E23639" s="22" t="s">
        <v>8</v>
      </c>
      <c r="F23639" s="22" t="s">
        <v>9</v>
      </c>
      <c r="G23639" s="1">
        <v>1280304.42</v>
      </c>
    </row>
    <row r="23640" spans="2:7">
      <c r="B23640" s="22" t="s">
        <v>381</v>
      </c>
      <c r="C23640" s="22" t="s">
        <v>7</v>
      </c>
      <c r="D23640" s="22" t="s">
        <v>7</v>
      </c>
      <c r="E23640" s="22" t="s">
        <v>8</v>
      </c>
      <c r="F23640" s="22" t="s">
        <v>10</v>
      </c>
      <c r="G23640" s="1">
        <v>5268.36</v>
      </c>
    </row>
    <row r="23641" spans="2:7">
      <c r="B23641" s="22" t="s">
        <v>381</v>
      </c>
      <c r="C23641" s="22" t="s">
        <v>7</v>
      </c>
      <c r="D23641" s="22" t="s">
        <v>7</v>
      </c>
      <c r="E23641" s="22" t="s">
        <v>8</v>
      </c>
      <c r="F23641" s="22" t="s">
        <v>11</v>
      </c>
      <c r="G23641" s="1">
        <v>1110.5</v>
      </c>
    </row>
    <row r="23642" spans="2:7">
      <c r="B23642" s="22" t="s">
        <v>381</v>
      </c>
      <c r="C23642" s="22" t="s">
        <v>7</v>
      </c>
      <c r="D23642" s="22" t="s">
        <v>7</v>
      </c>
      <c r="E23642" s="22" t="s">
        <v>8</v>
      </c>
      <c r="F23642" s="22" t="s">
        <v>12</v>
      </c>
      <c r="G23642" s="1">
        <v>487572</v>
      </c>
    </row>
    <row r="23643" spans="2:7">
      <c r="B23643" s="22" t="s">
        <v>381</v>
      </c>
      <c r="C23643" s="22" t="s">
        <v>7</v>
      </c>
      <c r="D23643" s="22" t="s">
        <v>7</v>
      </c>
      <c r="E23643" s="22" t="s">
        <v>8</v>
      </c>
      <c r="F23643" s="22" t="s">
        <v>13</v>
      </c>
      <c r="G23643" s="1">
        <v>391</v>
      </c>
    </row>
    <row r="23644" spans="2:7">
      <c r="B23644" s="22" t="s">
        <v>381</v>
      </c>
      <c r="C23644" s="22" t="s">
        <v>7</v>
      </c>
      <c r="D23644" s="22" t="s">
        <v>7</v>
      </c>
      <c r="E23644" s="22" t="s">
        <v>14</v>
      </c>
      <c r="F23644" s="22" t="s">
        <v>9</v>
      </c>
      <c r="G23644" s="1">
        <v>176865.67</v>
      </c>
    </row>
    <row r="23645" spans="2:7">
      <c r="B23645" s="22" t="s">
        <v>381</v>
      </c>
      <c r="C23645" s="22" t="s">
        <v>7</v>
      </c>
      <c r="D23645" s="22" t="s">
        <v>7</v>
      </c>
      <c r="E23645" s="22" t="s">
        <v>14</v>
      </c>
      <c r="F23645" s="22" t="s">
        <v>10</v>
      </c>
      <c r="G23645" s="1">
        <v>785.86</v>
      </c>
    </row>
    <row r="23646" spans="2:7">
      <c r="B23646" s="22" t="s">
        <v>381</v>
      </c>
      <c r="C23646" s="22" t="s">
        <v>7</v>
      </c>
      <c r="D23646" s="22" t="s">
        <v>7</v>
      </c>
      <c r="E23646" s="22" t="s">
        <v>14</v>
      </c>
      <c r="F23646" s="22" t="s">
        <v>11</v>
      </c>
      <c r="G23646" s="1">
        <v>31263.98</v>
      </c>
    </row>
    <row r="23647" spans="2:7">
      <c r="B23647" s="22" t="s">
        <v>381</v>
      </c>
      <c r="C23647" s="22" t="s">
        <v>7</v>
      </c>
      <c r="D23647" s="22" t="s">
        <v>7</v>
      </c>
      <c r="E23647" s="22" t="s">
        <v>14</v>
      </c>
      <c r="F23647" s="22" t="s">
        <v>12</v>
      </c>
      <c r="G23647" s="1">
        <v>314607.42</v>
      </c>
    </row>
    <row r="23648" spans="2:7">
      <c r="B23648" s="22" t="s">
        <v>381</v>
      </c>
      <c r="C23648" s="22" t="s">
        <v>7</v>
      </c>
      <c r="D23648" s="22" t="s">
        <v>7</v>
      </c>
      <c r="E23648" s="22" t="s">
        <v>14</v>
      </c>
      <c r="F23648" s="22" t="s">
        <v>13</v>
      </c>
      <c r="G23648" s="1">
        <v>54</v>
      </c>
    </row>
    <row r="23649" spans="2:7">
      <c r="B23649" s="22" t="s">
        <v>381</v>
      </c>
      <c r="C23649" s="22" t="s">
        <v>7</v>
      </c>
      <c r="D23649" s="22" t="s">
        <v>7</v>
      </c>
      <c r="E23649" s="22" t="s">
        <v>15</v>
      </c>
      <c r="F23649" s="22" t="s">
        <v>17</v>
      </c>
      <c r="G23649" s="1">
        <v>133647.74</v>
      </c>
    </row>
    <row r="23650" spans="2:7">
      <c r="B23650" s="22" t="s">
        <v>381</v>
      </c>
      <c r="C23650" s="22" t="s">
        <v>7</v>
      </c>
      <c r="D23650" s="22" t="s">
        <v>7</v>
      </c>
      <c r="E23650" s="22" t="s">
        <v>15</v>
      </c>
      <c r="F23650" s="22" t="s">
        <v>18</v>
      </c>
      <c r="G23650" s="1">
        <v>39945.599999999999</v>
      </c>
    </row>
    <row r="23651" spans="2:7">
      <c r="B23651" s="22" t="s">
        <v>381</v>
      </c>
      <c r="C23651" s="22" t="s">
        <v>7</v>
      </c>
      <c r="D23651" s="22" t="s">
        <v>7</v>
      </c>
      <c r="E23651" s="22" t="s">
        <v>15</v>
      </c>
      <c r="F23651" s="22" t="s">
        <v>19</v>
      </c>
      <c r="G23651" s="1">
        <v>268086.15999999997</v>
      </c>
    </row>
    <row r="23652" spans="2:7">
      <c r="B23652" s="22" t="s">
        <v>381</v>
      </c>
      <c r="C23652" s="22" t="s">
        <v>7</v>
      </c>
      <c r="D23652" s="22" t="s">
        <v>7</v>
      </c>
      <c r="E23652" s="22" t="s">
        <v>15</v>
      </c>
      <c r="F23652" s="22" t="s">
        <v>20</v>
      </c>
      <c r="G23652" s="1">
        <v>47566.52</v>
      </c>
    </row>
    <row r="23653" spans="2:7">
      <c r="B23653" s="22" t="s">
        <v>381</v>
      </c>
      <c r="C23653" s="22" t="s">
        <v>7</v>
      </c>
      <c r="D23653" s="22" t="s">
        <v>7</v>
      </c>
      <c r="E23653" s="22" t="s">
        <v>15</v>
      </c>
      <c r="F23653" s="22" t="s">
        <v>22</v>
      </c>
      <c r="G23653" s="1">
        <v>5671.22</v>
      </c>
    </row>
    <row r="23654" spans="2:7">
      <c r="B23654" s="22" t="s">
        <v>381</v>
      </c>
      <c r="C23654" s="22" t="s">
        <v>7</v>
      </c>
      <c r="D23654" s="22" t="s">
        <v>7</v>
      </c>
      <c r="E23654" s="22" t="s">
        <v>15</v>
      </c>
      <c r="F23654" s="22" t="s">
        <v>23</v>
      </c>
      <c r="G23654" s="1">
        <v>5301.7</v>
      </c>
    </row>
    <row r="23655" spans="2:7">
      <c r="B23655" s="22" t="s">
        <v>381</v>
      </c>
      <c r="C23655" s="22" t="s">
        <v>7</v>
      </c>
      <c r="D23655" s="22" t="s">
        <v>7</v>
      </c>
      <c r="E23655" s="22" t="s">
        <v>15</v>
      </c>
      <c r="F23655" s="22" t="s">
        <v>24</v>
      </c>
      <c r="G23655" s="1">
        <v>6163.22</v>
      </c>
    </row>
    <row r="23656" spans="2:7">
      <c r="B23656" s="22" t="s">
        <v>381</v>
      </c>
      <c r="C23656" s="22" t="s">
        <v>7</v>
      </c>
      <c r="D23656" s="22" t="s">
        <v>7</v>
      </c>
      <c r="E23656" s="22" t="s">
        <v>15</v>
      </c>
      <c r="F23656" s="22" t="s">
        <v>25</v>
      </c>
      <c r="G23656" s="1">
        <v>198406.59</v>
      </c>
    </row>
    <row r="23657" spans="2:7">
      <c r="B23657" s="22" t="s">
        <v>381</v>
      </c>
      <c r="C23657" s="22" t="s">
        <v>7</v>
      </c>
      <c r="D23657" s="22" t="s">
        <v>7</v>
      </c>
      <c r="E23657" s="22" t="s">
        <v>15</v>
      </c>
      <c r="F23657" s="22" t="s">
        <v>26</v>
      </c>
      <c r="G23657" s="1">
        <v>29440.78</v>
      </c>
    </row>
    <row r="23658" spans="2:7">
      <c r="B23658" s="22" t="s">
        <v>381</v>
      </c>
      <c r="C23658" s="22" t="s">
        <v>7</v>
      </c>
      <c r="D23658" s="22" t="s">
        <v>7</v>
      </c>
      <c r="E23658" s="22" t="s">
        <v>15</v>
      </c>
      <c r="F23658" s="22" t="s">
        <v>27</v>
      </c>
      <c r="G23658" s="1">
        <v>882.96</v>
      </c>
    </row>
    <row r="23659" spans="2:7">
      <c r="B23659" s="22" t="s">
        <v>381</v>
      </c>
      <c r="C23659" s="22" t="s">
        <v>7</v>
      </c>
      <c r="D23659" s="22" t="s">
        <v>7</v>
      </c>
      <c r="E23659" s="22" t="s">
        <v>15</v>
      </c>
      <c r="F23659" s="22" t="s">
        <v>72</v>
      </c>
      <c r="G23659" s="1">
        <v>795.81</v>
      </c>
    </row>
    <row r="23660" spans="2:7">
      <c r="B23660" s="22" t="s">
        <v>381</v>
      </c>
      <c r="C23660" s="22" t="s">
        <v>7</v>
      </c>
      <c r="D23660" s="22" t="s">
        <v>7</v>
      </c>
      <c r="E23660" s="22" t="s">
        <v>28</v>
      </c>
      <c r="F23660" s="22" t="s">
        <v>29</v>
      </c>
      <c r="G23660" s="1">
        <v>44937.35</v>
      </c>
    </row>
    <row r="23661" spans="2:7">
      <c r="B23661" s="22" t="s">
        <v>381</v>
      </c>
      <c r="C23661" s="22" t="s">
        <v>7</v>
      </c>
      <c r="D23661" s="22" t="s">
        <v>7</v>
      </c>
      <c r="E23661" s="22" t="s">
        <v>28</v>
      </c>
      <c r="F23661" s="22" t="s">
        <v>31</v>
      </c>
      <c r="G23661" s="1">
        <v>82004.97</v>
      </c>
    </row>
    <row r="23662" spans="2:7">
      <c r="B23662" s="22" t="s">
        <v>381</v>
      </c>
      <c r="C23662" s="22" t="s">
        <v>7</v>
      </c>
      <c r="D23662" s="22" t="s">
        <v>7</v>
      </c>
      <c r="E23662" s="22" t="s">
        <v>34</v>
      </c>
      <c r="F23662" s="22" t="s">
        <v>37</v>
      </c>
      <c r="G23662" s="1">
        <v>157419.28</v>
      </c>
    </row>
    <row r="23663" spans="2:7">
      <c r="B23663" s="22" t="s">
        <v>381</v>
      </c>
      <c r="C23663" s="22" t="s">
        <v>7</v>
      </c>
      <c r="D23663" s="22" t="s">
        <v>7</v>
      </c>
      <c r="E23663" s="22" t="s">
        <v>34</v>
      </c>
      <c r="F23663" s="22" t="s">
        <v>38</v>
      </c>
      <c r="G23663" s="1">
        <v>750</v>
      </c>
    </row>
    <row r="23664" spans="2:7">
      <c r="B23664" s="22" t="s">
        <v>381</v>
      </c>
      <c r="C23664" s="22" t="s">
        <v>7</v>
      </c>
      <c r="D23664" s="22" t="s">
        <v>7</v>
      </c>
      <c r="E23664" s="22" t="s">
        <v>34</v>
      </c>
      <c r="F23664" s="22" t="s">
        <v>39</v>
      </c>
      <c r="G23664" s="1">
        <v>92255.73</v>
      </c>
    </row>
    <row r="23665" spans="2:7">
      <c r="B23665" s="22" t="s">
        <v>381</v>
      </c>
      <c r="C23665" s="22" t="s">
        <v>7</v>
      </c>
      <c r="D23665" s="22" t="s">
        <v>7</v>
      </c>
      <c r="E23665" s="22" t="s">
        <v>34</v>
      </c>
      <c r="F23665" s="22" t="s">
        <v>42</v>
      </c>
      <c r="G23665" s="1">
        <v>49665</v>
      </c>
    </row>
    <row r="23666" spans="2:7">
      <c r="B23666" s="22" t="s">
        <v>381</v>
      </c>
      <c r="C23666" s="22" t="s">
        <v>7</v>
      </c>
      <c r="D23666" s="22" t="s">
        <v>7</v>
      </c>
      <c r="E23666" s="22" t="s">
        <v>34</v>
      </c>
      <c r="F23666" s="22" t="s">
        <v>44</v>
      </c>
      <c r="G23666" s="1">
        <v>22419.74</v>
      </c>
    </row>
    <row r="23667" spans="2:7">
      <c r="B23667" s="22" t="s">
        <v>381</v>
      </c>
      <c r="C23667" s="22" t="s">
        <v>7</v>
      </c>
      <c r="D23667" s="22" t="s">
        <v>7</v>
      </c>
      <c r="E23667" s="22" t="s">
        <v>34</v>
      </c>
      <c r="F23667" s="22" t="s">
        <v>45</v>
      </c>
      <c r="G23667" s="1">
        <v>13270</v>
      </c>
    </row>
    <row r="23668" spans="2:7">
      <c r="B23668" s="22" t="s">
        <v>381</v>
      </c>
      <c r="C23668" s="22" t="s">
        <v>7</v>
      </c>
      <c r="D23668" s="22" t="s">
        <v>7</v>
      </c>
      <c r="E23668" s="22" t="s">
        <v>34</v>
      </c>
      <c r="F23668" s="22" t="s">
        <v>47</v>
      </c>
      <c r="G23668" s="1">
        <v>74026.91</v>
      </c>
    </row>
    <row r="23669" spans="2:7">
      <c r="B23669" s="22" t="s">
        <v>381</v>
      </c>
      <c r="C23669" s="22" t="s">
        <v>7</v>
      </c>
      <c r="D23669" s="22" t="s">
        <v>7</v>
      </c>
      <c r="E23669" s="22" t="s">
        <v>34</v>
      </c>
      <c r="F23669" s="22" t="s">
        <v>48</v>
      </c>
      <c r="G23669" s="1">
        <v>-2841.06</v>
      </c>
    </row>
    <row r="23670" spans="2:7">
      <c r="B23670" s="22" t="s">
        <v>381</v>
      </c>
      <c r="C23670" s="22" t="s">
        <v>7</v>
      </c>
      <c r="D23670" s="22" t="s">
        <v>7</v>
      </c>
      <c r="E23670" s="22" t="s">
        <v>34</v>
      </c>
      <c r="F23670" s="22" t="s">
        <v>75</v>
      </c>
      <c r="G23670" s="1">
        <v>5310.95</v>
      </c>
    </row>
    <row r="23671" spans="2:7">
      <c r="B23671" s="22" t="s">
        <v>381</v>
      </c>
      <c r="C23671" s="22" t="s">
        <v>7</v>
      </c>
      <c r="D23671" s="22" t="s">
        <v>7</v>
      </c>
      <c r="E23671" s="22" t="s">
        <v>34</v>
      </c>
      <c r="F23671" s="22" t="s">
        <v>49</v>
      </c>
      <c r="G23671" s="1">
        <v>141963.71</v>
      </c>
    </row>
    <row r="23672" spans="2:7">
      <c r="B23672" s="22" t="s">
        <v>381</v>
      </c>
      <c r="C23672" s="22" t="s">
        <v>7</v>
      </c>
      <c r="D23672" s="22" t="s">
        <v>7</v>
      </c>
      <c r="E23672" s="22" t="s">
        <v>34</v>
      </c>
      <c r="F23672" s="22" t="s">
        <v>50</v>
      </c>
      <c r="G23672" s="1">
        <v>97212.45</v>
      </c>
    </row>
    <row r="23673" spans="2:7">
      <c r="B23673" s="22" t="s">
        <v>381</v>
      </c>
      <c r="C23673" s="22" t="s">
        <v>7</v>
      </c>
      <c r="D23673" s="22" t="s">
        <v>7</v>
      </c>
      <c r="E23673" s="22" t="s">
        <v>34</v>
      </c>
      <c r="F23673" s="22" t="s">
        <v>55</v>
      </c>
      <c r="G23673" s="1">
        <v>5313.25</v>
      </c>
    </row>
    <row r="23674" spans="2:7">
      <c r="B23674" s="22" t="s">
        <v>381</v>
      </c>
      <c r="C23674" s="22" t="s">
        <v>7</v>
      </c>
      <c r="D23674" s="22" t="s">
        <v>7</v>
      </c>
      <c r="E23674" s="22" t="s">
        <v>34</v>
      </c>
      <c r="F23674" s="22" t="s">
        <v>56</v>
      </c>
      <c r="G23674" s="1">
        <v>117889.35</v>
      </c>
    </row>
    <row r="23675" spans="2:7">
      <c r="B23675" s="22" t="s">
        <v>381</v>
      </c>
      <c r="C23675" s="22" t="s">
        <v>7</v>
      </c>
      <c r="D23675" s="22" t="s">
        <v>7</v>
      </c>
      <c r="E23675" s="22" t="s">
        <v>34</v>
      </c>
      <c r="F23675" s="22" t="s">
        <v>76</v>
      </c>
      <c r="G23675" s="1">
        <v>61921.37</v>
      </c>
    </row>
    <row r="23676" spans="2:7">
      <c r="B23676" s="22" t="s">
        <v>381</v>
      </c>
      <c r="C23676" s="22" t="s">
        <v>7</v>
      </c>
      <c r="D23676" s="22" t="s">
        <v>7</v>
      </c>
      <c r="E23676" s="22" t="s">
        <v>34</v>
      </c>
      <c r="F23676" s="22" t="s">
        <v>57</v>
      </c>
      <c r="G23676" s="1">
        <v>217692.84</v>
      </c>
    </row>
    <row r="23677" spans="2:7">
      <c r="B23677" s="22" t="s">
        <v>381</v>
      </c>
      <c r="C23677" s="22" t="s">
        <v>7</v>
      </c>
      <c r="D23677" s="22" t="s">
        <v>7</v>
      </c>
      <c r="E23677" s="22" t="s">
        <v>34</v>
      </c>
      <c r="F23677" s="22" t="s">
        <v>91</v>
      </c>
      <c r="G23677" s="1">
        <v>28665.78</v>
      </c>
    </row>
    <row r="23678" spans="2:7">
      <c r="B23678" s="22" t="s">
        <v>381</v>
      </c>
      <c r="C23678" s="22" t="s">
        <v>7</v>
      </c>
      <c r="D23678" s="22" t="s">
        <v>7</v>
      </c>
      <c r="E23678" s="22" t="s">
        <v>34</v>
      </c>
      <c r="F23678" s="22" t="s">
        <v>100</v>
      </c>
      <c r="G23678" s="1">
        <v>59920.65</v>
      </c>
    </row>
    <row r="23679" spans="2:7">
      <c r="B23679" s="22" t="s">
        <v>381</v>
      </c>
      <c r="C23679" s="22" t="s">
        <v>7</v>
      </c>
      <c r="D23679" s="22" t="s">
        <v>7</v>
      </c>
      <c r="E23679" s="22" t="s">
        <v>34</v>
      </c>
      <c r="F23679" s="22" t="s">
        <v>58</v>
      </c>
      <c r="G23679" s="1">
        <v>3153.73</v>
      </c>
    </row>
    <row r="23680" spans="2:7">
      <c r="B23680" s="22" t="s">
        <v>381</v>
      </c>
      <c r="C23680" s="22" t="s">
        <v>7</v>
      </c>
      <c r="D23680" s="22" t="s">
        <v>7</v>
      </c>
      <c r="E23680" s="22" t="s">
        <v>59</v>
      </c>
      <c r="F23680" s="22" t="s">
        <v>55</v>
      </c>
      <c r="G23680" s="1">
        <v>8842.36</v>
      </c>
    </row>
    <row r="23681" spans="2:7">
      <c r="B23681" s="22" t="s">
        <v>381</v>
      </c>
      <c r="C23681" s="22" t="s">
        <v>7</v>
      </c>
      <c r="D23681" s="22" t="s">
        <v>7</v>
      </c>
      <c r="E23681" s="22" t="s">
        <v>60</v>
      </c>
      <c r="F23681" s="22" t="s">
        <v>95</v>
      </c>
      <c r="G23681" s="1">
        <v>10902.07</v>
      </c>
    </row>
    <row r="23682" spans="2:7">
      <c r="B23682" s="22" t="s">
        <v>381</v>
      </c>
      <c r="C23682" s="22" t="s">
        <v>7</v>
      </c>
      <c r="D23682" s="22" t="s">
        <v>7</v>
      </c>
      <c r="E23682" s="22" t="s">
        <v>60</v>
      </c>
      <c r="F23682" s="22" t="s">
        <v>77</v>
      </c>
      <c r="G23682" s="1">
        <v>8967.5300000000007</v>
      </c>
    </row>
    <row r="23683" spans="2:7">
      <c r="B23683" s="22" t="s">
        <v>381</v>
      </c>
      <c r="C23683" s="22" t="s">
        <v>7</v>
      </c>
      <c r="D23683" s="22" t="s">
        <v>7</v>
      </c>
      <c r="E23683" s="22" t="s">
        <v>60</v>
      </c>
      <c r="F23683" s="22" t="s">
        <v>79</v>
      </c>
      <c r="G23683" s="1">
        <v>45331.75</v>
      </c>
    </row>
    <row r="23684" spans="2:7">
      <c r="B23684" s="22" t="s">
        <v>381</v>
      </c>
      <c r="C23684" s="22" t="s">
        <v>7</v>
      </c>
      <c r="D23684" s="22" t="s">
        <v>7</v>
      </c>
      <c r="E23684" s="22" t="s">
        <v>60</v>
      </c>
      <c r="F23684" s="22" t="s">
        <v>80</v>
      </c>
      <c r="G23684" s="1">
        <v>585.9</v>
      </c>
    </row>
    <row r="23685" spans="2:7">
      <c r="B23685" s="22" t="s">
        <v>381</v>
      </c>
      <c r="C23685" s="22" t="s">
        <v>7</v>
      </c>
      <c r="D23685" s="22" t="s">
        <v>7</v>
      </c>
      <c r="E23685" s="22" t="s">
        <v>60</v>
      </c>
      <c r="F23685" s="22" t="s">
        <v>81</v>
      </c>
      <c r="G23685" s="1">
        <v>74.87</v>
      </c>
    </row>
    <row r="23686" spans="2:7">
      <c r="B23686" s="22" t="s">
        <v>381</v>
      </c>
      <c r="C23686" s="22" t="s">
        <v>7</v>
      </c>
      <c r="D23686" s="22" t="s">
        <v>7</v>
      </c>
      <c r="E23686" s="22" t="s">
        <v>60</v>
      </c>
      <c r="F23686" s="22" t="s">
        <v>62</v>
      </c>
      <c r="G23686" s="1">
        <v>5891.74</v>
      </c>
    </row>
    <row r="23687" spans="2:7">
      <c r="B23687" s="22" t="s">
        <v>382</v>
      </c>
      <c r="C23687" s="22" t="s">
        <v>7</v>
      </c>
      <c r="D23687" s="22" t="s">
        <v>5</v>
      </c>
      <c r="E23687" s="22" t="s">
        <v>8</v>
      </c>
      <c r="F23687" s="22" t="s">
        <v>9</v>
      </c>
      <c r="G23687" s="1">
        <v>3392203.31</v>
      </c>
    </row>
    <row r="23688" spans="2:7">
      <c r="B23688" s="22" t="s">
        <v>382</v>
      </c>
      <c r="C23688" s="22" t="s">
        <v>7</v>
      </c>
      <c r="D23688" s="22" t="s">
        <v>5</v>
      </c>
      <c r="E23688" s="22" t="s">
        <v>8</v>
      </c>
      <c r="F23688" s="22" t="s">
        <v>70</v>
      </c>
      <c r="G23688" s="1">
        <v>16808</v>
      </c>
    </row>
    <row r="23689" spans="2:7">
      <c r="B23689" s="22" t="s">
        <v>382</v>
      </c>
      <c r="C23689" s="22" t="s">
        <v>7</v>
      </c>
      <c r="D23689" s="22" t="s">
        <v>5</v>
      </c>
      <c r="E23689" s="22" t="s">
        <v>14</v>
      </c>
      <c r="F23689" s="22" t="s">
        <v>9</v>
      </c>
      <c r="G23689" s="1">
        <v>1006072.43</v>
      </c>
    </row>
    <row r="23690" spans="2:7">
      <c r="B23690" s="22" t="s">
        <v>382</v>
      </c>
      <c r="C23690" s="22" t="s">
        <v>7</v>
      </c>
      <c r="D23690" s="22" t="s">
        <v>5</v>
      </c>
      <c r="E23690" s="22" t="s">
        <v>14</v>
      </c>
      <c r="F23690" s="22" t="s">
        <v>10</v>
      </c>
      <c r="G23690" s="1">
        <v>9931.65</v>
      </c>
    </row>
    <row r="23691" spans="2:7">
      <c r="B23691" s="22" t="s">
        <v>382</v>
      </c>
      <c r="C23691" s="22" t="s">
        <v>7</v>
      </c>
      <c r="D23691" s="22" t="s">
        <v>5</v>
      </c>
      <c r="E23691" s="22" t="s">
        <v>15</v>
      </c>
      <c r="F23691" s="22" t="s">
        <v>17</v>
      </c>
      <c r="G23691" s="1">
        <v>320249.42</v>
      </c>
    </row>
    <row r="23692" spans="2:7">
      <c r="B23692" s="22" t="s">
        <v>382</v>
      </c>
      <c r="C23692" s="22" t="s">
        <v>7</v>
      </c>
      <c r="D23692" s="22" t="s">
        <v>5</v>
      </c>
      <c r="E23692" s="22" t="s">
        <v>15</v>
      </c>
      <c r="F23692" s="22" t="s">
        <v>18</v>
      </c>
      <c r="G23692" s="1">
        <v>110281.9</v>
      </c>
    </row>
    <row r="23693" spans="2:7">
      <c r="B23693" s="22" t="s">
        <v>382</v>
      </c>
      <c r="C23693" s="22" t="s">
        <v>7</v>
      </c>
      <c r="D23693" s="22" t="s">
        <v>5</v>
      </c>
      <c r="E23693" s="22" t="s">
        <v>15</v>
      </c>
      <c r="F23693" s="22" t="s">
        <v>27</v>
      </c>
      <c r="G23693" s="1">
        <v>623540.93000000005</v>
      </c>
    </row>
    <row r="23694" spans="2:7">
      <c r="B23694" s="22" t="s">
        <v>382</v>
      </c>
      <c r="C23694" s="22" t="s">
        <v>7</v>
      </c>
      <c r="D23694" s="22" t="s">
        <v>5</v>
      </c>
      <c r="E23694" s="22" t="s">
        <v>15</v>
      </c>
      <c r="F23694" s="22" t="s">
        <v>72</v>
      </c>
      <c r="G23694" s="1">
        <v>251296.58</v>
      </c>
    </row>
    <row r="23695" spans="2:7">
      <c r="B23695" s="22" t="s">
        <v>382</v>
      </c>
      <c r="C23695" s="22" t="s">
        <v>7</v>
      </c>
      <c r="D23695" s="22" t="s">
        <v>5</v>
      </c>
      <c r="E23695" s="22" t="s">
        <v>28</v>
      </c>
      <c r="F23695" s="22" t="s">
        <v>29</v>
      </c>
      <c r="G23695" s="1">
        <v>67482.210000000006</v>
      </c>
    </row>
    <row r="23696" spans="2:7">
      <c r="B23696" s="22" t="s">
        <v>382</v>
      </c>
      <c r="C23696" s="22" t="s">
        <v>7</v>
      </c>
      <c r="D23696" s="22" t="s">
        <v>5</v>
      </c>
      <c r="E23696" s="22" t="s">
        <v>28</v>
      </c>
      <c r="F23696" s="22" t="s">
        <v>31</v>
      </c>
      <c r="G23696" s="1">
        <v>279622.07</v>
      </c>
    </row>
    <row r="23697" spans="2:7">
      <c r="B23697" s="22" t="s">
        <v>382</v>
      </c>
      <c r="C23697" s="22" t="s">
        <v>7</v>
      </c>
      <c r="D23697" s="22" t="s">
        <v>5</v>
      </c>
      <c r="E23697" s="22" t="s">
        <v>34</v>
      </c>
      <c r="F23697" s="22" t="s">
        <v>35</v>
      </c>
      <c r="G23697" s="1">
        <v>2674.75</v>
      </c>
    </row>
    <row r="23698" spans="2:7">
      <c r="B23698" s="22" t="s">
        <v>382</v>
      </c>
      <c r="C23698" s="22" t="s">
        <v>7</v>
      </c>
      <c r="D23698" s="22" t="s">
        <v>5</v>
      </c>
      <c r="E23698" s="22" t="s">
        <v>34</v>
      </c>
      <c r="F23698" s="22" t="s">
        <v>37</v>
      </c>
      <c r="G23698" s="1">
        <v>29871.09</v>
      </c>
    </row>
    <row r="23699" spans="2:7">
      <c r="B23699" s="22" t="s">
        <v>382</v>
      </c>
      <c r="C23699" s="22" t="s">
        <v>7</v>
      </c>
      <c r="D23699" s="22" t="s">
        <v>5</v>
      </c>
      <c r="E23699" s="22" t="s">
        <v>34</v>
      </c>
      <c r="F23699" s="22" t="s">
        <v>39</v>
      </c>
      <c r="G23699" s="1">
        <v>3619.2</v>
      </c>
    </row>
    <row r="23700" spans="2:7">
      <c r="B23700" s="22" t="s">
        <v>382</v>
      </c>
      <c r="C23700" s="22" t="s">
        <v>7</v>
      </c>
      <c r="D23700" s="22" t="s">
        <v>5</v>
      </c>
      <c r="E23700" s="22" t="s">
        <v>34</v>
      </c>
      <c r="F23700" s="22" t="s">
        <v>75</v>
      </c>
      <c r="G23700" s="1">
        <v>110268.36</v>
      </c>
    </row>
    <row r="23701" spans="2:7">
      <c r="B23701" s="22" t="s">
        <v>382</v>
      </c>
      <c r="C23701" s="22" t="s">
        <v>7</v>
      </c>
      <c r="D23701" s="22" t="s">
        <v>5</v>
      </c>
      <c r="E23701" s="22" t="s">
        <v>34</v>
      </c>
      <c r="F23701" s="22" t="s">
        <v>58</v>
      </c>
      <c r="G23701" s="1">
        <v>4342.6899999999996</v>
      </c>
    </row>
    <row r="23702" spans="2:7">
      <c r="B23702" s="22" t="s">
        <v>382</v>
      </c>
      <c r="C23702" s="22" t="s">
        <v>7</v>
      </c>
      <c r="D23702" s="22" t="s">
        <v>5</v>
      </c>
      <c r="E23702" s="22" t="s">
        <v>59</v>
      </c>
      <c r="F23702" s="22" t="s">
        <v>55</v>
      </c>
      <c r="G23702" s="1">
        <v>1331.77</v>
      </c>
    </row>
    <row r="23703" spans="2:7">
      <c r="B23703" s="22" t="s">
        <v>383</v>
      </c>
      <c r="C23703" s="22" t="s">
        <v>7</v>
      </c>
      <c r="D23703" s="22" t="s">
        <v>5</v>
      </c>
      <c r="E23703" s="22" t="s">
        <v>5</v>
      </c>
      <c r="F23703" s="22" t="s">
        <v>6</v>
      </c>
      <c r="G23703" s="1">
        <v>2467.71</v>
      </c>
    </row>
    <row r="23704" spans="2:7">
      <c r="B23704" s="22" t="s">
        <v>383</v>
      </c>
      <c r="C23704" s="22" t="s">
        <v>7</v>
      </c>
      <c r="D23704" s="22" t="s">
        <v>5</v>
      </c>
      <c r="E23704" s="22" t="s">
        <v>7</v>
      </c>
      <c r="F23704" s="22" t="s">
        <v>6</v>
      </c>
      <c r="G23704" s="1">
        <v>-40273.519999999997</v>
      </c>
    </row>
    <row r="23705" spans="2:7">
      <c r="B23705" s="22" t="s">
        <v>383</v>
      </c>
      <c r="C23705" s="22" t="s">
        <v>7</v>
      </c>
      <c r="D23705" s="22" t="s">
        <v>5</v>
      </c>
      <c r="E23705" s="22" t="s">
        <v>8</v>
      </c>
      <c r="F23705" s="22" t="s">
        <v>9</v>
      </c>
      <c r="G23705" s="1">
        <v>983192.04</v>
      </c>
    </row>
    <row r="23706" spans="2:7">
      <c r="B23706" s="22" t="s">
        <v>383</v>
      </c>
      <c r="C23706" s="22" t="s">
        <v>7</v>
      </c>
      <c r="D23706" s="22" t="s">
        <v>5</v>
      </c>
      <c r="E23706" s="22" t="s">
        <v>8</v>
      </c>
      <c r="F23706" s="22" t="s">
        <v>10</v>
      </c>
      <c r="G23706" s="1">
        <v>13297.08</v>
      </c>
    </row>
    <row r="23707" spans="2:7">
      <c r="B23707" s="22" t="s">
        <v>383</v>
      </c>
      <c r="C23707" s="22" t="s">
        <v>7</v>
      </c>
      <c r="D23707" s="22" t="s">
        <v>5</v>
      </c>
      <c r="E23707" s="22" t="s">
        <v>8</v>
      </c>
      <c r="F23707" s="22" t="s">
        <v>11</v>
      </c>
      <c r="G23707" s="1">
        <v>24627.85</v>
      </c>
    </row>
    <row r="23708" spans="2:7">
      <c r="B23708" s="22" t="s">
        <v>383</v>
      </c>
      <c r="C23708" s="22" t="s">
        <v>7</v>
      </c>
      <c r="D23708" s="22" t="s">
        <v>5</v>
      </c>
      <c r="E23708" s="22" t="s">
        <v>8</v>
      </c>
      <c r="F23708" s="22" t="s">
        <v>12</v>
      </c>
      <c r="G23708" s="1">
        <v>13229.4</v>
      </c>
    </row>
    <row r="23709" spans="2:7">
      <c r="B23709" s="22" t="s">
        <v>383</v>
      </c>
      <c r="C23709" s="22" t="s">
        <v>7</v>
      </c>
      <c r="D23709" s="22" t="s">
        <v>5</v>
      </c>
      <c r="E23709" s="22" t="s">
        <v>8</v>
      </c>
      <c r="F23709" s="22" t="s">
        <v>13</v>
      </c>
      <c r="G23709" s="1">
        <v>38215.370000000003</v>
      </c>
    </row>
    <row r="23710" spans="2:7">
      <c r="B23710" s="22" t="s">
        <v>383</v>
      </c>
      <c r="C23710" s="22" t="s">
        <v>7</v>
      </c>
      <c r="D23710" s="22" t="s">
        <v>5</v>
      </c>
      <c r="E23710" s="22" t="s">
        <v>8</v>
      </c>
      <c r="F23710" s="22" t="s">
        <v>70</v>
      </c>
      <c r="G23710" s="1">
        <v>11010</v>
      </c>
    </row>
    <row r="23711" spans="2:7">
      <c r="B23711" s="22" t="s">
        <v>383</v>
      </c>
      <c r="C23711" s="22" t="s">
        <v>7</v>
      </c>
      <c r="D23711" s="22" t="s">
        <v>5</v>
      </c>
      <c r="E23711" s="22" t="s">
        <v>14</v>
      </c>
      <c r="F23711" s="22" t="s">
        <v>9</v>
      </c>
      <c r="G23711" s="1">
        <v>402118.28</v>
      </c>
    </row>
    <row r="23712" spans="2:7">
      <c r="B23712" s="22" t="s">
        <v>383</v>
      </c>
      <c r="C23712" s="22" t="s">
        <v>7</v>
      </c>
      <c r="D23712" s="22" t="s">
        <v>5</v>
      </c>
      <c r="E23712" s="22" t="s">
        <v>14</v>
      </c>
      <c r="F23712" s="22" t="s">
        <v>10</v>
      </c>
      <c r="G23712" s="1">
        <v>6426</v>
      </c>
    </row>
    <row r="23713" spans="2:7">
      <c r="B23713" s="22" t="s">
        <v>383</v>
      </c>
      <c r="C23713" s="22" t="s">
        <v>7</v>
      </c>
      <c r="D23713" s="22" t="s">
        <v>5</v>
      </c>
      <c r="E23713" s="22" t="s">
        <v>14</v>
      </c>
      <c r="F23713" s="22" t="s">
        <v>11</v>
      </c>
      <c r="G23713" s="1">
        <v>10900.01</v>
      </c>
    </row>
    <row r="23714" spans="2:7">
      <c r="B23714" s="22" t="s">
        <v>383</v>
      </c>
      <c r="C23714" s="22" t="s">
        <v>7</v>
      </c>
      <c r="D23714" s="22" t="s">
        <v>5</v>
      </c>
      <c r="E23714" s="22" t="s">
        <v>14</v>
      </c>
      <c r="F23714" s="22" t="s">
        <v>12</v>
      </c>
      <c r="G23714" s="1">
        <v>10390</v>
      </c>
    </row>
    <row r="23715" spans="2:7">
      <c r="B23715" s="22" t="s">
        <v>383</v>
      </c>
      <c r="C23715" s="22" t="s">
        <v>7</v>
      </c>
      <c r="D23715" s="22" t="s">
        <v>5</v>
      </c>
      <c r="E23715" s="22" t="s">
        <v>14</v>
      </c>
      <c r="F23715" s="22" t="s">
        <v>13</v>
      </c>
      <c r="G23715" s="1">
        <v>1758.88</v>
      </c>
    </row>
    <row r="23716" spans="2:7">
      <c r="B23716" s="22" t="s">
        <v>383</v>
      </c>
      <c r="C23716" s="22" t="s">
        <v>7</v>
      </c>
      <c r="D23716" s="22" t="s">
        <v>5</v>
      </c>
      <c r="E23716" s="22" t="s">
        <v>15</v>
      </c>
      <c r="F23716" s="22" t="s">
        <v>16</v>
      </c>
      <c r="G23716" s="1">
        <v>32760.12</v>
      </c>
    </row>
    <row r="23717" spans="2:7">
      <c r="B23717" s="22" t="s">
        <v>383</v>
      </c>
      <c r="C23717" s="22" t="s">
        <v>7</v>
      </c>
      <c r="D23717" s="22" t="s">
        <v>5</v>
      </c>
      <c r="E23717" s="22" t="s">
        <v>15</v>
      </c>
      <c r="F23717" s="22" t="s">
        <v>71</v>
      </c>
      <c r="G23717" s="1">
        <v>3078.24</v>
      </c>
    </row>
    <row r="23718" spans="2:7">
      <c r="B23718" s="22" t="s">
        <v>383</v>
      </c>
      <c r="C23718" s="22" t="s">
        <v>7</v>
      </c>
      <c r="D23718" s="22" t="s">
        <v>5</v>
      </c>
      <c r="E23718" s="22" t="s">
        <v>15</v>
      </c>
      <c r="F23718" s="22" t="s">
        <v>17</v>
      </c>
      <c r="G23718" s="1">
        <v>77118.8</v>
      </c>
    </row>
    <row r="23719" spans="2:7">
      <c r="B23719" s="22" t="s">
        <v>383</v>
      </c>
      <c r="C23719" s="22" t="s">
        <v>7</v>
      </c>
      <c r="D23719" s="22" t="s">
        <v>5</v>
      </c>
      <c r="E23719" s="22" t="s">
        <v>15</v>
      </c>
      <c r="F23719" s="22" t="s">
        <v>18</v>
      </c>
      <c r="G23719" s="1">
        <v>32148.09</v>
      </c>
    </row>
    <row r="23720" spans="2:7">
      <c r="B23720" s="22" t="s">
        <v>383</v>
      </c>
      <c r="C23720" s="22" t="s">
        <v>7</v>
      </c>
      <c r="D23720" s="22" t="s">
        <v>5</v>
      </c>
      <c r="E23720" s="22" t="s">
        <v>15</v>
      </c>
      <c r="F23720" s="22" t="s">
        <v>19</v>
      </c>
      <c r="G23720" s="1">
        <v>146137.59</v>
      </c>
    </row>
    <row r="23721" spans="2:7">
      <c r="B23721" s="22" t="s">
        <v>383</v>
      </c>
      <c r="C23721" s="22" t="s">
        <v>7</v>
      </c>
      <c r="D23721" s="22" t="s">
        <v>5</v>
      </c>
      <c r="E23721" s="22" t="s">
        <v>15</v>
      </c>
      <c r="F23721" s="22" t="s">
        <v>20</v>
      </c>
      <c r="G23721" s="1">
        <v>52315.78</v>
      </c>
    </row>
    <row r="23722" spans="2:7">
      <c r="B23722" s="22" t="s">
        <v>383</v>
      </c>
      <c r="C23722" s="22" t="s">
        <v>7</v>
      </c>
      <c r="D23722" s="22" t="s">
        <v>5</v>
      </c>
      <c r="E23722" s="22" t="s">
        <v>15</v>
      </c>
      <c r="F23722" s="22" t="s">
        <v>97</v>
      </c>
      <c r="G23722" s="1">
        <v>2771.27</v>
      </c>
    </row>
    <row r="23723" spans="2:7">
      <c r="B23723" s="22" t="s">
        <v>383</v>
      </c>
      <c r="C23723" s="22" t="s">
        <v>7</v>
      </c>
      <c r="D23723" s="22" t="s">
        <v>5</v>
      </c>
      <c r="E23723" s="22" t="s">
        <v>15</v>
      </c>
      <c r="F23723" s="22" t="s">
        <v>90</v>
      </c>
      <c r="G23723" s="1">
        <v>4075.29</v>
      </c>
    </row>
    <row r="23724" spans="2:7">
      <c r="B23724" s="22" t="s">
        <v>383</v>
      </c>
      <c r="C23724" s="22" t="s">
        <v>7</v>
      </c>
      <c r="D23724" s="22" t="s">
        <v>5</v>
      </c>
      <c r="E23724" s="22" t="s">
        <v>15</v>
      </c>
      <c r="F23724" s="22" t="s">
        <v>21</v>
      </c>
      <c r="G23724" s="1">
        <v>385.38</v>
      </c>
    </row>
    <row r="23725" spans="2:7">
      <c r="B23725" s="22" t="s">
        <v>383</v>
      </c>
      <c r="C23725" s="22" t="s">
        <v>7</v>
      </c>
      <c r="D23725" s="22" t="s">
        <v>5</v>
      </c>
      <c r="E23725" s="22" t="s">
        <v>15</v>
      </c>
      <c r="F23725" s="22" t="s">
        <v>22</v>
      </c>
      <c r="G23725" s="1">
        <v>197.27</v>
      </c>
    </row>
    <row r="23726" spans="2:7">
      <c r="B23726" s="22" t="s">
        <v>383</v>
      </c>
      <c r="C23726" s="22" t="s">
        <v>7</v>
      </c>
      <c r="D23726" s="22" t="s">
        <v>5</v>
      </c>
      <c r="E23726" s="22" t="s">
        <v>15</v>
      </c>
      <c r="F23726" s="22" t="s">
        <v>23</v>
      </c>
      <c r="G23726" s="1">
        <v>4442.8999999999996</v>
      </c>
    </row>
    <row r="23727" spans="2:7">
      <c r="B23727" s="22" t="s">
        <v>383</v>
      </c>
      <c r="C23727" s="22" t="s">
        <v>7</v>
      </c>
      <c r="D23727" s="22" t="s">
        <v>5</v>
      </c>
      <c r="E23727" s="22" t="s">
        <v>15</v>
      </c>
      <c r="F23727" s="22" t="s">
        <v>24</v>
      </c>
      <c r="G23727" s="1">
        <v>11297.67</v>
      </c>
    </row>
    <row r="23728" spans="2:7">
      <c r="B23728" s="22" t="s">
        <v>383</v>
      </c>
      <c r="C23728" s="22" t="s">
        <v>7</v>
      </c>
      <c r="D23728" s="22" t="s">
        <v>5</v>
      </c>
      <c r="E23728" s="22" t="s">
        <v>15</v>
      </c>
      <c r="F23728" s="22" t="s">
        <v>25</v>
      </c>
      <c r="G23728" s="1">
        <v>135118.20000000001</v>
      </c>
    </row>
    <row r="23729" spans="2:7">
      <c r="B23729" s="22" t="s">
        <v>383</v>
      </c>
      <c r="C23729" s="22" t="s">
        <v>7</v>
      </c>
      <c r="D23729" s="22" t="s">
        <v>5</v>
      </c>
      <c r="E23729" s="22" t="s">
        <v>15</v>
      </c>
      <c r="F23729" s="22" t="s">
        <v>26</v>
      </c>
      <c r="G23729" s="1">
        <v>128844.2</v>
      </c>
    </row>
    <row r="23730" spans="2:7">
      <c r="B23730" s="22" t="s">
        <v>383</v>
      </c>
      <c r="C23730" s="22" t="s">
        <v>7</v>
      </c>
      <c r="D23730" s="22" t="s">
        <v>5</v>
      </c>
      <c r="E23730" s="22" t="s">
        <v>28</v>
      </c>
      <c r="F23730" s="22" t="s">
        <v>29</v>
      </c>
      <c r="G23730" s="1">
        <v>80004.97</v>
      </c>
    </row>
    <row r="23731" spans="2:7">
      <c r="B23731" s="22" t="s">
        <v>383</v>
      </c>
      <c r="C23731" s="22" t="s">
        <v>7</v>
      </c>
      <c r="D23731" s="22" t="s">
        <v>5</v>
      </c>
      <c r="E23731" s="22" t="s">
        <v>28</v>
      </c>
      <c r="F23731" s="22" t="s">
        <v>30</v>
      </c>
      <c r="G23731" s="1">
        <v>23043.35</v>
      </c>
    </row>
    <row r="23732" spans="2:7">
      <c r="B23732" s="22" t="s">
        <v>383</v>
      </c>
      <c r="C23732" s="22" t="s">
        <v>7</v>
      </c>
      <c r="D23732" s="22" t="s">
        <v>5</v>
      </c>
      <c r="E23732" s="22" t="s">
        <v>28</v>
      </c>
      <c r="F23732" s="22" t="s">
        <v>32</v>
      </c>
      <c r="G23732" s="1">
        <v>1074.95</v>
      </c>
    </row>
    <row r="23733" spans="2:7">
      <c r="B23733" s="22" t="s">
        <v>383</v>
      </c>
      <c r="C23733" s="22" t="s">
        <v>7</v>
      </c>
      <c r="D23733" s="22" t="s">
        <v>5</v>
      </c>
      <c r="E23733" s="22" t="s">
        <v>28</v>
      </c>
      <c r="F23733" s="22" t="s">
        <v>33</v>
      </c>
      <c r="G23733" s="1">
        <v>31348.080000000002</v>
      </c>
    </row>
    <row r="23734" spans="2:7">
      <c r="B23734" s="22" t="s">
        <v>383</v>
      </c>
      <c r="C23734" s="22" t="s">
        <v>7</v>
      </c>
      <c r="D23734" s="22" t="s">
        <v>5</v>
      </c>
      <c r="E23734" s="22" t="s">
        <v>34</v>
      </c>
      <c r="F23734" s="22" t="s">
        <v>35</v>
      </c>
      <c r="G23734" s="1">
        <v>25</v>
      </c>
    </row>
    <row r="23735" spans="2:7">
      <c r="B23735" s="22" t="s">
        <v>383</v>
      </c>
      <c r="C23735" s="22" t="s">
        <v>7</v>
      </c>
      <c r="D23735" s="22" t="s">
        <v>5</v>
      </c>
      <c r="E23735" s="22" t="s">
        <v>34</v>
      </c>
      <c r="F23735" s="22" t="s">
        <v>36</v>
      </c>
      <c r="G23735" s="1">
        <v>781.64</v>
      </c>
    </row>
    <row r="23736" spans="2:7">
      <c r="B23736" s="22" t="s">
        <v>383</v>
      </c>
      <c r="C23736" s="22" t="s">
        <v>7</v>
      </c>
      <c r="D23736" s="22" t="s">
        <v>5</v>
      </c>
      <c r="E23736" s="22" t="s">
        <v>34</v>
      </c>
      <c r="F23736" s="22" t="s">
        <v>37</v>
      </c>
      <c r="G23736" s="1">
        <v>591</v>
      </c>
    </row>
    <row r="23737" spans="2:7">
      <c r="B23737" s="22" t="s">
        <v>383</v>
      </c>
      <c r="C23737" s="22" t="s">
        <v>7</v>
      </c>
      <c r="D23737" s="22" t="s">
        <v>5</v>
      </c>
      <c r="E23737" s="22" t="s">
        <v>34</v>
      </c>
      <c r="F23737" s="22" t="s">
        <v>38</v>
      </c>
      <c r="G23737" s="1">
        <v>4335.42</v>
      </c>
    </row>
    <row r="23738" spans="2:7">
      <c r="B23738" s="22" t="s">
        <v>383</v>
      </c>
      <c r="C23738" s="22" t="s">
        <v>7</v>
      </c>
      <c r="D23738" s="22" t="s">
        <v>5</v>
      </c>
      <c r="E23738" s="22" t="s">
        <v>34</v>
      </c>
      <c r="F23738" s="22" t="s">
        <v>39</v>
      </c>
      <c r="G23738" s="1">
        <v>48501.91</v>
      </c>
    </row>
    <row r="23739" spans="2:7">
      <c r="B23739" s="22" t="s">
        <v>383</v>
      </c>
      <c r="C23739" s="22" t="s">
        <v>7</v>
      </c>
      <c r="D23739" s="22" t="s">
        <v>5</v>
      </c>
      <c r="E23739" s="22" t="s">
        <v>34</v>
      </c>
      <c r="F23739" s="22" t="s">
        <v>40</v>
      </c>
      <c r="G23739" s="1">
        <v>6749.94</v>
      </c>
    </row>
    <row r="23740" spans="2:7">
      <c r="B23740" s="22" t="s">
        <v>383</v>
      </c>
      <c r="C23740" s="22" t="s">
        <v>7</v>
      </c>
      <c r="D23740" s="22" t="s">
        <v>5</v>
      </c>
      <c r="E23740" s="22" t="s">
        <v>34</v>
      </c>
      <c r="F23740" s="22" t="s">
        <v>41</v>
      </c>
      <c r="G23740" s="1">
        <v>1131</v>
      </c>
    </row>
    <row r="23741" spans="2:7">
      <c r="B23741" s="22" t="s">
        <v>383</v>
      </c>
      <c r="C23741" s="22" t="s">
        <v>7</v>
      </c>
      <c r="D23741" s="22" t="s">
        <v>5</v>
      </c>
      <c r="E23741" s="22" t="s">
        <v>34</v>
      </c>
      <c r="F23741" s="22" t="s">
        <v>42</v>
      </c>
      <c r="G23741" s="1">
        <v>115.36</v>
      </c>
    </row>
    <row r="23742" spans="2:7">
      <c r="B23742" s="22" t="s">
        <v>383</v>
      </c>
      <c r="C23742" s="22" t="s">
        <v>7</v>
      </c>
      <c r="D23742" s="22" t="s">
        <v>5</v>
      </c>
      <c r="E23742" s="22" t="s">
        <v>34</v>
      </c>
      <c r="F23742" s="22" t="s">
        <v>45</v>
      </c>
      <c r="G23742" s="1">
        <v>9872.18</v>
      </c>
    </row>
    <row r="23743" spans="2:7">
      <c r="B23743" s="22" t="s">
        <v>383</v>
      </c>
      <c r="C23743" s="22" t="s">
        <v>7</v>
      </c>
      <c r="D23743" s="22" t="s">
        <v>5</v>
      </c>
      <c r="E23743" s="22" t="s">
        <v>34</v>
      </c>
      <c r="F23743" s="22" t="s">
        <v>46</v>
      </c>
      <c r="G23743" s="1">
        <v>8630.64</v>
      </c>
    </row>
    <row r="23744" spans="2:7">
      <c r="B23744" s="22" t="s">
        <v>383</v>
      </c>
      <c r="C23744" s="22" t="s">
        <v>7</v>
      </c>
      <c r="D23744" s="22" t="s">
        <v>5</v>
      </c>
      <c r="E23744" s="22" t="s">
        <v>34</v>
      </c>
      <c r="F23744" s="22" t="s">
        <v>47</v>
      </c>
      <c r="G23744" s="1">
        <v>36423.93</v>
      </c>
    </row>
    <row r="23745" spans="2:7">
      <c r="B23745" s="22" t="s">
        <v>383</v>
      </c>
      <c r="C23745" s="22" t="s">
        <v>7</v>
      </c>
      <c r="D23745" s="22" t="s">
        <v>5</v>
      </c>
      <c r="E23745" s="22" t="s">
        <v>34</v>
      </c>
      <c r="F23745" s="22" t="s">
        <v>49</v>
      </c>
      <c r="G23745" s="1">
        <v>44178.67</v>
      </c>
    </row>
    <row r="23746" spans="2:7">
      <c r="B23746" s="22" t="s">
        <v>383</v>
      </c>
      <c r="C23746" s="22" t="s">
        <v>7</v>
      </c>
      <c r="D23746" s="22" t="s">
        <v>5</v>
      </c>
      <c r="E23746" s="22" t="s">
        <v>34</v>
      </c>
      <c r="F23746" s="22" t="s">
        <v>50</v>
      </c>
      <c r="G23746" s="1">
        <v>15323.9</v>
      </c>
    </row>
    <row r="23747" spans="2:7">
      <c r="B23747" s="22" t="s">
        <v>383</v>
      </c>
      <c r="C23747" s="22" t="s">
        <v>7</v>
      </c>
      <c r="D23747" s="22" t="s">
        <v>5</v>
      </c>
      <c r="E23747" s="22" t="s">
        <v>34</v>
      </c>
      <c r="F23747" s="22" t="s">
        <v>51</v>
      </c>
      <c r="G23747" s="1">
        <v>773.75</v>
      </c>
    </row>
    <row r="23748" spans="2:7">
      <c r="B23748" s="22" t="s">
        <v>383</v>
      </c>
      <c r="C23748" s="22" t="s">
        <v>7</v>
      </c>
      <c r="D23748" s="22" t="s">
        <v>5</v>
      </c>
      <c r="E23748" s="22" t="s">
        <v>34</v>
      </c>
      <c r="F23748" s="22" t="s">
        <v>53</v>
      </c>
      <c r="G23748" s="1">
        <v>14390</v>
      </c>
    </row>
    <row r="23749" spans="2:7">
      <c r="B23749" s="22" t="s">
        <v>383</v>
      </c>
      <c r="C23749" s="22" t="s">
        <v>7</v>
      </c>
      <c r="D23749" s="22" t="s">
        <v>5</v>
      </c>
      <c r="E23749" s="22" t="s">
        <v>34</v>
      </c>
      <c r="F23749" s="22" t="s">
        <v>55</v>
      </c>
      <c r="G23749" s="1">
        <v>780</v>
      </c>
    </row>
    <row r="23750" spans="2:7">
      <c r="B23750" s="22" t="s">
        <v>383</v>
      </c>
      <c r="C23750" s="22" t="s">
        <v>7</v>
      </c>
      <c r="D23750" s="22" t="s">
        <v>5</v>
      </c>
      <c r="E23750" s="22" t="s">
        <v>34</v>
      </c>
      <c r="F23750" s="22" t="s">
        <v>57</v>
      </c>
      <c r="G23750" s="1">
        <v>42361.53</v>
      </c>
    </row>
    <row r="23751" spans="2:7">
      <c r="B23751" s="22" t="s">
        <v>383</v>
      </c>
      <c r="C23751" s="22" t="s">
        <v>7</v>
      </c>
      <c r="D23751" s="22" t="s">
        <v>5</v>
      </c>
      <c r="E23751" s="22" t="s">
        <v>34</v>
      </c>
      <c r="F23751" s="22" t="s">
        <v>58</v>
      </c>
      <c r="G23751" s="1">
        <v>3286</v>
      </c>
    </row>
    <row r="23752" spans="2:7">
      <c r="B23752" s="22" t="s">
        <v>383</v>
      </c>
      <c r="C23752" s="22" t="s">
        <v>7</v>
      </c>
      <c r="D23752" s="22" t="s">
        <v>5</v>
      </c>
      <c r="E23752" s="22" t="s">
        <v>59</v>
      </c>
      <c r="F23752" s="22" t="s">
        <v>55</v>
      </c>
      <c r="G23752" s="1">
        <v>9246.65</v>
      </c>
    </row>
    <row r="23753" spans="2:7">
      <c r="B23753" s="22" t="s">
        <v>383</v>
      </c>
      <c r="C23753" s="22" t="s">
        <v>7</v>
      </c>
      <c r="D23753" s="22" t="s">
        <v>5</v>
      </c>
      <c r="E23753" s="22" t="s">
        <v>60</v>
      </c>
      <c r="F23753" s="22" t="s">
        <v>61</v>
      </c>
      <c r="G23753" s="1">
        <v>1116.73</v>
      </c>
    </row>
    <row r="23754" spans="2:7">
      <c r="B23754" s="22" t="s">
        <v>383</v>
      </c>
      <c r="C23754" s="22" t="s">
        <v>7</v>
      </c>
      <c r="D23754" s="22" t="s">
        <v>5</v>
      </c>
      <c r="E23754" s="22" t="s">
        <v>60</v>
      </c>
      <c r="F23754" s="22" t="s">
        <v>62</v>
      </c>
      <c r="G23754" s="1">
        <v>17274.5</v>
      </c>
    </row>
    <row r="23755" spans="2:7">
      <c r="B23755" s="22" t="s">
        <v>383</v>
      </c>
      <c r="C23755" s="22" t="s">
        <v>7</v>
      </c>
      <c r="D23755" s="22" t="s">
        <v>7</v>
      </c>
      <c r="E23755" s="22" t="s">
        <v>5</v>
      </c>
      <c r="F23755" s="22" t="s">
        <v>6</v>
      </c>
      <c r="G23755" s="1">
        <v>37805.81</v>
      </c>
    </row>
    <row r="23756" spans="2:7">
      <c r="B23756" s="22" t="s">
        <v>383</v>
      </c>
      <c r="C23756" s="22" t="s">
        <v>7</v>
      </c>
      <c r="D23756" s="22" t="s">
        <v>7</v>
      </c>
      <c r="E23756" s="22" t="s">
        <v>8</v>
      </c>
      <c r="F23756" s="22" t="s">
        <v>12</v>
      </c>
      <c r="G23756" s="1">
        <v>21951.63</v>
      </c>
    </row>
    <row r="23757" spans="2:7">
      <c r="B23757" s="22" t="s">
        <v>383</v>
      </c>
      <c r="C23757" s="22" t="s">
        <v>7</v>
      </c>
      <c r="D23757" s="22" t="s">
        <v>7</v>
      </c>
      <c r="E23757" s="22" t="s">
        <v>14</v>
      </c>
      <c r="F23757" s="22" t="s">
        <v>9</v>
      </c>
      <c r="G23757" s="1">
        <v>40521.620000000003</v>
      </c>
    </row>
    <row r="23758" spans="2:7">
      <c r="B23758" s="22" t="s">
        <v>383</v>
      </c>
      <c r="C23758" s="22" t="s">
        <v>7</v>
      </c>
      <c r="D23758" s="22" t="s">
        <v>7</v>
      </c>
      <c r="E23758" s="22" t="s">
        <v>14</v>
      </c>
      <c r="F23758" s="22" t="s">
        <v>10</v>
      </c>
      <c r="G23758" s="1">
        <v>643.28</v>
      </c>
    </row>
    <row r="23759" spans="2:7">
      <c r="B23759" s="22" t="s">
        <v>383</v>
      </c>
      <c r="C23759" s="22" t="s">
        <v>7</v>
      </c>
      <c r="D23759" s="22" t="s">
        <v>7</v>
      </c>
      <c r="E23759" s="22" t="s">
        <v>14</v>
      </c>
      <c r="F23759" s="22" t="s">
        <v>11</v>
      </c>
      <c r="G23759" s="1">
        <v>5101.83</v>
      </c>
    </row>
    <row r="23760" spans="2:7">
      <c r="B23760" s="22" t="s">
        <v>383</v>
      </c>
      <c r="C23760" s="22" t="s">
        <v>7</v>
      </c>
      <c r="D23760" s="22" t="s">
        <v>7</v>
      </c>
      <c r="E23760" s="22" t="s">
        <v>14</v>
      </c>
      <c r="F23760" s="22" t="s">
        <v>12</v>
      </c>
      <c r="G23760" s="1">
        <v>12282</v>
      </c>
    </row>
    <row r="23761" spans="2:7">
      <c r="B23761" s="22" t="s">
        <v>383</v>
      </c>
      <c r="C23761" s="22" t="s">
        <v>7</v>
      </c>
      <c r="D23761" s="22" t="s">
        <v>7</v>
      </c>
      <c r="E23761" s="22" t="s">
        <v>14</v>
      </c>
      <c r="F23761" s="22" t="s">
        <v>13</v>
      </c>
      <c r="G23761" s="1">
        <v>768.98</v>
      </c>
    </row>
    <row r="23762" spans="2:7">
      <c r="B23762" s="22" t="s">
        <v>383</v>
      </c>
      <c r="C23762" s="22" t="s">
        <v>7</v>
      </c>
      <c r="D23762" s="22" t="s">
        <v>7</v>
      </c>
      <c r="E23762" s="22" t="s">
        <v>15</v>
      </c>
      <c r="F23762" s="22" t="s">
        <v>16</v>
      </c>
      <c r="G23762" s="1">
        <v>572.23</v>
      </c>
    </row>
    <row r="23763" spans="2:7">
      <c r="B23763" s="22" t="s">
        <v>383</v>
      </c>
      <c r="C23763" s="22" t="s">
        <v>7</v>
      </c>
      <c r="D23763" s="22" t="s">
        <v>7</v>
      </c>
      <c r="E23763" s="22" t="s">
        <v>15</v>
      </c>
      <c r="F23763" s="22" t="s">
        <v>17</v>
      </c>
      <c r="G23763" s="1">
        <v>1360.39</v>
      </c>
    </row>
    <row r="23764" spans="2:7">
      <c r="B23764" s="22" t="s">
        <v>383</v>
      </c>
      <c r="C23764" s="22" t="s">
        <v>7</v>
      </c>
      <c r="D23764" s="22" t="s">
        <v>7</v>
      </c>
      <c r="E23764" s="22" t="s">
        <v>15</v>
      </c>
      <c r="F23764" s="22" t="s">
        <v>18</v>
      </c>
      <c r="G23764" s="1">
        <v>4280.53</v>
      </c>
    </row>
    <row r="23765" spans="2:7">
      <c r="B23765" s="22" t="s">
        <v>383</v>
      </c>
      <c r="C23765" s="22" t="s">
        <v>7</v>
      </c>
      <c r="D23765" s="22" t="s">
        <v>7</v>
      </c>
      <c r="E23765" s="22" t="s">
        <v>15</v>
      </c>
      <c r="F23765" s="22" t="s">
        <v>19</v>
      </c>
      <c r="G23765" s="1">
        <v>2837.84</v>
      </c>
    </row>
    <row r="23766" spans="2:7">
      <c r="B23766" s="22" t="s">
        <v>383</v>
      </c>
      <c r="C23766" s="22" t="s">
        <v>7</v>
      </c>
      <c r="D23766" s="22" t="s">
        <v>7</v>
      </c>
      <c r="E23766" s="22" t="s">
        <v>15</v>
      </c>
      <c r="F23766" s="22" t="s">
        <v>20</v>
      </c>
      <c r="G23766" s="1">
        <v>7930.74</v>
      </c>
    </row>
    <row r="23767" spans="2:7">
      <c r="B23767" s="22" t="s">
        <v>383</v>
      </c>
      <c r="C23767" s="22" t="s">
        <v>7</v>
      </c>
      <c r="D23767" s="22" t="s">
        <v>7</v>
      </c>
      <c r="E23767" s="22" t="s">
        <v>15</v>
      </c>
      <c r="F23767" s="22" t="s">
        <v>97</v>
      </c>
      <c r="G23767" s="1">
        <v>270.27</v>
      </c>
    </row>
    <row r="23768" spans="2:7">
      <c r="B23768" s="22" t="s">
        <v>383</v>
      </c>
      <c r="C23768" s="22" t="s">
        <v>7</v>
      </c>
      <c r="D23768" s="22" t="s">
        <v>7</v>
      </c>
      <c r="E23768" s="22" t="s">
        <v>15</v>
      </c>
      <c r="F23768" s="22" t="s">
        <v>90</v>
      </c>
      <c r="G23768" s="1">
        <v>566.73</v>
      </c>
    </row>
    <row r="23769" spans="2:7">
      <c r="B23769" s="22" t="s">
        <v>383</v>
      </c>
      <c r="C23769" s="22" t="s">
        <v>7</v>
      </c>
      <c r="D23769" s="22" t="s">
        <v>7</v>
      </c>
      <c r="E23769" s="22" t="s">
        <v>15</v>
      </c>
      <c r="F23769" s="22" t="s">
        <v>21</v>
      </c>
      <c r="G23769" s="1">
        <v>7.08</v>
      </c>
    </row>
    <row r="23770" spans="2:7">
      <c r="B23770" s="22" t="s">
        <v>383</v>
      </c>
      <c r="C23770" s="22" t="s">
        <v>7</v>
      </c>
      <c r="D23770" s="22" t="s">
        <v>7</v>
      </c>
      <c r="E23770" s="22" t="s">
        <v>15</v>
      </c>
      <c r="F23770" s="22" t="s">
        <v>22</v>
      </c>
      <c r="G23770" s="1">
        <v>26.83</v>
      </c>
    </row>
    <row r="23771" spans="2:7">
      <c r="B23771" s="22" t="s">
        <v>383</v>
      </c>
      <c r="C23771" s="22" t="s">
        <v>7</v>
      </c>
      <c r="D23771" s="22" t="s">
        <v>7</v>
      </c>
      <c r="E23771" s="22" t="s">
        <v>15</v>
      </c>
      <c r="F23771" s="22" t="s">
        <v>23</v>
      </c>
      <c r="G23771" s="1">
        <v>67.8</v>
      </c>
    </row>
    <row r="23772" spans="2:7">
      <c r="B23772" s="22" t="s">
        <v>383</v>
      </c>
      <c r="C23772" s="22" t="s">
        <v>7</v>
      </c>
      <c r="D23772" s="22" t="s">
        <v>7</v>
      </c>
      <c r="E23772" s="22" t="s">
        <v>15</v>
      </c>
      <c r="F23772" s="22" t="s">
        <v>24</v>
      </c>
      <c r="G23772" s="1">
        <v>2056.4499999999998</v>
      </c>
    </row>
    <row r="23773" spans="2:7">
      <c r="B23773" s="22" t="s">
        <v>383</v>
      </c>
      <c r="C23773" s="22" t="s">
        <v>7</v>
      </c>
      <c r="D23773" s="22" t="s">
        <v>7</v>
      </c>
      <c r="E23773" s="22" t="s">
        <v>15</v>
      </c>
      <c r="F23773" s="22" t="s">
        <v>25</v>
      </c>
      <c r="G23773" s="1">
        <v>286.24</v>
      </c>
    </row>
    <row r="23774" spans="2:7">
      <c r="B23774" s="22" t="s">
        <v>383</v>
      </c>
      <c r="C23774" s="22" t="s">
        <v>7</v>
      </c>
      <c r="D23774" s="22" t="s">
        <v>7</v>
      </c>
      <c r="E23774" s="22" t="s">
        <v>15</v>
      </c>
      <c r="F23774" s="22" t="s">
        <v>26</v>
      </c>
      <c r="G23774" s="1">
        <v>13061.85</v>
      </c>
    </row>
    <row r="23775" spans="2:7">
      <c r="B23775" s="22" t="s">
        <v>383</v>
      </c>
      <c r="C23775" s="22" t="s">
        <v>7</v>
      </c>
      <c r="D23775" s="22" t="s">
        <v>7</v>
      </c>
      <c r="E23775" s="22" t="s">
        <v>28</v>
      </c>
      <c r="F23775" s="22" t="s">
        <v>29</v>
      </c>
      <c r="G23775" s="1">
        <v>2518.8200000000002</v>
      </c>
    </row>
    <row r="23776" spans="2:7">
      <c r="B23776" s="22" t="s">
        <v>383</v>
      </c>
      <c r="C23776" s="22" t="s">
        <v>7</v>
      </c>
      <c r="D23776" s="22" t="s">
        <v>7</v>
      </c>
      <c r="E23776" s="22" t="s">
        <v>28</v>
      </c>
      <c r="F23776" s="22" t="s">
        <v>31</v>
      </c>
      <c r="G23776" s="1">
        <v>28728.12</v>
      </c>
    </row>
    <row r="23777" spans="2:7">
      <c r="B23777" s="22" t="s">
        <v>383</v>
      </c>
      <c r="C23777" s="22" t="s">
        <v>7</v>
      </c>
      <c r="D23777" s="22" t="s">
        <v>7</v>
      </c>
      <c r="E23777" s="22" t="s">
        <v>34</v>
      </c>
      <c r="F23777" s="22" t="s">
        <v>39</v>
      </c>
      <c r="G23777" s="1">
        <v>1358.93</v>
      </c>
    </row>
    <row r="23778" spans="2:7">
      <c r="B23778" s="22" t="s">
        <v>383</v>
      </c>
      <c r="C23778" s="22" t="s">
        <v>7</v>
      </c>
      <c r="D23778" s="22" t="s">
        <v>7</v>
      </c>
      <c r="E23778" s="22" t="s">
        <v>34</v>
      </c>
      <c r="F23778" s="22" t="s">
        <v>58</v>
      </c>
      <c r="G23778" s="1">
        <v>30402.92</v>
      </c>
    </row>
    <row r="23779" spans="2:7">
      <c r="B23779" s="22" t="s">
        <v>383</v>
      </c>
      <c r="C23779" s="22" t="s">
        <v>7</v>
      </c>
      <c r="D23779" s="22" t="s">
        <v>7</v>
      </c>
      <c r="E23779" s="22" t="s">
        <v>59</v>
      </c>
      <c r="F23779" s="22" t="s">
        <v>55</v>
      </c>
      <c r="G23779" s="1">
        <v>913.95</v>
      </c>
    </row>
    <row r="23780" spans="2:7">
      <c r="B23780" s="22" t="s">
        <v>383</v>
      </c>
      <c r="C23780" s="22" t="s">
        <v>7</v>
      </c>
      <c r="D23780" s="22" t="s">
        <v>7</v>
      </c>
      <c r="E23780" s="22" t="s">
        <v>60</v>
      </c>
      <c r="F23780" s="22" t="s">
        <v>62</v>
      </c>
      <c r="G23780" s="1">
        <v>14733.07</v>
      </c>
    </row>
    <row r="23781" spans="2:7">
      <c r="B23781" s="22" t="s">
        <v>384</v>
      </c>
      <c r="C23781" s="22" t="s">
        <v>7</v>
      </c>
      <c r="D23781" s="22" t="s">
        <v>5</v>
      </c>
      <c r="E23781" s="22" t="s">
        <v>5</v>
      </c>
      <c r="F23781" s="22" t="s">
        <v>6</v>
      </c>
      <c r="G23781" s="1">
        <v>191.82</v>
      </c>
    </row>
    <row r="23782" spans="2:7">
      <c r="B23782" s="22" t="s">
        <v>384</v>
      </c>
      <c r="C23782" s="22" t="s">
        <v>7</v>
      </c>
      <c r="D23782" s="22" t="s">
        <v>5</v>
      </c>
      <c r="E23782" s="22" t="s">
        <v>7</v>
      </c>
      <c r="F23782" s="22" t="s">
        <v>6</v>
      </c>
      <c r="G23782" s="1">
        <v>-2467.44</v>
      </c>
    </row>
    <row r="23783" spans="2:7">
      <c r="B23783" s="22" t="s">
        <v>384</v>
      </c>
      <c r="C23783" s="22" t="s">
        <v>7</v>
      </c>
      <c r="D23783" s="22" t="s">
        <v>5</v>
      </c>
      <c r="E23783" s="22" t="s">
        <v>8</v>
      </c>
      <c r="F23783" s="22" t="s">
        <v>9</v>
      </c>
      <c r="G23783" s="1">
        <v>277626.34999999998</v>
      </c>
    </row>
    <row r="23784" spans="2:7">
      <c r="B23784" s="22" t="s">
        <v>384</v>
      </c>
      <c r="C23784" s="22" t="s">
        <v>7</v>
      </c>
      <c r="D23784" s="22" t="s">
        <v>5</v>
      </c>
      <c r="E23784" s="22" t="s">
        <v>8</v>
      </c>
      <c r="F23784" s="22" t="s">
        <v>10</v>
      </c>
      <c r="G23784" s="1">
        <v>3876.73</v>
      </c>
    </row>
    <row r="23785" spans="2:7">
      <c r="B23785" s="22" t="s">
        <v>384</v>
      </c>
      <c r="C23785" s="22" t="s">
        <v>7</v>
      </c>
      <c r="D23785" s="22" t="s">
        <v>5</v>
      </c>
      <c r="E23785" s="22" t="s">
        <v>8</v>
      </c>
      <c r="F23785" s="22" t="s">
        <v>13</v>
      </c>
      <c r="G23785" s="1">
        <v>115.62</v>
      </c>
    </row>
    <row r="23786" spans="2:7">
      <c r="B23786" s="22" t="s">
        <v>384</v>
      </c>
      <c r="C23786" s="22" t="s">
        <v>7</v>
      </c>
      <c r="D23786" s="22" t="s">
        <v>5</v>
      </c>
      <c r="E23786" s="22" t="s">
        <v>14</v>
      </c>
      <c r="F23786" s="22" t="s">
        <v>9</v>
      </c>
      <c r="G23786" s="1">
        <v>113828.07</v>
      </c>
    </row>
    <row r="23787" spans="2:7">
      <c r="B23787" s="22" t="s">
        <v>384</v>
      </c>
      <c r="C23787" s="22" t="s">
        <v>7</v>
      </c>
      <c r="D23787" s="22" t="s">
        <v>5</v>
      </c>
      <c r="E23787" s="22" t="s">
        <v>14</v>
      </c>
      <c r="F23787" s="22" t="s">
        <v>10</v>
      </c>
      <c r="G23787" s="1">
        <v>245.96</v>
      </c>
    </row>
    <row r="23788" spans="2:7">
      <c r="B23788" s="22" t="s">
        <v>384</v>
      </c>
      <c r="C23788" s="22" t="s">
        <v>7</v>
      </c>
      <c r="D23788" s="22" t="s">
        <v>5</v>
      </c>
      <c r="E23788" s="22" t="s">
        <v>14</v>
      </c>
      <c r="F23788" s="22" t="s">
        <v>11</v>
      </c>
      <c r="G23788" s="1">
        <v>114.76</v>
      </c>
    </row>
    <row r="23789" spans="2:7">
      <c r="B23789" s="22" t="s">
        <v>384</v>
      </c>
      <c r="C23789" s="22" t="s">
        <v>7</v>
      </c>
      <c r="D23789" s="22" t="s">
        <v>5</v>
      </c>
      <c r="E23789" s="22" t="s">
        <v>14</v>
      </c>
      <c r="F23789" s="22" t="s">
        <v>13</v>
      </c>
      <c r="G23789" s="1">
        <v>31.76</v>
      </c>
    </row>
    <row r="23790" spans="2:7">
      <c r="B23790" s="22" t="s">
        <v>384</v>
      </c>
      <c r="C23790" s="22" t="s">
        <v>7</v>
      </c>
      <c r="D23790" s="22" t="s">
        <v>5</v>
      </c>
      <c r="E23790" s="22" t="s">
        <v>15</v>
      </c>
      <c r="F23790" s="22" t="s">
        <v>17</v>
      </c>
      <c r="G23790" s="1">
        <v>21054.17</v>
      </c>
    </row>
    <row r="23791" spans="2:7">
      <c r="B23791" s="22" t="s">
        <v>384</v>
      </c>
      <c r="C23791" s="22" t="s">
        <v>7</v>
      </c>
      <c r="D23791" s="22" t="s">
        <v>5</v>
      </c>
      <c r="E23791" s="22" t="s">
        <v>15</v>
      </c>
      <c r="F23791" s="22" t="s">
        <v>18</v>
      </c>
      <c r="G23791" s="1">
        <v>8833.19</v>
      </c>
    </row>
    <row r="23792" spans="2:7">
      <c r="B23792" s="22" t="s">
        <v>384</v>
      </c>
      <c r="C23792" s="22" t="s">
        <v>7</v>
      </c>
      <c r="D23792" s="22" t="s">
        <v>5</v>
      </c>
      <c r="E23792" s="22" t="s">
        <v>15</v>
      </c>
      <c r="F23792" s="22" t="s">
        <v>19</v>
      </c>
      <c r="G23792" s="1">
        <v>40588.22</v>
      </c>
    </row>
    <row r="23793" spans="2:7">
      <c r="B23793" s="22" t="s">
        <v>384</v>
      </c>
      <c r="C23793" s="22" t="s">
        <v>7</v>
      </c>
      <c r="D23793" s="22" t="s">
        <v>5</v>
      </c>
      <c r="E23793" s="22" t="s">
        <v>15</v>
      </c>
      <c r="F23793" s="22" t="s">
        <v>20</v>
      </c>
      <c r="G23793" s="1">
        <v>11467.05</v>
      </c>
    </row>
    <row r="23794" spans="2:7">
      <c r="B23794" s="22" t="s">
        <v>384</v>
      </c>
      <c r="C23794" s="22" t="s">
        <v>7</v>
      </c>
      <c r="D23794" s="22" t="s">
        <v>5</v>
      </c>
      <c r="E23794" s="22" t="s">
        <v>15</v>
      </c>
      <c r="F23794" s="22" t="s">
        <v>21</v>
      </c>
      <c r="G23794" s="1">
        <v>150.12</v>
      </c>
    </row>
    <row r="23795" spans="2:7">
      <c r="B23795" s="22" t="s">
        <v>384</v>
      </c>
      <c r="C23795" s="22" t="s">
        <v>7</v>
      </c>
      <c r="D23795" s="22" t="s">
        <v>5</v>
      </c>
      <c r="E23795" s="22" t="s">
        <v>15</v>
      </c>
      <c r="F23795" s="22" t="s">
        <v>22</v>
      </c>
      <c r="G23795" s="1">
        <v>76.150000000000006</v>
      </c>
    </row>
    <row r="23796" spans="2:7">
      <c r="B23796" s="22" t="s">
        <v>384</v>
      </c>
      <c r="C23796" s="22" t="s">
        <v>7</v>
      </c>
      <c r="D23796" s="22" t="s">
        <v>5</v>
      </c>
      <c r="E23796" s="22" t="s">
        <v>15</v>
      </c>
      <c r="F23796" s="22" t="s">
        <v>23</v>
      </c>
      <c r="G23796" s="1">
        <v>1837.19</v>
      </c>
    </row>
    <row r="23797" spans="2:7">
      <c r="B23797" s="22" t="s">
        <v>384</v>
      </c>
      <c r="C23797" s="22" t="s">
        <v>7</v>
      </c>
      <c r="D23797" s="22" t="s">
        <v>5</v>
      </c>
      <c r="E23797" s="22" t="s">
        <v>15</v>
      </c>
      <c r="F23797" s="22" t="s">
        <v>24</v>
      </c>
      <c r="G23797" s="1">
        <v>2421.09</v>
      </c>
    </row>
    <row r="23798" spans="2:7">
      <c r="B23798" s="22" t="s">
        <v>384</v>
      </c>
      <c r="C23798" s="22" t="s">
        <v>7</v>
      </c>
      <c r="D23798" s="22" t="s">
        <v>5</v>
      </c>
      <c r="E23798" s="22" t="s">
        <v>15</v>
      </c>
      <c r="F23798" s="22" t="s">
        <v>25</v>
      </c>
      <c r="G23798" s="1">
        <v>43669.01</v>
      </c>
    </row>
    <row r="23799" spans="2:7">
      <c r="B23799" s="22" t="s">
        <v>384</v>
      </c>
      <c r="C23799" s="22" t="s">
        <v>7</v>
      </c>
      <c r="D23799" s="22" t="s">
        <v>5</v>
      </c>
      <c r="E23799" s="22" t="s">
        <v>15</v>
      </c>
      <c r="F23799" s="22" t="s">
        <v>26</v>
      </c>
      <c r="G23799" s="1">
        <v>24053.13</v>
      </c>
    </row>
    <row r="23800" spans="2:7">
      <c r="B23800" s="22" t="s">
        <v>384</v>
      </c>
      <c r="C23800" s="22" t="s">
        <v>7</v>
      </c>
      <c r="D23800" s="22" t="s">
        <v>5</v>
      </c>
      <c r="E23800" s="22" t="s">
        <v>28</v>
      </c>
      <c r="F23800" s="22" t="s">
        <v>29</v>
      </c>
      <c r="G23800" s="1">
        <v>23062.98</v>
      </c>
    </row>
    <row r="23801" spans="2:7">
      <c r="B23801" s="22" t="s">
        <v>384</v>
      </c>
      <c r="C23801" s="22" t="s">
        <v>7</v>
      </c>
      <c r="D23801" s="22" t="s">
        <v>5</v>
      </c>
      <c r="E23801" s="22" t="s">
        <v>28</v>
      </c>
      <c r="F23801" s="22" t="s">
        <v>30</v>
      </c>
      <c r="G23801" s="1">
        <v>6095.96</v>
      </c>
    </row>
    <row r="23802" spans="2:7">
      <c r="B23802" s="22" t="s">
        <v>384</v>
      </c>
      <c r="C23802" s="22" t="s">
        <v>7</v>
      </c>
      <c r="D23802" s="22" t="s">
        <v>5</v>
      </c>
      <c r="E23802" s="22" t="s">
        <v>28</v>
      </c>
      <c r="F23802" s="22" t="s">
        <v>32</v>
      </c>
      <c r="G23802" s="1">
        <v>918.71</v>
      </c>
    </row>
    <row r="23803" spans="2:7">
      <c r="B23803" s="22" t="s">
        <v>384</v>
      </c>
      <c r="C23803" s="22" t="s">
        <v>7</v>
      </c>
      <c r="D23803" s="22" t="s">
        <v>5</v>
      </c>
      <c r="E23803" s="22" t="s">
        <v>28</v>
      </c>
      <c r="F23803" s="22" t="s">
        <v>33</v>
      </c>
      <c r="G23803" s="1">
        <v>7723.87</v>
      </c>
    </row>
    <row r="23804" spans="2:7">
      <c r="B23804" s="22" t="s">
        <v>384</v>
      </c>
      <c r="C23804" s="22" t="s">
        <v>7</v>
      </c>
      <c r="D23804" s="22" t="s">
        <v>5</v>
      </c>
      <c r="E23804" s="22" t="s">
        <v>34</v>
      </c>
      <c r="F23804" s="22" t="s">
        <v>36</v>
      </c>
      <c r="G23804" s="1">
        <v>549.74</v>
      </c>
    </row>
    <row r="23805" spans="2:7">
      <c r="B23805" s="22" t="s">
        <v>384</v>
      </c>
      <c r="C23805" s="22" t="s">
        <v>7</v>
      </c>
      <c r="D23805" s="22" t="s">
        <v>5</v>
      </c>
      <c r="E23805" s="22" t="s">
        <v>34</v>
      </c>
      <c r="F23805" s="22" t="s">
        <v>37</v>
      </c>
      <c r="G23805" s="1">
        <v>8734.14</v>
      </c>
    </row>
    <row r="23806" spans="2:7">
      <c r="B23806" s="22" t="s">
        <v>384</v>
      </c>
      <c r="C23806" s="22" t="s">
        <v>7</v>
      </c>
      <c r="D23806" s="22" t="s">
        <v>5</v>
      </c>
      <c r="E23806" s="22" t="s">
        <v>34</v>
      </c>
      <c r="F23806" s="22" t="s">
        <v>38</v>
      </c>
      <c r="G23806" s="1">
        <v>4673.08</v>
      </c>
    </row>
    <row r="23807" spans="2:7">
      <c r="B23807" s="22" t="s">
        <v>384</v>
      </c>
      <c r="C23807" s="22" t="s">
        <v>7</v>
      </c>
      <c r="D23807" s="22" t="s">
        <v>5</v>
      </c>
      <c r="E23807" s="22" t="s">
        <v>34</v>
      </c>
      <c r="F23807" s="22" t="s">
        <v>39</v>
      </c>
      <c r="G23807" s="1">
        <v>9726.6299999999992</v>
      </c>
    </row>
    <row r="23808" spans="2:7">
      <c r="B23808" s="22" t="s">
        <v>384</v>
      </c>
      <c r="C23808" s="22" t="s">
        <v>7</v>
      </c>
      <c r="D23808" s="22" t="s">
        <v>5</v>
      </c>
      <c r="E23808" s="22" t="s">
        <v>34</v>
      </c>
      <c r="F23808" s="22" t="s">
        <v>41</v>
      </c>
      <c r="G23808" s="1">
        <v>1074.45</v>
      </c>
    </row>
    <row r="23809" spans="2:7">
      <c r="B23809" s="22" t="s">
        <v>384</v>
      </c>
      <c r="C23809" s="22" t="s">
        <v>7</v>
      </c>
      <c r="D23809" s="22" t="s">
        <v>5</v>
      </c>
      <c r="E23809" s="22" t="s">
        <v>34</v>
      </c>
      <c r="F23809" s="22" t="s">
        <v>42</v>
      </c>
      <c r="G23809" s="1">
        <v>1374.22</v>
      </c>
    </row>
    <row r="23810" spans="2:7">
      <c r="B23810" s="22" t="s">
        <v>384</v>
      </c>
      <c r="C23810" s="22" t="s">
        <v>7</v>
      </c>
      <c r="D23810" s="22" t="s">
        <v>5</v>
      </c>
      <c r="E23810" s="22" t="s">
        <v>34</v>
      </c>
      <c r="F23810" s="22" t="s">
        <v>43</v>
      </c>
      <c r="G23810" s="1">
        <v>14860</v>
      </c>
    </row>
    <row r="23811" spans="2:7">
      <c r="B23811" s="22" t="s">
        <v>384</v>
      </c>
      <c r="C23811" s="22" t="s">
        <v>7</v>
      </c>
      <c r="D23811" s="22" t="s">
        <v>5</v>
      </c>
      <c r="E23811" s="22" t="s">
        <v>34</v>
      </c>
      <c r="F23811" s="22" t="s">
        <v>45</v>
      </c>
      <c r="G23811" s="1">
        <v>471.69</v>
      </c>
    </row>
    <row r="23812" spans="2:7">
      <c r="B23812" s="22" t="s">
        <v>384</v>
      </c>
      <c r="C23812" s="22" t="s">
        <v>7</v>
      </c>
      <c r="D23812" s="22" t="s">
        <v>5</v>
      </c>
      <c r="E23812" s="22" t="s">
        <v>34</v>
      </c>
      <c r="F23812" s="22" t="s">
        <v>46</v>
      </c>
      <c r="G23812" s="1">
        <v>1713.02</v>
      </c>
    </row>
    <row r="23813" spans="2:7">
      <c r="B23813" s="22" t="s">
        <v>384</v>
      </c>
      <c r="C23813" s="22" t="s">
        <v>7</v>
      </c>
      <c r="D23813" s="22" t="s">
        <v>5</v>
      </c>
      <c r="E23813" s="22" t="s">
        <v>34</v>
      </c>
      <c r="F23813" s="22" t="s">
        <v>47</v>
      </c>
      <c r="G23813" s="1">
        <v>6833.32</v>
      </c>
    </row>
    <row r="23814" spans="2:7">
      <c r="B23814" s="22" t="s">
        <v>384</v>
      </c>
      <c r="C23814" s="22" t="s">
        <v>7</v>
      </c>
      <c r="D23814" s="22" t="s">
        <v>5</v>
      </c>
      <c r="E23814" s="22" t="s">
        <v>34</v>
      </c>
      <c r="F23814" s="22" t="s">
        <v>48</v>
      </c>
      <c r="G23814" s="1">
        <v>4390</v>
      </c>
    </row>
    <row r="23815" spans="2:7">
      <c r="B23815" s="22" t="s">
        <v>384</v>
      </c>
      <c r="C23815" s="22" t="s">
        <v>7</v>
      </c>
      <c r="D23815" s="22" t="s">
        <v>5</v>
      </c>
      <c r="E23815" s="22" t="s">
        <v>34</v>
      </c>
      <c r="F23815" s="22" t="s">
        <v>75</v>
      </c>
      <c r="G23815" s="1">
        <v>3804.55</v>
      </c>
    </row>
    <row r="23816" spans="2:7">
      <c r="B23816" s="22" t="s">
        <v>384</v>
      </c>
      <c r="C23816" s="22" t="s">
        <v>7</v>
      </c>
      <c r="D23816" s="22" t="s">
        <v>5</v>
      </c>
      <c r="E23816" s="22" t="s">
        <v>34</v>
      </c>
      <c r="F23816" s="22" t="s">
        <v>49</v>
      </c>
      <c r="G23816" s="1">
        <v>27126.15</v>
      </c>
    </row>
    <row r="23817" spans="2:7">
      <c r="B23817" s="22" t="s">
        <v>384</v>
      </c>
      <c r="C23817" s="22" t="s">
        <v>7</v>
      </c>
      <c r="D23817" s="22" t="s">
        <v>5</v>
      </c>
      <c r="E23817" s="22" t="s">
        <v>34</v>
      </c>
      <c r="F23817" s="22" t="s">
        <v>50</v>
      </c>
      <c r="G23817" s="1">
        <v>6148.52</v>
      </c>
    </row>
    <row r="23818" spans="2:7">
      <c r="B23818" s="22" t="s">
        <v>384</v>
      </c>
      <c r="C23818" s="22" t="s">
        <v>7</v>
      </c>
      <c r="D23818" s="22" t="s">
        <v>5</v>
      </c>
      <c r="E23818" s="22" t="s">
        <v>34</v>
      </c>
      <c r="F23818" s="22" t="s">
        <v>51</v>
      </c>
      <c r="G23818" s="1">
        <v>195.56</v>
      </c>
    </row>
    <row r="23819" spans="2:7">
      <c r="B23819" s="22" t="s">
        <v>384</v>
      </c>
      <c r="C23819" s="22" t="s">
        <v>7</v>
      </c>
      <c r="D23819" s="22" t="s">
        <v>5</v>
      </c>
      <c r="E23819" s="22" t="s">
        <v>34</v>
      </c>
      <c r="F23819" s="22" t="s">
        <v>56</v>
      </c>
      <c r="G23819" s="1">
        <v>5362.48</v>
      </c>
    </row>
    <row r="23820" spans="2:7">
      <c r="B23820" s="22" t="s">
        <v>384</v>
      </c>
      <c r="C23820" s="22" t="s">
        <v>7</v>
      </c>
      <c r="D23820" s="22" t="s">
        <v>5</v>
      </c>
      <c r="E23820" s="22" t="s">
        <v>34</v>
      </c>
      <c r="F23820" s="22" t="s">
        <v>57</v>
      </c>
      <c r="G23820" s="1">
        <v>5601.74</v>
      </c>
    </row>
    <row r="23821" spans="2:7">
      <c r="B23821" s="22" t="s">
        <v>384</v>
      </c>
      <c r="C23821" s="22" t="s">
        <v>7</v>
      </c>
      <c r="D23821" s="22" t="s">
        <v>5</v>
      </c>
      <c r="E23821" s="22" t="s">
        <v>34</v>
      </c>
      <c r="F23821" s="22" t="s">
        <v>94</v>
      </c>
      <c r="G23821" s="1">
        <v>13401.79</v>
      </c>
    </row>
    <row r="23822" spans="2:7">
      <c r="B23822" s="22" t="s">
        <v>384</v>
      </c>
      <c r="C23822" s="22" t="s">
        <v>7</v>
      </c>
      <c r="D23822" s="22" t="s">
        <v>5</v>
      </c>
      <c r="E23822" s="22" t="s">
        <v>34</v>
      </c>
      <c r="F23822" s="22" t="s">
        <v>58</v>
      </c>
      <c r="G23822" s="1">
        <v>1738.93</v>
      </c>
    </row>
    <row r="23823" spans="2:7">
      <c r="B23823" s="22" t="s">
        <v>384</v>
      </c>
      <c r="C23823" s="22" t="s">
        <v>7</v>
      </c>
      <c r="D23823" s="22" t="s">
        <v>5</v>
      </c>
      <c r="E23823" s="22" t="s">
        <v>59</v>
      </c>
      <c r="F23823" s="22" t="s">
        <v>55</v>
      </c>
      <c r="G23823" s="1">
        <v>598.67999999999995</v>
      </c>
    </row>
    <row r="23824" spans="2:7">
      <c r="B23824" s="22" t="s">
        <v>384</v>
      </c>
      <c r="C23824" s="22" t="s">
        <v>7</v>
      </c>
      <c r="D23824" s="22" t="s">
        <v>5</v>
      </c>
      <c r="E23824" s="22" t="s">
        <v>60</v>
      </c>
      <c r="F23824" s="22" t="s">
        <v>78</v>
      </c>
      <c r="G23824" s="1">
        <v>5000</v>
      </c>
    </row>
    <row r="23825" spans="2:7">
      <c r="B23825" s="22" t="s">
        <v>384</v>
      </c>
      <c r="C23825" s="22" t="s">
        <v>7</v>
      </c>
      <c r="D23825" s="22" t="s">
        <v>5</v>
      </c>
      <c r="E23825" s="22" t="s">
        <v>60</v>
      </c>
      <c r="F23825" s="22" t="s">
        <v>62</v>
      </c>
      <c r="G23825" s="1">
        <v>10300.06</v>
      </c>
    </row>
    <row r="23826" spans="2:7">
      <c r="B23826" s="22" t="s">
        <v>384</v>
      </c>
      <c r="C23826" s="22" t="s">
        <v>7</v>
      </c>
      <c r="D23826" s="22" t="s">
        <v>7</v>
      </c>
      <c r="E23826" s="22" t="s">
        <v>5</v>
      </c>
      <c r="F23826" s="22" t="s">
        <v>6</v>
      </c>
      <c r="G23826" s="1">
        <v>2275.62</v>
      </c>
    </row>
    <row r="23827" spans="2:7">
      <c r="B23827" s="22" t="s">
        <v>384</v>
      </c>
      <c r="C23827" s="22" t="s">
        <v>7</v>
      </c>
      <c r="D23827" s="22" t="s">
        <v>7</v>
      </c>
      <c r="E23827" s="22" t="s">
        <v>8</v>
      </c>
      <c r="F23827" s="22" t="s">
        <v>9</v>
      </c>
      <c r="G23827" s="1">
        <v>12510.15</v>
      </c>
    </row>
    <row r="23828" spans="2:7">
      <c r="B23828" s="22" t="s">
        <v>384</v>
      </c>
      <c r="C23828" s="22" t="s">
        <v>7</v>
      </c>
      <c r="D23828" s="22" t="s">
        <v>7</v>
      </c>
      <c r="E23828" s="22" t="s">
        <v>8</v>
      </c>
      <c r="F23828" s="22" t="s">
        <v>11</v>
      </c>
      <c r="G23828" s="1">
        <v>91.13</v>
      </c>
    </row>
    <row r="23829" spans="2:7">
      <c r="B23829" s="22" t="s">
        <v>384</v>
      </c>
      <c r="C23829" s="22" t="s">
        <v>7</v>
      </c>
      <c r="D23829" s="22" t="s">
        <v>7</v>
      </c>
      <c r="E23829" s="22" t="s">
        <v>8</v>
      </c>
      <c r="F23829" s="22" t="s">
        <v>12</v>
      </c>
      <c r="G23829" s="1">
        <v>2638.3</v>
      </c>
    </row>
    <row r="23830" spans="2:7">
      <c r="B23830" s="22" t="s">
        <v>384</v>
      </c>
      <c r="C23830" s="22" t="s">
        <v>7</v>
      </c>
      <c r="D23830" s="22" t="s">
        <v>7</v>
      </c>
      <c r="E23830" s="22" t="s">
        <v>8</v>
      </c>
      <c r="F23830" s="22" t="s">
        <v>13</v>
      </c>
      <c r="G23830" s="1">
        <v>2284.4899999999998</v>
      </c>
    </row>
    <row r="23831" spans="2:7">
      <c r="B23831" s="22" t="s">
        <v>384</v>
      </c>
      <c r="C23831" s="22" t="s">
        <v>7</v>
      </c>
      <c r="D23831" s="22" t="s">
        <v>7</v>
      </c>
      <c r="E23831" s="22" t="s">
        <v>14</v>
      </c>
      <c r="F23831" s="22" t="s">
        <v>9</v>
      </c>
      <c r="G23831" s="1">
        <v>20905.38</v>
      </c>
    </row>
    <row r="23832" spans="2:7">
      <c r="B23832" s="22" t="s">
        <v>384</v>
      </c>
      <c r="C23832" s="22" t="s">
        <v>7</v>
      </c>
      <c r="D23832" s="22" t="s">
        <v>7</v>
      </c>
      <c r="E23832" s="22" t="s">
        <v>14</v>
      </c>
      <c r="F23832" s="22" t="s">
        <v>10</v>
      </c>
      <c r="G23832" s="1">
        <v>2463.9</v>
      </c>
    </row>
    <row r="23833" spans="2:7">
      <c r="B23833" s="22" t="s">
        <v>384</v>
      </c>
      <c r="C23833" s="22" t="s">
        <v>7</v>
      </c>
      <c r="D23833" s="22" t="s">
        <v>7</v>
      </c>
      <c r="E23833" s="22" t="s">
        <v>14</v>
      </c>
      <c r="F23833" s="22" t="s">
        <v>11</v>
      </c>
      <c r="G23833" s="1">
        <v>7507.73</v>
      </c>
    </row>
    <row r="23834" spans="2:7">
      <c r="B23834" s="22" t="s">
        <v>384</v>
      </c>
      <c r="C23834" s="22" t="s">
        <v>7</v>
      </c>
      <c r="D23834" s="22" t="s">
        <v>7</v>
      </c>
      <c r="E23834" s="22" t="s">
        <v>14</v>
      </c>
      <c r="F23834" s="22" t="s">
        <v>13</v>
      </c>
      <c r="G23834" s="1">
        <v>159.97999999999999</v>
      </c>
    </row>
    <row r="23835" spans="2:7">
      <c r="B23835" s="22" t="s">
        <v>384</v>
      </c>
      <c r="C23835" s="22" t="s">
        <v>7</v>
      </c>
      <c r="D23835" s="22" t="s">
        <v>7</v>
      </c>
      <c r="E23835" s="22" t="s">
        <v>15</v>
      </c>
      <c r="F23835" s="22" t="s">
        <v>17</v>
      </c>
      <c r="G23835" s="1">
        <v>1139.3900000000001</v>
      </c>
    </row>
    <row r="23836" spans="2:7">
      <c r="B23836" s="22" t="s">
        <v>384</v>
      </c>
      <c r="C23836" s="22" t="s">
        <v>7</v>
      </c>
      <c r="D23836" s="22" t="s">
        <v>7</v>
      </c>
      <c r="E23836" s="22" t="s">
        <v>15</v>
      </c>
      <c r="F23836" s="22" t="s">
        <v>18</v>
      </c>
      <c r="G23836" s="1">
        <v>1645.28</v>
      </c>
    </row>
    <row r="23837" spans="2:7">
      <c r="B23837" s="22" t="s">
        <v>384</v>
      </c>
      <c r="C23837" s="22" t="s">
        <v>7</v>
      </c>
      <c r="D23837" s="22" t="s">
        <v>7</v>
      </c>
      <c r="E23837" s="22" t="s">
        <v>15</v>
      </c>
      <c r="F23837" s="22" t="s">
        <v>19</v>
      </c>
      <c r="G23837" s="1">
        <v>1979.83</v>
      </c>
    </row>
    <row r="23838" spans="2:7">
      <c r="B23838" s="22" t="s">
        <v>384</v>
      </c>
      <c r="C23838" s="22" t="s">
        <v>7</v>
      </c>
      <c r="D23838" s="22" t="s">
        <v>7</v>
      </c>
      <c r="E23838" s="22" t="s">
        <v>15</v>
      </c>
      <c r="F23838" s="22" t="s">
        <v>20</v>
      </c>
      <c r="G23838" s="1">
        <v>2518.71</v>
      </c>
    </row>
    <row r="23839" spans="2:7">
      <c r="B23839" s="22" t="s">
        <v>384</v>
      </c>
      <c r="C23839" s="22" t="s">
        <v>7</v>
      </c>
      <c r="D23839" s="22" t="s">
        <v>7</v>
      </c>
      <c r="E23839" s="22" t="s">
        <v>15</v>
      </c>
      <c r="F23839" s="22" t="s">
        <v>21</v>
      </c>
      <c r="G23839" s="1">
        <v>6.38</v>
      </c>
    </row>
    <row r="23840" spans="2:7">
      <c r="B23840" s="22" t="s">
        <v>384</v>
      </c>
      <c r="C23840" s="22" t="s">
        <v>7</v>
      </c>
      <c r="D23840" s="22" t="s">
        <v>7</v>
      </c>
      <c r="E23840" s="22" t="s">
        <v>15</v>
      </c>
      <c r="F23840" s="22" t="s">
        <v>22</v>
      </c>
      <c r="G23840" s="1">
        <v>16.149999999999999</v>
      </c>
    </row>
    <row r="23841" spans="2:7">
      <c r="B23841" s="22" t="s">
        <v>384</v>
      </c>
      <c r="C23841" s="22" t="s">
        <v>7</v>
      </c>
      <c r="D23841" s="22" t="s">
        <v>7</v>
      </c>
      <c r="E23841" s="22" t="s">
        <v>15</v>
      </c>
      <c r="F23841" s="22" t="s">
        <v>23</v>
      </c>
      <c r="G23841" s="1">
        <v>44.3</v>
      </c>
    </row>
    <row r="23842" spans="2:7">
      <c r="B23842" s="22" t="s">
        <v>384</v>
      </c>
      <c r="C23842" s="22" t="s">
        <v>7</v>
      </c>
      <c r="D23842" s="22" t="s">
        <v>7</v>
      </c>
      <c r="E23842" s="22" t="s">
        <v>15</v>
      </c>
      <c r="F23842" s="22" t="s">
        <v>24</v>
      </c>
      <c r="G23842" s="1">
        <v>468.38</v>
      </c>
    </row>
    <row r="23843" spans="2:7">
      <c r="B23843" s="22" t="s">
        <v>384</v>
      </c>
      <c r="C23843" s="22" t="s">
        <v>7</v>
      </c>
      <c r="D23843" s="22" t="s">
        <v>7</v>
      </c>
      <c r="E23843" s="22" t="s">
        <v>15</v>
      </c>
      <c r="F23843" s="22" t="s">
        <v>25</v>
      </c>
      <c r="G23843" s="1">
        <v>1796.41</v>
      </c>
    </row>
    <row r="23844" spans="2:7">
      <c r="B23844" s="22" t="s">
        <v>384</v>
      </c>
      <c r="C23844" s="22" t="s">
        <v>7</v>
      </c>
      <c r="D23844" s="22" t="s">
        <v>7</v>
      </c>
      <c r="E23844" s="22" t="s">
        <v>15</v>
      </c>
      <c r="F23844" s="22" t="s">
        <v>26</v>
      </c>
      <c r="G23844" s="1">
        <v>8135.34</v>
      </c>
    </row>
    <row r="23845" spans="2:7">
      <c r="B23845" s="22" t="s">
        <v>384</v>
      </c>
      <c r="C23845" s="22" t="s">
        <v>7</v>
      </c>
      <c r="D23845" s="22" t="s">
        <v>7</v>
      </c>
      <c r="E23845" s="22" t="s">
        <v>28</v>
      </c>
      <c r="F23845" s="22" t="s">
        <v>29</v>
      </c>
      <c r="G23845" s="1">
        <v>476.36</v>
      </c>
    </row>
    <row r="23846" spans="2:7">
      <c r="B23846" s="22" t="s">
        <v>384</v>
      </c>
      <c r="C23846" s="22" t="s">
        <v>7</v>
      </c>
      <c r="D23846" s="22" t="s">
        <v>7</v>
      </c>
      <c r="E23846" s="22" t="s">
        <v>28</v>
      </c>
      <c r="F23846" s="22" t="s">
        <v>30</v>
      </c>
      <c r="G23846" s="1">
        <v>34.229999999999997</v>
      </c>
    </row>
    <row r="23847" spans="2:7">
      <c r="B23847" s="22" t="s">
        <v>384</v>
      </c>
      <c r="C23847" s="22" t="s">
        <v>7</v>
      </c>
      <c r="D23847" s="22" t="s">
        <v>7</v>
      </c>
      <c r="E23847" s="22" t="s">
        <v>28</v>
      </c>
      <c r="F23847" s="22" t="s">
        <v>31</v>
      </c>
      <c r="G23847" s="1">
        <v>9518.26</v>
      </c>
    </row>
    <row r="23848" spans="2:7">
      <c r="B23848" s="22" t="s">
        <v>384</v>
      </c>
      <c r="C23848" s="22" t="s">
        <v>7</v>
      </c>
      <c r="D23848" s="22" t="s">
        <v>7</v>
      </c>
      <c r="E23848" s="22" t="s">
        <v>34</v>
      </c>
      <c r="F23848" s="22" t="s">
        <v>37</v>
      </c>
      <c r="G23848" s="1">
        <v>3719.5</v>
      </c>
    </row>
    <row r="23849" spans="2:7">
      <c r="B23849" s="22" t="s">
        <v>384</v>
      </c>
      <c r="C23849" s="22" t="s">
        <v>7</v>
      </c>
      <c r="D23849" s="22" t="s">
        <v>7</v>
      </c>
      <c r="E23849" s="22" t="s">
        <v>34</v>
      </c>
      <c r="F23849" s="22" t="s">
        <v>39</v>
      </c>
      <c r="G23849" s="1">
        <v>8981.4</v>
      </c>
    </row>
    <row r="23850" spans="2:7">
      <c r="B23850" s="22" t="s">
        <v>384</v>
      </c>
      <c r="C23850" s="22" t="s">
        <v>7</v>
      </c>
      <c r="D23850" s="22" t="s">
        <v>7</v>
      </c>
      <c r="E23850" s="22" t="s">
        <v>34</v>
      </c>
      <c r="F23850" s="22" t="s">
        <v>40</v>
      </c>
      <c r="G23850" s="1">
        <v>1341</v>
      </c>
    </row>
    <row r="23851" spans="2:7">
      <c r="B23851" s="22" t="s">
        <v>384</v>
      </c>
      <c r="C23851" s="22" t="s">
        <v>7</v>
      </c>
      <c r="D23851" s="22" t="s">
        <v>7</v>
      </c>
      <c r="E23851" s="22" t="s">
        <v>34</v>
      </c>
      <c r="F23851" s="22" t="s">
        <v>58</v>
      </c>
      <c r="G23851" s="1">
        <v>181.4</v>
      </c>
    </row>
    <row r="23852" spans="2:7">
      <c r="B23852" s="22" t="s">
        <v>385</v>
      </c>
      <c r="C23852" s="22" t="s">
        <v>7</v>
      </c>
      <c r="D23852" s="22" t="s">
        <v>5</v>
      </c>
      <c r="E23852" s="22" t="s">
        <v>5</v>
      </c>
      <c r="F23852" s="22" t="s">
        <v>6</v>
      </c>
      <c r="G23852" s="1">
        <v>129965.58</v>
      </c>
    </row>
    <row r="23853" spans="2:7">
      <c r="B23853" s="22" t="s">
        <v>385</v>
      </c>
      <c r="C23853" s="22" t="s">
        <v>7</v>
      </c>
      <c r="D23853" s="22" t="s">
        <v>5</v>
      </c>
      <c r="E23853" s="22" t="s">
        <v>7</v>
      </c>
      <c r="F23853" s="22" t="s">
        <v>6</v>
      </c>
      <c r="G23853" s="1">
        <v>-138566.92000000001</v>
      </c>
    </row>
    <row r="23854" spans="2:7">
      <c r="B23854" s="22" t="s">
        <v>385</v>
      </c>
      <c r="C23854" s="22" t="s">
        <v>7</v>
      </c>
      <c r="D23854" s="22" t="s">
        <v>5</v>
      </c>
      <c r="E23854" s="22" t="s">
        <v>8</v>
      </c>
      <c r="F23854" s="22" t="s">
        <v>9</v>
      </c>
      <c r="G23854" s="1">
        <v>1353396.38</v>
      </c>
    </row>
    <row r="23855" spans="2:7">
      <c r="B23855" s="22" t="s">
        <v>385</v>
      </c>
      <c r="C23855" s="22" t="s">
        <v>7</v>
      </c>
      <c r="D23855" s="22" t="s">
        <v>5</v>
      </c>
      <c r="E23855" s="22" t="s">
        <v>8</v>
      </c>
      <c r="F23855" s="22" t="s">
        <v>10</v>
      </c>
      <c r="G23855" s="1">
        <v>19601.240000000002</v>
      </c>
    </row>
    <row r="23856" spans="2:7">
      <c r="B23856" s="22" t="s">
        <v>385</v>
      </c>
      <c r="C23856" s="22" t="s">
        <v>7</v>
      </c>
      <c r="D23856" s="22" t="s">
        <v>5</v>
      </c>
      <c r="E23856" s="22" t="s">
        <v>8</v>
      </c>
      <c r="F23856" s="22" t="s">
        <v>11</v>
      </c>
      <c r="G23856" s="1">
        <v>2631.01</v>
      </c>
    </row>
    <row r="23857" spans="2:7">
      <c r="B23857" s="22" t="s">
        <v>385</v>
      </c>
      <c r="C23857" s="22" t="s">
        <v>7</v>
      </c>
      <c r="D23857" s="22" t="s">
        <v>5</v>
      </c>
      <c r="E23857" s="22" t="s">
        <v>8</v>
      </c>
      <c r="F23857" s="22" t="s">
        <v>12</v>
      </c>
      <c r="G23857" s="1">
        <v>72389.240000000005</v>
      </c>
    </row>
    <row r="23858" spans="2:7">
      <c r="B23858" s="22" t="s">
        <v>385</v>
      </c>
      <c r="C23858" s="22" t="s">
        <v>7</v>
      </c>
      <c r="D23858" s="22" t="s">
        <v>5</v>
      </c>
      <c r="E23858" s="22" t="s">
        <v>8</v>
      </c>
      <c r="F23858" s="22" t="s">
        <v>13</v>
      </c>
      <c r="G23858" s="1">
        <v>2163.54</v>
      </c>
    </row>
    <row r="23859" spans="2:7">
      <c r="B23859" s="22" t="s">
        <v>385</v>
      </c>
      <c r="C23859" s="22" t="s">
        <v>7</v>
      </c>
      <c r="D23859" s="22" t="s">
        <v>5</v>
      </c>
      <c r="E23859" s="22" t="s">
        <v>8</v>
      </c>
      <c r="F23859" s="22" t="s">
        <v>70</v>
      </c>
      <c r="G23859" s="1">
        <v>11808</v>
      </c>
    </row>
    <row r="23860" spans="2:7">
      <c r="B23860" s="22" t="s">
        <v>385</v>
      </c>
      <c r="C23860" s="22" t="s">
        <v>7</v>
      </c>
      <c r="D23860" s="22" t="s">
        <v>5</v>
      </c>
      <c r="E23860" s="22" t="s">
        <v>14</v>
      </c>
      <c r="F23860" s="22" t="s">
        <v>9</v>
      </c>
      <c r="G23860" s="1">
        <v>582809.02</v>
      </c>
    </row>
    <row r="23861" spans="2:7">
      <c r="B23861" s="22" t="s">
        <v>385</v>
      </c>
      <c r="C23861" s="22" t="s">
        <v>7</v>
      </c>
      <c r="D23861" s="22" t="s">
        <v>5</v>
      </c>
      <c r="E23861" s="22" t="s">
        <v>14</v>
      </c>
      <c r="F23861" s="22" t="s">
        <v>10</v>
      </c>
      <c r="G23861" s="1">
        <v>10621.13</v>
      </c>
    </row>
    <row r="23862" spans="2:7">
      <c r="B23862" s="22" t="s">
        <v>385</v>
      </c>
      <c r="C23862" s="22" t="s">
        <v>7</v>
      </c>
      <c r="D23862" s="22" t="s">
        <v>5</v>
      </c>
      <c r="E23862" s="22" t="s">
        <v>14</v>
      </c>
      <c r="F23862" s="22" t="s">
        <v>11</v>
      </c>
      <c r="G23862" s="1">
        <v>1671.7</v>
      </c>
    </row>
    <row r="23863" spans="2:7">
      <c r="B23863" s="22" t="s">
        <v>385</v>
      </c>
      <c r="C23863" s="22" t="s">
        <v>7</v>
      </c>
      <c r="D23863" s="22" t="s">
        <v>5</v>
      </c>
      <c r="E23863" s="22" t="s">
        <v>14</v>
      </c>
      <c r="F23863" s="22" t="s">
        <v>13</v>
      </c>
      <c r="G23863" s="1">
        <v>5877.33</v>
      </c>
    </row>
    <row r="23864" spans="2:7">
      <c r="B23864" s="22" t="s">
        <v>385</v>
      </c>
      <c r="C23864" s="22" t="s">
        <v>7</v>
      </c>
      <c r="D23864" s="22" t="s">
        <v>5</v>
      </c>
      <c r="E23864" s="22" t="s">
        <v>15</v>
      </c>
      <c r="F23864" s="22" t="s">
        <v>17</v>
      </c>
      <c r="G23864" s="1">
        <v>109285.75</v>
      </c>
    </row>
    <row r="23865" spans="2:7">
      <c r="B23865" s="22" t="s">
        <v>385</v>
      </c>
      <c r="C23865" s="22" t="s">
        <v>7</v>
      </c>
      <c r="D23865" s="22" t="s">
        <v>5</v>
      </c>
      <c r="E23865" s="22" t="s">
        <v>15</v>
      </c>
      <c r="F23865" s="22" t="s">
        <v>18</v>
      </c>
      <c r="G23865" s="1">
        <v>44920.07</v>
      </c>
    </row>
    <row r="23866" spans="2:7">
      <c r="B23866" s="22" t="s">
        <v>385</v>
      </c>
      <c r="C23866" s="22" t="s">
        <v>7</v>
      </c>
      <c r="D23866" s="22" t="s">
        <v>5</v>
      </c>
      <c r="E23866" s="22" t="s">
        <v>15</v>
      </c>
      <c r="F23866" s="22" t="s">
        <v>19</v>
      </c>
      <c r="G23866" s="1">
        <v>221252.41</v>
      </c>
    </row>
    <row r="23867" spans="2:7">
      <c r="B23867" s="22" t="s">
        <v>385</v>
      </c>
      <c r="C23867" s="22" t="s">
        <v>7</v>
      </c>
      <c r="D23867" s="22" t="s">
        <v>5</v>
      </c>
      <c r="E23867" s="22" t="s">
        <v>15</v>
      </c>
      <c r="F23867" s="22" t="s">
        <v>20</v>
      </c>
      <c r="G23867" s="1">
        <v>69720.320000000007</v>
      </c>
    </row>
    <row r="23868" spans="2:7">
      <c r="B23868" s="22" t="s">
        <v>385</v>
      </c>
      <c r="C23868" s="22" t="s">
        <v>7</v>
      </c>
      <c r="D23868" s="22" t="s">
        <v>5</v>
      </c>
      <c r="E23868" s="22" t="s">
        <v>15</v>
      </c>
      <c r="F23868" s="22" t="s">
        <v>21</v>
      </c>
      <c r="G23868" s="1">
        <v>1219.81</v>
      </c>
    </row>
    <row r="23869" spans="2:7">
      <c r="B23869" s="22" t="s">
        <v>385</v>
      </c>
      <c r="C23869" s="22" t="s">
        <v>7</v>
      </c>
      <c r="D23869" s="22" t="s">
        <v>5</v>
      </c>
      <c r="E23869" s="22" t="s">
        <v>15</v>
      </c>
      <c r="F23869" s="22" t="s">
        <v>22</v>
      </c>
      <c r="G23869" s="1">
        <v>599.99</v>
      </c>
    </row>
    <row r="23870" spans="2:7">
      <c r="B23870" s="22" t="s">
        <v>385</v>
      </c>
      <c r="C23870" s="22" t="s">
        <v>7</v>
      </c>
      <c r="D23870" s="22" t="s">
        <v>5</v>
      </c>
      <c r="E23870" s="22" t="s">
        <v>15</v>
      </c>
      <c r="F23870" s="22" t="s">
        <v>23</v>
      </c>
      <c r="G23870" s="1">
        <v>6174.97</v>
      </c>
    </row>
    <row r="23871" spans="2:7">
      <c r="B23871" s="22" t="s">
        <v>385</v>
      </c>
      <c r="C23871" s="22" t="s">
        <v>7</v>
      </c>
      <c r="D23871" s="22" t="s">
        <v>5</v>
      </c>
      <c r="E23871" s="22" t="s">
        <v>15</v>
      </c>
      <c r="F23871" s="22" t="s">
        <v>24</v>
      </c>
      <c r="G23871" s="1">
        <v>13190.48</v>
      </c>
    </row>
    <row r="23872" spans="2:7">
      <c r="B23872" s="22" t="s">
        <v>385</v>
      </c>
      <c r="C23872" s="22" t="s">
        <v>7</v>
      </c>
      <c r="D23872" s="22" t="s">
        <v>5</v>
      </c>
      <c r="E23872" s="22" t="s">
        <v>15</v>
      </c>
      <c r="F23872" s="22" t="s">
        <v>25</v>
      </c>
      <c r="G23872" s="1">
        <v>231046.8</v>
      </c>
    </row>
    <row r="23873" spans="2:7">
      <c r="B23873" s="22" t="s">
        <v>385</v>
      </c>
      <c r="C23873" s="22" t="s">
        <v>7</v>
      </c>
      <c r="D23873" s="22" t="s">
        <v>5</v>
      </c>
      <c r="E23873" s="22" t="s">
        <v>15</v>
      </c>
      <c r="F23873" s="22" t="s">
        <v>26</v>
      </c>
      <c r="G23873" s="1">
        <v>179107.07</v>
      </c>
    </row>
    <row r="23874" spans="2:7">
      <c r="B23874" s="22" t="s">
        <v>385</v>
      </c>
      <c r="C23874" s="22" t="s">
        <v>7</v>
      </c>
      <c r="D23874" s="22" t="s">
        <v>5</v>
      </c>
      <c r="E23874" s="22" t="s">
        <v>15</v>
      </c>
      <c r="F23874" s="22" t="s">
        <v>27</v>
      </c>
      <c r="G23874" s="1">
        <v>3867.95</v>
      </c>
    </row>
    <row r="23875" spans="2:7">
      <c r="B23875" s="22" t="s">
        <v>385</v>
      </c>
      <c r="C23875" s="22" t="s">
        <v>7</v>
      </c>
      <c r="D23875" s="22" t="s">
        <v>5</v>
      </c>
      <c r="E23875" s="22" t="s">
        <v>15</v>
      </c>
      <c r="F23875" s="22" t="s">
        <v>72</v>
      </c>
      <c r="G23875" s="1">
        <v>1521.65</v>
      </c>
    </row>
    <row r="23876" spans="2:7">
      <c r="B23876" s="22" t="s">
        <v>385</v>
      </c>
      <c r="C23876" s="22" t="s">
        <v>7</v>
      </c>
      <c r="D23876" s="22" t="s">
        <v>5</v>
      </c>
      <c r="E23876" s="22" t="s">
        <v>28</v>
      </c>
      <c r="F23876" s="22" t="s">
        <v>29</v>
      </c>
      <c r="G23876" s="1">
        <v>133806.14000000001</v>
      </c>
    </row>
    <row r="23877" spans="2:7">
      <c r="B23877" s="22" t="s">
        <v>385</v>
      </c>
      <c r="C23877" s="22" t="s">
        <v>7</v>
      </c>
      <c r="D23877" s="22" t="s">
        <v>5</v>
      </c>
      <c r="E23877" s="22" t="s">
        <v>28</v>
      </c>
      <c r="F23877" s="22" t="s">
        <v>30</v>
      </c>
      <c r="G23877" s="1">
        <v>16993.330000000002</v>
      </c>
    </row>
    <row r="23878" spans="2:7">
      <c r="B23878" s="22" t="s">
        <v>385</v>
      </c>
      <c r="C23878" s="22" t="s">
        <v>7</v>
      </c>
      <c r="D23878" s="22" t="s">
        <v>5</v>
      </c>
      <c r="E23878" s="22" t="s">
        <v>28</v>
      </c>
      <c r="F23878" s="22" t="s">
        <v>31</v>
      </c>
      <c r="G23878" s="1">
        <v>58271.33</v>
      </c>
    </row>
    <row r="23879" spans="2:7">
      <c r="B23879" s="22" t="s">
        <v>385</v>
      </c>
      <c r="C23879" s="22" t="s">
        <v>7</v>
      </c>
      <c r="D23879" s="22" t="s">
        <v>5</v>
      </c>
      <c r="E23879" s="22" t="s">
        <v>28</v>
      </c>
      <c r="F23879" s="22" t="s">
        <v>32</v>
      </c>
      <c r="G23879" s="1">
        <v>558.13</v>
      </c>
    </row>
    <row r="23880" spans="2:7">
      <c r="B23880" s="22" t="s">
        <v>385</v>
      </c>
      <c r="C23880" s="22" t="s">
        <v>7</v>
      </c>
      <c r="D23880" s="22" t="s">
        <v>5</v>
      </c>
      <c r="E23880" s="22" t="s">
        <v>28</v>
      </c>
      <c r="F23880" s="22" t="s">
        <v>33</v>
      </c>
      <c r="G23880" s="1">
        <v>21902.5</v>
      </c>
    </row>
    <row r="23881" spans="2:7">
      <c r="B23881" s="22" t="s">
        <v>385</v>
      </c>
      <c r="C23881" s="22" t="s">
        <v>7</v>
      </c>
      <c r="D23881" s="22" t="s">
        <v>5</v>
      </c>
      <c r="E23881" s="22" t="s">
        <v>34</v>
      </c>
      <c r="F23881" s="22" t="s">
        <v>35</v>
      </c>
      <c r="G23881" s="1">
        <v>6235.99</v>
      </c>
    </row>
    <row r="23882" spans="2:7">
      <c r="B23882" s="22" t="s">
        <v>385</v>
      </c>
      <c r="C23882" s="22" t="s">
        <v>7</v>
      </c>
      <c r="D23882" s="22" t="s">
        <v>5</v>
      </c>
      <c r="E23882" s="22" t="s">
        <v>34</v>
      </c>
      <c r="F23882" s="22" t="s">
        <v>36</v>
      </c>
      <c r="G23882" s="1">
        <v>1466.27</v>
      </c>
    </row>
    <row r="23883" spans="2:7">
      <c r="B23883" s="22" t="s">
        <v>385</v>
      </c>
      <c r="C23883" s="22" t="s">
        <v>7</v>
      </c>
      <c r="D23883" s="22" t="s">
        <v>5</v>
      </c>
      <c r="E23883" s="22" t="s">
        <v>34</v>
      </c>
      <c r="F23883" s="22" t="s">
        <v>73</v>
      </c>
      <c r="G23883" s="1">
        <v>69704.33</v>
      </c>
    </row>
    <row r="23884" spans="2:7">
      <c r="B23884" s="22" t="s">
        <v>385</v>
      </c>
      <c r="C23884" s="22" t="s">
        <v>7</v>
      </c>
      <c r="D23884" s="22" t="s">
        <v>5</v>
      </c>
      <c r="E23884" s="22" t="s">
        <v>34</v>
      </c>
      <c r="F23884" s="22" t="s">
        <v>39</v>
      </c>
      <c r="G23884" s="1">
        <v>82806.11</v>
      </c>
    </row>
    <row r="23885" spans="2:7">
      <c r="B23885" s="22" t="s">
        <v>385</v>
      </c>
      <c r="C23885" s="22" t="s">
        <v>7</v>
      </c>
      <c r="D23885" s="22" t="s">
        <v>5</v>
      </c>
      <c r="E23885" s="22" t="s">
        <v>34</v>
      </c>
      <c r="F23885" s="22" t="s">
        <v>40</v>
      </c>
      <c r="G23885" s="1">
        <v>1662.5</v>
      </c>
    </row>
    <row r="23886" spans="2:7">
      <c r="B23886" s="22" t="s">
        <v>385</v>
      </c>
      <c r="C23886" s="22" t="s">
        <v>7</v>
      </c>
      <c r="D23886" s="22" t="s">
        <v>5</v>
      </c>
      <c r="E23886" s="22" t="s">
        <v>34</v>
      </c>
      <c r="F23886" s="22" t="s">
        <v>44</v>
      </c>
      <c r="G23886" s="1">
        <v>2746.97</v>
      </c>
    </row>
    <row r="23887" spans="2:7">
      <c r="B23887" s="22" t="s">
        <v>385</v>
      </c>
      <c r="C23887" s="22" t="s">
        <v>7</v>
      </c>
      <c r="D23887" s="22" t="s">
        <v>5</v>
      </c>
      <c r="E23887" s="22" t="s">
        <v>34</v>
      </c>
      <c r="F23887" s="22" t="s">
        <v>45</v>
      </c>
      <c r="G23887" s="1">
        <v>21725.84</v>
      </c>
    </row>
    <row r="23888" spans="2:7">
      <c r="B23888" s="22" t="s">
        <v>385</v>
      </c>
      <c r="C23888" s="22" t="s">
        <v>7</v>
      </c>
      <c r="D23888" s="22" t="s">
        <v>5</v>
      </c>
      <c r="E23888" s="22" t="s">
        <v>34</v>
      </c>
      <c r="F23888" s="22" t="s">
        <v>47</v>
      </c>
      <c r="G23888" s="1">
        <v>17418.48</v>
      </c>
    </row>
    <row r="23889" spans="2:7">
      <c r="B23889" s="22" t="s">
        <v>385</v>
      </c>
      <c r="C23889" s="22" t="s">
        <v>7</v>
      </c>
      <c r="D23889" s="22" t="s">
        <v>5</v>
      </c>
      <c r="E23889" s="22" t="s">
        <v>34</v>
      </c>
      <c r="F23889" s="22" t="s">
        <v>48</v>
      </c>
      <c r="G23889" s="1">
        <v>67521.64</v>
      </c>
    </row>
    <row r="23890" spans="2:7">
      <c r="B23890" s="22" t="s">
        <v>385</v>
      </c>
      <c r="C23890" s="22" t="s">
        <v>7</v>
      </c>
      <c r="D23890" s="22" t="s">
        <v>5</v>
      </c>
      <c r="E23890" s="22" t="s">
        <v>34</v>
      </c>
      <c r="F23890" s="22" t="s">
        <v>49</v>
      </c>
      <c r="G23890" s="1">
        <v>1528.5</v>
      </c>
    </row>
    <row r="23891" spans="2:7">
      <c r="B23891" s="22" t="s">
        <v>385</v>
      </c>
      <c r="C23891" s="22" t="s">
        <v>7</v>
      </c>
      <c r="D23891" s="22" t="s">
        <v>5</v>
      </c>
      <c r="E23891" s="22" t="s">
        <v>34</v>
      </c>
      <c r="F23891" s="22" t="s">
        <v>50</v>
      </c>
      <c r="G23891" s="1">
        <v>9774.1</v>
      </c>
    </row>
    <row r="23892" spans="2:7">
      <c r="B23892" s="22" t="s">
        <v>385</v>
      </c>
      <c r="C23892" s="22" t="s">
        <v>7</v>
      </c>
      <c r="D23892" s="22" t="s">
        <v>5</v>
      </c>
      <c r="E23892" s="22" t="s">
        <v>34</v>
      </c>
      <c r="F23892" s="22" t="s">
        <v>53</v>
      </c>
      <c r="G23892" s="1">
        <v>14286.9</v>
      </c>
    </row>
    <row r="23893" spans="2:7">
      <c r="B23893" s="22" t="s">
        <v>385</v>
      </c>
      <c r="C23893" s="22" t="s">
        <v>7</v>
      </c>
      <c r="D23893" s="22" t="s">
        <v>5</v>
      </c>
      <c r="E23893" s="22" t="s">
        <v>34</v>
      </c>
      <c r="F23893" s="22" t="s">
        <v>54</v>
      </c>
      <c r="G23893" s="1">
        <v>13000</v>
      </c>
    </row>
    <row r="23894" spans="2:7">
      <c r="B23894" s="22" t="s">
        <v>385</v>
      </c>
      <c r="C23894" s="22" t="s">
        <v>7</v>
      </c>
      <c r="D23894" s="22" t="s">
        <v>5</v>
      </c>
      <c r="E23894" s="22" t="s">
        <v>34</v>
      </c>
      <c r="F23894" s="22" t="s">
        <v>55</v>
      </c>
      <c r="G23894" s="1">
        <v>11841.85</v>
      </c>
    </row>
    <row r="23895" spans="2:7">
      <c r="B23895" s="22" t="s">
        <v>385</v>
      </c>
      <c r="C23895" s="22" t="s">
        <v>7</v>
      </c>
      <c r="D23895" s="22" t="s">
        <v>5</v>
      </c>
      <c r="E23895" s="22" t="s">
        <v>34</v>
      </c>
      <c r="F23895" s="22" t="s">
        <v>57</v>
      </c>
      <c r="G23895" s="1">
        <v>51969.1</v>
      </c>
    </row>
    <row r="23896" spans="2:7">
      <c r="B23896" s="22" t="s">
        <v>385</v>
      </c>
      <c r="C23896" s="22" t="s">
        <v>7</v>
      </c>
      <c r="D23896" s="22" t="s">
        <v>5</v>
      </c>
      <c r="E23896" s="22" t="s">
        <v>34</v>
      </c>
      <c r="F23896" s="22" t="s">
        <v>91</v>
      </c>
      <c r="G23896" s="1">
        <v>20544.330000000002</v>
      </c>
    </row>
    <row r="23897" spans="2:7">
      <c r="B23897" s="22" t="s">
        <v>385</v>
      </c>
      <c r="C23897" s="22" t="s">
        <v>7</v>
      </c>
      <c r="D23897" s="22" t="s">
        <v>5</v>
      </c>
      <c r="E23897" s="22" t="s">
        <v>34</v>
      </c>
      <c r="F23897" s="22" t="s">
        <v>94</v>
      </c>
      <c r="G23897" s="1">
        <v>33818.519999999997</v>
      </c>
    </row>
    <row r="23898" spans="2:7">
      <c r="B23898" s="22" t="s">
        <v>385</v>
      </c>
      <c r="C23898" s="22" t="s">
        <v>7</v>
      </c>
      <c r="D23898" s="22" t="s">
        <v>5</v>
      </c>
      <c r="E23898" s="22" t="s">
        <v>34</v>
      </c>
      <c r="F23898" s="22" t="s">
        <v>58</v>
      </c>
      <c r="G23898" s="1">
        <v>51045.48</v>
      </c>
    </row>
    <row r="23899" spans="2:7">
      <c r="B23899" s="22" t="s">
        <v>385</v>
      </c>
      <c r="C23899" s="22" t="s">
        <v>7</v>
      </c>
      <c r="D23899" s="22" t="s">
        <v>5</v>
      </c>
      <c r="E23899" s="22" t="s">
        <v>34</v>
      </c>
      <c r="F23899" s="22" t="s">
        <v>118</v>
      </c>
      <c r="G23899" s="1">
        <v>8254.2199999999993</v>
      </c>
    </row>
    <row r="23900" spans="2:7">
      <c r="B23900" s="22" t="s">
        <v>385</v>
      </c>
      <c r="C23900" s="22" t="s">
        <v>7</v>
      </c>
      <c r="D23900" s="22" t="s">
        <v>5</v>
      </c>
      <c r="E23900" s="22" t="s">
        <v>59</v>
      </c>
      <c r="F23900" s="22" t="s">
        <v>55</v>
      </c>
      <c r="G23900" s="1">
        <v>13003.34</v>
      </c>
    </row>
    <row r="23901" spans="2:7">
      <c r="B23901" s="22" t="s">
        <v>385</v>
      </c>
      <c r="C23901" s="22" t="s">
        <v>7</v>
      </c>
      <c r="D23901" s="22" t="s">
        <v>5</v>
      </c>
      <c r="E23901" s="22" t="s">
        <v>60</v>
      </c>
      <c r="F23901" s="22" t="s">
        <v>95</v>
      </c>
      <c r="G23901" s="1">
        <v>11996.25</v>
      </c>
    </row>
    <row r="23902" spans="2:7">
      <c r="B23902" s="22" t="s">
        <v>385</v>
      </c>
      <c r="C23902" s="22" t="s">
        <v>7</v>
      </c>
      <c r="D23902" s="22" t="s">
        <v>5</v>
      </c>
      <c r="E23902" s="22" t="s">
        <v>60</v>
      </c>
      <c r="F23902" s="22" t="s">
        <v>80</v>
      </c>
      <c r="G23902" s="1">
        <v>40.950000000000003</v>
      </c>
    </row>
    <row r="23903" spans="2:7">
      <c r="B23903" s="22" t="s">
        <v>385</v>
      </c>
      <c r="C23903" s="22" t="s">
        <v>7</v>
      </c>
      <c r="D23903" s="22" t="s">
        <v>5</v>
      </c>
      <c r="E23903" s="22" t="s">
        <v>60</v>
      </c>
      <c r="F23903" s="22" t="s">
        <v>62</v>
      </c>
      <c r="G23903" s="1">
        <v>543.79999999999995</v>
      </c>
    </row>
    <row r="23904" spans="2:7">
      <c r="B23904" s="22" t="s">
        <v>385</v>
      </c>
      <c r="C23904" s="22" t="s">
        <v>7</v>
      </c>
      <c r="D23904" s="22" t="s">
        <v>7</v>
      </c>
      <c r="E23904" s="22" t="s">
        <v>5</v>
      </c>
      <c r="F23904" s="22" t="s">
        <v>6</v>
      </c>
      <c r="G23904" s="1">
        <v>8601.34</v>
      </c>
    </row>
    <row r="23905" spans="2:7">
      <c r="B23905" s="22" t="s">
        <v>385</v>
      </c>
      <c r="C23905" s="22" t="s">
        <v>7</v>
      </c>
      <c r="D23905" s="22" t="s">
        <v>7</v>
      </c>
      <c r="E23905" s="22" t="s">
        <v>8</v>
      </c>
      <c r="F23905" s="22" t="s">
        <v>9</v>
      </c>
      <c r="G23905" s="1">
        <v>73456.2</v>
      </c>
    </row>
    <row r="23906" spans="2:7">
      <c r="B23906" s="22" t="s">
        <v>385</v>
      </c>
      <c r="C23906" s="22" t="s">
        <v>7</v>
      </c>
      <c r="D23906" s="22" t="s">
        <v>7</v>
      </c>
      <c r="E23906" s="22" t="s">
        <v>8</v>
      </c>
      <c r="F23906" s="22" t="s">
        <v>12</v>
      </c>
      <c r="G23906" s="1">
        <v>2574.88</v>
      </c>
    </row>
    <row r="23907" spans="2:7">
      <c r="B23907" s="22" t="s">
        <v>385</v>
      </c>
      <c r="C23907" s="22" t="s">
        <v>7</v>
      </c>
      <c r="D23907" s="22" t="s">
        <v>7</v>
      </c>
      <c r="E23907" s="22" t="s">
        <v>14</v>
      </c>
      <c r="F23907" s="22" t="s">
        <v>9</v>
      </c>
      <c r="G23907" s="1">
        <v>38253.980000000003</v>
      </c>
    </row>
    <row r="23908" spans="2:7">
      <c r="B23908" s="22" t="s">
        <v>385</v>
      </c>
      <c r="C23908" s="22" t="s">
        <v>7</v>
      </c>
      <c r="D23908" s="22" t="s">
        <v>7</v>
      </c>
      <c r="E23908" s="22" t="s">
        <v>14</v>
      </c>
      <c r="F23908" s="22" t="s">
        <v>10</v>
      </c>
      <c r="G23908" s="1">
        <v>1253.46</v>
      </c>
    </row>
    <row r="23909" spans="2:7">
      <c r="B23909" s="22" t="s">
        <v>385</v>
      </c>
      <c r="C23909" s="22" t="s">
        <v>7</v>
      </c>
      <c r="D23909" s="22" t="s">
        <v>7</v>
      </c>
      <c r="E23909" s="22" t="s">
        <v>14</v>
      </c>
      <c r="F23909" s="22" t="s">
        <v>12</v>
      </c>
      <c r="G23909" s="1">
        <v>54447.96</v>
      </c>
    </row>
    <row r="23910" spans="2:7">
      <c r="B23910" s="22" t="s">
        <v>385</v>
      </c>
      <c r="C23910" s="22" t="s">
        <v>7</v>
      </c>
      <c r="D23910" s="22" t="s">
        <v>7</v>
      </c>
      <c r="E23910" s="22" t="s">
        <v>14</v>
      </c>
      <c r="F23910" s="22" t="s">
        <v>13</v>
      </c>
      <c r="G23910" s="1">
        <v>2096</v>
      </c>
    </row>
    <row r="23911" spans="2:7">
      <c r="B23911" s="22" t="s">
        <v>385</v>
      </c>
      <c r="C23911" s="22" t="s">
        <v>7</v>
      </c>
      <c r="D23911" s="22" t="s">
        <v>7</v>
      </c>
      <c r="E23911" s="22" t="s">
        <v>15</v>
      </c>
      <c r="F23911" s="22" t="s">
        <v>17</v>
      </c>
      <c r="G23911" s="1">
        <v>5718.27</v>
      </c>
    </row>
    <row r="23912" spans="2:7">
      <c r="B23912" s="22" t="s">
        <v>385</v>
      </c>
      <c r="C23912" s="22" t="s">
        <v>7</v>
      </c>
      <c r="D23912" s="22" t="s">
        <v>7</v>
      </c>
      <c r="E23912" s="22" t="s">
        <v>15</v>
      </c>
      <c r="F23912" s="22" t="s">
        <v>18</v>
      </c>
      <c r="G23912" s="1">
        <v>7105.35</v>
      </c>
    </row>
    <row r="23913" spans="2:7">
      <c r="B23913" s="22" t="s">
        <v>385</v>
      </c>
      <c r="C23913" s="22" t="s">
        <v>7</v>
      </c>
      <c r="D23913" s="22" t="s">
        <v>7</v>
      </c>
      <c r="E23913" s="22" t="s">
        <v>15</v>
      </c>
      <c r="F23913" s="22" t="s">
        <v>19</v>
      </c>
      <c r="G23913" s="1">
        <v>11791.63</v>
      </c>
    </row>
    <row r="23914" spans="2:7">
      <c r="B23914" s="22" t="s">
        <v>385</v>
      </c>
      <c r="C23914" s="22" t="s">
        <v>7</v>
      </c>
      <c r="D23914" s="22" t="s">
        <v>7</v>
      </c>
      <c r="E23914" s="22" t="s">
        <v>15</v>
      </c>
      <c r="F23914" s="22" t="s">
        <v>20</v>
      </c>
      <c r="G23914" s="1">
        <v>6906.15</v>
      </c>
    </row>
    <row r="23915" spans="2:7">
      <c r="B23915" s="22" t="s">
        <v>385</v>
      </c>
      <c r="C23915" s="22" t="s">
        <v>7</v>
      </c>
      <c r="D23915" s="22" t="s">
        <v>7</v>
      </c>
      <c r="E23915" s="22" t="s">
        <v>15</v>
      </c>
      <c r="F23915" s="22" t="s">
        <v>21</v>
      </c>
      <c r="G23915" s="1">
        <v>49.41</v>
      </c>
    </row>
    <row r="23916" spans="2:7">
      <c r="B23916" s="22" t="s">
        <v>385</v>
      </c>
      <c r="C23916" s="22" t="s">
        <v>7</v>
      </c>
      <c r="D23916" s="22" t="s">
        <v>7</v>
      </c>
      <c r="E23916" s="22" t="s">
        <v>15</v>
      </c>
      <c r="F23916" s="22" t="s">
        <v>22</v>
      </c>
      <c r="G23916" s="1">
        <v>104.69</v>
      </c>
    </row>
    <row r="23917" spans="2:7">
      <c r="B23917" s="22" t="s">
        <v>385</v>
      </c>
      <c r="C23917" s="22" t="s">
        <v>7</v>
      </c>
      <c r="D23917" s="22" t="s">
        <v>7</v>
      </c>
      <c r="E23917" s="22" t="s">
        <v>15</v>
      </c>
      <c r="F23917" s="22" t="s">
        <v>23</v>
      </c>
      <c r="G23917" s="1">
        <v>258</v>
      </c>
    </row>
    <row r="23918" spans="2:7">
      <c r="B23918" s="22" t="s">
        <v>385</v>
      </c>
      <c r="C23918" s="22" t="s">
        <v>7</v>
      </c>
      <c r="D23918" s="22" t="s">
        <v>7</v>
      </c>
      <c r="E23918" s="22" t="s">
        <v>15</v>
      </c>
      <c r="F23918" s="22" t="s">
        <v>24</v>
      </c>
      <c r="G23918" s="1">
        <v>1337.72</v>
      </c>
    </row>
    <row r="23919" spans="2:7">
      <c r="B23919" s="22" t="s">
        <v>385</v>
      </c>
      <c r="C23919" s="22" t="s">
        <v>7</v>
      </c>
      <c r="D23919" s="22" t="s">
        <v>7</v>
      </c>
      <c r="E23919" s="22" t="s">
        <v>15</v>
      </c>
      <c r="F23919" s="22" t="s">
        <v>25</v>
      </c>
      <c r="G23919" s="1">
        <v>8379.2199999999993</v>
      </c>
    </row>
    <row r="23920" spans="2:7">
      <c r="B23920" s="22" t="s">
        <v>385</v>
      </c>
      <c r="C23920" s="22" t="s">
        <v>7</v>
      </c>
      <c r="D23920" s="22" t="s">
        <v>7</v>
      </c>
      <c r="E23920" s="22" t="s">
        <v>15</v>
      </c>
      <c r="F23920" s="22" t="s">
        <v>26</v>
      </c>
      <c r="G23920" s="1">
        <v>28088.25</v>
      </c>
    </row>
    <row r="23921" spans="2:7">
      <c r="B23921" s="22" t="s">
        <v>385</v>
      </c>
      <c r="C23921" s="22" t="s">
        <v>7</v>
      </c>
      <c r="D23921" s="22" t="s">
        <v>7</v>
      </c>
      <c r="E23921" s="22" t="s">
        <v>15</v>
      </c>
      <c r="F23921" s="22" t="s">
        <v>27</v>
      </c>
      <c r="G23921" s="1">
        <v>183.07</v>
      </c>
    </row>
    <row r="23922" spans="2:7">
      <c r="B23922" s="22" t="s">
        <v>385</v>
      </c>
      <c r="C23922" s="22" t="s">
        <v>7</v>
      </c>
      <c r="D23922" s="22" t="s">
        <v>7</v>
      </c>
      <c r="E23922" s="22" t="s">
        <v>15</v>
      </c>
      <c r="F23922" s="22" t="s">
        <v>72</v>
      </c>
      <c r="G23922" s="1">
        <v>186.36</v>
      </c>
    </row>
    <row r="23923" spans="2:7">
      <c r="B23923" s="22" t="s">
        <v>385</v>
      </c>
      <c r="C23923" s="22" t="s">
        <v>7</v>
      </c>
      <c r="D23923" s="22" t="s">
        <v>7</v>
      </c>
      <c r="E23923" s="22" t="s">
        <v>28</v>
      </c>
      <c r="F23923" s="22" t="s">
        <v>29</v>
      </c>
      <c r="G23923" s="1">
        <v>7061.44</v>
      </c>
    </row>
    <row r="23924" spans="2:7">
      <c r="B23924" s="22" t="s">
        <v>385</v>
      </c>
      <c r="C23924" s="22" t="s">
        <v>7</v>
      </c>
      <c r="D23924" s="22" t="s">
        <v>7</v>
      </c>
      <c r="E23924" s="22" t="s">
        <v>34</v>
      </c>
      <c r="F23924" s="22" t="s">
        <v>39</v>
      </c>
      <c r="G23924" s="1">
        <v>26800</v>
      </c>
    </row>
    <row r="23925" spans="2:7">
      <c r="B23925" s="22" t="s">
        <v>385</v>
      </c>
      <c r="C23925" s="22" t="s">
        <v>7</v>
      </c>
      <c r="D23925" s="22" t="s">
        <v>7</v>
      </c>
      <c r="E23925" s="22" t="s">
        <v>34</v>
      </c>
      <c r="F23925" s="22" t="s">
        <v>55</v>
      </c>
      <c r="G23925" s="1">
        <v>3890.8</v>
      </c>
    </row>
    <row r="23926" spans="2:7">
      <c r="B23926" s="22" t="s">
        <v>385</v>
      </c>
      <c r="C23926" s="22" t="s">
        <v>7</v>
      </c>
      <c r="D23926" s="22" t="s">
        <v>7</v>
      </c>
      <c r="E23926" s="22" t="s">
        <v>34</v>
      </c>
      <c r="F23926" s="22" t="s">
        <v>58</v>
      </c>
      <c r="G23926" s="1">
        <v>7802.56</v>
      </c>
    </row>
    <row r="23927" spans="2:7">
      <c r="B23927" s="22" t="s">
        <v>385</v>
      </c>
      <c r="C23927" s="22" t="s">
        <v>7</v>
      </c>
      <c r="D23927" s="22" t="s">
        <v>7</v>
      </c>
      <c r="E23927" s="22" t="s">
        <v>59</v>
      </c>
      <c r="F23927" s="22" t="s">
        <v>55</v>
      </c>
      <c r="G23927" s="1">
        <v>599.97</v>
      </c>
    </row>
    <row r="23928" spans="2:7">
      <c r="B23928" s="22" t="s">
        <v>386</v>
      </c>
      <c r="C23928" s="22" t="s">
        <v>7</v>
      </c>
      <c r="D23928" s="22" t="s">
        <v>5</v>
      </c>
      <c r="E23928" s="22" t="s">
        <v>5</v>
      </c>
      <c r="F23928" s="22" t="s">
        <v>6</v>
      </c>
      <c r="G23928" s="1">
        <v>246770.91</v>
      </c>
    </row>
    <row r="23929" spans="2:7">
      <c r="B23929" s="22" t="s">
        <v>386</v>
      </c>
      <c r="C23929" s="22" t="s">
        <v>7</v>
      </c>
      <c r="D23929" s="22" t="s">
        <v>5</v>
      </c>
      <c r="E23929" s="22" t="s">
        <v>7</v>
      </c>
      <c r="F23929" s="22" t="s">
        <v>6</v>
      </c>
      <c r="G23929" s="1">
        <v>-382950.76</v>
      </c>
    </row>
    <row r="23930" spans="2:7">
      <c r="B23930" s="22" t="s">
        <v>386</v>
      </c>
      <c r="C23930" s="22" t="s">
        <v>7</v>
      </c>
      <c r="D23930" s="22" t="s">
        <v>5</v>
      </c>
      <c r="E23930" s="22" t="s">
        <v>8</v>
      </c>
      <c r="F23930" s="22" t="s">
        <v>9</v>
      </c>
      <c r="G23930" s="1">
        <v>13249223.560000001</v>
      </c>
    </row>
    <row r="23931" spans="2:7">
      <c r="B23931" s="22" t="s">
        <v>386</v>
      </c>
      <c r="C23931" s="22" t="s">
        <v>7</v>
      </c>
      <c r="D23931" s="22" t="s">
        <v>5</v>
      </c>
      <c r="E23931" s="22" t="s">
        <v>8</v>
      </c>
      <c r="F23931" s="22" t="s">
        <v>10</v>
      </c>
      <c r="G23931" s="1">
        <v>111653.51</v>
      </c>
    </row>
    <row r="23932" spans="2:7">
      <c r="B23932" s="22" t="s">
        <v>386</v>
      </c>
      <c r="C23932" s="22" t="s">
        <v>7</v>
      </c>
      <c r="D23932" s="22" t="s">
        <v>5</v>
      </c>
      <c r="E23932" s="22" t="s">
        <v>8</v>
      </c>
      <c r="F23932" s="22" t="s">
        <v>11</v>
      </c>
      <c r="G23932" s="1">
        <v>428900.19</v>
      </c>
    </row>
    <row r="23933" spans="2:7">
      <c r="B23933" s="22" t="s">
        <v>386</v>
      </c>
      <c r="C23933" s="22" t="s">
        <v>7</v>
      </c>
      <c r="D23933" s="22" t="s">
        <v>5</v>
      </c>
      <c r="E23933" s="22" t="s">
        <v>8</v>
      </c>
      <c r="F23933" s="22" t="s">
        <v>12</v>
      </c>
      <c r="G23933" s="1">
        <v>24450</v>
      </c>
    </row>
    <row r="23934" spans="2:7">
      <c r="B23934" s="22" t="s">
        <v>386</v>
      </c>
      <c r="C23934" s="22" t="s">
        <v>7</v>
      </c>
      <c r="D23934" s="22" t="s">
        <v>5</v>
      </c>
      <c r="E23934" s="22" t="s">
        <v>8</v>
      </c>
      <c r="F23934" s="22" t="s">
        <v>13</v>
      </c>
      <c r="G23934" s="1">
        <v>261871.45</v>
      </c>
    </row>
    <row r="23935" spans="2:7">
      <c r="B23935" s="22" t="s">
        <v>386</v>
      </c>
      <c r="C23935" s="22" t="s">
        <v>7</v>
      </c>
      <c r="D23935" s="22" t="s">
        <v>5</v>
      </c>
      <c r="E23935" s="22" t="s">
        <v>8</v>
      </c>
      <c r="F23935" s="22" t="s">
        <v>70</v>
      </c>
      <c r="G23935" s="1">
        <v>102393</v>
      </c>
    </row>
    <row r="23936" spans="2:7">
      <c r="B23936" s="22" t="s">
        <v>386</v>
      </c>
      <c r="C23936" s="22" t="s">
        <v>7</v>
      </c>
      <c r="D23936" s="22" t="s">
        <v>5</v>
      </c>
      <c r="E23936" s="22" t="s">
        <v>14</v>
      </c>
      <c r="F23936" s="22" t="s">
        <v>9</v>
      </c>
      <c r="G23936" s="1">
        <v>4264257.22</v>
      </c>
    </row>
    <row r="23937" spans="2:7">
      <c r="B23937" s="22" t="s">
        <v>386</v>
      </c>
      <c r="C23937" s="22" t="s">
        <v>7</v>
      </c>
      <c r="D23937" s="22" t="s">
        <v>5</v>
      </c>
      <c r="E23937" s="22" t="s">
        <v>14</v>
      </c>
      <c r="F23937" s="22" t="s">
        <v>10</v>
      </c>
      <c r="G23937" s="1">
        <v>73647.47</v>
      </c>
    </row>
    <row r="23938" spans="2:7">
      <c r="B23938" s="22" t="s">
        <v>386</v>
      </c>
      <c r="C23938" s="22" t="s">
        <v>7</v>
      </c>
      <c r="D23938" s="22" t="s">
        <v>5</v>
      </c>
      <c r="E23938" s="22" t="s">
        <v>14</v>
      </c>
      <c r="F23938" s="22" t="s">
        <v>11</v>
      </c>
      <c r="G23938" s="1">
        <v>190758.11</v>
      </c>
    </row>
    <row r="23939" spans="2:7">
      <c r="B23939" s="22" t="s">
        <v>386</v>
      </c>
      <c r="C23939" s="22" t="s">
        <v>7</v>
      </c>
      <c r="D23939" s="22" t="s">
        <v>5</v>
      </c>
      <c r="E23939" s="22" t="s">
        <v>14</v>
      </c>
      <c r="F23939" s="22" t="s">
        <v>13</v>
      </c>
      <c r="G23939" s="1">
        <v>36145.129999999997</v>
      </c>
    </row>
    <row r="23940" spans="2:7">
      <c r="B23940" s="22" t="s">
        <v>386</v>
      </c>
      <c r="C23940" s="22" t="s">
        <v>7</v>
      </c>
      <c r="D23940" s="22" t="s">
        <v>5</v>
      </c>
      <c r="E23940" s="22" t="s">
        <v>15</v>
      </c>
      <c r="F23940" s="22" t="s">
        <v>16</v>
      </c>
      <c r="G23940" s="1">
        <v>1216.67</v>
      </c>
    </row>
    <row r="23941" spans="2:7">
      <c r="B23941" s="22" t="s">
        <v>386</v>
      </c>
      <c r="C23941" s="22" t="s">
        <v>7</v>
      </c>
      <c r="D23941" s="22" t="s">
        <v>5</v>
      </c>
      <c r="E23941" s="22" t="s">
        <v>15</v>
      </c>
      <c r="F23941" s="22" t="s">
        <v>71</v>
      </c>
      <c r="G23941" s="1">
        <v>780.54</v>
      </c>
    </row>
    <row r="23942" spans="2:7">
      <c r="B23942" s="22" t="s">
        <v>386</v>
      </c>
      <c r="C23942" s="22" t="s">
        <v>7</v>
      </c>
      <c r="D23942" s="22" t="s">
        <v>5</v>
      </c>
      <c r="E23942" s="22" t="s">
        <v>15</v>
      </c>
      <c r="F23942" s="22" t="s">
        <v>17</v>
      </c>
      <c r="G23942" s="1">
        <v>1071137.8999999999</v>
      </c>
    </row>
    <row r="23943" spans="2:7">
      <c r="B23943" s="22" t="s">
        <v>386</v>
      </c>
      <c r="C23943" s="22" t="s">
        <v>7</v>
      </c>
      <c r="D23943" s="22" t="s">
        <v>5</v>
      </c>
      <c r="E23943" s="22" t="s">
        <v>15</v>
      </c>
      <c r="F23943" s="22" t="s">
        <v>18</v>
      </c>
      <c r="G23943" s="1">
        <v>342260.98</v>
      </c>
    </row>
    <row r="23944" spans="2:7">
      <c r="B23944" s="22" t="s">
        <v>386</v>
      </c>
      <c r="C23944" s="22" t="s">
        <v>7</v>
      </c>
      <c r="D23944" s="22" t="s">
        <v>5</v>
      </c>
      <c r="E23944" s="22" t="s">
        <v>15</v>
      </c>
      <c r="F23944" s="22" t="s">
        <v>19</v>
      </c>
      <c r="G23944" s="1">
        <v>2149381.27</v>
      </c>
    </row>
    <row r="23945" spans="2:7">
      <c r="B23945" s="22" t="s">
        <v>386</v>
      </c>
      <c r="C23945" s="22" t="s">
        <v>7</v>
      </c>
      <c r="D23945" s="22" t="s">
        <v>5</v>
      </c>
      <c r="E23945" s="22" t="s">
        <v>15</v>
      </c>
      <c r="F23945" s="22" t="s">
        <v>20</v>
      </c>
      <c r="G23945" s="1">
        <v>570760.51</v>
      </c>
    </row>
    <row r="23946" spans="2:7">
      <c r="B23946" s="22" t="s">
        <v>386</v>
      </c>
      <c r="C23946" s="22" t="s">
        <v>7</v>
      </c>
      <c r="D23946" s="22" t="s">
        <v>5</v>
      </c>
      <c r="E23946" s="22" t="s">
        <v>15</v>
      </c>
      <c r="F23946" s="22" t="s">
        <v>21</v>
      </c>
      <c r="G23946" s="1">
        <v>21885.54</v>
      </c>
    </row>
    <row r="23947" spans="2:7">
      <c r="B23947" s="22" t="s">
        <v>386</v>
      </c>
      <c r="C23947" s="22" t="s">
        <v>7</v>
      </c>
      <c r="D23947" s="22" t="s">
        <v>5</v>
      </c>
      <c r="E23947" s="22" t="s">
        <v>15</v>
      </c>
      <c r="F23947" s="22" t="s">
        <v>22</v>
      </c>
      <c r="G23947" s="1">
        <v>6723.23</v>
      </c>
    </row>
    <row r="23948" spans="2:7">
      <c r="B23948" s="22" t="s">
        <v>386</v>
      </c>
      <c r="C23948" s="22" t="s">
        <v>7</v>
      </c>
      <c r="D23948" s="22" t="s">
        <v>5</v>
      </c>
      <c r="E23948" s="22" t="s">
        <v>15</v>
      </c>
      <c r="F23948" s="22" t="s">
        <v>23</v>
      </c>
      <c r="G23948" s="1">
        <v>58777.26</v>
      </c>
    </row>
    <row r="23949" spans="2:7">
      <c r="B23949" s="22" t="s">
        <v>386</v>
      </c>
      <c r="C23949" s="22" t="s">
        <v>7</v>
      </c>
      <c r="D23949" s="22" t="s">
        <v>5</v>
      </c>
      <c r="E23949" s="22" t="s">
        <v>15</v>
      </c>
      <c r="F23949" s="22" t="s">
        <v>24</v>
      </c>
      <c r="G23949" s="1">
        <v>101982.05</v>
      </c>
    </row>
    <row r="23950" spans="2:7">
      <c r="B23950" s="22" t="s">
        <v>386</v>
      </c>
      <c r="C23950" s="22" t="s">
        <v>7</v>
      </c>
      <c r="D23950" s="22" t="s">
        <v>5</v>
      </c>
      <c r="E23950" s="22" t="s">
        <v>15</v>
      </c>
      <c r="F23950" s="22" t="s">
        <v>25</v>
      </c>
      <c r="G23950" s="1">
        <v>2150167.88</v>
      </c>
    </row>
    <row r="23951" spans="2:7">
      <c r="B23951" s="22" t="s">
        <v>386</v>
      </c>
      <c r="C23951" s="22" t="s">
        <v>7</v>
      </c>
      <c r="D23951" s="22" t="s">
        <v>5</v>
      </c>
      <c r="E23951" s="22" t="s">
        <v>15</v>
      </c>
      <c r="F23951" s="22" t="s">
        <v>26</v>
      </c>
      <c r="G23951" s="1">
        <v>1409695.42</v>
      </c>
    </row>
    <row r="23952" spans="2:7">
      <c r="B23952" s="22" t="s">
        <v>386</v>
      </c>
      <c r="C23952" s="22" t="s">
        <v>7</v>
      </c>
      <c r="D23952" s="22" t="s">
        <v>5</v>
      </c>
      <c r="E23952" s="22" t="s">
        <v>28</v>
      </c>
      <c r="F23952" s="22" t="s">
        <v>29</v>
      </c>
      <c r="G23952" s="1">
        <v>1005643.97</v>
      </c>
    </row>
    <row r="23953" spans="2:7">
      <c r="B23953" s="22" t="s">
        <v>386</v>
      </c>
      <c r="C23953" s="22" t="s">
        <v>7</v>
      </c>
      <c r="D23953" s="22" t="s">
        <v>5</v>
      </c>
      <c r="E23953" s="22" t="s">
        <v>28</v>
      </c>
      <c r="F23953" s="22" t="s">
        <v>30</v>
      </c>
      <c r="G23953" s="1">
        <v>73462</v>
      </c>
    </row>
    <row r="23954" spans="2:7">
      <c r="B23954" s="22" t="s">
        <v>386</v>
      </c>
      <c r="C23954" s="22" t="s">
        <v>7</v>
      </c>
      <c r="D23954" s="22" t="s">
        <v>5</v>
      </c>
      <c r="E23954" s="22" t="s">
        <v>28</v>
      </c>
      <c r="F23954" s="22" t="s">
        <v>31</v>
      </c>
      <c r="G23954" s="1">
        <v>331227.21000000002</v>
      </c>
    </row>
    <row r="23955" spans="2:7">
      <c r="B23955" s="22" t="s">
        <v>386</v>
      </c>
      <c r="C23955" s="22" t="s">
        <v>7</v>
      </c>
      <c r="D23955" s="22" t="s">
        <v>5</v>
      </c>
      <c r="E23955" s="22" t="s">
        <v>28</v>
      </c>
      <c r="F23955" s="22" t="s">
        <v>32</v>
      </c>
      <c r="G23955" s="1">
        <v>207387.03</v>
      </c>
    </row>
    <row r="23956" spans="2:7">
      <c r="B23956" s="22" t="s">
        <v>386</v>
      </c>
      <c r="C23956" s="22" t="s">
        <v>7</v>
      </c>
      <c r="D23956" s="22" t="s">
        <v>5</v>
      </c>
      <c r="E23956" s="22" t="s">
        <v>28</v>
      </c>
      <c r="F23956" s="22" t="s">
        <v>33</v>
      </c>
      <c r="G23956" s="1">
        <v>121783.76</v>
      </c>
    </row>
    <row r="23957" spans="2:7">
      <c r="B23957" s="22" t="s">
        <v>386</v>
      </c>
      <c r="C23957" s="22" t="s">
        <v>7</v>
      </c>
      <c r="D23957" s="22" t="s">
        <v>5</v>
      </c>
      <c r="E23957" s="22" t="s">
        <v>34</v>
      </c>
      <c r="F23957" s="22" t="s">
        <v>35</v>
      </c>
      <c r="G23957" s="1">
        <v>77422.03</v>
      </c>
    </row>
    <row r="23958" spans="2:7">
      <c r="B23958" s="22" t="s">
        <v>386</v>
      </c>
      <c r="C23958" s="22" t="s">
        <v>7</v>
      </c>
      <c r="D23958" s="22" t="s">
        <v>5</v>
      </c>
      <c r="E23958" s="22" t="s">
        <v>34</v>
      </c>
      <c r="F23958" s="22" t="s">
        <v>36</v>
      </c>
      <c r="G23958" s="1">
        <v>37082.19</v>
      </c>
    </row>
    <row r="23959" spans="2:7">
      <c r="B23959" s="22" t="s">
        <v>386</v>
      </c>
      <c r="C23959" s="22" t="s">
        <v>7</v>
      </c>
      <c r="D23959" s="22" t="s">
        <v>5</v>
      </c>
      <c r="E23959" s="22" t="s">
        <v>34</v>
      </c>
      <c r="F23959" s="22" t="s">
        <v>37</v>
      </c>
      <c r="G23959" s="1">
        <v>339357.63</v>
      </c>
    </row>
    <row r="23960" spans="2:7">
      <c r="B23960" s="22" t="s">
        <v>386</v>
      </c>
      <c r="C23960" s="22" t="s">
        <v>7</v>
      </c>
      <c r="D23960" s="22" t="s">
        <v>5</v>
      </c>
      <c r="E23960" s="22" t="s">
        <v>34</v>
      </c>
      <c r="F23960" s="22" t="s">
        <v>38</v>
      </c>
      <c r="G23960" s="1">
        <v>72284.97</v>
      </c>
    </row>
    <row r="23961" spans="2:7">
      <c r="B23961" s="22" t="s">
        <v>386</v>
      </c>
      <c r="C23961" s="22" t="s">
        <v>7</v>
      </c>
      <c r="D23961" s="22" t="s">
        <v>5</v>
      </c>
      <c r="E23961" s="22" t="s">
        <v>34</v>
      </c>
      <c r="F23961" s="22" t="s">
        <v>39</v>
      </c>
      <c r="G23961" s="1">
        <v>136789.21</v>
      </c>
    </row>
    <row r="23962" spans="2:7">
      <c r="B23962" s="22" t="s">
        <v>386</v>
      </c>
      <c r="C23962" s="22" t="s">
        <v>7</v>
      </c>
      <c r="D23962" s="22" t="s">
        <v>5</v>
      </c>
      <c r="E23962" s="22" t="s">
        <v>34</v>
      </c>
      <c r="F23962" s="22" t="s">
        <v>40</v>
      </c>
      <c r="G23962" s="1">
        <v>79433.91</v>
      </c>
    </row>
    <row r="23963" spans="2:7">
      <c r="B23963" s="22" t="s">
        <v>386</v>
      </c>
      <c r="C23963" s="22" t="s">
        <v>7</v>
      </c>
      <c r="D23963" s="22" t="s">
        <v>5</v>
      </c>
      <c r="E23963" s="22" t="s">
        <v>34</v>
      </c>
      <c r="F23963" s="22" t="s">
        <v>41</v>
      </c>
      <c r="G23963" s="1">
        <v>29190.240000000002</v>
      </c>
    </row>
    <row r="23964" spans="2:7">
      <c r="B23964" s="22" t="s">
        <v>386</v>
      </c>
      <c r="C23964" s="22" t="s">
        <v>7</v>
      </c>
      <c r="D23964" s="22" t="s">
        <v>5</v>
      </c>
      <c r="E23964" s="22" t="s">
        <v>34</v>
      </c>
      <c r="F23964" s="22" t="s">
        <v>65</v>
      </c>
      <c r="G23964" s="1">
        <v>351</v>
      </c>
    </row>
    <row r="23965" spans="2:7">
      <c r="B23965" s="22" t="s">
        <v>386</v>
      </c>
      <c r="C23965" s="22" t="s">
        <v>7</v>
      </c>
      <c r="D23965" s="22" t="s">
        <v>5</v>
      </c>
      <c r="E23965" s="22" t="s">
        <v>34</v>
      </c>
      <c r="F23965" s="22" t="s">
        <v>42</v>
      </c>
      <c r="G23965" s="1">
        <v>67273.490000000005</v>
      </c>
    </row>
    <row r="23966" spans="2:7">
      <c r="B23966" s="22" t="s">
        <v>386</v>
      </c>
      <c r="C23966" s="22" t="s">
        <v>7</v>
      </c>
      <c r="D23966" s="22" t="s">
        <v>5</v>
      </c>
      <c r="E23966" s="22" t="s">
        <v>34</v>
      </c>
      <c r="F23966" s="22" t="s">
        <v>44</v>
      </c>
      <c r="G23966" s="1">
        <v>6361.94</v>
      </c>
    </row>
    <row r="23967" spans="2:7">
      <c r="B23967" s="22" t="s">
        <v>386</v>
      </c>
      <c r="C23967" s="22" t="s">
        <v>7</v>
      </c>
      <c r="D23967" s="22" t="s">
        <v>5</v>
      </c>
      <c r="E23967" s="22" t="s">
        <v>34</v>
      </c>
      <c r="F23967" s="22" t="s">
        <v>45</v>
      </c>
      <c r="G23967" s="1">
        <v>145254.97</v>
      </c>
    </row>
    <row r="23968" spans="2:7">
      <c r="B23968" s="22" t="s">
        <v>386</v>
      </c>
      <c r="C23968" s="22" t="s">
        <v>7</v>
      </c>
      <c r="D23968" s="22" t="s">
        <v>5</v>
      </c>
      <c r="E23968" s="22" t="s">
        <v>34</v>
      </c>
      <c r="F23968" s="22" t="s">
        <v>46</v>
      </c>
      <c r="G23968" s="1">
        <v>75053.11</v>
      </c>
    </row>
    <row r="23969" spans="2:7">
      <c r="B23969" s="22" t="s">
        <v>386</v>
      </c>
      <c r="C23969" s="22" t="s">
        <v>7</v>
      </c>
      <c r="D23969" s="22" t="s">
        <v>5</v>
      </c>
      <c r="E23969" s="22" t="s">
        <v>34</v>
      </c>
      <c r="F23969" s="22" t="s">
        <v>47</v>
      </c>
      <c r="G23969" s="1">
        <v>75264.039999999994</v>
      </c>
    </row>
    <row r="23970" spans="2:7">
      <c r="B23970" s="22" t="s">
        <v>386</v>
      </c>
      <c r="C23970" s="22" t="s">
        <v>7</v>
      </c>
      <c r="D23970" s="22" t="s">
        <v>5</v>
      </c>
      <c r="E23970" s="22" t="s">
        <v>34</v>
      </c>
      <c r="F23970" s="22" t="s">
        <v>48</v>
      </c>
      <c r="G23970" s="1">
        <v>1030.2</v>
      </c>
    </row>
    <row r="23971" spans="2:7">
      <c r="B23971" s="22" t="s">
        <v>386</v>
      </c>
      <c r="C23971" s="22" t="s">
        <v>7</v>
      </c>
      <c r="D23971" s="22" t="s">
        <v>5</v>
      </c>
      <c r="E23971" s="22" t="s">
        <v>34</v>
      </c>
      <c r="F23971" s="22" t="s">
        <v>75</v>
      </c>
      <c r="G23971" s="1">
        <v>28895.200000000001</v>
      </c>
    </row>
    <row r="23972" spans="2:7">
      <c r="B23972" s="22" t="s">
        <v>386</v>
      </c>
      <c r="C23972" s="22" t="s">
        <v>7</v>
      </c>
      <c r="D23972" s="22" t="s">
        <v>5</v>
      </c>
      <c r="E23972" s="22" t="s">
        <v>34</v>
      </c>
      <c r="F23972" s="22" t="s">
        <v>66</v>
      </c>
      <c r="G23972" s="1">
        <v>463.27</v>
      </c>
    </row>
    <row r="23973" spans="2:7">
      <c r="B23973" s="22" t="s">
        <v>386</v>
      </c>
      <c r="C23973" s="22" t="s">
        <v>7</v>
      </c>
      <c r="D23973" s="22" t="s">
        <v>5</v>
      </c>
      <c r="E23973" s="22" t="s">
        <v>34</v>
      </c>
      <c r="F23973" s="22" t="s">
        <v>85</v>
      </c>
      <c r="G23973" s="1">
        <v>102488.2</v>
      </c>
    </row>
    <row r="23974" spans="2:7">
      <c r="B23974" s="22" t="s">
        <v>386</v>
      </c>
      <c r="C23974" s="22" t="s">
        <v>7</v>
      </c>
      <c r="D23974" s="22" t="s">
        <v>5</v>
      </c>
      <c r="E23974" s="22" t="s">
        <v>34</v>
      </c>
      <c r="F23974" s="22" t="s">
        <v>49</v>
      </c>
      <c r="G23974" s="1">
        <v>343549.79</v>
      </c>
    </row>
    <row r="23975" spans="2:7">
      <c r="B23975" s="22" t="s">
        <v>386</v>
      </c>
      <c r="C23975" s="22" t="s">
        <v>7</v>
      </c>
      <c r="D23975" s="22" t="s">
        <v>5</v>
      </c>
      <c r="E23975" s="22" t="s">
        <v>34</v>
      </c>
      <c r="F23975" s="22" t="s">
        <v>50</v>
      </c>
      <c r="G23975" s="1">
        <v>350028.57</v>
      </c>
    </row>
    <row r="23976" spans="2:7">
      <c r="B23976" s="22" t="s">
        <v>386</v>
      </c>
      <c r="C23976" s="22" t="s">
        <v>7</v>
      </c>
      <c r="D23976" s="22" t="s">
        <v>5</v>
      </c>
      <c r="E23976" s="22" t="s">
        <v>34</v>
      </c>
      <c r="F23976" s="22" t="s">
        <v>51</v>
      </c>
      <c r="G23976" s="1">
        <v>20657.68</v>
      </c>
    </row>
    <row r="23977" spans="2:7">
      <c r="B23977" s="22" t="s">
        <v>386</v>
      </c>
      <c r="C23977" s="22" t="s">
        <v>7</v>
      </c>
      <c r="D23977" s="22" t="s">
        <v>5</v>
      </c>
      <c r="E23977" s="22" t="s">
        <v>34</v>
      </c>
      <c r="F23977" s="22" t="s">
        <v>52</v>
      </c>
      <c r="G23977" s="1">
        <v>5476.72</v>
      </c>
    </row>
    <row r="23978" spans="2:7">
      <c r="B23978" s="22" t="s">
        <v>386</v>
      </c>
      <c r="C23978" s="22" t="s">
        <v>7</v>
      </c>
      <c r="D23978" s="22" t="s">
        <v>5</v>
      </c>
      <c r="E23978" s="22" t="s">
        <v>34</v>
      </c>
      <c r="F23978" s="22" t="s">
        <v>53</v>
      </c>
      <c r="G23978" s="1">
        <v>300155.37</v>
      </c>
    </row>
    <row r="23979" spans="2:7">
      <c r="B23979" s="22" t="s">
        <v>386</v>
      </c>
      <c r="C23979" s="22" t="s">
        <v>7</v>
      </c>
      <c r="D23979" s="22" t="s">
        <v>5</v>
      </c>
      <c r="E23979" s="22" t="s">
        <v>34</v>
      </c>
      <c r="F23979" s="22" t="s">
        <v>55</v>
      </c>
      <c r="G23979" s="1">
        <v>675</v>
      </c>
    </row>
    <row r="23980" spans="2:7">
      <c r="B23980" s="22" t="s">
        <v>386</v>
      </c>
      <c r="C23980" s="22" t="s">
        <v>7</v>
      </c>
      <c r="D23980" s="22" t="s">
        <v>5</v>
      </c>
      <c r="E23980" s="22" t="s">
        <v>34</v>
      </c>
      <c r="F23980" s="22" t="s">
        <v>56</v>
      </c>
      <c r="G23980" s="1">
        <v>129641.62</v>
      </c>
    </row>
    <row r="23981" spans="2:7">
      <c r="B23981" s="22" t="s">
        <v>386</v>
      </c>
      <c r="C23981" s="22" t="s">
        <v>7</v>
      </c>
      <c r="D23981" s="22" t="s">
        <v>5</v>
      </c>
      <c r="E23981" s="22" t="s">
        <v>34</v>
      </c>
      <c r="F23981" s="22" t="s">
        <v>76</v>
      </c>
      <c r="G23981" s="1">
        <v>126790.77</v>
      </c>
    </row>
    <row r="23982" spans="2:7">
      <c r="B23982" s="22" t="s">
        <v>386</v>
      </c>
      <c r="C23982" s="22" t="s">
        <v>7</v>
      </c>
      <c r="D23982" s="22" t="s">
        <v>5</v>
      </c>
      <c r="E23982" s="22" t="s">
        <v>34</v>
      </c>
      <c r="F23982" s="22" t="s">
        <v>57</v>
      </c>
      <c r="G23982" s="1">
        <v>444721.76</v>
      </c>
    </row>
    <row r="23983" spans="2:7">
      <c r="B23983" s="22" t="s">
        <v>386</v>
      </c>
      <c r="C23983" s="22" t="s">
        <v>7</v>
      </c>
      <c r="D23983" s="22" t="s">
        <v>5</v>
      </c>
      <c r="E23983" s="22" t="s">
        <v>34</v>
      </c>
      <c r="F23983" s="22" t="s">
        <v>58</v>
      </c>
      <c r="G23983" s="1">
        <v>37777.699999999997</v>
      </c>
    </row>
    <row r="23984" spans="2:7">
      <c r="B23984" s="22" t="s">
        <v>386</v>
      </c>
      <c r="C23984" s="22" t="s">
        <v>7</v>
      </c>
      <c r="D23984" s="22" t="s">
        <v>5</v>
      </c>
      <c r="E23984" s="22" t="s">
        <v>59</v>
      </c>
      <c r="F23984" s="22" t="s">
        <v>55</v>
      </c>
      <c r="G23984" s="1">
        <v>42784.78</v>
      </c>
    </row>
    <row r="23985" spans="2:7">
      <c r="B23985" s="22" t="s">
        <v>386</v>
      </c>
      <c r="C23985" s="22" t="s">
        <v>7</v>
      </c>
      <c r="D23985" s="22" t="s">
        <v>5</v>
      </c>
      <c r="E23985" s="22" t="s">
        <v>60</v>
      </c>
      <c r="F23985" s="22" t="s">
        <v>80</v>
      </c>
      <c r="G23985" s="1">
        <v>152390.70000000001</v>
      </c>
    </row>
    <row r="23986" spans="2:7">
      <c r="B23986" s="22" t="s">
        <v>386</v>
      </c>
      <c r="C23986" s="22" t="s">
        <v>7</v>
      </c>
      <c r="D23986" s="22" t="s">
        <v>7</v>
      </c>
      <c r="E23986" s="22" t="s">
        <v>5</v>
      </c>
      <c r="F23986" s="22" t="s">
        <v>6</v>
      </c>
      <c r="G23986" s="1">
        <v>136179.85</v>
      </c>
    </row>
    <row r="23987" spans="2:7">
      <c r="B23987" s="22" t="s">
        <v>386</v>
      </c>
      <c r="C23987" s="22" t="s">
        <v>7</v>
      </c>
      <c r="D23987" s="22" t="s">
        <v>7</v>
      </c>
      <c r="E23987" s="22" t="s">
        <v>8</v>
      </c>
      <c r="F23987" s="22" t="s">
        <v>9</v>
      </c>
      <c r="G23987" s="1">
        <v>810810.04</v>
      </c>
    </row>
    <row r="23988" spans="2:7">
      <c r="B23988" s="22" t="s">
        <v>386</v>
      </c>
      <c r="C23988" s="22" t="s">
        <v>7</v>
      </c>
      <c r="D23988" s="22" t="s">
        <v>7</v>
      </c>
      <c r="E23988" s="22" t="s">
        <v>8</v>
      </c>
      <c r="F23988" s="22" t="s">
        <v>10</v>
      </c>
      <c r="G23988" s="1">
        <v>46031.44</v>
      </c>
    </row>
    <row r="23989" spans="2:7">
      <c r="B23989" s="22" t="s">
        <v>386</v>
      </c>
      <c r="C23989" s="22" t="s">
        <v>7</v>
      </c>
      <c r="D23989" s="22" t="s">
        <v>7</v>
      </c>
      <c r="E23989" s="22" t="s">
        <v>8</v>
      </c>
      <c r="F23989" s="22" t="s">
        <v>11</v>
      </c>
      <c r="G23989" s="1">
        <v>292725.58</v>
      </c>
    </row>
    <row r="23990" spans="2:7">
      <c r="B23990" s="22" t="s">
        <v>386</v>
      </c>
      <c r="C23990" s="22" t="s">
        <v>7</v>
      </c>
      <c r="D23990" s="22" t="s">
        <v>7</v>
      </c>
      <c r="E23990" s="22" t="s">
        <v>8</v>
      </c>
      <c r="F23990" s="22" t="s">
        <v>12</v>
      </c>
      <c r="G23990" s="1">
        <v>236511.82</v>
      </c>
    </row>
    <row r="23991" spans="2:7">
      <c r="B23991" s="22" t="s">
        <v>386</v>
      </c>
      <c r="C23991" s="22" t="s">
        <v>7</v>
      </c>
      <c r="D23991" s="22" t="s">
        <v>7</v>
      </c>
      <c r="E23991" s="22" t="s">
        <v>14</v>
      </c>
      <c r="F23991" s="22" t="s">
        <v>9</v>
      </c>
      <c r="G23991" s="1">
        <v>1044627.84</v>
      </c>
    </row>
    <row r="23992" spans="2:7">
      <c r="B23992" s="22" t="s">
        <v>386</v>
      </c>
      <c r="C23992" s="22" t="s">
        <v>7</v>
      </c>
      <c r="D23992" s="22" t="s">
        <v>7</v>
      </c>
      <c r="E23992" s="22" t="s">
        <v>14</v>
      </c>
      <c r="F23992" s="22" t="s">
        <v>10</v>
      </c>
      <c r="G23992" s="1">
        <v>48047.96</v>
      </c>
    </row>
    <row r="23993" spans="2:7">
      <c r="B23993" s="22" t="s">
        <v>386</v>
      </c>
      <c r="C23993" s="22" t="s">
        <v>7</v>
      </c>
      <c r="D23993" s="22" t="s">
        <v>7</v>
      </c>
      <c r="E23993" s="22" t="s">
        <v>14</v>
      </c>
      <c r="F23993" s="22" t="s">
        <v>11</v>
      </c>
      <c r="G23993" s="1">
        <v>101139.65</v>
      </c>
    </row>
    <row r="23994" spans="2:7">
      <c r="B23994" s="22" t="s">
        <v>386</v>
      </c>
      <c r="C23994" s="22" t="s">
        <v>7</v>
      </c>
      <c r="D23994" s="22" t="s">
        <v>7</v>
      </c>
      <c r="E23994" s="22" t="s">
        <v>14</v>
      </c>
      <c r="F23994" s="22" t="s">
        <v>12</v>
      </c>
      <c r="G23994" s="1">
        <v>162998.53</v>
      </c>
    </row>
    <row r="23995" spans="2:7">
      <c r="B23995" s="22" t="s">
        <v>386</v>
      </c>
      <c r="C23995" s="22" t="s">
        <v>7</v>
      </c>
      <c r="D23995" s="22" t="s">
        <v>7</v>
      </c>
      <c r="E23995" s="22" t="s">
        <v>15</v>
      </c>
      <c r="F23995" s="22" t="s">
        <v>16</v>
      </c>
      <c r="G23995" s="1">
        <v>47.53</v>
      </c>
    </row>
    <row r="23996" spans="2:7">
      <c r="B23996" s="22" t="s">
        <v>386</v>
      </c>
      <c r="C23996" s="22" t="s">
        <v>7</v>
      </c>
      <c r="D23996" s="22" t="s">
        <v>7</v>
      </c>
      <c r="E23996" s="22" t="s">
        <v>15</v>
      </c>
      <c r="F23996" s="22" t="s">
        <v>71</v>
      </c>
      <c r="G23996" s="1">
        <v>149.76</v>
      </c>
    </row>
    <row r="23997" spans="2:7">
      <c r="B23997" s="22" t="s">
        <v>386</v>
      </c>
      <c r="C23997" s="22" t="s">
        <v>7</v>
      </c>
      <c r="D23997" s="22" t="s">
        <v>7</v>
      </c>
      <c r="E23997" s="22" t="s">
        <v>15</v>
      </c>
      <c r="F23997" s="22" t="s">
        <v>17</v>
      </c>
      <c r="G23997" s="1">
        <v>95462.15</v>
      </c>
    </row>
    <row r="23998" spans="2:7">
      <c r="B23998" s="22" t="s">
        <v>386</v>
      </c>
      <c r="C23998" s="22" t="s">
        <v>7</v>
      </c>
      <c r="D23998" s="22" t="s">
        <v>7</v>
      </c>
      <c r="E23998" s="22" t="s">
        <v>15</v>
      </c>
      <c r="F23998" s="22" t="s">
        <v>18</v>
      </c>
      <c r="G23998" s="1">
        <v>99831.96</v>
      </c>
    </row>
    <row r="23999" spans="2:7">
      <c r="B23999" s="22" t="s">
        <v>386</v>
      </c>
      <c r="C23999" s="22" t="s">
        <v>7</v>
      </c>
      <c r="D23999" s="22" t="s">
        <v>7</v>
      </c>
      <c r="E23999" s="22" t="s">
        <v>15</v>
      </c>
      <c r="F23999" s="22" t="s">
        <v>19</v>
      </c>
      <c r="G23999" s="1">
        <v>191339.93</v>
      </c>
    </row>
    <row r="24000" spans="2:7">
      <c r="B24000" s="22" t="s">
        <v>386</v>
      </c>
      <c r="C24000" s="22" t="s">
        <v>7</v>
      </c>
      <c r="D24000" s="22" t="s">
        <v>7</v>
      </c>
      <c r="E24000" s="22" t="s">
        <v>15</v>
      </c>
      <c r="F24000" s="22" t="s">
        <v>20</v>
      </c>
      <c r="G24000" s="1">
        <v>148082.43</v>
      </c>
    </row>
    <row r="24001" spans="2:7">
      <c r="B24001" s="22" t="s">
        <v>386</v>
      </c>
      <c r="C24001" s="22" t="s">
        <v>7</v>
      </c>
      <c r="D24001" s="22" t="s">
        <v>7</v>
      </c>
      <c r="E24001" s="22" t="s">
        <v>15</v>
      </c>
      <c r="F24001" s="22" t="s">
        <v>21</v>
      </c>
      <c r="G24001" s="1">
        <v>1856.28</v>
      </c>
    </row>
    <row r="24002" spans="2:7">
      <c r="B24002" s="22" t="s">
        <v>386</v>
      </c>
      <c r="C24002" s="22" t="s">
        <v>7</v>
      </c>
      <c r="D24002" s="22" t="s">
        <v>7</v>
      </c>
      <c r="E24002" s="22" t="s">
        <v>15</v>
      </c>
      <c r="F24002" s="22" t="s">
        <v>22</v>
      </c>
      <c r="G24002" s="1">
        <v>1950.46</v>
      </c>
    </row>
    <row r="24003" spans="2:7">
      <c r="B24003" s="22" t="s">
        <v>386</v>
      </c>
      <c r="C24003" s="22" t="s">
        <v>7</v>
      </c>
      <c r="D24003" s="22" t="s">
        <v>7</v>
      </c>
      <c r="E24003" s="22" t="s">
        <v>15</v>
      </c>
      <c r="F24003" s="22" t="s">
        <v>23</v>
      </c>
      <c r="G24003" s="1">
        <v>2705.01</v>
      </c>
    </row>
    <row r="24004" spans="2:7">
      <c r="B24004" s="22" t="s">
        <v>386</v>
      </c>
      <c r="C24004" s="22" t="s">
        <v>7</v>
      </c>
      <c r="D24004" s="22" t="s">
        <v>7</v>
      </c>
      <c r="E24004" s="22" t="s">
        <v>15</v>
      </c>
      <c r="F24004" s="22" t="s">
        <v>24</v>
      </c>
      <c r="G24004" s="1">
        <v>29683.5</v>
      </c>
    </row>
    <row r="24005" spans="2:7">
      <c r="B24005" s="22" t="s">
        <v>386</v>
      </c>
      <c r="C24005" s="22" t="s">
        <v>7</v>
      </c>
      <c r="D24005" s="22" t="s">
        <v>7</v>
      </c>
      <c r="E24005" s="22" t="s">
        <v>15</v>
      </c>
      <c r="F24005" s="22" t="s">
        <v>25</v>
      </c>
      <c r="G24005" s="1">
        <v>84285.37</v>
      </c>
    </row>
    <row r="24006" spans="2:7">
      <c r="B24006" s="22" t="s">
        <v>386</v>
      </c>
      <c r="C24006" s="22" t="s">
        <v>7</v>
      </c>
      <c r="D24006" s="22" t="s">
        <v>7</v>
      </c>
      <c r="E24006" s="22" t="s">
        <v>15</v>
      </c>
      <c r="F24006" s="22" t="s">
        <v>26</v>
      </c>
      <c r="G24006" s="1">
        <v>264364.33</v>
      </c>
    </row>
    <row r="24007" spans="2:7">
      <c r="B24007" s="22" t="s">
        <v>386</v>
      </c>
      <c r="C24007" s="22" t="s">
        <v>7</v>
      </c>
      <c r="D24007" s="22" t="s">
        <v>7</v>
      </c>
      <c r="E24007" s="22" t="s">
        <v>28</v>
      </c>
      <c r="F24007" s="22" t="s">
        <v>29</v>
      </c>
      <c r="G24007" s="1">
        <v>99276.83</v>
      </c>
    </row>
    <row r="24008" spans="2:7">
      <c r="B24008" s="22" t="s">
        <v>386</v>
      </c>
      <c r="C24008" s="22" t="s">
        <v>7</v>
      </c>
      <c r="D24008" s="22" t="s">
        <v>7</v>
      </c>
      <c r="E24008" s="22" t="s">
        <v>28</v>
      </c>
      <c r="F24008" s="22" t="s">
        <v>32</v>
      </c>
      <c r="G24008" s="1">
        <v>2015.96</v>
      </c>
    </row>
    <row r="24009" spans="2:7">
      <c r="B24009" s="22" t="s">
        <v>386</v>
      </c>
      <c r="C24009" s="22" t="s">
        <v>7</v>
      </c>
      <c r="D24009" s="22" t="s">
        <v>7</v>
      </c>
      <c r="E24009" s="22" t="s">
        <v>34</v>
      </c>
      <c r="F24009" s="22" t="s">
        <v>37</v>
      </c>
      <c r="G24009" s="1">
        <v>47575.28</v>
      </c>
    </row>
    <row r="24010" spans="2:7">
      <c r="B24010" s="22" t="s">
        <v>386</v>
      </c>
      <c r="C24010" s="22" t="s">
        <v>7</v>
      </c>
      <c r="D24010" s="22" t="s">
        <v>7</v>
      </c>
      <c r="E24010" s="22" t="s">
        <v>34</v>
      </c>
      <c r="F24010" s="22" t="s">
        <v>38</v>
      </c>
      <c r="G24010" s="1">
        <v>5209.24</v>
      </c>
    </row>
    <row r="24011" spans="2:7">
      <c r="B24011" s="22" t="s">
        <v>386</v>
      </c>
      <c r="C24011" s="22" t="s">
        <v>7</v>
      </c>
      <c r="D24011" s="22" t="s">
        <v>7</v>
      </c>
      <c r="E24011" s="22" t="s">
        <v>34</v>
      </c>
      <c r="F24011" s="22" t="s">
        <v>39</v>
      </c>
      <c r="G24011" s="1">
        <v>36907.07</v>
      </c>
    </row>
    <row r="24012" spans="2:7">
      <c r="B24012" s="22" t="s">
        <v>386</v>
      </c>
      <c r="C24012" s="22" t="s">
        <v>7</v>
      </c>
      <c r="D24012" s="22" t="s">
        <v>7</v>
      </c>
      <c r="E24012" s="22" t="s">
        <v>34</v>
      </c>
      <c r="F24012" s="22" t="s">
        <v>42</v>
      </c>
      <c r="G24012" s="1">
        <v>465.7</v>
      </c>
    </row>
    <row r="24013" spans="2:7">
      <c r="B24013" s="22" t="s">
        <v>386</v>
      </c>
      <c r="C24013" s="22" t="s">
        <v>7</v>
      </c>
      <c r="D24013" s="22" t="s">
        <v>7</v>
      </c>
      <c r="E24013" s="22" t="s">
        <v>34</v>
      </c>
      <c r="F24013" s="22" t="s">
        <v>46</v>
      </c>
      <c r="G24013" s="1">
        <v>2634.63</v>
      </c>
    </row>
    <row r="24014" spans="2:7">
      <c r="B24014" s="22" t="s">
        <v>386</v>
      </c>
      <c r="C24014" s="22" t="s">
        <v>7</v>
      </c>
      <c r="D24014" s="22" t="s">
        <v>7</v>
      </c>
      <c r="E24014" s="22" t="s">
        <v>34</v>
      </c>
      <c r="F24014" s="22" t="s">
        <v>47</v>
      </c>
      <c r="G24014" s="1">
        <v>91848.960000000006</v>
      </c>
    </row>
    <row r="24015" spans="2:7">
      <c r="B24015" s="22" t="s">
        <v>386</v>
      </c>
      <c r="C24015" s="22" t="s">
        <v>7</v>
      </c>
      <c r="D24015" s="22" t="s">
        <v>7</v>
      </c>
      <c r="E24015" s="22" t="s">
        <v>34</v>
      </c>
      <c r="F24015" s="22" t="s">
        <v>75</v>
      </c>
      <c r="G24015" s="1">
        <v>1985.87</v>
      </c>
    </row>
    <row r="24016" spans="2:7">
      <c r="B24016" s="22" t="s">
        <v>386</v>
      </c>
      <c r="C24016" s="22" t="s">
        <v>7</v>
      </c>
      <c r="D24016" s="22" t="s">
        <v>7</v>
      </c>
      <c r="E24016" s="22" t="s">
        <v>34</v>
      </c>
      <c r="F24016" s="22" t="s">
        <v>50</v>
      </c>
      <c r="G24016" s="1">
        <v>1245.0899999999999</v>
      </c>
    </row>
    <row r="24017" spans="2:7">
      <c r="B24017" s="22" t="s">
        <v>386</v>
      </c>
      <c r="C24017" s="22" t="s">
        <v>7</v>
      </c>
      <c r="D24017" s="22" t="s">
        <v>7</v>
      </c>
      <c r="E24017" s="22" t="s">
        <v>34</v>
      </c>
      <c r="F24017" s="22" t="s">
        <v>52</v>
      </c>
      <c r="G24017" s="1">
        <v>4220.3599999999997</v>
      </c>
    </row>
    <row r="24018" spans="2:7">
      <c r="B24018" s="22" t="s">
        <v>386</v>
      </c>
      <c r="C24018" s="22" t="s">
        <v>7</v>
      </c>
      <c r="D24018" s="22" t="s">
        <v>7</v>
      </c>
      <c r="E24018" s="22" t="s">
        <v>34</v>
      </c>
      <c r="F24018" s="22" t="s">
        <v>55</v>
      </c>
      <c r="G24018" s="1">
        <v>1031.75</v>
      </c>
    </row>
    <row r="24019" spans="2:7">
      <c r="B24019" s="22" t="s">
        <v>386</v>
      </c>
      <c r="C24019" s="22" t="s">
        <v>7</v>
      </c>
      <c r="D24019" s="22" t="s">
        <v>7</v>
      </c>
      <c r="E24019" s="22" t="s">
        <v>34</v>
      </c>
      <c r="F24019" s="22" t="s">
        <v>58</v>
      </c>
      <c r="G24019" s="1">
        <v>6250.18</v>
      </c>
    </row>
    <row r="24020" spans="2:7">
      <c r="B24020" s="22" t="s">
        <v>386</v>
      </c>
      <c r="C24020" s="22" t="s">
        <v>7</v>
      </c>
      <c r="D24020" s="22" t="s">
        <v>7</v>
      </c>
      <c r="E24020" s="22" t="s">
        <v>59</v>
      </c>
      <c r="F24020" s="22" t="s">
        <v>55</v>
      </c>
      <c r="G24020" s="1">
        <v>19408.830000000002</v>
      </c>
    </row>
    <row r="24021" spans="2:7">
      <c r="B24021" s="22" t="s">
        <v>386</v>
      </c>
      <c r="C24021" s="22" t="s">
        <v>7</v>
      </c>
      <c r="D24021" s="22" t="s">
        <v>7</v>
      </c>
      <c r="E24021" s="22" t="s">
        <v>60</v>
      </c>
      <c r="F24021" s="22" t="s">
        <v>62</v>
      </c>
      <c r="G24021" s="1">
        <v>5927.92</v>
      </c>
    </row>
    <row r="24022" spans="2:7">
      <c r="B24022" s="22" t="s">
        <v>387</v>
      </c>
      <c r="C24022" s="22" t="s">
        <v>7</v>
      </c>
      <c r="D24022" s="22" t="s">
        <v>5</v>
      </c>
      <c r="E24022" s="22" t="s">
        <v>5</v>
      </c>
      <c r="F24022" s="22" t="s">
        <v>6</v>
      </c>
      <c r="G24022" s="1">
        <v>12125.61</v>
      </c>
    </row>
    <row r="24023" spans="2:7">
      <c r="B24023" s="22" t="s">
        <v>387</v>
      </c>
      <c r="C24023" s="22" t="s">
        <v>7</v>
      </c>
      <c r="D24023" s="22" t="s">
        <v>5</v>
      </c>
      <c r="E24023" s="22" t="s">
        <v>7</v>
      </c>
      <c r="F24023" s="22" t="s">
        <v>6</v>
      </c>
      <c r="G24023" s="1">
        <v>-65153.71</v>
      </c>
    </row>
    <row r="24024" spans="2:7">
      <c r="B24024" s="22" t="s">
        <v>387</v>
      </c>
      <c r="C24024" s="22" t="s">
        <v>7</v>
      </c>
      <c r="D24024" s="22" t="s">
        <v>5</v>
      </c>
      <c r="E24024" s="22" t="s">
        <v>8</v>
      </c>
      <c r="F24024" s="22" t="s">
        <v>9</v>
      </c>
      <c r="G24024" s="1">
        <v>2803629.24</v>
      </c>
    </row>
    <row r="24025" spans="2:7">
      <c r="B24025" s="22" t="s">
        <v>387</v>
      </c>
      <c r="C24025" s="22" t="s">
        <v>7</v>
      </c>
      <c r="D24025" s="22" t="s">
        <v>5</v>
      </c>
      <c r="E24025" s="22" t="s">
        <v>8</v>
      </c>
      <c r="F24025" s="22" t="s">
        <v>10</v>
      </c>
      <c r="G24025" s="1">
        <v>40250</v>
      </c>
    </row>
    <row r="24026" spans="2:7">
      <c r="B24026" s="22" t="s">
        <v>387</v>
      </c>
      <c r="C24026" s="22" t="s">
        <v>7</v>
      </c>
      <c r="D24026" s="22" t="s">
        <v>5</v>
      </c>
      <c r="E24026" s="22" t="s">
        <v>8</v>
      </c>
      <c r="F24026" s="22" t="s">
        <v>11</v>
      </c>
      <c r="G24026" s="1">
        <v>30292.400000000001</v>
      </c>
    </row>
    <row r="24027" spans="2:7">
      <c r="B24027" s="22" t="s">
        <v>387</v>
      </c>
      <c r="C24027" s="22" t="s">
        <v>7</v>
      </c>
      <c r="D24027" s="22" t="s">
        <v>5</v>
      </c>
      <c r="E24027" s="22" t="s">
        <v>8</v>
      </c>
      <c r="F24027" s="22" t="s">
        <v>12</v>
      </c>
      <c r="G24027" s="1">
        <v>44991.199999999997</v>
      </c>
    </row>
    <row r="24028" spans="2:7">
      <c r="B24028" s="22" t="s">
        <v>387</v>
      </c>
      <c r="C24028" s="22" t="s">
        <v>7</v>
      </c>
      <c r="D24028" s="22" t="s">
        <v>5</v>
      </c>
      <c r="E24028" s="22" t="s">
        <v>8</v>
      </c>
      <c r="F24028" s="22" t="s">
        <v>13</v>
      </c>
      <c r="G24028" s="1">
        <v>6301.66</v>
      </c>
    </row>
    <row r="24029" spans="2:7">
      <c r="B24029" s="22" t="s">
        <v>387</v>
      </c>
      <c r="C24029" s="22" t="s">
        <v>7</v>
      </c>
      <c r="D24029" s="22" t="s">
        <v>5</v>
      </c>
      <c r="E24029" s="22" t="s">
        <v>8</v>
      </c>
      <c r="F24029" s="22" t="s">
        <v>70</v>
      </c>
      <c r="G24029" s="1">
        <v>22020</v>
      </c>
    </row>
    <row r="24030" spans="2:7">
      <c r="B24030" s="22" t="s">
        <v>387</v>
      </c>
      <c r="C24030" s="22" t="s">
        <v>7</v>
      </c>
      <c r="D24030" s="22" t="s">
        <v>5</v>
      </c>
      <c r="E24030" s="22" t="s">
        <v>14</v>
      </c>
      <c r="F24030" s="22" t="s">
        <v>9</v>
      </c>
      <c r="G24030" s="1">
        <v>908240.65</v>
      </c>
    </row>
    <row r="24031" spans="2:7">
      <c r="B24031" s="22" t="s">
        <v>387</v>
      </c>
      <c r="C24031" s="22" t="s">
        <v>7</v>
      </c>
      <c r="D24031" s="22" t="s">
        <v>5</v>
      </c>
      <c r="E24031" s="22" t="s">
        <v>14</v>
      </c>
      <c r="F24031" s="22" t="s">
        <v>10</v>
      </c>
      <c r="G24031" s="1">
        <v>44904.53</v>
      </c>
    </row>
    <row r="24032" spans="2:7">
      <c r="B24032" s="22" t="s">
        <v>387</v>
      </c>
      <c r="C24032" s="22" t="s">
        <v>7</v>
      </c>
      <c r="D24032" s="22" t="s">
        <v>5</v>
      </c>
      <c r="E24032" s="22" t="s">
        <v>14</v>
      </c>
      <c r="F24032" s="22" t="s">
        <v>11</v>
      </c>
      <c r="G24032" s="1">
        <v>18826.04</v>
      </c>
    </row>
    <row r="24033" spans="2:7">
      <c r="B24033" s="22" t="s">
        <v>387</v>
      </c>
      <c r="C24033" s="22" t="s">
        <v>7</v>
      </c>
      <c r="D24033" s="22" t="s">
        <v>5</v>
      </c>
      <c r="E24033" s="22" t="s">
        <v>14</v>
      </c>
      <c r="F24033" s="22" t="s">
        <v>12</v>
      </c>
      <c r="G24033" s="1">
        <v>5270.5</v>
      </c>
    </row>
    <row r="24034" spans="2:7">
      <c r="B24034" s="22" t="s">
        <v>387</v>
      </c>
      <c r="C24034" s="22" t="s">
        <v>7</v>
      </c>
      <c r="D24034" s="22" t="s">
        <v>5</v>
      </c>
      <c r="E24034" s="22" t="s">
        <v>14</v>
      </c>
      <c r="F24034" s="22" t="s">
        <v>13</v>
      </c>
      <c r="G24034" s="1">
        <v>9832.86</v>
      </c>
    </row>
    <row r="24035" spans="2:7">
      <c r="B24035" s="22" t="s">
        <v>387</v>
      </c>
      <c r="C24035" s="22" t="s">
        <v>7</v>
      </c>
      <c r="D24035" s="22" t="s">
        <v>5</v>
      </c>
      <c r="E24035" s="22" t="s">
        <v>15</v>
      </c>
      <c r="F24035" s="22" t="s">
        <v>71</v>
      </c>
      <c r="G24035" s="1">
        <v>67322.55</v>
      </c>
    </row>
    <row r="24036" spans="2:7">
      <c r="B24036" s="22" t="s">
        <v>387</v>
      </c>
      <c r="C24036" s="22" t="s">
        <v>7</v>
      </c>
      <c r="D24036" s="22" t="s">
        <v>5</v>
      </c>
      <c r="E24036" s="22" t="s">
        <v>15</v>
      </c>
      <c r="F24036" s="22" t="s">
        <v>17</v>
      </c>
      <c r="G24036" s="1">
        <v>221205.02</v>
      </c>
    </row>
    <row r="24037" spans="2:7">
      <c r="B24037" s="22" t="s">
        <v>387</v>
      </c>
      <c r="C24037" s="22" t="s">
        <v>7</v>
      </c>
      <c r="D24037" s="22" t="s">
        <v>5</v>
      </c>
      <c r="E24037" s="22" t="s">
        <v>15</v>
      </c>
      <c r="F24037" s="22" t="s">
        <v>18</v>
      </c>
      <c r="G24037" s="1">
        <v>73676.42</v>
      </c>
    </row>
    <row r="24038" spans="2:7">
      <c r="B24038" s="22" t="s">
        <v>387</v>
      </c>
      <c r="C24038" s="22" t="s">
        <v>7</v>
      </c>
      <c r="D24038" s="22" t="s">
        <v>5</v>
      </c>
      <c r="E24038" s="22" t="s">
        <v>15</v>
      </c>
      <c r="F24038" s="22" t="s">
        <v>19</v>
      </c>
      <c r="G24038" s="1">
        <v>449956.72</v>
      </c>
    </row>
    <row r="24039" spans="2:7">
      <c r="B24039" s="22" t="s">
        <v>387</v>
      </c>
      <c r="C24039" s="22" t="s">
        <v>7</v>
      </c>
      <c r="D24039" s="22" t="s">
        <v>5</v>
      </c>
      <c r="E24039" s="22" t="s">
        <v>15</v>
      </c>
      <c r="F24039" s="22" t="s">
        <v>20</v>
      </c>
      <c r="G24039" s="1">
        <v>118162.58</v>
      </c>
    </row>
    <row r="24040" spans="2:7">
      <c r="B24040" s="22" t="s">
        <v>387</v>
      </c>
      <c r="C24040" s="22" t="s">
        <v>7</v>
      </c>
      <c r="D24040" s="22" t="s">
        <v>5</v>
      </c>
      <c r="E24040" s="22" t="s">
        <v>15</v>
      </c>
      <c r="F24040" s="22" t="s">
        <v>21</v>
      </c>
      <c r="G24040" s="1">
        <v>6238.81</v>
      </c>
    </row>
    <row r="24041" spans="2:7">
      <c r="B24041" s="22" t="s">
        <v>387</v>
      </c>
      <c r="C24041" s="22" t="s">
        <v>7</v>
      </c>
      <c r="D24041" s="22" t="s">
        <v>5</v>
      </c>
      <c r="E24041" s="22" t="s">
        <v>15</v>
      </c>
      <c r="F24041" s="22" t="s">
        <v>22</v>
      </c>
      <c r="G24041" s="1">
        <v>2244.83</v>
      </c>
    </row>
    <row r="24042" spans="2:7">
      <c r="B24042" s="22" t="s">
        <v>387</v>
      </c>
      <c r="C24042" s="22" t="s">
        <v>7</v>
      </c>
      <c r="D24042" s="22" t="s">
        <v>5</v>
      </c>
      <c r="E24042" s="22" t="s">
        <v>15</v>
      </c>
      <c r="F24042" s="22" t="s">
        <v>23</v>
      </c>
      <c r="G24042" s="1">
        <v>12263.39</v>
      </c>
    </row>
    <row r="24043" spans="2:7">
      <c r="B24043" s="22" t="s">
        <v>387</v>
      </c>
      <c r="C24043" s="22" t="s">
        <v>7</v>
      </c>
      <c r="D24043" s="22" t="s">
        <v>5</v>
      </c>
      <c r="E24043" s="22" t="s">
        <v>15</v>
      </c>
      <c r="F24043" s="22" t="s">
        <v>24</v>
      </c>
      <c r="G24043" s="1">
        <v>20989.82</v>
      </c>
    </row>
    <row r="24044" spans="2:7">
      <c r="B24044" s="22" t="s">
        <v>387</v>
      </c>
      <c r="C24044" s="22" t="s">
        <v>7</v>
      </c>
      <c r="D24044" s="22" t="s">
        <v>5</v>
      </c>
      <c r="E24044" s="22" t="s">
        <v>15</v>
      </c>
      <c r="F24044" s="22" t="s">
        <v>25</v>
      </c>
      <c r="G24044" s="1">
        <v>455293.58</v>
      </c>
    </row>
    <row r="24045" spans="2:7">
      <c r="B24045" s="22" t="s">
        <v>387</v>
      </c>
      <c r="C24045" s="22" t="s">
        <v>7</v>
      </c>
      <c r="D24045" s="22" t="s">
        <v>5</v>
      </c>
      <c r="E24045" s="22" t="s">
        <v>15</v>
      </c>
      <c r="F24045" s="22" t="s">
        <v>26</v>
      </c>
      <c r="G24045" s="1">
        <v>250178.7</v>
      </c>
    </row>
    <row r="24046" spans="2:7">
      <c r="B24046" s="22" t="s">
        <v>387</v>
      </c>
      <c r="C24046" s="22" t="s">
        <v>7</v>
      </c>
      <c r="D24046" s="22" t="s">
        <v>5</v>
      </c>
      <c r="E24046" s="22" t="s">
        <v>28</v>
      </c>
      <c r="F24046" s="22" t="s">
        <v>29</v>
      </c>
      <c r="G24046" s="1">
        <v>189153.08</v>
      </c>
    </row>
    <row r="24047" spans="2:7">
      <c r="B24047" s="22" t="s">
        <v>387</v>
      </c>
      <c r="C24047" s="22" t="s">
        <v>7</v>
      </c>
      <c r="D24047" s="22" t="s">
        <v>5</v>
      </c>
      <c r="E24047" s="22" t="s">
        <v>28</v>
      </c>
      <c r="F24047" s="22" t="s">
        <v>30</v>
      </c>
      <c r="G24047" s="1">
        <v>40966.089999999997</v>
      </c>
    </row>
    <row r="24048" spans="2:7">
      <c r="B24048" s="22" t="s">
        <v>387</v>
      </c>
      <c r="C24048" s="22" t="s">
        <v>7</v>
      </c>
      <c r="D24048" s="22" t="s">
        <v>5</v>
      </c>
      <c r="E24048" s="22" t="s">
        <v>28</v>
      </c>
      <c r="F24048" s="22" t="s">
        <v>31</v>
      </c>
      <c r="G24048" s="1">
        <v>117995.09</v>
      </c>
    </row>
    <row r="24049" spans="2:7">
      <c r="B24049" s="22" t="s">
        <v>387</v>
      </c>
      <c r="C24049" s="22" t="s">
        <v>7</v>
      </c>
      <c r="D24049" s="22" t="s">
        <v>5</v>
      </c>
      <c r="E24049" s="22" t="s">
        <v>28</v>
      </c>
      <c r="F24049" s="22" t="s">
        <v>32</v>
      </c>
      <c r="G24049" s="1">
        <v>69046.990000000005</v>
      </c>
    </row>
    <row r="24050" spans="2:7">
      <c r="B24050" s="22" t="s">
        <v>387</v>
      </c>
      <c r="C24050" s="22" t="s">
        <v>7</v>
      </c>
      <c r="D24050" s="22" t="s">
        <v>5</v>
      </c>
      <c r="E24050" s="22" t="s">
        <v>28</v>
      </c>
      <c r="F24050" s="22" t="s">
        <v>33</v>
      </c>
      <c r="G24050" s="1">
        <v>121904.25</v>
      </c>
    </row>
    <row r="24051" spans="2:7">
      <c r="B24051" s="22" t="s">
        <v>387</v>
      </c>
      <c r="C24051" s="22" t="s">
        <v>7</v>
      </c>
      <c r="D24051" s="22" t="s">
        <v>5</v>
      </c>
      <c r="E24051" s="22" t="s">
        <v>34</v>
      </c>
      <c r="F24051" s="22" t="s">
        <v>35</v>
      </c>
      <c r="G24051" s="1">
        <v>1414.94</v>
      </c>
    </row>
    <row r="24052" spans="2:7">
      <c r="B24052" s="22" t="s">
        <v>387</v>
      </c>
      <c r="C24052" s="22" t="s">
        <v>7</v>
      </c>
      <c r="D24052" s="22" t="s">
        <v>5</v>
      </c>
      <c r="E24052" s="22" t="s">
        <v>34</v>
      </c>
      <c r="F24052" s="22" t="s">
        <v>36</v>
      </c>
      <c r="G24052" s="1">
        <v>5568.15</v>
      </c>
    </row>
    <row r="24053" spans="2:7">
      <c r="B24053" s="22" t="s">
        <v>387</v>
      </c>
      <c r="C24053" s="22" t="s">
        <v>7</v>
      </c>
      <c r="D24053" s="22" t="s">
        <v>5</v>
      </c>
      <c r="E24053" s="22" t="s">
        <v>34</v>
      </c>
      <c r="F24053" s="22" t="s">
        <v>37</v>
      </c>
      <c r="G24053" s="1">
        <v>67912.62</v>
      </c>
    </row>
    <row r="24054" spans="2:7">
      <c r="B24054" s="22" t="s">
        <v>387</v>
      </c>
      <c r="C24054" s="22" t="s">
        <v>7</v>
      </c>
      <c r="D24054" s="22" t="s">
        <v>5</v>
      </c>
      <c r="E24054" s="22" t="s">
        <v>34</v>
      </c>
      <c r="F24054" s="22" t="s">
        <v>73</v>
      </c>
      <c r="G24054" s="1">
        <v>25217.07</v>
      </c>
    </row>
    <row r="24055" spans="2:7">
      <c r="B24055" s="22" t="s">
        <v>387</v>
      </c>
      <c r="C24055" s="22" t="s">
        <v>7</v>
      </c>
      <c r="D24055" s="22" t="s">
        <v>5</v>
      </c>
      <c r="E24055" s="22" t="s">
        <v>34</v>
      </c>
      <c r="F24055" s="22" t="s">
        <v>38</v>
      </c>
      <c r="G24055" s="1">
        <v>8652.5400000000009</v>
      </c>
    </row>
    <row r="24056" spans="2:7">
      <c r="B24056" s="22" t="s">
        <v>387</v>
      </c>
      <c r="C24056" s="22" t="s">
        <v>7</v>
      </c>
      <c r="D24056" s="22" t="s">
        <v>5</v>
      </c>
      <c r="E24056" s="22" t="s">
        <v>34</v>
      </c>
      <c r="F24056" s="22" t="s">
        <v>39</v>
      </c>
      <c r="G24056" s="1">
        <v>101624.63</v>
      </c>
    </row>
    <row r="24057" spans="2:7">
      <c r="B24057" s="22" t="s">
        <v>387</v>
      </c>
      <c r="C24057" s="22" t="s">
        <v>7</v>
      </c>
      <c r="D24057" s="22" t="s">
        <v>5</v>
      </c>
      <c r="E24057" s="22" t="s">
        <v>34</v>
      </c>
      <c r="F24057" s="22" t="s">
        <v>40</v>
      </c>
      <c r="G24057" s="1">
        <v>16980.009999999998</v>
      </c>
    </row>
    <row r="24058" spans="2:7">
      <c r="B24058" s="22" t="s">
        <v>387</v>
      </c>
      <c r="C24058" s="22" t="s">
        <v>7</v>
      </c>
      <c r="D24058" s="22" t="s">
        <v>5</v>
      </c>
      <c r="E24058" s="22" t="s">
        <v>34</v>
      </c>
      <c r="F24058" s="22" t="s">
        <v>43</v>
      </c>
      <c r="G24058" s="1">
        <v>29057.64</v>
      </c>
    </row>
    <row r="24059" spans="2:7">
      <c r="B24059" s="22" t="s">
        <v>387</v>
      </c>
      <c r="C24059" s="22" t="s">
        <v>7</v>
      </c>
      <c r="D24059" s="22" t="s">
        <v>5</v>
      </c>
      <c r="E24059" s="22" t="s">
        <v>34</v>
      </c>
      <c r="F24059" s="22" t="s">
        <v>45</v>
      </c>
      <c r="G24059" s="1">
        <v>12375.46</v>
      </c>
    </row>
    <row r="24060" spans="2:7">
      <c r="B24060" s="22" t="s">
        <v>387</v>
      </c>
      <c r="C24060" s="22" t="s">
        <v>7</v>
      </c>
      <c r="D24060" s="22" t="s">
        <v>5</v>
      </c>
      <c r="E24060" s="22" t="s">
        <v>34</v>
      </c>
      <c r="F24060" s="22" t="s">
        <v>46</v>
      </c>
      <c r="G24060" s="1">
        <v>23903.4</v>
      </c>
    </row>
    <row r="24061" spans="2:7">
      <c r="B24061" s="22" t="s">
        <v>387</v>
      </c>
      <c r="C24061" s="22" t="s">
        <v>7</v>
      </c>
      <c r="D24061" s="22" t="s">
        <v>5</v>
      </c>
      <c r="E24061" s="22" t="s">
        <v>34</v>
      </c>
      <c r="F24061" s="22" t="s">
        <v>47</v>
      </c>
      <c r="G24061" s="1">
        <v>101499.9</v>
      </c>
    </row>
    <row r="24062" spans="2:7">
      <c r="B24062" s="22" t="s">
        <v>387</v>
      </c>
      <c r="C24062" s="22" t="s">
        <v>7</v>
      </c>
      <c r="D24062" s="22" t="s">
        <v>5</v>
      </c>
      <c r="E24062" s="22" t="s">
        <v>34</v>
      </c>
      <c r="F24062" s="22" t="s">
        <v>48</v>
      </c>
      <c r="G24062" s="1">
        <v>11023.79</v>
      </c>
    </row>
    <row r="24063" spans="2:7">
      <c r="B24063" s="22" t="s">
        <v>387</v>
      </c>
      <c r="C24063" s="22" t="s">
        <v>7</v>
      </c>
      <c r="D24063" s="22" t="s">
        <v>5</v>
      </c>
      <c r="E24063" s="22" t="s">
        <v>34</v>
      </c>
      <c r="F24063" s="22" t="s">
        <v>74</v>
      </c>
      <c r="G24063" s="1">
        <v>3900</v>
      </c>
    </row>
    <row r="24064" spans="2:7">
      <c r="B24064" s="22" t="s">
        <v>387</v>
      </c>
      <c r="C24064" s="22" t="s">
        <v>7</v>
      </c>
      <c r="D24064" s="22" t="s">
        <v>5</v>
      </c>
      <c r="E24064" s="22" t="s">
        <v>34</v>
      </c>
      <c r="F24064" s="22" t="s">
        <v>75</v>
      </c>
      <c r="G24064" s="1">
        <v>3764.6</v>
      </c>
    </row>
    <row r="24065" spans="2:7">
      <c r="B24065" s="22" t="s">
        <v>387</v>
      </c>
      <c r="C24065" s="22" t="s">
        <v>7</v>
      </c>
      <c r="D24065" s="22" t="s">
        <v>5</v>
      </c>
      <c r="E24065" s="22" t="s">
        <v>34</v>
      </c>
      <c r="F24065" s="22" t="s">
        <v>66</v>
      </c>
      <c r="G24065" s="1">
        <v>10148.83</v>
      </c>
    </row>
    <row r="24066" spans="2:7">
      <c r="B24066" s="22" t="s">
        <v>387</v>
      </c>
      <c r="C24066" s="22" t="s">
        <v>7</v>
      </c>
      <c r="D24066" s="22" t="s">
        <v>5</v>
      </c>
      <c r="E24066" s="22" t="s">
        <v>34</v>
      </c>
      <c r="F24066" s="22" t="s">
        <v>49</v>
      </c>
      <c r="G24066" s="1">
        <v>139968.56</v>
      </c>
    </row>
    <row r="24067" spans="2:7">
      <c r="B24067" s="22" t="s">
        <v>387</v>
      </c>
      <c r="C24067" s="22" t="s">
        <v>7</v>
      </c>
      <c r="D24067" s="22" t="s">
        <v>5</v>
      </c>
      <c r="E24067" s="22" t="s">
        <v>34</v>
      </c>
      <c r="F24067" s="22" t="s">
        <v>50</v>
      </c>
      <c r="G24067" s="1">
        <v>75767.520000000004</v>
      </c>
    </row>
    <row r="24068" spans="2:7">
      <c r="B24068" s="22" t="s">
        <v>387</v>
      </c>
      <c r="C24068" s="22" t="s">
        <v>7</v>
      </c>
      <c r="D24068" s="22" t="s">
        <v>5</v>
      </c>
      <c r="E24068" s="22" t="s">
        <v>34</v>
      </c>
      <c r="F24068" s="22" t="s">
        <v>51</v>
      </c>
      <c r="G24068" s="1">
        <v>5959.32</v>
      </c>
    </row>
    <row r="24069" spans="2:7">
      <c r="B24069" s="22" t="s">
        <v>387</v>
      </c>
      <c r="C24069" s="22" t="s">
        <v>7</v>
      </c>
      <c r="D24069" s="22" t="s">
        <v>5</v>
      </c>
      <c r="E24069" s="22" t="s">
        <v>34</v>
      </c>
      <c r="F24069" s="22" t="s">
        <v>52</v>
      </c>
      <c r="G24069" s="1">
        <v>1680.61</v>
      </c>
    </row>
    <row r="24070" spans="2:7">
      <c r="B24070" s="22" t="s">
        <v>387</v>
      </c>
      <c r="C24070" s="22" t="s">
        <v>7</v>
      </c>
      <c r="D24070" s="22" t="s">
        <v>5</v>
      </c>
      <c r="E24070" s="22" t="s">
        <v>34</v>
      </c>
      <c r="F24070" s="22" t="s">
        <v>53</v>
      </c>
      <c r="G24070" s="1">
        <v>9259.1200000000008</v>
      </c>
    </row>
    <row r="24071" spans="2:7">
      <c r="B24071" s="22" t="s">
        <v>387</v>
      </c>
      <c r="C24071" s="22" t="s">
        <v>7</v>
      </c>
      <c r="D24071" s="22" t="s">
        <v>5</v>
      </c>
      <c r="E24071" s="22" t="s">
        <v>34</v>
      </c>
      <c r="F24071" s="22" t="s">
        <v>54</v>
      </c>
      <c r="G24071" s="1">
        <v>29680.92</v>
      </c>
    </row>
    <row r="24072" spans="2:7">
      <c r="B24072" s="22" t="s">
        <v>387</v>
      </c>
      <c r="C24072" s="22" t="s">
        <v>7</v>
      </c>
      <c r="D24072" s="22" t="s">
        <v>5</v>
      </c>
      <c r="E24072" s="22" t="s">
        <v>34</v>
      </c>
      <c r="F24072" s="22" t="s">
        <v>55</v>
      </c>
      <c r="G24072" s="1">
        <v>7249.74</v>
      </c>
    </row>
    <row r="24073" spans="2:7">
      <c r="B24073" s="22" t="s">
        <v>387</v>
      </c>
      <c r="C24073" s="22" t="s">
        <v>7</v>
      </c>
      <c r="D24073" s="22" t="s">
        <v>5</v>
      </c>
      <c r="E24073" s="22" t="s">
        <v>34</v>
      </c>
      <c r="F24073" s="22" t="s">
        <v>76</v>
      </c>
      <c r="G24073" s="1">
        <v>23959.87</v>
      </c>
    </row>
    <row r="24074" spans="2:7">
      <c r="B24074" s="22" t="s">
        <v>387</v>
      </c>
      <c r="C24074" s="22" t="s">
        <v>7</v>
      </c>
      <c r="D24074" s="22" t="s">
        <v>5</v>
      </c>
      <c r="E24074" s="22" t="s">
        <v>34</v>
      </c>
      <c r="F24074" s="22" t="s">
        <v>57</v>
      </c>
      <c r="G24074" s="1">
        <v>53674.83</v>
      </c>
    </row>
    <row r="24075" spans="2:7">
      <c r="B24075" s="22" t="s">
        <v>387</v>
      </c>
      <c r="C24075" s="22" t="s">
        <v>7</v>
      </c>
      <c r="D24075" s="22" t="s">
        <v>5</v>
      </c>
      <c r="E24075" s="22" t="s">
        <v>34</v>
      </c>
      <c r="F24075" s="22" t="s">
        <v>58</v>
      </c>
      <c r="G24075" s="1">
        <v>12079.01</v>
      </c>
    </row>
    <row r="24076" spans="2:7">
      <c r="B24076" s="22" t="s">
        <v>387</v>
      </c>
      <c r="C24076" s="22" t="s">
        <v>7</v>
      </c>
      <c r="D24076" s="22" t="s">
        <v>5</v>
      </c>
      <c r="E24076" s="22" t="s">
        <v>59</v>
      </c>
      <c r="F24076" s="22" t="s">
        <v>55</v>
      </c>
      <c r="G24076" s="1">
        <v>14715.76</v>
      </c>
    </row>
    <row r="24077" spans="2:7">
      <c r="B24077" s="22" t="s">
        <v>387</v>
      </c>
      <c r="C24077" s="22" t="s">
        <v>7</v>
      </c>
      <c r="D24077" s="22" t="s">
        <v>5</v>
      </c>
      <c r="E24077" s="22" t="s">
        <v>60</v>
      </c>
      <c r="F24077" s="22" t="s">
        <v>78</v>
      </c>
      <c r="G24077" s="1">
        <v>1481.88</v>
      </c>
    </row>
    <row r="24078" spans="2:7">
      <c r="B24078" s="22" t="s">
        <v>387</v>
      </c>
      <c r="C24078" s="22" t="s">
        <v>7</v>
      </c>
      <c r="D24078" s="22" t="s">
        <v>5</v>
      </c>
      <c r="E24078" s="22" t="s">
        <v>60</v>
      </c>
      <c r="F24078" s="22" t="s">
        <v>61</v>
      </c>
      <c r="G24078" s="1">
        <v>16985.5</v>
      </c>
    </row>
    <row r="24079" spans="2:7">
      <c r="B24079" s="22" t="s">
        <v>387</v>
      </c>
      <c r="C24079" s="22" t="s">
        <v>7</v>
      </c>
      <c r="D24079" s="22" t="s">
        <v>5</v>
      </c>
      <c r="E24079" s="22" t="s">
        <v>60</v>
      </c>
      <c r="F24079" s="22" t="s">
        <v>62</v>
      </c>
      <c r="G24079" s="1">
        <v>74983.520000000004</v>
      </c>
    </row>
    <row r="24080" spans="2:7">
      <c r="B24080" s="22" t="s">
        <v>387</v>
      </c>
      <c r="C24080" s="22" t="s">
        <v>7</v>
      </c>
      <c r="D24080" s="22" t="s">
        <v>7</v>
      </c>
      <c r="E24080" s="22" t="s">
        <v>5</v>
      </c>
      <c r="F24080" s="22" t="s">
        <v>6</v>
      </c>
      <c r="G24080" s="1">
        <v>53028.1</v>
      </c>
    </row>
    <row r="24081" spans="2:7">
      <c r="B24081" s="22" t="s">
        <v>387</v>
      </c>
      <c r="C24081" s="22" t="s">
        <v>7</v>
      </c>
      <c r="D24081" s="22" t="s">
        <v>7</v>
      </c>
      <c r="E24081" s="22" t="s">
        <v>8</v>
      </c>
      <c r="F24081" s="22" t="s">
        <v>9</v>
      </c>
      <c r="G24081" s="1">
        <v>62862.38</v>
      </c>
    </row>
    <row r="24082" spans="2:7">
      <c r="B24082" s="22" t="s">
        <v>387</v>
      </c>
      <c r="C24082" s="22" t="s">
        <v>7</v>
      </c>
      <c r="D24082" s="22" t="s">
        <v>7</v>
      </c>
      <c r="E24082" s="22" t="s">
        <v>8</v>
      </c>
      <c r="F24082" s="22" t="s">
        <v>10</v>
      </c>
      <c r="G24082" s="1">
        <v>5233</v>
      </c>
    </row>
    <row r="24083" spans="2:7">
      <c r="B24083" s="22" t="s">
        <v>387</v>
      </c>
      <c r="C24083" s="22" t="s">
        <v>7</v>
      </c>
      <c r="D24083" s="22" t="s">
        <v>7</v>
      </c>
      <c r="E24083" s="22" t="s">
        <v>8</v>
      </c>
      <c r="F24083" s="22" t="s">
        <v>11</v>
      </c>
      <c r="G24083" s="1">
        <v>4197.28</v>
      </c>
    </row>
    <row r="24084" spans="2:7">
      <c r="B24084" s="22" t="s">
        <v>387</v>
      </c>
      <c r="C24084" s="22" t="s">
        <v>7</v>
      </c>
      <c r="D24084" s="22" t="s">
        <v>7</v>
      </c>
      <c r="E24084" s="22" t="s">
        <v>8</v>
      </c>
      <c r="F24084" s="22" t="s">
        <v>12</v>
      </c>
      <c r="G24084" s="1">
        <v>47637.61</v>
      </c>
    </row>
    <row r="24085" spans="2:7">
      <c r="B24085" s="22" t="s">
        <v>387</v>
      </c>
      <c r="C24085" s="22" t="s">
        <v>7</v>
      </c>
      <c r="D24085" s="22" t="s">
        <v>7</v>
      </c>
      <c r="E24085" s="22" t="s">
        <v>8</v>
      </c>
      <c r="F24085" s="22" t="s">
        <v>13</v>
      </c>
      <c r="G24085" s="1">
        <v>41079.17</v>
      </c>
    </row>
    <row r="24086" spans="2:7">
      <c r="B24086" s="22" t="s">
        <v>387</v>
      </c>
      <c r="C24086" s="22" t="s">
        <v>7</v>
      </c>
      <c r="D24086" s="22" t="s">
        <v>7</v>
      </c>
      <c r="E24086" s="22" t="s">
        <v>14</v>
      </c>
      <c r="F24086" s="22" t="s">
        <v>9</v>
      </c>
      <c r="G24086" s="1">
        <v>139652.89000000001</v>
      </c>
    </row>
    <row r="24087" spans="2:7">
      <c r="B24087" s="22" t="s">
        <v>387</v>
      </c>
      <c r="C24087" s="22" t="s">
        <v>7</v>
      </c>
      <c r="D24087" s="22" t="s">
        <v>7</v>
      </c>
      <c r="E24087" s="22" t="s">
        <v>14</v>
      </c>
      <c r="F24087" s="22" t="s">
        <v>10</v>
      </c>
      <c r="G24087" s="1">
        <v>691.5</v>
      </c>
    </row>
    <row r="24088" spans="2:7">
      <c r="B24088" s="22" t="s">
        <v>387</v>
      </c>
      <c r="C24088" s="22" t="s">
        <v>7</v>
      </c>
      <c r="D24088" s="22" t="s">
        <v>7</v>
      </c>
      <c r="E24088" s="22" t="s">
        <v>14</v>
      </c>
      <c r="F24088" s="22" t="s">
        <v>11</v>
      </c>
      <c r="G24088" s="1">
        <v>1815.62</v>
      </c>
    </row>
    <row r="24089" spans="2:7">
      <c r="B24089" s="22" t="s">
        <v>387</v>
      </c>
      <c r="C24089" s="22" t="s">
        <v>7</v>
      </c>
      <c r="D24089" s="22" t="s">
        <v>7</v>
      </c>
      <c r="E24089" s="22" t="s">
        <v>14</v>
      </c>
      <c r="F24089" s="22" t="s">
        <v>12</v>
      </c>
      <c r="G24089" s="1">
        <v>123066</v>
      </c>
    </row>
    <row r="24090" spans="2:7">
      <c r="B24090" s="22" t="s">
        <v>387</v>
      </c>
      <c r="C24090" s="22" t="s">
        <v>7</v>
      </c>
      <c r="D24090" s="22" t="s">
        <v>7</v>
      </c>
      <c r="E24090" s="22" t="s">
        <v>14</v>
      </c>
      <c r="F24090" s="22" t="s">
        <v>13</v>
      </c>
      <c r="G24090" s="1">
        <v>15007.78</v>
      </c>
    </row>
    <row r="24091" spans="2:7">
      <c r="B24091" s="22" t="s">
        <v>387</v>
      </c>
      <c r="C24091" s="22" t="s">
        <v>7</v>
      </c>
      <c r="D24091" s="22" t="s">
        <v>7</v>
      </c>
      <c r="E24091" s="22" t="s">
        <v>15</v>
      </c>
      <c r="F24091" s="22" t="s">
        <v>71</v>
      </c>
      <c r="G24091" s="1">
        <v>12334.38</v>
      </c>
    </row>
    <row r="24092" spans="2:7">
      <c r="B24092" s="22" t="s">
        <v>387</v>
      </c>
      <c r="C24092" s="22" t="s">
        <v>7</v>
      </c>
      <c r="D24092" s="22" t="s">
        <v>7</v>
      </c>
      <c r="E24092" s="22" t="s">
        <v>15</v>
      </c>
      <c r="F24092" s="22" t="s">
        <v>17</v>
      </c>
      <c r="G24092" s="1">
        <v>11995.55</v>
      </c>
    </row>
    <row r="24093" spans="2:7">
      <c r="B24093" s="22" t="s">
        <v>387</v>
      </c>
      <c r="C24093" s="22" t="s">
        <v>7</v>
      </c>
      <c r="D24093" s="22" t="s">
        <v>7</v>
      </c>
      <c r="E24093" s="22" t="s">
        <v>15</v>
      </c>
      <c r="F24093" s="22" t="s">
        <v>18</v>
      </c>
      <c r="G24093" s="1">
        <v>21056.49</v>
      </c>
    </row>
    <row r="24094" spans="2:7">
      <c r="B24094" s="22" t="s">
        <v>387</v>
      </c>
      <c r="C24094" s="22" t="s">
        <v>7</v>
      </c>
      <c r="D24094" s="22" t="s">
        <v>7</v>
      </c>
      <c r="E24094" s="22" t="s">
        <v>15</v>
      </c>
      <c r="F24094" s="22" t="s">
        <v>19</v>
      </c>
      <c r="G24094" s="1">
        <v>16234.83</v>
      </c>
    </row>
    <row r="24095" spans="2:7">
      <c r="B24095" s="22" t="s">
        <v>387</v>
      </c>
      <c r="C24095" s="22" t="s">
        <v>7</v>
      </c>
      <c r="D24095" s="22" t="s">
        <v>7</v>
      </c>
      <c r="E24095" s="22" t="s">
        <v>15</v>
      </c>
      <c r="F24095" s="22" t="s">
        <v>20</v>
      </c>
      <c r="G24095" s="1">
        <v>25899.79</v>
      </c>
    </row>
    <row r="24096" spans="2:7">
      <c r="B24096" s="22" t="s">
        <v>387</v>
      </c>
      <c r="C24096" s="22" t="s">
        <v>7</v>
      </c>
      <c r="D24096" s="22" t="s">
        <v>7</v>
      </c>
      <c r="E24096" s="22" t="s">
        <v>15</v>
      </c>
      <c r="F24096" s="22" t="s">
        <v>21</v>
      </c>
      <c r="G24096" s="1">
        <v>329.33</v>
      </c>
    </row>
    <row r="24097" spans="2:7">
      <c r="B24097" s="22" t="s">
        <v>387</v>
      </c>
      <c r="C24097" s="22" t="s">
        <v>7</v>
      </c>
      <c r="D24097" s="22" t="s">
        <v>7</v>
      </c>
      <c r="E24097" s="22" t="s">
        <v>15</v>
      </c>
      <c r="F24097" s="22" t="s">
        <v>22</v>
      </c>
      <c r="G24097" s="1">
        <v>642.59</v>
      </c>
    </row>
    <row r="24098" spans="2:7">
      <c r="B24098" s="22" t="s">
        <v>387</v>
      </c>
      <c r="C24098" s="22" t="s">
        <v>7</v>
      </c>
      <c r="D24098" s="22" t="s">
        <v>7</v>
      </c>
      <c r="E24098" s="22" t="s">
        <v>15</v>
      </c>
      <c r="F24098" s="22" t="s">
        <v>23</v>
      </c>
      <c r="G24098" s="1">
        <v>502.88</v>
      </c>
    </row>
    <row r="24099" spans="2:7">
      <c r="B24099" s="22" t="s">
        <v>387</v>
      </c>
      <c r="C24099" s="22" t="s">
        <v>7</v>
      </c>
      <c r="D24099" s="22" t="s">
        <v>7</v>
      </c>
      <c r="E24099" s="22" t="s">
        <v>15</v>
      </c>
      <c r="F24099" s="22" t="s">
        <v>24</v>
      </c>
      <c r="G24099" s="1">
        <v>5971.35</v>
      </c>
    </row>
    <row r="24100" spans="2:7">
      <c r="B24100" s="22" t="s">
        <v>387</v>
      </c>
      <c r="C24100" s="22" t="s">
        <v>7</v>
      </c>
      <c r="D24100" s="22" t="s">
        <v>7</v>
      </c>
      <c r="E24100" s="22" t="s">
        <v>15</v>
      </c>
      <c r="F24100" s="22" t="s">
        <v>25</v>
      </c>
      <c r="G24100" s="1">
        <v>6485.02</v>
      </c>
    </row>
    <row r="24101" spans="2:7">
      <c r="B24101" s="22" t="s">
        <v>387</v>
      </c>
      <c r="C24101" s="22" t="s">
        <v>7</v>
      </c>
      <c r="D24101" s="22" t="s">
        <v>7</v>
      </c>
      <c r="E24101" s="22" t="s">
        <v>15</v>
      </c>
      <c r="F24101" s="22" t="s">
        <v>26</v>
      </c>
      <c r="G24101" s="1">
        <v>30493.3</v>
      </c>
    </row>
    <row r="24102" spans="2:7">
      <c r="B24102" s="22" t="s">
        <v>387</v>
      </c>
      <c r="C24102" s="22" t="s">
        <v>7</v>
      </c>
      <c r="D24102" s="22" t="s">
        <v>7</v>
      </c>
      <c r="E24102" s="22" t="s">
        <v>28</v>
      </c>
      <c r="F24102" s="22" t="s">
        <v>29</v>
      </c>
      <c r="G24102" s="1">
        <v>23850.18</v>
      </c>
    </row>
    <row r="24103" spans="2:7">
      <c r="B24103" s="22" t="s">
        <v>387</v>
      </c>
      <c r="C24103" s="22" t="s">
        <v>7</v>
      </c>
      <c r="D24103" s="22" t="s">
        <v>7</v>
      </c>
      <c r="E24103" s="22" t="s">
        <v>28</v>
      </c>
      <c r="F24103" s="22" t="s">
        <v>33</v>
      </c>
      <c r="G24103" s="1">
        <v>19618.28</v>
      </c>
    </row>
    <row r="24104" spans="2:7">
      <c r="B24104" s="22" t="s">
        <v>387</v>
      </c>
      <c r="C24104" s="22" t="s">
        <v>7</v>
      </c>
      <c r="D24104" s="22" t="s">
        <v>7</v>
      </c>
      <c r="E24104" s="22" t="s">
        <v>34</v>
      </c>
      <c r="F24104" s="22" t="s">
        <v>73</v>
      </c>
      <c r="G24104" s="1">
        <v>30827.919999999998</v>
      </c>
    </row>
    <row r="24105" spans="2:7">
      <c r="B24105" s="22" t="s">
        <v>387</v>
      </c>
      <c r="C24105" s="22" t="s">
        <v>7</v>
      </c>
      <c r="D24105" s="22" t="s">
        <v>7</v>
      </c>
      <c r="E24105" s="22" t="s">
        <v>34</v>
      </c>
      <c r="F24105" s="22" t="s">
        <v>46</v>
      </c>
      <c r="G24105" s="1">
        <v>13706.12</v>
      </c>
    </row>
    <row r="24106" spans="2:7">
      <c r="B24106" s="22" t="s">
        <v>387</v>
      </c>
      <c r="C24106" s="22" t="s">
        <v>7</v>
      </c>
      <c r="D24106" s="22" t="s">
        <v>7</v>
      </c>
      <c r="E24106" s="22" t="s">
        <v>34</v>
      </c>
      <c r="F24106" s="22" t="s">
        <v>47</v>
      </c>
      <c r="G24106" s="1">
        <v>3733.53</v>
      </c>
    </row>
    <row r="24107" spans="2:7">
      <c r="B24107" s="22" t="s">
        <v>387</v>
      </c>
      <c r="C24107" s="22" t="s">
        <v>7</v>
      </c>
      <c r="D24107" s="22" t="s">
        <v>7</v>
      </c>
      <c r="E24107" s="22" t="s">
        <v>34</v>
      </c>
      <c r="F24107" s="22" t="s">
        <v>48</v>
      </c>
      <c r="G24107" s="1">
        <v>3966.13</v>
      </c>
    </row>
    <row r="24108" spans="2:7">
      <c r="B24108" s="22" t="s">
        <v>387</v>
      </c>
      <c r="C24108" s="22" t="s">
        <v>7</v>
      </c>
      <c r="D24108" s="22" t="s">
        <v>7</v>
      </c>
      <c r="E24108" s="22" t="s">
        <v>34</v>
      </c>
      <c r="F24108" s="22" t="s">
        <v>88</v>
      </c>
      <c r="G24108" s="1">
        <v>11040.19</v>
      </c>
    </row>
    <row r="24109" spans="2:7">
      <c r="B24109" s="22" t="s">
        <v>387</v>
      </c>
      <c r="C24109" s="22" t="s">
        <v>7</v>
      </c>
      <c r="D24109" s="22" t="s">
        <v>7</v>
      </c>
      <c r="E24109" s="22" t="s">
        <v>34</v>
      </c>
      <c r="F24109" s="22" t="s">
        <v>50</v>
      </c>
      <c r="G24109" s="1">
        <v>6743.5</v>
      </c>
    </row>
    <row r="24110" spans="2:7">
      <c r="B24110" s="22" t="s">
        <v>387</v>
      </c>
      <c r="C24110" s="22" t="s">
        <v>7</v>
      </c>
      <c r="D24110" s="22" t="s">
        <v>7</v>
      </c>
      <c r="E24110" s="22" t="s">
        <v>34</v>
      </c>
      <c r="F24110" s="22" t="s">
        <v>55</v>
      </c>
      <c r="G24110" s="1">
        <v>1664.2</v>
      </c>
    </row>
    <row r="24111" spans="2:7">
      <c r="B24111" s="22" t="s">
        <v>387</v>
      </c>
      <c r="C24111" s="22" t="s">
        <v>7</v>
      </c>
      <c r="D24111" s="22" t="s">
        <v>7</v>
      </c>
      <c r="E24111" s="22" t="s">
        <v>34</v>
      </c>
      <c r="F24111" s="22" t="s">
        <v>76</v>
      </c>
      <c r="G24111" s="1">
        <v>23108.93</v>
      </c>
    </row>
    <row r="24112" spans="2:7">
      <c r="B24112" s="22" t="s">
        <v>387</v>
      </c>
      <c r="C24112" s="22" t="s">
        <v>7</v>
      </c>
      <c r="D24112" s="22" t="s">
        <v>7</v>
      </c>
      <c r="E24112" s="22" t="s">
        <v>34</v>
      </c>
      <c r="F24112" s="22" t="s">
        <v>57</v>
      </c>
      <c r="G24112" s="1">
        <v>44001.98</v>
      </c>
    </row>
    <row r="24113" spans="2:7">
      <c r="B24113" s="22" t="s">
        <v>387</v>
      </c>
      <c r="C24113" s="22" t="s">
        <v>7</v>
      </c>
      <c r="D24113" s="22" t="s">
        <v>7</v>
      </c>
      <c r="E24113" s="22" t="s">
        <v>34</v>
      </c>
      <c r="F24113" s="22" t="s">
        <v>58</v>
      </c>
      <c r="G24113" s="1">
        <v>6853.6</v>
      </c>
    </row>
    <row r="24114" spans="2:7">
      <c r="B24114" s="22" t="s">
        <v>387</v>
      </c>
      <c r="C24114" s="22" t="s">
        <v>7</v>
      </c>
      <c r="D24114" s="22" t="s">
        <v>7</v>
      </c>
      <c r="E24114" s="22" t="s">
        <v>59</v>
      </c>
      <c r="F24114" s="22" t="s">
        <v>55</v>
      </c>
      <c r="G24114" s="1">
        <v>6931.26</v>
      </c>
    </row>
    <row r="24115" spans="2:7">
      <c r="B24115" s="22" t="s">
        <v>387</v>
      </c>
      <c r="C24115" s="22" t="s">
        <v>7</v>
      </c>
      <c r="D24115" s="22" t="s">
        <v>7</v>
      </c>
      <c r="E24115" s="22" t="s">
        <v>60</v>
      </c>
      <c r="F24115" s="22" t="s">
        <v>61</v>
      </c>
      <c r="G24115" s="1">
        <v>147845</v>
      </c>
    </row>
    <row r="24116" spans="2:7">
      <c r="B24116" s="22" t="s">
        <v>388</v>
      </c>
      <c r="C24116" s="22" t="s">
        <v>7</v>
      </c>
      <c r="D24116" s="22" t="s">
        <v>5</v>
      </c>
      <c r="E24116" s="22" t="s">
        <v>5</v>
      </c>
      <c r="F24116" s="22" t="s">
        <v>6</v>
      </c>
      <c r="G24116" s="1">
        <v>15378.81</v>
      </c>
    </row>
    <row r="24117" spans="2:7">
      <c r="B24117" s="22" t="s">
        <v>388</v>
      </c>
      <c r="C24117" s="22" t="s">
        <v>7</v>
      </c>
      <c r="D24117" s="22" t="s">
        <v>5</v>
      </c>
      <c r="E24117" s="22" t="s">
        <v>7</v>
      </c>
      <c r="F24117" s="22" t="s">
        <v>6</v>
      </c>
      <c r="G24117" s="1">
        <v>-15378.81</v>
      </c>
    </row>
    <row r="24118" spans="2:7">
      <c r="B24118" s="22" t="s">
        <v>388</v>
      </c>
      <c r="C24118" s="22" t="s">
        <v>7</v>
      </c>
      <c r="D24118" s="22" t="s">
        <v>5</v>
      </c>
      <c r="E24118" s="22" t="s">
        <v>8</v>
      </c>
      <c r="F24118" s="22" t="s">
        <v>9</v>
      </c>
      <c r="G24118" s="1">
        <v>1315991.26</v>
      </c>
    </row>
    <row r="24119" spans="2:7">
      <c r="B24119" s="22" t="s">
        <v>388</v>
      </c>
      <c r="C24119" s="22" t="s">
        <v>7</v>
      </c>
      <c r="D24119" s="22" t="s">
        <v>5</v>
      </c>
      <c r="E24119" s="22" t="s">
        <v>8</v>
      </c>
      <c r="F24119" s="22" t="s">
        <v>10</v>
      </c>
      <c r="G24119" s="1">
        <v>12107.62</v>
      </c>
    </row>
    <row r="24120" spans="2:7">
      <c r="B24120" s="22" t="s">
        <v>388</v>
      </c>
      <c r="C24120" s="22" t="s">
        <v>7</v>
      </c>
      <c r="D24120" s="22" t="s">
        <v>5</v>
      </c>
      <c r="E24120" s="22" t="s">
        <v>8</v>
      </c>
      <c r="F24120" s="22" t="s">
        <v>12</v>
      </c>
      <c r="G24120" s="1">
        <v>14575.49</v>
      </c>
    </row>
    <row r="24121" spans="2:7">
      <c r="B24121" s="22" t="s">
        <v>388</v>
      </c>
      <c r="C24121" s="22" t="s">
        <v>7</v>
      </c>
      <c r="D24121" s="22" t="s">
        <v>5</v>
      </c>
      <c r="E24121" s="22" t="s">
        <v>14</v>
      </c>
      <c r="F24121" s="22" t="s">
        <v>9</v>
      </c>
      <c r="G24121" s="1">
        <v>432423.89</v>
      </c>
    </row>
    <row r="24122" spans="2:7">
      <c r="B24122" s="22" t="s">
        <v>388</v>
      </c>
      <c r="C24122" s="22" t="s">
        <v>7</v>
      </c>
      <c r="D24122" s="22" t="s">
        <v>5</v>
      </c>
      <c r="E24122" s="22" t="s">
        <v>14</v>
      </c>
      <c r="F24122" s="22" t="s">
        <v>10</v>
      </c>
      <c r="G24122" s="1">
        <v>6311.46</v>
      </c>
    </row>
    <row r="24123" spans="2:7">
      <c r="B24123" s="22" t="s">
        <v>388</v>
      </c>
      <c r="C24123" s="22" t="s">
        <v>7</v>
      </c>
      <c r="D24123" s="22" t="s">
        <v>5</v>
      </c>
      <c r="E24123" s="22" t="s">
        <v>14</v>
      </c>
      <c r="F24123" s="22" t="s">
        <v>12</v>
      </c>
      <c r="G24123" s="1">
        <v>1553.91</v>
      </c>
    </row>
    <row r="24124" spans="2:7">
      <c r="B24124" s="22" t="s">
        <v>388</v>
      </c>
      <c r="C24124" s="22" t="s">
        <v>7</v>
      </c>
      <c r="D24124" s="22" t="s">
        <v>5</v>
      </c>
      <c r="E24124" s="22" t="s">
        <v>15</v>
      </c>
      <c r="F24124" s="22" t="s">
        <v>17</v>
      </c>
      <c r="G24124" s="1">
        <v>98313.85</v>
      </c>
    </row>
    <row r="24125" spans="2:7">
      <c r="B24125" s="22" t="s">
        <v>388</v>
      </c>
      <c r="C24125" s="22" t="s">
        <v>7</v>
      </c>
      <c r="D24125" s="22" t="s">
        <v>5</v>
      </c>
      <c r="E24125" s="22" t="s">
        <v>15</v>
      </c>
      <c r="F24125" s="22" t="s">
        <v>18</v>
      </c>
      <c r="G24125" s="1">
        <v>30034.26</v>
      </c>
    </row>
    <row r="24126" spans="2:7">
      <c r="B24126" s="22" t="s">
        <v>388</v>
      </c>
      <c r="C24126" s="22" t="s">
        <v>7</v>
      </c>
      <c r="D24126" s="22" t="s">
        <v>5</v>
      </c>
      <c r="E24126" s="22" t="s">
        <v>15</v>
      </c>
      <c r="F24126" s="22" t="s">
        <v>19</v>
      </c>
      <c r="G24126" s="1">
        <v>197136.62</v>
      </c>
    </row>
    <row r="24127" spans="2:7">
      <c r="B24127" s="22" t="s">
        <v>388</v>
      </c>
      <c r="C24127" s="22" t="s">
        <v>7</v>
      </c>
      <c r="D24127" s="22" t="s">
        <v>5</v>
      </c>
      <c r="E24127" s="22" t="s">
        <v>15</v>
      </c>
      <c r="F24127" s="22" t="s">
        <v>20</v>
      </c>
      <c r="G24127" s="1">
        <v>52057.84</v>
      </c>
    </row>
    <row r="24128" spans="2:7">
      <c r="B24128" s="22" t="s">
        <v>388</v>
      </c>
      <c r="C24128" s="22" t="s">
        <v>7</v>
      </c>
      <c r="D24128" s="22" t="s">
        <v>5</v>
      </c>
      <c r="E24128" s="22" t="s">
        <v>15</v>
      </c>
      <c r="F24128" s="22" t="s">
        <v>21</v>
      </c>
      <c r="G24128" s="1">
        <v>2766.43</v>
      </c>
    </row>
    <row r="24129" spans="2:7">
      <c r="B24129" s="22" t="s">
        <v>388</v>
      </c>
      <c r="C24129" s="22" t="s">
        <v>7</v>
      </c>
      <c r="D24129" s="22" t="s">
        <v>5</v>
      </c>
      <c r="E24129" s="22" t="s">
        <v>15</v>
      </c>
      <c r="F24129" s="22" t="s">
        <v>22</v>
      </c>
      <c r="G24129" s="1">
        <v>1079.8800000000001</v>
      </c>
    </row>
    <row r="24130" spans="2:7">
      <c r="B24130" s="22" t="s">
        <v>388</v>
      </c>
      <c r="C24130" s="22" t="s">
        <v>7</v>
      </c>
      <c r="D24130" s="22" t="s">
        <v>5</v>
      </c>
      <c r="E24130" s="22" t="s">
        <v>15</v>
      </c>
      <c r="F24130" s="22" t="s">
        <v>23</v>
      </c>
      <c r="G24130" s="1">
        <v>7860.3</v>
      </c>
    </row>
    <row r="24131" spans="2:7">
      <c r="B24131" s="22" t="s">
        <v>388</v>
      </c>
      <c r="C24131" s="22" t="s">
        <v>7</v>
      </c>
      <c r="D24131" s="22" t="s">
        <v>5</v>
      </c>
      <c r="E24131" s="22" t="s">
        <v>15</v>
      </c>
      <c r="F24131" s="22" t="s">
        <v>24</v>
      </c>
      <c r="G24131" s="1">
        <v>8147.09</v>
      </c>
    </row>
    <row r="24132" spans="2:7">
      <c r="B24132" s="22" t="s">
        <v>388</v>
      </c>
      <c r="C24132" s="22" t="s">
        <v>7</v>
      </c>
      <c r="D24132" s="22" t="s">
        <v>5</v>
      </c>
      <c r="E24132" s="22" t="s">
        <v>15</v>
      </c>
      <c r="F24132" s="22" t="s">
        <v>25</v>
      </c>
      <c r="G24132" s="1">
        <v>198156.03</v>
      </c>
    </row>
    <row r="24133" spans="2:7">
      <c r="B24133" s="22" t="s">
        <v>388</v>
      </c>
      <c r="C24133" s="22" t="s">
        <v>7</v>
      </c>
      <c r="D24133" s="22" t="s">
        <v>5</v>
      </c>
      <c r="E24133" s="22" t="s">
        <v>15</v>
      </c>
      <c r="F24133" s="22" t="s">
        <v>26</v>
      </c>
      <c r="G24133" s="1">
        <v>110561.41</v>
      </c>
    </row>
    <row r="24134" spans="2:7">
      <c r="B24134" s="22" t="s">
        <v>388</v>
      </c>
      <c r="C24134" s="22" t="s">
        <v>7</v>
      </c>
      <c r="D24134" s="22" t="s">
        <v>5</v>
      </c>
      <c r="E24134" s="22" t="s">
        <v>15</v>
      </c>
      <c r="F24134" s="22" t="s">
        <v>27</v>
      </c>
      <c r="G24134" s="1">
        <v>1997.33</v>
      </c>
    </row>
    <row r="24135" spans="2:7">
      <c r="B24135" s="22" t="s">
        <v>388</v>
      </c>
      <c r="C24135" s="22" t="s">
        <v>7</v>
      </c>
      <c r="D24135" s="22" t="s">
        <v>5</v>
      </c>
      <c r="E24135" s="22" t="s">
        <v>15</v>
      </c>
      <c r="F24135" s="22" t="s">
        <v>72</v>
      </c>
      <c r="G24135" s="1">
        <v>644.22</v>
      </c>
    </row>
    <row r="24136" spans="2:7">
      <c r="B24136" s="22" t="s">
        <v>388</v>
      </c>
      <c r="C24136" s="22" t="s">
        <v>7</v>
      </c>
      <c r="D24136" s="22" t="s">
        <v>5</v>
      </c>
      <c r="E24136" s="22" t="s">
        <v>28</v>
      </c>
      <c r="F24136" s="22" t="s">
        <v>29</v>
      </c>
      <c r="G24136" s="1">
        <v>99353.57</v>
      </c>
    </row>
    <row r="24137" spans="2:7">
      <c r="B24137" s="22" t="s">
        <v>388</v>
      </c>
      <c r="C24137" s="22" t="s">
        <v>7</v>
      </c>
      <c r="D24137" s="22" t="s">
        <v>5</v>
      </c>
      <c r="E24137" s="22" t="s">
        <v>28</v>
      </c>
      <c r="F24137" s="22" t="s">
        <v>30</v>
      </c>
      <c r="G24137" s="1">
        <v>258.23</v>
      </c>
    </row>
    <row r="24138" spans="2:7">
      <c r="B24138" s="22" t="s">
        <v>388</v>
      </c>
      <c r="C24138" s="22" t="s">
        <v>7</v>
      </c>
      <c r="D24138" s="22" t="s">
        <v>5</v>
      </c>
      <c r="E24138" s="22" t="s">
        <v>28</v>
      </c>
      <c r="F24138" s="22" t="s">
        <v>31</v>
      </c>
      <c r="G24138" s="1">
        <v>349.29</v>
      </c>
    </row>
    <row r="24139" spans="2:7">
      <c r="B24139" s="22" t="s">
        <v>388</v>
      </c>
      <c r="C24139" s="22" t="s">
        <v>7</v>
      </c>
      <c r="D24139" s="22" t="s">
        <v>5</v>
      </c>
      <c r="E24139" s="22" t="s">
        <v>28</v>
      </c>
      <c r="F24139" s="22" t="s">
        <v>32</v>
      </c>
      <c r="G24139" s="1">
        <v>620.16</v>
      </c>
    </row>
    <row r="24140" spans="2:7">
      <c r="B24140" s="22" t="s">
        <v>388</v>
      </c>
      <c r="C24140" s="22" t="s">
        <v>7</v>
      </c>
      <c r="D24140" s="22" t="s">
        <v>5</v>
      </c>
      <c r="E24140" s="22" t="s">
        <v>28</v>
      </c>
      <c r="F24140" s="22" t="s">
        <v>33</v>
      </c>
      <c r="G24140" s="1">
        <v>13638.2</v>
      </c>
    </row>
    <row r="24141" spans="2:7">
      <c r="B24141" s="22" t="s">
        <v>388</v>
      </c>
      <c r="C24141" s="22" t="s">
        <v>7</v>
      </c>
      <c r="D24141" s="22" t="s">
        <v>5</v>
      </c>
      <c r="E24141" s="22" t="s">
        <v>34</v>
      </c>
      <c r="F24141" s="22" t="s">
        <v>35</v>
      </c>
      <c r="G24141" s="1">
        <v>2886.2</v>
      </c>
    </row>
    <row r="24142" spans="2:7">
      <c r="B24142" s="22" t="s">
        <v>388</v>
      </c>
      <c r="C24142" s="22" t="s">
        <v>7</v>
      </c>
      <c r="D24142" s="22" t="s">
        <v>5</v>
      </c>
      <c r="E24142" s="22" t="s">
        <v>34</v>
      </c>
      <c r="F24142" s="22" t="s">
        <v>36</v>
      </c>
      <c r="G24142" s="1">
        <v>1485.1</v>
      </c>
    </row>
    <row r="24143" spans="2:7">
      <c r="B24143" s="22" t="s">
        <v>388</v>
      </c>
      <c r="C24143" s="22" t="s">
        <v>7</v>
      </c>
      <c r="D24143" s="22" t="s">
        <v>5</v>
      </c>
      <c r="E24143" s="22" t="s">
        <v>34</v>
      </c>
      <c r="F24143" s="22" t="s">
        <v>37</v>
      </c>
      <c r="G24143" s="1">
        <v>3293.29</v>
      </c>
    </row>
    <row r="24144" spans="2:7">
      <c r="B24144" s="22" t="s">
        <v>388</v>
      </c>
      <c r="C24144" s="22" t="s">
        <v>7</v>
      </c>
      <c r="D24144" s="22" t="s">
        <v>5</v>
      </c>
      <c r="E24144" s="22" t="s">
        <v>34</v>
      </c>
      <c r="F24144" s="22" t="s">
        <v>64</v>
      </c>
      <c r="G24144" s="1">
        <v>1558.65</v>
      </c>
    </row>
    <row r="24145" spans="2:7">
      <c r="B24145" s="22" t="s">
        <v>388</v>
      </c>
      <c r="C24145" s="22" t="s">
        <v>7</v>
      </c>
      <c r="D24145" s="22" t="s">
        <v>5</v>
      </c>
      <c r="E24145" s="22" t="s">
        <v>34</v>
      </c>
      <c r="F24145" s="22" t="s">
        <v>73</v>
      </c>
      <c r="G24145" s="1">
        <v>1558.66</v>
      </c>
    </row>
    <row r="24146" spans="2:7">
      <c r="B24146" s="22" t="s">
        <v>388</v>
      </c>
      <c r="C24146" s="22" t="s">
        <v>7</v>
      </c>
      <c r="D24146" s="22" t="s">
        <v>5</v>
      </c>
      <c r="E24146" s="22" t="s">
        <v>34</v>
      </c>
      <c r="F24146" s="22" t="s">
        <v>38</v>
      </c>
      <c r="G24146" s="1">
        <v>21.09</v>
      </c>
    </row>
    <row r="24147" spans="2:7">
      <c r="B24147" s="22" t="s">
        <v>388</v>
      </c>
      <c r="C24147" s="22" t="s">
        <v>7</v>
      </c>
      <c r="D24147" s="22" t="s">
        <v>5</v>
      </c>
      <c r="E24147" s="22" t="s">
        <v>34</v>
      </c>
      <c r="F24147" s="22" t="s">
        <v>39</v>
      </c>
      <c r="G24147" s="1">
        <v>146334.76999999999</v>
      </c>
    </row>
    <row r="24148" spans="2:7">
      <c r="B24148" s="22" t="s">
        <v>388</v>
      </c>
      <c r="C24148" s="22" t="s">
        <v>7</v>
      </c>
      <c r="D24148" s="22" t="s">
        <v>5</v>
      </c>
      <c r="E24148" s="22" t="s">
        <v>34</v>
      </c>
      <c r="F24148" s="22" t="s">
        <v>40</v>
      </c>
      <c r="G24148" s="1">
        <v>2867.25</v>
      </c>
    </row>
    <row r="24149" spans="2:7">
      <c r="B24149" s="22" t="s">
        <v>388</v>
      </c>
      <c r="C24149" s="22" t="s">
        <v>7</v>
      </c>
      <c r="D24149" s="22" t="s">
        <v>5</v>
      </c>
      <c r="E24149" s="22" t="s">
        <v>34</v>
      </c>
      <c r="F24149" s="22" t="s">
        <v>41</v>
      </c>
      <c r="G24149" s="1">
        <v>1131</v>
      </c>
    </row>
    <row r="24150" spans="2:7">
      <c r="B24150" s="22" t="s">
        <v>388</v>
      </c>
      <c r="C24150" s="22" t="s">
        <v>7</v>
      </c>
      <c r="D24150" s="22" t="s">
        <v>5</v>
      </c>
      <c r="E24150" s="22" t="s">
        <v>34</v>
      </c>
      <c r="F24150" s="22" t="s">
        <v>42</v>
      </c>
      <c r="G24150" s="1">
        <v>28538.23</v>
      </c>
    </row>
    <row r="24151" spans="2:7">
      <c r="B24151" s="22" t="s">
        <v>388</v>
      </c>
      <c r="C24151" s="22" t="s">
        <v>7</v>
      </c>
      <c r="D24151" s="22" t="s">
        <v>5</v>
      </c>
      <c r="E24151" s="22" t="s">
        <v>34</v>
      </c>
      <c r="F24151" s="22" t="s">
        <v>43</v>
      </c>
      <c r="G24151" s="1">
        <v>15348.25</v>
      </c>
    </row>
    <row r="24152" spans="2:7">
      <c r="B24152" s="22" t="s">
        <v>388</v>
      </c>
      <c r="C24152" s="22" t="s">
        <v>7</v>
      </c>
      <c r="D24152" s="22" t="s">
        <v>5</v>
      </c>
      <c r="E24152" s="22" t="s">
        <v>34</v>
      </c>
      <c r="F24152" s="22" t="s">
        <v>45</v>
      </c>
      <c r="G24152" s="1">
        <v>20531.68</v>
      </c>
    </row>
    <row r="24153" spans="2:7">
      <c r="B24153" s="22" t="s">
        <v>388</v>
      </c>
      <c r="C24153" s="22" t="s">
        <v>7</v>
      </c>
      <c r="D24153" s="22" t="s">
        <v>5</v>
      </c>
      <c r="E24153" s="22" t="s">
        <v>34</v>
      </c>
      <c r="F24153" s="22" t="s">
        <v>46</v>
      </c>
      <c r="G24153" s="1">
        <v>8</v>
      </c>
    </row>
    <row r="24154" spans="2:7">
      <c r="B24154" s="22" t="s">
        <v>388</v>
      </c>
      <c r="C24154" s="22" t="s">
        <v>7</v>
      </c>
      <c r="D24154" s="22" t="s">
        <v>5</v>
      </c>
      <c r="E24154" s="22" t="s">
        <v>34</v>
      </c>
      <c r="F24154" s="22" t="s">
        <v>47</v>
      </c>
      <c r="G24154" s="1">
        <v>103.53</v>
      </c>
    </row>
    <row r="24155" spans="2:7">
      <c r="B24155" s="22" t="s">
        <v>388</v>
      </c>
      <c r="C24155" s="22" t="s">
        <v>7</v>
      </c>
      <c r="D24155" s="22" t="s">
        <v>5</v>
      </c>
      <c r="E24155" s="22" t="s">
        <v>34</v>
      </c>
      <c r="F24155" s="22" t="s">
        <v>49</v>
      </c>
      <c r="G24155" s="1">
        <v>42852.42</v>
      </c>
    </row>
    <row r="24156" spans="2:7">
      <c r="B24156" s="22" t="s">
        <v>388</v>
      </c>
      <c r="C24156" s="22" t="s">
        <v>7</v>
      </c>
      <c r="D24156" s="22" t="s">
        <v>5</v>
      </c>
      <c r="E24156" s="22" t="s">
        <v>34</v>
      </c>
      <c r="F24156" s="22" t="s">
        <v>50</v>
      </c>
      <c r="G24156" s="1">
        <v>7543.39</v>
      </c>
    </row>
    <row r="24157" spans="2:7">
      <c r="B24157" s="22" t="s">
        <v>388</v>
      </c>
      <c r="C24157" s="22" t="s">
        <v>7</v>
      </c>
      <c r="D24157" s="22" t="s">
        <v>5</v>
      </c>
      <c r="E24157" s="22" t="s">
        <v>34</v>
      </c>
      <c r="F24157" s="22" t="s">
        <v>51</v>
      </c>
      <c r="G24157" s="1">
        <v>342.28</v>
      </c>
    </row>
    <row r="24158" spans="2:7">
      <c r="B24158" s="22" t="s">
        <v>388</v>
      </c>
      <c r="C24158" s="22" t="s">
        <v>7</v>
      </c>
      <c r="D24158" s="22" t="s">
        <v>5</v>
      </c>
      <c r="E24158" s="22" t="s">
        <v>34</v>
      </c>
      <c r="F24158" s="22" t="s">
        <v>53</v>
      </c>
      <c r="G24158" s="1">
        <v>14820</v>
      </c>
    </row>
    <row r="24159" spans="2:7">
      <c r="B24159" s="22" t="s">
        <v>388</v>
      </c>
      <c r="C24159" s="22" t="s">
        <v>7</v>
      </c>
      <c r="D24159" s="22" t="s">
        <v>5</v>
      </c>
      <c r="E24159" s="22" t="s">
        <v>34</v>
      </c>
      <c r="F24159" s="22" t="s">
        <v>76</v>
      </c>
      <c r="G24159" s="1">
        <v>53779.35</v>
      </c>
    </row>
    <row r="24160" spans="2:7">
      <c r="B24160" s="22" t="s">
        <v>388</v>
      </c>
      <c r="C24160" s="22" t="s">
        <v>7</v>
      </c>
      <c r="D24160" s="22" t="s">
        <v>5</v>
      </c>
      <c r="E24160" s="22" t="s">
        <v>34</v>
      </c>
      <c r="F24160" s="22" t="s">
        <v>58</v>
      </c>
      <c r="G24160" s="1">
        <v>424.58</v>
      </c>
    </row>
    <row r="24161" spans="2:7">
      <c r="B24161" s="22" t="s">
        <v>388</v>
      </c>
      <c r="C24161" s="22" t="s">
        <v>7</v>
      </c>
      <c r="D24161" s="22" t="s">
        <v>5</v>
      </c>
      <c r="E24161" s="22" t="s">
        <v>59</v>
      </c>
      <c r="F24161" s="22" t="s">
        <v>55</v>
      </c>
      <c r="G24161" s="1">
        <v>1653.89</v>
      </c>
    </row>
    <row r="24162" spans="2:7">
      <c r="B24162" s="22" t="s">
        <v>388</v>
      </c>
      <c r="C24162" s="22" t="s">
        <v>7</v>
      </c>
      <c r="D24162" s="22" t="s">
        <v>7</v>
      </c>
      <c r="E24162" s="22" t="s">
        <v>8</v>
      </c>
      <c r="F24162" s="22" t="s">
        <v>9</v>
      </c>
      <c r="G24162" s="1">
        <v>77241.119999999995</v>
      </c>
    </row>
    <row r="24163" spans="2:7">
      <c r="B24163" s="22" t="s">
        <v>388</v>
      </c>
      <c r="C24163" s="22" t="s">
        <v>7</v>
      </c>
      <c r="D24163" s="22" t="s">
        <v>7</v>
      </c>
      <c r="E24163" s="22" t="s">
        <v>8</v>
      </c>
      <c r="F24163" s="22" t="s">
        <v>10</v>
      </c>
      <c r="G24163" s="1">
        <v>17067.53</v>
      </c>
    </row>
    <row r="24164" spans="2:7">
      <c r="B24164" s="22" t="s">
        <v>388</v>
      </c>
      <c r="C24164" s="22" t="s">
        <v>7</v>
      </c>
      <c r="D24164" s="22" t="s">
        <v>7</v>
      </c>
      <c r="E24164" s="22" t="s">
        <v>14</v>
      </c>
      <c r="F24164" s="22" t="s">
        <v>9</v>
      </c>
      <c r="G24164" s="1">
        <v>120093.16</v>
      </c>
    </row>
    <row r="24165" spans="2:7">
      <c r="B24165" s="22" t="s">
        <v>388</v>
      </c>
      <c r="C24165" s="22" t="s">
        <v>7</v>
      </c>
      <c r="D24165" s="22" t="s">
        <v>7</v>
      </c>
      <c r="E24165" s="22" t="s">
        <v>14</v>
      </c>
      <c r="F24165" s="22" t="s">
        <v>10</v>
      </c>
      <c r="G24165" s="1">
        <v>3656.63</v>
      </c>
    </row>
    <row r="24166" spans="2:7">
      <c r="B24166" s="22" t="s">
        <v>388</v>
      </c>
      <c r="C24166" s="22" t="s">
        <v>7</v>
      </c>
      <c r="D24166" s="22" t="s">
        <v>7</v>
      </c>
      <c r="E24166" s="22" t="s">
        <v>14</v>
      </c>
      <c r="F24166" s="22" t="s">
        <v>12</v>
      </c>
      <c r="G24166" s="1">
        <v>305.7</v>
      </c>
    </row>
    <row r="24167" spans="2:7">
      <c r="B24167" s="22" t="s">
        <v>388</v>
      </c>
      <c r="C24167" s="22" t="s">
        <v>7</v>
      </c>
      <c r="D24167" s="22" t="s">
        <v>7</v>
      </c>
      <c r="E24167" s="22" t="s">
        <v>15</v>
      </c>
      <c r="F24167" s="22" t="s">
        <v>17</v>
      </c>
      <c r="G24167" s="1">
        <v>7119.97</v>
      </c>
    </row>
    <row r="24168" spans="2:7">
      <c r="B24168" s="22" t="s">
        <v>388</v>
      </c>
      <c r="C24168" s="22" t="s">
        <v>7</v>
      </c>
      <c r="D24168" s="22" t="s">
        <v>7</v>
      </c>
      <c r="E24168" s="22" t="s">
        <v>15</v>
      </c>
      <c r="F24168" s="22" t="s">
        <v>18</v>
      </c>
      <c r="G24168" s="1">
        <v>9165.1299999999992</v>
      </c>
    </row>
    <row r="24169" spans="2:7">
      <c r="B24169" s="22" t="s">
        <v>388</v>
      </c>
      <c r="C24169" s="22" t="s">
        <v>7</v>
      </c>
      <c r="D24169" s="22" t="s">
        <v>7</v>
      </c>
      <c r="E24169" s="22" t="s">
        <v>15</v>
      </c>
      <c r="F24169" s="22" t="s">
        <v>19</v>
      </c>
      <c r="G24169" s="1">
        <v>11952.5</v>
      </c>
    </row>
    <row r="24170" spans="2:7">
      <c r="B24170" s="22" t="s">
        <v>388</v>
      </c>
      <c r="C24170" s="22" t="s">
        <v>7</v>
      </c>
      <c r="D24170" s="22" t="s">
        <v>7</v>
      </c>
      <c r="E24170" s="22" t="s">
        <v>15</v>
      </c>
      <c r="F24170" s="22" t="s">
        <v>20</v>
      </c>
      <c r="G24170" s="1">
        <v>13347.31</v>
      </c>
    </row>
    <row r="24171" spans="2:7">
      <c r="B24171" s="22" t="s">
        <v>388</v>
      </c>
      <c r="C24171" s="22" t="s">
        <v>7</v>
      </c>
      <c r="D24171" s="22" t="s">
        <v>7</v>
      </c>
      <c r="E24171" s="22" t="s">
        <v>15</v>
      </c>
      <c r="F24171" s="22" t="s">
        <v>21</v>
      </c>
      <c r="G24171" s="1">
        <v>162.94999999999999</v>
      </c>
    </row>
    <row r="24172" spans="2:7">
      <c r="B24172" s="22" t="s">
        <v>388</v>
      </c>
      <c r="C24172" s="22" t="s">
        <v>7</v>
      </c>
      <c r="D24172" s="22" t="s">
        <v>7</v>
      </c>
      <c r="E24172" s="22" t="s">
        <v>15</v>
      </c>
      <c r="F24172" s="22" t="s">
        <v>22</v>
      </c>
      <c r="G24172" s="1">
        <v>304.67</v>
      </c>
    </row>
    <row r="24173" spans="2:7">
      <c r="B24173" s="22" t="s">
        <v>388</v>
      </c>
      <c r="C24173" s="22" t="s">
        <v>7</v>
      </c>
      <c r="D24173" s="22" t="s">
        <v>7</v>
      </c>
      <c r="E24173" s="22" t="s">
        <v>15</v>
      </c>
      <c r="F24173" s="22" t="s">
        <v>23</v>
      </c>
      <c r="G24173" s="1">
        <v>502.39</v>
      </c>
    </row>
    <row r="24174" spans="2:7">
      <c r="B24174" s="22" t="s">
        <v>388</v>
      </c>
      <c r="C24174" s="22" t="s">
        <v>7</v>
      </c>
      <c r="D24174" s="22" t="s">
        <v>7</v>
      </c>
      <c r="E24174" s="22" t="s">
        <v>15</v>
      </c>
      <c r="F24174" s="22" t="s">
        <v>24</v>
      </c>
      <c r="G24174" s="1">
        <v>1555.76</v>
      </c>
    </row>
    <row r="24175" spans="2:7">
      <c r="B24175" s="22" t="s">
        <v>388</v>
      </c>
      <c r="C24175" s="22" t="s">
        <v>7</v>
      </c>
      <c r="D24175" s="22" t="s">
        <v>7</v>
      </c>
      <c r="E24175" s="22" t="s">
        <v>15</v>
      </c>
      <c r="F24175" s="22" t="s">
        <v>25</v>
      </c>
      <c r="G24175" s="1">
        <v>10792.47</v>
      </c>
    </row>
    <row r="24176" spans="2:7">
      <c r="B24176" s="22" t="s">
        <v>388</v>
      </c>
      <c r="C24176" s="22" t="s">
        <v>7</v>
      </c>
      <c r="D24176" s="22" t="s">
        <v>7</v>
      </c>
      <c r="E24176" s="22" t="s">
        <v>15</v>
      </c>
      <c r="F24176" s="22" t="s">
        <v>26</v>
      </c>
      <c r="G24176" s="1">
        <v>18528.439999999999</v>
      </c>
    </row>
    <row r="24177" spans="2:7">
      <c r="B24177" s="22" t="s">
        <v>388</v>
      </c>
      <c r="C24177" s="22" t="s">
        <v>7</v>
      </c>
      <c r="D24177" s="22" t="s">
        <v>7</v>
      </c>
      <c r="E24177" s="22" t="s">
        <v>15</v>
      </c>
      <c r="F24177" s="22" t="s">
        <v>27</v>
      </c>
      <c r="G24177" s="1">
        <v>114.26</v>
      </c>
    </row>
    <row r="24178" spans="2:7">
      <c r="B24178" s="22" t="s">
        <v>388</v>
      </c>
      <c r="C24178" s="22" t="s">
        <v>7</v>
      </c>
      <c r="D24178" s="22" t="s">
        <v>7</v>
      </c>
      <c r="E24178" s="22" t="s">
        <v>15</v>
      </c>
      <c r="F24178" s="22" t="s">
        <v>72</v>
      </c>
      <c r="G24178" s="1">
        <v>185.57</v>
      </c>
    </row>
    <row r="24179" spans="2:7">
      <c r="B24179" s="22" t="s">
        <v>388</v>
      </c>
      <c r="C24179" s="22" t="s">
        <v>7</v>
      </c>
      <c r="D24179" s="22" t="s">
        <v>7</v>
      </c>
      <c r="E24179" s="22" t="s">
        <v>28</v>
      </c>
      <c r="F24179" s="22" t="s">
        <v>29</v>
      </c>
      <c r="G24179" s="1">
        <v>45999</v>
      </c>
    </row>
    <row r="24180" spans="2:7">
      <c r="B24180" s="22" t="s">
        <v>388</v>
      </c>
      <c r="C24180" s="22" t="s">
        <v>7</v>
      </c>
      <c r="D24180" s="22" t="s">
        <v>7</v>
      </c>
      <c r="E24180" s="22" t="s">
        <v>28</v>
      </c>
      <c r="F24180" s="22" t="s">
        <v>31</v>
      </c>
      <c r="G24180" s="1">
        <v>4.34</v>
      </c>
    </row>
    <row r="24181" spans="2:7">
      <c r="B24181" s="22" t="s">
        <v>388</v>
      </c>
      <c r="C24181" s="22" t="s">
        <v>7</v>
      </c>
      <c r="D24181" s="22" t="s">
        <v>7</v>
      </c>
      <c r="E24181" s="22" t="s">
        <v>28</v>
      </c>
      <c r="F24181" s="22" t="s">
        <v>33</v>
      </c>
      <c r="G24181" s="1">
        <v>320.39</v>
      </c>
    </row>
    <row r="24182" spans="2:7">
      <c r="B24182" s="22" t="s">
        <v>388</v>
      </c>
      <c r="C24182" s="22" t="s">
        <v>7</v>
      </c>
      <c r="D24182" s="22" t="s">
        <v>7</v>
      </c>
      <c r="E24182" s="22" t="s">
        <v>34</v>
      </c>
      <c r="F24182" s="22" t="s">
        <v>38</v>
      </c>
      <c r="G24182" s="1">
        <v>38.909999999999997</v>
      </c>
    </row>
    <row r="24183" spans="2:7">
      <c r="B24183" s="22" t="s">
        <v>388</v>
      </c>
      <c r="C24183" s="22" t="s">
        <v>7</v>
      </c>
      <c r="D24183" s="22" t="s">
        <v>7</v>
      </c>
      <c r="E24183" s="22" t="s">
        <v>34</v>
      </c>
      <c r="F24183" s="22" t="s">
        <v>39</v>
      </c>
      <c r="G24183" s="1">
        <v>34748.32</v>
      </c>
    </row>
    <row r="24184" spans="2:7">
      <c r="B24184" s="22" t="s">
        <v>388</v>
      </c>
      <c r="C24184" s="22" t="s">
        <v>7</v>
      </c>
      <c r="D24184" s="22" t="s">
        <v>7</v>
      </c>
      <c r="E24184" s="22" t="s">
        <v>34</v>
      </c>
      <c r="F24184" s="22" t="s">
        <v>58</v>
      </c>
      <c r="G24184" s="1">
        <v>276.23</v>
      </c>
    </row>
    <row r="24185" spans="2:7">
      <c r="B24185" s="22" t="s">
        <v>388</v>
      </c>
      <c r="C24185" s="22" t="s">
        <v>7</v>
      </c>
      <c r="D24185" s="22" t="s">
        <v>7</v>
      </c>
      <c r="E24185" s="22" t="s">
        <v>59</v>
      </c>
      <c r="F24185" s="22" t="s">
        <v>55</v>
      </c>
      <c r="G24185" s="1">
        <v>4694.33</v>
      </c>
    </row>
    <row r="24186" spans="2:7">
      <c r="B24186" s="22" t="s">
        <v>389</v>
      </c>
      <c r="C24186" s="22" t="s">
        <v>7</v>
      </c>
      <c r="D24186" s="22" t="s">
        <v>5</v>
      </c>
      <c r="E24186" s="22" t="s">
        <v>5</v>
      </c>
      <c r="F24186" s="22" t="s">
        <v>6</v>
      </c>
      <c r="G24186" s="1">
        <v>51022.06</v>
      </c>
    </row>
    <row r="24187" spans="2:7">
      <c r="B24187" s="22" t="s">
        <v>389</v>
      </c>
      <c r="C24187" s="22" t="s">
        <v>7</v>
      </c>
      <c r="D24187" s="22" t="s">
        <v>5</v>
      </c>
      <c r="E24187" s="22" t="s">
        <v>7</v>
      </c>
      <c r="F24187" s="22" t="s">
        <v>6</v>
      </c>
      <c r="G24187" s="1">
        <v>-51022.06</v>
      </c>
    </row>
    <row r="24188" spans="2:7">
      <c r="B24188" s="22" t="s">
        <v>389</v>
      </c>
      <c r="C24188" s="22" t="s">
        <v>7</v>
      </c>
      <c r="D24188" s="22" t="s">
        <v>5</v>
      </c>
      <c r="E24188" s="22" t="s">
        <v>8</v>
      </c>
      <c r="F24188" s="22" t="s">
        <v>9</v>
      </c>
      <c r="G24188" s="1">
        <v>915189.34</v>
      </c>
    </row>
    <row r="24189" spans="2:7">
      <c r="B24189" s="22" t="s">
        <v>389</v>
      </c>
      <c r="C24189" s="22" t="s">
        <v>7</v>
      </c>
      <c r="D24189" s="22" t="s">
        <v>5</v>
      </c>
      <c r="E24189" s="22" t="s">
        <v>8</v>
      </c>
      <c r="F24189" s="22" t="s">
        <v>10</v>
      </c>
      <c r="G24189" s="1">
        <v>7596.23</v>
      </c>
    </row>
    <row r="24190" spans="2:7">
      <c r="B24190" s="22" t="s">
        <v>389</v>
      </c>
      <c r="C24190" s="22" t="s">
        <v>7</v>
      </c>
      <c r="D24190" s="22" t="s">
        <v>5</v>
      </c>
      <c r="E24190" s="22" t="s">
        <v>14</v>
      </c>
      <c r="F24190" s="22" t="s">
        <v>9</v>
      </c>
      <c r="G24190" s="1">
        <v>558548.02</v>
      </c>
    </row>
    <row r="24191" spans="2:7">
      <c r="B24191" s="22" t="s">
        <v>389</v>
      </c>
      <c r="C24191" s="22" t="s">
        <v>7</v>
      </c>
      <c r="D24191" s="22" t="s">
        <v>5</v>
      </c>
      <c r="E24191" s="22" t="s">
        <v>14</v>
      </c>
      <c r="F24191" s="22" t="s">
        <v>10</v>
      </c>
      <c r="G24191" s="1">
        <v>13225.71</v>
      </c>
    </row>
    <row r="24192" spans="2:7">
      <c r="B24192" s="22" t="s">
        <v>389</v>
      </c>
      <c r="C24192" s="22" t="s">
        <v>7</v>
      </c>
      <c r="D24192" s="22" t="s">
        <v>5</v>
      </c>
      <c r="E24192" s="22" t="s">
        <v>14</v>
      </c>
      <c r="F24192" s="22" t="s">
        <v>11</v>
      </c>
      <c r="G24192" s="1">
        <v>11934.27</v>
      </c>
    </row>
    <row r="24193" spans="2:7">
      <c r="B24193" s="22" t="s">
        <v>389</v>
      </c>
      <c r="C24193" s="22" t="s">
        <v>7</v>
      </c>
      <c r="D24193" s="22" t="s">
        <v>5</v>
      </c>
      <c r="E24193" s="22" t="s">
        <v>15</v>
      </c>
      <c r="F24193" s="22" t="s">
        <v>17</v>
      </c>
      <c r="G24193" s="1">
        <v>69000.649999999994</v>
      </c>
    </row>
    <row r="24194" spans="2:7">
      <c r="B24194" s="22" t="s">
        <v>389</v>
      </c>
      <c r="C24194" s="22" t="s">
        <v>7</v>
      </c>
      <c r="D24194" s="22" t="s">
        <v>5</v>
      </c>
      <c r="E24194" s="22" t="s">
        <v>15</v>
      </c>
      <c r="F24194" s="22" t="s">
        <v>18</v>
      </c>
      <c r="G24194" s="1">
        <v>41154.15</v>
      </c>
    </row>
    <row r="24195" spans="2:7">
      <c r="B24195" s="22" t="s">
        <v>389</v>
      </c>
      <c r="C24195" s="22" t="s">
        <v>7</v>
      </c>
      <c r="D24195" s="22" t="s">
        <v>5</v>
      </c>
      <c r="E24195" s="22" t="s">
        <v>15</v>
      </c>
      <c r="F24195" s="22" t="s">
        <v>19</v>
      </c>
      <c r="G24195" s="1">
        <v>139879.85999999999</v>
      </c>
    </row>
    <row r="24196" spans="2:7">
      <c r="B24196" s="22" t="s">
        <v>389</v>
      </c>
      <c r="C24196" s="22" t="s">
        <v>7</v>
      </c>
      <c r="D24196" s="22" t="s">
        <v>5</v>
      </c>
      <c r="E24196" s="22" t="s">
        <v>15</v>
      </c>
      <c r="F24196" s="22" t="s">
        <v>20</v>
      </c>
      <c r="G24196" s="1">
        <v>63105.78</v>
      </c>
    </row>
    <row r="24197" spans="2:7">
      <c r="B24197" s="22" t="s">
        <v>389</v>
      </c>
      <c r="C24197" s="22" t="s">
        <v>7</v>
      </c>
      <c r="D24197" s="22" t="s">
        <v>5</v>
      </c>
      <c r="E24197" s="22" t="s">
        <v>15</v>
      </c>
      <c r="F24197" s="22" t="s">
        <v>21</v>
      </c>
      <c r="G24197" s="1">
        <v>395</v>
      </c>
    </row>
    <row r="24198" spans="2:7">
      <c r="B24198" s="22" t="s">
        <v>389</v>
      </c>
      <c r="C24198" s="22" t="s">
        <v>7</v>
      </c>
      <c r="D24198" s="22" t="s">
        <v>5</v>
      </c>
      <c r="E24198" s="22" t="s">
        <v>15</v>
      </c>
      <c r="F24198" s="22" t="s">
        <v>22</v>
      </c>
      <c r="G24198" s="1">
        <v>324.12</v>
      </c>
    </row>
    <row r="24199" spans="2:7">
      <c r="B24199" s="22" t="s">
        <v>389</v>
      </c>
      <c r="C24199" s="22" t="s">
        <v>7</v>
      </c>
      <c r="D24199" s="22" t="s">
        <v>5</v>
      </c>
      <c r="E24199" s="22" t="s">
        <v>15</v>
      </c>
      <c r="F24199" s="22" t="s">
        <v>23</v>
      </c>
      <c r="G24199" s="1">
        <v>4401.8999999999996</v>
      </c>
    </row>
    <row r="24200" spans="2:7">
      <c r="B24200" s="22" t="s">
        <v>389</v>
      </c>
      <c r="C24200" s="22" t="s">
        <v>7</v>
      </c>
      <c r="D24200" s="22" t="s">
        <v>5</v>
      </c>
      <c r="E24200" s="22" t="s">
        <v>15</v>
      </c>
      <c r="F24200" s="22" t="s">
        <v>24</v>
      </c>
      <c r="G24200" s="1">
        <v>12997.28</v>
      </c>
    </row>
    <row r="24201" spans="2:7">
      <c r="B24201" s="22" t="s">
        <v>389</v>
      </c>
      <c r="C24201" s="22" t="s">
        <v>7</v>
      </c>
      <c r="D24201" s="22" t="s">
        <v>5</v>
      </c>
      <c r="E24201" s="22" t="s">
        <v>15</v>
      </c>
      <c r="F24201" s="22" t="s">
        <v>25</v>
      </c>
      <c r="G24201" s="1">
        <v>147498.5</v>
      </c>
    </row>
    <row r="24202" spans="2:7">
      <c r="B24202" s="22" t="s">
        <v>389</v>
      </c>
      <c r="C24202" s="22" t="s">
        <v>7</v>
      </c>
      <c r="D24202" s="22" t="s">
        <v>5</v>
      </c>
      <c r="E24202" s="22" t="s">
        <v>15</v>
      </c>
      <c r="F24202" s="22" t="s">
        <v>26</v>
      </c>
      <c r="G24202" s="1">
        <v>161410.03</v>
      </c>
    </row>
    <row r="24203" spans="2:7">
      <c r="B24203" s="22" t="s">
        <v>389</v>
      </c>
      <c r="C24203" s="22" t="s">
        <v>7</v>
      </c>
      <c r="D24203" s="22" t="s">
        <v>5</v>
      </c>
      <c r="E24203" s="22" t="s">
        <v>15</v>
      </c>
      <c r="F24203" s="22" t="s">
        <v>27</v>
      </c>
      <c r="G24203" s="1">
        <v>1385.28</v>
      </c>
    </row>
    <row r="24204" spans="2:7">
      <c r="B24204" s="22" t="s">
        <v>389</v>
      </c>
      <c r="C24204" s="22" t="s">
        <v>7</v>
      </c>
      <c r="D24204" s="22" t="s">
        <v>5</v>
      </c>
      <c r="E24204" s="22" t="s">
        <v>15</v>
      </c>
      <c r="F24204" s="22" t="s">
        <v>72</v>
      </c>
      <c r="G24204" s="1">
        <v>860.15</v>
      </c>
    </row>
    <row r="24205" spans="2:7">
      <c r="B24205" s="22" t="s">
        <v>389</v>
      </c>
      <c r="C24205" s="22" t="s">
        <v>7</v>
      </c>
      <c r="D24205" s="22" t="s">
        <v>5</v>
      </c>
      <c r="E24205" s="22" t="s">
        <v>28</v>
      </c>
      <c r="F24205" s="22" t="s">
        <v>29</v>
      </c>
      <c r="G24205" s="1">
        <v>109917.44</v>
      </c>
    </row>
    <row r="24206" spans="2:7">
      <c r="B24206" s="22" t="s">
        <v>389</v>
      </c>
      <c r="C24206" s="22" t="s">
        <v>7</v>
      </c>
      <c r="D24206" s="22" t="s">
        <v>5</v>
      </c>
      <c r="E24206" s="22" t="s">
        <v>28</v>
      </c>
      <c r="F24206" s="22" t="s">
        <v>30</v>
      </c>
      <c r="G24206" s="1">
        <v>25527.56</v>
      </c>
    </row>
    <row r="24207" spans="2:7">
      <c r="B24207" s="22" t="s">
        <v>389</v>
      </c>
      <c r="C24207" s="22" t="s">
        <v>7</v>
      </c>
      <c r="D24207" s="22" t="s">
        <v>5</v>
      </c>
      <c r="E24207" s="22" t="s">
        <v>28</v>
      </c>
      <c r="F24207" s="22" t="s">
        <v>31</v>
      </c>
      <c r="G24207" s="1">
        <v>2267.09</v>
      </c>
    </row>
    <row r="24208" spans="2:7">
      <c r="B24208" s="22" t="s">
        <v>389</v>
      </c>
      <c r="C24208" s="22" t="s">
        <v>7</v>
      </c>
      <c r="D24208" s="22" t="s">
        <v>5</v>
      </c>
      <c r="E24208" s="22" t="s">
        <v>28</v>
      </c>
      <c r="F24208" s="22" t="s">
        <v>33</v>
      </c>
      <c r="G24208" s="1">
        <v>12052.13</v>
      </c>
    </row>
    <row r="24209" spans="2:7">
      <c r="B24209" s="22" t="s">
        <v>389</v>
      </c>
      <c r="C24209" s="22" t="s">
        <v>7</v>
      </c>
      <c r="D24209" s="22" t="s">
        <v>5</v>
      </c>
      <c r="E24209" s="22" t="s">
        <v>34</v>
      </c>
      <c r="F24209" s="22" t="s">
        <v>36</v>
      </c>
      <c r="G24209" s="1">
        <v>380.8</v>
      </c>
    </row>
    <row r="24210" spans="2:7">
      <c r="B24210" s="22" t="s">
        <v>389</v>
      </c>
      <c r="C24210" s="22" t="s">
        <v>7</v>
      </c>
      <c r="D24210" s="22" t="s">
        <v>5</v>
      </c>
      <c r="E24210" s="22" t="s">
        <v>34</v>
      </c>
      <c r="F24210" s="22" t="s">
        <v>37</v>
      </c>
      <c r="G24210" s="1">
        <v>1718.22</v>
      </c>
    </row>
    <row r="24211" spans="2:7">
      <c r="B24211" s="22" t="s">
        <v>389</v>
      </c>
      <c r="C24211" s="22" t="s">
        <v>7</v>
      </c>
      <c r="D24211" s="22" t="s">
        <v>5</v>
      </c>
      <c r="E24211" s="22" t="s">
        <v>34</v>
      </c>
      <c r="F24211" s="22" t="s">
        <v>38</v>
      </c>
      <c r="G24211" s="1">
        <v>275</v>
      </c>
    </row>
    <row r="24212" spans="2:7">
      <c r="B24212" s="22" t="s">
        <v>389</v>
      </c>
      <c r="C24212" s="22" t="s">
        <v>7</v>
      </c>
      <c r="D24212" s="22" t="s">
        <v>5</v>
      </c>
      <c r="E24212" s="22" t="s">
        <v>34</v>
      </c>
      <c r="F24212" s="22" t="s">
        <v>39</v>
      </c>
      <c r="G24212" s="1">
        <v>208721.85</v>
      </c>
    </row>
    <row r="24213" spans="2:7">
      <c r="B24213" s="22" t="s">
        <v>389</v>
      </c>
      <c r="C24213" s="22" t="s">
        <v>7</v>
      </c>
      <c r="D24213" s="22" t="s">
        <v>5</v>
      </c>
      <c r="E24213" s="22" t="s">
        <v>34</v>
      </c>
      <c r="F24213" s="22" t="s">
        <v>40</v>
      </c>
      <c r="G24213" s="1">
        <v>2632.5</v>
      </c>
    </row>
    <row r="24214" spans="2:7">
      <c r="B24214" s="22" t="s">
        <v>389</v>
      </c>
      <c r="C24214" s="22" t="s">
        <v>7</v>
      </c>
      <c r="D24214" s="22" t="s">
        <v>5</v>
      </c>
      <c r="E24214" s="22" t="s">
        <v>34</v>
      </c>
      <c r="F24214" s="22" t="s">
        <v>41</v>
      </c>
      <c r="G24214" s="1">
        <v>1131</v>
      </c>
    </row>
    <row r="24215" spans="2:7">
      <c r="B24215" s="22" t="s">
        <v>389</v>
      </c>
      <c r="C24215" s="22" t="s">
        <v>7</v>
      </c>
      <c r="D24215" s="22" t="s">
        <v>5</v>
      </c>
      <c r="E24215" s="22" t="s">
        <v>34</v>
      </c>
      <c r="F24215" s="22" t="s">
        <v>42</v>
      </c>
      <c r="G24215" s="1">
        <v>3975.27</v>
      </c>
    </row>
    <row r="24216" spans="2:7">
      <c r="B24216" s="22" t="s">
        <v>389</v>
      </c>
      <c r="C24216" s="22" t="s">
        <v>7</v>
      </c>
      <c r="D24216" s="22" t="s">
        <v>5</v>
      </c>
      <c r="E24216" s="22" t="s">
        <v>34</v>
      </c>
      <c r="F24216" s="22" t="s">
        <v>43</v>
      </c>
      <c r="G24216" s="1">
        <v>15348.25</v>
      </c>
    </row>
    <row r="24217" spans="2:7">
      <c r="B24217" s="22" t="s">
        <v>389</v>
      </c>
      <c r="C24217" s="22" t="s">
        <v>7</v>
      </c>
      <c r="D24217" s="22" t="s">
        <v>5</v>
      </c>
      <c r="E24217" s="22" t="s">
        <v>34</v>
      </c>
      <c r="F24217" s="22" t="s">
        <v>45</v>
      </c>
      <c r="G24217" s="1">
        <v>22976.34</v>
      </c>
    </row>
    <row r="24218" spans="2:7">
      <c r="B24218" s="22" t="s">
        <v>389</v>
      </c>
      <c r="C24218" s="22" t="s">
        <v>7</v>
      </c>
      <c r="D24218" s="22" t="s">
        <v>5</v>
      </c>
      <c r="E24218" s="22" t="s">
        <v>34</v>
      </c>
      <c r="F24218" s="22" t="s">
        <v>48</v>
      </c>
      <c r="G24218" s="1">
        <v>4491.4799999999996</v>
      </c>
    </row>
    <row r="24219" spans="2:7">
      <c r="B24219" s="22" t="s">
        <v>389</v>
      </c>
      <c r="C24219" s="22" t="s">
        <v>7</v>
      </c>
      <c r="D24219" s="22" t="s">
        <v>5</v>
      </c>
      <c r="E24219" s="22" t="s">
        <v>34</v>
      </c>
      <c r="F24219" s="22" t="s">
        <v>49</v>
      </c>
      <c r="G24219" s="1">
        <v>11805.5</v>
      </c>
    </row>
    <row r="24220" spans="2:7">
      <c r="B24220" s="22" t="s">
        <v>389</v>
      </c>
      <c r="C24220" s="22" t="s">
        <v>7</v>
      </c>
      <c r="D24220" s="22" t="s">
        <v>5</v>
      </c>
      <c r="E24220" s="22" t="s">
        <v>34</v>
      </c>
      <c r="F24220" s="22" t="s">
        <v>50</v>
      </c>
      <c r="G24220" s="1">
        <v>11105.75</v>
      </c>
    </row>
    <row r="24221" spans="2:7">
      <c r="B24221" s="22" t="s">
        <v>389</v>
      </c>
      <c r="C24221" s="22" t="s">
        <v>7</v>
      </c>
      <c r="D24221" s="22" t="s">
        <v>5</v>
      </c>
      <c r="E24221" s="22" t="s">
        <v>34</v>
      </c>
      <c r="F24221" s="22" t="s">
        <v>51</v>
      </c>
      <c r="G24221" s="1">
        <v>328.1</v>
      </c>
    </row>
    <row r="24222" spans="2:7">
      <c r="B24222" s="22" t="s">
        <v>389</v>
      </c>
      <c r="C24222" s="22" t="s">
        <v>7</v>
      </c>
      <c r="D24222" s="22" t="s">
        <v>5</v>
      </c>
      <c r="E24222" s="22" t="s">
        <v>34</v>
      </c>
      <c r="F24222" s="22" t="s">
        <v>57</v>
      </c>
      <c r="G24222" s="1">
        <v>22148.37</v>
      </c>
    </row>
    <row r="24223" spans="2:7">
      <c r="B24223" s="22" t="s">
        <v>389</v>
      </c>
      <c r="C24223" s="22" t="s">
        <v>7</v>
      </c>
      <c r="D24223" s="22" t="s">
        <v>5</v>
      </c>
      <c r="E24223" s="22" t="s">
        <v>34</v>
      </c>
      <c r="F24223" s="22" t="s">
        <v>118</v>
      </c>
      <c r="G24223" s="1">
        <v>12955.8</v>
      </c>
    </row>
    <row r="24224" spans="2:7">
      <c r="B24224" s="22" t="s">
        <v>389</v>
      </c>
      <c r="C24224" s="22" t="s">
        <v>7</v>
      </c>
      <c r="D24224" s="22" t="s">
        <v>5</v>
      </c>
      <c r="E24224" s="22" t="s">
        <v>59</v>
      </c>
      <c r="F24224" s="22" t="s">
        <v>55</v>
      </c>
      <c r="G24224" s="1">
        <v>1698.18</v>
      </c>
    </row>
    <row r="24225" spans="2:7">
      <c r="B24225" s="22" t="s">
        <v>389</v>
      </c>
      <c r="C24225" s="22" t="s">
        <v>7</v>
      </c>
      <c r="D24225" s="22" t="s">
        <v>7</v>
      </c>
      <c r="E24225" s="22" t="s">
        <v>8</v>
      </c>
      <c r="F24225" s="22" t="s">
        <v>9</v>
      </c>
      <c r="G24225" s="1">
        <v>5896</v>
      </c>
    </row>
    <row r="24226" spans="2:7">
      <c r="B24226" s="22" t="s">
        <v>389</v>
      </c>
      <c r="C24226" s="22" t="s">
        <v>7</v>
      </c>
      <c r="D24226" s="22" t="s">
        <v>7</v>
      </c>
      <c r="E24226" s="22" t="s">
        <v>14</v>
      </c>
      <c r="F24226" s="22" t="s">
        <v>9</v>
      </c>
      <c r="G24226" s="1">
        <v>79490.53</v>
      </c>
    </row>
    <row r="24227" spans="2:7">
      <c r="B24227" s="22" t="s">
        <v>389</v>
      </c>
      <c r="C24227" s="22" t="s">
        <v>7</v>
      </c>
      <c r="D24227" s="22" t="s">
        <v>7</v>
      </c>
      <c r="E24227" s="22" t="s">
        <v>14</v>
      </c>
      <c r="F24227" s="22" t="s">
        <v>10</v>
      </c>
      <c r="G24227" s="1">
        <v>3326.64</v>
      </c>
    </row>
    <row r="24228" spans="2:7">
      <c r="B24228" s="22" t="s">
        <v>389</v>
      </c>
      <c r="C24228" s="22" t="s">
        <v>7</v>
      </c>
      <c r="D24228" s="22" t="s">
        <v>7</v>
      </c>
      <c r="E24228" s="22" t="s">
        <v>15</v>
      </c>
      <c r="F24228" s="22" t="s">
        <v>17</v>
      </c>
      <c r="G24228" s="1">
        <v>424.34</v>
      </c>
    </row>
    <row r="24229" spans="2:7">
      <c r="B24229" s="22" t="s">
        <v>389</v>
      </c>
      <c r="C24229" s="22" t="s">
        <v>7</v>
      </c>
      <c r="D24229" s="22" t="s">
        <v>7</v>
      </c>
      <c r="E24229" s="22" t="s">
        <v>15</v>
      </c>
      <c r="F24229" s="22" t="s">
        <v>18</v>
      </c>
      <c r="G24229" s="1">
        <v>6028.97</v>
      </c>
    </row>
    <row r="24230" spans="2:7">
      <c r="B24230" s="22" t="s">
        <v>389</v>
      </c>
      <c r="C24230" s="22" t="s">
        <v>7</v>
      </c>
      <c r="D24230" s="22" t="s">
        <v>7</v>
      </c>
      <c r="E24230" s="22" t="s">
        <v>15</v>
      </c>
      <c r="F24230" s="22" t="s">
        <v>19</v>
      </c>
      <c r="G24230" s="1">
        <v>914.36</v>
      </c>
    </row>
    <row r="24231" spans="2:7">
      <c r="B24231" s="22" t="s">
        <v>389</v>
      </c>
      <c r="C24231" s="22" t="s">
        <v>7</v>
      </c>
      <c r="D24231" s="22" t="s">
        <v>7</v>
      </c>
      <c r="E24231" s="22" t="s">
        <v>15</v>
      </c>
      <c r="F24231" s="22" t="s">
        <v>20</v>
      </c>
      <c r="G24231" s="1">
        <v>8253.7000000000007</v>
      </c>
    </row>
    <row r="24232" spans="2:7">
      <c r="B24232" s="22" t="s">
        <v>389</v>
      </c>
      <c r="C24232" s="22" t="s">
        <v>7</v>
      </c>
      <c r="D24232" s="22" t="s">
        <v>7</v>
      </c>
      <c r="E24232" s="22" t="s">
        <v>15</v>
      </c>
      <c r="F24232" s="22" t="s">
        <v>21</v>
      </c>
      <c r="G24232" s="1">
        <v>3.41</v>
      </c>
    </row>
    <row r="24233" spans="2:7">
      <c r="B24233" s="22" t="s">
        <v>389</v>
      </c>
      <c r="C24233" s="22" t="s">
        <v>7</v>
      </c>
      <c r="D24233" s="22" t="s">
        <v>7</v>
      </c>
      <c r="E24233" s="22" t="s">
        <v>15</v>
      </c>
      <c r="F24233" s="22" t="s">
        <v>22</v>
      </c>
      <c r="G24233" s="1">
        <v>48.04</v>
      </c>
    </row>
    <row r="24234" spans="2:7">
      <c r="B24234" s="22" t="s">
        <v>389</v>
      </c>
      <c r="C24234" s="22" t="s">
        <v>7</v>
      </c>
      <c r="D24234" s="22" t="s">
        <v>7</v>
      </c>
      <c r="E24234" s="22" t="s">
        <v>15</v>
      </c>
      <c r="F24234" s="22" t="s">
        <v>24</v>
      </c>
      <c r="G24234" s="1">
        <v>928.36</v>
      </c>
    </row>
    <row r="24235" spans="2:7">
      <c r="B24235" s="22" t="s">
        <v>389</v>
      </c>
      <c r="C24235" s="22" t="s">
        <v>7</v>
      </c>
      <c r="D24235" s="22" t="s">
        <v>7</v>
      </c>
      <c r="E24235" s="22" t="s">
        <v>15</v>
      </c>
      <c r="F24235" s="22" t="s">
        <v>26</v>
      </c>
      <c r="G24235" s="1">
        <v>8667.16</v>
      </c>
    </row>
    <row r="24236" spans="2:7">
      <c r="B24236" s="22" t="s">
        <v>389</v>
      </c>
      <c r="C24236" s="22" t="s">
        <v>7</v>
      </c>
      <c r="D24236" s="22" t="s">
        <v>7</v>
      </c>
      <c r="E24236" s="22" t="s">
        <v>15</v>
      </c>
      <c r="F24236" s="22" t="s">
        <v>27</v>
      </c>
      <c r="G24236" s="1">
        <v>8.7200000000000006</v>
      </c>
    </row>
    <row r="24237" spans="2:7">
      <c r="B24237" s="22" t="s">
        <v>389</v>
      </c>
      <c r="C24237" s="22" t="s">
        <v>7</v>
      </c>
      <c r="D24237" s="22" t="s">
        <v>7</v>
      </c>
      <c r="E24237" s="22" t="s">
        <v>15</v>
      </c>
      <c r="F24237" s="22" t="s">
        <v>72</v>
      </c>
      <c r="G24237" s="1">
        <v>121.52</v>
      </c>
    </row>
    <row r="24238" spans="2:7">
      <c r="B24238" s="22" t="s">
        <v>389</v>
      </c>
      <c r="C24238" s="22" t="s">
        <v>7</v>
      </c>
      <c r="D24238" s="22" t="s">
        <v>7</v>
      </c>
      <c r="E24238" s="22" t="s">
        <v>28</v>
      </c>
      <c r="F24238" s="22" t="s">
        <v>29</v>
      </c>
      <c r="G24238" s="1">
        <v>121594.07</v>
      </c>
    </row>
    <row r="24239" spans="2:7">
      <c r="B24239" s="22" t="s">
        <v>389</v>
      </c>
      <c r="C24239" s="22" t="s">
        <v>7</v>
      </c>
      <c r="D24239" s="22" t="s">
        <v>7</v>
      </c>
      <c r="E24239" s="22" t="s">
        <v>28</v>
      </c>
      <c r="F24239" s="22" t="s">
        <v>31</v>
      </c>
      <c r="G24239" s="1">
        <v>1795.41</v>
      </c>
    </row>
    <row r="24240" spans="2:7">
      <c r="B24240" s="22" t="s">
        <v>389</v>
      </c>
      <c r="C24240" s="22" t="s">
        <v>7</v>
      </c>
      <c r="D24240" s="22" t="s">
        <v>7</v>
      </c>
      <c r="E24240" s="22" t="s">
        <v>34</v>
      </c>
      <c r="F24240" s="22" t="s">
        <v>39</v>
      </c>
      <c r="G24240" s="1">
        <v>7493.75</v>
      </c>
    </row>
    <row r="24241" spans="2:7">
      <c r="B24241" s="22" t="s">
        <v>389</v>
      </c>
      <c r="C24241" s="22" t="s">
        <v>7</v>
      </c>
      <c r="D24241" s="22" t="s">
        <v>7</v>
      </c>
      <c r="E24241" s="22" t="s">
        <v>34</v>
      </c>
      <c r="F24241" s="22" t="s">
        <v>49</v>
      </c>
      <c r="G24241" s="1">
        <v>37960.22</v>
      </c>
    </row>
    <row r="24242" spans="2:7">
      <c r="B24242" s="22" t="s">
        <v>389</v>
      </c>
      <c r="C24242" s="22" t="s">
        <v>7</v>
      </c>
      <c r="D24242" s="22" t="s">
        <v>7</v>
      </c>
      <c r="E24242" s="22" t="s">
        <v>59</v>
      </c>
      <c r="F24242" s="22" t="s">
        <v>55</v>
      </c>
      <c r="G24242" s="1">
        <v>280.01</v>
      </c>
    </row>
    <row r="24243" spans="2:7">
      <c r="B24243" s="22" t="s">
        <v>390</v>
      </c>
      <c r="C24243" s="22" t="s">
        <v>7</v>
      </c>
      <c r="D24243" s="22" t="s">
        <v>5</v>
      </c>
      <c r="E24243" s="22" t="s">
        <v>5</v>
      </c>
      <c r="F24243" s="22" t="s">
        <v>6</v>
      </c>
      <c r="G24243" s="1">
        <v>529.76</v>
      </c>
    </row>
    <row r="24244" spans="2:7">
      <c r="B24244" s="22" t="s">
        <v>390</v>
      </c>
      <c r="C24244" s="22" t="s">
        <v>7</v>
      </c>
      <c r="D24244" s="22" t="s">
        <v>5</v>
      </c>
      <c r="E24244" s="22" t="s">
        <v>7</v>
      </c>
      <c r="F24244" s="22" t="s">
        <v>6</v>
      </c>
      <c r="G24244" s="1">
        <v>-529.76</v>
      </c>
    </row>
    <row r="24245" spans="2:7">
      <c r="B24245" s="22" t="s">
        <v>390</v>
      </c>
      <c r="C24245" s="22" t="s">
        <v>7</v>
      </c>
      <c r="D24245" s="22" t="s">
        <v>5</v>
      </c>
      <c r="E24245" s="22" t="s">
        <v>8</v>
      </c>
      <c r="F24245" s="22" t="s">
        <v>9</v>
      </c>
      <c r="G24245" s="1">
        <v>307461.76000000001</v>
      </c>
    </row>
    <row r="24246" spans="2:7">
      <c r="B24246" s="22" t="s">
        <v>390</v>
      </c>
      <c r="C24246" s="22" t="s">
        <v>7</v>
      </c>
      <c r="D24246" s="22" t="s">
        <v>5</v>
      </c>
      <c r="E24246" s="22" t="s">
        <v>8</v>
      </c>
      <c r="F24246" s="22" t="s">
        <v>10</v>
      </c>
      <c r="G24246" s="1">
        <v>3120.48</v>
      </c>
    </row>
    <row r="24247" spans="2:7">
      <c r="B24247" s="22" t="s">
        <v>390</v>
      </c>
      <c r="C24247" s="22" t="s">
        <v>7</v>
      </c>
      <c r="D24247" s="22" t="s">
        <v>5</v>
      </c>
      <c r="E24247" s="22" t="s">
        <v>14</v>
      </c>
      <c r="F24247" s="22" t="s">
        <v>9</v>
      </c>
      <c r="G24247" s="1">
        <v>92739.85</v>
      </c>
    </row>
    <row r="24248" spans="2:7">
      <c r="B24248" s="22" t="s">
        <v>390</v>
      </c>
      <c r="C24248" s="22" t="s">
        <v>7</v>
      </c>
      <c r="D24248" s="22" t="s">
        <v>5</v>
      </c>
      <c r="E24248" s="22" t="s">
        <v>14</v>
      </c>
      <c r="F24248" s="22" t="s">
        <v>10</v>
      </c>
      <c r="G24248" s="1">
        <v>1250.33</v>
      </c>
    </row>
    <row r="24249" spans="2:7">
      <c r="B24249" s="22" t="s">
        <v>390</v>
      </c>
      <c r="C24249" s="22" t="s">
        <v>7</v>
      </c>
      <c r="D24249" s="22" t="s">
        <v>5</v>
      </c>
      <c r="E24249" s="22" t="s">
        <v>15</v>
      </c>
      <c r="F24249" s="22" t="s">
        <v>17</v>
      </c>
      <c r="G24249" s="1">
        <v>22768.57</v>
      </c>
    </row>
    <row r="24250" spans="2:7">
      <c r="B24250" s="22" t="s">
        <v>390</v>
      </c>
      <c r="C24250" s="22" t="s">
        <v>7</v>
      </c>
      <c r="D24250" s="22" t="s">
        <v>5</v>
      </c>
      <c r="E24250" s="22" t="s">
        <v>15</v>
      </c>
      <c r="F24250" s="22" t="s">
        <v>18</v>
      </c>
      <c r="G24250" s="1">
        <v>6873.89</v>
      </c>
    </row>
    <row r="24251" spans="2:7">
      <c r="B24251" s="22" t="s">
        <v>390</v>
      </c>
      <c r="C24251" s="22" t="s">
        <v>7</v>
      </c>
      <c r="D24251" s="22" t="s">
        <v>5</v>
      </c>
      <c r="E24251" s="22" t="s">
        <v>15</v>
      </c>
      <c r="F24251" s="22" t="s">
        <v>19</v>
      </c>
      <c r="G24251" s="1">
        <v>46661.31</v>
      </c>
    </row>
    <row r="24252" spans="2:7">
      <c r="B24252" s="22" t="s">
        <v>390</v>
      </c>
      <c r="C24252" s="22" t="s">
        <v>7</v>
      </c>
      <c r="D24252" s="22" t="s">
        <v>5</v>
      </c>
      <c r="E24252" s="22" t="s">
        <v>15</v>
      </c>
      <c r="F24252" s="22" t="s">
        <v>20</v>
      </c>
      <c r="G24252" s="1">
        <v>10739.67</v>
      </c>
    </row>
    <row r="24253" spans="2:7">
      <c r="B24253" s="22" t="s">
        <v>390</v>
      </c>
      <c r="C24253" s="22" t="s">
        <v>7</v>
      </c>
      <c r="D24253" s="22" t="s">
        <v>5</v>
      </c>
      <c r="E24253" s="22" t="s">
        <v>15</v>
      </c>
      <c r="F24253" s="22" t="s">
        <v>23</v>
      </c>
      <c r="G24253" s="1">
        <v>1386.81</v>
      </c>
    </row>
    <row r="24254" spans="2:7">
      <c r="B24254" s="22" t="s">
        <v>390</v>
      </c>
      <c r="C24254" s="22" t="s">
        <v>7</v>
      </c>
      <c r="D24254" s="22" t="s">
        <v>5</v>
      </c>
      <c r="E24254" s="22" t="s">
        <v>15</v>
      </c>
      <c r="F24254" s="22" t="s">
        <v>24</v>
      </c>
      <c r="G24254" s="1">
        <v>5361.94</v>
      </c>
    </row>
    <row r="24255" spans="2:7">
      <c r="B24255" s="22" t="s">
        <v>390</v>
      </c>
      <c r="C24255" s="22" t="s">
        <v>7</v>
      </c>
      <c r="D24255" s="22" t="s">
        <v>5</v>
      </c>
      <c r="E24255" s="22" t="s">
        <v>15</v>
      </c>
      <c r="F24255" s="22" t="s">
        <v>25</v>
      </c>
      <c r="G24255" s="1">
        <v>42707.64</v>
      </c>
    </row>
    <row r="24256" spans="2:7">
      <c r="B24256" s="22" t="s">
        <v>390</v>
      </c>
      <c r="C24256" s="22" t="s">
        <v>7</v>
      </c>
      <c r="D24256" s="22" t="s">
        <v>5</v>
      </c>
      <c r="E24256" s="22" t="s">
        <v>15</v>
      </c>
      <c r="F24256" s="22" t="s">
        <v>26</v>
      </c>
      <c r="G24256" s="1">
        <v>32397.919999999998</v>
      </c>
    </row>
    <row r="24257" spans="2:7">
      <c r="B24257" s="22" t="s">
        <v>390</v>
      </c>
      <c r="C24257" s="22" t="s">
        <v>7</v>
      </c>
      <c r="D24257" s="22" t="s">
        <v>5</v>
      </c>
      <c r="E24257" s="22" t="s">
        <v>28</v>
      </c>
      <c r="F24257" s="22" t="s">
        <v>29</v>
      </c>
      <c r="G24257" s="1">
        <v>16289.42</v>
      </c>
    </row>
    <row r="24258" spans="2:7">
      <c r="B24258" s="22" t="s">
        <v>390</v>
      </c>
      <c r="C24258" s="22" t="s">
        <v>7</v>
      </c>
      <c r="D24258" s="22" t="s">
        <v>5</v>
      </c>
      <c r="E24258" s="22" t="s">
        <v>28</v>
      </c>
      <c r="F24258" s="22" t="s">
        <v>30</v>
      </c>
      <c r="G24258" s="1">
        <v>7749.8</v>
      </c>
    </row>
    <row r="24259" spans="2:7">
      <c r="B24259" s="22" t="s">
        <v>390</v>
      </c>
      <c r="C24259" s="22" t="s">
        <v>7</v>
      </c>
      <c r="D24259" s="22" t="s">
        <v>5</v>
      </c>
      <c r="E24259" s="22" t="s">
        <v>28</v>
      </c>
      <c r="F24259" s="22" t="s">
        <v>31</v>
      </c>
      <c r="G24259" s="1">
        <v>1535.59</v>
      </c>
    </row>
    <row r="24260" spans="2:7">
      <c r="B24260" s="22" t="s">
        <v>390</v>
      </c>
      <c r="C24260" s="22" t="s">
        <v>7</v>
      </c>
      <c r="D24260" s="22" t="s">
        <v>5</v>
      </c>
      <c r="E24260" s="22" t="s">
        <v>28</v>
      </c>
      <c r="F24260" s="22" t="s">
        <v>32</v>
      </c>
      <c r="G24260" s="1">
        <v>3951.49</v>
      </c>
    </row>
    <row r="24261" spans="2:7">
      <c r="B24261" s="22" t="s">
        <v>390</v>
      </c>
      <c r="C24261" s="22" t="s">
        <v>7</v>
      </c>
      <c r="D24261" s="22" t="s">
        <v>5</v>
      </c>
      <c r="E24261" s="22" t="s">
        <v>28</v>
      </c>
      <c r="F24261" s="22" t="s">
        <v>33</v>
      </c>
      <c r="G24261" s="1">
        <v>6820.13</v>
      </c>
    </row>
    <row r="24262" spans="2:7">
      <c r="B24262" s="22" t="s">
        <v>390</v>
      </c>
      <c r="C24262" s="22" t="s">
        <v>7</v>
      </c>
      <c r="D24262" s="22" t="s">
        <v>5</v>
      </c>
      <c r="E24262" s="22" t="s">
        <v>34</v>
      </c>
      <c r="F24262" s="22" t="s">
        <v>36</v>
      </c>
      <c r="G24262" s="1">
        <v>235.76</v>
      </c>
    </row>
    <row r="24263" spans="2:7">
      <c r="B24263" s="22" t="s">
        <v>390</v>
      </c>
      <c r="C24263" s="22" t="s">
        <v>7</v>
      </c>
      <c r="D24263" s="22" t="s">
        <v>5</v>
      </c>
      <c r="E24263" s="22" t="s">
        <v>34</v>
      </c>
      <c r="F24263" s="22" t="s">
        <v>37</v>
      </c>
      <c r="G24263" s="1">
        <v>10247.41</v>
      </c>
    </row>
    <row r="24264" spans="2:7">
      <c r="B24264" s="22" t="s">
        <v>390</v>
      </c>
      <c r="C24264" s="22" t="s">
        <v>7</v>
      </c>
      <c r="D24264" s="22" t="s">
        <v>5</v>
      </c>
      <c r="E24264" s="22" t="s">
        <v>34</v>
      </c>
      <c r="F24264" s="22" t="s">
        <v>39</v>
      </c>
      <c r="G24264" s="1">
        <v>7970.03</v>
      </c>
    </row>
    <row r="24265" spans="2:7">
      <c r="B24265" s="22" t="s">
        <v>390</v>
      </c>
      <c r="C24265" s="22" t="s">
        <v>7</v>
      </c>
      <c r="D24265" s="22" t="s">
        <v>5</v>
      </c>
      <c r="E24265" s="22" t="s">
        <v>34</v>
      </c>
      <c r="F24265" s="22" t="s">
        <v>41</v>
      </c>
      <c r="G24265" s="1">
        <v>1281.1500000000001</v>
      </c>
    </row>
    <row r="24266" spans="2:7">
      <c r="B24266" s="22" t="s">
        <v>390</v>
      </c>
      <c r="C24266" s="22" t="s">
        <v>7</v>
      </c>
      <c r="D24266" s="22" t="s">
        <v>5</v>
      </c>
      <c r="E24266" s="22" t="s">
        <v>34</v>
      </c>
      <c r="F24266" s="22" t="s">
        <v>45</v>
      </c>
      <c r="G24266" s="1">
        <v>2894.33</v>
      </c>
    </row>
    <row r="24267" spans="2:7">
      <c r="B24267" s="22" t="s">
        <v>390</v>
      </c>
      <c r="C24267" s="22" t="s">
        <v>7</v>
      </c>
      <c r="D24267" s="22" t="s">
        <v>5</v>
      </c>
      <c r="E24267" s="22" t="s">
        <v>34</v>
      </c>
      <c r="F24267" s="22" t="s">
        <v>47</v>
      </c>
      <c r="G24267" s="1">
        <v>4218.59</v>
      </c>
    </row>
    <row r="24268" spans="2:7">
      <c r="B24268" s="22" t="s">
        <v>390</v>
      </c>
      <c r="C24268" s="22" t="s">
        <v>7</v>
      </c>
      <c r="D24268" s="22" t="s">
        <v>5</v>
      </c>
      <c r="E24268" s="22" t="s">
        <v>34</v>
      </c>
      <c r="F24268" s="22" t="s">
        <v>48</v>
      </c>
      <c r="G24268" s="1">
        <v>1310</v>
      </c>
    </row>
    <row r="24269" spans="2:7">
      <c r="B24269" s="22" t="s">
        <v>390</v>
      </c>
      <c r="C24269" s="22" t="s">
        <v>7</v>
      </c>
      <c r="D24269" s="22" t="s">
        <v>5</v>
      </c>
      <c r="E24269" s="22" t="s">
        <v>34</v>
      </c>
      <c r="F24269" s="22" t="s">
        <v>75</v>
      </c>
      <c r="G24269" s="1">
        <v>75.92</v>
      </c>
    </row>
    <row r="24270" spans="2:7">
      <c r="B24270" s="22" t="s">
        <v>390</v>
      </c>
      <c r="C24270" s="22" t="s">
        <v>7</v>
      </c>
      <c r="D24270" s="22" t="s">
        <v>5</v>
      </c>
      <c r="E24270" s="22" t="s">
        <v>34</v>
      </c>
      <c r="F24270" s="22" t="s">
        <v>49</v>
      </c>
      <c r="G24270" s="1">
        <v>7309.32</v>
      </c>
    </row>
    <row r="24271" spans="2:7">
      <c r="B24271" s="22" t="s">
        <v>390</v>
      </c>
      <c r="C24271" s="22" t="s">
        <v>7</v>
      </c>
      <c r="D24271" s="22" t="s">
        <v>5</v>
      </c>
      <c r="E24271" s="22" t="s">
        <v>34</v>
      </c>
      <c r="F24271" s="22" t="s">
        <v>50</v>
      </c>
      <c r="G24271" s="1">
        <v>3136.72</v>
      </c>
    </row>
    <row r="24272" spans="2:7">
      <c r="B24272" s="22" t="s">
        <v>390</v>
      </c>
      <c r="C24272" s="22" t="s">
        <v>7</v>
      </c>
      <c r="D24272" s="22" t="s">
        <v>5</v>
      </c>
      <c r="E24272" s="22" t="s">
        <v>34</v>
      </c>
      <c r="F24272" s="22" t="s">
        <v>51</v>
      </c>
      <c r="G24272" s="1">
        <v>181.79</v>
      </c>
    </row>
    <row r="24273" spans="2:7">
      <c r="B24273" s="22" t="s">
        <v>390</v>
      </c>
      <c r="C24273" s="22" t="s">
        <v>7</v>
      </c>
      <c r="D24273" s="22" t="s">
        <v>5</v>
      </c>
      <c r="E24273" s="22" t="s">
        <v>34</v>
      </c>
      <c r="F24273" s="22" t="s">
        <v>52</v>
      </c>
      <c r="G24273" s="1">
        <v>298.52999999999997</v>
      </c>
    </row>
    <row r="24274" spans="2:7">
      <c r="B24274" s="22" t="s">
        <v>390</v>
      </c>
      <c r="C24274" s="22" t="s">
        <v>7</v>
      </c>
      <c r="D24274" s="22" t="s">
        <v>5</v>
      </c>
      <c r="E24274" s="22" t="s">
        <v>34</v>
      </c>
      <c r="F24274" s="22" t="s">
        <v>56</v>
      </c>
      <c r="G24274" s="1">
        <v>31726.6</v>
      </c>
    </row>
    <row r="24275" spans="2:7">
      <c r="B24275" s="22" t="s">
        <v>390</v>
      </c>
      <c r="C24275" s="22" t="s">
        <v>7</v>
      </c>
      <c r="D24275" s="22" t="s">
        <v>5</v>
      </c>
      <c r="E24275" s="22" t="s">
        <v>34</v>
      </c>
      <c r="F24275" s="22" t="s">
        <v>57</v>
      </c>
      <c r="G24275" s="1">
        <v>4407.8900000000003</v>
      </c>
    </row>
    <row r="24276" spans="2:7">
      <c r="B24276" s="22" t="s">
        <v>390</v>
      </c>
      <c r="C24276" s="22" t="s">
        <v>7</v>
      </c>
      <c r="D24276" s="22" t="s">
        <v>5</v>
      </c>
      <c r="E24276" s="22" t="s">
        <v>34</v>
      </c>
      <c r="F24276" s="22" t="s">
        <v>94</v>
      </c>
      <c r="G24276" s="1">
        <v>8035.57</v>
      </c>
    </row>
    <row r="24277" spans="2:7">
      <c r="B24277" s="22" t="s">
        <v>390</v>
      </c>
      <c r="C24277" s="22" t="s">
        <v>7</v>
      </c>
      <c r="D24277" s="22" t="s">
        <v>5</v>
      </c>
      <c r="E24277" s="22" t="s">
        <v>34</v>
      </c>
      <c r="F24277" s="22" t="s">
        <v>58</v>
      </c>
      <c r="G24277" s="1">
        <v>1759.8</v>
      </c>
    </row>
    <row r="24278" spans="2:7">
      <c r="B24278" s="22" t="s">
        <v>390</v>
      </c>
      <c r="C24278" s="22" t="s">
        <v>7</v>
      </c>
      <c r="D24278" s="22" t="s">
        <v>5</v>
      </c>
      <c r="E24278" s="22" t="s">
        <v>59</v>
      </c>
      <c r="F24278" s="22" t="s">
        <v>55</v>
      </c>
      <c r="G24278" s="1">
        <v>663.18</v>
      </c>
    </row>
    <row r="24279" spans="2:7">
      <c r="B24279" s="22" t="s">
        <v>390</v>
      </c>
      <c r="C24279" s="22" t="s">
        <v>7</v>
      </c>
      <c r="D24279" s="22" t="s">
        <v>5</v>
      </c>
      <c r="E24279" s="22" t="s">
        <v>60</v>
      </c>
      <c r="F24279" s="22" t="s">
        <v>61</v>
      </c>
      <c r="G24279" s="1">
        <v>864.66</v>
      </c>
    </row>
    <row r="24280" spans="2:7">
      <c r="B24280" s="22" t="s">
        <v>390</v>
      </c>
      <c r="C24280" s="22" t="s">
        <v>7</v>
      </c>
      <c r="D24280" s="22" t="s">
        <v>7</v>
      </c>
      <c r="E24280" s="22" t="s">
        <v>14</v>
      </c>
      <c r="F24280" s="22" t="s">
        <v>9</v>
      </c>
      <c r="G24280" s="1">
        <v>30393.02</v>
      </c>
    </row>
    <row r="24281" spans="2:7">
      <c r="B24281" s="22" t="s">
        <v>390</v>
      </c>
      <c r="C24281" s="22" t="s">
        <v>7</v>
      </c>
      <c r="D24281" s="22" t="s">
        <v>7</v>
      </c>
      <c r="E24281" s="22" t="s">
        <v>15</v>
      </c>
      <c r="F24281" s="22" t="s">
        <v>18</v>
      </c>
      <c r="G24281" s="1">
        <v>2213.16</v>
      </c>
    </row>
    <row r="24282" spans="2:7">
      <c r="B24282" s="22" t="s">
        <v>390</v>
      </c>
      <c r="C24282" s="22" t="s">
        <v>7</v>
      </c>
      <c r="D24282" s="22" t="s">
        <v>7</v>
      </c>
      <c r="E24282" s="22" t="s">
        <v>15</v>
      </c>
      <c r="F24282" s="22" t="s">
        <v>20</v>
      </c>
      <c r="G24282" s="1">
        <v>4015.18</v>
      </c>
    </row>
    <row r="24283" spans="2:7">
      <c r="B24283" s="22" t="s">
        <v>390</v>
      </c>
      <c r="C24283" s="22" t="s">
        <v>7</v>
      </c>
      <c r="D24283" s="22" t="s">
        <v>7</v>
      </c>
      <c r="E24283" s="22" t="s">
        <v>15</v>
      </c>
      <c r="F24283" s="22" t="s">
        <v>24</v>
      </c>
      <c r="G24283" s="1">
        <v>586.27</v>
      </c>
    </row>
    <row r="24284" spans="2:7">
      <c r="B24284" s="22" t="s">
        <v>390</v>
      </c>
      <c r="C24284" s="22" t="s">
        <v>7</v>
      </c>
      <c r="D24284" s="22" t="s">
        <v>7</v>
      </c>
      <c r="E24284" s="22" t="s">
        <v>15</v>
      </c>
      <c r="F24284" s="22" t="s">
        <v>26</v>
      </c>
      <c r="G24284" s="1">
        <v>9218.98</v>
      </c>
    </row>
    <row r="24285" spans="2:7">
      <c r="B24285" s="22" t="s">
        <v>390</v>
      </c>
      <c r="C24285" s="22" t="s">
        <v>7</v>
      </c>
      <c r="D24285" s="22" t="s">
        <v>7</v>
      </c>
      <c r="E24285" s="22" t="s">
        <v>28</v>
      </c>
      <c r="F24285" s="22" t="s">
        <v>29</v>
      </c>
      <c r="G24285" s="1">
        <v>5797.72</v>
      </c>
    </row>
    <row r="24286" spans="2:7">
      <c r="B24286" s="22" t="s">
        <v>390</v>
      </c>
      <c r="C24286" s="22" t="s">
        <v>7</v>
      </c>
      <c r="D24286" s="22" t="s">
        <v>7</v>
      </c>
      <c r="E24286" s="22" t="s">
        <v>34</v>
      </c>
      <c r="F24286" s="22" t="s">
        <v>47</v>
      </c>
      <c r="G24286" s="1">
        <v>5874.99</v>
      </c>
    </row>
    <row r="24287" spans="2:7">
      <c r="B24287" s="22" t="s">
        <v>390</v>
      </c>
      <c r="C24287" s="22" t="s">
        <v>7</v>
      </c>
      <c r="D24287" s="22" t="s">
        <v>7</v>
      </c>
      <c r="E24287" s="22" t="s">
        <v>34</v>
      </c>
      <c r="F24287" s="22" t="s">
        <v>49</v>
      </c>
      <c r="G24287" s="1">
        <v>13825.38</v>
      </c>
    </row>
    <row r="24288" spans="2:7">
      <c r="B24288" s="22" t="s">
        <v>390</v>
      </c>
      <c r="C24288" s="22" t="s">
        <v>7</v>
      </c>
      <c r="D24288" s="22" t="s">
        <v>7</v>
      </c>
      <c r="E24288" s="22" t="s">
        <v>34</v>
      </c>
      <c r="F24288" s="22" t="s">
        <v>56</v>
      </c>
      <c r="G24288" s="1">
        <v>40824.5</v>
      </c>
    </row>
    <row r="24289" spans="2:7">
      <c r="B24289" s="22" t="s">
        <v>390</v>
      </c>
      <c r="C24289" s="22" t="s">
        <v>7</v>
      </c>
      <c r="D24289" s="22" t="s">
        <v>7</v>
      </c>
      <c r="E24289" s="22" t="s">
        <v>34</v>
      </c>
      <c r="F24289" s="22" t="s">
        <v>94</v>
      </c>
      <c r="G24289" s="1">
        <v>9156.15</v>
      </c>
    </row>
    <row r="24290" spans="2:7">
      <c r="B24290" s="22" t="s">
        <v>390</v>
      </c>
      <c r="C24290" s="22" t="s">
        <v>7</v>
      </c>
      <c r="D24290" s="22" t="s">
        <v>7</v>
      </c>
      <c r="E24290" s="22" t="s">
        <v>60</v>
      </c>
      <c r="F24290" s="22" t="s">
        <v>78</v>
      </c>
      <c r="G24290" s="1">
        <v>5459.87</v>
      </c>
    </row>
    <row r="24291" spans="2:7">
      <c r="B24291" s="22" t="s">
        <v>391</v>
      </c>
      <c r="C24291" s="22" t="s">
        <v>7</v>
      </c>
      <c r="D24291" s="22" t="s">
        <v>5</v>
      </c>
      <c r="E24291" s="22" t="s">
        <v>5</v>
      </c>
      <c r="F24291" s="22" t="s">
        <v>6</v>
      </c>
      <c r="G24291" s="1">
        <v>3384.22</v>
      </c>
    </row>
    <row r="24292" spans="2:7">
      <c r="B24292" s="22" t="s">
        <v>391</v>
      </c>
      <c r="C24292" s="22" t="s">
        <v>7</v>
      </c>
      <c r="D24292" s="22" t="s">
        <v>5</v>
      </c>
      <c r="E24292" s="22" t="s">
        <v>7</v>
      </c>
      <c r="F24292" s="22" t="s">
        <v>6</v>
      </c>
      <c r="G24292" s="1">
        <v>-22417.64</v>
      </c>
    </row>
    <row r="24293" spans="2:7">
      <c r="B24293" s="22" t="s">
        <v>391</v>
      </c>
      <c r="C24293" s="22" t="s">
        <v>7</v>
      </c>
      <c r="D24293" s="22" t="s">
        <v>5</v>
      </c>
      <c r="E24293" s="22" t="s">
        <v>8</v>
      </c>
      <c r="F24293" s="22" t="s">
        <v>9</v>
      </c>
      <c r="G24293" s="1">
        <v>1168508.8999999999</v>
      </c>
    </row>
    <row r="24294" spans="2:7">
      <c r="B24294" s="22" t="s">
        <v>391</v>
      </c>
      <c r="C24294" s="22" t="s">
        <v>7</v>
      </c>
      <c r="D24294" s="22" t="s">
        <v>5</v>
      </c>
      <c r="E24294" s="22" t="s">
        <v>8</v>
      </c>
      <c r="F24294" s="22" t="s">
        <v>10</v>
      </c>
      <c r="G24294" s="1">
        <v>19635</v>
      </c>
    </row>
    <row r="24295" spans="2:7">
      <c r="B24295" s="22" t="s">
        <v>391</v>
      </c>
      <c r="C24295" s="22" t="s">
        <v>7</v>
      </c>
      <c r="D24295" s="22" t="s">
        <v>5</v>
      </c>
      <c r="E24295" s="22" t="s">
        <v>8</v>
      </c>
      <c r="F24295" s="22" t="s">
        <v>11</v>
      </c>
      <c r="G24295" s="1">
        <v>4802.4399999999996</v>
      </c>
    </row>
    <row r="24296" spans="2:7">
      <c r="B24296" s="22" t="s">
        <v>391</v>
      </c>
      <c r="C24296" s="22" t="s">
        <v>7</v>
      </c>
      <c r="D24296" s="22" t="s">
        <v>5</v>
      </c>
      <c r="E24296" s="22" t="s">
        <v>8</v>
      </c>
      <c r="F24296" s="22" t="s">
        <v>12</v>
      </c>
      <c r="G24296" s="1">
        <v>22794.3</v>
      </c>
    </row>
    <row r="24297" spans="2:7">
      <c r="B24297" s="22" t="s">
        <v>391</v>
      </c>
      <c r="C24297" s="22" t="s">
        <v>7</v>
      </c>
      <c r="D24297" s="22" t="s">
        <v>5</v>
      </c>
      <c r="E24297" s="22" t="s">
        <v>8</v>
      </c>
      <c r="F24297" s="22" t="s">
        <v>13</v>
      </c>
      <c r="G24297" s="1">
        <v>600</v>
      </c>
    </row>
    <row r="24298" spans="2:7">
      <c r="B24298" s="22" t="s">
        <v>391</v>
      </c>
      <c r="C24298" s="22" t="s">
        <v>7</v>
      </c>
      <c r="D24298" s="22" t="s">
        <v>5</v>
      </c>
      <c r="E24298" s="22" t="s">
        <v>8</v>
      </c>
      <c r="F24298" s="22" t="s">
        <v>70</v>
      </c>
      <c r="G24298" s="1">
        <v>22020</v>
      </c>
    </row>
    <row r="24299" spans="2:7">
      <c r="B24299" s="22" t="s">
        <v>391</v>
      </c>
      <c r="C24299" s="22" t="s">
        <v>7</v>
      </c>
      <c r="D24299" s="22" t="s">
        <v>5</v>
      </c>
      <c r="E24299" s="22" t="s">
        <v>14</v>
      </c>
      <c r="F24299" s="22" t="s">
        <v>9</v>
      </c>
      <c r="G24299" s="1">
        <v>348796.67</v>
      </c>
    </row>
    <row r="24300" spans="2:7">
      <c r="B24300" s="22" t="s">
        <v>391</v>
      </c>
      <c r="C24300" s="22" t="s">
        <v>7</v>
      </c>
      <c r="D24300" s="22" t="s">
        <v>5</v>
      </c>
      <c r="E24300" s="22" t="s">
        <v>14</v>
      </c>
      <c r="F24300" s="22" t="s">
        <v>10</v>
      </c>
      <c r="G24300" s="1">
        <v>6613.07</v>
      </c>
    </row>
    <row r="24301" spans="2:7">
      <c r="B24301" s="22" t="s">
        <v>391</v>
      </c>
      <c r="C24301" s="22" t="s">
        <v>7</v>
      </c>
      <c r="D24301" s="22" t="s">
        <v>5</v>
      </c>
      <c r="E24301" s="22" t="s">
        <v>14</v>
      </c>
      <c r="F24301" s="22" t="s">
        <v>11</v>
      </c>
      <c r="G24301" s="1">
        <v>987.47</v>
      </c>
    </row>
    <row r="24302" spans="2:7">
      <c r="B24302" s="22" t="s">
        <v>391</v>
      </c>
      <c r="C24302" s="22" t="s">
        <v>7</v>
      </c>
      <c r="D24302" s="22" t="s">
        <v>5</v>
      </c>
      <c r="E24302" s="22" t="s">
        <v>14</v>
      </c>
      <c r="F24302" s="22" t="s">
        <v>12</v>
      </c>
      <c r="G24302" s="1">
        <v>455</v>
      </c>
    </row>
    <row r="24303" spans="2:7">
      <c r="B24303" s="22" t="s">
        <v>391</v>
      </c>
      <c r="C24303" s="22" t="s">
        <v>7</v>
      </c>
      <c r="D24303" s="22" t="s">
        <v>5</v>
      </c>
      <c r="E24303" s="22" t="s">
        <v>15</v>
      </c>
      <c r="F24303" s="22" t="s">
        <v>17</v>
      </c>
      <c r="G24303" s="1">
        <v>91495.21</v>
      </c>
    </row>
    <row r="24304" spans="2:7">
      <c r="B24304" s="22" t="s">
        <v>391</v>
      </c>
      <c r="C24304" s="22" t="s">
        <v>7</v>
      </c>
      <c r="D24304" s="22" t="s">
        <v>5</v>
      </c>
      <c r="E24304" s="22" t="s">
        <v>15</v>
      </c>
      <c r="F24304" s="22" t="s">
        <v>18</v>
      </c>
      <c r="G24304" s="1">
        <v>26457.93</v>
      </c>
    </row>
    <row r="24305" spans="2:7">
      <c r="B24305" s="22" t="s">
        <v>391</v>
      </c>
      <c r="C24305" s="22" t="s">
        <v>7</v>
      </c>
      <c r="D24305" s="22" t="s">
        <v>5</v>
      </c>
      <c r="E24305" s="22" t="s">
        <v>15</v>
      </c>
      <c r="F24305" s="22" t="s">
        <v>19</v>
      </c>
      <c r="G24305" s="1">
        <v>189330.58</v>
      </c>
    </row>
    <row r="24306" spans="2:7">
      <c r="B24306" s="22" t="s">
        <v>391</v>
      </c>
      <c r="C24306" s="22" t="s">
        <v>7</v>
      </c>
      <c r="D24306" s="22" t="s">
        <v>5</v>
      </c>
      <c r="E24306" s="22" t="s">
        <v>15</v>
      </c>
      <c r="F24306" s="22" t="s">
        <v>20</v>
      </c>
      <c r="G24306" s="1">
        <v>40809.22</v>
      </c>
    </row>
    <row r="24307" spans="2:7">
      <c r="B24307" s="22" t="s">
        <v>391</v>
      </c>
      <c r="C24307" s="22" t="s">
        <v>7</v>
      </c>
      <c r="D24307" s="22" t="s">
        <v>5</v>
      </c>
      <c r="E24307" s="22" t="s">
        <v>15</v>
      </c>
      <c r="F24307" s="22" t="s">
        <v>21</v>
      </c>
      <c r="G24307" s="1">
        <v>2322.12</v>
      </c>
    </row>
    <row r="24308" spans="2:7">
      <c r="B24308" s="22" t="s">
        <v>391</v>
      </c>
      <c r="C24308" s="22" t="s">
        <v>7</v>
      </c>
      <c r="D24308" s="22" t="s">
        <v>5</v>
      </c>
      <c r="E24308" s="22" t="s">
        <v>15</v>
      </c>
      <c r="F24308" s="22" t="s">
        <v>22</v>
      </c>
      <c r="G24308" s="1">
        <v>696.58</v>
      </c>
    </row>
    <row r="24309" spans="2:7">
      <c r="B24309" s="22" t="s">
        <v>391</v>
      </c>
      <c r="C24309" s="22" t="s">
        <v>7</v>
      </c>
      <c r="D24309" s="22" t="s">
        <v>5</v>
      </c>
      <c r="E24309" s="22" t="s">
        <v>15</v>
      </c>
      <c r="F24309" s="22" t="s">
        <v>23</v>
      </c>
      <c r="G24309" s="1">
        <v>5704.53</v>
      </c>
    </row>
    <row r="24310" spans="2:7">
      <c r="B24310" s="22" t="s">
        <v>391</v>
      </c>
      <c r="C24310" s="22" t="s">
        <v>7</v>
      </c>
      <c r="D24310" s="22" t="s">
        <v>5</v>
      </c>
      <c r="E24310" s="22" t="s">
        <v>15</v>
      </c>
      <c r="F24310" s="22" t="s">
        <v>24</v>
      </c>
      <c r="G24310" s="1">
        <v>6541.97</v>
      </c>
    </row>
    <row r="24311" spans="2:7">
      <c r="B24311" s="22" t="s">
        <v>391</v>
      </c>
      <c r="C24311" s="22" t="s">
        <v>7</v>
      </c>
      <c r="D24311" s="22" t="s">
        <v>5</v>
      </c>
      <c r="E24311" s="22" t="s">
        <v>15</v>
      </c>
      <c r="F24311" s="22" t="s">
        <v>25</v>
      </c>
      <c r="G24311" s="1">
        <v>190513.2</v>
      </c>
    </row>
    <row r="24312" spans="2:7">
      <c r="B24312" s="22" t="s">
        <v>391</v>
      </c>
      <c r="C24312" s="22" t="s">
        <v>7</v>
      </c>
      <c r="D24312" s="22" t="s">
        <v>5</v>
      </c>
      <c r="E24312" s="22" t="s">
        <v>15</v>
      </c>
      <c r="F24312" s="22" t="s">
        <v>26</v>
      </c>
      <c r="G24312" s="1">
        <v>107035.85</v>
      </c>
    </row>
    <row r="24313" spans="2:7">
      <c r="B24313" s="22" t="s">
        <v>391</v>
      </c>
      <c r="C24313" s="22" t="s">
        <v>7</v>
      </c>
      <c r="D24313" s="22" t="s">
        <v>5</v>
      </c>
      <c r="E24313" s="22" t="s">
        <v>28</v>
      </c>
      <c r="F24313" s="22" t="s">
        <v>29</v>
      </c>
      <c r="G24313" s="1">
        <v>73870.44</v>
      </c>
    </row>
    <row r="24314" spans="2:7">
      <c r="B24314" s="22" t="s">
        <v>391</v>
      </c>
      <c r="C24314" s="22" t="s">
        <v>7</v>
      </c>
      <c r="D24314" s="22" t="s">
        <v>5</v>
      </c>
      <c r="E24314" s="22" t="s">
        <v>28</v>
      </c>
      <c r="F24314" s="22" t="s">
        <v>30</v>
      </c>
      <c r="G24314" s="1">
        <v>13846.01</v>
      </c>
    </row>
    <row r="24315" spans="2:7">
      <c r="B24315" s="22" t="s">
        <v>391</v>
      </c>
      <c r="C24315" s="22" t="s">
        <v>7</v>
      </c>
      <c r="D24315" s="22" t="s">
        <v>5</v>
      </c>
      <c r="E24315" s="22" t="s">
        <v>28</v>
      </c>
      <c r="F24315" s="22" t="s">
        <v>31</v>
      </c>
      <c r="G24315" s="1">
        <v>18119.2</v>
      </c>
    </row>
    <row r="24316" spans="2:7">
      <c r="B24316" s="22" t="s">
        <v>391</v>
      </c>
      <c r="C24316" s="22" t="s">
        <v>7</v>
      </c>
      <c r="D24316" s="22" t="s">
        <v>5</v>
      </c>
      <c r="E24316" s="22" t="s">
        <v>28</v>
      </c>
      <c r="F24316" s="22" t="s">
        <v>32</v>
      </c>
      <c r="G24316" s="1">
        <v>19033.22</v>
      </c>
    </row>
    <row r="24317" spans="2:7">
      <c r="B24317" s="22" t="s">
        <v>391</v>
      </c>
      <c r="C24317" s="22" t="s">
        <v>7</v>
      </c>
      <c r="D24317" s="22" t="s">
        <v>5</v>
      </c>
      <c r="E24317" s="22" t="s">
        <v>28</v>
      </c>
      <c r="F24317" s="22" t="s">
        <v>33</v>
      </c>
      <c r="G24317" s="1">
        <v>24161.84</v>
      </c>
    </row>
    <row r="24318" spans="2:7">
      <c r="B24318" s="22" t="s">
        <v>391</v>
      </c>
      <c r="C24318" s="22" t="s">
        <v>7</v>
      </c>
      <c r="D24318" s="22" t="s">
        <v>5</v>
      </c>
      <c r="E24318" s="22" t="s">
        <v>34</v>
      </c>
      <c r="F24318" s="22" t="s">
        <v>35</v>
      </c>
      <c r="G24318" s="1">
        <v>4228.53</v>
      </c>
    </row>
    <row r="24319" spans="2:7">
      <c r="B24319" s="22" t="s">
        <v>391</v>
      </c>
      <c r="C24319" s="22" t="s">
        <v>7</v>
      </c>
      <c r="D24319" s="22" t="s">
        <v>5</v>
      </c>
      <c r="E24319" s="22" t="s">
        <v>34</v>
      </c>
      <c r="F24319" s="22" t="s">
        <v>36</v>
      </c>
      <c r="G24319" s="1">
        <v>1745.2</v>
      </c>
    </row>
    <row r="24320" spans="2:7">
      <c r="B24320" s="22" t="s">
        <v>391</v>
      </c>
      <c r="C24320" s="22" t="s">
        <v>7</v>
      </c>
      <c r="D24320" s="22" t="s">
        <v>5</v>
      </c>
      <c r="E24320" s="22" t="s">
        <v>34</v>
      </c>
      <c r="F24320" s="22" t="s">
        <v>37</v>
      </c>
      <c r="G24320" s="1">
        <v>3150</v>
      </c>
    </row>
    <row r="24321" spans="2:7">
      <c r="B24321" s="22" t="s">
        <v>391</v>
      </c>
      <c r="C24321" s="22" t="s">
        <v>7</v>
      </c>
      <c r="D24321" s="22" t="s">
        <v>5</v>
      </c>
      <c r="E24321" s="22" t="s">
        <v>34</v>
      </c>
      <c r="F24321" s="22" t="s">
        <v>38</v>
      </c>
      <c r="G24321" s="1">
        <v>13730.19</v>
      </c>
    </row>
    <row r="24322" spans="2:7">
      <c r="B24322" s="22" t="s">
        <v>391</v>
      </c>
      <c r="C24322" s="22" t="s">
        <v>7</v>
      </c>
      <c r="D24322" s="22" t="s">
        <v>5</v>
      </c>
      <c r="E24322" s="22" t="s">
        <v>34</v>
      </c>
      <c r="F24322" s="22" t="s">
        <v>39</v>
      </c>
      <c r="G24322" s="1">
        <v>76233.22</v>
      </c>
    </row>
    <row r="24323" spans="2:7">
      <c r="B24323" s="22" t="s">
        <v>391</v>
      </c>
      <c r="C24323" s="22" t="s">
        <v>7</v>
      </c>
      <c r="D24323" s="22" t="s">
        <v>5</v>
      </c>
      <c r="E24323" s="22" t="s">
        <v>34</v>
      </c>
      <c r="F24323" s="22" t="s">
        <v>40</v>
      </c>
      <c r="G24323" s="1">
        <v>2354</v>
      </c>
    </row>
    <row r="24324" spans="2:7">
      <c r="B24324" s="22" t="s">
        <v>391</v>
      </c>
      <c r="C24324" s="22" t="s">
        <v>7</v>
      </c>
      <c r="D24324" s="22" t="s">
        <v>5</v>
      </c>
      <c r="E24324" s="22" t="s">
        <v>34</v>
      </c>
      <c r="F24324" s="22" t="s">
        <v>41</v>
      </c>
      <c r="G24324" s="1">
        <v>1131</v>
      </c>
    </row>
    <row r="24325" spans="2:7">
      <c r="B24325" s="22" t="s">
        <v>391</v>
      </c>
      <c r="C24325" s="22" t="s">
        <v>7</v>
      </c>
      <c r="D24325" s="22" t="s">
        <v>5</v>
      </c>
      <c r="E24325" s="22" t="s">
        <v>34</v>
      </c>
      <c r="F24325" s="22" t="s">
        <v>42</v>
      </c>
      <c r="G24325" s="1">
        <v>9939.64</v>
      </c>
    </row>
    <row r="24326" spans="2:7">
      <c r="B24326" s="22" t="s">
        <v>391</v>
      </c>
      <c r="C24326" s="22" t="s">
        <v>7</v>
      </c>
      <c r="D24326" s="22" t="s">
        <v>5</v>
      </c>
      <c r="E24326" s="22" t="s">
        <v>34</v>
      </c>
      <c r="F24326" s="22" t="s">
        <v>43</v>
      </c>
      <c r="G24326" s="1">
        <v>14500</v>
      </c>
    </row>
    <row r="24327" spans="2:7">
      <c r="B24327" s="22" t="s">
        <v>391</v>
      </c>
      <c r="C24327" s="22" t="s">
        <v>7</v>
      </c>
      <c r="D24327" s="22" t="s">
        <v>5</v>
      </c>
      <c r="E24327" s="22" t="s">
        <v>34</v>
      </c>
      <c r="F24327" s="22" t="s">
        <v>44</v>
      </c>
      <c r="G24327" s="1">
        <v>19086.57</v>
      </c>
    </row>
    <row r="24328" spans="2:7">
      <c r="B24328" s="22" t="s">
        <v>391</v>
      </c>
      <c r="C24328" s="22" t="s">
        <v>7</v>
      </c>
      <c r="D24328" s="22" t="s">
        <v>5</v>
      </c>
      <c r="E24328" s="22" t="s">
        <v>34</v>
      </c>
      <c r="F24328" s="22" t="s">
        <v>45</v>
      </c>
      <c r="G24328" s="1">
        <v>9694.75</v>
      </c>
    </row>
    <row r="24329" spans="2:7">
      <c r="B24329" s="22" t="s">
        <v>391</v>
      </c>
      <c r="C24329" s="22" t="s">
        <v>7</v>
      </c>
      <c r="D24329" s="22" t="s">
        <v>5</v>
      </c>
      <c r="E24329" s="22" t="s">
        <v>34</v>
      </c>
      <c r="F24329" s="22" t="s">
        <v>46</v>
      </c>
      <c r="G24329" s="1">
        <v>8145.77</v>
      </c>
    </row>
    <row r="24330" spans="2:7">
      <c r="B24330" s="22" t="s">
        <v>391</v>
      </c>
      <c r="C24330" s="22" t="s">
        <v>7</v>
      </c>
      <c r="D24330" s="22" t="s">
        <v>5</v>
      </c>
      <c r="E24330" s="22" t="s">
        <v>34</v>
      </c>
      <c r="F24330" s="22" t="s">
        <v>47</v>
      </c>
      <c r="G24330" s="1">
        <v>50932.15</v>
      </c>
    </row>
    <row r="24331" spans="2:7">
      <c r="B24331" s="22" t="s">
        <v>391</v>
      </c>
      <c r="C24331" s="22" t="s">
        <v>7</v>
      </c>
      <c r="D24331" s="22" t="s">
        <v>5</v>
      </c>
      <c r="E24331" s="22" t="s">
        <v>34</v>
      </c>
      <c r="F24331" s="22" t="s">
        <v>75</v>
      </c>
      <c r="G24331" s="1">
        <v>16420.57</v>
      </c>
    </row>
    <row r="24332" spans="2:7">
      <c r="B24332" s="22" t="s">
        <v>391</v>
      </c>
      <c r="C24332" s="22" t="s">
        <v>7</v>
      </c>
      <c r="D24332" s="22" t="s">
        <v>5</v>
      </c>
      <c r="E24332" s="22" t="s">
        <v>34</v>
      </c>
      <c r="F24332" s="22" t="s">
        <v>49</v>
      </c>
      <c r="G24332" s="1">
        <v>66345.850000000006</v>
      </c>
    </row>
    <row r="24333" spans="2:7">
      <c r="B24333" s="22" t="s">
        <v>391</v>
      </c>
      <c r="C24333" s="22" t="s">
        <v>7</v>
      </c>
      <c r="D24333" s="22" t="s">
        <v>5</v>
      </c>
      <c r="E24333" s="22" t="s">
        <v>34</v>
      </c>
      <c r="F24333" s="22" t="s">
        <v>50</v>
      </c>
      <c r="G24333" s="1">
        <v>6096.56</v>
      </c>
    </row>
    <row r="24334" spans="2:7">
      <c r="B24334" s="22" t="s">
        <v>391</v>
      </c>
      <c r="C24334" s="22" t="s">
        <v>7</v>
      </c>
      <c r="D24334" s="22" t="s">
        <v>5</v>
      </c>
      <c r="E24334" s="22" t="s">
        <v>34</v>
      </c>
      <c r="F24334" s="22" t="s">
        <v>51</v>
      </c>
      <c r="G24334" s="1">
        <v>53.19</v>
      </c>
    </row>
    <row r="24335" spans="2:7">
      <c r="B24335" s="22" t="s">
        <v>391</v>
      </c>
      <c r="C24335" s="22" t="s">
        <v>7</v>
      </c>
      <c r="D24335" s="22" t="s">
        <v>5</v>
      </c>
      <c r="E24335" s="22" t="s">
        <v>34</v>
      </c>
      <c r="F24335" s="22" t="s">
        <v>53</v>
      </c>
      <c r="G24335" s="1">
        <v>19641.79</v>
      </c>
    </row>
    <row r="24336" spans="2:7">
      <c r="B24336" s="22" t="s">
        <v>391</v>
      </c>
      <c r="C24336" s="22" t="s">
        <v>7</v>
      </c>
      <c r="D24336" s="22" t="s">
        <v>5</v>
      </c>
      <c r="E24336" s="22" t="s">
        <v>34</v>
      </c>
      <c r="F24336" s="22" t="s">
        <v>54</v>
      </c>
      <c r="G24336" s="1">
        <v>16068</v>
      </c>
    </row>
    <row r="24337" spans="2:7">
      <c r="B24337" s="22" t="s">
        <v>391</v>
      </c>
      <c r="C24337" s="22" t="s">
        <v>7</v>
      </c>
      <c r="D24337" s="22" t="s">
        <v>5</v>
      </c>
      <c r="E24337" s="22" t="s">
        <v>34</v>
      </c>
      <c r="F24337" s="22" t="s">
        <v>55</v>
      </c>
      <c r="G24337" s="1">
        <v>2863</v>
      </c>
    </row>
    <row r="24338" spans="2:7">
      <c r="B24338" s="22" t="s">
        <v>391</v>
      </c>
      <c r="C24338" s="22" t="s">
        <v>7</v>
      </c>
      <c r="D24338" s="22" t="s">
        <v>5</v>
      </c>
      <c r="E24338" s="22" t="s">
        <v>34</v>
      </c>
      <c r="F24338" s="22" t="s">
        <v>56</v>
      </c>
      <c r="G24338" s="1">
        <v>21598.36</v>
      </c>
    </row>
    <row r="24339" spans="2:7">
      <c r="B24339" s="22" t="s">
        <v>391</v>
      </c>
      <c r="C24339" s="22" t="s">
        <v>7</v>
      </c>
      <c r="D24339" s="22" t="s">
        <v>5</v>
      </c>
      <c r="E24339" s="22" t="s">
        <v>34</v>
      </c>
      <c r="F24339" s="22" t="s">
        <v>76</v>
      </c>
      <c r="G24339" s="1">
        <v>20527.990000000002</v>
      </c>
    </row>
    <row r="24340" spans="2:7">
      <c r="B24340" s="22" t="s">
        <v>391</v>
      </c>
      <c r="C24340" s="22" t="s">
        <v>7</v>
      </c>
      <c r="D24340" s="22" t="s">
        <v>5</v>
      </c>
      <c r="E24340" s="22" t="s">
        <v>34</v>
      </c>
      <c r="F24340" s="22" t="s">
        <v>57</v>
      </c>
      <c r="G24340" s="1">
        <v>39767.019999999997</v>
      </c>
    </row>
    <row r="24341" spans="2:7">
      <c r="B24341" s="22" t="s">
        <v>391</v>
      </c>
      <c r="C24341" s="22" t="s">
        <v>7</v>
      </c>
      <c r="D24341" s="22" t="s">
        <v>5</v>
      </c>
      <c r="E24341" s="22" t="s">
        <v>34</v>
      </c>
      <c r="F24341" s="22" t="s">
        <v>58</v>
      </c>
      <c r="G24341" s="1">
        <v>4811.8500000000004</v>
      </c>
    </row>
    <row r="24342" spans="2:7">
      <c r="B24342" s="22" t="s">
        <v>391</v>
      </c>
      <c r="C24342" s="22" t="s">
        <v>7</v>
      </c>
      <c r="D24342" s="22" t="s">
        <v>5</v>
      </c>
      <c r="E24342" s="22" t="s">
        <v>59</v>
      </c>
      <c r="F24342" s="22" t="s">
        <v>55</v>
      </c>
      <c r="G24342" s="1">
        <v>3508.55</v>
      </c>
    </row>
    <row r="24343" spans="2:7">
      <c r="B24343" s="22" t="s">
        <v>391</v>
      </c>
      <c r="C24343" s="22" t="s">
        <v>7</v>
      </c>
      <c r="D24343" s="22" t="s">
        <v>5</v>
      </c>
      <c r="E24343" s="22" t="s">
        <v>60</v>
      </c>
      <c r="F24343" s="22" t="s">
        <v>95</v>
      </c>
      <c r="G24343" s="1">
        <v>642.63</v>
      </c>
    </row>
    <row r="24344" spans="2:7">
      <c r="B24344" s="22" t="s">
        <v>391</v>
      </c>
      <c r="C24344" s="22" t="s">
        <v>7</v>
      </c>
      <c r="D24344" s="22" t="s">
        <v>5</v>
      </c>
      <c r="E24344" s="22" t="s">
        <v>60</v>
      </c>
      <c r="F24344" s="22" t="s">
        <v>77</v>
      </c>
      <c r="G24344" s="1">
        <v>6807.04</v>
      </c>
    </row>
    <row r="24345" spans="2:7">
      <c r="B24345" s="22" t="s">
        <v>391</v>
      </c>
      <c r="C24345" s="22" t="s">
        <v>7</v>
      </c>
      <c r="D24345" s="22" t="s">
        <v>5</v>
      </c>
      <c r="E24345" s="22" t="s">
        <v>60</v>
      </c>
      <c r="F24345" s="22" t="s">
        <v>61</v>
      </c>
      <c r="G24345" s="1">
        <v>5472.82</v>
      </c>
    </row>
    <row r="24346" spans="2:7">
      <c r="B24346" s="22" t="s">
        <v>391</v>
      </c>
      <c r="C24346" s="22" t="s">
        <v>7</v>
      </c>
      <c r="D24346" s="22" t="s">
        <v>5</v>
      </c>
      <c r="E24346" s="22" t="s">
        <v>60</v>
      </c>
      <c r="F24346" s="22" t="s">
        <v>80</v>
      </c>
      <c r="G24346" s="1">
        <v>6242.7</v>
      </c>
    </row>
    <row r="24347" spans="2:7">
      <c r="B24347" s="22" t="s">
        <v>391</v>
      </c>
      <c r="C24347" s="22" t="s">
        <v>7</v>
      </c>
      <c r="D24347" s="22" t="s">
        <v>5</v>
      </c>
      <c r="E24347" s="22" t="s">
        <v>60</v>
      </c>
      <c r="F24347" s="22" t="s">
        <v>62</v>
      </c>
      <c r="G24347" s="1">
        <v>25384.25</v>
      </c>
    </row>
    <row r="24348" spans="2:7">
      <c r="B24348" s="22" t="s">
        <v>391</v>
      </c>
      <c r="C24348" s="22" t="s">
        <v>7</v>
      </c>
      <c r="D24348" s="22" t="s">
        <v>7</v>
      </c>
      <c r="E24348" s="22" t="s">
        <v>5</v>
      </c>
      <c r="F24348" s="22" t="s">
        <v>6</v>
      </c>
      <c r="G24348" s="1">
        <v>19033.419999999998</v>
      </c>
    </row>
    <row r="24349" spans="2:7">
      <c r="B24349" s="22" t="s">
        <v>391</v>
      </c>
      <c r="C24349" s="22" t="s">
        <v>7</v>
      </c>
      <c r="D24349" s="22" t="s">
        <v>7</v>
      </c>
      <c r="E24349" s="22" t="s">
        <v>8</v>
      </c>
      <c r="F24349" s="22" t="s">
        <v>9</v>
      </c>
      <c r="G24349" s="1">
        <v>40765.339999999997</v>
      </c>
    </row>
    <row r="24350" spans="2:7">
      <c r="B24350" s="22" t="s">
        <v>391</v>
      </c>
      <c r="C24350" s="22" t="s">
        <v>7</v>
      </c>
      <c r="D24350" s="22" t="s">
        <v>7</v>
      </c>
      <c r="E24350" s="22" t="s">
        <v>8</v>
      </c>
      <c r="F24350" s="22" t="s">
        <v>11</v>
      </c>
      <c r="G24350" s="1">
        <v>350</v>
      </c>
    </row>
    <row r="24351" spans="2:7">
      <c r="B24351" s="22" t="s">
        <v>391</v>
      </c>
      <c r="C24351" s="22" t="s">
        <v>7</v>
      </c>
      <c r="D24351" s="22" t="s">
        <v>7</v>
      </c>
      <c r="E24351" s="22" t="s">
        <v>8</v>
      </c>
      <c r="F24351" s="22" t="s">
        <v>12</v>
      </c>
      <c r="G24351" s="1">
        <v>63071.7</v>
      </c>
    </row>
    <row r="24352" spans="2:7">
      <c r="B24352" s="22" t="s">
        <v>391</v>
      </c>
      <c r="C24352" s="22" t="s">
        <v>7</v>
      </c>
      <c r="D24352" s="22" t="s">
        <v>7</v>
      </c>
      <c r="E24352" s="22" t="s">
        <v>14</v>
      </c>
      <c r="F24352" s="22" t="s">
        <v>9</v>
      </c>
      <c r="G24352" s="1">
        <v>164326.97</v>
      </c>
    </row>
    <row r="24353" spans="2:7">
      <c r="B24353" s="22" t="s">
        <v>391</v>
      </c>
      <c r="C24353" s="22" t="s">
        <v>7</v>
      </c>
      <c r="D24353" s="22" t="s">
        <v>7</v>
      </c>
      <c r="E24353" s="22" t="s">
        <v>14</v>
      </c>
      <c r="F24353" s="22" t="s">
        <v>10</v>
      </c>
      <c r="G24353" s="1">
        <v>2905.06</v>
      </c>
    </row>
    <row r="24354" spans="2:7">
      <c r="B24354" s="22" t="s">
        <v>391</v>
      </c>
      <c r="C24354" s="22" t="s">
        <v>7</v>
      </c>
      <c r="D24354" s="22" t="s">
        <v>7</v>
      </c>
      <c r="E24354" s="22" t="s">
        <v>14</v>
      </c>
      <c r="F24354" s="22" t="s">
        <v>11</v>
      </c>
      <c r="G24354" s="1">
        <v>1272.24</v>
      </c>
    </row>
    <row r="24355" spans="2:7">
      <c r="B24355" s="22" t="s">
        <v>391</v>
      </c>
      <c r="C24355" s="22" t="s">
        <v>7</v>
      </c>
      <c r="D24355" s="22" t="s">
        <v>7</v>
      </c>
      <c r="E24355" s="22" t="s">
        <v>14</v>
      </c>
      <c r="F24355" s="22" t="s">
        <v>12</v>
      </c>
      <c r="G24355" s="1">
        <v>30911</v>
      </c>
    </row>
    <row r="24356" spans="2:7">
      <c r="B24356" s="22" t="s">
        <v>391</v>
      </c>
      <c r="C24356" s="22" t="s">
        <v>7</v>
      </c>
      <c r="D24356" s="22" t="s">
        <v>7</v>
      </c>
      <c r="E24356" s="22" t="s">
        <v>14</v>
      </c>
      <c r="F24356" s="22" t="s">
        <v>13</v>
      </c>
      <c r="G24356" s="1">
        <v>7082.57</v>
      </c>
    </row>
    <row r="24357" spans="2:7">
      <c r="B24357" s="22" t="s">
        <v>391</v>
      </c>
      <c r="C24357" s="22" t="s">
        <v>7</v>
      </c>
      <c r="D24357" s="22" t="s">
        <v>7</v>
      </c>
      <c r="E24357" s="22" t="s">
        <v>15</v>
      </c>
      <c r="F24357" s="22" t="s">
        <v>17</v>
      </c>
      <c r="G24357" s="1">
        <v>7715.2</v>
      </c>
    </row>
    <row r="24358" spans="2:7">
      <c r="B24358" s="22" t="s">
        <v>391</v>
      </c>
      <c r="C24358" s="22" t="s">
        <v>7</v>
      </c>
      <c r="D24358" s="22" t="s">
        <v>7</v>
      </c>
      <c r="E24358" s="22" t="s">
        <v>15</v>
      </c>
      <c r="F24358" s="22" t="s">
        <v>18</v>
      </c>
      <c r="G24358" s="1">
        <v>15367.76</v>
      </c>
    </row>
    <row r="24359" spans="2:7">
      <c r="B24359" s="22" t="s">
        <v>391</v>
      </c>
      <c r="C24359" s="22" t="s">
        <v>7</v>
      </c>
      <c r="D24359" s="22" t="s">
        <v>7</v>
      </c>
      <c r="E24359" s="22" t="s">
        <v>15</v>
      </c>
      <c r="F24359" s="22" t="s">
        <v>19</v>
      </c>
      <c r="G24359" s="1">
        <v>16121.88</v>
      </c>
    </row>
    <row r="24360" spans="2:7">
      <c r="B24360" s="22" t="s">
        <v>391</v>
      </c>
      <c r="C24360" s="22" t="s">
        <v>7</v>
      </c>
      <c r="D24360" s="22" t="s">
        <v>7</v>
      </c>
      <c r="E24360" s="22" t="s">
        <v>15</v>
      </c>
      <c r="F24360" s="22" t="s">
        <v>20</v>
      </c>
      <c r="G24360" s="1">
        <v>16829.39</v>
      </c>
    </row>
    <row r="24361" spans="2:7">
      <c r="B24361" s="22" t="s">
        <v>391</v>
      </c>
      <c r="C24361" s="22" t="s">
        <v>7</v>
      </c>
      <c r="D24361" s="22" t="s">
        <v>7</v>
      </c>
      <c r="E24361" s="22" t="s">
        <v>15</v>
      </c>
      <c r="F24361" s="22" t="s">
        <v>21</v>
      </c>
      <c r="G24361" s="1">
        <v>151.44</v>
      </c>
    </row>
    <row r="24362" spans="2:7">
      <c r="B24362" s="22" t="s">
        <v>391</v>
      </c>
      <c r="C24362" s="22" t="s">
        <v>7</v>
      </c>
      <c r="D24362" s="22" t="s">
        <v>7</v>
      </c>
      <c r="E24362" s="22" t="s">
        <v>15</v>
      </c>
      <c r="F24362" s="22" t="s">
        <v>22</v>
      </c>
      <c r="G24362" s="1">
        <v>390.93</v>
      </c>
    </row>
    <row r="24363" spans="2:7">
      <c r="B24363" s="22" t="s">
        <v>391</v>
      </c>
      <c r="C24363" s="22" t="s">
        <v>7</v>
      </c>
      <c r="D24363" s="22" t="s">
        <v>7</v>
      </c>
      <c r="E24363" s="22" t="s">
        <v>15</v>
      </c>
      <c r="F24363" s="22" t="s">
        <v>23</v>
      </c>
      <c r="G24363" s="1">
        <v>183.84</v>
      </c>
    </row>
    <row r="24364" spans="2:7">
      <c r="B24364" s="22" t="s">
        <v>391</v>
      </c>
      <c r="C24364" s="22" t="s">
        <v>7</v>
      </c>
      <c r="D24364" s="22" t="s">
        <v>7</v>
      </c>
      <c r="E24364" s="22" t="s">
        <v>15</v>
      </c>
      <c r="F24364" s="22" t="s">
        <v>24</v>
      </c>
      <c r="G24364" s="1">
        <v>3369.93</v>
      </c>
    </row>
    <row r="24365" spans="2:7">
      <c r="B24365" s="22" t="s">
        <v>391</v>
      </c>
      <c r="C24365" s="22" t="s">
        <v>7</v>
      </c>
      <c r="D24365" s="22" t="s">
        <v>7</v>
      </c>
      <c r="E24365" s="22" t="s">
        <v>15</v>
      </c>
      <c r="F24365" s="22" t="s">
        <v>25</v>
      </c>
      <c r="G24365" s="1">
        <v>8055.03</v>
      </c>
    </row>
    <row r="24366" spans="2:7">
      <c r="B24366" s="22" t="s">
        <v>391</v>
      </c>
      <c r="C24366" s="22" t="s">
        <v>7</v>
      </c>
      <c r="D24366" s="22" t="s">
        <v>7</v>
      </c>
      <c r="E24366" s="22" t="s">
        <v>15</v>
      </c>
      <c r="F24366" s="22" t="s">
        <v>26</v>
      </c>
      <c r="G24366" s="1">
        <v>42452.13</v>
      </c>
    </row>
    <row r="24367" spans="2:7">
      <c r="B24367" s="22" t="s">
        <v>391</v>
      </c>
      <c r="C24367" s="22" t="s">
        <v>7</v>
      </c>
      <c r="D24367" s="22" t="s">
        <v>7</v>
      </c>
      <c r="E24367" s="22" t="s">
        <v>28</v>
      </c>
      <c r="F24367" s="22" t="s">
        <v>29</v>
      </c>
      <c r="G24367" s="1">
        <v>33090.18</v>
      </c>
    </row>
    <row r="24368" spans="2:7">
      <c r="B24368" s="22" t="s">
        <v>391</v>
      </c>
      <c r="C24368" s="22" t="s">
        <v>7</v>
      </c>
      <c r="D24368" s="22" t="s">
        <v>7</v>
      </c>
      <c r="E24368" s="22" t="s">
        <v>28</v>
      </c>
      <c r="F24368" s="22" t="s">
        <v>31</v>
      </c>
      <c r="G24368" s="1">
        <v>32470.1</v>
      </c>
    </row>
    <row r="24369" spans="2:7">
      <c r="B24369" s="22" t="s">
        <v>391</v>
      </c>
      <c r="C24369" s="22" t="s">
        <v>7</v>
      </c>
      <c r="D24369" s="22" t="s">
        <v>7</v>
      </c>
      <c r="E24369" s="22" t="s">
        <v>28</v>
      </c>
      <c r="F24369" s="22" t="s">
        <v>33</v>
      </c>
      <c r="G24369" s="1">
        <v>15442.43</v>
      </c>
    </row>
    <row r="24370" spans="2:7">
      <c r="B24370" s="22" t="s">
        <v>391</v>
      </c>
      <c r="C24370" s="22" t="s">
        <v>7</v>
      </c>
      <c r="D24370" s="22" t="s">
        <v>7</v>
      </c>
      <c r="E24370" s="22" t="s">
        <v>34</v>
      </c>
      <c r="F24370" s="22" t="s">
        <v>38</v>
      </c>
      <c r="G24370" s="1">
        <v>1446.25</v>
      </c>
    </row>
    <row r="24371" spans="2:7">
      <c r="B24371" s="22" t="s">
        <v>391</v>
      </c>
      <c r="C24371" s="22" t="s">
        <v>7</v>
      </c>
      <c r="D24371" s="22" t="s">
        <v>7</v>
      </c>
      <c r="E24371" s="22" t="s">
        <v>34</v>
      </c>
      <c r="F24371" s="22" t="s">
        <v>39</v>
      </c>
      <c r="G24371" s="1">
        <v>4959.04</v>
      </c>
    </row>
    <row r="24372" spans="2:7">
      <c r="B24372" s="22" t="s">
        <v>391</v>
      </c>
      <c r="C24372" s="22" t="s">
        <v>7</v>
      </c>
      <c r="D24372" s="22" t="s">
        <v>7</v>
      </c>
      <c r="E24372" s="22" t="s">
        <v>34</v>
      </c>
      <c r="F24372" s="22" t="s">
        <v>42</v>
      </c>
      <c r="G24372" s="1">
        <v>1950.61</v>
      </c>
    </row>
    <row r="24373" spans="2:7">
      <c r="B24373" s="22" t="s">
        <v>391</v>
      </c>
      <c r="C24373" s="22" t="s">
        <v>7</v>
      </c>
      <c r="D24373" s="22" t="s">
        <v>7</v>
      </c>
      <c r="E24373" s="22" t="s">
        <v>34</v>
      </c>
      <c r="F24373" s="22" t="s">
        <v>45</v>
      </c>
      <c r="G24373" s="1">
        <v>1747.3</v>
      </c>
    </row>
    <row r="24374" spans="2:7">
      <c r="B24374" s="22" t="s">
        <v>391</v>
      </c>
      <c r="C24374" s="22" t="s">
        <v>7</v>
      </c>
      <c r="D24374" s="22" t="s">
        <v>7</v>
      </c>
      <c r="E24374" s="22" t="s">
        <v>34</v>
      </c>
      <c r="F24374" s="22" t="s">
        <v>46</v>
      </c>
      <c r="G24374" s="1">
        <v>587.52</v>
      </c>
    </row>
    <row r="24375" spans="2:7">
      <c r="B24375" s="22" t="s">
        <v>391</v>
      </c>
      <c r="C24375" s="22" t="s">
        <v>7</v>
      </c>
      <c r="D24375" s="22" t="s">
        <v>7</v>
      </c>
      <c r="E24375" s="22" t="s">
        <v>34</v>
      </c>
      <c r="F24375" s="22" t="s">
        <v>47</v>
      </c>
      <c r="G24375" s="1">
        <v>1206.33</v>
      </c>
    </row>
    <row r="24376" spans="2:7">
      <c r="B24376" s="22" t="s">
        <v>391</v>
      </c>
      <c r="C24376" s="22" t="s">
        <v>7</v>
      </c>
      <c r="D24376" s="22" t="s">
        <v>7</v>
      </c>
      <c r="E24376" s="22" t="s">
        <v>34</v>
      </c>
      <c r="F24376" s="22" t="s">
        <v>74</v>
      </c>
      <c r="G24376" s="1">
        <v>4800</v>
      </c>
    </row>
    <row r="24377" spans="2:7">
      <c r="B24377" s="22" t="s">
        <v>391</v>
      </c>
      <c r="C24377" s="22" t="s">
        <v>7</v>
      </c>
      <c r="D24377" s="22" t="s">
        <v>7</v>
      </c>
      <c r="E24377" s="22" t="s">
        <v>34</v>
      </c>
      <c r="F24377" s="22" t="s">
        <v>75</v>
      </c>
      <c r="G24377" s="1">
        <v>126.13</v>
      </c>
    </row>
    <row r="24378" spans="2:7">
      <c r="B24378" s="22" t="s">
        <v>391</v>
      </c>
      <c r="C24378" s="22" t="s">
        <v>7</v>
      </c>
      <c r="D24378" s="22" t="s">
        <v>7</v>
      </c>
      <c r="E24378" s="22" t="s">
        <v>34</v>
      </c>
      <c r="F24378" s="22" t="s">
        <v>50</v>
      </c>
      <c r="G24378" s="1">
        <v>856.35</v>
      </c>
    </row>
    <row r="24379" spans="2:7">
      <c r="B24379" s="22" t="s">
        <v>391</v>
      </c>
      <c r="C24379" s="22" t="s">
        <v>7</v>
      </c>
      <c r="D24379" s="22" t="s">
        <v>7</v>
      </c>
      <c r="E24379" s="22" t="s">
        <v>34</v>
      </c>
      <c r="F24379" s="22" t="s">
        <v>55</v>
      </c>
      <c r="G24379" s="1">
        <v>6133.75</v>
      </c>
    </row>
    <row r="24380" spans="2:7">
      <c r="B24380" s="22" t="s">
        <v>391</v>
      </c>
      <c r="C24380" s="22" t="s">
        <v>7</v>
      </c>
      <c r="D24380" s="22" t="s">
        <v>7</v>
      </c>
      <c r="E24380" s="22" t="s">
        <v>34</v>
      </c>
      <c r="F24380" s="22" t="s">
        <v>58</v>
      </c>
      <c r="G24380" s="1">
        <v>3520.65</v>
      </c>
    </row>
    <row r="24381" spans="2:7">
      <c r="B24381" s="22" t="s">
        <v>391</v>
      </c>
      <c r="C24381" s="22" t="s">
        <v>7</v>
      </c>
      <c r="D24381" s="22" t="s">
        <v>7</v>
      </c>
      <c r="E24381" s="22" t="s">
        <v>60</v>
      </c>
      <c r="F24381" s="22" t="s">
        <v>62</v>
      </c>
      <c r="G24381" s="1">
        <v>19151.900000000001</v>
      </c>
    </row>
    <row r="24382" spans="2:7">
      <c r="B24382" s="22" t="s">
        <v>392</v>
      </c>
      <c r="C24382" s="22" t="s">
        <v>7</v>
      </c>
      <c r="D24382" s="22" t="s">
        <v>5</v>
      </c>
      <c r="E24382" s="22" t="s">
        <v>7</v>
      </c>
      <c r="F24382" s="22" t="s">
        <v>6</v>
      </c>
      <c r="G24382" s="1">
        <v>-8404.92</v>
      </c>
    </row>
    <row r="24383" spans="2:7">
      <c r="B24383" s="22" t="s">
        <v>392</v>
      </c>
      <c r="C24383" s="22" t="s">
        <v>7</v>
      </c>
      <c r="D24383" s="22" t="s">
        <v>5</v>
      </c>
      <c r="E24383" s="22" t="s">
        <v>8</v>
      </c>
      <c r="F24383" s="22" t="s">
        <v>9</v>
      </c>
      <c r="G24383" s="1">
        <v>880215.13</v>
      </c>
    </row>
    <row r="24384" spans="2:7">
      <c r="B24384" s="22" t="s">
        <v>392</v>
      </c>
      <c r="C24384" s="22" t="s">
        <v>7</v>
      </c>
      <c r="D24384" s="22" t="s">
        <v>5</v>
      </c>
      <c r="E24384" s="22" t="s">
        <v>8</v>
      </c>
      <c r="F24384" s="22" t="s">
        <v>10</v>
      </c>
      <c r="G24384" s="1">
        <v>21898.06</v>
      </c>
    </row>
    <row r="24385" spans="2:7">
      <c r="B24385" s="22" t="s">
        <v>392</v>
      </c>
      <c r="C24385" s="22" t="s">
        <v>7</v>
      </c>
      <c r="D24385" s="22" t="s">
        <v>5</v>
      </c>
      <c r="E24385" s="22" t="s">
        <v>8</v>
      </c>
      <c r="F24385" s="22" t="s">
        <v>11</v>
      </c>
      <c r="G24385" s="1">
        <v>22776.74</v>
      </c>
    </row>
    <row r="24386" spans="2:7">
      <c r="B24386" s="22" t="s">
        <v>392</v>
      </c>
      <c r="C24386" s="22" t="s">
        <v>7</v>
      </c>
      <c r="D24386" s="22" t="s">
        <v>5</v>
      </c>
      <c r="E24386" s="22" t="s">
        <v>8</v>
      </c>
      <c r="F24386" s="22" t="s">
        <v>12</v>
      </c>
      <c r="G24386" s="1">
        <v>4707.05</v>
      </c>
    </row>
    <row r="24387" spans="2:7">
      <c r="B24387" s="22" t="s">
        <v>392</v>
      </c>
      <c r="C24387" s="22" t="s">
        <v>7</v>
      </c>
      <c r="D24387" s="22" t="s">
        <v>5</v>
      </c>
      <c r="E24387" s="22" t="s">
        <v>8</v>
      </c>
      <c r="F24387" s="22" t="s">
        <v>13</v>
      </c>
      <c r="G24387" s="1">
        <v>5712.79</v>
      </c>
    </row>
    <row r="24388" spans="2:7">
      <c r="B24388" s="22" t="s">
        <v>392</v>
      </c>
      <c r="C24388" s="22" t="s">
        <v>7</v>
      </c>
      <c r="D24388" s="22" t="s">
        <v>5</v>
      </c>
      <c r="E24388" s="22" t="s">
        <v>14</v>
      </c>
      <c r="F24388" s="22" t="s">
        <v>9</v>
      </c>
      <c r="G24388" s="1">
        <v>361224.35</v>
      </c>
    </row>
    <row r="24389" spans="2:7">
      <c r="B24389" s="22" t="s">
        <v>392</v>
      </c>
      <c r="C24389" s="22" t="s">
        <v>7</v>
      </c>
      <c r="D24389" s="22" t="s">
        <v>5</v>
      </c>
      <c r="E24389" s="22" t="s">
        <v>14</v>
      </c>
      <c r="F24389" s="22" t="s">
        <v>10</v>
      </c>
      <c r="G24389" s="1">
        <v>8247.11</v>
      </c>
    </row>
    <row r="24390" spans="2:7">
      <c r="B24390" s="22" t="s">
        <v>392</v>
      </c>
      <c r="C24390" s="22" t="s">
        <v>7</v>
      </c>
      <c r="D24390" s="22" t="s">
        <v>5</v>
      </c>
      <c r="E24390" s="22" t="s">
        <v>14</v>
      </c>
      <c r="F24390" s="22" t="s">
        <v>11</v>
      </c>
      <c r="G24390" s="1">
        <v>8099.36</v>
      </c>
    </row>
    <row r="24391" spans="2:7">
      <c r="B24391" s="22" t="s">
        <v>392</v>
      </c>
      <c r="C24391" s="22" t="s">
        <v>7</v>
      </c>
      <c r="D24391" s="22" t="s">
        <v>5</v>
      </c>
      <c r="E24391" s="22" t="s">
        <v>14</v>
      </c>
      <c r="F24391" s="22" t="s">
        <v>12</v>
      </c>
      <c r="G24391" s="1">
        <v>6008.54</v>
      </c>
    </row>
    <row r="24392" spans="2:7">
      <c r="B24392" s="22" t="s">
        <v>392</v>
      </c>
      <c r="C24392" s="22" t="s">
        <v>7</v>
      </c>
      <c r="D24392" s="22" t="s">
        <v>5</v>
      </c>
      <c r="E24392" s="22" t="s">
        <v>14</v>
      </c>
      <c r="F24392" s="22" t="s">
        <v>13</v>
      </c>
      <c r="G24392" s="1">
        <v>434.88</v>
      </c>
    </row>
    <row r="24393" spans="2:7">
      <c r="B24393" s="22" t="s">
        <v>392</v>
      </c>
      <c r="C24393" s="22" t="s">
        <v>7</v>
      </c>
      <c r="D24393" s="22" t="s">
        <v>5</v>
      </c>
      <c r="E24393" s="22" t="s">
        <v>15</v>
      </c>
      <c r="F24393" s="22" t="s">
        <v>17</v>
      </c>
      <c r="G24393" s="1">
        <v>71564.38</v>
      </c>
    </row>
    <row r="24394" spans="2:7">
      <c r="B24394" s="22" t="s">
        <v>392</v>
      </c>
      <c r="C24394" s="22" t="s">
        <v>7</v>
      </c>
      <c r="D24394" s="22" t="s">
        <v>5</v>
      </c>
      <c r="E24394" s="22" t="s">
        <v>15</v>
      </c>
      <c r="F24394" s="22" t="s">
        <v>18</v>
      </c>
      <c r="G24394" s="1">
        <v>30343.81</v>
      </c>
    </row>
    <row r="24395" spans="2:7">
      <c r="B24395" s="22" t="s">
        <v>392</v>
      </c>
      <c r="C24395" s="22" t="s">
        <v>7</v>
      </c>
      <c r="D24395" s="22" t="s">
        <v>5</v>
      </c>
      <c r="E24395" s="22" t="s">
        <v>15</v>
      </c>
      <c r="F24395" s="22" t="s">
        <v>19</v>
      </c>
      <c r="G24395" s="1">
        <v>146369.79999999999</v>
      </c>
    </row>
    <row r="24396" spans="2:7">
      <c r="B24396" s="22" t="s">
        <v>392</v>
      </c>
      <c r="C24396" s="22" t="s">
        <v>7</v>
      </c>
      <c r="D24396" s="22" t="s">
        <v>5</v>
      </c>
      <c r="E24396" s="22" t="s">
        <v>15</v>
      </c>
      <c r="F24396" s="22" t="s">
        <v>20</v>
      </c>
      <c r="G24396" s="1">
        <v>53293.47</v>
      </c>
    </row>
    <row r="24397" spans="2:7">
      <c r="B24397" s="22" t="s">
        <v>392</v>
      </c>
      <c r="C24397" s="22" t="s">
        <v>7</v>
      </c>
      <c r="D24397" s="22" t="s">
        <v>5</v>
      </c>
      <c r="E24397" s="22" t="s">
        <v>15</v>
      </c>
      <c r="F24397" s="22" t="s">
        <v>21</v>
      </c>
      <c r="G24397" s="1">
        <v>369.66</v>
      </c>
    </row>
    <row r="24398" spans="2:7">
      <c r="B24398" s="22" t="s">
        <v>392</v>
      </c>
      <c r="C24398" s="22" t="s">
        <v>7</v>
      </c>
      <c r="D24398" s="22" t="s">
        <v>5</v>
      </c>
      <c r="E24398" s="22" t="s">
        <v>15</v>
      </c>
      <c r="F24398" s="22" t="s">
        <v>22</v>
      </c>
      <c r="G24398" s="1">
        <v>197.3</v>
      </c>
    </row>
    <row r="24399" spans="2:7">
      <c r="B24399" s="22" t="s">
        <v>392</v>
      </c>
      <c r="C24399" s="22" t="s">
        <v>7</v>
      </c>
      <c r="D24399" s="22" t="s">
        <v>5</v>
      </c>
      <c r="E24399" s="22" t="s">
        <v>15</v>
      </c>
      <c r="F24399" s="22" t="s">
        <v>23</v>
      </c>
      <c r="G24399" s="1">
        <v>4930.07</v>
      </c>
    </row>
    <row r="24400" spans="2:7">
      <c r="B24400" s="22" t="s">
        <v>392</v>
      </c>
      <c r="C24400" s="22" t="s">
        <v>7</v>
      </c>
      <c r="D24400" s="22" t="s">
        <v>5</v>
      </c>
      <c r="E24400" s="22" t="s">
        <v>15</v>
      </c>
      <c r="F24400" s="22" t="s">
        <v>24</v>
      </c>
      <c r="G24400" s="1">
        <v>11569.61</v>
      </c>
    </row>
    <row r="24401" spans="2:7">
      <c r="B24401" s="22" t="s">
        <v>392</v>
      </c>
      <c r="C24401" s="22" t="s">
        <v>7</v>
      </c>
      <c r="D24401" s="22" t="s">
        <v>5</v>
      </c>
      <c r="E24401" s="22" t="s">
        <v>15</v>
      </c>
      <c r="F24401" s="22" t="s">
        <v>25</v>
      </c>
      <c r="G24401" s="1">
        <v>145764.16</v>
      </c>
    </row>
    <row r="24402" spans="2:7">
      <c r="B24402" s="22" t="s">
        <v>392</v>
      </c>
      <c r="C24402" s="22" t="s">
        <v>7</v>
      </c>
      <c r="D24402" s="22" t="s">
        <v>5</v>
      </c>
      <c r="E24402" s="22" t="s">
        <v>15</v>
      </c>
      <c r="F24402" s="22" t="s">
        <v>26</v>
      </c>
      <c r="G24402" s="1">
        <v>121030.41</v>
      </c>
    </row>
    <row r="24403" spans="2:7">
      <c r="B24403" s="22" t="s">
        <v>392</v>
      </c>
      <c r="C24403" s="22" t="s">
        <v>7</v>
      </c>
      <c r="D24403" s="22" t="s">
        <v>5</v>
      </c>
      <c r="E24403" s="22" t="s">
        <v>15</v>
      </c>
      <c r="F24403" s="22" t="s">
        <v>27</v>
      </c>
      <c r="G24403" s="1">
        <v>1428.37</v>
      </c>
    </row>
    <row r="24404" spans="2:7">
      <c r="B24404" s="22" t="s">
        <v>392</v>
      </c>
      <c r="C24404" s="22" t="s">
        <v>7</v>
      </c>
      <c r="D24404" s="22" t="s">
        <v>5</v>
      </c>
      <c r="E24404" s="22" t="s">
        <v>15</v>
      </c>
      <c r="F24404" s="22" t="s">
        <v>72</v>
      </c>
      <c r="G24404" s="1">
        <v>606.01</v>
      </c>
    </row>
    <row r="24405" spans="2:7">
      <c r="B24405" s="22" t="s">
        <v>392</v>
      </c>
      <c r="C24405" s="22" t="s">
        <v>7</v>
      </c>
      <c r="D24405" s="22" t="s">
        <v>5</v>
      </c>
      <c r="E24405" s="22" t="s">
        <v>28</v>
      </c>
      <c r="F24405" s="22" t="s">
        <v>29</v>
      </c>
      <c r="G24405" s="1">
        <v>60101.02</v>
      </c>
    </row>
    <row r="24406" spans="2:7">
      <c r="B24406" s="22" t="s">
        <v>392</v>
      </c>
      <c r="C24406" s="22" t="s">
        <v>7</v>
      </c>
      <c r="D24406" s="22" t="s">
        <v>5</v>
      </c>
      <c r="E24406" s="22" t="s">
        <v>28</v>
      </c>
      <c r="F24406" s="22" t="s">
        <v>30</v>
      </c>
      <c r="G24406" s="1">
        <v>16322.8</v>
      </c>
    </row>
    <row r="24407" spans="2:7">
      <c r="B24407" s="22" t="s">
        <v>392</v>
      </c>
      <c r="C24407" s="22" t="s">
        <v>7</v>
      </c>
      <c r="D24407" s="22" t="s">
        <v>5</v>
      </c>
      <c r="E24407" s="22" t="s">
        <v>28</v>
      </c>
      <c r="F24407" s="22" t="s">
        <v>31</v>
      </c>
      <c r="G24407" s="1">
        <v>22952.23</v>
      </c>
    </row>
    <row r="24408" spans="2:7">
      <c r="B24408" s="22" t="s">
        <v>392</v>
      </c>
      <c r="C24408" s="22" t="s">
        <v>7</v>
      </c>
      <c r="D24408" s="22" t="s">
        <v>5</v>
      </c>
      <c r="E24408" s="22" t="s">
        <v>28</v>
      </c>
      <c r="F24408" s="22" t="s">
        <v>32</v>
      </c>
      <c r="G24408" s="1">
        <v>18867.48</v>
      </c>
    </row>
    <row r="24409" spans="2:7">
      <c r="B24409" s="22" t="s">
        <v>392</v>
      </c>
      <c r="C24409" s="22" t="s">
        <v>7</v>
      </c>
      <c r="D24409" s="22" t="s">
        <v>5</v>
      </c>
      <c r="E24409" s="22" t="s">
        <v>28</v>
      </c>
      <c r="F24409" s="22" t="s">
        <v>33</v>
      </c>
      <c r="G24409" s="1">
        <v>34327.440000000002</v>
      </c>
    </row>
    <row r="24410" spans="2:7">
      <c r="B24410" s="22" t="s">
        <v>392</v>
      </c>
      <c r="C24410" s="22" t="s">
        <v>7</v>
      </c>
      <c r="D24410" s="22" t="s">
        <v>5</v>
      </c>
      <c r="E24410" s="22" t="s">
        <v>34</v>
      </c>
      <c r="F24410" s="22" t="s">
        <v>35</v>
      </c>
      <c r="G24410" s="1">
        <v>1534.53</v>
      </c>
    </row>
    <row r="24411" spans="2:7">
      <c r="B24411" s="22" t="s">
        <v>392</v>
      </c>
      <c r="C24411" s="22" t="s">
        <v>7</v>
      </c>
      <c r="D24411" s="22" t="s">
        <v>5</v>
      </c>
      <c r="E24411" s="22" t="s">
        <v>34</v>
      </c>
      <c r="F24411" s="22" t="s">
        <v>38</v>
      </c>
      <c r="G24411" s="1">
        <v>4891.75</v>
      </c>
    </row>
    <row r="24412" spans="2:7">
      <c r="B24412" s="22" t="s">
        <v>392</v>
      </c>
      <c r="C24412" s="22" t="s">
        <v>7</v>
      </c>
      <c r="D24412" s="22" t="s">
        <v>5</v>
      </c>
      <c r="E24412" s="22" t="s">
        <v>34</v>
      </c>
      <c r="F24412" s="22" t="s">
        <v>39</v>
      </c>
      <c r="G24412" s="1">
        <v>8556.4</v>
      </c>
    </row>
    <row r="24413" spans="2:7">
      <c r="B24413" s="22" t="s">
        <v>392</v>
      </c>
      <c r="C24413" s="22" t="s">
        <v>7</v>
      </c>
      <c r="D24413" s="22" t="s">
        <v>5</v>
      </c>
      <c r="E24413" s="22" t="s">
        <v>34</v>
      </c>
      <c r="F24413" s="22" t="s">
        <v>40</v>
      </c>
      <c r="G24413" s="1">
        <v>4856.57</v>
      </c>
    </row>
    <row r="24414" spans="2:7">
      <c r="B24414" s="22" t="s">
        <v>392</v>
      </c>
      <c r="C24414" s="22" t="s">
        <v>7</v>
      </c>
      <c r="D24414" s="22" t="s">
        <v>5</v>
      </c>
      <c r="E24414" s="22" t="s">
        <v>34</v>
      </c>
      <c r="F24414" s="22" t="s">
        <v>41</v>
      </c>
      <c r="G24414" s="1">
        <v>1131</v>
      </c>
    </row>
    <row r="24415" spans="2:7">
      <c r="B24415" s="22" t="s">
        <v>392</v>
      </c>
      <c r="C24415" s="22" t="s">
        <v>7</v>
      </c>
      <c r="D24415" s="22" t="s">
        <v>5</v>
      </c>
      <c r="E24415" s="22" t="s">
        <v>34</v>
      </c>
      <c r="F24415" s="22" t="s">
        <v>42</v>
      </c>
      <c r="G24415" s="1">
        <v>2618.44</v>
      </c>
    </row>
    <row r="24416" spans="2:7">
      <c r="B24416" s="22" t="s">
        <v>392</v>
      </c>
      <c r="C24416" s="22" t="s">
        <v>7</v>
      </c>
      <c r="D24416" s="22" t="s">
        <v>5</v>
      </c>
      <c r="E24416" s="22" t="s">
        <v>34</v>
      </c>
      <c r="F24416" s="22" t="s">
        <v>43</v>
      </c>
      <c r="G24416" s="1">
        <v>14500</v>
      </c>
    </row>
    <row r="24417" spans="2:7">
      <c r="B24417" s="22" t="s">
        <v>392</v>
      </c>
      <c r="C24417" s="22" t="s">
        <v>7</v>
      </c>
      <c r="D24417" s="22" t="s">
        <v>5</v>
      </c>
      <c r="E24417" s="22" t="s">
        <v>34</v>
      </c>
      <c r="F24417" s="22" t="s">
        <v>44</v>
      </c>
      <c r="G24417" s="1">
        <v>1673.23</v>
      </c>
    </row>
    <row r="24418" spans="2:7">
      <c r="B24418" s="22" t="s">
        <v>392</v>
      </c>
      <c r="C24418" s="22" t="s">
        <v>7</v>
      </c>
      <c r="D24418" s="22" t="s">
        <v>5</v>
      </c>
      <c r="E24418" s="22" t="s">
        <v>34</v>
      </c>
      <c r="F24418" s="22" t="s">
        <v>45</v>
      </c>
      <c r="G24418" s="1">
        <v>13719.36</v>
      </c>
    </row>
    <row r="24419" spans="2:7">
      <c r="B24419" s="22" t="s">
        <v>392</v>
      </c>
      <c r="C24419" s="22" t="s">
        <v>7</v>
      </c>
      <c r="D24419" s="22" t="s">
        <v>5</v>
      </c>
      <c r="E24419" s="22" t="s">
        <v>34</v>
      </c>
      <c r="F24419" s="22" t="s">
        <v>46</v>
      </c>
      <c r="G24419" s="1">
        <v>5885.32</v>
      </c>
    </row>
    <row r="24420" spans="2:7">
      <c r="B24420" s="22" t="s">
        <v>392</v>
      </c>
      <c r="C24420" s="22" t="s">
        <v>7</v>
      </c>
      <c r="D24420" s="22" t="s">
        <v>5</v>
      </c>
      <c r="E24420" s="22" t="s">
        <v>34</v>
      </c>
      <c r="F24420" s="22" t="s">
        <v>47</v>
      </c>
      <c r="G24420" s="1">
        <v>28906.09</v>
      </c>
    </row>
    <row r="24421" spans="2:7">
      <c r="B24421" s="22" t="s">
        <v>392</v>
      </c>
      <c r="C24421" s="22" t="s">
        <v>7</v>
      </c>
      <c r="D24421" s="22" t="s">
        <v>5</v>
      </c>
      <c r="E24421" s="22" t="s">
        <v>34</v>
      </c>
      <c r="F24421" s="22" t="s">
        <v>48</v>
      </c>
      <c r="G24421" s="1">
        <v>19673.3</v>
      </c>
    </row>
    <row r="24422" spans="2:7">
      <c r="B24422" s="22" t="s">
        <v>392</v>
      </c>
      <c r="C24422" s="22" t="s">
        <v>7</v>
      </c>
      <c r="D24422" s="22" t="s">
        <v>5</v>
      </c>
      <c r="E24422" s="22" t="s">
        <v>34</v>
      </c>
      <c r="F24422" s="22" t="s">
        <v>49</v>
      </c>
      <c r="G24422" s="1">
        <v>55526.55</v>
      </c>
    </row>
    <row r="24423" spans="2:7">
      <c r="B24423" s="22" t="s">
        <v>392</v>
      </c>
      <c r="C24423" s="22" t="s">
        <v>7</v>
      </c>
      <c r="D24423" s="22" t="s">
        <v>5</v>
      </c>
      <c r="E24423" s="22" t="s">
        <v>34</v>
      </c>
      <c r="F24423" s="22" t="s">
        <v>50</v>
      </c>
      <c r="G24423" s="1">
        <v>14316.05</v>
      </c>
    </row>
    <row r="24424" spans="2:7">
      <c r="B24424" s="22" t="s">
        <v>392</v>
      </c>
      <c r="C24424" s="22" t="s">
        <v>7</v>
      </c>
      <c r="D24424" s="22" t="s">
        <v>5</v>
      </c>
      <c r="E24424" s="22" t="s">
        <v>34</v>
      </c>
      <c r="F24424" s="22" t="s">
        <v>51</v>
      </c>
      <c r="G24424" s="1">
        <v>619.5</v>
      </c>
    </row>
    <row r="24425" spans="2:7">
      <c r="B24425" s="22" t="s">
        <v>392</v>
      </c>
      <c r="C24425" s="22" t="s">
        <v>7</v>
      </c>
      <c r="D24425" s="22" t="s">
        <v>5</v>
      </c>
      <c r="E24425" s="22" t="s">
        <v>34</v>
      </c>
      <c r="F24425" s="22" t="s">
        <v>52</v>
      </c>
      <c r="G24425" s="1">
        <v>248.29</v>
      </c>
    </row>
    <row r="24426" spans="2:7">
      <c r="B24426" s="22" t="s">
        <v>392</v>
      </c>
      <c r="C24426" s="22" t="s">
        <v>7</v>
      </c>
      <c r="D24426" s="22" t="s">
        <v>5</v>
      </c>
      <c r="E24426" s="22" t="s">
        <v>34</v>
      </c>
      <c r="F24426" s="22" t="s">
        <v>54</v>
      </c>
      <c r="G24426" s="1">
        <v>2287.94</v>
      </c>
    </row>
    <row r="24427" spans="2:7">
      <c r="B24427" s="22" t="s">
        <v>392</v>
      </c>
      <c r="C24427" s="22" t="s">
        <v>7</v>
      </c>
      <c r="D24427" s="22" t="s">
        <v>5</v>
      </c>
      <c r="E24427" s="22" t="s">
        <v>34</v>
      </c>
      <c r="F24427" s="22" t="s">
        <v>55</v>
      </c>
      <c r="G24427" s="1">
        <v>4134.59</v>
      </c>
    </row>
    <row r="24428" spans="2:7">
      <c r="B24428" s="22" t="s">
        <v>392</v>
      </c>
      <c r="C24428" s="22" t="s">
        <v>7</v>
      </c>
      <c r="D24428" s="22" t="s">
        <v>5</v>
      </c>
      <c r="E24428" s="22" t="s">
        <v>34</v>
      </c>
      <c r="F24428" s="22" t="s">
        <v>56</v>
      </c>
      <c r="G24428" s="1">
        <v>40285.449999999997</v>
      </c>
    </row>
    <row r="24429" spans="2:7">
      <c r="B24429" s="22" t="s">
        <v>392</v>
      </c>
      <c r="C24429" s="22" t="s">
        <v>7</v>
      </c>
      <c r="D24429" s="22" t="s">
        <v>5</v>
      </c>
      <c r="E24429" s="22" t="s">
        <v>34</v>
      </c>
      <c r="F24429" s="22" t="s">
        <v>76</v>
      </c>
      <c r="G24429" s="1">
        <v>23826.54</v>
      </c>
    </row>
    <row r="24430" spans="2:7">
      <c r="B24430" s="22" t="s">
        <v>392</v>
      </c>
      <c r="C24430" s="22" t="s">
        <v>7</v>
      </c>
      <c r="D24430" s="22" t="s">
        <v>5</v>
      </c>
      <c r="E24430" s="22" t="s">
        <v>34</v>
      </c>
      <c r="F24430" s="22" t="s">
        <v>57</v>
      </c>
      <c r="G24430" s="1">
        <v>32846.639999999999</v>
      </c>
    </row>
    <row r="24431" spans="2:7">
      <c r="B24431" s="22" t="s">
        <v>392</v>
      </c>
      <c r="C24431" s="22" t="s">
        <v>7</v>
      </c>
      <c r="D24431" s="22" t="s">
        <v>5</v>
      </c>
      <c r="E24431" s="22" t="s">
        <v>34</v>
      </c>
      <c r="F24431" s="22" t="s">
        <v>58</v>
      </c>
      <c r="G24431" s="1">
        <v>4238.79</v>
      </c>
    </row>
    <row r="24432" spans="2:7">
      <c r="B24432" s="22" t="s">
        <v>392</v>
      </c>
      <c r="C24432" s="22" t="s">
        <v>7</v>
      </c>
      <c r="D24432" s="22" t="s">
        <v>5</v>
      </c>
      <c r="E24432" s="22" t="s">
        <v>59</v>
      </c>
      <c r="F24432" s="22" t="s">
        <v>55</v>
      </c>
      <c r="G24432" s="1">
        <v>4038.04</v>
      </c>
    </row>
    <row r="24433" spans="2:7">
      <c r="B24433" s="22" t="s">
        <v>392</v>
      </c>
      <c r="C24433" s="22" t="s">
        <v>7</v>
      </c>
      <c r="D24433" s="22" t="s">
        <v>5</v>
      </c>
      <c r="E24433" s="22" t="s">
        <v>60</v>
      </c>
      <c r="F24433" s="22" t="s">
        <v>61</v>
      </c>
      <c r="G24433" s="1">
        <v>242.25</v>
      </c>
    </row>
    <row r="24434" spans="2:7">
      <c r="B24434" s="22" t="s">
        <v>392</v>
      </c>
      <c r="C24434" s="22" t="s">
        <v>7</v>
      </c>
      <c r="D24434" s="22" t="s">
        <v>7</v>
      </c>
      <c r="E24434" s="22" t="s">
        <v>5</v>
      </c>
      <c r="F24434" s="22" t="s">
        <v>6</v>
      </c>
      <c r="G24434" s="1">
        <v>8404.92</v>
      </c>
    </row>
    <row r="24435" spans="2:7">
      <c r="B24435" s="22" t="s">
        <v>392</v>
      </c>
      <c r="C24435" s="22" t="s">
        <v>7</v>
      </c>
      <c r="D24435" s="22" t="s">
        <v>7</v>
      </c>
      <c r="E24435" s="22" t="s">
        <v>8</v>
      </c>
      <c r="F24435" s="22" t="s">
        <v>9</v>
      </c>
      <c r="G24435" s="1">
        <v>34075.21</v>
      </c>
    </row>
    <row r="24436" spans="2:7">
      <c r="B24436" s="22" t="s">
        <v>392</v>
      </c>
      <c r="C24436" s="22" t="s">
        <v>7</v>
      </c>
      <c r="D24436" s="22" t="s">
        <v>7</v>
      </c>
      <c r="E24436" s="22" t="s">
        <v>8</v>
      </c>
      <c r="F24436" s="22" t="s">
        <v>11</v>
      </c>
      <c r="G24436" s="1">
        <v>5765.82</v>
      </c>
    </row>
    <row r="24437" spans="2:7">
      <c r="B24437" s="22" t="s">
        <v>392</v>
      </c>
      <c r="C24437" s="22" t="s">
        <v>7</v>
      </c>
      <c r="D24437" s="22" t="s">
        <v>7</v>
      </c>
      <c r="E24437" s="22" t="s">
        <v>8</v>
      </c>
      <c r="F24437" s="22" t="s">
        <v>12</v>
      </c>
      <c r="G24437" s="1">
        <v>12585.4</v>
      </c>
    </row>
    <row r="24438" spans="2:7">
      <c r="B24438" s="22" t="s">
        <v>392</v>
      </c>
      <c r="C24438" s="22" t="s">
        <v>7</v>
      </c>
      <c r="D24438" s="22" t="s">
        <v>7</v>
      </c>
      <c r="E24438" s="22" t="s">
        <v>14</v>
      </c>
      <c r="F24438" s="22" t="s">
        <v>9</v>
      </c>
      <c r="G24438" s="1">
        <v>39397.440000000002</v>
      </c>
    </row>
    <row r="24439" spans="2:7">
      <c r="B24439" s="22" t="s">
        <v>392</v>
      </c>
      <c r="C24439" s="22" t="s">
        <v>7</v>
      </c>
      <c r="D24439" s="22" t="s">
        <v>7</v>
      </c>
      <c r="E24439" s="22" t="s">
        <v>14</v>
      </c>
      <c r="F24439" s="22" t="s">
        <v>10</v>
      </c>
      <c r="G24439" s="1">
        <v>539.03</v>
      </c>
    </row>
    <row r="24440" spans="2:7">
      <c r="B24440" s="22" t="s">
        <v>392</v>
      </c>
      <c r="C24440" s="22" t="s">
        <v>7</v>
      </c>
      <c r="D24440" s="22" t="s">
        <v>7</v>
      </c>
      <c r="E24440" s="22" t="s">
        <v>14</v>
      </c>
      <c r="F24440" s="22" t="s">
        <v>11</v>
      </c>
      <c r="G24440" s="1">
        <v>6807.66</v>
      </c>
    </row>
    <row r="24441" spans="2:7">
      <c r="B24441" s="22" t="s">
        <v>392</v>
      </c>
      <c r="C24441" s="22" t="s">
        <v>7</v>
      </c>
      <c r="D24441" s="22" t="s">
        <v>7</v>
      </c>
      <c r="E24441" s="22" t="s">
        <v>14</v>
      </c>
      <c r="F24441" s="22" t="s">
        <v>12</v>
      </c>
      <c r="G24441" s="1">
        <v>22351.31</v>
      </c>
    </row>
    <row r="24442" spans="2:7">
      <c r="B24442" s="22" t="s">
        <v>392</v>
      </c>
      <c r="C24442" s="22" t="s">
        <v>7</v>
      </c>
      <c r="D24442" s="22" t="s">
        <v>7</v>
      </c>
      <c r="E24442" s="22" t="s">
        <v>15</v>
      </c>
      <c r="F24442" s="22" t="s">
        <v>17</v>
      </c>
      <c r="G24442" s="1">
        <v>3777.87</v>
      </c>
    </row>
    <row r="24443" spans="2:7">
      <c r="B24443" s="22" t="s">
        <v>392</v>
      </c>
      <c r="C24443" s="22" t="s">
        <v>7</v>
      </c>
      <c r="D24443" s="22" t="s">
        <v>7</v>
      </c>
      <c r="E24443" s="22" t="s">
        <v>15</v>
      </c>
      <c r="F24443" s="22" t="s">
        <v>18</v>
      </c>
      <c r="G24443" s="1">
        <v>5142.92</v>
      </c>
    </row>
    <row r="24444" spans="2:7">
      <c r="B24444" s="22" t="s">
        <v>392</v>
      </c>
      <c r="C24444" s="22" t="s">
        <v>7</v>
      </c>
      <c r="D24444" s="22" t="s">
        <v>7</v>
      </c>
      <c r="E24444" s="22" t="s">
        <v>15</v>
      </c>
      <c r="F24444" s="22" t="s">
        <v>19</v>
      </c>
      <c r="G24444" s="1">
        <v>8109.08</v>
      </c>
    </row>
    <row r="24445" spans="2:7">
      <c r="B24445" s="22" t="s">
        <v>392</v>
      </c>
      <c r="C24445" s="22" t="s">
        <v>7</v>
      </c>
      <c r="D24445" s="22" t="s">
        <v>7</v>
      </c>
      <c r="E24445" s="22" t="s">
        <v>15</v>
      </c>
      <c r="F24445" s="22" t="s">
        <v>20</v>
      </c>
      <c r="G24445" s="1">
        <v>7351.8</v>
      </c>
    </row>
    <row r="24446" spans="2:7">
      <c r="B24446" s="22" t="s">
        <v>392</v>
      </c>
      <c r="C24446" s="22" t="s">
        <v>7</v>
      </c>
      <c r="D24446" s="22" t="s">
        <v>7</v>
      </c>
      <c r="E24446" s="22" t="s">
        <v>15</v>
      </c>
      <c r="F24446" s="22" t="s">
        <v>21</v>
      </c>
      <c r="G24446" s="1">
        <v>21.57</v>
      </c>
    </row>
    <row r="24447" spans="2:7">
      <c r="B24447" s="22" t="s">
        <v>392</v>
      </c>
      <c r="C24447" s="22" t="s">
        <v>7</v>
      </c>
      <c r="D24447" s="22" t="s">
        <v>7</v>
      </c>
      <c r="E24447" s="22" t="s">
        <v>15</v>
      </c>
      <c r="F24447" s="22" t="s">
        <v>22</v>
      </c>
      <c r="G24447" s="1">
        <v>33.840000000000003</v>
      </c>
    </row>
    <row r="24448" spans="2:7">
      <c r="B24448" s="22" t="s">
        <v>392</v>
      </c>
      <c r="C24448" s="22" t="s">
        <v>7</v>
      </c>
      <c r="D24448" s="22" t="s">
        <v>7</v>
      </c>
      <c r="E24448" s="22" t="s">
        <v>15</v>
      </c>
      <c r="F24448" s="22" t="s">
        <v>23</v>
      </c>
      <c r="G24448" s="1">
        <v>196.65</v>
      </c>
    </row>
    <row r="24449" spans="2:7">
      <c r="B24449" s="22" t="s">
        <v>392</v>
      </c>
      <c r="C24449" s="22" t="s">
        <v>7</v>
      </c>
      <c r="D24449" s="22" t="s">
        <v>7</v>
      </c>
      <c r="E24449" s="22" t="s">
        <v>15</v>
      </c>
      <c r="F24449" s="22" t="s">
        <v>24</v>
      </c>
      <c r="G24449" s="1">
        <v>2856.09</v>
      </c>
    </row>
    <row r="24450" spans="2:7">
      <c r="B24450" s="22" t="s">
        <v>392</v>
      </c>
      <c r="C24450" s="22" t="s">
        <v>7</v>
      </c>
      <c r="D24450" s="22" t="s">
        <v>7</v>
      </c>
      <c r="E24450" s="22" t="s">
        <v>15</v>
      </c>
      <c r="F24450" s="22" t="s">
        <v>25</v>
      </c>
      <c r="G24450" s="1">
        <v>7964.62</v>
      </c>
    </row>
    <row r="24451" spans="2:7">
      <c r="B24451" s="22" t="s">
        <v>392</v>
      </c>
      <c r="C24451" s="22" t="s">
        <v>7</v>
      </c>
      <c r="D24451" s="22" t="s">
        <v>7</v>
      </c>
      <c r="E24451" s="22" t="s">
        <v>15</v>
      </c>
      <c r="F24451" s="22" t="s">
        <v>26</v>
      </c>
      <c r="G24451" s="1">
        <v>22097.26</v>
      </c>
    </row>
    <row r="24452" spans="2:7">
      <c r="B24452" s="22" t="s">
        <v>392</v>
      </c>
      <c r="C24452" s="22" t="s">
        <v>7</v>
      </c>
      <c r="D24452" s="22" t="s">
        <v>7</v>
      </c>
      <c r="E24452" s="22" t="s">
        <v>15</v>
      </c>
      <c r="F24452" s="22" t="s">
        <v>27</v>
      </c>
      <c r="G24452" s="1">
        <v>76.87</v>
      </c>
    </row>
    <row r="24453" spans="2:7">
      <c r="B24453" s="22" t="s">
        <v>392</v>
      </c>
      <c r="C24453" s="22" t="s">
        <v>7</v>
      </c>
      <c r="D24453" s="22" t="s">
        <v>7</v>
      </c>
      <c r="E24453" s="22" t="s">
        <v>15</v>
      </c>
      <c r="F24453" s="22" t="s">
        <v>72</v>
      </c>
      <c r="G24453" s="1">
        <v>102.26</v>
      </c>
    </row>
    <row r="24454" spans="2:7">
      <c r="B24454" s="22" t="s">
        <v>392</v>
      </c>
      <c r="C24454" s="22" t="s">
        <v>7</v>
      </c>
      <c r="D24454" s="22" t="s">
        <v>7</v>
      </c>
      <c r="E24454" s="22" t="s">
        <v>28</v>
      </c>
      <c r="F24454" s="22" t="s">
        <v>29</v>
      </c>
      <c r="G24454" s="1">
        <v>19078.080000000002</v>
      </c>
    </row>
    <row r="24455" spans="2:7">
      <c r="B24455" s="22" t="s">
        <v>392</v>
      </c>
      <c r="C24455" s="22" t="s">
        <v>7</v>
      </c>
      <c r="D24455" s="22" t="s">
        <v>7</v>
      </c>
      <c r="E24455" s="22" t="s">
        <v>28</v>
      </c>
      <c r="F24455" s="22" t="s">
        <v>31</v>
      </c>
      <c r="G24455" s="1">
        <v>4162.17</v>
      </c>
    </row>
    <row r="24456" spans="2:7">
      <c r="B24456" s="22" t="s">
        <v>392</v>
      </c>
      <c r="C24456" s="22" t="s">
        <v>7</v>
      </c>
      <c r="D24456" s="22" t="s">
        <v>7</v>
      </c>
      <c r="E24456" s="22" t="s">
        <v>34</v>
      </c>
      <c r="F24456" s="22" t="s">
        <v>38</v>
      </c>
      <c r="G24456" s="1">
        <v>647.5</v>
      </c>
    </row>
    <row r="24457" spans="2:7">
      <c r="B24457" s="22" t="s">
        <v>392</v>
      </c>
      <c r="C24457" s="22" t="s">
        <v>7</v>
      </c>
      <c r="D24457" s="22" t="s">
        <v>7</v>
      </c>
      <c r="E24457" s="22" t="s">
        <v>34</v>
      </c>
      <c r="F24457" s="22" t="s">
        <v>39</v>
      </c>
      <c r="G24457" s="1">
        <v>4306.71</v>
      </c>
    </row>
    <row r="24458" spans="2:7">
      <c r="B24458" s="22" t="s">
        <v>392</v>
      </c>
      <c r="C24458" s="22" t="s">
        <v>7</v>
      </c>
      <c r="D24458" s="22" t="s">
        <v>7</v>
      </c>
      <c r="E24458" s="22" t="s">
        <v>34</v>
      </c>
      <c r="F24458" s="22" t="s">
        <v>42</v>
      </c>
      <c r="G24458" s="1">
        <v>379.69</v>
      </c>
    </row>
    <row r="24459" spans="2:7">
      <c r="B24459" s="22" t="s">
        <v>392</v>
      </c>
      <c r="C24459" s="22" t="s">
        <v>7</v>
      </c>
      <c r="D24459" s="22" t="s">
        <v>7</v>
      </c>
      <c r="E24459" s="22" t="s">
        <v>34</v>
      </c>
      <c r="F24459" s="22" t="s">
        <v>47</v>
      </c>
      <c r="G24459" s="1">
        <v>33177.94</v>
      </c>
    </row>
    <row r="24460" spans="2:7">
      <c r="B24460" s="22" t="s">
        <v>392</v>
      </c>
      <c r="C24460" s="22" t="s">
        <v>7</v>
      </c>
      <c r="D24460" s="22" t="s">
        <v>7</v>
      </c>
      <c r="E24460" s="22" t="s">
        <v>34</v>
      </c>
      <c r="F24460" s="22" t="s">
        <v>55</v>
      </c>
      <c r="G24460" s="1">
        <v>235</v>
      </c>
    </row>
    <row r="24461" spans="2:7">
      <c r="B24461" s="22" t="s">
        <v>392</v>
      </c>
      <c r="C24461" s="22" t="s">
        <v>7</v>
      </c>
      <c r="D24461" s="22" t="s">
        <v>7</v>
      </c>
      <c r="E24461" s="22" t="s">
        <v>34</v>
      </c>
      <c r="F24461" s="22" t="s">
        <v>58</v>
      </c>
      <c r="G24461" s="1">
        <v>3.7</v>
      </c>
    </row>
    <row r="24462" spans="2:7">
      <c r="B24462" s="22" t="s">
        <v>392</v>
      </c>
      <c r="C24462" s="22" t="s">
        <v>7</v>
      </c>
      <c r="D24462" s="22" t="s">
        <v>7</v>
      </c>
      <c r="E24462" s="22" t="s">
        <v>59</v>
      </c>
      <c r="F24462" s="22" t="s">
        <v>55</v>
      </c>
      <c r="G24462" s="1">
        <v>590.16999999999996</v>
      </c>
    </row>
    <row r="24463" spans="2:7">
      <c r="B24463" s="22" t="s">
        <v>392</v>
      </c>
      <c r="C24463" s="22" t="s">
        <v>7</v>
      </c>
      <c r="D24463" s="22" t="s">
        <v>7</v>
      </c>
      <c r="E24463" s="22" t="s">
        <v>60</v>
      </c>
      <c r="F24463" s="22" t="s">
        <v>78</v>
      </c>
      <c r="G24463" s="1">
        <v>2650</v>
      </c>
    </row>
    <row r="24464" spans="2:7">
      <c r="B24464" s="22" t="s">
        <v>393</v>
      </c>
      <c r="C24464" s="22" t="s">
        <v>7</v>
      </c>
      <c r="D24464" s="22" t="s">
        <v>5</v>
      </c>
      <c r="E24464" s="22" t="s">
        <v>5</v>
      </c>
      <c r="F24464" s="22" t="s">
        <v>6</v>
      </c>
      <c r="G24464" s="1">
        <v>3207</v>
      </c>
    </row>
    <row r="24465" spans="2:7">
      <c r="B24465" s="22" t="s">
        <v>393</v>
      </c>
      <c r="C24465" s="22" t="s">
        <v>7</v>
      </c>
      <c r="D24465" s="22" t="s">
        <v>5</v>
      </c>
      <c r="E24465" s="22" t="s">
        <v>7</v>
      </c>
      <c r="F24465" s="22" t="s">
        <v>6</v>
      </c>
      <c r="G24465" s="1">
        <v>-106616.35</v>
      </c>
    </row>
    <row r="24466" spans="2:7">
      <c r="B24466" s="22" t="s">
        <v>393</v>
      </c>
      <c r="C24466" s="22" t="s">
        <v>7</v>
      </c>
      <c r="D24466" s="22" t="s">
        <v>5</v>
      </c>
      <c r="E24466" s="22" t="s">
        <v>8</v>
      </c>
      <c r="F24466" s="22" t="s">
        <v>9</v>
      </c>
      <c r="G24466" s="1">
        <v>1380190.57</v>
      </c>
    </row>
    <row r="24467" spans="2:7">
      <c r="B24467" s="22" t="s">
        <v>393</v>
      </c>
      <c r="C24467" s="22" t="s">
        <v>7</v>
      </c>
      <c r="D24467" s="22" t="s">
        <v>5</v>
      </c>
      <c r="E24467" s="22" t="s">
        <v>8</v>
      </c>
      <c r="F24467" s="22" t="s">
        <v>10</v>
      </c>
      <c r="G24467" s="1">
        <v>19896.3</v>
      </c>
    </row>
    <row r="24468" spans="2:7">
      <c r="B24468" s="22" t="s">
        <v>393</v>
      </c>
      <c r="C24468" s="22" t="s">
        <v>7</v>
      </c>
      <c r="D24468" s="22" t="s">
        <v>5</v>
      </c>
      <c r="E24468" s="22" t="s">
        <v>8</v>
      </c>
      <c r="F24468" s="22" t="s">
        <v>11</v>
      </c>
      <c r="G24468" s="1">
        <v>3110</v>
      </c>
    </row>
    <row r="24469" spans="2:7">
      <c r="B24469" s="22" t="s">
        <v>393</v>
      </c>
      <c r="C24469" s="22" t="s">
        <v>7</v>
      </c>
      <c r="D24469" s="22" t="s">
        <v>5</v>
      </c>
      <c r="E24469" s="22" t="s">
        <v>8</v>
      </c>
      <c r="F24469" s="22" t="s">
        <v>12</v>
      </c>
      <c r="G24469" s="1">
        <v>14847.78</v>
      </c>
    </row>
    <row r="24470" spans="2:7">
      <c r="B24470" s="22" t="s">
        <v>393</v>
      </c>
      <c r="C24470" s="22" t="s">
        <v>7</v>
      </c>
      <c r="D24470" s="22" t="s">
        <v>5</v>
      </c>
      <c r="E24470" s="22" t="s">
        <v>8</v>
      </c>
      <c r="F24470" s="22" t="s">
        <v>70</v>
      </c>
      <c r="G24470" s="1">
        <v>31515</v>
      </c>
    </row>
    <row r="24471" spans="2:7">
      <c r="B24471" s="22" t="s">
        <v>393</v>
      </c>
      <c r="C24471" s="22" t="s">
        <v>7</v>
      </c>
      <c r="D24471" s="22" t="s">
        <v>5</v>
      </c>
      <c r="E24471" s="22" t="s">
        <v>14</v>
      </c>
      <c r="F24471" s="22" t="s">
        <v>9</v>
      </c>
      <c r="G24471" s="1">
        <v>585163.61</v>
      </c>
    </row>
    <row r="24472" spans="2:7">
      <c r="B24472" s="22" t="s">
        <v>393</v>
      </c>
      <c r="C24472" s="22" t="s">
        <v>7</v>
      </c>
      <c r="D24472" s="22" t="s">
        <v>5</v>
      </c>
      <c r="E24472" s="22" t="s">
        <v>14</v>
      </c>
      <c r="F24472" s="22" t="s">
        <v>10</v>
      </c>
      <c r="G24472" s="1">
        <v>12886.29</v>
      </c>
    </row>
    <row r="24473" spans="2:7">
      <c r="B24473" s="22" t="s">
        <v>393</v>
      </c>
      <c r="C24473" s="22" t="s">
        <v>7</v>
      </c>
      <c r="D24473" s="22" t="s">
        <v>5</v>
      </c>
      <c r="E24473" s="22" t="s">
        <v>14</v>
      </c>
      <c r="F24473" s="22" t="s">
        <v>11</v>
      </c>
      <c r="G24473" s="1">
        <v>12524.87</v>
      </c>
    </row>
    <row r="24474" spans="2:7">
      <c r="B24474" s="22" t="s">
        <v>393</v>
      </c>
      <c r="C24474" s="22" t="s">
        <v>7</v>
      </c>
      <c r="D24474" s="22" t="s">
        <v>5</v>
      </c>
      <c r="E24474" s="22" t="s">
        <v>15</v>
      </c>
      <c r="F24474" s="22" t="s">
        <v>16</v>
      </c>
      <c r="G24474" s="1">
        <v>138.24</v>
      </c>
    </row>
    <row r="24475" spans="2:7">
      <c r="B24475" s="22" t="s">
        <v>393</v>
      </c>
      <c r="C24475" s="22" t="s">
        <v>7</v>
      </c>
      <c r="D24475" s="22" t="s">
        <v>5</v>
      </c>
      <c r="E24475" s="22" t="s">
        <v>15</v>
      </c>
      <c r="F24475" s="22" t="s">
        <v>71</v>
      </c>
      <c r="G24475" s="1">
        <v>28.8</v>
      </c>
    </row>
    <row r="24476" spans="2:7">
      <c r="B24476" s="22" t="s">
        <v>393</v>
      </c>
      <c r="C24476" s="22" t="s">
        <v>7</v>
      </c>
      <c r="D24476" s="22" t="s">
        <v>5</v>
      </c>
      <c r="E24476" s="22" t="s">
        <v>15</v>
      </c>
      <c r="F24476" s="22" t="s">
        <v>17</v>
      </c>
      <c r="G24476" s="1">
        <v>109324.7</v>
      </c>
    </row>
    <row r="24477" spans="2:7">
      <c r="B24477" s="22" t="s">
        <v>393</v>
      </c>
      <c r="C24477" s="22" t="s">
        <v>7</v>
      </c>
      <c r="D24477" s="22" t="s">
        <v>5</v>
      </c>
      <c r="E24477" s="22" t="s">
        <v>15</v>
      </c>
      <c r="F24477" s="22" t="s">
        <v>18</v>
      </c>
      <c r="G24477" s="1">
        <v>47752.58</v>
      </c>
    </row>
    <row r="24478" spans="2:7">
      <c r="B24478" s="22" t="s">
        <v>393</v>
      </c>
      <c r="C24478" s="22" t="s">
        <v>7</v>
      </c>
      <c r="D24478" s="22" t="s">
        <v>5</v>
      </c>
      <c r="E24478" s="22" t="s">
        <v>15</v>
      </c>
      <c r="F24478" s="22" t="s">
        <v>19</v>
      </c>
      <c r="G24478" s="1">
        <v>220564</v>
      </c>
    </row>
    <row r="24479" spans="2:7">
      <c r="B24479" s="22" t="s">
        <v>393</v>
      </c>
      <c r="C24479" s="22" t="s">
        <v>7</v>
      </c>
      <c r="D24479" s="22" t="s">
        <v>5</v>
      </c>
      <c r="E24479" s="22" t="s">
        <v>15</v>
      </c>
      <c r="F24479" s="22" t="s">
        <v>20</v>
      </c>
      <c r="G24479" s="1">
        <v>81910.990000000005</v>
      </c>
    </row>
    <row r="24480" spans="2:7">
      <c r="B24480" s="22" t="s">
        <v>393</v>
      </c>
      <c r="C24480" s="22" t="s">
        <v>7</v>
      </c>
      <c r="D24480" s="22" t="s">
        <v>5</v>
      </c>
      <c r="E24480" s="22" t="s">
        <v>15</v>
      </c>
      <c r="F24480" s="22" t="s">
        <v>21</v>
      </c>
      <c r="G24480" s="1">
        <v>2629.78</v>
      </c>
    </row>
    <row r="24481" spans="2:7">
      <c r="B24481" s="22" t="s">
        <v>393</v>
      </c>
      <c r="C24481" s="22" t="s">
        <v>7</v>
      </c>
      <c r="D24481" s="22" t="s">
        <v>5</v>
      </c>
      <c r="E24481" s="22" t="s">
        <v>15</v>
      </c>
      <c r="F24481" s="22" t="s">
        <v>22</v>
      </c>
      <c r="G24481" s="1">
        <v>1230.55</v>
      </c>
    </row>
    <row r="24482" spans="2:7">
      <c r="B24482" s="22" t="s">
        <v>393</v>
      </c>
      <c r="C24482" s="22" t="s">
        <v>7</v>
      </c>
      <c r="D24482" s="22" t="s">
        <v>5</v>
      </c>
      <c r="E24482" s="22" t="s">
        <v>15</v>
      </c>
      <c r="F24482" s="22" t="s">
        <v>23</v>
      </c>
      <c r="G24482" s="1">
        <v>6122.27</v>
      </c>
    </row>
    <row r="24483" spans="2:7">
      <c r="B24483" s="22" t="s">
        <v>393</v>
      </c>
      <c r="C24483" s="22" t="s">
        <v>7</v>
      </c>
      <c r="D24483" s="22" t="s">
        <v>5</v>
      </c>
      <c r="E24483" s="22" t="s">
        <v>15</v>
      </c>
      <c r="F24483" s="22" t="s">
        <v>24</v>
      </c>
      <c r="G24483" s="1">
        <v>18118.62</v>
      </c>
    </row>
    <row r="24484" spans="2:7">
      <c r="B24484" s="22" t="s">
        <v>393</v>
      </c>
      <c r="C24484" s="22" t="s">
        <v>7</v>
      </c>
      <c r="D24484" s="22" t="s">
        <v>5</v>
      </c>
      <c r="E24484" s="22" t="s">
        <v>15</v>
      </c>
      <c r="F24484" s="22" t="s">
        <v>25</v>
      </c>
      <c r="G24484" s="1">
        <v>213548.46</v>
      </c>
    </row>
    <row r="24485" spans="2:7">
      <c r="B24485" s="22" t="s">
        <v>393</v>
      </c>
      <c r="C24485" s="22" t="s">
        <v>7</v>
      </c>
      <c r="D24485" s="22" t="s">
        <v>5</v>
      </c>
      <c r="E24485" s="22" t="s">
        <v>15</v>
      </c>
      <c r="F24485" s="22" t="s">
        <v>26</v>
      </c>
      <c r="G24485" s="1">
        <v>209963.61</v>
      </c>
    </row>
    <row r="24486" spans="2:7">
      <c r="B24486" s="22" t="s">
        <v>393</v>
      </c>
      <c r="C24486" s="22" t="s">
        <v>7</v>
      </c>
      <c r="D24486" s="22" t="s">
        <v>5</v>
      </c>
      <c r="E24486" s="22" t="s">
        <v>28</v>
      </c>
      <c r="F24486" s="22" t="s">
        <v>29</v>
      </c>
      <c r="G24486" s="1">
        <v>111315.39</v>
      </c>
    </row>
    <row r="24487" spans="2:7">
      <c r="B24487" s="22" t="s">
        <v>393</v>
      </c>
      <c r="C24487" s="22" t="s">
        <v>7</v>
      </c>
      <c r="D24487" s="22" t="s">
        <v>5</v>
      </c>
      <c r="E24487" s="22" t="s">
        <v>28</v>
      </c>
      <c r="F24487" s="22" t="s">
        <v>30</v>
      </c>
      <c r="G24487" s="1">
        <v>9984.65</v>
      </c>
    </row>
    <row r="24488" spans="2:7">
      <c r="B24488" s="22" t="s">
        <v>393</v>
      </c>
      <c r="C24488" s="22" t="s">
        <v>7</v>
      </c>
      <c r="D24488" s="22" t="s">
        <v>5</v>
      </c>
      <c r="E24488" s="22" t="s">
        <v>28</v>
      </c>
      <c r="F24488" s="22" t="s">
        <v>31</v>
      </c>
      <c r="G24488" s="1">
        <v>54992.26</v>
      </c>
    </row>
    <row r="24489" spans="2:7">
      <c r="B24489" s="22" t="s">
        <v>393</v>
      </c>
      <c r="C24489" s="22" t="s">
        <v>7</v>
      </c>
      <c r="D24489" s="22" t="s">
        <v>5</v>
      </c>
      <c r="E24489" s="22" t="s">
        <v>28</v>
      </c>
      <c r="F24489" s="22" t="s">
        <v>32</v>
      </c>
      <c r="G24489" s="1">
        <v>7927.08</v>
      </c>
    </row>
    <row r="24490" spans="2:7">
      <c r="B24490" s="22" t="s">
        <v>393</v>
      </c>
      <c r="C24490" s="22" t="s">
        <v>7</v>
      </c>
      <c r="D24490" s="22" t="s">
        <v>5</v>
      </c>
      <c r="E24490" s="22" t="s">
        <v>28</v>
      </c>
      <c r="F24490" s="22" t="s">
        <v>33</v>
      </c>
      <c r="G24490" s="1">
        <v>9328.1299999999992</v>
      </c>
    </row>
    <row r="24491" spans="2:7">
      <c r="B24491" s="22" t="s">
        <v>393</v>
      </c>
      <c r="C24491" s="22" t="s">
        <v>7</v>
      </c>
      <c r="D24491" s="22" t="s">
        <v>5</v>
      </c>
      <c r="E24491" s="22" t="s">
        <v>34</v>
      </c>
      <c r="F24491" s="22" t="s">
        <v>36</v>
      </c>
      <c r="G24491" s="1">
        <v>1831.02</v>
      </c>
    </row>
    <row r="24492" spans="2:7">
      <c r="B24492" s="22" t="s">
        <v>393</v>
      </c>
      <c r="C24492" s="22" t="s">
        <v>7</v>
      </c>
      <c r="D24492" s="22" t="s">
        <v>5</v>
      </c>
      <c r="E24492" s="22" t="s">
        <v>34</v>
      </c>
      <c r="F24492" s="22" t="s">
        <v>37</v>
      </c>
      <c r="G24492" s="1">
        <v>3508.17</v>
      </c>
    </row>
    <row r="24493" spans="2:7">
      <c r="B24493" s="22" t="s">
        <v>393</v>
      </c>
      <c r="C24493" s="22" t="s">
        <v>7</v>
      </c>
      <c r="D24493" s="22" t="s">
        <v>5</v>
      </c>
      <c r="E24493" s="22" t="s">
        <v>34</v>
      </c>
      <c r="F24493" s="22" t="s">
        <v>38</v>
      </c>
      <c r="G24493" s="1">
        <v>23203.68</v>
      </c>
    </row>
    <row r="24494" spans="2:7">
      <c r="B24494" s="22" t="s">
        <v>393</v>
      </c>
      <c r="C24494" s="22" t="s">
        <v>7</v>
      </c>
      <c r="D24494" s="22" t="s">
        <v>5</v>
      </c>
      <c r="E24494" s="22" t="s">
        <v>34</v>
      </c>
      <c r="F24494" s="22" t="s">
        <v>39</v>
      </c>
      <c r="G24494" s="1">
        <v>44308.21</v>
      </c>
    </row>
    <row r="24495" spans="2:7">
      <c r="B24495" s="22" t="s">
        <v>393</v>
      </c>
      <c r="C24495" s="22" t="s">
        <v>7</v>
      </c>
      <c r="D24495" s="22" t="s">
        <v>5</v>
      </c>
      <c r="E24495" s="22" t="s">
        <v>34</v>
      </c>
      <c r="F24495" s="22" t="s">
        <v>40</v>
      </c>
      <c r="G24495" s="1">
        <v>3547.92</v>
      </c>
    </row>
    <row r="24496" spans="2:7">
      <c r="B24496" s="22" t="s">
        <v>393</v>
      </c>
      <c r="C24496" s="22" t="s">
        <v>7</v>
      </c>
      <c r="D24496" s="22" t="s">
        <v>5</v>
      </c>
      <c r="E24496" s="22" t="s">
        <v>34</v>
      </c>
      <c r="F24496" s="22" t="s">
        <v>41</v>
      </c>
      <c r="G24496" s="1">
        <v>1074.45</v>
      </c>
    </row>
    <row r="24497" spans="2:7">
      <c r="B24497" s="22" t="s">
        <v>393</v>
      </c>
      <c r="C24497" s="22" t="s">
        <v>7</v>
      </c>
      <c r="D24497" s="22" t="s">
        <v>5</v>
      </c>
      <c r="E24497" s="22" t="s">
        <v>34</v>
      </c>
      <c r="F24497" s="22" t="s">
        <v>43</v>
      </c>
      <c r="G24497" s="1">
        <v>29229.1</v>
      </c>
    </row>
    <row r="24498" spans="2:7">
      <c r="B24498" s="22" t="s">
        <v>393</v>
      </c>
      <c r="C24498" s="22" t="s">
        <v>7</v>
      </c>
      <c r="D24498" s="22" t="s">
        <v>5</v>
      </c>
      <c r="E24498" s="22" t="s">
        <v>34</v>
      </c>
      <c r="F24498" s="22" t="s">
        <v>45</v>
      </c>
      <c r="G24498" s="1">
        <v>26564.92</v>
      </c>
    </row>
    <row r="24499" spans="2:7">
      <c r="B24499" s="22" t="s">
        <v>393</v>
      </c>
      <c r="C24499" s="22" t="s">
        <v>7</v>
      </c>
      <c r="D24499" s="22" t="s">
        <v>5</v>
      </c>
      <c r="E24499" s="22" t="s">
        <v>34</v>
      </c>
      <c r="F24499" s="22" t="s">
        <v>46</v>
      </c>
      <c r="G24499" s="1">
        <v>12014.47</v>
      </c>
    </row>
    <row r="24500" spans="2:7">
      <c r="B24500" s="22" t="s">
        <v>393</v>
      </c>
      <c r="C24500" s="22" t="s">
        <v>7</v>
      </c>
      <c r="D24500" s="22" t="s">
        <v>5</v>
      </c>
      <c r="E24500" s="22" t="s">
        <v>34</v>
      </c>
      <c r="F24500" s="22" t="s">
        <v>47</v>
      </c>
      <c r="G24500" s="1">
        <v>16631.810000000001</v>
      </c>
    </row>
    <row r="24501" spans="2:7">
      <c r="B24501" s="22" t="s">
        <v>393</v>
      </c>
      <c r="C24501" s="22" t="s">
        <v>7</v>
      </c>
      <c r="D24501" s="22" t="s">
        <v>5</v>
      </c>
      <c r="E24501" s="22" t="s">
        <v>34</v>
      </c>
      <c r="F24501" s="22" t="s">
        <v>48</v>
      </c>
      <c r="G24501" s="1">
        <v>788.1</v>
      </c>
    </row>
    <row r="24502" spans="2:7">
      <c r="B24502" s="22" t="s">
        <v>393</v>
      </c>
      <c r="C24502" s="22" t="s">
        <v>7</v>
      </c>
      <c r="D24502" s="22" t="s">
        <v>5</v>
      </c>
      <c r="E24502" s="22" t="s">
        <v>34</v>
      </c>
      <c r="F24502" s="22" t="s">
        <v>88</v>
      </c>
      <c r="G24502" s="1">
        <v>7274.89</v>
      </c>
    </row>
    <row r="24503" spans="2:7">
      <c r="B24503" s="22" t="s">
        <v>393</v>
      </c>
      <c r="C24503" s="22" t="s">
        <v>7</v>
      </c>
      <c r="D24503" s="22" t="s">
        <v>5</v>
      </c>
      <c r="E24503" s="22" t="s">
        <v>34</v>
      </c>
      <c r="F24503" s="22" t="s">
        <v>49</v>
      </c>
      <c r="G24503" s="1">
        <v>76770.710000000006</v>
      </c>
    </row>
    <row r="24504" spans="2:7">
      <c r="B24504" s="22" t="s">
        <v>393</v>
      </c>
      <c r="C24504" s="22" t="s">
        <v>7</v>
      </c>
      <c r="D24504" s="22" t="s">
        <v>5</v>
      </c>
      <c r="E24504" s="22" t="s">
        <v>34</v>
      </c>
      <c r="F24504" s="22" t="s">
        <v>50</v>
      </c>
      <c r="G24504" s="1">
        <v>13071.32</v>
      </c>
    </row>
    <row r="24505" spans="2:7">
      <c r="B24505" s="22" t="s">
        <v>393</v>
      </c>
      <c r="C24505" s="22" t="s">
        <v>7</v>
      </c>
      <c r="D24505" s="22" t="s">
        <v>5</v>
      </c>
      <c r="E24505" s="22" t="s">
        <v>34</v>
      </c>
      <c r="F24505" s="22" t="s">
        <v>51</v>
      </c>
      <c r="G24505" s="1">
        <v>1374.01</v>
      </c>
    </row>
    <row r="24506" spans="2:7">
      <c r="B24506" s="22" t="s">
        <v>393</v>
      </c>
      <c r="C24506" s="22" t="s">
        <v>7</v>
      </c>
      <c r="D24506" s="22" t="s">
        <v>5</v>
      </c>
      <c r="E24506" s="22" t="s">
        <v>34</v>
      </c>
      <c r="F24506" s="22" t="s">
        <v>53</v>
      </c>
      <c r="G24506" s="1">
        <v>25349.65</v>
      </c>
    </row>
    <row r="24507" spans="2:7">
      <c r="B24507" s="22" t="s">
        <v>393</v>
      </c>
      <c r="C24507" s="22" t="s">
        <v>7</v>
      </c>
      <c r="D24507" s="22" t="s">
        <v>5</v>
      </c>
      <c r="E24507" s="22" t="s">
        <v>34</v>
      </c>
      <c r="F24507" s="22" t="s">
        <v>68</v>
      </c>
      <c r="G24507" s="1">
        <v>4585.0600000000004</v>
      </c>
    </row>
    <row r="24508" spans="2:7">
      <c r="B24508" s="22" t="s">
        <v>393</v>
      </c>
      <c r="C24508" s="22" t="s">
        <v>7</v>
      </c>
      <c r="D24508" s="22" t="s">
        <v>5</v>
      </c>
      <c r="E24508" s="22" t="s">
        <v>34</v>
      </c>
      <c r="F24508" s="22" t="s">
        <v>55</v>
      </c>
      <c r="G24508" s="1">
        <v>15016.34</v>
      </c>
    </row>
    <row r="24509" spans="2:7">
      <c r="B24509" s="22" t="s">
        <v>393</v>
      </c>
      <c r="C24509" s="22" t="s">
        <v>7</v>
      </c>
      <c r="D24509" s="22" t="s">
        <v>5</v>
      </c>
      <c r="E24509" s="22" t="s">
        <v>34</v>
      </c>
      <c r="F24509" s="22" t="s">
        <v>56</v>
      </c>
      <c r="G24509" s="1">
        <v>47825</v>
      </c>
    </row>
    <row r="24510" spans="2:7">
      <c r="B24510" s="22" t="s">
        <v>393</v>
      </c>
      <c r="C24510" s="22" t="s">
        <v>7</v>
      </c>
      <c r="D24510" s="22" t="s">
        <v>5</v>
      </c>
      <c r="E24510" s="22" t="s">
        <v>34</v>
      </c>
      <c r="F24510" s="22" t="s">
        <v>76</v>
      </c>
      <c r="G24510" s="1">
        <v>29895.68</v>
      </c>
    </row>
    <row r="24511" spans="2:7">
      <c r="B24511" s="22" t="s">
        <v>393</v>
      </c>
      <c r="C24511" s="22" t="s">
        <v>7</v>
      </c>
      <c r="D24511" s="22" t="s">
        <v>5</v>
      </c>
      <c r="E24511" s="22" t="s">
        <v>34</v>
      </c>
      <c r="F24511" s="22" t="s">
        <v>57</v>
      </c>
      <c r="G24511" s="1">
        <v>46359.11</v>
      </c>
    </row>
    <row r="24512" spans="2:7">
      <c r="B24512" s="22" t="s">
        <v>393</v>
      </c>
      <c r="C24512" s="22" t="s">
        <v>7</v>
      </c>
      <c r="D24512" s="22" t="s">
        <v>5</v>
      </c>
      <c r="E24512" s="22" t="s">
        <v>34</v>
      </c>
      <c r="F24512" s="22" t="s">
        <v>58</v>
      </c>
      <c r="G24512" s="1">
        <v>18607.75</v>
      </c>
    </row>
    <row r="24513" spans="2:7">
      <c r="B24513" s="22" t="s">
        <v>393</v>
      </c>
      <c r="C24513" s="22" t="s">
        <v>7</v>
      </c>
      <c r="D24513" s="22" t="s">
        <v>5</v>
      </c>
      <c r="E24513" s="22" t="s">
        <v>59</v>
      </c>
      <c r="F24513" s="22" t="s">
        <v>55</v>
      </c>
      <c r="G24513" s="1">
        <v>6815.77</v>
      </c>
    </row>
    <row r="24514" spans="2:7">
      <c r="B24514" s="22" t="s">
        <v>393</v>
      </c>
      <c r="C24514" s="22" t="s">
        <v>7</v>
      </c>
      <c r="D24514" s="22" t="s">
        <v>5</v>
      </c>
      <c r="E24514" s="22" t="s">
        <v>60</v>
      </c>
      <c r="F24514" s="22" t="s">
        <v>78</v>
      </c>
      <c r="G24514" s="1">
        <v>500</v>
      </c>
    </row>
    <row r="24515" spans="2:7">
      <c r="B24515" s="22" t="s">
        <v>393</v>
      </c>
      <c r="C24515" s="22" t="s">
        <v>7</v>
      </c>
      <c r="D24515" s="22" t="s">
        <v>5</v>
      </c>
      <c r="E24515" s="22" t="s">
        <v>60</v>
      </c>
      <c r="F24515" s="22" t="s">
        <v>61</v>
      </c>
      <c r="G24515" s="1">
        <v>489.28</v>
      </c>
    </row>
    <row r="24516" spans="2:7">
      <c r="B24516" s="22" t="s">
        <v>393</v>
      </c>
      <c r="C24516" s="22" t="s">
        <v>7</v>
      </c>
      <c r="D24516" s="22" t="s">
        <v>5</v>
      </c>
      <c r="E24516" s="22" t="s">
        <v>60</v>
      </c>
      <c r="F24516" s="22" t="s">
        <v>62</v>
      </c>
      <c r="G24516" s="1">
        <v>3449.6</v>
      </c>
    </row>
    <row r="24517" spans="2:7">
      <c r="B24517" s="22" t="s">
        <v>393</v>
      </c>
      <c r="C24517" s="22" t="s">
        <v>7</v>
      </c>
      <c r="D24517" s="22" t="s">
        <v>7</v>
      </c>
      <c r="E24517" s="22" t="s">
        <v>5</v>
      </c>
      <c r="F24517" s="22" t="s">
        <v>6</v>
      </c>
      <c r="G24517" s="1">
        <v>103409.35</v>
      </c>
    </row>
    <row r="24518" spans="2:7">
      <c r="B24518" s="22" t="s">
        <v>393</v>
      </c>
      <c r="C24518" s="22" t="s">
        <v>7</v>
      </c>
      <c r="D24518" s="22" t="s">
        <v>7</v>
      </c>
      <c r="E24518" s="22" t="s">
        <v>8</v>
      </c>
      <c r="F24518" s="22" t="s">
        <v>9</v>
      </c>
      <c r="G24518" s="1">
        <v>51876.36</v>
      </c>
    </row>
    <row r="24519" spans="2:7">
      <c r="B24519" s="22" t="s">
        <v>393</v>
      </c>
      <c r="C24519" s="22" t="s">
        <v>7</v>
      </c>
      <c r="D24519" s="22" t="s">
        <v>7</v>
      </c>
      <c r="E24519" s="22" t="s">
        <v>8</v>
      </c>
      <c r="F24519" s="22" t="s">
        <v>12</v>
      </c>
      <c r="G24519" s="1">
        <v>25086.34</v>
      </c>
    </row>
    <row r="24520" spans="2:7">
      <c r="B24520" s="22" t="s">
        <v>393</v>
      </c>
      <c r="C24520" s="22" t="s">
        <v>7</v>
      </c>
      <c r="D24520" s="22" t="s">
        <v>7</v>
      </c>
      <c r="E24520" s="22" t="s">
        <v>14</v>
      </c>
      <c r="F24520" s="22" t="s">
        <v>9</v>
      </c>
      <c r="G24520" s="1">
        <v>62231.97</v>
      </c>
    </row>
    <row r="24521" spans="2:7">
      <c r="B24521" s="22" t="s">
        <v>393</v>
      </c>
      <c r="C24521" s="22" t="s">
        <v>7</v>
      </c>
      <c r="D24521" s="22" t="s">
        <v>7</v>
      </c>
      <c r="E24521" s="22" t="s">
        <v>14</v>
      </c>
      <c r="F24521" s="22" t="s">
        <v>12</v>
      </c>
      <c r="G24521" s="1">
        <v>30780.34</v>
      </c>
    </row>
    <row r="24522" spans="2:7">
      <c r="B24522" s="22" t="s">
        <v>393</v>
      </c>
      <c r="C24522" s="22" t="s">
        <v>7</v>
      </c>
      <c r="D24522" s="22" t="s">
        <v>7</v>
      </c>
      <c r="E24522" s="22" t="s">
        <v>15</v>
      </c>
      <c r="F24522" s="22" t="s">
        <v>16</v>
      </c>
      <c r="G24522" s="1">
        <v>5.76</v>
      </c>
    </row>
    <row r="24523" spans="2:7">
      <c r="B24523" s="22" t="s">
        <v>393</v>
      </c>
      <c r="C24523" s="22" t="s">
        <v>7</v>
      </c>
      <c r="D24523" s="22" t="s">
        <v>7</v>
      </c>
      <c r="E24523" s="22" t="s">
        <v>15</v>
      </c>
      <c r="F24523" s="22" t="s">
        <v>17</v>
      </c>
      <c r="G24523" s="1">
        <v>5851.62</v>
      </c>
    </row>
    <row r="24524" spans="2:7">
      <c r="B24524" s="22" t="s">
        <v>393</v>
      </c>
      <c r="C24524" s="22" t="s">
        <v>7</v>
      </c>
      <c r="D24524" s="22" t="s">
        <v>7</v>
      </c>
      <c r="E24524" s="22" t="s">
        <v>15</v>
      </c>
      <c r="F24524" s="22" t="s">
        <v>18</v>
      </c>
      <c r="G24524" s="1">
        <v>4029.12</v>
      </c>
    </row>
    <row r="24525" spans="2:7">
      <c r="B24525" s="22" t="s">
        <v>393</v>
      </c>
      <c r="C24525" s="22" t="s">
        <v>7</v>
      </c>
      <c r="D24525" s="22" t="s">
        <v>7</v>
      </c>
      <c r="E24525" s="22" t="s">
        <v>15</v>
      </c>
      <c r="F24525" s="22" t="s">
        <v>19</v>
      </c>
      <c r="G24525" s="1">
        <v>3348.42</v>
      </c>
    </row>
    <row r="24526" spans="2:7">
      <c r="B24526" s="22" t="s">
        <v>393</v>
      </c>
      <c r="C24526" s="22" t="s">
        <v>7</v>
      </c>
      <c r="D24526" s="22" t="s">
        <v>7</v>
      </c>
      <c r="E24526" s="22" t="s">
        <v>15</v>
      </c>
      <c r="F24526" s="22" t="s">
        <v>20</v>
      </c>
      <c r="G24526" s="1">
        <v>3727.54</v>
      </c>
    </row>
    <row r="24527" spans="2:7">
      <c r="B24527" s="22" t="s">
        <v>393</v>
      </c>
      <c r="C24527" s="22" t="s">
        <v>7</v>
      </c>
      <c r="D24527" s="22" t="s">
        <v>7</v>
      </c>
      <c r="E24527" s="22" t="s">
        <v>15</v>
      </c>
      <c r="F24527" s="22" t="s">
        <v>21</v>
      </c>
      <c r="G24527" s="1">
        <v>137.59</v>
      </c>
    </row>
    <row r="24528" spans="2:7">
      <c r="B24528" s="22" t="s">
        <v>393</v>
      </c>
      <c r="C24528" s="22" t="s">
        <v>7</v>
      </c>
      <c r="D24528" s="22" t="s">
        <v>7</v>
      </c>
      <c r="E24528" s="22" t="s">
        <v>15</v>
      </c>
      <c r="F24528" s="22" t="s">
        <v>22</v>
      </c>
      <c r="G24528" s="1">
        <v>100.39</v>
      </c>
    </row>
    <row r="24529" spans="2:7">
      <c r="B24529" s="22" t="s">
        <v>393</v>
      </c>
      <c r="C24529" s="22" t="s">
        <v>7</v>
      </c>
      <c r="D24529" s="22" t="s">
        <v>7</v>
      </c>
      <c r="E24529" s="22" t="s">
        <v>15</v>
      </c>
      <c r="F24529" s="22" t="s">
        <v>23</v>
      </c>
      <c r="G24529" s="1">
        <v>839.8</v>
      </c>
    </row>
    <row r="24530" spans="2:7">
      <c r="B24530" s="22" t="s">
        <v>393</v>
      </c>
      <c r="C24530" s="22" t="s">
        <v>7</v>
      </c>
      <c r="D24530" s="22" t="s">
        <v>7</v>
      </c>
      <c r="E24530" s="22" t="s">
        <v>15</v>
      </c>
      <c r="F24530" s="22" t="s">
        <v>24</v>
      </c>
      <c r="G24530" s="1">
        <v>2627.77</v>
      </c>
    </row>
    <row r="24531" spans="2:7">
      <c r="B24531" s="22" t="s">
        <v>393</v>
      </c>
      <c r="C24531" s="22" t="s">
        <v>7</v>
      </c>
      <c r="D24531" s="22" t="s">
        <v>7</v>
      </c>
      <c r="E24531" s="22" t="s">
        <v>15</v>
      </c>
      <c r="F24531" s="22" t="s">
        <v>25</v>
      </c>
      <c r="G24531" s="1">
        <v>9755.26</v>
      </c>
    </row>
    <row r="24532" spans="2:7">
      <c r="B24532" s="22" t="s">
        <v>393</v>
      </c>
      <c r="C24532" s="22" t="s">
        <v>7</v>
      </c>
      <c r="D24532" s="22" t="s">
        <v>7</v>
      </c>
      <c r="E24532" s="22" t="s">
        <v>15</v>
      </c>
      <c r="F24532" s="22" t="s">
        <v>26</v>
      </c>
      <c r="G24532" s="1">
        <v>42377.25</v>
      </c>
    </row>
    <row r="24533" spans="2:7">
      <c r="B24533" s="22" t="s">
        <v>393</v>
      </c>
      <c r="C24533" s="22" t="s">
        <v>7</v>
      </c>
      <c r="D24533" s="22" t="s">
        <v>7</v>
      </c>
      <c r="E24533" s="22" t="s">
        <v>28</v>
      </c>
      <c r="F24533" s="22" t="s">
        <v>29</v>
      </c>
      <c r="G24533" s="1">
        <v>123.59</v>
      </c>
    </row>
    <row r="24534" spans="2:7">
      <c r="B24534" s="22" t="s">
        <v>393</v>
      </c>
      <c r="C24534" s="22" t="s">
        <v>7</v>
      </c>
      <c r="D24534" s="22" t="s">
        <v>7</v>
      </c>
      <c r="E24534" s="22" t="s">
        <v>28</v>
      </c>
      <c r="F24534" s="22" t="s">
        <v>30</v>
      </c>
      <c r="G24534" s="1">
        <v>7974.18</v>
      </c>
    </row>
    <row r="24535" spans="2:7">
      <c r="B24535" s="22" t="s">
        <v>393</v>
      </c>
      <c r="C24535" s="22" t="s">
        <v>7</v>
      </c>
      <c r="D24535" s="22" t="s">
        <v>7</v>
      </c>
      <c r="E24535" s="22" t="s">
        <v>28</v>
      </c>
      <c r="F24535" s="22" t="s">
        <v>31</v>
      </c>
      <c r="G24535" s="1">
        <v>9199.73</v>
      </c>
    </row>
    <row r="24536" spans="2:7">
      <c r="B24536" s="22" t="s">
        <v>393</v>
      </c>
      <c r="C24536" s="22" t="s">
        <v>7</v>
      </c>
      <c r="D24536" s="22" t="s">
        <v>7</v>
      </c>
      <c r="E24536" s="22" t="s">
        <v>34</v>
      </c>
      <c r="F24536" s="22" t="s">
        <v>50</v>
      </c>
      <c r="G24536" s="1">
        <v>239.42</v>
      </c>
    </row>
    <row r="24537" spans="2:7">
      <c r="B24537" s="22" t="s">
        <v>393</v>
      </c>
      <c r="C24537" s="22" t="s">
        <v>7</v>
      </c>
      <c r="D24537" s="22" t="s">
        <v>7</v>
      </c>
      <c r="E24537" s="22" t="s">
        <v>34</v>
      </c>
      <c r="F24537" s="22" t="s">
        <v>55</v>
      </c>
      <c r="G24537" s="1">
        <v>2390.2600000000002</v>
      </c>
    </row>
    <row r="24538" spans="2:7">
      <c r="B24538" s="22" t="s">
        <v>393</v>
      </c>
      <c r="C24538" s="22" t="s">
        <v>7</v>
      </c>
      <c r="D24538" s="22" t="s">
        <v>7</v>
      </c>
      <c r="E24538" s="22" t="s">
        <v>59</v>
      </c>
      <c r="F24538" s="22" t="s">
        <v>55</v>
      </c>
      <c r="G24538" s="1">
        <v>306.11</v>
      </c>
    </row>
    <row r="24539" spans="2:7">
      <c r="B24539" s="22" t="s">
        <v>393</v>
      </c>
      <c r="C24539" s="22" t="s">
        <v>7</v>
      </c>
      <c r="D24539" s="22" t="s">
        <v>7</v>
      </c>
      <c r="E24539" s="22" t="s">
        <v>60</v>
      </c>
      <c r="F24539" s="22" t="s">
        <v>61</v>
      </c>
      <c r="G24539" s="1">
        <v>17810.2</v>
      </c>
    </row>
    <row r="24540" spans="2:7">
      <c r="B24540" s="22" t="s">
        <v>393</v>
      </c>
      <c r="C24540" s="22" t="s">
        <v>7</v>
      </c>
      <c r="D24540" s="22" t="s">
        <v>7</v>
      </c>
      <c r="E24540" s="22" t="s">
        <v>60</v>
      </c>
      <c r="F24540" s="22" t="s">
        <v>62</v>
      </c>
      <c r="G24540" s="1">
        <v>11408.17</v>
      </c>
    </row>
    <row r="24541" spans="2:7">
      <c r="B24541" s="22" t="s">
        <v>394</v>
      </c>
      <c r="C24541" s="22" t="s">
        <v>7</v>
      </c>
      <c r="D24541" s="22" t="s">
        <v>5</v>
      </c>
      <c r="E24541" s="22" t="s">
        <v>7</v>
      </c>
      <c r="F24541" s="22" t="s">
        <v>6</v>
      </c>
      <c r="G24541" s="1">
        <v>-41650.980000000003</v>
      </c>
    </row>
    <row r="24542" spans="2:7">
      <c r="B24542" s="22" t="s">
        <v>394</v>
      </c>
      <c r="C24542" s="22" t="s">
        <v>7</v>
      </c>
      <c r="D24542" s="22" t="s">
        <v>5</v>
      </c>
      <c r="E24542" s="22" t="s">
        <v>8</v>
      </c>
      <c r="F24542" s="22" t="s">
        <v>9</v>
      </c>
      <c r="G24542" s="1">
        <v>1065452.3999999999</v>
      </c>
    </row>
    <row r="24543" spans="2:7">
      <c r="B24543" s="22" t="s">
        <v>394</v>
      </c>
      <c r="C24543" s="22" t="s">
        <v>7</v>
      </c>
      <c r="D24543" s="22" t="s">
        <v>5</v>
      </c>
      <c r="E24543" s="22" t="s">
        <v>8</v>
      </c>
      <c r="F24543" s="22" t="s">
        <v>10</v>
      </c>
      <c r="G24543" s="1">
        <v>31034.92</v>
      </c>
    </row>
    <row r="24544" spans="2:7">
      <c r="B24544" s="22" t="s">
        <v>394</v>
      </c>
      <c r="C24544" s="22" t="s">
        <v>7</v>
      </c>
      <c r="D24544" s="22" t="s">
        <v>5</v>
      </c>
      <c r="E24544" s="22" t="s">
        <v>8</v>
      </c>
      <c r="F24544" s="22" t="s">
        <v>11</v>
      </c>
      <c r="G24544" s="1">
        <v>25726.39</v>
      </c>
    </row>
    <row r="24545" spans="2:7">
      <c r="B24545" s="22" t="s">
        <v>394</v>
      </c>
      <c r="C24545" s="22" t="s">
        <v>7</v>
      </c>
      <c r="D24545" s="22" t="s">
        <v>5</v>
      </c>
      <c r="E24545" s="22" t="s">
        <v>8</v>
      </c>
      <c r="F24545" s="22" t="s">
        <v>12</v>
      </c>
      <c r="G24545" s="1">
        <v>19716.13</v>
      </c>
    </row>
    <row r="24546" spans="2:7">
      <c r="B24546" s="22" t="s">
        <v>394</v>
      </c>
      <c r="C24546" s="22" t="s">
        <v>7</v>
      </c>
      <c r="D24546" s="22" t="s">
        <v>5</v>
      </c>
      <c r="E24546" s="22" t="s">
        <v>8</v>
      </c>
      <c r="F24546" s="22" t="s">
        <v>13</v>
      </c>
      <c r="G24546" s="1">
        <v>20141.57</v>
      </c>
    </row>
    <row r="24547" spans="2:7">
      <c r="B24547" s="22" t="s">
        <v>394</v>
      </c>
      <c r="C24547" s="22" t="s">
        <v>7</v>
      </c>
      <c r="D24547" s="22" t="s">
        <v>5</v>
      </c>
      <c r="E24547" s="22" t="s">
        <v>14</v>
      </c>
      <c r="F24547" s="22" t="s">
        <v>9</v>
      </c>
      <c r="G24547" s="1">
        <v>365055.74</v>
      </c>
    </row>
    <row r="24548" spans="2:7">
      <c r="B24548" s="22" t="s">
        <v>394</v>
      </c>
      <c r="C24548" s="22" t="s">
        <v>7</v>
      </c>
      <c r="D24548" s="22" t="s">
        <v>5</v>
      </c>
      <c r="E24548" s="22" t="s">
        <v>14</v>
      </c>
      <c r="F24548" s="22" t="s">
        <v>10</v>
      </c>
      <c r="G24548" s="1">
        <v>15244.41</v>
      </c>
    </row>
    <row r="24549" spans="2:7">
      <c r="B24549" s="22" t="s">
        <v>394</v>
      </c>
      <c r="C24549" s="22" t="s">
        <v>7</v>
      </c>
      <c r="D24549" s="22" t="s">
        <v>5</v>
      </c>
      <c r="E24549" s="22" t="s">
        <v>14</v>
      </c>
      <c r="F24549" s="22" t="s">
        <v>11</v>
      </c>
      <c r="G24549" s="1">
        <v>12994.8</v>
      </c>
    </row>
    <row r="24550" spans="2:7">
      <c r="B24550" s="22" t="s">
        <v>394</v>
      </c>
      <c r="C24550" s="22" t="s">
        <v>7</v>
      </c>
      <c r="D24550" s="22" t="s">
        <v>5</v>
      </c>
      <c r="E24550" s="22" t="s">
        <v>14</v>
      </c>
      <c r="F24550" s="22" t="s">
        <v>12</v>
      </c>
      <c r="G24550" s="1">
        <v>6500.04</v>
      </c>
    </row>
    <row r="24551" spans="2:7">
      <c r="B24551" s="22" t="s">
        <v>394</v>
      </c>
      <c r="C24551" s="22" t="s">
        <v>7</v>
      </c>
      <c r="D24551" s="22" t="s">
        <v>5</v>
      </c>
      <c r="E24551" s="22" t="s">
        <v>14</v>
      </c>
      <c r="F24551" s="22" t="s">
        <v>13</v>
      </c>
      <c r="G24551" s="1">
        <v>4992.49</v>
      </c>
    </row>
    <row r="24552" spans="2:7">
      <c r="B24552" s="22" t="s">
        <v>394</v>
      </c>
      <c r="C24552" s="22" t="s">
        <v>7</v>
      </c>
      <c r="D24552" s="22" t="s">
        <v>5</v>
      </c>
      <c r="E24552" s="22" t="s">
        <v>15</v>
      </c>
      <c r="F24552" s="22" t="s">
        <v>17</v>
      </c>
      <c r="G24552" s="1">
        <v>84109.66</v>
      </c>
    </row>
    <row r="24553" spans="2:7">
      <c r="B24553" s="22" t="s">
        <v>394</v>
      </c>
      <c r="C24553" s="22" t="s">
        <v>7</v>
      </c>
      <c r="D24553" s="22" t="s">
        <v>5</v>
      </c>
      <c r="E24553" s="22" t="s">
        <v>15</v>
      </c>
      <c r="F24553" s="22" t="s">
        <v>18</v>
      </c>
      <c r="G24553" s="1">
        <v>27766.28</v>
      </c>
    </row>
    <row r="24554" spans="2:7">
      <c r="B24554" s="22" t="s">
        <v>394</v>
      </c>
      <c r="C24554" s="22" t="s">
        <v>7</v>
      </c>
      <c r="D24554" s="22" t="s">
        <v>5</v>
      </c>
      <c r="E24554" s="22" t="s">
        <v>15</v>
      </c>
      <c r="F24554" s="22" t="s">
        <v>19</v>
      </c>
      <c r="G24554" s="1">
        <v>164722.25</v>
      </c>
    </row>
    <row r="24555" spans="2:7">
      <c r="B24555" s="22" t="s">
        <v>394</v>
      </c>
      <c r="C24555" s="22" t="s">
        <v>7</v>
      </c>
      <c r="D24555" s="22" t="s">
        <v>5</v>
      </c>
      <c r="E24555" s="22" t="s">
        <v>15</v>
      </c>
      <c r="F24555" s="22" t="s">
        <v>20</v>
      </c>
      <c r="G24555" s="1">
        <v>37649.699999999997</v>
      </c>
    </row>
    <row r="24556" spans="2:7">
      <c r="B24556" s="22" t="s">
        <v>394</v>
      </c>
      <c r="C24556" s="22" t="s">
        <v>7</v>
      </c>
      <c r="D24556" s="22" t="s">
        <v>5</v>
      </c>
      <c r="E24556" s="22" t="s">
        <v>15</v>
      </c>
      <c r="F24556" s="22" t="s">
        <v>21</v>
      </c>
      <c r="G24556" s="1">
        <v>461.95</v>
      </c>
    </row>
    <row r="24557" spans="2:7">
      <c r="B24557" s="22" t="s">
        <v>394</v>
      </c>
      <c r="C24557" s="22" t="s">
        <v>7</v>
      </c>
      <c r="D24557" s="22" t="s">
        <v>5</v>
      </c>
      <c r="E24557" s="22" t="s">
        <v>15</v>
      </c>
      <c r="F24557" s="22" t="s">
        <v>22</v>
      </c>
      <c r="G24557" s="1">
        <v>166.07</v>
      </c>
    </row>
    <row r="24558" spans="2:7">
      <c r="B24558" s="22" t="s">
        <v>394</v>
      </c>
      <c r="C24558" s="22" t="s">
        <v>7</v>
      </c>
      <c r="D24558" s="22" t="s">
        <v>5</v>
      </c>
      <c r="E24558" s="22" t="s">
        <v>15</v>
      </c>
      <c r="F24558" s="22" t="s">
        <v>23</v>
      </c>
      <c r="G24558" s="1">
        <v>5269.36</v>
      </c>
    </row>
    <row r="24559" spans="2:7">
      <c r="B24559" s="22" t="s">
        <v>394</v>
      </c>
      <c r="C24559" s="22" t="s">
        <v>7</v>
      </c>
      <c r="D24559" s="22" t="s">
        <v>5</v>
      </c>
      <c r="E24559" s="22" t="s">
        <v>15</v>
      </c>
      <c r="F24559" s="22" t="s">
        <v>24</v>
      </c>
      <c r="G24559" s="1">
        <v>11550.83</v>
      </c>
    </row>
    <row r="24560" spans="2:7">
      <c r="B24560" s="22" t="s">
        <v>394</v>
      </c>
      <c r="C24560" s="22" t="s">
        <v>7</v>
      </c>
      <c r="D24560" s="22" t="s">
        <v>5</v>
      </c>
      <c r="E24560" s="22" t="s">
        <v>15</v>
      </c>
      <c r="F24560" s="22" t="s">
        <v>25</v>
      </c>
      <c r="G24560" s="1">
        <v>185600.97</v>
      </c>
    </row>
    <row r="24561" spans="2:7">
      <c r="B24561" s="22" t="s">
        <v>394</v>
      </c>
      <c r="C24561" s="22" t="s">
        <v>7</v>
      </c>
      <c r="D24561" s="22" t="s">
        <v>5</v>
      </c>
      <c r="E24561" s="22" t="s">
        <v>15</v>
      </c>
      <c r="F24561" s="22" t="s">
        <v>26</v>
      </c>
      <c r="G24561" s="1">
        <v>118661.54</v>
      </c>
    </row>
    <row r="24562" spans="2:7">
      <c r="B24562" s="22" t="s">
        <v>394</v>
      </c>
      <c r="C24562" s="22" t="s">
        <v>7</v>
      </c>
      <c r="D24562" s="22" t="s">
        <v>5</v>
      </c>
      <c r="E24562" s="22" t="s">
        <v>15</v>
      </c>
      <c r="F24562" s="22" t="s">
        <v>27</v>
      </c>
      <c r="G24562" s="1">
        <v>1677.22</v>
      </c>
    </row>
    <row r="24563" spans="2:7">
      <c r="B24563" s="22" t="s">
        <v>394</v>
      </c>
      <c r="C24563" s="22" t="s">
        <v>7</v>
      </c>
      <c r="D24563" s="22" t="s">
        <v>5</v>
      </c>
      <c r="E24563" s="22" t="s">
        <v>15</v>
      </c>
      <c r="F24563" s="22" t="s">
        <v>72</v>
      </c>
      <c r="G24563" s="1">
        <v>485.75</v>
      </c>
    </row>
    <row r="24564" spans="2:7">
      <c r="B24564" s="22" t="s">
        <v>394</v>
      </c>
      <c r="C24564" s="22" t="s">
        <v>7</v>
      </c>
      <c r="D24564" s="22" t="s">
        <v>5</v>
      </c>
      <c r="E24564" s="22" t="s">
        <v>28</v>
      </c>
      <c r="F24564" s="22" t="s">
        <v>29</v>
      </c>
      <c r="G24564" s="1">
        <v>114235.13</v>
      </c>
    </row>
    <row r="24565" spans="2:7">
      <c r="B24565" s="22" t="s">
        <v>394</v>
      </c>
      <c r="C24565" s="22" t="s">
        <v>7</v>
      </c>
      <c r="D24565" s="22" t="s">
        <v>5</v>
      </c>
      <c r="E24565" s="22" t="s">
        <v>28</v>
      </c>
      <c r="F24565" s="22" t="s">
        <v>30</v>
      </c>
      <c r="G24565" s="1">
        <v>26153.35</v>
      </c>
    </row>
    <row r="24566" spans="2:7">
      <c r="B24566" s="22" t="s">
        <v>394</v>
      </c>
      <c r="C24566" s="22" t="s">
        <v>7</v>
      </c>
      <c r="D24566" s="22" t="s">
        <v>5</v>
      </c>
      <c r="E24566" s="22" t="s">
        <v>28</v>
      </c>
      <c r="F24566" s="22" t="s">
        <v>31</v>
      </c>
      <c r="G24566" s="1">
        <v>6664.21</v>
      </c>
    </row>
    <row r="24567" spans="2:7">
      <c r="B24567" s="22" t="s">
        <v>394</v>
      </c>
      <c r="C24567" s="22" t="s">
        <v>7</v>
      </c>
      <c r="D24567" s="22" t="s">
        <v>5</v>
      </c>
      <c r="E24567" s="22" t="s">
        <v>28</v>
      </c>
      <c r="F24567" s="22" t="s">
        <v>32</v>
      </c>
      <c r="G24567" s="1">
        <v>9118.6299999999992</v>
      </c>
    </row>
    <row r="24568" spans="2:7">
      <c r="B24568" s="22" t="s">
        <v>394</v>
      </c>
      <c r="C24568" s="22" t="s">
        <v>7</v>
      </c>
      <c r="D24568" s="22" t="s">
        <v>5</v>
      </c>
      <c r="E24568" s="22" t="s">
        <v>28</v>
      </c>
      <c r="F24568" s="22" t="s">
        <v>33</v>
      </c>
      <c r="G24568" s="1">
        <v>23847.3</v>
      </c>
    </row>
    <row r="24569" spans="2:7">
      <c r="B24569" s="22" t="s">
        <v>394</v>
      </c>
      <c r="C24569" s="22" t="s">
        <v>7</v>
      </c>
      <c r="D24569" s="22" t="s">
        <v>5</v>
      </c>
      <c r="E24569" s="22" t="s">
        <v>34</v>
      </c>
      <c r="F24569" s="22" t="s">
        <v>35</v>
      </c>
      <c r="G24569" s="1">
        <v>1969.07</v>
      </c>
    </row>
    <row r="24570" spans="2:7">
      <c r="B24570" s="22" t="s">
        <v>394</v>
      </c>
      <c r="C24570" s="22" t="s">
        <v>7</v>
      </c>
      <c r="D24570" s="22" t="s">
        <v>5</v>
      </c>
      <c r="E24570" s="22" t="s">
        <v>34</v>
      </c>
      <c r="F24570" s="22" t="s">
        <v>38</v>
      </c>
      <c r="G24570" s="1">
        <v>5720.21</v>
      </c>
    </row>
    <row r="24571" spans="2:7">
      <c r="B24571" s="22" t="s">
        <v>394</v>
      </c>
      <c r="C24571" s="22" t="s">
        <v>7</v>
      </c>
      <c r="D24571" s="22" t="s">
        <v>5</v>
      </c>
      <c r="E24571" s="22" t="s">
        <v>34</v>
      </c>
      <c r="F24571" s="22" t="s">
        <v>39</v>
      </c>
      <c r="G24571" s="1">
        <v>15539.4</v>
      </c>
    </row>
    <row r="24572" spans="2:7">
      <c r="B24572" s="22" t="s">
        <v>394</v>
      </c>
      <c r="C24572" s="22" t="s">
        <v>7</v>
      </c>
      <c r="D24572" s="22" t="s">
        <v>5</v>
      </c>
      <c r="E24572" s="22" t="s">
        <v>34</v>
      </c>
      <c r="F24572" s="22" t="s">
        <v>40</v>
      </c>
      <c r="G24572" s="1">
        <v>5550.08</v>
      </c>
    </row>
    <row r="24573" spans="2:7">
      <c r="B24573" s="22" t="s">
        <v>394</v>
      </c>
      <c r="C24573" s="22" t="s">
        <v>7</v>
      </c>
      <c r="D24573" s="22" t="s">
        <v>5</v>
      </c>
      <c r="E24573" s="22" t="s">
        <v>34</v>
      </c>
      <c r="F24573" s="22" t="s">
        <v>41</v>
      </c>
      <c r="G24573" s="1">
        <v>1131</v>
      </c>
    </row>
    <row r="24574" spans="2:7">
      <c r="B24574" s="22" t="s">
        <v>394</v>
      </c>
      <c r="C24574" s="22" t="s">
        <v>7</v>
      </c>
      <c r="D24574" s="22" t="s">
        <v>5</v>
      </c>
      <c r="E24574" s="22" t="s">
        <v>34</v>
      </c>
      <c r="F24574" s="22" t="s">
        <v>42</v>
      </c>
      <c r="G24574" s="1">
        <v>2715.38</v>
      </c>
    </row>
    <row r="24575" spans="2:7">
      <c r="B24575" s="22" t="s">
        <v>394</v>
      </c>
      <c r="C24575" s="22" t="s">
        <v>7</v>
      </c>
      <c r="D24575" s="22" t="s">
        <v>5</v>
      </c>
      <c r="E24575" s="22" t="s">
        <v>34</v>
      </c>
      <c r="F24575" s="22" t="s">
        <v>43</v>
      </c>
      <c r="G24575" s="1">
        <v>14500</v>
      </c>
    </row>
    <row r="24576" spans="2:7">
      <c r="B24576" s="22" t="s">
        <v>394</v>
      </c>
      <c r="C24576" s="22" t="s">
        <v>7</v>
      </c>
      <c r="D24576" s="22" t="s">
        <v>5</v>
      </c>
      <c r="E24576" s="22" t="s">
        <v>34</v>
      </c>
      <c r="F24576" s="22" t="s">
        <v>44</v>
      </c>
      <c r="G24576" s="1">
        <v>4556.25</v>
      </c>
    </row>
    <row r="24577" spans="2:7">
      <c r="B24577" s="22" t="s">
        <v>394</v>
      </c>
      <c r="C24577" s="22" t="s">
        <v>7</v>
      </c>
      <c r="D24577" s="22" t="s">
        <v>5</v>
      </c>
      <c r="E24577" s="22" t="s">
        <v>34</v>
      </c>
      <c r="F24577" s="22" t="s">
        <v>45</v>
      </c>
      <c r="G24577" s="1">
        <v>16357.2</v>
      </c>
    </row>
    <row r="24578" spans="2:7">
      <c r="B24578" s="22" t="s">
        <v>394</v>
      </c>
      <c r="C24578" s="22" t="s">
        <v>7</v>
      </c>
      <c r="D24578" s="22" t="s">
        <v>5</v>
      </c>
      <c r="E24578" s="22" t="s">
        <v>34</v>
      </c>
      <c r="F24578" s="22" t="s">
        <v>46</v>
      </c>
      <c r="G24578" s="1">
        <v>18812.16</v>
      </c>
    </row>
    <row r="24579" spans="2:7">
      <c r="B24579" s="22" t="s">
        <v>394</v>
      </c>
      <c r="C24579" s="22" t="s">
        <v>7</v>
      </c>
      <c r="D24579" s="22" t="s">
        <v>5</v>
      </c>
      <c r="E24579" s="22" t="s">
        <v>34</v>
      </c>
      <c r="F24579" s="22" t="s">
        <v>47</v>
      </c>
      <c r="G24579" s="1">
        <v>48023.6</v>
      </c>
    </row>
    <row r="24580" spans="2:7">
      <c r="B24580" s="22" t="s">
        <v>394</v>
      </c>
      <c r="C24580" s="22" t="s">
        <v>7</v>
      </c>
      <c r="D24580" s="22" t="s">
        <v>5</v>
      </c>
      <c r="E24580" s="22" t="s">
        <v>34</v>
      </c>
      <c r="F24580" s="22" t="s">
        <v>48</v>
      </c>
      <c r="G24580" s="1">
        <v>4871.49</v>
      </c>
    </row>
    <row r="24581" spans="2:7">
      <c r="B24581" s="22" t="s">
        <v>394</v>
      </c>
      <c r="C24581" s="22" t="s">
        <v>7</v>
      </c>
      <c r="D24581" s="22" t="s">
        <v>5</v>
      </c>
      <c r="E24581" s="22" t="s">
        <v>34</v>
      </c>
      <c r="F24581" s="22" t="s">
        <v>85</v>
      </c>
      <c r="G24581" s="1">
        <v>509.24</v>
      </c>
    </row>
    <row r="24582" spans="2:7">
      <c r="B24582" s="22" t="s">
        <v>394</v>
      </c>
      <c r="C24582" s="22" t="s">
        <v>7</v>
      </c>
      <c r="D24582" s="22" t="s">
        <v>5</v>
      </c>
      <c r="E24582" s="22" t="s">
        <v>34</v>
      </c>
      <c r="F24582" s="22" t="s">
        <v>49</v>
      </c>
      <c r="G24582" s="1">
        <v>59528.69</v>
      </c>
    </row>
    <row r="24583" spans="2:7">
      <c r="B24583" s="22" t="s">
        <v>394</v>
      </c>
      <c r="C24583" s="22" t="s">
        <v>7</v>
      </c>
      <c r="D24583" s="22" t="s">
        <v>5</v>
      </c>
      <c r="E24583" s="22" t="s">
        <v>34</v>
      </c>
      <c r="F24583" s="22" t="s">
        <v>50</v>
      </c>
      <c r="G24583" s="1">
        <v>16861.759999999998</v>
      </c>
    </row>
    <row r="24584" spans="2:7">
      <c r="B24584" s="22" t="s">
        <v>394</v>
      </c>
      <c r="C24584" s="22" t="s">
        <v>7</v>
      </c>
      <c r="D24584" s="22" t="s">
        <v>5</v>
      </c>
      <c r="E24584" s="22" t="s">
        <v>34</v>
      </c>
      <c r="F24584" s="22" t="s">
        <v>51</v>
      </c>
      <c r="G24584" s="1">
        <v>3609.46</v>
      </c>
    </row>
    <row r="24585" spans="2:7">
      <c r="B24585" s="22" t="s">
        <v>394</v>
      </c>
      <c r="C24585" s="22" t="s">
        <v>7</v>
      </c>
      <c r="D24585" s="22" t="s">
        <v>5</v>
      </c>
      <c r="E24585" s="22" t="s">
        <v>34</v>
      </c>
      <c r="F24585" s="22" t="s">
        <v>52</v>
      </c>
      <c r="G24585" s="1">
        <v>1895.39</v>
      </c>
    </row>
    <row r="24586" spans="2:7">
      <c r="B24586" s="22" t="s">
        <v>394</v>
      </c>
      <c r="C24586" s="22" t="s">
        <v>7</v>
      </c>
      <c r="D24586" s="22" t="s">
        <v>5</v>
      </c>
      <c r="E24586" s="22" t="s">
        <v>34</v>
      </c>
      <c r="F24586" s="22" t="s">
        <v>53</v>
      </c>
      <c r="G24586" s="1">
        <v>23036.51</v>
      </c>
    </row>
    <row r="24587" spans="2:7">
      <c r="B24587" s="22" t="s">
        <v>394</v>
      </c>
      <c r="C24587" s="22" t="s">
        <v>7</v>
      </c>
      <c r="D24587" s="22" t="s">
        <v>5</v>
      </c>
      <c r="E24587" s="22" t="s">
        <v>34</v>
      </c>
      <c r="F24587" s="22" t="s">
        <v>54</v>
      </c>
      <c r="G24587" s="1">
        <v>26468.43</v>
      </c>
    </row>
    <row r="24588" spans="2:7">
      <c r="B24588" s="22" t="s">
        <v>394</v>
      </c>
      <c r="C24588" s="22" t="s">
        <v>7</v>
      </c>
      <c r="D24588" s="22" t="s">
        <v>5</v>
      </c>
      <c r="E24588" s="22" t="s">
        <v>34</v>
      </c>
      <c r="F24588" s="22" t="s">
        <v>55</v>
      </c>
      <c r="G24588" s="1">
        <v>5054.6000000000004</v>
      </c>
    </row>
    <row r="24589" spans="2:7">
      <c r="B24589" s="22" t="s">
        <v>394</v>
      </c>
      <c r="C24589" s="22" t="s">
        <v>7</v>
      </c>
      <c r="D24589" s="22" t="s">
        <v>5</v>
      </c>
      <c r="E24589" s="22" t="s">
        <v>34</v>
      </c>
      <c r="F24589" s="22" t="s">
        <v>56</v>
      </c>
      <c r="G24589" s="1">
        <v>58888.56</v>
      </c>
    </row>
    <row r="24590" spans="2:7">
      <c r="B24590" s="22" t="s">
        <v>394</v>
      </c>
      <c r="C24590" s="22" t="s">
        <v>7</v>
      </c>
      <c r="D24590" s="22" t="s">
        <v>5</v>
      </c>
      <c r="E24590" s="22" t="s">
        <v>34</v>
      </c>
      <c r="F24590" s="22" t="s">
        <v>76</v>
      </c>
      <c r="G24590" s="1">
        <v>19293.740000000002</v>
      </c>
    </row>
    <row r="24591" spans="2:7">
      <c r="B24591" s="22" t="s">
        <v>394</v>
      </c>
      <c r="C24591" s="22" t="s">
        <v>7</v>
      </c>
      <c r="D24591" s="22" t="s">
        <v>5</v>
      </c>
      <c r="E24591" s="22" t="s">
        <v>34</v>
      </c>
      <c r="F24591" s="22" t="s">
        <v>57</v>
      </c>
      <c r="G24591" s="1">
        <v>25318.93</v>
      </c>
    </row>
    <row r="24592" spans="2:7">
      <c r="B24592" s="22" t="s">
        <v>394</v>
      </c>
      <c r="C24592" s="22" t="s">
        <v>7</v>
      </c>
      <c r="D24592" s="22" t="s">
        <v>5</v>
      </c>
      <c r="E24592" s="22" t="s">
        <v>34</v>
      </c>
      <c r="F24592" s="22" t="s">
        <v>58</v>
      </c>
      <c r="G24592" s="1">
        <v>6245.3</v>
      </c>
    </row>
    <row r="24593" spans="2:7">
      <c r="B24593" s="22" t="s">
        <v>394</v>
      </c>
      <c r="C24593" s="22" t="s">
        <v>7</v>
      </c>
      <c r="D24593" s="22" t="s">
        <v>5</v>
      </c>
      <c r="E24593" s="22" t="s">
        <v>59</v>
      </c>
      <c r="F24593" s="22" t="s">
        <v>55</v>
      </c>
      <c r="G24593" s="1">
        <v>9011.65</v>
      </c>
    </row>
    <row r="24594" spans="2:7">
      <c r="B24594" s="22" t="s">
        <v>394</v>
      </c>
      <c r="C24594" s="22" t="s">
        <v>7</v>
      </c>
      <c r="D24594" s="22" t="s">
        <v>7</v>
      </c>
      <c r="E24594" s="22" t="s">
        <v>5</v>
      </c>
      <c r="F24594" s="22" t="s">
        <v>6</v>
      </c>
      <c r="G24594" s="1">
        <v>41650.980000000003</v>
      </c>
    </row>
    <row r="24595" spans="2:7">
      <c r="B24595" s="22" t="s">
        <v>394</v>
      </c>
      <c r="C24595" s="22" t="s">
        <v>7</v>
      </c>
      <c r="D24595" s="22" t="s">
        <v>7</v>
      </c>
      <c r="E24595" s="22" t="s">
        <v>8</v>
      </c>
      <c r="F24595" s="22" t="s">
        <v>9</v>
      </c>
      <c r="G24595" s="1">
        <v>68291.37</v>
      </c>
    </row>
    <row r="24596" spans="2:7">
      <c r="B24596" s="22" t="s">
        <v>394</v>
      </c>
      <c r="C24596" s="22" t="s">
        <v>7</v>
      </c>
      <c r="D24596" s="22" t="s">
        <v>7</v>
      </c>
      <c r="E24596" s="22" t="s">
        <v>8</v>
      </c>
      <c r="F24596" s="22" t="s">
        <v>11</v>
      </c>
      <c r="G24596" s="1">
        <v>5122.5200000000004</v>
      </c>
    </row>
    <row r="24597" spans="2:7">
      <c r="B24597" s="22" t="s">
        <v>394</v>
      </c>
      <c r="C24597" s="22" t="s">
        <v>7</v>
      </c>
      <c r="D24597" s="22" t="s">
        <v>7</v>
      </c>
      <c r="E24597" s="22" t="s">
        <v>8</v>
      </c>
      <c r="F24597" s="22" t="s">
        <v>12</v>
      </c>
      <c r="G24597" s="1">
        <v>11574.99</v>
      </c>
    </row>
    <row r="24598" spans="2:7">
      <c r="B24598" s="22" t="s">
        <v>394</v>
      </c>
      <c r="C24598" s="22" t="s">
        <v>7</v>
      </c>
      <c r="D24598" s="22" t="s">
        <v>7</v>
      </c>
      <c r="E24598" s="22" t="s">
        <v>14</v>
      </c>
      <c r="F24598" s="22" t="s">
        <v>9</v>
      </c>
      <c r="G24598" s="1">
        <v>57807.21</v>
      </c>
    </row>
    <row r="24599" spans="2:7">
      <c r="B24599" s="22" t="s">
        <v>394</v>
      </c>
      <c r="C24599" s="22" t="s">
        <v>7</v>
      </c>
      <c r="D24599" s="22" t="s">
        <v>7</v>
      </c>
      <c r="E24599" s="22" t="s">
        <v>14</v>
      </c>
      <c r="F24599" s="22" t="s">
        <v>10</v>
      </c>
      <c r="G24599" s="1">
        <v>772.45</v>
      </c>
    </row>
    <row r="24600" spans="2:7">
      <c r="B24600" s="22" t="s">
        <v>394</v>
      </c>
      <c r="C24600" s="22" t="s">
        <v>7</v>
      </c>
      <c r="D24600" s="22" t="s">
        <v>7</v>
      </c>
      <c r="E24600" s="22" t="s">
        <v>14</v>
      </c>
      <c r="F24600" s="22" t="s">
        <v>11</v>
      </c>
      <c r="G24600" s="1">
        <v>14302.56</v>
      </c>
    </row>
    <row r="24601" spans="2:7">
      <c r="B24601" s="22" t="s">
        <v>394</v>
      </c>
      <c r="C24601" s="22" t="s">
        <v>7</v>
      </c>
      <c r="D24601" s="22" t="s">
        <v>7</v>
      </c>
      <c r="E24601" s="22" t="s">
        <v>14</v>
      </c>
      <c r="F24601" s="22" t="s">
        <v>12</v>
      </c>
      <c r="G24601" s="1">
        <v>53313.09</v>
      </c>
    </row>
    <row r="24602" spans="2:7">
      <c r="B24602" s="22" t="s">
        <v>394</v>
      </c>
      <c r="C24602" s="22" t="s">
        <v>7</v>
      </c>
      <c r="D24602" s="22" t="s">
        <v>7</v>
      </c>
      <c r="E24602" s="22" t="s">
        <v>15</v>
      </c>
      <c r="F24602" s="22" t="s">
        <v>17</v>
      </c>
      <c r="G24602" s="1">
        <v>6452.6</v>
      </c>
    </row>
    <row r="24603" spans="2:7">
      <c r="B24603" s="22" t="s">
        <v>394</v>
      </c>
      <c r="C24603" s="22" t="s">
        <v>7</v>
      </c>
      <c r="D24603" s="22" t="s">
        <v>7</v>
      </c>
      <c r="E24603" s="22" t="s">
        <v>15</v>
      </c>
      <c r="F24603" s="22" t="s">
        <v>18</v>
      </c>
      <c r="G24603" s="1">
        <v>9269.3799999999992</v>
      </c>
    </row>
    <row r="24604" spans="2:7">
      <c r="B24604" s="22" t="s">
        <v>394</v>
      </c>
      <c r="C24604" s="22" t="s">
        <v>7</v>
      </c>
      <c r="D24604" s="22" t="s">
        <v>7</v>
      </c>
      <c r="E24604" s="22" t="s">
        <v>15</v>
      </c>
      <c r="F24604" s="22" t="s">
        <v>19</v>
      </c>
      <c r="G24604" s="1">
        <v>8396.9</v>
      </c>
    </row>
    <row r="24605" spans="2:7">
      <c r="B24605" s="22" t="s">
        <v>394</v>
      </c>
      <c r="C24605" s="22" t="s">
        <v>7</v>
      </c>
      <c r="D24605" s="22" t="s">
        <v>7</v>
      </c>
      <c r="E24605" s="22" t="s">
        <v>15</v>
      </c>
      <c r="F24605" s="22" t="s">
        <v>20</v>
      </c>
      <c r="G24605" s="1">
        <v>10366.36</v>
      </c>
    </row>
    <row r="24606" spans="2:7">
      <c r="B24606" s="22" t="s">
        <v>394</v>
      </c>
      <c r="C24606" s="22" t="s">
        <v>7</v>
      </c>
      <c r="D24606" s="22" t="s">
        <v>7</v>
      </c>
      <c r="E24606" s="22" t="s">
        <v>15</v>
      </c>
      <c r="F24606" s="22" t="s">
        <v>21</v>
      </c>
      <c r="G24606" s="1">
        <v>40.770000000000003</v>
      </c>
    </row>
    <row r="24607" spans="2:7">
      <c r="B24607" s="22" t="s">
        <v>394</v>
      </c>
      <c r="C24607" s="22" t="s">
        <v>7</v>
      </c>
      <c r="D24607" s="22" t="s">
        <v>7</v>
      </c>
      <c r="E24607" s="22" t="s">
        <v>15</v>
      </c>
      <c r="F24607" s="22" t="s">
        <v>22</v>
      </c>
      <c r="G24607" s="1">
        <v>59.89</v>
      </c>
    </row>
    <row r="24608" spans="2:7">
      <c r="B24608" s="22" t="s">
        <v>394</v>
      </c>
      <c r="C24608" s="22" t="s">
        <v>7</v>
      </c>
      <c r="D24608" s="22" t="s">
        <v>7</v>
      </c>
      <c r="E24608" s="22" t="s">
        <v>15</v>
      </c>
      <c r="F24608" s="22" t="s">
        <v>23</v>
      </c>
      <c r="G24608" s="1">
        <v>459.18</v>
      </c>
    </row>
    <row r="24609" spans="2:7">
      <c r="B24609" s="22" t="s">
        <v>394</v>
      </c>
      <c r="C24609" s="22" t="s">
        <v>7</v>
      </c>
      <c r="D24609" s="22" t="s">
        <v>7</v>
      </c>
      <c r="E24609" s="22" t="s">
        <v>15</v>
      </c>
      <c r="F24609" s="22" t="s">
        <v>24</v>
      </c>
      <c r="G24609" s="1">
        <v>3676.06</v>
      </c>
    </row>
    <row r="24610" spans="2:7">
      <c r="B24610" s="22" t="s">
        <v>394</v>
      </c>
      <c r="C24610" s="22" t="s">
        <v>7</v>
      </c>
      <c r="D24610" s="22" t="s">
        <v>7</v>
      </c>
      <c r="E24610" s="22" t="s">
        <v>15</v>
      </c>
      <c r="F24610" s="22" t="s">
        <v>25</v>
      </c>
      <c r="G24610" s="1">
        <v>14796.03</v>
      </c>
    </row>
    <row r="24611" spans="2:7">
      <c r="B24611" s="22" t="s">
        <v>394</v>
      </c>
      <c r="C24611" s="22" t="s">
        <v>7</v>
      </c>
      <c r="D24611" s="22" t="s">
        <v>7</v>
      </c>
      <c r="E24611" s="22" t="s">
        <v>15</v>
      </c>
      <c r="F24611" s="22" t="s">
        <v>26</v>
      </c>
      <c r="G24611" s="1">
        <v>30809.51</v>
      </c>
    </row>
    <row r="24612" spans="2:7">
      <c r="B24612" s="22" t="s">
        <v>394</v>
      </c>
      <c r="C24612" s="22" t="s">
        <v>7</v>
      </c>
      <c r="D24612" s="22" t="s">
        <v>7</v>
      </c>
      <c r="E24612" s="22" t="s">
        <v>15</v>
      </c>
      <c r="F24612" s="22" t="s">
        <v>27</v>
      </c>
      <c r="G24612" s="1">
        <v>125.53</v>
      </c>
    </row>
    <row r="24613" spans="2:7">
      <c r="B24613" s="22" t="s">
        <v>394</v>
      </c>
      <c r="C24613" s="22" t="s">
        <v>7</v>
      </c>
      <c r="D24613" s="22" t="s">
        <v>7</v>
      </c>
      <c r="E24613" s="22" t="s">
        <v>15</v>
      </c>
      <c r="F24613" s="22" t="s">
        <v>72</v>
      </c>
      <c r="G24613" s="1">
        <v>152.07</v>
      </c>
    </row>
    <row r="24614" spans="2:7">
      <c r="B24614" s="22" t="s">
        <v>394</v>
      </c>
      <c r="C24614" s="22" t="s">
        <v>7</v>
      </c>
      <c r="D24614" s="22" t="s">
        <v>7</v>
      </c>
      <c r="E24614" s="22" t="s">
        <v>28</v>
      </c>
      <c r="F24614" s="22" t="s">
        <v>29</v>
      </c>
      <c r="G24614" s="1">
        <v>54387.94</v>
      </c>
    </row>
    <row r="24615" spans="2:7">
      <c r="B24615" s="22" t="s">
        <v>394</v>
      </c>
      <c r="C24615" s="22" t="s">
        <v>7</v>
      </c>
      <c r="D24615" s="22" t="s">
        <v>7</v>
      </c>
      <c r="E24615" s="22" t="s">
        <v>28</v>
      </c>
      <c r="F24615" s="22" t="s">
        <v>31</v>
      </c>
      <c r="G24615" s="1">
        <v>34151.78</v>
      </c>
    </row>
    <row r="24616" spans="2:7">
      <c r="B24616" s="22" t="s">
        <v>394</v>
      </c>
      <c r="C24616" s="22" t="s">
        <v>7</v>
      </c>
      <c r="D24616" s="22" t="s">
        <v>7</v>
      </c>
      <c r="E24616" s="22" t="s">
        <v>34</v>
      </c>
      <c r="F24616" s="22" t="s">
        <v>38</v>
      </c>
      <c r="G24616" s="1">
        <v>715.88</v>
      </c>
    </row>
    <row r="24617" spans="2:7">
      <c r="B24617" s="22" t="s">
        <v>394</v>
      </c>
      <c r="C24617" s="22" t="s">
        <v>7</v>
      </c>
      <c r="D24617" s="22" t="s">
        <v>7</v>
      </c>
      <c r="E24617" s="22" t="s">
        <v>34</v>
      </c>
      <c r="F24617" s="22" t="s">
        <v>39</v>
      </c>
      <c r="G24617" s="1">
        <v>1358.62</v>
      </c>
    </row>
    <row r="24618" spans="2:7">
      <c r="B24618" s="22" t="s">
        <v>394</v>
      </c>
      <c r="C24618" s="22" t="s">
        <v>7</v>
      </c>
      <c r="D24618" s="22" t="s">
        <v>7</v>
      </c>
      <c r="E24618" s="22" t="s">
        <v>34</v>
      </c>
      <c r="F24618" s="22" t="s">
        <v>42</v>
      </c>
      <c r="G24618" s="1">
        <v>2143.12</v>
      </c>
    </row>
    <row r="24619" spans="2:7">
      <c r="B24619" s="22" t="s">
        <v>394</v>
      </c>
      <c r="C24619" s="22" t="s">
        <v>7</v>
      </c>
      <c r="D24619" s="22" t="s">
        <v>7</v>
      </c>
      <c r="E24619" s="22" t="s">
        <v>34</v>
      </c>
      <c r="F24619" s="22" t="s">
        <v>46</v>
      </c>
      <c r="G24619" s="1">
        <v>1909.82</v>
      </c>
    </row>
    <row r="24620" spans="2:7">
      <c r="B24620" s="22" t="s">
        <v>394</v>
      </c>
      <c r="C24620" s="22" t="s">
        <v>7</v>
      </c>
      <c r="D24620" s="22" t="s">
        <v>7</v>
      </c>
      <c r="E24620" s="22" t="s">
        <v>34</v>
      </c>
      <c r="F24620" s="22" t="s">
        <v>55</v>
      </c>
      <c r="G24620" s="1">
        <v>1013.75</v>
      </c>
    </row>
    <row r="24621" spans="2:7">
      <c r="B24621" s="22" t="s">
        <v>394</v>
      </c>
      <c r="C24621" s="22" t="s">
        <v>7</v>
      </c>
      <c r="D24621" s="22" t="s">
        <v>7</v>
      </c>
      <c r="E24621" s="22" t="s">
        <v>34</v>
      </c>
      <c r="F24621" s="22" t="s">
        <v>58</v>
      </c>
      <c r="G24621" s="1">
        <v>2336.75</v>
      </c>
    </row>
    <row r="24622" spans="2:7">
      <c r="B24622" s="22" t="s">
        <v>394</v>
      </c>
      <c r="C24622" s="22" t="s">
        <v>7</v>
      </c>
      <c r="D24622" s="22" t="s">
        <v>7</v>
      </c>
      <c r="E24622" s="22" t="s">
        <v>59</v>
      </c>
      <c r="F24622" s="22" t="s">
        <v>55</v>
      </c>
      <c r="G24622" s="1">
        <v>1665.07</v>
      </c>
    </row>
    <row r="24623" spans="2:7">
      <c r="B24623" s="22" t="s">
        <v>395</v>
      </c>
      <c r="C24623" s="22" t="s">
        <v>7</v>
      </c>
      <c r="D24623" s="22" t="s">
        <v>5</v>
      </c>
      <c r="E24623" s="22" t="s">
        <v>5</v>
      </c>
      <c r="F24623" s="22" t="s">
        <v>6</v>
      </c>
      <c r="G24623" s="1">
        <v>51166.73</v>
      </c>
    </row>
    <row r="24624" spans="2:7">
      <c r="B24624" s="22" t="s">
        <v>395</v>
      </c>
      <c r="C24624" s="22" t="s">
        <v>7</v>
      </c>
      <c r="D24624" s="22" t="s">
        <v>5</v>
      </c>
      <c r="E24624" s="22" t="s">
        <v>7</v>
      </c>
      <c r="F24624" s="22" t="s">
        <v>6</v>
      </c>
      <c r="G24624" s="1">
        <v>-51166.73</v>
      </c>
    </row>
    <row r="24625" spans="2:7">
      <c r="B24625" s="22" t="s">
        <v>395</v>
      </c>
      <c r="C24625" s="22" t="s">
        <v>7</v>
      </c>
      <c r="D24625" s="22" t="s">
        <v>5</v>
      </c>
      <c r="E24625" s="22" t="s">
        <v>8</v>
      </c>
      <c r="F24625" s="22" t="s">
        <v>9</v>
      </c>
      <c r="G24625" s="1">
        <v>906494.96</v>
      </c>
    </row>
    <row r="24626" spans="2:7">
      <c r="B24626" s="22" t="s">
        <v>395</v>
      </c>
      <c r="C24626" s="22" t="s">
        <v>7</v>
      </c>
      <c r="D24626" s="22" t="s">
        <v>5</v>
      </c>
      <c r="E24626" s="22" t="s">
        <v>8</v>
      </c>
      <c r="F24626" s="22" t="s">
        <v>10</v>
      </c>
      <c r="G24626" s="1">
        <v>13705.67</v>
      </c>
    </row>
    <row r="24627" spans="2:7">
      <c r="B24627" s="22" t="s">
        <v>395</v>
      </c>
      <c r="C24627" s="22" t="s">
        <v>7</v>
      </c>
      <c r="D24627" s="22" t="s">
        <v>5</v>
      </c>
      <c r="E24627" s="22" t="s">
        <v>8</v>
      </c>
      <c r="F24627" s="22" t="s">
        <v>12</v>
      </c>
      <c r="G24627" s="1">
        <v>80348.7</v>
      </c>
    </row>
    <row r="24628" spans="2:7">
      <c r="B24628" s="22" t="s">
        <v>395</v>
      </c>
      <c r="C24628" s="22" t="s">
        <v>7</v>
      </c>
      <c r="D24628" s="22" t="s">
        <v>5</v>
      </c>
      <c r="E24628" s="22" t="s">
        <v>8</v>
      </c>
      <c r="F24628" s="22" t="s">
        <v>13</v>
      </c>
      <c r="G24628" s="1">
        <v>37468.26</v>
      </c>
    </row>
    <row r="24629" spans="2:7">
      <c r="B24629" s="22" t="s">
        <v>395</v>
      </c>
      <c r="C24629" s="22" t="s">
        <v>7</v>
      </c>
      <c r="D24629" s="22" t="s">
        <v>5</v>
      </c>
      <c r="E24629" s="22" t="s">
        <v>8</v>
      </c>
      <c r="F24629" s="22" t="s">
        <v>70</v>
      </c>
      <c r="G24629" s="1">
        <v>11010</v>
      </c>
    </row>
    <row r="24630" spans="2:7">
      <c r="B24630" s="22" t="s">
        <v>395</v>
      </c>
      <c r="C24630" s="22" t="s">
        <v>7</v>
      </c>
      <c r="D24630" s="22" t="s">
        <v>5</v>
      </c>
      <c r="E24630" s="22" t="s">
        <v>14</v>
      </c>
      <c r="F24630" s="22" t="s">
        <v>9</v>
      </c>
      <c r="G24630" s="1">
        <v>434207.49</v>
      </c>
    </row>
    <row r="24631" spans="2:7">
      <c r="B24631" s="22" t="s">
        <v>395</v>
      </c>
      <c r="C24631" s="22" t="s">
        <v>7</v>
      </c>
      <c r="D24631" s="22" t="s">
        <v>5</v>
      </c>
      <c r="E24631" s="22" t="s">
        <v>14</v>
      </c>
      <c r="F24631" s="22" t="s">
        <v>10</v>
      </c>
      <c r="G24631" s="1">
        <v>21434.639999999999</v>
      </c>
    </row>
    <row r="24632" spans="2:7">
      <c r="B24632" s="22" t="s">
        <v>395</v>
      </c>
      <c r="C24632" s="22" t="s">
        <v>7</v>
      </c>
      <c r="D24632" s="22" t="s">
        <v>5</v>
      </c>
      <c r="E24632" s="22" t="s">
        <v>14</v>
      </c>
      <c r="F24632" s="22" t="s">
        <v>11</v>
      </c>
      <c r="G24632" s="1">
        <v>10874.39</v>
      </c>
    </row>
    <row r="24633" spans="2:7">
      <c r="B24633" s="22" t="s">
        <v>395</v>
      </c>
      <c r="C24633" s="22" t="s">
        <v>7</v>
      </c>
      <c r="D24633" s="22" t="s">
        <v>5</v>
      </c>
      <c r="E24633" s="22" t="s">
        <v>14</v>
      </c>
      <c r="F24633" s="22" t="s">
        <v>12</v>
      </c>
      <c r="G24633" s="1">
        <v>50693.62</v>
      </c>
    </row>
    <row r="24634" spans="2:7">
      <c r="B24634" s="22" t="s">
        <v>395</v>
      </c>
      <c r="C24634" s="22" t="s">
        <v>7</v>
      </c>
      <c r="D24634" s="22" t="s">
        <v>5</v>
      </c>
      <c r="E24634" s="22" t="s">
        <v>14</v>
      </c>
      <c r="F24634" s="22" t="s">
        <v>13</v>
      </c>
      <c r="G24634" s="1">
        <v>1886.79</v>
      </c>
    </row>
    <row r="24635" spans="2:7">
      <c r="B24635" s="22" t="s">
        <v>395</v>
      </c>
      <c r="C24635" s="22" t="s">
        <v>7</v>
      </c>
      <c r="D24635" s="22" t="s">
        <v>5</v>
      </c>
      <c r="E24635" s="22" t="s">
        <v>15</v>
      </c>
      <c r="F24635" s="22" t="s">
        <v>16</v>
      </c>
      <c r="G24635" s="1">
        <v>8866.19</v>
      </c>
    </row>
    <row r="24636" spans="2:7">
      <c r="B24636" s="22" t="s">
        <v>395</v>
      </c>
      <c r="C24636" s="22" t="s">
        <v>7</v>
      </c>
      <c r="D24636" s="22" t="s">
        <v>5</v>
      </c>
      <c r="E24636" s="22" t="s">
        <v>15</v>
      </c>
      <c r="F24636" s="22" t="s">
        <v>71</v>
      </c>
      <c r="G24636" s="1">
        <v>-752</v>
      </c>
    </row>
    <row r="24637" spans="2:7">
      <c r="B24637" s="22" t="s">
        <v>395</v>
      </c>
      <c r="C24637" s="22" t="s">
        <v>7</v>
      </c>
      <c r="D24637" s="22" t="s">
        <v>5</v>
      </c>
      <c r="E24637" s="22" t="s">
        <v>15</v>
      </c>
      <c r="F24637" s="22" t="s">
        <v>17</v>
      </c>
      <c r="G24637" s="1">
        <v>51886.85</v>
      </c>
    </row>
    <row r="24638" spans="2:7">
      <c r="B24638" s="22" t="s">
        <v>395</v>
      </c>
      <c r="C24638" s="22" t="s">
        <v>7</v>
      </c>
      <c r="D24638" s="22" t="s">
        <v>5</v>
      </c>
      <c r="E24638" s="22" t="s">
        <v>15</v>
      </c>
      <c r="F24638" s="22" t="s">
        <v>18</v>
      </c>
      <c r="G24638" s="1">
        <v>29357.9</v>
      </c>
    </row>
    <row r="24639" spans="2:7">
      <c r="B24639" s="22" t="s">
        <v>395</v>
      </c>
      <c r="C24639" s="22" t="s">
        <v>7</v>
      </c>
      <c r="D24639" s="22" t="s">
        <v>5</v>
      </c>
      <c r="E24639" s="22" t="s">
        <v>15</v>
      </c>
      <c r="F24639" s="22" t="s">
        <v>19</v>
      </c>
      <c r="G24639" s="1">
        <v>107153.28</v>
      </c>
    </row>
    <row r="24640" spans="2:7">
      <c r="B24640" s="22" t="s">
        <v>395</v>
      </c>
      <c r="C24640" s="22" t="s">
        <v>7</v>
      </c>
      <c r="D24640" s="22" t="s">
        <v>5</v>
      </c>
      <c r="E24640" s="22" t="s">
        <v>15</v>
      </c>
      <c r="F24640" s="22" t="s">
        <v>20</v>
      </c>
      <c r="G24640" s="1">
        <v>45380.62</v>
      </c>
    </row>
    <row r="24641" spans="2:7">
      <c r="B24641" s="22" t="s">
        <v>395</v>
      </c>
      <c r="C24641" s="22" t="s">
        <v>7</v>
      </c>
      <c r="D24641" s="22" t="s">
        <v>5</v>
      </c>
      <c r="E24641" s="22" t="s">
        <v>15</v>
      </c>
      <c r="F24641" s="22" t="s">
        <v>97</v>
      </c>
      <c r="G24641" s="1">
        <v>16517.900000000001</v>
      </c>
    </row>
    <row r="24642" spans="2:7">
      <c r="B24642" s="22" t="s">
        <v>395</v>
      </c>
      <c r="C24642" s="22" t="s">
        <v>7</v>
      </c>
      <c r="D24642" s="22" t="s">
        <v>5</v>
      </c>
      <c r="E24642" s="22" t="s">
        <v>15</v>
      </c>
      <c r="F24642" s="22" t="s">
        <v>90</v>
      </c>
      <c r="G24642" s="1">
        <v>35216.04</v>
      </c>
    </row>
    <row r="24643" spans="2:7">
      <c r="B24643" s="22" t="s">
        <v>395</v>
      </c>
      <c r="C24643" s="22" t="s">
        <v>7</v>
      </c>
      <c r="D24643" s="22" t="s">
        <v>5</v>
      </c>
      <c r="E24643" s="22" t="s">
        <v>15</v>
      </c>
      <c r="F24643" s="22" t="s">
        <v>21</v>
      </c>
      <c r="G24643" s="1">
        <v>273.61</v>
      </c>
    </row>
    <row r="24644" spans="2:7">
      <c r="B24644" s="22" t="s">
        <v>395</v>
      </c>
      <c r="C24644" s="22" t="s">
        <v>7</v>
      </c>
      <c r="D24644" s="22" t="s">
        <v>5</v>
      </c>
      <c r="E24644" s="22" t="s">
        <v>15</v>
      </c>
      <c r="F24644" s="22" t="s">
        <v>22</v>
      </c>
      <c r="G24644" s="1">
        <v>169.5</v>
      </c>
    </row>
    <row r="24645" spans="2:7">
      <c r="B24645" s="22" t="s">
        <v>395</v>
      </c>
      <c r="C24645" s="22" t="s">
        <v>7</v>
      </c>
      <c r="D24645" s="22" t="s">
        <v>5</v>
      </c>
      <c r="E24645" s="22" t="s">
        <v>15</v>
      </c>
      <c r="F24645" s="22" t="s">
        <v>23</v>
      </c>
      <c r="G24645" s="1">
        <v>3626.4</v>
      </c>
    </row>
    <row r="24646" spans="2:7">
      <c r="B24646" s="22" t="s">
        <v>395</v>
      </c>
      <c r="C24646" s="22" t="s">
        <v>7</v>
      </c>
      <c r="D24646" s="22" t="s">
        <v>5</v>
      </c>
      <c r="E24646" s="22" t="s">
        <v>15</v>
      </c>
      <c r="F24646" s="22" t="s">
        <v>24</v>
      </c>
      <c r="G24646" s="1">
        <v>10444.81</v>
      </c>
    </row>
    <row r="24647" spans="2:7">
      <c r="B24647" s="22" t="s">
        <v>395</v>
      </c>
      <c r="C24647" s="22" t="s">
        <v>7</v>
      </c>
      <c r="D24647" s="22" t="s">
        <v>5</v>
      </c>
      <c r="E24647" s="22" t="s">
        <v>15</v>
      </c>
      <c r="F24647" s="22" t="s">
        <v>25</v>
      </c>
      <c r="G24647" s="1">
        <v>116931.3</v>
      </c>
    </row>
    <row r="24648" spans="2:7">
      <c r="B24648" s="22" t="s">
        <v>395</v>
      </c>
      <c r="C24648" s="22" t="s">
        <v>7</v>
      </c>
      <c r="D24648" s="22" t="s">
        <v>5</v>
      </c>
      <c r="E24648" s="22" t="s">
        <v>15</v>
      </c>
      <c r="F24648" s="22" t="s">
        <v>26</v>
      </c>
      <c r="G24648" s="1">
        <v>107044.4</v>
      </c>
    </row>
    <row r="24649" spans="2:7">
      <c r="B24649" s="22" t="s">
        <v>395</v>
      </c>
      <c r="C24649" s="22" t="s">
        <v>7</v>
      </c>
      <c r="D24649" s="22" t="s">
        <v>5</v>
      </c>
      <c r="E24649" s="22" t="s">
        <v>15</v>
      </c>
      <c r="F24649" s="22" t="s">
        <v>27</v>
      </c>
      <c r="G24649" s="1">
        <v>764.14</v>
      </c>
    </row>
    <row r="24650" spans="2:7">
      <c r="B24650" s="22" t="s">
        <v>395</v>
      </c>
      <c r="C24650" s="22" t="s">
        <v>7</v>
      </c>
      <c r="D24650" s="22" t="s">
        <v>5</v>
      </c>
      <c r="E24650" s="22" t="s">
        <v>15</v>
      </c>
      <c r="F24650" s="22" t="s">
        <v>72</v>
      </c>
      <c r="G24650" s="1">
        <v>326.37</v>
      </c>
    </row>
    <row r="24651" spans="2:7">
      <c r="B24651" s="22" t="s">
        <v>395</v>
      </c>
      <c r="C24651" s="22" t="s">
        <v>7</v>
      </c>
      <c r="D24651" s="22" t="s">
        <v>5</v>
      </c>
      <c r="E24651" s="22" t="s">
        <v>28</v>
      </c>
      <c r="F24651" s="22" t="s">
        <v>29</v>
      </c>
      <c r="G24651" s="1">
        <v>109746.68</v>
      </c>
    </row>
    <row r="24652" spans="2:7">
      <c r="B24652" s="22" t="s">
        <v>395</v>
      </c>
      <c r="C24652" s="22" t="s">
        <v>7</v>
      </c>
      <c r="D24652" s="22" t="s">
        <v>5</v>
      </c>
      <c r="E24652" s="22" t="s">
        <v>28</v>
      </c>
      <c r="F24652" s="22" t="s">
        <v>30</v>
      </c>
      <c r="G24652" s="1">
        <v>28512.3</v>
      </c>
    </row>
    <row r="24653" spans="2:7">
      <c r="B24653" s="22" t="s">
        <v>395</v>
      </c>
      <c r="C24653" s="22" t="s">
        <v>7</v>
      </c>
      <c r="D24653" s="22" t="s">
        <v>5</v>
      </c>
      <c r="E24653" s="22" t="s">
        <v>28</v>
      </c>
      <c r="F24653" s="22" t="s">
        <v>32</v>
      </c>
      <c r="G24653" s="1">
        <v>5142.53</v>
      </c>
    </row>
    <row r="24654" spans="2:7">
      <c r="B24654" s="22" t="s">
        <v>395</v>
      </c>
      <c r="C24654" s="22" t="s">
        <v>7</v>
      </c>
      <c r="D24654" s="22" t="s">
        <v>5</v>
      </c>
      <c r="E24654" s="22" t="s">
        <v>28</v>
      </c>
      <c r="F24654" s="22" t="s">
        <v>33</v>
      </c>
      <c r="G24654" s="1">
        <v>27003.16</v>
      </c>
    </row>
    <row r="24655" spans="2:7">
      <c r="B24655" s="22" t="s">
        <v>395</v>
      </c>
      <c r="C24655" s="22" t="s">
        <v>7</v>
      </c>
      <c r="D24655" s="22" t="s">
        <v>5</v>
      </c>
      <c r="E24655" s="22" t="s">
        <v>34</v>
      </c>
      <c r="F24655" s="22" t="s">
        <v>35</v>
      </c>
      <c r="G24655" s="1">
        <v>18079.02</v>
      </c>
    </row>
    <row r="24656" spans="2:7">
      <c r="B24656" s="22" t="s">
        <v>395</v>
      </c>
      <c r="C24656" s="22" t="s">
        <v>7</v>
      </c>
      <c r="D24656" s="22" t="s">
        <v>5</v>
      </c>
      <c r="E24656" s="22" t="s">
        <v>34</v>
      </c>
      <c r="F24656" s="22" t="s">
        <v>36</v>
      </c>
      <c r="G24656" s="1">
        <v>457.93</v>
      </c>
    </row>
    <row r="24657" spans="2:7">
      <c r="B24657" s="22" t="s">
        <v>395</v>
      </c>
      <c r="C24657" s="22" t="s">
        <v>7</v>
      </c>
      <c r="D24657" s="22" t="s">
        <v>5</v>
      </c>
      <c r="E24657" s="22" t="s">
        <v>34</v>
      </c>
      <c r="F24657" s="22" t="s">
        <v>37</v>
      </c>
      <c r="G24657" s="1">
        <v>36067.129999999997</v>
      </c>
    </row>
    <row r="24658" spans="2:7">
      <c r="B24658" s="22" t="s">
        <v>395</v>
      </c>
      <c r="C24658" s="22" t="s">
        <v>7</v>
      </c>
      <c r="D24658" s="22" t="s">
        <v>5</v>
      </c>
      <c r="E24658" s="22" t="s">
        <v>34</v>
      </c>
      <c r="F24658" s="22" t="s">
        <v>38</v>
      </c>
      <c r="G24658" s="1">
        <v>12647.44</v>
      </c>
    </row>
    <row r="24659" spans="2:7">
      <c r="B24659" s="22" t="s">
        <v>395</v>
      </c>
      <c r="C24659" s="22" t="s">
        <v>7</v>
      </c>
      <c r="D24659" s="22" t="s">
        <v>5</v>
      </c>
      <c r="E24659" s="22" t="s">
        <v>34</v>
      </c>
      <c r="F24659" s="22" t="s">
        <v>39</v>
      </c>
      <c r="G24659" s="1">
        <v>30587.42</v>
      </c>
    </row>
    <row r="24660" spans="2:7">
      <c r="B24660" s="22" t="s">
        <v>395</v>
      </c>
      <c r="C24660" s="22" t="s">
        <v>7</v>
      </c>
      <c r="D24660" s="22" t="s">
        <v>5</v>
      </c>
      <c r="E24660" s="22" t="s">
        <v>34</v>
      </c>
      <c r="F24660" s="22" t="s">
        <v>42</v>
      </c>
      <c r="G24660" s="1">
        <v>1605.26</v>
      </c>
    </row>
    <row r="24661" spans="2:7">
      <c r="B24661" s="22" t="s">
        <v>395</v>
      </c>
      <c r="C24661" s="22" t="s">
        <v>7</v>
      </c>
      <c r="D24661" s="22" t="s">
        <v>5</v>
      </c>
      <c r="E24661" s="22" t="s">
        <v>34</v>
      </c>
      <c r="F24661" s="22" t="s">
        <v>43</v>
      </c>
      <c r="G24661" s="1">
        <v>3525.99</v>
      </c>
    </row>
    <row r="24662" spans="2:7">
      <c r="B24662" s="22" t="s">
        <v>395</v>
      </c>
      <c r="C24662" s="22" t="s">
        <v>7</v>
      </c>
      <c r="D24662" s="22" t="s">
        <v>5</v>
      </c>
      <c r="E24662" s="22" t="s">
        <v>34</v>
      </c>
      <c r="F24662" s="22" t="s">
        <v>46</v>
      </c>
      <c r="G24662" s="1">
        <v>20035.259999999998</v>
      </c>
    </row>
    <row r="24663" spans="2:7">
      <c r="B24663" s="22" t="s">
        <v>395</v>
      </c>
      <c r="C24663" s="22" t="s">
        <v>7</v>
      </c>
      <c r="D24663" s="22" t="s">
        <v>5</v>
      </c>
      <c r="E24663" s="22" t="s">
        <v>34</v>
      </c>
      <c r="F24663" s="22" t="s">
        <v>47</v>
      </c>
      <c r="G24663" s="1">
        <v>102769.89</v>
      </c>
    </row>
    <row r="24664" spans="2:7">
      <c r="B24664" s="22" t="s">
        <v>395</v>
      </c>
      <c r="C24664" s="22" t="s">
        <v>7</v>
      </c>
      <c r="D24664" s="22" t="s">
        <v>5</v>
      </c>
      <c r="E24664" s="22" t="s">
        <v>34</v>
      </c>
      <c r="F24664" s="22" t="s">
        <v>66</v>
      </c>
      <c r="G24664" s="1">
        <v>2204.5100000000002</v>
      </c>
    </row>
    <row r="24665" spans="2:7">
      <c r="B24665" s="22" t="s">
        <v>395</v>
      </c>
      <c r="C24665" s="22" t="s">
        <v>7</v>
      </c>
      <c r="D24665" s="22" t="s">
        <v>5</v>
      </c>
      <c r="E24665" s="22" t="s">
        <v>34</v>
      </c>
      <c r="F24665" s="22" t="s">
        <v>49</v>
      </c>
      <c r="G24665" s="1">
        <v>55858.31</v>
      </c>
    </row>
    <row r="24666" spans="2:7">
      <c r="B24666" s="22" t="s">
        <v>395</v>
      </c>
      <c r="C24666" s="22" t="s">
        <v>7</v>
      </c>
      <c r="D24666" s="22" t="s">
        <v>5</v>
      </c>
      <c r="E24666" s="22" t="s">
        <v>34</v>
      </c>
      <c r="F24666" s="22" t="s">
        <v>50</v>
      </c>
      <c r="G24666" s="1">
        <v>21964.11</v>
      </c>
    </row>
    <row r="24667" spans="2:7">
      <c r="B24667" s="22" t="s">
        <v>395</v>
      </c>
      <c r="C24667" s="22" t="s">
        <v>7</v>
      </c>
      <c r="D24667" s="22" t="s">
        <v>5</v>
      </c>
      <c r="E24667" s="22" t="s">
        <v>34</v>
      </c>
      <c r="F24667" s="22" t="s">
        <v>51</v>
      </c>
      <c r="G24667" s="1">
        <v>5</v>
      </c>
    </row>
    <row r="24668" spans="2:7">
      <c r="B24668" s="22" t="s">
        <v>395</v>
      </c>
      <c r="C24668" s="22" t="s">
        <v>7</v>
      </c>
      <c r="D24668" s="22" t="s">
        <v>5</v>
      </c>
      <c r="E24668" s="22" t="s">
        <v>34</v>
      </c>
      <c r="F24668" s="22" t="s">
        <v>52</v>
      </c>
      <c r="G24668" s="1">
        <v>13190.43</v>
      </c>
    </row>
    <row r="24669" spans="2:7">
      <c r="B24669" s="22" t="s">
        <v>395</v>
      </c>
      <c r="C24669" s="22" t="s">
        <v>7</v>
      </c>
      <c r="D24669" s="22" t="s">
        <v>5</v>
      </c>
      <c r="E24669" s="22" t="s">
        <v>34</v>
      </c>
      <c r="F24669" s="22" t="s">
        <v>53</v>
      </c>
      <c r="G24669" s="1">
        <v>40094.199999999997</v>
      </c>
    </row>
    <row r="24670" spans="2:7">
      <c r="B24670" s="22" t="s">
        <v>395</v>
      </c>
      <c r="C24670" s="22" t="s">
        <v>7</v>
      </c>
      <c r="D24670" s="22" t="s">
        <v>5</v>
      </c>
      <c r="E24670" s="22" t="s">
        <v>34</v>
      </c>
      <c r="F24670" s="22" t="s">
        <v>55</v>
      </c>
      <c r="G24670" s="1">
        <v>1633.98</v>
      </c>
    </row>
    <row r="24671" spans="2:7">
      <c r="B24671" s="22" t="s">
        <v>395</v>
      </c>
      <c r="C24671" s="22" t="s">
        <v>7</v>
      </c>
      <c r="D24671" s="22" t="s">
        <v>5</v>
      </c>
      <c r="E24671" s="22" t="s">
        <v>34</v>
      </c>
      <c r="F24671" s="22" t="s">
        <v>56</v>
      </c>
      <c r="G24671" s="1">
        <v>131551.22</v>
      </c>
    </row>
    <row r="24672" spans="2:7">
      <c r="B24672" s="22" t="s">
        <v>395</v>
      </c>
      <c r="C24672" s="22" t="s">
        <v>7</v>
      </c>
      <c r="D24672" s="22" t="s">
        <v>5</v>
      </c>
      <c r="E24672" s="22" t="s">
        <v>34</v>
      </c>
      <c r="F24672" s="22" t="s">
        <v>57</v>
      </c>
      <c r="G24672" s="1">
        <v>45043.519999999997</v>
      </c>
    </row>
    <row r="24673" spans="2:7">
      <c r="B24673" s="22" t="s">
        <v>395</v>
      </c>
      <c r="C24673" s="22" t="s">
        <v>7</v>
      </c>
      <c r="D24673" s="22" t="s">
        <v>5</v>
      </c>
      <c r="E24673" s="22" t="s">
        <v>34</v>
      </c>
      <c r="F24673" s="22" t="s">
        <v>91</v>
      </c>
      <c r="G24673" s="1">
        <v>63968.08</v>
      </c>
    </row>
    <row r="24674" spans="2:7">
      <c r="B24674" s="22" t="s">
        <v>395</v>
      </c>
      <c r="C24674" s="22" t="s">
        <v>7</v>
      </c>
      <c r="D24674" s="22" t="s">
        <v>5</v>
      </c>
      <c r="E24674" s="22" t="s">
        <v>34</v>
      </c>
      <c r="F24674" s="22" t="s">
        <v>94</v>
      </c>
      <c r="G24674" s="1">
        <v>1542.77</v>
      </c>
    </row>
    <row r="24675" spans="2:7">
      <c r="B24675" s="22" t="s">
        <v>395</v>
      </c>
      <c r="C24675" s="22" t="s">
        <v>7</v>
      </c>
      <c r="D24675" s="22" t="s">
        <v>5</v>
      </c>
      <c r="E24675" s="22" t="s">
        <v>34</v>
      </c>
      <c r="F24675" s="22" t="s">
        <v>58</v>
      </c>
      <c r="G24675" s="1">
        <v>10810.77</v>
      </c>
    </row>
    <row r="24676" spans="2:7">
      <c r="B24676" s="22" t="s">
        <v>395</v>
      </c>
      <c r="C24676" s="22" t="s">
        <v>7</v>
      </c>
      <c r="D24676" s="22" t="s">
        <v>5</v>
      </c>
      <c r="E24676" s="22" t="s">
        <v>59</v>
      </c>
      <c r="F24676" s="22" t="s">
        <v>55</v>
      </c>
      <c r="G24676" s="1">
        <v>9433.94</v>
      </c>
    </row>
    <row r="24677" spans="2:7">
      <c r="B24677" s="22" t="s">
        <v>395</v>
      </c>
      <c r="C24677" s="22" t="s">
        <v>7</v>
      </c>
      <c r="D24677" s="22" t="s">
        <v>5</v>
      </c>
      <c r="E24677" s="22" t="s">
        <v>60</v>
      </c>
      <c r="F24677" s="22" t="s">
        <v>79</v>
      </c>
      <c r="G24677" s="1">
        <v>38271</v>
      </c>
    </row>
    <row r="24678" spans="2:7">
      <c r="B24678" s="22" t="s">
        <v>395</v>
      </c>
      <c r="C24678" s="22" t="s">
        <v>7</v>
      </c>
      <c r="D24678" s="22" t="s">
        <v>7</v>
      </c>
      <c r="E24678" s="22" t="s">
        <v>8</v>
      </c>
      <c r="F24678" s="22" t="s">
        <v>9</v>
      </c>
      <c r="G24678" s="1">
        <v>31682.66</v>
      </c>
    </row>
    <row r="24679" spans="2:7">
      <c r="B24679" s="22" t="s">
        <v>395</v>
      </c>
      <c r="C24679" s="22" t="s">
        <v>7</v>
      </c>
      <c r="D24679" s="22" t="s">
        <v>7</v>
      </c>
      <c r="E24679" s="22" t="s">
        <v>8</v>
      </c>
      <c r="F24679" s="22" t="s">
        <v>10</v>
      </c>
      <c r="G24679" s="1">
        <v>478.57</v>
      </c>
    </row>
    <row r="24680" spans="2:7">
      <c r="B24680" s="22" t="s">
        <v>395</v>
      </c>
      <c r="C24680" s="22" t="s">
        <v>7</v>
      </c>
      <c r="D24680" s="22" t="s">
        <v>7</v>
      </c>
      <c r="E24680" s="22" t="s">
        <v>8</v>
      </c>
      <c r="F24680" s="22" t="s">
        <v>12</v>
      </c>
      <c r="G24680" s="1">
        <v>31685.35</v>
      </c>
    </row>
    <row r="24681" spans="2:7">
      <c r="B24681" s="22" t="s">
        <v>395</v>
      </c>
      <c r="C24681" s="22" t="s">
        <v>7</v>
      </c>
      <c r="D24681" s="22" t="s">
        <v>7</v>
      </c>
      <c r="E24681" s="22" t="s">
        <v>14</v>
      </c>
      <c r="F24681" s="22" t="s">
        <v>9</v>
      </c>
      <c r="G24681" s="1">
        <v>20454.5</v>
      </c>
    </row>
    <row r="24682" spans="2:7">
      <c r="B24682" s="22" t="s">
        <v>395</v>
      </c>
      <c r="C24682" s="22" t="s">
        <v>7</v>
      </c>
      <c r="D24682" s="22" t="s">
        <v>7</v>
      </c>
      <c r="E24682" s="22" t="s">
        <v>14</v>
      </c>
      <c r="F24682" s="22" t="s">
        <v>10</v>
      </c>
      <c r="G24682" s="1">
        <v>628.57000000000005</v>
      </c>
    </row>
    <row r="24683" spans="2:7">
      <c r="B24683" s="22" t="s">
        <v>395</v>
      </c>
      <c r="C24683" s="22" t="s">
        <v>7</v>
      </c>
      <c r="D24683" s="22" t="s">
        <v>7</v>
      </c>
      <c r="E24683" s="22" t="s">
        <v>14</v>
      </c>
      <c r="F24683" s="22" t="s">
        <v>11</v>
      </c>
      <c r="G24683" s="1">
        <v>1206.81</v>
      </c>
    </row>
    <row r="24684" spans="2:7">
      <c r="B24684" s="22" t="s">
        <v>395</v>
      </c>
      <c r="C24684" s="22" t="s">
        <v>7</v>
      </c>
      <c r="D24684" s="22" t="s">
        <v>7</v>
      </c>
      <c r="E24684" s="22" t="s">
        <v>14</v>
      </c>
      <c r="F24684" s="22" t="s">
        <v>12</v>
      </c>
      <c r="G24684" s="1">
        <v>6000</v>
      </c>
    </row>
    <row r="24685" spans="2:7">
      <c r="B24685" s="22" t="s">
        <v>395</v>
      </c>
      <c r="C24685" s="22" t="s">
        <v>7</v>
      </c>
      <c r="D24685" s="22" t="s">
        <v>7</v>
      </c>
      <c r="E24685" s="22" t="s">
        <v>14</v>
      </c>
      <c r="F24685" s="22" t="s">
        <v>13</v>
      </c>
      <c r="G24685" s="1">
        <v>326.16000000000003</v>
      </c>
    </row>
    <row r="24686" spans="2:7">
      <c r="B24686" s="22" t="s">
        <v>395</v>
      </c>
      <c r="C24686" s="22" t="s">
        <v>7</v>
      </c>
      <c r="D24686" s="22" t="s">
        <v>7</v>
      </c>
      <c r="E24686" s="22" t="s">
        <v>15</v>
      </c>
      <c r="F24686" s="22" t="s">
        <v>16</v>
      </c>
      <c r="G24686" s="1">
        <v>6026.47</v>
      </c>
    </row>
    <row r="24687" spans="2:7">
      <c r="B24687" s="22" t="s">
        <v>395</v>
      </c>
      <c r="C24687" s="22" t="s">
        <v>7</v>
      </c>
      <c r="D24687" s="22" t="s">
        <v>7</v>
      </c>
      <c r="E24687" s="22" t="s">
        <v>15</v>
      </c>
      <c r="F24687" s="22" t="s">
        <v>17</v>
      </c>
      <c r="G24687" s="1">
        <v>9707.3799999999992</v>
      </c>
    </row>
    <row r="24688" spans="2:7">
      <c r="B24688" s="22" t="s">
        <v>395</v>
      </c>
      <c r="C24688" s="22" t="s">
        <v>7</v>
      </c>
      <c r="D24688" s="22" t="s">
        <v>7</v>
      </c>
      <c r="E24688" s="22" t="s">
        <v>15</v>
      </c>
      <c r="F24688" s="22" t="s">
        <v>18</v>
      </c>
      <c r="G24688" s="1">
        <v>12539.69</v>
      </c>
    </row>
    <row r="24689" spans="2:7">
      <c r="B24689" s="22" t="s">
        <v>395</v>
      </c>
      <c r="C24689" s="22" t="s">
        <v>7</v>
      </c>
      <c r="D24689" s="22" t="s">
        <v>7</v>
      </c>
      <c r="E24689" s="22" t="s">
        <v>15</v>
      </c>
      <c r="F24689" s="22" t="s">
        <v>19</v>
      </c>
      <c r="G24689" s="1">
        <v>17594.13</v>
      </c>
    </row>
    <row r="24690" spans="2:7">
      <c r="B24690" s="22" t="s">
        <v>395</v>
      </c>
      <c r="C24690" s="22" t="s">
        <v>7</v>
      </c>
      <c r="D24690" s="22" t="s">
        <v>7</v>
      </c>
      <c r="E24690" s="22" t="s">
        <v>15</v>
      </c>
      <c r="F24690" s="22" t="s">
        <v>20</v>
      </c>
      <c r="G24690" s="1">
        <v>17900.89</v>
      </c>
    </row>
    <row r="24691" spans="2:7">
      <c r="B24691" s="22" t="s">
        <v>395</v>
      </c>
      <c r="C24691" s="22" t="s">
        <v>7</v>
      </c>
      <c r="D24691" s="22" t="s">
        <v>7</v>
      </c>
      <c r="E24691" s="22" t="s">
        <v>15</v>
      </c>
      <c r="F24691" s="22" t="s">
        <v>97</v>
      </c>
      <c r="G24691" s="1">
        <v>3134.54</v>
      </c>
    </row>
    <row r="24692" spans="2:7">
      <c r="B24692" s="22" t="s">
        <v>395</v>
      </c>
      <c r="C24692" s="22" t="s">
        <v>7</v>
      </c>
      <c r="D24692" s="22" t="s">
        <v>7</v>
      </c>
      <c r="E24692" s="22" t="s">
        <v>15</v>
      </c>
      <c r="F24692" s="22" t="s">
        <v>90</v>
      </c>
      <c r="G24692" s="1">
        <v>6994.42</v>
      </c>
    </row>
    <row r="24693" spans="2:7">
      <c r="B24693" s="22" t="s">
        <v>395</v>
      </c>
      <c r="C24693" s="22" t="s">
        <v>7</v>
      </c>
      <c r="D24693" s="22" t="s">
        <v>7</v>
      </c>
      <c r="E24693" s="22" t="s">
        <v>15</v>
      </c>
      <c r="F24693" s="22" t="s">
        <v>21</v>
      </c>
      <c r="G24693" s="1">
        <v>43.13</v>
      </c>
    </row>
    <row r="24694" spans="2:7">
      <c r="B24694" s="22" t="s">
        <v>395</v>
      </c>
      <c r="C24694" s="22" t="s">
        <v>7</v>
      </c>
      <c r="D24694" s="22" t="s">
        <v>7</v>
      </c>
      <c r="E24694" s="22" t="s">
        <v>15</v>
      </c>
      <c r="F24694" s="22" t="s">
        <v>22</v>
      </c>
      <c r="G24694" s="1">
        <v>76.86</v>
      </c>
    </row>
    <row r="24695" spans="2:7">
      <c r="B24695" s="22" t="s">
        <v>395</v>
      </c>
      <c r="C24695" s="22" t="s">
        <v>7</v>
      </c>
      <c r="D24695" s="22" t="s">
        <v>7</v>
      </c>
      <c r="E24695" s="22" t="s">
        <v>15</v>
      </c>
      <c r="F24695" s="22" t="s">
        <v>23</v>
      </c>
      <c r="G24695" s="1">
        <v>322.93</v>
      </c>
    </row>
    <row r="24696" spans="2:7">
      <c r="B24696" s="22" t="s">
        <v>395</v>
      </c>
      <c r="C24696" s="22" t="s">
        <v>7</v>
      </c>
      <c r="D24696" s="22" t="s">
        <v>7</v>
      </c>
      <c r="E24696" s="22" t="s">
        <v>15</v>
      </c>
      <c r="F24696" s="22" t="s">
        <v>24</v>
      </c>
      <c r="G24696" s="1">
        <v>4482.05</v>
      </c>
    </row>
    <row r="24697" spans="2:7">
      <c r="B24697" s="22" t="s">
        <v>395</v>
      </c>
      <c r="C24697" s="22" t="s">
        <v>7</v>
      </c>
      <c r="D24697" s="22" t="s">
        <v>7</v>
      </c>
      <c r="E24697" s="22" t="s">
        <v>15</v>
      </c>
      <c r="F24697" s="22" t="s">
        <v>25</v>
      </c>
      <c r="G24697" s="1">
        <v>15467.98</v>
      </c>
    </row>
    <row r="24698" spans="2:7">
      <c r="B24698" s="22" t="s">
        <v>395</v>
      </c>
      <c r="C24698" s="22" t="s">
        <v>7</v>
      </c>
      <c r="D24698" s="22" t="s">
        <v>7</v>
      </c>
      <c r="E24698" s="22" t="s">
        <v>15</v>
      </c>
      <c r="F24698" s="22" t="s">
        <v>26</v>
      </c>
      <c r="G24698" s="1">
        <v>42271.94</v>
      </c>
    </row>
    <row r="24699" spans="2:7">
      <c r="B24699" s="22" t="s">
        <v>395</v>
      </c>
      <c r="C24699" s="22" t="s">
        <v>7</v>
      </c>
      <c r="D24699" s="22" t="s">
        <v>7</v>
      </c>
      <c r="E24699" s="22" t="s">
        <v>15</v>
      </c>
      <c r="F24699" s="22" t="s">
        <v>27</v>
      </c>
      <c r="G24699" s="1">
        <v>122.25</v>
      </c>
    </row>
    <row r="24700" spans="2:7">
      <c r="B24700" s="22" t="s">
        <v>395</v>
      </c>
      <c r="C24700" s="22" t="s">
        <v>7</v>
      </c>
      <c r="D24700" s="22" t="s">
        <v>7</v>
      </c>
      <c r="E24700" s="22" t="s">
        <v>15</v>
      </c>
      <c r="F24700" s="22" t="s">
        <v>72</v>
      </c>
      <c r="G24700" s="1">
        <v>143.55000000000001</v>
      </c>
    </row>
    <row r="24701" spans="2:7">
      <c r="B24701" s="22" t="s">
        <v>395</v>
      </c>
      <c r="C24701" s="22" t="s">
        <v>7</v>
      </c>
      <c r="D24701" s="22" t="s">
        <v>7</v>
      </c>
      <c r="E24701" s="22" t="s">
        <v>28</v>
      </c>
      <c r="F24701" s="22" t="s">
        <v>29</v>
      </c>
      <c r="G24701" s="1">
        <v>54457.18</v>
      </c>
    </row>
    <row r="24702" spans="2:7">
      <c r="B24702" s="22" t="s">
        <v>395</v>
      </c>
      <c r="C24702" s="22" t="s">
        <v>7</v>
      </c>
      <c r="D24702" s="22" t="s">
        <v>7</v>
      </c>
      <c r="E24702" s="22" t="s">
        <v>28</v>
      </c>
      <c r="F24702" s="22" t="s">
        <v>31</v>
      </c>
      <c r="G24702" s="1">
        <v>43501.17</v>
      </c>
    </row>
    <row r="24703" spans="2:7">
      <c r="B24703" s="22" t="s">
        <v>395</v>
      </c>
      <c r="C24703" s="22" t="s">
        <v>7</v>
      </c>
      <c r="D24703" s="22" t="s">
        <v>7</v>
      </c>
      <c r="E24703" s="22" t="s">
        <v>34</v>
      </c>
      <c r="F24703" s="22" t="s">
        <v>35</v>
      </c>
      <c r="G24703" s="1">
        <v>329</v>
      </c>
    </row>
    <row r="24704" spans="2:7">
      <c r="B24704" s="22" t="s">
        <v>395</v>
      </c>
      <c r="C24704" s="22" t="s">
        <v>7</v>
      </c>
      <c r="D24704" s="22" t="s">
        <v>7</v>
      </c>
      <c r="E24704" s="22" t="s">
        <v>34</v>
      </c>
      <c r="F24704" s="22" t="s">
        <v>38</v>
      </c>
      <c r="G24704" s="1">
        <v>627</v>
      </c>
    </row>
    <row r="24705" spans="2:7">
      <c r="B24705" s="22" t="s">
        <v>395</v>
      </c>
      <c r="C24705" s="22" t="s">
        <v>7</v>
      </c>
      <c r="D24705" s="22" t="s">
        <v>7</v>
      </c>
      <c r="E24705" s="22" t="s">
        <v>34</v>
      </c>
      <c r="F24705" s="22" t="s">
        <v>39</v>
      </c>
      <c r="G24705" s="1">
        <v>9177.58</v>
      </c>
    </row>
    <row r="24706" spans="2:7">
      <c r="B24706" s="22" t="s">
        <v>395</v>
      </c>
      <c r="C24706" s="22" t="s">
        <v>7</v>
      </c>
      <c r="D24706" s="22" t="s">
        <v>7</v>
      </c>
      <c r="E24706" s="22" t="s">
        <v>34</v>
      </c>
      <c r="F24706" s="22" t="s">
        <v>45</v>
      </c>
      <c r="G24706" s="1">
        <v>2545.81</v>
      </c>
    </row>
    <row r="24707" spans="2:7">
      <c r="B24707" s="22" t="s">
        <v>395</v>
      </c>
      <c r="C24707" s="22" t="s">
        <v>7</v>
      </c>
      <c r="D24707" s="22" t="s">
        <v>7</v>
      </c>
      <c r="E24707" s="22" t="s">
        <v>34</v>
      </c>
      <c r="F24707" s="22" t="s">
        <v>66</v>
      </c>
      <c r="G24707" s="1">
        <v>1512.88</v>
      </c>
    </row>
    <row r="24708" spans="2:7">
      <c r="B24708" s="22" t="s">
        <v>395</v>
      </c>
      <c r="C24708" s="22" t="s">
        <v>7</v>
      </c>
      <c r="D24708" s="22" t="s">
        <v>7</v>
      </c>
      <c r="E24708" s="22" t="s">
        <v>34</v>
      </c>
      <c r="F24708" s="22" t="s">
        <v>55</v>
      </c>
      <c r="G24708" s="1">
        <v>375</v>
      </c>
    </row>
    <row r="24709" spans="2:7">
      <c r="B24709" s="22" t="s">
        <v>395</v>
      </c>
      <c r="C24709" s="22" t="s">
        <v>7</v>
      </c>
      <c r="D24709" s="22" t="s">
        <v>7</v>
      </c>
      <c r="E24709" s="22" t="s">
        <v>34</v>
      </c>
      <c r="F24709" s="22" t="s">
        <v>58</v>
      </c>
      <c r="G24709" s="1">
        <v>4863.9799999999996</v>
      </c>
    </row>
    <row r="24710" spans="2:7">
      <c r="B24710" s="22" t="s">
        <v>395</v>
      </c>
      <c r="C24710" s="22" t="s">
        <v>7</v>
      </c>
      <c r="D24710" s="22" t="s">
        <v>7</v>
      </c>
      <c r="E24710" s="22" t="s">
        <v>59</v>
      </c>
      <c r="F24710" s="22" t="s">
        <v>55</v>
      </c>
      <c r="G24710" s="1">
        <v>16394.47</v>
      </c>
    </row>
    <row r="24711" spans="2:7">
      <c r="B24711" s="22" t="s">
        <v>396</v>
      </c>
      <c r="C24711" s="22" t="s">
        <v>7</v>
      </c>
      <c r="D24711" s="22" t="s">
        <v>5</v>
      </c>
      <c r="E24711" s="22" t="s">
        <v>5</v>
      </c>
      <c r="F24711" s="22" t="s">
        <v>6</v>
      </c>
      <c r="G24711" s="1">
        <v>1986.12</v>
      </c>
    </row>
    <row r="24712" spans="2:7">
      <c r="B24712" s="22" t="s">
        <v>396</v>
      </c>
      <c r="C24712" s="22" t="s">
        <v>7</v>
      </c>
      <c r="D24712" s="22" t="s">
        <v>5</v>
      </c>
      <c r="E24712" s="22" t="s">
        <v>7</v>
      </c>
      <c r="F24712" s="22" t="s">
        <v>6</v>
      </c>
      <c r="G24712" s="1">
        <v>-10805.45</v>
      </c>
    </row>
    <row r="24713" spans="2:7">
      <c r="B24713" s="22" t="s">
        <v>396</v>
      </c>
      <c r="C24713" s="22" t="s">
        <v>7</v>
      </c>
      <c r="D24713" s="22" t="s">
        <v>5</v>
      </c>
      <c r="E24713" s="22" t="s">
        <v>8</v>
      </c>
      <c r="F24713" s="22" t="s">
        <v>9</v>
      </c>
      <c r="G24713" s="1">
        <v>2838297.9</v>
      </c>
    </row>
    <row r="24714" spans="2:7">
      <c r="B24714" s="22" t="s">
        <v>396</v>
      </c>
      <c r="C24714" s="22" t="s">
        <v>7</v>
      </c>
      <c r="D24714" s="22" t="s">
        <v>5</v>
      </c>
      <c r="E24714" s="22" t="s">
        <v>8</v>
      </c>
      <c r="F24714" s="22" t="s">
        <v>10</v>
      </c>
      <c r="G24714" s="1">
        <v>60139.33</v>
      </c>
    </row>
    <row r="24715" spans="2:7">
      <c r="B24715" s="22" t="s">
        <v>396</v>
      </c>
      <c r="C24715" s="22" t="s">
        <v>7</v>
      </c>
      <c r="D24715" s="22" t="s">
        <v>5</v>
      </c>
      <c r="E24715" s="22" t="s">
        <v>8</v>
      </c>
      <c r="F24715" s="22" t="s">
        <v>11</v>
      </c>
      <c r="G24715" s="1">
        <v>119604.42</v>
      </c>
    </row>
    <row r="24716" spans="2:7">
      <c r="B24716" s="22" t="s">
        <v>396</v>
      </c>
      <c r="C24716" s="22" t="s">
        <v>7</v>
      </c>
      <c r="D24716" s="22" t="s">
        <v>5</v>
      </c>
      <c r="E24716" s="22" t="s">
        <v>8</v>
      </c>
      <c r="F24716" s="22" t="s">
        <v>13</v>
      </c>
      <c r="G24716" s="1">
        <v>29072.34</v>
      </c>
    </row>
    <row r="24717" spans="2:7">
      <c r="B24717" s="22" t="s">
        <v>396</v>
      </c>
      <c r="C24717" s="22" t="s">
        <v>7</v>
      </c>
      <c r="D24717" s="22" t="s">
        <v>5</v>
      </c>
      <c r="E24717" s="22" t="s">
        <v>8</v>
      </c>
      <c r="F24717" s="22" t="s">
        <v>70</v>
      </c>
      <c r="G24717" s="1">
        <v>25888</v>
      </c>
    </row>
    <row r="24718" spans="2:7">
      <c r="B24718" s="22" t="s">
        <v>396</v>
      </c>
      <c r="C24718" s="22" t="s">
        <v>7</v>
      </c>
      <c r="D24718" s="22" t="s">
        <v>5</v>
      </c>
      <c r="E24718" s="22" t="s">
        <v>14</v>
      </c>
      <c r="F24718" s="22" t="s">
        <v>9</v>
      </c>
      <c r="G24718" s="1">
        <v>1097046.48</v>
      </c>
    </row>
    <row r="24719" spans="2:7">
      <c r="B24719" s="22" t="s">
        <v>396</v>
      </c>
      <c r="C24719" s="22" t="s">
        <v>7</v>
      </c>
      <c r="D24719" s="22" t="s">
        <v>5</v>
      </c>
      <c r="E24719" s="22" t="s">
        <v>14</v>
      </c>
      <c r="F24719" s="22" t="s">
        <v>10</v>
      </c>
      <c r="G24719" s="1">
        <v>62856.1</v>
      </c>
    </row>
    <row r="24720" spans="2:7">
      <c r="B24720" s="22" t="s">
        <v>396</v>
      </c>
      <c r="C24720" s="22" t="s">
        <v>7</v>
      </c>
      <c r="D24720" s="22" t="s">
        <v>5</v>
      </c>
      <c r="E24720" s="22" t="s">
        <v>14</v>
      </c>
      <c r="F24720" s="22" t="s">
        <v>11</v>
      </c>
      <c r="G24720" s="1">
        <v>16296.34</v>
      </c>
    </row>
    <row r="24721" spans="2:7">
      <c r="B24721" s="22" t="s">
        <v>396</v>
      </c>
      <c r="C24721" s="22" t="s">
        <v>7</v>
      </c>
      <c r="D24721" s="22" t="s">
        <v>5</v>
      </c>
      <c r="E24721" s="22" t="s">
        <v>14</v>
      </c>
      <c r="F24721" s="22" t="s">
        <v>13</v>
      </c>
      <c r="G24721" s="1">
        <v>19474.259999999998</v>
      </c>
    </row>
    <row r="24722" spans="2:7">
      <c r="B24722" s="22" t="s">
        <v>396</v>
      </c>
      <c r="C24722" s="22" t="s">
        <v>7</v>
      </c>
      <c r="D24722" s="22" t="s">
        <v>5</v>
      </c>
      <c r="E24722" s="22" t="s">
        <v>15</v>
      </c>
      <c r="F24722" s="22" t="s">
        <v>17</v>
      </c>
      <c r="G24722" s="1">
        <v>229248.28</v>
      </c>
    </row>
    <row r="24723" spans="2:7">
      <c r="B24723" s="22" t="s">
        <v>396</v>
      </c>
      <c r="C24723" s="22" t="s">
        <v>7</v>
      </c>
      <c r="D24723" s="22" t="s">
        <v>5</v>
      </c>
      <c r="E24723" s="22" t="s">
        <v>15</v>
      </c>
      <c r="F24723" s="22" t="s">
        <v>18</v>
      </c>
      <c r="G24723" s="1">
        <v>87434.83</v>
      </c>
    </row>
    <row r="24724" spans="2:7">
      <c r="B24724" s="22" t="s">
        <v>396</v>
      </c>
      <c r="C24724" s="22" t="s">
        <v>7</v>
      </c>
      <c r="D24724" s="22" t="s">
        <v>5</v>
      </c>
      <c r="E24724" s="22" t="s">
        <v>15</v>
      </c>
      <c r="F24724" s="22" t="s">
        <v>19</v>
      </c>
      <c r="G24724" s="1">
        <v>463332.3</v>
      </c>
    </row>
    <row r="24725" spans="2:7">
      <c r="B24725" s="22" t="s">
        <v>396</v>
      </c>
      <c r="C24725" s="22" t="s">
        <v>7</v>
      </c>
      <c r="D24725" s="22" t="s">
        <v>5</v>
      </c>
      <c r="E24725" s="22" t="s">
        <v>15</v>
      </c>
      <c r="F24725" s="22" t="s">
        <v>20</v>
      </c>
      <c r="G24725" s="1">
        <v>151720.57999999999</v>
      </c>
    </row>
    <row r="24726" spans="2:7">
      <c r="B24726" s="22" t="s">
        <v>396</v>
      </c>
      <c r="C24726" s="22" t="s">
        <v>7</v>
      </c>
      <c r="D24726" s="22" t="s">
        <v>5</v>
      </c>
      <c r="E24726" s="22" t="s">
        <v>15</v>
      </c>
      <c r="F24726" s="22" t="s">
        <v>21</v>
      </c>
      <c r="G24726" s="1">
        <v>7674.62</v>
      </c>
    </row>
    <row r="24727" spans="2:7">
      <c r="B24727" s="22" t="s">
        <v>396</v>
      </c>
      <c r="C24727" s="22" t="s">
        <v>7</v>
      </c>
      <c r="D24727" s="22" t="s">
        <v>5</v>
      </c>
      <c r="E24727" s="22" t="s">
        <v>15</v>
      </c>
      <c r="F24727" s="22" t="s">
        <v>22</v>
      </c>
      <c r="G24727" s="1">
        <v>7085.41</v>
      </c>
    </row>
    <row r="24728" spans="2:7">
      <c r="B24728" s="22" t="s">
        <v>396</v>
      </c>
      <c r="C24728" s="22" t="s">
        <v>7</v>
      </c>
      <c r="D24728" s="22" t="s">
        <v>5</v>
      </c>
      <c r="E24728" s="22" t="s">
        <v>15</v>
      </c>
      <c r="F24728" s="22" t="s">
        <v>23</v>
      </c>
      <c r="G24728" s="1">
        <v>14952.96</v>
      </c>
    </row>
    <row r="24729" spans="2:7">
      <c r="B24729" s="22" t="s">
        <v>396</v>
      </c>
      <c r="C24729" s="22" t="s">
        <v>7</v>
      </c>
      <c r="D24729" s="22" t="s">
        <v>5</v>
      </c>
      <c r="E24729" s="22" t="s">
        <v>15</v>
      </c>
      <c r="F24729" s="22" t="s">
        <v>24</v>
      </c>
      <c r="G24729" s="1">
        <v>13204.25</v>
      </c>
    </row>
    <row r="24730" spans="2:7">
      <c r="B24730" s="22" t="s">
        <v>396</v>
      </c>
      <c r="C24730" s="22" t="s">
        <v>7</v>
      </c>
      <c r="D24730" s="22" t="s">
        <v>5</v>
      </c>
      <c r="E24730" s="22" t="s">
        <v>15</v>
      </c>
      <c r="F24730" s="22" t="s">
        <v>25</v>
      </c>
      <c r="G24730" s="1">
        <v>409088.98</v>
      </c>
    </row>
    <row r="24731" spans="2:7">
      <c r="B24731" s="22" t="s">
        <v>396</v>
      </c>
      <c r="C24731" s="22" t="s">
        <v>7</v>
      </c>
      <c r="D24731" s="22" t="s">
        <v>5</v>
      </c>
      <c r="E24731" s="22" t="s">
        <v>15</v>
      </c>
      <c r="F24731" s="22" t="s">
        <v>26</v>
      </c>
      <c r="G24731" s="1">
        <v>354072.57</v>
      </c>
    </row>
    <row r="24732" spans="2:7">
      <c r="B24732" s="22" t="s">
        <v>396</v>
      </c>
      <c r="C24732" s="22" t="s">
        <v>7</v>
      </c>
      <c r="D24732" s="22" t="s">
        <v>5</v>
      </c>
      <c r="E24732" s="22" t="s">
        <v>15</v>
      </c>
      <c r="F24732" s="22" t="s">
        <v>27</v>
      </c>
      <c r="G24732" s="1">
        <v>30.24</v>
      </c>
    </row>
    <row r="24733" spans="2:7">
      <c r="B24733" s="22" t="s">
        <v>396</v>
      </c>
      <c r="C24733" s="22" t="s">
        <v>7</v>
      </c>
      <c r="D24733" s="22" t="s">
        <v>5</v>
      </c>
      <c r="E24733" s="22" t="s">
        <v>15</v>
      </c>
      <c r="F24733" s="22" t="s">
        <v>72</v>
      </c>
      <c r="G24733" s="1">
        <v>30.24</v>
      </c>
    </row>
    <row r="24734" spans="2:7">
      <c r="B24734" s="22" t="s">
        <v>396</v>
      </c>
      <c r="C24734" s="22" t="s">
        <v>7</v>
      </c>
      <c r="D24734" s="22" t="s">
        <v>5</v>
      </c>
      <c r="E24734" s="22" t="s">
        <v>28</v>
      </c>
      <c r="F24734" s="22" t="s">
        <v>29</v>
      </c>
      <c r="G24734" s="1">
        <v>143541.28</v>
      </c>
    </row>
    <row r="24735" spans="2:7">
      <c r="B24735" s="22" t="s">
        <v>396</v>
      </c>
      <c r="C24735" s="22" t="s">
        <v>7</v>
      </c>
      <c r="D24735" s="22" t="s">
        <v>5</v>
      </c>
      <c r="E24735" s="22" t="s">
        <v>28</v>
      </c>
      <c r="F24735" s="22" t="s">
        <v>30</v>
      </c>
      <c r="G24735" s="1">
        <v>4701.04</v>
      </c>
    </row>
    <row r="24736" spans="2:7">
      <c r="B24736" s="22" t="s">
        <v>396</v>
      </c>
      <c r="C24736" s="22" t="s">
        <v>7</v>
      </c>
      <c r="D24736" s="22" t="s">
        <v>5</v>
      </c>
      <c r="E24736" s="22" t="s">
        <v>28</v>
      </c>
      <c r="F24736" s="22" t="s">
        <v>31</v>
      </c>
      <c r="G24736" s="1">
        <v>49960.639999999999</v>
      </c>
    </row>
    <row r="24737" spans="2:7">
      <c r="B24737" s="22" t="s">
        <v>396</v>
      </c>
      <c r="C24737" s="22" t="s">
        <v>7</v>
      </c>
      <c r="D24737" s="22" t="s">
        <v>5</v>
      </c>
      <c r="E24737" s="22" t="s">
        <v>28</v>
      </c>
      <c r="F24737" s="22" t="s">
        <v>32</v>
      </c>
      <c r="G24737" s="1">
        <v>46943.15</v>
      </c>
    </row>
    <row r="24738" spans="2:7">
      <c r="B24738" s="22" t="s">
        <v>396</v>
      </c>
      <c r="C24738" s="22" t="s">
        <v>7</v>
      </c>
      <c r="D24738" s="22" t="s">
        <v>5</v>
      </c>
      <c r="E24738" s="22" t="s">
        <v>28</v>
      </c>
      <c r="F24738" s="22" t="s">
        <v>33</v>
      </c>
      <c r="G24738" s="1">
        <v>59235.94</v>
      </c>
    </row>
    <row r="24739" spans="2:7">
      <c r="B24739" s="22" t="s">
        <v>396</v>
      </c>
      <c r="C24739" s="22" t="s">
        <v>7</v>
      </c>
      <c r="D24739" s="22" t="s">
        <v>5</v>
      </c>
      <c r="E24739" s="22" t="s">
        <v>34</v>
      </c>
      <c r="F24739" s="22" t="s">
        <v>35</v>
      </c>
      <c r="G24739" s="1">
        <v>13285.96</v>
      </c>
    </row>
    <row r="24740" spans="2:7">
      <c r="B24740" s="22" t="s">
        <v>396</v>
      </c>
      <c r="C24740" s="22" t="s">
        <v>7</v>
      </c>
      <c r="D24740" s="22" t="s">
        <v>5</v>
      </c>
      <c r="E24740" s="22" t="s">
        <v>34</v>
      </c>
      <c r="F24740" s="22" t="s">
        <v>36</v>
      </c>
      <c r="G24740" s="1">
        <v>2201.31</v>
      </c>
    </row>
    <row r="24741" spans="2:7">
      <c r="B24741" s="22" t="s">
        <v>396</v>
      </c>
      <c r="C24741" s="22" t="s">
        <v>7</v>
      </c>
      <c r="D24741" s="22" t="s">
        <v>5</v>
      </c>
      <c r="E24741" s="22" t="s">
        <v>34</v>
      </c>
      <c r="F24741" s="22" t="s">
        <v>37</v>
      </c>
      <c r="G24741" s="1">
        <v>1444.18</v>
      </c>
    </row>
    <row r="24742" spans="2:7">
      <c r="B24742" s="22" t="s">
        <v>396</v>
      </c>
      <c r="C24742" s="22" t="s">
        <v>7</v>
      </c>
      <c r="D24742" s="22" t="s">
        <v>5</v>
      </c>
      <c r="E24742" s="22" t="s">
        <v>34</v>
      </c>
      <c r="F24742" s="22" t="s">
        <v>38</v>
      </c>
      <c r="G24742" s="1">
        <v>22281.08</v>
      </c>
    </row>
    <row r="24743" spans="2:7">
      <c r="B24743" s="22" t="s">
        <v>396</v>
      </c>
      <c r="C24743" s="22" t="s">
        <v>7</v>
      </c>
      <c r="D24743" s="22" t="s">
        <v>5</v>
      </c>
      <c r="E24743" s="22" t="s">
        <v>34</v>
      </c>
      <c r="F24743" s="22" t="s">
        <v>39</v>
      </c>
      <c r="G24743" s="1">
        <v>124571.43</v>
      </c>
    </row>
    <row r="24744" spans="2:7">
      <c r="B24744" s="22" t="s">
        <v>396</v>
      </c>
      <c r="C24744" s="22" t="s">
        <v>7</v>
      </c>
      <c r="D24744" s="22" t="s">
        <v>5</v>
      </c>
      <c r="E24744" s="22" t="s">
        <v>34</v>
      </c>
      <c r="F24744" s="22" t="s">
        <v>40</v>
      </c>
      <c r="G24744" s="1">
        <v>25150</v>
      </c>
    </row>
    <row r="24745" spans="2:7">
      <c r="B24745" s="22" t="s">
        <v>396</v>
      </c>
      <c r="C24745" s="22" t="s">
        <v>7</v>
      </c>
      <c r="D24745" s="22" t="s">
        <v>5</v>
      </c>
      <c r="E24745" s="22" t="s">
        <v>34</v>
      </c>
      <c r="F24745" s="22" t="s">
        <v>41</v>
      </c>
      <c r="G24745" s="1">
        <v>24969.17</v>
      </c>
    </row>
    <row r="24746" spans="2:7">
      <c r="B24746" s="22" t="s">
        <v>396</v>
      </c>
      <c r="C24746" s="22" t="s">
        <v>7</v>
      </c>
      <c r="D24746" s="22" t="s">
        <v>5</v>
      </c>
      <c r="E24746" s="22" t="s">
        <v>34</v>
      </c>
      <c r="F24746" s="22" t="s">
        <v>42</v>
      </c>
      <c r="G24746" s="1">
        <v>36591.51</v>
      </c>
    </row>
    <row r="24747" spans="2:7">
      <c r="B24747" s="22" t="s">
        <v>396</v>
      </c>
      <c r="C24747" s="22" t="s">
        <v>7</v>
      </c>
      <c r="D24747" s="22" t="s">
        <v>5</v>
      </c>
      <c r="E24747" s="22" t="s">
        <v>34</v>
      </c>
      <c r="F24747" s="22" t="s">
        <v>43</v>
      </c>
      <c r="G24747" s="1">
        <v>33396.080000000002</v>
      </c>
    </row>
    <row r="24748" spans="2:7">
      <c r="B24748" s="22" t="s">
        <v>396</v>
      </c>
      <c r="C24748" s="22" t="s">
        <v>7</v>
      </c>
      <c r="D24748" s="22" t="s">
        <v>5</v>
      </c>
      <c r="E24748" s="22" t="s">
        <v>34</v>
      </c>
      <c r="F24748" s="22" t="s">
        <v>44</v>
      </c>
      <c r="G24748" s="1">
        <v>811.12</v>
      </c>
    </row>
    <row r="24749" spans="2:7">
      <c r="B24749" s="22" t="s">
        <v>396</v>
      </c>
      <c r="C24749" s="22" t="s">
        <v>7</v>
      </c>
      <c r="D24749" s="22" t="s">
        <v>5</v>
      </c>
      <c r="E24749" s="22" t="s">
        <v>34</v>
      </c>
      <c r="F24749" s="22" t="s">
        <v>45</v>
      </c>
      <c r="G24749" s="1">
        <v>38832.78</v>
      </c>
    </row>
    <row r="24750" spans="2:7">
      <c r="B24750" s="22" t="s">
        <v>396</v>
      </c>
      <c r="C24750" s="22" t="s">
        <v>7</v>
      </c>
      <c r="D24750" s="22" t="s">
        <v>5</v>
      </c>
      <c r="E24750" s="22" t="s">
        <v>34</v>
      </c>
      <c r="F24750" s="22" t="s">
        <v>46</v>
      </c>
      <c r="G24750" s="1">
        <v>2488.5</v>
      </c>
    </row>
    <row r="24751" spans="2:7">
      <c r="B24751" s="22" t="s">
        <v>396</v>
      </c>
      <c r="C24751" s="22" t="s">
        <v>7</v>
      </c>
      <c r="D24751" s="22" t="s">
        <v>5</v>
      </c>
      <c r="E24751" s="22" t="s">
        <v>34</v>
      </c>
      <c r="F24751" s="22" t="s">
        <v>47</v>
      </c>
      <c r="G24751" s="1">
        <v>97546.45</v>
      </c>
    </row>
    <row r="24752" spans="2:7">
      <c r="B24752" s="22" t="s">
        <v>396</v>
      </c>
      <c r="C24752" s="22" t="s">
        <v>7</v>
      </c>
      <c r="D24752" s="22" t="s">
        <v>5</v>
      </c>
      <c r="E24752" s="22" t="s">
        <v>34</v>
      </c>
      <c r="F24752" s="22" t="s">
        <v>48</v>
      </c>
      <c r="G24752" s="1">
        <v>862.12</v>
      </c>
    </row>
    <row r="24753" spans="2:7">
      <c r="B24753" s="22" t="s">
        <v>396</v>
      </c>
      <c r="C24753" s="22" t="s">
        <v>7</v>
      </c>
      <c r="D24753" s="22" t="s">
        <v>5</v>
      </c>
      <c r="E24753" s="22" t="s">
        <v>34</v>
      </c>
      <c r="F24753" s="22" t="s">
        <v>75</v>
      </c>
      <c r="G24753" s="1">
        <v>9594.6299999999992</v>
      </c>
    </row>
    <row r="24754" spans="2:7">
      <c r="B24754" s="22" t="s">
        <v>396</v>
      </c>
      <c r="C24754" s="22" t="s">
        <v>7</v>
      </c>
      <c r="D24754" s="22" t="s">
        <v>5</v>
      </c>
      <c r="E24754" s="22" t="s">
        <v>34</v>
      </c>
      <c r="F24754" s="22" t="s">
        <v>88</v>
      </c>
      <c r="G24754" s="1">
        <v>1661.99</v>
      </c>
    </row>
    <row r="24755" spans="2:7">
      <c r="B24755" s="22" t="s">
        <v>396</v>
      </c>
      <c r="C24755" s="22" t="s">
        <v>7</v>
      </c>
      <c r="D24755" s="22" t="s">
        <v>5</v>
      </c>
      <c r="E24755" s="22" t="s">
        <v>34</v>
      </c>
      <c r="F24755" s="22" t="s">
        <v>49</v>
      </c>
      <c r="G24755" s="1">
        <v>137376.82</v>
      </c>
    </row>
    <row r="24756" spans="2:7">
      <c r="B24756" s="22" t="s">
        <v>396</v>
      </c>
      <c r="C24756" s="22" t="s">
        <v>7</v>
      </c>
      <c r="D24756" s="22" t="s">
        <v>5</v>
      </c>
      <c r="E24756" s="22" t="s">
        <v>34</v>
      </c>
      <c r="F24756" s="22" t="s">
        <v>50</v>
      </c>
      <c r="G24756" s="1">
        <v>94311.37</v>
      </c>
    </row>
    <row r="24757" spans="2:7">
      <c r="B24757" s="22" t="s">
        <v>396</v>
      </c>
      <c r="C24757" s="22" t="s">
        <v>7</v>
      </c>
      <c r="D24757" s="22" t="s">
        <v>5</v>
      </c>
      <c r="E24757" s="22" t="s">
        <v>34</v>
      </c>
      <c r="F24757" s="22" t="s">
        <v>51</v>
      </c>
      <c r="G24757" s="1">
        <v>457.78</v>
      </c>
    </row>
    <row r="24758" spans="2:7">
      <c r="B24758" s="22" t="s">
        <v>396</v>
      </c>
      <c r="C24758" s="22" t="s">
        <v>7</v>
      </c>
      <c r="D24758" s="22" t="s">
        <v>5</v>
      </c>
      <c r="E24758" s="22" t="s">
        <v>34</v>
      </c>
      <c r="F24758" s="22" t="s">
        <v>52</v>
      </c>
      <c r="G24758" s="1">
        <v>7867.1</v>
      </c>
    </row>
    <row r="24759" spans="2:7">
      <c r="B24759" s="22" t="s">
        <v>396</v>
      </c>
      <c r="C24759" s="22" t="s">
        <v>7</v>
      </c>
      <c r="D24759" s="22" t="s">
        <v>5</v>
      </c>
      <c r="E24759" s="22" t="s">
        <v>34</v>
      </c>
      <c r="F24759" s="22" t="s">
        <v>68</v>
      </c>
      <c r="G24759" s="1">
        <v>177664.94</v>
      </c>
    </row>
    <row r="24760" spans="2:7">
      <c r="B24760" s="22" t="s">
        <v>396</v>
      </c>
      <c r="C24760" s="22" t="s">
        <v>7</v>
      </c>
      <c r="D24760" s="22" t="s">
        <v>5</v>
      </c>
      <c r="E24760" s="22" t="s">
        <v>34</v>
      </c>
      <c r="F24760" s="22" t="s">
        <v>55</v>
      </c>
      <c r="G24760" s="1">
        <v>11941.68</v>
      </c>
    </row>
    <row r="24761" spans="2:7">
      <c r="B24761" s="22" t="s">
        <v>396</v>
      </c>
      <c r="C24761" s="22" t="s">
        <v>7</v>
      </c>
      <c r="D24761" s="22" t="s">
        <v>5</v>
      </c>
      <c r="E24761" s="22" t="s">
        <v>34</v>
      </c>
      <c r="F24761" s="22" t="s">
        <v>56</v>
      </c>
      <c r="G24761" s="1">
        <v>41301.31</v>
      </c>
    </row>
    <row r="24762" spans="2:7">
      <c r="B24762" s="22" t="s">
        <v>396</v>
      </c>
      <c r="C24762" s="22" t="s">
        <v>7</v>
      </c>
      <c r="D24762" s="22" t="s">
        <v>5</v>
      </c>
      <c r="E24762" s="22" t="s">
        <v>34</v>
      </c>
      <c r="F24762" s="22" t="s">
        <v>76</v>
      </c>
      <c r="G24762" s="1">
        <v>23217.4</v>
      </c>
    </row>
    <row r="24763" spans="2:7">
      <c r="B24763" s="22" t="s">
        <v>396</v>
      </c>
      <c r="C24763" s="22" t="s">
        <v>7</v>
      </c>
      <c r="D24763" s="22" t="s">
        <v>5</v>
      </c>
      <c r="E24763" s="22" t="s">
        <v>34</v>
      </c>
      <c r="F24763" s="22" t="s">
        <v>57</v>
      </c>
      <c r="G24763" s="1">
        <v>99118.61</v>
      </c>
    </row>
    <row r="24764" spans="2:7">
      <c r="B24764" s="22" t="s">
        <v>396</v>
      </c>
      <c r="C24764" s="22" t="s">
        <v>7</v>
      </c>
      <c r="D24764" s="22" t="s">
        <v>5</v>
      </c>
      <c r="E24764" s="22" t="s">
        <v>34</v>
      </c>
      <c r="F24764" s="22" t="s">
        <v>58</v>
      </c>
      <c r="G24764" s="1">
        <v>10918.01</v>
      </c>
    </row>
    <row r="24765" spans="2:7">
      <c r="B24765" s="22" t="s">
        <v>396</v>
      </c>
      <c r="C24765" s="22" t="s">
        <v>7</v>
      </c>
      <c r="D24765" s="22" t="s">
        <v>5</v>
      </c>
      <c r="E24765" s="22" t="s">
        <v>59</v>
      </c>
      <c r="F24765" s="22" t="s">
        <v>55</v>
      </c>
      <c r="G24765" s="1">
        <v>10482.58</v>
      </c>
    </row>
    <row r="24766" spans="2:7">
      <c r="B24766" s="22" t="s">
        <v>396</v>
      </c>
      <c r="C24766" s="22" t="s">
        <v>7</v>
      </c>
      <c r="D24766" s="22" t="s">
        <v>5</v>
      </c>
      <c r="E24766" s="22" t="s">
        <v>60</v>
      </c>
      <c r="F24766" s="22" t="s">
        <v>78</v>
      </c>
      <c r="G24766" s="1">
        <v>55520.98</v>
      </c>
    </row>
    <row r="24767" spans="2:7">
      <c r="B24767" s="22" t="s">
        <v>396</v>
      </c>
      <c r="C24767" s="22" t="s">
        <v>7</v>
      </c>
      <c r="D24767" s="22" t="s">
        <v>5</v>
      </c>
      <c r="E24767" s="22" t="s">
        <v>60</v>
      </c>
      <c r="F24767" s="22" t="s">
        <v>80</v>
      </c>
      <c r="G24767" s="1">
        <v>32189.5</v>
      </c>
    </row>
    <row r="24768" spans="2:7">
      <c r="B24768" s="22" t="s">
        <v>396</v>
      </c>
      <c r="C24768" s="22" t="s">
        <v>7</v>
      </c>
      <c r="D24768" s="22" t="s">
        <v>5</v>
      </c>
      <c r="E24768" s="22" t="s">
        <v>60</v>
      </c>
      <c r="F24768" s="22" t="s">
        <v>62</v>
      </c>
      <c r="G24768" s="1">
        <v>14254.93</v>
      </c>
    </row>
    <row r="24769" spans="2:7">
      <c r="B24769" s="22" t="s">
        <v>396</v>
      </c>
      <c r="C24769" s="22" t="s">
        <v>7</v>
      </c>
      <c r="D24769" s="22" t="s">
        <v>7</v>
      </c>
      <c r="E24769" s="22" t="s">
        <v>5</v>
      </c>
      <c r="F24769" s="22" t="s">
        <v>6</v>
      </c>
      <c r="G24769" s="1">
        <v>8819.33</v>
      </c>
    </row>
    <row r="24770" spans="2:7">
      <c r="B24770" s="22" t="s">
        <v>396</v>
      </c>
      <c r="C24770" s="22" t="s">
        <v>7</v>
      </c>
      <c r="D24770" s="22" t="s">
        <v>7</v>
      </c>
      <c r="E24770" s="22" t="s">
        <v>8</v>
      </c>
      <c r="F24770" s="22" t="s">
        <v>9</v>
      </c>
      <c r="G24770" s="1">
        <v>107463.44</v>
      </c>
    </row>
    <row r="24771" spans="2:7">
      <c r="B24771" s="22" t="s">
        <v>396</v>
      </c>
      <c r="C24771" s="22" t="s">
        <v>7</v>
      </c>
      <c r="D24771" s="22" t="s">
        <v>7</v>
      </c>
      <c r="E24771" s="22" t="s">
        <v>8</v>
      </c>
      <c r="F24771" s="22" t="s">
        <v>11</v>
      </c>
      <c r="G24771" s="1">
        <v>4637.54</v>
      </c>
    </row>
    <row r="24772" spans="2:7">
      <c r="B24772" s="22" t="s">
        <v>396</v>
      </c>
      <c r="C24772" s="22" t="s">
        <v>7</v>
      </c>
      <c r="D24772" s="22" t="s">
        <v>7</v>
      </c>
      <c r="E24772" s="22" t="s">
        <v>8</v>
      </c>
      <c r="F24772" s="22" t="s">
        <v>12</v>
      </c>
      <c r="G24772" s="1">
        <v>16267</v>
      </c>
    </row>
    <row r="24773" spans="2:7">
      <c r="B24773" s="22" t="s">
        <v>396</v>
      </c>
      <c r="C24773" s="22" t="s">
        <v>7</v>
      </c>
      <c r="D24773" s="22" t="s">
        <v>7</v>
      </c>
      <c r="E24773" s="22" t="s">
        <v>14</v>
      </c>
      <c r="F24773" s="22" t="s">
        <v>9</v>
      </c>
      <c r="G24773" s="1">
        <v>258183.96</v>
      </c>
    </row>
    <row r="24774" spans="2:7">
      <c r="B24774" s="22" t="s">
        <v>396</v>
      </c>
      <c r="C24774" s="22" t="s">
        <v>7</v>
      </c>
      <c r="D24774" s="22" t="s">
        <v>7</v>
      </c>
      <c r="E24774" s="22" t="s">
        <v>14</v>
      </c>
      <c r="F24774" s="22" t="s">
        <v>10</v>
      </c>
      <c r="G24774" s="1">
        <v>383.09</v>
      </c>
    </row>
    <row r="24775" spans="2:7">
      <c r="B24775" s="22" t="s">
        <v>396</v>
      </c>
      <c r="C24775" s="22" t="s">
        <v>7</v>
      </c>
      <c r="D24775" s="22" t="s">
        <v>7</v>
      </c>
      <c r="E24775" s="22" t="s">
        <v>14</v>
      </c>
      <c r="F24775" s="22" t="s">
        <v>11</v>
      </c>
      <c r="G24775" s="1">
        <v>8091.25</v>
      </c>
    </row>
    <row r="24776" spans="2:7">
      <c r="B24776" s="22" t="s">
        <v>396</v>
      </c>
      <c r="C24776" s="22" t="s">
        <v>7</v>
      </c>
      <c r="D24776" s="22" t="s">
        <v>7</v>
      </c>
      <c r="E24776" s="22" t="s">
        <v>14</v>
      </c>
      <c r="F24776" s="22" t="s">
        <v>12</v>
      </c>
      <c r="G24776" s="1">
        <v>17567.150000000001</v>
      </c>
    </row>
    <row r="24777" spans="2:7">
      <c r="B24777" s="22" t="s">
        <v>396</v>
      </c>
      <c r="C24777" s="22" t="s">
        <v>7</v>
      </c>
      <c r="D24777" s="22" t="s">
        <v>7</v>
      </c>
      <c r="E24777" s="22" t="s">
        <v>15</v>
      </c>
      <c r="F24777" s="22" t="s">
        <v>17</v>
      </c>
      <c r="G24777" s="1">
        <v>11471.87</v>
      </c>
    </row>
    <row r="24778" spans="2:7">
      <c r="B24778" s="22" t="s">
        <v>396</v>
      </c>
      <c r="C24778" s="22" t="s">
        <v>7</v>
      </c>
      <c r="D24778" s="22" t="s">
        <v>7</v>
      </c>
      <c r="E24778" s="22" t="s">
        <v>15</v>
      </c>
      <c r="F24778" s="22" t="s">
        <v>18</v>
      </c>
      <c r="G24778" s="1">
        <v>19997.740000000002</v>
      </c>
    </row>
    <row r="24779" spans="2:7">
      <c r="B24779" s="22" t="s">
        <v>396</v>
      </c>
      <c r="C24779" s="22" t="s">
        <v>7</v>
      </c>
      <c r="D24779" s="22" t="s">
        <v>7</v>
      </c>
      <c r="E24779" s="22" t="s">
        <v>15</v>
      </c>
      <c r="F24779" s="22" t="s">
        <v>19</v>
      </c>
      <c r="G24779" s="1">
        <v>22009.47</v>
      </c>
    </row>
    <row r="24780" spans="2:7">
      <c r="B24780" s="22" t="s">
        <v>396</v>
      </c>
      <c r="C24780" s="22" t="s">
        <v>7</v>
      </c>
      <c r="D24780" s="22" t="s">
        <v>7</v>
      </c>
      <c r="E24780" s="22" t="s">
        <v>15</v>
      </c>
      <c r="F24780" s="22" t="s">
        <v>20</v>
      </c>
      <c r="G24780" s="1">
        <v>33052.449999999997</v>
      </c>
    </row>
    <row r="24781" spans="2:7">
      <c r="B24781" s="22" t="s">
        <v>396</v>
      </c>
      <c r="C24781" s="22" t="s">
        <v>7</v>
      </c>
      <c r="D24781" s="22" t="s">
        <v>7</v>
      </c>
      <c r="E24781" s="22" t="s">
        <v>15</v>
      </c>
      <c r="F24781" s="22" t="s">
        <v>21</v>
      </c>
      <c r="G24781" s="1">
        <v>322.18</v>
      </c>
    </row>
    <row r="24782" spans="2:7">
      <c r="B24782" s="22" t="s">
        <v>396</v>
      </c>
      <c r="C24782" s="22" t="s">
        <v>7</v>
      </c>
      <c r="D24782" s="22" t="s">
        <v>7</v>
      </c>
      <c r="E24782" s="22" t="s">
        <v>15</v>
      </c>
      <c r="F24782" s="22" t="s">
        <v>22</v>
      </c>
      <c r="G24782" s="1">
        <v>1664.53</v>
      </c>
    </row>
    <row r="24783" spans="2:7">
      <c r="B24783" s="22" t="s">
        <v>396</v>
      </c>
      <c r="C24783" s="22" t="s">
        <v>7</v>
      </c>
      <c r="D24783" s="22" t="s">
        <v>7</v>
      </c>
      <c r="E24783" s="22" t="s">
        <v>15</v>
      </c>
      <c r="F24783" s="22" t="s">
        <v>23</v>
      </c>
      <c r="G24783" s="1">
        <v>408.74</v>
      </c>
    </row>
    <row r="24784" spans="2:7">
      <c r="B24784" s="22" t="s">
        <v>396</v>
      </c>
      <c r="C24784" s="22" t="s">
        <v>7</v>
      </c>
      <c r="D24784" s="22" t="s">
        <v>7</v>
      </c>
      <c r="E24784" s="22" t="s">
        <v>15</v>
      </c>
      <c r="F24784" s="22" t="s">
        <v>24</v>
      </c>
      <c r="G24784" s="1">
        <v>2600.77</v>
      </c>
    </row>
    <row r="24785" spans="2:7">
      <c r="B24785" s="22" t="s">
        <v>396</v>
      </c>
      <c r="C24785" s="22" t="s">
        <v>7</v>
      </c>
      <c r="D24785" s="22" t="s">
        <v>7</v>
      </c>
      <c r="E24785" s="22" t="s">
        <v>15</v>
      </c>
      <c r="F24785" s="22" t="s">
        <v>25</v>
      </c>
      <c r="G24785" s="1">
        <v>12858.18</v>
      </c>
    </row>
    <row r="24786" spans="2:7">
      <c r="B24786" s="22" t="s">
        <v>396</v>
      </c>
      <c r="C24786" s="22" t="s">
        <v>7</v>
      </c>
      <c r="D24786" s="22" t="s">
        <v>7</v>
      </c>
      <c r="E24786" s="22" t="s">
        <v>15</v>
      </c>
      <c r="F24786" s="22" t="s">
        <v>26</v>
      </c>
      <c r="G24786" s="1">
        <v>68182.289999999994</v>
      </c>
    </row>
    <row r="24787" spans="2:7">
      <c r="B24787" s="22" t="s">
        <v>396</v>
      </c>
      <c r="C24787" s="22" t="s">
        <v>7</v>
      </c>
      <c r="D24787" s="22" t="s">
        <v>7</v>
      </c>
      <c r="E24787" s="22" t="s">
        <v>28</v>
      </c>
      <c r="F24787" s="22" t="s">
        <v>29</v>
      </c>
      <c r="G24787" s="1">
        <v>39039.129999999997</v>
      </c>
    </row>
    <row r="24788" spans="2:7">
      <c r="B24788" s="22" t="s">
        <v>396</v>
      </c>
      <c r="C24788" s="22" t="s">
        <v>7</v>
      </c>
      <c r="D24788" s="22" t="s">
        <v>7</v>
      </c>
      <c r="E24788" s="22" t="s">
        <v>28</v>
      </c>
      <c r="F24788" s="22" t="s">
        <v>32</v>
      </c>
      <c r="G24788" s="1">
        <v>173.93</v>
      </c>
    </row>
    <row r="24789" spans="2:7">
      <c r="B24789" s="22" t="s">
        <v>396</v>
      </c>
      <c r="C24789" s="22" t="s">
        <v>7</v>
      </c>
      <c r="D24789" s="22" t="s">
        <v>7</v>
      </c>
      <c r="E24789" s="22" t="s">
        <v>28</v>
      </c>
      <c r="F24789" s="22" t="s">
        <v>33</v>
      </c>
      <c r="G24789" s="1">
        <v>28120.28</v>
      </c>
    </row>
    <row r="24790" spans="2:7">
      <c r="B24790" s="22" t="s">
        <v>396</v>
      </c>
      <c r="C24790" s="22" t="s">
        <v>7</v>
      </c>
      <c r="D24790" s="22" t="s">
        <v>7</v>
      </c>
      <c r="E24790" s="22" t="s">
        <v>34</v>
      </c>
      <c r="F24790" s="22" t="s">
        <v>35</v>
      </c>
      <c r="G24790" s="1">
        <v>1966.4</v>
      </c>
    </row>
    <row r="24791" spans="2:7">
      <c r="B24791" s="22" t="s">
        <v>396</v>
      </c>
      <c r="C24791" s="22" t="s">
        <v>7</v>
      </c>
      <c r="D24791" s="22" t="s">
        <v>7</v>
      </c>
      <c r="E24791" s="22" t="s">
        <v>34</v>
      </c>
      <c r="F24791" s="22" t="s">
        <v>37</v>
      </c>
      <c r="G24791" s="1">
        <v>99175</v>
      </c>
    </row>
    <row r="24792" spans="2:7">
      <c r="B24792" s="22" t="s">
        <v>396</v>
      </c>
      <c r="C24792" s="22" t="s">
        <v>7</v>
      </c>
      <c r="D24792" s="22" t="s">
        <v>7</v>
      </c>
      <c r="E24792" s="22" t="s">
        <v>34</v>
      </c>
      <c r="F24792" s="22" t="s">
        <v>38</v>
      </c>
      <c r="G24792" s="1">
        <v>16475</v>
      </c>
    </row>
    <row r="24793" spans="2:7">
      <c r="B24793" s="22" t="s">
        <v>396</v>
      </c>
      <c r="C24793" s="22" t="s">
        <v>7</v>
      </c>
      <c r="D24793" s="22" t="s">
        <v>7</v>
      </c>
      <c r="E24793" s="22" t="s">
        <v>34</v>
      </c>
      <c r="F24793" s="22" t="s">
        <v>39</v>
      </c>
      <c r="G24793" s="1">
        <v>4444.12</v>
      </c>
    </row>
    <row r="24794" spans="2:7">
      <c r="B24794" s="22" t="s">
        <v>396</v>
      </c>
      <c r="C24794" s="22" t="s">
        <v>7</v>
      </c>
      <c r="D24794" s="22" t="s">
        <v>7</v>
      </c>
      <c r="E24794" s="22" t="s">
        <v>34</v>
      </c>
      <c r="F24794" s="22" t="s">
        <v>42</v>
      </c>
      <c r="G24794" s="1">
        <v>317.17</v>
      </c>
    </row>
    <row r="24795" spans="2:7">
      <c r="B24795" s="22" t="s">
        <v>396</v>
      </c>
      <c r="C24795" s="22" t="s">
        <v>7</v>
      </c>
      <c r="D24795" s="22" t="s">
        <v>7</v>
      </c>
      <c r="E24795" s="22" t="s">
        <v>34</v>
      </c>
      <c r="F24795" s="22" t="s">
        <v>44</v>
      </c>
      <c r="G24795" s="1">
        <v>1054.6500000000001</v>
      </c>
    </row>
    <row r="24796" spans="2:7">
      <c r="B24796" s="22" t="s">
        <v>396</v>
      </c>
      <c r="C24796" s="22" t="s">
        <v>7</v>
      </c>
      <c r="D24796" s="22" t="s">
        <v>7</v>
      </c>
      <c r="E24796" s="22" t="s">
        <v>34</v>
      </c>
      <c r="F24796" s="22" t="s">
        <v>75</v>
      </c>
      <c r="G24796" s="1">
        <v>4797.29</v>
      </c>
    </row>
    <row r="24797" spans="2:7">
      <c r="B24797" s="22" t="s">
        <v>396</v>
      </c>
      <c r="C24797" s="22" t="s">
        <v>7</v>
      </c>
      <c r="D24797" s="22" t="s">
        <v>7</v>
      </c>
      <c r="E24797" s="22" t="s">
        <v>34</v>
      </c>
      <c r="F24797" s="22" t="s">
        <v>50</v>
      </c>
      <c r="G24797" s="1">
        <v>36374.19</v>
      </c>
    </row>
    <row r="24798" spans="2:7">
      <c r="B24798" s="22" t="s">
        <v>396</v>
      </c>
      <c r="C24798" s="22" t="s">
        <v>7</v>
      </c>
      <c r="D24798" s="22" t="s">
        <v>7</v>
      </c>
      <c r="E24798" s="22" t="s">
        <v>34</v>
      </c>
      <c r="F24798" s="22" t="s">
        <v>68</v>
      </c>
      <c r="G24798" s="1">
        <v>144701.75</v>
      </c>
    </row>
    <row r="24799" spans="2:7">
      <c r="B24799" s="22" t="s">
        <v>396</v>
      </c>
      <c r="C24799" s="22" t="s">
        <v>7</v>
      </c>
      <c r="D24799" s="22" t="s">
        <v>7</v>
      </c>
      <c r="E24799" s="22" t="s">
        <v>34</v>
      </c>
      <c r="F24799" s="22" t="s">
        <v>55</v>
      </c>
      <c r="G24799" s="1">
        <v>7622.01</v>
      </c>
    </row>
    <row r="24800" spans="2:7">
      <c r="B24800" s="22" t="s">
        <v>396</v>
      </c>
      <c r="C24800" s="22" t="s">
        <v>7</v>
      </c>
      <c r="D24800" s="22" t="s">
        <v>7</v>
      </c>
      <c r="E24800" s="22" t="s">
        <v>34</v>
      </c>
      <c r="F24800" s="22" t="s">
        <v>58</v>
      </c>
      <c r="G24800" s="1">
        <v>900.31</v>
      </c>
    </row>
    <row r="24801" spans="2:7">
      <c r="B24801" s="22" t="s">
        <v>396</v>
      </c>
      <c r="C24801" s="22" t="s">
        <v>7</v>
      </c>
      <c r="D24801" s="22" t="s">
        <v>7</v>
      </c>
      <c r="E24801" s="22" t="s">
        <v>59</v>
      </c>
      <c r="F24801" s="22" t="s">
        <v>55</v>
      </c>
      <c r="G24801" s="1">
        <v>2364.17</v>
      </c>
    </row>
    <row r="24802" spans="2:7">
      <c r="B24802" s="22" t="s">
        <v>396</v>
      </c>
      <c r="C24802" s="22" t="s">
        <v>7</v>
      </c>
      <c r="D24802" s="22" t="s">
        <v>7</v>
      </c>
      <c r="E24802" s="22" t="s">
        <v>60</v>
      </c>
      <c r="F24802" s="22" t="s">
        <v>80</v>
      </c>
      <c r="G24802" s="1">
        <v>7079.07</v>
      </c>
    </row>
    <row r="24803" spans="2:7">
      <c r="B24803" s="22" t="s">
        <v>397</v>
      </c>
      <c r="C24803" s="22" t="s">
        <v>7</v>
      </c>
      <c r="D24803" s="22" t="s">
        <v>5</v>
      </c>
      <c r="E24803" s="22" t="s">
        <v>5</v>
      </c>
      <c r="F24803" s="22" t="s">
        <v>6</v>
      </c>
      <c r="G24803" s="1">
        <v>156330.23999999999</v>
      </c>
    </row>
    <row r="24804" spans="2:7">
      <c r="B24804" s="22" t="s">
        <v>397</v>
      </c>
      <c r="C24804" s="22" t="s">
        <v>7</v>
      </c>
      <c r="D24804" s="22" t="s">
        <v>5</v>
      </c>
      <c r="E24804" s="22" t="s">
        <v>7</v>
      </c>
      <c r="F24804" s="22" t="s">
        <v>6</v>
      </c>
      <c r="G24804" s="1">
        <v>-308391.59999999998</v>
      </c>
    </row>
    <row r="24805" spans="2:7">
      <c r="B24805" s="22" t="s">
        <v>397</v>
      </c>
      <c r="C24805" s="22" t="s">
        <v>7</v>
      </c>
      <c r="D24805" s="22" t="s">
        <v>5</v>
      </c>
      <c r="E24805" s="22" t="s">
        <v>8</v>
      </c>
      <c r="F24805" s="22" t="s">
        <v>9</v>
      </c>
      <c r="G24805" s="1">
        <v>6351314.7300000004</v>
      </c>
    </row>
    <row r="24806" spans="2:7">
      <c r="B24806" s="22" t="s">
        <v>397</v>
      </c>
      <c r="C24806" s="22" t="s">
        <v>7</v>
      </c>
      <c r="D24806" s="22" t="s">
        <v>5</v>
      </c>
      <c r="E24806" s="22" t="s">
        <v>8</v>
      </c>
      <c r="F24806" s="22" t="s">
        <v>10</v>
      </c>
      <c r="G24806" s="1">
        <v>61969.75</v>
      </c>
    </row>
    <row r="24807" spans="2:7">
      <c r="B24807" s="22" t="s">
        <v>397</v>
      </c>
      <c r="C24807" s="22" t="s">
        <v>7</v>
      </c>
      <c r="D24807" s="22" t="s">
        <v>5</v>
      </c>
      <c r="E24807" s="22" t="s">
        <v>8</v>
      </c>
      <c r="F24807" s="22" t="s">
        <v>11</v>
      </c>
      <c r="G24807" s="1">
        <v>138894.82999999999</v>
      </c>
    </row>
    <row r="24808" spans="2:7">
      <c r="B24808" s="22" t="s">
        <v>397</v>
      </c>
      <c r="C24808" s="22" t="s">
        <v>7</v>
      </c>
      <c r="D24808" s="22" t="s">
        <v>5</v>
      </c>
      <c r="E24808" s="22" t="s">
        <v>8</v>
      </c>
      <c r="F24808" s="22" t="s">
        <v>12</v>
      </c>
      <c r="G24808" s="1">
        <v>64908.17</v>
      </c>
    </row>
    <row r="24809" spans="2:7">
      <c r="B24809" s="22" t="s">
        <v>397</v>
      </c>
      <c r="C24809" s="22" t="s">
        <v>7</v>
      </c>
      <c r="D24809" s="22" t="s">
        <v>5</v>
      </c>
      <c r="E24809" s="22" t="s">
        <v>8</v>
      </c>
      <c r="F24809" s="22" t="s">
        <v>13</v>
      </c>
      <c r="G24809" s="1">
        <v>21057.22</v>
      </c>
    </row>
    <row r="24810" spans="2:7">
      <c r="B24810" s="22" t="s">
        <v>397</v>
      </c>
      <c r="C24810" s="22" t="s">
        <v>7</v>
      </c>
      <c r="D24810" s="22" t="s">
        <v>5</v>
      </c>
      <c r="E24810" s="22" t="s">
        <v>8</v>
      </c>
      <c r="F24810" s="22" t="s">
        <v>70</v>
      </c>
      <c r="G24810" s="1">
        <v>38535</v>
      </c>
    </row>
    <row r="24811" spans="2:7">
      <c r="B24811" s="22" t="s">
        <v>397</v>
      </c>
      <c r="C24811" s="22" t="s">
        <v>7</v>
      </c>
      <c r="D24811" s="22" t="s">
        <v>5</v>
      </c>
      <c r="E24811" s="22" t="s">
        <v>14</v>
      </c>
      <c r="F24811" s="22" t="s">
        <v>9</v>
      </c>
      <c r="G24811" s="1">
        <v>2137579.75</v>
      </c>
    </row>
    <row r="24812" spans="2:7">
      <c r="B24812" s="22" t="s">
        <v>397</v>
      </c>
      <c r="C24812" s="22" t="s">
        <v>7</v>
      </c>
      <c r="D24812" s="22" t="s">
        <v>5</v>
      </c>
      <c r="E24812" s="22" t="s">
        <v>14</v>
      </c>
      <c r="F24812" s="22" t="s">
        <v>10</v>
      </c>
      <c r="G24812" s="1">
        <v>40052.1</v>
      </c>
    </row>
    <row r="24813" spans="2:7">
      <c r="B24813" s="22" t="s">
        <v>397</v>
      </c>
      <c r="C24813" s="22" t="s">
        <v>7</v>
      </c>
      <c r="D24813" s="22" t="s">
        <v>5</v>
      </c>
      <c r="E24813" s="22" t="s">
        <v>14</v>
      </c>
      <c r="F24813" s="22" t="s">
        <v>11</v>
      </c>
      <c r="G24813" s="1">
        <v>63208.2</v>
      </c>
    </row>
    <row r="24814" spans="2:7">
      <c r="B24814" s="22" t="s">
        <v>397</v>
      </c>
      <c r="C24814" s="22" t="s">
        <v>7</v>
      </c>
      <c r="D24814" s="22" t="s">
        <v>5</v>
      </c>
      <c r="E24814" s="22" t="s">
        <v>14</v>
      </c>
      <c r="F24814" s="22" t="s">
        <v>12</v>
      </c>
      <c r="G24814" s="1">
        <v>437.5</v>
      </c>
    </row>
    <row r="24815" spans="2:7">
      <c r="B24815" s="22" t="s">
        <v>397</v>
      </c>
      <c r="C24815" s="22" t="s">
        <v>7</v>
      </c>
      <c r="D24815" s="22" t="s">
        <v>5</v>
      </c>
      <c r="E24815" s="22" t="s">
        <v>14</v>
      </c>
      <c r="F24815" s="22" t="s">
        <v>13</v>
      </c>
      <c r="G24815" s="1">
        <v>77475.11</v>
      </c>
    </row>
    <row r="24816" spans="2:7">
      <c r="B24816" s="22" t="s">
        <v>397</v>
      </c>
      <c r="C24816" s="22" t="s">
        <v>7</v>
      </c>
      <c r="D24816" s="22" t="s">
        <v>5</v>
      </c>
      <c r="E24816" s="22" t="s">
        <v>15</v>
      </c>
      <c r="F24816" s="22" t="s">
        <v>71</v>
      </c>
      <c r="G24816" s="1">
        <v>683.33</v>
      </c>
    </row>
    <row r="24817" spans="2:7">
      <c r="B24817" s="22" t="s">
        <v>397</v>
      </c>
      <c r="C24817" s="22" t="s">
        <v>7</v>
      </c>
      <c r="D24817" s="22" t="s">
        <v>5</v>
      </c>
      <c r="E24817" s="22" t="s">
        <v>15</v>
      </c>
      <c r="F24817" s="22" t="s">
        <v>17</v>
      </c>
      <c r="G24817" s="1">
        <v>502037</v>
      </c>
    </row>
    <row r="24818" spans="2:7">
      <c r="B24818" s="22" t="s">
        <v>397</v>
      </c>
      <c r="C24818" s="22" t="s">
        <v>7</v>
      </c>
      <c r="D24818" s="22" t="s">
        <v>5</v>
      </c>
      <c r="E24818" s="22" t="s">
        <v>15</v>
      </c>
      <c r="F24818" s="22" t="s">
        <v>18</v>
      </c>
      <c r="G24818" s="1">
        <v>172236.94</v>
      </c>
    </row>
    <row r="24819" spans="2:7">
      <c r="B24819" s="22" t="s">
        <v>397</v>
      </c>
      <c r="C24819" s="22" t="s">
        <v>7</v>
      </c>
      <c r="D24819" s="22" t="s">
        <v>5</v>
      </c>
      <c r="E24819" s="22" t="s">
        <v>15</v>
      </c>
      <c r="F24819" s="22" t="s">
        <v>19</v>
      </c>
      <c r="G24819" s="1">
        <v>1020861.85</v>
      </c>
    </row>
    <row r="24820" spans="2:7">
      <c r="B24820" s="22" t="s">
        <v>397</v>
      </c>
      <c r="C24820" s="22" t="s">
        <v>7</v>
      </c>
      <c r="D24820" s="22" t="s">
        <v>5</v>
      </c>
      <c r="E24820" s="22" t="s">
        <v>15</v>
      </c>
      <c r="F24820" s="22" t="s">
        <v>20</v>
      </c>
      <c r="G24820" s="1">
        <v>291169.43</v>
      </c>
    </row>
    <row r="24821" spans="2:7">
      <c r="B24821" s="22" t="s">
        <v>397</v>
      </c>
      <c r="C24821" s="22" t="s">
        <v>7</v>
      </c>
      <c r="D24821" s="22" t="s">
        <v>5</v>
      </c>
      <c r="E24821" s="22" t="s">
        <v>15</v>
      </c>
      <c r="F24821" s="22" t="s">
        <v>21</v>
      </c>
      <c r="G24821" s="1">
        <v>34987.97</v>
      </c>
    </row>
    <row r="24822" spans="2:7">
      <c r="B24822" s="22" t="s">
        <v>397</v>
      </c>
      <c r="C24822" s="22" t="s">
        <v>7</v>
      </c>
      <c r="D24822" s="22" t="s">
        <v>5</v>
      </c>
      <c r="E24822" s="22" t="s">
        <v>15</v>
      </c>
      <c r="F24822" s="22" t="s">
        <v>22</v>
      </c>
      <c r="G24822" s="1">
        <v>739.55</v>
      </c>
    </row>
    <row r="24823" spans="2:7">
      <c r="B24823" s="22" t="s">
        <v>397</v>
      </c>
      <c r="C24823" s="22" t="s">
        <v>7</v>
      </c>
      <c r="D24823" s="22" t="s">
        <v>5</v>
      </c>
      <c r="E24823" s="22" t="s">
        <v>15</v>
      </c>
      <c r="F24823" s="22" t="s">
        <v>23</v>
      </c>
      <c r="G24823" s="1">
        <v>36429.629999999997</v>
      </c>
    </row>
    <row r="24824" spans="2:7">
      <c r="B24824" s="22" t="s">
        <v>397</v>
      </c>
      <c r="C24824" s="22" t="s">
        <v>7</v>
      </c>
      <c r="D24824" s="22" t="s">
        <v>5</v>
      </c>
      <c r="E24824" s="22" t="s">
        <v>15</v>
      </c>
      <c r="F24824" s="22" t="s">
        <v>24</v>
      </c>
      <c r="G24824" s="1">
        <v>27452.57</v>
      </c>
    </row>
    <row r="24825" spans="2:7">
      <c r="B24825" s="22" t="s">
        <v>397</v>
      </c>
      <c r="C24825" s="22" t="s">
        <v>7</v>
      </c>
      <c r="D24825" s="22" t="s">
        <v>5</v>
      </c>
      <c r="E24825" s="22" t="s">
        <v>15</v>
      </c>
      <c r="F24825" s="22" t="s">
        <v>25</v>
      </c>
      <c r="G24825" s="1">
        <v>1103707.9099999999</v>
      </c>
    </row>
    <row r="24826" spans="2:7">
      <c r="B24826" s="22" t="s">
        <v>397</v>
      </c>
      <c r="C24826" s="22" t="s">
        <v>7</v>
      </c>
      <c r="D24826" s="22" t="s">
        <v>5</v>
      </c>
      <c r="E24826" s="22" t="s">
        <v>15</v>
      </c>
      <c r="F24826" s="22" t="s">
        <v>26</v>
      </c>
      <c r="G24826" s="1">
        <v>765239.23</v>
      </c>
    </row>
    <row r="24827" spans="2:7">
      <c r="B24827" s="22" t="s">
        <v>397</v>
      </c>
      <c r="C24827" s="22" t="s">
        <v>7</v>
      </c>
      <c r="D24827" s="22" t="s">
        <v>5</v>
      </c>
      <c r="E24827" s="22" t="s">
        <v>28</v>
      </c>
      <c r="F24827" s="22" t="s">
        <v>29</v>
      </c>
      <c r="G24827" s="1">
        <v>362615.1</v>
      </c>
    </row>
    <row r="24828" spans="2:7">
      <c r="B24828" s="22" t="s">
        <v>397</v>
      </c>
      <c r="C24828" s="22" t="s">
        <v>7</v>
      </c>
      <c r="D24828" s="22" t="s">
        <v>5</v>
      </c>
      <c r="E24828" s="22" t="s">
        <v>28</v>
      </c>
      <c r="F24828" s="22" t="s">
        <v>30</v>
      </c>
      <c r="G24828" s="1">
        <v>64016.85</v>
      </c>
    </row>
    <row r="24829" spans="2:7">
      <c r="B24829" s="22" t="s">
        <v>397</v>
      </c>
      <c r="C24829" s="22" t="s">
        <v>7</v>
      </c>
      <c r="D24829" s="22" t="s">
        <v>5</v>
      </c>
      <c r="E24829" s="22" t="s">
        <v>28</v>
      </c>
      <c r="F24829" s="22" t="s">
        <v>31</v>
      </c>
      <c r="G24829" s="1">
        <v>264502.5</v>
      </c>
    </row>
    <row r="24830" spans="2:7">
      <c r="B24830" s="22" t="s">
        <v>397</v>
      </c>
      <c r="C24830" s="22" t="s">
        <v>7</v>
      </c>
      <c r="D24830" s="22" t="s">
        <v>5</v>
      </c>
      <c r="E24830" s="22" t="s">
        <v>28</v>
      </c>
      <c r="F24830" s="22" t="s">
        <v>32</v>
      </c>
      <c r="G24830" s="1">
        <v>26258.55</v>
      </c>
    </row>
    <row r="24831" spans="2:7">
      <c r="B24831" s="22" t="s">
        <v>397</v>
      </c>
      <c r="C24831" s="22" t="s">
        <v>7</v>
      </c>
      <c r="D24831" s="22" t="s">
        <v>5</v>
      </c>
      <c r="E24831" s="22" t="s">
        <v>28</v>
      </c>
      <c r="F24831" s="22" t="s">
        <v>33</v>
      </c>
      <c r="G24831" s="1">
        <v>61553.81</v>
      </c>
    </row>
    <row r="24832" spans="2:7">
      <c r="B24832" s="22" t="s">
        <v>397</v>
      </c>
      <c r="C24832" s="22" t="s">
        <v>7</v>
      </c>
      <c r="D24832" s="22" t="s">
        <v>5</v>
      </c>
      <c r="E24832" s="22" t="s">
        <v>34</v>
      </c>
      <c r="F24832" s="22" t="s">
        <v>35</v>
      </c>
      <c r="G24832" s="1">
        <v>16967.28</v>
      </c>
    </row>
    <row r="24833" spans="2:7">
      <c r="B24833" s="22" t="s">
        <v>397</v>
      </c>
      <c r="C24833" s="22" t="s">
        <v>7</v>
      </c>
      <c r="D24833" s="22" t="s">
        <v>5</v>
      </c>
      <c r="E24833" s="22" t="s">
        <v>34</v>
      </c>
      <c r="F24833" s="22" t="s">
        <v>36</v>
      </c>
      <c r="G24833" s="1">
        <v>13769.7</v>
      </c>
    </row>
    <row r="24834" spans="2:7">
      <c r="B24834" s="22" t="s">
        <v>397</v>
      </c>
      <c r="C24834" s="22" t="s">
        <v>7</v>
      </c>
      <c r="D24834" s="22" t="s">
        <v>5</v>
      </c>
      <c r="E24834" s="22" t="s">
        <v>34</v>
      </c>
      <c r="F24834" s="22" t="s">
        <v>37</v>
      </c>
      <c r="G24834" s="1">
        <v>28259.66</v>
      </c>
    </row>
    <row r="24835" spans="2:7">
      <c r="B24835" s="22" t="s">
        <v>397</v>
      </c>
      <c r="C24835" s="22" t="s">
        <v>7</v>
      </c>
      <c r="D24835" s="22" t="s">
        <v>5</v>
      </c>
      <c r="E24835" s="22" t="s">
        <v>34</v>
      </c>
      <c r="F24835" s="22" t="s">
        <v>38</v>
      </c>
      <c r="G24835" s="1">
        <v>26048.69</v>
      </c>
    </row>
    <row r="24836" spans="2:7">
      <c r="B24836" s="22" t="s">
        <v>397</v>
      </c>
      <c r="C24836" s="22" t="s">
        <v>7</v>
      </c>
      <c r="D24836" s="22" t="s">
        <v>5</v>
      </c>
      <c r="E24836" s="22" t="s">
        <v>34</v>
      </c>
      <c r="F24836" s="22" t="s">
        <v>39</v>
      </c>
      <c r="G24836" s="1">
        <v>137403.88</v>
      </c>
    </row>
    <row r="24837" spans="2:7">
      <c r="B24837" s="22" t="s">
        <v>397</v>
      </c>
      <c r="C24837" s="22" t="s">
        <v>7</v>
      </c>
      <c r="D24837" s="22" t="s">
        <v>5</v>
      </c>
      <c r="E24837" s="22" t="s">
        <v>34</v>
      </c>
      <c r="F24837" s="22" t="s">
        <v>40</v>
      </c>
      <c r="G24837" s="1">
        <v>13334.04</v>
      </c>
    </row>
    <row r="24838" spans="2:7">
      <c r="B24838" s="22" t="s">
        <v>397</v>
      </c>
      <c r="C24838" s="22" t="s">
        <v>7</v>
      </c>
      <c r="D24838" s="22" t="s">
        <v>5</v>
      </c>
      <c r="E24838" s="22" t="s">
        <v>34</v>
      </c>
      <c r="F24838" s="22" t="s">
        <v>41</v>
      </c>
      <c r="G24838" s="1">
        <v>23938.27</v>
      </c>
    </row>
    <row r="24839" spans="2:7">
      <c r="B24839" s="22" t="s">
        <v>397</v>
      </c>
      <c r="C24839" s="22" t="s">
        <v>7</v>
      </c>
      <c r="D24839" s="22" t="s">
        <v>5</v>
      </c>
      <c r="E24839" s="22" t="s">
        <v>34</v>
      </c>
      <c r="F24839" s="22" t="s">
        <v>65</v>
      </c>
      <c r="G24839" s="1">
        <v>8431.9500000000007</v>
      </c>
    </row>
    <row r="24840" spans="2:7">
      <c r="B24840" s="22" t="s">
        <v>397</v>
      </c>
      <c r="C24840" s="22" t="s">
        <v>7</v>
      </c>
      <c r="D24840" s="22" t="s">
        <v>5</v>
      </c>
      <c r="E24840" s="22" t="s">
        <v>34</v>
      </c>
      <c r="F24840" s="22" t="s">
        <v>42</v>
      </c>
      <c r="G24840" s="1">
        <v>12939.7</v>
      </c>
    </row>
    <row r="24841" spans="2:7">
      <c r="B24841" s="22" t="s">
        <v>397</v>
      </c>
      <c r="C24841" s="22" t="s">
        <v>7</v>
      </c>
      <c r="D24841" s="22" t="s">
        <v>5</v>
      </c>
      <c r="E24841" s="22" t="s">
        <v>34</v>
      </c>
      <c r="F24841" s="22" t="s">
        <v>43</v>
      </c>
      <c r="G24841" s="1">
        <v>18201.560000000001</v>
      </c>
    </row>
    <row r="24842" spans="2:7">
      <c r="B24842" s="22" t="s">
        <v>397</v>
      </c>
      <c r="C24842" s="22" t="s">
        <v>7</v>
      </c>
      <c r="D24842" s="22" t="s">
        <v>5</v>
      </c>
      <c r="E24842" s="22" t="s">
        <v>34</v>
      </c>
      <c r="F24842" s="22" t="s">
        <v>45</v>
      </c>
      <c r="G24842" s="1">
        <v>38899.370000000003</v>
      </c>
    </row>
    <row r="24843" spans="2:7">
      <c r="B24843" s="22" t="s">
        <v>397</v>
      </c>
      <c r="C24843" s="22" t="s">
        <v>7</v>
      </c>
      <c r="D24843" s="22" t="s">
        <v>5</v>
      </c>
      <c r="E24843" s="22" t="s">
        <v>34</v>
      </c>
      <c r="F24843" s="22" t="s">
        <v>46</v>
      </c>
      <c r="G24843" s="1">
        <v>22014</v>
      </c>
    </row>
    <row r="24844" spans="2:7">
      <c r="B24844" s="22" t="s">
        <v>397</v>
      </c>
      <c r="C24844" s="22" t="s">
        <v>7</v>
      </c>
      <c r="D24844" s="22" t="s">
        <v>5</v>
      </c>
      <c r="E24844" s="22" t="s">
        <v>34</v>
      </c>
      <c r="F24844" s="22" t="s">
        <v>47</v>
      </c>
      <c r="G24844" s="1">
        <v>57329.33</v>
      </c>
    </row>
    <row r="24845" spans="2:7">
      <c r="B24845" s="22" t="s">
        <v>397</v>
      </c>
      <c r="C24845" s="22" t="s">
        <v>7</v>
      </c>
      <c r="D24845" s="22" t="s">
        <v>5</v>
      </c>
      <c r="E24845" s="22" t="s">
        <v>34</v>
      </c>
      <c r="F24845" s="22" t="s">
        <v>48</v>
      </c>
      <c r="G24845" s="1">
        <v>4510.8599999999997</v>
      </c>
    </row>
    <row r="24846" spans="2:7">
      <c r="B24846" s="22" t="s">
        <v>397</v>
      </c>
      <c r="C24846" s="22" t="s">
        <v>7</v>
      </c>
      <c r="D24846" s="22" t="s">
        <v>5</v>
      </c>
      <c r="E24846" s="22" t="s">
        <v>34</v>
      </c>
      <c r="F24846" s="22" t="s">
        <v>75</v>
      </c>
      <c r="G24846" s="1">
        <v>2840.09</v>
      </c>
    </row>
    <row r="24847" spans="2:7">
      <c r="B24847" s="22" t="s">
        <v>397</v>
      </c>
      <c r="C24847" s="22" t="s">
        <v>7</v>
      </c>
      <c r="D24847" s="22" t="s">
        <v>5</v>
      </c>
      <c r="E24847" s="22" t="s">
        <v>34</v>
      </c>
      <c r="F24847" s="22" t="s">
        <v>66</v>
      </c>
      <c r="G24847" s="1">
        <v>41299.160000000003</v>
      </c>
    </row>
    <row r="24848" spans="2:7">
      <c r="B24848" s="22" t="s">
        <v>397</v>
      </c>
      <c r="C24848" s="22" t="s">
        <v>7</v>
      </c>
      <c r="D24848" s="22" t="s">
        <v>5</v>
      </c>
      <c r="E24848" s="22" t="s">
        <v>34</v>
      </c>
      <c r="F24848" s="22" t="s">
        <v>49</v>
      </c>
      <c r="G24848" s="1">
        <v>88177.33</v>
      </c>
    </row>
    <row r="24849" spans="2:7">
      <c r="B24849" s="22" t="s">
        <v>397</v>
      </c>
      <c r="C24849" s="22" t="s">
        <v>7</v>
      </c>
      <c r="D24849" s="22" t="s">
        <v>5</v>
      </c>
      <c r="E24849" s="22" t="s">
        <v>34</v>
      </c>
      <c r="F24849" s="22" t="s">
        <v>50</v>
      </c>
      <c r="G24849" s="1">
        <v>30188.97</v>
      </c>
    </row>
    <row r="24850" spans="2:7">
      <c r="B24850" s="22" t="s">
        <v>397</v>
      </c>
      <c r="C24850" s="22" t="s">
        <v>7</v>
      </c>
      <c r="D24850" s="22" t="s">
        <v>5</v>
      </c>
      <c r="E24850" s="22" t="s">
        <v>34</v>
      </c>
      <c r="F24850" s="22" t="s">
        <v>51</v>
      </c>
      <c r="G24850" s="1">
        <v>3320.83</v>
      </c>
    </row>
    <row r="24851" spans="2:7">
      <c r="B24851" s="22" t="s">
        <v>397</v>
      </c>
      <c r="C24851" s="22" t="s">
        <v>7</v>
      </c>
      <c r="D24851" s="22" t="s">
        <v>5</v>
      </c>
      <c r="E24851" s="22" t="s">
        <v>34</v>
      </c>
      <c r="F24851" s="22" t="s">
        <v>52</v>
      </c>
      <c r="G24851" s="1">
        <v>156.46</v>
      </c>
    </row>
    <row r="24852" spans="2:7">
      <c r="B24852" s="22" t="s">
        <v>397</v>
      </c>
      <c r="C24852" s="22" t="s">
        <v>7</v>
      </c>
      <c r="D24852" s="22" t="s">
        <v>5</v>
      </c>
      <c r="E24852" s="22" t="s">
        <v>34</v>
      </c>
      <c r="F24852" s="22" t="s">
        <v>53</v>
      </c>
      <c r="G24852" s="1">
        <v>254514.22</v>
      </c>
    </row>
    <row r="24853" spans="2:7">
      <c r="B24853" s="22" t="s">
        <v>397</v>
      </c>
      <c r="C24853" s="22" t="s">
        <v>7</v>
      </c>
      <c r="D24853" s="22" t="s">
        <v>5</v>
      </c>
      <c r="E24853" s="22" t="s">
        <v>34</v>
      </c>
      <c r="F24853" s="22" t="s">
        <v>55</v>
      </c>
      <c r="G24853" s="1">
        <v>4275</v>
      </c>
    </row>
    <row r="24854" spans="2:7">
      <c r="B24854" s="22" t="s">
        <v>397</v>
      </c>
      <c r="C24854" s="22" t="s">
        <v>7</v>
      </c>
      <c r="D24854" s="22" t="s">
        <v>5</v>
      </c>
      <c r="E24854" s="22" t="s">
        <v>34</v>
      </c>
      <c r="F24854" s="22" t="s">
        <v>56</v>
      </c>
      <c r="G24854" s="1">
        <v>189784.64</v>
      </c>
    </row>
    <row r="24855" spans="2:7">
      <c r="B24855" s="22" t="s">
        <v>397</v>
      </c>
      <c r="C24855" s="22" t="s">
        <v>7</v>
      </c>
      <c r="D24855" s="22" t="s">
        <v>5</v>
      </c>
      <c r="E24855" s="22" t="s">
        <v>34</v>
      </c>
      <c r="F24855" s="22" t="s">
        <v>57</v>
      </c>
      <c r="G24855" s="1">
        <v>235822.02</v>
      </c>
    </row>
    <row r="24856" spans="2:7">
      <c r="B24856" s="22" t="s">
        <v>397</v>
      </c>
      <c r="C24856" s="22" t="s">
        <v>7</v>
      </c>
      <c r="D24856" s="22" t="s">
        <v>5</v>
      </c>
      <c r="E24856" s="22" t="s">
        <v>34</v>
      </c>
      <c r="F24856" s="22" t="s">
        <v>91</v>
      </c>
      <c r="G24856" s="1">
        <v>74549.81</v>
      </c>
    </row>
    <row r="24857" spans="2:7">
      <c r="B24857" s="22" t="s">
        <v>397</v>
      </c>
      <c r="C24857" s="22" t="s">
        <v>7</v>
      </c>
      <c r="D24857" s="22" t="s">
        <v>5</v>
      </c>
      <c r="E24857" s="22" t="s">
        <v>34</v>
      </c>
      <c r="F24857" s="22" t="s">
        <v>58</v>
      </c>
      <c r="G24857" s="1">
        <v>4511.5</v>
      </c>
    </row>
    <row r="24858" spans="2:7">
      <c r="B24858" s="22" t="s">
        <v>397</v>
      </c>
      <c r="C24858" s="22" t="s">
        <v>7</v>
      </c>
      <c r="D24858" s="22" t="s">
        <v>5</v>
      </c>
      <c r="E24858" s="22" t="s">
        <v>59</v>
      </c>
      <c r="F24858" s="22" t="s">
        <v>55</v>
      </c>
      <c r="G24858" s="1">
        <v>12241.66</v>
      </c>
    </row>
    <row r="24859" spans="2:7">
      <c r="B24859" s="22" t="s">
        <v>397</v>
      </c>
      <c r="C24859" s="22" t="s">
        <v>7</v>
      </c>
      <c r="D24859" s="22" t="s">
        <v>5</v>
      </c>
      <c r="E24859" s="22" t="s">
        <v>60</v>
      </c>
      <c r="F24859" s="22" t="s">
        <v>78</v>
      </c>
      <c r="G24859" s="1">
        <v>39315.22</v>
      </c>
    </row>
    <row r="24860" spans="2:7">
      <c r="B24860" s="22" t="s">
        <v>397</v>
      </c>
      <c r="C24860" s="22" t="s">
        <v>7</v>
      </c>
      <c r="D24860" s="22" t="s">
        <v>5</v>
      </c>
      <c r="E24860" s="22" t="s">
        <v>60</v>
      </c>
      <c r="F24860" s="22" t="s">
        <v>79</v>
      </c>
      <c r="G24860" s="1">
        <v>18671.79</v>
      </c>
    </row>
    <row r="24861" spans="2:7">
      <c r="B24861" s="22" t="s">
        <v>397</v>
      </c>
      <c r="C24861" s="22" t="s">
        <v>7</v>
      </c>
      <c r="D24861" s="22" t="s">
        <v>5</v>
      </c>
      <c r="E24861" s="22" t="s">
        <v>60</v>
      </c>
      <c r="F24861" s="22" t="s">
        <v>80</v>
      </c>
      <c r="G24861" s="1">
        <v>8848.59</v>
      </c>
    </row>
    <row r="24862" spans="2:7">
      <c r="B24862" s="22" t="s">
        <v>397</v>
      </c>
      <c r="C24862" s="22" t="s">
        <v>7</v>
      </c>
      <c r="D24862" s="22" t="s">
        <v>5</v>
      </c>
      <c r="E24862" s="22" t="s">
        <v>60</v>
      </c>
      <c r="F24862" s="22" t="s">
        <v>62</v>
      </c>
      <c r="G24862" s="1">
        <v>63683.29</v>
      </c>
    </row>
    <row r="24863" spans="2:7">
      <c r="B24863" s="22" t="s">
        <v>397</v>
      </c>
      <c r="C24863" s="22" t="s">
        <v>7</v>
      </c>
      <c r="D24863" s="22" t="s">
        <v>7</v>
      </c>
      <c r="E24863" s="22" t="s">
        <v>5</v>
      </c>
      <c r="F24863" s="22" t="s">
        <v>6</v>
      </c>
      <c r="G24863" s="1">
        <v>152061.35999999999</v>
      </c>
    </row>
    <row r="24864" spans="2:7">
      <c r="B24864" s="22" t="s">
        <v>397</v>
      </c>
      <c r="C24864" s="22" t="s">
        <v>7</v>
      </c>
      <c r="D24864" s="22" t="s">
        <v>7</v>
      </c>
      <c r="E24864" s="22" t="s">
        <v>8</v>
      </c>
      <c r="F24864" s="22" t="s">
        <v>9</v>
      </c>
      <c r="G24864" s="1">
        <v>323437.87</v>
      </c>
    </row>
    <row r="24865" spans="2:7">
      <c r="B24865" s="22" t="s">
        <v>397</v>
      </c>
      <c r="C24865" s="22" t="s">
        <v>7</v>
      </c>
      <c r="D24865" s="22" t="s">
        <v>7</v>
      </c>
      <c r="E24865" s="22" t="s">
        <v>8</v>
      </c>
      <c r="F24865" s="22" t="s">
        <v>10</v>
      </c>
      <c r="G24865" s="1">
        <v>48289.919999999998</v>
      </c>
    </row>
    <row r="24866" spans="2:7">
      <c r="B24866" s="22" t="s">
        <v>397</v>
      </c>
      <c r="C24866" s="22" t="s">
        <v>7</v>
      </c>
      <c r="D24866" s="22" t="s">
        <v>7</v>
      </c>
      <c r="E24866" s="22" t="s">
        <v>8</v>
      </c>
      <c r="F24866" s="22" t="s">
        <v>11</v>
      </c>
      <c r="G24866" s="1">
        <v>8913.02</v>
      </c>
    </row>
    <row r="24867" spans="2:7">
      <c r="B24867" s="22" t="s">
        <v>397</v>
      </c>
      <c r="C24867" s="22" t="s">
        <v>7</v>
      </c>
      <c r="D24867" s="22" t="s">
        <v>7</v>
      </c>
      <c r="E24867" s="22" t="s">
        <v>8</v>
      </c>
      <c r="F24867" s="22" t="s">
        <v>12</v>
      </c>
      <c r="G24867" s="1">
        <v>86085</v>
      </c>
    </row>
    <row r="24868" spans="2:7">
      <c r="B24868" s="22" t="s">
        <v>397</v>
      </c>
      <c r="C24868" s="22" t="s">
        <v>7</v>
      </c>
      <c r="D24868" s="22" t="s">
        <v>7</v>
      </c>
      <c r="E24868" s="22" t="s">
        <v>8</v>
      </c>
      <c r="F24868" s="22" t="s">
        <v>13</v>
      </c>
      <c r="G24868" s="1">
        <v>88341.32</v>
      </c>
    </row>
    <row r="24869" spans="2:7">
      <c r="B24869" s="22" t="s">
        <v>397</v>
      </c>
      <c r="C24869" s="22" t="s">
        <v>7</v>
      </c>
      <c r="D24869" s="22" t="s">
        <v>7</v>
      </c>
      <c r="E24869" s="22" t="s">
        <v>14</v>
      </c>
      <c r="F24869" s="22" t="s">
        <v>9</v>
      </c>
      <c r="G24869" s="1">
        <v>279210.31</v>
      </c>
    </row>
    <row r="24870" spans="2:7">
      <c r="B24870" s="22" t="s">
        <v>397</v>
      </c>
      <c r="C24870" s="22" t="s">
        <v>7</v>
      </c>
      <c r="D24870" s="22" t="s">
        <v>7</v>
      </c>
      <c r="E24870" s="22" t="s">
        <v>14</v>
      </c>
      <c r="F24870" s="22" t="s">
        <v>10</v>
      </c>
      <c r="G24870" s="1">
        <v>32328.6</v>
      </c>
    </row>
    <row r="24871" spans="2:7">
      <c r="B24871" s="22" t="s">
        <v>397</v>
      </c>
      <c r="C24871" s="22" t="s">
        <v>7</v>
      </c>
      <c r="D24871" s="22" t="s">
        <v>7</v>
      </c>
      <c r="E24871" s="22" t="s">
        <v>14</v>
      </c>
      <c r="F24871" s="22" t="s">
        <v>11</v>
      </c>
      <c r="G24871" s="1">
        <v>22914.99</v>
      </c>
    </row>
    <row r="24872" spans="2:7">
      <c r="B24872" s="22" t="s">
        <v>397</v>
      </c>
      <c r="C24872" s="22" t="s">
        <v>7</v>
      </c>
      <c r="D24872" s="22" t="s">
        <v>7</v>
      </c>
      <c r="E24872" s="22" t="s">
        <v>14</v>
      </c>
      <c r="F24872" s="22" t="s">
        <v>12</v>
      </c>
      <c r="G24872" s="1">
        <v>204829.67</v>
      </c>
    </row>
    <row r="24873" spans="2:7">
      <c r="B24873" s="22" t="s">
        <v>397</v>
      </c>
      <c r="C24873" s="22" t="s">
        <v>7</v>
      </c>
      <c r="D24873" s="22" t="s">
        <v>7</v>
      </c>
      <c r="E24873" s="22" t="s">
        <v>14</v>
      </c>
      <c r="F24873" s="22" t="s">
        <v>13</v>
      </c>
      <c r="G24873" s="1">
        <v>40941.35</v>
      </c>
    </row>
    <row r="24874" spans="2:7">
      <c r="B24874" s="22" t="s">
        <v>397</v>
      </c>
      <c r="C24874" s="22" t="s">
        <v>7</v>
      </c>
      <c r="D24874" s="22" t="s">
        <v>7</v>
      </c>
      <c r="E24874" s="22" t="s">
        <v>15</v>
      </c>
      <c r="F24874" s="22" t="s">
        <v>71</v>
      </c>
      <c r="G24874" s="1">
        <v>19.05</v>
      </c>
    </row>
    <row r="24875" spans="2:7">
      <c r="B24875" s="22" t="s">
        <v>397</v>
      </c>
      <c r="C24875" s="22" t="s">
        <v>7</v>
      </c>
      <c r="D24875" s="22" t="s">
        <v>7</v>
      </c>
      <c r="E24875" s="22" t="s">
        <v>15</v>
      </c>
      <c r="F24875" s="22" t="s">
        <v>17</v>
      </c>
      <c r="G24875" s="1">
        <v>40104.36</v>
      </c>
    </row>
    <row r="24876" spans="2:7">
      <c r="B24876" s="22" t="s">
        <v>397</v>
      </c>
      <c r="C24876" s="22" t="s">
        <v>7</v>
      </c>
      <c r="D24876" s="22" t="s">
        <v>7</v>
      </c>
      <c r="E24876" s="22" t="s">
        <v>15</v>
      </c>
      <c r="F24876" s="22" t="s">
        <v>18</v>
      </c>
      <c r="G24876" s="1">
        <v>43917.03</v>
      </c>
    </row>
    <row r="24877" spans="2:7">
      <c r="B24877" s="22" t="s">
        <v>397</v>
      </c>
      <c r="C24877" s="22" t="s">
        <v>7</v>
      </c>
      <c r="D24877" s="22" t="s">
        <v>7</v>
      </c>
      <c r="E24877" s="22" t="s">
        <v>15</v>
      </c>
      <c r="F24877" s="22" t="s">
        <v>19</v>
      </c>
      <c r="G24877" s="1">
        <v>63118.25</v>
      </c>
    </row>
    <row r="24878" spans="2:7">
      <c r="B24878" s="22" t="s">
        <v>397</v>
      </c>
      <c r="C24878" s="22" t="s">
        <v>7</v>
      </c>
      <c r="D24878" s="22" t="s">
        <v>7</v>
      </c>
      <c r="E24878" s="22" t="s">
        <v>15</v>
      </c>
      <c r="F24878" s="22" t="s">
        <v>20</v>
      </c>
      <c r="G24878" s="1">
        <v>50650.91</v>
      </c>
    </row>
    <row r="24879" spans="2:7">
      <c r="B24879" s="22" t="s">
        <v>397</v>
      </c>
      <c r="C24879" s="22" t="s">
        <v>7</v>
      </c>
      <c r="D24879" s="22" t="s">
        <v>7</v>
      </c>
      <c r="E24879" s="22" t="s">
        <v>15</v>
      </c>
      <c r="F24879" s="22" t="s">
        <v>21</v>
      </c>
      <c r="G24879" s="1">
        <v>796.53</v>
      </c>
    </row>
    <row r="24880" spans="2:7">
      <c r="B24880" s="22" t="s">
        <v>397</v>
      </c>
      <c r="C24880" s="22" t="s">
        <v>7</v>
      </c>
      <c r="D24880" s="22" t="s">
        <v>7</v>
      </c>
      <c r="E24880" s="22" t="s">
        <v>15</v>
      </c>
      <c r="F24880" s="22" t="s">
        <v>22</v>
      </c>
      <c r="G24880" s="1">
        <v>343.7</v>
      </c>
    </row>
    <row r="24881" spans="2:7">
      <c r="B24881" s="22" t="s">
        <v>397</v>
      </c>
      <c r="C24881" s="22" t="s">
        <v>7</v>
      </c>
      <c r="D24881" s="22" t="s">
        <v>7</v>
      </c>
      <c r="E24881" s="22" t="s">
        <v>15</v>
      </c>
      <c r="F24881" s="22" t="s">
        <v>23</v>
      </c>
      <c r="G24881" s="1">
        <v>1440.02</v>
      </c>
    </row>
    <row r="24882" spans="2:7">
      <c r="B24882" s="22" t="s">
        <v>397</v>
      </c>
      <c r="C24882" s="22" t="s">
        <v>7</v>
      </c>
      <c r="D24882" s="22" t="s">
        <v>7</v>
      </c>
      <c r="E24882" s="22" t="s">
        <v>15</v>
      </c>
      <c r="F24882" s="22" t="s">
        <v>24</v>
      </c>
      <c r="G24882" s="1">
        <v>2392.61</v>
      </c>
    </row>
    <row r="24883" spans="2:7">
      <c r="B24883" s="22" t="s">
        <v>397</v>
      </c>
      <c r="C24883" s="22" t="s">
        <v>7</v>
      </c>
      <c r="D24883" s="22" t="s">
        <v>7</v>
      </c>
      <c r="E24883" s="22" t="s">
        <v>15</v>
      </c>
      <c r="F24883" s="22" t="s">
        <v>25</v>
      </c>
      <c r="G24883" s="1">
        <v>35960.42</v>
      </c>
    </row>
    <row r="24884" spans="2:7">
      <c r="B24884" s="22" t="s">
        <v>397</v>
      </c>
      <c r="C24884" s="22" t="s">
        <v>7</v>
      </c>
      <c r="D24884" s="22" t="s">
        <v>7</v>
      </c>
      <c r="E24884" s="22" t="s">
        <v>15</v>
      </c>
      <c r="F24884" s="22" t="s">
        <v>26</v>
      </c>
      <c r="G24884" s="1">
        <v>60289.03</v>
      </c>
    </row>
    <row r="24885" spans="2:7">
      <c r="B24885" s="22" t="s">
        <v>397</v>
      </c>
      <c r="C24885" s="22" t="s">
        <v>7</v>
      </c>
      <c r="D24885" s="22" t="s">
        <v>7</v>
      </c>
      <c r="E24885" s="22" t="s">
        <v>28</v>
      </c>
      <c r="F24885" s="22" t="s">
        <v>29</v>
      </c>
      <c r="G24885" s="1">
        <v>56283.76</v>
      </c>
    </row>
    <row r="24886" spans="2:7">
      <c r="B24886" s="22" t="s">
        <v>397</v>
      </c>
      <c r="C24886" s="22" t="s">
        <v>7</v>
      </c>
      <c r="D24886" s="22" t="s">
        <v>7</v>
      </c>
      <c r="E24886" s="22" t="s">
        <v>28</v>
      </c>
      <c r="F24886" s="22" t="s">
        <v>33</v>
      </c>
      <c r="G24886" s="1">
        <v>30072.41</v>
      </c>
    </row>
    <row r="24887" spans="2:7">
      <c r="B24887" s="22" t="s">
        <v>397</v>
      </c>
      <c r="C24887" s="22" t="s">
        <v>7</v>
      </c>
      <c r="D24887" s="22" t="s">
        <v>7</v>
      </c>
      <c r="E24887" s="22" t="s">
        <v>34</v>
      </c>
      <c r="F24887" s="22" t="s">
        <v>37</v>
      </c>
      <c r="G24887" s="1">
        <v>14226.62</v>
      </c>
    </row>
    <row r="24888" spans="2:7">
      <c r="B24888" s="22" t="s">
        <v>397</v>
      </c>
      <c r="C24888" s="22" t="s">
        <v>7</v>
      </c>
      <c r="D24888" s="22" t="s">
        <v>7</v>
      </c>
      <c r="E24888" s="22" t="s">
        <v>34</v>
      </c>
      <c r="F24888" s="22" t="s">
        <v>38</v>
      </c>
      <c r="G24888" s="1">
        <v>608</v>
      </c>
    </row>
    <row r="24889" spans="2:7">
      <c r="B24889" s="22" t="s">
        <v>397</v>
      </c>
      <c r="C24889" s="22" t="s">
        <v>7</v>
      </c>
      <c r="D24889" s="22" t="s">
        <v>7</v>
      </c>
      <c r="E24889" s="22" t="s">
        <v>34</v>
      </c>
      <c r="F24889" s="22" t="s">
        <v>39</v>
      </c>
      <c r="G24889" s="1">
        <v>1634.13</v>
      </c>
    </row>
    <row r="24890" spans="2:7">
      <c r="B24890" s="22" t="s">
        <v>397</v>
      </c>
      <c r="C24890" s="22" t="s">
        <v>7</v>
      </c>
      <c r="D24890" s="22" t="s">
        <v>7</v>
      </c>
      <c r="E24890" s="22" t="s">
        <v>34</v>
      </c>
      <c r="F24890" s="22" t="s">
        <v>42</v>
      </c>
      <c r="G24890" s="1">
        <v>75899.710000000006</v>
      </c>
    </row>
    <row r="24891" spans="2:7">
      <c r="B24891" s="22" t="s">
        <v>397</v>
      </c>
      <c r="C24891" s="22" t="s">
        <v>7</v>
      </c>
      <c r="D24891" s="22" t="s">
        <v>7</v>
      </c>
      <c r="E24891" s="22" t="s">
        <v>34</v>
      </c>
      <c r="F24891" s="22" t="s">
        <v>43</v>
      </c>
      <c r="G24891" s="1">
        <v>55437.9</v>
      </c>
    </row>
    <row r="24892" spans="2:7">
      <c r="B24892" s="22" t="s">
        <v>397</v>
      </c>
      <c r="C24892" s="22" t="s">
        <v>7</v>
      </c>
      <c r="D24892" s="22" t="s">
        <v>7</v>
      </c>
      <c r="E24892" s="22" t="s">
        <v>34</v>
      </c>
      <c r="F24892" s="22" t="s">
        <v>45</v>
      </c>
      <c r="G24892" s="1">
        <v>11175.79</v>
      </c>
    </row>
    <row r="24893" spans="2:7">
      <c r="B24893" s="22" t="s">
        <v>397</v>
      </c>
      <c r="C24893" s="22" t="s">
        <v>7</v>
      </c>
      <c r="D24893" s="22" t="s">
        <v>7</v>
      </c>
      <c r="E24893" s="22" t="s">
        <v>34</v>
      </c>
      <c r="F24893" s="22" t="s">
        <v>46</v>
      </c>
      <c r="G24893" s="1">
        <v>2495.64</v>
      </c>
    </row>
    <row r="24894" spans="2:7">
      <c r="B24894" s="22" t="s">
        <v>397</v>
      </c>
      <c r="C24894" s="22" t="s">
        <v>7</v>
      </c>
      <c r="D24894" s="22" t="s">
        <v>7</v>
      </c>
      <c r="E24894" s="22" t="s">
        <v>34</v>
      </c>
      <c r="F24894" s="22" t="s">
        <v>47</v>
      </c>
      <c r="G24894" s="1">
        <v>5044.7700000000004</v>
      </c>
    </row>
    <row r="24895" spans="2:7">
      <c r="B24895" s="22" t="s">
        <v>397</v>
      </c>
      <c r="C24895" s="22" t="s">
        <v>7</v>
      </c>
      <c r="D24895" s="22" t="s">
        <v>7</v>
      </c>
      <c r="E24895" s="22" t="s">
        <v>34</v>
      </c>
      <c r="F24895" s="22" t="s">
        <v>48</v>
      </c>
      <c r="G24895" s="1">
        <v>28767.599999999999</v>
      </c>
    </row>
    <row r="24896" spans="2:7">
      <c r="B24896" s="22" t="s">
        <v>397</v>
      </c>
      <c r="C24896" s="22" t="s">
        <v>7</v>
      </c>
      <c r="D24896" s="22" t="s">
        <v>7</v>
      </c>
      <c r="E24896" s="22" t="s">
        <v>34</v>
      </c>
      <c r="F24896" s="22" t="s">
        <v>75</v>
      </c>
      <c r="G24896" s="1">
        <v>595.1</v>
      </c>
    </row>
    <row r="24897" spans="2:7">
      <c r="B24897" s="22" t="s">
        <v>397</v>
      </c>
      <c r="C24897" s="22" t="s">
        <v>7</v>
      </c>
      <c r="D24897" s="22" t="s">
        <v>7</v>
      </c>
      <c r="E24897" s="22" t="s">
        <v>34</v>
      </c>
      <c r="F24897" s="22" t="s">
        <v>66</v>
      </c>
      <c r="G24897" s="1">
        <v>46990.29</v>
      </c>
    </row>
    <row r="24898" spans="2:7">
      <c r="B24898" s="22" t="s">
        <v>397</v>
      </c>
      <c r="C24898" s="22" t="s">
        <v>7</v>
      </c>
      <c r="D24898" s="22" t="s">
        <v>7</v>
      </c>
      <c r="E24898" s="22" t="s">
        <v>34</v>
      </c>
      <c r="F24898" s="22" t="s">
        <v>85</v>
      </c>
      <c r="G24898" s="1">
        <v>28759.32</v>
      </c>
    </row>
    <row r="24899" spans="2:7">
      <c r="B24899" s="22" t="s">
        <v>397</v>
      </c>
      <c r="C24899" s="22" t="s">
        <v>7</v>
      </c>
      <c r="D24899" s="22" t="s">
        <v>7</v>
      </c>
      <c r="E24899" s="22" t="s">
        <v>34</v>
      </c>
      <c r="F24899" s="22" t="s">
        <v>49</v>
      </c>
      <c r="G24899" s="1">
        <v>154748.18</v>
      </c>
    </row>
    <row r="24900" spans="2:7">
      <c r="B24900" s="22" t="s">
        <v>397</v>
      </c>
      <c r="C24900" s="22" t="s">
        <v>7</v>
      </c>
      <c r="D24900" s="22" t="s">
        <v>7</v>
      </c>
      <c r="E24900" s="22" t="s">
        <v>34</v>
      </c>
      <c r="F24900" s="22" t="s">
        <v>50</v>
      </c>
      <c r="G24900" s="1">
        <v>45641.32</v>
      </c>
    </row>
    <row r="24901" spans="2:7">
      <c r="B24901" s="22" t="s">
        <v>397</v>
      </c>
      <c r="C24901" s="22" t="s">
        <v>7</v>
      </c>
      <c r="D24901" s="22" t="s">
        <v>7</v>
      </c>
      <c r="E24901" s="22" t="s">
        <v>34</v>
      </c>
      <c r="F24901" s="22" t="s">
        <v>52</v>
      </c>
      <c r="G24901" s="1">
        <v>3853.81</v>
      </c>
    </row>
    <row r="24902" spans="2:7">
      <c r="B24902" s="22" t="s">
        <v>397</v>
      </c>
      <c r="C24902" s="22" t="s">
        <v>7</v>
      </c>
      <c r="D24902" s="22" t="s">
        <v>7</v>
      </c>
      <c r="E24902" s="22" t="s">
        <v>34</v>
      </c>
      <c r="F24902" s="22" t="s">
        <v>57</v>
      </c>
      <c r="G24902" s="1">
        <v>11795.16</v>
      </c>
    </row>
    <row r="24903" spans="2:7">
      <c r="B24903" s="22" t="s">
        <v>397</v>
      </c>
      <c r="C24903" s="22" t="s">
        <v>7</v>
      </c>
      <c r="D24903" s="22" t="s">
        <v>7</v>
      </c>
      <c r="E24903" s="22" t="s">
        <v>34</v>
      </c>
      <c r="F24903" s="22" t="s">
        <v>94</v>
      </c>
      <c r="G24903" s="1">
        <v>25236.75</v>
      </c>
    </row>
    <row r="24904" spans="2:7">
      <c r="B24904" s="22" t="s">
        <v>397</v>
      </c>
      <c r="C24904" s="22" t="s">
        <v>7</v>
      </c>
      <c r="D24904" s="22" t="s">
        <v>7</v>
      </c>
      <c r="E24904" s="22" t="s">
        <v>34</v>
      </c>
      <c r="F24904" s="22" t="s">
        <v>58</v>
      </c>
      <c r="G24904" s="1">
        <v>8888.9699999999993</v>
      </c>
    </row>
    <row r="24905" spans="2:7">
      <c r="B24905" s="22" t="s">
        <v>397</v>
      </c>
      <c r="C24905" s="22" t="s">
        <v>7</v>
      </c>
      <c r="D24905" s="22" t="s">
        <v>7</v>
      </c>
      <c r="E24905" s="22" t="s">
        <v>59</v>
      </c>
      <c r="F24905" s="22" t="s">
        <v>55</v>
      </c>
      <c r="G24905" s="1">
        <v>26524.66</v>
      </c>
    </row>
    <row r="24906" spans="2:7">
      <c r="B24906" s="22" t="s">
        <v>397</v>
      </c>
      <c r="C24906" s="22" t="s">
        <v>7</v>
      </c>
      <c r="D24906" s="22" t="s">
        <v>7</v>
      </c>
      <c r="E24906" s="22" t="s">
        <v>60</v>
      </c>
      <c r="F24906" s="22" t="s">
        <v>79</v>
      </c>
      <c r="G24906" s="1">
        <v>39934.01</v>
      </c>
    </row>
    <row r="24907" spans="2:7">
      <c r="B24907" s="22" t="s">
        <v>397</v>
      </c>
      <c r="C24907" s="22" t="s">
        <v>7</v>
      </c>
      <c r="D24907" s="22" t="s">
        <v>7</v>
      </c>
      <c r="E24907" s="22" t="s">
        <v>60</v>
      </c>
      <c r="F24907" s="22" t="s">
        <v>80</v>
      </c>
      <c r="G24907" s="1">
        <v>86252.18</v>
      </c>
    </row>
    <row r="24908" spans="2:7">
      <c r="B24908" s="22" t="s">
        <v>397</v>
      </c>
      <c r="C24908" s="22" t="s">
        <v>7</v>
      </c>
      <c r="D24908" s="22" t="s">
        <v>7</v>
      </c>
      <c r="E24908" s="22" t="s">
        <v>60</v>
      </c>
      <c r="F24908" s="22" t="s">
        <v>62</v>
      </c>
      <c r="G24908" s="1">
        <v>9346.24</v>
      </c>
    </row>
    <row r="24909" spans="2:7">
      <c r="B24909" s="22" t="s">
        <v>398</v>
      </c>
      <c r="C24909" s="22" t="s">
        <v>7</v>
      </c>
      <c r="D24909" s="22" t="s">
        <v>5</v>
      </c>
      <c r="E24909" s="22" t="s">
        <v>5</v>
      </c>
      <c r="F24909" s="22" t="s">
        <v>6</v>
      </c>
      <c r="G24909" s="1">
        <v>-3093228.24</v>
      </c>
    </row>
    <row r="24910" spans="2:7">
      <c r="B24910" s="22" t="s">
        <v>398</v>
      </c>
      <c r="C24910" s="22" t="s">
        <v>7</v>
      </c>
      <c r="D24910" s="22" t="s">
        <v>5</v>
      </c>
      <c r="E24910" s="22" t="s">
        <v>7</v>
      </c>
      <c r="F24910" s="22" t="s">
        <v>6</v>
      </c>
      <c r="G24910" s="1">
        <v>-4334915.07</v>
      </c>
    </row>
    <row r="24911" spans="2:7">
      <c r="B24911" s="22" t="s">
        <v>398</v>
      </c>
      <c r="C24911" s="22" t="s">
        <v>7</v>
      </c>
      <c r="D24911" s="22" t="s">
        <v>5</v>
      </c>
      <c r="E24911" s="22" t="s">
        <v>8</v>
      </c>
      <c r="F24911" s="22" t="s">
        <v>9</v>
      </c>
      <c r="G24911" s="1">
        <v>81254053.219999999</v>
      </c>
    </row>
    <row r="24912" spans="2:7">
      <c r="B24912" s="22" t="s">
        <v>398</v>
      </c>
      <c r="C24912" s="22" t="s">
        <v>7</v>
      </c>
      <c r="D24912" s="22" t="s">
        <v>5</v>
      </c>
      <c r="E24912" s="22" t="s">
        <v>8</v>
      </c>
      <c r="F24912" s="22" t="s">
        <v>10</v>
      </c>
      <c r="G24912" s="1">
        <v>2471561.2999999998</v>
      </c>
    </row>
    <row r="24913" spans="2:7">
      <c r="B24913" s="22" t="s">
        <v>398</v>
      </c>
      <c r="C24913" s="22" t="s">
        <v>7</v>
      </c>
      <c r="D24913" s="22" t="s">
        <v>5</v>
      </c>
      <c r="E24913" s="22" t="s">
        <v>8</v>
      </c>
      <c r="F24913" s="22" t="s">
        <v>11</v>
      </c>
      <c r="G24913" s="1">
        <v>5029175.49</v>
      </c>
    </row>
    <row r="24914" spans="2:7">
      <c r="B24914" s="22" t="s">
        <v>398</v>
      </c>
      <c r="C24914" s="22" t="s">
        <v>7</v>
      </c>
      <c r="D24914" s="22" t="s">
        <v>5</v>
      </c>
      <c r="E24914" s="22" t="s">
        <v>8</v>
      </c>
      <c r="F24914" s="22" t="s">
        <v>12</v>
      </c>
      <c r="G24914" s="1">
        <v>2482396.46</v>
      </c>
    </row>
    <row r="24915" spans="2:7">
      <c r="B24915" s="22" t="s">
        <v>398</v>
      </c>
      <c r="C24915" s="22" t="s">
        <v>7</v>
      </c>
      <c r="D24915" s="22" t="s">
        <v>5</v>
      </c>
      <c r="E24915" s="22" t="s">
        <v>8</v>
      </c>
      <c r="F24915" s="22" t="s">
        <v>13</v>
      </c>
      <c r="G24915" s="1">
        <v>2360774.2400000002</v>
      </c>
    </row>
    <row r="24916" spans="2:7">
      <c r="B24916" s="22" t="s">
        <v>398</v>
      </c>
      <c r="C24916" s="22" t="s">
        <v>7</v>
      </c>
      <c r="D24916" s="22" t="s">
        <v>5</v>
      </c>
      <c r="E24916" s="22" t="s">
        <v>8</v>
      </c>
      <c r="F24916" s="22" t="s">
        <v>70</v>
      </c>
      <c r="G24916" s="1">
        <v>2650</v>
      </c>
    </row>
    <row r="24917" spans="2:7">
      <c r="B24917" s="22" t="s">
        <v>398</v>
      </c>
      <c r="C24917" s="22" t="s">
        <v>7</v>
      </c>
      <c r="D24917" s="22" t="s">
        <v>5</v>
      </c>
      <c r="E24917" s="22" t="s">
        <v>14</v>
      </c>
      <c r="F24917" s="22" t="s">
        <v>9</v>
      </c>
      <c r="G24917" s="1">
        <v>30649739.600000001</v>
      </c>
    </row>
    <row r="24918" spans="2:7">
      <c r="B24918" s="22" t="s">
        <v>398</v>
      </c>
      <c r="C24918" s="22" t="s">
        <v>7</v>
      </c>
      <c r="D24918" s="22" t="s">
        <v>5</v>
      </c>
      <c r="E24918" s="22" t="s">
        <v>14</v>
      </c>
      <c r="F24918" s="22" t="s">
        <v>10</v>
      </c>
      <c r="G24918" s="1">
        <v>1091169.3899999999</v>
      </c>
    </row>
    <row r="24919" spans="2:7">
      <c r="B24919" s="22" t="s">
        <v>398</v>
      </c>
      <c r="C24919" s="22" t="s">
        <v>7</v>
      </c>
      <c r="D24919" s="22" t="s">
        <v>5</v>
      </c>
      <c r="E24919" s="22" t="s">
        <v>14</v>
      </c>
      <c r="F24919" s="22" t="s">
        <v>11</v>
      </c>
      <c r="G24919" s="1">
        <v>2271987.31</v>
      </c>
    </row>
    <row r="24920" spans="2:7">
      <c r="B24920" s="22" t="s">
        <v>398</v>
      </c>
      <c r="C24920" s="22" t="s">
        <v>7</v>
      </c>
      <c r="D24920" s="22" t="s">
        <v>5</v>
      </c>
      <c r="E24920" s="22" t="s">
        <v>14</v>
      </c>
      <c r="F24920" s="22" t="s">
        <v>13</v>
      </c>
      <c r="G24920" s="1">
        <v>189469</v>
      </c>
    </row>
    <row r="24921" spans="2:7">
      <c r="B24921" s="22" t="s">
        <v>398</v>
      </c>
      <c r="C24921" s="22" t="s">
        <v>7</v>
      </c>
      <c r="D24921" s="22" t="s">
        <v>5</v>
      </c>
      <c r="E24921" s="22" t="s">
        <v>15</v>
      </c>
      <c r="F24921" s="22" t="s">
        <v>17</v>
      </c>
      <c r="G24921" s="1">
        <v>6677808.0999999996</v>
      </c>
    </row>
    <row r="24922" spans="2:7">
      <c r="B24922" s="22" t="s">
        <v>398</v>
      </c>
      <c r="C24922" s="22" t="s">
        <v>7</v>
      </c>
      <c r="D24922" s="22" t="s">
        <v>5</v>
      </c>
      <c r="E24922" s="22" t="s">
        <v>15</v>
      </c>
      <c r="F24922" s="22" t="s">
        <v>18</v>
      </c>
      <c r="G24922" s="1">
        <v>2563807.63</v>
      </c>
    </row>
    <row r="24923" spans="2:7">
      <c r="B24923" s="22" t="s">
        <v>398</v>
      </c>
      <c r="C24923" s="22" t="s">
        <v>7</v>
      </c>
      <c r="D24923" s="22" t="s">
        <v>5</v>
      </c>
      <c r="E24923" s="22" t="s">
        <v>15</v>
      </c>
      <c r="F24923" s="22" t="s">
        <v>19</v>
      </c>
      <c r="G24923" s="1">
        <v>14230139.220000001</v>
      </c>
    </row>
    <row r="24924" spans="2:7">
      <c r="B24924" s="22" t="s">
        <v>398</v>
      </c>
      <c r="C24924" s="22" t="s">
        <v>7</v>
      </c>
      <c r="D24924" s="22" t="s">
        <v>5</v>
      </c>
      <c r="E24924" s="22" t="s">
        <v>15</v>
      </c>
      <c r="F24924" s="22" t="s">
        <v>20</v>
      </c>
      <c r="G24924" s="1">
        <v>4343908.74</v>
      </c>
    </row>
    <row r="24925" spans="2:7">
      <c r="B24925" s="22" t="s">
        <v>398</v>
      </c>
      <c r="C24925" s="22" t="s">
        <v>7</v>
      </c>
      <c r="D24925" s="22" t="s">
        <v>5</v>
      </c>
      <c r="E24925" s="22" t="s">
        <v>15</v>
      </c>
      <c r="F24925" s="22" t="s">
        <v>21</v>
      </c>
      <c r="G24925" s="1">
        <v>535332.93000000005</v>
      </c>
    </row>
    <row r="24926" spans="2:7">
      <c r="B24926" s="22" t="s">
        <v>398</v>
      </c>
      <c r="C24926" s="22" t="s">
        <v>7</v>
      </c>
      <c r="D24926" s="22" t="s">
        <v>5</v>
      </c>
      <c r="E24926" s="22" t="s">
        <v>15</v>
      </c>
      <c r="F24926" s="22" t="s">
        <v>22</v>
      </c>
      <c r="G24926" s="1">
        <v>158268.79999999999</v>
      </c>
    </row>
    <row r="24927" spans="2:7">
      <c r="B24927" s="22" t="s">
        <v>398</v>
      </c>
      <c r="C24927" s="22" t="s">
        <v>7</v>
      </c>
      <c r="D24927" s="22" t="s">
        <v>5</v>
      </c>
      <c r="E24927" s="22" t="s">
        <v>15</v>
      </c>
      <c r="F24927" s="22" t="s">
        <v>23</v>
      </c>
      <c r="G24927" s="1">
        <v>105888.45</v>
      </c>
    </row>
    <row r="24928" spans="2:7">
      <c r="B24928" s="22" t="s">
        <v>398</v>
      </c>
      <c r="C24928" s="22" t="s">
        <v>7</v>
      </c>
      <c r="D24928" s="22" t="s">
        <v>5</v>
      </c>
      <c r="E24928" s="22" t="s">
        <v>15</v>
      </c>
      <c r="F24928" s="22" t="s">
        <v>24</v>
      </c>
      <c r="G24928" s="1">
        <v>85253.38</v>
      </c>
    </row>
    <row r="24929" spans="2:7">
      <c r="B24929" s="22" t="s">
        <v>398</v>
      </c>
      <c r="C24929" s="22" t="s">
        <v>7</v>
      </c>
      <c r="D24929" s="22" t="s">
        <v>5</v>
      </c>
      <c r="E24929" s="22" t="s">
        <v>15</v>
      </c>
      <c r="F24929" s="22" t="s">
        <v>25</v>
      </c>
      <c r="G24929" s="1">
        <v>11470317.17</v>
      </c>
    </row>
    <row r="24930" spans="2:7">
      <c r="B24930" s="22" t="s">
        <v>398</v>
      </c>
      <c r="C24930" s="22" t="s">
        <v>7</v>
      </c>
      <c r="D24930" s="22" t="s">
        <v>5</v>
      </c>
      <c r="E24930" s="22" t="s">
        <v>15</v>
      </c>
      <c r="F24930" s="22" t="s">
        <v>26</v>
      </c>
      <c r="G24930" s="1">
        <v>9816213.5399999991</v>
      </c>
    </row>
    <row r="24931" spans="2:7">
      <c r="B24931" s="22" t="s">
        <v>398</v>
      </c>
      <c r="C24931" s="22" t="s">
        <v>7</v>
      </c>
      <c r="D24931" s="22" t="s">
        <v>5</v>
      </c>
      <c r="E24931" s="22" t="s">
        <v>15</v>
      </c>
      <c r="F24931" s="22" t="s">
        <v>27</v>
      </c>
      <c r="G24931" s="1">
        <v>1535687.75</v>
      </c>
    </row>
    <row r="24932" spans="2:7">
      <c r="B24932" s="22" t="s">
        <v>398</v>
      </c>
      <c r="C24932" s="22" t="s">
        <v>7</v>
      </c>
      <c r="D24932" s="22" t="s">
        <v>5</v>
      </c>
      <c r="E24932" s="22" t="s">
        <v>15</v>
      </c>
      <c r="F24932" s="22" t="s">
        <v>72</v>
      </c>
      <c r="G24932" s="1">
        <v>685496.29</v>
      </c>
    </row>
    <row r="24933" spans="2:7">
      <c r="B24933" s="22" t="s">
        <v>398</v>
      </c>
      <c r="C24933" s="22" t="s">
        <v>7</v>
      </c>
      <c r="D24933" s="22" t="s">
        <v>5</v>
      </c>
      <c r="E24933" s="22" t="s">
        <v>28</v>
      </c>
      <c r="F24933" s="22" t="s">
        <v>29</v>
      </c>
      <c r="G24933" s="1">
        <v>4127337.35</v>
      </c>
    </row>
    <row r="24934" spans="2:7">
      <c r="B24934" s="22" t="s">
        <v>398</v>
      </c>
      <c r="C24934" s="22" t="s">
        <v>7</v>
      </c>
      <c r="D24934" s="22" t="s">
        <v>5</v>
      </c>
      <c r="E24934" s="22" t="s">
        <v>28</v>
      </c>
      <c r="F24934" s="22" t="s">
        <v>30</v>
      </c>
      <c r="G24934" s="1">
        <v>215015.34</v>
      </c>
    </row>
    <row r="24935" spans="2:7">
      <c r="B24935" s="22" t="s">
        <v>398</v>
      </c>
      <c r="C24935" s="22" t="s">
        <v>7</v>
      </c>
      <c r="D24935" s="22" t="s">
        <v>5</v>
      </c>
      <c r="E24935" s="22" t="s">
        <v>28</v>
      </c>
      <c r="F24935" s="22" t="s">
        <v>31</v>
      </c>
      <c r="G24935" s="1">
        <v>4334060.3499999996</v>
      </c>
    </row>
    <row r="24936" spans="2:7">
      <c r="B24936" s="22" t="s">
        <v>398</v>
      </c>
      <c r="C24936" s="22" t="s">
        <v>7</v>
      </c>
      <c r="D24936" s="22" t="s">
        <v>5</v>
      </c>
      <c r="E24936" s="22" t="s">
        <v>28</v>
      </c>
      <c r="F24936" s="22" t="s">
        <v>33</v>
      </c>
      <c r="G24936" s="1">
        <v>3350841.12</v>
      </c>
    </row>
    <row r="24937" spans="2:7">
      <c r="B24937" s="22" t="s">
        <v>398</v>
      </c>
      <c r="C24937" s="22" t="s">
        <v>7</v>
      </c>
      <c r="D24937" s="22" t="s">
        <v>5</v>
      </c>
      <c r="E24937" s="22" t="s">
        <v>34</v>
      </c>
      <c r="F24937" s="22" t="s">
        <v>35</v>
      </c>
      <c r="G24937" s="1">
        <v>9065303.5099999998</v>
      </c>
    </row>
    <row r="24938" spans="2:7">
      <c r="B24938" s="22" t="s">
        <v>398</v>
      </c>
      <c r="C24938" s="22" t="s">
        <v>7</v>
      </c>
      <c r="D24938" s="22" t="s">
        <v>5</v>
      </c>
      <c r="E24938" s="22" t="s">
        <v>34</v>
      </c>
      <c r="F24938" s="22" t="s">
        <v>36</v>
      </c>
      <c r="G24938" s="1">
        <v>92781.23</v>
      </c>
    </row>
    <row r="24939" spans="2:7">
      <c r="B24939" s="22" t="s">
        <v>398</v>
      </c>
      <c r="C24939" s="22" t="s">
        <v>7</v>
      </c>
      <c r="D24939" s="22" t="s">
        <v>5</v>
      </c>
      <c r="E24939" s="22" t="s">
        <v>34</v>
      </c>
      <c r="F24939" s="22" t="s">
        <v>38</v>
      </c>
      <c r="G24939" s="1">
        <v>460853.9</v>
      </c>
    </row>
    <row r="24940" spans="2:7">
      <c r="B24940" s="22" t="s">
        <v>398</v>
      </c>
      <c r="C24940" s="22" t="s">
        <v>7</v>
      </c>
      <c r="D24940" s="22" t="s">
        <v>5</v>
      </c>
      <c r="E24940" s="22" t="s">
        <v>34</v>
      </c>
      <c r="F24940" s="22" t="s">
        <v>39</v>
      </c>
      <c r="G24940" s="1">
        <v>127593.83</v>
      </c>
    </row>
    <row r="24941" spans="2:7">
      <c r="B24941" s="22" t="s">
        <v>398</v>
      </c>
      <c r="C24941" s="22" t="s">
        <v>7</v>
      </c>
      <c r="D24941" s="22" t="s">
        <v>5</v>
      </c>
      <c r="E24941" s="22" t="s">
        <v>34</v>
      </c>
      <c r="F24941" s="22" t="s">
        <v>40</v>
      </c>
      <c r="G24941" s="1">
        <v>170708.82</v>
      </c>
    </row>
    <row r="24942" spans="2:7">
      <c r="B24942" s="22" t="s">
        <v>398</v>
      </c>
      <c r="C24942" s="22" t="s">
        <v>7</v>
      </c>
      <c r="D24942" s="22" t="s">
        <v>5</v>
      </c>
      <c r="E24942" s="22" t="s">
        <v>34</v>
      </c>
      <c r="F24942" s="22" t="s">
        <v>42</v>
      </c>
      <c r="G24942" s="1">
        <v>36003.53</v>
      </c>
    </row>
    <row r="24943" spans="2:7">
      <c r="B24943" s="22" t="s">
        <v>398</v>
      </c>
      <c r="C24943" s="22" t="s">
        <v>7</v>
      </c>
      <c r="D24943" s="22" t="s">
        <v>5</v>
      </c>
      <c r="E24943" s="22" t="s">
        <v>34</v>
      </c>
      <c r="F24943" s="22" t="s">
        <v>45</v>
      </c>
      <c r="G24943" s="1">
        <v>801313.27</v>
      </c>
    </row>
    <row r="24944" spans="2:7">
      <c r="B24944" s="22" t="s">
        <v>398</v>
      </c>
      <c r="C24944" s="22" t="s">
        <v>7</v>
      </c>
      <c r="D24944" s="22" t="s">
        <v>5</v>
      </c>
      <c r="E24944" s="22" t="s">
        <v>34</v>
      </c>
      <c r="F24944" s="22" t="s">
        <v>46</v>
      </c>
      <c r="G24944" s="1">
        <v>356926.77</v>
      </c>
    </row>
    <row r="24945" spans="2:7">
      <c r="B24945" s="22" t="s">
        <v>398</v>
      </c>
      <c r="C24945" s="22" t="s">
        <v>7</v>
      </c>
      <c r="D24945" s="22" t="s">
        <v>5</v>
      </c>
      <c r="E24945" s="22" t="s">
        <v>34</v>
      </c>
      <c r="F24945" s="22" t="s">
        <v>47</v>
      </c>
      <c r="G24945" s="1">
        <v>1407940.48</v>
      </c>
    </row>
    <row r="24946" spans="2:7">
      <c r="B24946" s="22" t="s">
        <v>398</v>
      </c>
      <c r="C24946" s="22" t="s">
        <v>7</v>
      </c>
      <c r="D24946" s="22" t="s">
        <v>5</v>
      </c>
      <c r="E24946" s="22" t="s">
        <v>34</v>
      </c>
      <c r="F24946" s="22" t="s">
        <v>75</v>
      </c>
      <c r="G24946" s="1">
        <v>88198.39</v>
      </c>
    </row>
    <row r="24947" spans="2:7">
      <c r="B24947" s="22" t="s">
        <v>398</v>
      </c>
      <c r="C24947" s="22" t="s">
        <v>7</v>
      </c>
      <c r="D24947" s="22" t="s">
        <v>5</v>
      </c>
      <c r="E24947" s="22" t="s">
        <v>34</v>
      </c>
      <c r="F24947" s="22" t="s">
        <v>88</v>
      </c>
      <c r="G24947" s="1">
        <v>2411.1799999999998</v>
      </c>
    </row>
    <row r="24948" spans="2:7">
      <c r="B24948" s="22" t="s">
        <v>398</v>
      </c>
      <c r="C24948" s="22" t="s">
        <v>7</v>
      </c>
      <c r="D24948" s="22" t="s">
        <v>5</v>
      </c>
      <c r="E24948" s="22" t="s">
        <v>34</v>
      </c>
      <c r="F24948" s="22" t="s">
        <v>85</v>
      </c>
      <c r="G24948" s="1">
        <v>56301.5</v>
      </c>
    </row>
    <row r="24949" spans="2:7">
      <c r="B24949" s="22" t="s">
        <v>398</v>
      </c>
      <c r="C24949" s="22" t="s">
        <v>7</v>
      </c>
      <c r="D24949" s="22" t="s">
        <v>5</v>
      </c>
      <c r="E24949" s="22" t="s">
        <v>34</v>
      </c>
      <c r="F24949" s="22" t="s">
        <v>49</v>
      </c>
      <c r="G24949" s="1">
        <v>1744444.63</v>
      </c>
    </row>
    <row r="24950" spans="2:7">
      <c r="B24950" s="22" t="s">
        <v>398</v>
      </c>
      <c r="C24950" s="22" t="s">
        <v>7</v>
      </c>
      <c r="D24950" s="22" t="s">
        <v>5</v>
      </c>
      <c r="E24950" s="22" t="s">
        <v>34</v>
      </c>
      <c r="F24950" s="22" t="s">
        <v>50</v>
      </c>
      <c r="G24950" s="1">
        <v>169509.56</v>
      </c>
    </row>
    <row r="24951" spans="2:7">
      <c r="B24951" s="22" t="s">
        <v>398</v>
      </c>
      <c r="C24951" s="22" t="s">
        <v>7</v>
      </c>
      <c r="D24951" s="22" t="s">
        <v>5</v>
      </c>
      <c r="E24951" s="22" t="s">
        <v>34</v>
      </c>
      <c r="F24951" s="22" t="s">
        <v>55</v>
      </c>
      <c r="G24951" s="1">
        <v>19889.650000000001</v>
      </c>
    </row>
    <row r="24952" spans="2:7">
      <c r="B24952" s="22" t="s">
        <v>398</v>
      </c>
      <c r="C24952" s="22" t="s">
        <v>7</v>
      </c>
      <c r="D24952" s="22" t="s">
        <v>5</v>
      </c>
      <c r="E24952" s="22" t="s">
        <v>34</v>
      </c>
      <c r="F24952" s="22" t="s">
        <v>76</v>
      </c>
      <c r="G24952" s="1">
        <v>554150.16</v>
      </c>
    </row>
    <row r="24953" spans="2:7">
      <c r="B24953" s="22" t="s">
        <v>398</v>
      </c>
      <c r="C24953" s="22" t="s">
        <v>7</v>
      </c>
      <c r="D24953" s="22" t="s">
        <v>5</v>
      </c>
      <c r="E24953" s="22" t="s">
        <v>34</v>
      </c>
      <c r="F24953" s="22" t="s">
        <v>57</v>
      </c>
      <c r="G24953" s="1">
        <v>1631122.12</v>
      </c>
    </row>
    <row r="24954" spans="2:7">
      <c r="B24954" s="22" t="s">
        <v>398</v>
      </c>
      <c r="C24954" s="22" t="s">
        <v>7</v>
      </c>
      <c r="D24954" s="22" t="s">
        <v>5</v>
      </c>
      <c r="E24954" s="22" t="s">
        <v>59</v>
      </c>
      <c r="F24954" s="22" t="s">
        <v>55</v>
      </c>
      <c r="G24954" s="1">
        <v>206821.62</v>
      </c>
    </row>
    <row r="24955" spans="2:7">
      <c r="B24955" s="22" t="s">
        <v>398</v>
      </c>
      <c r="C24955" s="22" t="s">
        <v>7</v>
      </c>
      <c r="D24955" s="22" t="s">
        <v>5</v>
      </c>
      <c r="E24955" s="22" t="s">
        <v>60</v>
      </c>
      <c r="F24955" s="22" t="s">
        <v>95</v>
      </c>
      <c r="G24955" s="1">
        <v>47994.8</v>
      </c>
    </row>
    <row r="24956" spans="2:7">
      <c r="B24956" s="22" t="s">
        <v>398</v>
      </c>
      <c r="C24956" s="22" t="s">
        <v>7</v>
      </c>
      <c r="D24956" s="22" t="s">
        <v>5</v>
      </c>
      <c r="E24956" s="22" t="s">
        <v>60</v>
      </c>
      <c r="F24956" s="22" t="s">
        <v>62</v>
      </c>
      <c r="G24956" s="1">
        <v>385713.97</v>
      </c>
    </row>
    <row r="24957" spans="2:7">
      <c r="B24957" s="22" t="s">
        <v>398</v>
      </c>
      <c r="C24957" s="22" t="s">
        <v>7</v>
      </c>
      <c r="D24957" s="22" t="s">
        <v>7</v>
      </c>
      <c r="E24957" s="22" t="s">
        <v>5</v>
      </c>
      <c r="F24957" s="22" t="s">
        <v>6</v>
      </c>
      <c r="G24957" s="1">
        <v>7428143.3099999996</v>
      </c>
    </row>
    <row r="24958" spans="2:7">
      <c r="B24958" s="22" t="s">
        <v>398</v>
      </c>
      <c r="C24958" s="22" t="s">
        <v>7</v>
      </c>
      <c r="D24958" s="22" t="s">
        <v>7</v>
      </c>
      <c r="E24958" s="22" t="s">
        <v>8</v>
      </c>
      <c r="F24958" s="22" t="s">
        <v>9</v>
      </c>
      <c r="G24958" s="1">
        <v>3336806.09</v>
      </c>
    </row>
    <row r="24959" spans="2:7">
      <c r="B24959" s="22" t="s">
        <v>398</v>
      </c>
      <c r="C24959" s="22" t="s">
        <v>7</v>
      </c>
      <c r="D24959" s="22" t="s">
        <v>7</v>
      </c>
      <c r="E24959" s="22" t="s">
        <v>8</v>
      </c>
      <c r="F24959" s="22" t="s">
        <v>10</v>
      </c>
      <c r="G24959" s="1">
        <v>266676.05</v>
      </c>
    </row>
    <row r="24960" spans="2:7">
      <c r="B24960" s="22" t="s">
        <v>398</v>
      </c>
      <c r="C24960" s="22" t="s">
        <v>7</v>
      </c>
      <c r="D24960" s="22" t="s">
        <v>7</v>
      </c>
      <c r="E24960" s="22" t="s">
        <v>8</v>
      </c>
      <c r="F24960" s="22" t="s">
        <v>11</v>
      </c>
      <c r="G24960" s="1">
        <v>455752.99</v>
      </c>
    </row>
    <row r="24961" spans="2:7">
      <c r="B24961" s="22" t="s">
        <v>398</v>
      </c>
      <c r="C24961" s="22" t="s">
        <v>7</v>
      </c>
      <c r="D24961" s="22" t="s">
        <v>7</v>
      </c>
      <c r="E24961" s="22" t="s">
        <v>8</v>
      </c>
      <c r="F24961" s="22" t="s">
        <v>12</v>
      </c>
      <c r="G24961" s="1">
        <v>2785696.44</v>
      </c>
    </row>
    <row r="24962" spans="2:7">
      <c r="B24962" s="22" t="s">
        <v>398</v>
      </c>
      <c r="C24962" s="22" t="s">
        <v>7</v>
      </c>
      <c r="D24962" s="22" t="s">
        <v>7</v>
      </c>
      <c r="E24962" s="22" t="s">
        <v>8</v>
      </c>
      <c r="F24962" s="22" t="s">
        <v>13</v>
      </c>
      <c r="G24962" s="1">
        <v>445418.03</v>
      </c>
    </row>
    <row r="24963" spans="2:7">
      <c r="B24963" s="22" t="s">
        <v>398</v>
      </c>
      <c r="C24963" s="22" t="s">
        <v>7</v>
      </c>
      <c r="D24963" s="22" t="s">
        <v>7</v>
      </c>
      <c r="E24963" s="22" t="s">
        <v>8</v>
      </c>
      <c r="F24963" s="22" t="s">
        <v>70</v>
      </c>
      <c r="G24963" s="1">
        <v>10000</v>
      </c>
    </row>
    <row r="24964" spans="2:7">
      <c r="B24964" s="22" t="s">
        <v>398</v>
      </c>
      <c r="C24964" s="22" t="s">
        <v>7</v>
      </c>
      <c r="D24964" s="22" t="s">
        <v>7</v>
      </c>
      <c r="E24964" s="22" t="s">
        <v>14</v>
      </c>
      <c r="F24964" s="22" t="s">
        <v>9</v>
      </c>
      <c r="G24964" s="1">
        <v>2177619.33</v>
      </c>
    </row>
    <row r="24965" spans="2:7">
      <c r="B24965" s="22" t="s">
        <v>398</v>
      </c>
      <c r="C24965" s="22" t="s">
        <v>7</v>
      </c>
      <c r="D24965" s="22" t="s">
        <v>7</v>
      </c>
      <c r="E24965" s="22" t="s">
        <v>14</v>
      </c>
      <c r="F24965" s="22" t="s">
        <v>10</v>
      </c>
      <c r="G24965" s="1">
        <v>606583.43000000005</v>
      </c>
    </row>
    <row r="24966" spans="2:7">
      <c r="B24966" s="22" t="s">
        <v>398</v>
      </c>
      <c r="C24966" s="22" t="s">
        <v>7</v>
      </c>
      <c r="D24966" s="22" t="s">
        <v>7</v>
      </c>
      <c r="E24966" s="22" t="s">
        <v>14</v>
      </c>
      <c r="F24966" s="22" t="s">
        <v>11</v>
      </c>
      <c r="G24966" s="1">
        <v>254233.65</v>
      </c>
    </row>
    <row r="24967" spans="2:7">
      <c r="B24967" s="22" t="s">
        <v>398</v>
      </c>
      <c r="C24967" s="22" t="s">
        <v>7</v>
      </c>
      <c r="D24967" s="22" t="s">
        <v>7</v>
      </c>
      <c r="E24967" s="22" t="s">
        <v>14</v>
      </c>
      <c r="F24967" s="22" t="s">
        <v>12</v>
      </c>
      <c r="G24967" s="1">
        <v>250</v>
      </c>
    </row>
    <row r="24968" spans="2:7">
      <c r="B24968" s="22" t="s">
        <v>398</v>
      </c>
      <c r="C24968" s="22" t="s">
        <v>7</v>
      </c>
      <c r="D24968" s="22" t="s">
        <v>7</v>
      </c>
      <c r="E24968" s="22" t="s">
        <v>14</v>
      </c>
      <c r="F24968" s="22" t="s">
        <v>13</v>
      </c>
      <c r="G24968" s="1">
        <v>27550.71</v>
      </c>
    </row>
    <row r="24969" spans="2:7">
      <c r="B24969" s="22" t="s">
        <v>398</v>
      </c>
      <c r="C24969" s="22" t="s">
        <v>7</v>
      </c>
      <c r="D24969" s="22" t="s">
        <v>7</v>
      </c>
      <c r="E24969" s="22" t="s">
        <v>15</v>
      </c>
      <c r="F24969" s="22" t="s">
        <v>17</v>
      </c>
      <c r="G24969" s="1">
        <v>850875.6</v>
      </c>
    </row>
    <row r="24970" spans="2:7">
      <c r="B24970" s="22" t="s">
        <v>398</v>
      </c>
      <c r="C24970" s="22" t="s">
        <v>7</v>
      </c>
      <c r="D24970" s="22" t="s">
        <v>7</v>
      </c>
      <c r="E24970" s="22" t="s">
        <v>15</v>
      </c>
      <c r="F24970" s="22" t="s">
        <v>18</v>
      </c>
      <c r="G24970" s="1">
        <v>230270.44</v>
      </c>
    </row>
    <row r="24971" spans="2:7">
      <c r="B24971" s="22" t="s">
        <v>398</v>
      </c>
      <c r="C24971" s="22" t="s">
        <v>7</v>
      </c>
      <c r="D24971" s="22" t="s">
        <v>7</v>
      </c>
      <c r="E24971" s="22" t="s">
        <v>15</v>
      </c>
      <c r="F24971" s="22" t="s">
        <v>19</v>
      </c>
      <c r="G24971" s="1">
        <v>806222.07</v>
      </c>
    </row>
    <row r="24972" spans="2:7">
      <c r="B24972" s="22" t="s">
        <v>398</v>
      </c>
      <c r="C24972" s="22" t="s">
        <v>7</v>
      </c>
      <c r="D24972" s="22" t="s">
        <v>7</v>
      </c>
      <c r="E24972" s="22" t="s">
        <v>15</v>
      </c>
      <c r="F24972" s="22" t="s">
        <v>20</v>
      </c>
      <c r="G24972" s="1">
        <v>337103.54</v>
      </c>
    </row>
    <row r="24973" spans="2:7">
      <c r="B24973" s="22" t="s">
        <v>398</v>
      </c>
      <c r="C24973" s="22" t="s">
        <v>7</v>
      </c>
      <c r="D24973" s="22" t="s">
        <v>7</v>
      </c>
      <c r="E24973" s="22" t="s">
        <v>15</v>
      </c>
      <c r="F24973" s="22" t="s">
        <v>97</v>
      </c>
      <c r="G24973" s="1">
        <v>8549.16</v>
      </c>
    </row>
    <row r="24974" spans="2:7">
      <c r="B24974" s="22" t="s">
        <v>398</v>
      </c>
      <c r="C24974" s="22" t="s">
        <v>7</v>
      </c>
      <c r="D24974" s="22" t="s">
        <v>7</v>
      </c>
      <c r="E24974" s="22" t="s">
        <v>15</v>
      </c>
      <c r="F24974" s="22" t="s">
        <v>98</v>
      </c>
      <c r="G24974" s="1">
        <v>24849.54</v>
      </c>
    </row>
    <row r="24975" spans="2:7">
      <c r="B24975" s="22" t="s">
        <v>398</v>
      </c>
      <c r="C24975" s="22" t="s">
        <v>7</v>
      </c>
      <c r="D24975" s="22" t="s">
        <v>7</v>
      </c>
      <c r="E24975" s="22" t="s">
        <v>15</v>
      </c>
      <c r="F24975" s="22" t="s">
        <v>21</v>
      </c>
      <c r="G24975" s="1">
        <v>21251.919999999998</v>
      </c>
    </row>
    <row r="24976" spans="2:7">
      <c r="B24976" s="22" t="s">
        <v>398</v>
      </c>
      <c r="C24976" s="22" t="s">
        <v>7</v>
      </c>
      <c r="D24976" s="22" t="s">
        <v>7</v>
      </c>
      <c r="E24976" s="22" t="s">
        <v>15</v>
      </c>
      <c r="F24976" s="22" t="s">
        <v>22</v>
      </c>
      <c r="G24976" s="1">
        <v>13088.61</v>
      </c>
    </row>
    <row r="24977" spans="2:7">
      <c r="B24977" s="22" t="s">
        <v>398</v>
      </c>
      <c r="C24977" s="22" t="s">
        <v>7</v>
      </c>
      <c r="D24977" s="22" t="s">
        <v>7</v>
      </c>
      <c r="E24977" s="22" t="s">
        <v>15</v>
      </c>
      <c r="F24977" s="22" t="s">
        <v>23</v>
      </c>
      <c r="G24977" s="1">
        <v>5962.86</v>
      </c>
    </row>
    <row r="24978" spans="2:7">
      <c r="B24978" s="22" t="s">
        <v>398</v>
      </c>
      <c r="C24978" s="22" t="s">
        <v>7</v>
      </c>
      <c r="D24978" s="22" t="s">
        <v>7</v>
      </c>
      <c r="E24978" s="22" t="s">
        <v>15</v>
      </c>
      <c r="F24978" s="22" t="s">
        <v>24</v>
      </c>
      <c r="G24978" s="1">
        <v>6603.54</v>
      </c>
    </row>
    <row r="24979" spans="2:7">
      <c r="B24979" s="22" t="s">
        <v>398</v>
      </c>
      <c r="C24979" s="22" t="s">
        <v>7</v>
      </c>
      <c r="D24979" s="22" t="s">
        <v>7</v>
      </c>
      <c r="E24979" s="22" t="s">
        <v>15</v>
      </c>
      <c r="F24979" s="22" t="s">
        <v>25</v>
      </c>
      <c r="G24979" s="1">
        <v>698020.63</v>
      </c>
    </row>
    <row r="24980" spans="2:7">
      <c r="B24980" s="22" t="s">
        <v>398</v>
      </c>
      <c r="C24980" s="22" t="s">
        <v>7</v>
      </c>
      <c r="D24980" s="22" t="s">
        <v>7</v>
      </c>
      <c r="E24980" s="22" t="s">
        <v>15</v>
      </c>
      <c r="F24980" s="22" t="s">
        <v>26</v>
      </c>
      <c r="G24980" s="1">
        <v>654278.02</v>
      </c>
    </row>
    <row r="24981" spans="2:7">
      <c r="B24981" s="22" t="s">
        <v>398</v>
      </c>
      <c r="C24981" s="22" t="s">
        <v>7</v>
      </c>
      <c r="D24981" s="22" t="s">
        <v>7</v>
      </c>
      <c r="E24981" s="22" t="s">
        <v>15</v>
      </c>
      <c r="F24981" s="22" t="s">
        <v>27</v>
      </c>
      <c r="G24981" s="1">
        <v>65293.68</v>
      </c>
    </row>
    <row r="24982" spans="2:7">
      <c r="B24982" s="22" t="s">
        <v>398</v>
      </c>
      <c r="C24982" s="22" t="s">
        <v>7</v>
      </c>
      <c r="D24982" s="22" t="s">
        <v>7</v>
      </c>
      <c r="E24982" s="22" t="s">
        <v>15</v>
      </c>
      <c r="F24982" s="22" t="s">
        <v>72</v>
      </c>
      <c r="G24982" s="1">
        <v>49333.440000000002</v>
      </c>
    </row>
    <row r="24983" spans="2:7">
      <c r="B24983" s="22" t="s">
        <v>398</v>
      </c>
      <c r="C24983" s="22" t="s">
        <v>7</v>
      </c>
      <c r="D24983" s="22" t="s">
        <v>7</v>
      </c>
      <c r="E24983" s="22" t="s">
        <v>28</v>
      </c>
      <c r="F24983" s="22" t="s">
        <v>29</v>
      </c>
      <c r="G24983" s="1">
        <v>3236363.18</v>
      </c>
    </row>
    <row r="24984" spans="2:7">
      <c r="B24984" s="22" t="s">
        <v>398</v>
      </c>
      <c r="C24984" s="22" t="s">
        <v>7</v>
      </c>
      <c r="D24984" s="22" t="s">
        <v>7</v>
      </c>
      <c r="E24984" s="22" t="s">
        <v>28</v>
      </c>
      <c r="F24984" s="22" t="s">
        <v>30</v>
      </c>
      <c r="G24984" s="1">
        <v>1922</v>
      </c>
    </row>
    <row r="24985" spans="2:7">
      <c r="B24985" s="22" t="s">
        <v>398</v>
      </c>
      <c r="C24985" s="22" t="s">
        <v>7</v>
      </c>
      <c r="D24985" s="22" t="s">
        <v>7</v>
      </c>
      <c r="E24985" s="22" t="s">
        <v>28</v>
      </c>
      <c r="F24985" s="22" t="s">
        <v>33</v>
      </c>
      <c r="G24985" s="1">
        <v>279278.27</v>
      </c>
    </row>
    <row r="24986" spans="2:7">
      <c r="B24986" s="22" t="s">
        <v>398</v>
      </c>
      <c r="C24986" s="22" t="s">
        <v>7</v>
      </c>
      <c r="D24986" s="22" t="s">
        <v>7</v>
      </c>
      <c r="E24986" s="22" t="s">
        <v>34</v>
      </c>
      <c r="F24986" s="22" t="s">
        <v>35</v>
      </c>
      <c r="G24986" s="1">
        <v>1805896.36</v>
      </c>
    </row>
    <row r="24987" spans="2:7">
      <c r="B24987" s="22" t="s">
        <v>398</v>
      </c>
      <c r="C24987" s="22" t="s">
        <v>7</v>
      </c>
      <c r="D24987" s="22" t="s">
        <v>7</v>
      </c>
      <c r="E24987" s="22" t="s">
        <v>34</v>
      </c>
      <c r="F24987" s="22" t="s">
        <v>38</v>
      </c>
      <c r="G24987" s="1">
        <v>65407.71</v>
      </c>
    </row>
    <row r="24988" spans="2:7">
      <c r="B24988" s="22" t="s">
        <v>398</v>
      </c>
      <c r="C24988" s="22" t="s">
        <v>7</v>
      </c>
      <c r="D24988" s="22" t="s">
        <v>7</v>
      </c>
      <c r="E24988" s="22" t="s">
        <v>34</v>
      </c>
      <c r="F24988" s="22" t="s">
        <v>39</v>
      </c>
      <c r="G24988" s="1">
        <v>128099.63</v>
      </c>
    </row>
    <row r="24989" spans="2:7">
      <c r="B24989" s="22" t="s">
        <v>398</v>
      </c>
      <c r="C24989" s="22" t="s">
        <v>7</v>
      </c>
      <c r="D24989" s="22" t="s">
        <v>7</v>
      </c>
      <c r="E24989" s="22" t="s">
        <v>34</v>
      </c>
      <c r="F24989" s="22" t="s">
        <v>42</v>
      </c>
      <c r="G24989" s="1">
        <v>378125.81</v>
      </c>
    </row>
    <row r="24990" spans="2:7">
      <c r="B24990" s="22" t="s">
        <v>398</v>
      </c>
      <c r="C24990" s="22" t="s">
        <v>7</v>
      </c>
      <c r="D24990" s="22" t="s">
        <v>7</v>
      </c>
      <c r="E24990" s="22" t="s">
        <v>34</v>
      </c>
      <c r="F24990" s="22" t="s">
        <v>48</v>
      </c>
      <c r="G24990" s="1">
        <v>972.9</v>
      </c>
    </row>
    <row r="24991" spans="2:7">
      <c r="B24991" s="22" t="s">
        <v>398</v>
      </c>
      <c r="C24991" s="22" t="s">
        <v>7</v>
      </c>
      <c r="D24991" s="22" t="s">
        <v>7</v>
      </c>
      <c r="E24991" s="22" t="s">
        <v>34</v>
      </c>
      <c r="F24991" s="22" t="s">
        <v>55</v>
      </c>
      <c r="G24991" s="1">
        <v>13465</v>
      </c>
    </row>
    <row r="24992" spans="2:7">
      <c r="B24992" s="22" t="s">
        <v>398</v>
      </c>
      <c r="C24992" s="22" t="s">
        <v>7</v>
      </c>
      <c r="D24992" s="22" t="s">
        <v>7</v>
      </c>
      <c r="E24992" s="22" t="s">
        <v>59</v>
      </c>
      <c r="F24992" s="22" t="s">
        <v>55</v>
      </c>
      <c r="G24992" s="1">
        <v>87987.49</v>
      </c>
    </row>
    <row r="24993" spans="2:7">
      <c r="B24993" s="22" t="s">
        <v>398</v>
      </c>
      <c r="C24993" s="22" t="s">
        <v>7</v>
      </c>
      <c r="D24993" s="22" t="s">
        <v>7</v>
      </c>
      <c r="E24993" s="22" t="s">
        <v>60</v>
      </c>
      <c r="F24993" s="22" t="s">
        <v>62</v>
      </c>
      <c r="G24993" s="1">
        <v>58908.45</v>
      </c>
    </row>
    <row r="24994" spans="2:7">
      <c r="B24994" s="22" t="s">
        <v>399</v>
      </c>
      <c r="C24994" s="22" t="s">
        <v>7</v>
      </c>
      <c r="D24994" s="22" t="s">
        <v>5</v>
      </c>
      <c r="E24994" s="22" t="s">
        <v>5</v>
      </c>
      <c r="F24994" s="22" t="s">
        <v>6</v>
      </c>
      <c r="G24994" s="1">
        <v>17329.400000000001</v>
      </c>
    </row>
    <row r="24995" spans="2:7">
      <c r="B24995" s="22" t="s">
        <v>399</v>
      </c>
      <c r="C24995" s="22" t="s">
        <v>7</v>
      </c>
      <c r="D24995" s="22" t="s">
        <v>5</v>
      </c>
      <c r="E24995" s="22" t="s">
        <v>7</v>
      </c>
      <c r="F24995" s="22" t="s">
        <v>6</v>
      </c>
      <c r="G24995" s="1">
        <v>-526598.22</v>
      </c>
    </row>
    <row r="24996" spans="2:7">
      <c r="B24996" s="22" t="s">
        <v>399</v>
      </c>
      <c r="C24996" s="22" t="s">
        <v>7</v>
      </c>
      <c r="D24996" s="22" t="s">
        <v>5</v>
      </c>
      <c r="E24996" s="22" t="s">
        <v>8</v>
      </c>
      <c r="F24996" s="22" t="s">
        <v>9</v>
      </c>
      <c r="G24996" s="1">
        <v>14003030.23</v>
      </c>
    </row>
    <row r="24997" spans="2:7">
      <c r="B24997" s="22" t="s">
        <v>399</v>
      </c>
      <c r="C24997" s="22" t="s">
        <v>7</v>
      </c>
      <c r="D24997" s="22" t="s">
        <v>5</v>
      </c>
      <c r="E24997" s="22" t="s">
        <v>8</v>
      </c>
      <c r="F24997" s="22" t="s">
        <v>10</v>
      </c>
      <c r="G24997" s="1">
        <v>270818</v>
      </c>
    </row>
    <row r="24998" spans="2:7">
      <c r="B24998" s="22" t="s">
        <v>399</v>
      </c>
      <c r="C24998" s="22" t="s">
        <v>7</v>
      </c>
      <c r="D24998" s="22" t="s">
        <v>5</v>
      </c>
      <c r="E24998" s="22" t="s">
        <v>8</v>
      </c>
      <c r="F24998" s="22" t="s">
        <v>11</v>
      </c>
      <c r="G24998" s="1">
        <v>876224.55</v>
      </c>
    </row>
    <row r="24999" spans="2:7">
      <c r="B24999" s="22" t="s">
        <v>399</v>
      </c>
      <c r="C24999" s="22" t="s">
        <v>7</v>
      </c>
      <c r="D24999" s="22" t="s">
        <v>5</v>
      </c>
      <c r="E24999" s="22" t="s">
        <v>8</v>
      </c>
      <c r="F24999" s="22" t="s">
        <v>12</v>
      </c>
      <c r="G24999" s="1">
        <v>1645002.57</v>
      </c>
    </row>
    <row r="25000" spans="2:7">
      <c r="B25000" s="22" t="s">
        <v>399</v>
      </c>
      <c r="C25000" s="22" t="s">
        <v>7</v>
      </c>
      <c r="D25000" s="22" t="s">
        <v>5</v>
      </c>
      <c r="E25000" s="22" t="s">
        <v>8</v>
      </c>
      <c r="F25000" s="22" t="s">
        <v>13</v>
      </c>
      <c r="G25000" s="1">
        <v>188484.29</v>
      </c>
    </row>
    <row r="25001" spans="2:7">
      <c r="B25001" s="22" t="s">
        <v>399</v>
      </c>
      <c r="C25001" s="22" t="s">
        <v>7</v>
      </c>
      <c r="D25001" s="22" t="s">
        <v>5</v>
      </c>
      <c r="E25001" s="22" t="s">
        <v>8</v>
      </c>
      <c r="F25001" s="22" t="s">
        <v>70</v>
      </c>
      <c r="G25001" s="1">
        <v>68726.36</v>
      </c>
    </row>
    <row r="25002" spans="2:7">
      <c r="B25002" s="22" t="s">
        <v>399</v>
      </c>
      <c r="C25002" s="22" t="s">
        <v>7</v>
      </c>
      <c r="D25002" s="22" t="s">
        <v>5</v>
      </c>
      <c r="E25002" s="22" t="s">
        <v>14</v>
      </c>
      <c r="F25002" s="22" t="s">
        <v>9</v>
      </c>
      <c r="G25002" s="1">
        <v>5367585.7</v>
      </c>
    </row>
    <row r="25003" spans="2:7">
      <c r="B25003" s="22" t="s">
        <v>399</v>
      </c>
      <c r="C25003" s="22" t="s">
        <v>7</v>
      </c>
      <c r="D25003" s="22" t="s">
        <v>5</v>
      </c>
      <c r="E25003" s="22" t="s">
        <v>14</v>
      </c>
      <c r="F25003" s="22" t="s">
        <v>10</v>
      </c>
      <c r="G25003" s="1">
        <v>186773.49</v>
      </c>
    </row>
    <row r="25004" spans="2:7">
      <c r="B25004" s="22" t="s">
        <v>399</v>
      </c>
      <c r="C25004" s="22" t="s">
        <v>7</v>
      </c>
      <c r="D25004" s="22" t="s">
        <v>5</v>
      </c>
      <c r="E25004" s="22" t="s">
        <v>14</v>
      </c>
      <c r="F25004" s="22" t="s">
        <v>11</v>
      </c>
      <c r="G25004" s="1">
        <v>127596.25</v>
      </c>
    </row>
    <row r="25005" spans="2:7">
      <c r="B25005" s="22" t="s">
        <v>399</v>
      </c>
      <c r="C25005" s="22" t="s">
        <v>7</v>
      </c>
      <c r="D25005" s="22" t="s">
        <v>5</v>
      </c>
      <c r="E25005" s="22" t="s">
        <v>14</v>
      </c>
      <c r="F25005" s="22" t="s">
        <v>13</v>
      </c>
      <c r="G25005" s="1">
        <v>68015.649999999994</v>
      </c>
    </row>
    <row r="25006" spans="2:7">
      <c r="B25006" s="22" t="s">
        <v>399</v>
      </c>
      <c r="C25006" s="22" t="s">
        <v>7</v>
      </c>
      <c r="D25006" s="22" t="s">
        <v>5</v>
      </c>
      <c r="E25006" s="22" t="s">
        <v>15</v>
      </c>
      <c r="F25006" s="22" t="s">
        <v>16</v>
      </c>
      <c r="G25006" s="1">
        <v>2382.86</v>
      </c>
    </row>
    <row r="25007" spans="2:7">
      <c r="B25007" s="22" t="s">
        <v>399</v>
      </c>
      <c r="C25007" s="22" t="s">
        <v>7</v>
      </c>
      <c r="D25007" s="22" t="s">
        <v>5</v>
      </c>
      <c r="E25007" s="22" t="s">
        <v>15</v>
      </c>
      <c r="F25007" s="22" t="s">
        <v>71</v>
      </c>
      <c r="G25007" s="1">
        <v>1059.74</v>
      </c>
    </row>
    <row r="25008" spans="2:7">
      <c r="B25008" s="22" t="s">
        <v>399</v>
      </c>
      <c r="C25008" s="22" t="s">
        <v>7</v>
      </c>
      <c r="D25008" s="22" t="s">
        <v>5</v>
      </c>
      <c r="E25008" s="22" t="s">
        <v>15</v>
      </c>
      <c r="F25008" s="22" t="s">
        <v>17</v>
      </c>
      <c r="G25008" s="1">
        <v>1274664.19</v>
      </c>
    </row>
    <row r="25009" spans="2:7">
      <c r="B25009" s="22" t="s">
        <v>399</v>
      </c>
      <c r="C25009" s="22" t="s">
        <v>7</v>
      </c>
      <c r="D25009" s="22" t="s">
        <v>5</v>
      </c>
      <c r="E25009" s="22" t="s">
        <v>15</v>
      </c>
      <c r="F25009" s="22" t="s">
        <v>18</v>
      </c>
      <c r="G25009" s="1">
        <v>427538.88</v>
      </c>
    </row>
    <row r="25010" spans="2:7">
      <c r="B25010" s="22" t="s">
        <v>399</v>
      </c>
      <c r="C25010" s="22" t="s">
        <v>7</v>
      </c>
      <c r="D25010" s="22" t="s">
        <v>5</v>
      </c>
      <c r="E25010" s="22" t="s">
        <v>15</v>
      </c>
      <c r="F25010" s="22" t="s">
        <v>19</v>
      </c>
      <c r="G25010" s="1">
        <v>2567629.9500000002</v>
      </c>
    </row>
    <row r="25011" spans="2:7">
      <c r="B25011" s="22" t="s">
        <v>399</v>
      </c>
      <c r="C25011" s="22" t="s">
        <v>7</v>
      </c>
      <c r="D25011" s="22" t="s">
        <v>5</v>
      </c>
      <c r="E25011" s="22" t="s">
        <v>15</v>
      </c>
      <c r="F25011" s="22" t="s">
        <v>20</v>
      </c>
      <c r="G25011" s="1">
        <v>717002.64</v>
      </c>
    </row>
    <row r="25012" spans="2:7">
      <c r="B25012" s="22" t="s">
        <v>399</v>
      </c>
      <c r="C25012" s="22" t="s">
        <v>7</v>
      </c>
      <c r="D25012" s="22" t="s">
        <v>5</v>
      </c>
      <c r="E25012" s="22" t="s">
        <v>15</v>
      </c>
      <c r="F25012" s="22" t="s">
        <v>21</v>
      </c>
      <c r="G25012" s="1">
        <v>33390.800000000003</v>
      </c>
    </row>
    <row r="25013" spans="2:7">
      <c r="B25013" s="22" t="s">
        <v>399</v>
      </c>
      <c r="C25013" s="22" t="s">
        <v>7</v>
      </c>
      <c r="D25013" s="22" t="s">
        <v>5</v>
      </c>
      <c r="E25013" s="22" t="s">
        <v>15</v>
      </c>
      <c r="F25013" s="22" t="s">
        <v>22</v>
      </c>
      <c r="G25013" s="1">
        <v>26986.51</v>
      </c>
    </row>
    <row r="25014" spans="2:7">
      <c r="B25014" s="22" t="s">
        <v>399</v>
      </c>
      <c r="C25014" s="22" t="s">
        <v>7</v>
      </c>
      <c r="D25014" s="22" t="s">
        <v>5</v>
      </c>
      <c r="E25014" s="22" t="s">
        <v>15</v>
      </c>
      <c r="F25014" s="22" t="s">
        <v>23</v>
      </c>
      <c r="G25014" s="1">
        <v>78995.600000000006</v>
      </c>
    </row>
    <row r="25015" spans="2:7">
      <c r="B25015" s="22" t="s">
        <v>399</v>
      </c>
      <c r="C25015" s="22" t="s">
        <v>7</v>
      </c>
      <c r="D25015" s="22" t="s">
        <v>5</v>
      </c>
      <c r="E25015" s="22" t="s">
        <v>15</v>
      </c>
      <c r="F25015" s="22" t="s">
        <v>24</v>
      </c>
      <c r="G25015" s="1">
        <v>56749.22</v>
      </c>
    </row>
    <row r="25016" spans="2:7">
      <c r="B25016" s="22" t="s">
        <v>399</v>
      </c>
      <c r="C25016" s="22" t="s">
        <v>7</v>
      </c>
      <c r="D25016" s="22" t="s">
        <v>5</v>
      </c>
      <c r="E25016" s="22" t="s">
        <v>15</v>
      </c>
      <c r="F25016" s="22" t="s">
        <v>25</v>
      </c>
      <c r="G25016" s="1">
        <v>2278182.02</v>
      </c>
    </row>
    <row r="25017" spans="2:7">
      <c r="B25017" s="22" t="s">
        <v>399</v>
      </c>
      <c r="C25017" s="22" t="s">
        <v>7</v>
      </c>
      <c r="D25017" s="22" t="s">
        <v>5</v>
      </c>
      <c r="E25017" s="22" t="s">
        <v>15</v>
      </c>
      <c r="F25017" s="22" t="s">
        <v>26</v>
      </c>
      <c r="G25017" s="1">
        <v>1692766.21</v>
      </c>
    </row>
    <row r="25018" spans="2:7">
      <c r="B25018" s="22" t="s">
        <v>399</v>
      </c>
      <c r="C25018" s="22" t="s">
        <v>7</v>
      </c>
      <c r="D25018" s="22" t="s">
        <v>5</v>
      </c>
      <c r="E25018" s="22" t="s">
        <v>15</v>
      </c>
      <c r="F25018" s="22" t="s">
        <v>27</v>
      </c>
      <c r="G25018" s="1">
        <v>171625.75</v>
      </c>
    </row>
    <row r="25019" spans="2:7">
      <c r="B25019" s="22" t="s">
        <v>399</v>
      </c>
      <c r="C25019" s="22" t="s">
        <v>7</v>
      </c>
      <c r="D25019" s="22" t="s">
        <v>5</v>
      </c>
      <c r="E25019" s="22" t="s">
        <v>28</v>
      </c>
      <c r="F25019" s="22" t="s">
        <v>29</v>
      </c>
      <c r="G25019" s="1">
        <v>829906.37</v>
      </c>
    </row>
    <row r="25020" spans="2:7">
      <c r="B25020" s="22" t="s">
        <v>399</v>
      </c>
      <c r="C25020" s="22" t="s">
        <v>7</v>
      </c>
      <c r="D25020" s="22" t="s">
        <v>5</v>
      </c>
      <c r="E25020" s="22" t="s">
        <v>28</v>
      </c>
      <c r="F25020" s="22" t="s">
        <v>30</v>
      </c>
      <c r="G25020" s="1">
        <v>104327.84</v>
      </c>
    </row>
    <row r="25021" spans="2:7">
      <c r="B25021" s="22" t="s">
        <v>399</v>
      </c>
      <c r="C25021" s="22" t="s">
        <v>7</v>
      </c>
      <c r="D25021" s="22" t="s">
        <v>5</v>
      </c>
      <c r="E25021" s="22" t="s">
        <v>28</v>
      </c>
      <c r="F25021" s="22" t="s">
        <v>31</v>
      </c>
      <c r="G25021" s="1">
        <v>519640.69</v>
      </c>
    </row>
    <row r="25022" spans="2:7">
      <c r="B25022" s="22" t="s">
        <v>399</v>
      </c>
      <c r="C25022" s="22" t="s">
        <v>7</v>
      </c>
      <c r="D25022" s="22" t="s">
        <v>5</v>
      </c>
      <c r="E25022" s="22" t="s">
        <v>28</v>
      </c>
      <c r="F25022" s="22" t="s">
        <v>32</v>
      </c>
      <c r="G25022" s="1">
        <v>367950.59</v>
      </c>
    </row>
    <row r="25023" spans="2:7">
      <c r="B25023" s="22" t="s">
        <v>399</v>
      </c>
      <c r="C25023" s="22" t="s">
        <v>7</v>
      </c>
      <c r="D25023" s="22" t="s">
        <v>5</v>
      </c>
      <c r="E25023" s="22" t="s">
        <v>28</v>
      </c>
      <c r="F25023" s="22" t="s">
        <v>33</v>
      </c>
      <c r="G25023" s="1">
        <v>79104.19</v>
      </c>
    </row>
    <row r="25024" spans="2:7">
      <c r="B25024" s="22" t="s">
        <v>399</v>
      </c>
      <c r="C25024" s="22" t="s">
        <v>7</v>
      </c>
      <c r="D25024" s="22" t="s">
        <v>5</v>
      </c>
      <c r="E25024" s="22" t="s">
        <v>34</v>
      </c>
      <c r="F25024" s="22" t="s">
        <v>36</v>
      </c>
      <c r="G25024" s="1">
        <v>13144.76</v>
      </c>
    </row>
    <row r="25025" spans="2:7">
      <c r="B25025" s="22" t="s">
        <v>399</v>
      </c>
      <c r="C25025" s="22" t="s">
        <v>7</v>
      </c>
      <c r="D25025" s="22" t="s">
        <v>5</v>
      </c>
      <c r="E25025" s="22" t="s">
        <v>34</v>
      </c>
      <c r="F25025" s="22" t="s">
        <v>37</v>
      </c>
      <c r="G25025" s="1">
        <v>18629.599999999999</v>
      </c>
    </row>
    <row r="25026" spans="2:7">
      <c r="B25026" s="22" t="s">
        <v>399</v>
      </c>
      <c r="C25026" s="22" t="s">
        <v>7</v>
      </c>
      <c r="D25026" s="22" t="s">
        <v>5</v>
      </c>
      <c r="E25026" s="22" t="s">
        <v>34</v>
      </c>
      <c r="F25026" s="22" t="s">
        <v>73</v>
      </c>
      <c r="G25026" s="1">
        <v>223866</v>
      </c>
    </row>
    <row r="25027" spans="2:7">
      <c r="B25027" s="22" t="s">
        <v>399</v>
      </c>
      <c r="C25027" s="22" t="s">
        <v>7</v>
      </c>
      <c r="D25027" s="22" t="s">
        <v>5</v>
      </c>
      <c r="E25027" s="22" t="s">
        <v>34</v>
      </c>
      <c r="F25027" s="22" t="s">
        <v>38</v>
      </c>
      <c r="G25027" s="1">
        <v>186593.97</v>
      </c>
    </row>
    <row r="25028" spans="2:7">
      <c r="B25028" s="22" t="s">
        <v>399</v>
      </c>
      <c r="C25028" s="22" t="s">
        <v>7</v>
      </c>
      <c r="D25028" s="22" t="s">
        <v>5</v>
      </c>
      <c r="E25028" s="22" t="s">
        <v>34</v>
      </c>
      <c r="F25028" s="22" t="s">
        <v>39</v>
      </c>
      <c r="G25028" s="1">
        <v>448298.98</v>
      </c>
    </row>
    <row r="25029" spans="2:7">
      <c r="B25029" s="22" t="s">
        <v>399</v>
      </c>
      <c r="C25029" s="22" t="s">
        <v>7</v>
      </c>
      <c r="D25029" s="22" t="s">
        <v>5</v>
      </c>
      <c r="E25029" s="22" t="s">
        <v>34</v>
      </c>
      <c r="F25029" s="22" t="s">
        <v>40</v>
      </c>
      <c r="G25029" s="1">
        <v>27083.45</v>
      </c>
    </row>
    <row r="25030" spans="2:7">
      <c r="B25030" s="22" t="s">
        <v>399</v>
      </c>
      <c r="C25030" s="22" t="s">
        <v>7</v>
      </c>
      <c r="D25030" s="22" t="s">
        <v>5</v>
      </c>
      <c r="E25030" s="22" t="s">
        <v>34</v>
      </c>
      <c r="F25030" s="22" t="s">
        <v>41</v>
      </c>
      <c r="G25030" s="1">
        <v>29680.98</v>
      </c>
    </row>
    <row r="25031" spans="2:7">
      <c r="B25031" s="22" t="s">
        <v>399</v>
      </c>
      <c r="C25031" s="22" t="s">
        <v>7</v>
      </c>
      <c r="D25031" s="22" t="s">
        <v>5</v>
      </c>
      <c r="E25031" s="22" t="s">
        <v>34</v>
      </c>
      <c r="F25031" s="22" t="s">
        <v>42</v>
      </c>
      <c r="G25031" s="1">
        <v>8080.96</v>
      </c>
    </row>
    <row r="25032" spans="2:7">
      <c r="B25032" s="22" t="s">
        <v>399</v>
      </c>
      <c r="C25032" s="22" t="s">
        <v>7</v>
      </c>
      <c r="D25032" s="22" t="s">
        <v>5</v>
      </c>
      <c r="E25032" s="22" t="s">
        <v>34</v>
      </c>
      <c r="F25032" s="22" t="s">
        <v>43</v>
      </c>
      <c r="G25032" s="1">
        <v>140892.72</v>
      </c>
    </row>
    <row r="25033" spans="2:7">
      <c r="B25033" s="22" t="s">
        <v>399</v>
      </c>
      <c r="C25033" s="22" t="s">
        <v>7</v>
      </c>
      <c r="D25033" s="22" t="s">
        <v>5</v>
      </c>
      <c r="E25033" s="22" t="s">
        <v>34</v>
      </c>
      <c r="F25033" s="22" t="s">
        <v>44</v>
      </c>
      <c r="G25033" s="1">
        <v>29712.33</v>
      </c>
    </row>
    <row r="25034" spans="2:7">
      <c r="B25034" s="22" t="s">
        <v>399</v>
      </c>
      <c r="C25034" s="22" t="s">
        <v>7</v>
      </c>
      <c r="D25034" s="22" t="s">
        <v>5</v>
      </c>
      <c r="E25034" s="22" t="s">
        <v>34</v>
      </c>
      <c r="F25034" s="22" t="s">
        <v>45</v>
      </c>
      <c r="G25034" s="1">
        <v>89100.83</v>
      </c>
    </row>
    <row r="25035" spans="2:7">
      <c r="B25035" s="22" t="s">
        <v>399</v>
      </c>
      <c r="C25035" s="22" t="s">
        <v>7</v>
      </c>
      <c r="D25035" s="22" t="s">
        <v>5</v>
      </c>
      <c r="E25035" s="22" t="s">
        <v>34</v>
      </c>
      <c r="F25035" s="22" t="s">
        <v>46</v>
      </c>
      <c r="G25035" s="1">
        <v>63787.94</v>
      </c>
    </row>
    <row r="25036" spans="2:7">
      <c r="B25036" s="22" t="s">
        <v>399</v>
      </c>
      <c r="C25036" s="22" t="s">
        <v>7</v>
      </c>
      <c r="D25036" s="22" t="s">
        <v>5</v>
      </c>
      <c r="E25036" s="22" t="s">
        <v>34</v>
      </c>
      <c r="F25036" s="22" t="s">
        <v>47</v>
      </c>
      <c r="G25036" s="1">
        <v>122921.38</v>
      </c>
    </row>
    <row r="25037" spans="2:7">
      <c r="B25037" s="22" t="s">
        <v>399</v>
      </c>
      <c r="C25037" s="22" t="s">
        <v>7</v>
      </c>
      <c r="D25037" s="22" t="s">
        <v>5</v>
      </c>
      <c r="E25037" s="22" t="s">
        <v>34</v>
      </c>
      <c r="F25037" s="22" t="s">
        <v>48</v>
      </c>
      <c r="G25037" s="1">
        <v>22339.75</v>
      </c>
    </row>
    <row r="25038" spans="2:7">
      <c r="B25038" s="22" t="s">
        <v>399</v>
      </c>
      <c r="C25038" s="22" t="s">
        <v>7</v>
      </c>
      <c r="D25038" s="22" t="s">
        <v>5</v>
      </c>
      <c r="E25038" s="22" t="s">
        <v>34</v>
      </c>
      <c r="F25038" s="22" t="s">
        <v>75</v>
      </c>
      <c r="G25038" s="1">
        <v>41869.129999999997</v>
      </c>
    </row>
    <row r="25039" spans="2:7">
      <c r="B25039" s="22" t="s">
        <v>399</v>
      </c>
      <c r="C25039" s="22" t="s">
        <v>7</v>
      </c>
      <c r="D25039" s="22" t="s">
        <v>5</v>
      </c>
      <c r="E25039" s="22" t="s">
        <v>34</v>
      </c>
      <c r="F25039" s="22" t="s">
        <v>88</v>
      </c>
      <c r="G25039" s="1">
        <v>38448.82</v>
      </c>
    </row>
    <row r="25040" spans="2:7">
      <c r="B25040" s="22" t="s">
        <v>399</v>
      </c>
      <c r="C25040" s="22" t="s">
        <v>7</v>
      </c>
      <c r="D25040" s="22" t="s">
        <v>5</v>
      </c>
      <c r="E25040" s="22" t="s">
        <v>34</v>
      </c>
      <c r="F25040" s="22" t="s">
        <v>66</v>
      </c>
      <c r="G25040" s="1">
        <v>9982.36</v>
      </c>
    </row>
    <row r="25041" spans="2:7">
      <c r="B25041" s="22" t="s">
        <v>399</v>
      </c>
      <c r="C25041" s="22" t="s">
        <v>7</v>
      </c>
      <c r="D25041" s="22" t="s">
        <v>5</v>
      </c>
      <c r="E25041" s="22" t="s">
        <v>34</v>
      </c>
      <c r="F25041" s="22" t="s">
        <v>49</v>
      </c>
      <c r="G25041" s="1">
        <v>244993</v>
      </c>
    </row>
    <row r="25042" spans="2:7">
      <c r="B25042" s="22" t="s">
        <v>399</v>
      </c>
      <c r="C25042" s="22" t="s">
        <v>7</v>
      </c>
      <c r="D25042" s="22" t="s">
        <v>5</v>
      </c>
      <c r="E25042" s="22" t="s">
        <v>34</v>
      </c>
      <c r="F25042" s="22" t="s">
        <v>50</v>
      </c>
      <c r="G25042" s="1">
        <v>532586.78</v>
      </c>
    </row>
    <row r="25043" spans="2:7">
      <c r="B25043" s="22" t="s">
        <v>399</v>
      </c>
      <c r="C25043" s="22" t="s">
        <v>7</v>
      </c>
      <c r="D25043" s="22" t="s">
        <v>5</v>
      </c>
      <c r="E25043" s="22" t="s">
        <v>34</v>
      </c>
      <c r="F25043" s="22" t="s">
        <v>51</v>
      </c>
      <c r="G25043" s="1">
        <v>5444.39</v>
      </c>
    </row>
    <row r="25044" spans="2:7">
      <c r="B25044" s="22" t="s">
        <v>399</v>
      </c>
      <c r="C25044" s="22" t="s">
        <v>7</v>
      </c>
      <c r="D25044" s="22" t="s">
        <v>5</v>
      </c>
      <c r="E25044" s="22" t="s">
        <v>34</v>
      </c>
      <c r="F25044" s="22" t="s">
        <v>52</v>
      </c>
      <c r="G25044" s="1">
        <v>54065.35</v>
      </c>
    </row>
    <row r="25045" spans="2:7">
      <c r="B25045" s="22" t="s">
        <v>399</v>
      </c>
      <c r="C25045" s="22" t="s">
        <v>7</v>
      </c>
      <c r="D25045" s="22" t="s">
        <v>5</v>
      </c>
      <c r="E25045" s="22" t="s">
        <v>34</v>
      </c>
      <c r="F25045" s="22" t="s">
        <v>53</v>
      </c>
      <c r="G25045" s="1">
        <v>314183.5</v>
      </c>
    </row>
    <row r="25046" spans="2:7">
      <c r="B25046" s="22" t="s">
        <v>399</v>
      </c>
      <c r="C25046" s="22" t="s">
        <v>7</v>
      </c>
      <c r="D25046" s="22" t="s">
        <v>5</v>
      </c>
      <c r="E25046" s="22" t="s">
        <v>34</v>
      </c>
      <c r="F25046" s="22" t="s">
        <v>54</v>
      </c>
      <c r="G25046" s="1">
        <v>138355.60999999999</v>
      </c>
    </row>
    <row r="25047" spans="2:7">
      <c r="B25047" s="22" t="s">
        <v>399</v>
      </c>
      <c r="C25047" s="22" t="s">
        <v>7</v>
      </c>
      <c r="D25047" s="22" t="s">
        <v>5</v>
      </c>
      <c r="E25047" s="22" t="s">
        <v>34</v>
      </c>
      <c r="F25047" s="22" t="s">
        <v>55</v>
      </c>
      <c r="G25047" s="1">
        <v>15275.47</v>
      </c>
    </row>
    <row r="25048" spans="2:7">
      <c r="B25048" s="22" t="s">
        <v>399</v>
      </c>
      <c r="C25048" s="22" t="s">
        <v>7</v>
      </c>
      <c r="D25048" s="22" t="s">
        <v>5</v>
      </c>
      <c r="E25048" s="22" t="s">
        <v>34</v>
      </c>
      <c r="F25048" s="22" t="s">
        <v>56</v>
      </c>
      <c r="G25048" s="1">
        <v>194541.77</v>
      </c>
    </row>
    <row r="25049" spans="2:7">
      <c r="B25049" s="22" t="s">
        <v>399</v>
      </c>
      <c r="C25049" s="22" t="s">
        <v>7</v>
      </c>
      <c r="D25049" s="22" t="s">
        <v>5</v>
      </c>
      <c r="E25049" s="22" t="s">
        <v>34</v>
      </c>
      <c r="F25049" s="22" t="s">
        <v>106</v>
      </c>
      <c r="G25049" s="1">
        <v>20649.689999999999</v>
      </c>
    </row>
    <row r="25050" spans="2:7">
      <c r="B25050" s="22" t="s">
        <v>399</v>
      </c>
      <c r="C25050" s="22" t="s">
        <v>7</v>
      </c>
      <c r="D25050" s="22" t="s">
        <v>5</v>
      </c>
      <c r="E25050" s="22" t="s">
        <v>34</v>
      </c>
      <c r="F25050" s="22" t="s">
        <v>76</v>
      </c>
      <c r="G25050" s="1">
        <v>124765.43</v>
      </c>
    </row>
    <row r="25051" spans="2:7">
      <c r="B25051" s="22" t="s">
        <v>399</v>
      </c>
      <c r="C25051" s="22" t="s">
        <v>7</v>
      </c>
      <c r="D25051" s="22" t="s">
        <v>5</v>
      </c>
      <c r="E25051" s="22" t="s">
        <v>34</v>
      </c>
      <c r="F25051" s="22" t="s">
        <v>57</v>
      </c>
      <c r="G25051" s="1">
        <v>392512.4</v>
      </c>
    </row>
    <row r="25052" spans="2:7">
      <c r="B25052" s="22" t="s">
        <v>399</v>
      </c>
      <c r="C25052" s="22" t="s">
        <v>7</v>
      </c>
      <c r="D25052" s="22" t="s">
        <v>5</v>
      </c>
      <c r="E25052" s="22" t="s">
        <v>34</v>
      </c>
      <c r="F25052" s="22" t="s">
        <v>58</v>
      </c>
      <c r="G25052" s="1">
        <v>45812.65</v>
      </c>
    </row>
    <row r="25053" spans="2:7">
      <c r="B25053" s="22" t="s">
        <v>399</v>
      </c>
      <c r="C25053" s="22" t="s">
        <v>7</v>
      </c>
      <c r="D25053" s="22" t="s">
        <v>5</v>
      </c>
      <c r="E25053" s="22" t="s">
        <v>34</v>
      </c>
      <c r="F25053" s="22" t="s">
        <v>136</v>
      </c>
      <c r="G25053" s="1">
        <v>600</v>
      </c>
    </row>
    <row r="25054" spans="2:7">
      <c r="B25054" s="22" t="s">
        <v>399</v>
      </c>
      <c r="C25054" s="22" t="s">
        <v>7</v>
      </c>
      <c r="D25054" s="22" t="s">
        <v>5</v>
      </c>
      <c r="E25054" s="22" t="s">
        <v>59</v>
      </c>
      <c r="F25054" s="22" t="s">
        <v>55</v>
      </c>
      <c r="G25054" s="1">
        <v>52053.57</v>
      </c>
    </row>
    <row r="25055" spans="2:7">
      <c r="B25055" s="22" t="s">
        <v>399</v>
      </c>
      <c r="C25055" s="22" t="s">
        <v>7</v>
      </c>
      <c r="D25055" s="22" t="s">
        <v>5</v>
      </c>
      <c r="E25055" s="22" t="s">
        <v>60</v>
      </c>
      <c r="F25055" s="22" t="s">
        <v>95</v>
      </c>
      <c r="G25055" s="1">
        <v>13975.53</v>
      </c>
    </row>
    <row r="25056" spans="2:7">
      <c r="B25056" s="22" t="s">
        <v>399</v>
      </c>
      <c r="C25056" s="22" t="s">
        <v>7</v>
      </c>
      <c r="D25056" s="22" t="s">
        <v>5</v>
      </c>
      <c r="E25056" s="22" t="s">
        <v>60</v>
      </c>
      <c r="F25056" s="22" t="s">
        <v>77</v>
      </c>
      <c r="G25056" s="1">
        <v>26047.35</v>
      </c>
    </row>
    <row r="25057" spans="2:7">
      <c r="B25057" s="22" t="s">
        <v>399</v>
      </c>
      <c r="C25057" s="22" t="s">
        <v>7</v>
      </c>
      <c r="D25057" s="22" t="s">
        <v>5</v>
      </c>
      <c r="E25057" s="22" t="s">
        <v>60</v>
      </c>
      <c r="F25057" s="22" t="s">
        <v>79</v>
      </c>
      <c r="G25057" s="1">
        <v>5281.71</v>
      </c>
    </row>
    <row r="25058" spans="2:7">
      <c r="B25058" s="22" t="s">
        <v>399</v>
      </c>
      <c r="C25058" s="22" t="s">
        <v>7</v>
      </c>
      <c r="D25058" s="22" t="s">
        <v>5</v>
      </c>
      <c r="E25058" s="22" t="s">
        <v>60</v>
      </c>
      <c r="F25058" s="22" t="s">
        <v>61</v>
      </c>
      <c r="G25058" s="1">
        <v>12435.9</v>
      </c>
    </row>
    <row r="25059" spans="2:7">
      <c r="B25059" s="22" t="s">
        <v>399</v>
      </c>
      <c r="C25059" s="22" t="s">
        <v>7</v>
      </c>
      <c r="D25059" s="22" t="s">
        <v>5</v>
      </c>
      <c r="E25059" s="22" t="s">
        <v>60</v>
      </c>
      <c r="F25059" s="22" t="s">
        <v>80</v>
      </c>
      <c r="G25059" s="1">
        <v>140265.94</v>
      </c>
    </row>
    <row r="25060" spans="2:7">
      <c r="B25060" s="22" t="s">
        <v>399</v>
      </c>
      <c r="C25060" s="22" t="s">
        <v>7</v>
      </c>
      <c r="D25060" s="22" t="s">
        <v>5</v>
      </c>
      <c r="E25060" s="22" t="s">
        <v>60</v>
      </c>
      <c r="F25060" s="22" t="s">
        <v>62</v>
      </c>
      <c r="G25060" s="1">
        <v>12369.42</v>
      </c>
    </row>
    <row r="25061" spans="2:7">
      <c r="B25061" s="22" t="s">
        <v>399</v>
      </c>
      <c r="C25061" s="22" t="s">
        <v>7</v>
      </c>
      <c r="D25061" s="22" t="s">
        <v>7</v>
      </c>
      <c r="E25061" s="22" t="s">
        <v>5</v>
      </c>
      <c r="F25061" s="22" t="s">
        <v>6</v>
      </c>
      <c r="G25061" s="1">
        <v>509268.82</v>
      </c>
    </row>
    <row r="25062" spans="2:7">
      <c r="B25062" s="22" t="s">
        <v>399</v>
      </c>
      <c r="C25062" s="22" t="s">
        <v>7</v>
      </c>
      <c r="D25062" s="22" t="s">
        <v>7</v>
      </c>
      <c r="E25062" s="22" t="s">
        <v>8</v>
      </c>
      <c r="F25062" s="22" t="s">
        <v>9</v>
      </c>
      <c r="G25062" s="1">
        <v>2019140.32</v>
      </c>
    </row>
    <row r="25063" spans="2:7">
      <c r="B25063" s="22" t="s">
        <v>399</v>
      </c>
      <c r="C25063" s="22" t="s">
        <v>7</v>
      </c>
      <c r="D25063" s="22" t="s">
        <v>7</v>
      </c>
      <c r="E25063" s="22" t="s">
        <v>8</v>
      </c>
      <c r="F25063" s="22" t="s">
        <v>10</v>
      </c>
      <c r="G25063" s="1">
        <v>2265</v>
      </c>
    </row>
    <row r="25064" spans="2:7">
      <c r="B25064" s="22" t="s">
        <v>399</v>
      </c>
      <c r="C25064" s="22" t="s">
        <v>7</v>
      </c>
      <c r="D25064" s="22" t="s">
        <v>7</v>
      </c>
      <c r="E25064" s="22" t="s">
        <v>8</v>
      </c>
      <c r="F25064" s="22" t="s">
        <v>11</v>
      </c>
      <c r="G25064" s="1">
        <v>71164.14</v>
      </c>
    </row>
    <row r="25065" spans="2:7">
      <c r="B25065" s="22" t="s">
        <v>399</v>
      </c>
      <c r="C25065" s="22" t="s">
        <v>7</v>
      </c>
      <c r="D25065" s="22" t="s">
        <v>7</v>
      </c>
      <c r="E25065" s="22" t="s">
        <v>8</v>
      </c>
      <c r="F25065" s="22" t="s">
        <v>12</v>
      </c>
      <c r="G25065" s="1">
        <v>344607.8</v>
      </c>
    </row>
    <row r="25066" spans="2:7">
      <c r="B25066" s="22" t="s">
        <v>399</v>
      </c>
      <c r="C25066" s="22" t="s">
        <v>7</v>
      </c>
      <c r="D25066" s="22" t="s">
        <v>7</v>
      </c>
      <c r="E25066" s="22" t="s">
        <v>8</v>
      </c>
      <c r="F25066" s="22" t="s">
        <v>13</v>
      </c>
      <c r="G25066" s="1">
        <v>21446.87</v>
      </c>
    </row>
    <row r="25067" spans="2:7">
      <c r="B25067" s="22" t="s">
        <v>399</v>
      </c>
      <c r="C25067" s="22" t="s">
        <v>7</v>
      </c>
      <c r="D25067" s="22" t="s">
        <v>7</v>
      </c>
      <c r="E25067" s="22" t="s">
        <v>14</v>
      </c>
      <c r="F25067" s="22" t="s">
        <v>9</v>
      </c>
      <c r="G25067" s="1">
        <v>688832.36</v>
      </c>
    </row>
    <row r="25068" spans="2:7">
      <c r="B25068" s="22" t="s">
        <v>399</v>
      </c>
      <c r="C25068" s="22" t="s">
        <v>7</v>
      </c>
      <c r="D25068" s="22" t="s">
        <v>7</v>
      </c>
      <c r="E25068" s="22" t="s">
        <v>14</v>
      </c>
      <c r="F25068" s="22" t="s">
        <v>10</v>
      </c>
      <c r="G25068" s="1">
        <v>366.4</v>
      </c>
    </row>
    <row r="25069" spans="2:7">
      <c r="B25069" s="22" t="s">
        <v>399</v>
      </c>
      <c r="C25069" s="22" t="s">
        <v>7</v>
      </c>
      <c r="D25069" s="22" t="s">
        <v>7</v>
      </c>
      <c r="E25069" s="22" t="s">
        <v>14</v>
      </c>
      <c r="F25069" s="22" t="s">
        <v>11</v>
      </c>
      <c r="G25069" s="1">
        <v>8932.57</v>
      </c>
    </row>
    <row r="25070" spans="2:7">
      <c r="B25070" s="22" t="s">
        <v>399</v>
      </c>
      <c r="C25070" s="22" t="s">
        <v>7</v>
      </c>
      <c r="D25070" s="22" t="s">
        <v>7</v>
      </c>
      <c r="E25070" s="22" t="s">
        <v>14</v>
      </c>
      <c r="F25070" s="22" t="s">
        <v>12</v>
      </c>
      <c r="G25070" s="1">
        <v>96877.58</v>
      </c>
    </row>
    <row r="25071" spans="2:7">
      <c r="B25071" s="22" t="s">
        <v>399</v>
      </c>
      <c r="C25071" s="22" t="s">
        <v>7</v>
      </c>
      <c r="D25071" s="22" t="s">
        <v>7</v>
      </c>
      <c r="E25071" s="22" t="s">
        <v>14</v>
      </c>
      <c r="F25071" s="22" t="s">
        <v>13</v>
      </c>
      <c r="G25071" s="1">
        <v>3716.23</v>
      </c>
    </row>
    <row r="25072" spans="2:7">
      <c r="B25072" s="22" t="s">
        <v>399</v>
      </c>
      <c r="C25072" s="22" t="s">
        <v>7</v>
      </c>
      <c r="D25072" s="22" t="s">
        <v>7</v>
      </c>
      <c r="E25072" s="22" t="s">
        <v>15</v>
      </c>
      <c r="F25072" s="22" t="s">
        <v>16</v>
      </c>
      <c r="G25072" s="1">
        <v>160.56</v>
      </c>
    </row>
    <row r="25073" spans="2:7">
      <c r="B25073" s="22" t="s">
        <v>399</v>
      </c>
      <c r="C25073" s="22" t="s">
        <v>7</v>
      </c>
      <c r="D25073" s="22" t="s">
        <v>7</v>
      </c>
      <c r="E25073" s="22" t="s">
        <v>15</v>
      </c>
      <c r="F25073" s="22" t="s">
        <v>71</v>
      </c>
      <c r="G25073" s="1">
        <v>119.86</v>
      </c>
    </row>
    <row r="25074" spans="2:7">
      <c r="B25074" s="22" t="s">
        <v>399</v>
      </c>
      <c r="C25074" s="22" t="s">
        <v>7</v>
      </c>
      <c r="D25074" s="22" t="s">
        <v>7</v>
      </c>
      <c r="E25074" s="22" t="s">
        <v>15</v>
      </c>
      <c r="F25074" s="22" t="s">
        <v>17</v>
      </c>
      <c r="G25074" s="1">
        <v>185243.91</v>
      </c>
    </row>
    <row r="25075" spans="2:7">
      <c r="B25075" s="22" t="s">
        <v>399</v>
      </c>
      <c r="C25075" s="22" t="s">
        <v>7</v>
      </c>
      <c r="D25075" s="22" t="s">
        <v>7</v>
      </c>
      <c r="E25075" s="22" t="s">
        <v>15</v>
      </c>
      <c r="F25075" s="22" t="s">
        <v>18</v>
      </c>
      <c r="G25075" s="1">
        <v>60207.93</v>
      </c>
    </row>
    <row r="25076" spans="2:7">
      <c r="B25076" s="22" t="s">
        <v>399</v>
      </c>
      <c r="C25076" s="22" t="s">
        <v>7</v>
      </c>
      <c r="D25076" s="22" t="s">
        <v>7</v>
      </c>
      <c r="E25076" s="22" t="s">
        <v>15</v>
      </c>
      <c r="F25076" s="22" t="s">
        <v>19</v>
      </c>
      <c r="G25076" s="1">
        <v>362706.73</v>
      </c>
    </row>
    <row r="25077" spans="2:7">
      <c r="B25077" s="22" t="s">
        <v>399</v>
      </c>
      <c r="C25077" s="22" t="s">
        <v>7</v>
      </c>
      <c r="D25077" s="22" t="s">
        <v>7</v>
      </c>
      <c r="E25077" s="22" t="s">
        <v>15</v>
      </c>
      <c r="F25077" s="22" t="s">
        <v>20</v>
      </c>
      <c r="G25077" s="1">
        <v>87010.34</v>
      </c>
    </row>
    <row r="25078" spans="2:7">
      <c r="B25078" s="22" t="s">
        <v>399</v>
      </c>
      <c r="C25078" s="22" t="s">
        <v>7</v>
      </c>
      <c r="D25078" s="22" t="s">
        <v>7</v>
      </c>
      <c r="E25078" s="22" t="s">
        <v>15</v>
      </c>
      <c r="F25078" s="22" t="s">
        <v>21</v>
      </c>
      <c r="G25078" s="1">
        <v>8381.59</v>
      </c>
    </row>
    <row r="25079" spans="2:7">
      <c r="B25079" s="22" t="s">
        <v>399</v>
      </c>
      <c r="C25079" s="22" t="s">
        <v>7</v>
      </c>
      <c r="D25079" s="22" t="s">
        <v>7</v>
      </c>
      <c r="E25079" s="22" t="s">
        <v>15</v>
      </c>
      <c r="F25079" s="22" t="s">
        <v>22</v>
      </c>
      <c r="G25079" s="1">
        <v>3768.39</v>
      </c>
    </row>
    <row r="25080" spans="2:7">
      <c r="B25080" s="22" t="s">
        <v>399</v>
      </c>
      <c r="C25080" s="22" t="s">
        <v>7</v>
      </c>
      <c r="D25080" s="22" t="s">
        <v>7</v>
      </c>
      <c r="E25080" s="22" t="s">
        <v>15</v>
      </c>
      <c r="F25080" s="22" t="s">
        <v>23</v>
      </c>
      <c r="G25080" s="1">
        <v>9614.9599999999991</v>
      </c>
    </row>
    <row r="25081" spans="2:7">
      <c r="B25081" s="22" t="s">
        <v>399</v>
      </c>
      <c r="C25081" s="22" t="s">
        <v>7</v>
      </c>
      <c r="D25081" s="22" t="s">
        <v>7</v>
      </c>
      <c r="E25081" s="22" t="s">
        <v>15</v>
      </c>
      <c r="F25081" s="22" t="s">
        <v>24</v>
      </c>
      <c r="G25081" s="1">
        <v>6921.74</v>
      </c>
    </row>
    <row r="25082" spans="2:7">
      <c r="B25082" s="22" t="s">
        <v>399</v>
      </c>
      <c r="C25082" s="22" t="s">
        <v>7</v>
      </c>
      <c r="D25082" s="22" t="s">
        <v>7</v>
      </c>
      <c r="E25082" s="22" t="s">
        <v>15</v>
      </c>
      <c r="F25082" s="22" t="s">
        <v>25</v>
      </c>
      <c r="G25082" s="1">
        <v>277894.87</v>
      </c>
    </row>
    <row r="25083" spans="2:7">
      <c r="B25083" s="22" t="s">
        <v>399</v>
      </c>
      <c r="C25083" s="22" t="s">
        <v>7</v>
      </c>
      <c r="D25083" s="22" t="s">
        <v>7</v>
      </c>
      <c r="E25083" s="22" t="s">
        <v>15</v>
      </c>
      <c r="F25083" s="22" t="s">
        <v>26</v>
      </c>
      <c r="G25083" s="1">
        <v>163866.75</v>
      </c>
    </row>
    <row r="25084" spans="2:7">
      <c r="B25084" s="22" t="s">
        <v>399</v>
      </c>
      <c r="C25084" s="22" t="s">
        <v>7</v>
      </c>
      <c r="D25084" s="22" t="s">
        <v>7</v>
      </c>
      <c r="E25084" s="22" t="s">
        <v>15</v>
      </c>
      <c r="F25084" s="22" t="s">
        <v>27</v>
      </c>
      <c r="G25084" s="1">
        <v>16083.36</v>
      </c>
    </row>
    <row r="25085" spans="2:7">
      <c r="B25085" s="22" t="s">
        <v>399</v>
      </c>
      <c r="C25085" s="22" t="s">
        <v>7</v>
      </c>
      <c r="D25085" s="22" t="s">
        <v>7</v>
      </c>
      <c r="E25085" s="22" t="s">
        <v>28</v>
      </c>
      <c r="F25085" s="22" t="s">
        <v>29</v>
      </c>
      <c r="G25085" s="1">
        <v>42344.91</v>
      </c>
    </row>
    <row r="25086" spans="2:7">
      <c r="B25086" s="22" t="s">
        <v>399</v>
      </c>
      <c r="C25086" s="22" t="s">
        <v>7</v>
      </c>
      <c r="D25086" s="22" t="s">
        <v>7</v>
      </c>
      <c r="E25086" s="22" t="s">
        <v>28</v>
      </c>
      <c r="F25086" s="22" t="s">
        <v>33</v>
      </c>
      <c r="G25086" s="1">
        <v>30317.599999999999</v>
      </c>
    </row>
    <row r="25087" spans="2:7">
      <c r="B25087" s="22" t="s">
        <v>399</v>
      </c>
      <c r="C25087" s="22" t="s">
        <v>7</v>
      </c>
      <c r="D25087" s="22" t="s">
        <v>7</v>
      </c>
      <c r="E25087" s="22" t="s">
        <v>34</v>
      </c>
      <c r="F25087" s="22" t="s">
        <v>73</v>
      </c>
      <c r="G25087" s="1">
        <v>339113.5</v>
      </c>
    </row>
    <row r="25088" spans="2:7">
      <c r="B25088" s="22" t="s">
        <v>399</v>
      </c>
      <c r="C25088" s="22" t="s">
        <v>7</v>
      </c>
      <c r="D25088" s="22" t="s">
        <v>7</v>
      </c>
      <c r="E25088" s="22" t="s">
        <v>34</v>
      </c>
      <c r="F25088" s="22" t="s">
        <v>38</v>
      </c>
      <c r="G25088" s="1">
        <v>66</v>
      </c>
    </row>
    <row r="25089" spans="2:7">
      <c r="B25089" s="22" t="s">
        <v>399</v>
      </c>
      <c r="C25089" s="22" t="s">
        <v>7</v>
      </c>
      <c r="D25089" s="22" t="s">
        <v>7</v>
      </c>
      <c r="E25089" s="22" t="s">
        <v>34</v>
      </c>
      <c r="F25089" s="22" t="s">
        <v>39</v>
      </c>
      <c r="G25089" s="1">
        <v>154612.47</v>
      </c>
    </row>
    <row r="25090" spans="2:7">
      <c r="B25090" s="22" t="s">
        <v>399</v>
      </c>
      <c r="C25090" s="22" t="s">
        <v>7</v>
      </c>
      <c r="D25090" s="22" t="s">
        <v>7</v>
      </c>
      <c r="E25090" s="22" t="s">
        <v>34</v>
      </c>
      <c r="F25090" s="22" t="s">
        <v>75</v>
      </c>
      <c r="G25090" s="1">
        <v>2266.1</v>
      </c>
    </row>
    <row r="25091" spans="2:7">
      <c r="B25091" s="22" t="s">
        <v>399</v>
      </c>
      <c r="C25091" s="22" t="s">
        <v>7</v>
      </c>
      <c r="D25091" s="22" t="s">
        <v>7</v>
      </c>
      <c r="E25091" s="22" t="s">
        <v>34</v>
      </c>
      <c r="F25091" s="22" t="s">
        <v>85</v>
      </c>
      <c r="G25091" s="1">
        <v>1022.68</v>
      </c>
    </row>
    <row r="25092" spans="2:7">
      <c r="B25092" s="22" t="s">
        <v>399</v>
      </c>
      <c r="C25092" s="22" t="s">
        <v>7</v>
      </c>
      <c r="D25092" s="22" t="s">
        <v>7</v>
      </c>
      <c r="E25092" s="22" t="s">
        <v>34</v>
      </c>
      <c r="F25092" s="22" t="s">
        <v>50</v>
      </c>
      <c r="G25092" s="1">
        <v>8038.37</v>
      </c>
    </row>
    <row r="25093" spans="2:7">
      <c r="B25093" s="22" t="s">
        <v>399</v>
      </c>
      <c r="C25093" s="22" t="s">
        <v>7</v>
      </c>
      <c r="D25093" s="22" t="s">
        <v>7</v>
      </c>
      <c r="E25093" s="22" t="s">
        <v>34</v>
      </c>
      <c r="F25093" s="22" t="s">
        <v>52</v>
      </c>
      <c r="G25093" s="1">
        <v>705.36</v>
      </c>
    </row>
    <row r="25094" spans="2:7">
      <c r="B25094" s="22" t="s">
        <v>399</v>
      </c>
      <c r="C25094" s="22" t="s">
        <v>7</v>
      </c>
      <c r="D25094" s="22" t="s">
        <v>7</v>
      </c>
      <c r="E25094" s="22" t="s">
        <v>34</v>
      </c>
      <c r="F25094" s="22" t="s">
        <v>58</v>
      </c>
      <c r="G25094" s="1">
        <v>13125.5</v>
      </c>
    </row>
    <row r="25095" spans="2:7">
      <c r="B25095" s="22" t="s">
        <v>399</v>
      </c>
      <c r="C25095" s="22" t="s">
        <v>7</v>
      </c>
      <c r="D25095" s="22" t="s">
        <v>7</v>
      </c>
      <c r="E25095" s="22" t="s">
        <v>59</v>
      </c>
      <c r="F25095" s="22" t="s">
        <v>55</v>
      </c>
      <c r="G25095" s="1">
        <v>5109.1899999999996</v>
      </c>
    </row>
    <row r="25096" spans="2:7">
      <c r="B25096" s="22" t="s">
        <v>399</v>
      </c>
      <c r="C25096" s="22" t="s">
        <v>7</v>
      </c>
      <c r="D25096" s="22" t="s">
        <v>7</v>
      </c>
      <c r="E25096" s="22" t="s">
        <v>60</v>
      </c>
      <c r="F25096" s="22" t="s">
        <v>80</v>
      </c>
      <c r="G25096" s="1">
        <v>283716</v>
      </c>
    </row>
    <row r="25097" spans="2:7">
      <c r="B25097" s="22" t="s">
        <v>400</v>
      </c>
      <c r="C25097" s="22" t="s">
        <v>7</v>
      </c>
      <c r="D25097" s="22" t="s">
        <v>5</v>
      </c>
      <c r="E25097" s="22" t="s">
        <v>5</v>
      </c>
      <c r="F25097" s="22" t="s">
        <v>6</v>
      </c>
      <c r="G25097" s="1">
        <v>3590.11</v>
      </c>
    </row>
    <row r="25098" spans="2:7">
      <c r="B25098" s="22" t="s">
        <v>400</v>
      </c>
      <c r="C25098" s="22" t="s">
        <v>7</v>
      </c>
      <c r="D25098" s="22" t="s">
        <v>5</v>
      </c>
      <c r="E25098" s="22" t="s">
        <v>7</v>
      </c>
      <c r="F25098" s="22" t="s">
        <v>6</v>
      </c>
      <c r="G25098" s="1">
        <v>-60804.57</v>
      </c>
    </row>
    <row r="25099" spans="2:7">
      <c r="B25099" s="22" t="s">
        <v>400</v>
      </c>
      <c r="C25099" s="22" t="s">
        <v>7</v>
      </c>
      <c r="D25099" s="22" t="s">
        <v>5</v>
      </c>
      <c r="E25099" s="22" t="s">
        <v>8</v>
      </c>
      <c r="F25099" s="22" t="s">
        <v>9</v>
      </c>
      <c r="G25099" s="1">
        <v>19162469.109999999</v>
      </c>
    </row>
    <row r="25100" spans="2:7">
      <c r="B25100" s="22" t="s">
        <v>400</v>
      </c>
      <c r="C25100" s="22" t="s">
        <v>7</v>
      </c>
      <c r="D25100" s="22" t="s">
        <v>5</v>
      </c>
      <c r="E25100" s="22" t="s">
        <v>8</v>
      </c>
      <c r="F25100" s="22" t="s">
        <v>10</v>
      </c>
      <c r="G25100" s="1">
        <v>418176.17</v>
      </c>
    </row>
    <row r="25101" spans="2:7">
      <c r="B25101" s="22" t="s">
        <v>400</v>
      </c>
      <c r="C25101" s="22" t="s">
        <v>7</v>
      </c>
      <c r="D25101" s="22" t="s">
        <v>5</v>
      </c>
      <c r="E25101" s="22" t="s">
        <v>8</v>
      </c>
      <c r="F25101" s="22" t="s">
        <v>11</v>
      </c>
      <c r="G25101" s="1">
        <v>63133.78</v>
      </c>
    </row>
    <row r="25102" spans="2:7">
      <c r="B25102" s="22" t="s">
        <v>400</v>
      </c>
      <c r="C25102" s="22" t="s">
        <v>7</v>
      </c>
      <c r="D25102" s="22" t="s">
        <v>5</v>
      </c>
      <c r="E25102" s="22" t="s">
        <v>8</v>
      </c>
      <c r="F25102" s="22" t="s">
        <v>12</v>
      </c>
      <c r="G25102" s="1">
        <v>510423.43</v>
      </c>
    </row>
    <row r="25103" spans="2:7">
      <c r="B25103" s="22" t="s">
        <v>400</v>
      </c>
      <c r="C25103" s="22" t="s">
        <v>7</v>
      </c>
      <c r="D25103" s="22" t="s">
        <v>5</v>
      </c>
      <c r="E25103" s="22" t="s">
        <v>8</v>
      </c>
      <c r="F25103" s="22" t="s">
        <v>13</v>
      </c>
      <c r="G25103" s="1">
        <v>211122.81</v>
      </c>
    </row>
    <row r="25104" spans="2:7">
      <c r="B25104" s="22" t="s">
        <v>400</v>
      </c>
      <c r="C25104" s="22" t="s">
        <v>7</v>
      </c>
      <c r="D25104" s="22" t="s">
        <v>5</v>
      </c>
      <c r="E25104" s="22" t="s">
        <v>14</v>
      </c>
      <c r="F25104" s="22" t="s">
        <v>9</v>
      </c>
      <c r="G25104" s="1">
        <v>5432852.8300000001</v>
      </c>
    </row>
    <row r="25105" spans="2:7">
      <c r="B25105" s="22" t="s">
        <v>400</v>
      </c>
      <c r="C25105" s="22" t="s">
        <v>7</v>
      </c>
      <c r="D25105" s="22" t="s">
        <v>5</v>
      </c>
      <c r="E25105" s="22" t="s">
        <v>14</v>
      </c>
      <c r="F25105" s="22" t="s">
        <v>10</v>
      </c>
      <c r="G25105" s="1">
        <v>384261.33</v>
      </c>
    </row>
    <row r="25106" spans="2:7">
      <c r="B25106" s="22" t="s">
        <v>400</v>
      </c>
      <c r="C25106" s="22" t="s">
        <v>7</v>
      </c>
      <c r="D25106" s="22" t="s">
        <v>5</v>
      </c>
      <c r="E25106" s="22" t="s">
        <v>14</v>
      </c>
      <c r="F25106" s="22" t="s">
        <v>11</v>
      </c>
      <c r="G25106" s="1">
        <v>23770.73</v>
      </c>
    </row>
    <row r="25107" spans="2:7">
      <c r="B25107" s="22" t="s">
        <v>400</v>
      </c>
      <c r="C25107" s="22" t="s">
        <v>7</v>
      </c>
      <c r="D25107" s="22" t="s">
        <v>5</v>
      </c>
      <c r="E25107" s="22" t="s">
        <v>14</v>
      </c>
      <c r="F25107" s="22" t="s">
        <v>12</v>
      </c>
      <c r="G25107" s="1">
        <v>146416.37</v>
      </c>
    </row>
    <row r="25108" spans="2:7">
      <c r="B25108" s="22" t="s">
        <v>400</v>
      </c>
      <c r="C25108" s="22" t="s">
        <v>7</v>
      </c>
      <c r="D25108" s="22" t="s">
        <v>5</v>
      </c>
      <c r="E25108" s="22" t="s">
        <v>14</v>
      </c>
      <c r="F25108" s="22" t="s">
        <v>13</v>
      </c>
      <c r="G25108" s="1">
        <v>9104.76</v>
      </c>
    </row>
    <row r="25109" spans="2:7">
      <c r="B25109" s="22" t="s">
        <v>400</v>
      </c>
      <c r="C25109" s="22" t="s">
        <v>7</v>
      </c>
      <c r="D25109" s="22" t="s">
        <v>5</v>
      </c>
      <c r="E25109" s="22" t="s">
        <v>15</v>
      </c>
      <c r="F25109" s="22" t="s">
        <v>16</v>
      </c>
      <c r="G25109" s="1">
        <v>160.65</v>
      </c>
    </row>
    <row r="25110" spans="2:7">
      <c r="B25110" s="22" t="s">
        <v>400</v>
      </c>
      <c r="C25110" s="22" t="s">
        <v>7</v>
      </c>
      <c r="D25110" s="22" t="s">
        <v>5</v>
      </c>
      <c r="E25110" s="22" t="s">
        <v>15</v>
      </c>
      <c r="F25110" s="22" t="s">
        <v>17</v>
      </c>
      <c r="G25110" s="1">
        <v>1516781.52</v>
      </c>
    </row>
    <row r="25111" spans="2:7">
      <c r="B25111" s="22" t="s">
        <v>400</v>
      </c>
      <c r="C25111" s="22" t="s">
        <v>7</v>
      </c>
      <c r="D25111" s="22" t="s">
        <v>5</v>
      </c>
      <c r="E25111" s="22" t="s">
        <v>15</v>
      </c>
      <c r="F25111" s="22" t="s">
        <v>18</v>
      </c>
      <c r="G25111" s="1">
        <v>441567.71</v>
      </c>
    </row>
    <row r="25112" spans="2:7">
      <c r="B25112" s="22" t="s">
        <v>400</v>
      </c>
      <c r="C25112" s="22" t="s">
        <v>7</v>
      </c>
      <c r="D25112" s="22" t="s">
        <v>5</v>
      </c>
      <c r="E25112" s="22" t="s">
        <v>15</v>
      </c>
      <c r="F25112" s="22" t="s">
        <v>19</v>
      </c>
      <c r="G25112" s="1">
        <v>3051207.78</v>
      </c>
    </row>
    <row r="25113" spans="2:7">
      <c r="B25113" s="22" t="s">
        <v>400</v>
      </c>
      <c r="C25113" s="22" t="s">
        <v>7</v>
      </c>
      <c r="D25113" s="22" t="s">
        <v>5</v>
      </c>
      <c r="E25113" s="22" t="s">
        <v>15</v>
      </c>
      <c r="F25113" s="22" t="s">
        <v>20</v>
      </c>
      <c r="G25113" s="1">
        <v>733608.67</v>
      </c>
    </row>
    <row r="25114" spans="2:7">
      <c r="B25114" s="22" t="s">
        <v>400</v>
      </c>
      <c r="C25114" s="22" t="s">
        <v>7</v>
      </c>
      <c r="D25114" s="22" t="s">
        <v>5</v>
      </c>
      <c r="E25114" s="22" t="s">
        <v>15</v>
      </c>
      <c r="F25114" s="22" t="s">
        <v>21</v>
      </c>
      <c r="G25114" s="1">
        <v>43267.77</v>
      </c>
    </row>
    <row r="25115" spans="2:7">
      <c r="B25115" s="22" t="s">
        <v>400</v>
      </c>
      <c r="C25115" s="22" t="s">
        <v>7</v>
      </c>
      <c r="D25115" s="22" t="s">
        <v>5</v>
      </c>
      <c r="E25115" s="22" t="s">
        <v>15</v>
      </c>
      <c r="F25115" s="22" t="s">
        <v>22</v>
      </c>
      <c r="G25115" s="1">
        <v>13422.02</v>
      </c>
    </row>
    <row r="25116" spans="2:7">
      <c r="B25116" s="22" t="s">
        <v>400</v>
      </c>
      <c r="C25116" s="22" t="s">
        <v>7</v>
      </c>
      <c r="D25116" s="22" t="s">
        <v>5</v>
      </c>
      <c r="E25116" s="22" t="s">
        <v>15</v>
      </c>
      <c r="F25116" s="22" t="s">
        <v>23</v>
      </c>
      <c r="G25116" s="1">
        <v>103946.32</v>
      </c>
    </row>
    <row r="25117" spans="2:7">
      <c r="B25117" s="22" t="s">
        <v>400</v>
      </c>
      <c r="C25117" s="22" t="s">
        <v>7</v>
      </c>
      <c r="D25117" s="22" t="s">
        <v>5</v>
      </c>
      <c r="E25117" s="22" t="s">
        <v>15</v>
      </c>
      <c r="F25117" s="22" t="s">
        <v>24</v>
      </c>
      <c r="G25117" s="1">
        <v>63807.9</v>
      </c>
    </row>
    <row r="25118" spans="2:7">
      <c r="B25118" s="22" t="s">
        <v>400</v>
      </c>
      <c r="C25118" s="22" t="s">
        <v>7</v>
      </c>
      <c r="D25118" s="22" t="s">
        <v>5</v>
      </c>
      <c r="E25118" s="22" t="s">
        <v>15</v>
      </c>
      <c r="F25118" s="22" t="s">
        <v>25</v>
      </c>
      <c r="G25118" s="1">
        <v>3062054.58</v>
      </c>
    </row>
    <row r="25119" spans="2:7">
      <c r="B25119" s="22" t="s">
        <v>400</v>
      </c>
      <c r="C25119" s="22" t="s">
        <v>7</v>
      </c>
      <c r="D25119" s="22" t="s">
        <v>5</v>
      </c>
      <c r="E25119" s="22" t="s">
        <v>15</v>
      </c>
      <c r="F25119" s="22" t="s">
        <v>26</v>
      </c>
      <c r="G25119" s="1">
        <v>2004456.46</v>
      </c>
    </row>
    <row r="25120" spans="2:7">
      <c r="B25120" s="22" t="s">
        <v>400</v>
      </c>
      <c r="C25120" s="22" t="s">
        <v>7</v>
      </c>
      <c r="D25120" s="22" t="s">
        <v>5</v>
      </c>
      <c r="E25120" s="22" t="s">
        <v>28</v>
      </c>
      <c r="F25120" s="22" t="s">
        <v>29</v>
      </c>
      <c r="G25120" s="1">
        <v>785639.84</v>
      </c>
    </row>
    <row r="25121" spans="2:7">
      <c r="B25121" s="22" t="s">
        <v>400</v>
      </c>
      <c r="C25121" s="22" t="s">
        <v>7</v>
      </c>
      <c r="D25121" s="22" t="s">
        <v>5</v>
      </c>
      <c r="E25121" s="22" t="s">
        <v>28</v>
      </c>
      <c r="F25121" s="22" t="s">
        <v>30</v>
      </c>
      <c r="G25121" s="1">
        <v>92996.45</v>
      </c>
    </row>
    <row r="25122" spans="2:7">
      <c r="B25122" s="22" t="s">
        <v>400</v>
      </c>
      <c r="C25122" s="22" t="s">
        <v>7</v>
      </c>
      <c r="D25122" s="22" t="s">
        <v>5</v>
      </c>
      <c r="E25122" s="22" t="s">
        <v>28</v>
      </c>
      <c r="F25122" s="22" t="s">
        <v>31</v>
      </c>
      <c r="G25122" s="1">
        <v>649028.03</v>
      </c>
    </row>
    <row r="25123" spans="2:7">
      <c r="B25123" s="22" t="s">
        <v>400</v>
      </c>
      <c r="C25123" s="22" t="s">
        <v>7</v>
      </c>
      <c r="D25123" s="22" t="s">
        <v>5</v>
      </c>
      <c r="E25123" s="22" t="s">
        <v>28</v>
      </c>
      <c r="F25123" s="22" t="s">
        <v>32</v>
      </c>
      <c r="G25123" s="1">
        <v>42801.29</v>
      </c>
    </row>
    <row r="25124" spans="2:7">
      <c r="B25124" s="22" t="s">
        <v>400</v>
      </c>
      <c r="C25124" s="22" t="s">
        <v>7</v>
      </c>
      <c r="D25124" s="22" t="s">
        <v>5</v>
      </c>
      <c r="E25124" s="22" t="s">
        <v>28</v>
      </c>
      <c r="F25124" s="22" t="s">
        <v>33</v>
      </c>
      <c r="G25124" s="1">
        <v>308090.94</v>
      </c>
    </row>
    <row r="25125" spans="2:7">
      <c r="B25125" s="22" t="s">
        <v>400</v>
      </c>
      <c r="C25125" s="22" t="s">
        <v>7</v>
      </c>
      <c r="D25125" s="22" t="s">
        <v>5</v>
      </c>
      <c r="E25125" s="22" t="s">
        <v>34</v>
      </c>
      <c r="F25125" s="22" t="s">
        <v>35</v>
      </c>
      <c r="G25125" s="1">
        <v>14095.55</v>
      </c>
    </row>
    <row r="25126" spans="2:7">
      <c r="B25126" s="22" t="s">
        <v>400</v>
      </c>
      <c r="C25126" s="22" t="s">
        <v>7</v>
      </c>
      <c r="D25126" s="22" t="s">
        <v>5</v>
      </c>
      <c r="E25126" s="22" t="s">
        <v>34</v>
      </c>
      <c r="F25126" s="22" t="s">
        <v>37</v>
      </c>
      <c r="G25126" s="1">
        <v>638355.73</v>
      </c>
    </row>
    <row r="25127" spans="2:7">
      <c r="B25127" s="22" t="s">
        <v>400</v>
      </c>
      <c r="C25127" s="22" t="s">
        <v>7</v>
      </c>
      <c r="D25127" s="22" t="s">
        <v>5</v>
      </c>
      <c r="E25127" s="22" t="s">
        <v>34</v>
      </c>
      <c r="F25127" s="22" t="s">
        <v>73</v>
      </c>
      <c r="G25127" s="1">
        <v>80297.75</v>
      </c>
    </row>
    <row r="25128" spans="2:7">
      <c r="B25128" s="22" t="s">
        <v>400</v>
      </c>
      <c r="C25128" s="22" t="s">
        <v>7</v>
      </c>
      <c r="D25128" s="22" t="s">
        <v>5</v>
      </c>
      <c r="E25128" s="22" t="s">
        <v>34</v>
      </c>
      <c r="F25128" s="22" t="s">
        <v>38</v>
      </c>
      <c r="G25128" s="1">
        <v>123218.84</v>
      </c>
    </row>
    <row r="25129" spans="2:7">
      <c r="B25129" s="22" t="s">
        <v>400</v>
      </c>
      <c r="C25129" s="22" t="s">
        <v>7</v>
      </c>
      <c r="D25129" s="22" t="s">
        <v>5</v>
      </c>
      <c r="E25129" s="22" t="s">
        <v>34</v>
      </c>
      <c r="F25129" s="22" t="s">
        <v>39</v>
      </c>
      <c r="G25129" s="1">
        <v>476760.72</v>
      </c>
    </row>
    <row r="25130" spans="2:7">
      <c r="B25130" s="22" t="s">
        <v>400</v>
      </c>
      <c r="C25130" s="22" t="s">
        <v>7</v>
      </c>
      <c r="D25130" s="22" t="s">
        <v>5</v>
      </c>
      <c r="E25130" s="22" t="s">
        <v>34</v>
      </c>
      <c r="F25130" s="22" t="s">
        <v>65</v>
      </c>
      <c r="G25130" s="1">
        <v>20762.5</v>
      </c>
    </row>
    <row r="25131" spans="2:7">
      <c r="B25131" s="22" t="s">
        <v>400</v>
      </c>
      <c r="C25131" s="22" t="s">
        <v>7</v>
      </c>
      <c r="D25131" s="22" t="s">
        <v>5</v>
      </c>
      <c r="E25131" s="22" t="s">
        <v>34</v>
      </c>
      <c r="F25131" s="22" t="s">
        <v>45</v>
      </c>
      <c r="G25131" s="1">
        <v>127150.98</v>
      </c>
    </row>
    <row r="25132" spans="2:7">
      <c r="B25132" s="22" t="s">
        <v>400</v>
      </c>
      <c r="C25132" s="22" t="s">
        <v>7</v>
      </c>
      <c r="D25132" s="22" t="s">
        <v>5</v>
      </c>
      <c r="E25132" s="22" t="s">
        <v>34</v>
      </c>
      <c r="F25132" s="22" t="s">
        <v>46</v>
      </c>
      <c r="G25132" s="1">
        <v>49718.12</v>
      </c>
    </row>
    <row r="25133" spans="2:7">
      <c r="B25133" s="22" t="s">
        <v>400</v>
      </c>
      <c r="C25133" s="22" t="s">
        <v>7</v>
      </c>
      <c r="D25133" s="22" t="s">
        <v>5</v>
      </c>
      <c r="E25133" s="22" t="s">
        <v>34</v>
      </c>
      <c r="F25133" s="22" t="s">
        <v>47</v>
      </c>
      <c r="G25133" s="1">
        <v>139939.07</v>
      </c>
    </row>
    <row r="25134" spans="2:7">
      <c r="B25134" s="22" t="s">
        <v>400</v>
      </c>
      <c r="C25134" s="22" t="s">
        <v>7</v>
      </c>
      <c r="D25134" s="22" t="s">
        <v>5</v>
      </c>
      <c r="E25134" s="22" t="s">
        <v>34</v>
      </c>
      <c r="F25134" s="22" t="s">
        <v>48</v>
      </c>
      <c r="G25134" s="1">
        <v>8262.32</v>
      </c>
    </row>
    <row r="25135" spans="2:7">
      <c r="B25135" s="22" t="s">
        <v>400</v>
      </c>
      <c r="C25135" s="22" t="s">
        <v>7</v>
      </c>
      <c r="D25135" s="22" t="s">
        <v>5</v>
      </c>
      <c r="E25135" s="22" t="s">
        <v>34</v>
      </c>
      <c r="F25135" s="22" t="s">
        <v>75</v>
      </c>
      <c r="G25135" s="1">
        <v>15511.81</v>
      </c>
    </row>
    <row r="25136" spans="2:7">
      <c r="B25136" s="22" t="s">
        <v>400</v>
      </c>
      <c r="C25136" s="22" t="s">
        <v>7</v>
      </c>
      <c r="D25136" s="22" t="s">
        <v>5</v>
      </c>
      <c r="E25136" s="22" t="s">
        <v>34</v>
      </c>
      <c r="F25136" s="22" t="s">
        <v>66</v>
      </c>
      <c r="G25136" s="1">
        <v>57989.15</v>
      </c>
    </row>
    <row r="25137" spans="2:7">
      <c r="B25137" s="22" t="s">
        <v>400</v>
      </c>
      <c r="C25137" s="22" t="s">
        <v>7</v>
      </c>
      <c r="D25137" s="22" t="s">
        <v>5</v>
      </c>
      <c r="E25137" s="22" t="s">
        <v>34</v>
      </c>
      <c r="F25137" s="22" t="s">
        <v>49</v>
      </c>
      <c r="G25137" s="1">
        <v>352720.08</v>
      </c>
    </row>
    <row r="25138" spans="2:7">
      <c r="B25138" s="22" t="s">
        <v>400</v>
      </c>
      <c r="C25138" s="22" t="s">
        <v>7</v>
      </c>
      <c r="D25138" s="22" t="s">
        <v>5</v>
      </c>
      <c r="E25138" s="22" t="s">
        <v>34</v>
      </c>
      <c r="F25138" s="22" t="s">
        <v>50</v>
      </c>
      <c r="G25138" s="1">
        <v>177153.24</v>
      </c>
    </row>
    <row r="25139" spans="2:7">
      <c r="B25139" s="22" t="s">
        <v>400</v>
      </c>
      <c r="C25139" s="22" t="s">
        <v>7</v>
      </c>
      <c r="D25139" s="22" t="s">
        <v>5</v>
      </c>
      <c r="E25139" s="22" t="s">
        <v>34</v>
      </c>
      <c r="F25139" s="22" t="s">
        <v>51</v>
      </c>
      <c r="G25139" s="1">
        <v>3583.44</v>
      </c>
    </row>
    <row r="25140" spans="2:7">
      <c r="B25140" s="22" t="s">
        <v>400</v>
      </c>
      <c r="C25140" s="22" t="s">
        <v>7</v>
      </c>
      <c r="D25140" s="22" t="s">
        <v>5</v>
      </c>
      <c r="E25140" s="22" t="s">
        <v>34</v>
      </c>
      <c r="F25140" s="22" t="s">
        <v>52</v>
      </c>
      <c r="G25140" s="1">
        <v>13256.23</v>
      </c>
    </row>
    <row r="25141" spans="2:7">
      <c r="B25141" s="22" t="s">
        <v>400</v>
      </c>
      <c r="C25141" s="22" t="s">
        <v>7</v>
      </c>
      <c r="D25141" s="22" t="s">
        <v>5</v>
      </c>
      <c r="E25141" s="22" t="s">
        <v>34</v>
      </c>
      <c r="F25141" s="22" t="s">
        <v>53</v>
      </c>
      <c r="G25141" s="1">
        <v>59766.76</v>
      </c>
    </row>
    <row r="25142" spans="2:7">
      <c r="B25142" s="22" t="s">
        <v>400</v>
      </c>
      <c r="C25142" s="22" t="s">
        <v>7</v>
      </c>
      <c r="D25142" s="22" t="s">
        <v>5</v>
      </c>
      <c r="E25142" s="22" t="s">
        <v>34</v>
      </c>
      <c r="F25142" s="22" t="s">
        <v>68</v>
      </c>
      <c r="G25142" s="1">
        <v>6813.85</v>
      </c>
    </row>
    <row r="25143" spans="2:7">
      <c r="B25143" s="22" t="s">
        <v>400</v>
      </c>
      <c r="C25143" s="22" t="s">
        <v>7</v>
      </c>
      <c r="D25143" s="22" t="s">
        <v>5</v>
      </c>
      <c r="E25143" s="22" t="s">
        <v>34</v>
      </c>
      <c r="F25143" s="22" t="s">
        <v>55</v>
      </c>
      <c r="G25143" s="1">
        <v>28050</v>
      </c>
    </row>
    <row r="25144" spans="2:7">
      <c r="B25144" s="22" t="s">
        <v>400</v>
      </c>
      <c r="C25144" s="22" t="s">
        <v>7</v>
      </c>
      <c r="D25144" s="22" t="s">
        <v>5</v>
      </c>
      <c r="E25144" s="22" t="s">
        <v>34</v>
      </c>
      <c r="F25144" s="22" t="s">
        <v>56</v>
      </c>
      <c r="G25144" s="1">
        <v>101581.46</v>
      </c>
    </row>
    <row r="25145" spans="2:7">
      <c r="B25145" s="22" t="s">
        <v>400</v>
      </c>
      <c r="C25145" s="22" t="s">
        <v>7</v>
      </c>
      <c r="D25145" s="22" t="s">
        <v>5</v>
      </c>
      <c r="E25145" s="22" t="s">
        <v>34</v>
      </c>
      <c r="F25145" s="22" t="s">
        <v>76</v>
      </c>
      <c r="G25145" s="1">
        <v>155242.75</v>
      </c>
    </row>
    <row r="25146" spans="2:7">
      <c r="B25146" s="22" t="s">
        <v>400</v>
      </c>
      <c r="C25146" s="22" t="s">
        <v>7</v>
      </c>
      <c r="D25146" s="22" t="s">
        <v>5</v>
      </c>
      <c r="E25146" s="22" t="s">
        <v>34</v>
      </c>
      <c r="F25146" s="22" t="s">
        <v>57</v>
      </c>
      <c r="G25146" s="1">
        <v>443353.85</v>
      </c>
    </row>
    <row r="25147" spans="2:7">
      <c r="B25147" s="22" t="s">
        <v>400</v>
      </c>
      <c r="C25147" s="22" t="s">
        <v>7</v>
      </c>
      <c r="D25147" s="22" t="s">
        <v>5</v>
      </c>
      <c r="E25147" s="22" t="s">
        <v>34</v>
      </c>
      <c r="F25147" s="22" t="s">
        <v>91</v>
      </c>
      <c r="G25147" s="1">
        <v>123.35</v>
      </c>
    </row>
    <row r="25148" spans="2:7">
      <c r="B25148" s="22" t="s">
        <v>400</v>
      </c>
      <c r="C25148" s="22" t="s">
        <v>7</v>
      </c>
      <c r="D25148" s="22" t="s">
        <v>5</v>
      </c>
      <c r="E25148" s="22" t="s">
        <v>34</v>
      </c>
      <c r="F25148" s="22" t="s">
        <v>58</v>
      </c>
      <c r="G25148" s="1">
        <v>28965.84</v>
      </c>
    </row>
    <row r="25149" spans="2:7">
      <c r="B25149" s="22" t="s">
        <v>400</v>
      </c>
      <c r="C25149" s="22" t="s">
        <v>7</v>
      </c>
      <c r="D25149" s="22" t="s">
        <v>5</v>
      </c>
      <c r="E25149" s="22" t="s">
        <v>59</v>
      </c>
      <c r="F25149" s="22" t="s">
        <v>55</v>
      </c>
      <c r="G25149" s="1">
        <v>62214.59</v>
      </c>
    </row>
    <row r="25150" spans="2:7">
      <c r="B25150" s="22" t="s">
        <v>400</v>
      </c>
      <c r="C25150" s="22" t="s">
        <v>7</v>
      </c>
      <c r="D25150" s="22" t="s">
        <v>5</v>
      </c>
      <c r="E25150" s="22" t="s">
        <v>60</v>
      </c>
      <c r="F25150" s="22" t="s">
        <v>78</v>
      </c>
      <c r="G25150" s="1">
        <v>273903.99</v>
      </c>
    </row>
    <row r="25151" spans="2:7">
      <c r="B25151" s="22" t="s">
        <v>400</v>
      </c>
      <c r="C25151" s="22" t="s">
        <v>7</v>
      </c>
      <c r="D25151" s="22" t="s">
        <v>5</v>
      </c>
      <c r="E25151" s="22" t="s">
        <v>60</v>
      </c>
      <c r="F25151" s="22" t="s">
        <v>62</v>
      </c>
      <c r="G25151" s="1">
        <v>114066.59</v>
      </c>
    </row>
    <row r="25152" spans="2:7">
      <c r="B25152" s="22" t="s">
        <v>400</v>
      </c>
      <c r="C25152" s="22" t="s">
        <v>7</v>
      </c>
      <c r="D25152" s="22" t="s">
        <v>7</v>
      </c>
      <c r="E25152" s="22" t="s">
        <v>5</v>
      </c>
      <c r="F25152" s="22" t="s">
        <v>6</v>
      </c>
      <c r="G25152" s="1">
        <v>57214.46</v>
      </c>
    </row>
    <row r="25153" spans="2:7">
      <c r="B25153" s="22" t="s">
        <v>400</v>
      </c>
      <c r="C25153" s="22" t="s">
        <v>7</v>
      </c>
      <c r="D25153" s="22" t="s">
        <v>7</v>
      </c>
      <c r="E25153" s="22" t="s">
        <v>8</v>
      </c>
      <c r="F25153" s="22" t="s">
        <v>9</v>
      </c>
      <c r="G25153" s="1">
        <v>1115455.3</v>
      </c>
    </row>
    <row r="25154" spans="2:7">
      <c r="B25154" s="22" t="s">
        <v>400</v>
      </c>
      <c r="C25154" s="22" t="s">
        <v>7</v>
      </c>
      <c r="D25154" s="22" t="s">
        <v>7</v>
      </c>
      <c r="E25154" s="22" t="s">
        <v>8</v>
      </c>
      <c r="F25154" s="22" t="s">
        <v>10</v>
      </c>
      <c r="G25154" s="1">
        <v>83600.3</v>
      </c>
    </row>
    <row r="25155" spans="2:7">
      <c r="B25155" s="22" t="s">
        <v>400</v>
      </c>
      <c r="C25155" s="22" t="s">
        <v>7</v>
      </c>
      <c r="D25155" s="22" t="s">
        <v>7</v>
      </c>
      <c r="E25155" s="22" t="s">
        <v>8</v>
      </c>
      <c r="F25155" s="22" t="s">
        <v>11</v>
      </c>
      <c r="G25155" s="1">
        <v>4928</v>
      </c>
    </row>
    <row r="25156" spans="2:7">
      <c r="B25156" s="22" t="s">
        <v>400</v>
      </c>
      <c r="C25156" s="22" t="s">
        <v>7</v>
      </c>
      <c r="D25156" s="22" t="s">
        <v>7</v>
      </c>
      <c r="E25156" s="22" t="s">
        <v>8</v>
      </c>
      <c r="F25156" s="22" t="s">
        <v>12</v>
      </c>
      <c r="G25156" s="1">
        <v>466612.88</v>
      </c>
    </row>
    <row r="25157" spans="2:7">
      <c r="B25157" s="22" t="s">
        <v>400</v>
      </c>
      <c r="C25157" s="22" t="s">
        <v>7</v>
      </c>
      <c r="D25157" s="22" t="s">
        <v>7</v>
      </c>
      <c r="E25157" s="22" t="s">
        <v>8</v>
      </c>
      <c r="F25157" s="22" t="s">
        <v>13</v>
      </c>
      <c r="G25157" s="1">
        <v>7.58</v>
      </c>
    </row>
    <row r="25158" spans="2:7">
      <c r="B25158" s="22" t="s">
        <v>400</v>
      </c>
      <c r="C25158" s="22" t="s">
        <v>7</v>
      </c>
      <c r="D25158" s="22" t="s">
        <v>7</v>
      </c>
      <c r="E25158" s="22" t="s">
        <v>14</v>
      </c>
      <c r="F25158" s="22" t="s">
        <v>9</v>
      </c>
      <c r="G25158" s="1">
        <v>1470951.99</v>
      </c>
    </row>
    <row r="25159" spans="2:7">
      <c r="B25159" s="22" t="s">
        <v>400</v>
      </c>
      <c r="C25159" s="22" t="s">
        <v>7</v>
      </c>
      <c r="D25159" s="22" t="s">
        <v>7</v>
      </c>
      <c r="E25159" s="22" t="s">
        <v>14</v>
      </c>
      <c r="F25159" s="22" t="s">
        <v>10</v>
      </c>
      <c r="G25159" s="1">
        <v>231229.49</v>
      </c>
    </row>
    <row r="25160" spans="2:7">
      <c r="B25160" s="22" t="s">
        <v>400</v>
      </c>
      <c r="C25160" s="22" t="s">
        <v>7</v>
      </c>
      <c r="D25160" s="22" t="s">
        <v>7</v>
      </c>
      <c r="E25160" s="22" t="s">
        <v>14</v>
      </c>
      <c r="F25160" s="22" t="s">
        <v>11</v>
      </c>
      <c r="G25160" s="1">
        <v>13007.23</v>
      </c>
    </row>
    <row r="25161" spans="2:7">
      <c r="B25161" s="22" t="s">
        <v>400</v>
      </c>
      <c r="C25161" s="22" t="s">
        <v>7</v>
      </c>
      <c r="D25161" s="22" t="s">
        <v>7</v>
      </c>
      <c r="E25161" s="22" t="s">
        <v>14</v>
      </c>
      <c r="F25161" s="22" t="s">
        <v>12</v>
      </c>
      <c r="G25161" s="1">
        <v>61979.22</v>
      </c>
    </row>
    <row r="25162" spans="2:7">
      <c r="B25162" s="22" t="s">
        <v>400</v>
      </c>
      <c r="C25162" s="22" t="s">
        <v>7</v>
      </c>
      <c r="D25162" s="22" t="s">
        <v>7</v>
      </c>
      <c r="E25162" s="22" t="s">
        <v>14</v>
      </c>
      <c r="F25162" s="22" t="s">
        <v>13</v>
      </c>
      <c r="G25162" s="1">
        <v>450.36</v>
      </c>
    </row>
    <row r="25163" spans="2:7">
      <c r="B25163" s="22" t="s">
        <v>400</v>
      </c>
      <c r="C25163" s="22" t="s">
        <v>7</v>
      </c>
      <c r="D25163" s="22" t="s">
        <v>7</v>
      </c>
      <c r="E25163" s="22" t="s">
        <v>15</v>
      </c>
      <c r="F25163" s="22" t="s">
        <v>17</v>
      </c>
      <c r="G25163" s="1">
        <v>123285.98</v>
      </c>
    </row>
    <row r="25164" spans="2:7">
      <c r="B25164" s="22" t="s">
        <v>400</v>
      </c>
      <c r="C25164" s="22" t="s">
        <v>7</v>
      </c>
      <c r="D25164" s="22" t="s">
        <v>7</v>
      </c>
      <c r="E25164" s="22" t="s">
        <v>15</v>
      </c>
      <c r="F25164" s="22" t="s">
        <v>18</v>
      </c>
      <c r="G25164" s="1">
        <v>132197.71</v>
      </c>
    </row>
    <row r="25165" spans="2:7">
      <c r="B25165" s="22" t="s">
        <v>400</v>
      </c>
      <c r="C25165" s="22" t="s">
        <v>7</v>
      </c>
      <c r="D25165" s="22" t="s">
        <v>7</v>
      </c>
      <c r="E25165" s="22" t="s">
        <v>15</v>
      </c>
      <c r="F25165" s="22" t="s">
        <v>19</v>
      </c>
      <c r="G25165" s="1">
        <v>236363.68</v>
      </c>
    </row>
    <row r="25166" spans="2:7">
      <c r="B25166" s="22" t="s">
        <v>400</v>
      </c>
      <c r="C25166" s="22" t="s">
        <v>7</v>
      </c>
      <c r="D25166" s="22" t="s">
        <v>7</v>
      </c>
      <c r="E25166" s="22" t="s">
        <v>15</v>
      </c>
      <c r="F25166" s="22" t="s">
        <v>20</v>
      </c>
      <c r="G25166" s="1">
        <v>200025.38</v>
      </c>
    </row>
    <row r="25167" spans="2:7">
      <c r="B25167" s="22" t="s">
        <v>400</v>
      </c>
      <c r="C25167" s="22" t="s">
        <v>7</v>
      </c>
      <c r="D25167" s="22" t="s">
        <v>7</v>
      </c>
      <c r="E25167" s="22" t="s">
        <v>15</v>
      </c>
      <c r="F25167" s="22" t="s">
        <v>21</v>
      </c>
      <c r="G25167" s="1">
        <v>3048.14</v>
      </c>
    </row>
    <row r="25168" spans="2:7">
      <c r="B25168" s="22" t="s">
        <v>400</v>
      </c>
      <c r="C25168" s="22" t="s">
        <v>7</v>
      </c>
      <c r="D25168" s="22" t="s">
        <v>7</v>
      </c>
      <c r="E25168" s="22" t="s">
        <v>15</v>
      </c>
      <c r="F25168" s="22" t="s">
        <v>22</v>
      </c>
      <c r="G25168" s="1">
        <v>3854.11</v>
      </c>
    </row>
    <row r="25169" spans="2:7">
      <c r="B25169" s="22" t="s">
        <v>400</v>
      </c>
      <c r="C25169" s="22" t="s">
        <v>7</v>
      </c>
      <c r="D25169" s="22" t="s">
        <v>7</v>
      </c>
      <c r="E25169" s="22" t="s">
        <v>15</v>
      </c>
      <c r="F25169" s="22" t="s">
        <v>23</v>
      </c>
      <c r="G25169" s="1">
        <v>5733.28</v>
      </c>
    </row>
    <row r="25170" spans="2:7">
      <c r="B25170" s="22" t="s">
        <v>400</v>
      </c>
      <c r="C25170" s="22" t="s">
        <v>7</v>
      </c>
      <c r="D25170" s="22" t="s">
        <v>7</v>
      </c>
      <c r="E25170" s="22" t="s">
        <v>15</v>
      </c>
      <c r="F25170" s="22" t="s">
        <v>24</v>
      </c>
      <c r="G25170" s="1">
        <v>16929.099999999999</v>
      </c>
    </row>
    <row r="25171" spans="2:7">
      <c r="B25171" s="22" t="s">
        <v>400</v>
      </c>
      <c r="C25171" s="22" t="s">
        <v>7</v>
      </c>
      <c r="D25171" s="22" t="s">
        <v>7</v>
      </c>
      <c r="E25171" s="22" t="s">
        <v>15</v>
      </c>
      <c r="F25171" s="22" t="s">
        <v>25</v>
      </c>
      <c r="G25171" s="1">
        <v>143711</v>
      </c>
    </row>
    <row r="25172" spans="2:7">
      <c r="B25172" s="22" t="s">
        <v>400</v>
      </c>
      <c r="C25172" s="22" t="s">
        <v>7</v>
      </c>
      <c r="D25172" s="22" t="s">
        <v>7</v>
      </c>
      <c r="E25172" s="22" t="s">
        <v>15</v>
      </c>
      <c r="F25172" s="22" t="s">
        <v>26</v>
      </c>
      <c r="G25172" s="1">
        <v>421345.11</v>
      </c>
    </row>
    <row r="25173" spans="2:7">
      <c r="B25173" s="22" t="s">
        <v>400</v>
      </c>
      <c r="C25173" s="22" t="s">
        <v>7</v>
      </c>
      <c r="D25173" s="22" t="s">
        <v>7</v>
      </c>
      <c r="E25173" s="22" t="s">
        <v>28</v>
      </c>
      <c r="F25173" s="22" t="s">
        <v>29</v>
      </c>
      <c r="G25173" s="1">
        <v>140307.79999999999</v>
      </c>
    </row>
    <row r="25174" spans="2:7">
      <c r="B25174" s="22" t="s">
        <v>400</v>
      </c>
      <c r="C25174" s="22" t="s">
        <v>7</v>
      </c>
      <c r="D25174" s="22" t="s">
        <v>7</v>
      </c>
      <c r="E25174" s="22" t="s">
        <v>28</v>
      </c>
      <c r="F25174" s="22" t="s">
        <v>30</v>
      </c>
      <c r="G25174" s="1">
        <v>973.9</v>
      </c>
    </row>
    <row r="25175" spans="2:7">
      <c r="B25175" s="22" t="s">
        <v>400</v>
      </c>
      <c r="C25175" s="22" t="s">
        <v>7</v>
      </c>
      <c r="D25175" s="22" t="s">
        <v>7</v>
      </c>
      <c r="E25175" s="22" t="s">
        <v>28</v>
      </c>
      <c r="F25175" s="22" t="s">
        <v>32</v>
      </c>
      <c r="G25175" s="1">
        <v>56064.78</v>
      </c>
    </row>
    <row r="25176" spans="2:7">
      <c r="B25176" s="22" t="s">
        <v>400</v>
      </c>
      <c r="C25176" s="22" t="s">
        <v>7</v>
      </c>
      <c r="D25176" s="22" t="s">
        <v>7</v>
      </c>
      <c r="E25176" s="22" t="s">
        <v>28</v>
      </c>
      <c r="F25176" s="22" t="s">
        <v>33</v>
      </c>
      <c r="G25176" s="1">
        <v>301197.18</v>
      </c>
    </row>
    <row r="25177" spans="2:7">
      <c r="B25177" s="22" t="s">
        <v>400</v>
      </c>
      <c r="C25177" s="22" t="s">
        <v>7</v>
      </c>
      <c r="D25177" s="22" t="s">
        <v>7</v>
      </c>
      <c r="E25177" s="22" t="s">
        <v>34</v>
      </c>
      <c r="F25177" s="22" t="s">
        <v>35</v>
      </c>
      <c r="G25177" s="1">
        <v>68614.62</v>
      </c>
    </row>
    <row r="25178" spans="2:7">
      <c r="B25178" s="22" t="s">
        <v>400</v>
      </c>
      <c r="C25178" s="22" t="s">
        <v>7</v>
      </c>
      <c r="D25178" s="22" t="s">
        <v>7</v>
      </c>
      <c r="E25178" s="22" t="s">
        <v>34</v>
      </c>
      <c r="F25178" s="22" t="s">
        <v>37</v>
      </c>
      <c r="G25178" s="1">
        <v>10970</v>
      </c>
    </row>
    <row r="25179" spans="2:7">
      <c r="B25179" s="22" t="s">
        <v>400</v>
      </c>
      <c r="C25179" s="22" t="s">
        <v>7</v>
      </c>
      <c r="D25179" s="22" t="s">
        <v>7</v>
      </c>
      <c r="E25179" s="22" t="s">
        <v>34</v>
      </c>
      <c r="F25179" s="22" t="s">
        <v>73</v>
      </c>
      <c r="G25179" s="1">
        <v>53452.5</v>
      </c>
    </row>
    <row r="25180" spans="2:7">
      <c r="B25180" s="22" t="s">
        <v>400</v>
      </c>
      <c r="C25180" s="22" t="s">
        <v>7</v>
      </c>
      <c r="D25180" s="22" t="s">
        <v>7</v>
      </c>
      <c r="E25180" s="22" t="s">
        <v>34</v>
      </c>
      <c r="F25180" s="22" t="s">
        <v>38</v>
      </c>
      <c r="G25180" s="1">
        <v>64142.3</v>
      </c>
    </row>
    <row r="25181" spans="2:7">
      <c r="B25181" s="22" t="s">
        <v>400</v>
      </c>
      <c r="C25181" s="22" t="s">
        <v>7</v>
      </c>
      <c r="D25181" s="22" t="s">
        <v>7</v>
      </c>
      <c r="E25181" s="22" t="s">
        <v>34</v>
      </c>
      <c r="F25181" s="22" t="s">
        <v>39</v>
      </c>
      <c r="G25181" s="1">
        <v>126032.71</v>
      </c>
    </row>
    <row r="25182" spans="2:7">
      <c r="B25182" s="22" t="s">
        <v>400</v>
      </c>
      <c r="C25182" s="22" t="s">
        <v>7</v>
      </c>
      <c r="D25182" s="22" t="s">
        <v>7</v>
      </c>
      <c r="E25182" s="22" t="s">
        <v>34</v>
      </c>
      <c r="F25182" s="22" t="s">
        <v>46</v>
      </c>
      <c r="G25182" s="1">
        <v>2220.3200000000002</v>
      </c>
    </row>
    <row r="25183" spans="2:7">
      <c r="B25183" s="22" t="s">
        <v>400</v>
      </c>
      <c r="C25183" s="22" t="s">
        <v>7</v>
      </c>
      <c r="D25183" s="22" t="s">
        <v>7</v>
      </c>
      <c r="E25183" s="22" t="s">
        <v>34</v>
      </c>
      <c r="F25183" s="22" t="s">
        <v>47</v>
      </c>
      <c r="G25183" s="1">
        <v>2599.46</v>
      </c>
    </row>
    <row r="25184" spans="2:7">
      <c r="B25184" s="22" t="s">
        <v>400</v>
      </c>
      <c r="C25184" s="22" t="s">
        <v>7</v>
      </c>
      <c r="D25184" s="22" t="s">
        <v>7</v>
      </c>
      <c r="E25184" s="22" t="s">
        <v>34</v>
      </c>
      <c r="F25184" s="22" t="s">
        <v>48</v>
      </c>
      <c r="G25184" s="1">
        <v>21778.18</v>
      </c>
    </row>
    <row r="25185" spans="2:7">
      <c r="B25185" s="22" t="s">
        <v>400</v>
      </c>
      <c r="C25185" s="22" t="s">
        <v>7</v>
      </c>
      <c r="D25185" s="22" t="s">
        <v>7</v>
      </c>
      <c r="E25185" s="22" t="s">
        <v>34</v>
      </c>
      <c r="F25185" s="22" t="s">
        <v>74</v>
      </c>
      <c r="G25185" s="1">
        <v>500</v>
      </c>
    </row>
    <row r="25186" spans="2:7">
      <c r="B25186" s="22" t="s">
        <v>400</v>
      </c>
      <c r="C25186" s="22" t="s">
        <v>7</v>
      </c>
      <c r="D25186" s="22" t="s">
        <v>7</v>
      </c>
      <c r="E25186" s="22" t="s">
        <v>34</v>
      </c>
      <c r="F25186" s="22" t="s">
        <v>75</v>
      </c>
      <c r="G25186" s="1">
        <v>57285.03</v>
      </c>
    </row>
    <row r="25187" spans="2:7">
      <c r="B25187" s="22" t="s">
        <v>400</v>
      </c>
      <c r="C25187" s="22" t="s">
        <v>7</v>
      </c>
      <c r="D25187" s="22" t="s">
        <v>7</v>
      </c>
      <c r="E25187" s="22" t="s">
        <v>34</v>
      </c>
      <c r="F25187" s="22" t="s">
        <v>50</v>
      </c>
      <c r="G25187" s="1">
        <v>166518.54</v>
      </c>
    </row>
    <row r="25188" spans="2:7">
      <c r="B25188" s="22" t="s">
        <v>400</v>
      </c>
      <c r="C25188" s="22" t="s">
        <v>7</v>
      </c>
      <c r="D25188" s="22" t="s">
        <v>7</v>
      </c>
      <c r="E25188" s="22" t="s">
        <v>34</v>
      </c>
      <c r="F25188" s="22" t="s">
        <v>51</v>
      </c>
      <c r="G25188" s="1">
        <v>450</v>
      </c>
    </row>
    <row r="25189" spans="2:7">
      <c r="B25189" s="22" t="s">
        <v>400</v>
      </c>
      <c r="C25189" s="22" t="s">
        <v>7</v>
      </c>
      <c r="D25189" s="22" t="s">
        <v>7</v>
      </c>
      <c r="E25189" s="22" t="s">
        <v>34</v>
      </c>
      <c r="F25189" s="22" t="s">
        <v>52</v>
      </c>
      <c r="G25189" s="1">
        <v>29910.87</v>
      </c>
    </row>
    <row r="25190" spans="2:7">
      <c r="B25190" s="22" t="s">
        <v>400</v>
      </c>
      <c r="C25190" s="22" t="s">
        <v>7</v>
      </c>
      <c r="D25190" s="22" t="s">
        <v>7</v>
      </c>
      <c r="E25190" s="22" t="s">
        <v>34</v>
      </c>
      <c r="F25190" s="22" t="s">
        <v>55</v>
      </c>
      <c r="G25190" s="1">
        <v>34567.56</v>
      </c>
    </row>
    <row r="25191" spans="2:7">
      <c r="B25191" s="22" t="s">
        <v>400</v>
      </c>
      <c r="C25191" s="22" t="s">
        <v>7</v>
      </c>
      <c r="D25191" s="22" t="s">
        <v>7</v>
      </c>
      <c r="E25191" s="22" t="s">
        <v>34</v>
      </c>
      <c r="F25191" s="22" t="s">
        <v>56</v>
      </c>
      <c r="G25191" s="1">
        <v>205306.83</v>
      </c>
    </row>
    <row r="25192" spans="2:7">
      <c r="B25192" s="22" t="s">
        <v>400</v>
      </c>
      <c r="C25192" s="22" t="s">
        <v>7</v>
      </c>
      <c r="D25192" s="22" t="s">
        <v>7</v>
      </c>
      <c r="E25192" s="22" t="s">
        <v>34</v>
      </c>
      <c r="F25192" s="22" t="s">
        <v>106</v>
      </c>
      <c r="G25192" s="1">
        <v>14129</v>
      </c>
    </row>
    <row r="25193" spans="2:7">
      <c r="B25193" s="22" t="s">
        <v>400</v>
      </c>
      <c r="C25193" s="22" t="s">
        <v>7</v>
      </c>
      <c r="D25193" s="22" t="s">
        <v>7</v>
      </c>
      <c r="E25193" s="22" t="s">
        <v>34</v>
      </c>
      <c r="F25193" s="22" t="s">
        <v>58</v>
      </c>
      <c r="G25193" s="1">
        <v>13790.27</v>
      </c>
    </row>
    <row r="25194" spans="2:7">
      <c r="B25194" s="22" t="s">
        <v>400</v>
      </c>
      <c r="C25194" s="22" t="s">
        <v>7</v>
      </c>
      <c r="D25194" s="22" t="s">
        <v>7</v>
      </c>
      <c r="E25194" s="22" t="s">
        <v>59</v>
      </c>
      <c r="F25194" s="22" t="s">
        <v>55</v>
      </c>
      <c r="G25194" s="1">
        <v>55504.57</v>
      </c>
    </row>
    <row r="25195" spans="2:7">
      <c r="B25195" s="22" t="s">
        <v>400</v>
      </c>
      <c r="C25195" s="22" t="s">
        <v>7</v>
      </c>
      <c r="D25195" s="22" t="s">
        <v>7</v>
      </c>
      <c r="E25195" s="22" t="s">
        <v>60</v>
      </c>
      <c r="F25195" s="22" t="s">
        <v>80</v>
      </c>
      <c r="G25195" s="1">
        <v>5803.85</v>
      </c>
    </row>
    <row r="25196" spans="2:7">
      <c r="B25196" s="22" t="s">
        <v>400</v>
      </c>
      <c r="C25196" s="22" t="s">
        <v>7</v>
      </c>
      <c r="D25196" s="22" t="s">
        <v>7</v>
      </c>
      <c r="E25196" s="22" t="s">
        <v>60</v>
      </c>
      <c r="F25196" s="22" t="s">
        <v>62</v>
      </c>
      <c r="G25196" s="1">
        <v>11082.63</v>
      </c>
    </row>
    <row r="25197" spans="2:7">
      <c r="B25197" s="22" t="s">
        <v>401</v>
      </c>
      <c r="C25197" s="22" t="s">
        <v>7</v>
      </c>
      <c r="D25197" s="22" t="s">
        <v>5</v>
      </c>
      <c r="E25197" s="22" t="s">
        <v>5</v>
      </c>
      <c r="F25197" s="22" t="s">
        <v>6</v>
      </c>
      <c r="G25197" s="1">
        <v>56662.32</v>
      </c>
    </row>
    <row r="25198" spans="2:7">
      <c r="B25198" s="22" t="s">
        <v>401</v>
      </c>
      <c r="C25198" s="22" t="s">
        <v>7</v>
      </c>
      <c r="D25198" s="22" t="s">
        <v>5</v>
      </c>
      <c r="E25198" s="22" t="s">
        <v>7</v>
      </c>
      <c r="F25198" s="22" t="s">
        <v>6</v>
      </c>
      <c r="G25198" s="1">
        <v>-291278.21000000002</v>
      </c>
    </row>
    <row r="25199" spans="2:7">
      <c r="B25199" s="22" t="s">
        <v>401</v>
      </c>
      <c r="C25199" s="22" t="s">
        <v>7</v>
      </c>
      <c r="D25199" s="22" t="s">
        <v>5</v>
      </c>
      <c r="E25199" s="22" t="s">
        <v>8</v>
      </c>
      <c r="F25199" s="22" t="s">
        <v>9</v>
      </c>
      <c r="G25199" s="1">
        <v>4195904.3499999996</v>
      </c>
    </row>
    <row r="25200" spans="2:7">
      <c r="B25200" s="22" t="s">
        <v>401</v>
      </c>
      <c r="C25200" s="22" t="s">
        <v>7</v>
      </c>
      <c r="D25200" s="22" t="s">
        <v>5</v>
      </c>
      <c r="E25200" s="22" t="s">
        <v>8</v>
      </c>
      <c r="F25200" s="22" t="s">
        <v>10</v>
      </c>
      <c r="G25200" s="1">
        <v>11760</v>
      </c>
    </row>
    <row r="25201" spans="2:7">
      <c r="B25201" s="22" t="s">
        <v>401</v>
      </c>
      <c r="C25201" s="22" t="s">
        <v>7</v>
      </c>
      <c r="D25201" s="22" t="s">
        <v>5</v>
      </c>
      <c r="E25201" s="22" t="s">
        <v>8</v>
      </c>
      <c r="F25201" s="22" t="s">
        <v>11</v>
      </c>
      <c r="G25201" s="1">
        <v>162345.14000000001</v>
      </c>
    </row>
    <row r="25202" spans="2:7">
      <c r="B25202" s="22" t="s">
        <v>401</v>
      </c>
      <c r="C25202" s="22" t="s">
        <v>7</v>
      </c>
      <c r="D25202" s="22" t="s">
        <v>5</v>
      </c>
      <c r="E25202" s="22" t="s">
        <v>8</v>
      </c>
      <c r="F25202" s="22" t="s">
        <v>12</v>
      </c>
      <c r="G25202" s="1">
        <v>58528.67</v>
      </c>
    </row>
    <row r="25203" spans="2:7">
      <c r="B25203" s="22" t="s">
        <v>401</v>
      </c>
      <c r="C25203" s="22" t="s">
        <v>7</v>
      </c>
      <c r="D25203" s="22" t="s">
        <v>5</v>
      </c>
      <c r="E25203" s="22" t="s">
        <v>8</v>
      </c>
      <c r="F25203" s="22" t="s">
        <v>13</v>
      </c>
      <c r="G25203" s="1">
        <v>39593.78</v>
      </c>
    </row>
    <row r="25204" spans="2:7">
      <c r="B25204" s="22" t="s">
        <v>401</v>
      </c>
      <c r="C25204" s="22" t="s">
        <v>7</v>
      </c>
      <c r="D25204" s="22" t="s">
        <v>5</v>
      </c>
      <c r="E25204" s="22" t="s">
        <v>8</v>
      </c>
      <c r="F25204" s="22" t="s">
        <v>70</v>
      </c>
      <c r="G25204" s="1">
        <v>52525</v>
      </c>
    </row>
    <row r="25205" spans="2:7">
      <c r="B25205" s="22" t="s">
        <v>401</v>
      </c>
      <c r="C25205" s="22" t="s">
        <v>7</v>
      </c>
      <c r="D25205" s="22" t="s">
        <v>5</v>
      </c>
      <c r="E25205" s="22" t="s">
        <v>14</v>
      </c>
      <c r="F25205" s="22" t="s">
        <v>9</v>
      </c>
      <c r="G25205" s="1">
        <v>1653680.13</v>
      </c>
    </row>
    <row r="25206" spans="2:7">
      <c r="B25206" s="22" t="s">
        <v>401</v>
      </c>
      <c r="C25206" s="22" t="s">
        <v>7</v>
      </c>
      <c r="D25206" s="22" t="s">
        <v>5</v>
      </c>
      <c r="E25206" s="22" t="s">
        <v>14</v>
      </c>
      <c r="F25206" s="22" t="s">
        <v>10</v>
      </c>
      <c r="G25206" s="1">
        <v>35346.129999999997</v>
      </c>
    </row>
    <row r="25207" spans="2:7">
      <c r="B25207" s="22" t="s">
        <v>401</v>
      </c>
      <c r="C25207" s="22" t="s">
        <v>7</v>
      </c>
      <c r="D25207" s="22" t="s">
        <v>5</v>
      </c>
      <c r="E25207" s="22" t="s">
        <v>14</v>
      </c>
      <c r="F25207" s="22" t="s">
        <v>11</v>
      </c>
      <c r="G25207" s="1">
        <v>36597.67</v>
      </c>
    </row>
    <row r="25208" spans="2:7">
      <c r="B25208" s="22" t="s">
        <v>401</v>
      </c>
      <c r="C25208" s="22" t="s">
        <v>7</v>
      </c>
      <c r="D25208" s="22" t="s">
        <v>5</v>
      </c>
      <c r="E25208" s="22" t="s">
        <v>14</v>
      </c>
      <c r="F25208" s="22" t="s">
        <v>12</v>
      </c>
      <c r="G25208" s="1">
        <v>8572.84</v>
      </c>
    </row>
    <row r="25209" spans="2:7">
      <c r="B25209" s="22" t="s">
        <v>401</v>
      </c>
      <c r="C25209" s="22" t="s">
        <v>7</v>
      </c>
      <c r="D25209" s="22" t="s">
        <v>5</v>
      </c>
      <c r="E25209" s="22" t="s">
        <v>14</v>
      </c>
      <c r="F25209" s="22" t="s">
        <v>13</v>
      </c>
      <c r="G25209" s="1">
        <v>5517.18</v>
      </c>
    </row>
    <row r="25210" spans="2:7">
      <c r="B25210" s="22" t="s">
        <v>401</v>
      </c>
      <c r="C25210" s="22" t="s">
        <v>7</v>
      </c>
      <c r="D25210" s="22" t="s">
        <v>5</v>
      </c>
      <c r="E25210" s="22" t="s">
        <v>15</v>
      </c>
      <c r="F25210" s="22" t="s">
        <v>17</v>
      </c>
      <c r="G25210" s="1">
        <v>337908.31</v>
      </c>
    </row>
    <row r="25211" spans="2:7">
      <c r="B25211" s="22" t="s">
        <v>401</v>
      </c>
      <c r="C25211" s="22" t="s">
        <v>7</v>
      </c>
      <c r="D25211" s="22" t="s">
        <v>5</v>
      </c>
      <c r="E25211" s="22" t="s">
        <v>15</v>
      </c>
      <c r="F25211" s="22" t="s">
        <v>18</v>
      </c>
      <c r="G25211" s="1">
        <v>130299.41</v>
      </c>
    </row>
    <row r="25212" spans="2:7">
      <c r="B25212" s="22" t="s">
        <v>401</v>
      </c>
      <c r="C25212" s="22" t="s">
        <v>7</v>
      </c>
      <c r="D25212" s="22" t="s">
        <v>5</v>
      </c>
      <c r="E25212" s="22" t="s">
        <v>15</v>
      </c>
      <c r="F25212" s="22" t="s">
        <v>19</v>
      </c>
      <c r="G25212" s="1">
        <v>693164.92</v>
      </c>
    </row>
    <row r="25213" spans="2:7">
      <c r="B25213" s="22" t="s">
        <v>401</v>
      </c>
      <c r="C25213" s="22" t="s">
        <v>7</v>
      </c>
      <c r="D25213" s="22" t="s">
        <v>5</v>
      </c>
      <c r="E25213" s="22" t="s">
        <v>15</v>
      </c>
      <c r="F25213" s="22" t="s">
        <v>20</v>
      </c>
      <c r="G25213" s="1">
        <v>223323.67</v>
      </c>
    </row>
    <row r="25214" spans="2:7">
      <c r="B25214" s="22" t="s">
        <v>401</v>
      </c>
      <c r="C25214" s="22" t="s">
        <v>7</v>
      </c>
      <c r="D25214" s="22" t="s">
        <v>5</v>
      </c>
      <c r="E25214" s="22" t="s">
        <v>15</v>
      </c>
      <c r="F25214" s="22" t="s">
        <v>21</v>
      </c>
      <c r="G25214" s="1">
        <v>25480.83</v>
      </c>
    </row>
    <row r="25215" spans="2:7">
      <c r="B25215" s="22" t="s">
        <v>401</v>
      </c>
      <c r="C25215" s="22" t="s">
        <v>7</v>
      </c>
      <c r="D25215" s="22" t="s">
        <v>5</v>
      </c>
      <c r="E25215" s="22" t="s">
        <v>15</v>
      </c>
      <c r="F25215" s="22" t="s">
        <v>22</v>
      </c>
      <c r="G25215" s="1">
        <v>19050.07</v>
      </c>
    </row>
    <row r="25216" spans="2:7">
      <c r="B25216" s="22" t="s">
        <v>401</v>
      </c>
      <c r="C25216" s="22" t="s">
        <v>7</v>
      </c>
      <c r="D25216" s="22" t="s">
        <v>5</v>
      </c>
      <c r="E25216" s="22" t="s">
        <v>15</v>
      </c>
      <c r="F25216" s="22" t="s">
        <v>23</v>
      </c>
      <c r="G25216" s="1">
        <v>25078.93</v>
      </c>
    </row>
    <row r="25217" spans="2:7">
      <c r="B25217" s="22" t="s">
        <v>401</v>
      </c>
      <c r="C25217" s="22" t="s">
        <v>7</v>
      </c>
      <c r="D25217" s="22" t="s">
        <v>5</v>
      </c>
      <c r="E25217" s="22" t="s">
        <v>15</v>
      </c>
      <c r="F25217" s="22" t="s">
        <v>24</v>
      </c>
      <c r="G25217" s="1">
        <v>22455.06</v>
      </c>
    </row>
    <row r="25218" spans="2:7">
      <c r="B25218" s="22" t="s">
        <v>401</v>
      </c>
      <c r="C25218" s="22" t="s">
        <v>7</v>
      </c>
      <c r="D25218" s="22" t="s">
        <v>5</v>
      </c>
      <c r="E25218" s="22" t="s">
        <v>15</v>
      </c>
      <c r="F25218" s="22" t="s">
        <v>25</v>
      </c>
      <c r="G25218" s="1">
        <v>664287.94999999995</v>
      </c>
    </row>
    <row r="25219" spans="2:7">
      <c r="B25219" s="22" t="s">
        <v>401</v>
      </c>
      <c r="C25219" s="22" t="s">
        <v>7</v>
      </c>
      <c r="D25219" s="22" t="s">
        <v>5</v>
      </c>
      <c r="E25219" s="22" t="s">
        <v>15</v>
      </c>
      <c r="F25219" s="22" t="s">
        <v>26</v>
      </c>
      <c r="G25219" s="1">
        <v>505793.76</v>
      </c>
    </row>
    <row r="25220" spans="2:7">
      <c r="B25220" s="22" t="s">
        <v>401</v>
      </c>
      <c r="C25220" s="22" t="s">
        <v>7</v>
      </c>
      <c r="D25220" s="22" t="s">
        <v>5</v>
      </c>
      <c r="E25220" s="22" t="s">
        <v>28</v>
      </c>
      <c r="F25220" s="22" t="s">
        <v>29</v>
      </c>
      <c r="G25220" s="1">
        <v>277893.21000000002</v>
      </c>
    </row>
    <row r="25221" spans="2:7">
      <c r="B25221" s="22" t="s">
        <v>401</v>
      </c>
      <c r="C25221" s="22" t="s">
        <v>7</v>
      </c>
      <c r="D25221" s="22" t="s">
        <v>5</v>
      </c>
      <c r="E25221" s="22" t="s">
        <v>28</v>
      </c>
      <c r="F25221" s="22" t="s">
        <v>30</v>
      </c>
      <c r="G25221" s="1">
        <v>22708.639999999999</v>
      </c>
    </row>
    <row r="25222" spans="2:7">
      <c r="B25222" s="22" t="s">
        <v>401</v>
      </c>
      <c r="C25222" s="22" t="s">
        <v>7</v>
      </c>
      <c r="D25222" s="22" t="s">
        <v>5</v>
      </c>
      <c r="E25222" s="22" t="s">
        <v>28</v>
      </c>
      <c r="F25222" s="22" t="s">
        <v>31</v>
      </c>
      <c r="G25222" s="1">
        <v>299579</v>
      </c>
    </row>
    <row r="25223" spans="2:7">
      <c r="B25223" s="22" t="s">
        <v>401</v>
      </c>
      <c r="C25223" s="22" t="s">
        <v>7</v>
      </c>
      <c r="D25223" s="22" t="s">
        <v>5</v>
      </c>
      <c r="E25223" s="22" t="s">
        <v>28</v>
      </c>
      <c r="F25223" s="22" t="s">
        <v>32</v>
      </c>
      <c r="G25223" s="1">
        <v>76976.84</v>
      </c>
    </row>
    <row r="25224" spans="2:7">
      <c r="B25224" s="22" t="s">
        <v>401</v>
      </c>
      <c r="C25224" s="22" t="s">
        <v>7</v>
      </c>
      <c r="D25224" s="22" t="s">
        <v>5</v>
      </c>
      <c r="E25224" s="22" t="s">
        <v>28</v>
      </c>
      <c r="F25224" s="22" t="s">
        <v>33</v>
      </c>
      <c r="G25224" s="1">
        <v>179645.6</v>
      </c>
    </row>
    <row r="25225" spans="2:7">
      <c r="B25225" s="22" t="s">
        <v>401</v>
      </c>
      <c r="C25225" s="22" t="s">
        <v>7</v>
      </c>
      <c r="D25225" s="22" t="s">
        <v>5</v>
      </c>
      <c r="E25225" s="22" t="s">
        <v>34</v>
      </c>
      <c r="F25225" s="22" t="s">
        <v>35</v>
      </c>
      <c r="G25225" s="1">
        <v>7742.91</v>
      </c>
    </row>
    <row r="25226" spans="2:7">
      <c r="B25226" s="22" t="s">
        <v>401</v>
      </c>
      <c r="C25226" s="22" t="s">
        <v>7</v>
      </c>
      <c r="D25226" s="22" t="s">
        <v>5</v>
      </c>
      <c r="E25226" s="22" t="s">
        <v>34</v>
      </c>
      <c r="F25226" s="22" t="s">
        <v>36</v>
      </c>
      <c r="G25226" s="1">
        <v>3173.55</v>
      </c>
    </row>
    <row r="25227" spans="2:7">
      <c r="B25227" s="22" t="s">
        <v>401</v>
      </c>
      <c r="C25227" s="22" t="s">
        <v>7</v>
      </c>
      <c r="D25227" s="22" t="s">
        <v>5</v>
      </c>
      <c r="E25227" s="22" t="s">
        <v>34</v>
      </c>
      <c r="F25227" s="22" t="s">
        <v>37</v>
      </c>
      <c r="G25227" s="1">
        <v>84472.95</v>
      </c>
    </row>
    <row r="25228" spans="2:7">
      <c r="B25228" s="22" t="s">
        <v>401</v>
      </c>
      <c r="C25228" s="22" t="s">
        <v>7</v>
      </c>
      <c r="D25228" s="22" t="s">
        <v>5</v>
      </c>
      <c r="E25228" s="22" t="s">
        <v>34</v>
      </c>
      <c r="F25228" s="22" t="s">
        <v>73</v>
      </c>
      <c r="G25228" s="1">
        <v>7234.6</v>
      </c>
    </row>
    <row r="25229" spans="2:7">
      <c r="B25229" s="22" t="s">
        <v>401</v>
      </c>
      <c r="C25229" s="22" t="s">
        <v>7</v>
      </c>
      <c r="D25229" s="22" t="s">
        <v>5</v>
      </c>
      <c r="E25229" s="22" t="s">
        <v>34</v>
      </c>
      <c r="F25229" s="22" t="s">
        <v>38</v>
      </c>
      <c r="G25229" s="1">
        <v>97295.85</v>
      </c>
    </row>
    <row r="25230" spans="2:7">
      <c r="B25230" s="22" t="s">
        <v>401</v>
      </c>
      <c r="C25230" s="22" t="s">
        <v>7</v>
      </c>
      <c r="D25230" s="22" t="s">
        <v>5</v>
      </c>
      <c r="E25230" s="22" t="s">
        <v>34</v>
      </c>
      <c r="F25230" s="22" t="s">
        <v>39</v>
      </c>
      <c r="G25230" s="1">
        <v>272001.43</v>
      </c>
    </row>
    <row r="25231" spans="2:7">
      <c r="B25231" s="22" t="s">
        <v>401</v>
      </c>
      <c r="C25231" s="22" t="s">
        <v>7</v>
      </c>
      <c r="D25231" s="22" t="s">
        <v>5</v>
      </c>
      <c r="E25231" s="22" t="s">
        <v>34</v>
      </c>
      <c r="F25231" s="22" t="s">
        <v>40</v>
      </c>
      <c r="G25231" s="1">
        <v>3036.88</v>
      </c>
    </row>
    <row r="25232" spans="2:7">
      <c r="B25232" s="22" t="s">
        <v>401</v>
      </c>
      <c r="C25232" s="22" t="s">
        <v>7</v>
      </c>
      <c r="D25232" s="22" t="s">
        <v>5</v>
      </c>
      <c r="E25232" s="22" t="s">
        <v>34</v>
      </c>
      <c r="F25232" s="22" t="s">
        <v>41</v>
      </c>
      <c r="G25232" s="1">
        <v>27137.5</v>
      </c>
    </row>
    <row r="25233" spans="2:7">
      <c r="B25233" s="22" t="s">
        <v>401</v>
      </c>
      <c r="C25233" s="22" t="s">
        <v>7</v>
      </c>
      <c r="D25233" s="22" t="s">
        <v>5</v>
      </c>
      <c r="E25233" s="22" t="s">
        <v>34</v>
      </c>
      <c r="F25233" s="22" t="s">
        <v>65</v>
      </c>
      <c r="G25233" s="1">
        <v>9378.1200000000008</v>
      </c>
    </row>
    <row r="25234" spans="2:7">
      <c r="B25234" s="22" t="s">
        <v>401</v>
      </c>
      <c r="C25234" s="22" t="s">
        <v>7</v>
      </c>
      <c r="D25234" s="22" t="s">
        <v>5</v>
      </c>
      <c r="E25234" s="22" t="s">
        <v>34</v>
      </c>
      <c r="F25234" s="22" t="s">
        <v>42</v>
      </c>
      <c r="G25234" s="1">
        <v>8915.73</v>
      </c>
    </row>
    <row r="25235" spans="2:7">
      <c r="B25235" s="22" t="s">
        <v>401</v>
      </c>
      <c r="C25235" s="22" t="s">
        <v>7</v>
      </c>
      <c r="D25235" s="22" t="s">
        <v>5</v>
      </c>
      <c r="E25235" s="22" t="s">
        <v>34</v>
      </c>
      <c r="F25235" s="22" t="s">
        <v>43</v>
      </c>
      <c r="G25235" s="1">
        <v>1250</v>
      </c>
    </row>
    <row r="25236" spans="2:7">
      <c r="B25236" s="22" t="s">
        <v>401</v>
      </c>
      <c r="C25236" s="22" t="s">
        <v>7</v>
      </c>
      <c r="D25236" s="22" t="s">
        <v>5</v>
      </c>
      <c r="E25236" s="22" t="s">
        <v>34</v>
      </c>
      <c r="F25236" s="22" t="s">
        <v>45</v>
      </c>
      <c r="G25236" s="1">
        <v>80788.899999999994</v>
      </c>
    </row>
    <row r="25237" spans="2:7">
      <c r="B25237" s="22" t="s">
        <v>401</v>
      </c>
      <c r="C25237" s="22" t="s">
        <v>7</v>
      </c>
      <c r="D25237" s="22" t="s">
        <v>5</v>
      </c>
      <c r="E25237" s="22" t="s">
        <v>34</v>
      </c>
      <c r="F25237" s="22" t="s">
        <v>46</v>
      </c>
      <c r="G25237" s="1">
        <v>31753.88</v>
      </c>
    </row>
    <row r="25238" spans="2:7">
      <c r="B25238" s="22" t="s">
        <v>401</v>
      </c>
      <c r="C25238" s="22" t="s">
        <v>7</v>
      </c>
      <c r="D25238" s="22" t="s">
        <v>5</v>
      </c>
      <c r="E25238" s="22" t="s">
        <v>34</v>
      </c>
      <c r="F25238" s="22" t="s">
        <v>47</v>
      </c>
      <c r="G25238" s="1">
        <v>8434.11</v>
      </c>
    </row>
    <row r="25239" spans="2:7">
      <c r="B25239" s="22" t="s">
        <v>401</v>
      </c>
      <c r="C25239" s="22" t="s">
        <v>7</v>
      </c>
      <c r="D25239" s="22" t="s">
        <v>5</v>
      </c>
      <c r="E25239" s="22" t="s">
        <v>34</v>
      </c>
      <c r="F25239" s="22" t="s">
        <v>48</v>
      </c>
      <c r="G25239" s="1">
        <v>15406.5</v>
      </c>
    </row>
    <row r="25240" spans="2:7">
      <c r="B25240" s="22" t="s">
        <v>401</v>
      </c>
      <c r="C25240" s="22" t="s">
        <v>7</v>
      </c>
      <c r="D25240" s="22" t="s">
        <v>5</v>
      </c>
      <c r="E25240" s="22" t="s">
        <v>34</v>
      </c>
      <c r="F25240" s="22" t="s">
        <v>74</v>
      </c>
      <c r="G25240" s="1">
        <v>2367.2399999999998</v>
      </c>
    </row>
    <row r="25241" spans="2:7">
      <c r="B25241" s="22" t="s">
        <v>401</v>
      </c>
      <c r="C25241" s="22" t="s">
        <v>7</v>
      </c>
      <c r="D25241" s="22" t="s">
        <v>5</v>
      </c>
      <c r="E25241" s="22" t="s">
        <v>34</v>
      </c>
      <c r="F25241" s="22" t="s">
        <v>75</v>
      </c>
      <c r="G25241" s="1">
        <v>1170.6400000000001</v>
      </c>
    </row>
    <row r="25242" spans="2:7">
      <c r="B25242" s="22" t="s">
        <v>401</v>
      </c>
      <c r="C25242" s="22" t="s">
        <v>7</v>
      </c>
      <c r="D25242" s="22" t="s">
        <v>5</v>
      </c>
      <c r="E25242" s="22" t="s">
        <v>34</v>
      </c>
      <c r="F25242" s="22" t="s">
        <v>66</v>
      </c>
      <c r="G25242" s="1">
        <v>4541.18</v>
      </c>
    </row>
    <row r="25243" spans="2:7">
      <c r="B25243" s="22" t="s">
        <v>401</v>
      </c>
      <c r="C25243" s="22" t="s">
        <v>7</v>
      </c>
      <c r="D25243" s="22" t="s">
        <v>5</v>
      </c>
      <c r="E25243" s="22" t="s">
        <v>34</v>
      </c>
      <c r="F25243" s="22" t="s">
        <v>49</v>
      </c>
      <c r="G25243" s="1">
        <v>114632.5</v>
      </c>
    </row>
    <row r="25244" spans="2:7">
      <c r="B25244" s="22" t="s">
        <v>401</v>
      </c>
      <c r="C25244" s="22" t="s">
        <v>7</v>
      </c>
      <c r="D25244" s="22" t="s">
        <v>5</v>
      </c>
      <c r="E25244" s="22" t="s">
        <v>34</v>
      </c>
      <c r="F25244" s="22" t="s">
        <v>50</v>
      </c>
      <c r="G25244" s="1">
        <v>150908.04</v>
      </c>
    </row>
    <row r="25245" spans="2:7">
      <c r="B25245" s="22" t="s">
        <v>401</v>
      </c>
      <c r="C25245" s="22" t="s">
        <v>7</v>
      </c>
      <c r="D25245" s="22" t="s">
        <v>5</v>
      </c>
      <c r="E25245" s="22" t="s">
        <v>34</v>
      </c>
      <c r="F25245" s="22" t="s">
        <v>51</v>
      </c>
      <c r="G25245" s="1">
        <v>1640.93</v>
      </c>
    </row>
    <row r="25246" spans="2:7">
      <c r="B25246" s="22" t="s">
        <v>401</v>
      </c>
      <c r="C25246" s="22" t="s">
        <v>7</v>
      </c>
      <c r="D25246" s="22" t="s">
        <v>5</v>
      </c>
      <c r="E25246" s="22" t="s">
        <v>34</v>
      </c>
      <c r="F25246" s="22" t="s">
        <v>52</v>
      </c>
      <c r="G25246" s="1">
        <v>4354.43</v>
      </c>
    </row>
    <row r="25247" spans="2:7">
      <c r="B25247" s="22" t="s">
        <v>401</v>
      </c>
      <c r="C25247" s="22" t="s">
        <v>7</v>
      </c>
      <c r="D25247" s="22" t="s">
        <v>5</v>
      </c>
      <c r="E25247" s="22" t="s">
        <v>34</v>
      </c>
      <c r="F25247" s="22" t="s">
        <v>53</v>
      </c>
      <c r="G25247" s="1">
        <v>96101.8</v>
      </c>
    </row>
    <row r="25248" spans="2:7">
      <c r="B25248" s="22" t="s">
        <v>401</v>
      </c>
      <c r="C25248" s="22" t="s">
        <v>7</v>
      </c>
      <c r="D25248" s="22" t="s">
        <v>5</v>
      </c>
      <c r="E25248" s="22" t="s">
        <v>34</v>
      </c>
      <c r="F25248" s="22" t="s">
        <v>54</v>
      </c>
      <c r="G25248" s="1">
        <v>56089</v>
      </c>
    </row>
    <row r="25249" spans="2:7">
      <c r="B25249" s="22" t="s">
        <v>401</v>
      </c>
      <c r="C25249" s="22" t="s">
        <v>7</v>
      </c>
      <c r="D25249" s="22" t="s">
        <v>5</v>
      </c>
      <c r="E25249" s="22" t="s">
        <v>34</v>
      </c>
      <c r="F25249" s="22" t="s">
        <v>55</v>
      </c>
      <c r="G25249" s="1">
        <v>13991.07</v>
      </c>
    </row>
    <row r="25250" spans="2:7">
      <c r="B25250" s="22" t="s">
        <v>401</v>
      </c>
      <c r="C25250" s="22" t="s">
        <v>7</v>
      </c>
      <c r="D25250" s="22" t="s">
        <v>5</v>
      </c>
      <c r="E25250" s="22" t="s">
        <v>34</v>
      </c>
      <c r="F25250" s="22" t="s">
        <v>56</v>
      </c>
      <c r="G25250" s="1">
        <v>145003.29999999999</v>
      </c>
    </row>
    <row r="25251" spans="2:7">
      <c r="B25251" s="22" t="s">
        <v>401</v>
      </c>
      <c r="C25251" s="22" t="s">
        <v>7</v>
      </c>
      <c r="D25251" s="22" t="s">
        <v>5</v>
      </c>
      <c r="E25251" s="22" t="s">
        <v>34</v>
      </c>
      <c r="F25251" s="22" t="s">
        <v>76</v>
      </c>
      <c r="G25251" s="1">
        <v>36769.22</v>
      </c>
    </row>
    <row r="25252" spans="2:7">
      <c r="B25252" s="22" t="s">
        <v>401</v>
      </c>
      <c r="C25252" s="22" t="s">
        <v>7</v>
      </c>
      <c r="D25252" s="22" t="s">
        <v>5</v>
      </c>
      <c r="E25252" s="22" t="s">
        <v>34</v>
      </c>
      <c r="F25252" s="22" t="s">
        <v>57</v>
      </c>
      <c r="G25252" s="1">
        <v>174118.82</v>
      </c>
    </row>
    <row r="25253" spans="2:7">
      <c r="B25253" s="22" t="s">
        <v>401</v>
      </c>
      <c r="C25253" s="22" t="s">
        <v>7</v>
      </c>
      <c r="D25253" s="22" t="s">
        <v>5</v>
      </c>
      <c r="E25253" s="22" t="s">
        <v>34</v>
      </c>
      <c r="F25253" s="22" t="s">
        <v>58</v>
      </c>
      <c r="G25253" s="1">
        <v>13010.08</v>
      </c>
    </row>
    <row r="25254" spans="2:7">
      <c r="B25254" s="22" t="s">
        <v>401</v>
      </c>
      <c r="C25254" s="22" t="s">
        <v>7</v>
      </c>
      <c r="D25254" s="22" t="s">
        <v>5</v>
      </c>
      <c r="E25254" s="22" t="s">
        <v>59</v>
      </c>
      <c r="F25254" s="22" t="s">
        <v>55</v>
      </c>
      <c r="G25254" s="1">
        <v>39491.75</v>
      </c>
    </row>
    <row r="25255" spans="2:7">
      <c r="B25255" s="22" t="s">
        <v>401</v>
      </c>
      <c r="C25255" s="22" t="s">
        <v>7</v>
      </c>
      <c r="D25255" s="22" t="s">
        <v>5</v>
      </c>
      <c r="E25255" s="22" t="s">
        <v>60</v>
      </c>
      <c r="F25255" s="22" t="s">
        <v>79</v>
      </c>
      <c r="G25255" s="1">
        <v>37749.22</v>
      </c>
    </row>
    <row r="25256" spans="2:7">
      <c r="B25256" s="22" t="s">
        <v>401</v>
      </c>
      <c r="C25256" s="22" t="s">
        <v>7</v>
      </c>
      <c r="D25256" s="22" t="s">
        <v>5</v>
      </c>
      <c r="E25256" s="22" t="s">
        <v>60</v>
      </c>
      <c r="F25256" s="22" t="s">
        <v>80</v>
      </c>
      <c r="G25256" s="1">
        <v>33390.800000000003</v>
      </c>
    </row>
    <row r="25257" spans="2:7">
      <c r="B25257" s="22" t="s">
        <v>401</v>
      </c>
      <c r="C25257" s="22" t="s">
        <v>7</v>
      </c>
      <c r="D25257" s="22" t="s">
        <v>5</v>
      </c>
      <c r="E25257" s="22" t="s">
        <v>60</v>
      </c>
      <c r="F25257" s="22" t="s">
        <v>62</v>
      </c>
      <c r="G25257" s="1">
        <v>14285.96</v>
      </c>
    </row>
    <row r="25258" spans="2:7">
      <c r="B25258" s="22" t="s">
        <v>401</v>
      </c>
      <c r="C25258" s="22" t="s">
        <v>7</v>
      </c>
      <c r="D25258" s="22" t="s">
        <v>7</v>
      </c>
      <c r="E25258" s="22" t="s">
        <v>5</v>
      </c>
      <c r="F25258" s="22" t="s">
        <v>6</v>
      </c>
      <c r="G25258" s="1">
        <v>234615.89</v>
      </c>
    </row>
    <row r="25259" spans="2:7">
      <c r="B25259" s="22" t="s">
        <v>401</v>
      </c>
      <c r="C25259" s="22" t="s">
        <v>7</v>
      </c>
      <c r="D25259" s="22" t="s">
        <v>7</v>
      </c>
      <c r="E25259" s="22" t="s">
        <v>8</v>
      </c>
      <c r="F25259" s="22" t="s">
        <v>9</v>
      </c>
      <c r="G25259" s="1">
        <v>366358.44</v>
      </c>
    </row>
    <row r="25260" spans="2:7">
      <c r="B25260" s="22" t="s">
        <v>401</v>
      </c>
      <c r="C25260" s="22" t="s">
        <v>7</v>
      </c>
      <c r="D25260" s="22" t="s">
        <v>7</v>
      </c>
      <c r="E25260" s="22" t="s">
        <v>8</v>
      </c>
      <c r="F25260" s="22" t="s">
        <v>10</v>
      </c>
      <c r="G25260" s="1">
        <v>47490.53</v>
      </c>
    </row>
    <row r="25261" spans="2:7">
      <c r="B25261" s="22" t="s">
        <v>401</v>
      </c>
      <c r="C25261" s="22" t="s">
        <v>7</v>
      </c>
      <c r="D25261" s="22" t="s">
        <v>7</v>
      </c>
      <c r="E25261" s="22" t="s">
        <v>8</v>
      </c>
      <c r="F25261" s="22" t="s">
        <v>11</v>
      </c>
      <c r="G25261" s="1">
        <v>24451.41</v>
      </c>
    </row>
    <row r="25262" spans="2:7">
      <c r="B25262" s="22" t="s">
        <v>401</v>
      </c>
      <c r="C25262" s="22" t="s">
        <v>7</v>
      </c>
      <c r="D25262" s="22" t="s">
        <v>7</v>
      </c>
      <c r="E25262" s="22" t="s">
        <v>8</v>
      </c>
      <c r="F25262" s="22" t="s">
        <v>12</v>
      </c>
      <c r="G25262" s="1">
        <v>53907.63</v>
      </c>
    </row>
    <row r="25263" spans="2:7">
      <c r="B25263" s="22" t="s">
        <v>401</v>
      </c>
      <c r="C25263" s="22" t="s">
        <v>7</v>
      </c>
      <c r="D25263" s="22" t="s">
        <v>7</v>
      </c>
      <c r="E25263" s="22" t="s">
        <v>14</v>
      </c>
      <c r="F25263" s="22" t="s">
        <v>9</v>
      </c>
      <c r="G25263" s="1">
        <v>210156.92</v>
      </c>
    </row>
    <row r="25264" spans="2:7">
      <c r="B25264" s="22" t="s">
        <v>401</v>
      </c>
      <c r="C25264" s="22" t="s">
        <v>7</v>
      </c>
      <c r="D25264" s="22" t="s">
        <v>7</v>
      </c>
      <c r="E25264" s="22" t="s">
        <v>14</v>
      </c>
      <c r="F25264" s="22" t="s">
        <v>10</v>
      </c>
      <c r="G25264" s="1">
        <v>8005.46</v>
      </c>
    </row>
    <row r="25265" spans="2:7">
      <c r="B25265" s="22" t="s">
        <v>401</v>
      </c>
      <c r="C25265" s="22" t="s">
        <v>7</v>
      </c>
      <c r="D25265" s="22" t="s">
        <v>7</v>
      </c>
      <c r="E25265" s="22" t="s">
        <v>14</v>
      </c>
      <c r="F25265" s="22" t="s">
        <v>11</v>
      </c>
      <c r="G25265" s="1">
        <v>21490.02</v>
      </c>
    </row>
    <row r="25266" spans="2:7">
      <c r="B25266" s="22" t="s">
        <v>401</v>
      </c>
      <c r="C25266" s="22" t="s">
        <v>7</v>
      </c>
      <c r="D25266" s="22" t="s">
        <v>7</v>
      </c>
      <c r="E25266" s="22" t="s">
        <v>14</v>
      </c>
      <c r="F25266" s="22" t="s">
        <v>12</v>
      </c>
      <c r="G25266" s="1">
        <v>122908</v>
      </c>
    </row>
    <row r="25267" spans="2:7">
      <c r="B25267" s="22" t="s">
        <v>401</v>
      </c>
      <c r="C25267" s="22" t="s">
        <v>7</v>
      </c>
      <c r="D25267" s="22" t="s">
        <v>7</v>
      </c>
      <c r="E25267" s="22" t="s">
        <v>15</v>
      </c>
      <c r="F25267" s="22" t="s">
        <v>17</v>
      </c>
      <c r="G25267" s="1">
        <v>37108.06</v>
      </c>
    </row>
    <row r="25268" spans="2:7">
      <c r="B25268" s="22" t="s">
        <v>401</v>
      </c>
      <c r="C25268" s="22" t="s">
        <v>7</v>
      </c>
      <c r="D25268" s="22" t="s">
        <v>7</v>
      </c>
      <c r="E25268" s="22" t="s">
        <v>15</v>
      </c>
      <c r="F25268" s="22" t="s">
        <v>18</v>
      </c>
      <c r="G25268" s="1">
        <v>27387.66</v>
      </c>
    </row>
    <row r="25269" spans="2:7">
      <c r="B25269" s="22" t="s">
        <v>401</v>
      </c>
      <c r="C25269" s="22" t="s">
        <v>7</v>
      </c>
      <c r="D25269" s="22" t="s">
        <v>7</v>
      </c>
      <c r="E25269" s="22" t="s">
        <v>15</v>
      </c>
      <c r="F25269" s="22" t="s">
        <v>19</v>
      </c>
      <c r="G25269" s="1">
        <v>69123.7</v>
      </c>
    </row>
    <row r="25270" spans="2:7">
      <c r="B25270" s="22" t="s">
        <v>401</v>
      </c>
      <c r="C25270" s="22" t="s">
        <v>7</v>
      </c>
      <c r="D25270" s="22" t="s">
        <v>7</v>
      </c>
      <c r="E25270" s="22" t="s">
        <v>15</v>
      </c>
      <c r="F25270" s="22" t="s">
        <v>20</v>
      </c>
      <c r="G25270" s="1">
        <v>23914.06</v>
      </c>
    </row>
    <row r="25271" spans="2:7">
      <c r="B25271" s="22" t="s">
        <v>401</v>
      </c>
      <c r="C25271" s="22" t="s">
        <v>7</v>
      </c>
      <c r="D25271" s="22" t="s">
        <v>7</v>
      </c>
      <c r="E25271" s="22" t="s">
        <v>15</v>
      </c>
      <c r="F25271" s="22" t="s">
        <v>21</v>
      </c>
      <c r="G25271" s="1">
        <v>1104.72</v>
      </c>
    </row>
    <row r="25272" spans="2:7">
      <c r="B25272" s="22" t="s">
        <v>401</v>
      </c>
      <c r="C25272" s="22" t="s">
        <v>7</v>
      </c>
      <c r="D25272" s="22" t="s">
        <v>7</v>
      </c>
      <c r="E25272" s="22" t="s">
        <v>15</v>
      </c>
      <c r="F25272" s="22" t="s">
        <v>22</v>
      </c>
      <c r="G25272" s="1">
        <v>837.68</v>
      </c>
    </row>
    <row r="25273" spans="2:7">
      <c r="B25273" s="22" t="s">
        <v>401</v>
      </c>
      <c r="C25273" s="22" t="s">
        <v>7</v>
      </c>
      <c r="D25273" s="22" t="s">
        <v>7</v>
      </c>
      <c r="E25273" s="22" t="s">
        <v>15</v>
      </c>
      <c r="F25273" s="22" t="s">
        <v>23</v>
      </c>
      <c r="G25273" s="1">
        <v>2919.96</v>
      </c>
    </row>
    <row r="25274" spans="2:7">
      <c r="B25274" s="22" t="s">
        <v>401</v>
      </c>
      <c r="C25274" s="22" t="s">
        <v>7</v>
      </c>
      <c r="D25274" s="22" t="s">
        <v>7</v>
      </c>
      <c r="E25274" s="22" t="s">
        <v>15</v>
      </c>
      <c r="F25274" s="22" t="s">
        <v>24</v>
      </c>
      <c r="G25274" s="1">
        <v>3489.66</v>
      </c>
    </row>
    <row r="25275" spans="2:7">
      <c r="B25275" s="22" t="s">
        <v>401</v>
      </c>
      <c r="C25275" s="22" t="s">
        <v>7</v>
      </c>
      <c r="D25275" s="22" t="s">
        <v>7</v>
      </c>
      <c r="E25275" s="22" t="s">
        <v>15</v>
      </c>
      <c r="F25275" s="22" t="s">
        <v>25</v>
      </c>
      <c r="G25275" s="1">
        <v>64920.23</v>
      </c>
    </row>
    <row r="25276" spans="2:7">
      <c r="B25276" s="22" t="s">
        <v>401</v>
      </c>
      <c r="C25276" s="22" t="s">
        <v>7</v>
      </c>
      <c r="D25276" s="22" t="s">
        <v>7</v>
      </c>
      <c r="E25276" s="22" t="s">
        <v>15</v>
      </c>
      <c r="F25276" s="22" t="s">
        <v>26</v>
      </c>
      <c r="G25276" s="1">
        <v>52332.71</v>
      </c>
    </row>
    <row r="25277" spans="2:7">
      <c r="B25277" s="22" t="s">
        <v>401</v>
      </c>
      <c r="C25277" s="22" t="s">
        <v>7</v>
      </c>
      <c r="D25277" s="22" t="s">
        <v>7</v>
      </c>
      <c r="E25277" s="22" t="s">
        <v>28</v>
      </c>
      <c r="F25277" s="22" t="s">
        <v>29</v>
      </c>
      <c r="G25277" s="1">
        <v>51363.87</v>
      </c>
    </row>
    <row r="25278" spans="2:7">
      <c r="B25278" s="22" t="s">
        <v>401</v>
      </c>
      <c r="C25278" s="22" t="s">
        <v>7</v>
      </c>
      <c r="D25278" s="22" t="s">
        <v>7</v>
      </c>
      <c r="E25278" s="22" t="s">
        <v>28</v>
      </c>
      <c r="F25278" s="22" t="s">
        <v>31</v>
      </c>
      <c r="G25278" s="1">
        <v>15572.4</v>
      </c>
    </row>
    <row r="25279" spans="2:7">
      <c r="B25279" s="22" t="s">
        <v>401</v>
      </c>
      <c r="C25279" s="22" t="s">
        <v>7</v>
      </c>
      <c r="D25279" s="22" t="s">
        <v>7</v>
      </c>
      <c r="E25279" s="22" t="s">
        <v>28</v>
      </c>
      <c r="F25279" s="22" t="s">
        <v>32</v>
      </c>
      <c r="G25279" s="1">
        <v>4301.34</v>
      </c>
    </row>
    <row r="25280" spans="2:7">
      <c r="B25280" s="22" t="s">
        <v>401</v>
      </c>
      <c r="C25280" s="22" t="s">
        <v>7</v>
      </c>
      <c r="D25280" s="22" t="s">
        <v>7</v>
      </c>
      <c r="E25280" s="22" t="s">
        <v>28</v>
      </c>
      <c r="F25280" s="22" t="s">
        <v>33</v>
      </c>
      <c r="G25280" s="1">
        <v>58685.32</v>
      </c>
    </row>
    <row r="25281" spans="2:7">
      <c r="B25281" s="22" t="s">
        <v>401</v>
      </c>
      <c r="C25281" s="22" t="s">
        <v>7</v>
      </c>
      <c r="D25281" s="22" t="s">
        <v>7</v>
      </c>
      <c r="E25281" s="22" t="s">
        <v>34</v>
      </c>
      <c r="F25281" s="22" t="s">
        <v>35</v>
      </c>
      <c r="G25281" s="1">
        <v>28.43</v>
      </c>
    </row>
    <row r="25282" spans="2:7">
      <c r="B25282" s="22" t="s">
        <v>401</v>
      </c>
      <c r="C25282" s="22" t="s">
        <v>7</v>
      </c>
      <c r="D25282" s="22" t="s">
        <v>7</v>
      </c>
      <c r="E25282" s="22" t="s">
        <v>34</v>
      </c>
      <c r="F25282" s="22" t="s">
        <v>38</v>
      </c>
      <c r="G25282" s="1">
        <v>3027.9</v>
      </c>
    </row>
    <row r="25283" spans="2:7">
      <c r="B25283" s="22" t="s">
        <v>401</v>
      </c>
      <c r="C25283" s="22" t="s">
        <v>7</v>
      </c>
      <c r="D25283" s="22" t="s">
        <v>7</v>
      </c>
      <c r="E25283" s="22" t="s">
        <v>34</v>
      </c>
      <c r="F25283" s="22" t="s">
        <v>39</v>
      </c>
      <c r="G25283" s="1">
        <v>69938.31</v>
      </c>
    </row>
    <row r="25284" spans="2:7">
      <c r="B25284" s="22" t="s">
        <v>401</v>
      </c>
      <c r="C25284" s="22" t="s">
        <v>7</v>
      </c>
      <c r="D25284" s="22" t="s">
        <v>7</v>
      </c>
      <c r="E25284" s="22" t="s">
        <v>34</v>
      </c>
      <c r="F25284" s="22" t="s">
        <v>42</v>
      </c>
      <c r="G25284" s="1">
        <v>7267.15</v>
      </c>
    </row>
    <row r="25285" spans="2:7">
      <c r="B25285" s="22" t="s">
        <v>401</v>
      </c>
      <c r="C25285" s="22" t="s">
        <v>7</v>
      </c>
      <c r="D25285" s="22" t="s">
        <v>7</v>
      </c>
      <c r="E25285" s="22" t="s">
        <v>34</v>
      </c>
      <c r="F25285" s="22" t="s">
        <v>47</v>
      </c>
      <c r="G25285" s="1">
        <v>29300.3</v>
      </c>
    </row>
    <row r="25286" spans="2:7">
      <c r="B25286" s="22" t="s">
        <v>401</v>
      </c>
      <c r="C25286" s="22" t="s">
        <v>7</v>
      </c>
      <c r="D25286" s="22" t="s">
        <v>7</v>
      </c>
      <c r="E25286" s="22" t="s">
        <v>34</v>
      </c>
      <c r="F25286" s="22" t="s">
        <v>48</v>
      </c>
      <c r="G25286" s="1">
        <v>18915.12</v>
      </c>
    </row>
    <row r="25287" spans="2:7">
      <c r="B25287" s="22" t="s">
        <v>401</v>
      </c>
      <c r="C25287" s="22" t="s">
        <v>7</v>
      </c>
      <c r="D25287" s="22" t="s">
        <v>7</v>
      </c>
      <c r="E25287" s="22" t="s">
        <v>34</v>
      </c>
      <c r="F25287" s="22" t="s">
        <v>75</v>
      </c>
      <c r="G25287" s="1">
        <v>250</v>
      </c>
    </row>
    <row r="25288" spans="2:7">
      <c r="B25288" s="22" t="s">
        <v>401</v>
      </c>
      <c r="C25288" s="22" t="s">
        <v>7</v>
      </c>
      <c r="D25288" s="22" t="s">
        <v>7</v>
      </c>
      <c r="E25288" s="22" t="s">
        <v>34</v>
      </c>
      <c r="F25288" s="22" t="s">
        <v>50</v>
      </c>
      <c r="G25288" s="1">
        <v>50799.23</v>
      </c>
    </row>
    <row r="25289" spans="2:7">
      <c r="B25289" s="22" t="s">
        <v>401</v>
      </c>
      <c r="C25289" s="22" t="s">
        <v>7</v>
      </c>
      <c r="D25289" s="22" t="s">
        <v>7</v>
      </c>
      <c r="E25289" s="22" t="s">
        <v>34</v>
      </c>
      <c r="F25289" s="22" t="s">
        <v>52</v>
      </c>
      <c r="G25289" s="1">
        <v>627.04</v>
      </c>
    </row>
    <row r="25290" spans="2:7">
      <c r="B25290" s="22" t="s">
        <v>401</v>
      </c>
      <c r="C25290" s="22" t="s">
        <v>7</v>
      </c>
      <c r="D25290" s="22" t="s">
        <v>7</v>
      </c>
      <c r="E25290" s="22" t="s">
        <v>34</v>
      </c>
      <c r="F25290" s="22" t="s">
        <v>55</v>
      </c>
      <c r="G25290" s="1">
        <v>67</v>
      </c>
    </row>
    <row r="25291" spans="2:7">
      <c r="B25291" s="22" t="s">
        <v>401</v>
      </c>
      <c r="C25291" s="22" t="s">
        <v>7</v>
      </c>
      <c r="D25291" s="22" t="s">
        <v>7</v>
      </c>
      <c r="E25291" s="22" t="s">
        <v>34</v>
      </c>
      <c r="F25291" s="22" t="s">
        <v>58</v>
      </c>
      <c r="G25291" s="1">
        <v>2809.8</v>
      </c>
    </row>
    <row r="25292" spans="2:7">
      <c r="B25292" s="22" t="s">
        <v>401</v>
      </c>
      <c r="C25292" s="22" t="s">
        <v>7</v>
      </c>
      <c r="D25292" s="22" t="s">
        <v>7</v>
      </c>
      <c r="E25292" s="22" t="s">
        <v>59</v>
      </c>
      <c r="F25292" s="22" t="s">
        <v>55</v>
      </c>
      <c r="G25292" s="1">
        <v>4888.2700000000004</v>
      </c>
    </row>
    <row r="25293" spans="2:7">
      <c r="B25293" s="22" t="s">
        <v>401</v>
      </c>
      <c r="C25293" s="22" t="s">
        <v>7</v>
      </c>
      <c r="D25293" s="22" t="s">
        <v>7</v>
      </c>
      <c r="E25293" s="22" t="s">
        <v>60</v>
      </c>
      <c r="F25293" s="22" t="s">
        <v>77</v>
      </c>
      <c r="G25293" s="1">
        <v>18533.98</v>
      </c>
    </row>
    <row r="25294" spans="2:7">
      <c r="B25294" s="22" t="s">
        <v>401</v>
      </c>
      <c r="C25294" s="22" t="s">
        <v>7</v>
      </c>
      <c r="D25294" s="22" t="s">
        <v>7</v>
      </c>
      <c r="E25294" s="22" t="s">
        <v>60</v>
      </c>
      <c r="F25294" s="22" t="s">
        <v>61</v>
      </c>
      <c r="G25294" s="1">
        <v>5764.44</v>
      </c>
    </row>
    <row r="25295" spans="2:7">
      <c r="B25295" s="22" t="s">
        <v>401</v>
      </c>
      <c r="C25295" s="22" t="s">
        <v>7</v>
      </c>
      <c r="D25295" s="22" t="s">
        <v>7</v>
      </c>
      <c r="E25295" s="22" t="s">
        <v>60</v>
      </c>
      <c r="F25295" s="22" t="s">
        <v>80</v>
      </c>
      <c r="G25295" s="1">
        <v>43291.85</v>
      </c>
    </row>
    <row r="25296" spans="2:7">
      <c r="B25296" s="22" t="s">
        <v>402</v>
      </c>
      <c r="C25296" s="22" t="s">
        <v>7</v>
      </c>
      <c r="D25296" s="22" t="s">
        <v>5</v>
      </c>
      <c r="E25296" s="22" t="s">
        <v>5</v>
      </c>
      <c r="F25296" s="22" t="s">
        <v>6</v>
      </c>
      <c r="G25296" s="1">
        <v>128927.23</v>
      </c>
    </row>
    <row r="25297" spans="2:7">
      <c r="B25297" s="22" t="s">
        <v>402</v>
      </c>
      <c r="C25297" s="22" t="s">
        <v>7</v>
      </c>
      <c r="D25297" s="22" t="s">
        <v>5</v>
      </c>
      <c r="E25297" s="22" t="s">
        <v>7</v>
      </c>
      <c r="F25297" s="22" t="s">
        <v>6</v>
      </c>
      <c r="G25297" s="1">
        <v>-1480077.69</v>
      </c>
    </row>
    <row r="25298" spans="2:7">
      <c r="B25298" s="22" t="s">
        <v>402</v>
      </c>
      <c r="C25298" s="22" t="s">
        <v>7</v>
      </c>
      <c r="D25298" s="22" t="s">
        <v>5</v>
      </c>
      <c r="E25298" s="22" t="s">
        <v>8</v>
      </c>
      <c r="F25298" s="22" t="s">
        <v>9</v>
      </c>
      <c r="G25298" s="1">
        <v>17862930.649999999</v>
      </c>
    </row>
    <row r="25299" spans="2:7">
      <c r="B25299" s="22" t="s">
        <v>402</v>
      </c>
      <c r="C25299" s="22" t="s">
        <v>7</v>
      </c>
      <c r="D25299" s="22" t="s">
        <v>5</v>
      </c>
      <c r="E25299" s="22" t="s">
        <v>8</v>
      </c>
      <c r="F25299" s="22" t="s">
        <v>10</v>
      </c>
      <c r="G25299" s="1">
        <v>349963.18</v>
      </c>
    </row>
    <row r="25300" spans="2:7">
      <c r="B25300" s="22" t="s">
        <v>402</v>
      </c>
      <c r="C25300" s="22" t="s">
        <v>7</v>
      </c>
      <c r="D25300" s="22" t="s">
        <v>5</v>
      </c>
      <c r="E25300" s="22" t="s">
        <v>8</v>
      </c>
      <c r="F25300" s="22" t="s">
        <v>11</v>
      </c>
      <c r="G25300" s="1">
        <v>609048.35</v>
      </c>
    </row>
    <row r="25301" spans="2:7">
      <c r="B25301" s="22" t="s">
        <v>402</v>
      </c>
      <c r="C25301" s="22" t="s">
        <v>7</v>
      </c>
      <c r="D25301" s="22" t="s">
        <v>5</v>
      </c>
      <c r="E25301" s="22" t="s">
        <v>8</v>
      </c>
      <c r="F25301" s="22" t="s">
        <v>12</v>
      </c>
      <c r="G25301" s="1">
        <v>456567.14</v>
      </c>
    </row>
    <row r="25302" spans="2:7">
      <c r="B25302" s="22" t="s">
        <v>402</v>
      </c>
      <c r="C25302" s="22" t="s">
        <v>7</v>
      </c>
      <c r="D25302" s="22" t="s">
        <v>5</v>
      </c>
      <c r="E25302" s="22" t="s">
        <v>8</v>
      </c>
      <c r="F25302" s="22" t="s">
        <v>13</v>
      </c>
      <c r="G25302" s="1">
        <v>8055.4</v>
      </c>
    </row>
    <row r="25303" spans="2:7">
      <c r="B25303" s="22" t="s">
        <v>402</v>
      </c>
      <c r="C25303" s="22" t="s">
        <v>7</v>
      </c>
      <c r="D25303" s="22" t="s">
        <v>5</v>
      </c>
      <c r="E25303" s="22" t="s">
        <v>14</v>
      </c>
      <c r="F25303" s="22" t="s">
        <v>9</v>
      </c>
      <c r="G25303" s="1">
        <v>7689328.1200000001</v>
      </c>
    </row>
    <row r="25304" spans="2:7">
      <c r="B25304" s="22" t="s">
        <v>402</v>
      </c>
      <c r="C25304" s="22" t="s">
        <v>7</v>
      </c>
      <c r="D25304" s="22" t="s">
        <v>5</v>
      </c>
      <c r="E25304" s="22" t="s">
        <v>14</v>
      </c>
      <c r="F25304" s="22" t="s">
        <v>10</v>
      </c>
      <c r="G25304" s="1">
        <v>186079.78</v>
      </c>
    </row>
    <row r="25305" spans="2:7">
      <c r="B25305" s="22" t="s">
        <v>402</v>
      </c>
      <c r="C25305" s="22" t="s">
        <v>7</v>
      </c>
      <c r="D25305" s="22" t="s">
        <v>5</v>
      </c>
      <c r="E25305" s="22" t="s">
        <v>14</v>
      </c>
      <c r="F25305" s="22" t="s">
        <v>11</v>
      </c>
      <c r="G25305" s="1">
        <v>576114.59</v>
      </c>
    </row>
    <row r="25306" spans="2:7">
      <c r="B25306" s="22" t="s">
        <v>402</v>
      </c>
      <c r="C25306" s="22" t="s">
        <v>7</v>
      </c>
      <c r="D25306" s="22" t="s">
        <v>5</v>
      </c>
      <c r="E25306" s="22" t="s">
        <v>14</v>
      </c>
      <c r="F25306" s="22" t="s">
        <v>12</v>
      </c>
      <c r="G25306" s="1">
        <v>3215.12</v>
      </c>
    </row>
    <row r="25307" spans="2:7">
      <c r="B25307" s="22" t="s">
        <v>402</v>
      </c>
      <c r="C25307" s="22" t="s">
        <v>7</v>
      </c>
      <c r="D25307" s="22" t="s">
        <v>5</v>
      </c>
      <c r="E25307" s="22" t="s">
        <v>14</v>
      </c>
      <c r="F25307" s="22" t="s">
        <v>13</v>
      </c>
      <c r="G25307" s="1">
        <v>34506.089999999997</v>
      </c>
    </row>
    <row r="25308" spans="2:7">
      <c r="B25308" s="22" t="s">
        <v>402</v>
      </c>
      <c r="C25308" s="22" t="s">
        <v>7</v>
      </c>
      <c r="D25308" s="22" t="s">
        <v>5</v>
      </c>
      <c r="E25308" s="22" t="s">
        <v>15</v>
      </c>
      <c r="F25308" s="22" t="s">
        <v>16</v>
      </c>
      <c r="G25308" s="1">
        <v>3069.04</v>
      </c>
    </row>
    <row r="25309" spans="2:7">
      <c r="B25309" s="22" t="s">
        <v>402</v>
      </c>
      <c r="C25309" s="22" t="s">
        <v>7</v>
      </c>
      <c r="D25309" s="22" t="s">
        <v>5</v>
      </c>
      <c r="E25309" s="22" t="s">
        <v>15</v>
      </c>
      <c r="F25309" s="22" t="s">
        <v>71</v>
      </c>
      <c r="G25309" s="1">
        <v>167.2</v>
      </c>
    </row>
    <row r="25310" spans="2:7">
      <c r="B25310" s="22" t="s">
        <v>402</v>
      </c>
      <c r="C25310" s="22" t="s">
        <v>7</v>
      </c>
      <c r="D25310" s="22" t="s">
        <v>5</v>
      </c>
      <c r="E25310" s="22" t="s">
        <v>15</v>
      </c>
      <c r="F25310" s="22" t="s">
        <v>17</v>
      </c>
      <c r="G25310" s="1">
        <v>1459172.27</v>
      </c>
    </row>
    <row r="25311" spans="2:7">
      <c r="B25311" s="22" t="s">
        <v>402</v>
      </c>
      <c r="C25311" s="22" t="s">
        <v>7</v>
      </c>
      <c r="D25311" s="22" t="s">
        <v>5</v>
      </c>
      <c r="E25311" s="22" t="s">
        <v>15</v>
      </c>
      <c r="F25311" s="22" t="s">
        <v>18</v>
      </c>
      <c r="G25311" s="1">
        <v>632983.17000000004</v>
      </c>
    </row>
    <row r="25312" spans="2:7">
      <c r="B25312" s="22" t="s">
        <v>402</v>
      </c>
      <c r="C25312" s="22" t="s">
        <v>7</v>
      </c>
      <c r="D25312" s="22" t="s">
        <v>5</v>
      </c>
      <c r="E25312" s="22" t="s">
        <v>15</v>
      </c>
      <c r="F25312" s="22" t="s">
        <v>19</v>
      </c>
      <c r="G25312" s="1">
        <v>2915615.53</v>
      </c>
    </row>
    <row r="25313" spans="2:7">
      <c r="B25313" s="22" t="s">
        <v>402</v>
      </c>
      <c r="C25313" s="22" t="s">
        <v>7</v>
      </c>
      <c r="D25313" s="22" t="s">
        <v>5</v>
      </c>
      <c r="E25313" s="22" t="s">
        <v>15</v>
      </c>
      <c r="F25313" s="22" t="s">
        <v>20</v>
      </c>
      <c r="G25313" s="1">
        <v>1056303.26</v>
      </c>
    </row>
    <row r="25314" spans="2:7">
      <c r="B25314" s="22" t="s">
        <v>402</v>
      </c>
      <c r="C25314" s="22" t="s">
        <v>7</v>
      </c>
      <c r="D25314" s="22" t="s">
        <v>5</v>
      </c>
      <c r="E25314" s="22" t="s">
        <v>15</v>
      </c>
      <c r="F25314" s="22" t="s">
        <v>21</v>
      </c>
      <c r="G25314" s="1">
        <v>52789.79</v>
      </c>
    </row>
    <row r="25315" spans="2:7">
      <c r="B25315" s="22" t="s">
        <v>402</v>
      </c>
      <c r="C25315" s="22" t="s">
        <v>7</v>
      </c>
      <c r="D25315" s="22" t="s">
        <v>5</v>
      </c>
      <c r="E25315" s="22" t="s">
        <v>15</v>
      </c>
      <c r="F25315" s="22" t="s">
        <v>22</v>
      </c>
      <c r="G25315" s="1">
        <v>23504.02</v>
      </c>
    </row>
    <row r="25316" spans="2:7">
      <c r="B25316" s="22" t="s">
        <v>402</v>
      </c>
      <c r="C25316" s="22" t="s">
        <v>7</v>
      </c>
      <c r="D25316" s="22" t="s">
        <v>5</v>
      </c>
      <c r="E25316" s="22" t="s">
        <v>15</v>
      </c>
      <c r="F25316" s="22" t="s">
        <v>23</v>
      </c>
      <c r="G25316" s="1">
        <v>108102.57</v>
      </c>
    </row>
    <row r="25317" spans="2:7">
      <c r="B25317" s="22" t="s">
        <v>402</v>
      </c>
      <c r="C25317" s="22" t="s">
        <v>7</v>
      </c>
      <c r="D25317" s="22" t="s">
        <v>5</v>
      </c>
      <c r="E25317" s="22" t="s">
        <v>15</v>
      </c>
      <c r="F25317" s="22" t="s">
        <v>24</v>
      </c>
      <c r="G25317" s="1">
        <v>97296.76</v>
      </c>
    </row>
    <row r="25318" spans="2:7">
      <c r="B25318" s="22" t="s">
        <v>402</v>
      </c>
      <c r="C25318" s="22" t="s">
        <v>7</v>
      </c>
      <c r="D25318" s="22" t="s">
        <v>5</v>
      </c>
      <c r="E25318" s="22" t="s">
        <v>15</v>
      </c>
      <c r="F25318" s="22" t="s">
        <v>25</v>
      </c>
      <c r="G25318" s="1">
        <v>2993892.62</v>
      </c>
    </row>
    <row r="25319" spans="2:7">
      <c r="B25319" s="22" t="s">
        <v>402</v>
      </c>
      <c r="C25319" s="22" t="s">
        <v>7</v>
      </c>
      <c r="D25319" s="22" t="s">
        <v>5</v>
      </c>
      <c r="E25319" s="22" t="s">
        <v>15</v>
      </c>
      <c r="F25319" s="22" t="s">
        <v>26</v>
      </c>
      <c r="G25319" s="1">
        <v>2444751.11</v>
      </c>
    </row>
    <row r="25320" spans="2:7">
      <c r="B25320" s="22" t="s">
        <v>402</v>
      </c>
      <c r="C25320" s="22" t="s">
        <v>7</v>
      </c>
      <c r="D25320" s="22" t="s">
        <v>5</v>
      </c>
      <c r="E25320" s="22" t="s">
        <v>15</v>
      </c>
      <c r="F25320" s="22" t="s">
        <v>27</v>
      </c>
      <c r="G25320" s="1">
        <v>746.1</v>
      </c>
    </row>
    <row r="25321" spans="2:7">
      <c r="B25321" s="22" t="s">
        <v>402</v>
      </c>
      <c r="C25321" s="22" t="s">
        <v>7</v>
      </c>
      <c r="D25321" s="22" t="s">
        <v>5</v>
      </c>
      <c r="E25321" s="22" t="s">
        <v>15</v>
      </c>
      <c r="F25321" s="22" t="s">
        <v>72</v>
      </c>
      <c r="G25321" s="1">
        <v>2424.85</v>
      </c>
    </row>
    <row r="25322" spans="2:7">
      <c r="B25322" s="22" t="s">
        <v>402</v>
      </c>
      <c r="C25322" s="22" t="s">
        <v>7</v>
      </c>
      <c r="D25322" s="22" t="s">
        <v>5</v>
      </c>
      <c r="E25322" s="22" t="s">
        <v>28</v>
      </c>
      <c r="F25322" s="22" t="s">
        <v>29</v>
      </c>
      <c r="G25322" s="1">
        <v>719023.22</v>
      </c>
    </row>
    <row r="25323" spans="2:7">
      <c r="B25323" s="22" t="s">
        <v>402</v>
      </c>
      <c r="C25323" s="22" t="s">
        <v>7</v>
      </c>
      <c r="D25323" s="22" t="s">
        <v>5</v>
      </c>
      <c r="E25323" s="22" t="s">
        <v>28</v>
      </c>
      <c r="F25323" s="22" t="s">
        <v>30</v>
      </c>
      <c r="G25323" s="1">
        <v>76488.759999999995</v>
      </c>
    </row>
    <row r="25324" spans="2:7">
      <c r="B25324" s="22" t="s">
        <v>402</v>
      </c>
      <c r="C25324" s="22" t="s">
        <v>7</v>
      </c>
      <c r="D25324" s="22" t="s">
        <v>5</v>
      </c>
      <c r="E25324" s="22" t="s">
        <v>28</v>
      </c>
      <c r="F25324" s="22" t="s">
        <v>31</v>
      </c>
      <c r="G25324" s="1">
        <v>1473747.85</v>
      </c>
    </row>
    <row r="25325" spans="2:7">
      <c r="B25325" s="22" t="s">
        <v>402</v>
      </c>
      <c r="C25325" s="22" t="s">
        <v>7</v>
      </c>
      <c r="D25325" s="22" t="s">
        <v>5</v>
      </c>
      <c r="E25325" s="22" t="s">
        <v>28</v>
      </c>
      <c r="F25325" s="22" t="s">
        <v>32</v>
      </c>
      <c r="G25325" s="1">
        <v>510784.42</v>
      </c>
    </row>
    <row r="25326" spans="2:7">
      <c r="B25326" s="22" t="s">
        <v>402</v>
      </c>
      <c r="C25326" s="22" t="s">
        <v>7</v>
      </c>
      <c r="D25326" s="22" t="s">
        <v>5</v>
      </c>
      <c r="E25326" s="22" t="s">
        <v>28</v>
      </c>
      <c r="F25326" s="22" t="s">
        <v>33</v>
      </c>
      <c r="G25326" s="1">
        <v>878171.97</v>
      </c>
    </row>
    <row r="25327" spans="2:7">
      <c r="B25327" s="22" t="s">
        <v>402</v>
      </c>
      <c r="C25327" s="22" t="s">
        <v>7</v>
      </c>
      <c r="D25327" s="22" t="s">
        <v>5</v>
      </c>
      <c r="E25327" s="22" t="s">
        <v>34</v>
      </c>
      <c r="F25327" s="22" t="s">
        <v>37</v>
      </c>
      <c r="G25327" s="1">
        <v>140424.79999999999</v>
      </c>
    </row>
    <row r="25328" spans="2:7">
      <c r="B25328" s="22" t="s">
        <v>402</v>
      </c>
      <c r="C25328" s="22" t="s">
        <v>7</v>
      </c>
      <c r="D25328" s="22" t="s">
        <v>5</v>
      </c>
      <c r="E25328" s="22" t="s">
        <v>34</v>
      </c>
      <c r="F25328" s="22" t="s">
        <v>73</v>
      </c>
      <c r="G25328" s="1">
        <v>679078.81</v>
      </c>
    </row>
    <row r="25329" spans="2:7">
      <c r="B25329" s="22" t="s">
        <v>402</v>
      </c>
      <c r="C25329" s="22" t="s">
        <v>7</v>
      </c>
      <c r="D25329" s="22" t="s">
        <v>5</v>
      </c>
      <c r="E25329" s="22" t="s">
        <v>34</v>
      </c>
      <c r="F25329" s="22" t="s">
        <v>38</v>
      </c>
      <c r="G25329" s="1">
        <v>206437.22</v>
      </c>
    </row>
    <row r="25330" spans="2:7">
      <c r="B25330" s="22" t="s">
        <v>402</v>
      </c>
      <c r="C25330" s="22" t="s">
        <v>7</v>
      </c>
      <c r="D25330" s="22" t="s">
        <v>5</v>
      </c>
      <c r="E25330" s="22" t="s">
        <v>34</v>
      </c>
      <c r="F25330" s="22" t="s">
        <v>39</v>
      </c>
      <c r="G25330" s="1">
        <v>160901.21</v>
      </c>
    </row>
    <row r="25331" spans="2:7">
      <c r="B25331" s="22" t="s">
        <v>402</v>
      </c>
      <c r="C25331" s="22" t="s">
        <v>7</v>
      </c>
      <c r="D25331" s="22" t="s">
        <v>5</v>
      </c>
      <c r="E25331" s="22" t="s">
        <v>34</v>
      </c>
      <c r="F25331" s="22" t="s">
        <v>42</v>
      </c>
      <c r="G25331" s="1">
        <v>33735.68</v>
      </c>
    </row>
    <row r="25332" spans="2:7">
      <c r="B25332" s="22" t="s">
        <v>402</v>
      </c>
      <c r="C25332" s="22" t="s">
        <v>7</v>
      </c>
      <c r="D25332" s="22" t="s">
        <v>5</v>
      </c>
      <c r="E25332" s="22" t="s">
        <v>34</v>
      </c>
      <c r="F25332" s="22" t="s">
        <v>43</v>
      </c>
      <c r="G25332" s="1">
        <v>6556.7</v>
      </c>
    </row>
    <row r="25333" spans="2:7">
      <c r="B25333" s="22" t="s">
        <v>402</v>
      </c>
      <c r="C25333" s="22" t="s">
        <v>7</v>
      </c>
      <c r="D25333" s="22" t="s">
        <v>5</v>
      </c>
      <c r="E25333" s="22" t="s">
        <v>34</v>
      </c>
      <c r="F25333" s="22" t="s">
        <v>45</v>
      </c>
      <c r="G25333" s="1">
        <v>84248.67</v>
      </c>
    </row>
    <row r="25334" spans="2:7">
      <c r="B25334" s="22" t="s">
        <v>402</v>
      </c>
      <c r="C25334" s="22" t="s">
        <v>7</v>
      </c>
      <c r="D25334" s="22" t="s">
        <v>5</v>
      </c>
      <c r="E25334" s="22" t="s">
        <v>34</v>
      </c>
      <c r="F25334" s="22" t="s">
        <v>46</v>
      </c>
      <c r="G25334" s="1">
        <v>62321.38</v>
      </c>
    </row>
    <row r="25335" spans="2:7">
      <c r="B25335" s="22" t="s">
        <v>402</v>
      </c>
      <c r="C25335" s="22" t="s">
        <v>7</v>
      </c>
      <c r="D25335" s="22" t="s">
        <v>5</v>
      </c>
      <c r="E25335" s="22" t="s">
        <v>34</v>
      </c>
      <c r="F25335" s="22" t="s">
        <v>47</v>
      </c>
      <c r="G25335" s="1">
        <v>269.88</v>
      </c>
    </row>
    <row r="25336" spans="2:7">
      <c r="B25336" s="22" t="s">
        <v>402</v>
      </c>
      <c r="C25336" s="22" t="s">
        <v>7</v>
      </c>
      <c r="D25336" s="22" t="s">
        <v>5</v>
      </c>
      <c r="E25336" s="22" t="s">
        <v>34</v>
      </c>
      <c r="F25336" s="22" t="s">
        <v>48</v>
      </c>
      <c r="G25336" s="1">
        <v>4264.37</v>
      </c>
    </row>
    <row r="25337" spans="2:7">
      <c r="B25337" s="22" t="s">
        <v>402</v>
      </c>
      <c r="C25337" s="22" t="s">
        <v>7</v>
      </c>
      <c r="D25337" s="22" t="s">
        <v>5</v>
      </c>
      <c r="E25337" s="22" t="s">
        <v>34</v>
      </c>
      <c r="F25337" s="22" t="s">
        <v>75</v>
      </c>
      <c r="G25337" s="1">
        <v>25000</v>
      </c>
    </row>
    <row r="25338" spans="2:7">
      <c r="B25338" s="22" t="s">
        <v>402</v>
      </c>
      <c r="C25338" s="22" t="s">
        <v>7</v>
      </c>
      <c r="D25338" s="22" t="s">
        <v>5</v>
      </c>
      <c r="E25338" s="22" t="s">
        <v>34</v>
      </c>
      <c r="F25338" s="22" t="s">
        <v>85</v>
      </c>
      <c r="G25338" s="1">
        <v>19.38</v>
      </c>
    </row>
    <row r="25339" spans="2:7">
      <c r="B25339" s="22" t="s">
        <v>402</v>
      </c>
      <c r="C25339" s="22" t="s">
        <v>7</v>
      </c>
      <c r="D25339" s="22" t="s">
        <v>5</v>
      </c>
      <c r="E25339" s="22" t="s">
        <v>34</v>
      </c>
      <c r="F25339" s="22" t="s">
        <v>49</v>
      </c>
      <c r="G25339" s="1">
        <v>353160.09</v>
      </c>
    </row>
    <row r="25340" spans="2:7">
      <c r="B25340" s="22" t="s">
        <v>402</v>
      </c>
      <c r="C25340" s="22" t="s">
        <v>7</v>
      </c>
      <c r="D25340" s="22" t="s">
        <v>5</v>
      </c>
      <c r="E25340" s="22" t="s">
        <v>34</v>
      </c>
      <c r="F25340" s="22" t="s">
        <v>50</v>
      </c>
      <c r="G25340" s="1">
        <v>338101.3</v>
      </c>
    </row>
    <row r="25341" spans="2:7">
      <c r="B25341" s="22" t="s">
        <v>402</v>
      </c>
      <c r="C25341" s="22" t="s">
        <v>7</v>
      </c>
      <c r="D25341" s="22" t="s">
        <v>5</v>
      </c>
      <c r="E25341" s="22" t="s">
        <v>34</v>
      </c>
      <c r="F25341" s="22" t="s">
        <v>53</v>
      </c>
      <c r="G25341" s="1">
        <v>568588.51</v>
      </c>
    </row>
    <row r="25342" spans="2:7">
      <c r="B25342" s="22" t="s">
        <v>402</v>
      </c>
      <c r="C25342" s="22" t="s">
        <v>7</v>
      </c>
      <c r="D25342" s="22" t="s">
        <v>5</v>
      </c>
      <c r="E25342" s="22" t="s">
        <v>34</v>
      </c>
      <c r="F25342" s="22" t="s">
        <v>54</v>
      </c>
      <c r="G25342" s="1">
        <v>751740.8</v>
      </c>
    </row>
    <row r="25343" spans="2:7">
      <c r="B25343" s="22" t="s">
        <v>402</v>
      </c>
      <c r="C25343" s="22" t="s">
        <v>7</v>
      </c>
      <c r="D25343" s="22" t="s">
        <v>5</v>
      </c>
      <c r="E25343" s="22" t="s">
        <v>34</v>
      </c>
      <c r="F25343" s="22" t="s">
        <v>55</v>
      </c>
      <c r="G25343" s="1">
        <v>5245</v>
      </c>
    </row>
    <row r="25344" spans="2:7">
      <c r="B25344" s="22" t="s">
        <v>402</v>
      </c>
      <c r="C25344" s="22" t="s">
        <v>7</v>
      </c>
      <c r="D25344" s="22" t="s">
        <v>5</v>
      </c>
      <c r="E25344" s="22" t="s">
        <v>34</v>
      </c>
      <c r="F25344" s="22" t="s">
        <v>76</v>
      </c>
      <c r="G25344" s="1">
        <v>163751.38</v>
      </c>
    </row>
    <row r="25345" spans="2:7">
      <c r="B25345" s="22" t="s">
        <v>402</v>
      </c>
      <c r="C25345" s="22" t="s">
        <v>7</v>
      </c>
      <c r="D25345" s="22" t="s">
        <v>5</v>
      </c>
      <c r="E25345" s="22" t="s">
        <v>34</v>
      </c>
      <c r="F25345" s="22" t="s">
        <v>57</v>
      </c>
      <c r="G25345" s="1">
        <v>441263.99</v>
      </c>
    </row>
    <row r="25346" spans="2:7">
      <c r="B25346" s="22" t="s">
        <v>402</v>
      </c>
      <c r="C25346" s="22" t="s">
        <v>7</v>
      </c>
      <c r="D25346" s="22" t="s">
        <v>5</v>
      </c>
      <c r="E25346" s="22" t="s">
        <v>34</v>
      </c>
      <c r="F25346" s="22" t="s">
        <v>58</v>
      </c>
      <c r="G25346" s="1">
        <v>7981</v>
      </c>
    </row>
    <row r="25347" spans="2:7">
      <c r="B25347" s="22" t="s">
        <v>402</v>
      </c>
      <c r="C25347" s="22" t="s">
        <v>7</v>
      </c>
      <c r="D25347" s="22" t="s">
        <v>5</v>
      </c>
      <c r="E25347" s="22" t="s">
        <v>59</v>
      </c>
      <c r="F25347" s="22" t="s">
        <v>55</v>
      </c>
      <c r="G25347" s="1">
        <v>83143.94</v>
      </c>
    </row>
    <row r="25348" spans="2:7">
      <c r="B25348" s="22" t="s">
        <v>402</v>
      </c>
      <c r="C25348" s="22" t="s">
        <v>7</v>
      </c>
      <c r="D25348" s="22" t="s">
        <v>5</v>
      </c>
      <c r="E25348" s="22" t="s">
        <v>60</v>
      </c>
      <c r="F25348" s="22" t="s">
        <v>79</v>
      </c>
      <c r="G25348" s="1">
        <v>68287.72</v>
      </c>
    </row>
    <row r="25349" spans="2:7">
      <c r="B25349" s="22" t="s">
        <v>402</v>
      </c>
      <c r="C25349" s="22" t="s">
        <v>7</v>
      </c>
      <c r="D25349" s="22" t="s">
        <v>5</v>
      </c>
      <c r="E25349" s="22" t="s">
        <v>60</v>
      </c>
      <c r="F25349" s="22" t="s">
        <v>61</v>
      </c>
      <c r="G25349" s="1">
        <v>28316.14</v>
      </c>
    </row>
    <row r="25350" spans="2:7">
      <c r="B25350" s="22" t="s">
        <v>402</v>
      </c>
      <c r="C25350" s="22" t="s">
        <v>7</v>
      </c>
      <c r="D25350" s="22" t="s">
        <v>5</v>
      </c>
      <c r="E25350" s="22" t="s">
        <v>60</v>
      </c>
      <c r="F25350" s="22" t="s">
        <v>80</v>
      </c>
      <c r="G25350" s="1">
        <v>16505.97</v>
      </c>
    </row>
    <row r="25351" spans="2:7">
      <c r="B25351" s="22" t="s">
        <v>402</v>
      </c>
      <c r="C25351" s="22" t="s">
        <v>7</v>
      </c>
      <c r="D25351" s="22" t="s">
        <v>5</v>
      </c>
      <c r="E25351" s="22" t="s">
        <v>60</v>
      </c>
      <c r="F25351" s="22" t="s">
        <v>62</v>
      </c>
      <c r="G25351" s="1">
        <v>64887.199999999997</v>
      </c>
    </row>
    <row r="25352" spans="2:7">
      <c r="B25352" s="22" t="s">
        <v>402</v>
      </c>
      <c r="C25352" s="22" t="s">
        <v>7</v>
      </c>
      <c r="D25352" s="22" t="s">
        <v>7</v>
      </c>
      <c r="E25352" s="22" t="s">
        <v>5</v>
      </c>
      <c r="F25352" s="22" t="s">
        <v>6</v>
      </c>
      <c r="G25352" s="1">
        <v>1369074.71</v>
      </c>
    </row>
    <row r="25353" spans="2:7">
      <c r="B25353" s="22" t="s">
        <v>402</v>
      </c>
      <c r="C25353" s="22" t="s">
        <v>7</v>
      </c>
      <c r="D25353" s="22" t="s">
        <v>7</v>
      </c>
      <c r="E25353" s="22" t="s">
        <v>7</v>
      </c>
      <c r="F25353" s="22" t="s">
        <v>6</v>
      </c>
      <c r="G25353" s="1">
        <v>-17924.25</v>
      </c>
    </row>
    <row r="25354" spans="2:7">
      <c r="B25354" s="22" t="s">
        <v>402</v>
      </c>
      <c r="C25354" s="22" t="s">
        <v>7</v>
      </c>
      <c r="D25354" s="22" t="s">
        <v>7</v>
      </c>
      <c r="E25354" s="22" t="s">
        <v>8</v>
      </c>
      <c r="F25354" s="22" t="s">
        <v>9</v>
      </c>
      <c r="G25354" s="1">
        <v>100913.56</v>
      </c>
    </row>
    <row r="25355" spans="2:7">
      <c r="B25355" s="22" t="s">
        <v>402</v>
      </c>
      <c r="C25355" s="22" t="s">
        <v>7</v>
      </c>
      <c r="D25355" s="22" t="s">
        <v>7</v>
      </c>
      <c r="E25355" s="22" t="s">
        <v>8</v>
      </c>
      <c r="F25355" s="22" t="s">
        <v>10</v>
      </c>
      <c r="G25355" s="1">
        <v>29230.55</v>
      </c>
    </row>
    <row r="25356" spans="2:7">
      <c r="B25356" s="22" t="s">
        <v>402</v>
      </c>
      <c r="C25356" s="22" t="s">
        <v>7</v>
      </c>
      <c r="D25356" s="22" t="s">
        <v>7</v>
      </c>
      <c r="E25356" s="22" t="s">
        <v>8</v>
      </c>
      <c r="F25356" s="22" t="s">
        <v>11</v>
      </c>
      <c r="G25356" s="1">
        <v>260921.18</v>
      </c>
    </row>
    <row r="25357" spans="2:7">
      <c r="B25357" s="22" t="s">
        <v>402</v>
      </c>
      <c r="C25357" s="22" t="s">
        <v>7</v>
      </c>
      <c r="D25357" s="22" t="s">
        <v>7</v>
      </c>
      <c r="E25357" s="22" t="s">
        <v>8</v>
      </c>
      <c r="F25357" s="22" t="s">
        <v>12</v>
      </c>
      <c r="G25357" s="1">
        <v>231042.79</v>
      </c>
    </row>
    <row r="25358" spans="2:7">
      <c r="B25358" s="22" t="s">
        <v>402</v>
      </c>
      <c r="C25358" s="22" t="s">
        <v>7</v>
      </c>
      <c r="D25358" s="22" t="s">
        <v>7</v>
      </c>
      <c r="E25358" s="22" t="s">
        <v>8</v>
      </c>
      <c r="F25358" s="22" t="s">
        <v>13</v>
      </c>
      <c r="G25358" s="1">
        <v>292230.88</v>
      </c>
    </row>
    <row r="25359" spans="2:7">
      <c r="B25359" s="22" t="s">
        <v>402</v>
      </c>
      <c r="C25359" s="22" t="s">
        <v>7</v>
      </c>
      <c r="D25359" s="22" t="s">
        <v>7</v>
      </c>
      <c r="E25359" s="22" t="s">
        <v>14</v>
      </c>
      <c r="F25359" s="22" t="s">
        <v>9</v>
      </c>
      <c r="G25359" s="1">
        <v>118237.12</v>
      </c>
    </row>
    <row r="25360" spans="2:7">
      <c r="B25360" s="22" t="s">
        <v>402</v>
      </c>
      <c r="C25360" s="22" t="s">
        <v>7</v>
      </c>
      <c r="D25360" s="22" t="s">
        <v>7</v>
      </c>
      <c r="E25360" s="22" t="s">
        <v>14</v>
      </c>
      <c r="F25360" s="22" t="s">
        <v>11</v>
      </c>
      <c r="G25360" s="1">
        <v>84909.64</v>
      </c>
    </row>
    <row r="25361" spans="2:7">
      <c r="B25361" s="22" t="s">
        <v>402</v>
      </c>
      <c r="C25361" s="22" t="s">
        <v>7</v>
      </c>
      <c r="D25361" s="22" t="s">
        <v>7</v>
      </c>
      <c r="E25361" s="22" t="s">
        <v>14</v>
      </c>
      <c r="F25361" s="22" t="s">
        <v>12</v>
      </c>
      <c r="G25361" s="1">
        <v>266797.09999999998</v>
      </c>
    </row>
    <row r="25362" spans="2:7">
      <c r="B25362" s="22" t="s">
        <v>402</v>
      </c>
      <c r="C25362" s="22" t="s">
        <v>7</v>
      </c>
      <c r="D25362" s="22" t="s">
        <v>7</v>
      </c>
      <c r="E25362" s="22" t="s">
        <v>14</v>
      </c>
      <c r="F25362" s="22" t="s">
        <v>13</v>
      </c>
      <c r="G25362" s="1">
        <v>77660.62</v>
      </c>
    </row>
    <row r="25363" spans="2:7">
      <c r="B25363" s="22" t="s">
        <v>402</v>
      </c>
      <c r="C25363" s="22" t="s">
        <v>7</v>
      </c>
      <c r="D25363" s="22" t="s">
        <v>7</v>
      </c>
      <c r="E25363" s="22" t="s">
        <v>15</v>
      </c>
      <c r="F25363" s="22" t="s">
        <v>16</v>
      </c>
      <c r="G25363" s="1">
        <v>13.66</v>
      </c>
    </row>
    <row r="25364" spans="2:7">
      <c r="B25364" s="22" t="s">
        <v>402</v>
      </c>
      <c r="C25364" s="22" t="s">
        <v>7</v>
      </c>
      <c r="D25364" s="22" t="s">
        <v>7</v>
      </c>
      <c r="E25364" s="22" t="s">
        <v>15</v>
      </c>
      <c r="F25364" s="22" t="s">
        <v>17</v>
      </c>
      <c r="G25364" s="1">
        <v>66895.740000000005</v>
      </c>
    </row>
    <row r="25365" spans="2:7">
      <c r="B25365" s="22" t="s">
        <v>402</v>
      </c>
      <c r="C25365" s="22" t="s">
        <v>7</v>
      </c>
      <c r="D25365" s="22" t="s">
        <v>7</v>
      </c>
      <c r="E25365" s="22" t="s">
        <v>15</v>
      </c>
      <c r="F25365" s="22" t="s">
        <v>18</v>
      </c>
      <c r="G25365" s="1">
        <v>37109.550000000003</v>
      </c>
    </row>
    <row r="25366" spans="2:7">
      <c r="B25366" s="22" t="s">
        <v>402</v>
      </c>
      <c r="C25366" s="22" t="s">
        <v>7</v>
      </c>
      <c r="D25366" s="22" t="s">
        <v>7</v>
      </c>
      <c r="E25366" s="22" t="s">
        <v>15</v>
      </c>
      <c r="F25366" s="22" t="s">
        <v>19</v>
      </c>
      <c r="G25366" s="1">
        <v>99659.9</v>
      </c>
    </row>
    <row r="25367" spans="2:7">
      <c r="B25367" s="22" t="s">
        <v>402</v>
      </c>
      <c r="C25367" s="22" t="s">
        <v>7</v>
      </c>
      <c r="D25367" s="22" t="s">
        <v>7</v>
      </c>
      <c r="E25367" s="22" t="s">
        <v>15</v>
      </c>
      <c r="F25367" s="22" t="s">
        <v>20</v>
      </c>
      <c r="G25367" s="1">
        <v>55405.88</v>
      </c>
    </row>
    <row r="25368" spans="2:7">
      <c r="B25368" s="22" t="s">
        <v>402</v>
      </c>
      <c r="C25368" s="22" t="s">
        <v>7</v>
      </c>
      <c r="D25368" s="22" t="s">
        <v>7</v>
      </c>
      <c r="E25368" s="22" t="s">
        <v>15</v>
      </c>
      <c r="F25368" s="22" t="s">
        <v>21</v>
      </c>
      <c r="G25368" s="1">
        <v>47514.17</v>
      </c>
    </row>
    <row r="25369" spans="2:7">
      <c r="B25369" s="22" t="s">
        <v>402</v>
      </c>
      <c r="C25369" s="22" t="s">
        <v>7</v>
      </c>
      <c r="D25369" s="22" t="s">
        <v>7</v>
      </c>
      <c r="E25369" s="22" t="s">
        <v>15</v>
      </c>
      <c r="F25369" s="22" t="s">
        <v>22</v>
      </c>
      <c r="G25369" s="1">
        <v>1531.99</v>
      </c>
    </row>
    <row r="25370" spans="2:7">
      <c r="B25370" s="22" t="s">
        <v>402</v>
      </c>
      <c r="C25370" s="22" t="s">
        <v>7</v>
      </c>
      <c r="D25370" s="22" t="s">
        <v>7</v>
      </c>
      <c r="E25370" s="22" t="s">
        <v>15</v>
      </c>
      <c r="F25370" s="22" t="s">
        <v>23</v>
      </c>
      <c r="G25370" s="1">
        <v>2689.02</v>
      </c>
    </row>
    <row r="25371" spans="2:7">
      <c r="B25371" s="22" t="s">
        <v>402</v>
      </c>
      <c r="C25371" s="22" t="s">
        <v>7</v>
      </c>
      <c r="D25371" s="22" t="s">
        <v>7</v>
      </c>
      <c r="E25371" s="22" t="s">
        <v>15</v>
      </c>
      <c r="F25371" s="22" t="s">
        <v>24</v>
      </c>
      <c r="G25371" s="1">
        <v>4318.2700000000004</v>
      </c>
    </row>
    <row r="25372" spans="2:7">
      <c r="B25372" s="22" t="s">
        <v>402</v>
      </c>
      <c r="C25372" s="22" t="s">
        <v>7</v>
      </c>
      <c r="D25372" s="22" t="s">
        <v>7</v>
      </c>
      <c r="E25372" s="22" t="s">
        <v>15</v>
      </c>
      <c r="F25372" s="22" t="s">
        <v>25</v>
      </c>
      <c r="G25372" s="1">
        <v>25201.61</v>
      </c>
    </row>
    <row r="25373" spans="2:7">
      <c r="B25373" s="22" t="s">
        <v>402</v>
      </c>
      <c r="C25373" s="22" t="s">
        <v>7</v>
      </c>
      <c r="D25373" s="22" t="s">
        <v>7</v>
      </c>
      <c r="E25373" s="22" t="s">
        <v>15</v>
      </c>
      <c r="F25373" s="22" t="s">
        <v>26</v>
      </c>
      <c r="G25373" s="1">
        <v>63718.23</v>
      </c>
    </row>
    <row r="25374" spans="2:7">
      <c r="B25374" s="22" t="s">
        <v>402</v>
      </c>
      <c r="C25374" s="22" t="s">
        <v>7</v>
      </c>
      <c r="D25374" s="22" t="s">
        <v>7</v>
      </c>
      <c r="E25374" s="22" t="s">
        <v>15</v>
      </c>
      <c r="F25374" s="22" t="s">
        <v>27</v>
      </c>
      <c r="G25374" s="1">
        <v>13.55</v>
      </c>
    </row>
    <row r="25375" spans="2:7">
      <c r="B25375" s="22" t="s">
        <v>402</v>
      </c>
      <c r="C25375" s="22" t="s">
        <v>7</v>
      </c>
      <c r="D25375" s="22" t="s">
        <v>7</v>
      </c>
      <c r="E25375" s="22" t="s">
        <v>15</v>
      </c>
      <c r="F25375" s="22" t="s">
        <v>72</v>
      </c>
      <c r="G25375" s="1">
        <v>35.21</v>
      </c>
    </row>
    <row r="25376" spans="2:7">
      <c r="B25376" s="22" t="s">
        <v>402</v>
      </c>
      <c r="C25376" s="22" t="s">
        <v>7</v>
      </c>
      <c r="D25376" s="22" t="s">
        <v>7</v>
      </c>
      <c r="E25376" s="22" t="s">
        <v>28</v>
      </c>
      <c r="F25376" s="22" t="s">
        <v>29</v>
      </c>
      <c r="G25376" s="1">
        <v>825148.76</v>
      </c>
    </row>
    <row r="25377" spans="2:7">
      <c r="B25377" s="22" t="s">
        <v>402</v>
      </c>
      <c r="C25377" s="22" t="s">
        <v>7</v>
      </c>
      <c r="D25377" s="22" t="s">
        <v>7</v>
      </c>
      <c r="E25377" s="22" t="s">
        <v>28</v>
      </c>
      <c r="F25377" s="22" t="s">
        <v>30</v>
      </c>
      <c r="G25377" s="1">
        <v>18209.68</v>
      </c>
    </row>
    <row r="25378" spans="2:7">
      <c r="B25378" s="22" t="s">
        <v>402</v>
      </c>
      <c r="C25378" s="22" t="s">
        <v>7</v>
      </c>
      <c r="D25378" s="22" t="s">
        <v>7</v>
      </c>
      <c r="E25378" s="22" t="s">
        <v>28</v>
      </c>
      <c r="F25378" s="22" t="s">
        <v>32</v>
      </c>
      <c r="G25378" s="1">
        <v>151243.9</v>
      </c>
    </row>
    <row r="25379" spans="2:7">
      <c r="B25379" s="22" t="s">
        <v>402</v>
      </c>
      <c r="C25379" s="22" t="s">
        <v>7</v>
      </c>
      <c r="D25379" s="22" t="s">
        <v>7</v>
      </c>
      <c r="E25379" s="22" t="s">
        <v>28</v>
      </c>
      <c r="F25379" s="22" t="s">
        <v>33</v>
      </c>
      <c r="G25379" s="1">
        <v>259205.85</v>
      </c>
    </row>
    <row r="25380" spans="2:7">
      <c r="B25380" s="22" t="s">
        <v>402</v>
      </c>
      <c r="C25380" s="22" t="s">
        <v>7</v>
      </c>
      <c r="D25380" s="22" t="s">
        <v>7</v>
      </c>
      <c r="E25380" s="22" t="s">
        <v>34</v>
      </c>
      <c r="F25380" s="22" t="s">
        <v>36</v>
      </c>
      <c r="G25380" s="1">
        <v>7106.81</v>
      </c>
    </row>
    <row r="25381" spans="2:7">
      <c r="B25381" s="22" t="s">
        <v>402</v>
      </c>
      <c r="C25381" s="22" t="s">
        <v>7</v>
      </c>
      <c r="D25381" s="22" t="s">
        <v>7</v>
      </c>
      <c r="E25381" s="22" t="s">
        <v>34</v>
      </c>
      <c r="F25381" s="22" t="s">
        <v>37</v>
      </c>
      <c r="G25381" s="1">
        <v>58677.05</v>
      </c>
    </row>
    <row r="25382" spans="2:7">
      <c r="B25382" s="22" t="s">
        <v>402</v>
      </c>
      <c r="C25382" s="22" t="s">
        <v>7</v>
      </c>
      <c r="D25382" s="22" t="s">
        <v>7</v>
      </c>
      <c r="E25382" s="22" t="s">
        <v>34</v>
      </c>
      <c r="F25382" s="22" t="s">
        <v>38</v>
      </c>
      <c r="G25382" s="1">
        <v>121561.1</v>
      </c>
    </row>
    <row r="25383" spans="2:7">
      <c r="B25383" s="22" t="s">
        <v>402</v>
      </c>
      <c r="C25383" s="22" t="s">
        <v>7</v>
      </c>
      <c r="D25383" s="22" t="s">
        <v>7</v>
      </c>
      <c r="E25383" s="22" t="s">
        <v>34</v>
      </c>
      <c r="F25383" s="22" t="s">
        <v>39</v>
      </c>
      <c r="G25383" s="1">
        <v>531534.43999999994</v>
      </c>
    </row>
    <row r="25384" spans="2:7">
      <c r="B25384" s="22" t="s">
        <v>402</v>
      </c>
      <c r="C25384" s="22" t="s">
        <v>7</v>
      </c>
      <c r="D25384" s="22" t="s">
        <v>7</v>
      </c>
      <c r="E25384" s="22" t="s">
        <v>34</v>
      </c>
      <c r="F25384" s="22" t="s">
        <v>41</v>
      </c>
      <c r="G25384" s="1">
        <v>20601.849999999999</v>
      </c>
    </row>
    <row r="25385" spans="2:7">
      <c r="B25385" s="22" t="s">
        <v>402</v>
      </c>
      <c r="C25385" s="22" t="s">
        <v>7</v>
      </c>
      <c r="D25385" s="22" t="s">
        <v>7</v>
      </c>
      <c r="E25385" s="22" t="s">
        <v>34</v>
      </c>
      <c r="F25385" s="22" t="s">
        <v>65</v>
      </c>
      <c r="G25385" s="1">
        <v>58726.23</v>
      </c>
    </row>
    <row r="25386" spans="2:7">
      <c r="B25386" s="22" t="s">
        <v>402</v>
      </c>
      <c r="C25386" s="22" t="s">
        <v>7</v>
      </c>
      <c r="D25386" s="22" t="s">
        <v>7</v>
      </c>
      <c r="E25386" s="22" t="s">
        <v>34</v>
      </c>
      <c r="F25386" s="22" t="s">
        <v>42</v>
      </c>
      <c r="G25386" s="1">
        <v>213083.86</v>
      </c>
    </row>
    <row r="25387" spans="2:7">
      <c r="B25387" s="22" t="s">
        <v>402</v>
      </c>
      <c r="C25387" s="22" t="s">
        <v>7</v>
      </c>
      <c r="D25387" s="22" t="s">
        <v>7</v>
      </c>
      <c r="E25387" s="22" t="s">
        <v>34</v>
      </c>
      <c r="F25387" s="22" t="s">
        <v>43</v>
      </c>
      <c r="G25387" s="1">
        <v>259216.08</v>
      </c>
    </row>
    <row r="25388" spans="2:7">
      <c r="B25388" s="22" t="s">
        <v>402</v>
      </c>
      <c r="C25388" s="22" t="s">
        <v>7</v>
      </c>
      <c r="D25388" s="22" t="s">
        <v>7</v>
      </c>
      <c r="E25388" s="22" t="s">
        <v>34</v>
      </c>
      <c r="F25388" s="22" t="s">
        <v>44</v>
      </c>
      <c r="G25388" s="1">
        <v>40712.269999999997</v>
      </c>
    </row>
    <row r="25389" spans="2:7">
      <c r="B25389" s="22" t="s">
        <v>402</v>
      </c>
      <c r="C25389" s="22" t="s">
        <v>7</v>
      </c>
      <c r="D25389" s="22" t="s">
        <v>7</v>
      </c>
      <c r="E25389" s="22" t="s">
        <v>34</v>
      </c>
      <c r="F25389" s="22" t="s">
        <v>45</v>
      </c>
      <c r="G25389" s="1">
        <v>0</v>
      </c>
    </row>
    <row r="25390" spans="2:7">
      <c r="B25390" s="22" t="s">
        <v>402</v>
      </c>
      <c r="C25390" s="22" t="s">
        <v>7</v>
      </c>
      <c r="D25390" s="22" t="s">
        <v>7</v>
      </c>
      <c r="E25390" s="22" t="s">
        <v>34</v>
      </c>
      <c r="F25390" s="22" t="s">
        <v>46</v>
      </c>
      <c r="G25390" s="1">
        <v>1115.32</v>
      </c>
    </row>
    <row r="25391" spans="2:7">
      <c r="B25391" s="22" t="s">
        <v>402</v>
      </c>
      <c r="C25391" s="22" t="s">
        <v>7</v>
      </c>
      <c r="D25391" s="22" t="s">
        <v>7</v>
      </c>
      <c r="E25391" s="22" t="s">
        <v>34</v>
      </c>
      <c r="F25391" s="22" t="s">
        <v>47</v>
      </c>
      <c r="G25391" s="1">
        <v>5718.81</v>
      </c>
    </row>
    <row r="25392" spans="2:7">
      <c r="B25392" s="22" t="s">
        <v>402</v>
      </c>
      <c r="C25392" s="22" t="s">
        <v>7</v>
      </c>
      <c r="D25392" s="22" t="s">
        <v>7</v>
      </c>
      <c r="E25392" s="22" t="s">
        <v>34</v>
      </c>
      <c r="F25392" s="22" t="s">
        <v>48</v>
      </c>
      <c r="G25392" s="1">
        <v>50816.19</v>
      </c>
    </row>
    <row r="25393" spans="2:7">
      <c r="B25393" s="22" t="s">
        <v>402</v>
      </c>
      <c r="C25393" s="22" t="s">
        <v>7</v>
      </c>
      <c r="D25393" s="22" t="s">
        <v>7</v>
      </c>
      <c r="E25393" s="22" t="s">
        <v>34</v>
      </c>
      <c r="F25393" s="22" t="s">
        <v>75</v>
      </c>
      <c r="G25393" s="1">
        <v>6480.65</v>
      </c>
    </row>
    <row r="25394" spans="2:7">
      <c r="B25394" s="22" t="s">
        <v>402</v>
      </c>
      <c r="C25394" s="22" t="s">
        <v>7</v>
      </c>
      <c r="D25394" s="22" t="s">
        <v>7</v>
      </c>
      <c r="E25394" s="22" t="s">
        <v>34</v>
      </c>
      <c r="F25394" s="22" t="s">
        <v>49</v>
      </c>
      <c r="G25394" s="1">
        <v>13144.24</v>
      </c>
    </row>
    <row r="25395" spans="2:7">
      <c r="B25395" s="22" t="s">
        <v>402</v>
      </c>
      <c r="C25395" s="22" t="s">
        <v>7</v>
      </c>
      <c r="D25395" s="22" t="s">
        <v>7</v>
      </c>
      <c r="E25395" s="22" t="s">
        <v>34</v>
      </c>
      <c r="F25395" s="22" t="s">
        <v>50</v>
      </c>
      <c r="G25395" s="1">
        <v>55714.97</v>
      </c>
    </row>
    <row r="25396" spans="2:7">
      <c r="B25396" s="22" t="s">
        <v>402</v>
      </c>
      <c r="C25396" s="22" t="s">
        <v>7</v>
      </c>
      <c r="D25396" s="22" t="s">
        <v>7</v>
      </c>
      <c r="E25396" s="22" t="s">
        <v>34</v>
      </c>
      <c r="F25396" s="22" t="s">
        <v>51</v>
      </c>
      <c r="G25396" s="1">
        <v>43</v>
      </c>
    </row>
    <row r="25397" spans="2:7">
      <c r="B25397" s="22" t="s">
        <v>402</v>
      </c>
      <c r="C25397" s="22" t="s">
        <v>7</v>
      </c>
      <c r="D25397" s="22" t="s">
        <v>7</v>
      </c>
      <c r="E25397" s="22" t="s">
        <v>34</v>
      </c>
      <c r="F25397" s="22" t="s">
        <v>53</v>
      </c>
      <c r="G25397" s="1">
        <v>9408.84</v>
      </c>
    </row>
    <row r="25398" spans="2:7">
      <c r="B25398" s="22" t="s">
        <v>402</v>
      </c>
      <c r="C25398" s="22" t="s">
        <v>7</v>
      </c>
      <c r="D25398" s="22" t="s">
        <v>7</v>
      </c>
      <c r="E25398" s="22" t="s">
        <v>34</v>
      </c>
      <c r="F25398" s="22" t="s">
        <v>54</v>
      </c>
      <c r="G25398" s="1">
        <v>45990</v>
      </c>
    </row>
    <row r="25399" spans="2:7">
      <c r="B25399" s="22" t="s">
        <v>402</v>
      </c>
      <c r="C25399" s="22" t="s">
        <v>7</v>
      </c>
      <c r="D25399" s="22" t="s">
        <v>7</v>
      </c>
      <c r="E25399" s="22" t="s">
        <v>34</v>
      </c>
      <c r="F25399" s="22" t="s">
        <v>55</v>
      </c>
      <c r="G25399" s="1">
        <v>800.88</v>
      </c>
    </row>
    <row r="25400" spans="2:7">
      <c r="B25400" s="22" t="s">
        <v>402</v>
      </c>
      <c r="C25400" s="22" t="s">
        <v>7</v>
      </c>
      <c r="D25400" s="22" t="s">
        <v>7</v>
      </c>
      <c r="E25400" s="22" t="s">
        <v>34</v>
      </c>
      <c r="F25400" s="22" t="s">
        <v>58</v>
      </c>
      <c r="G25400" s="1">
        <v>23641.74</v>
      </c>
    </row>
    <row r="25401" spans="2:7">
      <c r="B25401" s="22" t="s">
        <v>402</v>
      </c>
      <c r="C25401" s="22" t="s">
        <v>7</v>
      </c>
      <c r="D25401" s="22" t="s">
        <v>7</v>
      </c>
      <c r="E25401" s="22" t="s">
        <v>59</v>
      </c>
      <c r="F25401" s="22" t="s">
        <v>55</v>
      </c>
      <c r="G25401" s="1">
        <v>39937.550000000003</v>
      </c>
    </row>
    <row r="25402" spans="2:7">
      <c r="B25402" s="22" t="s">
        <v>402</v>
      </c>
      <c r="C25402" s="22" t="s">
        <v>7</v>
      </c>
      <c r="D25402" s="22" t="s">
        <v>7</v>
      </c>
      <c r="E25402" s="22" t="s">
        <v>60</v>
      </c>
      <c r="F25402" s="22" t="s">
        <v>77</v>
      </c>
      <c r="G25402" s="1">
        <v>152337.17000000001</v>
      </c>
    </row>
    <row r="25403" spans="2:7">
      <c r="B25403" s="22" t="s">
        <v>402</v>
      </c>
      <c r="C25403" s="22" t="s">
        <v>7</v>
      </c>
      <c r="D25403" s="22" t="s">
        <v>7</v>
      </c>
      <c r="E25403" s="22" t="s">
        <v>60</v>
      </c>
      <c r="F25403" s="22" t="s">
        <v>78</v>
      </c>
      <c r="G25403" s="1">
        <v>71874.350000000006</v>
      </c>
    </row>
    <row r="25404" spans="2:7">
      <c r="B25404" s="22" t="s">
        <v>402</v>
      </c>
      <c r="C25404" s="22" t="s">
        <v>7</v>
      </c>
      <c r="D25404" s="22" t="s">
        <v>7</v>
      </c>
      <c r="E25404" s="22" t="s">
        <v>60</v>
      </c>
      <c r="F25404" s="22" t="s">
        <v>79</v>
      </c>
      <c r="G25404" s="1">
        <v>148443.57999999999</v>
      </c>
    </row>
    <row r="25405" spans="2:7">
      <c r="B25405" s="22" t="s">
        <v>402</v>
      </c>
      <c r="C25405" s="22" t="s">
        <v>7</v>
      </c>
      <c r="D25405" s="22" t="s">
        <v>7</v>
      </c>
      <c r="E25405" s="22" t="s">
        <v>60</v>
      </c>
      <c r="F25405" s="22" t="s">
        <v>61</v>
      </c>
      <c r="G25405" s="1">
        <v>7082.56</v>
      </c>
    </row>
    <row r="25406" spans="2:7">
      <c r="B25406" s="22" t="s">
        <v>402</v>
      </c>
      <c r="C25406" s="22" t="s">
        <v>7</v>
      </c>
      <c r="D25406" s="22" t="s">
        <v>7</v>
      </c>
      <c r="E25406" s="22" t="s">
        <v>60</v>
      </c>
      <c r="F25406" s="22" t="s">
        <v>80</v>
      </c>
      <c r="G25406" s="1">
        <v>49435.55</v>
      </c>
    </row>
    <row r="25407" spans="2:7">
      <c r="B25407" s="22" t="s">
        <v>402</v>
      </c>
      <c r="C25407" s="22" t="s">
        <v>7</v>
      </c>
      <c r="D25407" s="22" t="s">
        <v>7</v>
      </c>
      <c r="E25407" s="22" t="s">
        <v>60</v>
      </c>
      <c r="F25407" s="22" t="s">
        <v>81</v>
      </c>
      <c r="G25407" s="1">
        <v>25056.05</v>
      </c>
    </row>
    <row r="25408" spans="2:7">
      <c r="B25408" s="22" t="s">
        <v>402</v>
      </c>
      <c r="C25408" s="22" t="s">
        <v>7</v>
      </c>
      <c r="D25408" s="22" t="s">
        <v>7</v>
      </c>
      <c r="E25408" s="22" t="s">
        <v>60</v>
      </c>
      <c r="F25408" s="22" t="s">
        <v>62</v>
      </c>
      <c r="G25408" s="1">
        <v>433929.58</v>
      </c>
    </row>
    <row r="25409" spans="2:7">
      <c r="B25409" s="22" t="s">
        <v>403</v>
      </c>
      <c r="C25409" s="22" t="s">
        <v>7</v>
      </c>
      <c r="D25409" s="22" t="s">
        <v>5</v>
      </c>
      <c r="E25409" s="22" t="s">
        <v>5</v>
      </c>
      <c r="F25409" s="22" t="s">
        <v>6</v>
      </c>
      <c r="G25409" s="1">
        <v>73912.77</v>
      </c>
    </row>
    <row r="25410" spans="2:7">
      <c r="B25410" s="22" t="s">
        <v>403</v>
      </c>
      <c r="C25410" s="22" t="s">
        <v>7</v>
      </c>
      <c r="D25410" s="22" t="s">
        <v>5</v>
      </c>
      <c r="E25410" s="22" t="s">
        <v>7</v>
      </c>
      <c r="F25410" s="22" t="s">
        <v>6</v>
      </c>
      <c r="G25410" s="1">
        <v>-73912.77</v>
      </c>
    </row>
    <row r="25411" spans="2:7">
      <c r="B25411" s="22" t="s">
        <v>403</v>
      </c>
      <c r="C25411" s="22" t="s">
        <v>7</v>
      </c>
      <c r="D25411" s="22" t="s">
        <v>5</v>
      </c>
      <c r="E25411" s="22" t="s">
        <v>8</v>
      </c>
      <c r="F25411" s="22" t="s">
        <v>9</v>
      </c>
      <c r="G25411" s="1">
        <v>34329361.289999999</v>
      </c>
    </row>
    <row r="25412" spans="2:7">
      <c r="B25412" s="22" t="s">
        <v>403</v>
      </c>
      <c r="C25412" s="22" t="s">
        <v>7</v>
      </c>
      <c r="D25412" s="22" t="s">
        <v>5</v>
      </c>
      <c r="E25412" s="22" t="s">
        <v>8</v>
      </c>
      <c r="F25412" s="22" t="s">
        <v>10</v>
      </c>
      <c r="G25412" s="1">
        <v>608533.49</v>
      </c>
    </row>
    <row r="25413" spans="2:7">
      <c r="B25413" s="22" t="s">
        <v>403</v>
      </c>
      <c r="C25413" s="22" t="s">
        <v>7</v>
      </c>
      <c r="D25413" s="22" t="s">
        <v>5</v>
      </c>
      <c r="E25413" s="22" t="s">
        <v>8</v>
      </c>
      <c r="F25413" s="22" t="s">
        <v>11</v>
      </c>
      <c r="G25413" s="1">
        <v>2621562.75</v>
      </c>
    </row>
    <row r="25414" spans="2:7">
      <c r="B25414" s="22" t="s">
        <v>403</v>
      </c>
      <c r="C25414" s="22" t="s">
        <v>7</v>
      </c>
      <c r="D25414" s="22" t="s">
        <v>5</v>
      </c>
      <c r="E25414" s="22" t="s">
        <v>8</v>
      </c>
      <c r="F25414" s="22" t="s">
        <v>12</v>
      </c>
      <c r="G25414" s="1">
        <v>256962.23</v>
      </c>
    </row>
    <row r="25415" spans="2:7">
      <c r="B25415" s="22" t="s">
        <v>403</v>
      </c>
      <c r="C25415" s="22" t="s">
        <v>7</v>
      </c>
      <c r="D25415" s="22" t="s">
        <v>5</v>
      </c>
      <c r="E25415" s="22" t="s">
        <v>8</v>
      </c>
      <c r="F25415" s="22" t="s">
        <v>13</v>
      </c>
      <c r="G25415" s="1">
        <v>397827.96</v>
      </c>
    </row>
    <row r="25416" spans="2:7">
      <c r="B25416" s="22" t="s">
        <v>403</v>
      </c>
      <c r="C25416" s="22" t="s">
        <v>7</v>
      </c>
      <c r="D25416" s="22" t="s">
        <v>5</v>
      </c>
      <c r="E25416" s="22" t="s">
        <v>8</v>
      </c>
      <c r="F25416" s="22" t="s">
        <v>70</v>
      </c>
      <c r="G25416" s="1">
        <v>441210</v>
      </c>
    </row>
    <row r="25417" spans="2:7">
      <c r="B25417" s="22" t="s">
        <v>403</v>
      </c>
      <c r="C25417" s="22" t="s">
        <v>7</v>
      </c>
      <c r="D25417" s="22" t="s">
        <v>5</v>
      </c>
      <c r="E25417" s="22" t="s">
        <v>14</v>
      </c>
      <c r="F25417" s="22" t="s">
        <v>9</v>
      </c>
      <c r="G25417" s="1">
        <v>16392618.98</v>
      </c>
    </row>
    <row r="25418" spans="2:7">
      <c r="B25418" s="22" t="s">
        <v>403</v>
      </c>
      <c r="C25418" s="22" t="s">
        <v>7</v>
      </c>
      <c r="D25418" s="22" t="s">
        <v>5</v>
      </c>
      <c r="E25418" s="22" t="s">
        <v>14</v>
      </c>
      <c r="F25418" s="22" t="s">
        <v>10</v>
      </c>
      <c r="G25418" s="1">
        <v>330875.76</v>
      </c>
    </row>
    <row r="25419" spans="2:7">
      <c r="B25419" s="22" t="s">
        <v>403</v>
      </c>
      <c r="C25419" s="22" t="s">
        <v>7</v>
      </c>
      <c r="D25419" s="22" t="s">
        <v>5</v>
      </c>
      <c r="E25419" s="22" t="s">
        <v>14</v>
      </c>
      <c r="F25419" s="22" t="s">
        <v>11</v>
      </c>
      <c r="G25419" s="1">
        <v>637158.91</v>
      </c>
    </row>
    <row r="25420" spans="2:7">
      <c r="B25420" s="22" t="s">
        <v>403</v>
      </c>
      <c r="C25420" s="22" t="s">
        <v>7</v>
      </c>
      <c r="D25420" s="22" t="s">
        <v>5</v>
      </c>
      <c r="E25420" s="22" t="s">
        <v>14</v>
      </c>
      <c r="F25420" s="22" t="s">
        <v>13</v>
      </c>
      <c r="G25420" s="1">
        <v>123045.33</v>
      </c>
    </row>
    <row r="25421" spans="2:7">
      <c r="B25421" s="22" t="s">
        <v>403</v>
      </c>
      <c r="C25421" s="22" t="s">
        <v>7</v>
      </c>
      <c r="D25421" s="22" t="s">
        <v>5</v>
      </c>
      <c r="E25421" s="22" t="s">
        <v>15</v>
      </c>
      <c r="F25421" s="22" t="s">
        <v>16</v>
      </c>
      <c r="G25421" s="1">
        <v>543.75</v>
      </c>
    </row>
    <row r="25422" spans="2:7">
      <c r="B25422" s="22" t="s">
        <v>403</v>
      </c>
      <c r="C25422" s="22" t="s">
        <v>7</v>
      </c>
      <c r="D25422" s="22" t="s">
        <v>5</v>
      </c>
      <c r="E25422" s="22" t="s">
        <v>15</v>
      </c>
      <c r="F25422" s="22" t="s">
        <v>71</v>
      </c>
      <c r="G25422" s="1">
        <v>1433</v>
      </c>
    </row>
    <row r="25423" spans="2:7">
      <c r="B25423" s="22" t="s">
        <v>403</v>
      </c>
      <c r="C25423" s="22" t="s">
        <v>7</v>
      </c>
      <c r="D25423" s="22" t="s">
        <v>5</v>
      </c>
      <c r="E25423" s="22" t="s">
        <v>15</v>
      </c>
      <c r="F25423" s="22" t="s">
        <v>17</v>
      </c>
      <c r="G25423" s="1">
        <v>2897479.63</v>
      </c>
    </row>
    <row r="25424" spans="2:7">
      <c r="B25424" s="22" t="s">
        <v>403</v>
      </c>
      <c r="C25424" s="22" t="s">
        <v>7</v>
      </c>
      <c r="D25424" s="22" t="s">
        <v>5</v>
      </c>
      <c r="E25424" s="22" t="s">
        <v>15</v>
      </c>
      <c r="F25424" s="22" t="s">
        <v>18</v>
      </c>
      <c r="G25424" s="1">
        <v>1310453.79</v>
      </c>
    </row>
    <row r="25425" spans="2:7">
      <c r="B25425" s="22" t="s">
        <v>403</v>
      </c>
      <c r="C25425" s="22" t="s">
        <v>7</v>
      </c>
      <c r="D25425" s="22" t="s">
        <v>5</v>
      </c>
      <c r="E25425" s="22" t="s">
        <v>15</v>
      </c>
      <c r="F25425" s="22" t="s">
        <v>19</v>
      </c>
      <c r="G25425" s="1">
        <v>5831821.2800000003</v>
      </c>
    </row>
    <row r="25426" spans="2:7">
      <c r="B25426" s="22" t="s">
        <v>403</v>
      </c>
      <c r="C25426" s="22" t="s">
        <v>7</v>
      </c>
      <c r="D25426" s="22" t="s">
        <v>5</v>
      </c>
      <c r="E25426" s="22" t="s">
        <v>15</v>
      </c>
      <c r="F25426" s="22" t="s">
        <v>20</v>
      </c>
      <c r="G25426" s="1">
        <v>2228632.15</v>
      </c>
    </row>
    <row r="25427" spans="2:7">
      <c r="B25427" s="22" t="s">
        <v>403</v>
      </c>
      <c r="C25427" s="22" t="s">
        <v>7</v>
      </c>
      <c r="D25427" s="22" t="s">
        <v>5</v>
      </c>
      <c r="E25427" s="22" t="s">
        <v>15</v>
      </c>
      <c r="F25427" s="22" t="s">
        <v>21</v>
      </c>
      <c r="G25427" s="1">
        <v>63232.22</v>
      </c>
    </row>
    <row r="25428" spans="2:7">
      <c r="B25428" s="22" t="s">
        <v>403</v>
      </c>
      <c r="C25428" s="22" t="s">
        <v>7</v>
      </c>
      <c r="D25428" s="22" t="s">
        <v>5</v>
      </c>
      <c r="E25428" s="22" t="s">
        <v>15</v>
      </c>
      <c r="F25428" s="22" t="s">
        <v>22</v>
      </c>
      <c r="G25428" s="1">
        <v>47903.05</v>
      </c>
    </row>
    <row r="25429" spans="2:7">
      <c r="B25429" s="22" t="s">
        <v>403</v>
      </c>
      <c r="C25429" s="22" t="s">
        <v>7</v>
      </c>
      <c r="D25429" s="22" t="s">
        <v>5</v>
      </c>
      <c r="E25429" s="22" t="s">
        <v>15</v>
      </c>
      <c r="F25429" s="22" t="s">
        <v>23</v>
      </c>
      <c r="G25429" s="1">
        <v>205306.63</v>
      </c>
    </row>
    <row r="25430" spans="2:7">
      <c r="B25430" s="22" t="s">
        <v>403</v>
      </c>
      <c r="C25430" s="22" t="s">
        <v>7</v>
      </c>
      <c r="D25430" s="22" t="s">
        <v>5</v>
      </c>
      <c r="E25430" s="22" t="s">
        <v>15</v>
      </c>
      <c r="F25430" s="22" t="s">
        <v>24</v>
      </c>
      <c r="G25430" s="1">
        <v>194089.72</v>
      </c>
    </row>
    <row r="25431" spans="2:7">
      <c r="B25431" s="22" t="s">
        <v>403</v>
      </c>
      <c r="C25431" s="22" t="s">
        <v>7</v>
      </c>
      <c r="D25431" s="22" t="s">
        <v>5</v>
      </c>
      <c r="E25431" s="22" t="s">
        <v>15</v>
      </c>
      <c r="F25431" s="22" t="s">
        <v>25</v>
      </c>
      <c r="G25431" s="1">
        <v>5167552.83</v>
      </c>
    </row>
    <row r="25432" spans="2:7">
      <c r="B25432" s="22" t="s">
        <v>403</v>
      </c>
      <c r="C25432" s="22" t="s">
        <v>7</v>
      </c>
      <c r="D25432" s="22" t="s">
        <v>5</v>
      </c>
      <c r="E25432" s="22" t="s">
        <v>15</v>
      </c>
      <c r="F25432" s="22" t="s">
        <v>26</v>
      </c>
      <c r="G25432" s="1">
        <v>4886915.47</v>
      </c>
    </row>
    <row r="25433" spans="2:7">
      <c r="B25433" s="22" t="s">
        <v>403</v>
      </c>
      <c r="C25433" s="22" t="s">
        <v>7</v>
      </c>
      <c r="D25433" s="22" t="s">
        <v>5</v>
      </c>
      <c r="E25433" s="22" t="s">
        <v>15</v>
      </c>
      <c r="F25433" s="22" t="s">
        <v>27</v>
      </c>
      <c r="G25433" s="1">
        <v>186878.98</v>
      </c>
    </row>
    <row r="25434" spans="2:7">
      <c r="B25434" s="22" t="s">
        <v>403</v>
      </c>
      <c r="C25434" s="22" t="s">
        <v>7</v>
      </c>
      <c r="D25434" s="22" t="s">
        <v>5</v>
      </c>
      <c r="E25434" s="22" t="s">
        <v>15</v>
      </c>
      <c r="F25434" s="22" t="s">
        <v>72</v>
      </c>
      <c r="G25434" s="1">
        <v>40834.9</v>
      </c>
    </row>
    <row r="25435" spans="2:7">
      <c r="B25435" s="22" t="s">
        <v>403</v>
      </c>
      <c r="C25435" s="22" t="s">
        <v>7</v>
      </c>
      <c r="D25435" s="22" t="s">
        <v>5</v>
      </c>
      <c r="E25435" s="22" t="s">
        <v>28</v>
      </c>
      <c r="F25435" s="22" t="s">
        <v>29</v>
      </c>
      <c r="G25435" s="1">
        <v>2843105.15</v>
      </c>
    </row>
    <row r="25436" spans="2:7">
      <c r="B25436" s="22" t="s">
        <v>403</v>
      </c>
      <c r="C25436" s="22" t="s">
        <v>7</v>
      </c>
      <c r="D25436" s="22" t="s">
        <v>5</v>
      </c>
      <c r="E25436" s="22" t="s">
        <v>28</v>
      </c>
      <c r="F25436" s="22" t="s">
        <v>30</v>
      </c>
      <c r="G25436" s="1">
        <v>203726.62</v>
      </c>
    </row>
    <row r="25437" spans="2:7">
      <c r="B25437" s="22" t="s">
        <v>403</v>
      </c>
      <c r="C25437" s="22" t="s">
        <v>7</v>
      </c>
      <c r="D25437" s="22" t="s">
        <v>5</v>
      </c>
      <c r="E25437" s="22" t="s">
        <v>28</v>
      </c>
      <c r="F25437" s="22" t="s">
        <v>31</v>
      </c>
      <c r="G25437" s="1">
        <v>1944968.94</v>
      </c>
    </row>
    <row r="25438" spans="2:7">
      <c r="B25438" s="22" t="s">
        <v>403</v>
      </c>
      <c r="C25438" s="22" t="s">
        <v>7</v>
      </c>
      <c r="D25438" s="22" t="s">
        <v>5</v>
      </c>
      <c r="E25438" s="22" t="s">
        <v>28</v>
      </c>
      <c r="F25438" s="22" t="s">
        <v>32</v>
      </c>
      <c r="G25438" s="1">
        <v>164123.22</v>
      </c>
    </row>
    <row r="25439" spans="2:7">
      <c r="B25439" s="22" t="s">
        <v>403</v>
      </c>
      <c r="C25439" s="22" t="s">
        <v>7</v>
      </c>
      <c r="D25439" s="22" t="s">
        <v>5</v>
      </c>
      <c r="E25439" s="22" t="s">
        <v>28</v>
      </c>
      <c r="F25439" s="22" t="s">
        <v>33</v>
      </c>
      <c r="G25439" s="1">
        <v>2483111.79</v>
      </c>
    </row>
    <row r="25440" spans="2:7">
      <c r="B25440" s="22" t="s">
        <v>403</v>
      </c>
      <c r="C25440" s="22" t="s">
        <v>7</v>
      </c>
      <c r="D25440" s="22" t="s">
        <v>5</v>
      </c>
      <c r="E25440" s="22" t="s">
        <v>34</v>
      </c>
      <c r="F25440" s="22" t="s">
        <v>35</v>
      </c>
      <c r="G25440" s="1">
        <v>10669.38</v>
      </c>
    </row>
    <row r="25441" spans="2:7">
      <c r="B25441" s="22" t="s">
        <v>403</v>
      </c>
      <c r="C25441" s="22" t="s">
        <v>7</v>
      </c>
      <c r="D25441" s="22" t="s">
        <v>5</v>
      </c>
      <c r="E25441" s="22" t="s">
        <v>34</v>
      </c>
      <c r="F25441" s="22" t="s">
        <v>37</v>
      </c>
      <c r="G25441" s="1">
        <v>6711.54</v>
      </c>
    </row>
    <row r="25442" spans="2:7">
      <c r="B25442" s="22" t="s">
        <v>403</v>
      </c>
      <c r="C25442" s="22" t="s">
        <v>7</v>
      </c>
      <c r="D25442" s="22" t="s">
        <v>5</v>
      </c>
      <c r="E25442" s="22" t="s">
        <v>34</v>
      </c>
      <c r="F25442" s="22" t="s">
        <v>38</v>
      </c>
      <c r="G25442" s="1">
        <v>398277.09</v>
      </c>
    </row>
    <row r="25443" spans="2:7">
      <c r="B25443" s="22" t="s">
        <v>403</v>
      </c>
      <c r="C25443" s="22" t="s">
        <v>7</v>
      </c>
      <c r="D25443" s="22" t="s">
        <v>5</v>
      </c>
      <c r="E25443" s="22" t="s">
        <v>34</v>
      </c>
      <c r="F25443" s="22" t="s">
        <v>39</v>
      </c>
      <c r="G25443" s="1">
        <v>1311011.5</v>
      </c>
    </row>
    <row r="25444" spans="2:7">
      <c r="B25444" s="22" t="s">
        <v>403</v>
      </c>
      <c r="C25444" s="22" t="s">
        <v>7</v>
      </c>
      <c r="D25444" s="22" t="s">
        <v>5</v>
      </c>
      <c r="E25444" s="22" t="s">
        <v>34</v>
      </c>
      <c r="F25444" s="22" t="s">
        <v>41</v>
      </c>
      <c r="G25444" s="1">
        <v>40709.5</v>
      </c>
    </row>
    <row r="25445" spans="2:7">
      <c r="B25445" s="22" t="s">
        <v>403</v>
      </c>
      <c r="C25445" s="22" t="s">
        <v>7</v>
      </c>
      <c r="D25445" s="22" t="s">
        <v>5</v>
      </c>
      <c r="E25445" s="22" t="s">
        <v>34</v>
      </c>
      <c r="F25445" s="22" t="s">
        <v>42</v>
      </c>
      <c r="G25445" s="1">
        <v>519407.94</v>
      </c>
    </row>
    <row r="25446" spans="2:7">
      <c r="B25446" s="22" t="s">
        <v>403</v>
      </c>
      <c r="C25446" s="22" t="s">
        <v>7</v>
      </c>
      <c r="D25446" s="22" t="s">
        <v>5</v>
      </c>
      <c r="E25446" s="22" t="s">
        <v>34</v>
      </c>
      <c r="F25446" s="22" t="s">
        <v>43</v>
      </c>
      <c r="G25446" s="1">
        <v>63421.4</v>
      </c>
    </row>
    <row r="25447" spans="2:7">
      <c r="B25447" s="22" t="s">
        <v>403</v>
      </c>
      <c r="C25447" s="22" t="s">
        <v>7</v>
      </c>
      <c r="D25447" s="22" t="s">
        <v>5</v>
      </c>
      <c r="E25447" s="22" t="s">
        <v>34</v>
      </c>
      <c r="F25447" s="22" t="s">
        <v>44</v>
      </c>
      <c r="G25447" s="1">
        <v>77506.41</v>
      </c>
    </row>
    <row r="25448" spans="2:7">
      <c r="B25448" s="22" t="s">
        <v>403</v>
      </c>
      <c r="C25448" s="22" t="s">
        <v>7</v>
      </c>
      <c r="D25448" s="22" t="s">
        <v>5</v>
      </c>
      <c r="E25448" s="22" t="s">
        <v>34</v>
      </c>
      <c r="F25448" s="22" t="s">
        <v>45</v>
      </c>
      <c r="G25448" s="1">
        <v>390449.14</v>
      </c>
    </row>
    <row r="25449" spans="2:7">
      <c r="B25449" s="22" t="s">
        <v>403</v>
      </c>
      <c r="C25449" s="22" t="s">
        <v>7</v>
      </c>
      <c r="D25449" s="22" t="s">
        <v>5</v>
      </c>
      <c r="E25449" s="22" t="s">
        <v>34</v>
      </c>
      <c r="F25449" s="22" t="s">
        <v>46</v>
      </c>
      <c r="G25449" s="1">
        <v>47545.2</v>
      </c>
    </row>
    <row r="25450" spans="2:7">
      <c r="B25450" s="22" t="s">
        <v>403</v>
      </c>
      <c r="C25450" s="22" t="s">
        <v>7</v>
      </c>
      <c r="D25450" s="22" t="s">
        <v>5</v>
      </c>
      <c r="E25450" s="22" t="s">
        <v>34</v>
      </c>
      <c r="F25450" s="22" t="s">
        <v>47</v>
      </c>
      <c r="G25450" s="1">
        <v>56846.879999999997</v>
      </c>
    </row>
    <row r="25451" spans="2:7">
      <c r="B25451" s="22" t="s">
        <v>403</v>
      </c>
      <c r="C25451" s="22" t="s">
        <v>7</v>
      </c>
      <c r="D25451" s="22" t="s">
        <v>5</v>
      </c>
      <c r="E25451" s="22" t="s">
        <v>34</v>
      </c>
      <c r="F25451" s="22" t="s">
        <v>48</v>
      </c>
      <c r="G25451" s="1">
        <v>61469.82</v>
      </c>
    </row>
    <row r="25452" spans="2:7">
      <c r="B25452" s="22" t="s">
        <v>403</v>
      </c>
      <c r="C25452" s="22" t="s">
        <v>7</v>
      </c>
      <c r="D25452" s="22" t="s">
        <v>5</v>
      </c>
      <c r="E25452" s="22" t="s">
        <v>34</v>
      </c>
      <c r="F25452" s="22" t="s">
        <v>74</v>
      </c>
      <c r="G25452" s="1">
        <v>139773.70000000001</v>
      </c>
    </row>
    <row r="25453" spans="2:7">
      <c r="B25453" s="22" t="s">
        <v>403</v>
      </c>
      <c r="C25453" s="22" t="s">
        <v>7</v>
      </c>
      <c r="D25453" s="22" t="s">
        <v>5</v>
      </c>
      <c r="E25453" s="22" t="s">
        <v>34</v>
      </c>
      <c r="F25453" s="22" t="s">
        <v>75</v>
      </c>
      <c r="G25453" s="1">
        <v>39844.43</v>
      </c>
    </row>
    <row r="25454" spans="2:7">
      <c r="B25454" s="22" t="s">
        <v>403</v>
      </c>
      <c r="C25454" s="22" t="s">
        <v>7</v>
      </c>
      <c r="D25454" s="22" t="s">
        <v>5</v>
      </c>
      <c r="E25454" s="22" t="s">
        <v>34</v>
      </c>
      <c r="F25454" s="22" t="s">
        <v>88</v>
      </c>
      <c r="G25454" s="1">
        <v>160882.25</v>
      </c>
    </row>
    <row r="25455" spans="2:7">
      <c r="B25455" s="22" t="s">
        <v>403</v>
      </c>
      <c r="C25455" s="22" t="s">
        <v>7</v>
      </c>
      <c r="D25455" s="22" t="s">
        <v>5</v>
      </c>
      <c r="E25455" s="22" t="s">
        <v>34</v>
      </c>
      <c r="F25455" s="22" t="s">
        <v>66</v>
      </c>
      <c r="G25455" s="1">
        <v>90116.61</v>
      </c>
    </row>
    <row r="25456" spans="2:7">
      <c r="B25456" s="22" t="s">
        <v>403</v>
      </c>
      <c r="C25456" s="22" t="s">
        <v>7</v>
      </c>
      <c r="D25456" s="22" t="s">
        <v>5</v>
      </c>
      <c r="E25456" s="22" t="s">
        <v>34</v>
      </c>
      <c r="F25456" s="22" t="s">
        <v>49</v>
      </c>
      <c r="G25456" s="1">
        <v>799757.4</v>
      </c>
    </row>
    <row r="25457" spans="2:7">
      <c r="B25457" s="22" t="s">
        <v>403</v>
      </c>
      <c r="C25457" s="22" t="s">
        <v>7</v>
      </c>
      <c r="D25457" s="22" t="s">
        <v>5</v>
      </c>
      <c r="E25457" s="22" t="s">
        <v>34</v>
      </c>
      <c r="F25457" s="22" t="s">
        <v>50</v>
      </c>
      <c r="G25457" s="1">
        <v>970196.08</v>
      </c>
    </row>
    <row r="25458" spans="2:7">
      <c r="B25458" s="22" t="s">
        <v>403</v>
      </c>
      <c r="C25458" s="22" t="s">
        <v>7</v>
      </c>
      <c r="D25458" s="22" t="s">
        <v>5</v>
      </c>
      <c r="E25458" s="22" t="s">
        <v>34</v>
      </c>
      <c r="F25458" s="22" t="s">
        <v>51</v>
      </c>
      <c r="G25458" s="1">
        <v>8805.18</v>
      </c>
    </row>
    <row r="25459" spans="2:7">
      <c r="B25459" s="22" t="s">
        <v>403</v>
      </c>
      <c r="C25459" s="22" t="s">
        <v>7</v>
      </c>
      <c r="D25459" s="22" t="s">
        <v>5</v>
      </c>
      <c r="E25459" s="22" t="s">
        <v>34</v>
      </c>
      <c r="F25459" s="22" t="s">
        <v>52</v>
      </c>
      <c r="G25459" s="1">
        <v>22246.95</v>
      </c>
    </row>
    <row r="25460" spans="2:7">
      <c r="B25460" s="22" t="s">
        <v>403</v>
      </c>
      <c r="C25460" s="22" t="s">
        <v>7</v>
      </c>
      <c r="D25460" s="22" t="s">
        <v>5</v>
      </c>
      <c r="E25460" s="22" t="s">
        <v>34</v>
      </c>
      <c r="F25460" s="22" t="s">
        <v>53</v>
      </c>
      <c r="G25460" s="1">
        <v>680980.47</v>
      </c>
    </row>
    <row r="25461" spans="2:7">
      <c r="B25461" s="22" t="s">
        <v>403</v>
      </c>
      <c r="C25461" s="22" t="s">
        <v>7</v>
      </c>
      <c r="D25461" s="22" t="s">
        <v>5</v>
      </c>
      <c r="E25461" s="22" t="s">
        <v>34</v>
      </c>
      <c r="F25461" s="22" t="s">
        <v>54</v>
      </c>
      <c r="G25461" s="1">
        <v>603517.99</v>
      </c>
    </row>
    <row r="25462" spans="2:7">
      <c r="B25462" s="22" t="s">
        <v>403</v>
      </c>
      <c r="C25462" s="22" t="s">
        <v>7</v>
      </c>
      <c r="D25462" s="22" t="s">
        <v>5</v>
      </c>
      <c r="E25462" s="22" t="s">
        <v>34</v>
      </c>
      <c r="F25462" s="22" t="s">
        <v>55</v>
      </c>
      <c r="G25462" s="1">
        <v>70057.33</v>
      </c>
    </row>
    <row r="25463" spans="2:7">
      <c r="B25463" s="22" t="s">
        <v>403</v>
      </c>
      <c r="C25463" s="22" t="s">
        <v>7</v>
      </c>
      <c r="D25463" s="22" t="s">
        <v>5</v>
      </c>
      <c r="E25463" s="22" t="s">
        <v>34</v>
      </c>
      <c r="F25463" s="22" t="s">
        <v>56</v>
      </c>
      <c r="G25463" s="1">
        <v>516779.49</v>
      </c>
    </row>
    <row r="25464" spans="2:7">
      <c r="B25464" s="22" t="s">
        <v>403</v>
      </c>
      <c r="C25464" s="22" t="s">
        <v>7</v>
      </c>
      <c r="D25464" s="22" t="s">
        <v>5</v>
      </c>
      <c r="E25464" s="22" t="s">
        <v>34</v>
      </c>
      <c r="F25464" s="22" t="s">
        <v>76</v>
      </c>
      <c r="G25464" s="1">
        <v>202299.42</v>
      </c>
    </row>
    <row r="25465" spans="2:7">
      <c r="B25465" s="22" t="s">
        <v>403</v>
      </c>
      <c r="C25465" s="22" t="s">
        <v>7</v>
      </c>
      <c r="D25465" s="22" t="s">
        <v>5</v>
      </c>
      <c r="E25465" s="22" t="s">
        <v>34</v>
      </c>
      <c r="F25465" s="22" t="s">
        <v>57</v>
      </c>
      <c r="G25465" s="1">
        <v>796664.02</v>
      </c>
    </row>
    <row r="25466" spans="2:7">
      <c r="B25466" s="22" t="s">
        <v>403</v>
      </c>
      <c r="C25466" s="22" t="s">
        <v>7</v>
      </c>
      <c r="D25466" s="22" t="s">
        <v>5</v>
      </c>
      <c r="E25466" s="22" t="s">
        <v>34</v>
      </c>
      <c r="F25466" s="22" t="s">
        <v>91</v>
      </c>
      <c r="G25466" s="1">
        <v>126.72</v>
      </c>
    </row>
    <row r="25467" spans="2:7">
      <c r="B25467" s="22" t="s">
        <v>403</v>
      </c>
      <c r="C25467" s="22" t="s">
        <v>7</v>
      </c>
      <c r="D25467" s="22" t="s">
        <v>5</v>
      </c>
      <c r="E25467" s="22" t="s">
        <v>34</v>
      </c>
      <c r="F25467" s="22" t="s">
        <v>94</v>
      </c>
      <c r="G25467" s="1">
        <v>25480.19</v>
      </c>
    </row>
    <row r="25468" spans="2:7">
      <c r="B25468" s="22" t="s">
        <v>403</v>
      </c>
      <c r="C25468" s="22" t="s">
        <v>7</v>
      </c>
      <c r="D25468" s="22" t="s">
        <v>5</v>
      </c>
      <c r="E25468" s="22" t="s">
        <v>34</v>
      </c>
      <c r="F25468" s="22" t="s">
        <v>58</v>
      </c>
      <c r="G25468" s="1">
        <v>174533.54</v>
      </c>
    </row>
    <row r="25469" spans="2:7">
      <c r="B25469" s="22" t="s">
        <v>403</v>
      </c>
      <c r="C25469" s="22" t="s">
        <v>7</v>
      </c>
      <c r="D25469" s="22" t="s">
        <v>5</v>
      </c>
      <c r="E25469" s="22" t="s">
        <v>59</v>
      </c>
      <c r="F25469" s="22" t="s">
        <v>55</v>
      </c>
      <c r="G25469" s="1">
        <v>218445.44</v>
      </c>
    </row>
    <row r="25470" spans="2:7">
      <c r="B25470" s="22" t="s">
        <v>403</v>
      </c>
      <c r="C25470" s="22" t="s">
        <v>7</v>
      </c>
      <c r="D25470" s="22" t="s">
        <v>5</v>
      </c>
      <c r="E25470" s="22" t="s">
        <v>60</v>
      </c>
      <c r="F25470" s="22" t="s">
        <v>78</v>
      </c>
      <c r="G25470" s="1">
        <v>32377</v>
      </c>
    </row>
    <row r="25471" spans="2:7">
      <c r="B25471" s="22" t="s">
        <v>403</v>
      </c>
      <c r="C25471" s="22" t="s">
        <v>7</v>
      </c>
      <c r="D25471" s="22" t="s">
        <v>7</v>
      </c>
      <c r="E25471" s="22" t="s">
        <v>8</v>
      </c>
      <c r="F25471" s="22" t="s">
        <v>9</v>
      </c>
      <c r="G25471" s="1">
        <v>21808.18</v>
      </c>
    </row>
    <row r="25472" spans="2:7">
      <c r="B25472" s="22" t="s">
        <v>403</v>
      </c>
      <c r="C25472" s="22" t="s">
        <v>7</v>
      </c>
      <c r="D25472" s="22" t="s">
        <v>7</v>
      </c>
      <c r="E25472" s="22" t="s">
        <v>8</v>
      </c>
      <c r="F25472" s="22" t="s">
        <v>10</v>
      </c>
      <c r="G25472" s="1">
        <v>5817</v>
      </c>
    </row>
    <row r="25473" spans="2:7">
      <c r="B25473" s="22" t="s">
        <v>403</v>
      </c>
      <c r="C25473" s="22" t="s">
        <v>7</v>
      </c>
      <c r="D25473" s="22" t="s">
        <v>7</v>
      </c>
      <c r="E25473" s="22" t="s">
        <v>8</v>
      </c>
      <c r="F25473" s="22" t="s">
        <v>11</v>
      </c>
      <c r="G25473" s="1">
        <v>485829.94</v>
      </c>
    </row>
    <row r="25474" spans="2:7">
      <c r="B25474" s="22" t="s">
        <v>403</v>
      </c>
      <c r="C25474" s="22" t="s">
        <v>7</v>
      </c>
      <c r="D25474" s="22" t="s">
        <v>7</v>
      </c>
      <c r="E25474" s="22" t="s">
        <v>8</v>
      </c>
      <c r="F25474" s="22" t="s">
        <v>12</v>
      </c>
      <c r="G25474" s="1">
        <v>251756.99</v>
      </c>
    </row>
    <row r="25475" spans="2:7">
      <c r="B25475" s="22" t="s">
        <v>403</v>
      </c>
      <c r="C25475" s="22" t="s">
        <v>7</v>
      </c>
      <c r="D25475" s="22" t="s">
        <v>7</v>
      </c>
      <c r="E25475" s="22" t="s">
        <v>8</v>
      </c>
      <c r="F25475" s="22" t="s">
        <v>13</v>
      </c>
      <c r="G25475" s="1">
        <v>74415.48</v>
      </c>
    </row>
    <row r="25476" spans="2:7">
      <c r="B25476" s="22" t="s">
        <v>403</v>
      </c>
      <c r="C25476" s="22" t="s">
        <v>7</v>
      </c>
      <c r="D25476" s="22" t="s">
        <v>7</v>
      </c>
      <c r="E25476" s="22" t="s">
        <v>14</v>
      </c>
      <c r="F25476" s="22" t="s">
        <v>9</v>
      </c>
      <c r="G25476" s="1">
        <v>93894.16</v>
      </c>
    </row>
    <row r="25477" spans="2:7">
      <c r="B25477" s="22" t="s">
        <v>403</v>
      </c>
      <c r="C25477" s="22" t="s">
        <v>7</v>
      </c>
      <c r="D25477" s="22" t="s">
        <v>7</v>
      </c>
      <c r="E25477" s="22" t="s">
        <v>14</v>
      </c>
      <c r="F25477" s="22" t="s">
        <v>11</v>
      </c>
      <c r="G25477" s="1">
        <v>100875.54</v>
      </c>
    </row>
    <row r="25478" spans="2:7">
      <c r="B25478" s="22" t="s">
        <v>403</v>
      </c>
      <c r="C25478" s="22" t="s">
        <v>7</v>
      </c>
      <c r="D25478" s="22" t="s">
        <v>7</v>
      </c>
      <c r="E25478" s="22" t="s">
        <v>14</v>
      </c>
      <c r="F25478" s="22" t="s">
        <v>12</v>
      </c>
      <c r="G25478" s="1">
        <v>512491.99</v>
      </c>
    </row>
    <row r="25479" spans="2:7">
      <c r="B25479" s="22" t="s">
        <v>403</v>
      </c>
      <c r="C25479" s="22" t="s">
        <v>7</v>
      </c>
      <c r="D25479" s="22" t="s">
        <v>7</v>
      </c>
      <c r="E25479" s="22" t="s">
        <v>14</v>
      </c>
      <c r="F25479" s="22" t="s">
        <v>13</v>
      </c>
      <c r="G25479" s="1">
        <v>25</v>
      </c>
    </row>
    <row r="25480" spans="2:7">
      <c r="B25480" s="22" t="s">
        <v>403</v>
      </c>
      <c r="C25480" s="22" t="s">
        <v>7</v>
      </c>
      <c r="D25480" s="22" t="s">
        <v>7</v>
      </c>
      <c r="E25480" s="22" t="s">
        <v>15</v>
      </c>
      <c r="F25480" s="22" t="s">
        <v>71</v>
      </c>
      <c r="G25480" s="1">
        <v>18.75</v>
      </c>
    </row>
    <row r="25481" spans="2:7">
      <c r="B25481" s="22" t="s">
        <v>403</v>
      </c>
      <c r="C25481" s="22" t="s">
        <v>7</v>
      </c>
      <c r="D25481" s="22" t="s">
        <v>7</v>
      </c>
      <c r="E25481" s="22" t="s">
        <v>15</v>
      </c>
      <c r="F25481" s="22" t="s">
        <v>17</v>
      </c>
      <c r="G25481" s="1">
        <v>63227.34</v>
      </c>
    </row>
    <row r="25482" spans="2:7">
      <c r="B25482" s="22" t="s">
        <v>403</v>
      </c>
      <c r="C25482" s="22" t="s">
        <v>7</v>
      </c>
      <c r="D25482" s="22" t="s">
        <v>7</v>
      </c>
      <c r="E25482" s="22" t="s">
        <v>15</v>
      </c>
      <c r="F25482" s="22" t="s">
        <v>18</v>
      </c>
      <c r="G25482" s="1">
        <v>53751.92</v>
      </c>
    </row>
    <row r="25483" spans="2:7">
      <c r="B25483" s="22" t="s">
        <v>403</v>
      </c>
      <c r="C25483" s="22" t="s">
        <v>7</v>
      </c>
      <c r="D25483" s="22" t="s">
        <v>7</v>
      </c>
      <c r="E25483" s="22" t="s">
        <v>15</v>
      </c>
      <c r="F25483" s="22" t="s">
        <v>19</v>
      </c>
      <c r="G25483" s="1">
        <v>116573.17</v>
      </c>
    </row>
    <row r="25484" spans="2:7">
      <c r="B25484" s="22" t="s">
        <v>403</v>
      </c>
      <c r="C25484" s="22" t="s">
        <v>7</v>
      </c>
      <c r="D25484" s="22" t="s">
        <v>7</v>
      </c>
      <c r="E25484" s="22" t="s">
        <v>15</v>
      </c>
      <c r="F25484" s="22" t="s">
        <v>20</v>
      </c>
      <c r="G25484" s="1">
        <v>77419.16</v>
      </c>
    </row>
    <row r="25485" spans="2:7">
      <c r="B25485" s="22" t="s">
        <v>403</v>
      </c>
      <c r="C25485" s="22" t="s">
        <v>7</v>
      </c>
      <c r="D25485" s="22" t="s">
        <v>7</v>
      </c>
      <c r="E25485" s="22" t="s">
        <v>15</v>
      </c>
      <c r="F25485" s="22" t="s">
        <v>21</v>
      </c>
      <c r="G25485" s="1">
        <v>1231.55</v>
      </c>
    </row>
    <row r="25486" spans="2:7">
      <c r="B25486" s="22" t="s">
        <v>403</v>
      </c>
      <c r="C25486" s="22" t="s">
        <v>7</v>
      </c>
      <c r="D25486" s="22" t="s">
        <v>7</v>
      </c>
      <c r="E25486" s="22" t="s">
        <v>15</v>
      </c>
      <c r="F25486" s="22" t="s">
        <v>22</v>
      </c>
      <c r="G25486" s="1">
        <v>1004.08</v>
      </c>
    </row>
    <row r="25487" spans="2:7">
      <c r="B25487" s="22" t="s">
        <v>403</v>
      </c>
      <c r="C25487" s="22" t="s">
        <v>7</v>
      </c>
      <c r="D25487" s="22" t="s">
        <v>7</v>
      </c>
      <c r="E25487" s="22" t="s">
        <v>15</v>
      </c>
      <c r="F25487" s="22" t="s">
        <v>23</v>
      </c>
      <c r="G25487" s="1">
        <v>1465.57</v>
      </c>
    </row>
    <row r="25488" spans="2:7">
      <c r="B25488" s="22" t="s">
        <v>403</v>
      </c>
      <c r="C25488" s="22" t="s">
        <v>7</v>
      </c>
      <c r="D25488" s="22" t="s">
        <v>7</v>
      </c>
      <c r="E25488" s="22" t="s">
        <v>15</v>
      </c>
      <c r="F25488" s="22" t="s">
        <v>24</v>
      </c>
      <c r="G25488" s="1">
        <v>3762.89</v>
      </c>
    </row>
    <row r="25489" spans="2:7">
      <c r="B25489" s="22" t="s">
        <v>403</v>
      </c>
      <c r="C25489" s="22" t="s">
        <v>7</v>
      </c>
      <c r="D25489" s="22" t="s">
        <v>7</v>
      </c>
      <c r="E25489" s="22" t="s">
        <v>15</v>
      </c>
      <c r="F25489" s="22" t="s">
        <v>25</v>
      </c>
      <c r="G25489" s="1">
        <v>2112</v>
      </c>
    </row>
    <row r="25490" spans="2:7">
      <c r="B25490" s="22" t="s">
        <v>403</v>
      </c>
      <c r="C25490" s="22" t="s">
        <v>7</v>
      </c>
      <c r="D25490" s="22" t="s">
        <v>7</v>
      </c>
      <c r="E25490" s="22" t="s">
        <v>15</v>
      </c>
      <c r="F25490" s="22" t="s">
        <v>26</v>
      </c>
      <c r="G25490" s="1">
        <v>9596.69</v>
      </c>
    </row>
    <row r="25491" spans="2:7">
      <c r="B25491" s="22" t="s">
        <v>403</v>
      </c>
      <c r="C25491" s="22" t="s">
        <v>7</v>
      </c>
      <c r="D25491" s="22" t="s">
        <v>7</v>
      </c>
      <c r="E25491" s="22" t="s">
        <v>15</v>
      </c>
      <c r="F25491" s="22" t="s">
        <v>27</v>
      </c>
      <c r="G25491" s="1">
        <v>89.4</v>
      </c>
    </row>
    <row r="25492" spans="2:7">
      <c r="B25492" s="22" t="s">
        <v>403</v>
      </c>
      <c r="C25492" s="22" t="s">
        <v>7</v>
      </c>
      <c r="D25492" s="22" t="s">
        <v>7</v>
      </c>
      <c r="E25492" s="22" t="s">
        <v>15</v>
      </c>
      <c r="F25492" s="22" t="s">
        <v>72</v>
      </c>
      <c r="G25492" s="1">
        <v>544.70000000000005</v>
      </c>
    </row>
    <row r="25493" spans="2:7">
      <c r="B25493" s="22" t="s">
        <v>403</v>
      </c>
      <c r="C25493" s="22" t="s">
        <v>7</v>
      </c>
      <c r="D25493" s="22" t="s">
        <v>7</v>
      </c>
      <c r="E25493" s="22" t="s">
        <v>28</v>
      </c>
      <c r="F25493" s="22" t="s">
        <v>29</v>
      </c>
      <c r="G25493" s="1">
        <v>21582.85</v>
      </c>
    </row>
    <row r="25494" spans="2:7">
      <c r="B25494" s="22" t="s">
        <v>403</v>
      </c>
      <c r="C25494" s="22" t="s">
        <v>7</v>
      </c>
      <c r="D25494" s="22" t="s">
        <v>7</v>
      </c>
      <c r="E25494" s="22" t="s">
        <v>34</v>
      </c>
      <c r="F25494" s="22" t="s">
        <v>38</v>
      </c>
      <c r="G25494" s="1">
        <v>2258.9899999999998</v>
      </c>
    </row>
    <row r="25495" spans="2:7">
      <c r="B25495" s="22" t="s">
        <v>403</v>
      </c>
      <c r="C25495" s="22" t="s">
        <v>7</v>
      </c>
      <c r="D25495" s="22" t="s">
        <v>7</v>
      </c>
      <c r="E25495" s="22" t="s">
        <v>34</v>
      </c>
      <c r="F25495" s="22" t="s">
        <v>39</v>
      </c>
      <c r="G25495" s="1">
        <v>24335.360000000001</v>
      </c>
    </row>
    <row r="25496" spans="2:7">
      <c r="B25496" s="22" t="s">
        <v>403</v>
      </c>
      <c r="C25496" s="22" t="s">
        <v>7</v>
      </c>
      <c r="D25496" s="22" t="s">
        <v>7</v>
      </c>
      <c r="E25496" s="22" t="s">
        <v>34</v>
      </c>
      <c r="F25496" s="22" t="s">
        <v>42</v>
      </c>
      <c r="G25496" s="1">
        <v>6025.71</v>
      </c>
    </row>
    <row r="25497" spans="2:7">
      <c r="B25497" s="22" t="s">
        <v>403</v>
      </c>
      <c r="C25497" s="22" t="s">
        <v>7</v>
      </c>
      <c r="D25497" s="22" t="s">
        <v>7</v>
      </c>
      <c r="E25497" s="22" t="s">
        <v>34</v>
      </c>
      <c r="F25497" s="22" t="s">
        <v>47</v>
      </c>
      <c r="G25497" s="1">
        <v>2782.61</v>
      </c>
    </row>
    <row r="25498" spans="2:7">
      <c r="B25498" s="22" t="s">
        <v>403</v>
      </c>
      <c r="C25498" s="22" t="s">
        <v>7</v>
      </c>
      <c r="D25498" s="22" t="s">
        <v>7</v>
      </c>
      <c r="E25498" s="22" t="s">
        <v>34</v>
      </c>
      <c r="F25498" s="22" t="s">
        <v>50</v>
      </c>
      <c r="G25498" s="1">
        <v>4229.68</v>
      </c>
    </row>
    <row r="25499" spans="2:7">
      <c r="B25499" s="22" t="s">
        <v>403</v>
      </c>
      <c r="C25499" s="22" t="s">
        <v>7</v>
      </c>
      <c r="D25499" s="22" t="s">
        <v>7</v>
      </c>
      <c r="E25499" s="22" t="s">
        <v>34</v>
      </c>
      <c r="F25499" s="22" t="s">
        <v>55</v>
      </c>
      <c r="G25499" s="1">
        <v>2251.8000000000002</v>
      </c>
    </row>
    <row r="25500" spans="2:7">
      <c r="B25500" s="22" t="s">
        <v>403</v>
      </c>
      <c r="C25500" s="22" t="s">
        <v>7</v>
      </c>
      <c r="D25500" s="22" t="s">
        <v>7</v>
      </c>
      <c r="E25500" s="22" t="s">
        <v>34</v>
      </c>
      <c r="F25500" s="22" t="s">
        <v>58</v>
      </c>
      <c r="G25500" s="1">
        <v>5660.5</v>
      </c>
    </row>
    <row r="25501" spans="2:7">
      <c r="B25501" s="22" t="s">
        <v>404</v>
      </c>
      <c r="C25501" s="22" t="s">
        <v>7</v>
      </c>
      <c r="D25501" s="22" t="s">
        <v>5</v>
      </c>
      <c r="E25501" s="22" t="s">
        <v>5</v>
      </c>
      <c r="F25501" s="22" t="s">
        <v>6</v>
      </c>
      <c r="G25501" s="1">
        <v>641560.11</v>
      </c>
    </row>
    <row r="25502" spans="2:7">
      <c r="B25502" s="22" t="s">
        <v>404</v>
      </c>
      <c r="C25502" s="22" t="s">
        <v>7</v>
      </c>
      <c r="D25502" s="22" t="s">
        <v>5</v>
      </c>
      <c r="E25502" s="22" t="s">
        <v>7</v>
      </c>
      <c r="F25502" s="22" t="s">
        <v>6</v>
      </c>
      <c r="G25502" s="1">
        <v>-707801.51</v>
      </c>
    </row>
    <row r="25503" spans="2:7">
      <c r="B25503" s="22" t="s">
        <v>404</v>
      </c>
      <c r="C25503" s="22" t="s">
        <v>7</v>
      </c>
      <c r="D25503" s="22" t="s">
        <v>5</v>
      </c>
      <c r="E25503" s="22" t="s">
        <v>8</v>
      </c>
      <c r="F25503" s="22" t="s">
        <v>9</v>
      </c>
      <c r="G25503" s="1">
        <v>16274179.9</v>
      </c>
    </row>
    <row r="25504" spans="2:7">
      <c r="B25504" s="22" t="s">
        <v>404</v>
      </c>
      <c r="C25504" s="22" t="s">
        <v>7</v>
      </c>
      <c r="D25504" s="22" t="s">
        <v>5</v>
      </c>
      <c r="E25504" s="22" t="s">
        <v>8</v>
      </c>
      <c r="F25504" s="22" t="s">
        <v>10</v>
      </c>
      <c r="G25504" s="1">
        <v>458814.07</v>
      </c>
    </row>
    <row r="25505" spans="2:7">
      <c r="B25505" s="22" t="s">
        <v>404</v>
      </c>
      <c r="C25505" s="22" t="s">
        <v>7</v>
      </c>
      <c r="D25505" s="22" t="s">
        <v>5</v>
      </c>
      <c r="E25505" s="22" t="s">
        <v>8</v>
      </c>
      <c r="F25505" s="22" t="s">
        <v>11</v>
      </c>
      <c r="G25505" s="1">
        <v>933797.44</v>
      </c>
    </row>
    <row r="25506" spans="2:7">
      <c r="B25506" s="22" t="s">
        <v>404</v>
      </c>
      <c r="C25506" s="22" t="s">
        <v>7</v>
      </c>
      <c r="D25506" s="22" t="s">
        <v>5</v>
      </c>
      <c r="E25506" s="22" t="s">
        <v>8</v>
      </c>
      <c r="F25506" s="22" t="s">
        <v>12</v>
      </c>
      <c r="G25506" s="1">
        <v>2039300.58</v>
      </c>
    </row>
    <row r="25507" spans="2:7">
      <c r="B25507" s="22" t="s">
        <v>404</v>
      </c>
      <c r="C25507" s="22" t="s">
        <v>7</v>
      </c>
      <c r="D25507" s="22" t="s">
        <v>5</v>
      </c>
      <c r="E25507" s="22" t="s">
        <v>8</v>
      </c>
      <c r="F25507" s="22" t="s">
        <v>13</v>
      </c>
      <c r="G25507" s="1">
        <v>150554.76</v>
      </c>
    </row>
    <row r="25508" spans="2:7">
      <c r="B25508" s="22" t="s">
        <v>404</v>
      </c>
      <c r="C25508" s="22" t="s">
        <v>7</v>
      </c>
      <c r="D25508" s="22" t="s">
        <v>5</v>
      </c>
      <c r="E25508" s="22" t="s">
        <v>14</v>
      </c>
      <c r="F25508" s="22" t="s">
        <v>9</v>
      </c>
      <c r="G25508" s="1">
        <v>7658527.5800000001</v>
      </c>
    </row>
    <row r="25509" spans="2:7">
      <c r="B25509" s="22" t="s">
        <v>404</v>
      </c>
      <c r="C25509" s="22" t="s">
        <v>7</v>
      </c>
      <c r="D25509" s="22" t="s">
        <v>5</v>
      </c>
      <c r="E25509" s="22" t="s">
        <v>14</v>
      </c>
      <c r="F25509" s="22" t="s">
        <v>10</v>
      </c>
      <c r="G25509" s="1">
        <v>335272.82</v>
      </c>
    </row>
    <row r="25510" spans="2:7">
      <c r="B25510" s="22" t="s">
        <v>404</v>
      </c>
      <c r="C25510" s="22" t="s">
        <v>7</v>
      </c>
      <c r="D25510" s="22" t="s">
        <v>5</v>
      </c>
      <c r="E25510" s="22" t="s">
        <v>14</v>
      </c>
      <c r="F25510" s="22" t="s">
        <v>11</v>
      </c>
      <c r="G25510" s="1">
        <v>357683.73</v>
      </c>
    </row>
    <row r="25511" spans="2:7">
      <c r="B25511" s="22" t="s">
        <v>404</v>
      </c>
      <c r="C25511" s="22" t="s">
        <v>7</v>
      </c>
      <c r="D25511" s="22" t="s">
        <v>5</v>
      </c>
      <c r="E25511" s="22" t="s">
        <v>14</v>
      </c>
      <c r="F25511" s="22" t="s">
        <v>12</v>
      </c>
      <c r="G25511" s="1">
        <v>5000</v>
      </c>
    </row>
    <row r="25512" spans="2:7">
      <c r="B25512" s="22" t="s">
        <v>404</v>
      </c>
      <c r="C25512" s="22" t="s">
        <v>7</v>
      </c>
      <c r="D25512" s="22" t="s">
        <v>5</v>
      </c>
      <c r="E25512" s="22" t="s">
        <v>14</v>
      </c>
      <c r="F25512" s="22" t="s">
        <v>13</v>
      </c>
      <c r="G25512" s="1">
        <v>31023.22</v>
      </c>
    </row>
    <row r="25513" spans="2:7">
      <c r="B25513" s="22" t="s">
        <v>404</v>
      </c>
      <c r="C25513" s="22" t="s">
        <v>7</v>
      </c>
      <c r="D25513" s="22" t="s">
        <v>5</v>
      </c>
      <c r="E25513" s="22" t="s">
        <v>15</v>
      </c>
      <c r="F25513" s="22" t="s">
        <v>16</v>
      </c>
      <c r="G25513" s="1">
        <v>1856454.95</v>
      </c>
    </row>
    <row r="25514" spans="2:7">
      <c r="B25514" s="22" t="s">
        <v>404</v>
      </c>
      <c r="C25514" s="22" t="s">
        <v>7</v>
      </c>
      <c r="D25514" s="22" t="s">
        <v>5</v>
      </c>
      <c r="E25514" s="22" t="s">
        <v>15</v>
      </c>
      <c r="F25514" s="22" t="s">
        <v>71</v>
      </c>
      <c r="G25514" s="1">
        <v>202357.39</v>
      </c>
    </row>
    <row r="25515" spans="2:7">
      <c r="B25515" s="22" t="s">
        <v>404</v>
      </c>
      <c r="C25515" s="22" t="s">
        <v>7</v>
      </c>
      <c r="D25515" s="22" t="s">
        <v>5</v>
      </c>
      <c r="E25515" s="22" t="s">
        <v>15</v>
      </c>
      <c r="F25515" s="22" t="s">
        <v>17</v>
      </c>
      <c r="G25515" s="1">
        <v>1463143.33</v>
      </c>
    </row>
    <row r="25516" spans="2:7">
      <c r="B25516" s="22" t="s">
        <v>404</v>
      </c>
      <c r="C25516" s="22" t="s">
        <v>7</v>
      </c>
      <c r="D25516" s="22" t="s">
        <v>5</v>
      </c>
      <c r="E25516" s="22" t="s">
        <v>15</v>
      </c>
      <c r="F25516" s="22" t="s">
        <v>18</v>
      </c>
      <c r="G25516" s="1">
        <v>621851.63</v>
      </c>
    </row>
    <row r="25517" spans="2:7">
      <c r="B25517" s="22" t="s">
        <v>404</v>
      </c>
      <c r="C25517" s="22" t="s">
        <v>7</v>
      </c>
      <c r="D25517" s="22" t="s">
        <v>5</v>
      </c>
      <c r="E25517" s="22" t="s">
        <v>15</v>
      </c>
      <c r="F25517" s="22" t="s">
        <v>19</v>
      </c>
      <c r="G25517" s="1">
        <v>2973538.28</v>
      </c>
    </row>
    <row r="25518" spans="2:7">
      <c r="B25518" s="22" t="s">
        <v>404</v>
      </c>
      <c r="C25518" s="22" t="s">
        <v>7</v>
      </c>
      <c r="D25518" s="22" t="s">
        <v>5</v>
      </c>
      <c r="E25518" s="22" t="s">
        <v>15</v>
      </c>
      <c r="F25518" s="22" t="s">
        <v>20</v>
      </c>
      <c r="G25518" s="1">
        <v>1060418.75</v>
      </c>
    </row>
    <row r="25519" spans="2:7">
      <c r="B25519" s="22" t="s">
        <v>404</v>
      </c>
      <c r="C25519" s="22" t="s">
        <v>7</v>
      </c>
      <c r="D25519" s="22" t="s">
        <v>5</v>
      </c>
      <c r="E25519" s="22" t="s">
        <v>15</v>
      </c>
      <c r="F25519" s="22" t="s">
        <v>97</v>
      </c>
      <c r="G25519" s="1">
        <v>-3068.34</v>
      </c>
    </row>
    <row r="25520" spans="2:7">
      <c r="B25520" s="22" t="s">
        <v>404</v>
      </c>
      <c r="C25520" s="22" t="s">
        <v>7</v>
      </c>
      <c r="D25520" s="22" t="s">
        <v>5</v>
      </c>
      <c r="E25520" s="22" t="s">
        <v>15</v>
      </c>
      <c r="F25520" s="22" t="s">
        <v>21</v>
      </c>
      <c r="G25520" s="1">
        <v>112100.68</v>
      </c>
    </row>
    <row r="25521" spans="2:7">
      <c r="B25521" s="22" t="s">
        <v>404</v>
      </c>
      <c r="C25521" s="22" t="s">
        <v>7</v>
      </c>
      <c r="D25521" s="22" t="s">
        <v>5</v>
      </c>
      <c r="E25521" s="22" t="s">
        <v>15</v>
      </c>
      <c r="F25521" s="22" t="s">
        <v>22</v>
      </c>
      <c r="G25521" s="1">
        <v>36154.29</v>
      </c>
    </row>
    <row r="25522" spans="2:7">
      <c r="B25522" s="22" t="s">
        <v>404</v>
      </c>
      <c r="C25522" s="22" t="s">
        <v>7</v>
      </c>
      <c r="D25522" s="22" t="s">
        <v>5</v>
      </c>
      <c r="E25522" s="22" t="s">
        <v>15</v>
      </c>
      <c r="F25522" s="22" t="s">
        <v>23</v>
      </c>
      <c r="G25522" s="1">
        <v>129230.25</v>
      </c>
    </row>
    <row r="25523" spans="2:7">
      <c r="B25523" s="22" t="s">
        <v>404</v>
      </c>
      <c r="C25523" s="22" t="s">
        <v>7</v>
      </c>
      <c r="D25523" s="22" t="s">
        <v>5</v>
      </c>
      <c r="E25523" s="22" t="s">
        <v>15</v>
      </c>
      <c r="F25523" s="22" t="s">
        <v>24</v>
      </c>
      <c r="G25523" s="1">
        <v>123112.8</v>
      </c>
    </row>
    <row r="25524" spans="2:7">
      <c r="B25524" s="22" t="s">
        <v>404</v>
      </c>
      <c r="C25524" s="22" t="s">
        <v>7</v>
      </c>
      <c r="D25524" s="22" t="s">
        <v>5</v>
      </c>
      <c r="E25524" s="22" t="s">
        <v>15</v>
      </c>
      <c r="F25524" s="22" t="s">
        <v>25</v>
      </c>
      <c r="G25524" s="1">
        <v>2125576.54</v>
      </c>
    </row>
    <row r="25525" spans="2:7">
      <c r="B25525" s="22" t="s">
        <v>404</v>
      </c>
      <c r="C25525" s="22" t="s">
        <v>7</v>
      </c>
      <c r="D25525" s="22" t="s">
        <v>5</v>
      </c>
      <c r="E25525" s="22" t="s">
        <v>15</v>
      </c>
      <c r="F25525" s="22" t="s">
        <v>26</v>
      </c>
      <c r="G25525" s="1">
        <v>1901640.63</v>
      </c>
    </row>
    <row r="25526" spans="2:7">
      <c r="B25526" s="22" t="s">
        <v>404</v>
      </c>
      <c r="C25526" s="22" t="s">
        <v>7</v>
      </c>
      <c r="D25526" s="22" t="s">
        <v>5</v>
      </c>
      <c r="E25526" s="22" t="s">
        <v>28</v>
      </c>
      <c r="F25526" s="22" t="s">
        <v>29</v>
      </c>
      <c r="G25526" s="1">
        <v>1769721.95</v>
      </c>
    </row>
    <row r="25527" spans="2:7">
      <c r="B25527" s="22" t="s">
        <v>404</v>
      </c>
      <c r="C25527" s="22" t="s">
        <v>7</v>
      </c>
      <c r="D25527" s="22" t="s">
        <v>5</v>
      </c>
      <c r="E25527" s="22" t="s">
        <v>28</v>
      </c>
      <c r="F25527" s="22" t="s">
        <v>30</v>
      </c>
      <c r="G25527" s="1">
        <v>88381.72</v>
      </c>
    </row>
    <row r="25528" spans="2:7">
      <c r="B25528" s="22" t="s">
        <v>404</v>
      </c>
      <c r="C25528" s="22" t="s">
        <v>7</v>
      </c>
      <c r="D25528" s="22" t="s">
        <v>5</v>
      </c>
      <c r="E25528" s="22" t="s">
        <v>28</v>
      </c>
      <c r="F25528" s="22" t="s">
        <v>31</v>
      </c>
      <c r="G25528" s="1">
        <v>1056047.53</v>
      </c>
    </row>
    <row r="25529" spans="2:7">
      <c r="B25529" s="22" t="s">
        <v>404</v>
      </c>
      <c r="C25529" s="22" t="s">
        <v>7</v>
      </c>
      <c r="D25529" s="22" t="s">
        <v>5</v>
      </c>
      <c r="E25529" s="22" t="s">
        <v>28</v>
      </c>
      <c r="F25529" s="22" t="s">
        <v>32</v>
      </c>
      <c r="G25529" s="1">
        <v>279946.96000000002</v>
      </c>
    </row>
    <row r="25530" spans="2:7">
      <c r="B25530" s="22" t="s">
        <v>404</v>
      </c>
      <c r="C25530" s="22" t="s">
        <v>7</v>
      </c>
      <c r="D25530" s="22" t="s">
        <v>5</v>
      </c>
      <c r="E25530" s="22" t="s">
        <v>28</v>
      </c>
      <c r="F25530" s="22" t="s">
        <v>33</v>
      </c>
      <c r="G25530" s="1">
        <v>1654934.69</v>
      </c>
    </row>
    <row r="25531" spans="2:7">
      <c r="B25531" s="22" t="s">
        <v>404</v>
      </c>
      <c r="C25531" s="22" t="s">
        <v>7</v>
      </c>
      <c r="D25531" s="22" t="s">
        <v>5</v>
      </c>
      <c r="E25531" s="22" t="s">
        <v>34</v>
      </c>
      <c r="F25531" s="22" t="s">
        <v>35</v>
      </c>
      <c r="G25531" s="1">
        <v>225797.01</v>
      </c>
    </row>
    <row r="25532" spans="2:7">
      <c r="B25532" s="22" t="s">
        <v>404</v>
      </c>
      <c r="C25532" s="22" t="s">
        <v>7</v>
      </c>
      <c r="D25532" s="22" t="s">
        <v>5</v>
      </c>
      <c r="E25532" s="22" t="s">
        <v>34</v>
      </c>
      <c r="F25532" s="22" t="s">
        <v>36</v>
      </c>
      <c r="G25532" s="1">
        <v>7495.86</v>
      </c>
    </row>
    <row r="25533" spans="2:7">
      <c r="B25533" s="22" t="s">
        <v>404</v>
      </c>
      <c r="C25533" s="22" t="s">
        <v>7</v>
      </c>
      <c r="D25533" s="22" t="s">
        <v>5</v>
      </c>
      <c r="E25533" s="22" t="s">
        <v>34</v>
      </c>
      <c r="F25533" s="22" t="s">
        <v>37</v>
      </c>
      <c r="G25533" s="1">
        <v>3299599.11</v>
      </c>
    </row>
    <row r="25534" spans="2:7">
      <c r="B25534" s="22" t="s">
        <v>404</v>
      </c>
      <c r="C25534" s="22" t="s">
        <v>7</v>
      </c>
      <c r="D25534" s="22" t="s">
        <v>5</v>
      </c>
      <c r="E25534" s="22" t="s">
        <v>34</v>
      </c>
      <c r="F25534" s="22" t="s">
        <v>38</v>
      </c>
      <c r="G25534" s="1">
        <v>644242.42000000004</v>
      </c>
    </row>
    <row r="25535" spans="2:7">
      <c r="B25535" s="22" t="s">
        <v>404</v>
      </c>
      <c r="C25535" s="22" t="s">
        <v>7</v>
      </c>
      <c r="D25535" s="22" t="s">
        <v>5</v>
      </c>
      <c r="E25535" s="22" t="s">
        <v>34</v>
      </c>
      <c r="F25535" s="22" t="s">
        <v>39</v>
      </c>
      <c r="G25535" s="1">
        <v>1112850.75</v>
      </c>
    </row>
    <row r="25536" spans="2:7">
      <c r="B25536" s="22" t="s">
        <v>404</v>
      </c>
      <c r="C25536" s="22" t="s">
        <v>7</v>
      </c>
      <c r="D25536" s="22" t="s">
        <v>5</v>
      </c>
      <c r="E25536" s="22" t="s">
        <v>34</v>
      </c>
      <c r="F25536" s="22" t="s">
        <v>40</v>
      </c>
      <c r="G25536" s="1">
        <v>55355.5</v>
      </c>
    </row>
    <row r="25537" spans="2:7">
      <c r="B25537" s="22" t="s">
        <v>404</v>
      </c>
      <c r="C25537" s="22" t="s">
        <v>7</v>
      </c>
      <c r="D25537" s="22" t="s">
        <v>5</v>
      </c>
      <c r="E25537" s="22" t="s">
        <v>34</v>
      </c>
      <c r="F25537" s="22" t="s">
        <v>65</v>
      </c>
      <c r="G25537" s="1">
        <v>950</v>
      </c>
    </row>
    <row r="25538" spans="2:7">
      <c r="B25538" s="22" t="s">
        <v>404</v>
      </c>
      <c r="C25538" s="22" t="s">
        <v>7</v>
      </c>
      <c r="D25538" s="22" t="s">
        <v>5</v>
      </c>
      <c r="E25538" s="22" t="s">
        <v>34</v>
      </c>
      <c r="F25538" s="22" t="s">
        <v>42</v>
      </c>
      <c r="G25538" s="1">
        <v>68985.13</v>
      </c>
    </row>
    <row r="25539" spans="2:7">
      <c r="B25539" s="22" t="s">
        <v>404</v>
      </c>
      <c r="C25539" s="22" t="s">
        <v>7</v>
      </c>
      <c r="D25539" s="22" t="s">
        <v>5</v>
      </c>
      <c r="E25539" s="22" t="s">
        <v>34</v>
      </c>
      <c r="F25539" s="22" t="s">
        <v>44</v>
      </c>
      <c r="G25539" s="1">
        <v>21830</v>
      </c>
    </row>
    <row r="25540" spans="2:7">
      <c r="B25540" s="22" t="s">
        <v>404</v>
      </c>
      <c r="C25540" s="22" t="s">
        <v>7</v>
      </c>
      <c r="D25540" s="22" t="s">
        <v>5</v>
      </c>
      <c r="E25540" s="22" t="s">
        <v>34</v>
      </c>
      <c r="F25540" s="22" t="s">
        <v>45</v>
      </c>
      <c r="G25540" s="1">
        <v>197328</v>
      </c>
    </row>
    <row r="25541" spans="2:7">
      <c r="B25541" s="22" t="s">
        <v>404</v>
      </c>
      <c r="C25541" s="22" t="s">
        <v>7</v>
      </c>
      <c r="D25541" s="22" t="s">
        <v>5</v>
      </c>
      <c r="E25541" s="22" t="s">
        <v>34</v>
      </c>
      <c r="F25541" s="22" t="s">
        <v>46</v>
      </c>
      <c r="G25541" s="1">
        <v>44669.32</v>
      </c>
    </row>
    <row r="25542" spans="2:7">
      <c r="B25542" s="22" t="s">
        <v>404</v>
      </c>
      <c r="C25542" s="22" t="s">
        <v>7</v>
      </c>
      <c r="D25542" s="22" t="s">
        <v>5</v>
      </c>
      <c r="E25542" s="22" t="s">
        <v>34</v>
      </c>
      <c r="F25542" s="22" t="s">
        <v>47</v>
      </c>
      <c r="G25542" s="1">
        <v>311554.32</v>
      </c>
    </row>
    <row r="25543" spans="2:7">
      <c r="B25543" s="22" t="s">
        <v>404</v>
      </c>
      <c r="C25543" s="22" t="s">
        <v>7</v>
      </c>
      <c r="D25543" s="22" t="s">
        <v>5</v>
      </c>
      <c r="E25543" s="22" t="s">
        <v>34</v>
      </c>
      <c r="F25543" s="22" t="s">
        <v>48</v>
      </c>
      <c r="G25543" s="1">
        <v>147907.98000000001</v>
      </c>
    </row>
    <row r="25544" spans="2:7">
      <c r="B25544" s="22" t="s">
        <v>404</v>
      </c>
      <c r="C25544" s="22" t="s">
        <v>7</v>
      </c>
      <c r="D25544" s="22" t="s">
        <v>5</v>
      </c>
      <c r="E25544" s="22" t="s">
        <v>34</v>
      </c>
      <c r="F25544" s="22" t="s">
        <v>74</v>
      </c>
      <c r="G25544" s="1">
        <v>75</v>
      </c>
    </row>
    <row r="25545" spans="2:7">
      <c r="B25545" s="22" t="s">
        <v>404</v>
      </c>
      <c r="C25545" s="22" t="s">
        <v>7</v>
      </c>
      <c r="D25545" s="22" t="s">
        <v>5</v>
      </c>
      <c r="E25545" s="22" t="s">
        <v>34</v>
      </c>
      <c r="F25545" s="22" t="s">
        <v>75</v>
      </c>
      <c r="G25545" s="1">
        <v>14782.98</v>
      </c>
    </row>
    <row r="25546" spans="2:7">
      <c r="B25546" s="22" t="s">
        <v>404</v>
      </c>
      <c r="C25546" s="22" t="s">
        <v>7</v>
      </c>
      <c r="D25546" s="22" t="s">
        <v>5</v>
      </c>
      <c r="E25546" s="22" t="s">
        <v>34</v>
      </c>
      <c r="F25546" s="22" t="s">
        <v>88</v>
      </c>
      <c r="G25546" s="1">
        <v>631.29999999999995</v>
      </c>
    </row>
    <row r="25547" spans="2:7">
      <c r="B25547" s="22" t="s">
        <v>404</v>
      </c>
      <c r="C25547" s="22" t="s">
        <v>7</v>
      </c>
      <c r="D25547" s="22" t="s">
        <v>5</v>
      </c>
      <c r="E25547" s="22" t="s">
        <v>34</v>
      </c>
      <c r="F25547" s="22" t="s">
        <v>66</v>
      </c>
      <c r="G25547" s="1">
        <v>464315.95</v>
      </c>
    </row>
    <row r="25548" spans="2:7">
      <c r="B25548" s="22" t="s">
        <v>404</v>
      </c>
      <c r="C25548" s="22" t="s">
        <v>7</v>
      </c>
      <c r="D25548" s="22" t="s">
        <v>5</v>
      </c>
      <c r="E25548" s="22" t="s">
        <v>34</v>
      </c>
      <c r="F25548" s="22" t="s">
        <v>84</v>
      </c>
      <c r="G25548" s="1">
        <v>12335.55</v>
      </c>
    </row>
    <row r="25549" spans="2:7">
      <c r="B25549" s="22" t="s">
        <v>404</v>
      </c>
      <c r="C25549" s="22" t="s">
        <v>7</v>
      </c>
      <c r="D25549" s="22" t="s">
        <v>5</v>
      </c>
      <c r="E25549" s="22" t="s">
        <v>34</v>
      </c>
      <c r="F25549" s="22" t="s">
        <v>49</v>
      </c>
      <c r="G25549" s="1">
        <v>507960.72</v>
      </c>
    </row>
    <row r="25550" spans="2:7">
      <c r="B25550" s="22" t="s">
        <v>404</v>
      </c>
      <c r="C25550" s="22" t="s">
        <v>7</v>
      </c>
      <c r="D25550" s="22" t="s">
        <v>5</v>
      </c>
      <c r="E25550" s="22" t="s">
        <v>34</v>
      </c>
      <c r="F25550" s="22" t="s">
        <v>50</v>
      </c>
      <c r="G25550" s="1">
        <v>1290911.8600000001</v>
      </c>
    </row>
    <row r="25551" spans="2:7">
      <c r="B25551" s="22" t="s">
        <v>404</v>
      </c>
      <c r="C25551" s="22" t="s">
        <v>7</v>
      </c>
      <c r="D25551" s="22" t="s">
        <v>5</v>
      </c>
      <c r="E25551" s="22" t="s">
        <v>34</v>
      </c>
      <c r="F25551" s="22" t="s">
        <v>51</v>
      </c>
      <c r="G25551" s="1">
        <v>3043.1</v>
      </c>
    </row>
    <row r="25552" spans="2:7">
      <c r="B25552" s="22" t="s">
        <v>404</v>
      </c>
      <c r="C25552" s="22" t="s">
        <v>7</v>
      </c>
      <c r="D25552" s="22" t="s">
        <v>5</v>
      </c>
      <c r="E25552" s="22" t="s">
        <v>34</v>
      </c>
      <c r="F25552" s="22" t="s">
        <v>52</v>
      </c>
      <c r="G25552" s="1">
        <v>9439.35</v>
      </c>
    </row>
    <row r="25553" spans="2:7">
      <c r="B25553" s="22" t="s">
        <v>404</v>
      </c>
      <c r="C25553" s="22" t="s">
        <v>7</v>
      </c>
      <c r="D25553" s="22" t="s">
        <v>5</v>
      </c>
      <c r="E25553" s="22" t="s">
        <v>34</v>
      </c>
      <c r="F25553" s="22" t="s">
        <v>53</v>
      </c>
      <c r="G25553" s="1">
        <v>316921.78000000003</v>
      </c>
    </row>
    <row r="25554" spans="2:7">
      <c r="B25554" s="22" t="s">
        <v>404</v>
      </c>
      <c r="C25554" s="22" t="s">
        <v>7</v>
      </c>
      <c r="D25554" s="22" t="s">
        <v>5</v>
      </c>
      <c r="E25554" s="22" t="s">
        <v>34</v>
      </c>
      <c r="F25554" s="22" t="s">
        <v>55</v>
      </c>
      <c r="G25554" s="1">
        <v>20050.310000000001</v>
      </c>
    </row>
    <row r="25555" spans="2:7">
      <c r="B25555" s="22" t="s">
        <v>404</v>
      </c>
      <c r="C25555" s="22" t="s">
        <v>7</v>
      </c>
      <c r="D25555" s="22" t="s">
        <v>5</v>
      </c>
      <c r="E25555" s="22" t="s">
        <v>34</v>
      </c>
      <c r="F25555" s="22" t="s">
        <v>76</v>
      </c>
      <c r="G25555" s="1">
        <v>172120.64</v>
      </c>
    </row>
    <row r="25556" spans="2:7">
      <c r="B25556" s="22" t="s">
        <v>404</v>
      </c>
      <c r="C25556" s="22" t="s">
        <v>7</v>
      </c>
      <c r="D25556" s="22" t="s">
        <v>5</v>
      </c>
      <c r="E25556" s="22" t="s">
        <v>34</v>
      </c>
      <c r="F25556" s="22" t="s">
        <v>57</v>
      </c>
      <c r="G25556" s="1">
        <v>483567.48</v>
      </c>
    </row>
    <row r="25557" spans="2:7">
      <c r="B25557" s="22" t="s">
        <v>404</v>
      </c>
      <c r="C25557" s="22" t="s">
        <v>7</v>
      </c>
      <c r="D25557" s="22" t="s">
        <v>5</v>
      </c>
      <c r="E25557" s="22" t="s">
        <v>34</v>
      </c>
      <c r="F25557" s="22" t="s">
        <v>58</v>
      </c>
      <c r="G25557" s="1">
        <v>74216.95</v>
      </c>
    </row>
    <row r="25558" spans="2:7">
      <c r="B25558" s="22" t="s">
        <v>404</v>
      </c>
      <c r="C25558" s="22" t="s">
        <v>7</v>
      </c>
      <c r="D25558" s="22" t="s">
        <v>5</v>
      </c>
      <c r="E25558" s="22" t="s">
        <v>59</v>
      </c>
      <c r="F25558" s="22" t="s">
        <v>55</v>
      </c>
      <c r="G25558" s="1">
        <v>222523.94</v>
      </c>
    </row>
    <row r="25559" spans="2:7">
      <c r="B25559" s="22" t="s">
        <v>404</v>
      </c>
      <c r="C25559" s="22" t="s">
        <v>7</v>
      </c>
      <c r="D25559" s="22" t="s">
        <v>5</v>
      </c>
      <c r="E25559" s="22" t="s">
        <v>60</v>
      </c>
      <c r="F25559" s="22" t="s">
        <v>77</v>
      </c>
      <c r="G25559" s="1">
        <v>1725</v>
      </c>
    </row>
    <row r="25560" spans="2:7">
      <c r="B25560" s="22" t="s">
        <v>404</v>
      </c>
      <c r="C25560" s="22" t="s">
        <v>7</v>
      </c>
      <c r="D25560" s="22" t="s">
        <v>5</v>
      </c>
      <c r="E25560" s="22" t="s">
        <v>60</v>
      </c>
      <c r="F25560" s="22" t="s">
        <v>78</v>
      </c>
      <c r="G25560" s="1">
        <v>33697.5</v>
      </c>
    </row>
    <row r="25561" spans="2:7">
      <c r="B25561" s="22" t="s">
        <v>404</v>
      </c>
      <c r="C25561" s="22" t="s">
        <v>7</v>
      </c>
      <c r="D25561" s="22" t="s">
        <v>5</v>
      </c>
      <c r="E25561" s="22" t="s">
        <v>60</v>
      </c>
      <c r="F25561" s="22" t="s">
        <v>61</v>
      </c>
      <c r="G25561" s="1">
        <v>75961.600000000006</v>
      </c>
    </row>
    <row r="25562" spans="2:7">
      <c r="B25562" s="22" t="s">
        <v>404</v>
      </c>
      <c r="C25562" s="22" t="s">
        <v>7</v>
      </c>
      <c r="D25562" s="22" t="s">
        <v>5</v>
      </c>
      <c r="E25562" s="22" t="s">
        <v>60</v>
      </c>
      <c r="F25562" s="22" t="s">
        <v>80</v>
      </c>
      <c r="G25562" s="1">
        <v>44265.97</v>
      </c>
    </row>
    <row r="25563" spans="2:7">
      <c r="B25563" s="22" t="s">
        <v>404</v>
      </c>
      <c r="C25563" s="22" t="s">
        <v>7</v>
      </c>
      <c r="D25563" s="22" t="s">
        <v>5</v>
      </c>
      <c r="E25563" s="22" t="s">
        <v>60</v>
      </c>
      <c r="F25563" s="22" t="s">
        <v>62</v>
      </c>
      <c r="G25563" s="1">
        <v>67034.289999999994</v>
      </c>
    </row>
    <row r="25564" spans="2:7">
      <c r="B25564" s="22" t="s">
        <v>404</v>
      </c>
      <c r="C25564" s="22" t="s">
        <v>7</v>
      </c>
      <c r="D25564" s="22" t="s">
        <v>7</v>
      </c>
      <c r="E25564" s="22" t="s">
        <v>5</v>
      </c>
      <c r="F25564" s="22" t="s">
        <v>6</v>
      </c>
      <c r="G25564" s="1">
        <v>66241.399999999994</v>
      </c>
    </row>
    <row r="25565" spans="2:7">
      <c r="B25565" s="22" t="s">
        <v>404</v>
      </c>
      <c r="C25565" s="22" t="s">
        <v>7</v>
      </c>
      <c r="D25565" s="22" t="s">
        <v>7</v>
      </c>
      <c r="E25565" s="22" t="s">
        <v>8</v>
      </c>
      <c r="F25565" s="22" t="s">
        <v>9</v>
      </c>
      <c r="G25565" s="1">
        <v>2359033.0099999998</v>
      </c>
    </row>
    <row r="25566" spans="2:7">
      <c r="B25566" s="22" t="s">
        <v>404</v>
      </c>
      <c r="C25566" s="22" t="s">
        <v>7</v>
      </c>
      <c r="D25566" s="22" t="s">
        <v>7</v>
      </c>
      <c r="E25566" s="22" t="s">
        <v>8</v>
      </c>
      <c r="F25566" s="22" t="s">
        <v>10</v>
      </c>
      <c r="G25566" s="1">
        <v>7437.92</v>
      </c>
    </row>
    <row r="25567" spans="2:7">
      <c r="B25567" s="22" t="s">
        <v>404</v>
      </c>
      <c r="C25567" s="22" t="s">
        <v>7</v>
      </c>
      <c r="D25567" s="22" t="s">
        <v>7</v>
      </c>
      <c r="E25567" s="22" t="s">
        <v>8</v>
      </c>
      <c r="F25567" s="22" t="s">
        <v>11</v>
      </c>
      <c r="G25567" s="1">
        <v>10403.379999999999</v>
      </c>
    </row>
    <row r="25568" spans="2:7">
      <c r="B25568" s="22" t="s">
        <v>404</v>
      </c>
      <c r="C25568" s="22" t="s">
        <v>7</v>
      </c>
      <c r="D25568" s="22" t="s">
        <v>7</v>
      </c>
      <c r="E25568" s="22" t="s">
        <v>8</v>
      </c>
      <c r="F25568" s="22" t="s">
        <v>12</v>
      </c>
      <c r="G25568" s="1">
        <v>627058.71</v>
      </c>
    </row>
    <row r="25569" spans="2:7">
      <c r="B25569" s="22" t="s">
        <v>404</v>
      </c>
      <c r="C25569" s="22" t="s">
        <v>7</v>
      </c>
      <c r="D25569" s="22" t="s">
        <v>7</v>
      </c>
      <c r="E25569" s="22" t="s">
        <v>8</v>
      </c>
      <c r="F25569" s="22" t="s">
        <v>13</v>
      </c>
      <c r="G25569" s="1">
        <v>1716.94</v>
      </c>
    </row>
    <row r="25570" spans="2:7">
      <c r="B25570" s="22" t="s">
        <v>404</v>
      </c>
      <c r="C25570" s="22" t="s">
        <v>7</v>
      </c>
      <c r="D25570" s="22" t="s">
        <v>7</v>
      </c>
      <c r="E25570" s="22" t="s">
        <v>14</v>
      </c>
      <c r="F25570" s="22" t="s">
        <v>9</v>
      </c>
      <c r="G25570" s="1">
        <v>1480988.8</v>
      </c>
    </row>
    <row r="25571" spans="2:7">
      <c r="B25571" s="22" t="s">
        <v>404</v>
      </c>
      <c r="C25571" s="22" t="s">
        <v>7</v>
      </c>
      <c r="D25571" s="22" t="s">
        <v>7</v>
      </c>
      <c r="E25571" s="22" t="s">
        <v>14</v>
      </c>
      <c r="F25571" s="22" t="s">
        <v>10</v>
      </c>
      <c r="G25571" s="1">
        <v>78654.41</v>
      </c>
    </row>
    <row r="25572" spans="2:7">
      <c r="B25572" s="22" t="s">
        <v>404</v>
      </c>
      <c r="C25572" s="22" t="s">
        <v>7</v>
      </c>
      <c r="D25572" s="22" t="s">
        <v>7</v>
      </c>
      <c r="E25572" s="22" t="s">
        <v>14</v>
      </c>
      <c r="F25572" s="22" t="s">
        <v>11</v>
      </c>
      <c r="G25572" s="1">
        <v>176996.04</v>
      </c>
    </row>
    <row r="25573" spans="2:7">
      <c r="B25573" s="22" t="s">
        <v>404</v>
      </c>
      <c r="C25573" s="22" t="s">
        <v>7</v>
      </c>
      <c r="D25573" s="22" t="s">
        <v>7</v>
      </c>
      <c r="E25573" s="22" t="s">
        <v>14</v>
      </c>
      <c r="F25573" s="22" t="s">
        <v>12</v>
      </c>
      <c r="G25573" s="1">
        <v>60741.18</v>
      </c>
    </row>
    <row r="25574" spans="2:7">
      <c r="B25574" s="22" t="s">
        <v>404</v>
      </c>
      <c r="C25574" s="22" t="s">
        <v>7</v>
      </c>
      <c r="D25574" s="22" t="s">
        <v>7</v>
      </c>
      <c r="E25574" s="22" t="s">
        <v>14</v>
      </c>
      <c r="F25574" s="22" t="s">
        <v>13</v>
      </c>
      <c r="G25574" s="1">
        <v>3252.96</v>
      </c>
    </row>
    <row r="25575" spans="2:7">
      <c r="B25575" s="22" t="s">
        <v>404</v>
      </c>
      <c r="C25575" s="22" t="s">
        <v>7</v>
      </c>
      <c r="D25575" s="22" t="s">
        <v>7</v>
      </c>
      <c r="E25575" s="22" t="s">
        <v>15</v>
      </c>
      <c r="F25575" s="22" t="s">
        <v>16</v>
      </c>
      <c r="G25575" s="1">
        <v>89557.759999999995</v>
      </c>
    </row>
    <row r="25576" spans="2:7">
      <c r="B25576" s="22" t="s">
        <v>404</v>
      </c>
      <c r="C25576" s="22" t="s">
        <v>7</v>
      </c>
      <c r="D25576" s="22" t="s">
        <v>7</v>
      </c>
      <c r="E25576" s="22" t="s">
        <v>15</v>
      </c>
      <c r="F25576" s="22" t="s">
        <v>71</v>
      </c>
      <c r="G25576" s="1">
        <v>171.36</v>
      </c>
    </row>
    <row r="25577" spans="2:7">
      <c r="B25577" s="22" t="s">
        <v>404</v>
      </c>
      <c r="C25577" s="22" t="s">
        <v>7</v>
      </c>
      <c r="D25577" s="22" t="s">
        <v>7</v>
      </c>
      <c r="E25577" s="22" t="s">
        <v>15</v>
      </c>
      <c r="F25577" s="22" t="s">
        <v>17</v>
      </c>
      <c r="G25577" s="1">
        <v>215694.34</v>
      </c>
    </row>
    <row r="25578" spans="2:7">
      <c r="B25578" s="22" t="s">
        <v>404</v>
      </c>
      <c r="C25578" s="22" t="s">
        <v>7</v>
      </c>
      <c r="D25578" s="22" t="s">
        <v>7</v>
      </c>
      <c r="E25578" s="22" t="s">
        <v>15</v>
      </c>
      <c r="F25578" s="22" t="s">
        <v>18</v>
      </c>
      <c r="G25578" s="1">
        <v>128663.94</v>
      </c>
    </row>
    <row r="25579" spans="2:7">
      <c r="B25579" s="22" t="s">
        <v>404</v>
      </c>
      <c r="C25579" s="22" t="s">
        <v>7</v>
      </c>
      <c r="D25579" s="22" t="s">
        <v>7</v>
      </c>
      <c r="E25579" s="22" t="s">
        <v>15</v>
      </c>
      <c r="F25579" s="22" t="s">
        <v>19</v>
      </c>
      <c r="G25579" s="1">
        <v>460919.63</v>
      </c>
    </row>
    <row r="25580" spans="2:7">
      <c r="B25580" s="22" t="s">
        <v>404</v>
      </c>
      <c r="C25580" s="22" t="s">
        <v>7</v>
      </c>
      <c r="D25580" s="22" t="s">
        <v>7</v>
      </c>
      <c r="E25580" s="22" t="s">
        <v>15</v>
      </c>
      <c r="F25580" s="22" t="s">
        <v>20</v>
      </c>
      <c r="G25580" s="1">
        <v>205822.17</v>
      </c>
    </row>
    <row r="25581" spans="2:7">
      <c r="B25581" s="22" t="s">
        <v>404</v>
      </c>
      <c r="C25581" s="22" t="s">
        <v>7</v>
      </c>
      <c r="D25581" s="22" t="s">
        <v>7</v>
      </c>
      <c r="E25581" s="22" t="s">
        <v>15</v>
      </c>
      <c r="F25581" s="22" t="s">
        <v>21</v>
      </c>
      <c r="G25581" s="1">
        <v>9015.0499999999993</v>
      </c>
    </row>
    <row r="25582" spans="2:7">
      <c r="B25582" s="22" t="s">
        <v>404</v>
      </c>
      <c r="C25582" s="22" t="s">
        <v>7</v>
      </c>
      <c r="D25582" s="22" t="s">
        <v>7</v>
      </c>
      <c r="E25582" s="22" t="s">
        <v>15</v>
      </c>
      <c r="F25582" s="22" t="s">
        <v>22</v>
      </c>
      <c r="G25582" s="1">
        <v>6869.11</v>
      </c>
    </row>
    <row r="25583" spans="2:7">
      <c r="B25583" s="22" t="s">
        <v>404</v>
      </c>
      <c r="C25583" s="22" t="s">
        <v>7</v>
      </c>
      <c r="D25583" s="22" t="s">
        <v>7</v>
      </c>
      <c r="E25583" s="22" t="s">
        <v>15</v>
      </c>
      <c r="F25583" s="22" t="s">
        <v>23</v>
      </c>
      <c r="G25583" s="1">
        <v>14047.33</v>
      </c>
    </row>
    <row r="25584" spans="2:7">
      <c r="B25584" s="22" t="s">
        <v>404</v>
      </c>
      <c r="C25584" s="22" t="s">
        <v>7</v>
      </c>
      <c r="D25584" s="22" t="s">
        <v>7</v>
      </c>
      <c r="E25584" s="22" t="s">
        <v>15</v>
      </c>
      <c r="F25584" s="22" t="s">
        <v>24</v>
      </c>
      <c r="G25584" s="1">
        <v>17459.099999999999</v>
      </c>
    </row>
    <row r="25585" spans="2:7">
      <c r="B25585" s="22" t="s">
        <v>404</v>
      </c>
      <c r="C25585" s="22" t="s">
        <v>7</v>
      </c>
      <c r="D25585" s="22" t="s">
        <v>7</v>
      </c>
      <c r="E25585" s="22" t="s">
        <v>15</v>
      </c>
      <c r="F25585" s="22" t="s">
        <v>25</v>
      </c>
      <c r="G25585" s="1">
        <v>429765.51</v>
      </c>
    </row>
    <row r="25586" spans="2:7">
      <c r="B25586" s="22" t="s">
        <v>404</v>
      </c>
      <c r="C25586" s="22" t="s">
        <v>7</v>
      </c>
      <c r="D25586" s="22" t="s">
        <v>7</v>
      </c>
      <c r="E25586" s="22" t="s">
        <v>15</v>
      </c>
      <c r="F25586" s="22" t="s">
        <v>26</v>
      </c>
      <c r="G25586" s="1">
        <v>334776.15000000002</v>
      </c>
    </row>
    <row r="25587" spans="2:7">
      <c r="B25587" s="22" t="s">
        <v>404</v>
      </c>
      <c r="C25587" s="22" t="s">
        <v>7</v>
      </c>
      <c r="D25587" s="22" t="s">
        <v>7</v>
      </c>
      <c r="E25587" s="22" t="s">
        <v>28</v>
      </c>
      <c r="F25587" s="22" t="s">
        <v>29</v>
      </c>
      <c r="G25587" s="1">
        <v>91781.22</v>
      </c>
    </row>
    <row r="25588" spans="2:7">
      <c r="B25588" s="22" t="s">
        <v>404</v>
      </c>
      <c r="C25588" s="22" t="s">
        <v>7</v>
      </c>
      <c r="D25588" s="22" t="s">
        <v>7</v>
      </c>
      <c r="E25588" s="22" t="s">
        <v>28</v>
      </c>
      <c r="F25588" s="22" t="s">
        <v>33</v>
      </c>
      <c r="G25588" s="1">
        <v>872.91</v>
      </c>
    </row>
    <row r="25589" spans="2:7">
      <c r="B25589" s="22" t="s">
        <v>404</v>
      </c>
      <c r="C25589" s="22" t="s">
        <v>7</v>
      </c>
      <c r="D25589" s="22" t="s">
        <v>7</v>
      </c>
      <c r="E25589" s="22" t="s">
        <v>34</v>
      </c>
      <c r="F25589" s="22" t="s">
        <v>38</v>
      </c>
      <c r="G25589" s="1">
        <v>4084</v>
      </c>
    </row>
    <row r="25590" spans="2:7">
      <c r="B25590" s="22" t="s">
        <v>404</v>
      </c>
      <c r="C25590" s="22" t="s">
        <v>7</v>
      </c>
      <c r="D25590" s="22" t="s">
        <v>7</v>
      </c>
      <c r="E25590" s="22" t="s">
        <v>34</v>
      </c>
      <c r="F25590" s="22" t="s">
        <v>39</v>
      </c>
      <c r="G25590" s="1">
        <v>198601.14</v>
      </c>
    </row>
    <row r="25591" spans="2:7">
      <c r="B25591" s="22" t="s">
        <v>404</v>
      </c>
      <c r="C25591" s="22" t="s">
        <v>7</v>
      </c>
      <c r="D25591" s="22" t="s">
        <v>7</v>
      </c>
      <c r="E25591" s="22" t="s">
        <v>34</v>
      </c>
      <c r="F25591" s="22" t="s">
        <v>42</v>
      </c>
      <c r="G25591" s="1">
        <v>38659.199999999997</v>
      </c>
    </row>
    <row r="25592" spans="2:7">
      <c r="B25592" s="22" t="s">
        <v>404</v>
      </c>
      <c r="C25592" s="22" t="s">
        <v>7</v>
      </c>
      <c r="D25592" s="22" t="s">
        <v>7</v>
      </c>
      <c r="E25592" s="22" t="s">
        <v>34</v>
      </c>
      <c r="F25592" s="22" t="s">
        <v>47</v>
      </c>
      <c r="G25592" s="1">
        <v>13674.01</v>
      </c>
    </row>
    <row r="25593" spans="2:7">
      <c r="B25593" s="22" t="s">
        <v>404</v>
      </c>
      <c r="C25593" s="22" t="s">
        <v>7</v>
      </c>
      <c r="D25593" s="22" t="s">
        <v>7</v>
      </c>
      <c r="E25593" s="22" t="s">
        <v>34</v>
      </c>
      <c r="F25593" s="22" t="s">
        <v>48</v>
      </c>
      <c r="G25593" s="1">
        <v>3228.55</v>
      </c>
    </row>
    <row r="25594" spans="2:7">
      <c r="B25594" s="22" t="s">
        <v>404</v>
      </c>
      <c r="C25594" s="22" t="s">
        <v>7</v>
      </c>
      <c r="D25594" s="22" t="s">
        <v>7</v>
      </c>
      <c r="E25594" s="22" t="s">
        <v>34</v>
      </c>
      <c r="F25594" s="22" t="s">
        <v>75</v>
      </c>
      <c r="G25594" s="1">
        <v>14058.44</v>
      </c>
    </row>
    <row r="25595" spans="2:7">
      <c r="B25595" s="22" t="s">
        <v>404</v>
      </c>
      <c r="C25595" s="22" t="s">
        <v>7</v>
      </c>
      <c r="D25595" s="22" t="s">
        <v>7</v>
      </c>
      <c r="E25595" s="22" t="s">
        <v>34</v>
      </c>
      <c r="F25595" s="22" t="s">
        <v>85</v>
      </c>
      <c r="G25595" s="1">
        <v>9265.9699999999993</v>
      </c>
    </row>
    <row r="25596" spans="2:7">
      <c r="B25596" s="22" t="s">
        <v>404</v>
      </c>
      <c r="C25596" s="22" t="s">
        <v>7</v>
      </c>
      <c r="D25596" s="22" t="s">
        <v>7</v>
      </c>
      <c r="E25596" s="22" t="s">
        <v>34</v>
      </c>
      <c r="F25596" s="22" t="s">
        <v>50</v>
      </c>
      <c r="G25596" s="1">
        <v>13864.48</v>
      </c>
    </row>
    <row r="25597" spans="2:7">
      <c r="B25597" s="22" t="s">
        <v>404</v>
      </c>
      <c r="C25597" s="22" t="s">
        <v>7</v>
      </c>
      <c r="D25597" s="22" t="s">
        <v>7</v>
      </c>
      <c r="E25597" s="22" t="s">
        <v>34</v>
      </c>
      <c r="F25597" s="22" t="s">
        <v>55</v>
      </c>
      <c r="G25597" s="1">
        <v>96</v>
      </c>
    </row>
    <row r="25598" spans="2:7">
      <c r="B25598" s="22" t="s">
        <v>404</v>
      </c>
      <c r="C25598" s="22" t="s">
        <v>7</v>
      </c>
      <c r="D25598" s="22" t="s">
        <v>7</v>
      </c>
      <c r="E25598" s="22" t="s">
        <v>34</v>
      </c>
      <c r="F25598" s="22" t="s">
        <v>58</v>
      </c>
      <c r="G25598" s="1">
        <v>14944.55</v>
      </c>
    </row>
    <row r="25599" spans="2:7">
      <c r="B25599" s="22" t="s">
        <v>404</v>
      </c>
      <c r="C25599" s="22" t="s">
        <v>7</v>
      </c>
      <c r="D25599" s="22" t="s">
        <v>7</v>
      </c>
      <c r="E25599" s="22" t="s">
        <v>59</v>
      </c>
      <c r="F25599" s="22" t="s">
        <v>55</v>
      </c>
      <c r="G25599" s="1">
        <v>57346.36</v>
      </c>
    </row>
    <row r="25600" spans="2:7">
      <c r="B25600" s="22" t="s">
        <v>405</v>
      </c>
      <c r="C25600" s="22" t="s">
        <v>7</v>
      </c>
      <c r="D25600" s="22" t="s">
        <v>5</v>
      </c>
      <c r="E25600" s="22" t="s">
        <v>5</v>
      </c>
      <c r="F25600" s="22" t="s">
        <v>6</v>
      </c>
      <c r="G25600" s="1">
        <v>13246.38</v>
      </c>
    </row>
    <row r="25601" spans="2:7">
      <c r="B25601" s="22" t="s">
        <v>405</v>
      </c>
      <c r="C25601" s="22" t="s">
        <v>7</v>
      </c>
      <c r="D25601" s="22" t="s">
        <v>5</v>
      </c>
      <c r="E25601" s="22" t="s">
        <v>7</v>
      </c>
      <c r="F25601" s="22" t="s">
        <v>6</v>
      </c>
      <c r="G25601" s="1">
        <v>-39135.26</v>
      </c>
    </row>
    <row r="25602" spans="2:7">
      <c r="B25602" s="22" t="s">
        <v>405</v>
      </c>
      <c r="C25602" s="22" t="s">
        <v>7</v>
      </c>
      <c r="D25602" s="22" t="s">
        <v>5</v>
      </c>
      <c r="E25602" s="22" t="s">
        <v>8</v>
      </c>
      <c r="F25602" s="22" t="s">
        <v>9</v>
      </c>
      <c r="G25602" s="1">
        <v>5351874.1900000004</v>
      </c>
    </row>
    <row r="25603" spans="2:7">
      <c r="B25603" s="22" t="s">
        <v>405</v>
      </c>
      <c r="C25603" s="22" t="s">
        <v>7</v>
      </c>
      <c r="D25603" s="22" t="s">
        <v>5</v>
      </c>
      <c r="E25603" s="22" t="s">
        <v>8</v>
      </c>
      <c r="F25603" s="22" t="s">
        <v>10</v>
      </c>
      <c r="G25603" s="1">
        <v>120487.75</v>
      </c>
    </row>
    <row r="25604" spans="2:7">
      <c r="B25604" s="22" t="s">
        <v>405</v>
      </c>
      <c r="C25604" s="22" t="s">
        <v>7</v>
      </c>
      <c r="D25604" s="22" t="s">
        <v>5</v>
      </c>
      <c r="E25604" s="22" t="s">
        <v>8</v>
      </c>
      <c r="F25604" s="22" t="s">
        <v>11</v>
      </c>
      <c r="G25604" s="1">
        <v>111786.18</v>
      </c>
    </row>
    <row r="25605" spans="2:7">
      <c r="B25605" s="22" t="s">
        <v>405</v>
      </c>
      <c r="C25605" s="22" t="s">
        <v>7</v>
      </c>
      <c r="D25605" s="22" t="s">
        <v>5</v>
      </c>
      <c r="E25605" s="22" t="s">
        <v>8</v>
      </c>
      <c r="F25605" s="22" t="s">
        <v>12</v>
      </c>
      <c r="G25605" s="1">
        <v>68443.5</v>
      </c>
    </row>
    <row r="25606" spans="2:7">
      <c r="B25606" s="22" t="s">
        <v>405</v>
      </c>
      <c r="C25606" s="22" t="s">
        <v>7</v>
      </c>
      <c r="D25606" s="22" t="s">
        <v>5</v>
      </c>
      <c r="E25606" s="22" t="s">
        <v>8</v>
      </c>
      <c r="F25606" s="22" t="s">
        <v>70</v>
      </c>
      <c r="G25606" s="1">
        <v>137666</v>
      </c>
    </row>
    <row r="25607" spans="2:7">
      <c r="B25607" s="22" t="s">
        <v>405</v>
      </c>
      <c r="C25607" s="22" t="s">
        <v>7</v>
      </c>
      <c r="D25607" s="22" t="s">
        <v>5</v>
      </c>
      <c r="E25607" s="22" t="s">
        <v>14</v>
      </c>
      <c r="F25607" s="22" t="s">
        <v>9</v>
      </c>
      <c r="G25607" s="1">
        <v>1923744.81</v>
      </c>
    </row>
    <row r="25608" spans="2:7">
      <c r="B25608" s="22" t="s">
        <v>405</v>
      </c>
      <c r="C25608" s="22" t="s">
        <v>7</v>
      </c>
      <c r="D25608" s="22" t="s">
        <v>5</v>
      </c>
      <c r="E25608" s="22" t="s">
        <v>14</v>
      </c>
      <c r="F25608" s="22" t="s">
        <v>10</v>
      </c>
      <c r="G25608" s="1">
        <v>55292.12</v>
      </c>
    </row>
    <row r="25609" spans="2:7">
      <c r="B25609" s="22" t="s">
        <v>405</v>
      </c>
      <c r="C25609" s="22" t="s">
        <v>7</v>
      </c>
      <c r="D25609" s="22" t="s">
        <v>5</v>
      </c>
      <c r="E25609" s="22" t="s">
        <v>14</v>
      </c>
      <c r="F25609" s="22" t="s">
        <v>11</v>
      </c>
      <c r="G25609" s="1">
        <v>48213.32</v>
      </c>
    </row>
    <row r="25610" spans="2:7">
      <c r="B25610" s="22" t="s">
        <v>405</v>
      </c>
      <c r="C25610" s="22" t="s">
        <v>7</v>
      </c>
      <c r="D25610" s="22" t="s">
        <v>5</v>
      </c>
      <c r="E25610" s="22" t="s">
        <v>14</v>
      </c>
      <c r="F25610" s="22" t="s">
        <v>13</v>
      </c>
      <c r="G25610" s="1">
        <v>10650.55</v>
      </c>
    </row>
    <row r="25611" spans="2:7">
      <c r="B25611" s="22" t="s">
        <v>405</v>
      </c>
      <c r="C25611" s="22" t="s">
        <v>7</v>
      </c>
      <c r="D25611" s="22" t="s">
        <v>5</v>
      </c>
      <c r="E25611" s="22" t="s">
        <v>15</v>
      </c>
      <c r="F25611" s="22" t="s">
        <v>17</v>
      </c>
      <c r="G25611" s="1">
        <v>477343.48</v>
      </c>
    </row>
    <row r="25612" spans="2:7">
      <c r="B25612" s="22" t="s">
        <v>405</v>
      </c>
      <c r="C25612" s="22" t="s">
        <v>7</v>
      </c>
      <c r="D25612" s="22" t="s">
        <v>5</v>
      </c>
      <c r="E25612" s="22" t="s">
        <v>15</v>
      </c>
      <c r="F25612" s="22" t="s">
        <v>18</v>
      </c>
      <c r="G25612" s="1">
        <v>184010.17</v>
      </c>
    </row>
    <row r="25613" spans="2:7">
      <c r="B25613" s="22" t="s">
        <v>405</v>
      </c>
      <c r="C25613" s="22" t="s">
        <v>7</v>
      </c>
      <c r="D25613" s="22" t="s">
        <v>5</v>
      </c>
      <c r="E25613" s="22" t="s">
        <v>15</v>
      </c>
      <c r="F25613" s="22" t="s">
        <v>19</v>
      </c>
      <c r="G25613" s="1">
        <v>913105.01</v>
      </c>
    </row>
    <row r="25614" spans="2:7">
      <c r="B25614" s="22" t="s">
        <v>405</v>
      </c>
      <c r="C25614" s="22" t="s">
        <v>7</v>
      </c>
      <c r="D25614" s="22" t="s">
        <v>5</v>
      </c>
      <c r="E25614" s="22" t="s">
        <v>15</v>
      </c>
      <c r="F25614" s="22" t="s">
        <v>20</v>
      </c>
      <c r="G25614" s="1">
        <v>312170.53999999998</v>
      </c>
    </row>
    <row r="25615" spans="2:7">
      <c r="B25615" s="22" t="s">
        <v>405</v>
      </c>
      <c r="C25615" s="22" t="s">
        <v>7</v>
      </c>
      <c r="D25615" s="22" t="s">
        <v>5</v>
      </c>
      <c r="E25615" s="22" t="s">
        <v>15</v>
      </c>
      <c r="F25615" s="22" t="s">
        <v>21</v>
      </c>
      <c r="G25615" s="1">
        <v>27004.13</v>
      </c>
    </row>
    <row r="25616" spans="2:7">
      <c r="B25616" s="22" t="s">
        <v>405</v>
      </c>
      <c r="C25616" s="22" t="s">
        <v>7</v>
      </c>
      <c r="D25616" s="22" t="s">
        <v>5</v>
      </c>
      <c r="E25616" s="22" t="s">
        <v>15</v>
      </c>
      <c r="F25616" s="22" t="s">
        <v>22</v>
      </c>
      <c r="G25616" s="1">
        <v>2732.41</v>
      </c>
    </row>
    <row r="25617" spans="2:7">
      <c r="B25617" s="22" t="s">
        <v>405</v>
      </c>
      <c r="C25617" s="22" t="s">
        <v>7</v>
      </c>
      <c r="D25617" s="22" t="s">
        <v>5</v>
      </c>
      <c r="E25617" s="22" t="s">
        <v>15</v>
      </c>
      <c r="F25617" s="22" t="s">
        <v>23</v>
      </c>
      <c r="G25617" s="1">
        <v>29892.9</v>
      </c>
    </row>
    <row r="25618" spans="2:7">
      <c r="B25618" s="22" t="s">
        <v>405</v>
      </c>
      <c r="C25618" s="22" t="s">
        <v>7</v>
      </c>
      <c r="D25618" s="22" t="s">
        <v>5</v>
      </c>
      <c r="E25618" s="22" t="s">
        <v>15</v>
      </c>
      <c r="F25618" s="22" t="s">
        <v>24</v>
      </c>
      <c r="G25618" s="1">
        <v>26191.17</v>
      </c>
    </row>
    <row r="25619" spans="2:7">
      <c r="B25619" s="22" t="s">
        <v>405</v>
      </c>
      <c r="C25619" s="22" t="s">
        <v>7</v>
      </c>
      <c r="D25619" s="22" t="s">
        <v>5</v>
      </c>
      <c r="E25619" s="22" t="s">
        <v>15</v>
      </c>
      <c r="F25619" s="22" t="s">
        <v>25</v>
      </c>
      <c r="G25619" s="1">
        <v>970868.91</v>
      </c>
    </row>
    <row r="25620" spans="2:7">
      <c r="B25620" s="22" t="s">
        <v>405</v>
      </c>
      <c r="C25620" s="22" t="s">
        <v>7</v>
      </c>
      <c r="D25620" s="22" t="s">
        <v>5</v>
      </c>
      <c r="E25620" s="22" t="s">
        <v>15</v>
      </c>
      <c r="F25620" s="22" t="s">
        <v>26</v>
      </c>
      <c r="G25620" s="1">
        <v>768738.11</v>
      </c>
    </row>
    <row r="25621" spans="2:7">
      <c r="B25621" s="22" t="s">
        <v>405</v>
      </c>
      <c r="C25621" s="22" t="s">
        <v>7</v>
      </c>
      <c r="D25621" s="22" t="s">
        <v>5</v>
      </c>
      <c r="E25621" s="22" t="s">
        <v>15</v>
      </c>
      <c r="F25621" s="22" t="s">
        <v>27</v>
      </c>
      <c r="G25621" s="1">
        <v>39137.160000000003</v>
      </c>
    </row>
    <row r="25622" spans="2:7">
      <c r="B25622" s="22" t="s">
        <v>405</v>
      </c>
      <c r="C25622" s="22" t="s">
        <v>7</v>
      </c>
      <c r="D25622" s="22" t="s">
        <v>5</v>
      </c>
      <c r="E25622" s="22" t="s">
        <v>15</v>
      </c>
      <c r="F25622" s="22" t="s">
        <v>72</v>
      </c>
      <c r="G25622" s="1">
        <v>17030.63</v>
      </c>
    </row>
    <row r="25623" spans="2:7">
      <c r="B25623" s="22" t="s">
        <v>405</v>
      </c>
      <c r="C25623" s="22" t="s">
        <v>7</v>
      </c>
      <c r="D25623" s="22" t="s">
        <v>5</v>
      </c>
      <c r="E25623" s="22" t="s">
        <v>28</v>
      </c>
      <c r="F25623" s="22" t="s">
        <v>29</v>
      </c>
      <c r="G25623" s="1">
        <v>402608.32</v>
      </c>
    </row>
    <row r="25624" spans="2:7">
      <c r="B25624" s="22" t="s">
        <v>405</v>
      </c>
      <c r="C25624" s="22" t="s">
        <v>7</v>
      </c>
      <c r="D25624" s="22" t="s">
        <v>5</v>
      </c>
      <c r="E25624" s="22" t="s">
        <v>28</v>
      </c>
      <c r="F25624" s="22" t="s">
        <v>30</v>
      </c>
      <c r="G25624" s="1">
        <v>44041.71</v>
      </c>
    </row>
    <row r="25625" spans="2:7">
      <c r="B25625" s="22" t="s">
        <v>405</v>
      </c>
      <c r="C25625" s="22" t="s">
        <v>7</v>
      </c>
      <c r="D25625" s="22" t="s">
        <v>5</v>
      </c>
      <c r="E25625" s="22" t="s">
        <v>28</v>
      </c>
      <c r="F25625" s="22" t="s">
        <v>31</v>
      </c>
      <c r="G25625" s="1">
        <v>385784.5</v>
      </c>
    </row>
    <row r="25626" spans="2:7">
      <c r="B25626" s="22" t="s">
        <v>405</v>
      </c>
      <c r="C25626" s="22" t="s">
        <v>7</v>
      </c>
      <c r="D25626" s="22" t="s">
        <v>5</v>
      </c>
      <c r="E25626" s="22" t="s">
        <v>28</v>
      </c>
      <c r="F25626" s="22" t="s">
        <v>32</v>
      </c>
      <c r="G25626" s="1">
        <v>40814.07</v>
      </c>
    </row>
    <row r="25627" spans="2:7">
      <c r="B25627" s="22" t="s">
        <v>405</v>
      </c>
      <c r="C25627" s="22" t="s">
        <v>7</v>
      </c>
      <c r="D25627" s="22" t="s">
        <v>5</v>
      </c>
      <c r="E25627" s="22" t="s">
        <v>28</v>
      </c>
      <c r="F25627" s="22" t="s">
        <v>33</v>
      </c>
      <c r="G25627" s="1">
        <v>394762.68</v>
      </c>
    </row>
    <row r="25628" spans="2:7">
      <c r="B25628" s="22" t="s">
        <v>405</v>
      </c>
      <c r="C25628" s="22" t="s">
        <v>7</v>
      </c>
      <c r="D25628" s="22" t="s">
        <v>5</v>
      </c>
      <c r="E25628" s="22" t="s">
        <v>34</v>
      </c>
      <c r="F25628" s="22" t="s">
        <v>35</v>
      </c>
      <c r="G25628" s="1">
        <v>529.76</v>
      </c>
    </row>
    <row r="25629" spans="2:7">
      <c r="B25629" s="22" t="s">
        <v>405</v>
      </c>
      <c r="C25629" s="22" t="s">
        <v>7</v>
      </c>
      <c r="D25629" s="22" t="s">
        <v>5</v>
      </c>
      <c r="E25629" s="22" t="s">
        <v>34</v>
      </c>
      <c r="F25629" s="22" t="s">
        <v>36</v>
      </c>
      <c r="G25629" s="1">
        <v>4106.72</v>
      </c>
    </row>
    <row r="25630" spans="2:7">
      <c r="B25630" s="22" t="s">
        <v>405</v>
      </c>
      <c r="C25630" s="22" t="s">
        <v>7</v>
      </c>
      <c r="D25630" s="22" t="s">
        <v>5</v>
      </c>
      <c r="E25630" s="22" t="s">
        <v>34</v>
      </c>
      <c r="F25630" s="22" t="s">
        <v>37</v>
      </c>
      <c r="G25630" s="1">
        <v>8725</v>
      </c>
    </row>
    <row r="25631" spans="2:7">
      <c r="B25631" s="22" t="s">
        <v>405</v>
      </c>
      <c r="C25631" s="22" t="s">
        <v>7</v>
      </c>
      <c r="D25631" s="22" t="s">
        <v>5</v>
      </c>
      <c r="E25631" s="22" t="s">
        <v>34</v>
      </c>
      <c r="F25631" s="22" t="s">
        <v>38</v>
      </c>
      <c r="G25631" s="1">
        <v>57605.4</v>
      </c>
    </row>
    <row r="25632" spans="2:7">
      <c r="B25632" s="22" t="s">
        <v>405</v>
      </c>
      <c r="C25632" s="22" t="s">
        <v>7</v>
      </c>
      <c r="D25632" s="22" t="s">
        <v>5</v>
      </c>
      <c r="E25632" s="22" t="s">
        <v>34</v>
      </c>
      <c r="F25632" s="22" t="s">
        <v>39</v>
      </c>
      <c r="G25632" s="1">
        <v>56510.78</v>
      </c>
    </row>
    <row r="25633" spans="2:7">
      <c r="B25633" s="22" t="s">
        <v>405</v>
      </c>
      <c r="C25633" s="22" t="s">
        <v>7</v>
      </c>
      <c r="D25633" s="22" t="s">
        <v>5</v>
      </c>
      <c r="E25633" s="22" t="s">
        <v>34</v>
      </c>
      <c r="F25633" s="22" t="s">
        <v>40</v>
      </c>
      <c r="G25633" s="1">
        <v>3779.33</v>
      </c>
    </row>
    <row r="25634" spans="2:7">
      <c r="B25634" s="22" t="s">
        <v>405</v>
      </c>
      <c r="C25634" s="22" t="s">
        <v>7</v>
      </c>
      <c r="D25634" s="22" t="s">
        <v>5</v>
      </c>
      <c r="E25634" s="22" t="s">
        <v>34</v>
      </c>
      <c r="F25634" s="22" t="s">
        <v>41</v>
      </c>
      <c r="G25634" s="1">
        <v>25171.7</v>
      </c>
    </row>
    <row r="25635" spans="2:7">
      <c r="B25635" s="22" t="s">
        <v>405</v>
      </c>
      <c r="C25635" s="22" t="s">
        <v>7</v>
      </c>
      <c r="D25635" s="22" t="s">
        <v>5</v>
      </c>
      <c r="E25635" s="22" t="s">
        <v>34</v>
      </c>
      <c r="F25635" s="22" t="s">
        <v>42</v>
      </c>
      <c r="G25635" s="1">
        <v>54290.81</v>
      </c>
    </row>
    <row r="25636" spans="2:7">
      <c r="B25636" s="22" t="s">
        <v>405</v>
      </c>
      <c r="C25636" s="22" t="s">
        <v>7</v>
      </c>
      <c r="D25636" s="22" t="s">
        <v>5</v>
      </c>
      <c r="E25636" s="22" t="s">
        <v>34</v>
      </c>
      <c r="F25636" s="22" t="s">
        <v>43</v>
      </c>
      <c r="G25636" s="1">
        <v>4119.17</v>
      </c>
    </row>
    <row r="25637" spans="2:7">
      <c r="B25637" s="22" t="s">
        <v>405</v>
      </c>
      <c r="C25637" s="22" t="s">
        <v>7</v>
      </c>
      <c r="D25637" s="22" t="s">
        <v>5</v>
      </c>
      <c r="E25637" s="22" t="s">
        <v>34</v>
      </c>
      <c r="F25637" s="22" t="s">
        <v>44</v>
      </c>
      <c r="G25637" s="1">
        <v>800</v>
      </c>
    </row>
    <row r="25638" spans="2:7">
      <c r="B25638" s="22" t="s">
        <v>405</v>
      </c>
      <c r="C25638" s="22" t="s">
        <v>7</v>
      </c>
      <c r="D25638" s="22" t="s">
        <v>5</v>
      </c>
      <c r="E25638" s="22" t="s">
        <v>34</v>
      </c>
      <c r="F25638" s="22" t="s">
        <v>45</v>
      </c>
      <c r="G25638" s="1">
        <v>54193.96</v>
      </c>
    </row>
    <row r="25639" spans="2:7">
      <c r="B25639" s="22" t="s">
        <v>405</v>
      </c>
      <c r="C25639" s="22" t="s">
        <v>7</v>
      </c>
      <c r="D25639" s="22" t="s">
        <v>5</v>
      </c>
      <c r="E25639" s="22" t="s">
        <v>34</v>
      </c>
      <c r="F25639" s="22" t="s">
        <v>46</v>
      </c>
      <c r="G25639" s="1">
        <v>22178.15</v>
      </c>
    </row>
    <row r="25640" spans="2:7">
      <c r="B25640" s="22" t="s">
        <v>405</v>
      </c>
      <c r="C25640" s="22" t="s">
        <v>7</v>
      </c>
      <c r="D25640" s="22" t="s">
        <v>5</v>
      </c>
      <c r="E25640" s="22" t="s">
        <v>34</v>
      </c>
      <c r="F25640" s="22" t="s">
        <v>47</v>
      </c>
      <c r="G25640" s="1">
        <v>82529.2</v>
      </c>
    </row>
    <row r="25641" spans="2:7">
      <c r="B25641" s="22" t="s">
        <v>405</v>
      </c>
      <c r="C25641" s="22" t="s">
        <v>7</v>
      </c>
      <c r="D25641" s="22" t="s">
        <v>5</v>
      </c>
      <c r="E25641" s="22" t="s">
        <v>34</v>
      </c>
      <c r="F25641" s="22" t="s">
        <v>48</v>
      </c>
      <c r="G25641" s="1">
        <v>231.68</v>
      </c>
    </row>
    <row r="25642" spans="2:7">
      <c r="B25642" s="22" t="s">
        <v>405</v>
      </c>
      <c r="C25642" s="22" t="s">
        <v>7</v>
      </c>
      <c r="D25642" s="22" t="s">
        <v>5</v>
      </c>
      <c r="E25642" s="22" t="s">
        <v>34</v>
      </c>
      <c r="F25642" s="22" t="s">
        <v>75</v>
      </c>
      <c r="G25642" s="1">
        <v>67037.48</v>
      </c>
    </row>
    <row r="25643" spans="2:7">
      <c r="B25643" s="22" t="s">
        <v>405</v>
      </c>
      <c r="C25643" s="22" t="s">
        <v>7</v>
      </c>
      <c r="D25643" s="22" t="s">
        <v>5</v>
      </c>
      <c r="E25643" s="22" t="s">
        <v>34</v>
      </c>
      <c r="F25643" s="22" t="s">
        <v>85</v>
      </c>
      <c r="G25643" s="1">
        <v>8297.43</v>
      </c>
    </row>
    <row r="25644" spans="2:7">
      <c r="B25644" s="22" t="s">
        <v>405</v>
      </c>
      <c r="C25644" s="22" t="s">
        <v>7</v>
      </c>
      <c r="D25644" s="22" t="s">
        <v>5</v>
      </c>
      <c r="E25644" s="22" t="s">
        <v>34</v>
      </c>
      <c r="F25644" s="22" t="s">
        <v>49</v>
      </c>
      <c r="G25644" s="1">
        <v>132335.09</v>
      </c>
    </row>
    <row r="25645" spans="2:7">
      <c r="B25645" s="22" t="s">
        <v>405</v>
      </c>
      <c r="C25645" s="22" t="s">
        <v>7</v>
      </c>
      <c r="D25645" s="22" t="s">
        <v>5</v>
      </c>
      <c r="E25645" s="22" t="s">
        <v>34</v>
      </c>
      <c r="F25645" s="22" t="s">
        <v>50</v>
      </c>
      <c r="G25645" s="1">
        <v>60920.72</v>
      </c>
    </row>
    <row r="25646" spans="2:7">
      <c r="B25646" s="22" t="s">
        <v>405</v>
      </c>
      <c r="C25646" s="22" t="s">
        <v>7</v>
      </c>
      <c r="D25646" s="22" t="s">
        <v>5</v>
      </c>
      <c r="E25646" s="22" t="s">
        <v>34</v>
      </c>
      <c r="F25646" s="22" t="s">
        <v>51</v>
      </c>
      <c r="G25646" s="1">
        <v>2567.7800000000002</v>
      </c>
    </row>
    <row r="25647" spans="2:7">
      <c r="B25647" s="22" t="s">
        <v>405</v>
      </c>
      <c r="C25647" s="22" t="s">
        <v>7</v>
      </c>
      <c r="D25647" s="22" t="s">
        <v>5</v>
      </c>
      <c r="E25647" s="22" t="s">
        <v>34</v>
      </c>
      <c r="F25647" s="22" t="s">
        <v>52</v>
      </c>
      <c r="G25647" s="1">
        <v>5608.14</v>
      </c>
    </row>
    <row r="25648" spans="2:7">
      <c r="B25648" s="22" t="s">
        <v>405</v>
      </c>
      <c r="C25648" s="22" t="s">
        <v>7</v>
      </c>
      <c r="D25648" s="22" t="s">
        <v>5</v>
      </c>
      <c r="E25648" s="22" t="s">
        <v>34</v>
      </c>
      <c r="F25648" s="22" t="s">
        <v>53</v>
      </c>
      <c r="G25648" s="1">
        <v>70248.95</v>
      </c>
    </row>
    <row r="25649" spans="2:7">
      <c r="B25649" s="22" t="s">
        <v>405</v>
      </c>
      <c r="C25649" s="22" t="s">
        <v>7</v>
      </c>
      <c r="D25649" s="22" t="s">
        <v>5</v>
      </c>
      <c r="E25649" s="22" t="s">
        <v>34</v>
      </c>
      <c r="F25649" s="22" t="s">
        <v>55</v>
      </c>
      <c r="G25649" s="1">
        <v>39531.54</v>
      </c>
    </row>
    <row r="25650" spans="2:7">
      <c r="B25650" s="22" t="s">
        <v>405</v>
      </c>
      <c r="C25650" s="22" t="s">
        <v>7</v>
      </c>
      <c r="D25650" s="22" t="s">
        <v>5</v>
      </c>
      <c r="E25650" s="22" t="s">
        <v>34</v>
      </c>
      <c r="F25650" s="22" t="s">
        <v>56</v>
      </c>
      <c r="G25650" s="1">
        <v>273925.23</v>
      </c>
    </row>
    <row r="25651" spans="2:7">
      <c r="B25651" s="22" t="s">
        <v>405</v>
      </c>
      <c r="C25651" s="22" t="s">
        <v>7</v>
      </c>
      <c r="D25651" s="22" t="s">
        <v>5</v>
      </c>
      <c r="E25651" s="22" t="s">
        <v>34</v>
      </c>
      <c r="F25651" s="22" t="s">
        <v>57</v>
      </c>
      <c r="G25651" s="1">
        <v>159056.49</v>
      </c>
    </row>
    <row r="25652" spans="2:7">
      <c r="B25652" s="22" t="s">
        <v>405</v>
      </c>
      <c r="C25652" s="22" t="s">
        <v>7</v>
      </c>
      <c r="D25652" s="22" t="s">
        <v>5</v>
      </c>
      <c r="E25652" s="22" t="s">
        <v>34</v>
      </c>
      <c r="F25652" s="22" t="s">
        <v>91</v>
      </c>
      <c r="G25652" s="1">
        <v>38736.33</v>
      </c>
    </row>
    <row r="25653" spans="2:7">
      <c r="B25653" s="22" t="s">
        <v>405</v>
      </c>
      <c r="C25653" s="22" t="s">
        <v>7</v>
      </c>
      <c r="D25653" s="22" t="s">
        <v>5</v>
      </c>
      <c r="E25653" s="22" t="s">
        <v>34</v>
      </c>
      <c r="F25653" s="22" t="s">
        <v>94</v>
      </c>
      <c r="G25653" s="1">
        <v>1370.05</v>
      </c>
    </row>
    <row r="25654" spans="2:7">
      <c r="B25654" s="22" t="s">
        <v>405</v>
      </c>
      <c r="C25654" s="22" t="s">
        <v>7</v>
      </c>
      <c r="D25654" s="22" t="s">
        <v>5</v>
      </c>
      <c r="E25654" s="22" t="s">
        <v>34</v>
      </c>
      <c r="F25654" s="22" t="s">
        <v>58</v>
      </c>
      <c r="G25654" s="1">
        <v>16945.75</v>
      </c>
    </row>
    <row r="25655" spans="2:7">
      <c r="B25655" s="22" t="s">
        <v>405</v>
      </c>
      <c r="C25655" s="22" t="s">
        <v>7</v>
      </c>
      <c r="D25655" s="22" t="s">
        <v>5</v>
      </c>
      <c r="E25655" s="22" t="s">
        <v>59</v>
      </c>
      <c r="F25655" s="22" t="s">
        <v>55</v>
      </c>
      <c r="G25655" s="1">
        <v>33339.79</v>
      </c>
    </row>
    <row r="25656" spans="2:7">
      <c r="B25656" s="22" t="s">
        <v>405</v>
      </c>
      <c r="C25656" s="22" t="s">
        <v>7</v>
      </c>
      <c r="D25656" s="22" t="s">
        <v>7</v>
      </c>
      <c r="E25656" s="22" t="s">
        <v>5</v>
      </c>
      <c r="F25656" s="22" t="s">
        <v>6</v>
      </c>
      <c r="G25656" s="1">
        <v>25888.880000000001</v>
      </c>
    </row>
    <row r="25657" spans="2:7">
      <c r="B25657" s="22" t="s">
        <v>405</v>
      </c>
      <c r="C25657" s="22" t="s">
        <v>7</v>
      </c>
      <c r="D25657" s="22" t="s">
        <v>7</v>
      </c>
      <c r="E25657" s="22" t="s">
        <v>8</v>
      </c>
      <c r="F25657" s="22" t="s">
        <v>9</v>
      </c>
      <c r="G25657" s="1">
        <v>599049.12</v>
      </c>
    </row>
    <row r="25658" spans="2:7">
      <c r="B25658" s="22" t="s">
        <v>405</v>
      </c>
      <c r="C25658" s="22" t="s">
        <v>7</v>
      </c>
      <c r="D25658" s="22" t="s">
        <v>7</v>
      </c>
      <c r="E25658" s="22" t="s">
        <v>8</v>
      </c>
      <c r="F25658" s="22" t="s">
        <v>10</v>
      </c>
      <c r="G25658" s="1">
        <v>6017.85</v>
      </c>
    </row>
    <row r="25659" spans="2:7">
      <c r="B25659" s="22" t="s">
        <v>405</v>
      </c>
      <c r="C25659" s="22" t="s">
        <v>7</v>
      </c>
      <c r="D25659" s="22" t="s">
        <v>7</v>
      </c>
      <c r="E25659" s="22" t="s">
        <v>8</v>
      </c>
      <c r="F25659" s="22" t="s">
        <v>11</v>
      </c>
      <c r="G25659" s="1">
        <v>137101.54</v>
      </c>
    </row>
    <row r="25660" spans="2:7">
      <c r="B25660" s="22" t="s">
        <v>405</v>
      </c>
      <c r="C25660" s="22" t="s">
        <v>7</v>
      </c>
      <c r="D25660" s="22" t="s">
        <v>7</v>
      </c>
      <c r="E25660" s="22" t="s">
        <v>8</v>
      </c>
      <c r="F25660" s="22" t="s">
        <v>12</v>
      </c>
      <c r="G25660" s="1">
        <v>170579.04</v>
      </c>
    </row>
    <row r="25661" spans="2:7">
      <c r="B25661" s="22" t="s">
        <v>405</v>
      </c>
      <c r="C25661" s="22" t="s">
        <v>7</v>
      </c>
      <c r="D25661" s="22" t="s">
        <v>7</v>
      </c>
      <c r="E25661" s="22" t="s">
        <v>8</v>
      </c>
      <c r="F25661" s="22" t="s">
        <v>13</v>
      </c>
      <c r="G25661" s="1">
        <v>81873.100000000006</v>
      </c>
    </row>
    <row r="25662" spans="2:7">
      <c r="B25662" s="22" t="s">
        <v>405</v>
      </c>
      <c r="C25662" s="22" t="s">
        <v>7</v>
      </c>
      <c r="D25662" s="22" t="s">
        <v>7</v>
      </c>
      <c r="E25662" s="22" t="s">
        <v>14</v>
      </c>
      <c r="F25662" s="22" t="s">
        <v>9</v>
      </c>
      <c r="G25662" s="1">
        <v>518186.17</v>
      </c>
    </row>
    <row r="25663" spans="2:7">
      <c r="B25663" s="22" t="s">
        <v>405</v>
      </c>
      <c r="C25663" s="22" t="s">
        <v>7</v>
      </c>
      <c r="D25663" s="22" t="s">
        <v>7</v>
      </c>
      <c r="E25663" s="22" t="s">
        <v>14</v>
      </c>
      <c r="F25663" s="22" t="s">
        <v>10</v>
      </c>
      <c r="G25663" s="1">
        <v>14674.49</v>
      </c>
    </row>
    <row r="25664" spans="2:7">
      <c r="B25664" s="22" t="s">
        <v>405</v>
      </c>
      <c r="C25664" s="22" t="s">
        <v>7</v>
      </c>
      <c r="D25664" s="22" t="s">
        <v>7</v>
      </c>
      <c r="E25664" s="22" t="s">
        <v>14</v>
      </c>
      <c r="F25664" s="22" t="s">
        <v>11</v>
      </c>
      <c r="G25664" s="1">
        <v>20908.72</v>
      </c>
    </row>
    <row r="25665" spans="2:7">
      <c r="B25665" s="22" t="s">
        <v>405</v>
      </c>
      <c r="C25665" s="22" t="s">
        <v>7</v>
      </c>
      <c r="D25665" s="22" t="s">
        <v>7</v>
      </c>
      <c r="E25665" s="22" t="s">
        <v>14</v>
      </c>
      <c r="F25665" s="22" t="s">
        <v>12</v>
      </c>
      <c r="G25665" s="1">
        <v>74192.45</v>
      </c>
    </row>
    <row r="25666" spans="2:7">
      <c r="B25666" s="22" t="s">
        <v>405</v>
      </c>
      <c r="C25666" s="22" t="s">
        <v>7</v>
      </c>
      <c r="D25666" s="22" t="s">
        <v>7</v>
      </c>
      <c r="E25666" s="22" t="s">
        <v>14</v>
      </c>
      <c r="F25666" s="22" t="s">
        <v>13</v>
      </c>
      <c r="G25666" s="1">
        <v>13121.81</v>
      </c>
    </row>
    <row r="25667" spans="2:7">
      <c r="B25667" s="22" t="s">
        <v>405</v>
      </c>
      <c r="C25667" s="22" t="s">
        <v>7</v>
      </c>
      <c r="D25667" s="22" t="s">
        <v>7</v>
      </c>
      <c r="E25667" s="22" t="s">
        <v>15</v>
      </c>
      <c r="F25667" s="22" t="s">
        <v>17</v>
      </c>
      <c r="G25667" s="1">
        <v>28125.78</v>
      </c>
    </row>
    <row r="25668" spans="2:7">
      <c r="B25668" s="22" t="s">
        <v>405</v>
      </c>
      <c r="C25668" s="22" t="s">
        <v>7</v>
      </c>
      <c r="D25668" s="22" t="s">
        <v>7</v>
      </c>
      <c r="E25668" s="22" t="s">
        <v>15</v>
      </c>
      <c r="F25668" s="22" t="s">
        <v>18</v>
      </c>
      <c r="G25668" s="1">
        <v>17417.5</v>
      </c>
    </row>
    <row r="25669" spans="2:7">
      <c r="B25669" s="22" t="s">
        <v>405</v>
      </c>
      <c r="C25669" s="22" t="s">
        <v>7</v>
      </c>
      <c r="D25669" s="22" t="s">
        <v>7</v>
      </c>
      <c r="E25669" s="22" t="s">
        <v>15</v>
      </c>
      <c r="F25669" s="22" t="s">
        <v>19</v>
      </c>
      <c r="G25669" s="1">
        <v>88809.600000000006</v>
      </c>
    </row>
    <row r="25670" spans="2:7">
      <c r="B25670" s="22" t="s">
        <v>405</v>
      </c>
      <c r="C25670" s="22" t="s">
        <v>7</v>
      </c>
      <c r="D25670" s="22" t="s">
        <v>7</v>
      </c>
      <c r="E25670" s="22" t="s">
        <v>15</v>
      </c>
      <c r="F25670" s="22" t="s">
        <v>20</v>
      </c>
      <c r="G25670" s="1">
        <v>18144.12</v>
      </c>
    </row>
    <row r="25671" spans="2:7">
      <c r="B25671" s="22" t="s">
        <v>405</v>
      </c>
      <c r="C25671" s="22" t="s">
        <v>7</v>
      </c>
      <c r="D25671" s="22" t="s">
        <v>7</v>
      </c>
      <c r="E25671" s="22" t="s">
        <v>15</v>
      </c>
      <c r="F25671" s="22" t="s">
        <v>21</v>
      </c>
      <c r="G25671" s="1">
        <v>250.19</v>
      </c>
    </row>
    <row r="25672" spans="2:7">
      <c r="B25672" s="22" t="s">
        <v>405</v>
      </c>
      <c r="C25672" s="22" t="s">
        <v>7</v>
      </c>
      <c r="D25672" s="22" t="s">
        <v>7</v>
      </c>
      <c r="E25672" s="22" t="s">
        <v>15</v>
      </c>
      <c r="F25672" s="22" t="s">
        <v>22</v>
      </c>
      <c r="G25672" s="1">
        <v>274.93</v>
      </c>
    </row>
    <row r="25673" spans="2:7">
      <c r="B25673" s="22" t="s">
        <v>405</v>
      </c>
      <c r="C25673" s="22" t="s">
        <v>7</v>
      </c>
      <c r="D25673" s="22" t="s">
        <v>7</v>
      </c>
      <c r="E25673" s="22" t="s">
        <v>15</v>
      </c>
      <c r="F25673" s="22" t="s">
        <v>23</v>
      </c>
      <c r="G25673" s="1">
        <v>1492.61</v>
      </c>
    </row>
    <row r="25674" spans="2:7">
      <c r="B25674" s="22" t="s">
        <v>405</v>
      </c>
      <c r="C25674" s="22" t="s">
        <v>7</v>
      </c>
      <c r="D25674" s="22" t="s">
        <v>7</v>
      </c>
      <c r="E25674" s="22" t="s">
        <v>15</v>
      </c>
      <c r="F25674" s="22" t="s">
        <v>24</v>
      </c>
      <c r="G25674" s="1">
        <v>1623.03</v>
      </c>
    </row>
    <row r="25675" spans="2:7">
      <c r="B25675" s="22" t="s">
        <v>405</v>
      </c>
      <c r="C25675" s="22" t="s">
        <v>7</v>
      </c>
      <c r="D25675" s="22" t="s">
        <v>7</v>
      </c>
      <c r="E25675" s="22" t="s">
        <v>15</v>
      </c>
      <c r="F25675" s="22" t="s">
        <v>25</v>
      </c>
      <c r="G25675" s="1">
        <v>9171.26</v>
      </c>
    </row>
    <row r="25676" spans="2:7">
      <c r="B25676" s="22" t="s">
        <v>405</v>
      </c>
      <c r="C25676" s="22" t="s">
        <v>7</v>
      </c>
      <c r="D25676" s="22" t="s">
        <v>7</v>
      </c>
      <c r="E25676" s="22" t="s">
        <v>15</v>
      </c>
      <c r="F25676" s="22" t="s">
        <v>26</v>
      </c>
      <c r="G25676" s="1">
        <v>26503.5</v>
      </c>
    </row>
    <row r="25677" spans="2:7">
      <c r="B25677" s="22" t="s">
        <v>405</v>
      </c>
      <c r="C25677" s="22" t="s">
        <v>7</v>
      </c>
      <c r="D25677" s="22" t="s">
        <v>7</v>
      </c>
      <c r="E25677" s="22" t="s">
        <v>15</v>
      </c>
      <c r="F25677" s="22" t="s">
        <v>27</v>
      </c>
      <c r="G25677" s="1">
        <v>723.66</v>
      </c>
    </row>
    <row r="25678" spans="2:7">
      <c r="B25678" s="22" t="s">
        <v>405</v>
      </c>
      <c r="C25678" s="22" t="s">
        <v>7</v>
      </c>
      <c r="D25678" s="22" t="s">
        <v>7</v>
      </c>
      <c r="E25678" s="22" t="s">
        <v>15</v>
      </c>
      <c r="F25678" s="22" t="s">
        <v>72</v>
      </c>
      <c r="G25678" s="1">
        <v>1332.77</v>
      </c>
    </row>
    <row r="25679" spans="2:7">
      <c r="B25679" s="22" t="s">
        <v>405</v>
      </c>
      <c r="C25679" s="22" t="s">
        <v>7</v>
      </c>
      <c r="D25679" s="22" t="s">
        <v>7</v>
      </c>
      <c r="E25679" s="22" t="s">
        <v>28</v>
      </c>
      <c r="F25679" s="22" t="s">
        <v>29</v>
      </c>
      <c r="G25679" s="1">
        <v>16429.21</v>
      </c>
    </row>
    <row r="25680" spans="2:7">
      <c r="B25680" s="22" t="s">
        <v>405</v>
      </c>
      <c r="C25680" s="22" t="s">
        <v>7</v>
      </c>
      <c r="D25680" s="22" t="s">
        <v>7</v>
      </c>
      <c r="E25680" s="22" t="s">
        <v>28</v>
      </c>
      <c r="F25680" s="22" t="s">
        <v>33</v>
      </c>
      <c r="G25680" s="1">
        <v>2762.04</v>
      </c>
    </row>
    <row r="25681" spans="2:7">
      <c r="B25681" s="22" t="s">
        <v>405</v>
      </c>
      <c r="C25681" s="22" t="s">
        <v>7</v>
      </c>
      <c r="D25681" s="22" t="s">
        <v>7</v>
      </c>
      <c r="E25681" s="22" t="s">
        <v>34</v>
      </c>
      <c r="F25681" s="22" t="s">
        <v>38</v>
      </c>
      <c r="G25681" s="1">
        <v>2182.4</v>
      </c>
    </row>
    <row r="25682" spans="2:7">
      <c r="B25682" s="22" t="s">
        <v>405</v>
      </c>
      <c r="C25682" s="22" t="s">
        <v>7</v>
      </c>
      <c r="D25682" s="22" t="s">
        <v>7</v>
      </c>
      <c r="E25682" s="22" t="s">
        <v>34</v>
      </c>
      <c r="F25682" s="22" t="s">
        <v>39</v>
      </c>
      <c r="G25682" s="1">
        <v>9432.67</v>
      </c>
    </row>
    <row r="25683" spans="2:7">
      <c r="B25683" s="22" t="s">
        <v>405</v>
      </c>
      <c r="C25683" s="22" t="s">
        <v>7</v>
      </c>
      <c r="D25683" s="22" t="s">
        <v>7</v>
      </c>
      <c r="E25683" s="22" t="s">
        <v>34</v>
      </c>
      <c r="F25683" s="22" t="s">
        <v>42</v>
      </c>
      <c r="G25683" s="1">
        <v>20802.98</v>
      </c>
    </row>
    <row r="25684" spans="2:7">
      <c r="B25684" s="22" t="s">
        <v>405</v>
      </c>
      <c r="C25684" s="22" t="s">
        <v>7</v>
      </c>
      <c r="D25684" s="22" t="s">
        <v>7</v>
      </c>
      <c r="E25684" s="22" t="s">
        <v>34</v>
      </c>
      <c r="F25684" s="22" t="s">
        <v>75</v>
      </c>
      <c r="G25684" s="1">
        <v>2246.4699999999998</v>
      </c>
    </row>
    <row r="25685" spans="2:7">
      <c r="B25685" s="22" t="s">
        <v>405</v>
      </c>
      <c r="C25685" s="22" t="s">
        <v>7</v>
      </c>
      <c r="D25685" s="22" t="s">
        <v>7</v>
      </c>
      <c r="E25685" s="22" t="s">
        <v>34</v>
      </c>
      <c r="F25685" s="22" t="s">
        <v>85</v>
      </c>
      <c r="G25685" s="1">
        <v>1549.15</v>
      </c>
    </row>
    <row r="25686" spans="2:7">
      <c r="B25686" s="22" t="s">
        <v>405</v>
      </c>
      <c r="C25686" s="22" t="s">
        <v>7</v>
      </c>
      <c r="D25686" s="22" t="s">
        <v>7</v>
      </c>
      <c r="E25686" s="22" t="s">
        <v>34</v>
      </c>
      <c r="F25686" s="22" t="s">
        <v>49</v>
      </c>
      <c r="G25686" s="1">
        <v>68000</v>
      </c>
    </row>
    <row r="25687" spans="2:7">
      <c r="B25687" s="22" t="s">
        <v>405</v>
      </c>
      <c r="C25687" s="22" t="s">
        <v>7</v>
      </c>
      <c r="D25687" s="22" t="s">
        <v>7</v>
      </c>
      <c r="E25687" s="22" t="s">
        <v>34</v>
      </c>
      <c r="F25687" s="22" t="s">
        <v>55</v>
      </c>
      <c r="G25687" s="1">
        <v>807</v>
      </c>
    </row>
    <row r="25688" spans="2:7">
      <c r="B25688" s="22" t="s">
        <v>405</v>
      </c>
      <c r="C25688" s="22" t="s">
        <v>7</v>
      </c>
      <c r="D25688" s="22" t="s">
        <v>7</v>
      </c>
      <c r="E25688" s="22" t="s">
        <v>34</v>
      </c>
      <c r="F25688" s="22" t="s">
        <v>57</v>
      </c>
      <c r="G25688" s="1">
        <v>30000</v>
      </c>
    </row>
    <row r="25689" spans="2:7">
      <c r="B25689" s="22" t="s">
        <v>405</v>
      </c>
      <c r="C25689" s="22" t="s">
        <v>7</v>
      </c>
      <c r="D25689" s="22" t="s">
        <v>7</v>
      </c>
      <c r="E25689" s="22" t="s">
        <v>34</v>
      </c>
      <c r="F25689" s="22" t="s">
        <v>58</v>
      </c>
      <c r="G25689" s="1">
        <v>9961.4500000000007</v>
      </c>
    </row>
    <row r="25690" spans="2:7">
      <c r="B25690" s="22" t="s">
        <v>405</v>
      </c>
      <c r="C25690" s="22" t="s">
        <v>7</v>
      </c>
      <c r="D25690" s="22" t="s">
        <v>7</v>
      </c>
      <c r="E25690" s="22" t="s">
        <v>59</v>
      </c>
      <c r="F25690" s="22" t="s">
        <v>55</v>
      </c>
      <c r="G25690" s="1">
        <v>4965.18</v>
      </c>
    </row>
    <row r="25691" spans="2:7">
      <c r="B25691" s="22" t="s">
        <v>406</v>
      </c>
      <c r="C25691" s="22" t="s">
        <v>7</v>
      </c>
      <c r="D25691" s="22" t="s">
        <v>5</v>
      </c>
      <c r="E25691" s="22" t="s">
        <v>5</v>
      </c>
      <c r="F25691" s="22" t="s">
        <v>6</v>
      </c>
      <c r="G25691" s="1">
        <v>6219.36</v>
      </c>
    </row>
    <row r="25692" spans="2:7">
      <c r="B25692" s="22" t="s">
        <v>406</v>
      </c>
      <c r="C25692" s="22" t="s">
        <v>7</v>
      </c>
      <c r="D25692" s="22" t="s">
        <v>5</v>
      </c>
      <c r="E25692" s="22" t="s">
        <v>7</v>
      </c>
      <c r="F25692" s="22" t="s">
        <v>6</v>
      </c>
      <c r="G25692" s="1">
        <v>-408138</v>
      </c>
    </row>
    <row r="25693" spans="2:7">
      <c r="B25693" s="22" t="s">
        <v>406</v>
      </c>
      <c r="C25693" s="22" t="s">
        <v>7</v>
      </c>
      <c r="D25693" s="22" t="s">
        <v>5</v>
      </c>
      <c r="E25693" s="22" t="s">
        <v>8</v>
      </c>
      <c r="F25693" s="22" t="s">
        <v>9</v>
      </c>
      <c r="G25693" s="1">
        <v>7744103.8099999996</v>
      </c>
    </row>
    <row r="25694" spans="2:7">
      <c r="B25694" s="22" t="s">
        <v>406</v>
      </c>
      <c r="C25694" s="22" t="s">
        <v>7</v>
      </c>
      <c r="D25694" s="22" t="s">
        <v>5</v>
      </c>
      <c r="E25694" s="22" t="s">
        <v>8</v>
      </c>
      <c r="F25694" s="22" t="s">
        <v>10</v>
      </c>
      <c r="G25694" s="1">
        <v>231357.1</v>
      </c>
    </row>
    <row r="25695" spans="2:7">
      <c r="B25695" s="22" t="s">
        <v>406</v>
      </c>
      <c r="C25695" s="22" t="s">
        <v>7</v>
      </c>
      <c r="D25695" s="22" t="s">
        <v>5</v>
      </c>
      <c r="E25695" s="22" t="s">
        <v>8</v>
      </c>
      <c r="F25695" s="22" t="s">
        <v>11</v>
      </c>
      <c r="G25695" s="1">
        <v>324019.75</v>
      </c>
    </row>
    <row r="25696" spans="2:7">
      <c r="B25696" s="22" t="s">
        <v>406</v>
      </c>
      <c r="C25696" s="22" t="s">
        <v>7</v>
      </c>
      <c r="D25696" s="22" t="s">
        <v>5</v>
      </c>
      <c r="E25696" s="22" t="s">
        <v>8</v>
      </c>
      <c r="F25696" s="22" t="s">
        <v>12</v>
      </c>
      <c r="G25696" s="1">
        <v>83946.91</v>
      </c>
    </row>
    <row r="25697" spans="2:7">
      <c r="B25697" s="22" t="s">
        <v>406</v>
      </c>
      <c r="C25697" s="22" t="s">
        <v>7</v>
      </c>
      <c r="D25697" s="22" t="s">
        <v>5</v>
      </c>
      <c r="E25697" s="22" t="s">
        <v>8</v>
      </c>
      <c r="F25697" s="22" t="s">
        <v>13</v>
      </c>
      <c r="G25697" s="1">
        <v>4096.46</v>
      </c>
    </row>
    <row r="25698" spans="2:7">
      <c r="B25698" s="22" t="s">
        <v>406</v>
      </c>
      <c r="C25698" s="22" t="s">
        <v>7</v>
      </c>
      <c r="D25698" s="22" t="s">
        <v>5</v>
      </c>
      <c r="E25698" s="22" t="s">
        <v>14</v>
      </c>
      <c r="F25698" s="22" t="s">
        <v>9</v>
      </c>
      <c r="G25698" s="1">
        <v>2880748.45</v>
      </c>
    </row>
    <row r="25699" spans="2:7">
      <c r="B25699" s="22" t="s">
        <v>406</v>
      </c>
      <c r="C25699" s="22" t="s">
        <v>7</v>
      </c>
      <c r="D25699" s="22" t="s">
        <v>5</v>
      </c>
      <c r="E25699" s="22" t="s">
        <v>14</v>
      </c>
      <c r="F25699" s="22" t="s">
        <v>10</v>
      </c>
      <c r="G25699" s="1">
        <v>74823.86</v>
      </c>
    </row>
    <row r="25700" spans="2:7">
      <c r="B25700" s="22" t="s">
        <v>406</v>
      </c>
      <c r="C25700" s="22" t="s">
        <v>7</v>
      </c>
      <c r="D25700" s="22" t="s">
        <v>5</v>
      </c>
      <c r="E25700" s="22" t="s">
        <v>14</v>
      </c>
      <c r="F25700" s="22" t="s">
        <v>11</v>
      </c>
      <c r="G25700" s="1">
        <v>70389.2</v>
      </c>
    </row>
    <row r="25701" spans="2:7">
      <c r="B25701" s="22" t="s">
        <v>406</v>
      </c>
      <c r="C25701" s="22" t="s">
        <v>7</v>
      </c>
      <c r="D25701" s="22" t="s">
        <v>5</v>
      </c>
      <c r="E25701" s="22" t="s">
        <v>14</v>
      </c>
      <c r="F25701" s="22" t="s">
        <v>12</v>
      </c>
      <c r="G25701" s="1">
        <v>600</v>
      </c>
    </row>
    <row r="25702" spans="2:7">
      <c r="B25702" s="22" t="s">
        <v>406</v>
      </c>
      <c r="C25702" s="22" t="s">
        <v>7</v>
      </c>
      <c r="D25702" s="22" t="s">
        <v>5</v>
      </c>
      <c r="E25702" s="22" t="s">
        <v>14</v>
      </c>
      <c r="F25702" s="22" t="s">
        <v>13</v>
      </c>
      <c r="G25702" s="1">
        <v>23805.53</v>
      </c>
    </row>
    <row r="25703" spans="2:7">
      <c r="B25703" s="22" t="s">
        <v>406</v>
      </c>
      <c r="C25703" s="22" t="s">
        <v>7</v>
      </c>
      <c r="D25703" s="22" t="s">
        <v>5</v>
      </c>
      <c r="E25703" s="22" t="s">
        <v>15</v>
      </c>
      <c r="F25703" s="22" t="s">
        <v>17</v>
      </c>
      <c r="G25703" s="1">
        <v>632961.52</v>
      </c>
    </row>
    <row r="25704" spans="2:7">
      <c r="B25704" s="22" t="s">
        <v>406</v>
      </c>
      <c r="C25704" s="22" t="s">
        <v>7</v>
      </c>
      <c r="D25704" s="22" t="s">
        <v>5</v>
      </c>
      <c r="E25704" s="22" t="s">
        <v>15</v>
      </c>
      <c r="F25704" s="22" t="s">
        <v>18</v>
      </c>
      <c r="G25704" s="1">
        <v>229022.53</v>
      </c>
    </row>
    <row r="25705" spans="2:7">
      <c r="B25705" s="22" t="s">
        <v>406</v>
      </c>
      <c r="C25705" s="22" t="s">
        <v>7</v>
      </c>
      <c r="D25705" s="22" t="s">
        <v>5</v>
      </c>
      <c r="E25705" s="22" t="s">
        <v>15</v>
      </c>
      <c r="F25705" s="22" t="s">
        <v>19</v>
      </c>
      <c r="G25705" s="1">
        <v>1228178.56</v>
      </c>
    </row>
    <row r="25706" spans="2:7">
      <c r="B25706" s="22" t="s">
        <v>406</v>
      </c>
      <c r="C25706" s="22" t="s">
        <v>7</v>
      </c>
      <c r="D25706" s="22" t="s">
        <v>5</v>
      </c>
      <c r="E25706" s="22" t="s">
        <v>15</v>
      </c>
      <c r="F25706" s="22" t="s">
        <v>20</v>
      </c>
      <c r="G25706" s="1">
        <v>371186.91</v>
      </c>
    </row>
    <row r="25707" spans="2:7">
      <c r="B25707" s="22" t="s">
        <v>406</v>
      </c>
      <c r="C25707" s="22" t="s">
        <v>7</v>
      </c>
      <c r="D25707" s="22" t="s">
        <v>5</v>
      </c>
      <c r="E25707" s="22" t="s">
        <v>15</v>
      </c>
      <c r="F25707" s="22" t="s">
        <v>142</v>
      </c>
      <c r="G25707" s="1">
        <v>2.52</v>
      </c>
    </row>
    <row r="25708" spans="2:7">
      <c r="B25708" s="22" t="s">
        <v>406</v>
      </c>
      <c r="C25708" s="22" t="s">
        <v>7</v>
      </c>
      <c r="D25708" s="22" t="s">
        <v>5</v>
      </c>
      <c r="E25708" s="22" t="s">
        <v>15</v>
      </c>
      <c r="F25708" s="22" t="s">
        <v>21</v>
      </c>
      <c r="G25708" s="1">
        <v>26486.87</v>
      </c>
    </row>
    <row r="25709" spans="2:7">
      <c r="B25709" s="22" t="s">
        <v>406</v>
      </c>
      <c r="C25709" s="22" t="s">
        <v>7</v>
      </c>
      <c r="D25709" s="22" t="s">
        <v>5</v>
      </c>
      <c r="E25709" s="22" t="s">
        <v>15</v>
      </c>
      <c r="F25709" s="22" t="s">
        <v>22</v>
      </c>
      <c r="G25709" s="1">
        <v>0.11</v>
      </c>
    </row>
    <row r="25710" spans="2:7">
      <c r="B25710" s="22" t="s">
        <v>406</v>
      </c>
      <c r="C25710" s="22" t="s">
        <v>7</v>
      </c>
      <c r="D25710" s="22" t="s">
        <v>5</v>
      </c>
      <c r="E25710" s="22" t="s">
        <v>15</v>
      </c>
      <c r="F25710" s="22" t="s">
        <v>23</v>
      </c>
      <c r="G25710" s="1">
        <v>42513.37</v>
      </c>
    </row>
    <row r="25711" spans="2:7">
      <c r="B25711" s="22" t="s">
        <v>406</v>
      </c>
      <c r="C25711" s="22" t="s">
        <v>7</v>
      </c>
      <c r="D25711" s="22" t="s">
        <v>5</v>
      </c>
      <c r="E25711" s="22" t="s">
        <v>15</v>
      </c>
      <c r="F25711" s="22" t="s">
        <v>24</v>
      </c>
      <c r="G25711" s="1">
        <v>37538.769999999997</v>
      </c>
    </row>
    <row r="25712" spans="2:7">
      <c r="B25712" s="22" t="s">
        <v>406</v>
      </c>
      <c r="C25712" s="22" t="s">
        <v>7</v>
      </c>
      <c r="D25712" s="22" t="s">
        <v>5</v>
      </c>
      <c r="E25712" s="22" t="s">
        <v>15</v>
      </c>
      <c r="F25712" s="22" t="s">
        <v>25</v>
      </c>
      <c r="G25712" s="1">
        <v>1152317.6499999999</v>
      </c>
    </row>
    <row r="25713" spans="2:7">
      <c r="B25713" s="22" t="s">
        <v>406</v>
      </c>
      <c r="C25713" s="22" t="s">
        <v>7</v>
      </c>
      <c r="D25713" s="22" t="s">
        <v>5</v>
      </c>
      <c r="E25713" s="22" t="s">
        <v>15</v>
      </c>
      <c r="F25713" s="22" t="s">
        <v>26</v>
      </c>
      <c r="G25713" s="1">
        <v>989380.84</v>
      </c>
    </row>
    <row r="25714" spans="2:7">
      <c r="B25714" s="22" t="s">
        <v>406</v>
      </c>
      <c r="C25714" s="22" t="s">
        <v>7</v>
      </c>
      <c r="D25714" s="22" t="s">
        <v>5</v>
      </c>
      <c r="E25714" s="22" t="s">
        <v>15</v>
      </c>
      <c r="F25714" s="22" t="s">
        <v>27</v>
      </c>
      <c r="G25714" s="1">
        <v>11687.38</v>
      </c>
    </row>
    <row r="25715" spans="2:7">
      <c r="B25715" s="22" t="s">
        <v>406</v>
      </c>
      <c r="C25715" s="22" t="s">
        <v>7</v>
      </c>
      <c r="D25715" s="22" t="s">
        <v>5</v>
      </c>
      <c r="E25715" s="22" t="s">
        <v>15</v>
      </c>
      <c r="F25715" s="22" t="s">
        <v>72</v>
      </c>
      <c r="G25715" s="1">
        <v>1379.58</v>
      </c>
    </row>
    <row r="25716" spans="2:7">
      <c r="B25716" s="22" t="s">
        <v>406</v>
      </c>
      <c r="C25716" s="22" t="s">
        <v>7</v>
      </c>
      <c r="D25716" s="22" t="s">
        <v>5</v>
      </c>
      <c r="E25716" s="22" t="s">
        <v>28</v>
      </c>
      <c r="F25716" s="22" t="s">
        <v>29</v>
      </c>
      <c r="G25716" s="1">
        <v>672885.05</v>
      </c>
    </row>
    <row r="25717" spans="2:7">
      <c r="B25717" s="22" t="s">
        <v>406</v>
      </c>
      <c r="C25717" s="22" t="s">
        <v>7</v>
      </c>
      <c r="D25717" s="22" t="s">
        <v>5</v>
      </c>
      <c r="E25717" s="22" t="s">
        <v>28</v>
      </c>
      <c r="F25717" s="22" t="s">
        <v>30</v>
      </c>
      <c r="G25717" s="1">
        <v>38368.03</v>
      </c>
    </row>
    <row r="25718" spans="2:7">
      <c r="B25718" s="22" t="s">
        <v>406</v>
      </c>
      <c r="C25718" s="22" t="s">
        <v>7</v>
      </c>
      <c r="D25718" s="22" t="s">
        <v>5</v>
      </c>
      <c r="E25718" s="22" t="s">
        <v>28</v>
      </c>
      <c r="F25718" s="22" t="s">
        <v>31</v>
      </c>
      <c r="G25718" s="1">
        <v>312040.89</v>
      </c>
    </row>
    <row r="25719" spans="2:7">
      <c r="B25719" s="22" t="s">
        <v>406</v>
      </c>
      <c r="C25719" s="22" t="s">
        <v>7</v>
      </c>
      <c r="D25719" s="22" t="s">
        <v>5</v>
      </c>
      <c r="E25719" s="22" t="s">
        <v>28</v>
      </c>
      <c r="F25719" s="22" t="s">
        <v>32</v>
      </c>
      <c r="G25719" s="1">
        <v>199162.73</v>
      </c>
    </row>
    <row r="25720" spans="2:7">
      <c r="B25720" s="22" t="s">
        <v>406</v>
      </c>
      <c r="C25720" s="22" t="s">
        <v>7</v>
      </c>
      <c r="D25720" s="22" t="s">
        <v>5</v>
      </c>
      <c r="E25720" s="22" t="s">
        <v>28</v>
      </c>
      <c r="F25720" s="22" t="s">
        <v>33</v>
      </c>
      <c r="G25720" s="1">
        <v>298182.52</v>
      </c>
    </row>
    <row r="25721" spans="2:7">
      <c r="B25721" s="22" t="s">
        <v>406</v>
      </c>
      <c r="C25721" s="22" t="s">
        <v>7</v>
      </c>
      <c r="D25721" s="22" t="s">
        <v>5</v>
      </c>
      <c r="E25721" s="22" t="s">
        <v>34</v>
      </c>
      <c r="F25721" s="22" t="s">
        <v>35</v>
      </c>
      <c r="G25721" s="1">
        <v>252982.6</v>
      </c>
    </row>
    <row r="25722" spans="2:7">
      <c r="B25722" s="22" t="s">
        <v>406</v>
      </c>
      <c r="C25722" s="22" t="s">
        <v>7</v>
      </c>
      <c r="D25722" s="22" t="s">
        <v>5</v>
      </c>
      <c r="E25722" s="22" t="s">
        <v>34</v>
      </c>
      <c r="F25722" s="22" t="s">
        <v>36</v>
      </c>
      <c r="G25722" s="1">
        <v>2865.09</v>
      </c>
    </row>
    <row r="25723" spans="2:7">
      <c r="B25723" s="22" t="s">
        <v>406</v>
      </c>
      <c r="C25723" s="22" t="s">
        <v>7</v>
      </c>
      <c r="D25723" s="22" t="s">
        <v>5</v>
      </c>
      <c r="E25723" s="22" t="s">
        <v>34</v>
      </c>
      <c r="F25723" s="22" t="s">
        <v>37</v>
      </c>
      <c r="G25723" s="1">
        <v>95237.24</v>
      </c>
    </row>
    <row r="25724" spans="2:7">
      <c r="B25724" s="22" t="s">
        <v>406</v>
      </c>
      <c r="C25724" s="22" t="s">
        <v>7</v>
      </c>
      <c r="D25724" s="22" t="s">
        <v>5</v>
      </c>
      <c r="E25724" s="22" t="s">
        <v>34</v>
      </c>
      <c r="F25724" s="22" t="s">
        <v>38</v>
      </c>
      <c r="G25724" s="1">
        <v>77566.97</v>
      </c>
    </row>
    <row r="25725" spans="2:7">
      <c r="B25725" s="22" t="s">
        <v>406</v>
      </c>
      <c r="C25725" s="22" t="s">
        <v>7</v>
      </c>
      <c r="D25725" s="22" t="s">
        <v>5</v>
      </c>
      <c r="E25725" s="22" t="s">
        <v>34</v>
      </c>
      <c r="F25725" s="22" t="s">
        <v>39</v>
      </c>
      <c r="G25725" s="1">
        <v>82737.289999999994</v>
      </c>
    </row>
    <row r="25726" spans="2:7">
      <c r="B25726" s="22" t="s">
        <v>406</v>
      </c>
      <c r="C25726" s="22" t="s">
        <v>7</v>
      </c>
      <c r="D25726" s="22" t="s">
        <v>5</v>
      </c>
      <c r="E25726" s="22" t="s">
        <v>34</v>
      </c>
      <c r="F25726" s="22" t="s">
        <v>40</v>
      </c>
      <c r="G25726" s="1">
        <v>44268.61</v>
      </c>
    </row>
    <row r="25727" spans="2:7">
      <c r="B25727" s="22" t="s">
        <v>406</v>
      </c>
      <c r="C25727" s="22" t="s">
        <v>7</v>
      </c>
      <c r="D25727" s="22" t="s">
        <v>5</v>
      </c>
      <c r="E25727" s="22" t="s">
        <v>34</v>
      </c>
      <c r="F25727" s="22" t="s">
        <v>41</v>
      </c>
      <c r="G25727" s="1">
        <v>25667.200000000001</v>
      </c>
    </row>
    <row r="25728" spans="2:7">
      <c r="B25728" s="22" t="s">
        <v>406</v>
      </c>
      <c r="C25728" s="22" t="s">
        <v>7</v>
      </c>
      <c r="D25728" s="22" t="s">
        <v>5</v>
      </c>
      <c r="E25728" s="22" t="s">
        <v>34</v>
      </c>
      <c r="F25728" s="22" t="s">
        <v>42</v>
      </c>
      <c r="G25728" s="1">
        <v>3821.84</v>
      </c>
    </row>
    <row r="25729" spans="2:7">
      <c r="B25729" s="22" t="s">
        <v>406</v>
      </c>
      <c r="C25729" s="22" t="s">
        <v>7</v>
      </c>
      <c r="D25729" s="22" t="s">
        <v>5</v>
      </c>
      <c r="E25729" s="22" t="s">
        <v>34</v>
      </c>
      <c r="F25729" s="22" t="s">
        <v>44</v>
      </c>
      <c r="G25729" s="1">
        <v>12192.97</v>
      </c>
    </row>
    <row r="25730" spans="2:7">
      <c r="B25730" s="22" t="s">
        <v>406</v>
      </c>
      <c r="C25730" s="22" t="s">
        <v>7</v>
      </c>
      <c r="D25730" s="22" t="s">
        <v>5</v>
      </c>
      <c r="E25730" s="22" t="s">
        <v>34</v>
      </c>
      <c r="F25730" s="22" t="s">
        <v>45</v>
      </c>
      <c r="G25730" s="1">
        <v>81830.649999999994</v>
      </c>
    </row>
    <row r="25731" spans="2:7">
      <c r="B25731" s="22" t="s">
        <v>406</v>
      </c>
      <c r="C25731" s="22" t="s">
        <v>7</v>
      </c>
      <c r="D25731" s="22" t="s">
        <v>5</v>
      </c>
      <c r="E25731" s="22" t="s">
        <v>34</v>
      </c>
      <c r="F25731" s="22" t="s">
        <v>46</v>
      </c>
      <c r="G25731" s="1">
        <v>7172.95</v>
      </c>
    </row>
    <row r="25732" spans="2:7">
      <c r="B25732" s="22" t="s">
        <v>406</v>
      </c>
      <c r="C25732" s="22" t="s">
        <v>7</v>
      </c>
      <c r="D25732" s="22" t="s">
        <v>5</v>
      </c>
      <c r="E25732" s="22" t="s">
        <v>34</v>
      </c>
      <c r="F25732" s="22" t="s">
        <v>47</v>
      </c>
      <c r="G25732" s="1">
        <v>159839.25</v>
      </c>
    </row>
    <row r="25733" spans="2:7">
      <c r="B25733" s="22" t="s">
        <v>406</v>
      </c>
      <c r="C25733" s="22" t="s">
        <v>7</v>
      </c>
      <c r="D25733" s="22" t="s">
        <v>5</v>
      </c>
      <c r="E25733" s="22" t="s">
        <v>34</v>
      </c>
      <c r="F25733" s="22" t="s">
        <v>48</v>
      </c>
      <c r="G25733" s="1">
        <v>-768.93</v>
      </c>
    </row>
    <row r="25734" spans="2:7">
      <c r="B25734" s="22" t="s">
        <v>406</v>
      </c>
      <c r="C25734" s="22" t="s">
        <v>7</v>
      </c>
      <c r="D25734" s="22" t="s">
        <v>5</v>
      </c>
      <c r="E25734" s="22" t="s">
        <v>34</v>
      </c>
      <c r="F25734" s="22" t="s">
        <v>88</v>
      </c>
      <c r="G25734" s="1">
        <v>89.55</v>
      </c>
    </row>
    <row r="25735" spans="2:7">
      <c r="B25735" s="22" t="s">
        <v>406</v>
      </c>
      <c r="C25735" s="22" t="s">
        <v>7</v>
      </c>
      <c r="D25735" s="22" t="s">
        <v>5</v>
      </c>
      <c r="E25735" s="22" t="s">
        <v>34</v>
      </c>
      <c r="F25735" s="22" t="s">
        <v>49</v>
      </c>
      <c r="G25735" s="1">
        <v>207069.37</v>
      </c>
    </row>
    <row r="25736" spans="2:7">
      <c r="B25736" s="22" t="s">
        <v>406</v>
      </c>
      <c r="C25736" s="22" t="s">
        <v>7</v>
      </c>
      <c r="D25736" s="22" t="s">
        <v>5</v>
      </c>
      <c r="E25736" s="22" t="s">
        <v>34</v>
      </c>
      <c r="F25736" s="22" t="s">
        <v>50</v>
      </c>
      <c r="G25736" s="1">
        <v>207145.42</v>
      </c>
    </row>
    <row r="25737" spans="2:7">
      <c r="B25737" s="22" t="s">
        <v>406</v>
      </c>
      <c r="C25737" s="22" t="s">
        <v>7</v>
      </c>
      <c r="D25737" s="22" t="s">
        <v>5</v>
      </c>
      <c r="E25737" s="22" t="s">
        <v>34</v>
      </c>
      <c r="F25737" s="22" t="s">
        <v>51</v>
      </c>
      <c r="G25737" s="1">
        <v>6486.3</v>
      </c>
    </row>
    <row r="25738" spans="2:7">
      <c r="B25738" s="22" t="s">
        <v>406</v>
      </c>
      <c r="C25738" s="22" t="s">
        <v>7</v>
      </c>
      <c r="D25738" s="22" t="s">
        <v>5</v>
      </c>
      <c r="E25738" s="22" t="s">
        <v>34</v>
      </c>
      <c r="F25738" s="22" t="s">
        <v>52</v>
      </c>
      <c r="G25738" s="1">
        <v>6563.02</v>
      </c>
    </row>
    <row r="25739" spans="2:7">
      <c r="B25739" s="22" t="s">
        <v>406</v>
      </c>
      <c r="C25739" s="22" t="s">
        <v>7</v>
      </c>
      <c r="D25739" s="22" t="s">
        <v>5</v>
      </c>
      <c r="E25739" s="22" t="s">
        <v>34</v>
      </c>
      <c r="F25739" s="22" t="s">
        <v>53</v>
      </c>
      <c r="G25739" s="1">
        <v>160882.62</v>
      </c>
    </row>
    <row r="25740" spans="2:7">
      <c r="B25740" s="22" t="s">
        <v>406</v>
      </c>
      <c r="C25740" s="22" t="s">
        <v>7</v>
      </c>
      <c r="D25740" s="22" t="s">
        <v>5</v>
      </c>
      <c r="E25740" s="22" t="s">
        <v>34</v>
      </c>
      <c r="F25740" s="22" t="s">
        <v>55</v>
      </c>
      <c r="G25740" s="1">
        <v>89562.54</v>
      </c>
    </row>
    <row r="25741" spans="2:7">
      <c r="B25741" s="22" t="s">
        <v>406</v>
      </c>
      <c r="C25741" s="22" t="s">
        <v>7</v>
      </c>
      <c r="D25741" s="22" t="s">
        <v>5</v>
      </c>
      <c r="E25741" s="22" t="s">
        <v>34</v>
      </c>
      <c r="F25741" s="22" t="s">
        <v>56</v>
      </c>
      <c r="G25741" s="1">
        <v>196851.53</v>
      </c>
    </row>
    <row r="25742" spans="2:7">
      <c r="B25742" s="22" t="s">
        <v>406</v>
      </c>
      <c r="C25742" s="22" t="s">
        <v>7</v>
      </c>
      <c r="D25742" s="22" t="s">
        <v>5</v>
      </c>
      <c r="E25742" s="22" t="s">
        <v>34</v>
      </c>
      <c r="F25742" s="22" t="s">
        <v>76</v>
      </c>
      <c r="G25742" s="1">
        <v>75769.070000000007</v>
      </c>
    </row>
    <row r="25743" spans="2:7">
      <c r="B25743" s="22" t="s">
        <v>406</v>
      </c>
      <c r="C25743" s="22" t="s">
        <v>7</v>
      </c>
      <c r="D25743" s="22" t="s">
        <v>5</v>
      </c>
      <c r="E25743" s="22" t="s">
        <v>34</v>
      </c>
      <c r="F25743" s="22" t="s">
        <v>57</v>
      </c>
      <c r="G25743" s="1">
        <v>211066.51</v>
      </c>
    </row>
    <row r="25744" spans="2:7">
      <c r="B25744" s="22" t="s">
        <v>406</v>
      </c>
      <c r="C25744" s="22" t="s">
        <v>7</v>
      </c>
      <c r="D25744" s="22" t="s">
        <v>5</v>
      </c>
      <c r="E25744" s="22" t="s">
        <v>34</v>
      </c>
      <c r="F25744" s="22" t="s">
        <v>58</v>
      </c>
      <c r="G25744" s="1">
        <v>28945.33</v>
      </c>
    </row>
    <row r="25745" spans="2:7">
      <c r="B25745" s="22" t="s">
        <v>406</v>
      </c>
      <c r="C25745" s="22" t="s">
        <v>7</v>
      </c>
      <c r="D25745" s="22" t="s">
        <v>5</v>
      </c>
      <c r="E25745" s="22" t="s">
        <v>59</v>
      </c>
      <c r="F25745" s="22" t="s">
        <v>55</v>
      </c>
      <c r="G25745" s="1">
        <v>62142.6</v>
      </c>
    </row>
    <row r="25746" spans="2:7">
      <c r="B25746" s="22" t="s">
        <v>406</v>
      </c>
      <c r="C25746" s="22" t="s">
        <v>7</v>
      </c>
      <c r="D25746" s="22" t="s">
        <v>5</v>
      </c>
      <c r="E25746" s="22" t="s">
        <v>60</v>
      </c>
      <c r="F25746" s="22" t="s">
        <v>79</v>
      </c>
      <c r="G25746" s="1">
        <v>7609.92</v>
      </c>
    </row>
    <row r="25747" spans="2:7">
      <c r="B25747" s="22" t="s">
        <v>406</v>
      </c>
      <c r="C25747" s="22" t="s">
        <v>7</v>
      </c>
      <c r="D25747" s="22" t="s">
        <v>5</v>
      </c>
      <c r="E25747" s="22" t="s">
        <v>60</v>
      </c>
      <c r="F25747" s="22" t="s">
        <v>61</v>
      </c>
      <c r="G25747" s="1">
        <v>6838.15</v>
      </c>
    </row>
    <row r="25748" spans="2:7">
      <c r="B25748" s="22" t="s">
        <v>406</v>
      </c>
      <c r="C25748" s="22" t="s">
        <v>7</v>
      </c>
      <c r="D25748" s="22" t="s">
        <v>5</v>
      </c>
      <c r="E25748" s="22" t="s">
        <v>60</v>
      </c>
      <c r="F25748" s="22" t="s">
        <v>80</v>
      </c>
      <c r="G25748" s="1">
        <v>54775.76</v>
      </c>
    </row>
    <row r="25749" spans="2:7">
      <c r="B25749" s="22" t="s">
        <v>406</v>
      </c>
      <c r="C25749" s="22" t="s">
        <v>7</v>
      </c>
      <c r="D25749" s="22" t="s">
        <v>5</v>
      </c>
      <c r="E25749" s="22" t="s">
        <v>60</v>
      </c>
      <c r="F25749" s="22" t="s">
        <v>62</v>
      </c>
      <c r="G25749" s="1">
        <v>46130.42</v>
      </c>
    </row>
    <row r="25750" spans="2:7">
      <c r="B25750" s="22" t="s">
        <v>406</v>
      </c>
      <c r="C25750" s="22" t="s">
        <v>7</v>
      </c>
      <c r="D25750" s="22" t="s">
        <v>7</v>
      </c>
      <c r="E25750" s="22" t="s">
        <v>5</v>
      </c>
      <c r="F25750" s="22" t="s">
        <v>6</v>
      </c>
      <c r="G25750" s="1">
        <v>401918.64</v>
      </c>
    </row>
    <row r="25751" spans="2:7">
      <c r="B25751" s="22" t="s">
        <v>406</v>
      </c>
      <c r="C25751" s="22" t="s">
        <v>7</v>
      </c>
      <c r="D25751" s="22" t="s">
        <v>7</v>
      </c>
      <c r="E25751" s="22" t="s">
        <v>8</v>
      </c>
      <c r="F25751" s="22" t="s">
        <v>9</v>
      </c>
      <c r="G25751" s="1">
        <v>608965.78</v>
      </c>
    </row>
    <row r="25752" spans="2:7">
      <c r="B25752" s="22" t="s">
        <v>406</v>
      </c>
      <c r="C25752" s="22" t="s">
        <v>7</v>
      </c>
      <c r="D25752" s="22" t="s">
        <v>7</v>
      </c>
      <c r="E25752" s="22" t="s">
        <v>8</v>
      </c>
      <c r="F25752" s="22" t="s">
        <v>10</v>
      </c>
      <c r="G25752" s="1">
        <v>1340</v>
      </c>
    </row>
    <row r="25753" spans="2:7">
      <c r="B25753" s="22" t="s">
        <v>406</v>
      </c>
      <c r="C25753" s="22" t="s">
        <v>7</v>
      </c>
      <c r="D25753" s="22" t="s">
        <v>7</v>
      </c>
      <c r="E25753" s="22" t="s">
        <v>8</v>
      </c>
      <c r="F25753" s="22" t="s">
        <v>11</v>
      </c>
      <c r="G25753" s="1">
        <v>6856.49</v>
      </c>
    </row>
    <row r="25754" spans="2:7">
      <c r="B25754" s="22" t="s">
        <v>406</v>
      </c>
      <c r="C25754" s="22" t="s">
        <v>7</v>
      </c>
      <c r="D25754" s="22" t="s">
        <v>7</v>
      </c>
      <c r="E25754" s="22" t="s">
        <v>8</v>
      </c>
      <c r="F25754" s="22" t="s">
        <v>12</v>
      </c>
      <c r="G25754" s="1">
        <v>49868.53</v>
      </c>
    </row>
    <row r="25755" spans="2:7">
      <c r="B25755" s="22" t="s">
        <v>406</v>
      </c>
      <c r="C25755" s="22" t="s">
        <v>7</v>
      </c>
      <c r="D25755" s="22" t="s">
        <v>7</v>
      </c>
      <c r="E25755" s="22" t="s">
        <v>14</v>
      </c>
      <c r="F25755" s="22" t="s">
        <v>9</v>
      </c>
      <c r="G25755" s="1">
        <v>625931.73</v>
      </c>
    </row>
    <row r="25756" spans="2:7">
      <c r="B25756" s="22" t="s">
        <v>406</v>
      </c>
      <c r="C25756" s="22" t="s">
        <v>7</v>
      </c>
      <c r="D25756" s="22" t="s">
        <v>7</v>
      </c>
      <c r="E25756" s="22" t="s">
        <v>14</v>
      </c>
      <c r="F25756" s="22" t="s">
        <v>10</v>
      </c>
      <c r="G25756" s="1">
        <v>2821.63</v>
      </c>
    </row>
    <row r="25757" spans="2:7">
      <c r="B25757" s="22" t="s">
        <v>406</v>
      </c>
      <c r="C25757" s="22" t="s">
        <v>7</v>
      </c>
      <c r="D25757" s="22" t="s">
        <v>7</v>
      </c>
      <c r="E25757" s="22" t="s">
        <v>14</v>
      </c>
      <c r="F25757" s="22" t="s">
        <v>11</v>
      </c>
      <c r="G25757" s="1">
        <v>1058.5</v>
      </c>
    </row>
    <row r="25758" spans="2:7">
      <c r="B25758" s="22" t="s">
        <v>406</v>
      </c>
      <c r="C25758" s="22" t="s">
        <v>7</v>
      </c>
      <c r="D25758" s="22" t="s">
        <v>7</v>
      </c>
      <c r="E25758" s="22" t="s">
        <v>14</v>
      </c>
      <c r="F25758" s="22" t="s">
        <v>12</v>
      </c>
      <c r="G25758" s="1">
        <v>187671.36</v>
      </c>
    </row>
    <row r="25759" spans="2:7">
      <c r="B25759" s="22" t="s">
        <v>406</v>
      </c>
      <c r="C25759" s="22" t="s">
        <v>7</v>
      </c>
      <c r="D25759" s="22" t="s">
        <v>7</v>
      </c>
      <c r="E25759" s="22" t="s">
        <v>15</v>
      </c>
      <c r="F25759" s="22" t="s">
        <v>17</v>
      </c>
      <c r="G25759" s="1">
        <v>49878.93</v>
      </c>
    </row>
    <row r="25760" spans="2:7">
      <c r="B25760" s="22" t="s">
        <v>406</v>
      </c>
      <c r="C25760" s="22" t="s">
        <v>7</v>
      </c>
      <c r="D25760" s="22" t="s">
        <v>7</v>
      </c>
      <c r="E25760" s="22" t="s">
        <v>15</v>
      </c>
      <c r="F25760" s="22" t="s">
        <v>18</v>
      </c>
      <c r="G25760" s="1">
        <v>61329.83</v>
      </c>
    </row>
    <row r="25761" spans="2:7">
      <c r="B25761" s="22" t="s">
        <v>406</v>
      </c>
      <c r="C25761" s="22" t="s">
        <v>7</v>
      </c>
      <c r="D25761" s="22" t="s">
        <v>7</v>
      </c>
      <c r="E25761" s="22" t="s">
        <v>15</v>
      </c>
      <c r="F25761" s="22" t="s">
        <v>19</v>
      </c>
      <c r="G25761" s="1">
        <v>101184.07</v>
      </c>
    </row>
    <row r="25762" spans="2:7">
      <c r="B25762" s="22" t="s">
        <v>406</v>
      </c>
      <c r="C25762" s="22" t="s">
        <v>7</v>
      </c>
      <c r="D25762" s="22" t="s">
        <v>7</v>
      </c>
      <c r="E25762" s="22" t="s">
        <v>15</v>
      </c>
      <c r="F25762" s="22" t="s">
        <v>20</v>
      </c>
      <c r="G25762" s="1">
        <v>103135.66</v>
      </c>
    </row>
    <row r="25763" spans="2:7">
      <c r="B25763" s="22" t="s">
        <v>406</v>
      </c>
      <c r="C25763" s="22" t="s">
        <v>7</v>
      </c>
      <c r="D25763" s="22" t="s">
        <v>7</v>
      </c>
      <c r="E25763" s="22" t="s">
        <v>15</v>
      </c>
      <c r="F25763" s="22" t="s">
        <v>142</v>
      </c>
      <c r="G25763" s="1">
        <v>48.79</v>
      </c>
    </row>
    <row r="25764" spans="2:7">
      <c r="B25764" s="22" t="s">
        <v>406</v>
      </c>
      <c r="C25764" s="22" t="s">
        <v>7</v>
      </c>
      <c r="D25764" s="22" t="s">
        <v>7</v>
      </c>
      <c r="E25764" s="22" t="s">
        <v>15</v>
      </c>
      <c r="F25764" s="22" t="s">
        <v>22</v>
      </c>
      <c r="G25764" s="1">
        <v>0.35</v>
      </c>
    </row>
    <row r="25765" spans="2:7">
      <c r="B25765" s="22" t="s">
        <v>406</v>
      </c>
      <c r="C25765" s="22" t="s">
        <v>7</v>
      </c>
      <c r="D25765" s="22" t="s">
        <v>7</v>
      </c>
      <c r="E25765" s="22" t="s">
        <v>15</v>
      </c>
      <c r="F25765" s="22" t="s">
        <v>23</v>
      </c>
      <c r="G25765" s="1">
        <v>2853.28</v>
      </c>
    </row>
    <row r="25766" spans="2:7">
      <c r="B25766" s="22" t="s">
        <v>406</v>
      </c>
      <c r="C25766" s="22" t="s">
        <v>7</v>
      </c>
      <c r="D25766" s="22" t="s">
        <v>7</v>
      </c>
      <c r="E25766" s="22" t="s">
        <v>15</v>
      </c>
      <c r="F25766" s="22" t="s">
        <v>24</v>
      </c>
      <c r="G25766" s="1">
        <v>8148.27</v>
      </c>
    </row>
    <row r="25767" spans="2:7">
      <c r="B25767" s="22" t="s">
        <v>406</v>
      </c>
      <c r="C25767" s="22" t="s">
        <v>7</v>
      </c>
      <c r="D25767" s="22" t="s">
        <v>7</v>
      </c>
      <c r="E25767" s="22" t="s">
        <v>15</v>
      </c>
      <c r="F25767" s="22" t="s">
        <v>25</v>
      </c>
      <c r="G25767" s="1">
        <v>76911.149999999994</v>
      </c>
    </row>
    <row r="25768" spans="2:7">
      <c r="B25768" s="22" t="s">
        <v>406</v>
      </c>
      <c r="C25768" s="22" t="s">
        <v>7</v>
      </c>
      <c r="D25768" s="22" t="s">
        <v>7</v>
      </c>
      <c r="E25768" s="22" t="s">
        <v>15</v>
      </c>
      <c r="F25768" s="22" t="s">
        <v>26</v>
      </c>
      <c r="G25768" s="1">
        <v>169837.24</v>
      </c>
    </row>
    <row r="25769" spans="2:7">
      <c r="B25769" s="22" t="s">
        <v>406</v>
      </c>
      <c r="C25769" s="22" t="s">
        <v>7</v>
      </c>
      <c r="D25769" s="22" t="s">
        <v>7</v>
      </c>
      <c r="E25769" s="22" t="s">
        <v>15</v>
      </c>
      <c r="F25769" s="22" t="s">
        <v>27</v>
      </c>
      <c r="G25769" s="1">
        <v>178.05</v>
      </c>
    </row>
    <row r="25770" spans="2:7">
      <c r="B25770" s="22" t="s">
        <v>406</v>
      </c>
      <c r="C25770" s="22" t="s">
        <v>7</v>
      </c>
      <c r="D25770" s="22" t="s">
        <v>7</v>
      </c>
      <c r="E25770" s="22" t="s">
        <v>15</v>
      </c>
      <c r="F25770" s="22" t="s">
        <v>72</v>
      </c>
      <c r="G25770" s="1">
        <v>1385.54</v>
      </c>
    </row>
    <row r="25771" spans="2:7">
      <c r="B25771" s="22" t="s">
        <v>406</v>
      </c>
      <c r="C25771" s="22" t="s">
        <v>7</v>
      </c>
      <c r="D25771" s="22" t="s">
        <v>7</v>
      </c>
      <c r="E25771" s="22" t="s">
        <v>28</v>
      </c>
      <c r="F25771" s="22" t="s">
        <v>29</v>
      </c>
      <c r="G25771" s="1">
        <v>158869.81</v>
      </c>
    </row>
    <row r="25772" spans="2:7">
      <c r="B25772" s="22" t="s">
        <v>406</v>
      </c>
      <c r="C25772" s="22" t="s">
        <v>7</v>
      </c>
      <c r="D25772" s="22" t="s">
        <v>7</v>
      </c>
      <c r="E25772" s="22" t="s">
        <v>28</v>
      </c>
      <c r="F25772" s="22" t="s">
        <v>30</v>
      </c>
      <c r="G25772" s="1">
        <v>353.05</v>
      </c>
    </row>
    <row r="25773" spans="2:7">
      <c r="B25773" s="22" t="s">
        <v>406</v>
      </c>
      <c r="C25773" s="22" t="s">
        <v>7</v>
      </c>
      <c r="D25773" s="22" t="s">
        <v>7</v>
      </c>
      <c r="E25773" s="22" t="s">
        <v>28</v>
      </c>
      <c r="F25773" s="22" t="s">
        <v>31</v>
      </c>
      <c r="G25773" s="1">
        <v>222386.16</v>
      </c>
    </row>
    <row r="25774" spans="2:7">
      <c r="B25774" s="22" t="s">
        <v>406</v>
      </c>
      <c r="C25774" s="22" t="s">
        <v>7</v>
      </c>
      <c r="D25774" s="22" t="s">
        <v>7</v>
      </c>
      <c r="E25774" s="22" t="s">
        <v>28</v>
      </c>
      <c r="F25774" s="22" t="s">
        <v>32</v>
      </c>
      <c r="G25774" s="1">
        <v>56687.23</v>
      </c>
    </row>
    <row r="25775" spans="2:7">
      <c r="B25775" s="22" t="s">
        <v>406</v>
      </c>
      <c r="C25775" s="22" t="s">
        <v>7</v>
      </c>
      <c r="D25775" s="22" t="s">
        <v>7</v>
      </c>
      <c r="E25775" s="22" t="s">
        <v>28</v>
      </c>
      <c r="F25775" s="22" t="s">
        <v>33</v>
      </c>
      <c r="G25775" s="1">
        <v>36048.44</v>
      </c>
    </row>
    <row r="25776" spans="2:7">
      <c r="B25776" s="22" t="s">
        <v>406</v>
      </c>
      <c r="C25776" s="22" t="s">
        <v>7</v>
      </c>
      <c r="D25776" s="22" t="s">
        <v>7</v>
      </c>
      <c r="E25776" s="22" t="s">
        <v>34</v>
      </c>
      <c r="F25776" s="22" t="s">
        <v>35</v>
      </c>
      <c r="G25776" s="1">
        <v>30412.14</v>
      </c>
    </row>
    <row r="25777" spans="2:7">
      <c r="B25777" s="22" t="s">
        <v>406</v>
      </c>
      <c r="C25777" s="22" t="s">
        <v>7</v>
      </c>
      <c r="D25777" s="22" t="s">
        <v>7</v>
      </c>
      <c r="E25777" s="22" t="s">
        <v>34</v>
      </c>
      <c r="F25777" s="22" t="s">
        <v>38</v>
      </c>
      <c r="G25777" s="1">
        <v>7800</v>
      </c>
    </row>
    <row r="25778" spans="2:7">
      <c r="B25778" s="22" t="s">
        <v>406</v>
      </c>
      <c r="C25778" s="22" t="s">
        <v>7</v>
      </c>
      <c r="D25778" s="22" t="s">
        <v>7</v>
      </c>
      <c r="E25778" s="22" t="s">
        <v>34</v>
      </c>
      <c r="F25778" s="22" t="s">
        <v>39</v>
      </c>
      <c r="G25778" s="1">
        <v>149454.28</v>
      </c>
    </row>
    <row r="25779" spans="2:7">
      <c r="B25779" s="22" t="s">
        <v>406</v>
      </c>
      <c r="C25779" s="22" t="s">
        <v>7</v>
      </c>
      <c r="D25779" s="22" t="s">
        <v>7</v>
      </c>
      <c r="E25779" s="22" t="s">
        <v>34</v>
      </c>
      <c r="F25779" s="22" t="s">
        <v>42</v>
      </c>
      <c r="G25779" s="1">
        <v>31604.3</v>
      </c>
    </row>
    <row r="25780" spans="2:7">
      <c r="B25780" s="22" t="s">
        <v>406</v>
      </c>
      <c r="C25780" s="22" t="s">
        <v>7</v>
      </c>
      <c r="D25780" s="22" t="s">
        <v>7</v>
      </c>
      <c r="E25780" s="22" t="s">
        <v>34</v>
      </c>
      <c r="F25780" s="22" t="s">
        <v>44</v>
      </c>
      <c r="G25780" s="1">
        <v>29608.23</v>
      </c>
    </row>
    <row r="25781" spans="2:7">
      <c r="B25781" s="22" t="s">
        <v>406</v>
      </c>
      <c r="C25781" s="22" t="s">
        <v>7</v>
      </c>
      <c r="D25781" s="22" t="s">
        <v>7</v>
      </c>
      <c r="E25781" s="22" t="s">
        <v>34</v>
      </c>
      <c r="F25781" s="22" t="s">
        <v>47</v>
      </c>
      <c r="G25781" s="1">
        <v>3633.99</v>
      </c>
    </row>
    <row r="25782" spans="2:7">
      <c r="B25782" s="22" t="s">
        <v>406</v>
      </c>
      <c r="C25782" s="22" t="s">
        <v>7</v>
      </c>
      <c r="D25782" s="22" t="s">
        <v>7</v>
      </c>
      <c r="E25782" s="22" t="s">
        <v>34</v>
      </c>
      <c r="F25782" s="22" t="s">
        <v>48</v>
      </c>
      <c r="G25782" s="1">
        <v>18879.099999999999</v>
      </c>
    </row>
    <row r="25783" spans="2:7">
      <c r="B25783" s="22" t="s">
        <v>406</v>
      </c>
      <c r="C25783" s="22" t="s">
        <v>7</v>
      </c>
      <c r="D25783" s="22" t="s">
        <v>7</v>
      </c>
      <c r="E25783" s="22" t="s">
        <v>34</v>
      </c>
      <c r="F25783" s="22" t="s">
        <v>75</v>
      </c>
      <c r="G25783" s="1">
        <v>2017.47</v>
      </c>
    </row>
    <row r="25784" spans="2:7">
      <c r="B25784" s="22" t="s">
        <v>406</v>
      </c>
      <c r="C25784" s="22" t="s">
        <v>7</v>
      </c>
      <c r="D25784" s="22" t="s">
        <v>7</v>
      </c>
      <c r="E25784" s="22" t="s">
        <v>34</v>
      </c>
      <c r="F25784" s="22" t="s">
        <v>50</v>
      </c>
      <c r="G25784" s="1">
        <v>27751.35</v>
      </c>
    </row>
    <row r="25785" spans="2:7">
      <c r="B25785" s="22" t="s">
        <v>406</v>
      </c>
      <c r="C25785" s="22" t="s">
        <v>7</v>
      </c>
      <c r="D25785" s="22" t="s">
        <v>7</v>
      </c>
      <c r="E25785" s="22" t="s">
        <v>34</v>
      </c>
      <c r="F25785" s="22" t="s">
        <v>55</v>
      </c>
      <c r="G25785" s="1">
        <v>14079.63</v>
      </c>
    </row>
    <row r="25786" spans="2:7">
      <c r="B25786" s="22" t="s">
        <v>406</v>
      </c>
      <c r="C25786" s="22" t="s">
        <v>7</v>
      </c>
      <c r="D25786" s="22" t="s">
        <v>7</v>
      </c>
      <c r="E25786" s="22" t="s">
        <v>34</v>
      </c>
      <c r="F25786" s="22" t="s">
        <v>56</v>
      </c>
      <c r="G25786" s="1">
        <v>18089.099999999999</v>
      </c>
    </row>
    <row r="25787" spans="2:7">
      <c r="B25787" s="22" t="s">
        <v>406</v>
      </c>
      <c r="C25787" s="22" t="s">
        <v>7</v>
      </c>
      <c r="D25787" s="22" t="s">
        <v>7</v>
      </c>
      <c r="E25787" s="22" t="s">
        <v>34</v>
      </c>
      <c r="F25787" s="22" t="s">
        <v>58</v>
      </c>
      <c r="G25787" s="1">
        <v>4159.7</v>
      </c>
    </row>
    <row r="25788" spans="2:7">
      <c r="B25788" s="22" t="s">
        <v>406</v>
      </c>
      <c r="C25788" s="22" t="s">
        <v>7</v>
      </c>
      <c r="D25788" s="22" t="s">
        <v>7</v>
      </c>
      <c r="E25788" s="22" t="s">
        <v>59</v>
      </c>
      <c r="F25788" s="22" t="s">
        <v>55</v>
      </c>
      <c r="G25788" s="1">
        <v>15736.72</v>
      </c>
    </row>
    <row r="25789" spans="2:7">
      <c r="B25789" s="22" t="s">
        <v>406</v>
      </c>
      <c r="C25789" s="22" t="s">
        <v>7</v>
      </c>
      <c r="D25789" s="22" t="s">
        <v>7</v>
      </c>
      <c r="E25789" s="22" t="s">
        <v>60</v>
      </c>
      <c r="F25789" s="22" t="s">
        <v>80</v>
      </c>
      <c r="G25789" s="1">
        <v>118373.58</v>
      </c>
    </row>
    <row r="25790" spans="2:7">
      <c r="B25790" s="22" t="s">
        <v>406</v>
      </c>
      <c r="C25790" s="22" t="s">
        <v>7</v>
      </c>
      <c r="D25790" s="22" t="s">
        <v>7</v>
      </c>
      <c r="E25790" s="22" t="s">
        <v>60</v>
      </c>
      <c r="F25790" s="22" t="s">
        <v>62</v>
      </c>
      <c r="G25790" s="1">
        <v>23882.39</v>
      </c>
    </row>
    <row r="25791" spans="2:7">
      <c r="B25791" s="22" t="s">
        <v>407</v>
      </c>
      <c r="C25791" s="22" t="s">
        <v>7</v>
      </c>
      <c r="D25791" s="22" t="s">
        <v>5</v>
      </c>
      <c r="E25791" s="22" t="s">
        <v>5</v>
      </c>
      <c r="F25791" s="22" t="s">
        <v>6</v>
      </c>
      <c r="G25791" s="1">
        <v>28867.32</v>
      </c>
    </row>
    <row r="25792" spans="2:7">
      <c r="B25792" s="22" t="s">
        <v>407</v>
      </c>
      <c r="C25792" s="22" t="s">
        <v>7</v>
      </c>
      <c r="D25792" s="22" t="s">
        <v>5</v>
      </c>
      <c r="E25792" s="22" t="s">
        <v>7</v>
      </c>
      <c r="F25792" s="22" t="s">
        <v>6</v>
      </c>
      <c r="G25792" s="1">
        <v>-331841.24</v>
      </c>
    </row>
    <row r="25793" spans="2:7">
      <c r="B25793" s="22" t="s">
        <v>407</v>
      </c>
      <c r="C25793" s="22" t="s">
        <v>7</v>
      </c>
      <c r="D25793" s="22" t="s">
        <v>5</v>
      </c>
      <c r="E25793" s="22" t="s">
        <v>8</v>
      </c>
      <c r="F25793" s="22" t="s">
        <v>9</v>
      </c>
      <c r="G25793" s="1">
        <v>6165645.2800000003</v>
      </c>
    </row>
    <row r="25794" spans="2:7">
      <c r="B25794" s="22" t="s">
        <v>407</v>
      </c>
      <c r="C25794" s="22" t="s">
        <v>7</v>
      </c>
      <c r="D25794" s="22" t="s">
        <v>5</v>
      </c>
      <c r="E25794" s="22" t="s">
        <v>8</v>
      </c>
      <c r="F25794" s="22" t="s">
        <v>10</v>
      </c>
      <c r="G25794" s="1">
        <v>121335.52</v>
      </c>
    </row>
    <row r="25795" spans="2:7">
      <c r="B25795" s="22" t="s">
        <v>407</v>
      </c>
      <c r="C25795" s="22" t="s">
        <v>7</v>
      </c>
      <c r="D25795" s="22" t="s">
        <v>5</v>
      </c>
      <c r="E25795" s="22" t="s">
        <v>8</v>
      </c>
      <c r="F25795" s="22" t="s">
        <v>11</v>
      </c>
      <c r="G25795" s="1">
        <v>296404.78999999998</v>
      </c>
    </row>
    <row r="25796" spans="2:7">
      <c r="B25796" s="22" t="s">
        <v>407</v>
      </c>
      <c r="C25796" s="22" t="s">
        <v>7</v>
      </c>
      <c r="D25796" s="22" t="s">
        <v>5</v>
      </c>
      <c r="E25796" s="22" t="s">
        <v>8</v>
      </c>
      <c r="F25796" s="22" t="s">
        <v>12</v>
      </c>
      <c r="G25796" s="1">
        <v>265627.13</v>
      </c>
    </row>
    <row r="25797" spans="2:7">
      <c r="B25797" s="22" t="s">
        <v>407</v>
      </c>
      <c r="C25797" s="22" t="s">
        <v>7</v>
      </c>
      <c r="D25797" s="22" t="s">
        <v>5</v>
      </c>
      <c r="E25797" s="22" t="s">
        <v>8</v>
      </c>
      <c r="F25797" s="22" t="s">
        <v>13</v>
      </c>
      <c r="G25797" s="1">
        <v>158857.25</v>
      </c>
    </row>
    <row r="25798" spans="2:7">
      <c r="B25798" s="22" t="s">
        <v>407</v>
      </c>
      <c r="C25798" s="22" t="s">
        <v>7</v>
      </c>
      <c r="D25798" s="22" t="s">
        <v>5</v>
      </c>
      <c r="E25798" s="22" t="s">
        <v>8</v>
      </c>
      <c r="F25798" s="22" t="s">
        <v>70</v>
      </c>
      <c r="G25798" s="1">
        <v>21010</v>
      </c>
    </row>
    <row r="25799" spans="2:7">
      <c r="B25799" s="22" t="s">
        <v>407</v>
      </c>
      <c r="C25799" s="22" t="s">
        <v>7</v>
      </c>
      <c r="D25799" s="22" t="s">
        <v>5</v>
      </c>
      <c r="E25799" s="22" t="s">
        <v>14</v>
      </c>
      <c r="F25799" s="22" t="s">
        <v>9</v>
      </c>
      <c r="G25799" s="1">
        <v>1998503.28</v>
      </c>
    </row>
    <row r="25800" spans="2:7">
      <c r="B25800" s="22" t="s">
        <v>407</v>
      </c>
      <c r="C25800" s="22" t="s">
        <v>7</v>
      </c>
      <c r="D25800" s="22" t="s">
        <v>5</v>
      </c>
      <c r="E25800" s="22" t="s">
        <v>14</v>
      </c>
      <c r="F25800" s="22" t="s">
        <v>10</v>
      </c>
      <c r="G25800" s="1">
        <v>60222.89</v>
      </c>
    </row>
    <row r="25801" spans="2:7">
      <c r="B25801" s="22" t="s">
        <v>407</v>
      </c>
      <c r="C25801" s="22" t="s">
        <v>7</v>
      </c>
      <c r="D25801" s="22" t="s">
        <v>5</v>
      </c>
      <c r="E25801" s="22" t="s">
        <v>14</v>
      </c>
      <c r="F25801" s="22" t="s">
        <v>11</v>
      </c>
      <c r="G25801" s="1">
        <v>36231.599999999999</v>
      </c>
    </row>
    <row r="25802" spans="2:7">
      <c r="B25802" s="22" t="s">
        <v>407</v>
      </c>
      <c r="C25802" s="22" t="s">
        <v>7</v>
      </c>
      <c r="D25802" s="22" t="s">
        <v>5</v>
      </c>
      <c r="E25802" s="22" t="s">
        <v>14</v>
      </c>
      <c r="F25802" s="22" t="s">
        <v>12</v>
      </c>
      <c r="G25802" s="1">
        <v>12284.14</v>
      </c>
    </row>
    <row r="25803" spans="2:7">
      <c r="B25803" s="22" t="s">
        <v>407</v>
      </c>
      <c r="C25803" s="22" t="s">
        <v>7</v>
      </c>
      <c r="D25803" s="22" t="s">
        <v>5</v>
      </c>
      <c r="E25803" s="22" t="s">
        <v>14</v>
      </c>
      <c r="F25803" s="22" t="s">
        <v>13</v>
      </c>
      <c r="G25803" s="1">
        <v>23421.25</v>
      </c>
    </row>
    <row r="25804" spans="2:7">
      <c r="B25804" s="22" t="s">
        <v>407</v>
      </c>
      <c r="C25804" s="22" t="s">
        <v>7</v>
      </c>
      <c r="D25804" s="22" t="s">
        <v>5</v>
      </c>
      <c r="E25804" s="22" t="s">
        <v>15</v>
      </c>
      <c r="F25804" s="22" t="s">
        <v>17</v>
      </c>
      <c r="G25804" s="1">
        <v>516287.57</v>
      </c>
    </row>
    <row r="25805" spans="2:7">
      <c r="B25805" s="22" t="s">
        <v>407</v>
      </c>
      <c r="C25805" s="22" t="s">
        <v>7</v>
      </c>
      <c r="D25805" s="22" t="s">
        <v>5</v>
      </c>
      <c r="E25805" s="22" t="s">
        <v>15</v>
      </c>
      <c r="F25805" s="22" t="s">
        <v>18</v>
      </c>
      <c r="G25805" s="1">
        <v>159538.76</v>
      </c>
    </row>
    <row r="25806" spans="2:7">
      <c r="B25806" s="22" t="s">
        <v>407</v>
      </c>
      <c r="C25806" s="22" t="s">
        <v>7</v>
      </c>
      <c r="D25806" s="22" t="s">
        <v>5</v>
      </c>
      <c r="E25806" s="22" t="s">
        <v>15</v>
      </c>
      <c r="F25806" s="22" t="s">
        <v>19</v>
      </c>
      <c r="G25806" s="1">
        <v>1042430.13</v>
      </c>
    </row>
    <row r="25807" spans="2:7">
      <c r="B25807" s="22" t="s">
        <v>407</v>
      </c>
      <c r="C25807" s="22" t="s">
        <v>7</v>
      </c>
      <c r="D25807" s="22" t="s">
        <v>5</v>
      </c>
      <c r="E25807" s="22" t="s">
        <v>15</v>
      </c>
      <c r="F25807" s="22" t="s">
        <v>20</v>
      </c>
      <c r="G25807" s="1">
        <v>270402.48</v>
      </c>
    </row>
    <row r="25808" spans="2:7">
      <c r="B25808" s="22" t="s">
        <v>407</v>
      </c>
      <c r="C25808" s="22" t="s">
        <v>7</v>
      </c>
      <c r="D25808" s="22" t="s">
        <v>5</v>
      </c>
      <c r="E25808" s="22" t="s">
        <v>15</v>
      </c>
      <c r="F25808" s="22" t="s">
        <v>21</v>
      </c>
      <c r="G25808" s="1">
        <v>14938.59</v>
      </c>
    </row>
    <row r="25809" spans="2:7">
      <c r="B25809" s="22" t="s">
        <v>407</v>
      </c>
      <c r="C25809" s="22" t="s">
        <v>7</v>
      </c>
      <c r="D25809" s="22" t="s">
        <v>5</v>
      </c>
      <c r="E25809" s="22" t="s">
        <v>15</v>
      </c>
      <c r="F25809" s="22" t="s">
        <v>22</v>
      </c>
      <c r="G25809" s="1">
        <v>5076.74</v>
      </c>
    </row>
    <row r="25810" spans="2:7">
      <c r="B25810" s="22" t="s">
        <v>407</v>
      </c>
      <c r="C25810" s="22" t="s">
        <v>7</v>
      </c>
      <c r="D25810" s="22" t="s">
        <v>5</v>
      </c>
      <c r="E25810" s="22" t="s">
        <v>15</v>
      </c>
      <c r="F25810" s="22" t="s">
        <v>23</v>
      </c>
      <c r="G25810" s="1">
        <v>34822.44</v>
      </c>
    </row>
    <row r="25811" spans="2:7">
      <c r="B25811" s="22" t="s">
        <v>407</v>
      </c>
      <c r="C25811" s="22" t="s">
        <v>7</v>
      </c>
      <c r="D25811" s="22" t="s">
        <v>5</v>
      </c>
      <c r="E25811" s="22" t="s">
        <v>15</v>
      </c>
      <c r="F25811" s="22" t="s">
        <v>24</v>
      </c>
      <c r="G25811" s="1">
        <v>19455.72</v>
      </c>
    </row>
    <row r="25812" spans="2:7">
      <c r="B25812" s="22" t="s">
        <v>407</v>
      </c>
      <c r="C25812" s="22" t="s">
        <v>7</v>
      </c>
      <c r="D25812" s="22" t="s">
        <v>5</v>
      </c>
      <c r="E25812" s="22" t="s">
        <v>15</v>
      </c>
      <c r="F25812" s="22" t="s">
        <v>25</v>
      </c>
      <c r="G25812" s="1">
        <v>974694.72</v>
      </c>
    </row>
    <row r="25813" spans="2:7">
      <c r="B25813" s="22" t="s">
        <v>407</v>
      </c>
      <c r="C25813" s="22" t="s">
        <v>7</v>
      </c>
      <c r="D25813" s="22" t="s">
        <v>5</v>
      </c>
      <c r="E25813" s="22" t="s">
        <v>15</v>
      </c>
      <c r="F25813" s="22" t="s">
        <v>26</v>
      </c>
      <c r="G25813" s="1">
        <v>664583.56999999995</v>
      </c>
    </row>
    <row r="25814" spans="2:7">
      <c r="B25814" s="22" t="s">
        <v>407</v>
      </c>
      <c r="C25814" s="22" t="s">
        <v>7</v>
      </c>
      <c r="D25814" s="22" t="s">
        <v>5</v>
      </c>
      <c r="E25814" s="22" t="s">
        <v>15</v>
      </c>
      <c r="F25814" s="22" t="s">
        <v>27</v>
      </c>
      <c r="G25814" s="1">
        <v>44362.46</v>
      </c>
    </row>
    <row r="25815" spans="2:7">
      <c r="B25815" s="22" t="s">
        <v>407</v>
      </c>
      <c r="C25815" s="22" t="s">
        <v>7</v>
      </c>
      <c r="D25815" s="22" t="s">
        <v>5</v>
      </c>
      <c r="E25815" s="22" t="s">
        <v>15</v>
      </c>
      <c r="F25815" s="22" t="s">
        <v>72</v>
      </c>
      <c r="G25815" s="1">
        <v>14034.48</v>
      </c>
    </row>
    <row r="25816" spans="2:7">
      <c r="B25816" s="22" t="s">
        <v>407</v>
      </c>
      <c r="C25816" s="22" t="s">
        <v>7</v>
      </c>
      <c r="D25816" s="22" t="s">
        <v>5</v>
      </c>
      <c r="E25816" s="22" t="s">
        <v>28</v>
      </c>
      <c r="F25816" s="22" t="s">
        <v>29</v>
      </c>
      <c r="G25816" s="1">
        <v>290797.19</v>
      </c>
    </row>
    <row r="25817" spans="2:7">
      <c r="B25817" s="22" t="s">
        <v>407</v>
      </c>
      <c r="C25817" s="22" t="s">
        <v>7</v>
      </c>
      <c r="D25817" s="22" t="s">
        <v>5</v>
      </c>
      <c r="E25817" s="22" t="s">
        <v>28</v>
      </c>
      <c r="F25817" s="22" t="s">
        <v>30</v>
      </c>
      <c r="G25817" s="1">
        <v>28866.93</v>
      </c>
    </row>
    <row r="25818" spans="2:7">
      <c r="B25818" s="22" t="s">
        <v>407</v>
      </c>
      <c r="C25818" s="22" t="s">
        <v>7</v>
      </c>
      <c r="D25818" s="22" t="s">
        <v>5</v>
      </c>
      <c r="E25818" s="22" t="s">
        <v>28</v>
      </c>
      <c r="F25818" s="22" t="s">
        <v>31</v>
      </c>
      <c r="G25818" s="1">
        <v>393793.34</v>
      </c>
    </row>
    <row r="25819" spans="2:7">
      <c r="B25819" s="22" t="s">
        <v>407</v>
      </c>
      <c r="C25819" s="22" t="s">
        <v>7</v>
      </c>
      <c r="D25819" s="22" t="s">
        <v>5</v>
      </c>
      <c r="E25819" s="22" t="s">
        <v>28</v>
      </c>
      <c r="F25819" s="22" t="s">
        <v>33</v>
      </c>
      <c r="G25819" s="1">
        <v>462441.83</v>
      </c>
    </row>
    <row r="25820" spans="2:7">
      <c r="B25820" s="22" t="s">
        <v>407</v>
      </c>
      <c r="C25820" s="22" t="s">
        <v>7</v>
      </c>
      <c r="D25820" s="22" t="s">
        <v>5</v>
      </c>
      <c r="E25820" s="22" t="s">
        <v>34</v>
      </c>
      <c r="F25820" s="22" t="s">
        <v>35</v>
      </c>
      <c r="G25820" s="1">
        <v>635</v>
      </c>
    </row>
    <row r="25821" spans="2:7">
      <c r="B25821" s="22" t="s">
        <v>407</v>
      </c>
      <c r="C25821" s="22" t="s">
        <v>7</v>
      </c>
      <c r="D25821" s="22" t="s">
        <v>5</v>
      </c>
      <c r="E25821" s="22" t="s">
        <v>34</v>
      </c>
      <c r="F25821" s="22" t="s">
        <v>37</v>
      </c>
      <c r="G25821" s="1">
        <v>16091.64</v>
      </c>
    </row>
    <row r="25822" spans="2:7">
      <c r="B25822" s="22" t="s">
        <v>407</v>
      </c>
      <c r="C25822" s="22" t="s">
        <v>7</v>
      </c>
      <c r="D25822" s="22" t="s">
        <v>5</v>
      </c>
      <c r="E25822" s="22" t="s">
        <v>34</v>
      </c>
      <c r="F25822" s="22" t="s">
        <v>38</v>
      </c>
      <c r="G25822" s="1">
        <v>71078</v>
      </c>
    </row>
    <row r="25823" spans="2:7">
      <c r="B25823" s="22" t="s">
        <v>407</v>
      </c>
      <c r="C25823" s="22" t="s">
        <v>7</v>
      </c>
      <c r="D25823" s="22" t="s">
        <v>5</v>
      </c>
      <c r="E25823" s="22" t="s">
        <v>34</v>
      </c>
      <c r="F25823" s="22" t="s">
        <v>39</v>
      </c>
      <c r="G25823" s="1">
        <v>377101.61</v>
      </c>
    </row>
    <row r="25824" spans="2:7">
      <c r="B25824" s="22" t="s">
        <v>407</v>
      </c>
      <c r="C25824" s="22" t="s">
        <v>7</v>
      </c>
      <c r="D25824" s="22" t="s">
        <v>5</v>
      </c>
      <c r="E25824" s="22" t="s">
        <v>34</v>
      </c>
      <c r="F25824" s="22" t="s">
        <v>40</v>
      </c>
      <c r="G25824" s="1">
        <v>320</v>
      </c>
    </row>
    <row r="25825" spans="2:7">
      <c r="B25825" s="22" t="s">
        <v>407</v>
      </c>
      <c r="C25825" s="22" t="s">
        <v>7</v>
      </c>
      <c r="D25825" s="22" t="s">
        <v>5</v>
      </c>
      <c r="E25825" s="22" t="s">
        <v>34</v>
      </c>
      <c r="F25825" s="22" t="s">
        <v>65</v>
      </c>
      <c r="G25825" s="1">
        <v>1914</v>
      </c>
    </row>
    <row r="25826" spans="2:7">
      <c r="B25826" s="22" t="s">
        <v>407</v>
      </c>
      <c r="C25826" s="22" t="s">
        <v>7</v>
      </c>
      <c r="D25826" s="22" t="s">
        <v>5</v>
      </c>
      <c r="E25826" s="22" t="s">
        <v>34</v>
      </c>
      <c r="F25826" s="22" t="s">
        <v>42</v>
      </c>
      <c r="G25826" s="1">
        <v>7357.53</v>
      </c>
    </row>
    <row r="25827" spans="2:7">
      <c r="B25827" s="22" t="s">
        <v>407</v>
      </c>
      <c r="C25827" s="22" t="s">
        <v>7</v>
      </c>
      <c r="D25827" s="22" t="s">
        <v>5</v>
      </c>
      <c r="E25827" s="22" t="s">
        <v>34</v>
      </c>
      <c r="F25827" s="22" t="s">
        <v>44</v>
      </c>
      <c r="G25827" s="1">
        <v>344.93</v>
      </c>
    </row>
    <row r="25828" spans="2:7">
      <c r="B25828" s="22" t="s">
        <v>407</v>
      </c>
      <c r="C25828" s="22" t="s">
        <v>7</v>
      </c>
      <c r="D25828" s="22" t="s">
        <v>5</v>
      </c>
      <c r="E25828" s="22" t="s">
        <v>34</v>
      </c>
      <c r="F25828" s="22" t="s">
        <v>45</v>
      </c>
      <c r="G25828" s="1">
        <v>54417.1</v>
      </c>
    </row>
    <row r="25829" spans="2:7">
      <c r="B25829" s="22" t="s">
        <v>407</v>
      </c>
      <c r="C25829" s="22" t="s">
        <v>7</v>
      </c>
      <c r="D25829" s="22" t="s">
        <v>5</v>
      </c>
      <c r="E25829" s="22" t="s">
        <v>34</v>
      </c>
      <c r="F25829" s="22" t="s">
        <v>46</v>
      </c>
      <c r="G25829" s="1">
        <v>7776.34</v>
      </c>
    </row>
    <row r="25830" spans="2:7">
      <c r="B25830" s="22" t="s">
        <v>407</v>
      </c>
      <c r="C25830" s="22" t="s">
        <v>7</v>
      </c>
      <c r="D25830" s="22" t="s">
        <v>5</v>
      </c>
      <c r="E25830" s="22" t="s">
        <v>34</v>
      </c>
      <c r="F25830" s="22" t="s">
        <v>47</v>
      </c>
      <c r="G25830" s="1">
        <v>14345.33</v>
      </c>
    </row>
    <row r="25831" spans="2:7">
      <c r="B25831" s="22" t="s">
        <v>407</v>
      </c>
      <c r="C25831" s="22" t="s">
        <v>7</v>
      </c>
      <c r="D25831" s="22" t="s">
        <v>5</v>
      </c>
      <c r="E25831" s="22" t="s">
        <v>34</v>
      </c>
      <c r="F25831" s="22" t="s">
        <v>75</v>
      </c>
      <c r="G25831" s="1">
        <v>6586.8</v>
      </c>
    </row>
    <row r="25832" spans="2:7">
      <c r="B25832" s="22" t="s">
        <v>407</v>
      </c>
      <c r="C25832" s="22" t="s">
        <v>7</v>
      </c>
      <c r="D25832" s="22" t="s">
        <v>5</v>
      </c>
      <c r="E25832" s="22" t="s">
        <v>34</v>
      </c>
      <c r="F25832" s="22" t="s">
        <v>49</v>
      </c>
      <c r="G25832" s="1">
        <v>155512.99</v>
      </c>
    </row>
    <row r="25833" spans="2:7">
      <c r="B25833" s="22" t="s">
        <v>407</v>
      </c>
      <c r="C25833" s="22" t="s">
        <v>7</v>
      </c>
      <c r="D25833" s="22" t="s">
        <v>5</v>
      </c>
      <c r="E25833" s="22" t="s">
        <v>34</v>
      </c>
      <c r="F25833" s="22" t="s">
        <v>50</v>
      </c>
      <c r="G25833" s="1">
        <v>103704.03</v>
      </c>
    </row>
    <row r="25834" spans="2:7">
      <c r="B25834" s="22" t="s">
        <v>407</v>
      </c>
      <c r="C25834" s="22" t="s">
        <v>7</v>
      </c>
      <c r="D25834" s="22" t="s">
        <v>5</v>
      </c>
      <c r="E25834" s="22" t="s">
        <v>34</v>
      </c>
      <c r="F25834" s="22" t="s">
        <v>51</v>
      </c>
      <c r="G25834" s="1">
        <v>170.5</v>
      </c>
    </row>
    <row r="25835" spans="2:7">
      <c r="B25835" s="22" t="s">
        <v>407</v>
      </c>
      <c r="C25835" s="22" t="s">
        <v>7</v>
      </c>
      <c r="D25835" s="22" t="s">
        <v>5</v>
      </c>
      <c r="E25835" s="22" t="s">
        <v>34</v>
      </c>
      <c r="F25835" s="22" t="s">
        <v>52</v>
      </c>
      <c r="G25835" s="1">
        <v>23162.11</v>
      </c>
    </row>
    <row r="25836" spans="2:7">
      <c r="B25836" s="22" t="s">
        <v>407</v>
      </c>
      <c r="C25836" s="22" t="s">
        <v>7</v>
      </c>
      <c r="D25836" s="22" t="s">
        <v>5</v>
      </c>
      <c r="E25836" s="22" t="s">
        <v>34</v>
      </c>
      <c r="F25836" s="22" t="s">
        <v>53</v>
      </c>
      <c r="G25836" s="1">
        <v>194527.55</v>
      </c>
    </row>
    <row r="25837" spans="2:7">
      <c r="B25837" s="22" t="s">
        <v>407</v>
      </c>
      <c r="C25837" s="22" t="s">
        <v>7</v>
      </c>
      <c r="D25837" s="22" t="s">
        <v>5</v>
      </c>
      <c r="E25837" s="22" t="s">
        <v>34</v>
      </c>
      <c r="F25837" s="22" t="s">
        <v>55</v>
      </c>
      <c r="G25837" s="1">
        <v>750</v>
      </c>
    </row>
    <row r="25838" spans="2:7">
      <c r="B25838" s="22" t="s">
        <v>407</v>
      </c>
      <c r="C25838" s="22" t="s">
        <v>7</v>
      </c>
      <c r="D25838" s="22" t="s">
        <v>5</v>
      </c>
      <c r="E25838" s="22" t="s">
        <v>34</v>
      </c>
      <c r="F25838" s="22" t="s">
        <v>56</v>
      </c>
      <c r="G25838" s="1">
        <v>1650</v>
      </c>
    </row>
    <row r="25839" spans="2:7">
      <c r="B25839" s="22" t="s">
        <v>407</v>
      </c>
      <c r="C25839" s="22" t="s">
        <v>7</v>
      </c>
      <c r="D25839" s="22" t="s">
        <v>5</v>
      </c>
      <c r="E25839" s="22" t="s">
        <v>34</v>
      </c>
      <c r="F25839" s="22" t="s">
        <v>106</v>
      </c>
      <c r="G25839" s="1">
        <v>1200</v>
      </c>
    </row>
    <row r="25840" spans="2:7">
      <c r="B25840" s="22" t="s">
        <v>407</v>
      </c>
      <c r="C25840" s="22" t="s">
        <v>7</v>
      </c>
      <c r="D25840" s="22" t="s">
        <v>5</v>
      </c>
      <c r="E25840" s="22" t="s">
        <v>34</v>
      </c>
      <c r="F25840" s="22" t="s">
        <v>76</v>
      </c>
      <c r="G25840" s="1">
        <v>80273.47</v>
      </c>
    </row>
    <row r="25841" spans="2:7">
      <c r="B25841" s="22" t="s">
        <v>407</v>
      </c>
      <c r="C25841" s="22" t="s">
        <v>7</v>
      </c>
      <c r="D25841" s="22" t="s">
        <v>5</v>
      </c>
      <c r="E25841" s="22" t="s">
        <v>34</v>
      </c>
      <c r="F25841" s="22" t="s">
        <v>57</v>
      </c>
      <c r="G25841" s="1">
        <v>217843.65</v>
      </c>
    </row>
    <row r="25842" spans="2:7">
      <c r="B25842" s="22" t="s">
        <v>407</v>
      </c>
      <c r="C25842" s="22" t="s">
        <v>7</v>
      </c>
      <c r="D25842" s="22" t="s">
        <v>5</v>
      </c>
      <c r="E25842" s="22" t="s">
        <v>59</v>
      </c>
      <c r="F25842" s="22" t="s">
        <v>55</v>
      </c>
      <c r="G25842" s="1">
        <v>12489.47</v>
      </c>
    </row>
    <row r="25843" spans="2:7">
      <c r="B25843" s="22" t="s">
        <v>407</v>
      </c>
      <c r="C25843" s="22" t="s">
        <v>7</v>
      </c>
      <c r="D25843" s="22" t="s">
        <v>5</v>
      </c>
      <c r="E25843" s="22" t="s">
        <v>60</v>
      </c>
      <c r="F25843" s="22" t="s">
        <v>80</v>
      </c>
      <c r="G25843" s="1">
        <v>22103.55</v>
      </c>
    </row>
    <row r="25844" spans="2:7">
      <c r="B25844" s="22" t="s">
        <v>407</v>
      </c>
      <c r="C25844" s="22" t="s">
        <v>7</v>
      </c>
      <c r="D25844" s="22" t="s">
        <v>5</v>
      </c>
      <c r="E25844" s="22" t="s">
        <v>60</v>
      </c>
      <c r="F25844" s="22" t="s">
        <v>62</v>
      </c>
      <c r="G25844" s="1">
        <v>50056.92</v>
      </c>
    </row>
    <row r="25845" spans="2:7">
      <c r="B25845" s="22" t="s">
        <v>407</v>
      </c>
      <c r="C25845" s="22" t="s">
        <v>7</v>
      </c>
      <c r="D25845" s="22" t="s">
        <v>7</v>
      </c>
      <c r="E25845" s="22" t="s">
        <v>5</v>
      </c>
      <c r="F25845" s="22" t="s">
        <v>6</v>
      </c>
      <c r="G25845" s="1">
        <v>302973.92</v>
      </c>
    </row>
    <row r="25846" spans="2:7">
      <c r="B25846" s="22" t="s">
        <v>407</v>
      </c>
      <c r="C25846" s="22" t="s">
        <v>7</v>
      </c>
      <c r="D25846" s="22" t="s">
        <v>7</v>
      </c>
      <c r="E25846" s="22" t="s">
        <v>8</v>
      </c>
      <c r="F25846" s="22" t="s">
        <v>9</v>
      </c>
      <c r="G25846" s="1">
        <v>317431.3</v>
      </c>
    </row>
    <row r="25847" spans="2:7">
      <c r="B25847" s="22" t="s">
        <v>407</v>
      </c>
      <c r="C25847" s="22" t="s">
        <v>7</v>
      </c>
      <c r="D25847" s="22" t="s">
        <v>7</v>
      </c>
      <c r="E25847" s="22" t="s">
        <v>8</v>
      </c>
      <c r="F25847" s="22" t="s">
        <v>11</v>
      </c>
      <c r="G25847" s="1">
        <v>50404.800000000003</v>
      </c>
    </row>
    <row r="25848" spans="2:7">
      <c r="B25848" s="22" t="s">
        <v>407</v>
      </c>
      <c r="C25848" s="22" t="s">
        <v>7</v>
      </c>
      <c r="D25848" s="22" t="s">
        <v>7</v>
      </c>
      <c r="E25848" s="22" t="s">
        <v>8</v>
      </c>
      <c r="F25848" s="22" t="s">
        <v>12</v>
      </c>
      <c r="G25848" s="1">
        <v>144790.26</v>
      </c>
    </row>
    <row r="25849" spans="2:7">
      <c r="B25849" s="22" t="s">
        <v>407</v>
      </c>
      <c r="C25849" s="22" t="s">
        <v>7</v>
      </c>
      <c r="D25849" s="22" t="s">
        <v>7</v>
      </c>
      <c r="E25849" s="22" t="s">
        <v>14</v>
      </c>
      <c r="F25849" s="22" t="s">
        <v>9</v>
      </c>
      <c r="G25849" s="1">
        <v>252889.98</v>
      </c>
    </row>
    <row r="25850" spans="2:7">
      <c r="B25850" s="22" t="s">
        <v>407</v>
      </c>
      <c r="C25850" s="22" t="s">
        <v>7</v>
      </c>
      <c r="D25850" s="22" t="s">
        <v>7</v>
      </c>
      <c r="E25850" s="22" t="s">
        <v>14</v>
      </c>
      <c r="F25850" s="22" t="s">
        <v>12</v>
      </c>
      <c r="G25850" s="1">
        <v>63898.86</v>
      </c>
    </row>
    <row r="25851" spans="2:7">
      <c r="B25851" s="22" t="s">
        <v>407</v>
      </c>
      <c r="C25851" s="22" t="s">
        <v>7</v>
      </c>
      <c r="D25851" s="22" t="s">
        <v>7</v>
      </c>
      <c r="E25851" s="22" t="s">
        <v>15</v>
      </c>
      <c r="F25851" s="22" t="s">
        <v>17</v>
      </c>
      <c r="G25851" s="1">
        <v>38325.06</v>
      </c>
    </row>
    <row r="25852" spans="2:7">
      <c r="B25852" s="22" t="s">
        <v>407</v>
      </c>
      <c r="C25852" s="22" t="s">
        <v>7</v>
      </c>
      <c r="D25852" s="22" t="s">
        <v>7</v>
      </c>
      <c r="E25852" s="22" t="s">
        <v>15</v>
      </c>
      <c r="F25852" s="22" t="s">
        <v>18</v>
      </c>
      <c r="G25852" s="1">
        <v>23953.11</v>
      </c>
    </row>
    <row r="25853" spans="2:7">
      <c r="B25853" s="22" t="s">
        <v>407</v>
      </c>
      <c r="C25853" s="22" t="s">
        <v>7</v>
      </c>
      <c r="D25853" s="22" t="s">
        <v>7</v>
      </c>
      <c r="E25853" s="22" t="s">
        <v>15</v>
      </c>
      <c r="F25853" s="22" t="s">
        <v>19</v>
      </c>
      <c r="G25853" s="1">
        <v>75880.5</v>
      </c>
    </row>
    <row r="25854" spans="2:7">
      <c r="B25854" s="22" t="s">
        <v>407</v>
      </c>
      <c r="C25854" s="22" t="s">
        <v>7</v>
      </c>
      <c r="D25854" s="22" t="s">
        <v>7</v>
      </c>
      <c r="E25854" s="22" t="s">
        <v>15</v>
      </c>
      <c r="F25854" s="22" t="s">
        <v>20</v>
      </c>
      <c r="G25854" s="1">
        <v>32816.019999999997</v>
      </c>
    </row>
    <row r="25855" spans="2:7">
      <c r="B25855" s="22" t="s">
        <v>407</v>
      </c>
      <c r="C25855" s="22" t="s">
        <v>7</v>
      </c>
      <c r="D25855" s="22" t="s">
        <v>7</v>
      </c>
      <c r="E25855" s="22" t="s">
        <v>15</v>
      </c>
      <c r="F25855" s="22" t="s">
        <v>21</v>
      </c>
      <c r="G25855" s="1">
        <v>1064.03</v>
      </c>
    </row>
    <row r="25856" spans="2:7">
      <c r="B25856" s="22" t="s">
        <v>407</v>
      </c>
      <c r="C25856" s="22" t="s">
        <v>7</v>
      </c>
      <c r="D25856" s="22" t="s">
        <v>7</v>
      </c>
      <c r="E25856" s="22" t="s">
        <v>15</v>
      </c>
      <c r="F25856" s="22" t="s">
        <v>22</v>
      </c>
      <c r="G25856" s="1">
        <v>728.84</v>
      </c>
    </row>
    <row r="25857" spans="2:7">
      <c r="B25857" s="22" t="s">
        <v>407</v>
      </c>
      <c r="C25857" s="22" t="s">
        <v>7</v>
      </c>
      <c r="D25857" s="22" t="s">
        <v>7</v>
      </c>
      <c r="E25857" s="22" t="s">
        <v>15</v>
      </c>
      <c r="F25857" s="22" t="s">
        <v>23</v>
      </c>
      <c r="G25857" s="1">
        <v>2373.73</v>
      </c>
    </row>
    <row r="25858" spans="2:7">
      <c r="B25858" s="22" t="s">
        <v>407</v>
      </c>
      <c r="C25858" s="22" t="s">
        <v>7</v>
      </c>
      <c r="D25858" s="22" t="s">
        <v>7</v>
      </c>
      <c r="E25858" s="22" t="s">
        <v>15</v>
      </c>
      <c r="F25858" s="22" t="s">
        <v>24</v>
      </c>
      <c r="G25858" s="1">
        <v>2621.92</v>
      </c>
    </row>
    <row r="25859" spans="2:7">
      <c r="B25859" s="22" t="s">
        <v>407</v>
      </c>
      <c r="C25859" s="22" t="s">
        <v>7</v>
      </c>
      <c r="D25859" s="22" t="s">
        <v>7</v>
      </c>
      <c r="E25859" s="22" t="s">
        <v>15</v>
      </c>
      <c r="F25859" s="22" t="s">
        <v>25</v>
      </c>
      <c r="G25859" s="1">
        <v>43935.68</v>
      </c>
    </row>
    <row r="25860" spans="2:7">
      <c r="B25860" s="22" t="s">
        <v>407</v>
      </c>
      <c r="C25860" s="22" t="s">
        <v>7</v>
      </c>
      <c r="D25860" s="22" t="s">
        <v>7</v>
      </c>
      <c r="E25860" s="22" t="s">
        <v>15</v>
      </c>
      <c r="F25860" s="22" t="s">
        <v>26</v>
      </c>
      <c r="G25860" s="1">
        <v>54731.03</v>
      </c>
    </row>
    <row r="25861" spans="2:7">
      <c r="B25861" s="22" t="s">
        <v>407</v>
      </c>
      <c r="C25861" s="22" t="s">
        <v>7</v>
      </c>
      <c r="D25861" s="22" t="s">
        <v>7</v>
      </c>
      <c r="E25861" s="22" t="s">
        <v>15</v>
      </c>
      <c r="F25861" s="22" t="s">
        <v>27</v>
      </c>
      <c r="G25861" s="1">
        <v>8942.19</v>
      </c>
    </row>
    <row r="25862" spans="2:7">
      <c r="B25862" s="22" t="s">
        <v>407</v>
      </c>
      <c r="C25862" s="22" t="s">
        <v>7</v>
      </c>
      <c r="D25862" s="22" t="s">
        <v>7</v>
      </c>
      <c r="E25862" s="22" t="s">
        <v>15</v>
      </c>
      <c r="F25862" s="22" t="s">
        <v>72</v>
      </c>
      <c r="G25862" s="1">
        <v>1020</v>
      </c>
    </row>
    <row r="25863" spans="2:7">
      <c r="B25863" s="22" t="s">
        <v>407</v>
      </c>
      <c r="C25863" s="22" t="s">
        <v>7</v>
      </c>
      <c r="D25863" s="22" t="s">
        <v>7</v>
      </c>
      <c r="E25863" s="22" t="s">
        <v>28</v>
      </c>
      <c r="F25863" s="22" t="s">
        <v>29</v>
      </c>
      <c r="G25863" s="1">
        <v>134930.82999999999</v>
      </c>
    </row>
    <row r="25864" spans="2:7">
      <c r="B25864" s="22" t="s">
        <v>407</v>
      </c>
      <c r="C25864" s="22" t="s">
        <v>7</v>
      </c>
      <c r="D25864" s="22" t="s">
        <v>7</v>
      </c>
      <c r="E25864" s="22" t="s">
        <v>34</v>
      </c>
      <c r="F25864" s="22" t="s">
        <v>36</v>
      </c>
      <c r="G25864" s="1">
        <v>6926.83</v>
      </c>
    </row>
    <row r="25865" spans="2:7">
      <c r="B25865" s="22" t="s">
        <v>407</v>
      </c>
      <c r="C25865" s="22" t="s">
        <v>7</v>
      </c>
      <c r="D25865" s="22" t="s">
        <v>7</v>
      </c>
      <c r="E25865" s="22" t="s">
        <v>34</v>
      </c>
      <c r="F25865" s="22" t="s">
        <v>38</v>
      </c>
      <c r="G25865" s="1">
        <v>913</v>
      </c>
    </row>
    <row r="25866" spans="2:7">
      <c r="B25866" s="22" t="s">
        <v>407</v>
      </c>
      <c r="C25866" s="22" t="s">
        <v>7</v>
      </c>
      <c r="D25866" s="22" t="s">
        <v>7</v>
      </c>
      <c r="E25866" s="22" t="s">
        <v>34</v>
      </c>
      <c r="F25866" s="22" t="s">
        <v>39</v>
      </c>
      <c r="G25866" s="1">
        <v>110871.12</v>
      </c>
    </row>
    <row r="25867" spans="2:7">
      <c r="B25867" s="22" t="s">
        <v>407</v>
      </c>
      <c r="C25867" s="22" t="s">
        <v>7</v>
      </c>
      <c r="D25867" s="22" t="s">
        <v>7</v>
      </c>
      <c r="E25867" s="22" t="s">
        <v>34</v>
      </c>
      <c r="F25867" s="22" t="s">
        <v>43</v>
      </c>
      <c r="G25867" s="1">
        <v>55963.5</v>
      </c>
    </row>
    <row r="25868" spans="2:7">
      <c r="B25868" s="22" t="s">
        <v>407</v>
      </c>
      <c r="C25868" s="22" t="s">
        <v>7</v>
      </c>
      <c r="D25868" s="22" t="s">
        <v>7</v>
      </c>
      <c r="E25868" s="22" t="s">
        <v>34</v>
      </c>
      <c r="F25868" s="22" t="s">
        <v>47</v>
      </c>
      <c r="G25868" s="1">
        <v>14815.74</v>
      </c>
    </row>
    <row r="25869" spans="2:7">
      <c r="B25869" s="22" t="s">
        <v>407</v>
      </c>
      <c r="C25869" s="22" t="s">
        <v>7</v>
      </c>
      <c r="D25869" s="22" t="s">
        <v>7</v>
      </c>
      <c r="E25869" s="22" t="s">
        <v>34</v>
      </c>
      <c r="F25869" s="22" t="s">
        <v>75</v>
      </c>
      <c r="G25869" s="1">
        <v>5397.26</v>
      </c>
    </row>
    <row r="25870" spans="2:7">
      <c r="B25870" s="22" t="s">
        <v>407</v>
      </c>
      <c r="C25870" s="22" t="s">
        <v>7</v>
      </c>
      <c r="D25870" s="22" t="s">
        <v>7</v>
      </c>
      <c r="E25870" s="22" t="s">
        <v>34</v>
      </c>
      <c r="F25870" s="22" t="s">
        <v>50</v>
      </c>
      <c r="G25870" s="1">
        <v>23120.49</v>
      </c>
    </row>
    <row r="25871" spans="2:7">
      <c r="B25871" s="22" t="s">
        <v>407</v>
      </c>
      <c r="C25871" s="22" t="s">
        <v>7</v>
      </c>
      <c r="D25871" s="22" t="s">
        <v>7</v>
      </c>
      <c r="E25871" s="22" t="s">
        <v>59</v>
      </c>
      <c r="F25871" s="22" t="s">
        <v>55</v>
      </c>
      <c r="G25871" s="1">
        <v>6480.12</v>
      </c>
    </row>
    <row r="25872" spans="2:7">
      <c r="B25872" s="22" t="s">
        <v>407</v>
      </c>
      <c r="C25872" s="22" t="s">
        <v>7</v>
      </c>
      <c r="D25872" s="22" t="s">
        <v>7</v>
      </c>
      <c r="E25872" s="22" t="s">
        <v>60</v>
      </c>
      <c r="F25872" s="22" t="s">
        <v>79</v>
      </c>
      <c r="G25872" s="1">
        <v>46879.5</v>
      </c>
    </row>
    <row r="25873" spans="2:7">
      <c r="B25873" s="22" t="s">
        <v>408</v>
      </c>
      <c r="C25873" s="22" t="s">
        <v>7</v>
      </c>
      <c r="D25873" s="22" t="s">
        <v>5</v>
      </c>
      <c r="E25873" s="22" t="s">
        <v>5</v>
      </c>
      <c r="F25873" s="22" t="s">
        <v>6</v>
      </c>
      <c r="G25873" s="1">
        <v>13824.12</v>
      </c>
    </row>
    <row r="25874" spans="2:7">
      <c r="B25874" s="22" t="s">
        <v>408</v>
      </c>
      <c r="C25874" s="22" t="s">
        <v>7</v>
      </c>
      <c r="D25874" s="22" t="s">
        <v>5</v>
      </c>
      <c r="E25874" s="22" t="s">
        <v>7</v>
      </c>
      <c r="F25874" s="22" t="s">
        <v>6</v>
      </c>
      <c r="G25874" s="1">
        <v>-724708.88</v>
      </c>
    </row>
    <row r="25875" spans="2:7">
      <c r="B25875" s="22" t="s">
        <v>408</v>
      </c>
      <c r="C25875" s="22" t="s">
        <v>7</v>
      </c>
      <c r="D25875" s="22" t="s">
        <v>5</v>
      </c>
      <c r="E25875" s="22" t="s">
        <v>8</v>
      </c>
      <c r="F25875" s="22" t="s">
        <v>9</v>
      </c>
      <c r="G25875" s="1">
        <v>16926972.039999999</v>
      </c>
    </row>
    <row r="25876" spans="2:7">
      <c r="B25876" s="22" t="s">
        <v>408</v>
      </c>
      <c r="C25876" s="22" t="s">
        <v>7</v>
      </c>
      <c r="D25876" s="22" t="s">
        <v>5</v>
      </c>
      <c r="E25876" s="22" t="s">
        <v>8</v>
      </c>
      <c r="F25876" s="22" t="s">
        <v>10</v>
      </c>
      <c r="G25876" s="1">
        <v>247408.43</v>
      </c>
    </row>
    <row r="25877" spans="2:7">
      <c r="B25877" s="22" t="s">
        <v>408</v>
      </c>
      <c r="C25877" s="22" t="s">
        <v>7</v>
      </c>
      <c r="D25877" s="22" t="s">
        <v>5</v>
      </c>
      <c r="E25877" s="22" t="s">
        <v>8</v>
      </c>
      <c r="F25877" s="22" t="s">
        <v>11</v>
      </c>
      <c r="G25877" s="1">
        <v>717192.07</v>
      </c>
    </row>
    <row r="25878" spans="2:7">
      <c r="B25878" s="22" t="s">
        <v>408</v>
      </c>
      <c r="C25878" s="22" t="s">
        <v>7</v>
      </c>
      <c r="D25878" s="22" t="s">
        <v>5</v>
      </c>
      <c r="E25878" s="22" t="s">
        <v>8</v>
      </c>
      <c r="F25878" s="22" t="s">
        <v>12</v>
      </c>
      <c r="G25878" s="1">
        <v>281866.33</v>
      </c>
    </row>
    <row r="25879" spans="2:7">
      <c r="B25879" s="22" t="s">
        <v>408</v>
      </c>
      <c r="C25879" s="22" t="s">
        <v>7</v>
      </c>
      <c r="D25879" s="22" t="s">
        <v>5</v>
      </c>
      <c r="E25879" s="22" t="s">
        <v>8</v>
      </c>
      <c r="F25879" s="22" t="s">
        <v>13</v>
      </c>
      <c r="G25879" s="1">
        <v>146966.96</v>
      </c>
    </row>
    <row r="25880" spans="2:7">
      <c r="B25880" s="22" t="s">
        <v>408</v>
      </c>
      <c r="C25880" s="22" t="s">
        <v>7</v>
      </c>
      <c r="D25880" s="22" t="s">
        <v>5</v>
      </c>
      <c r="E25880" s="22" t="s">
        <v>8</v>
      </c>
      <c r="F25880" s="22" t="s">
        <v>70</v>
      </c>
      <c r="G25880" s="1">
        <v>115555</v>
      </c>
    </row>
    <row r="25881" spans="2:7">
      <c r="B25881" s="22" t="s">
        <v>408</v>
      </c>
      <c r="C25881" s="22" t="s">
        <v>7</v>
      </c>
      <c r="D25881" s="22" t="s">
        <v>5</v>
      </c>
      <c r="E25881" s="22" t="s">
        <v>14</v>
      </c>
      <c r="F25881" s="22" t="s">
        <v>9</v>
      </c>
      <c r="G25881" s="1">
        <v>6284137.8499999996</v>
      </c>
    </row>
    <row r="25882" spans="2:7">
      <c r="B25882" s="22" t="s">
        <v>408</v>
      </c>
      <c r="C25882" s="22" t="s">
        <v>7</v>
      </c>
      <c r="D25882" s="22" t="s">
        <v>5</v>
      </c>
      <c r="E25882" s="22" t="s">
        <v>14</v>
      </c>
      <c r="F25882" s="22" t="s">
        <v>10</v>
      </c>
      <c r="G25882" s="1">
        <v>111693.73</v>
      </c>
    </row>
    <row r="25883" spans="2:7">
      <c r="B25883" s="22" t="s">
        <v>408</v>
      </c>
      <c r="C25883" s="22" t="s">
        <v>7</v>
      </c>
      <c r="D25883" s="22" t="s">
        <v>5</v>
      </c>
      <c r="E25883" s="22" t="s">
        <v>14</v>
      </c>
      <c r="F25883" s="22" t="s">
        <v>11</v>
      </c>
      <c r="G25883" s="1">
        <v>298417.07</v>
      </c>
    </row>
    <row r="25884" spans="2:7">
      <c r="B25884" s="22" t="s">
        <v>408</v>
      </c>
      <c r="C25884" s="22" t="s">
        <v>7</v>
      </c>
      <c r="D25884" s="22" t="s">
        <v>5</v>
      </c>
      <c r="E25884" s="22" t="s">
        <v>14</v>
      </c>
      <c r="F25884" s="22" t="s">
        <v>12</v>
      </c>
      <c r="G25884" s="1">
        <v>1689.12</v>
      </c>
    </row>
    <row r="25885" spans="2:7">
      <c r="B25885" s="22" t="s">
        <v>408</v>
      </c>
      <c r="C25885" s="22" t="s">
        <v>7</v>
      </c>
      <c r="D25885" s="22" t="s">
        <v>5</v>
      </c>
      <c r="E25885" s="22" t="s">
        <v>14</v>
      </c>
      <c r="F25885" s="22" t="s">
        <v>13</v>
      </c>
      <c r="G25885" s="1">
        <v>207561.23</v>
      </c>
    </row>
    <row r="25886" spans="2:7">
      <c r="B25886" s="22" t="s">
        <v>408</v>
      </c>
      <c r="C25886" s="22" t="s">
        <v>7</v>
      </c>
      <c r="D25886" s="22" t="s">
        <v>5</v>
      </c>
      <c r="E25886" s="22" t="s">
        <v>15</v>
      </c>
      <c r="F25886" s="22" t="s">
        <v>16</v>
      </c>
      <c r="G25886" s="1">
        <v>6195.92</v>
      </c>
    </row>
    <row r="25887" spans="2:7">
      <c r="B25887" s="22" t="s">
        <v>408</v>
      </c>
      <c r="C25887" s="22" t="s">
        <v>7</v>
      </c>
      <c r="D25887" s="22" t="s">
        <v>5</v>
      </c>
      <c r="E25887" s="22" t="s">
        <v>15</v>
      </c>
      <c r="F25887" s="22" t="s">
        <v>71</v>
      </c>
      <c r="G25887" s="1">
        <v>-1103.57</v>
      </c>
    </row>
    <row r="25888" spans="2:7">
      <c r="B25888" s="22" t="s">
        <v>408</v>
      </c>
      <c r="C25888" s="22" t="s">
        <v>7</v>
      </c>
      <c r="D25888" s="22" t="s">
        <v>5</v>
      </c>
      <c r="E25888" s="22" t="s">
        <v>15</v>
      </c>
      <c r="F25888" s="22" t="s">
        <v>17</v>
      </c>
      <c r="G25888" s="1">
        <v>1362497.99</v>
      </c>
    </row>
    <row r="25889" spans="2:7">
      <c r="B25889" s="22" t="s">
        <v>408</v>
      </c>
      <c r="C25889" s="22" t="s">
        <v>7</v>
      </c>
      <c r="D25889" s="22" t="s">
        <v>5</v>
      </c>
      <c r="E25889" s="22" t="s">
        <v>15</v>
      </c>
      <c r="F25889" s="22" t="s">
        <v>18</v>
      </c>
      <c r="G25889" s="1">
        <v>513169.6</v>
      </c>
    </row>
    <row r="25890" spans="2:7">
      <c r="B25890" s="22" t="s">
        <v>408</v>
      </c>
      <c r="C25890" s="22" t="s">
        <v>7</v>
      </c>
      <c r="D25890" s="22" t="s">
        <v>5</v>
      </c>
      <c r="E25890" s="22" t="s">
        <v>15</v>
      </c>
      <c r="F25890" s="22" t="s">
        <v>19</v>
      </c>
      <c r="G25890" s="1">
        <v>2812901.21</v>
      </c>
    </row>
    <row r="25891" spans="2:7">
      <c r="B25891" s="22" t="s">
        <v>408</v>
      </c>
      <c r="C25891" s="22" t="s">
        <v>7</v>
      </c>
      <c r="D25891" s="22" t="s">
        <v>5</v>
      </c>
      <c r="E25891" s="22" t="s">
        <v>15</v>
      </c>
      <c r="F25891" s="22" t="s">
        <v>20</v>
      </c>
      <c r="G25891" s="1">
        <v>870781.41</v>
      </c>
    </row>
    <row r="25892" spans="2:7">
      <c r="B25892" s="22" t="s">
        <v>408</v>
      </c>
      <c r="C25892" s="22" t="s">
        <v>7</v>
      </c>
      <c r="D25892" s="22" t="s">
        <v>5</v>
      </c>
      <c r="E25892" s="22" t="s">
        <v>15</v>
      </c>
      <c r="F25892" s="22" t="s">
        <v>21</v>
      </c>
      <c r="G25892" s="1">
        <v>91096.87</v>
      </c>
    </row>
    <row r="25893" spans="2:7">
      <c r="B25893" s="22" t="s">
        <v>408</v>
      </c>
      <c r="C25893" s="22" t="s">
        <v>7</v>
      </c>
      <c r="D25893" s="22" t="s">
        <v>5</v>
      </c>
      <c r="E25893" s="22" t="s">
        <v>15</v>
      </c>
      <c r="F25893" s="22" t="s">
        <v>22</v>
      </c>
      <c r="G25893" s="1">
        <v>8466.77</v>
      </c>
    </row>
    <row r="25894" spans="2:7">
      <c r="B25894" s="22" t="s">
        <v>408</v>
      </c>
      <c r="C25894" s="22" t="s">
        <v>7</v>
      </c>
      <c r="D25894" s="22" t="s">
        <v>5</v>
      </c>
      <c r="E25894" s="22" t="s">
        <v>15</v>
      </c>
      <c r="F25894" s="22" t="s">
        <v>23</v>
      </c>
      <c r="G25894" s="1">
        <v>85390.01</v>
      </c>
    </row>
    <row r="25895" spans="2:7">
      <c r="B25895" s="22" t="s">
        <v>408</v>
      </c>
      <c r="C25895" s="22" t="s">
        <v>7</v>
      </c>
      <c r="D25895" s="22" t="s">
        <v>5</v>
      </c>
      <c r="E25895" s="22" t="s">
        <v>15</v>
      </c>
      <c r="F25895" s="22" t="s">
        <v>24</v>
      </c>
      <c r="G25895" s="1">
        <v>69871.710000000006</v>
      </c>
    </row>
    <row r="25896" spans="2:7">
      <c r="B25896" s="22" t="s">
        <v>408</v>
      </c>
      <c r="C25896" s="22" t="s">
        <v>7</v>
      </c>
      <c r="D25896" s="22" t="s">
        <v>5</v>
      </c>
      <c r="E25896" s="22" t="s">
        <v>15</v>
      </c>
      <c r="F25896" s="22" t="s">
        <v>25</v>
      </c>
      <c r="G25896" s="1">
        <v>3401302.63</v>
      </c>
    </row>
    <row r="25897" spans="2:7">
      <c r="B25897" s="22" t="s">
        <v>408</v>
      </c>
      <c r="C25897" s="22" t="s">
        <v>7</v>
      </c>
      <c r="D25897" s="22" t="s">
        <v>5</v>
      </c>
      <c r="E25897" s="22" t="s">
        <v>15</v>
      </c>
      <c r="F25897" s="22" t="s">
        <v>26</v>
      </c>
      <c r="G25897" s="1">
        <v>2220657.2200000002</v>
      </c>
    </row>
    <row r="25898" spans="2:7">
      <c r="B25898" s="22" t="s">
        <v>408</v>
      </c>
      <c r="C25898" s="22" t="s">
        <v>7</v>
      </c>
      <c r="D25898" s="22" t="s">
        <v>5</v>
      </c>
      <c r="E25898" s="22" t="s">
        <v>28</v>
      </c>
      <c r="F25898" s="22" t="s">
        <v>29</v>
      </c>
      <c r="G25898" s="1">
        <v>211995.92</v>
      </c>
    </row>
    <row r="25899" spans="2:7">
      <c r="B25899" s="22" t="s">
        <v>408</v>
      </c>
      <c r="C25899" s="22" t="s">
        <v>7</v>
      </c>
      <c r="D25899" s="22" t="s">
        <v>5</v>
      </c>
      <c r="E25899" s="22" t="s">
        <v>28</v>
      </c>
      <c r="F25899" s="22" t="s">
        <v>30</v>
      </c>
      <c r="G25899" s="1">
        <v>122203.21</v>
      </c>
    </row>
    <row r="25900" spans="2:7">
      <c r="B25900" s="22" t="s">
        <v>408</v>
      </c>
      <c r="C25900" s="22" t="s">
        <v>7</v>
      </c>
      <c r="D25900" s="22" t="s">
        <v>5</v>
      </c>
      <c r="E25900" s="22" t="s">
        <v>28</v>
      </c>
      <c r="F25900" s="22" t="s">
        <v>31</v>
      </c>
      <c r="G25900" s="1">
        <v>988744.57</v>
      </c>
    </row>
    <row r="25901" spans="2:7">
      <c r="B25901" s="22" t="s">
        <v>408</v>
      </c>
      <c r="C25901" s="22" t="s">
        <v>7</v>
      </c>
      <c r="D25901" s="22" t="s">
        <v>5</v>
      </c>
      <c r="E25901" s="22" t="s">
        <v>28</v>
      </c>
      <c r="F25901" s="22" t="s">
        <v>32</v>
      </c>
      <c r="G25901" s="1">
        <v>209432.76</v>
      </c>
    </row>
    <row r="25902" spans="2:7">
      <c r="B25902" s="22" t="s">
        <v>408</v>
      </c>
      <c r="C25902" s="22" t="s">
        <v>7</v>
      </c>
      <c r="D25902" s="22" t="s">
        <v>5</v>
      </c>
      <c r="E25902" s="22" t="s">
        <v>28</v>
      </c>
      <c r="F25902" s="22" t="s">
        <v>33</v>
      </c>
      <c r="G25902" s="1">
        <v>1231017.77</v>
      </c>
    </row>
    <row r="25903" spans="2:7">
      <c r="B25903" s="22" t="s">
        <v>408</v>
      </c>
      <c r="C25903" s="22" t="s">
        <v>7</v>
      </c>
      <c r="D25903" s="22" t="s">
        <v>5</v>
      </c>
      <c r="E25903" s="22" t="s">
        <v>34</v>
      </c>
      <c r="F25903" s="22" t="s">
        <v>35</v>
      </c>
      <c r="G25903" s="1">
        <v>140</v>
      </c>
    </row>
    <row r="25904" spans="2:7">
      <c r="B25904" s="22" t="s">
        <v>408</v>
      </c>
      <c r="C25904" s="22" t="s">
        <v>7</v>
      </c>
      <c r="D25904" s="22" t="s">
        <v>5</v>
      </c>
      <c r="E25904" s="22" t="s">
        <v>34</v>
      </c>
      <c r="F25904" s="22" t="s">
        <v>36</v>
      </c>
      <c r="G25904" s="1">
        <v>7509.79</v>
      </c>
    </row>
    <row r="25905" spans="2:7">
      <c r="B25905" s="22" t="s">
        <v>408</v>
      </c>
      <c r="C25905" s="22" t="s">
        <v>7</v>
      </c>
      <c r="D25905" s="22" t="s">
        <v>5</v>
      </c>
      <c r="E25905" s="22" t="s">
        <v>34</v>
      </c>
      <c r="F25905" s="22" t="s">
        <v>37</v>
      </c>
      <c r="G25905" s="1">
        <v>512900.92</v>
      </c>
    </row>
    <row r="25906" spans="2:7">
      <c r="B25906" s="22" t="s">
        <v>408</v>
      </c>
      <c r="C25906" s="22" t="s">
        <v>7</v>
      </c>
      <c r="D25906" s="22" t="s">
        <v>5</v>
      </c>
      <c r="E25906" s="22" t="s">
        <v>34</v>
      </c>
      <c r="F25906" s="22" t="s">
        <v>38</v>
      </c>
      <c r="G25906" s="1">
        <v>321311.93</v>
      </c>
    </row>
    <row r="25907" spans="2:7">
      <c r="B25907" s="22" t="s">
        <v>408</v>
      </c>
      <c r="C25907" s="22" t="s">
        <v>7</v>
      </c>
      <c r="D25907" s="22" t="s">
        <v>5</v>
      </c>
      <c r="E25907" s="22" t="s">
        <v>34</v>
      </c>
      <c r="F25907" s="22" t="s">
        <v>39</v>
      </c>
      <c r="G25907" s="1">
        <v>130277.23</v>
      </c>
    </row>
    <row r="25908" spans="2:7">
      <c r="B25908" s="22" t="s">
        <v>408</v>
      </c>
      <c r="C25908" s="22" t="s">
        <v>7</v>
      </c>
      <c r="D25908" s="22" t="s">
        <v>5</v>
      </c>
      <c r="E25908" s="22" t="s">
        <v>34</v>
      </c>
      <c r="F25908" s="22" t="s">
        <v>41</v>
      </c>
      <c r="G25908" s="1">
        <v>13453.2</v>
      </c>
    </row>
    <row r="25909" spans="2:7">
      <c r="B25909" s="22" t="s">
        <v>408</v>
      </c>
      <c r="C25909" s="22" t="s">
        <v>7</v>
      </c>
      <c r="D25909" s="22" t="s">
        <v>5</v>
      </c>
      <c r="E25909" s="22" t="s">
        <v>34</v>
      </c>
      <c r="F25909" s="22" t="s">
        <v>42</v>
      </c>
      <c r="G25909" s="1">
        <v>71072.03</v>
      </c>
    </row>
    <row r="25910" spans="2:7">
      <c r="B25910" s="22" t="s">
        <v>408</v>
      </c>
      <c r="C25910" s="22" t="s">
        <v>7</v>
      </c>
      <c r="D25910" s="22" t="s">
        <v>5</v>
      </c>
      <c r="E25910" s="22" t="s">
        <v>34</v>
      </c>
      <c r="F25910" s="22" t="s">
        <v>44</v>
      </c>
      <c r="G25910" s="1">
        <v>5408.01</v>
      </c>
    </row>
    <row r="25911" spans="2:7">
      <c r="B25911" s="22" t="s">
        <v>408</v>
      </c>
      <c r="C25911" s="22" t="s">
        <v>7</v>
      </c>
      <c r="D25911" s="22" t="s">
        <v>5</v>
      </c>
      <c r="E25911" s="22" t="s">
        <v>34</v>
      </c>
      <c r="F25911" s="22" t="s">
        <v>45</v>
      </c>
      <c r="G25911" s="1">
        <v>159011.59</v>
      </c>
    </row>
    <row r="25912" spans="2:7">
      <c r="B25912" s="22" t="s">
        <v>408</v>
      </c>
      <c r="C25912" s="22" t="s">
        <v>7</v>
      </c>
      <c r="D25912" s="22" t="s">
        <v>5</v>
      </c>
      <c r="E25912" s="22" t="s">
        <v>34</v>
      </c>
      <c r="F25912" s="22" t="s">
        <v>46</v>
      </c>
      <c r="G25912" s="1">
        <v>1178.5999999999999</v>
      </c>
    </row>
    <row r="25913" spans="2:7">
      <c r="B25913" s="22" t="s">
        <v>408</v>
      </c>
      <c r="C25913" s="22" t="s">
        <v>7</v>
      </c>
      <c r="D25913" s="22" t="s">
        <v>5</v>
      </c>
      <c r="E25913" s="22" t="s">
        <v>34</v>
      </c>
      <c r="F25913" s="22" t="s">
        <v>47</v>
      </c>
      <c r="G25913" s="1">
        <v>45172.31</v>
      </c>
    </row>
    <row r="25914" spans="2:7">
      <c r="B25914" s="22" t="s">
        <v>408</v>
      </c>
      <c r="C25914" s="22" t="s">
        <v>7</v>
      </c>
      <c r="D25914" s="22" t="s">
        <v>5</v>
      </c>
      <c r="E25914" s="22" t="s">
        <v>34</v>
      </c>
      <c r="F25914" s="22" t="s">
        <v>48</v>
      </c>
      <c r="G25914" s="1">
        <v>2116.0500000000002</v>
      </c>
    </row>
    <row r="25915" spans="2:7">
      <c r="B25915" s="22" t="s">
        <v>408</v>
      </c>
      <c r="C25915" s="22" t="s">
        <v>7</v>
      </c>
      <c r="D25915" s="22" t="s">
        <v>5</v>
      </c>
      <c r="E25915" s="22" t="s">
        <v>34</v>
      </c>
      <c r="F25915" s="22" t="s">
        <v>74</v>
      </c>
      <c r="G25915" s="1">
        <v>2940.6</v>
      </c>
    </row>
    <row r="25916" spans="2:7">
      <c r="B25916" s="22" t="s">
        <v>408</v>
      </c>
      <c r="C25916" s="22" t="s">
        <v>7</v>
      </c>
      <c r="D25916" s="22" t="s">
        <v>5</v>
      </c>
      <c r="E25916" s="22" t="s">
        <v>34</v>
      </c>
      <c r="F25916" s="22" t="s">
        <v>75</v>
      </c>
      <c r="G25916" s="1">
        <v>501.35</v>
      </c>
    </row>
    <row r="25917" spans="2:7">
      <c r="B25917" s="22" t="s">
        <v>408</v>
      </c>
      <c r="C25917" s="22" t="s">
        <v>7</v>
      </c>
      <c r="D25917" s="22" t="s">
        <v>5</v>
      </c>
      <c r="E25917" s="22" t="s">
        <v>34</v>
      </c>
      <c r="F25917" s="22" t="s">
        <v>88</v>
      </c>
      <c r="G25917" s="1">
        <v>3096.85</v>
      </c>
    </row>
    <row r="25918" spans="2:7">
      <c r="B25918" s="22" t="s">
        <v>408</v>
      </c>
      <c r="C25918" s="22" t="s">
        <v>7</v>
      </c>
      <c r="D25918" s="22" t="s">
        <v>5</v>
      </c>
      <c r="E25918" s="22" t="s">
        <v>34</v>
      </c>
      <c r="F25918" s="22" t="s">
        <v>85</v>
      </c>
      <c r="G25918" s="1">
        <v>4252.8</v>
      </c>
    </row>
    <row r="25919" spans="2:7">
      <c r="B25919" s="22" t="s">
        <v>408</v>
      </c>
      <c r="C25919" s="22" t="s">
        <v>7</v>
      </c>
      <c r="D25919" s="22" t="s">
        <v>5</v>
      </c>
      <c r="E25919" s="22" t="s">
        <v>34</v>
      </c>
      <c r="F25919" s="22" t="s">
        <v>49</v>
      </c>
      <c r="G25919" s="1">
        <v>144080.17000000001</v>
      </c>
    </row>
    <row r="25920" spans="2:7">
      <c r="B25920" s="22" t="s">
        <v>408</v>
      </c>
      <c r="C25920" s="22" t="s">
        <v>7</v>
      </c>
      <c r="D25920" s="22" t="s">
        <v>5</v>
      </c>
      <c r="E25920" s="22" t="s">
        <v>34</v>
      </c>
      <c r="F25920" s="22" t="s">
        <v>50</v>
      </c>
      <c r="G25920" s="1">
        <v>297368.53999999998</v>
      </c>
    </row>
    <row r="25921" spans="2:7">
      <c r="B25921" s="22" t="s">
        <v>408</v>
      </c>
      <c r="C25921" s="22" t="s">
        <v>7</v>
      </c>
      <c r="D25921" s="22" t="s">
        <v>5</v>
      </c>
      <c r="E25921" s="22" t="s">
        <v>34</v>
      </c>
      <c r="F25921" s="22" t="s">
        <v>51</v>
      </c>
      <c r="G25921" s="1">
        <v>1786.29</v>
      </c>
    </row>
    <row r="25922" spans="2:7">
      <c r="B25922" s="22" t="s">
        <v>408</v>
      </c>
      <c r="C25922" s="22" t="s">
        <v>7</v>
      </c>
      <c r="D25922" s="22" t="s">
        <v>5</v>
      </c>
      <c r="E25922" s="22" t="s">
        <v>34</v>
      </c>
      <c r="F25922" s="22" t="s">
        <v>52</v>
      </c>
      <c r="G25922" s="1">
        <v>1305.81</v>
      </c>
    </row>
    <row r="25923" spans="2:7">
      <c r="B25923" s="22" t="s">
        <v>408</v>
      </c>
      <c r="C25923" s="22" t="s">
        <v>7</v>
      </c>
      <c r="D25923" s="22" t="s">
        <v>5</v>
      </c>
      <c r="E25923" s="22" t="s">
        <v>34</v>
      </c>
      <c r="F25923" s="22" t="s">
        <v>53</v>
      </c>
      <c r="G25923" s="1">
        <v>147134.04999999999</v>
      </c>
    </row>
    <row r="25924" spans="2:7">
      <c r="B25924" s="22" t="s">
        <v>408</v>
      </c>
      <c r="C25924" s="22" t="s">
        <v>7</v>
      </c>
      <c r="D25924" s="22" t="s">
        <v>5</v>
      </c>
      <c r="E25924" s="22" t="s">
        <v>34</v>
      </c>
      <c r="F25924" s="22" t="s">
        <v>76</v>
      </c>
      <c r="G25924" s="1">
        <v>146245.35999999999</v>
      </c>
    </row>
    <row r="25925" spans="2:7">
      <c r="B25925" s="22" t="s">
        <v>408</v>
      </c>
      <c r="C25925" s="22" t="s">
        <v>7</v>
      </c>
      <c r="D25925" s="22" t="s">
        <v>5</v>
      </c>
      <c r="E25925" s="22" t="s">
        <v>34</v>
      </c>
      <c r="F25925" s="22" t="s">
        <v>57</v>
      </c>
      <c r="G25925" s="1">
        <v>500794.22</v>
      </c>
    </row>
    <row r="25926" spans="2:7">
      <c r="B25926" s="22" t="s">
        <v>408</v>
      </c>
      <c r="C25926" s="22" t="s">
        <v>7</v>
      </c>
      <c r="D25926" s="22" t="s">
        <v>5</v>
      </c>
      <c r="E25926" s="22" t="s">
        <v>34</v>
      </c>
      <c r="F25926" s="22" t="s">
        <v>58</v>
      </c>
      <c r="G25926" s="1">
        <v>89.81</v>
      </c>
    </row>
    <row r="25927" spans="2:7">
      <c r="B25927" s="22" t="s">
        <v>408</v>
      </c>
      <c r="C25927" s="22" t="s">
        <v>7</v>
      </c>
      <c r="D25927" s="22" t="s">
        <v>5</v>
      </c>
      <c r="E25927" s="22" t="s">
        <v>34</v>
      </c>
      <c r="F25927" s="22" t="s">
        <v>136</v>
      </c>
      <c r="G25927" s="1">
        <v>600</v>
      </c>
    </row>
    <row r="25928" spans="2:7">
      <c r="B25928" s="22" t="s">
        <v>408</v>
      </c>
      <c r="C25928" s="22" t="s">
        <v>7</v>
      </c>
      <c r="D25928" s="22" t="s">
        <v>5</v>
      </c>
      <c r="E25928" s="22" t="s">
        <v>59</v>
      </c>
      <c r="F25928" s="22" t="s">
        <v>55</v>
      </c>
      <c r="G25928" s="1">
        <v>94852.81</v>
      </c>
    </row>
    <row r="25929" spans="2:7">
      <c r="B25929" s="22" t="s">
        <v>408</v>
      </c>
      <c r="C25929" s="22" t="s">
        <v>7</v>
      </c>
      <c r="D25929" s="22" t="s">
        <v>5</v>
      </c>
      <c r="E25929" s="22" t="s">
        <v>60</v>
      </c>
      <c r="F25929" s="22" t="s">
        <v>78</v>
      </c>
      <c r="G25929" s="1">
        <v>81816.38</v>
      </c>
    </row>
    <row r="25930" spans="2:7">
      <c r="B25930" s="22" t="s">
        <v>408</v>
      </c>
      <c r="C25930" s="22" t="s">
        <v>7</v>
      </c>
      <c r="D25930" s="22" t="s">
        <v>5</v>
      </c>
      <c r="E25930" s="22" t="s">
        <v>60</v>
      </c>
      <c r="F25930" s="22" t="s">
        <v>62</v>
      </c>
      <c r="G25930" s="1">
        <v>6485.07</v>
      </c>
    </row>
    <row r="25931" spans="2:7">
      <c r="B25931" s="22" t="s">
        <v>408</v>
      </c>
      <c r="C25931" s="22" t="s">
        <v>7</v>
      </c>
      <c r="D25931" s="22" t="s">
        <v>7</v>
      </c>
      <c r="E25931" s="22" t="s">
        <v>5</v>
      </c>
      <c r="F25931" s="22" t="s">
        <v>6</v>
      </c>
      <c r="G25931" s="1">
        <v>710884.76</v>
      </c>
    </row>
    <row r="25932" spans="2:7">
      <c r="B25932" s="22" t="s">
        <v>408</v>
      </c>
      <c r="C25932" s="22" t="s">
        <v>7</v>
      </c>
      <c r="D25932" s="22" t="s">
        <v>7</v>
      </c>
      <c r="E25932" s="22" t="s">
        <v>8</v>
      </c>
      <c r="F25932" s="22" t="s">
        <v>9</v>
      </c>
      <c r="G25932" s="1">
        <v>1732764.64</v>
      </c>
    </row>
    <row r="25933" spans="2:7">
      <c r="B25933" s="22" t="s">
        <v>408</v>
      </c>
      <c r="C25933" s="22" t="s">
        <v>7</v>
      </c>
      <c r="D25933" s="22" t="s">
        <v>7</v>
      </c>
      <c r="E25933" s="22" t="s">
        <v>8</v>
      </c>
      <c r="F25933" s="22" t="s">
        <v>10</v>
      </c>
      <c r="G25933" s="1">
        <v>131355.88</v>
      </c>
    </row>
    <row r="25934" spans="2:7">
      <c r="B25934" s="22" t="s">
        <v>408</v>
      </c>
      <c r="C25934" s="22" t="s">
        <v>7</v>
      </c>
      <c r="D25934" s="22" t="s">
        <v>7</v>
      </c>
      <c r="E25934" s="22" t="s">
        <v>8</v>
      </c>
      <c r="F25934" s="22" t="s">
        <v>11</v>
      </c>
      <c r="G25934" s="1">
        <v>69891.53</v>
      </c>
    </row>
    <row r="25935" spans="2:7">
      <c r="B25935" s="22" t="s">
        <v>408</v>
      </c>
      <c r="C25935" s="22" t="s">
        <v>7</v>
      </c>
      <c r="D25935" s="22" t="s">
        <v>7</v>
      </c>
      <c r="E25935" s="22" t="s">
        <v>8</v>
      </c>
      <c r="F25935" s="22" t="s">
        <v>12</v>
      </c>
      <c r="G25935" s="1">
        <v>313230.62</v>
      </c>
    </row>
    <row r="25936" spans="2:7">
      <c r="B25936" s="22" t="s">
        <v>408</v>
      </c>
      <c r="C25936" s="22" t="s">
        <v>7</v>
      </c>
      <c r="D25936" s="22" t="s">
        <v>7</v>
      </c>
      <c r="E25936" s="22" t="s">
        <v>14</v>
      </c>
      <c r="F25936" s="22" t="s">
        <v>9</v>
      </c>
      <c r="G25936" s="1">
        <v>1310463.6399999999</v>
      </c>
    </row>
    <row r="25937" spans="2:7">
      <c r="B25937" s="22" t="s">
        <v>408</v>
      </c>
      <c r="C25937" s="22" t="s">
        <v>7</v>
      </c>
      <c r="D25937" s="22" t="s">
        <v>7</v>
      </c>
      <c r="E25937" s="22" t="s">
        <v>14</v>
      </c>
      <c r="F25937" s="22" t="s">
        <v>11</v>
      </c>
      <c r="G25937" s="1">
        <v>13843</v>
      </c>
    </row>
    <row r="25938" spans="2:7">
      <c r="B25938" s="22" t="s">
        <v>408</v>
      </c>
      <c r="C25938" s="22" t="s">
        <v>7</v>
      </c>
      <c r="D25938" s="22" t="s">
        <v>7</v>
      </c>
      <c r="E25938" s="22" t="s">
        <v>14</v>
      </c>
      <c r="F25938" s="22" t="s">
        <v>12</v>
      </c>
      <c r="G25938" s="1">
        <v>255260.42</v>
      </c>
    </row>
    <row r="25939" spans="2:7">
      <c r="B25939" s="22" t="s">
        <v>408</v>
      </c>
      <c r="C25939" s="22" t="s">
        <v>7</v>
      </c>
      <c r="D25939" s="22" t="s">
        <v>7</v>
      </c>
      <c r="E25939" s="22" t="s">
        <v>14</v>
      </c>
      <c r="F25939" s="22" t="s">
        <v>13</v>
      </c>
      <c r="G25939" s="1">
        <v>8801.7099999999991</v>
      </c>
    </row>
    <row r="25940" spans="2:7">
      <c r="B25940" s="22" t="s">
        <v>408</v>
      </c>
      <c r="C25940" s="22" t="s">
        <v>7</v>
      </c>
      <c r="D25940" s="22" t="s">
        <v>7</v>
      </c>
      <c r="E25940" s="22" t="s">
        <v>15</v>
      </c>
      <c r="F25940" s="22" t="s">
        <v>16</v>
      </c>
      <c r="G25940" s="1">
        <v>296.52999999999997</v>
      </c>
    </row>
    <row r="25941" spans="2:7">
      <c r="B25941" s="22" t="s">
        <v>408</v>
      </c>
      <c r="C25941" s="22" t="s">
        <v>7</v>
      </c>
      <c r="D25941" s="22" t="s">
        <v>7</v>
      </c>
      <c r="E25941" s="22" t="s">
        <v>15</v>
      </c>
      <c r="F25941" s="22" t="s">
        <v>71</v>
      </c>
      <c r="G25941" s="1">
        <v>4778.87</v>
      </c>
    </row>
    <row r="25942" spans="2:7">
      <c r="B25942" s="22" t="s">
        <v>408</v>
      </c>
      <c r="C25942" s="22" t="s">
        <v>7</v>
      </c>
      <c r="D25942" s="22" t="s">
        <v>7</v>
      </c>
      <c r="E25942" s="22" t="s">
        <v>15</v>
      </c>
      <c r="F25942" s="22" t="s">
        <v>17</v>
      </c>
      <c r="G25942" s="1">
        <v>167947.66</v>
      </c>
    </row>
    <row r="25943" spans="2:7">
      <c r="B25943" s="22" t="s">
        <v>408</v>
      </c>
      <c r="C25943" s="22" t="s">
        <v>7</v>
      </c>
      <c r="D25943" s="22" t="s">
        <v>7</v>
      </c>
      <c r="E25943" s="22" t="s">
        <v>15</v>
      </c>
      <c r="F25943" s="22" t="s">
        <v>18</v>
      </c>
      <c r="G25943" s="1">
        <v>133750.89000000001</v>
      </c>
    </row>
    <row r="25944" spans="2:7">
      <c r="B25944" s="22" t="s">
        <v>408</v>
      </c>
      <c r="C25944" s="22" t="s">
        <v>7</v>
      </c>
      <c r="D25944" s="22" t="s">
        <v>7</v>
      </c>
      <c r="E25944" s="22" t="s">
        <v>15</v>
      </c>
      <c r="F25944" s="22" t="s">
        <v>19</v>
      </c>
      <c r="G25944" s="1">
        <v>328014.94</v>
      </c>
    </row>
    <row r="25945" spans="2:7">
      <c r="B25945" s="22" t="s">
        <v>408</v>
      </c>
      <c r="C25945" s="22" t="s">
        <v>7</v>
      </c>
      <c r="D25945" s="22" t="s">
        <v>7</v>
      </c>
      <c r="E25945" s="22" t="s">
        <v>15</v>
      </c>
      <c r="F25945" s="22" t="s">
        <v>20</v>
      </c>
      <c r="G25945" s="1">
        <v>195332.47</v>
      </c>
    </row>
    <row r="25946" spans="2:7">
      <c r="B25946" s="22" t="s">
        <v>408</v>
      </c>
      <c r="C25946" s="22" t="s">
        <v>7</v>
      </c>
      <c r="D25946" s="22" t="s">
        <v>7</v>
      </c>
      <c r="E25946" s="22" t="s">
        <v>15</v>
      </c>
      <c r="F25946" s="22" t="s">
        <v>21</v>
      </c>
      <c r="G25946" s="1">
        <v>4099.37</v>
      </c>
    </row>
    <row r="25947" spans="2:7">
      <c r="B25947" s="22" t="s">
        <v>408</v>
      </c>
      <c r="C25947" s="22" t="s">
        <v>7</v>
      </c>
      <c r="D25947" s="22" t="s">
        <v>7</v>
      </c>
      <c r="E25947" s="22" t="s">
        <v>15</v>
      </c>
      <c r="F25947" s="22" t="s">
        <v>22</v>
      </c>
      <c r="G25947" s="1">
        <v>7145.78</v>
      </c>
    </row>
    <row r="25948" spans="2:7">
      <c r="B25948" s="22" t="s">
        <v>408</v>
      </c>
      <c r="C25948" s="22" t="s">
        <v>7</v>
      </c>
      <c r="D25948" s="22" t="s">
        <v>7</v>
      </c>
      <c r="E25948" s="22" t="s">
        <v>15</v>
      </c>
      <c r="F25948" s="22" t="s">
        <v>23</v>
      </c>
      <c r="G25948" s="1">
        <v>10154.43</v>
      </c>
    </row>
    <row r="25949" spans="2:7">
      <c r="B25949" s="22" t="s">
        <v>408</v>
      </c>
      <c r="C25949" s="22" t="s">
        <v>7</v>
      </c>
      <c r="D25949" s="22" t="s">
        <v>7</v>
      </c>
      <c r="E25949" s="22" t="s">
        <v>15</v>
      </c>
      <c r="F25949" s="22" t="s">
        <v>24</v>
      </c>
      <c r="G25949" s="1">
        <v>18829.189999999999</v>
      </c>
    </row>
    <row r="25950" spans="2:7">
      <c r="B25950" s="22" t="s">
        <v>408</v>
      </c>
      <c r="C25950" s="22" t="s">
        <v>7</v>
      </c>
      <c r="D25950" s="22" t="s">
        <v>7</v>
      </c>
      <c r="E25950" s="22" t="s">
        <v>15</v>
      </c>
      <c r="F25950" s="22" t="s">
        <v>25</v>
      </c>
      <c r="G25950" s="1">
        <v>389238.97</v>
      </c>
    </row>
    <row r="25951" spans="2:7">
      <c r="B25951" s="22" t="s">
        <v>408</v>
      </c>
      <c r="C25951" s="22" t="s">
        <v>7</v>
      </c>
      <c r="D25951" s="22" t="s">
        <v>7</v>
      </c>
      <c r="E25951" s="22" t="s">
        <v>15</v>
      </c>
      <c r="F25951" s="22" t="s">
        <v>26</v>
      </c>
      <c r="G25951" s="1">
        <v>363641.56</v>
      </c>
    </row>
    <row r="25952" spans="2:7">
      <c r="B25952" s="22" t="s">
        <v>408</v>
      </c>
      <c r="C25952" s="22" t="s">
        <v>7</v>
      </c>
      <c r="D25952" s="22" t="s">
        <v>7</v>
      </c>
      <c r="E25952" s="22" t="s">
        <v>28</v>
      </c>
      <c r="F25952" s="22" t="s">
        <v>29</v>
      </c>
      <c r="G25952" s="1">
        <v>6074.03</v>
      </c>
    </row>
    <row r="25953" spans="2:7">
      <c r="B25953" s="22" t="s">
        <v>408</v>
      </c>
      <c r="C25953" s="22" t="s">
        <v>7</v>
      </c>
      <c r="D25953" s="22" t="s">
        <v>7</v>
      </c>
      <c r="E25953" s="22" t="s">
        <v>28</v>
      </c>
      <c r="F25953" s="22" t="s">
        <v>33</v>
      </c>
      <c r="G25953" s="1">
        <v>122279.84</v>
      </c>
    </row>
    <row r="25954" spans="2:7">
      <c r="B25954" s="22" t="s">
        <v>408</v>
      </c>
      <c r="C25954" s="22" t="s">
        <v>7</v>
      </c>
      <c r="D25954" s="22" t="s">
        <v>7</v>
      </c>
      <c r="E25954" s="22" t="s">
        <v>34</v>
      </c>
      <c r="F25954" s="22" t="s">
        <v>37</v>
      </c>
      <c r="G25954" s="1">
        <v>124453.51</v>
      </c>
    </row>
    <row r="25955" spans="2:7">
      <c r="B25955" s="22" t="s">
        <v>408</v>
      </c>
      <c r="C25955" s="22" t="s">
        <v>7</v>
      </c>
      <c r="D25955" s="22" t="s">
        <v>7</v>
      </c>
      <c r="E25955" s="22" t="s">
        <v>34</v>
      </c>
      <c r="F25955" s="22" t="s">
        <v>38</v>
      </c>
      <c r="G25955" s="1">
        <v>37475.120000000003</v>
      </c>
    </row>
    <row r="25956" spans="2:7">
      <c r="B25956" s="22" t="s">
        <v>408</v>
      </c>
      <c r="C25956" s="22" t="s">
        <v>7</v>
      </c>
      <c r="D25956" s="22" t="s">
        <v>7</v>
      </c>
      <c r="E25956" s="22" t="s">
        <v>34</v>
      </c>
      <c r="F25956" s="22" t="s">
        <v>39</v>
      </c>
      <c r="G25956" s="1">
        <v>412263.89</v>
      </c>
    </row>
    <row r="25957" spans="2:7">
      <c r="B25957" s="22" t="s">
        <v>408</v>
      </c>
      <c r="C25957" s="22" t="s">
        <v>7</v>
      </c>
      <c r="D25957" s="22" t="s">
        <v>7</v>
      </c>
      <c r="E25957" s="22" t="s">
        <v>34</v>
      </c>
      <c r="F25957" s="22" t="s">
        <v>65</v>
      </c>
      <c r="G25957" s="1">
        <v>530084.42000000004</v>
      </c>
    </row>
    <row r="25958" spans="2:7">
      <c r="B25958" s="22" t="s">
        <v>408</v>
      </c>
      <c r="C25958" s="22" t="s">
        <v>7</v>
      </c>
      <c r="D25958" s="22" t="s">
        <v>7</v>
      </c>
      <c r="E25958" s="22" t="s">
        <v>34</v>
      </c>
      <c r="F25958" s="22" t="s">
        <v>42</v>
      </c>
      <c r="G25958" s="1">
        <v>160.07</v>
      </c>
    </row>
    <row r="25959" spans="2:7">
      <c r="B25959" s="22" t="s">
        <v>408</v>
      </c>
      <c r="C25959" s="22" t="s">
        <v>7</v>
      </c>
      <c r="D25959" s="22" t="s">
        <v>7</v>
      </c>
      <c r="E25959" s="22" t="s">
        <v>34</v>
      </c>
      <c r="F25959" s="22" t="s">
        <v>43</v>
      </c>
      <c r="G25959" s="1">
        <v>153546.89000000001</v>
      </c>
    </row>
    <row r="25960" spans="2:7">
      <c r="B25960" s="22" t="s">
        <v>408</v>
      </c>
      <c r="C25960" s="22" t="s">
        <v>7</v>
      </c>
      <c r="D25960" s="22" t="s">
        <v>7</v>
      </c>
      <c r="E25960" s="22" t="s">
        <v>34</v>
      </c>
      <c r="F25960" s="22" t="s">
        <v>44</v>
      </c>
      <c r="G25960" s="1">
        <v>197158.92</v>
      </c>
    </row>
    <row r="25961" spans="2:7">
      <c r="B25961" s="22" t="s">
        <v>408</v>
      </c>
      <c r="C25961" s="22" t="s">
        <v>7</v>
      </c>
      <c r="D25961" s="22" t="s">
        <v>7</v>
      </c>
      <c r="E25961" s="22" t="s">
        <v>34</v>
      </c>
      <c r="F25961" s="22" t="s">
        <v>47</v>
      </c>
      <c r="G25961" s="1">
        <v>90885.58</v>
      </c>
    </row>
    <row r="25962" spans="2:7">
      <c r="B25962" s="22" t="s">
        <v>408</v>
      </c>
      <c r="C25962" s="22" t="s">
        <v>7</v>
      </c>
      <c r="D25962" s="22" t="s">
        <v>7</v>
      </c>
      <c r="E25962" s="22" t="s">
        <v>34</v>
      </c>
      <c r="F25962" s="22" t="s">
        <v>75</v>
      </c>
      <c r="G25962" s="1">
        <v>57057.29</v>
      </c>
    </row>
    <row r="25963" spans="2:7">
      <c r="B25963" s="22" t="s">
        <v>408</v>
      </c>
      <c r="C25963" s="22" t="s">
        <v>7</v>
      </c>
      <c r="D25963" s="22" t="s">
        <v>7</v>
      </c>
      <c r="E25963" s="22" t="s">
        <v>34</v>
      </c>
      <c r="F25963" s="22" t="s">
        <v>85</v>
      </c>
      <c r="G25963" s="1">
        <v>16993.240000000002</v>
      </c>
    </row>
    <row r="25964" spans="2:7">
      <c r="B25964" s="22" t="s">
        <v>408</v>
      </c>
      <c r="C25964" s="22" t="s">
        <v>7</v>
      </c>
      <c r="D25964" s="22" t="s">
        <v>7</v>
      </c>
      <c r="E25964" s="22" t="s">
        <v>34</v>
      </c>
      <c r="F25964" s="22" t="s">
        <v>49</v>
      </c>
      <c r="G25964" s="1">
        <v>336455.04</v>
      </c>
    </row>
    <row r="25965" spans="2:7">
      <c r="B25965" s="22" t="s">
        <v>408</v>
      </c>
      <c r="C25965" s="22" t="s">
        <v>7</v>
      </c>
      <c r="D25965" s="22" t="s">
        <v>7</v>
      </c>
      <c r="E25965" s="22" t="s">
        <v>34</v>
      </c>
      <c r="F25965" s="22" t="s">
        <v>50</v>
      </c>
      <c r="G25965" s="1">
        <v>7552.53</v>
      </c>
    </row>
    <row r="25966" spans="2:7">
      <c r="B25966" s="22" t="s">
        <v>408</v>
      </c>
      <c r="C25966" s="22" t="s">
        <v>7</v>
      </c>
      <c r="D25966" s="22" t="s">
        <v>7</v>
      </c>
      <c r="E25966" s="22" t="s">
        <v>34</v>
      </c>
      <c r="F25966" s="22" t="s">
        <v>51</v>
      </c>
      <c r="G25966" s="1">
        <v>170.91</v>
      </c>
    </row>
    <row r="25967" spans="2:7">
      <c r="B25967" s="22" t="s">
        <v>408</v>
      </c>
      <c r="C25967" s="22" t="s">
        <v>7</v>
      </c>
      <c r="D25967" s="22" t="s">
        <v>7</v>
      </c>
      <c r="E25967" s="22" t="s">
        <v>34</v>
      </c>
      <c r="F25967" s="22" t="s">
        <v>126</v>
      </c>
      <c r="G25967" s="1">
        <v>15000</v>
      </c>
    </row>
    <row r="25968" spans="2:7">
      <c r="B25968" s="22" t="s">
        <v>408</v>
      </c>
      <c r="C25968" s="22" t="s">
        <v>7</v>
      </c>
      <c r="D25968" s="22" t="s">
        <v>7</v>
      </c>
      <c r="E25968" s="22" t="s">
        <v>59</v>
      </c>
      <c r="F25968" s="22" t="s">
        <v>55</v>
      </c>
      <c r="G25968" s="1">
        <v>12670.04</v>
      </c>
    </row>
    <row r="25969" spans="2:7">
      <c r="B25969" s="22" t="s">
        <v>408</v>
      </c>
      <c r="C25969" s="22" t="s">
        <v>7</v>
      </c>
      <c r="D25969" s="22" t="s">
        <v>7</v>
      </c>
      <c r="E25969" s="22" t="s">
        <v>60</v>
      </c>
      <c r="F25969" s="22" t="s">
        <v>79</v>
      </c>
      <c r="G25969" s="1">
        <v>15712.42</v>
      </c>
    </row>
    <row r="25970" spans="2:7">
      <c r="B25970" s="22" t="s">
        <v>409</v>
      </c>
      <c r="C25970" s="22" t="s">
        <v>7</v>
      </c>
      <c r="D25970" s="22" t="s">
        <v>5</v>
      </c>
      <c r="E25970" s="22" t="s">
        <v>5</v>
      </c>
      <c r="F25970" s="22" t="s">
        <v>6</v>
      </c>
      <c r="G25970" s="1">
        <v>20358.48</v>
      </c>
    </row>
    <row r="25971" spans="2:7">
      <c r="B25971" s="22" t="s">
        <v>409</v>
      </c>
      <c r="C25971" s="22" t="s">
        <v>7</v>
      </c>
      <c r="D25971" s="22" t="s">
        <v>5</v>
      </c>
      <c r="E25971" s="22" t="s">
        <v>8</v>
      </c>
      <c r="F25971" s="22" t="s">
        <v>9</v>
      </c>
      <c r="G25971" s="1">
        <v>25208209.02</v>
      </c>
    </row>
    <row r="25972" spans="2:7">
      <c r="B25972" s="22" t="s">
        <v>409</v>
      </c>
      <c r="C25972" s="22" t="s">
        <v>7</v>
      </c>
      <c r="D25972" s="22" t="s">
        <v>5</v>
      </c>
      <c r="E25972" s="22" t="s">
        <v>8</v>
      </c>
      <c r="F25972" s="22" t="s">
        <v>10</v>
      </c>
      <c r="G25972" s="1">
        <v>470196.59</v>
      </c>
    </row>
    <row r="25973" spans="2:7">
      <c r="B25973" s="22" t="s">
        <v>409</v>
      </c>
      <c r="C25973" s="22" t="s">
        <v>7</v>
      </c>
      <c r="D25973" s="22" t="s">
        <v>5</v>
      </c>
      <c r="E25973" s="22" t="s">
        <v>8</v>
      </c>
      <c r="F25973" s="22" t="s">
        <v>11</v>
      </c>
      <c r="G25973" s="1">
        <v>891296.01</v>
      </c>
    </row>
    <row r="25974" spans="2:7">
      <c r="B25974" s="22" t="s">
        <v>409</v>
      </c>
      <c r="C25974" s="22" t="s">
        <v>7</v>
      </c>
      <c r="D25974" s="22" t="s">
        <v>5</v>
      </c>
      <c r="E25974" s="22" t="s">
        <v>8</v>
      </c>
      <c r="F25974" s="22" t="s">
        <v>12</v>
      </c>
      <c r="G25974" s="1">
        <v>1685862.09</v>
      </c>
    </row>
    <row r="25975" spans="2:7">
      <c r="B25975" s="22" t="s">
        <v>409</v>
      </c>
      <c r="C25975" s="22" t="s">
        <v>7</v>
      </c>
      <c r="D25975" s="22" t="s">
        <v>5</v>
      </c>
      <c r="E25975" s="22" t="s">
        <v>8</v>
      </c>
      <c r="F25975" s="22" t="s">
        <v>13</v>
      </c>
      <c r="G25975" s="1">
        <v>132444.25</v>
      </c>
    </row>
    <row r="25976" spans="2:7">
      <c r="B25976" s="22" t="s">
        <v>409</v>
      </c>
      <c r="C25976" s="22" t="s">
        <v>7</v>
      </c>
      <c r="D25976" s="22" t="s">
        <v>5</v>
      </c>
      <c r="E25976" s="22" t="s">
        <v>8</v>
      </c>
      <c r="F25976" s="22" t="s">
        <v>70</v>
      </c>
      <c r="G25976" s="1">
        <v>209740.5</v>
      </c>
    </row>
    <row r="25977" spans="2:7">
      <c r="B25977" s="22" t="s">
        <v>409</v>
      </c>
      <c r="C25977" s="22" t="s">
        <v>7</v>
      </c>
      <c r="D25977" s="22" t="s">
        <v>5</v>
      </c>
      <c r="E25977" s="22" t="s">
        <v>14</v>
      </c>
      <c r="F25977" s="22" t="s">
        <v>9</v>
      </c>
      <c r="G25977" s="1">
        <v>10470657.76</v>
      </c>
    </row>
    <row r="25978" spans="2:7">
      <c r="B25978" s="22" t="s">
        <v>409</v>
      </c>
      <c r="C25978" s="22" t="s">
        <v>7</v>
      </c>
      <c r="D25978" s="22" t="s">
        <v>5</v>
      </c>
      <c r="E25978" s="22" t="s">
        <v>14</v>
      </c>
      <c r="F25978" s="22" t="s">
        <v>10</v>
      </c>
      <c r="G25978" s="1">
        <v>83086.67</v>
      </c>
    </row>
    <row r="25979" spans="2:7">
      <c r="B25979" s="22" t="s">
        <v>409</v>
      </c>
      <c r="C25979" s="22" t="s">
        <v>7</v>
      </c>
      <c r="D25979" s="22" t="s">
        <v>5</v>
      </c>
      <c r="E25979" s="22" t="s">
        <v>14</v>
      </c>
      <c r="F25979" s="22" t="s">
        <v>11</v>
      </c>
      <c r="G25979" s="1">
        <v>111096.82</v>
      </c>
    </row>
    <row r="25980" spans="2:7">
      <c r="B25980" s="22" t="s">
        <v>409</v>
      </c>
      <c r="C25980" s="22" t="s">
        <v>7</v>
      </c>
      <c r="D25980" s="22" t="s">
        <v>5</v>
      </c>
      <c r="E25980" s="22" t="s">
        <v>14</v>
      </c>
      <c r="F25980" s="22" t="s">
        <v>12</v>
      </c>
      <c r="G25980" s="1">
        <v>246302.96</v>
      </c>
    </row>
    <row r="25981" spans="2:7">
      <c r="B25981" s="22" t="s">
        <v>409</v>
      </c>
      <c r="C25981" s="22" t="s">
        <v>7</v>
      </c>
      <c r="D25981" s="22" t="s">
        <v>5</v>
      </c>
      <c r="E25981" s="22" t="s">
        <v>14</v>
      </c>
      <c r="F25981" s="22" t="s">
        <v>13</v>
      </c>
      <c r="G25981" s="1">
        <v>61512.7</v>
      </c>
    </row>
    <row r="25982" spans="2:7">
      <c r="B25982" s="22" t="s">
        <v>409</v>
      </c>
      <c r="C25982" s="22" t="s">
        <v>7</v>
      </c>
      <c r="D25982" s="22" t="s">
        <v>5</v>
      </c>
      <c r="E25982" s="22" t="s">
        <v>15</v>
      </c>
      <c r="F25982" s="22" t="s">
        <v>16</v>
      </c>
      <c r="G25982" s="1">
        <v>23959.35</v>
      </c>
    </row>
    <row r="25983" spans="2:7">
      <c r="B25983" s="22" t="s">
        <v>409</v>
      </c>
      <c r="C25983" s="22" t="s">
        <v>7</v>
      </c>
      <c r="D25983" s="22" t="s">
        <v>5</v>
      </c>
      <c r="E25983" s="22" t="s">
        <v>15</v>
      </c>
      <c r="F25983" s="22" t="s">
        <v>71</v>
      </c>
      <c r="G25983" s="1">
        <v>2462.9899999999998</v>
      </c>
    </row>
    <row r="25984" spans="2:7">
      <c r="B25984" s="22" t="s">
        <v>409</v>
      </c>
      <c r="C25984" s="22" t="s">
        <v>7</v>
      </c>
      <c r="D25984" s="22" t="s">
        <v>5</v>
      </c>
      <c r="E25984" s="22" t="s">
        <v>15</v>
      </c>
      <c r="F25984" s="22" t="s">
        <v>17</v>
      </c>
      <c r="G25984" s="1">
        <v>2312354.7599999998</v>
      </c>
    </row>
    <row r="25985" spans="2:7">
      <c r="B25985" s="22" t="s">
        <v>409</v>
      </c>
      <c r="C25985" s="22" t="s">
        <v>7</v>
      </c>
      <c r="D25985" s="22" t="s">
        <v>5</v>
      </c>
      <c r="E25985" s="22" t="s">
        <v>15</v>
      </c>
      <c r="F25985" s="22" t="s">
        <v>18</v>
      </c>
      <c r="G25985" s="1">
        <v>838225.98</v>
      </c>
    </row>
    <row r="25986" spans="2:7">
      <c r="B25986" s="22" t="s">
        <v>409</v>
      </c>
      <c r="C25986" s="22" t="s">
        <v>7</v>
      </c>
      <c r="D25986" s="22" t="s">
        <v>5</v>
      </c>
      <c r="E25986" s="22" t="s">
        <v>15</v>
      </c>
      <c r="F25986" s="22" t="s">
        <v>19</v>
      </c>
      <c r="G25986" s="1">
        <v>4637505.5999999996</v>
      </c>
    </row>
    <row r="25987" spans="2:7">
      <c r="B25987" s="22" t="s">
        <v>409</v>
      </c>
      <c r="C25987" s="22" t="s">
        <v>7</v>
      </c>
      <c r="D25987" s="22" t="s">
        <v>5</v>
      </c>
      <c r="E25987" s="22" t="s">
        <v>15</v>
      </c>
      <c r="F25987" s="22" t="s">
        <v>20</v>
      </c>
      <c r="G25987" s="1">
        <v>1384614.91</v>
      </c>
    </row>
    <row r="25988" spans="2:7">
      <c r="B25988" s="22" t="s">
        <v>409</v>
      </c>
      <c r="C25988" s="22" t="s">
        <v>7</v>
      </c>
      <c r="D25988" s="22" t="s">
        <v>5</v>
      </c>
      <c r="E25988" s="22" t="s">
        <v>15</v>
      </c>
      <c r="F25988" s="22" t="s">
        <v>21</v>
      </c>
      <c r="G25988" s="1">
        <v>49203.83</v>
      </c>
    </row>
    <row r="25989" spans="2:7">
      <c r="B25989" s="22" t="s">
        <v>409</v>
      </c>
      <c r="C25989" s="22" t="s">
        <v>7</v>
      </c>
      <c r="D25989" s="22" t="s">
        <v>5</v>
      </c>
      <c r="E25989" s="22" t="s">
        <v>15</v>
      </c>
      <c r="F25989" s="22" t="s">
        <v>22</v>
      </c>
      <c r="G25989" s="1">
        <v>29000.31</v>
      </c>
    </row>
    <row r="25990" spans="2:7">
      <c r="B25990" s="22" t="s">
        <v>409</v>
      </c>
      <c r="C25990" s="22" t="s">
        <v>7</v>
      </c>
      <c r="D25990" s="22" t="s">
        <v>5</v>
      </c>
      <c r="E25990" s="22" t="s">
        <v>15</v>
      </c>
      <c r="F25990" s="22" t="s">
        <v>23</v>
      </c>
      <c r="G25990" s="1">
        <v>152908.15</v>
      </c>
    </row>
    <row r="25991" spans="2:7">
      <c r="B25991" s="22" t="s">
        <v>409</v>
      </c>
      <c r="C25991" s="22" t="s">
        <v>7</v>
      </c>
      <c r="D25991" s="22" t="s">
        <v>5</v>
      </c>
      <c r="E25991" s="22" t="s">
        <v>15</v>
      </c>
      <c r="F25991" s="22" t="s">
        <v>24</v>
      </c>
      <c r="G25991" s="1">
        <v>129709.64</v>
      </c>
    </row>
    <row r="25992" spans="2:7">
      <c r="B25992" s="22" t="s">
        <v>409</v>
      </c>
      <c r="C25992" s="22" t="s">
        <v>7</v>
      </c>
      <c r="D25992" s="22" t="s">
        <v>5</v>
      </c>
      <c r="E25992" s="22" t="s">
        <v>15</v>
      </c>
      <c r="F25992" s="22" t="s">
        <v>25</v>
      </c>
      <c r="G25992" s="1">
        <v>3592730.68</v>
      </c>
    </row>
    <row r="25993" spans="2:7">
      <c r="B25993" s="22" t="s">
        <v>409</v>
      </c>
      <c r="C25993" s="22" t="s">
        <v>7</v>
      </c>
      <c r="D25993" s="22" t="s">
        <v>5</v>
      </c>
      <c r="E25993" s="22" t="s">
        <v>15</v>
      </c>
      <c r="F25993" s="22" t="s">
        <v>26</v>
      </c>
      <c r="G25993" s="1">
        <v>3058184.09</v>
      </c>
    </row>
    <row r="25994" spans="2:7">
      <c r="B25994" s="22" t="s">
        <v>409</v>
      </c>
      <c r="C25994" s="22" t="s">
        <v>7</v>
      </c>
      <c r="D25994" s="22" t="s">
        <v>5</v>
      </c>
      <c r="E25994" s="22" t="s">
        <v>15</v>
      </c>
      <c r="F25994" s="22" t="s">
        <v>27</v>
      </c>
      <c r="G25994" s="1">
        <v>331019.53999999998</v>
      </c>
    </row>
    <row r="25995" spans="2:7">
      <c r="B25995" s="22" t="s">
        <v>409</v>
      </c>
      <c r="C25995" s="22" t="s">
        <v>7</v>
      </c>
      <c r="D25995" s="22" t="s">
        <v>5</v>
      </c>
      <c r="E25995" s="22" t="s">
        <v>15</v>
      </c>
      <c r="F25995" s="22" t="s">
        <v>72</v>
      </c>
      <c r="G25995" s="1">
        <v>17963.73</v>
      </c>
    </row>
    <row r="25996" spans="2:7">
      <c r="B25996" s="22" t="s">
        <v>409</v>
      </c>
      <c r="C25996" s="22" t="s">
        <v>7</v>
      </c>
      <c r="D25996" s="22" t="s">
        <v>5</v>
      </c>
      <c r="E25996" s="22" t="s">
        <v>28</v>
      </c>
      <c r="F25996" s="22" t="s">
        <v>29</v>
      </c>
      <c r="G25996" s="1">
        <v>1037386.78</v>
      </c>
    </row>
    <row r="25997" spans="2:7">
      <c r="B25997" s="22" t="s">
        <v>409</v>
      </c>
      <c r="C25997" s="22" t="s">
        <v>7</v>
      </c>
      <c r="D25997" s="22" t="s">
        <v>5</v>
      </c>
      <c r="E25997" s="22" t="s">
        <v>28</v>
      </c>
      <c r="F25997" s="22" t="s">
        <v>30</v>
      </c>
      <c r="G25997" s="1">
        <v>109863.47</v>
      </c>
    </row>
    <row r="25998" spans="2:7">
      <c r="B25998" s="22" t="s">
        <v>409</v>
      </c>
      <c r="C25998" s="22" t="s">
        <v>7</v>
      </c>
      <c r="D25998" s="22" t="s">
        <v>5</v>
      </c>
      <c r="E25998" s="22" t="s">
        <v>28</v>
      </c>
      <c r="F25998" s="22" t="s">
        <v>31</v>
      </c>
      <c r="G25998" s="1">
        <v>846111.18</v>
      </c>
    </row>
    <row r="25999" spans="2:7">
      <c r="B25999" s="22" t="s">
        <v>409</v>
      </c>
      <c r="C25999" s="22" t="s">
        <v>7</v>
      </c>
      <c r="D25999" s="22" t="s">
        <v>5</v>
      </c>
      <c r="E25999" s="22" t="s">
        <v>28</v>
      </c>
      <c r="F25999" s="22" t="s">
        <v>32</v>
      </c>
      <c r="G25999" s="1">
        <v>253307.13</v>
      </c>
    </row>
    <row r="26000" spans="2:7">
      <c r="B26000" s="22" t="s">
        <v>409</v>
      </c>
      <c r="C26000" s="22" t="s">
        <v>7</v>
      </c>
      <c r="D26000" s="22" t="s">
        <v>5</v>
      </c>
      <c r="E26000" s="22" t="s">
        <v>28</v>
      </c>
      <c r="F26000" s="22" t="s">
        <v>33</v>
      </c>
      <c r="G26000" s="1">
        <v>477199.64</v>
      </c>
    </row>
    <row r="26001" spans="2:7">
      <c r="B26001" s="22" t="s">
        <v>409</v>
      </c>
      <c r="C26001" s="22" t="s">
        <v>7</v>
      </c>
      <c r="D26001" s="22" t="s">
        <v>5</v>
      </c>
      <c r="E26001" s="22" t="s">
        <v>34</v>
      </c>
      <c r="F26001" s="22" t="s">
        <v>37</v>
      </c>
      <c r="G26001" s="1">
        <v>418570.01</v>
      </c>
    </row>
    <row r="26002" spans="2:7">
      <c r="B26002" s="22" t="s">
        <v>409</v>
      </c>
      <c r="C26002" s="22" t="s">
        <v>7</v>
      </c>
      <c r="D26002" s="22" t="s">
        <v>5</v>
      </c>
      <c r="E26002" s="22" t="s">
        <v>34</v>
      </c>
      <c r="F26002" s="22" t="s">
        <v>38</v>
      </c>
      <c r="G26002" s="1">
        <v>143080.34</v>
      </c>
    </row>
    <row r="26003" spans="2:7">
      <c r="B26003" s="22" t="s">
        <v>409</v>
      </c>
      <c r="C26003" s="22" t="s">
        <v>7</v>
      </c>
      <c r="D26003" s="22" t="s">
        <v>5</v>
      </c>
      <c r="E26003" s="22" t="s">
        <v>34</v>
      </c>
      <c r="F26003" s="22" t="s">
        <v>39</v>
      </c>
      <c r="G26003" s="1">
        <v>212676.79</v>
      </c>
    </row>
    <row r="26004" spans="2:7">
      <c r="B26004" s="22" t="s">
        <v>409</v>
      </c>
      <c r="C26004" s="22" t="s">
        <v>7</v>
      </c>
      <c r="D26004" s="22" t="s">
        <v>5</v>
      </c>
      <c r="E26004" s="22" t="s">
        <v>34</v>
      </c>
      <c r="F26004" s="22" t="s">
        <v>42</v>
      </c>
      <c r="G26004" s="1">
        <v>147855.82999999999</v>
      </c>
    </row>
    <row r="26005" spans="2:7">
      <c r="B26005" s="22" t="s">
        <v>409</v>
      </c>
      <c r="C26005" s="22" t="s">
        <v>7</v>
      </c>
      <c r="D26005" s="22" t="s">
        <v>5</v>
      </c>
      <c r="E26005" s="22" t="s">
        <v>34</v>
      </c>
      <c r="F26005" s="22" t="s">
        <v>44</v>
      </c>
      <c r="G26005" s="1">
        <v>47490.22</v>
      </c>
    </row>
    <row r="26006" spans="2:7">
      <c r="B26006" s="22" t="s">
        <v>409</v>
      </c>
      <c r="C26006" s="22" t="s">
        <v>7</v>
      </c>
      <c r="D26006" s="22" t="s">
        <v>5</v>
      </c>
      <c r="E26006" s="22" t="s">
        <v>34</v>
      </c>
      <c r="F26006" s="22" t="s">
        <v>45</v>
      </c>
      <c r="G26006" s="1">
        <v>119024.02</v>
      </c>
    </row>
    <row r="26007" spans="2:7">
      <c r="B26007" s="22" t="s">
        <v>409</v>
      </c>
      <c r="C26007" s="22" t="s">
        <v>7</v>
      </c>
      <c r="D26007" s="22" t="s">
        <v>5</v>
      </c>
      <c r="E26007" s="22" t="s">
        <v>34</v>
      </c>
      <c r="F26007" s="22" t="s">
        <v>46</v>
      </c>
      <c r="G26007" s="1">
        <v>97061.74</v>
      </c>
    </row>
    <row r="26008" spans="2:7">
      <c r="B26008" s="22" t="s">
        <v>409</v>
      </c>
      <c r="C26008" s="22" t="s">
        <v>7</v>
      </c>
      <c r="D26008" s="22" t="s">
        <v>5</v>
      </c>
      <c r="E26008" s="22" t="s">
        <v>34</v>
      </c>
      <c r="F26008" s="22" t="s">
        <v>47</v>
      </c>
      <c r="G26008" s="1">
        <v>145570.57</v>
      </c>
    </row>
    <row r="26009" spans="2:7">
      <c r="B26009" s="22" t="s">
        <v>409</v>
      </c>
      <c r="C26009" s="22" t="s">
        <v>7</v>
      </c>
      <c r="D26009" s="22" t="s">
        <v>5</v>
      </c>
      <c r="E26009" s="22" t="s">
        <v>34</v>
      </c>
      <c r="F26009" s="22" t="s">
        <v>48</v>
      </c>
      <c r="G26009" s="1">
        <v>16788.11</v>
      </c>
    </row>
    <row r="26010" spans="2:7">
      <c r="B26010" s="22" t="s">
        <v>409</v>
      </c>
      <c r="C26010" s="22" t="s">
        <v>7</v>
      </c>
      <c r="D26010" s="22" t="s">
        <v>5</v>
      </c>
      <c r="E26010" s="22" t="s">
        <v>34</v>
      </c>
      <c r="F26010" s="22" t="s">
        <v>75</v>
      </c>
      <c r="G26010" s="1">
        <v>3746.93</v>
      </c>
    </row>
    <row r="26011" spans="2:7">
      <c r="B26011" s="22" t="s">
        <v>409</v>
      </c>
      <c r="C26011" s="22" t="s">
        <v>7</v>
      </c>
      <c r="D26011" s="22" t="s">
        <v>5</v>
      </c>
      <c r="E26011" s="22" t="s">
        <v>34</v>
      </c>
      <c r="F26011" s="22" t="s">
        <v>66</v>
      </c>
      <c r="G26011" s="1">
        <v>48910.02</v>
      </c>
    </row>
    <row r="26012" spans="2:7">
      <c r="B26012" s="22" t="s">
        <v>409</v>
      </c>
      <c r="C26012" s="22" t="s">
        <v>7</v>
      </c>
      <c r="D26012" s="22" t="s">
        <v>5</v>
      </c>
      <c r="E26012" s="22" t="s">
        <v>34</v>
      </c>
      <c r="F26012" s="22" t="s">
        <v>84</v>
      </c>
      <c r="G26012" s="1">
        <v>4368.5200000000004</v>
      </c>
    </row>
    <row r="26013" spans="2:7">
      <c r="B26013" s="22" t="s">
        <v>409</v>
      </c>
      <c r="C26013" s="22" t="s">
        <v>7</v>
      </c>
      <c r="D26013" s="22" t="s">
        <v>5</v>
      </c>
      <c r="E26013" s="22" t="s">
        <v>34</v>
      </c>
      <c r="F26013" s="22" t="s">
        <v>85</v>
      </c>
      <c r="G26013" s="1">
        <v>4627.59</v>
      </c>
    </row>
    <row r="26014" spans="2:7">
      <c r="B26014" s="22" t="s">
        <v>409</v>
      </c>
      <c r="C26014" s="22" t="s">
        <v>7</v>
      </c>
      <c r="D26014" s="22" t="s">
        <v>5</v>
      </c>
      <c r="E26014" s="22" t="s">
        <v>34</v>
      </c>
      <c r="F26014" s="22" t="s">
        <v>49</v>
      </c>
      <c r="G26014" s="1">
        <v>52134.04</v>
      </c>
    </row>
    <row r="26015" spans="2:7">
      <c r="B26015" s="22" t="s">
        <v>409</v>
      </c>
      <c r="C26015" s="22" t="s">
        <v>7</v>
      </c>
      <c r="D26015" s="22" t="s">
        <v>5</v>
      </c>
      <c r="E26015" s="22" t="s">
        <v>34</v>
      </c>
      <c r="F26015" s="22" t="s">
        <v>50</v>
      </c>
      <c r="G26015" s="1">
        <v>404925.01</v>
      </c>
    </row>
    <row r="26016" spans="2:7">
      <c r="B26016" s="22" t="s">
        <v>409</v>
      </c>
      <c r="C26016" s="22" t="s">
        <v>7</v>
      </c>
      <c r="D26016" s="22" t="s">
        <v>5</v>
      </c>
      <c r="E26016" s="22" t="s">
        <v>34</v>
      </c>
      <c r="F26016" s="22" t="s">
        <v>51</v>
      </c>
      <c r="G26016" s="1">
        <v>6732.89</v>
      </c>
    </row>
    <row r="26017" spans="2:7">
      <c r="B26017" s="22" t="s">
        <v>409</v>
      </c>
      <c r="C26017" s="22" t="s">
        <v>7</v>
      </c>
      <c r="D26017" s="22" t="s">
        <v>5</v>
      </c>
      <c r="E26017" s="22" t="s">
        <v>34</v>
      </c>
      <c r="F26017" s="22" t="s">
        <v>53</v>
      </c>
      <c r="G26017" s="1">
        <v>5070</v>
      </c>
    </row>
    <row r="26018" spans="2:7">
      <c r="B26018" s="22" t="s">
        <v>409</v>
      </c>
      <c r="C26018" s="22" t="s">
        <v>7</v>
      </c>
      <c r="D26018" s="22" t="s">
        <v>5</v>
      </c>
      <c r="E26018" s="22" t="s">
        <v>34</v>
      </c>
      <c r="F26018" s="22" t="s">
        <v>54</v>
      </c>
      <c r="G26018" s="1">
        <v>496075.19</v>
      </c>
    </row>
    <row r="26019" spans="2:7">
      <c r="B26019" s="22" t="s">
        <v>409</v>
      </c>
      <c r="C26019" s="22" t="s">
        <v>7</v>
      </c>
      <c r="D26019" s="22" t="s">
        <v>5</v>
      </c>
      <c r="E26019" s="22" t="s">
        <v>34</v>
      </c>
      <c r="F26019" s="22" t="s">
        <v>55</v>
      </c>
      <c r="G26019" s="1">
        <v>403</v>
      </c>
    </row>
    <row r="26020" spans="2:7">
      <c r="B26020" s="22" t="s">
        <v>409</v>
      </c>
      <c r="C26020" s="22" t="s">
        <v>7</v>
      </c>
      <c r="D26020" s="22" t="s">
        <v>5</v>
      </c>
      <c r="E26020" s="22" t="s">
        <v>34</v>
      </c>
      <c r="F26020" s="22" t="s">
        <v>56</v>
      </c>
      <c r="G26020" s="1">
        <v>916815.28</v>
      </c>
    </row>
    <row r="26021" spans="2:7">
      <c r="B26021" s="22" t="s">
        <v>409</v>
      </c>
      <c r="C26021" s="22" t="s">
        <v>7</v>
      </c>
      <c r="D26021" s="22" t="s">
        <v>5</v>
      </c>
      <c r="E26021" s="22" t="s">
        <v>34</v>
      </c>
      <c r="F26021" s="22" t="s">
        <v>76</v>
      </c>
      <c r="G26021" s="1">
        <v>179460.24</v>
      </c>
    </row>
    <row r="26022" spans="2:7">
      <c r="B26022" s="22" t="s">
        <v>409</v>
      </c>
      <c r="C26022" s="22" t="s">
        <v>7</v>
      </c>
      <c r="D26022" s="22" t="s">
        <v>5</v>
      </c>
      <c r="E26022" s="22" t="s">
        <v>34</v>
      </c>
      <c r="F26022" s="22" t="s">
        <v>57</v>
      </c>
      <c r="G26022" s="1">
        <v>516087.2</v>
      </c>
    </row>
    <row r="26023" spans="2:7">
      <c r="B26023" s="22" t="s">
        <v>409</v>
      </c>
      <c r="C26023" s="22" t="s">
        <v>7</v>
      </c>
      <c r="D26023" s="22" t="s">
        <v>5</v>
      </c>
      <c r="E26023" s="22" t="s">
        <v>34</v>
      </c>
      <c r="F26023" s="22" t="s">
        <v>58</v>
      </c>
      <c r="G26023" s="1">
        <v>14985.02</v>
      </c>
    </row>
    <row r="26024" spans="2:7">
      <c r="B26024" s="22" t="s">
        <v>409</v>
      </c>
      <c r="C26024" s="22" t="s">
        <v>7</v>
      </c>
      <c r="D26024" s="22" t="s">
        <v>5</v>
      </c>
      <c r="E26024" s="22" t="s">
        <v>59</v>
      </c>
      <c r="F26024" s="22" t="s">
        <v>55</v>
      </c>
      <c r="G26024" s="1">
        <v>72469.41</v>
      </c>
    </row>
    <row r="26025" spans="2:7">
      <c r="B26025" s="22" t="s">
        <v>409</v>
      </c>
      <c r="C26025" s="22" t="s">
        <v>7</v>
      </c>
      <c r="D26025" s="22" t="s">
        <v>5</v>
      </c>
      <c r="E26025" s="22" t="s">
        <v>60</v>
      </c>
      <c r="F26025" s="22" t="s">
        <v>78</v>
      </c>
      <c r="G26025" s="1">
        <v>145136.04999999999</v>
      </c>
    </row>
    <row r="26026" spans="2:7">
      <c r="B26026" s="22" t="s">
        <v>409</v>
      </c>
      <c r="C26026" s="22" t="s">
        <v>7</v>
      </c>
      <c r="D26026" s="22" t="s">
        <v>5</v>
      </c>
      <c r="E26026" s="22" t="s">
        <v>60</v>
      </c>
      <c r="F26026" s="22" t="s">
        <v>79</v>
      </c>
      <c r="G26026" s="1">
        <v>37658.9</v>
      </c>
    </row>
    <row r="26027" spans="2:7">
      <c r="B26027" s="22" t="s">
        <v>409</v>
      </c>
      <c r="C26027" s="22" t="s">
        <v>7</v>
      </c>
      <c r="D26027" s="22" t="s">
        <v>5</v>
      </c>
      <c r="E26027" s="22" t="s">
        <v>60</v>
      </c>
      <c r="F26027" s="22" t="s">
        <v>80</v>
      </c>
      <c r="G26027" s="1">
        <v>413357.24</v>
      </c>
    </row>
    <row r="26028" spans="2:7">
      <c r="B26028" s="22" t="s">
        <v>409</v>
      </c>
      <c r="C26028" s="22" t="s">
        <v>7</v>
      </c>
      <c r="D26028" s="22" t="s">
        <v>5</v>
      </c>
      <c r="E26028" s="22" t="s">
        <v>60</v>
      </c>
      <c r="F26028" s="22" t="s">
        <v>62</v>
      </c>
      <c r="G26028" s="1">
        <v>49398.879999999997</v>
      </c>
    </row>
    <row r="26029" spans="2:7">
      <c r="B26029" s="22" t="s">
        <v>409</v>
      </c>
      <c r="C26029" s="22" t="s">
        <v>7</v>
      </c>
      <c r="D26029" s="22" t="s">
        <v>7</v>
      </c>
      <c r="E26029" s="22" t="s">
        <v>5</v>
      </c>
      <c r="F26029" s="22" t="s">
        <v>6</v>
      </c>
      <c r="G26029" s="1">
        <v>746546.9</v>
      </c>
    </row>
    <row r="26030" spans="2:7">
      <c r="B26030" s="22" t="s">
        <v>409</v>
      </c>
      <c r="C26030" s="22" t="s">
        <v>7</v>
      </c>
      <c r="D26030" s="22" t="s">
        <v>7</v>
      </c>
      <c r="E26030" s="22" t="s">
        <v>7</v>
      </c>
      <c r="F26030" s="22" t="s">
        <v>6</v>
      </c>
      <c r="G26030" s="1">
        <v>-766905.38</v>
      </c>
    </row>
    <row r="26031" spans="2:7">
      <c r="B26031" s="22" t="s">
        <v>409</v>
      </c>
      <c r="C26031" s="22" t="s">
        <v>7</v>
      </c>
      <c r="D26031" s="22" t="s">
        <v>7</v>
      </c>
      <c r="E26031" s="22" t="s">
        <v>8</v>
      </c>
      <c r="F26031" s="22" t="s">
        <v>9</v>
      </c>
      <c r="G26031" s="1">
        <v>1166661.6599999999</v>
      </c>
    </row>
    <row r="26032" spans="2:7">
      <c r="B26032" s="22" t="s">
        <v>409</v>
      </c>
      <c r="C26032" s="22" t="s">
        <v>7</v>
      </c>
      <c r="D26032" s="22" t="s">
        <v>7</v>
      </c>
      <c r="E26032" s="22" t="s">
        <v>8</v>
      </c>
      <c r="F26032" s="22" t="s">
        <v>10</v>
      </c>
      <c r="G26032" s="1">
        <v>4535.25</v>
      </c>
    </row>
    <row r="26033" spans="2:7">
      <c r="B26033" s="22" t="s">
        <v>409</v>
      </c>
      <c r="C26033" s="22" t="s">
        <v>7</v>
      </c>
      <c r="D26033" s="22" t="s">
        <v>7</v>
      </c>
      <c r="E26033" s="22" t="s">
        <v>8</v>
      </c>
      <c r="F26033" s="22" t="s">
        <v>11</v>
      </c>
      <c r="G26033" s="1">
        <v>1932965.93</v>
      </c>
    </row>
    <row r="26034" spans="2:7">
      <c r="B26034" s="22" t="s">
        <v>409</v>
      </c>
      <c r="C26034" s="22" t="s">
        <v>7</v>
      </c>
      <c r="D26034" s="22" t="s">
        <v>7</v>
      </c>
      <c r="E26034" s="22" t="s">
        <v>8</v>
      </c>
      <c r="F26034" s="22" t="s">
        <v>12</v>
      </c>
      <c r="G26034" s="1">
        <v>130070.56</v>
      </c>
    </row>
    <row r="26035" spans="2:7">
      <c r="B26035" s="22" t="s">
        <v>409</v>
      </c>
      <c r="C26035" s="22" t="s">
        <v>7</v>
      </c>
      <c r="D26035" s="22" t="s">
        <v>7</v>
      </c>
      <c r="E26035" s="22" t="s">
        <v>8</v>
      </c>
      <c r="F26035" s="22" t="s">
        <v>13</v>
      </c>
      <c r="G26035" s="1">
        <v>333220.47999999998</v>
      </c>
    </row>
    <row r="26036" spans="2:7">
      <c r="B26036" s="22" t="s">
        <v>409</v>
      </c>
      <c r="C26036" s="22" t="s">
        <v>7</v>
      </c>
      <c r="D26036" s="22" t="s">
        <v>7</v>
      </c>
      <c r="E26036" s="22" t="s">
        <v>8</v>
      </c>
      <c r="F26036" s="22" t="s">
        <v>70</v>
      </c>
      <c r="G26036" s="1">
        <v>2752.5</v>
      </c>
    </row>
    <row r="26037" spans="2:7">
      <c r="B26037" s="22" t="s">
        <v>409</v>
      </c>
      <c r="C26037" s="22" t="s">
        <v>7</v>
      </c>
      <c r="D26037" s="22" t="s">
        <v>7</v>
      </c>
      <c r="E26037" s="22" t="s">
        <v>14</v>
      </c>
      <c r="F26037" s="22" t="s">
        <v>9</v>
      </c>
      <c r="G26037" s="1">
        <v>50908.95</v>
      </c>
    </row>
    <row r="26038" spans="2:7">
      <c r="B26038" s="22" t="s">
        <v>409</v>
      </c>
      <c r="C26038" s="22" t="s">
        <v>7</v>
      </c>
      <c r="D26038" s="22" t="s">
        <v>7</v>
      </c>
      <c r="E26038" s="22" t="s">
        <v>14</v>
      </c>
      <c r="F26038" s="22" t="s">
        <v>10</v>
      </c>
      <c r="G26038" s="1">
        <v>142740.13</v>
      </c>
    </row>
    <row r="26039" spans="2:7">
      <c r="B26039" s="22" t="s">
        <v>409</v>
      </c>
      <c r="C26039" s="22" t="s">
        <v>7</v>
      </c>
      <c r="D26039" s="22" t="s">
        <v>7</v>
      </c>
      <c r="E26039" s="22" t="s">
        <v>14</v>
      </c>
      <c r="F26039" s="22" t="s">
        <v>11</v>
      </c>
      <c r="G26039" s="1">
        <v>59551</v>
      </c>
    </row>
    <row r="26040" spans="2:7">
      <c r="B26040" s="22" t="s">
        <v>409</v>
      </c>
      <c r="C26040" s="22" t="s">
        <v>7</v>
      </c>
      <c r="D26040" s="22" t="s">
        <v>7</v>
      </c>
      <c r="E26040" s="22" t="s">
        <v>14</v>
      </c>
      <c r="F26040" s="22" t="s">
        <v>12</v>
      </c>
      <c r="G26040" s="1">
        <v>35596.67</v>
      </c>
    </row>
    <row r="26041" spans="2:7">
      <c r="B26041" s="22" t="s">
        <v>409</v>
      </c>
      <c r="C26041" s="22" t="s">
        <v>7</v>
      </c>
      <c r="D26041" s="22" t="s">
        <v>7</v>
      </c>
      <c r="E26041" s="22" t="s">
        <v>14</v>
      </c>
      <c r="F26041" s="22" t="s">
        <v>13</v>
      </c>
      <c r="G26041" s="1">
        <v>47672.75</v>
      </c>
    </row>
    <row r="26042" spans="2:7">
      <c r="B26042" s="22" t="s">
        <v>409</v>
      </c>
      <c r="C26042" s="22" t="s">
        <v>7</v>
      </c>
      <c r="D26042" s="22" t="s">
        <v>7</v>
      </c>
      <c r="E26042" s="22" t="s">
        <v>15</v>
      </c>
      <c r="F26042" s="22" t="s">
        <v>17</v>
      </c>
      <c r="G26042" s="1">
        <v>68973.8</v>
      </c>
    </row>
    <row r="26043" spans="2:7">
      <c r="B26043" s="22" t="s">
        <v>409</v>
      </c>
      <c r="C26043" s="22" t="s">
        <v>7</v>
      </c>
      <c r="D26043" s="22" t="s">
        <v>7</v>
      </c>
      <c r="E26043" s="22" t="s">
        <v>15</v>
      </c>
      <c r="F26043" s="22" t="s">
        <v>18</v>
      </c>
      <c r="G26043" s="1">
        <v>4842.78</v>
      </c>
    </row>
    <row r="26044" spans="2:7">
      <c r="B26044" s="22" t="s">
        <v>409</v>
      </c>
      <c r="C26044" s="22" t="s">
        <v>7</v>
      </c>
      <c r="D26044" s="22" t="s">
        <v>7</v>
      </c>
      <c r="E26044" s="22" t="s">
        <v>15</v>
      </c>
      <c r="F26044" s="22" t="s">
        <v>19</v>
      </c>
      <c r="G26044" s="1">
        <v>106628.77</v>
      </c>
    </row>
    <row r="26045" spans="2:7">
      <c r="B26045" s="22" t="s">
        <v>409</v>
      </c>
      <c r="C26045" s="22" t="s">
        <v>7</v>
      </c>
      <c r="D26045" s="22" t="s">
        <v>7</v>
      </c>
      <c r="E26045" s="22" t="s">
        <v>15</v>
      </c>
      <c r="F26045" s="22" t="s">
        <v>20</v>
      </c>
      <c r="G26045" s="1">
        <v>6372.05</v>
      </c>
    </row>
    <row r="26046" spans="2:7">
      <c r="B26046" s="22" t="s">
        <v>409</v>
      </c>
      <c r="C26046" s="22" t="s">
        <v>7</v>
      </c>
      <c r="D26046" s="22" t="s">
        <v>7</v>
      </c>
      <c r="E26046" s="22" t="s">
        <v>15</v>
      </c>
      <c r="F26046" s="22" t="s">
        <v>21</v>
      </c>
      <c r="G26046" s="1">
        <v>1556.1</v>
      </c>
    </row>
    <row r="26047" spans="2:7">
      <c r="B26047" s="22" t="s">
        <v>409</v>
      </c>
      <c r="C26047" s="22" t="s">
        <v>7</v>
      </c>
      <c r="D26047" s="22" t="s">
        <v>7</v>
      </c>
      <c r="E26047" s="22" t="s">
        <v>15</v>
      </c>
      <c r="F26047" s="22" t="s">
        <v>22</v>
      </c>
      <c r="G26047" s="1">
        <v>183.45</v>
      </c>
    </row>
    <row r="26048" spans="2:7">
      <c r="B26048" s="22" t="s">
        <v>409</v>
      </c>
      <c r="C26048" s="22" t="s">
        <v>7</v>
      </c>
      <c r="D26048" s="22" t="s">
        <v>7</v>
      </c>
      <c r="E26048" s="22" t="s">
        <v>15</v>
      </c>
      <c r="F26048" s="22" t="s">
        <v>23</v>
      </c>
      <c r="G26048" s="1">
        <v>908.43</v>
      </c>
    </row>
    <row r="26049" spans="2:7">
      <c r="B26049" s="22" t="s">
        <v>409</v>
      </c>
      <c r="C26049" s="22" t="s">
        <v>7</v>
      </c>
      <c r="D26049" s="22" t="s">
        <v>7</v>
      </c>
      <c r="E26049" s="22" t="s">
        <v>15</v>
      </c>
      <c r="F26049" s="22" t="s">
        <v>24</v>
      </c>
      <c r="G26049" s="1">
        <v>989.83</v>
      </c>
    </row>
    <row r="26050" spans="2:7">
      <c r="B26050" s="22" t="s">
        <v>409</v>
      </c>
      <c r="C26050" s="22" t="s">
        <v>7</v>
      </c>
      <c r="D26050" s="22" t="s">
        <v>7</v>
      </c>
      <c r="E26050" s="22" t="s">
        <v>15</v>
      </c>
      <c r="F26050" s="22" t="s">
        <v>25</v>
      </c>
      <c r="G26050" s="1">
        <v>32807.69</v>
      </c>
    </row>
    <row r="26051" spans="2:7">
      <c r="B26051" s="22" t="s">
        <v>409</v>
      </c>
      <c r="C26051" s="22" t="s">
        <v>7</v>
      </c>
      <c r="D26051" s="22" t="s">
        <v>7</v>
      </c>
      <c r="E26051" s="22" t="s">
        <v>15</v>
      </c>
      <c r="F26051" s="22" t="s">
        <v>26</v>
      </c>
      <c r="G26051" s="1">
        <v>17294.45</v>
      </c>
    </row>
    <row r="26052" spans="2:7">
      <c r="B26052" s="22" t="s">
        <v>409</v>
      </c>
      <c r="C26052" s="22" t="s">
        <v>7</v>
      </c>
      <c r="D26052" s="22" t="s">
        <v>7</v>
      </c>
      <c r="E26052" s="22" t="s">
        <v>15</v>
      </c>
      <c r="F26052" s="22" t="s">
        <v>27</v>
      </c>
      <c r="G26052" s="1">
        <v>2844.18</v>
      </c>
    </row>
    <row r="26053" spans="2:7">
      <c r="B26053" s="22" t="s">
        <v>409</v>
      </c>
      <c r="C26053" s="22" t="s">
        <v>7</v>
      </c>
      <c r="D26053" s="22" t="s">
        <v>7</v>
      </c>
      <c r="E26053" s="22" t="s">
        <v>15</v>
      </c>
      <c r="F26053" s="22" t="s">
        <v>72</v>
      </c>
      <c r="G26053" s="1">
        <v>105.35</v>
      </c>
    </row>
    <row r="26054" spans="2:7">
      <c r="B26054" s="22" t="s">
        <v>409</v>
      </c>
      <c r="C26054" s="22" t="s">
        <v>7</v>
      </c>
      <c r="D26054" s="22" t="s">
        <v>7</v>
      </c>
      <c r="E26054" s="22" t="s">
        <v>28</v>
      </c>
      <c r="F26054" s="22" t="s">
        <v>29</v>
      </c>
      <c r="G26054" s="1">
        <v>351967.89</v>
      </c>
    </row>
    <row r="26055" spans="2:7">
      <c r="B26055" s="22" t="s">
        <v>409</v>
      </c>
      <c r="C26055" s="22" t="s">
        <v>7</v>
      </c>
      <c r="D26055" s="22" t="s">
        <v>7</v>
      </c>
      <c r="E26055" s="22" t="s">
        <v>28</v>
      </c>
      <c r="F26055" s="22" t="s">
        <v>30</v>
      </c>
      <c r="G26055" s="1">
        <v>32719.72</v>
      </c>
    </row>
    <row r="26056" spans="2:7">
      <c r="B26056" s="22" t="s">
        <v>409</v>
      </c>
      <c r="C26056" s="22" t="s">
        <v>7</v>
      </c>
      <c r="D26056" s="22" t="s">
        <v>7</v>
      </c>
      <c r="E26056" s="22" t="s">
        <v>28</v>
      </c>
      <c r="F26056" s="22" t="s">
        <v>32</v>
      </c>
      <c r="G26056" s="1">
        <v>32576.13</v>
      </c>
    </row>
    <row r="26057" spans="2:7">
      <c r="B26057" s="22" t="s">
        <v>409</v>
      </c>
      <c r="C26057" s="22" t="s">
        <v>7</v>
      </c>
      <c r="D26057" s="22" t="s">
        <v>7</v>
      </c>
      <c r="E26057" s="22" t="s">
        <v>28</v>
      </c>
      <c r="F26057" s="22" t="s">
        <v>33</v>
      </c>
      <c r="G26057" s="1">
        <v>39539.97</v>
      </c>
    </row>
    <row r="26058" spans="2:7">
      <c r="B26058" s="22" t="s">
        <v>409</v>
      </c>
      <c r="C26058" s="22" t="s">
        <v>7</v>
      </c>
      <c r="D26058" s="22" t="s">
        <v>7</v>
      </c>
      <c r="E26058" s="22" t="s">
        <v>34</v>
      </c>
      <c r="F26058" s="22" t="s">
        <v>35</v>
      </c>
      <c r="G26058" s="1">
        <v>676.69</v>
      </c>
    </row>
    <row r="26059" spans="2:7">
      <c r="B26059" s="22" t="s">
        <v>409</v>
      </c>
      <c r="C26059" s="22" t="s">
        <v>7</v>
      </c>
      <c r="D26059" s="22" t="s">
        <v>7</v>
      </c>
      <c r="E26059" s="22" t="s">
        <v>34</v>
      </c>
      <c r="F26059" s="22" t="s">
        <v>36</v>
      </c>
      <c r="G26059" s="1">
        <v>28630.84</v>
      </c>
    </row>
    <row r="26060" spans="2:7">
      <c r="B26060" s="22" t="s">
        <v>409</v>
      </c>
      <c r="C26060" s="22" t="s">
        <v>7</v>
      </c>
      <c r="D26060" s="22" t="s">
        <v>7</v>
      </c>
      <c r="E26060" s="22" t="s">
        <v>34</v>
      </c>
      <c r="F26060" s="22" t="s">
        <v>37</v>
      </c>
      <c r="G26060" s="1">
        <v>58472.12</v>
      </c>
    </row>
    <row r="26061" spans="2:7">
      <c r="B26061" s="22" t="s">
        <v>409</v>
      </c>
      <c r="C26061" s="22" t="s">
        <v>7</v>
      </c>
      <c r="D26061" s="22" t="s">
        <v>7</v>
      </c>
      <c r="E26061" s="22" t="s">
        <v>34</v>
      </c>
      <c r="F26061" s="22" t="s">
        <v>73</v>
      </c>
      <c r="G26061" s="1">
        <v>192440.85</v>
      </c>
    </row>
    <row r="26062" spans="2:7">
      <c r="B26062" s="22" t="s">
        <v>409</v>
      </c>
      <c r="C26062" s="22" t="s">
        <v>7</v>
      </c>
      <c r="D26062" s="22" t="s">
        <v>7</v>
      </c>
      <c r="E26062" s="22" t="s">
        <v>34</v>
      </c>
      <c r="F26062" s="22" t="s">
        <v>38</v>
      </c>
      <c r="G26062" s="1">
        <v>58582.18</v>
      </c>
    </row>
    <row r="26063" spans="2:7">
      <c r="B26063" s="22" t="s">
        <v>409</v>
      </c>
      <c r="C26063" s="22" t="s">
        <v>7</v>
      </c>
      <c r="D26063" s="22" t="s">
        <v>7</v>
      </c>
      <c r="E26063" s="22" t="s">
        <v>34</v>
      </c>
      <c r="F26063" s="22" t="s">
        <v>39</v>
      </c>
      <c r="G26063" s="1">
        <v>457156.82</v>
      </c>
    </row>
    <row r="26064" spans="2:7">
      <c r="B26064" s="22" t="s">
        <v>409</v>
      </c>
      <c r="C26064" s="22" t="s">
        <v>7</v>
      </c>
      <c r="D26064" s="22" t="s">
        <v>7</v>
      </c>
      <c r="E26064" s="22" t="s">
        <v>34</v>
      </c>
      <c r="F26064" s="22" t="s">
        <v>40</v>
      </c>
      <c r="G26064" s="1">
        <v>106757.54</v>
      </c>
    </row>
    <row r="26065" spans="2:7">
      <c r="B26065" s="22" t="s">
        <v>409</v>
      </c>
      <c r="C26065" s="22" t="s">
        <v>7</v>
      </c>
      <c r="D26065" s="22" t="s">
        <v>7</v>
      </c>
      <c r="E26065" s="22" t="s">
        <v>34</v>
      </c>
      <c r="F26065" s="22" t="s">
        <v>41</v>
      </c>
      <c r="G26065" s="1">
        <v>36831.5</v>
      </c>
    </row>
    <row r="26066" spans="2:7">
      <c r="B26066" s="22" t="s">
        <v>409</v>
      </c>
      <c r="C26066" s="22" t="s">
        <v>7</v>
      </c>
      <c r="D26066" s="22" t="s">
        <v>7</v>
      </c>
      <c r="E26066" s="22" t="s">
        <v>34</v>
      </c>
      <c r="F26066" s="22" t="s">
        <v>65</v>
      </c>
      <c r="G26066" s="1">
        <v>27177.97</v>
      </c>
    </row>
    <row r="26067" spans="2:7">
      <c r="B26067" s="22" t="s">
        <v>409</v>
      </c>
      <c r="C26067" s="22" t="s">
        <v>7</v>
      </c>
      <c r="D26067" s="22" t="s">
        <v>7</v>
      </c>
      <c r="E26067" s="22" t="s">
        <v>34</v>
      </c>
      <c r="F26067" s="22" t="s">
        <v>42</v>
      </c>
      <c r="G26067" s="1">
        <v>388016.39</v>
      </c>
    </row>
    <row r="26068" spans="2:7">
      <c r="B26068" s="22" t="s">
        <v>409</v>
      </c>
      <c r="C26068" s="22" t="s">
        <v>7</v>
      </c>
      <c r="D26068" s="22" t="s">
        <v>7</v>
      </c>
      <c r="E26068" s="22" t="s">
        <v>34</v>
      </c>
      <c r="F26068" s="22" t="s">
        <v>43</v>
      </c>
      <c r="G26068" s="1">
        <v>19525.310000000001</v>
      </c>
    </row>
    <row r="26069" spans="2:7">
      <c r="B26069" s="22" t="s">
        <v>409</v>
      </c>
      <c r="C26069" s="22" t="s">
        <v>7</v>
      </c>
      <c r="D26069" s="22" t="s">
        <v>7</v>
      </c>
      <c r="E26069" s="22" t="s">
        <v>34</v>
      </c>
      <c r="F26069" s="22" t="s">
        <v>44</v>
      </c>
      <c r="G26069" s="1">
        <v>28595.3</v>
      </c>
    </row>
    <row r="26070" spans="2:7">
      <c r="B26070" s="22" t="s">
        <v>409</v>
      </c>
      <c r="C26070" s="22" t="s">
        <v>7</v>
      </c>
      <c r="D26070" s="22" t="s">
        <v>7</v>
      </c>
      <c r="E26070" s="22" t="s">
        <v>34</v>
      </c>
      <c r="F26070" s="22" t="s">
        <v>46</v>
      </c>
      <c r="G26070" s="1">
        <v>3294.43</v>
      </c>
    </row>
    <row r="26071" spans="2:7">
      <c r="B26071" s="22" t="s">
        <v>409</v>
      </c>
      <c r="C26071" s="22" t="s">
        <v>7</v>
      </c>
      <c r="D26071" s="22" t="s">
        <v>7</v>
      </c>
      <c r="E26071" s="22" t="s">
        <v>34</v>
      </c>
      <c r="F26071" s="22" t="s">
        <v>47</v>
      </c>
      <c r="G26071" s="1">
        <v>95758.95</v>
      </c>
    </row>
    <row r="26072" spans="2:7">
      <c r="B26072" s="22" t="s">
        <v>409</v>
      </c>
      <c r="C26072" s="22" t="s">
        <v>7</v>
      </c>
      <c r="D26072" s="22" t="s">
        <v>7</v>
      </c>
      <c r="E26072" s="22" t="s">
        <v>34</v>
      </c>
      <c r="F26072" s="22" t="s">
        <v>48</v>
      </c>
      <c r="G26072" s="1">
        <v>67287.94</v>
      </c>
    </row>
    <row r="26073" spans="2:7">
      <c r="B26073" s="22" t="s">
        <v>409</v>
      </c>
      <c r="C26073" s="22" t="s">
        <v>7</v>
      </c>
      <c r="D26073" s="22" t="s">
        <v>7</v>
      </c>
      <c r="E26073" s="22" t="s">
        <v>34</v>
      </c>
      <c r="F26073" s="22" t="s">
        <v>75</v>
      </c>
      <c r="G26073" s="1">
        <v>280</v>
      </c>
    </row>
    <row r="26074" spans="2:7">
      <c r="B26074" s="22" t="s">
        <v>409</v>
      </c>
      <c r="C26074" s="22" t="s">
        <v>7</v>
      </c>
      <c r="D26074" s="22" t="s">
        <v>7</v>
      </c>
      <c r="E26074" s="22" t="s">
        <v>34</v>
      </c>
      <c r="F26074" s="22" t="s">
        <v>88</v>
      </c>
      <c r="G26074" s="1">
        <v>15530.52</v>
      </c>
    </row>
    <row r="26075" spans="2:7">
      <c r="B26075" s="22" t="s">
        <v>409</v>
      </c>
      <c r="C26075" s="22" t="s">
        <v>7</v>
      </c>
      <c r="D26075" s="22" t="s">
        <v>7</v>
      </c>
      <c r="E26075" s="22" t="s">
        <v>34</v>
      </c>
      <c r="F26075" s="22" t="s">
        <v>66</v>
      </c>
      <c r="G26075" s="1">
        <v>9079.14</v>
      </c>
    </row>
    <row r="26076" spans="2:7">
      <c r="B26076" s="22" t="s">
        <v>409</v>
      </c>
      <c r="C26076" s="22" t="s">
        <v>7</v>
      </c>
      <c r="D26076" s="22" t="s">
        <v>7</v>
      </c>
      <c r="E26076" s="22" t="s">
        <v>34</v>
      </c>
      <c r="F26076" s="22" t="s">
        <v>85</v>
      </c>
      <c r="G26076" s="1">
        <v>30765.26</v>
      </c>
    </row>
    <row r="26077" spans="2:7">
      <c r="B26077" s="22" t="s">
        <v>409</v>
      </c>
      <c r="C26077" s="22" t="s">
        <v>7</v>
      </c>
      <c r="D26077" s="22" t="s">
        <v>7</v>
      </c>
      <c r="E26077" s="22" t="s">
        <v>34</v>
      </c>
      <c r="F26077" s="22" t="s">
        <v>49</v>
      </c>
      <c r="G26077" s="1">
        <v>485845.09</v>
      </c>
    </row>
    <row r="26078" spans="2:7">
      <c r="B26078" s="22" t="s">
        <v>409</v>
      </c>
      <c r="C26078" s="22" t="s">
        <v>7</v>
      </c>
      <c r="D26078" s="22" t="s">
        <v>7</v>
      </c>
      <c r="E26078" s="22" t="s">
        <v>34</v>
      </c>
      <c r="F26078" s="22" t="s">
        <v>50</v>
      </c>
      <c r="G26078" s="1">
        <v>331333.81</v>
      </c>
    </row>
    <row r="26079" spans="2:7">
      <c r="B26079" s="22" t="s">
        <v>409</v>
      </c>
      <c r="C26079" s="22" t="s">
        <v>7</v>
      </c>
      <c r="D26079" s="22" t="s">
        <v>7</v>
      </c>
      <c r="E26079" s="22" t="s">
        <v>34</v>
      </c>
      <c r="F26079" s="22" t="s">
        <v>51</v>
      </c>
      <c r="G26079" s="1">
        <v>1160.49</v>
      </c>
    </row>
    <row r="26080" spans="2:7">
      <c r="B26080" s="22" t="s">
        <v>409</v>
      </c>
      <c r="C26080" s="22" t="s">
        <v>7</v>
      </c>
      <c r="D26080" s="22" t="s">
        <v>7</v>
      </c>
      <c r="E26080" s="22" t="s">
        <v>34</v>
      </c>
      <c r="F26080" s="22" t="s">
        <v>52</v>
      </c>
      <c r="G26080" s="1">
        <v>3921.3</v>
      </c>
    </row>
    <row r="26081" spans="2:7">
      <c r="B26081" s="22" t="s">
        <v>409</v>
      </c>
      <c r="C26081" s="22" t="s">
        <v>7</v>
      </c>
      <c r="D26081" s="22" t="s">
        <v>7</v>
      </c>
      <c r="E26081" s="22" t="s">
        <v>34</v>
      </c>
      <c r="F26081" s="22" t="s">
        <v>55</v>
      </c>
      <c r="G26081" s="1">
        <v>30175.35</v>
      </c>
    </row>
    <row r="26082" spans="2:7">
      <c r="B26082" s="22" t="s">
        <v>409</v>
      </c>
      <c r="C26082" s="22" t="s">
        <v>7</v>
      </c>
      <c r="D26082" s="22" t="s">
        <v>7</v>
      </c>
      <c r="E26082" s="22" t="s">
        <v>34</v>
      </c>
      <c r="F26082" s="22" t="s">
        <v>56</v>
      </c>
      <c r="G26082" s="1">
        <v>275482.44</v>
      </c>
    </row>
    <row r="26083" spans="2:7">
      <c r="B26083" s="22" t="s">
        <v>409</v>
      </c>
      <c r="C26083" s="22" t="s">
        <v>7</v>
      </c>
      <c r="D26083" s="22" t="s">
        <v>7</v>
      </c>
      <c r="E26083" s="22" t="s">
        <v>34</v>
      </c>
      <c r="F26083" s="22" t="s">
        <v>58</v>
      </c>
      <c r="G26083" s="1">
        <v>59511.02</v>
      </c>
    </row>
    <row r="26084" spans="2:7">
      <c r="B26084" s="22" t="s">
        <v>409</v>
      </c>
      <c r="C26084" s="22" t="s">
        <v>7</v>
      </c>
      <c r="D26084" s="22" t="s">
        <v>7</v>
      </c>
      <c r="E26084" s="22" t="s">
        <v>59</v>
      </c>
      <c r="F26084" s="22" t="s">
        <v>55</v>
      </c>
      <c r="G26084" s="1">
        <v>17848.98</v>
      </c>
    </row>
    <row r="26085" spans="2:7">
      <c r="B26085" s="22" t="s">
        <v>409</v>
      </c>
      <c r="C26085" s="22" t="s">
        <v>7</v>
      </c>
      <c r="D26085" s="22" t="s">
        <v>7</v>
      </c>
      <c r="E26085" s="22" t="s">
        <v>60</v>
      </c>
      <c r="F26085" s="22" t="s">
        <v>62</v>
      </c>
      <c r="G26085" s="1">
        <v>8634.6</v>
      </c>
    </row>
    <row r="26086" spans="2:7">
      <c r="B26086" s="22" t="s">
        <v>410</v>
      </c>
      <c r="C26086" s="22" t="s">
        <v>7</v>
      </c>
      <c r="D26086" s="22" t="s">
        <v>5</v>
      </c>
      <c r="E26086" s="22" t="s">
        <v>5</v>
      </c>
      <c r="F26086" s="22" t="s">
        <v>6</v>
      </c>
      <c r="G26086" s="1">
        <v>64825.8</v>
      </c>
    </row>
    <row r="26087" spans="2:7">
      <c r="B26087" s="22" t="s">
        <v>410</v>
      </c>
      <c r="C26087" s="22" t="s">
        <v>7</v>
      </c>
      <c r="D26087" s="22" t="s">
        <v>5</v>
      </c>
      <c r="E26087" s="22" t="s">
        <v>7</v>
      </c>
      <c r="F26087" s="22" t="s">
        <v>6</v>
      </c>
      <c r="G26087" s="1">
        <v>-125020.38</v>
      </c>
    </row>
    <row r="26088" spans="2:7">
      <c r="B26088" s="22" t="s">
        <v>410</v>
      </c>
      <c r="C26088" s="22" t="s">
        <v>7</v>
      </c>
      <c r="D26088" s="22" t="s">
        <v>5</v>
      </c>
      <c r="E26088" s="22" t="s">
        <v>8</v>
      </c>
      <c r="F26088" s="22" t="s">
        <v>9</v>
      </c>
      <c r="G26088" s="1">
        <v>4279288.8499999996</v>
      </c>
    </row>
    <row r="26089" spans="2:7">
      <c r="B26089" s="22" t="s">
        <v>410</v>
      </c>
      <c r="C26089" s="22" t="s">
        <v>7</v>
      </c>
      <c r="D26089" s="22" t="s">
        <v>5</v>
      </c>
      <c r="E26089" s="22" t="s">
        <v>8</v>
      </c>
      <c r="F26089" s="22" t="s">
        <v>10</v>
      </c>
      <c r="G26089" s="1">
        <v>126858.12</v>
      </c>
    </row>
    <row r="26090" spans="2:7">
      <c r="B26090" s="22" t="s">
        <v>410</v>
      </c>
      <c r="C26090" s="22" t="s">
        <v>7</v>
      </c>
      <c r="D26090" s="22" t="s">
        <v>5</v>
      </c>
      <c r="E26090" s="22" t="s">
        <v>8</v>
      </c>
      <c r="F26090" s="22" t="s">
        <v>11</v>
      </c>
      <c r="G26090" s="1">
        <v>324357.87</v>
      </c>
    </row>
    <row r="26091" spans="2:7">
      <c r="B26091" s="22" t="s">
        <v>410</v>
      </c>
      <c r="C26091" s="22" t="s">
        <v>7</v>
      </c>
      <c r="D26091" s="22" t="s">
        <v>5</v>
      </c>
      <c r="E26091" s="22" t="s">
        <v>8</v>
      </c>
      <c r="F26091" s="22" t="s">
        <v>12</v>
      </c>
      <c r="G26091" s="1">
        <v>69634.94</v>
      </c>
    </row>
    <row r="26092" spans="2:7">
      <c r="B26092" s="22" t="s">
        <v>410</v>
      </c>
      <c r="C26092" s="22" t="s">
        <v>7</v>
      </c>
      <c r="D26092" s="22" t="s">
        <v>5</v>
      </c>
      <c r="E26092" s="22" t="s">
        <v>14</v>
      </c>
      <c r="F26092" s="22" t="s">
        <v>9</v>
      </c>
      <c r="G26092" s="1">
        <v>1858739.79</v>
      </c>
    </row>
    <row r="26093" spans="2:7">
      <c r="B26093" s="22" t="s">
        <v>410</v>
      </c>
      <c r="C26093" s="22" t="s">
        <v>7</v>
      </c>
      <c r="D26093" s="22" t="s">
        <v>5</v>
      </c>
      <c r="E26093" s="22" t="s">
        <v>14</v>
      </c>
      <c r="F26093" s="22" t="s">
        <v>10</v>
      </c>
      <c r="G26093" s="1">
        <v>57622.77</v>
      </c>
    </row>
    <row r="26094" spans="2:7">
      <c r="B26094" s="22" t="s">
        <v>410</v>
      </c>
      <c r="C26094" s="22" t="s">
        <v>7</v>
      </c>
      <c r="D26094" s="22" t="s">
        <v>5</v>
      </c>
      <c r="E26094" s="22" t="s">
        <v>14</v>
      </c>
      <c r="F26094" s="22" t="s">
        <v>11</v>
      </c>
      <c r="G26094" s="1">
        <v>114619.58</v>
      </c>
    </row>
    <row r="26095" spans="2:7">
      <c r="B26095" s="22" t="s">
        <v>410</v>
      </c>
      <c r="C26095" s="22" t="s">
        <v>7</v>
      </c>
      <c r="D26095" s="22" t="s">
        <v>5</v>
      </c>
      <c r="E26095" s="22" t="s">
        <v>14</v>
      </c>
      <c r="F26095" s="22" t="s">
        <v>12</v>
      </c>
      <c r="G26095" s="1">
        <v>5302.59</v>
      </c>
    </row>
    <row r="26096" spans="2:7">
      <c r="B26096" s="22" t="s">
        <v>410</v>
      </c>
      <c r="C26096" s="22" t="s">
        <v>7</v>
      </c>
      <c r="D26096" s="22" t="s">
        <v>5</v>
      </c>
      <c r="E26096" s="22" t="s">
        <v>15</v>
      </c>
      <c r="F26096" s="22" t="s">
        <v>71</v>
      </c>
      <c r="G26096" s="1">
        <v>404.08</v>
      </c>
    </row>
    <row r="26097" spans="2:7">
      <c r="B26097" s="22" t="s">
        <v>410</v>
      </c>
      <c r="C26097" s="22" t="s">
        <v>7</v>
      </c>
      <c r="D26097" s="22" t="s">
        <v>5</v>
      </c>
      <c r="E26097" s="22" t="s">
        <v>15</v>
      </c>
      <c r="F26097" s="22" t="s">
        <v>17</v>
      </c>
      <c r="G26097" s="1">
        <v>366156.61</v>
      </c>
    </row>
    <row r="26098" spans="2:7">
      <c r="B26098" s="22" t="s">
        <v>410</v>
      </c>
      <c r="C26098" s="22" t="s">
        <v>7</v>
      </c>
      <c r="D26098" s="22" t="s">
        <v>5</v>
      </c>
      <c r="E26098" s="22" t="s">
        <v>15</v>
      </c>
      <c r="F26098" s="22" t="s">
        <v>18</v>
      </c>
      <c r="G26098" s="1">
        <v>153253.43</v>
      </c>
    </row>
    <row r="26099" spans="2:7">
      <c r="B26099" s="22" t="s">
        <v>410</v>
      </c>
      <c r="C26099" s="22" t="s">
        <v>7</v>
      </c>
      <c r="D26099" s="22" t="s">
        <v>5</v>
      </c>
      <c r="E26099" s="22" t="s">
        <v>15</v>
      </c>
      <c r="F26099" s="22" t="s">
        <v>19</v>
      </c>
      <c r="G26099" s="1">
        <v>695595.02</v>
      </c>
    </row>
    <row r="26100" spans="2:7">
      <c r="B26100" s="22" t="s">
        <v>410</v>
      </c>
      <c r="C26100" s="22" t="s">
        <v>7</v>
      </c>
      <c r="D26100" s="22" t="s">
        <v>5</v>
      </c>
      <c r="E26100" s="22" t="s">
        <v>15</v>
      </c>
      <c r="F26100" s="22" t="s">
        <v>20</v>
      </c>
      <c r="G26100" s="1">
        <v>254042.62</v>
      </c>
    </row>
    <row r="26101" spans="2:7">
      <c r="B26101" s="22" t="s">
        <v>410</v>
      </c>
      <c r="C26101" s="22" t="s">
        <v>7</v>
      </c>
      <c r="D26101" s="22" t="s">
        <v>5</v>
      </c>
      <c r="E26101" s="22" t="s">
        <v>15</v>
      </c>
      <c r="F26101" s="22" t="s">
        <v>21</v>
      </c>
      <c r="G26101" s="1">
        <v>68031.98</v>
      </c>
    </row>
    <row r="26102" spans="2:7">
      <c r="B26102" s="22" t="s">
        <v>410</v>
      </c>
      <c r="C26102" s="22" t="s">
        <v>7</v>
      </c>
      <c r="D26102" s="22" t="s">
        <v>5</v>
      </c>
      <c r="E26102" s="22" t="s">
        <v>15</v>
      </c>
      <c r="F26102" s="22" t="s">
        <v>22</v>
      </c>
      <c r="G26102" s="1">
        <v>0</v>
      </c>
    </row>
    <row r="26103" spans="2:7">
      <c r="B26103" s="22" t="s">
        <v>410</v>
      </c>
      <c r="C26103" s="22" t="s">
        <v>7</v>
      </c>
      <c r="D26103" s="22" t="s">
        <v>5</v>
      </c>
      <c r="E26103" s="22" t="s">
        <v>15</v>
      </c>
      <c r="F26103" s="22" t="s">
        <v>23</v>
      </c>
      <c r="G26103" s="1">
        <v>26273.48</v>
      </c>
    </row>
    <row r="26104" spans="2:7">
      <c r="B26104" s="22" t="s">
        <v>410</v>
      </c>
      <c r="C26104" s="22" t="s">
        <v>7</v>
      </c>
      <c r="D26104" s="22" t="s">
        <v>5</v>
      </c>
      <c r="E26104" s="22" t="s">
        <v>15</v>
      </c>
      <c r="F26104" s="22" t="s">
        <v>24</v>
      </c>
      <c r="G26104" s="1">
        <v>21259.19</v>
      </c>
    </row>
    <row r="26105" spans="2:7">
      <c r="B26105" s="22" t="s">
        <v>410</v>
      </c>
      <c r="C26105" s="22" t="s">
        <v>7</v>
      </c>
      <c r="D26105" s="22" t="s">
        <v>5</v>
      </c>
      <c r="E26105" s="22" t="s">
        <v>15</v>
      </c>
      <c r="F26105" s="22" t="s">
        <v>25</v>
      </c>
      <c r="G26105" s="1">
        <v>676472.13</v>
      </c>
    </row>
    <row r="26106" spans="2:7">
      <c r="B26106" s="22" t="s">
        <v>410</v>
      </c>
      <c r="C26106" s="22" t="s">
        <v>7</v>
      </c>
      <c r="D26106" s="22" t="s">
        <v>5</v>
      </c>
      <c r="E26106" s="22" t="s">
        <v>15</v>
      </c>
      <c r="F26106" s="22" t="s">
        <v>26</v>
      </c>
      <c r="G26106" s="1">
        <v>625920.23</v>
      </c>
    </row>
    <row r="26107" spans="2:7">
      <c r="B26107" s="22" t="s">
        <v>410</v>
      </c>
      <c r="C26107" s="22" t="s">
        <v>7</v>
      </c>
      <c r="D26107" s="22" t="s">
        <v>5</v>
      </c>
      <c r="E26107" s="22" t="s">
        <v>15</v>
      </c>
      <c r="F26107" s="22" t="s">
        <v>72</v>
      </c>
      <c r="G26107" s="1">
        <v>27271.24</v>
      </c>
    </row>
    <row r="26108" spans="2:7">
      <c r="B26108" s="22" t="s">
        <v>410</v>
      </c>
      <c r="C26108" s="22" t="s">
        <v>7</v>
      </c>
      <c r="D26108" s="22" t="s">
        <v>5</v>
      </c>
      <c r="E26108" s="22" t="s">
        <v>28</v>
      </c>
      <c r="F26108" s="22" t="s">
        <v>29</v>
      </c>
      <c r="G26108" s="1">
        <v>470042.92</v>
      </c>
    </row>
    <row r="26109" spans="2:7">
      <c r="B26109" s="22" t="s">
        <v>410</v>
      </c>
      <c r="C26109" s="22" t="s">
        <v>7</v>
      </c>
      <c r="D26109" s="22" t="s">
        <v>5</v>
      </c>
      <c r="E26109" s="22" t="s">
        <v>28</v>
      </c>
      <c r="F26109" s="22" t="s">
        <v>30</v>
      </c>
      <c r="G26109" s="1">
        <v>71138.070000000007</v>
      </c>
    </row>
    <row r="26110" spans="2:7">
      <c r="B26110" s="22" t="s">
        <v>410</v>
      </c>
      <c r="C26110" s="22" t="s">
        <v>7</v>
      </c>
      <c r="D26110" s="22" t="s">
        <v>5</v>
      </c>
      <c r="E26110" s="22" t="s">
        <v>28</v>
      </c>
      <c r="F26110" s="22" t="s">
        <v>31</v>
      </c>
      <c r="G26110" s="1">
        <v>244455.04000000001</v>
      </c>
    </row>
    <row r="26111" spans="2:7">
      <c r="B26111" s="22" t="s">
        <v>410</v>
      </c>
      <c r="C26111" s="22" t="s">
        <v>7</v>
      </c>
      <c r="D26111" s="22" t="s">
        <v>5</v>
      </c>
      <c r="E26111" s="22" t="s">
        <v>28</v>
      </c>
      <c r="F26111" s="22" t="s">
        <v>32</v>
      </c>
      <c r="G26111" s="1">
        <v>84211.61</v>
      </c>
    </row>
    <row r="26112" spans="2:7">
      <c r="B26112" s="22" t="s">
        <v>410</v>
      </c>
      <c r="C26112" s="22" t="s">
        <v>7</v>
      </c>
      <c r="D26112" s="22" t="s">
        <v>5</v>
      </c>
      <c r="E26112" s="22" t="s">
        <v>28</v>
      </c>
      <c r="F26112" s="22" t="s">
        <v>33</v>
      </c>
      <c r="G26112" s="1">
        <v>338403.39</v>
      </c>
    </row>
    <row r="26113" spans="2:7">
      <c r="B26113" s="22" t="s">
        <v>410</v>
      </c>
      <c r="C26113" s="22" t="s">
        <v>7</v>
      </c>
      <c r="D26113" s="22" t="s">
        <v>5</v>
      </c>
      <c r="E26113" s="22" t="s">
        <v>34</v>
      </c>
      <c r="F26113" s="22" t="s">
        <v>35</v>
      </c>
      <c r="G26113" s="1">
        <v>12917.1</v>
      </c>
    </row>
    <row r="26114" spans="2:7">
      <c r="B26114" s="22" t="s">
        <v>410</v>
      </c>
      <c r="C26114" s="22" t="s">
        <v>7</v>
      </c>
      <c r="D26114" s="22" t="s">
        <v>5</v>
      </c>
      <c r="E26114" s="22" t="s">
        <v>34</v>
      </c>
      <c r="F26114" s="22" t="s">
        <v>36</v>
      </c>
      <c r="G26114" s="1">
        <v>5222.88</v>
      </c>
    </row>
    <row r="26115" spans="2:7">
      <c r="B26115" s="22" t="s">
        <v>410</v>
      </c>
      <c r="C26115" s="22" t="s">
        <v>7</v>
      </c>
      <c r="D26115" s="22" t="s">
        <v>5</v>
      </c>
      <c r="E26115" s="22" t="s">
        <v>34</v>
      </c>
      <c r="F26115" s="22" t="s">
        <v>37</v>
      </c>
      <c r="G26115" s="1">
        <v>330513.02</v>
      </c>
    </row>
    <row r="26116" spans="2:7">
      <c r="B26116" s="22" t="s">
        <v>410</v>
      </c>
      <c r="C26116" s="22" t="s">
        <v>7</v>
      </c>
      <c r="D26116" s="22" t="s">
        <v>5</v>
      </c>
      <c r="E26116" s="22" t="s">
        <v>34</v>
      </c>
      <c r="F26116" s="22" t="s">
        <v>38</v>
      </c>
      <c r="G26116" s="1">
        <v>30748.560000000001</v>
      </c>
    </row>
    <row r="26117" spans="2:7">
      <c r="B26117" s="22" t="s">
        <v>410</v>
      </c>
      <c r="C26117" s="22" t="s">
        <v>7</v>
      </c>
      <c r="D26117" s="22" t="s">
        <v>5</v>
      </c>
      <c r="E26117" s="22" t="s">
        <v>34</v>
      </c>
      <c r="F26117" s="22" t="s">
        <v>39</v>
      </c>
      <c r="G26117" s="1">
        <v>169755.11</v>
      </c>
    </row>
    <row r="26118" spans="2:7">
      <c r="B26118" s="22" t="s">
        <v>410</v>
      </c>
      <c r="C26118" s="22" t="s">
        <v>7</v>
      </c>
      <c r="D26118" s="22" t="s">
        <v>5</v>
      </c>
      <c r="E26118" s="22" t="s">
        <v>34</v>
      </c>
      <c r="F26118" s="22" t="s">
        <v>40</v>
      </c>
      <c r="G26118" s="1">
        <v>121723.14</v>
      </c>
    </row>
    <row r="26119" spans="2:7">
      <c r="B26119" s="22" t="s">
        <v>410</v>
      </c>
      <c r="C26119" s="22" t="s">
        <v>7</v>
      </c>
      <c r="D26119" s="22" t="s">
        <v>5</v>
      </c>
      <c r="E26119" s="22" t="s">
        <v>34</v>
      </c>
      <c r="F26119" s="22" t="s">
        <v>41</v>
      </c>
      <c r="G26119" s="1">
        <v>12790.18</v>
      </c>
    </row>
    <row r="26120" spans="2:7">
      <c r="B26120" s="22" t="s">
        <v>410</v>
      </c>
      <c r="C26120" s="22" t="s">
        <v>7</v>
      </c>
      <c r="D26120" s="22" t="s">
        <v>5</v>
      </c>
      <c r="E26120" s="22" t="s">
        <v>34</v>
      </c>
      <c r="F26120" s="22" t="s">
        <v>65</v>
      </c>
      <c r="G26120" s="1">
        <v>200</v>
      </c>
    </row>
    <row r="26121" spans="2:7">
      <c r="B26121" s="22" t="s">
        <v>410</v>
      </c>
      <c r="C26121" s="22" t="s">
        <v>7</v>
      </c>
      <c r="D26121" s="22" t="s">
        <v>5</v>
      </c>
      <c r="E26121" s="22" t="s">
        <v>34</v>
      </c>
      <c r="F26121" s="22" t="s">
        <v>42</v>
      </c>
      <c r="G26121" s="1">
        <v>244649.07</v>
      </c>
    </row>
    <row r="26122" spans="2:7">
      <c r="B26122" s="22" t="s">
        <v>410</v>
      </c>
      <c r="C26122" s="22" t="s">
        <v>7</v>
      </c>
      <c r="D26122" s="22" t="s">
        <v>5</v>
      </c>
      <c r="E26122" s="22" t="s">
        <v>34</v>
      </c>
      <c r="F26122" s="22" t="s">
        <v>44</v>
      </c>
      <c r="G26122" s="1">
        <v>10440.76</v>
      </c>
    </row>
    <row r="26123" spans="2:7">
      <c r="B26123" s="22" t="s">
        <v>410</v>
      </c>
      <c r="C26123" s="22" t="s">
        <v>7</v>
      </c>
      <c r="D26123" s="22" t="s">
        <v>5</v>
      </c>
      <c r="E26123" s="22" t="s">
        <v>34</v>
      </c>
      <c r="F26123" s="22" t="s">
        <v>45</v>
      </c>
      <c r="G26123" s="1">
        <v>44779.96</v>
      </c>
    </row>
    <row r="26124" spans="2:7">
      <c r="B26124" s="22" t="s">
        <v>410</v>
      </c>
      <c r="C26124" s="22" t="s">
        <v>7</v>
      </c>
      <c r="D26124" s="22" t="s">
        <v>5</v>
      </c>
      <c r="E26124" s="22" t="s">
        <v>34</v>
      </c>
      <c r="F26124" s="22" t="s">
        <v>46</v>
      </c>
      <c r="G26124" s="1">
        <v>30554.83</v>
      </c>
    </row>
    <row r="26125" spans="2:7">
      <c r="B26125" s="22" t="s">
        <v>410</v>
      </c>
      <c r="C26125" s="22" t="s">
        <v>7</v>
      </c>
      <c r="D26125" s="22" t="s">
        <v>5</v>
      </c>
      <c r="E26125" s="22" t="s">
        <v>34</v>
      </c>
      <c r="F26125" s="22" t="s">
        <v>47</v>
      </c>
      <c r="G26125" s="1">
        <v>54785.81</v>
      </c>
    </row>
    <row r="26126" spans="2:7">
      <c r="B26126" s="22" t="s">
        <v>410</v>
      </c>
      <c r="C26126" s="22" t="s">
        <v>7</v>
      </c>
      <c r="D26126" s="22" t="s">
        <v>5</v>
      </c>
      <c r="E26126" s="22" t="s">
        <v>34</v>
      </c>
      <c r="F26126" s="22" t="s">
        <v>48</v>
      </c>
      <c r="G26126" s="1">
        <v>986.06</v>
      </c>
    </row>
    <row r="26127" spans="2:7">
      <c r="B26127" s="22" t="s">
        <v>410</v>
      </c>
      <c r="C26127" s="22" t="s">
        <v>7</v>
      </c>
      <c r="D26127" s="22" t="s">
        <v>5</v>
      </c>
      <c r="E26127" s="22" t="s">
        <v>34</v>
      </c>
      <c r="F26127" s="22" t="s">
        <v>74</v>
      </c>
      <c r="G26127" s="1">
        <v>986.25</v>
      </c>
    </row>
    <row r="26128" spans="2:7">
      <c r="B26128" s="22" t="s">
        <v>410</v>
      </c>
      <c r="C26128" s="22" t="s">
        <v>7</v>
      </c>
      <c r="D26128" s="22" t="s">
        <v>5</v>
      </c>
      <c r="E26128" s="22" t="s">
        <v>34</v>
      </c>
      <c r="F26128" s="22" t="s">
        <v>75</v>
      </c>
      <c r="G26128" s="1">
        <v>4089.96</v>
      </c>
    </row>
    <row r="26129" spans="2:7">
      <c r="B26129" s="22" t="s">
        <v>410</v>
      </c>
      <c r="C26129" s="22" t="s">
        <v>7</v>
      </c>
      <c r="D26129" s="22" t="s">
        <v>5</v>
      </c>
      <c r="E26129" s="22" t="s">
        <v>34</v>
      </c>
      <c r="F26129" s="22" t="s">
        <v>88</v>
      </c>
      <c r="G26129" s="1">
        <v>16343.43</v>
      </c>
    </row>
    <row r="26130" spans="2:7">
      <c r="B26130" s="22" t="s">
        <v>410</v>
      </c>
      <c r="C26130" s="22" t="s">
        <v>7</v>
      </c>
      <c r="D26130" s="22" t="s">
        <v>5</v>
      </c>
      <c r="E26130" s="22" t="s">
        <v>34</v>
      </c>
      <c r="F26130" s="22" t="s">
        <v>66</v>
      </c>
      <c r="G26130" s="1">
        <v>3557.94</v>
      </c>
    </row>
    <row r="26131" spans="2:7">
      <c r="B26131" s="22" t="s">
        <v>410</v>
      </c>
      <c r="C26131" s="22" t="s">
        <v>7</v>
      </c>
      <c r="D26131" s="22" t="s">
        <v>5</v>
      </c>
      <c r="E26131" s="22" t="s">
        <v>34</v>
      </c>
      <c r="F26131" s="22" t="s">
        <v>49</v>
      </c>
      <c r="G26131" s="1">
        <v>348424.73</v>
      </c>
    </row>
    <row r="26132" spans="2:7">
      <c r="B26132" s="22" t="s">
        <v>410</v>
      </c>
      <c r="C26132" s="22" t="s">
        <v>7</v>
      </c>
      <c r="D26132" s="22" t="s">
        <v>5</v>
      </c>
      <c r="E26132" s="22" t="s">
        <v>34</v>
      </c>
      <c r="F26132" s="22" t="s">
        <v>50</v>
      </c>
      <c r="G26132" s="1">
        <v>106304.62</v>
      </c>
    </row>
    <row r="26133" spans="2:7">
      <c r="B26133" s="22" t="s">
        <v>410</v>
      </c>
      <c r="C26133" s="22" t="s">
        <v>7</v>
      </c>
      <c r="D26133" s="22" t="s">
        <v>5</v>
      </c>
      <c r="E26133" s="22" t="s">
        <v>34</v>
      </c>
      <c r="F26133" s="22" t="s">
        <v>51</v>
      </c>
      <c r="G26133" s="1">
        <v>9707</v>
      </c>
    </row>
    <row r="26134" spans="2:7">
      <c r="B26134" s="22" t="s">
        <v>410</v>
      </c>
      <c r="C26134" s="22" t="s">
        <v>7</v>
      </c>
      <c r="D26134" s="22" t="s">
        <v>5</v>
      </c>
      <c r="E26134" s="22" t="s">
        <v>34</v>
      </c>
      <c r="F26134" s="22" t="s">
        <v>52</v>
      </c>
      <c r="G26134" s="1">
        <v>2771.32</v>
      </c>
    </row>
    <row r="26135" spans="2:7">
      <c r="B26135" s="22" t="s">
        <v>410</v>
      </c>
      <c r="C26135" s="22" t="s">
        <v>7</v>
      </c>
      <c r="D26135" s="22" t="s">
        <v>5</v>
      </c>
      <c r="E26135" s="22" t="s">
        <v>34</v>
      </c>
      <c r="F26135" s="22" t="s">
        <v>53</v>
      </c>
      <c r="G26135" s="1">
        <v>9100</v>
      </c>
    </row>
    <row r="26136" spans="2:7">
      <c r="B26136" s="22" t="s">
        <v>410</v>
      </c>
      <c r="C26136" s="22" t="s">
        <v>7</v>
      </c>
      <c r="D26136" s="22" t="s">
        <v>5</v>
      </c>
      <c r="E26136" s="22" t="s">
        <v>34</v>
      </c>
      <c r="F26136" s="22" t="s">
        <v>68</v>
      </c>
      <c r="G26136" s="1">
        <v>614</v>
      </c>
    </row>
    <row r="26137" spans="2:7">
      <c r="B26137" s="22" t="s">
        <v>410</v>
      </c>
      <c r="C26137" s="22" t="s">
        <v>7</v>
      </c>
      <c r="D26137" s="22" t="s">
        <v>5</v>
      </c>
      <c r="E26137" s="22" t="s">
        <v>34</v>
      </c>
      <c r="F26137" s="22" t="s">
        <v>55</v>
      </c>
      <c r="G26137" s="1">
        <v>-8467.39</v>
      </c>
    </row>
    <row r="26138" spans="2:7">
      <c r="B26138" s="22" t="s">
        <v>410</v>
      </c>
      <c r="C26138" s="22" t="s">
        <v>7</v>
      </c>
      <c r="D26138" s="22" t="s">
        <v>5</v>
      </c>
      <c r="E26138" s="22" t="s">
        <v>34</v>
      </c>
      <c r="F26138" s="22" t="s">
        <v>56</v>
      </c>
      <c r="G26138" s="1">
        <v>129102.31</v>
      </c>
    </row>
    <row r="26139" spans="2:7">
      <c r="B26139" s="22" t="s">
        <v>410</v>
      </c>
      <c r="C26139" s="22" t="s">
        <v>7</v>
      </c>
      <c r="D26139" s="22" t="s">
        <v>5</v>
      </c>
      <c r="E26139" s="22" t="s">
        <v>34</v>
      </c>
      <c r="F26139" s="22" t="s">
        <v>57</v>
      </c>
      <c r="G26139" s="1">
        <v>164445.74</v>
      </c>
    </row>
    <row r="26140" spans="2:7">
      <c r="B26140" s="22" t="s">
        <v>410</v>
      </c>
      <c r="C26140" s="22" t="s">
        <v>7</v>
      </c>
      <c r="D26140" s="22" t="s">
        <v>5</v>
      </c>
      <c r="E26140" s="22" t="s">
        <v>34</v>
      </c>
      <c r="F26140" s="22" t="s">
        <v>91</v>
      </c>
      <c r="G26140" s="1">
        <v>18360.97</v>
      </c>
    </row>
    <row r="26141" spans="2:7">
      <c r="B26141" s="22" t="s">
        <v>410</v>
      </c>
      <c r="C26141" s="22" t="s">
        <v>7</v>
      </c>
      <c r="D26141" s="22" t="s">
        <v>5</v>
      </c>
      <c r="E26141" s="22" t="s">
        <v>34</v>
      </c>
      <c r="F26141" s="22" t="s">
        <v>94</v>
      </c>
      <c r="G26141" s="1">
        <v>46594.239999999998</v>
      </c>
    </row>
    <row r="26142" spans="2:7">
      <c r="B26142" s="22" t="s">
        <v>410</v>
      </c>
      <c r="C26142" s="22" t="s">
        <v>7</v>
      </c>
      <c r="D26142" s="22" t="s">
        <v>5</v>
      </c>
      <c r="E26142" s="22" t="s">
        <v>34</v>
      </c>
      <c r="F26142" s="22" t="s">
        <v>58</v>
      </c>
      <c r="G26142" s="1">
        <v>17055</v>
      </c>
    </row>
    <row r="26143" spans="2:7">
      <c r="B26143" s="22" t="s">
        <v>410</v>
      </c>
      <c r="C26143" s="22" t="s">
        <v>7</v>
      </c>
      <c r="D26143" s="22" t="s">
        <v>5</v>
      </c>
      <c r="E26143" s="22" t="s">
        <v>34</v>
      </c>
      <c r="F26143" s="22" t="s">
        <v>126</v>
      </c>
      <c r="G26143" s="1">
        <v>14000</v>
      </c>
    </row>
    <row r="26144" spans="2:7">
      <c r="B26144" s="22" t="s">
        <v>410</v>
      </c>
      <c r="C26144" s="22" t="s">
        <v>7</v>
      </c>
      <c r="D26144" s="22" t="s">
        <v>5</v>
      </c>
      <c r="E26144" s="22" t="s">
        <v>59</v>
      </c>
      <c r="F26144" s="22" t="s">
        <v>55</v>
      </c>
      <c r="G26144" s="1">
        <v>65242.77</v>
      </c>
    </row>
    <row r="26145" spans="2:7">
      <c r="B26145" s="22" t="s">
        <v>410</v>
      </c>
      <c r="C26145" s="22" t="s">
        <v>7</v>
      </c>
      <c r="D26145" s="22" t="s">
        <v>5</v>
      </c>
      <c r="E26145" s="22" t="s">
        <v>60</v>
      </c>
      <c r="F26145" s="22" t="s">
        <v>78</v>
      </c>
      <c r="G26145" s="1">
        <v>38228.230000000003</v>
      </c>
    </row>
    <row r="26146" spans="2:7">
      <c r="B26146" s="22" t="s">
        <v>410</v>
      </c>
      <c r="C26146" s="22" t="s">
        <v>7</v>
      </c>
      <c r="D26146" s="22" t="s">
        <v>5</v>
      </c>
      <c r="E26146" s="22" t="s">
        <v>60</v>
      </c>
      <c r="F26146" s="22" t="s">
        <v>79</v>
      </c>
      <c r="G26146" s="1">
        <v>73851.22</v>
      </c>
    </row>
    <row r="26147" spans="2:7">
      <c r="B26147" s="22" t="s">
        <v>410</v>
      </c>
      <c r="C26147" s="22" t="s">
        <v>7</v>
      </c>
      <c r="D26147" s="22" t="s">
        <v>5</v>
      </c>
      <c r="E26147" s="22" t="s">
        <v>60</v>
      </c>
      <c r="F26147" s="22" t="s">
        <v>61</v>
      </c>
      <c r="G26147" s="1">
        <v>19944.45</v>
      </c>
    </row>
    <row r="26148" spans="2:7">
      <c r="B26148" s="22" t="s">
        <v>410</v>
      </c>
      <c r="C26148" s="22" t="s">
        <v>7</v>
      </c>
      <c r="D26148" s="22" t="s">
        <v>5</v>
      </c>
      <c r="E26148" s="22" t="s">
        <v>60</v>
      </c>
      <c r="F26148" s="22" t="s">
        <v>62</v>
      </c>
      <c r="G26148" s="1">
        <v>11934</v>
      </c>
    </row>
    <row r="26149" spans="2:7">
      <c r="B26149" s="22" t="s">
        <v>410</v>
      </c>
      <c r="C26149" s="22" t="s">
        <v>7</v>
      </c>
      <c r="D26149" s="22" t="s">
        <v>7</v>
      </c>
      <c r="E26149" s="22" t="s">
        <v>5</v>
      </c>
      <c r="F26149" s="22" t="s">
        <v>6</v>
      </c>
      <c r="G26149" s="1">
        <v>60194.58</v>
      </c>
    </row>
    <row r="26150" spans="2:7">
      <c r="B26150" s="22" t="s">
        <v>410</v>
      </c>
      <c r="C26150" s="22" t="s">
        <v>7</v>
      </c>
      <c r="D26150" s="22" t="s">
        <v>7</v>
      </c>
      <c r="E26150" s="22" t="s">
        <v>8</v>
      </c>
      <c r="F26150" s="22" t="s">
        <v>9</v>
      </c>
      <c r="G26150" s="1">
        <v>1191792.92</v>
      </c>
    </row>
    <row r="26151" spans="2:7">
      <c r="B26151" s="22" t="s">
        <v>410</v>
      </c>
      <c r="C26151" s="22" t="s">
        <v>7</v>
      </c>
      <c r="D26151" s="22" t="s">
        <v>7</v>
      </c>
      <c r="E26151" s="22" t="s">
        <v>8</v>
      </c>
      <c r="F26151" s="22" t="s">
        <v>10</v>
      </c>
      <c r="G26151" s="1">
        <v>7676.22</v>
      </c>
    </row>
    <row r="26152" spans="2:7">
      <c r="B26152" s="22" t="s">
        <v>410</v>
      </c>
      <c r="C26152" s="22" t="s">
        <v>7</v>
      </c>
      <c r="D26152" s="22" t="s">
        <v>7</v>
      </c>
      <c r="E26152" s="22" t="s">
        <v>8</v>
      </c>
      <c r="F26152" s="22" t="s">
        <v>11</v>
      </c>
      <c r="G26152" s="1">
        <v>1108.44</v>
      </c>
    </row>
    <row r="26153" spans="2:7">
      <c r="B26153" s="22" t="s">
        <v>410</v>
      </c>
      <c r="C26153" s="22" t="s">
        <v>7</v>
      </c>
      <c r="D26153" s="22" t="s">
        <v>7</v>
      </c>
      <c r="E26153" s="22" t="s">
        <v>8</v>
      </c>
      <c r="F26153" s="22" t="s">
        <v>12</v>
      </c>
      <c r="G26153" s="1">
        <v>43580.75</v>
      </c>
    </row>
    <row r="26154" spans="2:7">
      <c r="B26154" s="22" t="s">
        <v>410</v>
      </c>
      <c r="C26154" s="22" t="s">
        <v>7</v>
      </c>
      <c r="D26154" s="22" t="s">
        <v>7</v>
      </c>
      <c r="E26154" s="22" t="s">
        <v>14</v>
      </c>
      <c r="F26154" s="22" t="s">
        <v>9</v>
      </c>
      <c r="G26154" s="1">
        <v>521603.93</v>
      </c>
    </row>
    <row r="26155" spans="2:7">
      <c r="B26155" s="22" t="s">
        <v>410</v>
      </c>
      <c r="C26155" s="22" t="s">
        <v>7</v>
      </c>
      <c r="D26155" s="22" t="s">
        <v>7</v>
      </c>
      <c r="E26155" s="22" t="s">
        <v>14</v>
      </c>
      <c r="F26155" s="22" t="s">
        <v>11</v>
      </c>
      <c r="G26155" s="1">
        <v>-434.03</v>
      </c>
    </row>
    <row r="26156" spans="2:7">
      <c r="B26156" s="22" t="s">
        <v>410</v>
      </c>
      <c r="C26156" s="22" t="s">
        <v>7</v>
      </c>
      <c r="D26156" s="22" t="s">
        <v>7</v>
      </c>
      <c r="E26156" s="22" t="s">
        <v>14</v>
      </c>
      <c r="F26156" s="22" t="s">
        <v>12</v>
      </c>
      <c r="G26156" s="1">
        <v>162094.65</v>
      </c>
    </row>
    <row r="26157" spans="2:7">
      <c r="B26157" s="22" t="s">
        <v>410</v>
      </c>
      <c r="C26157" s="22" t="s">
        <v>7</v>
      </c>
      <c r="D26157" s="22" t="s">
        <v>7</v>
      </c>
      <c r="E26157" s="22" t="s">
        <v>15</v>
      </c>
      <c r="F26157" s="22" t="s">
        <v>71</v>
      </c>
      <c r="G26157" s="1">
        <v>49.5</v>
      </c>
    </row>
    <row r="26158" spans="2:7">
      <c r="B26158" s="22" t="s">
        <v>410</v>
      </c>
      <c r="C26158" s="22" t="s">
        <v>7</v>
      </c>
      <c r="D26158" s="22" t="s">
        <v>7</v>
      </c>
      <c r="E26158" s="22" t="s">
        <v>15</v>
      </c>
      <c r="F26158" s="22" t="s">
        <v>17</v>
      </c>
      <c r="G26158" s="1">
        <v>95463.22</v>
      </c>
    </row>
    <row r="26159" spans="2:7">
      <c r="B26159" s="22" t="s">
        <v>410</v>
      </c>
      <c r="C26159" s="22" t="s">
        <v>7</v>
      </c>
      <c r="D26159" s="22" t="s">
        <v>7</v>
      </c>
      <c r="E26159" s="22" t="s">
        <v>15</v>
      </c>
      <c r="F26159" s="22" t="s">
        <v>18</v>
      </c>
      <c r="G26159" s="1">
        <v>51106.23</v>
      </c>
    </row>
    <row r="26160" spans="2:7">
      <c r="B26160" s="22" t="s">
        <v>410</v>
      </c>
      <c r="C26160" s="22" t="s">
        <v>7</v>
      </c>
      <c r="D26160" s="22" t="s">
        <v>7</v>
      </c>
      <c r="E26160" s="22" t="s">
        <v>15</v>
      </c>
      <c r="F26160" s="22" t="s">
        <v>19</v>
      </c>
      <c r="G26160" s="1">
        <v>187366.76</v>
      </c>
    </row>
    <row r="26161" spans="2:7">
      <c r="B26161" s="22" t="s">
        <v>410</v>
      </c>
      <c r="C26161" s="22" t="s">
        <v>7</v>
      </c>
      <c r="D26161" s="22" t="s">
        <v>7</v>
      </c>
      <c r="E26161" s="22" t="s">
        <v>15</v>
      </c>
      <c r="F26161" s="22" t="s">
        <v>20</v>
      </c>
      <c r="G26161" s="1">
        <v>74808.86</v>
      </c>
    </row>
    <row r="26162" spans="2:7">
      <c r="B26162" s="22" t="s">
        <v>410</v>
      </c>
      <c r="C26162" s="22" t="s">
        <v>7</v>
      </c>
      <c r="D26162" s="22" t="s">
        <v>7</v>
      </c>
      <c r="E26162" s="22" t="s">
        <v>15</v>
      </c>
      <c r="F26162" s="22" t="s">
        <v>23</v>
      </c>
      <c r="G26162" s="1">
        <v>5765.96</v>
      </c>
    </row>
    <row r="26163" spans="2:7">
      <c r="B26163" s="22" t="s">
        <v>410</v>
      </c>
      <c r="C26163" s="22" t="s">
        <v>7</v>
      </c>
      <c r="D26163" s="22" t="s">
        <v>7</v>
      </c>
      <c r="E26163" s="22" t="s">
        <v>15</v>
      </c>
      <c r="F26163" s="22" t="s">
        <v>24</v>
      </c>
      <c r="G26163" s="1">
        <v>4973.43</v>
      </c>
    </row>
    <row r="26164" spans="2:7">
      <c r="B26164" s="22" t="s">
        <v>410</v>
      </c>
      <c r="C26164" s="22" t="s">
        <v>7</v>
      </c>
      <c r="D26164" s="22" t="s">
        <v>7</v>
      </c>
      <c r="E26164" s="22" t="s">
        <v>15</v>
      </c>
      <c r="F26164" s="22" t="s">
        <v>25</v>
      </c>
      <c r="G26164" s="1">
        <v>155637.13</v>
      </c>
    </row>
    <row r="26165" spans="2:7">
      <c r="B26165" s="22" t="s">
        <v>410</v>
      </c>
      <c r="C26165" s="22" t="s">
        <v>7</v>
      </c>
      <c r="D26165" s="22" t="s">
        <v>7</v>
      </c>
      <c r="E26165" s="22" t="s">
        <v>15</v>
      </c>
      <c r="F26165" s="22" t="s">
        <v>26</v>
      </c>
      <c r="G26165" s="1">
        <v>83170.39</v>
      </c>
    </row>
    <row r="26166" spans="2:7">
      <c r="B26166" s="22" t="s">
        <v>410</v>
      </c>
      <c r="C26166" s="22" t="s">
        <v>7</v>
      </c>
      <c r="D26166" s="22" t="s">
        <v>7</v>
      </c>
      <c r="E26166" s="22" t="s">
        <v>15</v>
      </c>
      <c r="F26166" s="22" t="s">
        <v>72</v>
      </c>
      <c r="G26166" s="1">
        <v>8672.24</v>
      </c>
    </row>
    <row r="26167" spans="2:7">
      <c r="B26167" s="22" t="s">
        <v>410</v>
      </c>
      <c r="C26167" s="22" t="s">
        <v>7</v>
      </c>
      <c r="D26167" s="22" t="s">
        <v>7</v>
      </c>
      <c r="E26167" s="22" t="s">
        <v>28</v>
      </c>
      <c r="F26167" s="22" t="s">
        <v>29</v>
      </c>
      <c r="G26167" s="1">
        <v>14341.23</v>
      </c>
    </row>
    <row r="26168" spans="2:7">
      <c r="B26168" s="22" t="s">
        <v>410</v>
      </c>
      <c r="C26168" s="22" t="s">
        <v>7</v>
      </c>
      <c r="D26168" s="22" t="s">
        <v>7</v>
      </c>
      <c r="E26168" s="22" t="s">
        <v>34</v>
      </c>
      <c r="F26168" s="22" t="s">
        <v>35</v>
      </c>
      <c r="G26168" s="1">
        <v>15385</v>
      </c>
    </row>
    <row r="26169" spans="2:7">
      <c r="B26169" s="22" t="s">
        <v>410</v>
      </c>
      <c r="C26169" s="22" t="s">
        <v>7</v>
      </c>
      <c r="D26169" s="22" t="s">
        <v>7</v>
      </c>
      <c r="E26169" s="22" t="s">
        <v>34</v>
      </c>
      <c r="F26169" s="22" t="s">
        <v>37</v>
      </c>
      <c r="G26169" s="1">
        <v>22541.88</v>
      </c>
    </row>
    <row r="26170" spans="2:7">
      <c r="B26170" s="22" t="s">
        <v>410</v>
      </c>
      <c r="C26170" s="22" t="s">
        <v>7</v>
      </c>
      <c r="D26170" s="22" t="s">
        <v>7</v>
      </c>
      <c r="E26170" s="22" t="s">
        <v>34</v>
      </c>
      <c r="F26170" s="22" t="s">
        <v>39</v>
      </c>
      <c r="G26170" s="1">
        <v>171802.59</v>
      </c>
    </row>
    <row r="26171" spans="2:7">
      <c r="B26171" s="22" t="s">
        <v>410</v>
      </c>
      <c r="C26171" s="22" t="s">
        <v>7</v>
      </c>
      <c r="D26171" s="22" t="s">
        <v>7</v>
      </c>
      <c r="E26171" s="22" t="s">
        <v>34</v>
      </c>
      <c r="F26171" s="22" t="s">
        <v>42</v>
      </c>
      <c r="G26171" s="1">
        <v>4761.04</v>
      </c>
    </row>
    <row r="26172" spans="2:7">
      <c r="B26172" s="22" t="s">
        <v>410</v>
      </c>
      <c r="C26172" s="22" t="s">
        <v>7</v>
      </c>
      <c r="D26172" s="22" t="s">
        <v>7</v>
      </c>
      <c r="E26172" s="22" t="s">
        <v>34</v>
      </c>
      <c r="F26172" s="22" t="s">
        <v>46</v>
      </c>
      <c r="G26172" s="1">
        <v>7406.88</v>
      </c>
    </row>
    <row r="26173" spans="2:7">
      <c r="B26173" s="22" t="s">
        <v>410</v>
      </c>
      <c r="C26173" s="22" t="s">
        <v>7</v>
      </c>
      <c r="D26173" s="22" t="s">
        <v>7</v>
      </c>
      <c r="E26173" s="22" t="s">
        <v>34</v>
      </c>
      <c r="F26173" s="22" t="s">
        <v>47</v>
      </c>
      <c r="G26173" s="1">
        <v>3012.65</v>
      </c>
    </row>
    <row r="26174" spans="2:7">
      <c r="B26174" s="22" t="s">
        <v>410</v>
      </c>
      <c r="C26174" s="22" t="s">
        <v>7</v>
      </c>
      <c r="D26174" s="22" t="s">
        <v>7</v>
      </c>
      <c r="E26174" s="22" t="s">
        <v>34</v>
      </c>
      <c r="F26174" s="22" t="s">
        <v>55</v>
      </c>
      <c r="G26174" s="1">
        <v>62993.279999999999</v>
      </c>
    </row>
    <row r="26175" spans="2:7">
      <c r="B26175" s="22" t="s">
        <v>410</v>
      </c>
      <c r="C26175" s="22" t="s">
        <v>7</v>
      </c>
      <c r="D26175" s="22" t="s">
        <v>7</v>
      </c>
      <c r="E26175" s="22" t="s">
        <v>34</v>
      </c>
      <c r="F26175" s="22" t="s">
        <v>58</v>
      </c>
      <c r="G26175" s="1">
        <v>1956.5</v>
      </c>
    </row>
    <row r="26176" spans="2:7">
      <c r="B26176" s="22" t="s">
        <v>410</v>
      </c>
      <c r="C26176" s="22" t="s">
        <v>7</v>
      </c>
      <c r="D26176" s="22" t="s">
        <v>7</v>
      </c>
      <c r="E26176" s="22" t="s">
        <v>59</v>
      </c>
      <c r="F26176" s="22" t="s">
        <v>55</v>
      </c>
      <c r="G26176" s="1">
        <v>21948.01</v>
      </c>
    </row>
    <row r="26177" spans="2:7">
      <c r="B26177" s="22" t="s">
        <v>410</v>
      </c>
      <c r="C26177" s="22" t="s">
        <v>7</v>
      </c>
      <c r="D26177" s="22" t="s">
        <v>7</v>
      </c>
      <c r="E26177" s="22" t="s">
        <v>60</v>
      </c>
      <c r="F26177" s="22" t="s">
        <v>62</v>
      </c>
      <c r="G26177" s="1">
        <v>10363.799999999999</v>
      </c>
    </row>
    <row r="26178" spans="2:7">
      <c r="B26178" s="22" t="s">
        <v>411</v>
      </c>
      <c r="C26178" s="22" t="s">
        <v>7</v>
      </c>
      <c r="D26178" s="22" t="s">
        <v>5</v>
      </c>
      <c r="E26178" s="22" t="s">
        <v>8</v>
      </c>
      <c r="F26178" s="22" t="s">
        <v>9</v>
      </c>
      <c r="G26178" s="1">
        <v>876016.6</v>
      </c>
    </row>
    <row r="26179" spans="2:7">
      <c r="B26179" s="22" t="s">
        <v>411</v>
      </c>
      <c r="C26179" s="22" t="s">
        <v>7</v>
      </c>
      <c r="D26179" s="22" t="s">
        <v>5</v>
      </c>
      <c r="E26179" s="22" t="s">
        <v>15</v>
      </c>
      <c r="F26179" s="22" t="s">
        <v>27</v>
      </c>
      <c r="G26179" s="1">
        <v>275857.63</v>
      </c>
    </row>
    <row r="26180" spans="2:7">
      <c r="B26180" s="22" t="s">
        <v>411</v>
      </c>
      <c r="C26180" s="22" t="s">
        <v>7</v>
      </c>
      <c r="D26180" s="22" t="s">
        <v>5</v>
      </c>
      <c r="E26180" s="22" t="s">
        <v>28</v>
      </c>
      <c r="F26180" s="22" t="s">
        <v>29</v>
      </c>
      <c r="G26180" s="1">
        <v>81781.789999999994</v>
      </c>
    </row>
    <row r="26181" spans="2:7">
      <c r="B26181" s="22" t="s">
        <v>411</v>
      </c>
      <c r="C26181" s="22" t="s">
        <v>7</v>
      </c>
      <c r="D26181" s="22" t="s">
        <v>5</v>
      </c>
      <c r="E26181" s="22" t="s">
        <v>28</v>
      </c>
      <c r="F26181" s="22" t="s">
        <v>33</v>
      </c>
      <c r="G26181" s="1">
        <v>52241.08</v>
      </c>
    </row>
    <row r="26182" spans="2:7">
      <c r="B26182" s="22" t="s">
        <v>411</v>
      </c>
      <c r="C26182" s="22" t="s">
        <v>7</v>
      </c>
      <c r="D26182" s="22" t="s">
        <v>5</v>
      </c>
      <c r="E26182" s="22" t="s">
        <v>34</v>
      </c>
      <c r="F26182" s="22" t="s">
        <v>35</v>
      </c>
      <c r="G26182" s="1">
        <v>286694.96000000002</v>
      </c>
    </row>
    <row r="26183" spans="2:7">
      <c r="B26183" s="22" t="s">
        <v>411</v>
      </c>
      <c r="C26183" s="22" t="s">
        <v>7</v>
      </c>
      <c r="D26183" s="22" t="s">
        <v>5</v>
      </c>
      <c r="E26183" s="22" t="s">
        <v>34</v>
      </c>
      <c r="F26183" s="22" t="s">
        <v>40</v>
      </c>
      <c r="G26183" s="1">
        <v>33586.870000000003</v>
      </c>
    </row>
    <row r="26184" spans="2:7">
      <c r="B26184" s="22" t="s">
        <v>411</v>
      </c>
      <c r="C26184" s="22" t="s">
        <v>7</v>
      </c>
      <c r="D26184" s="22" t="s">
        <v>5</v>
      </c>
      <c r="E26184" s="22" t="s">
        <v>34</v>
      </c>
      <c r="F26184" s="22" t="s">
        <v>50</v>
      </c>
      <c r="G26184" s="1">
        <v>1596</v>
      </c>
    </row>
    <row r="26185" spans="2:7">
      <c r="B26185" s="22" t="s">
        <v>411</v>
      </c>
      <c r="C26185" s="22" t="s">
        <v>7</v>
      </c>
      <c r="D26185" s="22" t="s">
        <v>5</v>
      </c>
      <c r="E26185" s="22" t="s">
        <v>34</v>
      </c>
      <c r="F26185" s="22" t="s">
        <v>52</v>
      </c>
      <c r="G26185" s="1">
        <v>8586.8700000000008</v>
      </c>
    </row>
    <row r="26186" spans="2:7">
      <c r="B26186" s="22" t="s">
        <v>411</v>
      </c>
      <c r="C26186" s="22" t="s">
        <v>7</v>
      </c>
      <c r="D26186" s="22" t="s">
        <v>5</v>
      </c>
      <c r="E26186" s="22" t="s">
        <v>34</v>
      </c>
      <c r="F26186" s="22" t="s">
        <v>76</v>
      </c>
      <c r="G26186" s="1">
        <v>5526.57</v>
      </c>
    </row>
    <row r="26187" spans="2:7">
      <c r="B26187" s="22" t="s">
        <v>411</v>
      </c>
      <c r="C26187" s="22" t="s">
        <v>7</v>
      </c>
      <c r="D26187" s="22" t="s">
        <v>5</v>
      </c>
      <c r="E26187" s="22" t="s">
        <v>34</v>
      </c>
      <c r="F26187" s="22" t="s">
        <v>57</v>
      </c>
      <c r="G26187" s="1">
        <v>13117.84</v>
      </c>
    </row>
  </sheetData>
  <pageMargins left="0.7" right="0.7" top="0.75" bottom="0.75" header="0.3" footer="0.3"/>
  <pageSetup orientation="portrait"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1"/>
  <sheetViews>
    <sheetView tabSelected="1" zoomScaleNormal="100" workbookViewId="0">
      <selection activeCell="D2" sqref="D2"/>
    </sheetView>
  </sheetViews>
  <sheetFormatPr defaultColWidth="10.140625" defaultRowHeight="17.25"/>
  <cols>
    <col min="1" max="1" width="6.42578125" style="13" bestFit="1" customWidth="1"/>
    <col min="2" max="2" width="76.7109375" style="13" bestFit="1" customWidth="1"/>
    <col min="3" max="4" width="23.140625" style="13" bestFit="1" customWidth="1"/>
    <col min="5" max="5" width="21.42578125" style="13" bestFit="1" customWidth="1"/>
    <col min="6" max="16384" width="10.140625" style="13"/>
  </cols>
  <sheetData>
    <row r="1" spans="1:8" ht="25.5">
      <c r="A1" s="10"/>
      <c r="B1" s="44" t="s">
        <v>952</v>
      </c>
      <c r="C1" s="11"/>
      <c r="D1" s="10"/>
      <c r="E1" s="11"/>
      <c r="F1" s="12"/>
    </row>
    <row r="2" spans="1:8">
      <c r="A2" s="10"/>
      <c r="B2" s="43" t="s">
        <v>953</v>
      </c>
      <c r="C2" s="11"/>
      <c r="D2" s="10"/>
      <c r="E2" s="11"/>
      <c r="F2" s="12"/>
    </row>
    <row r="3" spans="1:8" ht="20.25">
      <c r="A3" s="16"/>
      <c r="B3" s="46" t="s">
        <v>426</v>
      </c>
      <c r="C3" s="16"/>
      <c r="D3" s="16"/>
      <c r="E3" s="16"/>
      <c r="F3" s="12" t="s">
        <v>428</v>
      </c>
    </row>
    <row r="4" spans="1:8">
      <c r="B4" s="16" t="s">
        <v>427</v>
      </c>
      <c r="C4" s="16"/>
      <c r="D4" s="16"/>
      <c r="E4" s="16"/>
    </row>
    <row r="5" spans="1:8">
      <c r="B5" s="16"/>
      <c r="C5" s="17"/>
    </row>
    <row r="6" spans="1:8" ht="34.5">
      <c r="B6" s="16"/>
      <c r="C6" s="18" t="s">
        <v>631</v>
      </c>
      <c r="D6" s="23" t="s">
        <v>632</v>
      </c>
      <c r="E6" s="23" t="s">
        <v>637</v>
      </c>
    </row>
    <row r="7" spans="1:8" ht="9.9499999999999993" customHeight="1">
      <c r="B7" s="16"/>
      <c r="C7" s="18"/>
      <c r="D7" s="23"/>
      <c r="E7" s="23"/>
    </row>
    <row r="8" spans="1:8">
      <c r="B8" s="16" t="s">
        <v>635</v>
      </c>
      <c r="C8" s="18"/>
      <c r="D8" s="23"/>
      <c r="E8" s="23"/>
    </row>
    <row r="9" spans="1:8">
      <c r="A9" s="25" t="s">
        <v>633</v>
      </c>
      <c r="B9" s="24" t="s">
        <v>638</v>
      </c>
      <c r="C9" s="47">
        <f>VLOOKUP($B$1,'2019-20 Data'!I8:$DN$319,3,FALSE)</f>
        <v>129088805.72000003</v>
      </c>
      <c r="D9" s="39">
        <f>VLOOKUP($B$1,'2019-20 Data'!$DP$8:$HT$319,3,FALSE)</f>
        <v>43575882.110000007</v>
      </c>
      <c r="E9" s="39">
        <f>VLOOKUP($B$1,'2019-20 Data'!$HV$8:$MA$319,3,FALSE)</f>
        <v>85512923.609999999</v>
      </c>
    </row>
    <row r="10" spans="1:8">
      <c r="A10" s="25" t="s">
        <v>634</v>
      </c>
      <c r="B10" s="24" t="s">
        <v>639</v>
      </c>
      <c r="C10" s="39">
        <f>VLOOKUP($B$1,'2019-20 Data'!$I$8:$DN$319,5,FALSE)</f>
        <v>-129088805.72000004</v>
      </c>
      <c r="D10" s="39">
        <f>VLOOKUP($B$1,'2019-20 Data'!$DP$8:$HT$319,5,FALSE)</f>
        <v>-122571778.01000009</v>
      </c>
      <c r="E10" s="39">
        <f>VLOOKUP($B$1,'2019-20 Data'!$HV$8:$MA$319,5,FALSE)</f>
        <v>-6517027.71</v>
      </c>
    </row>
    <row r="11" spans="1:8">
      <c r="A11" s="20"/>
      <c r="B11" s="12" t="s">
        <v>636</v>
      </c>
      <c r="C11" s="39">
        <f>VLOOKUP($B$1,'2019-20 Data'!$I$8:$DN$319,3,FALSE)+VLOOKUP($B$1,'2019-20 Data'!$I$8:$DN$319,5,FALSE)</f>
        <v>0</v>
      </c>
      <c r="D11" s="40">
        <f>VLOOKUP($B$1,'2019-20 Data'!$DP$8:$HT$319,3,FALSE)+VLOOKUP($B$1,'2019-20 Data'!$DP$8:$HT$319,5,FALSE)</f>
        <v>-78995895.900000095</v>
      </c>
      <c r="E11" s="40">
        <f>VLOOKUP($B$1,'2019-20 Data'!$HV$8:$MA$319,3,FALSE)+VLOOKUP($B$1,'2019-20 Data'!$HV$8:$MA$319,5,FALSE)</f>
        <v>78995895.900000006</v>
      </c>
    </row>
    <row r="12" spans="1:8" ht="34.5" customHeight="1">
      <c r="A12" s="10" t="s">
        <v>428</v>
      </c>
      <c r="B12" s="18" t="s">
        <v>429</v>
      </c>
      <c r="C12" s="41"/>
      <c r="D12" s="42"/>
      <c r="E12" s="42"/>
      <c r="F12" s="11"/>
      <c r="G12" s="11"/>
      <c r="H12" s="11"/>
    </row>
    <row r="13" spans="1:8">
      <c r="A13" s="10" t="s">
        <v>430</v>
      </c>
      <c r="B13" s="15" t="s">
        <v>431</v>
      </c>
      <c r="C13" s="39">
        <f>VLOOKUP($B$1,'2019-20 Data'!$I$8:$DN$319,7,FALSE)</f>
        <v>6331952497.0200043</v>
      </c>
      <c r="D13" s="39">
        <f>VLOOKUP($B$1,'2019-20 Data'!$DP$8:$HT$319,7,FALSE)</f>
        <v>5829365476.7400045</v>
      </c>
      <c r="E13" s="39">
        <f>VLOOKUP($B$1,'2019-20 Data'!$HV$8:$MA$319,7,FALSE)</f>
        <v>502587020.27999985</v>
      </c>
      <c r="F13" s="11"/>
      <c r="G13" s="11"/>
      <c r="H13" s="11"/>
    </row>
    <row r="14" spans="1:8" ht="17.25" customHeight="1">
      <c r="A14" s="10" t="s">
        <v>432</v>
      </c>
      <c r="B14" s="15" t="s">
        <v>433</v>
      </c>
      <c r="C14" s="39">
        <f>VLOOKUP($B$1,'2019-20 Data'!$I$8:$DN$319,8,FALSE)</f>
        <v>130536994.75</v>
      </c>
      <c r="D14" s="39">
        <f>VLOOKUP($B$1,'2019-20 Data'!$DP$8:$HT$319,8,FALSE)</f>
        <v>91350906.38000001</v>
      </c>
      <c r="E14" s="39">
        <f>VLOOKUP($B$1,'2019-20 Data'!$HV$8:$MA$319,8,FALSE)</f>
        <v>39186088.369999997</v>
      </c>
      <c r="F14" s="11"/>
      <c r="G14" s="11"/>
      <c r="H14" s="11"/>
    </row>
    <row r="15" spans="1:8" ht="17.25" customHeight="1">
      <c r="A15" s="10" t="s">
        <v>434</v>
      </c>
      <c r="B15" s="15" t="s">
        <v>435</v>
      </c>
      <c r="C15" s="39">
        <f>VLOOKUP($B$1,'2019-20 Data'!$I$8:$DN$319,9,FALSE)</f>
        <v>162832002.92999998</v>
      </c>
      <c r="D15" s="39">
        <f>VLOOKUP($B$1,'2019-20 Data'!$DP$8:$HT$319,9,FALSE)</f>
        <v>82401547.570000038</v>
      </c>
      <c r="E15" s="39">
        <f>VLOOKUP($B$1,'2019-20 Data'!$HV$8:$MA$319,9,FALSE)</f>
        <v>80430455.35999991</v>
      </c>
      <c r="F15" s="11"/>
      <c r="G15" s="11"/>
      <c r="H15" s="11"/>
    </row>
    <row r="16" spans="1:8" ht="17.25" customHeight="1">
      <c r="A16" s="10" t="s">
        <v>436</v>
      </c>
      <c r="B16" s="15" t="s">
        <v>437</v>
      </c>
      <c r="C16" s="39">
        <f>VLOOKUP($B$1,'2019-20 Data'!$I$8:$DN$319,10,FALSE)</f>
        <v>469914.02</v>
      </c>
      <c r="D16" s="39">
        <f>VLOOKUP($B$1,'2019-20 Data'!$DP$8:$HT$319,10,FALSE)</f>
        <v>128482.34</v>
      </c>
      <c r="E16" s="39">
        <f>VLOOKUP($B$1,'2019-20 Data'!$HV$8:$MA$319,10,FALSE)</f>
        <v>341431.68</v>
      </c>
      <c r="F16" s="11"/>
      <c r="G16" s="11"/>
      <c r="H16" s="11"/>
    </row>
    <row r="17" spans="1:8" ht="17.25" customHeight="1">
      <c r="A17" s="10" t="s">
        <v>438</v>
      </c>
      <c r="B17" s="15" t="s">
        <v>439</v>
      </c>
      <c r="C17" s="39">
        <f>VLOOKUP($B$1,'2019-20 Data'!$I$8:$DN$319,11,FALSE)</f>
        <v>556393554.61999977</v>
      </c>
      <c r="D17" s="39">
        <f>VLOOKUP($B$1,'2019-20 Data'!$DP$8:$HT$319,11,FALSE)</f>
        <v>279113274.79000002</v>
      </c>
      <c r="E17" s="39">
        <f>VLOOKUP($B$1,'2019-20 Data'!$HV$8:$MA$319,11,FALSE)</f>
        <v>277280279.82999974</v>
      </c>
      <c r="F17" s="11"/>
      <c r="G17" s="11"/>
      <c r="H17" s="11"/>
    </row>
    <row r="18" spans="1:8" ht="17.25" customHeight="1">
      <c r="A18" s="10" t="s">
        <v>440</v>
      </c>
      <c r="B18" s="15" t="s">
        <v>441</v>
      </c>
      <c r="C18" s="39">
        <f>VLOOKUP($B$1,'2019-20 Data'!$I$8:$DN$319,12,FALSE)</f>
        <v>89269192.979999974</v>
      </c>
      <c r="D18" s="39">
        <f>VLOOKUP($B$1,'2019-20 Data'!$DP$8:$HT$319,12,FALSE)</f>
        <v>53302553.049999982</v>
      </c>
      <c r="E18" s="39">
        <f>VLOOKUP($B$1,'2019-20 Data'!$HV$8:$MA$319,12,FALSE)</f>
        <v>35966639.929999985</v>
      </c>
      <c r="F18" s="11"/>
      <c r="G18" s="11"/>
      <c r="H18" s="11"/>
    </row>
    <row r="19" spans="1:8" ht="17.25" customHeight="1">
      <c r="A19" s="10" t="s">
        <v>442</v>
      </c>
      <c r="B19" s="15" t="s">
        <v>443</v>
      </c>
      <c r="C19" s="39">
        <f>VLOOKUP($B$1,'2019-20 Data'!$I$8:$DN$319,13,FALSE)</f>
        <v>38594883.789999992</v>
      </c>
      <c r="D19" s="39">
        <f>VLOOKUP($B$1,'2019-20 Data'!$DP$8:$HT$319,13,FALSE)</f>
        <v>37489879.999999993</v>
      </c>
      <c r="E19" s="39">
        <f>VLOOKUP($B$1,'2019-20 Data'!$HV$8:$MA$319,13,FALSE)</f>
        <v>1105003.7899999998</v>
      </c>
      <c r="F19" s="11"/>
      <c r="G19" s="11"/>
      <c r="H19" s="11"/>
    </row>
    <row r="20" spans="1:8">
      <c r="A20" s="10"/>
      <c r="B20" s="10" t="s">
        <v>625</v>
      </c>
      <c r="C20" s="40">
        <f>VLOOKUP($B$1,'2019-20 Data'!$I$8:$DN$319,14,FALSE)</f>
        <v>7310049040.1099997</v>
      </c>
      <c r="D20" s="40">
        <f>VLOOKUP($B$1,'2019-20 Data'!$DP$8:$HT$319,14,FALSE)</f>
        <v>6373152120.869997</v>
      </c>
      <c r="E20" s="40">
        <f>VLOOKUP($B$1,'2019-20 Data'!$HV$8:$MA$319,14,FALSE)</f>
        <v>936896919.24000001</v>
      </c>
      <c r="F20" s="11"/>
      <c r="G20" s="11"/>
      <c r="H20" s="11"/>
    </row>
    <row r="21" spans="1:8" ht="34.5" customHeight="1">
      <c r="A21" s="10" t="s">
        <v>428</v>
      </c>
      <c r="B21" s="18" t="s">
        <v>444</v>
      </c>
      <c r="C21" s="41"/>
      <c r="D21" s="42"/>
      <c r="E21" s="42"/>
      <c r="F21" s="11"/>
      <c r="G21" s="11"/>
      <c r="H21" s="11"/>
    </row>
    <row r="22" spans="1:8" ht="17.25" customHeight="1">
      <c r="A22" s="10" t="s">
        <v>445</v>
      </c>
      <c r="B22" s="15" t="s">
        <v>431</v>
      </c>
      <c r="C22" s="39">
        <f>VLOOKUP($B$1,'2019-20 Data'!$I$8:$DN$319,15,FALSE)</f>
        <v>2412350828.079999</v>
      </c>
      <c r="D22" s="39">
        <f>VLOOKUP($B$1,'2019-20 Data'!$DP$8:$HT$319,15,FALSE)</f>
        <v>1997838001.5899992</v>
      </c>
      <c r="E22" s="39">
        <f>VLOOKUP($B$1,'2019-20 Data'!$HV$8:$MA$319,15,FALSE)</f>
        <v>414512826.49000019</v>
      </c>
      <c r="F22" s="11"/>
      <c r="G22" s="11"/>
      <c r="H22" s="11"/>
    </row>
    <row r="23" spans="1:8" ht="17.25" customHeight="1">
      <c r="A23" s="10" t="s">
        <v>446</v>
      </c>
      <c r="B23" s="15" t="s">
        <v>433</v>
      </c>
      <c r="C23" s="39">
        <f>VLOOKUP($B$1,'2019-20 Data'!$I$8:$DN$319,16,FALSE)</f>
        <v>81091266.830000073</v>
      </c>
      <c r="D23" s="39">
        <f>VLOOKUP($B$1,'2019-20 Data'!$DP$8:$HT$319,16,FALSE)</f>
        <v>55524210.610000022</v>
      </c>
      <c r="E23" s="39">
        <f>VLOOKUP($B$1,'2019-20 Data'!$HV$8:$MA$319,16,FALSE)</f>
        <v>25567056.220000003</v>
      </c>
      <c r="F23" s="11"/>
      <c r="G23" s="11"/>
      <c r="H23" s="11"/>
    </row>
    <row r="24" spans="1:8" ht="17.25" customHeight="1">
      <c r="A24" s="10" t="s">
        <v>447</v>
      </c>
      <c r="B24" s="15" t="s">
        <v>448</v>
      </c>
      <c r="C24" s="39">
        <f>VLOOKUP($B$1,'2019-20 Data'!$I$8:$DN$319,17,FALSE)</f>
        <v>91181509.289999902</v>
      </c>
      <c r="D24" s="39">
        <f>VLOOKUP($B$1,'2019-20 Data'!$DP$8:$HT$319,17,FALSE)</f>
        <v>54111955.509999976</v>
      </c>
      <c r="E24" s="39">
        <f>VLOOKUP($B$1,'2019-20 Data'!$HV$8:$MA$319,17,FALSE)</f>
        <v>37069553.779999979</v>
      </c>
      <c r="F24" s="11"/>
      <c r="G24" s="11"/>
      <c r="H24" s="11"/>
    </row>
    <row r="25" spans="1:8" ht="17.25" customHeight="1">
      <c r="A25" s="10" t="s">
        <v>449</v>
      </c>
      <c r="B25" s="15" t="s">
        <v>437</v>
      </c>
      <c r="C25" s="39">
        <f>VLOOKUP($B$1,'2019-20 Data'!$I$8:$DN$319,18,FALSE)</f>
        <v>207126.74</v>
      </c>
      <c r="D25" s="39">
        <f>VLOOKUP($B$1,'2019-20 Data'!$DP$8:$HT$319,18,FALSE)</f>
        <v>201752.28</v>
      </c>
      <c r="E25" s="39">
        <f>VLOOKUP($B$1,'2019-20 Data'!$HV$8:$MA$319,18,FALSE)</f>
        <v>5374.46</v>
      </c>
      <c r="F25" s="11"/>
      <c r="G25" s="11"/>
      <c r="H25" s="11"/>
    </row>
    <row r="26" spans="1:8" ht="17.25" customHeight="1">
      <c r="A26" s="10" t="s">
        <v>450</v>
      </c>
      <c r="B26" s="15" t="s">
        <v>439</v>
      </c>
      <c r="C26" s="39">
        <f>VLOOKUP($B$1,'2019-20 Data'!$I$8:$DN$319,19,FALSE)</f>
        <v>84821136.349999994</v>
      </c>
      <c r="D26" s="39">
        <f>VLOOKUP($B$1,'2019-20 Data'!$DP$8:$HT$319,19,FALSE)</f>
        <v>16414628.259999998</v>
      </c>
      <c r="E26" s="39">
        <f>VLOOKUP($B$1,'2019-20 Data'!$HV$8:$MA$319,19,FALSE)</f>
        <v>68406508.090000033</v>
      </c>
      <c r="F26" s="11"/>
      <c r="G26" s="11"/>
      <c r="H26" s="11"/>
    </row>
    <row r="27" spans="1:8" ht="17.25" customHeight="1">
      <c r="A27" s="10" t="s">
        <v>451</v>
      </c>
      <c r="B27" s="15" t="s">
        <v>441</v>
      </c>
      <c r="C27" s="39">
        <f>VLOOKUP($B$1,'2019-20 Data'!$I$8:$DN$319,20,FALSE)</f>
        <v>43952575.590000026</v>
      </c>
      <c r="D27" s="39">
        <f>VLOOKUP($B$1,'2019-20 Data'!$DP$8:$HT$319,20,FALSE)</f>
        <v>30722385.660000004</v>
      </c>
      <c r="E27" s="39">
        <f>VLOOKUP($B$1,'2019-20 Data'!$HV$8:$MA$319,20,FALSE)</f>
        <v>13230189.929999998</v>
      </c>
      <c r="F27" s="11"/>
      <c r="G27" s="11"/>
      <c r="H27" s="11"/>
    </row>
    <row r="28" spans="1:8">
      <c r="A28" s="10"/>
      <c r="B28" s="10" t="s">
        <v>623</v>
      </c>
      <c r="C28" s="40">
        <f>VLOOKUP($B$1,'2019-20 Data'!$I$8:$DN$319,21,FALSE)</f>
        <v>2713604442.8800001</v>
      </c>
      <c r="D28" s="40">
        <f>VLOOKUP($B$1,'2019-20 Data'!$DP$8:$HT$319,21,FALSE)</f>
        <v>2154812933.9100008</v>
      </c>
      <c r="E28" s="40">
        <f>VLOOKUP($B$1,'2019-20 Data'!$HV$8:$MA$319,21,FALSE)</f>
        <v>558791508.96999955</v>
      </c>
      <c r="F28" s="11"/>
      <c r="G28" s="11"/>
      <c r="H28" s="11"/>
    </row>
    <row r="29" spans="1:8" ht="34.5" customHeight="1">
      <c r="A29" s="10" t="s">
        <v>428</v>
      </c>
      <c r="B29" s="18" t="s">
        <v>954</v>
      </c>
      <c r="C29" s="41"/>
      <c r="D29" s="42"/>
      <c r="E29" s="42"/>
      <c r="F29" s="11"/>
      <c r="G29" s="11"/>
      <c r="H29" s="11"/>
    </row>
    <row r="30" spans="1:8" ht="17.25" customHeight="1">
      <c r="A30" s="10" t="s">
        <v>452</v>
      </c>
      <c r="B30" s="15" t="s">
        <v>453</v>
      </c>
      <c r="C30" s="39">
        <f>VLOOKUP($B$1,'2019-20 Data'!$I$8:$DN$319,22,FALSE)</f>
        <v>21658450.220000006</v>
      </c>
      <c r="D30" s="39">
        <f>VLOOKUP($B$1,'2019-20 Data'!$DP$8:$HT$319,22,FALSE)</f>
        <v>18669173.779999994</v>
      </c>
      <c r="E30" s="39">
        <f>VLOOKUP($B$1,'2019-20 Data'!$HV$8:$MA$319,22,FALSE)</f>
        <v>2989276.4399999995</v>
      </c>
      <c r="F30" s="11"/>
      <c r="G30" s="11"/>
      <c r="H30" s="11"/>
    </row>
    <row r="31" spans="1:8" ht="17.25" customHeight="1">
      <c r="A31" s="10" t="s">
        <v>454</v>
      </c>
      <c r="B31" s="15" t="s">
        <v>455</v>
      </c>
      <c r="C31" s="39">
        <f>VLOOKUP($B$1,'2019-20 Data'!$I$8:$DN$319,23,FALSE)</f>
        <v>13069521.52</v>
      </c>
      <c r="D31" s="39">
        <f>VLOOKUP($B$1,'2019-20 Data'!$DP$8:$HT$319,23,FALSE)</f>
        <v>11936376.540000001</v>
      </c>
      <c r="E31" s="39">
        <f>VLOOKUP($B$1,'2019-20 Data'!$HV$8:$MA$319,23,FALSE)</f>
        <v>1133144.9800000004</v>
      </c>
      <c r="F31" s="11"/>
      <c r="G31" s="11"/>
      <c r="H31" s="11"/>
    </row>
    <row r="32" spans="1:8" ht="17.25" customHeight="1">
      <c r="A32" s="10" t="s">
        <v>456</v>
      </c>
      <c r="B32" s="15" t="s">
        <v>457</v>
      </c>
      <c r="C32" s="39">
        <f>VLOOKUP($B$1,'2019-20 Data'!$I$8:$DN$319,24,FALSE)</f>
        <v>542296664.22000015</v>
      </c>
      <c r="D32" s="39">
        <f>VLOOKUP($B$1,'2019-20 Data'!$DP$8:$HT$319,24,FALSE)</f>
        <v>485377327.04000002</v>
      </c>
      <c r="E32" s="39">
        <f>VLOOKUP($B$1,'2019-20 Data'!$HV$8:$MA$319,24,FALSE)</f>
        <v>56919337.179999977</v>
      </c>
      <c r="F32" s="11"/>
      <c r="G32" s="11"/>
      <c r="H32" s="11"/>
    </row>
    <row r="33" spans="1:8" ht="17.25" customHeight="1">
      <c r="A33" s="10" t="s">
        <v>458</v>
      </c>
      <c r="B33" s="15" t="s">
        <v>459</v>
      </c>
      <c r="C33" s="39">
        <f>VLOOKUP($B$1,'2019-20 Data'!$I$8:$DN$319,25,FALSE)</f>
        <v>208113745.99000004</v>
      </c>
      <c r="D33" s="39">
        <f>VLOOKUP($B$1,'2019-20 Data'!$DP$8:$HT$319,25,FALSE)</f>
        <v>170293182.05999988</v>
      </c>
      <c r="E33" s="39">
        <f>VLOOKUP($B$1,'2019-20 Data'!$HV$8:$MA$319,25,FALSE)</f>
        <v>37820563.930000015</v>
      </c>
      <c r="F33" s="11"/>
      <c r="G33" s="11"/>
      <c r="H33" s="11"/>
    </row>
    <row r="34" spans="1:8" ht="17.25" customHeight="1">
      <c r="A34" s="10" t="s">
        <v>460</v>
      </c>
      <c r="B34" s="15" t="s">
        <v>461</v>
      </c>
      <c r="C34" s="39">
        <f>VLOOKUP($B$1,'2019-20 Data'!$I$8:$DN$319,26,FALSE)</f>
        <v>1076039665.9499991</v>
      </c>
      <c r="D34" s="39">
        <f>VLOOKUP($B$1,'2019-20 Data'!$DP$8:$HT$319,26,FALSE)</f>
        <v>971600081.72000003</v>
      </c>
      <c r="E34" s="39">
        <f>VLOOKUP($B$1,'2019-20 Data'!$HV$8:$MA$319,26,FALSE)</f>
        <v>104439584.22999997</v>
      </c>
      <c r="F34" s="11"/>
      <c r="G34" s="11"/>
      <c r="H34" s="11"/>
    </row>
    <row r="35" spans="1:8" ht="17.25" customHeight="1">
      <c r="A35" s="10" t="s">
        <v>462</v>
      </c>
      <c r="B35" s="15" t="s">
        <v>463</v>
      </c>
      <c r="C35" s="39">
        <f>VLOOKUP($B$1,'2019-20 Data'!$I$8:$DN$319,27,FALSE)</f>
        <v>343578309.72000003</v>
      </c>
      <c r="D35" s="39">
        <f>VLOOKUP($B$1,'2019-20 Data'!$DP$8:$HT$319,27,FALSE)</f>
        <v>292348333.2900002</v>
      </c>
      <c r="E35" s="39">
        <f>VLOOKUP($B$1,'2019-20 Data'!$HV$8:$MA$319,27,FALSE)</f>
        <v>51229976.429999985</v>
      </c>
      <c r="F35" s="11"/>
      <c r="G35" s="11"/>
      <c r="H35" s="11"/>
    </row>
    <row r="36" spans="1:8" ht="17.25" customHeight="1">
      <c r="A36" s="10" t="s">
        <v>464</v>
      </c>
      <c r="B36" s="15" t="s">
        <v>465</v>
      </c>
      <c r="C36" s="39">
        <f>VLOOKUP($B$1,'2019-20 Data'!$I$8:$DN$319,28,FALSE)</f>
        <v>655655.55000000005</v>
      </c>
      <c r="D36" s="39">
        <f>VLOOKUP($B$1,'2019-20 Data'!$DP$8:$HT$319,28,FALSE)</f>
        <v>595486.29</v>
      </c>
      <c r="E36" s="39">
        <f>VLOOKUP($B$1,'2019-20 Data'!$HV$8:$MA$319,28,FALSE)</f>
        <v>60169.259999999995</v>
      </c>
      <c r="F36" s="11"/>
      <c r="G36" s="11"/>
      <c r="H36" s="11"/>
    </row>
    <row r="37" spans="1:8" ht="17.25" customHeight="1">
      <c r="A37" s="10" t="s">
        <v>466</v>
      </c>
      <c r="B37" s="15" t="s">
        <v>467</v>
      </c>
      <c r="C37" s="39">
        <f>VLOOKUP($B$1,'2019-20 Data'!$I$8:$DN$319,29,FALSE)</f>
        <v>581793.68000000005</v>
      </c>
      <c r="D37" s="39">
        <f>VLOOKUP($B$1,'2019-20 Data'!$DP$8:$HT$319,29,FALSE)</f>
        <v>493027.99</v>
      </c>
      <c r="E37" s="39">
        <f>VLOOKUP($B$1,'2019-20 Data'!$HV$8:$MA$319,29,FALSE)</f>
        <v>88765.69</v>
      </c>
      <c r="F37" s="11"/>
      <c r="G37" s="11"/>
      <c r="H37" s="11"/>
    </row>
    <row r="38" spans="1:8" ht="17.25" customHeight="1">
      <c r="A38" s="10" t="s">
        <v>468</v>
      </c>
      <c r="B38" s="15" t="s">
        <v>469</v>
      </c>
      <c r="C38" s="39">
        <f>VLOOKUP($B$1,'2019-20 Data'!$I$8:$DN$319,30,FALSE)</f>
        <v>474814.94000000006</v>
      </c>
      <c r="D38" s="39">
        <f>VLOOKUP($B$1,'2019-20 Data'!$DP$8:$HT$319,30,FALSE)</f>
        <v>390618.39</v>
      </c>
      <c r="E38" s="39">
        <f>VLOOKUP($B$1,'2019-20 Data'!$HV$8:$MA$319,30,FALSE)</f>
        <v>84196.549999999988</v>
      </c>
      <c r="F38" s="11"/>
      <c r="G38" s="11"/>
      <c r="H38" s="11"/>
    </row>
    <row r="39" spans="1:8" ht="17.25" customHeight="1">
      <c r="A39" s="10" t="s">
        <v>470</v>
      </c>
      <c r="B39" s="15" t="s">
        <v>471</v>
      </c>
      <c r="C39" s="39">
        <f>VLOOKUP($B$1,'2019-20 Data'!$I$8:$DN$319,31,FALSE)</f>
        <v>36971.009999999995</v>
      </c>
      <c r="D39" s="39">
        <f>VLOOKUP($B$1,'2019-20 Data'!$DP$8:$HT$319,31,FALSE)</f>
        <v>28841.3</v>
      </c>
      <c r="E39" s="39">
        <f>VLOOKUP($B$1,'2019-20 Data'!$HV$8:$MA$319,31,FALSE)</f>
        <v>8129.71</v>
      </c>
      <c r="F39" s="11"/>
      <c r="G39" s="11"/>
      <c r="H39" s="11"/>
    </row>
    <row r="40" spans="1:8" ht="17.25" customHeight="1">
      <c r="A40" s="10" t="s">
        <v>472</v>
      </c>
      <c r="B40" s="15" t="s">
        <v>473</v>
      </c>
      <c r="C40" s="39">
        <f>VLOOKUP($B$1,'2019-20 Data'!$I$8:$DN$319,32,FALSE)</f>
        <v>15628088.910000009</v>
      </c>
      <c r="D40" s="39">
        <f>VLOOKUP($B$1,'2019-20 Data'!$DP$8:$HT$319,32,FALSE)</f>
        <v>14222206.75</v>
      </c>
      <c r="E40" s="39">
        <f>VLOOKUP($B$1,'2019-20 Data'!$HV$8:$MA$319,32,FALSE)</f>
        <v>1405882.16</v>
      </c>
      <c r="F40" s="11"/>
      <c r="G40" s="11"/>
      <c r="H40" s="11"/>
    </row>
    <row r="41" spans="1:8" ht="17.25" customHeight="1">
      <c r="A41" s="10" t="s">
        <v>474</v>
      </c>
      <c r="B41" s="15" t="s">
        <v>475</v>
      </c>
      <c r="C41" s="39">
        <f>VLOOKUP($B$1,'2019-20 Data'!$I$8:$DN$319,33,FALSE)</f>
        <v>6317968.3999999966</v>
      </c>
      <c r="D41" s="39">
        <f>VLOOKUP($B$1,'2019-20 Data'!$DP$8:$HT$319,33,FALSE)</f>
        <v>5311894.6100000003</v>
      </c>
      <c r="E41" s="39">
        <f>VLOOKUP($B$1,'2019-20 Data'!$HV$8:$MA$319,33,FALSE)</f>
        <v>1006073.7900000003</v>
      </c>
      <c r="F41" s="11"/>
      <c r="G41" s="11"/>
      <c r="H41" s="11"/>
    </row>
    <row r="42" spans="1:8" ht="17.25" customHeight="1">
      <c r="A42" s="10" t="s">
        <v>476</v>
      </c>
      <c r="B42" s="15" t="s">
        <v>477</v>
      </c>
      <c r="C42" s="39">
        <f>VLOOKUP($B$1,'2019-20 Data'!$I$8:$DN$319,34,FALSE)</f>
        <v>35833983.490000024</v>
      </c>
      <c r="D42" s="39">
        <f>VLOOKUP($B$1,'2019-20 Data'!$DP$8:$HT$319,34,FALSE)</f>
        <v>32450553.259999979</v>
      </c>
      <c r="E42" s="39">
        <f>VLOOKUP($B$1,'2019-20 Data'!$HV$8:$MA$319,34,FALSE)</f>
        <v>3383430.2299999986</v>
      </c>
      <c r="F42" s="11"/>
      <c r="G42" s="11"/>
      <c r="H42" s="11"/>
    </row>
    <row r="43" spans="1:8" ht="17.25" customHeight="1">
      <c r="A43" s="10" t="s">
        <v>478</v>
      </c>
      <c r="B43" s="15" t="s">
        <v>479</v>
      </c>
      <c r="C43" s="39">
        <f>VLOOKUP($B$1,'2019-20 Data'!$I$8:$DN$319,35,FALSE)</f>
        <v>57093054.910000026</v>
      </c>
      <c r="D43" s="39">
        <f>VLOOKUP($B$1,'2019-20 Data'!$DP$8:$HT$319,35,FALSE)</f>
        <v>49055165.260000013</v>
      </c>
      <c r="E43" s="39">
        <f>VLOOKUP($B$1,'2019-20 Data'!$HV$8:$MA$319,35,FALSE)</f>
        <v>8037889.6499999957</v>
      </c>
      <c r="F43" s="11"/>
      <c r="G43" s="11"/>
      <c r="H43" s="11"/>
    </row>
    <row r="44" spans="1:8" ht="17.25" customHeight="1">
      <c r="A44" s="10" t="s">
        <v>480</v>
      </c>
      <c r="B44" s="15" t="s">
        <v>481</v>
      </c>
      <c r="C44" s="39">
        <f>VLOOKUP($B$1,'2019-20 Data'!$I$8:$DN$319,36,FALSE)</f>
        <v>882502590.34000003</v>
      </c>
      <c r="D44" s="39">
        <f>VLOOKUP($B$1,'2019-20 Data'!$DP$8:$HT$319,36,FALSE)</f>
        <v>816823715.07999969</v>
      </c>
      <c r="E44" s="39">
        <f>VLOOKUP($B$1,'2019-20 Data'!$HV$8:$MA$319,36,FALSE)</f>
        <v>65678875.259999976</v>
      </c>
      <c r="F44" s="11"/>
      <c r="G44" s="11"/>
      <c r="H44" s="11"/>
    </row>
    <row r="45" spans="1:8" ht="17.25" customHeight="1">
      <c r="A45" s="10" t="s">
        <v>482</v>
      </c>
      <c r="B45" s="15" t="s">
        <v>483</v>
      </c>
      <c r="C45" s="39">
        <f>VLOOKUP($B$1,'2019-20 Data'!$I$8:$DN$319,37,FALSE)</f>
        <v>668290693.69999993</v>
      </c>
      <c r="D45" s="39">
        <f>VLOOKUP($B$1,'2019-20 Data'!$DP$8:$HT$319,37,FALSE)</f>
        <v>584491574.8300004</v>
      </c>
      <c r="E45" s="39">
        <f>VLOOKUP($B$1,'2019-20 Data'!$HV$8:$MA$319,37,FALSE)</f>
        <v>83799118.870000049</v>
      </c>
      <c r="F45" s="11"/>
      <c r="G45" s="11"/>
      <c r="H45" s="11"/>
    </row>
    <row r="46" spans="1:8" ht="17.25" customHeight="1">
      <c r="A46" s="10" t="s">
        <v>484</v>
      </c>
      <c r="B46" s="15" t="s">
        <v>485</v>
      </c>
      <c r="C46" s="39">
        <f>VLOOKUP($B$1,'2019-20 Data'!$I$8:$DN$319,38,FALSE)</f>
        <v>29588648.899999999</v>
      </c>
      <c r="D46" s="39">
        <f>VLOOKUP($B$1,'2019-20 Data'!$DP$8:$HT$319,38,FALSE)</f>
        <v>19313857.359999999</v>
      </c>
      <c r="E46" s="39">
        <f>VLOOKUP($B$1,'2019-20 Data'!$HV$8:$MA$319,38,FALSE)</f>
        <v>10274791.540000001</v>
      </c>
      <c r="F46" s="11"/>
      <c r="G46" s="11"/>
      <c r="H46" s="11"/>
    </row>
    <row r="47" spans="1:8" ht="17.25" customHeight="1">
      <c r="A47" s="10" t="s">
        <v>486</v>
      </c>
      <c r="B47" s="15" t="s">
        <v>487</v>
      </c>
      <c r="C47" s="39">
        <f>VLOOKUP($B$1,'2019-20 Data'!$I$8:$DN$319,39,FALSE)</f>
        <v>11049358.189999996</v>
      </c>
      <c r="D47" s="39">
        <f>VLOOKUP($B$1,'2019-20 Data'!$DP$8:$HT$319,39,FALSE)</f>
        <v>6479234.6799999997</v>
      </c>
      <c r="E47" s="39">
        <f>VLOOKUP($B$1,'2019-20 Data'!$HV$8:$MA$319,39,FALSE)</f>
        <v>4570123.5099999961</v>
      </c>
      <c r="F47" s="11"/>
      <c r="G47" s="11"/>
      <c r="H47" s="11"/>
    </row>
    <row r="48" spans="1:8">
      <c r="A48" s="10"/>
      <c r="B48" s="10" t="s">
        <v>624</v>
      </c>
      <c r="C48" s="40">
        <f>VLOOKUP($B$1,'2019-20 Data'!$I$8:$DN$319,40,FALSE)</f>
        <v>3912809979.6400008</v>
      </c>
      <c r="D48" s="40">
        <f>VLOOKUP($B$1,'2019-20 Data'!$DP$8:$HT$319,40,FALSE)</f>
        <v>3479880650.23</v>
      </c>
      <c r="E48" s="40">
        <f>VLOOKUP($B$1,'2019-20 Data'!$HV$8:$MA$319,40,FALSE)</f>
        <v>432929329.41000009</v>
      </c>
      <c r="F48" s="11"/>
      <c r="G48" s="11"/>
      <c r="H48" s="11"/>
    </row>
    <row r="49" spans="1:8" ht="34.5" customHeight="1">
      <c r="A49" s="10" t="s">
        <v>428</v>
      </c>
      <c r="B49" s="18" t="s">
        <v>488</v>
      </c>
      <c r="C49" s="41"/>
      <c r="D49" s="42"/>
      <c r="E49" s="42"/>
      <c r="F49" s="11"/>
      <c r="G49" s="11"/>
      <c r="H49" s="11"/>
    </row>
    <row r="50" spans="1:8" ht="17.25" customHeight="1">
      <c r="A50" s="10" t="s">
        <v>489</v>
      </c>
      <c r="B50" s="15" t="s">
        <v>490</v>
      </c>
      <c r="C50" s="39">
        <f>VLOOKUP($B$1,'2019-20 Data'!$I$8:$DN$319,41,FALSE)</f>
        <v>365595565.03999984</v>
      </c>
      <c r="D50" s="39">
        <f>VLOOKUP($B$1,'2019-20 Data'!$DP$8:$HT$319,41,FALSE)</f>
        <v>296813407.17000002</v>
      </c>
      <c r="E50" s="39">
        <f>VLOOKUP($B$1,'2019-20 Data'!$HV$8:$MA$319,41,FALSE)</f>
        <v>68782157.87000002</v>
      </c>
      <c r="F50" s="11"/>
      <c r="G50" s="11"/>
      <c r="H50" s="11"/>
    </row>
    <row r="51" spans="1:8" ht="17.25" customHeight="1">
      <c r="A51" s="10" t="s">
        <v>491</v>
      </c>
      <c r="B51" s="15" t="s">
        <v>492</v>
      </c>
      <c r="C51" s="39">
        <f>VLOOKUP($B$1,'2019-20 Data'!$I$8:$DN$319,42,FALSE)</f>
        <v>29826876.319999993</v>
      </c>
      <c r="D51" s="39">
        <f>VLOOKUP($B$1,'2019-20 Data'!$DP$8:$HT$319,42,FALSE)</f>
        <v>27581248.370000005</v>
      </c>
      <c r="E51" s="39">
        <f>VLOOKUP($B$1,'2019-20 Data'!$HV$8:$MA$319,42,FALSE)</f>
        <v>2245627.9500000007</v>
      </c>
      <c r="F51" s="11"/>
      <c r="G51" s="11"/>
      <c r="H51" s="11"/>
    </row>
    <row r="52" spans="1:8" ht="17.25" customHeight="1">
      <c r="A52" s="10" t="s">
        <v>493</v>
      </c>
      <c r="B52" s="15" t="s">
        <v>494</v>
      </c>
      <c r="C52" s="39">
        <f>VLOOKUP($B$1,'2019-20 Data'!$I$8:$DN$319,43,FALSE)</f>
        <v>141933463.69000003</v>
      </c>
      <c r="D52" s="39">
        <f>VLOOKUP($B$1,'2019-20 Data'!$DP$8:$HT$319,43,FALSE)</f>
        <v>133902055.76000006</v>
      </c>
      <c r="E52" s="39">
        <f>VLOOKUP($B$1,'2019-20 Data'!$HV$8:$MA$319,43,FALSE)</f>
        <v>8031407.9300000006</v>
      </c>
      <c r="F52" s="11"/>
      <c r="G52" s="11"/>
      <c r="H52" s="11"/>
    </row>
    <row r="53" spans="1:8" ht="17.25" customHeight="1">
      <c r="A53" s="10" t="s">
        <v>495</v>
      </c>
      <c r="B53" s="15" t="s">
        <v>496</v>
      </c>
      <c r="C53" s="39">
        <f>VLOOKUP($B$1,'2019-20 Data'!$I$8:$DN$319,44,FALSE)</f>
        <v>70069471.899999991</v>
      </c>
      <c r="D53" s="39">
        <f>VLOOKUP($B$1,'2019-20 Data'!$DP$8:$HT$319,44,FALSE)</f>
        <v>58936265.450000033</v>
      </c>
      <c r="E53" s="39">
        <f>VLOOKUP($B$1,'2019-20 Data'!$HV$8:$MA$319,44,FALSE)</f>
        <v>11133206.449999999</v>
      </c>
      <c r="F53" s="11"/>
      <c r="G53" s="11"/>
      <c r="H53" s="11"/>
    </row>
    <row r="54" spans="1:8" ht="17.25" customHeight="1">
      <c r="A54" s="10" t="s">
        <v>497</v>
      </c>
      <c r="B54" s="15" t="s">
        <v>498</v>
      </c>
      <c r="C54" s="39">
        <f>VLOOKUP($B$1,'2019-20 Data'!$I$8:$DN$319,45,FALSE)</f>
        <v>119559400.75999993</v>
      </c>
      <c r="D54" s="39">
        <f>VLOOKUP($B$1,'2019-20 Data'!$DP$8:$HT$319,45,FALSE)</f>
        <v>88607402.439999908</v>
      </c>
      <c r="E54" s="39">
        <f>VLOOKUP($B$1,'2019-20 Data'!$HV$8:$MA$319,45,FALSE)</f>
        <v>30951998.320000019</v>
      </c>
      <c r="F54" s="11"/>
      <c r="G54" s="11"/>
      <c r="H54" s="11"/>
    </row>
    <row r="55" spans="1:8">
      <c r="A55" s="10"/>
      <c r="B55" s="10" t="s">
        <v>626</v>
      </c>
      <c r="C55" s="40">
        <f>VLOOKUP($B$1,'2019-20 Data'!$I$8:$DN$319,46,FALSE)</f>
        <v>726984777.71000028</v>
      </c>
      <c r="D55" s="40">
        <f>VLOOKUP($B$1,'2019-20 Data'!$DP$8:$HT$319,46,FALSE)</f>
        <v>605840379.18999994</v>
      </c>
      <c r="E55" s="40">
        <f>VLOOKUP($B$1,'2019-20 Data'!$HV$8:$MA$319,46,FALSE)</f>
        <v>121144398.52</v>
      </c>
      <c r="F55" s="11"/>
      <c r="G55" s="11"/>
      <c r="H55" s="11"/>
    </row>
    <row r="56" spans="1:8" ht="34.5" customHeight="1">
      <c r="A56" s="10" t="s">
        <v>428</v>
      </c>
      <c r="B56" s="18" t="s">
        <v>499</v>
      </c>
      <c r="C56" s="41"/>
      <c r="D56" s="42"/>
      <c r="E56" s="42"/>
      <c r="F56" s="11"/>
      <c r="G56" s="11"/>
      <c r="H56" s="11"/>
    </row>
    <row r="57" spans="1:8" ht="17.25" customHeight="1">
      <c r="A57" s="10" t="s">
        <v>500</v>
      </c>
      <c r="B57" s="15" t="s">
        <v>501</v>
      </c>
      <c r="C57" s="39">
        <f>VLOOKUP($B$1,'2019-20 Data'!$I$8:$DN$319,47,FALSE)</f>
        <v>44688774.010000005</v>
      </c>
      <c r="D57" s="39">
        <f>VLOOKUP($B$1,'2019-20 Data'!$DP$8:$HT$319,47,FALSE)</f>
        <v>39604223.109999999</v>
      </c>
      <c r="E57" s="39">
        <f>VLOOKUP($B$1,'2019-20 Data'!$HV$8:$MA$319,47,FALSE)</f>
        <v>5084550.8999999994</v>
      </c>
      <c r="F57" s="11"/>
      <c r="G57" s="11"/>
      <c r="H57" s="11"/>
    </row>
    <row r="58" spans="1:8" ht="17.25" customHeight="1">
      <c r="A58" s="10" t="s">
        <v>502</v>
      </c>
      <c r="B58" s="15" t="s">
        <v>503</v>
      </c>
      <c r="C58" s="39">
        <f>VLOOKUP($B$1,'2019-20 Data'!$I$8:$DN$319,48,FALSE)</f>
        <v>7751676.439999993</v>
      </c>
      <c r="D58" s="39">
        <f>VLOOKUP($B$1,'2019-20 Data'!$DP$8:$HT$319,48,FALSE)</f>
        <v>5725204.5499999942</v>
      </c>
      <c r="E58" s="39">
        <f>VLOOKUP($B$1,'2019-20 Data'!$HV$8:$MA$319,48,FALSE)</f>
        <v>2026471.8900000004</v>
      </c>
      <c r="F58" s="11"/>
      <c r="G58" s="11"/>
      <c r="H58" s="11"/>
    </row>
    <row r="59" spans="1:8" ht="17.25" customHeight="1">
      <c r="A59" s="10" t="s">
        <v>504</v>
      </c>
      <c r="B59" s="15" t="s">
        <v>505</v>
      </c>
      <c r="C59" s="39">
        <f>VLOOKUP($B$1,'2019-20 Data'!$I$8:$DN$319,49,FALSE)</f>
        <v>160886309.11999997</v>
      </c>
      <c r="D59" s="39">
        <f>VLOOKUP($B$1,'2019-20 Data'!$DP$8:$HT$319,49,FALSE)</f>
        <v>144624357.19999993</v>
      </c>
      <c r="E59" s="39">
        <f>VLOOKUP($B$1,'2019-20 Data'!$HV$8:$MA$319,49,FALSE)</f>
        <v>16261951.919999996</v>
      </c>
      <c r="F59" s="11"/>
      <c r="G59" s="11"/>
      <c r="H59" s="11"/>
    </row>
    <row r="60" spans="1:8" ht="17.25" customHeight="1">
      <c r="A60" s="10" t="s">
        <v>506</v>
      </c>
      <c r="B60" s="15" t="s">
        <v>507</v>
      </c>
      <c r="C60" s="39">
        <f>VLOOKUP($B$1,'2019-20 Data'!$I$8:$DN$319,50,FALSE)</f>
        <v>26257895.709999993</v>
      </c>
      <c r="D60" s="39">
        <f>VLOOKUP($B$1,'2019-20 Data'!$DP$8:$HT$319,50,FALSE)</f>
        <v>26086978.109999992</v>
      </c>
      <c r="E60" s="39">
        <f>VLOOKUP($B$1,'2019-20 Data'!$HV$8:$MA$319,50,FALSE)</f>
        <v>170917.6</v>
      </c>
      <c r="F60" s="11"/>
      <c r="G60" s="11"/>
      <c r="H60" s="11"/>
    </row>
    <row r="61" spans="1:8" ht="17.25" customHeight="1">
      <c r="A61" s="10" t="s">
        <v>508</v>
      </c>
      <c r="B61" s="15" t="s">
        <v>509</v>
      </c>
      <c r="C61" s="39">
        <f>VLOOKUP($B$1,'2019-20 Data'!$I$8:$DN$319,51,FALSE)</f>
        <v>54131323.740000002</v>
      </c>
      <c r="D61" s="39">
        <f>VLOOKUP($B$1,'2019-20 Data'!$DP$8:$HT$319,51,FALSE)</f>
        <v>47495774.169999994</v>
      </c>
      <c r="E61" s="39">
        <f>VLOOKUP($B$1,'2019-20 Data'!$HV$8:$MA$319,51,FALSE)</f>
        <v>6635549.5699999984</v>
      </c>
      <c r="F61" s="11"/>
      <c r="G61" s="11"/>
      <c r="H61" s="11"/>
    </row>
    <row r="62" spans="1:8" ht="17.25" customHeight="1">
      <c r="A62" s="10" t="s">
        <v>510</v>
      </c>
      <c r="B62" s="15" t="s">
        <v>511</v>
      </c>
      <c r="C62" s="39">
        <f>VLOOKUP($B$1,'2019-20 Data'!$I$8:$DN$319,52,FALSE)</f>
        <v>29445173.319999985</v>
      </c>
      <c r="D62" s="39">
        <f>VLOOKUP($B$1,'2019-20 Data'!$DP$8:$HT$319,52,FALSE)</f>
        <v>24400690.05999998</v>
      </c>
      <c r="E62" s="39">
        <f>VLOOKUP($B$1,'2019-20 Data'!$HV$8:$MA$319,52,FALSE)</f>
        <v>5044483.2600000026</v>
      </c>
      <c r="F62" s="11"/>
      <c r="G62" s="11"/>
      <c r="H62" s="11"/>
    </row>
    <row r="63" spans="1:8" ht="17.25" customHeight="1">
      <c r="A63" s="10" t="s">
        <v>512</v>
      </c>
      <c r="B63" s="15" t="s">
        <v>513</v>
      </c>
      <c r="C63" s="39">
        <f>VLOOKUP($B$1,'2019-20 Data'!$I$8:$DN$319,53,FALSE)</f>
        <v>299195904.10999995</v>
      </c>
      <c r="D63" s="39">
        <f>VLOOKUP($B$1,'2019-20 Data'!$DP$8:$HT$319,53,FALSE)</f>
        <v>244869521.38</v>
      </c>
      <c r="E63" s="39">
        <f>VLOOKUP($B$1,'2019-20 Data'!$HV$8:$MA$319,53,FALSE)</f>
        <v>54326382.729999997</v>
      </c>
      <c r="F63" s="11"/>
      <c r="G63" s="11"/>
      <c r="H63" s="11"/>
    </row>
    <row r="64" spans="1:8" ht="17.25" customHeight="1">
      <c r="A64" s="10" t="s">
        <v>514</v>
      </c>
      <c r="B64" s="15" t="s">
        <v>515</v>
      </c>
      <c r="C64" s="39">
        <f>VLOOKUP($B$1,'2019-20 Data'!$I$8:$DN$319,54,FALSE)</f>
        <v>10435574.069999998</v>
      </c>
      <c r="D64" s="39">
        <f>VLOOKUP($B$1,'2019-20 Data'!$DP$8:$HT$319,54,FALSE)</f>
        <v>8492309.1600000001</v>
      </c>
      <c r="E64" s="39">
        <f>VLOOKUP($B$1,'2019-20 Data'!$HV$8:$MA$319,54,FALSE)</f>
        <v>1943264.91</v>
      </c>
      <c r="F64" s="11"/>
      <c r="G64" s="11"/>
      <c r="H64" s="11"/>
    </row>
    <row r="65" spans="1:8" ht="17.25" customHeight="1">
      <c r="A65" s="10" t="s">
        <v>516</v>
      </c>
      <c r="B65" s="15" t="s">
        <v>517</v>
      </c>
      <c r="C65" s="39">
        <f>VLOOKUP($B$1,'2019-20 Data'!$I$8:$DN$319,55,FALSE)</f>
        <v>6421718.9400000004</v>
      </c>
      <c r="D65" s="39">
        <f>VLOOKUP($B$1,'2019-20 Data'!$DP$8:$HT$319,55,FALSE)</f>
        <v>5620366.5100000007</v>
      </c>
      <c r="E65" s="39">
        <f>VLOOKUP($B$1,'2019-20 Data'!$HV$8:$MA$319,55,FALSE)</f>
        <v>801352.42999999993</v>
      </c>
      <c r="F65" s="11"/>
      <c r="G65" s="11"/>
      <c r="H65" s="11"/>
    </row>
    <row r="66" spans="1:8" ht="17.25" customHeight="1">
      <c r="A66" s="10" t="s">
        <v>518</v>
      </c>
      <c r="B66" s="15" t="s">
        <v>519</v>
      </c>
      <c r="C66" s="39">
        <f>VLOOKUP($B$1,'2019-20 Data'!$I$8:$DN$319,56,FALSE)</f>
        <v>5913622.8500000015</v>
      </c>
      <c r="D66" s="39">
        <f>VLOOKUP($B$1,'2019-20 Data'!$DP$8:$HT$319,56,FALSE)</f>
        <v>4787832.8600000022</v>
      </c>
      <c r="E66" s="39">
        <f>VLOOKUP($B$1,'2019-20 Data'!$HV$8:$MA$319,56,FALSE)</f>
        <v>1125789.99</v>
      </c>
      <c r="F66" s="11"/>
      <c r="G66" s="11"/>
      <c r="H66" s="11"/>
    </row>
    <row r="67" spans="1:8" ht="17.25" customHeight="1">
      <c r="A67" s="10" t="s">
        <v>520</v>
      </c>
      <c r="B67" s="15" t="s">
        <v>521</v>
      </c>
      <c r="C67" s="39">
        <f>VLOOKUP($B$1,'2019-20 Data'!$I$8:$DN$319,57,FALSE)</f>
        <v>32841582.260000002</v>
      </c>
      <c r="D67" s="39">
        <f>VLOOKUP($B$1,'2019-20 Data'!$DP$8:$HT$319,57,FALSE)</f>
        <v>25114205.559999995</v>
      </c>
      <c r="E67" s="39">
        <f>VLOOKUP($B$1,'2019-20 Data'!$HV$8:$MA$319,57,FALSE)</f>
        <v>7727376.700000003</v>
      </c>
      <c r="F67" s="11"/>
      <c r="G67" s="11"/>
      <c r="H67" s="11"/>
    </row>
    <row r="68" spans="1:8" ht="17.25" customHeight="1">
      <c r="A68" s="10" t="s">
        <v>522</v>
      </c>
      <c r="B68" s="15" t="s">
        <v>523</v>
      </c>
      <c r="C68" s="39">
        <f>VLOOKUP($B$1,'2019-20 Data'!$I$8:$DN$319,58,FALSE)</f>
        <v>13441035.130000001</v>
      </c>
      <c r="D68" s="39">
        <f>VLOOKUP($B$1,'2019-20 Data'!$DP$8:$HT$319,58,FALSE)</f>
        <v>10874966.689999999</v>
      </c>
      <c r="E68" s="39">
        <f>VLOOKUP($B$1,'2019-20 Data'!$HV$8:$MA$319,58,FALSE)</f>
        <v>2566068.4400000004</v>
      </c>
      <c r="F68" s="11"/>
      <c r="G68" s="11"/>
      <c r="H68" s="11"/>
    </row>
    <row r="69" spans="1:8" ht="17.25" customHeight="1">
      <c r="A69" s="10" t="s">
        <v>524</v>
      </c>
      <c r="B69" s="15" t="s">
        <v>525</v>
      </c>
      <c r="C69" s="39">
        <f>VLOOKUP($B$1,'2019-20 Data'!$I$8:$DN$319,59,FALSE)</f>
        <v>3767970.1500000013</v>
      </c>
      <c r="D69" s="39">
        <f>VLOOKUP($B$1,'2019-20 Data'!$DP$8:$HT$319,59,FALSE)</f>
        <v>2717455.7700000009</v>
      </c>
      <c r="E69" s="39">
        <f>VLOOKUP($B$1,'2019-20 Data'!$HV$8:$MA$319,59,FALSE)</f>
        <v>1050514.3799999997</v>
      </c>
      <c r="F69" s="11"/>
      <c r="G69" s="11"/>
      <c r="H69" s="11"/>
    </row>
    <row r="70" spans="1:8" ht="17.25" customHeight="1">
      <c r="A70" s="10" t="s">
        <v>526</v>
      </c>
      <c r="B70" s="15" t="s">
        <v>527</v>
      </c>
      <c r="C70" s="39">
        <f>VLOOKUP($B$1,'2019-20 Data'!$I$8:$DN$319,60,FALSE)</f>
        <v>49054646.56000001</v>
      </c>
      <c r="D70" s="39">
        <f>VLOOKUP($B$1,'2019-20 Data'!$DP$8:$HT$319,60,FALSE)</f>
        <v>45452187.580000013</v>
      </c>
      <c r="E70" s="39">
        <f>VLOOKUP($B$1,'2019-20 Data'!$HV$8:$MA$319,60,FALSE)</f>
        <v>3602458.9800000004</v>
      </c>
      <c r="F70" s="11"/>
      <c r="G70" s="11"/>
      <c r="H70" s="11"/>
    </row>
    <row r="71" spans="1:8" ht="17.25" customHeight="1">
      <c r="A71" s="10" t="s">
        <v>528</v>
      </c>
      <c r="B71" s="15" t="s">
        <v>529</v>
      </c>
      <c r="C71" s="39">
        <f>VLOOKUP($B$1,'2019-20 Data'!$I$8:$DN$319,61,FALSE)</f>
        <v>30200656.290000021</v>
      </c>
      <c r="D71" s="39">
        <f>VLOOKUP($B$1,'2019-20 Data'!$DP$8:$HT$319,61,FALSE)</f>
        <v>27652527.269999996</v>
      </c>
      <c r="E71" s="39">
        <f>VLOOKUP($B$1,'2019-20 Data'!$HV$8:$MA$319,61,FALSE)</f>
        <v>2548129.02</v>
      </c>
      <c r="F71" s="11"/>
      <c r="G71" s="11"/>
      <c r="H71" s="11"/>
    </row>
    <row r="72" spans="1:8" ht="17.25" customHeight="1">
      <c r="A72" s="10" t="s">
        <v>530</v>
      </c>
      <c r="B72" s="15" t="s">
        <v>531</v>
      </c>
      <c r="C72" s="39">
        <f>VLOOKUP($B$1,'2019-20 Data'!$I$8:$DN$319,62,FALSE)</f>
        <v>49845314.590000026</v>
      </c>
      <c r="D72" s="39">
        <f>VLOOKUP($B$1,'2019-20 Data'!$DP$8:$HT$319,62,FALSE)</f>
        <v>40467800.040000036</v>
      </c>
      <c r="E72" s="39">
        <f>VLOOKUP($B$1,'2019-20 Data'!$HV$8:$MA$319,62,FALSE)</f>
        <v>9377514.5500000063</v>
      </c>
      <c r="F72" s="11"/>
      <c r="G72" s="11"/>
      <c r="H72" s="11"/>
    </row>
    <row r="73" spans="1:8" ht="17.25" customHeight="1">
      <c r="A73" s="10" t="s">
        <v>532</v>
      </c>
      <c r="B73" s="15" t="s">
        <v>533</v>
      </c>
      <c r="C73" s="39">
        <f>VLOOKUP($B$1,'2019-20 Data'!$I$8:$DN$319,63,FALSE)</f>
        <v>20107527.080000002</v>
      </c>
      <c r="D73" s="39">
        <f>VLOOKUP($B$1,'2019-20 Data'!$DP$8:$HT$319,63,FALSE)</f>
        <v>16320451.960000005</v>
      </c>
      <c r="E73" s="39">
        <f>VLOOKUP($B$1,'2019-20 Data'!$HV$8:$MA$319,63,FALSE)</f>
        <v>3787075.12</v>
      </c>
      <c r="F73" s="11"/>
      <c r="G73" s="11"/>
      <c r="H73" s="11"/>
    </row>
    <row r="74" spans="1:8" ht="17.25" customHeight="1">
      <c r="A74" s="10" t="s">
        <v>534</v>
      </c>
      <c r="B74" s="15" t="s">
        <v>535</v>
      </c>
      <c r="C74" s="39">
        <f>VLOOKUP($B$1,'2019-20 Data'!$I$8:$DN$319,64,FALSE)</f>
        <v>8294660.8199999994</v>
      </c>
      <c r="D74" s="39">
        <f>VLOOKUP($B$1,'2019-20 Data'!$DP$8:$HT$319,64,FALSE)</f>
        <v>6431926.0099999998</v>
      </c>
      <c r="E74" s="39">
        <f>VLOOKUP($B$1,'2019-20 Data'!$HV$8:$MA$319,64,FALSE)</f>
        <v>1862734.81</v>
      </c>
      <c r="F74" s="11"/>
      <c r="G74" s="11"/>
      <c r="H74" s="11"/>
    </row>
    <row r="75" spans="1:8" ht="17.25" customHeight="1">
      <c r="A75" s="10" t="s">
        <v>536</v>
      </c>
      <c r="B75" s="15" t="s">
        <v>537</v>
      </c>
      <c r="C75" s="39">
        <f>VLOOKUP($B$1,'2019-20 Data'!$I$8:$DN$319,65,FALSE)</f>
        <v>13781997.110000005</v>
      </c>
      <c r="D75" s="39">
        <f>VLOOKUP($B$1,'2019-20 Data'!$DP$8:$HT$319,65,FALSE)</f>
        <v>10918714.540000001</v>
      </c>
      <c r="E75" s="39">
        <f>VLOOKUP($B$1,'2019-20 Data'!$HV$8:$MA$319,65,FALSE)</f>
        <v>2863282.5700000003</v>
      </c>
      <c r="F75" s="11"/>
      <c r="G75" s="11"/>
      <c r="H75" s="11"/>
    </row>
    <row r="76" spans="1:8" ht="17.25" customHeight="1">
      <c r="A76" s="10" t="s">
        <v>538</v>
      </c>
      <c r="B76" s="15" t="s">
        <v>539</v>
      </c>
      <c r="C76" s="39">
        <f>VLOOKUP($B$1,'2019-20 Data'!$I$8:$DN$319,66,FALSE)</f>
        <v>4629006.6199999973</v>
      </c>
      <c r="D76" s="39">
        <f>VLOOKUP($B$1,'2019-20 Data'!$DP$8:$HT$319,66,FALSE)</f>
        <v>2257336.1199999992</v>
      </c>
      <c r="E76" s="39">
        <f>VLOOKUP($B$1,'2019-20 Data'!$HV$8:$MA$319,66,FALSE)</f>
        <v>2371670.5</v>
      </c>
      <c r="F76" s="11"/>
      <c r="G76" s="11"/>
      <c r="H76" s="11"/>
    </row>
    <row r="77" spans="1:8" ht="17.25" customHeight="1">
      <c r="A77" s="10" t="s">
        <v>540</v>
      </c>
      <c r="B77" s="15" t="s">
        <v>541</v>
      </c>
      <c r="C77" s="39">
        <f>VLOOKUP($B$1,'2019-20 Data'!$I$8:$DN$319,67,FALSE)</f>
        <v>29773569.740000002</v>
      </c>
      <c r="D77" s="39">
        <f>VLOOKUP($B$1,'2019-20 Data'!$DP$8:$HT$319,67,FALSE)</f>
        <v>23649207.149999999</v>
      </c>
      <c r="E77" s="39">
        <f>VLOOKUP($B$1,'2019-20 Data'!$HV$8:$MA$319,67,FALSE)</f>
        <v>6124362.5899999999</v>
      </c>
      <c r="F77" s="11"/>
      <c r="G77" s="11"/>
      <c r="H77" s="11"/>
    </row>
    <row r="78" spans="1:8" ht="17.25" customHeight="1">
      <c r="A78" s="10" t="s">
        <v>542</v>
      </c>
      <c r="B78" s="15" t="s">
        <v>543</v>
      </c>
      <c r="C78" s="39">
        <f>VLOOKUP($B$1,'2019-20 Data'!$I$8:$DN$319,68,FALSE)</f>
        <v>318281.87</v>
      </c>
      <c r="D78" s="39">
        <f>VLOOKUP($B$1,'2019-20 Data'!$DP$8:$HT$319,68,FALSE)</f>
        <v>281143.51</v>
      </c>
      <c r="E78" s="39">
        <f>VLOOKUP($B$1,'2019-20 Data'!$HV$8:$MA$319,68,FALSE)</f>
        <v>37138.36</v>
      </c>
      <c r="F78" s="11"/>
      <c r="G78" s="11"/>
      <c r="H78" s="11"/>
    </row>
    <row r="79" spans="1:8" ht="17.25" customHeight="1">
      <c r="A79" s="10" t="s">
        <v>544</v>
      </c>
      <c r="B79" s="15" t="s">
        <v>545</v>
      </c>
      <c r="C79" s="39">
        <f>VLOOKUP($B$1,'2019-20 Data'!$I$8:$DN$319,69,FALSE)</f>
        <v>10257765.57</v>
      </c>
      <c r="D79" s="39">
        <f>VLOOKUP($B$1,'2019-20 Data'!$DP$8:$HT$319,69,FALSE)</f>
        <v>9645774.160000002</v>
      </c>
      <c r="E79" s="39">
        <f>VLOOKUP($B$1,'2019-20 Data'!$HV$8:$MA$319,69,FALSE)</f>
        <v>611991.41</v>
      </c>
      <c r="F79" s="11"/>
      <c r="G79" s="11"/>
      <c r="H79" s="11"/>
    </row>
    <row r="80" spans="1:8" ht="17.25" customHeight="1">
      <c r="A80" s="10" t="s">
        <v>546</v>
      </c>
      <c r="B80" s="15" t="s">
        <v>547</v>
      </c>
      <c r="C80" s="39">
        <f>VLOOKUP($B$1,'2019-20 Data'!$I$8:$DN$319,70,FALSE)</f>
        <v>82647.570000000007</v>
      </c>
      <c r="D80" s="39">
        <f>VLOOKUP($B$1,'2019-20 Data'!$DP$8:$HT$319,70,FALSE)</f>
        <v>82647.570000000007</v>
      </c>
      <c r="E80" s="39"/>
      <c r="F80" s="11"/>
      <c r="G80" s="11"/>
      <c r="H80" s="11"/>
    </row>
    <row r="81" spans="1:8" ht="17.25" customHeight="1">
      <c r="A81" s="10" t="s">
        <v>548</v>
      </c>
      <c r="B81" s="15" t="s">
        <v>549</v>
      </c>
      <c r="C81" s="39">
        <f>VLOOKUP($B$1,'2019-20 Data'!$I$8:$DN$319,71,FALSE)</f>
        <v>105644579.60000001</v>
      </c>
      <c r="D81" s="39">
        <f>VLOOKUP($B$1,'2019-20 Data'!$DP$8:$HT$319,71,FALSE)</f>
        <v>101029176.59999999</v>
      </c>
      <c r="E81" s="39">
        <f>VLOOKUP($B$1,'2019-20 Data'!$HV$8:$MA$319,70,FALSE)</f>
        <v>4615402.9999999991</v>
      </c>
      <c r="F81" s="11"/>
      <c r="G81" s="11"/>
      <c r="H81" s="11"/>
    </row>
    <row r="82" spans="1:8" ht="17.25" customHeight="1">
      <c r="A82" s="10" t="s">
        <v>550</v>
      </c>
      <c r="B82" s="15" t="s">
        <v>551</v>
      </c>
      <c r="C82" s="39">
        <f>VLOOKUP($B$1,'2019-20 Data'!$I$8:$DN$319,72,FALSE)</f>
        <v>129001083.82000005</v>
      </c>
      <c r="D82" s="39">
        <f>VLOOKUP($B$1,'2019-20 Data'!$DP$8:$HT$319,72,FALSE)</f>
        <v>111490139.81000003</v>
      </c>
      <c r="E82" s="39">
        <f>VLOOKUP($B$1,'2019-20 Data'!$HV$8:$MA$319,71,FALSE)</f>
        <v>17510944.010000005</v>
      </c>
      <c r="F82" s="11"/>
      <c r="G82" s="11"/>
      <c r="H82" s="11"/>
    </row>
    <row r="83" spans="1:8" ht="17.25" customHeight="1">
      <c r="A83" s="10" t="s">
        <v>552</v>
      </c>
      <c r="B83" s="15" t="s">
        <v>553</v>
      </c>
      <c r="C83" s="39">
        <f>VLOOKUP($B$1,'2019-20 Data'!$I$8:$DN$319,73,FALSE)</f>
        <v>86647377.340000033</v>
      </c>
      <c r="D83" s="39">
        <f>VLOOKUP($B$1,'2019-20 Data'!$DP$8:$HT$319,73,FALSE)</f>
        <v>71139870.900000036</v>
      </c>
      <c r="E83" s="39">
        <f>VLOOKUP($B$1,'2019-20 Data'!$HV$8:$MA$319,72,FALSE)</f>
        <v>15507506.439999999</v>
      </c>
      <c r="F83" s="11"/>
      <c r="G83" s="11"/>
      <c r="H83" s="11"/>
    </row>
    <row r="84" spans="1:8" ht="17.25" customHeight="1">
      <c r="A84" s="10" t="s">
        <v>554</v>
      </c>
      <c r="B84" s="15" t="s">
        <v>555</v>
      </c>
      <c r="C84" s="39">
        <f>VLOOKUP($B$1,'2019-20 Data'!$I$8:$DN$319,74,FALSE)</f>
        <v>1072417.9000000001</v>
      </c>
      <c r="D84" s="39">
        <f>VLOOKUP($B$1,'2019-20 Data'!$DP$8:$HT$319,74,FALSE)</f>
        <v>988986.65000000037</v>
      </c>
      <c r="E84" s="39">
        <f>VLOOKUP($B$1,'2019-20 Data'!$HV$8:$MA$319,73,FALSE)</f>
        <v>83431.250000000029</v>
      </c>
      <c r="F84" s="11"/>
      <c r="G84" s="11"/>
      <c r="H84" s="11"/>
    </row>
    <row r="85" spans="1:8" ht="17.25" customHeight="1">
      <c r="A85" s="10" t="s">
        <v>556</v>
      </c>
      <c r="B85" s="15" t="s">
        <v>557</v>
      </c>
      <c r="C85" s="39">
        <f>VLOOKUP($B$1,'2019-20 Data'!$I$8:$DN$319,75,FALSE)</f>
        <v>6503028.7799999965</v>
      </c>
      <c r="D85" s="39">
        <f>VLOOKUP($B$1,'2019-20 Data'!$DP$8:$HT$319,75,FALSE)</f>
        <v>6110442.9999999963</v>
      </c>
      <c r="E85" s="39">
        <f>VLOOKUP($B$1,'2019-20 Data'!$HV$8:$MA$319,74,FALSE)</f>
        <v>392585.77999999991</v>
      </c>
      <c r="F85" s="11"/>
      <c r="G85" s="11"/>
      <c r="H85" s="11"/>
    </row>
    <row r="86" spans="1:8" ht="17.25" customHeight="1">
      <c r="A86" s="10" t="s">
        <v>558</v>
      </c>
      <c r="B86" s="15" t="s">
        <v>559</v>
      </c>
      <c r="C86" s="39">
        <f>VLOOKUP($B$1,'2019-20 Data'!$I$8:$DN$319,76,FALSE)</f>
        <v>146839584.05999997</v>
      </c>
      <c r="D86" s="39">
        <f>VLOOKUP($B$1,'2019-20 Data'!$DP$8:$HT$319,76,FALSE)</f>
        <v>146141248.84999996</v>
      </c>
      <c r="E86" s="39">
        <f>VLOOKUP($B$1,'2019-20 Data'!$HV$8:$MA$319,75,FALSE)</f>
        <v>698335.21</v>
      </c>
      <c r="F86" s="11"/>
      <c r="G86" s="11"/>
      <c r="H86" s="11"/>
    </row>
    <row r="87" spans="1:8" ht="17.25" customHeight="1">
      <c r="A87" s="10" t="s">
        <v>560</v>
      </c>
      <c r="B87" s="15" t="s">
        <v>561</v>
      </c>
      <c r="C87" s="39">
        <f>VLOOKUP($B$1,'2019-20 Data'!$I$8:$DN$319,77,FALSE)</f>
        <v>64704516.00999999</v>
      </c>
      <c r="D87" s="39">
        <f>VLOOKUP($B$1,'2019-20 Data'!$DP$8:$HT$319,77,FALSE)</f>
        <v>63411095.830000006</v>
      </c>
      <c r="E87" s="39">
        <f>VLOOKUP($B$1,'2019-20 Data'!$HV$8:$MA$319,76,FALSE)</f>
        <v>1293420.18</v>
      </c>
      <c r="F87" s="11"/>
      <c r="G87" s="11"/>
      <c r="H87" s="11"/>
    </row>
    <row r="88" spans="1:8" ht="17.25" customHeight="1">
      <c r="A88" s="10" t="s">
        <v>562</v>
      </c>
      <c r="B88" s="15" t="s">
        <v>563</v>
      </c>
      <c r="C88" s="39">
        <f>VLOOKUP($B$1,'2019-20 Data'!$I$8:$DN$319,78,FALSE)</f>
        <v>44989775.829999991</v>
      </c>
      <c r="D88" s="39">
        <f>VLOOKUP($B$1,'2019-20 Data'!$DP$8:$HT$319,78,FALSE)</f>
        <v>41818403.329999991</v>
      </c>
      <c r="E88" s="39">
        <f>VLOOKUP($B$1,'2019-20 Data'!$HV$8:$MA$319,77,FALSE)</f>
        <v>3171372.5000000005</v>
      </c>
      <c r="F88" s="11"/>
      <c r="G88" s="11"/>
      <c r="H88" s="11"/>
    </row>
    <row r="89" spans="1:8" ht="17.25" customHeight="1">
      <c r="A89" s="10" t="s">
        <v>564</v>
      </c>
      <c r="B89" s="15" t="s">
        <v>565</v>
      </c>
      <c r="C89" s="39">
        <f>VLOOKUP($B$1,'2019-20 Data'!$I$8:$DN$319,79,FALSE)</f>
        <v>16917725.270000011</v>
      </c>
      <c r="D89" s="39">
        <f>VLOOKUP($B$1,'2019-20 Data'!$DP$8:$HT$319,79,FALSE)</f>
        <v>13430338.600000001</v>
      </c>
      <c r="E89" s="39">
        <f>VLOOKUP($B$1,'2019-20 Data'!$HV$8:$MA$319,78,FALSE)</f>
        <v>3487386.6699999985</v>
      </c>
      <c r="F89" s="11"/>
      <c r="G89" s="11"/>
      <c r="H89" s="11"/>
    </row>
    <row r="90" spans="1:8" ht="17.25" customHeight="1">
      <c r="A90" s="10" t="s">
        <v>566</v>
      </c>
      <c r="B90" s="15" t="s">
        <v>567</v>
      </c>
      <c r="C90" s="39">
        <f>VLOOKUP($B$1,'2019-20 Data'!$I$8:$DN$319,80,FALSE)</f>
        <v>61014513.889999963</v>
      </c>
      <c r="D90" s="39">
        <f>VLOOKUP($B$1,'2019-20 Data'!$DP$8:$HT$319,80,FALSE)</f>
        <v>53144484.409999967</v>
      </c>
      <c r="E90" s="39">
        <f>VLOOKUP($B$1,'2019-20 Data'!$HV$8:$MA$319,79,FALSE)</f>
        <v>7870029.4800000004</v>
      </c>
      <c r="F90" s="11"/>
      <c r="G90" s="11"/>
      <c r="H90" s="11"/>
    </row>
    <row r="91" spans="1:8" ht="17.25" customHeight="1">
      <c r="A91" s="10" t="s">
        <v>568</v>
      </c>
      <c r="B91" s="15" t="s">
        <v>569</v>
      </c>
      <c r="C91" s="39">
        <f>VLOOKUP($B$1,'2019-20 Data'!$I$8:$DN$319,81,FALSE)</f>
        <v>885844.31</v>
      </c>
      <c r="D91" s="39">
        <f>VLOOKUP($B$1,'2019-20 Data'!$DP$8:$HT$319,81,FALSE)</f>
        <v>863162.87</v>
      </c>
      <c r="E91" s="39">
        <f>VLOOKUP($B$1,'2019-20 Data'!$HV$8:$MA$319,80,FALSE)</f>
        <v>22681.440000000002</v>
      </c>
      <c r="F91" s="11"/>
      <c r="G91" s="11"/>
      <c r="H91" s="11"/>
    </row>
    <row r="92" spans="1:8" ht="17.25" customHeight="1">
      <c r="A92" s="10" t="s">
        <v>570</v>
      </c>
      <c r="B92" s="15" t="s">
        <v>571</v>
      </c>
      <c r="C92" s="39">
        <f>VLOOKUP($B$1,'2019-20 Data'!$I$8:$DN$319,82,FALSE)</f>
        <v>29255743.179999989</v>
      </c>
      <c r="D92" s="39">
        <f>VLOOKUP($B$1,'2019-20 Data'!$DP$8:$HT$319,82,FALSE)</f>
        <v>27297982.619999994</v>
      </c>
      <c r="E92" s="39">
        <f>VLOOKUP($B$1,'2019-20 Data'!$HV$8:$MA$319,81,FALSE)</f>
        <v>1957760.5599999998</v>
      </c>
      <c r="F92" s="11"/>
      <c r="G92" s="11"/>
      <c r="H92" s="11"/>
    </row>
    <row r="93" spans="1:8" ht="17.25" customHeight="1">
      <c r="A93" s="10" t="s">
        <v>572</v>
      </c>
      <c r="B93" s="15" t="s">
        <v>573</v>
      </c>
      <c r="C93" s="39">
        <f>VLOOKUP($B$1,'2019-20 Data'!$I$8:$DN$319,83,FALSE)</f>
        <v>123214964.79999997</v>
      </c>
      <c r="D93" s="39">
        <f>VLOOKUP($B$1,'2019-20 Data'!$DP$8:$HT$319,83,FALSE)</f>
        <v>111489695.36999997</v>
      </c>
      <c r="E93" s="39">
        <f>VLOOKUP($B$1,'2019-20 Data'!$HV$8:$MA$319,82,FALSE)</f>
        <v>11725269.430000002</v>
      </c>
      <c r="F93" s="11"/>
      <c r="G93" s="11"/>
      <c r="H93" s="11"/>
    </row>
    <row r="94" spans="1:8" ht="17.25" customHeight="1">
      <c r="A94" s="10" t="s">
        <v>574</v>
      </c>
      <c r="B94" s="15" t="s">
        <v>575</v>
      </c>
      <c r="C94" s="39">
        <f>VLOOKUP($B$1,'2019-20 Data'!$I$8:$DN$319,84,FALSE)</f>
        <v>966590.66999999993</v>
      </c>
      <c r="D94" s="39">
        <f>VLOOKUP($B$1,'2019-20 Data'!$DP$8:$HT$319,84,FALSE)</f>
        <v>920216.66999999993</v>
      </c>
      <c r="E94" s="39">
        <f>VLOOKUP($B$1,'2019-20 Data'!$HV$8:$MA$319,83,FALSE)</f>
        <v>46374</v>
      </c>
      <c r="F94" s="11"/>
      <c r="G94" s="11"/>
      <c r="H94" s="11"/>
    </row>
    <row r="95" spans="1:8" ht="17.25" customHeight="1">
      <c r="A95" s="10" t="s">
        <v>576</v>
      </c>
      <c r="B95" s="15" t="s">
        <v>577</v>
      </c>
      <c r="C95" s="39">
        <f>VLOOKUP($B$1,'2019-20 Data'!$I$8:$DN$319,85,FALSE)</f>
        <v>918921.10999999987</v>
      </c>
      <c r="D95" s="39">
        <f>VLOOKUP($B$1,'2019-20 Data'!$DP$8:$HT$319,85,FALSE)</f>
        <v>773976.17999999982</v>
      </c>
      <c r="E95" s="39">
        <f>VLOOKUP($B$1,'2019-20 Data'!$HV$8:$MA$319,84,FALSE)</f>
        <v>144944.93</v>
      </c>
      <c r="F95" s="11"/>
      <c r="G95" s="11"/>
      <c r="H95" s="11"/>
    </row>
    <row r="96" spans="1:8" ht="17.25" customHeight="1">
      <c r="A96" s="10" t="s">
        <v>578</v>
      </c>
      <c r="B96" s="15" t="s">
        <v>579</v>
      </c>
      <c r="C96" s="39">
        <f>VLOOKUP($B$1,'2019-20 Data'!$I$8:$DN$319,86,FALSE)</f>
        <v>5256</v>
      </c>
      <c r="D96" s="39">
        <f>VLOOKUP($B$1,'2019-20 Data'!$DP$8:$HT$319,86,FALSE)</f>
        <v>5256</v>
      </c>
      <c r="E96" s="39"/>
      <c r="F96" s="11"/>
      <c r="G96" s="11"/>
      <c r="H96" s="11"/>
    </row>
    <row r="97" spans="1:8" ht="17.25" customHeight="1">
      <c r="A97" s="10" t="s">
        <v>580</v>
      </c>
      <c r="B97" s="15" t="s">
        <v>581</v>
      </c>
      <c r="C97" s="39">
        <f>VLOOKUP($B$1,'2019-20 Data'!$I$8:$DN$319,87,FALSE)</f>
        <v>1320467.3699999999</v>
      </c>
      <c r="D97" s="39">
        <f>VLOOKUP($B$1,'2019-20 Data'!$DP$8:$HT$319,87,FALSE)</f>
        <v>1225463.6600000001</v>
      </c>
      <c r="E97" s="39">
        <f>VLOOKUP($B$1,'2019-20 Data'!$HV$8:$MA$319,85,FALSE)</f>
        <v>95003.709999999992</v>
      </c>
      <c r="F97" s="11"/>
      <c r="G97" s="11"/>
      <c r="H97" s="11"/>
    </row>
    <row r="98" spans="1:8" ht="17.25" customHeight="1">
      <c r="A98" s="10" t="s">
        <v>582</v>
      </c>
      <c r="B98" s="15" t="s">
        <v>583</v>
      </c>
      <c r="C98" s="39">
        <f>VLOOKUP($B$1,'2019-20 Data'!$I$8:$DN$319,88,FALSE)</f>
        <v>27350432.239999987</v>
      </c>
      <c r="D98" s="39">
        <f>VLOOKUP($B$1,'2019-20 Data'!$DP$8:$HT$319,88,FALSE)</f>
        <v>23348767.800000001</v>
      </c>
      <c r="E98" s="39">
        <f>VLOOKUP($B$1,'2019-20 Data'!$HV$8:$MA$319,86,FALSE)</f>
        <v>4001664.4400000009</v>
      </c>
      <c r="F98" s="11"/>
      <c r="G98" s="11"/>
      <c r="H98" s="11"/>
    </row>
    <row r="99" spans="1:8" ht="17.25" customHeight="1">
      <c r="A99" s="10" t="s">
        <v>584</v>
      </c>
      <c r="B99" s="15" t="s">
        <v>585</v>
      </c>
      <c r="C99" s="39">
        <f>VLOOKUP($B$1,'2019-20 Data'!$I$8:$DN$319,89,FALSE)</f>
        <v>2186066.5199999996</v>
      </c>
      <c r="D99" s="39">
        <f>VLOOKUP($B$1,'2019-20 Data'!$DP$8:$HT$319,89,FALSE)</f>
        <v>2127883.2799999998</v>
      </c>
      <c r="E99" s="39">
        <f>VLOOKUP($B$1,'2019-20 Data'!$HV$8:$MA$319,87,FALSE)</f>
        <v>58183.240000000005</v>
      </c>
      <c r="F99" s="11"/>
      <c r="G99" s="11"/>
      <c r="H99" s="11"/>
    </row>
    <row r="100" spans="1:8" ht="17.25" customHeight="1">
      <c r="A100" s="10" t="s">
        <v>586</v>
      </c>
      <c r="B100" s="15" t="s">
        <v>587</v>
      </c>
      <c r="C100" s="39">
        <f>VLOOKUP($B$1,'2019-20 Data'!$I$8:$DN$319,90,FALSE)</f>
        <v>8697610.2700000014</v>
      </c>
      <c r="D100" s="39">
        <f>VLOOKUP($B$1,'2019-20 Data'!$DP$8:$HT$319,90,FALSE)</f>
        <v>814705.88000000012</v>
      </c>
      <c r="E100" s="39">
        <f>VLOOKUP($B$1,'2019-20 Data'!$HV$8:$MA$319,88,FALSE)</f>
        <v>7882904.3899999997</v>
      </c>
      <c r="F100" s="11"/>
      <c r="G100" s="11"/>
      <c r="H100" s="11"/>
    </row>
    <row r="101" spans="1:8" ht="17.25" customHeight="1">
      <c r="A101" s="10" t="s">
        <v>588</v>
      </c>
      <c r="B101" s="15" t="s">
        <v>589</v>
      </c>
      <c r="C101" s="39">
        <f>VLOOKUP($B$1,'2019-20 Data'!$I$8:$DN$319,91,FALSE)</f>
        <v>139129.49000000002</v>
      </c>
      <c r="D101" s="39">
        <f>VLOOKUP($B$1,'2019-20 Data'!$DP$8:$HT$319,91,FALSE)</f>
        <v>33092.239999999998</v>
      </c>
      <c r="E101" s="39">
        <f>VLOOKUP($B$1,'2019-20 Data'!$HV$8:$MA$319,89,FALSE)</f>
        <v>106037.24999999999</v>
      </c>
      <c r="F101" s="11"/>
      <c r="G101" s="11"/>
      <c r="H101" s="11"/>
    </row>
    <row r="102" spans="1:8" ht="17.25" customHeight="1">
      <c r="A102" s="10" t="s">
        <v>590</v>
      </c>
      <c r="B102" s="15" t="s">
        <v>591</v>
      </c>
      <c r="C102" s="39">
        <f>VLOOKUP($B$1,'2019-20 Data'!$I$8:$DN$319,92,FALSE)</f>
        <v>4018.7200000000003</v>
      </c>
      <c r="D102" s="39">
        <f>VLOOKUP($B$1,'2019-20 Data'!$DP$8:$HT$319,92,FALSE)</f>
        <v>2518.7200000000003</v>
      </c>
      <c r="E102" s="39">
        <f>VLOOKUP($B$1,'2019-20 Data'!$HV$8:$MA$319,90,FALSE)</f>
        <v>1500</v>
      </c>
      <c r="F102" s="11"/>
      <c r="G102" s="11"/>
      <c r="H102" s="11"/>
    </row>
    <row r="103" spans="1:8" ht="17.25" customHeight="1">
      <c r="A103" s="10" t="s">
        <v>592</v>
      </c>
      <c r="B103" s="15" t="s">
        <v>593</v>
      </c>
      <c r="C103" s="39">
        <f>VLOOKUP($B$1,'2019-20 Data'!$I$8:$DN$319,93,FALSE)</f>
        <v>32396.69</v>
      </c>
      <c r="D103" s="39">
        <f>VLOOKUP($B$1,'2019-20 Data'!$DP$8:$HT$319,93,FALSE)</f>
        <v>28972.059999999998</v>
      </c>
      <c r="E103" s="39">
        <f>VLOOKUP($B$1,'2019-20 Data'!$HV$8:$MA$319,91,FALSE)</f>
        <v>3424.63</v>
      </c>
      <c r="F103" s="11"/>
      <c r="G103" s="11"/>
      <c r="H103" s="11"/>
    </row>
    <row r="104" spans="1:8" ht="17.25" customHeight="1">
      <c r="A104" s="10" t="s">
        <v>594</v>
      </c>
      <c r="B104" s="15" t="s">
        <v>595</v>
      </c>
      <c r="C104" s="39">
        <f>VLOOKUP($B$1,'2019-20 Data'!$I$8:$DN$319,94,FALSE)</f>
        <v>195829.95000000004</v>
      </c>
      <c r="D104" s="39">
        <f>VLOOKUP($B$1,'2019-20 Data'!$DP$8:$HT$319,94,FALSE)</f>
        <v>53095.479999999996</v>
      </c>
      <c r="E104" s="39">
        <f>VLOOKUP($B$1,'2019-20 Data'!$HV$8:$MA$319,92,FALSE)</f>
        <v>142734.47</v>
      </c>
      <c r="F104" s="11"/>
      <c r="G104" s="11"/>
      <c r="H104" s="11"/>
    </row>
    <row r="105" spans="1:8" ht="17.25" customHeight="1">
      <c r="A105" s="10" t="s">
        <v>596</v>
      </c>
      <c r="B105" s="15" t="s">
        <v>597</v>
      </c>
      <c r="C105" s="39">
        <f>VLOOKUP($B$1,'2019-20 Data'!$I$8:$DN$319,95,FALSE)</f>
        <v>82519.489999999991</v>
      </c>
      <c r="D105" s="39">
        <f>VLOOKUP($B$1,'2019-20 Data'!$DP$8:$HT$319,95,FALSE)</f>
        <v>47651.12</v>
      </c>
      <c r="E105" s="39">
        <f>VLOOKUP($B$1,'2019-20 Data'!$HV$8:$MA$319,93,FALSE)</f>
        <v>34868.369999999995</v>
      </c>
      <c r="F105" s="11"/>
      <c r="G105" s="11"/>
      <c r="H105" s="11"/>
    </row>
    <row r="106" spans="1:8" ht="17.25" customHeight="1">
      <c r="A106" s="10"/>
      <c r="B106" s="14" t="s">
        <v>627</v>
      </c>
      <c r="C106" s="40">
        <f>VLOOKUP($B$1,'2019-20 Data'!$I$8:$DN$319,96,FALSE)</f>
        <v>1770115026.98</v>
      </c>
      <c r="D106" s="40">
        <f>VLOOKUP($B$1,'2019-20 Data'!$DP$8:$HT$319,96,FALSE)</f>
        <v>1551310228.9699991</v>
      </c>
      <c r="E106" s="40">
        <f>VLOOKUP($B$1,'2019-20 Data'!$HV$8:$MA$319,94,FALSE)</f>
        <v>218804798.01000005</v>
      </c>
      <c r="F106" s="11"/>
      <c r="G106" s="11"/>
      <c r="H106" s="11"/>
    </row>
    <row r="107" spans="1:8" ht="34.5" customHeight="1">
      <c r="A107" s="10" t="s">
        <v>428</v>
      </c>
      <c r="B107" s="18" t="s">
        <v>598</v>
      </c>
      <c r="C107" s="41"/>
      <c r="D107" s="42"/>
      <c r="E107" s="42"/>
      <c r="F107" s="11"/>
      <c r="G107" s="11"/>
      <c r="H107" s="11"/>
    </row>
    <row r="108" spans="1:8" ht="17.25" customHeight="1">
      <c r="A108" s="10" t="s">
        <v>599</v>
      </c>
      <c r="B108" s="15" t="s">
        <v>600</v>
      </c>
      <c r="C108" s="40">
        <f>VLOOKUP($B$1,'2019-20 Data'!$I$8:$DN$319,97,FALSE)</f>
        <v>19223351.740000006</v>
      </c>
      <c r="D108" s="40">
        <f>VLOOKUP($B$1,'2019-20 Data'!$DP$8:$HT$319,97,FALSE)</f>
        <v>14214964.760000004</v>
      </c>
      <c r="E108" s="40">
        <f>VLOOKUP($B$1,'2019-20 Data'!$HV$8:$MA$319,95,FALSE)</f>
        <v>5008386.9800000014</v>
      </c>
      <c r="F108" s="11"/>
      <c r="G108" s="11"/>
      <c r="H108" s="11"/>
    </row>
    <row r="109" spans="1:8" ht="34.5" customHeight="1">
      <c r="A109" s="10" t="s">
        <v>428</v>
      </c>
      <c r="B109" s="18" t="s">
        <v>601</v>
      </c>
      <c r="C109" s="41"/>
      <c r="D109" s="42"/>
      <c r="E109" s="42"/>
      <c r="F109" s="11"/>
      <c r="G109" s="11"/>
      <c r="H109" s="11"/>
    </row>
    <row r="110" spans="1:8" ht="17.25" customHeight="1">
      <c r="A110" s="10" t="s">
        <v>602</v>
      </c>
      <c r="B110" s="15" t="s">
        <v>603</v>
      </c>
      <c r="C110" s="39">
        <f>VLOOKUP($B$1,'2019-20 Data'!$I$8:$DN$319,99,FALSE)</f>
        <v>7401579.0799999991</v>
      </c>
      <c r="D110" s="39">
        <f>VLOOKUP($B$1,'2019-20 Data'!$DP$8:$HT$319,99,FALSE)</f>
        <v>2791264.6299999994</v>
      </c>
      <c r="E110" s="39">
        <f>VLOOKUP($B$1,'2019-20 Data'!$HV$8:$MA$319,97,FALSE)</f>
        <v>4610314.45</v>
      </c>
      <c r="F110" s="11"/>
      <c r="G110" s="11"/>
      <c r="H110" s="11"/>
    </row>
    <row r="111" spans="1:8" ht="17.25" customHeight="1">
      <c r="A111" s="10" t="s">
        <v>604</v>
      </c>
      <c r="B111" s="15" t="s">
        <v>605</v>
      </c>
      <c r="C111" s="39">
        <f>VLOOKUP($B$1,'2019-20 Data'!$I$8:$DN$319,100,FALSE)</f>
        <v>4869106.9799999986</v>
      </c>
      <c r="D111" s="39">
        <f>VLOOKUP($B$1,'2019-20 Data'!$DP$8:$HT$319,100,FALSE)</f>
        <v>4151414.0400000005</v>
      </c>
      <c r="E111" s="39">
        <f>VLOOKUP($B$1,'2019-20 Data'!$HV$8:$MA$319,98,FALSE)</f>
        <v>717692.94000000006</v>
      </c>
      <c r="F111" s="11"/>
      <c r="G111" s="11"/>
      <c r="H111" s="11"/>
    </row>
    <row r="112" spans="1:8" ht="17.25" customHeight="1">
      <c r="A112" s="10" t="s">
        <v>606</v>
      </c>
      <c r="B112" s="15" t="s">
        <v>607</v>
      </c>
      <c r="C112" s="39">
        <f>VLOOKUP($B$1,'2019-20 Data'!$I$8:$DN$319,101,FALSE)</f>
        <v>4758429.9600000009</v>
      </c>
      <c r="D112" s="39">
        <f>VLOOKUP($B$1,'2019-20 Data'!$DP$8:$HT$319,101,FALSE)</f>
        <v>4296672.6599999992</v>
      </c>
      <c r="E112" s="39">
        <f>VLOOKUP($B$1,'2019-20 Data'!$HV$8:$MA$319,99,FALSE)</f>
        <v>461757.29999999993</v>
      </c>
      <c r="F112" s="11"/>
      <c r="G112" s="11"/>
      <c r="H112" s="11"/>
    </row>
    <row r="113" spans="1:8" ht="17.25" customHeight="1">
      <c r="A113" s="10" t="s">
        <v>608</v>
      </c>
      <c r="B113" s="15" t="s">
        <v>609</v>
      </c>
      <c r="C113" s="39">
        <f>VLOOKUP($B$1,'2019-20 Data'!$I$8:$DN$319,102,FALSE)</f>
        <v>8505867.0000000019</v>
      </c>
      <c r="D113" s="39">
        <f>VLOOKUP($B$1,'2019-20 Data'!$DP$8:$HT$319,102,FALSE)</f>
        <v>6245577.2999999989</v>
      </c>
      <c r="E113" s="39">
        <f>VLOOKUP($B$1,'2019-20 Data'!$HV$8:$MA$319,100,FALSE)</f>
        <v>2260289.6999999997</v>
      </c>
      <c r="F113" s="11"/>
      <c r="G113" s="11"/>
      <c r="H113" s="11"/>
    </row>
    <row r="114" spans="1:8" ht="17.25" customHeight="1">
      <c r="A114" s="10" t="s">
        <v>610</v>
      </c>
      <c r="B114" s="15" t="s">
        <v>611</v>
      </c>
      <c r="C114" s="39">
        <f>VLOOKUP($B$1,'2019-20 Data'!$I$8:$DN$319,103,FALSE)</f>
        <v>6214032.3900000025</v>
      </c>
      <c r="D114" s="39">
        <f>VLOOKUP($B$1,'2019-20 Data'!$DP$8:$HT$319,103,FALSE)</f>
        <v>4916248.9200000009</v>
      </c>
      <c r="E114" s="39">
        <f>VLOOKUP($B$1,'2019-20 Data'!$HV$8:$MA$319,101,FALSE)</f>
        <v>1297783.47</v>
      </c>
      <c r="F114" s="11"/>
      <c r="G114" s="11"/>
      <c r="H114" s="11"/>
    </row>
    <row r="115" spans="1:8" ht="17.25" customHeight="1">
      <c r="A115" s="10" t="s">
        <v>612</v>
      </c>
      <c r="B115" s="15" t="s">
        <v>613</v>
      </c>
      <c r="C115" s="39">
        <f>VLOOKUP($B$1,'2019-20 Data'!$I$8:$DN$319,104,FALSE)</f>
        <v>15931409.469999995</v>
      </c>
      <c r="D115" s="39">
        <f>VLOOKUP($B$1,'2019-20 Data'!$DP$8:$HT$319,104,FALSE)</f>
        <v>10600110.729999999</v>
      </c>
      <c r="E115" s="39">
        <f>VLOOKUP($B$1,'2019-20 Data'!$HV$8:$MA$319,102,FALSE)</f>
        <v>5331298.7399999984</v>
      </c>
      <c r="F115" s="11"/>
      <c r="G115" s="11"/>
      <c r="H115" s="11"/>
    </row>
    <row r="116" spans="1:8" ht="17.25" customHeight="1">
      <c r="A116" s="10" t="s">
        <v>614</v>
      </c>
      <c r="B116" s="15" t="s">
        <v>615</v>
      </c>
      <c r="C116" s="39">
        <f>VLOOKUP($B$1,'2019-20 Data'!$I$8:$DN$319,105,FALSE)</f>
        <v>3398413.2400000007</v>
      </c>
      <c r="D116" s="39">
        <f>VLOOKUP($B$1,'2019-20 Data'!$DP$8:$HT$319,105,FALSE)</f>
        <v>1262136.6299999999</v>
      </c>
      <c r="E116" s="39">
        <f>VLOOKUP($B$1,'2019-20 Data'!$HV$8:$MA$319,103,FALSE)</f>
        <v>2136276.61</v>
      </c>
      <c r="F116" s="11"/>
      <c r="G116" s="11"/>
      <c r="H116" s="11"/>
    </row>
    <row r="117" spans="1:8" ht="17.25" customHeight="1">
      <c r="A117" s="10" t="s">
        <v>616</v>
      </c>
      <c r="B117" s="15" t="s">
        <v>617</v>
      </c>
      <c r="C117" s="39">
        <f>VLOOKUP($B$1,'2019-20 Data'!$I$8:$DN$319,106,FALSE)</f>
        <v>25737982.660000023</v>
      </c>
      <c r="D117" s="39">
        <f>VLOOKUP($B$1,'2019-20 Data'!$DP$8:$HT$319,106,FALSE)</f>
        <v>18889754.210000012</v>
      </c>
      <c r="E117" s="39">
        <f>VLOOKUP($B$1,'2019-20 Data'!$HV$8:$MA$319,104,FALSE)</f>
        <v>6848228.4500000002</v>
      </c>
      <c r="F117" s="11"/>
      <c r="G117" s="11"/>
      <c r="H117" s="11"/>
    </row>
    <row r="118" spans="1:8" ht="17.25" customHeight="1">
      <c r="A118" s="10" t="s">
        <v>618</v>
      </c>
      <c r="B118" s="15" t="s">
        <v>619</v>
      </c>
      <c r="C118" s="39">
        <f>VLOOKUP($B$1,'2019-20 Data'!$I$8:$DN$319,107,FALSE)</f>
        <v>274471.44</v>
      </c>
      <c r="D118" s="39">
        <f>VLOOKUP($B$1,'2019-20 Data'!$DP$8:$HT$319,107,FALSE)</f>
        <v>85516.54</v>
      </c>
      <c r="E118" s="39">
        <f>VLOOKUP($B$1,'2019-20 Data'!$HV$8:$MA$319,105,FALSE)</f>
        <v>188954.9</v>
      </c>
      <c r="F118" s="11"/>
      <c r="G118" s="11"/>
      <c r="H118" s="11"/>
    </row>
    <row r="119" spans="1:8" ht="17.25" customHeight="1">
      <c r="A119" s="10" t="s">
        <v>620</v>
      </c>
      <c r="B119" s="15" t="s">
        <v>621</v>
      </c>
      <c r="C119" s="39">
        <f>VLOOKUP($B$1,'2019-20 Data'!$I$8:$DN$319,108,FALSE)</f>
        <v>544.45000000000005</v>
      </c>
      <c r="D119" s="39"/>
      <c r="E119" s="39">
        <f>VLOOKUP($B$1,'2019-20 Data'!$HV$8:$MA$319,106,FALSE)</f>
        <v>544.45000000000005</v>
      </c>
      <c r="F119" s="11"/>
      <c r="G119" s="11"/>
      <c r="H119" s="11"/>
    </row>
    <row r="120" spans="1:8" ht="17.25" customHeight="1">
      <c r="A120" s="10"/>
      <c r="B120" s="14" t="s">
        <v>955</v>
      </c>
      <c r="C120" s="40">
        <f>VLOOKUP($B$1,'2019-20 Data'!$I$8:$DN$319,109,FALSE)</f>
        <v>77091836.670000002</v>
      </c>
      <c r="D120" s="40">
        <f>VLOOKUP($B$1,'2019-20 Data'!$DP$8:$HT$319,108,FALSE)</f>
        <v>53238695.660000011</v>
      </c>
      <c r="E120" s="40">
        <f>VLOOKUP($B$1,'2019-20 Data'!$HV$8:$MA$319,107,FALSE)</f>
        <v>23853141.010000005</v>
      </c>
      <c r="F120" s="11"/>
      <c r="G120" s="11"/>
      <c r="H120" s="11"/>
    </row>
    <row r="121" spans="1:8" s="52" customFormat="1" ht="24" customHeight="1">
      <c r="A121" s="48" t="s">
        <v>428</v>
      </c>
      <c r="B121" s="49" t="s">
        <v>622</v>
      </c>
      <c r="C121" s="50">
        <f>VLOOKUP($B$1,'2019-20 Data'!$I$8:$DN$319,110,FALSE)</f>
        <v>16529878455.729998</v>
      </c>
      <c r="D121" s="50">
        <f>VLOOKUP($B$1,'2019-20 Data'!$DP$8:$HT$319,109,FALSE)</f>
        <v>14153454077.690004</v>
      </c>
      <c r="E121" s="50">
        <f>VLOOKUP($B$1,'2019-20 Data'!$HV$8:$MA$319,108,FALSE)</f>
        <v>2376424378.039999</v>
      </c>
      <c r="F121" s="51"/>
      <c r="G121" s="51"/>
      <c r="H121" s="51"/>
    </row>
  </sheetData>
  <sheetProtection sheet="1" objects="1" scenarios="1"/>
  <pageMargins left="0.7" right="0.7" top="0.75" bottom="0.75" header="0.3" footer="0.3"/>
  <pageSetup scale="56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'District Listing'!$B$3:$B$315</xm:f>
          </x14:formula1>
          <xm:sqref>B1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District Listing</vt:lpstr>
      <vt:lpstr>2019-20 Data</vt:lpstr>
      <vt:lpstr>NCES OBJECT TEMPLATE</vt:lpstr>
      <vt:lpstr>'NCES OBJECT TEMPLATE'!Print_Titles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Ralph Fortunato</dc:creator>
  <cp:lastModifiedBy>Ralph Fortunato</cp:lastModifiedBy>
  <cp:lastPrinted>2021-02-26T15:24:35Z</cp:lastPrinted>
  <dcterms:created xsi:type="dcterms:W3CDTF">2021-02-04T15:24:11Z</dcterms:created>
  <dcterms:modified xsi:type="dcterms:W3CDTF">2021-02-26T15:25:12Z</dcterms:modified>
</cp:coreProperties>
</file>